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vfs1.naic.org\mydesktop$\Users\Relkins\Downloads\"/>
    </mc:Choice>
  </mc:AlternateContent>
  <xr:revisionPtr revIDLastSave="0" documentId="8_{9FC361F6-B816-49BC-AD27-7EA8DB7E60E9}" xr6:coauthVersionLast="43" xr6:coauthVersionMax="43" xr10:uidLastSave="{00000000-0000-0000-0000-000000000000}"/>
  <bookViews>
    <workbookView xWindow="-28920" yWindow="-120" windowWidth="29040" windowHeight="15840" xr2:uid="{00000000-000D-0000-FFFF-FFFF00000000}"/>
  </bookViews>
  <sheets>
    <sheet name="Read-Me" sheetId="1" r:id="rId1"/>
    <sheet name="Input 1 - Schedule 1" sheetId="2" r:id="rId2"/>
    <sheet name="Input 2 - Inventory" sheetId="3" r:id="rId3"/>
    <sheet name="Input 3 - Capital Instruments" sheetId="4" r:id="rId4"/>
    <sheet name="Input 4 - XXX-AXXX" sheetId="5" r:id="rId5"/>
    <sheet name="Input 5 - Questions" sheetId="6" r:id="rId6"/>
    <sheet name="Calc 1 - Scaling (Ins,Bank)" sheetId="7" r:id="rId7"/>
    <sheet name="Calc 2 - Select Options" sheetId="8" r:id="rId8"/>
    <sheet name="Summary 1 - Entity Level" sheetId="9" r:id="rId9"/>
    <sheet name="Summary 2 - Top Level" sheetId="10" r:id="rId10"/>
    <sheet name="Summary 3 - Subord Debt " sheetId="11" r:id="rId11"/>
    <sheet name="Summary 4 -Grouping Alternative" sheetId="14" r:id="rId12"/>
    <sheet name="Changes Made" sheetId="16" r:id="rId13"/>
    <sheet name="Grouping Alt Calcs" sheetId="15" r:id="rId14"/>
    <sheet name="GCC.Param" sheetId="12" state="hidden" r:id="rId15"/>
  </sheets>
  <definedNames>
    <definedName name="_xlnm._FilterDatabase" localSheetId="6" hidden="1">'Calc 1 - Scaling (Ins,Bank)'!$A$7:$W$52</definedName>
    <definedName name="_xlnm._FilterDatabase" localSheetId="13" hidden="1">'Grouping Alt Calcs'!$C$3:$R$1542</definedName>
    <definedName name="_xlnm._FilterDatabase" localSheetId="1" hidden="1">'Input 1 - Schedule 1'!$A$7:$AO$1009</definedName>
    <definedName name="_xlnm._FilterDatabase" localSheetId="2" hidden="1">'Input 2 - Inventory'!$B$5:$L$1007</definedName>
    <definedName name="_xlnm._FilterDatabase" localSheetId="3" hidden="1">'Input 3 - Capital Instruments'!$B$4:$R$222</definedName>
    <definedName name="_Order1" hidden="1">255</definedName>
    <definedName name="_Order2" hidden="1">255</definedName>
    <definedName name="anscount" hidden="1">1</definedName>
    <definedName name="Input_Area" localSheetId="1">'Input 1 - Schedule 1'!$A$3:$AZ$1012</definedName>
    <definedName name="Input_Area" localSheetId="2">'Input 2 - Inventory'!$A$5:$AW$1011</definedName>
    <definedName name="Input_Area" localSheetId="3">'Input 3 - Capital Instruments'!$A$4:$R$222</definedName>
    <definedName name="Input_Area" localSheetId="4">'Input 4 - XXX-AXXX'!$A$1:$Q$49</definedName>
    <definedName name="Input_Area" localSheetId="5">'Input 5 - Questions'!$B$1:$M$84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41526.5625694444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6">'Calc 1 - Scaling (Ins,Bank)'!$A$4:$Z$1057</definedName>
    <definedName name="_xlnm.Print_Area" localSheetId="7">'Calc 2 - Select Options'!$A$1:$F$21</definedName>
    <definedName name="_xlnm.Print_Area" localSheetId="2">'Input 2 - Inventory'!$A$1:$AU$1007</definedName>
    <definedName name="_xlnm.Print_Area" localSheetId="3">'Input 3 - Capital Instruments'!$A$2:$W$222</definedName>
    <definedName name="_xlnm.Print_Area" localSheetId="4">'Input 4 - XXX-AXXX'!$A$1:$M$46</definedName>
    <definedName name="_xlnm.Print_Area" localSheetId="5">'Input 5 - Questions'!$A$1:$C$20</definedName>
    <definedName name="_xlnm.Print_Area" localSheetId="0">'Read-Me'!$A$1:$E$27</definedName>
    <definedName name="_xlnm.Print_Area" localSheetId="8">'Summary 1 - Entity Level'!$B$1:$W$66</definedName>
    <definedName name="Version">'Read-Me'!$A$1</definedName>
    <definedName name="xcir0" localSheetId="7" hidden="1">-3.14159265358979+(ROW(OFFSET(#REF!,0,0,500,1))-1)*0.0125915537218028</definedName>
    <definedName name="xcir0" localSheetId="1" hidden="1">-3.14159265358979+(ROW(OFFSET(#REF!,0,0,500,1))-1)*0.0125915537218028</definedName>
    <definedName name="xcir0" localSheetId="4" hidden="1">-3.14159265358979+(ROW(OFFSET(#REF!,0,0,500,1))-1)*0.0125915537218028</definedName>
    <definedName name="xcir0" localSheetId="5" hidden="1">-3.14159265358979+(ROW(OFFSET(#REF!,0,0,500,1))-1)*0.0125915537218028</definedName>
    <definedName name="xcir0" localSheetId="10" hidden="1">-3.14159265358979+(ROW(OFFSET(#REF!,0,0,500,1))-1)*0.0125915537218028</definedName>
    <definedName name="xcir0" hidden="1">-3.14159265358979+(ROW(OFFSET(#REF!,0,0,500,1))-1)*0.0125915537218028</definedName>
    <definedName name="ycir2" localSheetId="7" hidden="1">1*COS('Calc 2 - Select Options'!xcir0)+0</definedName>
    <definedName name="ycir2" localSheetId="13" hidden="1">1*COS([0]!xcir0)+0</definedName>
    <definedName name="ycir2" localSheetId="1" hidden="1">1*COS('Input 1 - Schedule 1'!xcir0)+0</definedName>
    <definedName name="ycir2" localSheetId="4" hidden="1">1*COS('Input 4 - XXX-AXXX'!xcir0)+0</definedName>
    <definedName name="ycir2" localSheetId="5" hidden="1">1*COS('Input 5 - Questions'!xcir0)+0</definedName>
    <definedName name="ycir2" localSheetId="10" hidden="1">1*COS('Summary 3 - Subord Debt '!xcir0)+0</definedName>
    <definedName name="ycir2" hidden="1">1*COS([0]!xcir0)+0</definedName>
    <definedName name="yycir3" localSheetId="7" hidden="1">1*SIN('Calc 2 - Select Options'!xcir0)+0+0*COS('Calc 2 - Select Options'!xcir0)</definedName>
    <definedName name="yycir3" localSheetId="13" hidden="1">1*SIN([0]!xcir0)+0+0*COS([0]!xcir0)</definedName>
    <definedName name="yycir3" localSheetId="1" hidden="1">1*SIN('Input 1 - Schedule 1'!xcir0)+0+0*COS('Input 1 - Schedule 1'!xcir0)</definedName>
    <definedName name="yycir3" localSheetId="4" hidden="1">1*SIN('Input 4 - XXX-AXXX'!xcir0)+0+0*COS('Input 4 - XXX-AXXX'!xcir0)</definedName>
    <definedName name="yycir3" localSheetId="5" hidden="1">1*SIN('Input 5 - Questions'!xcir0)+0+0*COS('Input 5 - Questions'!xcir0)</definedName>
    <definedName name="yycir3" localSheetId="10" hidden="1">1*SIN('Summary 3 - Subord Debt '!xcir0)+0+0*COS('Summary 3 - Subord Debt '!xcir0)</definedName>
    <definedName name="yycir3" hidden="1">1*SIN([0]!xcir0)+0+0*COS([0]!xcir0)</definedName>
  </definedNames>
  <calcPr calcId="191029" calcMode="manual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U1009" i="2" l="1"/>
  <c r="AU1008" i="2"/>
  <c r="AU1007" i="2"/>
  <c r="AU1006" i="2"/>
  <c r="AU1005" i="2"/>
  <c r="AU1004" i="2"/>
  <c r="AU1003" i="2"/>
  <c r="AU1002" i="2"/>
  <c r="AU1001" i="2"/>
  <c r="AU1000" i="2"/>
  <c r="AU999" i="2"/>
  <c r="AU998" i="2"/>
  <c r="AU997" i="2"/>
  <c r="AU996" i="2"/>
  <c r="AU995" i="2"/>
  <c r="AU994" i="2"/>
  <c r="AU993" i="2"/>
  <c r="AU992" i="2"/>
  <c r="AU991" i="2"/>
  <c r="AU990" i="2"/>
  <c r="AU989" i="2"/>
  <c r="AU988" i="2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3" i="2"/>
  <c r="AU932" i="2"/>
  <c r="AU931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5" i="2"/>
  <c r="AU914" i="2"/>
  <c r="AU913" i="2"/>
  <c r="AU912" i="2"/>
  <c r="AU911" i="2"/>
  <c r="AU910" i="2"/>
  <c r="AU909" i="2"/>
  <c r="AU908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7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5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4" i="2"/>
  <c r="AU803" i="2"/>
  <c r="AU802" i="2"/>
  <c r="AU801" i="2"/>
  <c r="AU800" i="2"/>
  <c r="AU799" i="2"/>
  <c r="AU798" i="2"/>
  <c r="AU797" i="2"/>
  <c r="AU796" i="2"/>
  <c r="AU795" i="2"/>
  <c r="AU794" i="2"/>
  <c r="AU793" i="2"/>
  <c r="AU792" i="2"/>
  <c r="AU791" i="2"/>
  <c r="AU790" i="2"/>
  <c r="AU789" i="2"/>
  <c r="AU788" i="2"/>
  <c r="AU787" i="2"/>
  <c r="AU786" i="2"/>
  <c r="AU785" i="2"/>
  <c r="AU784" i="2"/>
  <c r="AU783" i="2"/>
  <c r="AU782" i="2"/>
  <c r="AU781" i="2"/>
  <c r="AU780" i="2"/>
  <c r="AU779" i="2"/>
  <c r="AU778" i="2"/>
  <c r="AU777" i="2"/>
  <c r="AU776" i="2"/>
  <c r="AU775" i="2"/>
  <c r="AU774" i="2"/>
  <c r="AU773" i="2"/>
  <c r="AU772" i="2"/>
  <c r="AU771" i="2"/>
  <c r="AU770" i="2"/>
  <c r="AU769" i="2"/>
  <c r="AU768" i="2"/>
  <c r="AU767" i="2"/>
  <c r="AU766" i="2"/>
  <c r="AU765" i="2"/>
  <c r="AU764" i="2"/>
  <c r="AU763" i="2"/>
  <c r="AU762" i="2"/>
  <c r="AU761" i="2"/>
  <c r="AU760" i="2"/>
  <c r="AU759" i="2"/>
  <c r="AU758" i="2"/>
  <c r="AU757" i="2"/>
  <c r="AU756" i="2"/>
  <c r="AU755" i="2"/>
  <c r="AU754" i="2"/>
  <c r="AU753" i="2"/>
  <c r="AU752" i="2"/>
  <c r="AU751" i="2"/>
  <c r="AU750" i="2"/>
  <c r="AU749" i="2"/>
  <c r="AU748" i="2"/>
  <c r="AU747" i="2"/>
  <c r="AU746" i="2"/>
  <c r="AU745" i="2"/>
  <c r="AU744" i="2"/>
  <c r="AU743" i="2"/>
  <c r="AU742" i="2"/>
  <c r="AU741" i="2"/>
  <c r="AU740" i="2"/>
  <c r="AU739" i="2"/>
  <c r="AU738" i="2"/>
  <c r="AU737" i="2"/>
  <c r="AU736" i="2"/>
  <c r="AU735" i="2"/>
  <c r="AU734" i="2"/>
  <c r="AU733" i="2"/>
  <c r="AU732" i="2"/>
  <c r="AU731" i="2"/>
  <c r="AU730" i="2"/>
  <c r="AU729" i="2"/>
  <c r="AU728" i="2"/>
  <c r="AU727" i="2"/>
  <c r="AU726" i="2"/>
  <c r="AU725" i="2"/>
  <c r="AU724" i="2"/>
  <c r="AU723" i="2"/>
  <c r="AU722" i="2"/>
  <c r="AU721" i="2"/>
  <c r="AU720" i="2"/>
  <c r="AU719" i="2"/>
  <c r="AU718" i="2"/>
  <c r="AU717" i="2"/>
  <c r="AU716" i="2"/>
  <c r="AU715" i="2"/>
  <c r="AU714" i="2"/>
  <c r="AU713" i="2"/>
  <c r="AU712" i="2"/>
  <c r="AU711" i="2"/>
  <c r="AU710" i="2"/>
  <c r="AU709" i="2"/>
  <c r="AU708" i="2"/>
  <c r="AU707" i="2"/>
  <c r="AU706" i="2"/>
  <c r="AU705" i="2"/>
  <c r="AU704" i="2"/>
  <c r="AU703" i="2"/>
  <c r="AU702" i="2"/>
  <c r="AU701" i="2"/>
  <c r="AU700" i="2"/>
  <c r="AU699" i="2"/>
  <c r="AU698" i="2"/>
  <c r="AU697" i="2"/>
  <c r="AU696" i="2"/>
  <c r="AU695" i="2"/>
  <c r="AU694" i="2"/>
  <c r="AU693" i="2"/>
  <c r="AU692" i="2"/>
  <c r="AU691" i="2"/>
  <c r="AU690" i="2"/>
  <c r="AU689" i="2"/>
  <c r="AU688" i="2"/>
  <c r="AU687" i="2"/>
  <c r="AU686" i="2"/>
  <c r="AU685" i="2"/>
  <c r="AU684" i="2"/>
  <c r="AU683" i="2"/>
  <c r="AU682" i="2"/>
  <c r="AU681" i="2"/>
  <c r="AU680" i="2"/>
  <c r="AU679" i="2"/>
  <c r="AU678" i="2"/>
  <c r="AU677" i="2"/>
  <c r="AU676" i="2"/>
  <c r="AU675" i="2"/>
  <c r="AU674" i="2"/>
  <c r="AU673" i="2"/>
  <c r="AU672" i="2"/>
  <c r="AU671" i="2"/>
  <c r="AU670" i="2"/>
  <c r="AU669" i="2"/>
  <c r="AU668" i="2"/>
  <c r="AU667" i="2"/>
  <c r="AU666" i="2"/>
  <c r="AU665" i="2"/>
  <c r="AU664" i="2"/>
  <c r="AU663" i="2"/>
  <c r="AU662" i="2"/>
  <c r="AU661" i="2"/>
  <c r="AU660" i="2"/>
  <c r="AU659" i="2"/>
  <c r="AU658" i="2"/>
  <c r="AU657" i="2"/>
  <c r="AU656" i="2"/>
  <c r="AU655" i="2"/>
  <c r="AU654" i="2"/>
  <c r="AU653" i="2"/>
  <c r="AU652" i="2"/>
  <c r="AU651" i="2"/>
  <c r="AU650" i="2"/>
  <c r="AU649" i="2"/>
  <c r="AU648" i="2"/>
  <c r="AU647" i="2"/>
  <c r="AU646" i="2"/>
  <c r="AU645" i="2"/>
  <c r="AU644" i="2"/>
  <c r="AU643" i="2"/>
  <c r="AU642" i="2"/>
  <c r="AU641" i="2"/>
  <c r="AU640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622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9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547" i="2"/>
  <c r="AU546" i="2"/>
  <c r="AU545" i="2"/>
  <c r="AU544" i="2"/>
  <c r="AU543" i="2"/>
  <c r="AU542" i="2"/>
  <c r="AU541" i="2"/>
  <c r="AU540" i="2"/>
  <c r="AU539" i="2"/>
  <c r="AU538" i="2"/>
  <c r="AU537" i="2"/>
  <c r="AU536" i="2"/>
  <c r="AU535" i="2"/>
  <c r="AU534" i="2"/>
  <c r="AU533" i="2"/>
  <c r="AU532" i="2"/>
  <c r="AU531" i="2"/>
  <c r="AU530" i="2"/>
  <c r="AU529" i="2"/>
  <c r="AU528" i="2"/>
  <c r="AU527" i="2"/>
  <c r="AU526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72" i="2"/>
  <c r="AU371" i="2"/>
  <c r="AU370" i="2"/>
  <c r="AU369" i="2"/>
  <c r="AU368" i="2"/>
  <c r="AU367" i="2"/>
  <c r="AU366" i="2"/>
  <c r="AU365" i="2"/>
  <c r="AU364" i="2"/>
  <c r="AU363" i="2"/>
  <c r="AU362" i="2"/>
  <c r="AU361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8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70" i="2"/>
  <c r="AU269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U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U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H15" i="5"/>
  <c r="H14" i="5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F222" i="4" l="1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Q1542" i="15"/>
  <c r="P1542" i="15"/>
  <c r="O1542" i="15"/>
  <c r="N1542" i="15"/>
  <c r="M1542" i="15"/>
  <c r="L1542" i="15"/>
  <c r="K1542" i="15"/>
  <c r="J1542" i="15"/>
  <c r="I1542" i="15"/>
  <c r="H1542" i="15"/>
  <c r="G1542" i="15"/>
  <c r="F1542" i="15"/>
  <c r="E1542" i="15"/>
  <c r="D1542" i="15"/>
  <c r="C1542" i="15"/>
  <c r="B1542" i="15"/>
  <c r="Q1541" i="15"/>
  <c r="P1541" i="15"/>
  <c r="O1541" i="15"/>
  <c r="M1541" i="15"/>
  <c r="L1541" i="15"/>
  <c r="K1541" i="15"/>
  <c r="I1541" i="15"/>
  <c r="H1541" i="15"/>
  <c r="G1541" i="15"/>
  <c r="E1541" i="15"/>
  <c r="D1541" i="15"/>
  <c r="C1541" i="15"/>
  <c r="B1541" i="15"/>
  <c r="Q1540" i="15"/>
  <c r="P1540" i="15"/>
  <c r="M1540" i="15"/>
  <c r="L1540" i="15"/>
  <c r="K1540" i="15"/>
  <c r="I1540" i="15"/>
  <c r="H1540" i="15"/>
  <c r="G1540" i="15"/>
  <c r="E1540" i="15"/>
  <c r="D1540" i="15"/>
  <c r="C1540" i="15"/>
  <c r="B1540" i="15"/>
  <c r="Q1539" i="15"/>
  <c r="P1539" i="15"/>
  <c r="M1539" i="15"/>
  <c r="L1539" i="15"/>
  <c r="K1539" i="15"/>
  <c r="I1539" i="15"/>
  <c r="H1539" i="15"/>
  <c r="G1539" i="15"/>
  <c r="E1539" i="15"/>
  <c r="C1539" i="15"/>
  <c r="B1539" i="15"/>
  <c r="Q1538" i="15"/>
  <c r="P1538" i="15"/>
  <c r="O1538" i="15"/>
  <c r="M1538" i="15"/>
  <c r="L1538" i="15"/>
  <c r="N1538" i="15" s="1"/>
  <c r="K1538" i="15"/>
  <c r="I1538" i="15"/>
  <c r="H1538" i="15"/>
  <c r="J1538" i="15" s="1"/>
  <c r="G1538" i="15"/>
  <c r="E1538" i="15"/>
  <c r="D1538" i="15"/>
  <c r="C1538" i="15"/>
  <c r="B1538" i="15"/>
  <c r="Q1537" i="15"/>
  <c r="P1537" i="15"/>
  <c r="M1537" i="15"/>
  <c r="L1537" i="15"/>
  <c r="K1537" i="15"/>
  <c r="I1537" i="15"/>
  <c r="H1537" i="15"/>
  <c r="G1537" i="15"/>
  <c r="E1537" i="15"/>
  <c r="C1537" i="15"/>
  <c r="B1537" i="15"/>
  <c r="Q1536" i="15"/>
  <c r="P1536" i="15"/>
  <c r="M1536" i="15"/>
  <c r="L1536" i="15"/>
  <c r="K1536" i="15"/>
  <c r="I1536" i="15"/>
  <c r="H1536" i="15"/>
  <c r="G1536" i="15"/>
  <c r="E1536" i="15"/>
  <c r="C1536" i="15"/>
  <c r="B1536" i="15"/>
  <c r="Q1535" i="15"/>
  <c r="P1535" i="15"/>
  <c r="O1535" i="15"/>
  <c r="N1535" i="15"/>
  <c r="M1535" i="15"/>
  <c r="L1535" i="15"/>
  <c r="K1535" i="15"/>
  <c r="J1535" i="15"/>
  <c r="I1535" i="15"/>
  <c r="H1535" i="15"/>
  <c r="G1535" i="15"/>
  <c r="F1535" i="15"/>
  <c r="E1535" i="15"/>
  <c r="D1535" i="15" s="1"/>
  <c r="C1535" i="15"/>
  <c r="B1535" i="15"/>
  <c r="A1535" i="15" s="1"/>
  <c r="Q1534" i="15"/>
  <c r="P1534" i="15"/>
  <c r="O1534" i="15"/>
  <c r="M1534" i="15"/>
  <c r="L1534" i="15"/>
  <c r="N1534" i="15" s="1"/>
  <c r="K1534" i="15"/>
  <c r="I1534" i="15"/>
  <c r="H1534" i="15"/>
  <c r="J1534" i="15" s="1"/>
  <c r="G1534" i="15"/>
  <c r="E1534" i="15"/>
  <c r="D1534" i="15"/>
  <c r="C1534" i="15"/>
  <c r="B1534" i="15"/>
  <c r="Q1533" i="15"/>
  <c r="P1533" i="15"/>
  <c r="O1533" i="15"/>
  <c r="M1533" i="15"/>
  <c r="L1533" i="15"/>
  <c r="K1533" i="15"/>
  <c r="I1533" i="15"/>
  <c r="H1533" i="15"/>
  <c r="G1533" i="15"/>
  <c r="E1533" i="15"/>
  <c r="D1533" i="15"/>
  <c r="C1533" i="15"/>
  <c r="B1533" i="15"/>
  <c r="Q1532" i="15"/>
  <c r="P1532" i="15"/>
  <c r="M1532" i="15"/>
  <c r="L1532" i="15"/>
  <c r="K1532" i="15"/>
  <c r="I1532" i="15"/>
  <c r="H1532" i="15"/>
  <c r="G1532" i="15"/>
  <c r="E1532" i="15"/>
  <c r="C1532" i="15"/>
  <c r="B1532" i="15"/>
  <c r="Q1531" i="15"/>
  <c r="P1531" i="15"/>
  <c r="M1531" i="15"/>
  <c r="L1531" i="15"/>
  <c r="K1531" i="15"/>
  <c r="I1531" i="15"/>
  <c r="H1531" i="15"/>
  <c r="G1531" i="15"/>
  <c r="E1531" i="15"/>
  <c r="C1531" i="15"/>
  <c r="B1531" i="15"/>
  <c r="Q1530" i="15"/>
  <c r="P1530" i="15"/>
  <c r="O1530" i="15"/>
  <c r="N1530" i="15"/>
  <c r="M1530" i="15"/>
  <c r="L1530" i="15"/>
  <c r="K1530" i="15"/>
  <c r="J1530" i="15"/>
  <c r="I1530" i="15"/>
  <c r="H1530" i="15"/>
  <c r="G1530" i="15"/>
  <c r="F1530" i="15"/>
  <c r="E1530" i="15"/>
  <c r="D1530" i="15"/>
  <c r="C1530" i="15"/>
  <c r="B1530" i="15"/>
  <c r="Q1529" i="15"/>
  <c r="P1529" i="15"/>
  <c r="M1529" i="15"/>
  <c r="L1529" i="15"/>
  <c r="K1529" i="15"/>
  <c r="I1529" i="15"/>
  <c r="H1529" i="15"/>
  <c r="G1529" i="15"/>
  <c r="E1529" i="15"/>
  <c r="C1529" i="15"/>
  <c r="B1529" i="15"/>
  <c r="Q1528" i="15"/>
  <c r="P1528" i="15"/>
  <c r="M1528" i="15"/>
  <c r="L1528" i="15"/>
  <c r="K1528" i="15"/>
  <c r="I1528" i="15"/>
  <c r="H1528" i="15"/>
  <c r="G1528" i="15"/>
  <c r="E1528" i="15"/>
  <c r="C1528" i="15"/>
  <c r="B1528" i="15"/>
  <c r="Q1527" i="15"/>
  <c r="P1527" i="15"/>
  <c r="O1527" i="15"/>
  <c r="N1527" i="15"/>
  <c r="M1527" i="15"/>
  <c r="L1527" i="15"/>
  <c r="K1527" i="15"/>
  <c r="J1527" i="15"/>
  <c r="I1527" i="15"/>
  <c r="H1527" i="15"/>
  <c r="G1527" i="15"/>
  <c r="F1527" i="15"/>
  <c r="E1527" i="15"/>
  <c r="D1527" i="15" s="1"/>
  <c r="C1527" i="15"/>
  <c r="B1527" i="15"/>
  <c r="A1527" i="15"/>
  <c r="Q1526" i="15"/>
  <c r="P1526" i="15"/>
  <c r="O1526" i="15"/>
  <c r="M1526" i="15"/>
  <c r="L1526" i="15"/>
  <c r="N1526" i="15" s="1"/>
  <c r="K1526" i="15"/>
  <c r="I1526" i="15"/>
  <c r="H1526" i="15"/>
  <c r="J1526" i="15" s="1"/>
  <c r="G1526" i="15"/>
  <c r="E1526" i="15"/>
  <c r="D1526" i="15"/>
  <c r="C1526" i="15"/>
  <c r="B1526" i="15"/>
  <c r="Q1525" i="15"/>
  <c r="P1525" i="15"/>
  <c r="M1525" i="15"/>
  <c r="L1525" i="15"/>
  <c r="K1525" i="15"/>
  <c r="I1525" i="15"/>
  <c r="H1525" i="15"/>
  <c r="G1525" i="15"/>
  <c r="E1525" i="15"/>
  <c r="C1525" i="15"/>
  <c r="B1525" i="15"/>
  <c r="Q1524" i="15"/>
  <c r="P1524" i="15"/>
  <c r="M1524" i="15"/>
  <c r="L1524" i="15"/>
  <c r="K1524" i="15"/>
  <c r="I1524" i="15"/>
  <c r="H1524" i="15"/>
  <c r="G1524" i="15"/>
  <c r="E1524" i="15"/>
  <c r="D1524" i="15"/>
  <c r="C1524" i="15"/>
  <c r="B1524" i="15"/>
  <c r="Q1523" i="15"/>
  <c r="P1523" i="15"/>
  <c r="N1523" i="15"/>
  <c r="M1523" i="15"/>
  <c r="L1523" i="15"/>
  <c r="K1523" i="15"/>
  <c r="J1523" i="15"/>
  <c r="I1523" i="15"/>
  <c r="H1523" i="15"/>
  <c r="G1523" i="15"/>
  <c r="E1523" i="15"/>
  <c r="C1523" i="15"/>
  <c r="B1523" i="15"/>
  <c r="Q1522" i="15"/>
  <c r="P1522" i="15"/>
  <c r="O1522" i="15"/>
  <c r="N1522" i="15"/>
  <c r="M1522" i="15"/>
  <c r="L1522" i="15"/>
  <c r="K1522" i="15"/>
  <c r="J1522" i="15"/>
  <c r="I1522" i="15"/>
  <c r="H1522" i="15"/>
  <c r="G1522" i="15"/>
  <c r="F1522" i="15"/>
  <c r="E1522" i="15"/>
  <c r="D1522" i="15"/>
  <c r="C1522" i="15"/>
  <c r="B1522" i="15"/>
  <c r="Q1521" i="15"/>
  <c r="P1521" i="15"/>
  <c r="M1521" i="15"/>
  <c r="L1521" i="15"/>
  <c r="K1521" i="15"/>
  <c r="I1521" i="15"/>
  <c r="H1521" i="15"/>
  <c r="G1521" i="15"/>
  <c r="E1521" i="15"/>
  <c r="C1521" i="15"/>
  <c r="B1521" i="15"/>
  <c r="Q1520" i="15"/>
  <c r="P1520" i="15"/>
  <c r="M1520" i="15"/>
  <c r="L1520" i="15"/>
  <c r="K1520" i="15"/>
  <c r="I1520" i="15"/>
  <c r="H1520" i="15"/>
  <c r="G1520" i="15"/>
  <c r="E1520" i="15"/>
  <c r="C1520" i="15"/>
  <c r="B1520" i="15"/>
  <c r="Q1519" i="15"/>
  <c r="P1519" i="15"/>
  <c r="O1519" i="15"/>
  <c r="N1519" i="15"/>
  <c r="M1519" i="15"/>
  <c r="L1519" i="15"/>
  <c r="K1519" i="15"/>
  <c r="J1519" i="15"/>
  <c r="I1519" i="15"/>
  <c r="H1519" i="15"/>
  <c r="G1519" i="15"/>
  <c r="F1519" i="15"/>
  <c r="E1519" i="15"/>
  <c r="D1519" i="15" s="1"/>
  <c r="C1519" i="15"/>
  <c r="B1519" i="15"/>
  <c r="A1519" i="15"/>
  <c r="Q1518" i="15"/>
  <c r="P1518" i="15"/>
  <c r="O1518" i="15"/>
  <c r="N1518" i="15"/>
  <c r="M1518" i="15"/>
  <c r="L1518" i="15"/>
  <c r="K1518" i="15"/>
  <c r="J1518" i="15"/>
  <c r="I1518" i="15"/>
  <c r="H1518" i="15"/>
  <c r="G1518" i="15"/>
  <c r="F1518" i="15"/>
  <c r="E1518" i="15"/>
  <c r="D1518" i="15"/>
  <c r="C1518" i="15"/>
  <c r="B1518" i="15"/>
  <c r="Q1517" i="15"/>
  <c r="P1517" i="15"/>
  <c r="O1517" i="15"/>
  <c r="M1517" i="15"/>
  <c r="L1517" i="15"/>
  <c r="K1517" i="15"/>
  <c r="I1517" i="15"/>
  <c r="H1517" i="15"/>
  <c r="G1517" i="15"/>
  <c r="E1517" i="15"/>
  <c r="D1517" i="15"/>
  <c r="C1517" i="15"/>
  <c r="B1517" i="15"/>
  <c r="Q1516" i="15"/>
  <c r="P1516" i="15"/>
  <c r="M1516" i="15"/>
  <c r="L1516" i="15"/>
  <c r="K1516" i="15"/>
  <c r="I1516" i="15"/>
  <c r="H1516" i="15"/>
  <c r="G1516" i="15"/>
  <c r="E1516" i="15"/>
  <c r="D1516" i="15"/>
  <c r="F1516" i="15" s="1"/>
  <c r="C1516" i="15"/>
  <c r="B1516" i="15"/>
  <c r="Q1515" i="15"/>
  <c r="P1515" i="15"/>
  <c r="M1515" i="15"/>
  <c r="L1515" i="15"/>
  <c r="K1515" i="15"/>
  <c r="I1515" i="15"/>
  <c r="H1515" i="15"/>
  <c r="G1515" i="15"/>
  <c r="E1515" i="15"/>
  <c r="C1515" i="15"/>
  <c r="B1515" i="15"/>
  <c r="Q1514" i="15"/>
  <c r="P1514" i="15"/>
  <c r="O1514" i="15"/>
  <c r="M1514" i="15"/>
  <c r="L1514" i="15"/>
  <c r="N1514" i="15" s="1"/>
  <c r="K1514" i="15"/>
  <c r="I1514" i="15"/>
  <c r="H1514" i="15"/>
  <c r="J1514" i="15" s="1"/>
  <c r="G1514" i="15"/>
  <c r="E1514" i="15"/>
  <c r="D1514" i="15"/>
  <c r="C1514" i="15"/>
  <c r="B1514" i="15"/>
  <c r="Q1513" i="15"/>
  <c r="P1513" i="15"/>
  <c r="M1513" i="15"/>
  <c r="L1513" i="15"/>
  <c r="K1513" i="15"/>
  <c r="I1513" i="15"/>
  <c r="H1513" i="15"/>
  <c r="G1513" i="15"/>
  <c r="E1513" i="15"/>
  <c r="C1513" i="15"/>
  <c r="B1513" i="15"/>
  <c r="Q1512" i="15"/>
  <c r="P1512" i="15"/>
  <c r="N1512" i="15"/>
  <c r="M1512" i="15"/>
  <c r="L1512" i="15"/>
  <c r="K1512" i="15"/>
  <c r="J1512" i="15"/>
  <c r="I1512" i="15"/>
  <c r="H1512" i="15"/>
  <c r="G1512" i="15"/>
  <c r="E1512" i="15"/>
  <c r="C1512" i="15"/>
  <c r="B1512" i="15"/>
  <c r="Q1511" i="15"/>
  <c r="P1511" i="15"/>
  <c r="O1511" i="15"/>
  <c r="N1511" i="15"/>
  <c r="M1511" i="15"/>
  <c r="L1511" i="15"/>
  <c r="K1511" i="15"/>
  <c r="J1511" i="15"/>
  <c r="I1511" i="15"/>
  <c r="H1511" i="15"/>
  <c r="G1511" i="15"/>
  <c r="F1511" i="15"/>
  <c r="E1511" i="15"/>
  <c r="D1511" i="15" s="1"/>
  <c r="C1511" i="15"/>
  <c r="B1511" i="15"/>
  <c r="A1511" i="15"/>
  <c r="Q1510" i="15"/>
  <c r="P1510" i="15"/>
  <c r="O1510" i="15"/>
  <c r="N1510" i="15"/>
  <c r="M1510" i="15"/>
  <c r="L1510" i="15"/>
  <c r="K1510" i="15"/>
  <c r="J1510" i="15"/>
  <c r="I1510" i="15"/>
  <c r="H1510" i="15"/>
  <c r="G1510" i="15"/>
  <c r="F1510" i="15"/>
  <c r="E1510" i="15"/>
  <c r="D1510" i="15"/>
  <c r="C1510" i="15"/>
  <c r="B1510" i="15"/>
  <c r="Q1509" i="15"/>
  <c r="P1509" i="15"/>
  <c r="O1509" i="15"/>
  <c r="M1509" i="15"/>
  <c r="L1509" i="15"/>
  <c r="K1509" i="15"/>
  <c r="I1509" i="15"/>
  <c r="H1509" i="15"/>
  <c r="G1509" i="15"/>
  <c r="E1509" i="15"/>
  <c r="D1509" i="15"/>
  <c r="F1509" i="15" s="1"/>
  <c r="C1509" i="15"/>
  <c r="B1509" i="15"/>
  <c r="Q1508" i="15"/>
  <c r="P1508" i="15"/>
  <c r="M1508" i="15"/>
  <c r="L1508" i="15"/>
  <c r="K1508" i="15"/>
  <c r="I1508" i="15"/>
  <c r="H1508" i="15"/>
  <c r="G1508" i="15"/>
  <c r="E1508" i="15"/>
  <c r="D1508" i="15"/>
  <c r="C1508" i="15"/>
  <c r="B1508" i="15"/>
  <c r="Q1507" i="15"/>
  <c r="P1507" i="15"/>
  <c r="M1507" i="15"/>
  <c r="L1507" i="15"/>
  <c r="K1507" i="15"/>
  <c r="I1507" i="15"/>
  <c r="H1507" i="15"/>
  <c r="G1507" i="15"/>
  <c r="E1507" i="15"/>
  <c r="C1507" i="15"/>
  <c r="B1507" i="15"/>
  <c r="Q1506" i="15"/>
  <c r="P1506" i="15"/>
  <c r="O1506" i="15"/>
  <c r="M1506" i="15"/>
  <c r="L1506" i="15"/>
  <c r="N1506" i="15" s="1"/>
  <c r="K1506" i="15"/>
  <c r="I1506" i="15"/>
  <c r="H1506" i="15"/>
  <c r="J1506" i="15" s="1"/>
  <c r="G1506" i="15"/>
  <c r="E1506" i="15"/>
  <c r="D1506" i="15"/>
  <c r="C1506" i="15"/>
  <c r="B1506" i="15"/>
  <c r="Q1505" i="15"/>
  <c r="P1505" i="15"/>
  <c r="M1505" i="15"/>
  <c r="L1505" i="15"/>
  <c r="K1505" i="15"/>
  <c r="I1505" i="15"/>
  <c r="H1505" i="15"/>
  <c r="G1505" i="15"/>
  <c r="E1505" i="15"/>
  <c r="C1505" i="15"/>
  <c r="B1505" i="15"/>
  <c r="Q1504" i="15"/>
  <c r="P1504" i="15"/>
  <c r="M1504" i="15"/>
  <c r="L1504" i="15"/>
  <c r="K1504" i="15"/>
  <c r="I1504" i="15"/>
  <c r="H1504" i="15"/>
  <c r="G1504" i="15"/>
  <c r="E1504" i="15"/>
  <c r="C1504" i="15"/>
  <c r="B1504" i="15"/>
  <c r="Q1503" i="15"/>
  <c r="P1503" i="15"/>
  <c r="O1503" i="15"/>
  <c r="N1503" i="15"/>
  <c r="M1503" i="15"/>
  <c r="L1503" i="15"/>
  <c r="K1503" i="15"/>
  <c r="J1503" i="15"/>
  <c r="I1503" i="15"/>
  <c r="H1503" i="15"/>
  <c r="G1503" i="15"/>
  <c r="F1503" i="15"/>
  <c r="E1503" i="15"/>
  <c r="D1503" i="15" s="1"/>
  <c r="C1503" i="15"/>
  <c r="B1503" i="15"/>
  <c r="A1503" i="15" s="1"/>
  <c r="Q1502" i="15"/>
  <c r="P1502" i="15"/>
  <c r="O1502" i="15"/>
  <c r="M1502" i="15"/>
  <c r="L1502" i="15"/>
  <c r="N1502" i="15" s="1"/>
  <c r="K1502" i="15"/>
  <c r="I1502" i="15"/>
  <c r="H1502" i="15"/>
  <c r="J1502" i="15" s="1"/>
  <c r="G1502" i="15"/>
  <c r="E1502" i="15"/>
  <c r="D1502" i="15"/>
  <c r="C1502" i="15"/>
  <c r="B1502" i="15"/>
  <c r="Q1501" i="15"/>
  <c r="P1501" i="15"/>
  <c r="O1501" i="15"/>
  <c r="M1501" i="15"/>
  <c r="L1501" i="15"/>
  <c r="K1501" i="15"/>
  <c r="I1501" i="15"/>
  <c r="H1501" i="15"/>
  <c r="G1501" i="15"/>
  <c r="E1501" i="15"/>
  <c r="D1501" i="15"/>
  <c r="C1501" i="15"/>
  <c r="B1501" i="15"/>
  <c r="Q1500" i="15"/>
  <c r="P1500" i="15"/>
  <c r="M1500" i="15"/>
  <c r="L1500" i="15"/>
  <c r="K1500" i="15"/>
  <c r="I1500" i="15"/>
  <c r="H1500" i="15"/>
  <c r="G1500" i="15"/>
  <c r="E1500" i="15"/>
  <c r="C1500" i="15"/>
  <c r="B1500" i="15"/>
  <c r="Q1499" i="15"/>
  <c r="P1499" i="15"/>
  <c r="M1499" i="15"/>
  <c r="L1499" i="15"/>
  <c r="K1499" i="15"/>
  <c r="I1499" i="15"/>
  <c r="H1499" i="15"/>
  <c r="G1499" i="15"/>
  <c r="E1499" i="15"/>
  <c r="C1499" i="15"/>
  <c r="B1499" i="15"/>
  <c r="Q1498" i="15"/>
  <c r="P1498" i="15"/>
  <c r="O1498" i="15"/>
  <c r="N1498" i="15"/>
  <c r="M1498" i="15"/>
  <c r="L1498" i="15"/>
  <c r="K1498" i="15"/>
  <c r="J1498" i="15"/>
  <c r="I1498" i="15"/>
  <c r="H1498" i="15"/>
  <c r="G1498" i="15"/>
  <c r="F1498" i="15"/>
  <c r="E1498" i="15"/>
  <c r="D1498" i="15"/>
  <c r="C1498" i="15"/>
  <c r="B1498" i="15"/>
  <c r="Q1497" i="15"/>
  <c r="P1497" i="15"/>
  <c r="M1497" i="15"/>
  <c r="L1497" i="15"/>
  <c r="K1497" i="15"/>
  <c r="I1497" i="15"/>
  <c r="H1497" i="15"/>
  <c r="G1497" i="15"/>
  <c r="E1497" i="15"/>
  <c r="C1497" i="15"/>
  <c r="B1497" i="15"/>
  <c r="Q1496" i="15"/>
  <c r="P1496" i="15"/>
  <c r="N1496" i="15"/>
  <c r="M1496" i="15"/>
  <c r="L1496" i="15"/>
  <c r="K1496" i="15"/>
  <c r="J1496" i="15"/>
  <c r="I1496" i="15"/>
  <c r="H1496" i="15"/>
  <c r="G1496" i="15"/>
  <c r="E1496" i="15"/>
  <c r="C1496" i="15"/>
  <c r="B1496" i="15"/>
  <c r="Q1495" i="15"/>
  <c r="P1495" i="15"/>
  <c r="O1495" i="15"/>
  <c r="N1495" i="15"/>
  <c r="M1495" i="15"/>
  <c r="L1495" i="15"/>
  <c r="K1495" i="15"/>
  <c r="J1495" i="15"/>
  <c r="I1495" i="15"/>
  <c r="H1495" i="15"/>
  <c r="G1495" i="15"/>
  <c r="F1495" i="15"/>
  <c r="E1495" i="15"/>
  <c r="D1495" i="15" s="1"/>
  <c r="C1495" i="15"/>
  <c r="B1495" i="15"/>
  <c r="A1495" i="15"/>
  <c r="Q1494" i="15"/>
  <c r="P1494" i="15"/>
  <c r="O1494" i="15"/>
  <c r="N1494" i="15"/>
  <c r="M1494" i="15"/>
  <c r="L1494" i="15"/>
  <c r="K1494" i="15"/>
  <c r="J1494" i="15"/>
  <c r="I1494" i="15"/>
  <c r="H1494" i="15"/>
  <c r="G1494" i="15"/>
  <c r="F1494" i="15"/>
  <c r="E1494" i="15"/>
  <c r="D1494" i="15"/>
  <c r="C1494" i="15"/>
  <c r="B1494" i="15"/>
  <c r="Q1493" i="15"/>
  <c r="P1493" i="15"/>
  <c r="M1493" i="15"/>
  <c r="L1493" i="15"/>
  <c r="K1493" i="15"/>
  <c r="I1493" i="15"/>
  <c r="H1493" i="15"/>
  <c r="G1493" i="15"/>
  <c r="E1493" i="15"/>
  <c r="C1493" i="15"/>
  <c r="B1493" i="15"/>
  <c r="Q1492" i="15"/>
  <c r="P1492" i="15"/>
  <c r="M1492" i="15"/>
  <c r="L1492" i="15"/>
  <c r="K1492" i="15"/>
  <c r="I1492" i="15"/>
  <c r="H1492" i="15"/>
  <c r="G1492" i="15"/>
  <c r="E1492" i="15"/>
  <c r="D1492" i="15"/>
  <c r="C1492" i="15"/>
  <c r="B1492" i="15"/>
  <c r="Q1491" i="15"/>
  <c r="P1491" i="15"/>
  <c r="N1491" i="15"/>
  <c r="M1491" i="15"/>
  <c r="L1491" i="15"/>
  <c r="K1491" i="15"/>
  <c r="J1491" i="15"/>
  <c r="I1491" i="15"/>
  <c r="H1491" i="15"/>
  <c r="G1491" i="15"/>
  <c r="E1491" i="15"/>
  <c r="C1491" i="15"/>
  <c r="B1491" i="15"/>
  <c r="Q1490" i="15"/>
  <c r="P1490" i="15"/>
  <c r="O1490" i="15"/>
  <c r="N1490" i="15"/>
  <c r="M1490" i="15"/>
  <c r="L1490" i="15"/>
  <c r="K1490" i="15"/>
  <c r="J1490" i="15"/>
  <c r="I1490" i="15"/>
  <c r="H1490" i="15"/>
  <c r="G1490" i="15"/>
  <c r="F1490" i="15"/>
  <c r="E1490" i="15"/>
  <c r="D1490" i="15"/>
  <c r="C1490" i="15"/>
  <c r="B1490" i="15"/>
  <c r="Q1489" i="15"/>
  <c r="P1489" i="15"/>
  <c r="M1489" i="15"/>
  <c r="L1489" i="15"/>
  <c r="K1489" i="15"/>
  <c r="I1489" i="15"/>
  <c r="H1489" i="15"/>
  <c r="G1489" i="15"/>
  <c r="E1489" i="15"/>
  <c r="C1489" i="15"/>
  <c r="B1489" i="15"/>
  <c r="Q1488" i="15"/>
  <c r="P1488" i="15"/>
  <c r="M1488" i="15"/>
  <c r="L1488" i="15"/>
  <c r="K1488" i="15"/>
  <c r="I1488" i="15"/>
  <c r="H1488" i="15"/>
  <c r="G1488" i="15"/>
  <c r="E1488" i="15"/>
  <c r="C1488" i="15"/>
  <c r="B1488" i="15"/>
  <c r="Q1487" i="15"/>
  <c r="P1487" i="15"/>
  <c r="O1487" i="15"/>
  <c r="N1487" i="15"/>
  <c r="M1487" i="15"/>
  <c r="L1487" i="15"/>
  <c r="K1487" i="15"/>
  <c r="J1487" i="15"/>
  <c r="I1487" i="15"/>
  <c r="H1487" i="15"/>
  <c r="G1487" i="15"/>
  <c r="F1487" i="15"/>
  <c r="E1487" i="15"/>
  <c r="D1487" i="15" s="1"/>
  <c r="C1487" i="15"/>
  <c r="B1487" i="15"/>
  <c r="A1487" i="15"/>
  <c r="Q1486" i="15"/>
  <c r="P1486" i="15"/>
  <c r="O1486" i="15"/>
  <c r="N1486" i="15"/>
  <c r="M1486" i="15"/>
  <c r="L1486" i="15"/>
  <c r="K1486" i="15"/>
  <c r="J1486" i="15"/>
  <c r="I1486" i="15"/>
  <c r="H1486" i="15"/>
  <c r="G1486" i="15"/>
  <c r="F1486" i="15"/>
  <c r="E1486" i="15"/>
  <c r="D1486" i="15"/>
  <c r="C1486" i="15"/>
  <c r="B1486" i="15"/>
  <c r="Q1485" i="15"/>
  <c r="P1485" i="15"/>
  <c r="O1485" i="15"/>
  <c r="N1485" i="15"/>
  <c r="M1485" i="15"/>
  <c r="L1485" i="15"/>
  <c r="K1485" i="15"/>
  <c r="J1485" i="15"/>
  <c r="I1485" i="15"/>
  <c r="H1485" i="15"/>
  <c r="G1485" i="15"/>
  <c r="F1485" i="15"/>
  <c r="E1485" i="15"/>
  <c r="D1485" i="15"/>
  <c r="C1485" i="15"/>
  <c r="B1485" i="15"/>
  <c r="Q1484" i="15"/>
  <c r="P1484" i="15"/>
  <c r="O1484" i="15"/>
  <c r="M1484" i="15"/>
  <c r="L1484" i="15"/>
  <c r="K1484" i="15"/>
  <c r="I1484" i="15"/>
  <c r="H1484" i="15"/>
  <c r="G1484" i="15"/>
  <c r="E1484" i="15"/>
  <c r="D1484" i="15"/>
  <c r="C1484" i="15"/>
  <c r="B1484" i="15"/>
  <c r="Q1483" i="15"/>
  <c r="P1483" i="15"/>
  <c r="M1483" i="15"/>
  <c r="L1483" i="15"/>
  <c r="N1483" i="15" s="1"/>
  <c r="K1483" i="15"/>
  <c r="I1483" i="15"/>
  <c r="H1483" i="15"/>
  <c r="J1483" i="15" s="1"/>
  <c r="G1483" i="15"/>
  <c r="E1483" i="15"/>
  <c r="O1483" i="15" s="1"/>
  <c r="D1483" i="15"/>
  <c r="C1483" i="15"/>
  <c r="B1483" i="15"/>
  <c r="Q1482" i="15"/>
  <c r="P1482" i="15"/>
  <c r="M1482" i="15"/>
  <c r="L1482" i="15"/>
  <c r="K1482" i="15"/>
  <c r="I1482" i="15"/>
  <c r="H1482" i="15"/>
  <c r="G1482" i="15"/>
  <c r="E1482" i="15"/>
  <c r="C1482" i="15"/>
  <c r="B1482" i="15"/>
  <c r="Q1481" i="15"/>
  <c r="P1481" i="15"/>
  <c r="O1481" i="15"/>
  <c r="M1481" i="15"/>
  <c r="L1481" i="15"/>
  <c r="N1481" i="15" s="1"/>
  <c r="K1481" i="15"/>
  <c r="I1481" i="15"/>
  <c r="H1481" i="15"/>
  <c r="J1481" i="15" s="1"/>
  <c r="G1481" i="15"/>
  <c r="E1481" i="15"/>
  <c r="D1481" i="15"/>
  <c r="C1481" i="15"/>
  <c r="B1481" i="15"/>
  <c r="Q1480" i="15"/>
  <c r="P1480" i="15"/>
  <c r="O1480" i="15"/>
  <c r="M1480" i="15"/>
  <c r="L1480" i="15"/>
  <c r="K1480" i="15"/>
  <c r="I1480" i="15"/>
  <c r="H1480" i="15"/>
  <c r="G1480" i="15"/>
  <c r="E1480" i="15"/>
  <c r="D1480" i="15"/>
  <c r="C1480" i="15"/>
  <c r="B1480" i="15"/>
  <c r="Q1479" i="15"/>
  <c r="P1479" i="15"/>
  <c r="N1479" i="15"/>
  <c r="M1479" i="15"/>
  <c r="L1479" i="15"/>
  <c r="K1479" i="15"/>
  <c r="J1479" i="15"/>
  <c r="I1479" i="15"/>
  <c r="H1479" i="15"/>
  <c r="G1479" i="15"/>
  <c r="F1479" i="15"/>
  <c r="E1479" i="15"/>
  <c r="O1479" i="15" s="1"/>
  <c r="D1479" i="15"/>
  <c r="C1479" i="15"/>
  <c r="B1479" i="15"/>
  <c r="Q1478" i="15"/>
  <c r="P1478" i="15"/>
  <c r="O1478" i="15"/>
  <c r="M1478" i="15"/>
  <c r="L1478" i="15"/>
  <c r="K1478" i="15"/>
  <c r="I1478" i="15"/>
  <c r="H1478" i="15"/>
  <c r="G1478" i="15"/>
  <c r="E1478" i="15"/>
  <c r="D1478" i="15" s="1"/>
  <c r="F1478" i="15" s="1"/>
  <c r="C1478" i="15"/>
  <c r="B1478" i="15"/>
  <c r="Q1477" i="15"/>
  <c r="P1477" i="15"/>
  <c r="O1477" i="15"/>
  <c r="N1477" i="15"/>
  <c r="M1477" i="15"/>
  <c r="L1477" i="15"/>
  <c r="K1477" i="15"/>
  <c r="J1477" i="15"/>
  <c r="I1477" i="15"/>
  <c r="H1477" i="15"/>
  <c r="G1477" i="15"/>
  <c r="F1477" i="15"/>
  <c r="E1477" i="15"/>
  <c r="D1477" i="15"/>
  <c r="C1477" i="15"/>
  <c r="B1477" i="15"/>
  <c r="Q1476" i="15"/>
  <c r="P1476" i="15"/>
  <c r="O1476" i="15"/>
  <c r="M1476" i="15"/>
  <c r="L1476" i="15"/>
  <c r="K1476" i="15"/>
  <c r="I1476" i="15"/>
  <c r="H1476" i="15"/>
  <c r="G1476" i="15"/>
  <c r="E1476" i="15"/>
  <c r="D1476" i="15"/>
  <c r="C1476" i="15"/>
  <c r="B1476" i="15"/>
  <c r="Q1475" i="15"/>
  <c r="P1475" i="15"/>
  <c r="M1475" i="15"/>
  <c r="L1475" i="15"/>
  <c r="N1475" i="15" s="1"/>
  <c r="K1475" i="15"/>
  <c r="I1475" i="15"/>
  <c r="H1475" i="15"/>
  <c r="J1475" i="15" s="1"/>
  <c r="G1475" i="15"/>
  <c r="E1475" i="15"/>
  <c r="O1475" i="15" s="1"/>
  <c r="D1475" i="15"/>
  <c r="C1475" i="15"/>
  <c r="B1475" i="15"/>
  <c r="Q1474" i="15"/>
  <c r="P1474" i="15"/>
  <c r="O1474" i="15"/>
  <c r="M1474" i="15"/>
  <c r="L1474" i="15"/>
  <c r="K1474" i="15"/>
  <c r="I1474" i="15"/>
  <c r="H1474" i="15"/>
  <c r="G1474" i="15"/>
  <c r="E1474" i="15"/>
  <c r="C1474" i="15"/>
  <c r="B1474" i="15"/>
  <c r="Q1473" i="15"/>
  <c r="P1473" i="15"/>
  <c r="O1473" i="15"/>
  <c r="M1473" i="15"/>
  <c r="L1473" i="15"/>
  <c r="N1473" i="15" s="1"/>
  <c r="K1473" i="15"/>
  <c r="I1473" i="15"/>
  <c r="H1473" i="15"/>
  <c r="J1473" i="15" s="1"/>
  <c r="G1473" i="15"/>
  <c r="E1473" i="15"/>
  <c r="D1473" i="15"/>
  <c r="C1473" i="15"/>
  <c r="B1473" i="15"/>
  <c r="Q1472" i="15"/>
  <c r="P1472" i="15"/>
  <c r="M1472" i="15"/>
  <c r="L1472" i="15"/>
  <c r="K1472" i="15"/>
  <c r="I1472" i="15"/>
  <c r="H1472" i="15"/>
  <c r="G1472" i="15"/>
  <c r="E1472" i="15"/>
  <c r="C1472" i="15"/>
  <c r="B1472" i="15"/>
  <c r="Q1471" i="15"/>
  <c r="P1471" i="15"/>
  <c r="N1471" i="15"/>
  <c r="M1471" i="15"/>
  <c r="L1471" i="15"/>
  <c r="K1471" i="15"/>
  <c r="J1471" i="15"/>
  <c r="I1471" i="15"/>
  <c r="H1471" i="15"/>
  <c r="G1471" i="15"/>
  <c r="E1471" i="15"/>
  <c r="C1471" i="15"/>
  <c r="B1471" i="15"/>
  <c r="Q1470" i="15"/>
  <c r="P1470" i="15"/>
  <c r="O1470" i="15"/>
  <c r="N1470" i="15"/>
  <c r="M1470" i="15"/>
  <c r="L1470" i="15"/>
  <c r="K1470" i="15"/>
  <c r="J1470" i="15"/>
  <c r="I1470" i="15"/>
  <c r="H1470" i="15"/>
  <c r="G1470" i="15"/>
  <c r="F1470" i="15"/>
  <c r="E1470" i="15"/>
  <c r="D1470" i="15" s="1"/>
  <c r="C1470" i="15"/>
  <c r="B1470" i="15"/>
  <c r="A1470" i="15" s="1"/>
  <c r="Q1469" i="15"/>
  <c r="P1469" i="15"/>
  <c r="O1469" i="15"/>
  <c r="N1469" i="15"/>
  <c r="M1469" i="15"/>
  <c r="L1469" i="15"/>
  <c r="K1469" i="15"/>
  <c r="J1469" i="15"/>
  <c r="I1469" i="15"/>
  <c r="H1469" i="15"/>
  <c r="G1469" i="15"/>
  <c r="F1469" i="15"/>
  <c r="E1469" i="15"/>
  <c r="D1469" i="15"/>
  <c r="C1469" i="15"/>
  <c r="B1469" i="15"/>
  <c r="Q1468" i="15"/>
  <c r="P1468" i="15"/>
  <c r="O1468" i="15"/>
  <c r="M1468" i="15"/>
  <c r="L1468" i="15"/>
  <c r="K1468" i="15"/>
  <c r="I1468" i="15"/>
  <c r="H1468" i="15"/>
  <c r="G1468" i="15"/>
  <c r="E1468" i="15"/>
  <c r="D1468" i="15"/>
  <c r="C1468" i="15"/>
  <c r="B1468" i="15"/>
  <c r="Q1467" i="15"/>
  <c r="P1467" i="15"/>
  <c r="N1467" i="15"/>
  <c r="M1467" i="15"/>
  <c r="L1467" i="15"/>
  <c r="K1467" i="15"/>
  <c r="J1467" i="15"/>
  <c r="I1467" i="15"/>
  <c r="H1467" i="15"/>
  <c r="G1467" i="15"/>
  <c r="F1467" i="15"/>
  <c r="E1467" i="15"/>
  <c r="O1467" i="15" s="1"/>
  <c r="D1467" i="15"/>
  <c r="C1467" i="15"/>
  <c r="B1467" i="15"/>
  <c r="Q1466" i="15"/>
  <c r="P1466" i="15"/>
  <c r="O1466" i="15"/>
  <c r="M1466" i="15"/>
  <c r="L1466" i="15"/>
  <c r="K1466" i="15"/>
  <c r="I1466" i="15"/>
  <c r="H1466" i="15"/>
  <c r="G1466" i="15"/>
  <c r="E1466" i="15"/>
  <c r="C1466" i="15"/>
  <c r="B1466" i="15"/>
  <c r="Q1465" i="15"/>
  <c r="P1465" i="15"/>
  <c r="O1465" i="15"/>
  <c r="M1465" i="15"/>
  <c r="L1465" i="15"/>
  <c r="N1465" i="15" s="1"/>
  <c r="K1465" i="15"/>
  <c r="I1465" i="15"/>
  <c r="H1465" i="15"/>
  <c r="J1465" i="15" s="1"/>
  <c r="G1465" i="15"/>
  <c r="E1465" i="15"/>
  <c r="D1465" i="15"/>
  <c r="C1465" i="15"/>
  <c r="B1465" i="15"/>
  <c r="Q1464" i="15"/>
  <c r="P1464" i="15"/>
  <c r="M1464" i="15"/>
  <c r="L1464" i="15"/>
  <c r="K1464" i="15"/>
  <c r="I1464" i="15"/>
  <c r="H1464" i="15"/>
  <c r="G1464" i="15"/>
  <c r="E1464" i="15"/>
  <c r="C1464" i="15"/>
  <c r="B1464" i="15"/>
  <c r="Q1463" i="15"/>
  <c r="P1463" i="15"/>
  <c r="M1463" i="15"/>
  <c r="L1463" i="15"/>
  <c r="K1463" i="15"/>
  <c r="I1463" i="15"/>
  <c r="H1463" i="15"/>
  <c r="G1463" i="15"/>
  <c r="E1463" i="15"/>
  <c r="C1463" i="15"/>
  <c r="B1463" i="15"/>
  <c r="Q1462" i="15"/>
  <c r="P1462" i="15"/>
  <c r="M1462" i="15"/>
  <c r="L1462" i="15"/>
  <c r="K1462" i="15"/>
  <c r="I1462" i="15"/>
  <c r="H1462" i="15"/>
  <c r="G1462" i="15"/>
  <c r="E1462" i="15"/>
  <c r="C1462" i="15"/>
  <c r="B1462" i="15"/>
  <c r="Q1461" i="15"/>
  <c r="P1461" i="15"/>
  <c r="O1461" i="15"/>
  <c r="N1461" i="15"/>
  <c r="M1461" i="15"/>
  <c r="L1461" i="15"/>
  <c r="K1461" i="15"/>
  <c r="J1461" i="15"/>
  <c r="I1461" i="15"/>
  <c r="H1461" i="15"/>
  <c r="G1461" i="15"/>
  <c r="F1461" i="15"/>
  <c r="E1461" i="15"/>
  <c r="D1461" i="15"/>
  <c r="C1461" i="15"/>
  <c r="B1461" i="15"/>
  <c r="Q1460" i="15"/>
  <c r="P1460" i="15"/>
  <c r="O1460" i="15"/>
  <c r="M1460" i="15"/>
  <c r="L1460" i="15"/>
  <c r="K1460" i="15"/>
  <c r="I1460" i="15"/>
  <c r="H1460" i="15"/>
  <c r="G1460" i="15"/>
  <c r="E1460" i="15"/>
  <c r="D1460" i="15"/>
  <c r="C1460" i="15"/>
  <c r="B1460" i="15"/>
  <c r="Q1459" i="15"/>
  <c r="P1459" i="15"/>
  <c r="N1459" i="15"/>
  <c r="M1459" i="15"/>
  <c r="L1459" i="15"/>
  <c r="K1459" i="15"/>
  <c r="J1459" i="15"/>
  <c r="I1459" i="15"/>
  <c r="H1459" i="15"/>
  <c r="G1459" i="15"/>
  <c r="F1459" i="15"/>
  <c r="E1459" i="15"/>
  <c r="O1459" i="15" s="1"/>
  <c r="D1459" i="15"/>
  <c r="C1459" i="15"/>
  <c r="B1459" i="15"/>
  <c r="Q1458" i="15"/>
  <c r="P1458" i="15"/>
  <c r="O1458" i="15"/>
  <c r="M1458" i="15"/>
  <c r="L1458" i="15"/>
  <c r="K1458" i="15"/>
  <c r="I1458" i="15"/>
  <c r="H1458" i="15"/>
  <c r="G1458" i="15"/>
  <c r="E1458" i="15"/>
  <c r="C1458" i="15"/>
  <c r="B1458" i="15"/>
  <c r="Q1457" i="15"/>
  <c r="P1457" i="15"/>
  <c r="O1457" i="15"/>
  <c r="M1457" i="15"/>
  <c r="L1457" i="15"/>
  <c r="N1457" i="15" s="1"/>
  <c r="K1457" i="15"/>
  <c r="I1457" i="15"/>
  <c r="H1457" i="15"/>
  <c r="J1457" i="15" s="1"/>
  <c r="G1457" i="15"/>
  <c r="E1457" i="15"/>
  <c r="D1457" i="15"/>
  <c r="C1457" i="15"/>
  <c r="B1457" i="15"/>
  <c r="Q1456" i="15"/>
  <c r="P1456" i="15"/>
  <c r="O1456" i="15"/>
  <c r="M1456" i="15"/>
  <c r="L1456" i="15"/>
  <c r="K1456" i="15"/>
  <c r="I1456" i="15"/>
  <c r="H1456" i="15"/>
  <c r="G1456" i="15"/>
  <c r="E1456" i="15"/>
  <c r="D1456" i="15"/>
  <c r="C1456" i="15"/>
  <c r="B1456" i="15"/>
  <c r="Q1455" i="15"/>
  <c r="P1455" i="15"/>
  <c r="M1455" i="15"/>
  <c r="L1455" i="15"/>
  <c r="K1455" i="15"/>
  <c r="I1455" i="15"/>
  <c r="H1455" i="15"/>
  <c r="G1455" i="15"/>
  <c r="E1455" i="15"/>
  <c r="O1455" i="15" s="1"/>
  <c r="D1455" i="15"/>
  <c r="C1455" i="15"/>
  <c r="B1455" i="15"/>
  <c r="Q1454" i="15"/>
  <c r="P1454" i="15"/>
  <c r="M1454" i="15"/>
  <c r="L1454" i="15"/>
  <c r="K1454" i="15"/>
  <c r="I1454" i="15"/>
  <c r="H1454" i="15"/>
  <c r="G1454" i="15"/>
  <c r="E1454" i="15"/>
  <c r="C1454" i="15"/>
  <c r="B1454" i="15"/>
  <c r="Q1453" i="15"/>
  <c r="P1453" i="15"/>
  <c r="O1453" i="15"/>
  <c r="N1453" i="15"/>
  <c r="M1453" i="15"/>
  <c r="L1453" i="15"/>
  <c r="K1453" i="15"/>
  <c r="J1453" i="15"/>
  <c r="I1453" i="15"/>
  <c r="H1453" i="15"/>
  <c r="G1453" i="15"/>
  <c r="F1453" i="15"/>
  <c r="E1453" i="15"/>
  <c r="D1453" i="15"/>
  <c r="C1453" i="15"/>
  <c r="B1453" i="15"/>
  <c r="Q1452" i="15"/>
  <c r="P1452" i="15"/>
  <c r="O1452" i="15"/>
  <c r="M1452" i="15"/>
  <c r="L1452" i="15"/>
  <c r="K1452" i="15"/>
  <c r="I1452" i="15"/>
  <c r="H1452" i="15"/>
  <c r="G1452" i="15"/>
  <c r="E1452" i="15"/>
  <c r="D1452" i="15"/>
  <c r="C1452" i="15"/>
  <c r="B1452" i="15"/>
  <c r="Q1451" i="15"/>
  <c r="P1451" i="15"/>
  <c r="M1451" i="15"/>
  <c r="L1451" i="15"/>
  <c r="N1451" i="15" s="1"/>
  <c r="K1451" i="15"/>
  <c r="I1451" i="15"/>
  <c r="H1451" i="15"/>
  <c r="J1451" i="15" s="1"/>
  <c r="G1451" i="15"/>
  <c r="E1451" i="15"/>
  <c r="O1451" i="15" s="1"/>
  <c r="D1451" i="15"/>
  <c r="C1451" i="15"/>
  <c r="B1451" i="15"/>
  <c r="Q1450" i="15"/>
  <c r="P1450" i="15"/>
  <c r="M1450" i="15"/>
  <c r="L1450" i="15"/>
  <c r="K1450" i="15"/>
  <c r="I1450" i="15"/>
  <c r="H1450" i="15"/>
  <c r="G1450" i="15"/>
  <c r="E1450" i="15"/>
  <c r="C1450" i="15"/>
  <c r="B1450" i="15"/>
  <c r="Q1449" i="15"/>
  <c r="P1449" i="15"/>
  <c r="O1449" i="15"/>
  <c r="M1449" i="15"/>
  <c r="L1449" i="15"/>
  <c r="N1449" i="15" s="1"/>
  <c r="K1449" i="15"/>
  <c r="I1449" i="15"/>
  <c r="H1449" i="15"/>
  <c r="J1449" i="15" s="1"/>
  <c r="G1449" i="15"/>
  <c r="E1449" i="15"/>
  <c r="D1449" i="15"/>
  <c r="C1449" i="15"/>
  <c r="B1449" i="15"/>
  <c r="Q1448" i="15"/>
  <c r="P1448" i="15"/>
  <c r="O1448" i="15"/>
  <c r="M1448" i="15"/>
  <c r="L1448" i="15"/>
  <c r="K1448" i="15"/>
  <c r="I1448" i="15"/>
  <c r="H1448" i="15"/>
  <c r="G1448" i="15"/>
  <c r="E1448" i="15"/>
  <c r="D1448" i="15"/>
  <c r="C1448" i="15"/>
  <c r="B1448" i="15"/>
  <c r="Q1447" i="15"/>
  <c r="P1447" i="15"/>
  <c r="N1447" i="15"/>
  <c r="M1447" i="15"/>
  <c r="L1447" i="15"/>
  <c r="K1447" i="15"/>
  <c r="J1447" i="15"/>
  <c r="I1447" i="15"/>
  <c r="H1447" i="15"/>
  <c r="G1447" i="15"/>
  <c r="F1447" i="15"/>
  <c r="E1447" i="15"/>
  <c r="O1447" i="15" s="1"/>
  <c r="D1447" i="15"/>
  <c r="A1447" i="15" s="1"/>
  <c r="C1447" i="15"/>
  <c r="B1447" i="15"/>
  <c r="Q1446" i="15"/>
  <c r="P1446" i="15"/>
  <c r="O1446" i="15"/>
  <c r="M1446" i="15"/>
  <c r="L1446" i="15"/>
  <c r="K1446" i="15"/>
  <c r="I1446" i="15"/>
  <c r="H1446" i="15"/>
  <c r="G1446" i="15"/>
  <c r="E1446" i="15"/>
  <c r="D1446" i="15" s="1"/>
  <c r="F1446" i="15" s="1"/>
  <c r="C1446" i="15"/>
  <c r="B1446" i="15"/>
  <c r="Q1445" i="15"/>
  <c r="P1445" i="15"/>
  <c r="O1445" i="15"/>
  <c r="N1445" i="15"/>
  <c r="M1445" i="15"/>
  <c r="L1445" i="15"/>
  <c r="K1445" i="15"/>
  <c r="J1445" i="15"/>
  <c r="I1445" i="15"/>
  <c r="H1445" i="15"/>
  <c r="G1445" i="15"/>
  <c r="F1445" i="15"/>
  <c r="E1445" i="15"/>
  <c r="D1445" i="15"/>
  <c r="C1445" i="15"/>
  <c r="B1445" i="15"/>
  <c r="Q1444" i="15"/>
  <c r="P1444" i="15"/>
  <c r="O1444" i="15"/>
  <c r="M1444" i="15"/>
  <c r="L1444" i="15"/>
  <c r="K1444" i="15"/>
  <c r="I1444" i="15"/>
  <c r="H1444" i="15"/>
  <c r="G1444" i="15"/>
  <c r="E1444" i="15"/>
  <c r="D1444" i="15"/>
  <c r="C1444" i="15"/>
  <c r="B1444" i="15"/>
  <c r="Q1443" i="15"/>
  <c r="P1443" i="15"/>
  <c r="M1443" i="15"/>
  <c r="L1443" i="15"/>
  <c r="N1443" i="15" s="1"/>
  <c r="K1443" i="15"/>
  <c r="I1443" i="15"/>
  <c r="H1443" i="15"/>
  <c r="J1443" i="15" s="1"/>
  <c r="G1443" i="15"/>
  <c r="E1443" i="15"/>
  <c r="O1443" i="15" s="1"/>
  <c r="D1443" i="15"/>
  <c r="C1443" i="15"/>
  <c r="B1443" i="15"/>
  <c r="Q1442" i="15"/>
  <c r="P1442" i="15"/>
  <c r="M1442" i="15"/>
  <c r="L1442" i="15"/>
  <c r="K1442" i="15"/>
  <c r="I1442" i="15"/>
  <c r="H1442" i="15"/>
  <c r="G1442" i="15"/>
  <c r="E1442" i="15"/>
  <c r="C1442" i="15"/>
  <c r="B1442" i="15"/>
  <c r="Q1441" i="15"/>
  <c r="P1441" i="15"/>
  <c r="O1441" i="15"/>
  <c r="M1441" i="15"/>
  <c r="L1441" i="15"/>
  <c r="N1441" i="15" s="1"/>
  <c r="K1441" i="15"/>
  <c r="I1441" i="15"/>
  <c r="H1441" i="15"/>
  <c r="J1441" i="15" s="1"/>
  <c r="G1441" i="15"/>
  <c r="E1441" i="15"/>
  <c r="D1441" i="15"/>
  <c r="C1441" i="15"/>
  <c r="B1441" i="15"/>
  <c r="Q1440" i="15"/>
  <c r="P1440" i="15"/>
  <c r="M1440" i="15"/>
  <c r="L1440" i="15"/>
  <c r="K1440" i="15"/>
  <c r="I1440" i="15"/>
  <c r="H1440" i="15"/>
  <c r="G1440" i="15"/>
  <c r="E1440" i="15"/>
  <c r="C1440" i="15"/>
  <c r="B1440" i="15"/>
  <c r="Q1439" i="15"/>
  <c r="P1439" i="15"/>
  <c r="M1439" i="15"/>
  <c r="L1439" i="15"/>
  <c r="K1439" i="15"/>
  <c r="I1439" i="15"/>
  <c r="H1439" i="15"/>
  <c r="G1439" i="15"/>
  <c r="E1439" i="15"/>
  <c r="C1439" i="15"/>
  <c r="B1439" i="15"/>
  <c r="Q1438" i="15"/>
  <c r="P1438" i="15"/>
  <c r="O1438" i="15"/>
  <c r="N1438" i="15"/>
  <c r="M1438" i="15"/>
  <c r="L1438" i="15"/>
  <c r="K1438" i="15"/>
  <c r="J1438" i="15"/>
  <c r="I1438" i="15"/>
  <c r="H1438" i="15"/>
  <c r="G1438" i="15"/>
  <c r="F1438" i="15"/>
  <c r="E1438" i="15"/>
  <c r="D1438" i="15" s="1"/>
  <c r="C1438" i="15"/>
  <c r="B1438" i="15"/>
  <c r="A1438" i="15" s="1"/>
  <c r="Q1437" i="15"/>
  <c r="P1437" i="15"/>
  <c r="O1437" i="15"/>
  <c r="N1437" i="15"/>
  <c r="M1437" i="15"/>
  <c r="L1437" i="15"/>
  <c r="K1437" i="15"/>
  <c r="J1437" i="15"/>
  <c r="I1437" i="15"/>
  <c r="H1437" i="15"/>
  <c r="G1437" i="15"/>
  <c r="F1437" i="15"/>
  <c r="E1437" i="15"/>
  <c r="D1437" i="15"/>
  <c r="C1437" i="15"/>
  <c r="B1437" i="15"/>
  <c r="Q1436" i="15"/>
  <c r="P1436" i="15"/>
  <c r="O1436" i="15"/>
  <c r="M1436" i="15"/>
  <c r="L1436" i="15"/>
  <c r="K1436" i="15"/>
  <c r="I1436" i="15"/>
  <c r="H1436" i="15"/>
  <c r="G1436" i="15"/>
  <c r="E1436" i="15"/>
  <c r="D1436" i="15"/>
  <c r="C1436" i="15"/>
  <c r="B1436" i="15"/>
  <c r="Q1435" i="15"/>
  <c r="P1435" i="15"/>
  <c r="N1435" i="15"/>
  <c r="M1435" i="15"/>
  <c r="L1435" i="15"/>
  <c r="K1435" i="15"/>
  <c r="J1435" i="15"/>
  <c r="I1435" i="15"/>
  <c r="H1435" i="15"/>
  <c r="G1435" i="15"/>
  <c r="F1435" i="15"/>
  <c r="E1435" i="15"/>
  <c r="O1435" i="15" s="1"/>
  <c r="D1435" i="15"/>
  <c r="C1435" i="15"/>
  <c r="B1435" i="15"/>
  <c r="Q1434" i="15"/>
  <c r="P1434" i="15"/>
  <c r="O1434" i="15"/>
  <c r="M1434" i="15"/>
  <c r="L1434" i="15"/>
  <c r="K1434" i="15"/>
  <c r="I1434" i="15"/>
  <c r="H1434" i="15"/>
  <c r="G1434" i="15"/>
  <c r="E1434" i="15"/>
  <c r="C1434" i="15"/>
  <c r="B1434" i="15"/>
  <c r="Q1433" i="15"/>
  <c r="P1433" i="15"/>
  <c r="O1433" i="15"/>
  <c r="M1433" i="15"/>
  <c r="L1433" i="15"/>
  <c r="N1433" i="15" s="1"/>
  <c r="K1433" i="15"/>
  <c r="I1433" i="15"/>
  <c r="H1433" i="15"/>
  <c r="J1433" i="15" s="1"/>
  <c r="G1433" i="15"/>
  <c r="E1433" i="15"/>
  <c r="D1433" i="15"/>
  <c r="C1433" i="15"/>
  <c r="B1433" i="15"/>
  <c r="Q1432" i="15"/>
  <c r="P1432" i="15"/>
  <c r="M1432" i="15"/>
  <c r="L1432" i="15"/>
  <c r="K1432" i="15"/>
  <c r="I1432" i="15"/>
  <c r="H1432" i="15"/>
  <c r="G1432" i="15"/>
  <c r="E1432" i="15"/>
  <c r="O1432" i="15" s="1"/>
  <c r="C1432" i="15"/>
  <c r="B1432" i="15"/>
  <c r="Q1431" i="15"/>
  <c r="P1431" i="15"/>
  <c r="M1431" i="15"/>
  <c r="L1431" i="15"/>
  <c r="K1431" i="15"/>
  <c r="I1431" i="15"/>
  <c r="H1431" i="15"/>
  <c r="G1431" i="15"/>
  <c r="E1431" i="15"/>
  <c r="D1431" i="15"/>
  <c r="C1431" i="15"/>
  <c r="B1431" i="15"/>
  <c r="Q1430" i="15"/>
  <c r="P1430" i="15"/>
  <c r="N1430" i="15"/>
  <c r="M1430" i="15"/>
  <c r="L1430" i="15"/>
  <c r="K1430" i="15"/>
  <c r="J1430" i="15"/>
  <c r="I1430" i="15"/>
  <c r="H1430" i="15"/>
  <c r="G1430" i="15"/>
  <c r="E1430" i="15"/>
  <c r="C1430" i="15"/>
  <c r="B1430" i="15"/>
  <c r="Q1429" i="15"/>
  <c r="P1429" i="15"/>
  <c r="O1429" i="15"/>
  <c r="N1429" i="15"/>
  <c r="M1429" i="15"/>
  <c r="L1429" i="15"/>
  <c r="K1429" i="15"/>
  <c r="J1429" i="15"/>
  <c r="I1429" i="15"/>
  <c r="H1429" i="15"/>
  <c r="G1429" i="15"/>
  <c r="F1429" i="15"/>
  <c r="E1429" i="15"/>
  <c r="D1429" i="15"/>
  <c r="C1429" i="15"/>
  <c r="B1429" i="15"/>
  <c r="Q1428" i="15"/>
  <c r="P1428" i="15"/>
  <c r="O1428" i="15"/>
  <c r="M1428" i="15"/>
  <c r="L1428" i="15"/>
  <c r="K1428" i="15"/>
  <c r="I1428" i="15"/>
  <c r="H1428" i="15"/>
  <c r="G1428" i="15"/>
  <c r="E1428" i="15"/>
  <c r="D1428" i="15"/>
  <c r="C1428" i="15"/>
  <c r="B1428" i="15"/>
  <c r="Q1427" i="15"/>
  <c r="P1427" i="15"/>
  <c r="N1427" i="15"/>
  <c r="M1427" i="15"/>
  <c r="L1427" i="15"/>
  <c r="K1427" i="15"/>
  <c r="J1427" i="15"/>
  <c r="I1427" i="15"/>
  <c r="H1427" i="15"/>
  <c r="G1427" i="15"/>
  <c r="F1427" i="15"/>
  <c r="E1427" i="15"/>
  <c r="O1427" i="15" s="1"/>
  <c r="D1427" i="15"/>
  <c r="C1427" i="15"/>
  <c r="B1427" i="15"/>
  <c r="Q1426" i="15"/>
  <c r="P1426" i="15"/>
  <c r="O1426" i="15"/>
  <c r="M1426" i="15"/>
  <c r="L1426" i="15"/>
  <c r="K1426" i="15"/>
  <c r="I1426" i="15"/>
  <c r="H1426" i="15"/>
  <c r="G1426" i="15"/>
  <c r="E1426" i="15"/>
  <c r="C1426" i="15"/>
  <c r="B1426" i="15"/>
  <c r="Q1425" i="15"/>
  <c r="P1425" i="15"/>
  <c r="O1425" i="15"/>
  <c r="M1425" i="15"/>
  <c r="L1425" i="15"/>
  <c r="N1425" i="15" s="1"/>
  <c r="K1425" i="15"/>
  <c r="I1425" i="15"/>
  <c r="H1425" i="15"/>
  <c r="J1425" i="15" s="1"/>
  <c r="G1425" i="15"/>
  <c r="E1425" i="15"/>
  <c r="D1425" i="15"/>
  <c r="C1425" i="15"/>
  <c r="B1425" i="15"/>
  <c r="Q1424" i="15"/>
  <c r="P1424" i="15"/>
  <c r="O1424" i="15"/>
  <c r="M1424" i="15"/>
  <c r="L1424" i="15"/>
  <c r="K1424" i="15"/>
  <c r="I1424" i="15"/>
  <c r="H1424" i="15"/>
  <c r="G1424" i="15"/>
  <c r="E1424" i="15"/>
  <c r="D1424" i="15"/>
  <c r="C1424" i="15"/>
  <c r="B1424" i="15"/>
  <c r="Q1423" i="15"/>
  <c r="P1423" i="15"/>
  <c r="M1423" i="15"/>
  <c r="L1423" i="15"/>
  <c r="K1423" i="15"/>
  <c r="I1423" i="15"/>
  <c r="H1423" i="15"/>
  <c r="G1423" i="15"/>
  <c r="E1423" i="15"/>
  <c r="O1423" i="15" s="1"/>
  <c r="D1423" i="15"/>
  <c r="C1423" i="15"/>
  <c r="B1423" i="15"/>
  <c r="Q1422" i="15"/>
  <c r="P1422" i="15"/>
  <c r="M1422" i="15"/>
  <c r="L1422" i="15"/>
  <c r="K1422" i="15"/>
  <c r="I1422" i="15"/>
  <c r="H1422" i="15"/>
  <c r="G1422" i="15"/>
  <c r="E1422" i="15"/>
  <c r="C1422" i="15"/>
  <c r="B1422" i="15"/>
  <c r="Q1421" i="15"/>
  <c r="P1421" i="15"/>
  <c r="O1421" i="15"/>
  <c r="N1421" i="15"/>
  <c r="M1421" i="15"/>
  <c r="L1421" i="15"/>
  <c r="K1421" i="15"/>
  <c r="J1421" i="15"/>
  <c r="I1421" i="15"/>
  <c r="H1421" i="15"/>
  <c r="G1421" i="15"/>
  <c r="F1421" i="15"/>
  <c r="E1421" i="15"/>
  <c r="D1421" i="15"/>
  <c r="C1421" i="15"/>
  <c r="B1421" i="15"/>
  <c r="Q1420" i="15"/>
  <c r="P1420" i="15"/>
  <c r="O1420" i="15"/>
  <c r="M1420" i="15"/>
  <c r="L1420" i="15"/>
  <c r="K1420" i="15"/>
  <c r="I1420" i="15"/>
  <c r="H1420" i="15"/>
  <c r="G1420" i="15"/>
  <c r="E1420" i="15"/>
  <c r="D1420" i="15"/>
  <c r="C1420" i="15"/>
  <c r="B1420" i="15"/>
  <c r="Q1419" i="15"/>
  <c r="P1419" i="15"/>
  <c r="M1419" i="15"/>
  <c r="L1419" i="15"/>
  <c r="N1419" i="15" s="1"/>
  <c r="K1419" i="15"/>
  <c r="I1419" i="15"/>
  <c r="H1419" i="15"/>
  <c r="J1419" i="15" s="1"/>
  <c r="G1419" i="15"/>
  <c r="E1419" i="15"/>
  <c r="O1419" i="15" s="1"/>
  <c r="D1419" i="15"/>
  <c r="C1419" i="15"/>
  <c r="B1419" i="15"/>
  <c r="Q1418" i="15"/>
  <c r="P1418" i="15"/>
  <c r="M1418" i="15"/>
  <c r="L1418" i="15"/>
  <c r="K1418" i="15"/>
  <c r="I1418" i="15"/>
  <c r="H1418" i="15"/>
  <c r="G1418" i="15"/>
  <c r="E1418" i="15"/>
  <c r="C1418" i="15"/>
  <c r="B1418" i="15"/>
  <c r="Q1417" i="15"/>
  <c r="P1417" i="15"/>
  <c r="O1417" i="15"/>
  <c r="M1417" i="15"/>
  <c r="L1417" i="15"/>
  <c r="N1417" i="15" s="1"/>
  <c r="K1417" i="15"/>
  <c r="I1417" i="15"/>
  <c r="H1417" i="15"/>
  <c r="J1417" i="15" s="1"/>
  <c r="G1417" i="15"/>
  <c r="E1417" i="15"/>
  <c r="D1417" i="15"/>
  <c r="C1417" i="15"/>
  <c r="B1417" i="15"/>
  <c r="Q1416" i="15"/>
  <c r="P1416" i="15"/>
  <c r="O1416" i="15"/>
  <c r="M1416" i="15"/>
  <c r="L1416" i="15"/>
  <c r="K1416" i="15"/>
  <c r="I1416" i="15"/>
  <c r="H1416" i="15"/>
  <c r="G1416" i="15"/>
  <c r="E1416" i="15"/>
  <c r="D1416" i="15"/>
  <c r="C1416" i="15"/>
  <c r="B1416" i="15"/>
  <c r="Q1415" i="15"/>
  <c r="P1415" i="15"/>
  <c r="N1415" i="15"/>
  <c r="M1415" i="15"/>
  <c r="L1415" i="15"/>
  <c r="K1415" i="15"/>
  <c r="J1415" i="15"/>
  <c r="I1415" i="15"/>
  <c r="H1415" i="15"/>
  <c r="G1415" i="15"/>
  <c r="F1415" i="15"/>
  <c r="E1415" i="15"/>
  <c r="O1415" i="15" s="1"/>
  <c r="D1415" i="15"/>
  <c r="C1415" i="15"/>
  <c r="B1415" i="15"/>
  <c r="Q1414" i="15"/>
  <c r="P1414" i="15"/>
  <c r="O1414" i="15"/>
  <c r="M1414" i="15"/>
  <c r="L1414" i="15"/>
  <c r="K1414" i="15"/>
  <c r="I1414" i="15"/>
  <c r="H1414" i="15"/>
  <c r="G1414" i="15"/>
  <c r="E1414" i="15"/>
  <c r="D1414" i="15" s="1"/>
  <c r="F1414" i="15" s="1"/>
  <c r="C1414" i="15"/>
  <c r="B1414" i="15"/>
  <c r="Q1413" i="15"/>
  <c r="P1413" i="15"/>
  <c r="O1413" i="15"/>
  <c r="N1413" i="15"/>
  <c r="M1413" i="15"/>
  <c r="L1413" i="15"/>
  <c r="K1413" i="15"/>
  <c r="J1413" i="15"/>
  <c r="I1413" i="15"/>
  <c r="H1413" i="15"/>
  <c r="G1413" i="15"/>
  <c r="F1413" i="15"/>
  <c r="E1413" i="15"/>
  <c r="D1413" i="15"/>
  <c r="C1413" i="15"/>
  <c r="B1413" i="15"/>
  <c r="Q1412" i="15"/>
  <c r="P1412" i="15"/>
  <c r="O1412" i="15"/>
  <c r="M1412" i="15"/>
  <c r="L1412" i="15"/>
  <c r="K1412" i="15"/>
  <c r="I1412" i="15"/>
  <c r="H1412" i="15"/>
  <c r="G1412" i="15"/>
  <c r="E1412" i="15"/>
  <c r="D1412" i="15"/>
  <c r="C1412" i="15"/>
  <c r="B1412" i="15"/>
  <c r="Q1411" i="15"/>
  <c r="P1411" i="15"/>
  <c r="M1411" i="15"/>
  <c r="L1411" i="15"/>
  <c r="N1411" i="15" s="1"/>
  <c r="K1411" i="15"/>
  <c r="I1411" i="15"/>
  <c r="H1411" i="15"/>
  <c r="J1411" i="15" s="1"/>
  <c r="G1411" i="15"/>
  <c r="E1411" i="15"/>
  <c r="O1411" i="15" s="1"/>
  <c r="D1411" i="15"/>
  <c r="C1411" i="15"/>
  <c r="B1411" i="15"/>
  <c r="Q1410" i="15"/>
  <c r="P1410" i="15"/>
  <c r="O1410" i="15"/>
  <c r="M1410" i="15"/>
  <c r="L1410" i="15"/>
  <c r="K1410" i="15"/>
  <c r="I1410" i="15"/>
  <c r="H1410" i="15"/>
  <c r="G1410" i="15"/>
  <c r="E1410" i="15"/>
  <c r="C1410" i="15"/>
  <c r="B1410" i="15"/>
  <c r="Q1409" i="15"/>
  <c r="P1409" i="15"/>
  <c r="O1409" i="15"/>
  <c r="M1409" i="15"/>
  <c r="L1409" i="15"/>
  <c r="N1409" i="15" s="1"/>
  <c r="K1409" i="15"/>
  <c r="I1409" i="15"/>
  <c r="H1409" i="15"/>
  <c r="J1409" i="15" s="1"/>
  <c r="G1409" i="15"/>
  <c r="E1409" i="15"/>
  <c r="D1409" i="15"/>
  <c r="C1409" i="15"/>
  <c r="B1409" i="15"/>
  <c r="Q1408" i="15"/>
  <c r="P1408" i="15"/>
  <c r="M1408" i="15"/>
  <c r="L1408" i="15"/>
  <c r="K1408" i="15"/>
  <c r="I1408" i="15"/>
  <c r="H1408" i="15"/>
  <c r="G1408" i="15"/>
  <c r="E1408" i="15"/>
  <c r="C1408" i="15"/>
  <c r="B1408" i="15"/>
  <c r="Q1407" i="15"/>
  <c r="P1407" i="15"/>
  <c r="N1407" i="15"/>
  <c r="M1407" i="15"/>
  <c r="L1407" i="15"/>
  <c r="K1407" i="15"/>
  <c r="J1407" i="15"/>
  <c r="I1407" i="15"/>
  <c r="H1407" i="15"/>
  <c r="G1407" i="15"/>
  <c r="E1407" i="15"/>
  <c r="C1407" i="15"/>
  <c r="B1407" i="15"/>
  <c r="Q1406" i="15"/>
  <c r="P1406" i="15"/>
  <c r="O1406" i="15"/>
  <c r="N1406" i="15"/>
  <c r="M1406" i="15"/>
  <c r="L1406" i="15"/>
  <c r="K1406" i="15"/>
  <c r="J1406" i="15"/>
  <c r="I1406" i="15"/>
  <c r="H1406" i="15"/>
  <c r="G1406" i="15"/>
  <c r="F1406" i="15"/>
  <c r="E1406" i="15"/>
  <c r="D1406" i="15" s="1"/>
  <c r="C1406" i="15"/>
  <c r="B1406" i="15"/>
  <c r="A1406" i="15"/>
  <c r="Q1405" i="15"/>
  <c r="P1405" i="15"/>
  <c r="O1405" i="15"/>
  <c r="N1405" i="15"/>
  <c r="M1405" i="15"/>
  <c r="L1405" i="15"/>
  <c r="K1405" i="15"/>
  <c r="J1405" i="15"/>
  <c r="I1405" i="15"/>
  <c r="H1405" i="15"/>
  <c r="G1405" i="15"/>
  <c r="F1405" i="15"/>
  <c r="E1405" i="15"/>
  <c r="D1405" i="15"/>
  <c r="C1405" i="15"/>
  <c r="B1405" i="15"/>
  <c r="Q1404" i="15"/>
  <c r="P1404" i="15"/>
  <c r="O1404" i="15"/>
  <c r="N1404" i="15"/>
  <c r="M1404" i="15"/>
  <c r="L1404" i="15"/>
  <c r="K1404" i="15"/>
  <c r="J1404" i="15"/>
  <c r="I1404" i="15"/>
  <c r="H1404" i="15"/>
  <c r="G1404" i="15"/>
  <c r="F1404" i="15"/>
  <c r="E1404" i="15"/>
  <c r="D1404" i="15" s="1"/>
  <c r="C1404" i="15"/>
  <c r="B1404" i="15"/>
  <c r="A1404" i="15"/>
  <c r="Q1403" i="15"/>
  <c r="P1403" i="15"/>
  <c r="O1403" i="15"/>
  <c r="N1403" i="15"/>
  <c r="M1403" i="15"/>
  <c r="L1403" i="15"/>
  <c r="K1403" i="15"/>
  <c r="J1403" i="15"/>
  <c r="I1403" i="15"/>
  <c r="H1403" i="15"/>
  <c r="G1403" i="15"/>
  <c r="F1403" i="15"/>
  <c r="E1403" i="15"/>
  <c r="D1403" i="15"/>
  <c r="C1403" i="15"/>
  <c r="B1403" i="15"/>
  <c r="Q1402" i="15"/>
  <c r="P1402" i="15"/>
  <c r="O1402" i="15"/>
  <c r="M1402" i="15"/>
  <c r="L1402" i="15"/>
  <c r="K1402" i="15"/>
  <c r="I1402" i="15"/>
  <c r="H1402" i="15"/>
  <c r="G1402" i="15"/>
  <c r="E1402" i="15"/>
  <c r="D1402" i="15"/>
  <c r="C1402" i="15"/>
  <c r="B1402" i="15"/>
  <c r="Q1401" i="15"/>
  <c r="P1401" i="15"/>
  <c r="M1401" i="15"/>
  <c r="L1401" i="15"/>
  <c r="K1401" i="15"/>
  <c r="I1401" i="15"/>
  <c r="H1401" i="15"/>
  <c r="G1401" i="15"/>
  <c r="E1401" i="15"/>
  <c r="O1401" i="15" s="1"/>
  <c r="D1401" i="15"/>
  <c r="C1401" i="15"/>
  <c r="B1401" i="15"/>
  <c r="Q1400" i="15"/>
  <c r="P1400" i="15"/>
  <c r="M1400" i="15"/>
  <c r="L1400" i="15"/>
  <c r="K1400" i="15"/>
  <c r="I1400" i="15"/>
  <c r="H1400" i="15"/>
  <c r="G1400" i="15"/>
  <c r="E1400" i="15"/>
  <c r="C1400" i="15"/>
  <c r="B1400" i="15"/>
  <c r="Q1399" i="15"/>
  <c r="P1399" i="15"/>
  <c r="O1399" i="15"/>
  <c r="M1399" i="15"/>
  <c r="L1399" i="15"/>
  <c r="N1399" i="15" s="1"/>
  <c r="K1399" i="15"/>
  <c r="I1399" i="15"/>
  <c r="H1399" i="15"/>
  <c r="J1399" i="15" s="1"/>
  <c r="G1399" i="15"/>
  <c r="E1399" i="15"/>
  <c r="D1399" i="15"/>
  <c r="C1399" i="15"/>
  <c r="B1399" i="15"/>
  <c r="Q1398" i="15"/>
  <c r="P1398" i="15"/>
  <c r="M1398" i="15"/>
  <c r="L1398" i="15"/>
  <c r="K1398" i="15"/>
  <c r="I1398" i="15"/>
  <c r="H1398" i="15"/>
  <c r="G1398" i="15"/>
  <c r="E1398" i="15"/>
  <c r="C1398" i="15"/>
  <c r="B1398" i="15"/>
  <c r="Q1397" i="15"/>
  <c r="P1397" i="15"/>
  <c r="N1397" i="15"/>
  <c r="M1397" i="15"/>
  <c r="L1397" i="15"/>
  <c r="K1397" i="15"/>
  <c r="J1397" i="15"/>
  <c r="I1397" i="15"/>
  <c r="H1397" i="15"/>
  <c r="G1397" i="15"/>
  <c r="E1397" i="15"/>
  <c r="C1397" i="15"/>
  <c r="B1397" i="15"/>
  <c r="Q1396" i="15"/>
  <c r="P1396" i="15"/>
  <c r="O1396" i="15"/>
  <c r="N1396" i="15"/>
  <c r="M1396" i="15"/>
  <c r="L1396" i="15"/>
  <c r="K1396" i="15"/>
  <c r="J1396" i="15"/>
  <c r="I1396" i="15"/>
  <c r="H1396" i="15"/>
  <c r="G1396" i="15"/>
  <c r="F1396" i="15"/>
  <c r="E1396" i="15"/>
  <c r="D1396" i="15" s="1"/>
  <c r="C1396" i="15"/>
  <c r="B1396" i="15"/>
  <c r="A1396" i="15"/>
  <c r="Q1395" i="15"/>
  <c r="P1395" i="15"/>
  <c r="O1395" i="15"/>
  <c r="N1395" i="15"/>
  <c r="M1395" i="15"/>
  <c r="L1395" i="15"/>
  <c r="K1395" i="15"/>
  <c r="J1395" i="15"/>
  <c r="I1395" i="15"/>
  <c r="H1395" i="15"/>
  <c r="G1395" i="15"/>
  <c r="F1395" i="15"/>
  <c r="E1395" i="15"/>
  <c r="D1395" i="15"/>
  <c r="C1395" i="15"/>
  <c r="B1395" i="15"/>
  <c r="Q1394" i="15"/>
  <c r="P1394" i="15"/>
  <c r="O1394" i="15"/>
  <c r="M1394" i="15"/>
  <c r="L1394" i="15"/>
  <c r="K1394" i="15"/>
  <c r="I1394" i="15"/>
  <c r="H1394" i="15"/>
  <c r="G1394" i="15"/>
  <c r="E1394" i="15"/>
  <c r="D1394" i="15"/>
  <c r="C1394" i="15"/>
  <c r="B1394" i="15"/>
  <c r="Q1393" i="15"/>
  <c r="P1393" i="15"/>
  <c r="M1393" i="15"/>
  <c r="L1393" i="15"/>
  <c r="K1393" i="15"/>
  <c r="I1393" i="15"/>
  <c r="H1393" i="15"/>
  <c r="G1393" i="15"/>
  <c r="E1393" i="15"/>
  <c r="O1393" i="15" s="1"/>
  <c r="D1393" i="15"/>
  <c r="C1393" i="15"/>
  <c r="B1393" i="15"/>
  <c r="Q1392" i="15"/>
  <c r="P1392" i="15"/>
  <c r="M1392" i="15"/>
  <c r="L1392" i="15"/>
  <c r="K1392" i="15"/>
  <c r="I1392" i="15"/>
  <c r="H1392" i="15"/>
  <c r="G1392" i="15"/>
  <c r="E1392" i="15"/>
  <c r="C1392" i="15"/>
  <c r="B1392" i="15"/>
  <c r="Q1391" i="15"/>
  <c r="P1391" i="15"/>
  <c r="O1391" i="15"/>
  <c r="M1391" i="15"/>
  <c r="L1391" i="15"/>
  <c r="N1391" i="15" s="1"/>
  <c r="K1391" i="15"/>
  <c r="I1391" i="15"/>
  <c r="H1391" i="15"/>
  <c r="J1391" i="15" s="1"/>
  <c r="G1391" i="15"/>
  <c r="E1391" i="15"/>
  <c r="D1391" i="15"/>
  <c r="C1391" i="15"/>
  <c r="B1391" i="15"/>
  <c r="Q1390" i="15"/>
  <c r="P1390" i="15"/>
  <c r="M1390" i="15"/>
  <c r="L1390" i="15"/>
  <c r="K1390" i="15"/>
  <c r="I1390" i="15"/>
  <c r="H1390" i="15"/>
  <c r="G1390" i="15"/>
  <c r="E1390" i="15"/>
  <c r="C1390" i="15"/>
  <c r="B1390" i="15"/>
  <c r="Q1389" i="15"/>
  <c r="P1389" i="15"/>
  <c r="N1389" i="15"/>
  <c r="M1389" i="15"/>
  <c r="L1389" i="15"/>
  <c r="K1389" i="15"/>
  <c r="J1389" i="15"/>
  <c r="I1389" i="15"/>
  <c r="H1389" i="15"/>
  <c r="G1389" i="15"/>
  <c r="E1389" i="15"/>
  <c r="C1389" i="15"/>
  <c r="B1389" i="15"/>
  <c r="Q1388" i="15"/>
  <c r="P1388" i="15"/>
  <c r="O1388" i="15"/>
  <c r="N1388" i="15"/>
  <c r="M1388" i="15"/>
  <c r="L1388" i="15"/>
  <c r="K1388" i="15"/>
  <c r="J1388" i="15"/>
  <c r="I1388" i="15"/>
  <c r="H1388" i="15"/>
  <c r="G1388" i="15"/>
  <c r="F1388" i="15"/>
  <c r="E1388" i="15"/>
  <c r="D1388" i="15" s="1"/>
  <c r="C1388" i="15"/>
  <c r="B1388" i="15"/>
  <c r="A1388" i="15" s="1"/>
  <c r="Q1387" i="15"/>
  <c r="P1387" i="15"/>
  <c r="O1387" i="15"/>
  <c r="M1387" i="15"/>
  <c r="L1387" i="15"/>
  <c r="N1387" i="15" s="1"/>
  <c r="K1387" i="15"/>
  <c r="I1387" i="15"/>
  <c r="H1387" i="15"/>
  <c r="J1387" i="15" s="1"/>
  <c r="G1387" i="15"/>
  <c r="E1387" i="15"/>
  <c r="D1387" i="15"/>
  <c r="C1387" i="15"/>
  <c r="B1387" i="15"/>
  <c r="Q1386" i="15"/>
  <c r="P1386" i="15"/>
  <c r="O1386" i="15"/>
  <c r="M1386" i="15"/>
  <c r="L1386" i="15"/>
  <c r="K1386" i="15"/>
  <c r="I1386" i="15"/>
  <c r="H1386" i="15"/>
  <c r="G1386" i="15"/>
  <c r="E1386" i="15"/>
  <c r="D1386" i="15"/>
  <c r="F1386" i="15" s="1"/>
  <c r="C1386" i="15"/>
  <c r="B1386" i="15"/>
  <c r="Q1385" i="15"/>
  <c r="P1385" i="15"/>
  <c r="M1385" i="15"/>
  <c r="L1385" i="15"/>
  <c r="K1385" i="15"/>
  <c r="I1385" i="15"/>
  <c r="H1385" i="15"/>
  <c r="G1385" i="15"/>
  <c r="E1385" i="15"/>
  <c r="C1385" i="15"/>
  <c r="B1385" i="15"/>
  <c r="Q1384" i="15"/>
  <c r="P1384" i="15"/>
  <c r="N1384" i="15"/>
  <c r="M1384" i="15"/>
  <c r="L1384" i="15"/>
  <c r="K1384" i="15"/>
  <c r="J1384" i="15"/>
  <c r="I1384" i="15"/>
  <c r="H1384" i="15"/>
  <c r="G1384" i="15"/>
  <c r="E1384" i="15"/>
  <c r="C1384" i="15"/>
  <c r="B1384" i="15"/>
  <c r="Q1383" i="15"/>
  <c r="P1383" i="15"/>
  <c r="O1383" i="15"/>
  <c r="N1383" i="15"/>
  <c r="M1383" i="15"/>
  <c r="L1383" i="15"/>
  <c r="K1383" i="15"/>
  <c r="J1383" i="15"/>
  <c r="I1383" i="15"/>
  <c r="H1383" i="15"/>
  <c r="G1383" i="15"/>
  <c r="F1383" i="15"/>
  <c r="E1383" i="15"/>
  <c r="D1383" i="15"/>
  <c r="C1383" i="15"/>
  <c r="B1383" i="15"/>
  <c r="Q1382" i="15"/>
  <c r="P1382" i="15"/>
  <c r="M1382" i="15"/>
  <c r="L1382" i="15"/>
  <c r="K1382" i="15"/>
  <c r="I1382" i="15"/>
  <c r="H1382" i="15"/>
  <c r="G1382" i="15"/>
  <c r="E1382" i="15"/>
  <c r="C1382" i="15"/>
  <c r="B1382" i="15"/>
  <c r="Q1381" i="15"/>
  <c r="P1381" i="15"/>
  <c r="M1381" i="15"/>
  <c r="L1381" i="15"/>
  <c r="K1381" i="15"/>
  <c r="I1381" i="15"/>
  <c r="H1381" i="15"/>
  <c r="G1381" i="15"/>
  <c r="E1381" i="15"/>
  <c r="C1381" i="15"/>
  <c r="B1381" i="15"/>
  <c r="Q1380" i="15"/>
  <c r="P1380" i="15"/>
  <c r="O1380" i="15"/>
  <c r="N1380" i="15"/>
  <c r="M1380" i="15"/>
  <c r="L1380" i="15"/>
  <c r="K1380" i="15"/>
  <c r="J1380" i="15"/>
  <c r="I1380" i="15"/>
  <c r="H1380" i="15"/>
  <c r="G1380" i="15"/>
  <c r="F1380" i="15"/>
  <c r="E1380" i="15"/>
  <c r="D1380" i="15" s="1"/>
  <c r="C1380" i="15"/>
  <c r="B1380" i="15"/>
  <c r="A1380" i="15" s="1"/>
  <c r="Q1379" i="15"/>
  <c r="P1379" i="15"/>
  <c r="O1379" i="15"/>
  <c r="M1379" i="15"/>
  <c r="L1379" i="15"/>
  <c r="N1379" i="15" s="1"/>
  <c r="K1379" i="15"/>
  <c r="I1379" i="15"/>
  <c r="H1379" i="15"/>
  <c r="J1379" i="15" s="1"/>
  <c r="G1379" i="15"/>
  <c r="E1379" i="15"/>
  <c r="D1379" i="15"/>
  <c r="C1379" i="15"/>
  <c r="B1379" i="15"/>
  <c r="Q1378" i="15"/>
  <c r="P1378" i="15"/>
  <c r="M1378" i="15"/>
  <c r="L1378" i="15"/>
  <c r="K1378" i="15"/>
  <c r="I1378" i="15"/>
  <c r="H1378" i="15"/>
  <c r="G1378" i="15"/>
  <c r="E1378" i="15"/>
  <c r="C1378" i="15"/>
  <c r="B1378" i="15"/>
  <c r="Q1377" i="15"/>
  <c r="P1377" i="15"/>
  <c r="M1377" i="15"/>
  <c r="L1377" i="15"/>
  <c r="K1377" i="15"/>
  <c r="I1377" i="15"/>
  <c r="H1377" i="15"/>
  <c r="G1377" i="15"/>
  <c r="E1377" i="15"/>
  <c r="D1377" i="15" s="1"/>
  <c r="C1377" i="15"/>
  <c r="B1377" i="15"/>
  <c r="Q1376" i="15"/>
  <c r="P1376" i="15"/>
  <c r="N1376" i="15"/>
  <c r="M1376" i="15"/>
  <c r="L1376" i="15"/>
  <c r="K1376" i="15"/>
  <c r="J1376" i="15"/>
  <c r="I1376" i="15"/>
  <c r="H1376" i="15"/>
  <c r="G1376" i="15"/>
  <c r="E1376" i="15"/>
  <c r="C1376" i="15"/>
  <c r="B1376" i="15"/>
  <c r="Q1375" i="15"/>
  <c r="P1375" i="15"/>
  <c r="O1375" i="15"/>
  <c r="N1375" i="15"/>
  <c r="M1375" i="15"/>
  <c r="L1375" i="15"/>
  <c r="K1375" i="15"/>
  <c r="J1375" i="15"/>
  <c r="I1375" i="15"/>
  <c r="H1375" i="15"/>
  <c r="G1375" i="15"/>
  <c r="F1375" i="15"/>
  <c r="E1375" i="15"/>
  <c r="D1375" i="15"/>
  <c r="C1375" i="15"/>
  <c r="B1375" i="15"/>
  <c r="Q1374" i="15"/>
  <c r="P1374" i="15"/>
  <c r="M1374" i="15"/>
  <c r="L1374" i="15"/>
  <c r="K1374" i="15"/>
  <c r="I1374" i="15"/>
  <c r="H1374" i="15"/>
  <c r="G1374" i="15"/>
  <c r="E1374" i="15"/>
  <c r="C1374" i="15"/>
  <c r="B1374" i="15"/>
  <c r="Q1373" i="15"/>
  <c r="P1373" i="15"/>
  <c r="N1373" i="15"/>
  <c r="M1373" i="15"/>
  <c r="L1373" i="15"/>
  <c r="K1373" i="15"/>
  <c r="J1373" i="15"/>
  <c r="I1373" i="15"/>
  <c r="H1373" i="15"/>
  <c r="G1373" i="15"/>
  <c r="E1373" i="15"/>
  <c r="C1373" i="15"/>
  <c r="B1373" i="15"/>
  <c r="Q1372" i="15"/>
  <c r="P1372" i="15"/>
  <c r="O1372" i="15"/>
  <c r="N1372" i="15"/>
  <c r="M1372" i="15"/>
  <c r="L1372" i="15"/>
  <c r="K1372" i="15"/>
  <c r="J1372" i="15"/>
  <c r="I1372" i="15"/>
  <c r="H1372" i="15"/>
  <c r="G1372" i="15"/>
  <c r="F1372" i="15"/>
  <c r="E1372" i="15"/>
  <c r="D1372" i="15" s="1"/>
  <c r="C1372" i="15"/>
  <c r="B1372" i="15"/>
  <c r="A1372" i="15"/>
  <c r="Q1371" i="15"/>
  <c r="P1371" i="15"/>
  <c r="O1371" i="15"/>
  <c r="N1371" i="15"/>
  <c r="M1371" i="15"/>
  <c r="L1371" i="15"/>
  <c r="K1371" i="15"/>
  <c r="J1371" i="15"/>
  <c r="I1371" i="15"/>
  <c r="H1371" i="15"/>
  <c r="G1371" i="15"/>
  <c r="F1371" i="15"/>
  <c r="E1371" i="15"/>
  <c r="D1371" i="15"/>
  <c r="C1371" i="15"/>
  <c r="B1371" i="15"/>
  <c r="Q1370" i="15"/>
  <c r="P1370" i="15"/>
  <c r="M1370" i="15"/>
  <c r="L1370" i="15"/>
  <c r="K1370" i="15"/>
  <c r="I1370" i="15"/>
  <c r="H1370" i="15"/>
  <c r="G1370" i="15"/>
  <c r="E1370" i="15"/>
  <c r="O1370" i="15" s="1"/>
  <c r="C1370" i="15"/>
  <c r="B1370" i="15"/>
  <c r="Q1369" i="15"/>
  <c r="P1369" i="15"/>
  <c r="M1369" i="15"/>
  <c r="L1369" i="15"/>
  <c r="K1369" i="15"/>
  <c r="I1369" i="15"/>
  <c r="H1369" i="15"/>
  <c r="G1369" i="15"/>
  <c r="E1369" i="15"/>
  <c r="D1369" i="15"/>
  <c r="C1369" i="15"/>
  <c r="B1369" i="15"/>
  <c r="Q1368" i="15"/>
  <c r="P1368" i="15"/>
  <c r="N1368" i="15"/>
  <c r="M1368" i="15"/>
  <c r="L1368" i="15"/>
  <c r="K1368" i="15"/>
  <c r="J1368" i="15"/>
  <c r="I1368" i="15"/>
  <c r="H1368" i="15"/>
  <c r="G1368" i="15"/>
  <c r="E1368" i="15"/>
  <c r="C1368" i="15"/>
  <c r="B1368" i="15"/>
  <c r="Q1367" i="15"/>
  <c r="P1367" i="15"/>
  <c r="O1367" i="15"/>
  <c r="M1367" i="15"/>
  <c r="L1367" i="15"/>
  <c r="N1367" i="15" s="1"/>
  <c r="K1367" i="15"/>
  <c r="I1367" i="15"/>
  <c r="H1367" i="15"/>
  <c r="J1367" i="15" s="1"/>
  <c r="G1367" i="15"/>
  <c r="E1367" i="15"/>
  <c r="D1367" i="15"/>
  <c r="C1367" i="15"/>
  <c r="B1367" i="15"/>
  <c r="Q1366" i="15"/>
  <c r="P1366" i="15"/>
  <c r="M1366" i="15"/>
  <c r="L1366" i="15"/>
  <c r="K1366" i="15"/>
  <c r="I1366" i="15"/>
  <c r="H1366" i="15"/>
  <c r="G1366" i="15"/>
  <c r="E1366" i="15"/>
  <c r="C1366" i="15"/>
  <c r="B1366" i="15"/>
  <c r="Q1365" i="15"/>
  <c r="P1365" i="15"/>
  <c r="N1365" i="15"/>
  <c r="M1365" i="15"/>
  <c r="L1365" i="15"/>
  <c r="K1365" i="15"/>
  <c r="J1365" i="15"/>
  <c r="I1365" i="15"/>
  <c r="H1365" i="15"/>
  <c r="G1365" i="15"/>
  <c r="E1365" i="15"/>
  <c r="C1365" i="15"/>
  <c r="B1365" i="15"/>
  <c r="Q1364" i="15"/>
  <c r="P1364" i="15"/>
  <c r="O1364" i="15"/>
  <c r="N1364" i="15"/>
  <c r="M1364" i="15"/>
  <c r="L1364" i="15"/>
  <c r="K1364" i="15"/>
  <c r="J1364" i="15"/>
  <c r="I1364" i="15"/>
  <c r="H1364" i="15"/>
  <c r="G1364" i="15"/>
  <c r="F1364" i="15"/>
  <c r="E1364" i="15"/>
  <c r="D1364" i="15" s="1"/>
  <c r="C1364" i="15"/>
  <c r="B1364" i="15"/>
  <c r="A1364" i="15"/>
  <c r="Q1363" i="15"/>
  <c r="P1363" i="15"/>
  <c r="O1363" i="15"/>
  <c r="N1363" i="15"/>
  <c r="M1363" i="15"/>
  <c r="L1363" i="15"/>
  <c r="K1363" i="15"/>
  <c r="J1363" i="15"/>
  <c r="I1363" i="15"/>
  <c r="H1363" i="15"/>
  <c r="G1363" i="15"/>
  <c r="F1363" i="15"/>
  <c r="E1363" i="15"/>
  <c r="D1363" i="15"/>
  <c r="C1363" i="15"/>
  <c r="B1363" i="15"/>
  <c r="Q1362" i="15"/>
  <c r="P1362" i="15"/>
  <c r="O1362" i="15"/>
  <c r="M1362" i="15"/>
  <c r="L1362" i="15"/>
  <c r="K1362" i="15"/>
  <c r="I1362" i="15"/>
  <c r="H1362" i="15"/>
  <c r="G1362" i="15"/>
  <c r="E1362" i="15"/>
  <c r="D1362" i="15"/>
  <c r="C1362" i="15"/>
  <c r="B1362" i="15"/>
  <c r="Q1361" i="15"/>
  <c r="P1361" i="15"/>
  <c r="M1361" i="15"/>
  <c r="L1361" i="15"/>
  <c r="N1361" i="15" s="1"/>
  <c r="K1361" i="15"/>
  <c r="I1361" i="15"/>
  <c r="H1361" i="15"/>
  <c r="J1361" i="15" s="1"/>
  <c r="G1361" i="15"/>
  <c r="E1361" i="15"/>
  <c r="O1361" i="15" s="1"/>
  <c r="D1361" i="15"/>
  <c r="C1361" i="15"/>
  <c r="B1361" i="15"/>
  <c r="Q1360" i="15"/>
  <c r="P1360" i="15"/>
  <c r="M1360" i="15"/>
  <c r="L1360" i="15"/>
  <c r="K1360" i="15"/>
  <c r="I1360" i="15"/>
  <c r="H1360" i="15"/>
  <c r="G1360" i="15"/>
  <c r="E1360" i="15"/>
  <c r="C1360" i="15"/>
  <c r="B1360" i="15"/>
  <c r="Q1359" i="15"/>
  <c r="P1359" i="15"/>
  <c r="O1359" i="15"/>
  <c r="M1359" i="15"/>
  <c r="L1359" i="15"/>
  <c r="N1359" i="15" s="1"/>
  <c r="K1359" i="15"/>
  <c r="I1359" i="15"/>
  <c r="H1359" i="15"/>
  <c r="J1359" i="15" s="1"/>
  <c r="G1359" i="15"/>
  <c r="E1359" i="15"/>
  <c r="D1359" i="15"/>
  <c r="C1359" i="15"/>
  <c r="B1359" i="15"/>
  <c r="Q1358" i="15"/>
  <c r="P1358" i="15"/>
  <c r="M1358" i="15"/>
  <c r="L1358" i="15"/>
  <c r="K1358" i="15"/>
  <c r="I1358" i="15"/>
  <c r="H1358" i="15"/>
  <c r="G1358" i="15"/>
  <c r="E1358" i="15"/>
  <c r="C1358" i="15"/>
  <c r="B1358" i="15"/>
  <c r="Q1357" i="15"/>
  <c r="P1357" i="15"/>
  <c r="M1357" i="15"/>
  <c r="L1357" i="15"/>
  <c r="K1357" i="15"/>
  <c r="I1357" i="15"/>
  <c r="H1357" i="15"/>
  <c r="G1357" i="15"/>
  <c r="E1357" i="15"/>
  <c r="C1357" i="15"/>
  <c r="B1357" i="15"/>
  <c r="Q1356" i="15"/>
  <c r="P1356" i="15"/>
  <c r="O1356" i="15"/>
  <c r="N1356" i="15"/>
  <c r="M1356" i="15"/>
  <c r="L1356" i="15"/>
  <c r="K1356" i="15"/>
  <c r="J1356" i="15"/>
  <c r="I1356" i="15"/>
  <c r="H1356" i="15"/>
  <c r="G1356" i="15"/>
  <c r="F1356" i="15"/>
  <c r="E1356" i="15"/>
  <c r="D1356" i="15" s="1"/>
  <c r="C1356" i="15"/>
  <c r="B1356" i="15"/>
  <c r="A1356" i="15"/>
  <c r="Q1355" i="15"/>
  <c r="P1355" i="15"/>
  <c r="O1355" i="15"/>
  <c r="N1355" i="15"/>
  <c r="M1355" i="15"/>
  <c r="L1355" i="15"/>
  <c r="K1355" i="15"/>
  <c r="J1355" i="15"/>
  <c r="I1355" i="15"/>
  <c r="H1355" i="15"/>
  <c r="G1355" i="15"/>
  <c r="F1355" i="15"/>
  <c r="E1355" i="15"/>
  <c r="D1355" i="15"/>
  <c r="C1355" i="15"/>
  <c r="B1355" i="15"/>
  <c r="Q1354" i="15"/>
  <c r="P1354" i="15"/>
  <c r="O1354" i="15"/>
  <c r="M1354" i="15"/>
  <c r="L1354" i="15"/>
  <c r="K1354" i="15"/>
  <c r="I1354" i="15"/>
  <c r="H1354" i="15"/>
  <c r="G1354" i="15"/>
  <c r="E1354" i="15"/>
  <c r="D1354" i="15"/>
  <c r="C1354" i="15"/>
  <c r="B1354" i="15"/>
  <c r="Q1353" i="15"/>
  <c r="P1353" i="15"/>
  <c r="M1353" i="15"/>
  <c r="L1353" i="15"/>
  <c r="N1353" i="15" s="1"/>
  <c r="K1353" i="15"/>
  <c r="I1353" i="15"/>
  <c r="H1353" i="15"/>
  <c r="J1353" i="15" s="1"/>
  <c r="G1353" i="15"/>
  <c r="E1353" i="15"/>
  <c r="O1353" i="15" s="1"/>
  <c r="D1353" i="15"/>
  <c r="C1353" i="15"/>
  <c r="B1353" i="15"/>
  <c r="Q1352" i="15"/>
  <c r="P1352" i="15"/>
  <c r="M1352" i="15"/>
  <c r="L1352" i="15"/>
  <c r="K1352" i="15"/>
  <c r="I1352" i="15"/>
  <c r="H1352" i="15"/>
  <c r="G1352" i="15"/>
  <c r="E1352" i="15"/>
  <c r="C1352" i="15"/>
  <c r="B1352" i="15"/>
  <c r="Q1351" i="15"/>
  <c r="P1351" i="15"/>
  <c r="O1351" i="15"/>
  <c r="M1351" i="15"/>
  <c r="L1351" i="15"/>
  <c r="N1351" i="15" s="1"/>
  <c r="K1351" i="15"/>
  <c r="I1351" i="15"/>
  <c r="H1351" i="15"/>
  <c r="J1351" i="15" s="1"/>
  <c r="G1351" i="15"/>
  <c r="E1351" i="15"/>
  <c r="D1351" i="15"/>
  <c r="C1351" i="15"/>
  <c r="B1351" i="15"/>
  <c r="Q1350" i="15"/>
  <c r="P1350" i="15"/>
  <c r="M1350" i="15"/>
  <c r="L1350" i="15"/>
  <c r="K1350" i="15"/>
  <c r="I1350" i="15"/>
  <c r="H1350" i="15"/>
  <c r="G1350" i="15"/>
  <c r="E1350" i="15"/>
  <c r="C1350" i="15"/>
  <c r="B1350" i="15"/>
  <c r="Q1349" i="15"/>
  <c r="P1349" i="15"/>
  <c r="M1349" i="15"/>
  <c r="L1349" i="15"/>
  <c r="K1349" i="15"/>
  <c r="I1349" i="15"/>
  <c r="H1349" i="15"/>
  <c r="G1349" i="15"/>
  <c r="E1349" i="15"/>
  <c r="C1349" i="15"/>
  <c r="B1349" i="15"/>
  <c r="Q1348" i="15"/>
  <c r="P1348" i="15"/>
  <c r="O1348" i="15"/>
  <c r="N1348" i="15"/>
  <c r="M1348" i="15"/>
  <c r="L1348" i="15"/>
  <c r="K1348" i="15"/>
  <c r="J1348" i="15"/>
  <c r="I1348" i="15"/>
  <c r="H1348" i="15"/>
  <c r="G1348" i="15"/>
  <c r="F1348" i="15"/>
  <c r="E1348" i="15"/>
  <c r="D1348" i="15" s="1"/>
  <c r="C1348" i="15"/>
  <c r="B1348" i="15"/>
  <c r="A1348" i="15"/>
  <c r="Q1347" i="15"/>
  <c r="P1347" i="15"/>
  <c r="O1347" i="15"/>
  <c r="N1347" i="15"/>
  <c r="M1347" i="15"/>
  <c r="L1347" i="15"/>
  <c r="K1347" i="15"/>
  <c r="J1347" i="15"/>
  <c r="I1347" i="15"/>
  <c r="H1347" i="15"/>
  <c r="G1347" i="15"/>
  <c r="F1347" i="15"/>
  <c r="E1347" i="15"/>
  <c r="D1347" i="15"/>
  <c r="C1347" i="15"/>
  <c r="B1347" i="15"/>
  <c r="Q1346" i="15"/>
  <c r="P1346" i="15"/>
  <c r="O1346" i="15"/>
  <c r="M1346" i="15"/>
  <c r="L1346" i="15"/>
  <c r="K1346" i="15"/>
  <c r="I1346" i="15"/>
  <c r="H1346" i="15"/>
  <c r="G1346" i="15"/>
  <c r="E1346" i="15"/>
  <c r="D1346" i="15"/>
  <c r="C1346" i="15"/>
  <c r="B1346" i="15"/>
  <c r="Q1345" i="15"/>
  <c r="P1345" i="15"/>
  <c r="N1345" i="15"/>
  <c r="M1345" i="15"/>
  <c r="L1345" i="15"/>
  <c r="K1345" i="15"/>
  <c r="J1345" i="15"/>
  <c r="I1345" i="15"/>
  <c r="H1345" i="15"/>
  <c r="G1345" i="15"/>
  <c r="F1345" i="15"/>
  <c r="E1345" i="15"/>
  <c r="O1345" i="15" s="1"/>
  <c r="D1345" i="15"/>
  <c r="C1345" i="15"/>
  <c r="B1345" i="15"/>
  <c r="Q1344" i="15"/>
  <c r="P1344" i="15"/>
  <c r="O1344" i="15"/>
  <c r="M1344" i="15"/>
  <c r="L1344" i="15"/>
  <c r="K1344" i="15"/>
  <c r="I1344" i="15"/>
  <c r="H1344" i="15"/>
  <c r="G1344" i="15"/>
  <c r="E1344" i="15"/>
  <c r="C1344" i="15"/>
  <c r="B1344" i="15"/>
  <c r="Q1343" i="15"/>
  <c r="P1343" i="15"/>
  <c r="O1343" i="15"/>
  <c r="M1343" i="15"/>
  <c r="L1343" i="15"/>
  <c r="N1343" i="15" s="1"/>
  <c r="K1343" i="15"/>
  <c r="I1343" i="15"/>
  <c r="H1343" i="15"/>
  <c r="J1343" i="15" s="1"/>
  <c r="G1343" i="15"/>
  <c r="E1343" i="15"/>
  <c r="D1343" i="15"/>
  <c r="C1343" i="15"/>
  <c r="B1343" i="15"/>
  <c r="Q1342" i="15"/>
  <c r="P1342" i="15"/>
  <c r="O1342" i="15"/>
  <c r="M1342" i="15"/>
  <c r="L1342" i="15"/>
  <c r="K1342" i="15"/>
  <c r="I1342" i="15"/>
  <c r="H1342" i="15"/>
  <c r="G1342" i="15"/>
  <c r="E1342" i="15"/>
  <c r="D1342" i="15"/>
  <c r="C1342" i="15"/>
  <c r="B1342" i="15"/>
  <c r="Q1341" i="15"/>
  <c r="P1341" i="15"/>
  <c r="M1341" i="15"/>
  <c r="L1341" i="15"/>
  <c r="K1341" i="15"/>
  <c r="I1341" i="15"/>
  <c r="H1341" i="15"/>
  <c r="G1341" i="15"/>
  <c r="E1341" i="15"/>
  <c r="O1341" i="15" s="1"/>
  <c r="D1341" i="15"/>
  <c r="C1341" i="15"/>
  <c r="B1341" i="15"/>
  <c r="Q1340" i="15"/>
  <c r="P1340" i="15"/>
  <c r="M1340" i="15"/>
  <c r="L1340" i="15"/>
  <c r="K1340" i="15"/>
  <c r="I1340" i="15"/>
  <c r="H1340" i="15"/>
  <c r="G1340" i="15"/>
  <c r="E1340" i="15"/>
  <c r="C1340" i="15"/>
  <c r="B1340" i="15"/>
  <c r="Q1339" i="15"/>
  <c r="P1339" i="15"/>
  <c r="O1339" i="15"/>
  <c r="N1339" i="15"/>
  <c r="M1339" i="15"/>
  <c r="L1339" i="15"/>
  <c r="K1339" i="15"/>
  <c r="J1339" i="15"/>
  <c r="I1339" i="15"/>
  <c r="H1339" i="15"/>
  <c r="G1339" i="15"/>
  <c r="F1339" i="15"/>
  <c r="E1339" i="15"/>
  <c r="D1339" i="15"/>
  <c r="C1339" i="15"/>
  <c r="B1339" i="15"/>
  <c r="Q1338" i="15"/>
  <c r="P1338" i="15"/>
  <c r="O1338" i="15"/>
  <c r="M1338" i="15"/>
  <c r="L1338" i="15"/>
  <c r="K1338" i="15"/>
  <c r="I1338" i="15"/>
  <c r="H1338" i="15"/>
  <c r="G1338" i="15"/>
  <c r="E1338" i="15"/>
  <c r="D1338" i="15"/>
  <c r="C1338" i="15"/>
  <c r="B1338" i="15"/>
  <c r="Q1337" i="15"/>
  <c r="P1337" i="15"/>
  <c r="M1337" i="15"/>
  <c r="L1337" i="15"/>
  <c r="N1337" i="15" s="1"/>
  <c r="K1337" i="15"/>
  <c r="I1337" i="15"/>
  <c r="H1337" i="15"/>
  <c r="J1337" i="15" s="1"/>
  <c r="G1337" i="15"/>
  <c r="E1337" i="15"/>
  <c r="O1337" i="15" s="1"/>
  <c r="D1337" i="15"/>
  <c r="C1337" i="15"/>
  <c r="B1337" i="15"/>
  <c r="Q1336" i="15"/>
  <c r="P1336" i="15"/>
  <c r="M1336" i="15"/>
  <c r="L1336" i="15"/>
  <c r="K1336" i="15"/>
  <c r="I1336" i="15"/>
  <c r="H1336" i="15"/>
  <c r="G1336" i="15"/>
  <c r="E1336" i="15"/>
  <c r="C1336" i="15"/>
  <c r="B1336" i="15"/>
  <c r="Q1335" i="15"/>
  <c r="P1335" i="15"/>
  <c r="O1335" i="15"/>
  <c r="M1335" i="15"/>
  <c r="L1335" i="15"/>
  <c r="N1335" i="15" s="1"/>
  <c r="K1335" i="15"/>
  <c r="I1335" i="15"/>
  <c r="H1335" i="15"/>
  <c r="J1335" i="15" s="1"/>
  <c r="G1335" i="15"/>
  <c r="E1335" i="15"/>
  <c r="D1335" i="15"/>
  <c r="C1335" i="15"/>
  <c r="B1335" i="15"/>
  <c r="Q1334" i="15"/>
  <c r="P1334" i="15"/>
  <c r="O1334" i="15"/>
  <c r="M1334" i="15"/>
  <c r="L1334" i="15"/>
  <c r="K1334" i="15"/>
  <c r="I1334" i="15"/>
  <c r="H1334" i="15"/>
  <c r="G1334" i="15"/>
  <c r="E1334" i="15"/>
  <c r="D1334" i="15"/>
  <c r="C1334" i="15"/>
  <c r="B1334" i="15"/>
  <c r="Q1333" i="15"/>
  <c r="P1333" i="15"/>
  <c r="N1333" i="15"/>
  <c r="M1333" i="15"/>
  <c r="L1333" i="15"/>
  <c r="K1333" i="15"/>
  <c r="J1333" i="15"/>
  <c r="I1333" i="15"/>
  <c r="H1333" i="15"/>
  <c r="G1333" i="15"/>
  <c r="F1333" i="15"/>
  <c r="E1333" i="15"/>
  <c r="O1333" i="15" s="1"/>
  <c r="D1333" i="15"/>
  <c r="C1333" i="15"/>
  <c r="B1333" i="15"/>
  <c r="Q1332" i="15"/>
  <c r="P1332" i="15"/>
  <c r="O1332" i="15"/>
  <c r="M1332" i="15"/>
  <c r="L1332" i="15"/>
  <c r="K1332" i="15"/>
  <c r="I1332" i="15"/>
  <c r="H1332" i="15"/>
  <c r="G1332" i="15"/>
  <c r="E1332" i="15"/>
  <c r="D1332" i="15" s="1"/>
  <c r="F1332" i="15" s="1"/>
  <c r="C1332" i="15"/>
  <c r="B1332" i="15"/>
  <c r="Q1331" i="15"/>
  <c r="P1331" i="15"/>
  <c r="O1331" i="15"/>
  <c r="N1331" i="15"/>
  <c r="M1331" i="15"/>
  <c r="L1331" i="15"/>
  <c r="K1331" i="15"/>
  <c r="J1331" i="15"/>
  <c r="I1331" i="15"/>
  <c r="H1331" i="15"/>
  <c r="G1331" i="15"/>
  <c r="F1331" i="15"/>
  <c r="E1331" i="15"/>
  <c r="D1331" i="15"/>
  <c r="C1331" i="15"/>
  <c r="B1331" i="15"/>
  <c r="Q1330" i="15"/>
  <c r="P1330" i="15"/>
  <c r="O1330" i="15"/>
  <c r="M1330" i="15"/>
  <c r="L1330" i="15"/>
  <c r="K1330" i="15"/>
  <c r="I1330" i="15"/>
  <c r="H1330" i="15"/>
  <c r="G1330" i="15"/>
  <c r="E1330" i="15"/>
  <c r="D1330" i="15"/>
  <c r="C1330" i="15"/>
  <c r="B1330" i="15"/>
  <c r="Q1329" i="15"/>
  <c r="P1329" i="15"/>
  <c r="M1329" i="15"/>
  <c r="L1329" i="15"/>
  <c r="N1329" i="15" s="1"/>
  <c r="K1329" i="15"/>
  <c r="I1329" i="15"/>
  <c r="H1329" i="15"/>
  <c r="J1329" i="15" s="1"/>
  <c r="G1329" i="15"/>
  <c r="E1329" i="15"/>
  <c r="O1329" i="15" s="1"/>
  <c r="D1329" i="15"/>
  <c r="C1329" i="15"/>
  <c r="B1329" i="15"/>
  <c r="Q1328" i="15"/>
  <c r="P1328" i="15"/>
  <c r="O1328" i="15"/>
  <c r="M1328" i="15"/>
  <c r="L1328" i="15"/>
  <c r="K1328" i="15"/>
  <c r="I1328" i="15"/>
  <c r="H1328" i="15"/>
  <c r="G1328" i="15"/>
  <c r="E1328" i="15"/>
  <c r="C1328" i="15"/>
  <c r="B1328" i="15"/>
  <c r="Q1327" i="15"/>
  <c r="P1327" i="15"/>
  <c r="O1327" i="15"/>
  <c r="M1327" i="15"/>
  <c r="L1327" i="15"/>
  <c r="N1327" i="15" s="1"/>
  <c r="K1327" i="15"/>
  <c r="I1327" i="15"/>
  <c r="H1327" i="15"/>
  <c r="J1327" i="15" s="1"/>
  <c r="G1327" i="15"/>
  <c r="E1327" i="15"/>
  <c r="D1327" i="15"/>
  <c r="C1327" i="15"/>
  <c r="B1327" i="15"/>
  <c r="Q1326" i="15"/>
  <c r="P1326" i="15"/>
  <c r="M1326" i="15"/>
  <c r="L1326" i="15"/>
  <c r="K1326" i="15"/>
  <c r="I1326" i="15"/>
  <c r="H1326" i="15"/>
  <c r="G1326" i="15"/>
  <c r="E1326" i="15"/>
  <c r="C1326" i="15"/>
  <c r="B1326" i="15"/>
  <c r="Q1325" i="15"/>
  <c r="P1325" i="15"/>
  <c r="M1325" i="15"/>
  <c r="L1325" i="15"/>
  <c r="K1325" i="15"/>
  <c r="I1325" i="15"/>
  <c r="H1325" i="15"/>
  <c r="G1325" i="15"/>
  <c r="E1325" i="15"/>
  <c r="C1325" i="15"/>
  <c r="B1325" i="15"/>
  <c r="Q1324" i="15"/>
  <c r="P1324" i="15"/>
  <c r="O1324" i="15"/>
  <c r="N1324" i="15"/>
  <c r="M1324" i="15"/>
  <c r="L1324" i="15"/>
  <c r="K1324" i="15"/>
  <c r="J1324" i="15"/>
  <c r="I1324" i="15"/>
  <c r="H1324" i="15"/>
  <c r="G1324" i="15"/>
  <c r="F1324" i="15"/>
  <c r="E1324" i="15"/>
  <c r="D1324" i="15" s="1"/>
  <c r="C1324" i="15"/>
  <c r="B1324" i="15"/>
  <c r="A1324" i="15" s="1"/>
  <c r="Q1323" i="15"/>
  <c r="P1323" i="15"/>
  <c r="O1323" i="15"/>
  <c r="N1323" i="15"/>
  <c r="M1323" i="15"/>
  <c r="L1323" i="15"/>
  <c r="K1323" i="15"/>
  <c r="J1323" i="15"/>
  <c r="I1323" i="15"/>
  <c r="H1323" i="15"/>
  <c r="G1323" i="15"/>
  <c r="F1323" i="15"/>
  <c r="E1323" i="15"/>
  <c r="D1323" i="15"/>
  <c r="C1323" i="15"/>
  <c r="B1323" i="15"/>
  <c r="Q1322" i="15"/>
  <c r="P1322" i="15"/>
  <c r="O1322" i="15"/>
  <c r="M1322" i="15"/>
  <c r="L1322" i="15"/>
  <c r="K1322" i="15"/>
  <c r="I1322" i="15"/>
  <c r="H1322" i="15"/>
  <c r="G1322" i="15"/>
  <c r="E1322" i="15"/>
  <c r="D1322" i="15"/>
  <c r="C1322" i="15"/>
  <c r="B1322" i="15"/>
  <c r="Q1321" i="15"/>
  <c r="P1321" i="15"/>
  <c r="N1321" i="15"/>
  <c r="M1321" i="15"/>
  <c r="L1321" i="15"/>
  <c r="K1321" i="15"/>
  <c r="J1321" i="15"/>
  <c r="I1321" i="15"/>
  <c r="H1321" i="15"/>
  <c r="G1321" i="15"/>
  <c r="F1321" i="15"/>
  <c r="E1321" i="15"/>
  <c r="O1321" i="15" s="1"/>
  <c r="D1321" i="15"/>
  <c r="C1321" i="15"/>
  <c r="B1321" i="15"/>
  <c r="Q1320" i="15"/>
  <c r="P1320" i="15"/>
  <c r="O1320" i="15"/>
  <c r="M1320" i="15"/>
  <c r="L1320" i="15"/>
  <c r="K1320" i="15"/>
  <c r="I1320" i="15"/>
  <c r="H1320" i="15"/>
  <c r="G1320" i="15"/>
  <c r="E1320" i="15"/>
  <c r="C1320" i="15"/>
  <c r="B1320" i="15"/>
  <c r="Q1319" i="15"/>
  <c r="P1319" i="15"/>
  <c r="O1319" i="15"/>
  <c r="M1319" i="15"/>
  <c r="L1319" i="15"/>
  <c r="N1319" i="15" s="1"/>
  <c r="K1319" i="15"/>
  <c r="I1319" i="15"/>
  <c r="H1319" i="15"/>
  <c r="J1319" i="15" s="1"/>
  <c r="G1319" i="15"/>
  <c r="E1319" i="15"/>
  <c r="D1319" i="15"/>
  <c r="C1319" i="15"/>
  <c r="B1319" i="15"/>
  <c r="Q1318" i="15"/>
  <c r="P1318" i="15"/>
  <c r="M1318" i="15"/>
  <c r="L1318" i="15"/>
  <c r="K1318" i="15"/>
  <c r="I1318" i="15"/>
  <c r="H1318" i="15"/>
  <c r="G1318" i="15"/>
  <c r="E1318" i="15"/>
  <c r="C1318" i="15"/>
  <c r="B1318" i="15"/>
  <c r="Q1317" i="15"/>
  <c r="P1317" i="15"/>
  <c r="M1317" i="15"/>
  <c r="L1317" i="15"/>
  <c r="K1317" i="15"/>
  <c r="I1317" i="15"/>
  <c r="H1317" i="15"/>
  <c r="G1317" i="15"/>
  <c r="E1317" i="15"/>
  <c r="D1317" i="15"/>
  <c r="F1317" i="15" s="1"/>
  <c r="C1317" i="15"/>
  <c r="B1317" i="15"/>
  <c r="Q1316" i="15"/>
  <c r="P1316" i="15"/>
  <c r="N1316" i="15"/>
  <c r="M1316" i="15"/>
  <c r="L1316" i="15"/>
  <c r="K1316" i="15"/>
  <c r="J1316" i="15"/>
  <c r="I1316" i="15"/>
  <c r="H1316" i="15"/>
  <c r="G1316" i="15"/>
  <c r="E1316" i="15"/>
  <c r="C1316" i="15"/>
  <c r="B1316" i="15"/>
  <c r="Q1315" i="15"/>
  <c r="P1315" i="15"/>
  <c r="O1315" i="15"/>
  <c r="N1315" i="15"/>
  <c r="M1315" i="15"/>
  <c r="L1315" i="15"/>
  <c r="K1315" i="15"/>
  <c r="J1315" i="15"/>
  <c r="I1315" i="15"/>
  <c r="H1315" i="15"/>
  <c r="G1315" i="15"/>
  <c r="F1315" i="15"/>
  <c r="E1315" i="15"/>
  <c r="D1315" i="15"/>
  <c r="C1315" i="15"/>
  <c r="B1315" i="15"/>
  <c r="Q1314" i="15"/>
  <c r="P1314" i="15"/>
  <c r="O1314" i="15"/>
  <c r="M1314" i="15"/>
  <c r="L1314" i="15"/>
  <c r="K1314" i="15"/>
  <c r="I1314" i="15"/>
  <c r="H1314" i="15"/>
  <c r="G1314" i="15"/>
  <c r="E1314" i="15"/>
  <c r="D1314" i="15"/>
  <c r="C1314" i="15"/>
  <c r="B1314" i="15"/>
  <c r="Q1313" i="15"/>
  <c r="P1313" i="15"/>
  <c r="N1313" i="15"/>
  <c r="M1313" i="15"/>
  <c r="L1313" i="15"/>
  <c r="K1313" i="15"/>
  <c r="J1313" i="15"/>
  <c r="I1313" i="15"/>
  <c r="H1313" i="15"/>
  <c r="G1313" i="15"/>
  <c r="F1313" i="15"/>
  <c r="E1313" i="15"/>
  <c r="O1313" i="15" s="1"/>
  <c r="D1313" i="15"/>
  <c r="C1313" i="15"/>
  <c r="B1313" i="15"/>
  <c r="Q1312" i="15"/>
  <c r="P1312" i="15"/>
  <c r="O1312" i="15"/>
  <c r="M1312" i="15"/>
  <c r="L1312" i="15"/>
  <c r="K1312" i="15"/>
  <c r="I1312" i="15"/>
  <c r="H1312" i="15"/>
  <c r="G1312" i="15"/>
  <c r="E1312" i="15"/>
  <c r="C1312" i="15"/>
  <c r="B1312" i="15"/>
  <c r="Q1311" i="15"/>
  <c r="P1311" i="15"/>
  <c r="O1311" i="15"/>
  <c r="M1311" i="15"/>
  <c r="L1311" i="15"/>
  <c r="N1311" i="15" s="1"/>
  <c r="K1311" i="15"/>
  <c r="I1311" i="15"/>
  <c r="H1311" i="15"/>
  <c r="J1311" i="15" s="1"/>
  <c r="G1311" i="15"/>
  <c r="E1311" i="15"/>
  <c r="D1311" i="15"/>
  <c r="C1311" i="15"/>
  <c r="B1311" i="15"/>
  <c r="Q1310" i="15"/>
  <c r="P1310" i="15"/>
  <c r="O1310" i="15"/>
  <c r="M1310" i="15"/>
  <c r="L1310" i="15"/>
  <c r="K1310" i="15"/>
  <c r="I1310" i="15"/>
  <c r="H1310" i="15"/>
  <c r="G1310" i="15"/>
  <c r="E1310" i="15"/>
  <c r="D1310" i="15"/>
  <c r="C1310" i="15"/>
  <c r="B1310" i="15"/>
  <c r="Q1309" i="15"/>
  <c r="P1309" i="15"/>
  <c r="M1309" i="15"/>
  <c r="L1309" i="15"/>
  <c r="K1309" i="15"/>
  <c r="I1309" i="15"/>
  <c r="H1309" i="15"/>
  <c r="G1309" i="15"/>
  <c r="E1309" i="15"/>
  <c r="O1309" i="15" s="1"/>
  <c r="D1309" i="15"/>
  <c r="C1309" i="15"/>
  <c r="B1309" i="15"/>
  <c r="Q1308" i="15"/>
  <c r="P1308" i="15"/>
  <c r="M1308" i="15"/>
  <c r="L1308" i="15"/>
  <c r="K1308" i="15"/>
  <c r="I1308" i="15"/>
  <c r="H1308" i="15"/>
  <c r="G1308" i="15"/>
  <c r="E1308" i="15"/>
  <c r="C1308" i="15"/>
  <c r="B1308" i="15"/>
  <c r="Q1307" i="15"/>
  <c r="P1307" i="15"/>
  <c r="O1307" i="15"/>
  <c r="N1307" i="15"/>
  <c r="M1307" i="15"/>
  <c r="L1307" i="15"/>
  <c r="K1307" i="15"/>
  <c r="J1307" i="15"/>
  <c r="I1307" i="15"/>
  <c r="H1307" i="15"/>
  <c r="G1307" i="15"/>
  <c r="F1307" i="15"/>
  <c r="E1307" i="15"/>
  <c r="D1307" i="15"/>
  <c r="C1307" i="15"/>
  <c r="B1307" i="15"/>
  <c r="Q1306" i="15"/>
  <c r="P1306" i="15"/>
  <c r="O1306" i="15"/>
  <c r="M1306" i="15"/>
  <c r="L1306" i="15"/>
  <c r="K1306" i="15"/>
  <c r="I1306" i="15"/>
  <c r="H1306" i="15"/>
  <c r="G1306" i="15"/>
  <c r="E1306" i="15"/>
  <c r="D1306" i="15"/>
  <c r="C1306" i="15"/>
  <c r="B1306" i="15"/>
  <c r="Q1305" i="15"/>
  <c r="P1305" i="15"/>
  <c r="M1305" i="15"/>
  <c r="L1305" i="15"/>
  <c r="N1305" i="15" s="1"/>
  <c r="K1305" i="15"/>
  <c r="I1305" i="15"/>
  <c r="H1305" i="15"/>
  <c r="J1305" i="15" s="1"/>
  <c r="G1305" i="15"/>
  <c r="E1305" i="15"/>
  <c r="O1305" i="15" s="1"/>
  <c r="D1305" i="15"/>
  <c r="C1305" i="15"/>
  <c r="B1305" i="15"/>
  <c r="Q1304" i="15"/>
  <c r="P1304" i="15"/>
  <c r="M1304" i="15"/>
  <c r="L1304" i="15"/>
  <c r="K1304" i="15"/>
  <c r="I1304" i="15"/>
  <c r="H1304" i="15"/>
  <c r="G1304" i="15"/>
  <c r="E1304" i="15"/>
  <c r="C1304" i="15"/>
  <c r="B1304" i="15"/>
  <c r="Q1303" i="15"/>
  <c r="P1303" i="15"/>
  <c r="O1303" i="15"/>
  <c r="M1303" i="15"/>
  <c r="L1303" i="15"/>
  <c r="N1303" i="15" s="1"/>
  <c r="K1303" i="15"/>
  <c r="I1303" i="15"/>
  <c r="H1303" i="15"/>
  <c r="J1303" i="15" s="1"/>
  <c r="G1303" i="15"/>
  <c r="E1303" i="15"/>
  <c r="D1303" i="15"/>
  <c r="C1303" i="15"/>
  <c r="B1303" i="15"/>
  <c r="Q1302" i="15"/>
  <c r="P1302" i="15"/>
  <c r="O1302" i="15"/>
  <c r="M1302" i="15"/>
  <c r="L1302" i="15"/>
  <c r="K1302" i="15"/>
  <c r="I1302" i="15"/>
  <c r="H1302" i="15"/>
  <c r="G1302" i="15"/>
  <c r="E1302" i="15"/>
  <c r="D1302" i="15"/>
  <c r="C1302" i="15"/>
  <c r="B1302" i="15"/>
  <c r="Q1301" i="15"/>
  <c r="P1301" i="15"/>
  <c r="N1301" i="15"/>
  <c r="M1301" i="15"/>
  <c r="L1301" i="15"/>
  <c r="K1301" i="15"/>
  <c r="J1301" i="15"/>
  <c r="I1301" i="15"/>
  <c r="H1301" i="15"/>
  <c r="G1301" i="15"/>
  <c r="F1301" i="15"/>
  <c r="E1301" i="15"/>
  <c r="O1301" i="15" s="1"/>
  <c r="D1301" i="15"/>
  <c r="A1301" i="15" s="1"/>
  <c r="C1301" i="15"/>
  <c r="B1301" i="15"/>
  <c r="Q1300" i="15"/>
  <c r="P1300" i="15"/>
  <c r="O1300" i="15"/>
  <c r="M1300" i="15"/>
  <c r="L1300" i="15"/>
  <c r="K1300" i="15"/>
  <c r="I1300" i="15"/>
  <c r="H1300" i="15"/>
  <c r="G1300" i="15"/>
  <c r="E1300" i="15"/>
  <c r="D1300" i="15" s="1"/>
  <c r="F1300" i="15" s="1"/>
  <c r="C1300" i="15"/>
  <c r="B1300" i="15"/>
  <c r="Q1299" i="15"/>
  <c r="P1299" i="15"/>
  <c r="O1299" i="15"/>
  <c r="N1299" i="15"/>
  <c r="M1299" i="15"/>
  <c r="L1299" i="15"/>
  <c r="K1299" i="15"/>
  <c r="J1299" i="15"/>
  <c r="I1299" i="15"/>
  <c r="H1299" i="15"/>
  <c r="G1299" i="15"/>
  <c r="F1299" i="15"/>
  <c r="E1299" i="15"/>
  <c r="D1299" i="15"/>
  <c r="C1299" i="15"/>
  <c r="B1299" i="15"/>
  <c r="Q1298" i="15"/>
  <c r="P1298" i="15"/>
  <c r="O1298" i="15"/>
  <c r="M1298" i="15"/>
  <c r="L1298" i="15"/>
  <c r="K1298" i="15"/>
  <c r="I1298" i="15"/>
  <c r="H1298" i="15"/>
  <c r="G1298" i="15"/>
  <c r="E1298" i="15"/>
  <c r="D1298" i="15"/>
  <c r="C1298" i="15"/>
  <c r="B1298" i="15"/>
  <c r="Q1297" i="15"/>
  <c r="P1297" i="15"/>
  <c r="M1297" i="15"/>
  <c r="L1297" i="15"/>
  <c r="N1297" i="15" s="1"/>
  <c r="K1297" i="15"/>
  <c r="I1297" i="15"/>
  <c r="H1297" i="15"/>
  <c r="J1297" i="15" s="1"/>
  <c r="G1297" i="15"/>
  <c r="E1297" i="15"/>
  <c r="O1297" i="15" s="1"/>
  <c r="D1297" i="15"/>
  <c r="C1297" i="15"/>
  <c r="B1297" i="15"/>
  <c r="Q1296" i="15"/>
  <c r="P1296" i="15"/>
  <c r="O1296" i="15"/>
  <c r="M1296" i="15"/>
  <c r="L1296" i="15"/>
  <c r="K1296" i="15"/>
  <c r="I1296" i="15"/>
  <c r="H1296" i="15"/>
  <c r="G1296" i="15"/>
  <c r="E1296" i="15"/>
  <c r="C1296" i="15"/>
  <c r="B1296" i="15"/>
  <c r="Q1295" i="15"/>
  <c r="P1295" i="15"/>
  <c r="O1295" i="15"/>
  <c r="M1295" i="15"/>
  <c r="L1295" i="15"/>
  <c r="N1295" i="15" s="1"/>
  <c r="K1295" i="15"/>
  <c r="I1295" i="15"/>
  <c r="H1295" i="15"/>
  <c r="J1295" i="15" s="1"/>
  <c r="G1295" i="15"/>
  <c r="E1295" i="15"/>
  <c r="D1295" i="15"/>
  <c r="C1295" i="15"/>
  <c r="B1295" i="15"/>
  <c r="Q1294" i="15"/>
  <c r="P1294" i="15"/>
  <c r="M1294" i="15"/>
  <c r="L1294" i="15"/>
  <c r="K1294" i="15"/>
  <c r="I1294" i="15"/>
  <c r="H1294" i="15"/>
  <c r="G1294" i="15"/>
  <c r="E1294" i="15"/>
  <c r="C1294" i="15"/>
  <c r="B1294" i="15"/>
  <c r="Q1293" i="15"/>
  <c r="P1293" i="15"/>
  <c r="M1293" i="15"/>
  <c r="L1293" i="15"/>
  <c r="K1293" i="15"/>
  <c r="I1293" i="15"/>
  <c r="H1293" i="15"/>
  <c r="G1293" i="15"/>
  <c r="E1293" i="15"/>
  <c r="C1293" i="15"/>
  <c r="B1293" i="15"/>
  <c r="Q1292" i="15"/>
  <c r="P1292" i="15"/>
  <c r="O1292" i="15"/>
  <c r="N1292" i="15"/>
  <c r="M1292" i="15"/>
  <c r="L1292" i="15"/>
  <c r="K1292" i="15"/>
  <c r="J1292" i="15"/>
  <c r="I1292" i="15"/>
  <c r="H1292" i="15"/>
  <c r="G1292" i="15"/>
  <c r="F1292" i="15"/>
  <c r="E1292" i="15"/>
  <c r="D1292" i="15" s="1"/>
  <c r="C1292" i="15"/>
  <c r="B1292" i="15"/>
  <c r="A1292" i="15"/>
  <c r="Q1291" i="15"/>
  <c r="P1291" i="15"/>
  <c r="O1291" i="15"/>
  <c r="N1291" i="15"/>
  <c r="M1291" i="15"/>
  <c r="L1291" i="15"/>
  <c r="K1291" i="15"/>
  <c r="J1291" i="15"/>
  <c r="I1291" i="15"/>
  <c r="H1291" i="15"/>
  <c r="G1291" i="15"/>
  <c r="F1291" i="15"/>
  <c r="E1291" i="15"/>
  <c r="D1291" i="15"/>
  <c r="C1291" i="15"/>
  <c r="B1291" i="15"/>
  <c r="Q1290" i="15"/>
  <c r="P1290" i="15"/>
  <c r="O1290" i="15"/>
  <c r="M1290" i="15"/>
  <c r="L1290" i="15"/>
  <c r="K1290" i="15"/>
  <c r="I1290" i="15"/>
  <c r="H1290" i="15"/>
  <c r="G1290" i="15"/>
  <c r="E1290" i="15"/>
  <c r="D1290" i="15"/>
  <c r="C1290" i="15"/>
  <c r="B1290" i="15"/>
  <c r="Q1289" i="15"/>
  <c r="P1289" i="15"/>
  <c r="N1289" i="15"/>
  <c r="M1289" i="15"/>
  <c r="L1289" i="15"/>
  <c r="K1289" i="15"/>
  <c r="J1289" i="15"/>
  <c r="I1289" i="15"/>
  <c r="H1289" i="15"/>
  <c r="G1289" i="15"/>
  <c r="F1289" i="15"/>
  <c r="E1289" i="15"/>
  <c r="O1289" i="15" s="1"/>
  <c r="D1289" i="15"/>
  <c r="C1289" i="15"/>
  <c r="B1289" i="15"/>
  <c r="Q1288" i="15"/>
  <c r="P1288" i="15"/>
  <c r="O1288" i="15"/>
  <c r="M1288" i="15"/>
  <c r="L1288" i="15"/>
  <c r="K1288" i="15"/>
  <c r="I1288" i="15"/>
  <c r="H1288" i="15"/>
  <c r="G1288" i="15"/>
  <c r="E1288" i="15"/>
  <c r="C1288" i="15"/>
  <c r="B1288" i="15"/>
  <c r="Q1287" i="15"/>
  <c r="P1287" i="15"/>
  <c r="O1287" i="15"/>
  <c r="M1287" i="15"/>
  <c r="L1287" i="15"/>
  <c r="N1287" i="15" s="1"/>
  <c r="K1287" i="15"/>
  <c r="I1287" i="15"/>
  <c r="H1287" i="15"/>
  <c r="J1287" i="15" s="1"/>
  <c r="G1287" i="15"/>
  <c r="E1287" i="15"/>
  <c r="D1287" i="15"/>
  <c r="C1287" i="15"/>
  <c r="B1287" i="15"/>
  <c r="Q1286" i="15"/>
  <c r="P1286" i="15"/>
  <c r="O1286" i="15"/>
  <c r="M1286" i="15"/>
  <c r="L1286" i="15"/>
  <c r="K1286" i="15"/>
  <c r="I1286" i="15"/>
  <c r="H1286" i="15"/>
  <c r="G1286" i="15"/>
  <c r="E1286" i="15"/>
  <c r="D1286" i="15"/>
  <c r="F1286" i="15" s="1"/>
  <c r="C1286" i="15"/>
  <c r="B1286" i="15"/>
  <c r="Q1285" i="15"/>
  <c r="P1285" i="15"/>
  <c r="M1285" i="15"/>
  <c r="L1285" i="15"/>
  <c r="K1285" i="15"/>
  <c r="I1285" i="15"/>
  <c r="H1285" i="15"/>
  <c r="G1285" i="15"/>
  <c r="E1285" i="15"/>
  <c r="D1285" i="15"/>
  <c r="C1285" i="15"/>
  <c r="B1285" i="15"/>
  <c r="Q1284" i="15"/>
  <c r="P1284" i="15"/>
  <c r="M1284" i="15"/>
  <c r="L1284" i="15"/>
  <c r="K1284" i="15"/>
  <c r="I1284" i="15"/>
  <c r="H1284" i="15"/>
  <c r="G1284" i="15"/>
  <c r="E1284" i="15"/>
  <c r="C1284" i="15"/>
  <c r="B1284" i="15"/>
  <c r="Q1283" i="15"/>
  <c r="P1283" i="15"/>
  <c r="O1283" i="15"/>
  <c r="N1283" i="15"/>
  <c r="M1283" i="15"/>
  <c r="L1283" i="15"/>
  <c r="K1283" i="15"/>
  <c r="J1283" i="15"/>
  <c r="I1283" i="15"/>
  <c r="H1283" i="15"/>
  <c r="G1283" i="15"/>
  <c r="F1283" i="15"/>
  <c r="E1283" i="15"/>
  <c r="D1283" i="15"/>
  <c r="C1283" i="15"/>
  <c r="B1283" i="15"/>
  <c r="Q1282" i="15"/>
  <c r="P1282" i="15"/>
  <c r="O1282" i="15"/>
  <c r="M1282" i="15"/>
  <c r="L1282" i="15"/>
  <c r="K1282" i="15"/>
  <c r="I1282" i="15"/>
  <c r="H1282" i="15"/>
  <c r="G1282" i="15"/>
  <c r="E1282" i="15"/>
  <c r="D1282" i="15"/>
  <c r="C1282" i="15"/>
  <c r="B1282" i="15"/>
  <c r="Q1281" i="15"/>
  <c r="P1281" i="15"/>
  <c r="N1281" i="15"/>
  <c r="M1281" i="15"/>
  <c r="L1281" i="15"/>
  <c r="K1281" i="15"/>
  <c r="J1281" i="15"/>
  <c r="I1281" i="15"/>
  <c r="H1281" i="15"/>
  <c r="G1281" i="15"/>
  <c r="F1281" i="15"/>
  <c r="E1281" i="15"/>
  <c r="O1281" i="15" s="1"/>
  <c r="D1281" i="15"/>
  <c r="C1281" i="15"/>
  <c r="B1281" i="15"/>
  <c r="Q1280" i="15"/>
  <c r="P1280" i="15"/>
  <c r="O1280" i="15"/>
  <c r="M1280" i="15"/>
  <c r="L1280" i="15"/>
  <c r="K1280" i="15"/>
  <c r="I1280" i="15"/>
  <c r="H1280" i="15"/>
  <c r="G1280" i="15"/>
  <c r="E1280" i="15"/>
  <c r="C1280" i="15"/>
  <c r="B1280" i="15"/>
  <c r="Q1279" i="15"/>
  <c r="P1279" i="15"/>
  <c r="O1279" i="15"/>
  <c r="M1279" i="15"/>
  <c r="L1279" i="15"/>
  <c r="N1279" i="15" s="1"/>
  <c r="K1279" i="15"/>
  <c r="I1279" i="15"/>
  <c r="H1279" i="15"/>
  <c r="J1279" i="15" s="1"/>
  <c r="G1279" i="15"/>
  <c r="E1279" i="15"/>
  <c r="D1279" i="15"/>
  <c r="C1279" i="15"/>
  <c r="B1279" i="15"/>
  <c r="Q1278" i="15"/>
  <c r="P1278" i="15"/>
  <c r="O1278" i="15"/>
  <c r="M1278" i="15"/>
  <c r="L1278" i="15"/>
  <c r="K1278" i="15"/>
  <c r="I1278" i="15"/>
  <c r="H1278" i="15"/>
  <c r="G1278" i="15"/>
  <c r="E1278" i="15"/>
  <c r="D1278" i="15"/>
  <c r="C1278" i="15"/>
  <c r="B1278" i="15"/>
  <c r="Q1277" i="15"/>
  <c r="P1277" i="15"/>
  <c r="M1277" i="15"/>
  <c r="L1277" i="15"/>
  <c r="K1277" i="15"/>
  <c r="I1277" i="15"/>
  <c r="H1277" i="15"/>
  <c r="G1277" i="15"/>
  <c r="E1277" i="15"/>
  <c r="O1277" i="15" s="1"/>
  <c r="D1277" i="15"/>
  <c r="C1277" i="15"/>
  <c r="B1277" i="15"/>
  <c r="Q1276" i="15"/>
  <c r="P1276" i="15"/>
  <c r="M1276" i="15"/>
  <c r="L1276" i="15"/>
  <c r="K1276" i="15"/>
  <c r="I1276" i="15"/>
  <c r="H1276" i="15"/>
  <c r="G1276" i="15"/>
  <c r="E1276" i="15"/>
  <c r="C1276" i="15"/>
  <c r="B1276" i="15"/>
  <c r="Q1275" i="15"/>
  <c r="P1275" i="15"/>
  <c r="O1275" i="15"/>
  <c r="N1275" i="15"/>
  <c r="M1275" i="15"/>
  <c r="L1275" i="15"/>
  <c r="K1275" i="15"/>
  <c r="J1275" i="15"/>
  <c r="I1275" i="15"/>
  <c r="H1275" i="15"/>
  <c r="G1275" i="15"/>
  <c r="F1275" i="15"/>
  <c r="E1275" i="15"/>
  <c r="D1275" i="15"/>
  <c r="C1275" i="15"/>
  <c r="B1275" i="15"/>
  <c r="Q1274" i="15"/>
  <c r="P1274" i="15"/>
  <c r="O1274" i="15"/>
  <c r="M1274" i="15"/>
  <c r="L1274" i="15"/>
  <c r="K1274" i="15"/>
  <c r="I1274" i="15"/>
  <c r="H1274" i="15"/>
  <c r="G1274" i="15"/>
  <c r="E1274" i="15"/>
  <c r="D1274" i="15"/>
  <c r="C1274" i="15"/>
  <c r="B1274" i="15"/>
  <c r="Q1273" i="15"/>
  <c r="P1273" i="15"/>
  <c r="O1273" i="15"/>
  <c r="M1273" i="15"/>
  <c r="L1273" i="15"/>
  <c r="K1273" i="15"/>
  <c r="I1273" i="15"/>
  <c r="H1273" i="15"/>
  <c r="G1273" i="15"/>
  <c r="E1273" i="15"/>
  <c r="D1273" i="15"/>
  <c r="C1273" i="15"/>
  <c r="B1273" i="15"/>
  <c r="Q1272" i="15"/>
  <c r="P1272" i="15"/>
  <c r="N1272" i="15"/>
  <c r="M1272" i="15"/>
  <c r="L1272" i="15"/>
  <c r="K1272" i="15"/>
  <c r="J1272" i="15"/>
  <c r="I1272" i="15"/>
  <c r="H1272" i="15"/>
  <c r="G1272" i="15"/>
  <c r="F1272" i="15"/>
  <c r="E1272" i="15"/>
  <c r="O1272" i="15" s="1"/>
  <c r="D1272" i="15"/>
  <c r="C1272" i="15"/>
  <c r="B1272" i="15"/>
  <c r="Q1271" i="15"/>
  <c r="P1271" i="15"/>
  <c r="O1271" i="15"/>
  <c r="M1271" i="15"/>
  <c r="L1271" i="15"/>
  <c r="K1271" i="15"/>
  <c r="I1271" i="15"/>
  <c r="H1271" i="15"/>
  <c r="G1271" i="15"/>
  <c r="E1271" i="15"/>
  <c r="D1271" i="15" s="1"/>
  <c r="F1271" i="15" s="1"/>
  <c r="C1271" i="15"/>
  <c r="B1271" i="15"/>
  <c r="Q1270" i="15"/>
  <c r="P1270" i="15"/>
  <c r="O1270" i="15"/>
  <c r="M1270" i="15"/>
  <c r="L1270" i="15"/>
  <c r="N1270" i="15" s="1"/>
  <c r="K1270" i="15"/>
  <c r="I1270" i="15"/>
  <c r="H1270" i="15"/>
  <c r="J1270" i="15" s="1"/>
  <c r="G1270" i="15"/>
  <c r="E1270" i="15"/>
  <c r="D1270" i="15"/>
  <c r="C1270" i="15"/>
  <c r="B1270" i="15"/>
  <c r="Q1269" i="15"/>
  <c r="P1269" i="15"/>
  <c r="O1269" i="15"/>
  <c r="M1269" i="15"/>
  <c r="L1269" i="15"/>
  <c r="K1269" i="15"/>
  <c r="I1269" i="15"/>
  <c r="H1269" i="15"/>
  <c r="G1269" i="15"/>
  <c r="E1269" i="15"/>
  <c r="D1269" i="15"/>
  <c r="C1269" i="15"/>
  <c r="B1269" i="15"/>
  <c r="Q1268" i="15"/>
  <c r="P1268" i="15"/>
  <c r="M1268" i="15"/>
  <c r="L1268" i="15"/>
  <c r="K1268" i="15"/>
  <c r="I1268" i="15"/>
  <c r="H1268" i="15"/>
  <c r="G1268" i="15"/>
  <c r="E1268" i="15"/>
  <c r="C1268" i="15"/>
  <c r="B1268" i="15"/>
  <c r="Q1267" i="15"/>
  <c r="P1267" i="15"/>
  <c r="M1267" i="15"/>
  <c r="L1267" i="15"/>
  <c r="K1267" i="15"/>
  <c r="I1267" i="15"/>
  <c r="H1267" i="15"/>
  <c r="G1267" i="15"/>
  <c r="E1267" i="15"/>
  <c r="C1267" i="15"/>
  <c r="B1267" i="15"/>
  <c r="Q1266" i="15"/>
  <c r="P1266" i="15"/>
  <c r="O1266" i="15"/>
  <c r="N1266" i="15"/>
  <c r="M1266" i="15"/>
  <c r="L1266" i="15"/>
  <c r="K1266" i="15"/>
  <c r="J1266" i="15"/>
  <c r="I1266" i="15"/>
  <c r="H1266" i="15"/>
  <c r="G1266" i="15"/>
  <c r="F1266" i="15"/>
  <c r="E1266" i="15"/>
  <c r="D1266" i="15"/>
  <c r="C1266" i="15"/>
  <c r="B1266" i="15"/>
  <c r="Q1265" i="15"/>
  <c r="P1265" i="15"/>
  <c r="O1265" i="15"/>
  <c r="M1265" i="15"/>
  <c r="L1265" i="15"/>
  <c r="K1265" i="15"/>
  <c r="I1265" i="15"/>
  <c r="H1265" i="15"/>
  <c r="G1265" i="15"/>
  <c r="E1265" i="15"/>
  <c r="D1265" i="15"/>
  <c r="C1265" i="15"/>
  <c r="B1265" i="15"/>
  <c r="Q1264" i="15"/>
  <c r="P1264" i="15"/>
  <c r="N1264" i="15"/>
  <c r="M1264" i="15"/>
  <c r="L1264" i="15"/>
  <c r="K1264" i="15"/>
  <c r="J1264" i="15"/>
  <c r="I1264" i="15"/>
  <c r="H1264" i="15"/>
  <c r="G1264" i="15"/>
  <c r="F1264" i="15"/>
  <c r="E1264" i="15"/>
  <c r="O1264" i="15" s="1"/>
  <c r="D1264" i="15"/>
  <c r="C1264" i="15"/>
  <c r="B1264" i="15"/>
  <c r="Q1263" i="15"/>
  <c r="P1263" i="15"/>
  <c r="O1263" i="15"/>
  <c r="M1263" i="15"/>
  <c r="L1263" i="15"/>
  <c r="K1263" i="15"/>
  <c r="I1263" i="15"/>
  <c r="H1263" i="15"/>
  <c r="G1263" i="15"/>
  <c r="E1263" i="15"/>
  <c r="D1263" i="15"/>
  <c r="C1263" i="15"/>
  <c r="B1263" i="15"/>
  <c r="Q1262" i="15"/>
  <c r="P1262" i="15"/>
  <c r="M1262" i="15"/>
  <c r="L1262" i="15"/>
  <c r="K1262" i="15"/>
  <c r="I1262" i="15"/>
  <c r="H1262" i="15"/>
  <c r="G1262" i="15"/>
  <c r="E1262" i="15"/>
  <c r="D1262" i="15"/>
  <c r="F1262" i="15" s="1"/>
  <c r="C1262" i="15"/>
  <c r="B1262" i="15"/>
  <c r="Q1261" i="15"/>
  <c r="P1261" i="15"/>
  <c r="N1261" i="15"/>
  <c r="M1261" i="15"/>
  <c r="L1261" i="15"/>
  <c r="K1261" i="15"/>
  <c r="J1261" i="15"/>
  <c r="I1261" i="15"/>
  <c r="H1261" i="15"/>
  <c r="G1261" i="15"/>
  <c r="E1261" i="15"/>
  <c r="C1261" i="15"/>
  <c r="B1261" i="15"/>
  <c r="Q1260" i="15"/>
  <c r="P1260" i="15"/>
  <c r="O1260" i="15"/>
  <c r="N1260" i="15"/>
  <c r="M1260" i="15"/>
  <c r="L1260" i="15"/>
  <c r="K1260" i="15"/>
  <c r="J1260" i="15"/>
  <c r="I1260" i="15"/>
  <c r="H1260" i="15"/>
  <c r="G1260" i="15"/>
  <c r="F1260" i="15"/>
  <c r="E1260" i="15"/>
  <c r="D1260" i="15"/>
  <c r="C1260" i="15"/>
  <c r="B1260" i="15"/>
  <c r="Q1259" i="15"/>
  <c r="P1259" i="15"/>
  <c r="O1259" i="15"/>
  <c r="M1259" i="15"/>
  <c r="L1259" i="15"/>
  <c r="K1259" i="15"/>
  <c r="I1259" i="15"/>
  <c r="H1259" i="15"/>
  <c r="G1259" i="15"/>
  <c r="E1259" i="15"/>
  <c r="N1259" i="15" s="1"/>
  <c r="D1259" i="15"/>
  <c r="C1259" i="15"/>
  <c r="B1259" i="15"/>
  <c r="Q1258" i="15"/>
  <c r="P1258" i="15"/>
  <c r="M1258" i="15"/>
  <c r="L1258" i="15"/>
  <c r="K1258" i="15"/>
  <c r="I1258" i="15"/>
  <c r="H1258" i="15"/>
  <c r="G1258" i="15"/>
  <c r="E1258" i="15"/>
  <c r="D1258" i="15"/>
  <c r="F1258" i="15" s="1"/>
  <c r="C1258" i="15"/>
  <c r="B1258" i="15"/>
  <c r="Q1257" i="15"/>
  <c r="P1257" i="15"/>
  <c r="M1257" i="15"/>
  <c r="L1257" i="15"/>
  <c r="K1257" i="15"/>
  <c r="I1257" i="15"/>
  <c r="H1257" i="15"/>
  <c r="G1257" i="15"/>
  <c r="E1257" i="15"/>
  <c r="C1257" i="15"/>
  <c r="B1257" i="15"/>
  <c r="Q1256" i="15"/>
  <c r="P1256" i="15"/>
  <c r="O1256" i="15"/>
  <c r="N1256" i="15"/>
  <c r="M1256" i="15"/>
  <c r="L1256" i="15"/>
  <c r="K1256" i="15"/>
  <c r="J1256" i="15"/>
  <c r="I1256" i="15"/>
  <c r="H1256" i="15"/>
  <c r="G1256" i="15"/>
  <c r="F1256" i="15"/>
  <c r="E1256" i="15"/>
  <c r="D1256" i="15"/>
  <c r="A1256" i="15" s="1"/>
  <c r="C1256" i="15"/>
  <c r="B1256" i="15"/>
  <c r="Q1255" i="15"/>
  <c r="P1255" i="15"/>
  <c r="O1255" i="15"/>
  <c r="M1255" i="15"/>
  <c r="L1255" i="15"/>
  <c r="K1255" i="15"/>
  <c r="I1255" i="15"/>
  <c r="H1255" i="15"/>
  <c r="G1255" i="15"/>
  <c r="E1255" i="15"/>
  <c r="N1255" i="15" s="1"/>
  <c r="D1255" i="15"/>
  <c r="C1255" i="15"/>
  <c r="B1255" i="15"/>
  <c r="Q1254" i="15"/>
  <c r="P1254" i="15"/>
  <c r="M1254" i="15"/>
  <c r="L1254" i="15"/>
  <c r="K1254" i="15"/>
  <c r="I1254" i="15"/>
  <c r="H1254" i="15"/>
  <c r="G1254" i="15"/>
  <c r="E1254" i="15"/>
  <c r="D1254" i="15"/>
  <c r="C1254" i="15"/>
  <c r="B1254" i="15"/>
  <c r="Q1253" i="15"/>
  <c r="P1253" i="15"/>
  <c r="M1253" i="15"/>
  <c r="L1253" i="15"/>
  <c r="K1253" i="15"/>
  <c r="I1253" i="15"/>
  <c r="H1253" i="15"/>
  <c r="G1253" i="15"/>
  <c r="E1253" i="15"/>
  <c r="C1253" i="15"/>
  <c r="B1253" i="15"/>
  <c r="Q1252" i="15"/>
  <c r="P1252" i="15"/>
  <c r="O1252" i="15"/>
  <c r="N1252" i="15"/>
  <c r="M1252" i="15"/>
  <c r="L1252" i="15"/>
  <c r="K1252" i="15"/>
  <c r="J1252" i="15"/>
  <c r="I1252" i="15"/>
  <c r="H1252" i="15"/>
  <c r="G1252" i="15"/>
  <c r="F1252" i="15"/>
  <c r="E1252" i="15"/>
  <c r="D1252" i="15"/>
  <c r="A1252" i="15" s="1"/>
  <c r="C1252" i="15"/>
  <c r="B1252" i="15"/>
  <c r="Q1251" i="15"/>
  <c r="P1251" i="15"/>
  <c r="O1251" i="15"/>
  <c r="M1251" i="15"/>
  <c r="L1251" i="15"/>
  <c r="K1251" i="15"/>
  <c r="I1251" i="15"/>
  <c r="H1251" i="15"/>
  <c r="G1251" i="15"/>
  <c r="E1251" i="15"/>
  <c r="N1251" i="15" s="1"/>
  <c r="D1251" i="15"/>
  <c r="C1251" i="15"/>
  <c r="B1251" i="15"/>
  <c r="Q1250" i="15"/>
  <c r="P1250" i="15"/>
  <c r="M1250" i="15"/>
  <c r="L1250" i="15"/>
  <c r="K1250" i="15"/>
  <c r="I1250" i="15"/>
  <c r="H1250" i="15"/>
  <c r="G1250" i="15"/>
  <c r="E1250" i="15"/>
  <c r="C1250" i="15"/>
  <c r="B1250" i="15"/>
  <c r="Q1249" i="15"/>
  <c r="P1249" i="15"/>
  <c r="M1249" i="15"/>
  <c r="L1249" i="15"/>
  <c r="K1249" i="15"/>
  <c r="I1249" i="15"/>
  <c r="H1249" i="15"/>
  <c r="G1249" i="15"/>
  <c r="E1249" i="15"/>
  <c r="C1249" i="15"/>
  <c r="B1249" i="15"/>
  <c r="Q1248" i="15"/>
  <c r="P1248" i="15"/>
  <c r="O1248" i="15"/>
  <c r="N1248" i="15"/>
  <c r="M1248" i="15"/>
  <c r="L1248" i="15"/>
  <c r="K1248" i="15"/>
  <c r="J1248" i="15"/>
  <c r="I1248" i="15"/>
  <c r="H1248" i="15"/>
  <c r="G1248" i="15"/>
  <c r="F1248" i="15"/>
  <c r="E1248" i="15"/>
  <c r="D1248" i="15"/>
  <c r="C1248" i="15"/>
  <c r="B1248" i="15"/>
  <c r="Q1247" i="15"/>
  <c r="P1247" i="15"/>
  <c r="O1247" i="15"/>
  <c r="M1247" i="15"/>
  <c r="L1247" i="15"/>
  <c r="K1247" i="15"/>
  <c r="I1247" i="15"/>
  <c r="H1247" i="15"/>
  <c r="G1247" i="15"/>
  <c r="E1247" i="15"/>
  <c r="D1247" i="15"/>
  <c r="C1247" i="15"/>
  <c r="B1247" i="15"/>
  <c r="Q1246" i="15"/>
  <c r="P1246" i="15"/>
  <c r="M1246" i="15"/>
  <c r="L1246" i="15"/>
  <c r="K1246" i="15"/>
  <c r="I1246" i="15"/>
  <c r="H1246" i="15"/>
  <c r="G1246" i="15"/>
  <c r="E1246" i="15"/>
  <c r="D1246" i="15"/>
  <c r="F1246" i="15" s="1"/>
  <c r="C1246" i="15"/>
  <c r="B1246" i="15"/>
  <c r="Q1245" i="15"/>
  <c r="P1245" i="15"/>
  <c r="N1245" i="15"/>
  <c r="M1245" i="15"/>
  <c r="L1245" i="15"/>
  <c r="K1245" i="15"/>
  <c r="J1245" i="15"/>
  <c r="I1245" i="15"/>
  <c r="H1245" i="15"/>
  <c r="G1245" i="15"/>
  <c r="E1245" i="15"/>
  <c r="C1245" i="15"/>
  <c r="B1245" i="15"/>
  <c r="Q1244" i="15"/>
  <c r="P1244" i="15"/>
  <c r="O1244" i="15"/>
  <c r="N1244" i="15"/>
  <c r="M1244" i="15"/>
  <c r="L1244" i="15"/>
  <c r="K1244" i="15"/>
  <c r="J1244" i="15"/>
  <c r="I1244" i="15"/>
  <c r="H1244" i="15"/>
  <c r="G1244" i="15"/>
  <c r="F1244" i="15"/>
  <c r="E1244" i="15"/>
  <c r="D1244" i="15"/>
  <c r="C1244" i="15"/>
  <c r="B1244" i="15"/>
  <c r="Q1243" i="15"/>
  <c r="P1243" i="15"/>
  <c r="O1243" i="15"/>
  <c r="M1243" i="15"/>
  <c r="L1243" i="15"/>
  <c r="K1243" i="15"/>
  <c r="I1243" i="15"/>
  <c r="H1243" i="15"/>
  <c r="G1243" i="15"/>
  <c r="E1243" i="15"/>
  <c r="N1243" i="15" s="1"/>
  <c r="D1243" i="15"/>
  <c r="C1243" i="15"/>
  <c r="B1243" i="15"/>
  <c r="Q1242" i="15"/>
  <c r="P1242" i="15"/>
  <c r="M1242" i="15"/>
  <c r="L1242" i="15"/>
  <c r="K1242" i="15"/>
  <c r="I1242" i="15"/>
  <c r="H1242" i="15"/>
  <c r="G1242" i="15"/>
  <c r="E1242" i="15"/>
  <c r="D1242" i="15"/>
  <c r="F1242" i="15" s="1"/>
  <c r="C1242" i="15"/>
  <c r="B1242" i="15"/>
  <c r="Q1241" i="15"/>
  <c r="P1241" i="15"/>
  <c r="M1241" i="15"/>
  <c r="L1241" i="15"/>
  <c r="K1241" i="15"/>
  <c r="I1241" i="15"/>
  <c r="H1241" i="15"/>
  <c r="G1241" i="15"/>
  <c r="E1241" i="15"/>
  <c r="C1241" i="15"/>
  <c r="B1241" i="15"/>
  <c r="Q1240" i="15"/>
  <c r="P1240" i="15"/>
  <c r="O1240" i="15"/>
  <c r="N1240" i="15"/>
  <c r="M1240" i="15"/>
  <c r="L1240" i="15"/>
  <c r="K1240" i="15"/>
  <c r="J1240" i="15"/>
  <c r="I1240" i="15"/>
  <c r="H1240" i="15"/>
  <c r="G1240" i="15"/>
  <c r="F1240" i="15"/>
  <c r="E1240" i="15"/>
  <c r="D1240" i="15"/>
  <c r="A1240" i="15" s="1"/>
  <c r="C1240" i="15"/>
  <c r="B1240" i="15"/>
  <c r="Q1239" i="15"/>
  <c r="P1239" i="15"/>
  <c r="O1239" i="15"/>
  <c r="M1239" i="15"/>
  <c r="L1239" i="15"/>
  <c r="K1239" i="15"/>
  <c r="I1239" i="15"/>
  <c r="H1239" i="15"/>
  <c r="G1239" i="15"/>
  <c r="E1239" i="15"/>
  <c r="N1239" i="15" s="1"/>
  <c r="D1239" i="15"/>
  <c r="C1239" i="15"/>
  <c r="B1239" i="15"/>
  <c r="Q1238" i="15"/>
  <c r="P1238" i="15"/>
  <c r="M1238" i="15"/>
  <c r="L1238" i="15"/>
  <c r="K1238" i="15"/>
  <c r="I1238" i="15"/>
  <c r="H1238" i="15"/>
  <c r="G1238" i="15"/>
  <c r="E1238" i="15"/>
  <c r="D1238" i="15"/>
  <c r="C1238" i="15"/>
  <c r="B1238" i="15"/>
  <c r="Q1237" i="15"/>
  <c r="P1237" i="15"/>
  <c r="M1237" i="15"/>
  <c r="L1237" i="15"/>
  <c r="K1237" i="15"/>
  <c r="I1237" i="15"/>
  <c r="H1237" i="15"/>
  <c r="G1237" i="15"/>
  <c r="E1237" i="15"/>
  <c r="C1237" i="15"/>
  <c r="B1237" i="15"/>
  <c r="Q1236" i="15"/>
  <c r="P1236" i="15"/>
  <c r="O1236" i="15"/>
  <c r="N1236" i="15"/>
  <c r="M1236" i="15"/>
  <c r="L1236" i="15"/>
  <c r="K1236" i="15"/>
  <c r="J1236" i="15"/>
  <c r="I1236" i="15"/>
  <c r="H1236" i="15"/>
  <c r="G1236" i="15"/>
  <c r="F1236" i="15"/>
  <c r="E1236" i="15"/>
  <c r="D1236" i="15"/>
  <c r="A1236" i="15" s="1"/>
  <c r="C1236" i="15"/>
  <c r="B1236" i="15"/>
  <c r="Q1235" i="15"/>
  <c r="P1235" i="15"/>
  <c r="O1235" i="15"/>
  <c r="M1235" i="15"/>
  <c r="L1235" i="15"/>
  <c r="K1235" i="15"/>
  <c r="I1235" i="15"/>
  <c r="H1235" i="15"/>
  <c r="G1235" i="15"/>
  <c r="E1235" i="15"/>
  <c r="N1235" i="15" s="1"/>
  <c r="D1235" i="15"/>
  <c r="C1235" i="15"/>
  <c r="B1235" i="15"/>
  <c r="Q1234" i="15"/>
  <c r="P1234" i="15"/>
  <c r="M1234" i="15"/>
  <c r="L1234" i="15"/>
  <c r="K1234" i="15"/>
  <c r="I1234" i="15"/>
  <c r="H1234" i="15"/>
  <c r="G1234" i="15"/>
  <c r="E1234" i="15"/>
  <c r="C1234" i="15"/>
  <c r="B1234" i="15"/>
  <c r="Q1233" i="15"/>
  <c r="P1233" i="15"/>
  <c r="M1233" i="15"/>
  <c r="L1233" i="15"/>
  <c r="K1233" i="15"/>
  <c r="I1233" i="15"/>
  <c r="H1233" i="15"/>
  <c r="G1233" i="15"/>
  <c r="E1233" i="15"/>
  <c r="C1233" i="15"/>
  <c r="B1233" i="15"/>
  <c r="Q1232" i="15"/>
  <c r="P1232" i="15"/>
  <c r="O1232" i="15"/>
  <c r="N1232" i="15"/>
  <c r="M1232" i="15"/>
  <c r="L1232" i="15"/>
  <c r="K1232" i="15"/>
  <c r="J1232" i="15"/>
  <c r="I1232" i="15"/>
  <c r="H1232" i="15"/>
  <c r="G1232" i="15"/>
  <c r="F1232" i="15"/>
  <c r="E1232" i="15"/>
  <c r="D1232" i="15"/>
  <c r="C1232" i="15"/>
  <c r="B1232" i="15"/>
  <c r="Q1231" i="15"/>
  <c r="P1231" i="15"/>
  <c r="O1231" i="15"/>
  <c r="M1231" i="15"/>
  <c r="L1231" i="15"/>
  <c r="K1231" i="15"/>
  <c r="I1231" i="15"/>
  <c r="H1231" i="15"/>
  <c r="G1231" i="15"/>
  <c r="E1231" i="15"/>
  <c r="D1231" i="15"/>
  <c r="C1231" i="15"/>
  <c r="B1231" i="15"/>
  <c r="Q1230" i="15"/>
  <c r="P1230" i="15"/>
  <c r="M1230" i="15"/>
  <c r="L1230" i="15"/>
  <c r="K1230" i="15"/>
  <c r="I1230" i="15"/>
  <c r="H1230" i="15"/>
  <c r="G1230" i="15"/>
  <c r="E1230" i="15"/>
  <c r="D1230" i="15"/>
  <c r="F1230" i="15" s="1"/>
  <c r="C1230" i="15"/>
  <c r="B1230" i="15"/>
  <c r="Q1229" i="15"/>
  <c r="P1229" i="15"/>
  <c r="N1229" i="15"/>
  <c r="M1229" i="15"/>
  <c r="L1229" i="15"/>
  <c r="K1229" i="15"/>
  <c r="J1229" i="15"/>
  <c r="I1229" i="15"/>
  <c r="H1229" i="15"/>
  <c r="G1229" i="15"/>
  <c r="E1229" i="15"/>
  <c r="C1229" i="15"/>
  <c r="B1229" i="15"/>
  <c r="Q1228" i="15"/>
  <c r="P1228" i="15"/>
  <c r="O1228" i="15"/>
  <c r="N1228" i="15"/>
  <c r="M1228" i="15"/>
  <c r="L1228" i="15"/>
  <c r="K1228" i="15"/>
  <c r="J1228" i="15"/>
  <c r="I1228" i="15"/>
  <c r="H1228" i="15"/>
  <c r="G1228" i="15"/>
  <c r="F1228" i="15"/>
  <c r="E1228" i="15"/>
  <c r="D1228" i="15"/>
  <c r="C1228" i="15"/>
  <c r="B1228" i="15"/>
  <c r="Q1227" i="15"/>
  <c r="P1227" i="15"/>
  <c r="O1227" i="15"/>
  <c r="M1227" i="15"/>
  <c r="L1227" i="15"/>
  <c r="K1227" i="15"/>
  <c r="I1227" i="15"/>
  <c r="H1227" i="15"/>
  <c r="G1227" i="15"/>
  <c r="E1227" i="15"/>
  <c r="N1227" i="15" s="1"/>
  <c r="D1227" i="15"/>
  <c r="C1227" i="15"/>
  <c r="B1227" i="15"/>
  <c r="Q1226" i="15"/>
  <c r="P1226" i="15"/>
  <c r="M1226" i="15"/>
  <c r="L1226" i="15"/>
  <c r="K1226" i="15"/>
  <c r="I1226" i="15"/>
  <c r="H1226" i="15"/>
  <c r="G1226" i="15"/>
  <c r="E1226" i="15"/>
  <c r="D1226" i="15"/>
  <c r="F1226" i="15" s="1"/>
  <c r="C1226" i="15"/>
  <c r="B1226" i="15"/>
  <c r="Q1225" i="15"/>
  <c r="P1225" i="15"/>
  <c r="M1225" i="15"/>
  <c r="L1225" i="15"/>
  <c r="K1225" i="15"/>
  <c r="I1225" i="15"/>
  <c r="H1225" i="15"/>
  <c r="G1225" i="15"/>
  <c r="E1225" i="15"/>
  <c r="C1225" i="15"/>
  <c r="B1225" i="15"/>
  <c r="Q1224" i="15"/>
  <c r="P1224" i="15"/>
  <c r="O1224" i="15"/>
  <c r="N1224" i="15"/>
  <c r="M1224" i="15"/>
  <c r="L1224" i="15"/>
  <c r="K1224" i="15"/>
  <c r="J1224" i="15"/>
  <c r="I1224" i="15"/>
  <c r="H1224" i="15"/>
  <c r="G1224" i="15"/>
  <c r="F1224" i="15"/>
  <c r="E1224" i="15"/>
  <c r="D1224" i="15"/>
  <c r="A1224" i="15" s="1"/>
  <c r="C1224" i="15"/>
  <c r="B1224" i="15"/>
  <c r="Q1223" i="15"/>
  <c r="P1223" i="15"/>
  <c r="O1223" i="15"/>
  <c r="M1223" i="15"/>
  <c r="L1223" i="15"/>
  <c r="K1223" i="15"/>
  <c r="I1223" i="15"/>
  <c r="H1223" i="15"/>
  <c r="G1223" i="15"/>
  <c r="E1223" i="15"/>
  <c r="N1223" i="15" s="1"/>
  <c r="D1223" i="15"/>
  <c r="C1223" i="15"/>
  <c r="B1223" i="15"/>
  <c r="Q1222" i="15"/>
  <c r="P1222" i="15"/>
  <c r="M1222" i="15"/>
  <c r="L1222" i="15"/>
  <c r="K1222" i="15"/>
  <c r="I1222" i="15"/>
  <c r="H1222" i="15"/>
  <c r="G1222" i="15"/>
  <c r="E1222" i="15"/>
  <c r="D1222" i="15"/>
  <c r="C1222" i="15"/>
  <c r="B1222" i="15"/>
  <c r="Q1221" i="15"/>
  <c r="P1221" i="15"/>
  <c r="M1221" i="15"/>
  <c r="L1221" i="15"/>
  <c r="K1221" i="15"/>
  <c r="I1221" i="15"/>
  <c r="H1221" i="15"/>
  <c r="G1221" i="15"/>
  <c r="E1221" i="15"/>
  <c r="C1221" i="15"/>
  <c r="B1221" i="15"/>
  <c r="Q1220" i="15"/>
  <c r="P1220" i="15"/>
  <c r="O1220" i="15"/>
  <c r="N1220" i="15"/>
  <c r="M1220" i="15"/>
  <c r="L1220" i="15"/>
  <c r="K1220" i="15"/>
  <c r="J1220" i="15"/>
  <c r="I1220" i="15"/>
  <c r="H1220" i="15"/>
  <c r="G1220" i="15"/>
  <c r="F1220" i="15"/>
  <c r="E1220" i="15"/>
  <c r="D1220" i="15"/>
  <c r="A1220" i="15" s="1"/>
  <c r="C1220" i="15"/>
  <c r="B1220" i="15"/>
  <c r="Q1219" i="15"/>
  <c r="P1219" i="15"/>
  <c r="O1219" i="15"/>
  <c r="M1219" i="15"/>
  <c r="L1219" i="15"/>
  <c r="K1219" i="15"/>
  <c r="I1219" i="15"/>
  <c r="H1219" i="15"/>
  <c r="G1219" i="15"/>
  <c r="E1219" i="15"/>
  <c r="N1219" i="15" s="1"/>
  <c r="D1219" i="15"/>
  <c r="C1219" i="15"/>
  <c r="B1219" i="15"/>
  <c r="Q1218" i="15"/>
  <c r="P1218" i="15"/>
  <c r="M1218" i="15"/>
  <c r="L1218" i="15"/>
  <c r="K1218" i="15"/>
  <c r="I1218" i="15"/>
  <c r="H1218" i="15"/>
  <c r="G1218" i="15"/>
  <c r="E1218" i="15"/>
  <c r="C1218" i="15"/>
  <c r="B1218" i="15"/>
  <c r="Q1217" i="15"/>
  <c r="P1217" i="15"/>
  <c r="M1217" i="15"/>
  <c r="L1217" i="15"/>
  <c r="K1217" i="15"/>
  <c r="I1217" i="15"/>
  <c r="H1217" i="15"/>
  <c r="G1217" i="15"/>
  <c r="E1217" i="15"/>
  <c r="C1217" i="15"/>
  <c r="B1217" i="15"/>
  <c r="Q1216" i="15"/>
  <c r="P1216" i="15"/>
  <c r="O1216" i="15"/>
  <c r="N1216" i="15"/>
  <c r="M1216" i="15"/>
  <c r="L1216" i="15"/>
  <c r="K1216" i="15"/>
  <c r="J1216" i="15"/>
  <c r="I1216" i="15"/>
  <c r="H1216" i="15"/>
  <c r="G1216" i="15"/>
  <c r="F1216" i="15"/>
  <c r="E1216" i="15"/>
  <c r="D1216" i="15"/>
  <c r="C1216" i="15"/>
  <c r="B1216" i="15"/>
  <c r="Q1215" i="15"/>
  <c r="P1215" i="15"/>
  <c r="O1215" i="15"/>
  <c r="M1215" i="15"/>
  <c r="L1215" i="15"/>
  <c r="K1215" i="15"/>
  <c r="I1215" i="15"/>
  <c r="H1215" i="15"/>
  <c r="G1215" i="15"/>
  <c r="E1215" i="15"/>
  <c r="D1215" i="15"/>
  <c r="C1215" i="15"/>
  <c r="B1215" i="15"/>
  <c r="Q1214" i="15"/>
  <c r="P1214" i="15"/>
  <c r="M1214" i="15"/>
  <c r="L1214" i="15"/>
  <c r="K1214" i="15"/>
  <c r="I1214" i="15"/>
  <c r="H1214" i="15"/>
  <c r="G1214" i="15"/>
  <c r="E1214" i="15"/>
  <c r="D1214" i="15"/>
  <c r="F1214" i="15" s="1"/>
  <c r="C1214" i="15"/>
  <c r="B1214" i="15"/>
  <c r="Q1213" i="15"/>
  <c r="P1213" i="15"/>
  <c r="N1213" i="15"/>
  <c r="M1213" i="15"/>
  <c r="L1213" i="15"/>
  <c r="K1213" i="15"/>
  <c r="J1213" i="15"/>
  <c r="I1213" i="15"/>
  <c r="H1213" i="15"/>
  <c r="G1213" i="15"/>
  <c r="E1213" i="15"/>
  <c r="C1213" i="15"/>
  <c r="B1213" i="15"/>
  <c r="Q1212" i="15"/>
  <c r="P1212" i="15"/>
  <c r="O1212" i="15"/>
  <c r="N1212" i="15"/>
  <c r="M1212" i="15"/>
  <c r="L1212" i="15"/>
  <c r="K1212" i="15"/>
  <c r="J1212" i="15"/>
  <c r="I1212" i="15"/>
  <c r="H1212" i="15"/>
  <c r="G1212" i="15"/>
  <c r="F1212" i="15"/>
  <c r="E1212" i="15"/>
  <c r="D1212" i="15"/>
  <c r="C1212" i="15"/>
  <c r="B1212" i="15"/>
  <c r="Q1211" i="15"/>
  <c r="P1211" i="15"/>
  <c r="O1211" i="15"/>
  <c r="M1211" i="15"/>
  <c r="L1211" i="15"/>
  <c r="K1211" i="15"/>
  <c r="I1211" i="15"/>
  <c r="H1211" i="15"/>
  <c r="G1211" i="15"/>
  <c r="E1211" i="15"/>
  <c r="N1211" i="15" s="1"/>
  <c r="D1211" i="15"/>
  <c r="C1211" i="15"/>
  <c r="B1211" i="15"/>
  <c r="Q1210" i="15"/>
  <c r="P1210" i="15"/>
  <c r="M1210" i="15"/>
  <c r="L1210" i="15"/>
  <c r="K1210" i="15"/>
  <c r="I1210" i="15"/>
  <c r="H1210" i="15"/>
  <c r="G1210" i="15"/>
  <c r="E1210" i="15"/>
  <c r="D1210" i="15"/>
  <c r="F1210" i="15" s="1"/>
  <c r="C1210" i="15"/>
  <c r="B1210" i="15"/>
  <c r="Q1209" i="15"/>
  <c r="P1209" i="15"/>
  <c r="M1209" i="15"/>
  <c r="L1209" i="15"/>
  <c r="K1209" i="15"/>
  <c r="I1209" i="15"/>
  <c r="H1209" i="15"/>
  <c r="G1209" i="15"/>
  <c r="E1209" i="15"/>
  <c r="C1209" i="15"/>
  <c r="B1209" i="15"/>
  <c r="Q1208" i="15"/>
  <c r="P1208" i="15"/>
  <c r="O1208" i="15"/>
  <c r="N1208" i="15"/>
  <c r="M1208" i="15"/>
  <c r="L1208" i="15"/>
  <c r="K1208" i="15"/>
  <c r="J1208" i="15"/>
  <c r="I1208" i="15"/>
  <c r="H1208" i="15"/>
  <c r="G1208" i="15"/>
  <c r="F1208" i="15"/>
  <c r="E1208" i="15"/>
  <c r="D1208" i="15"/>
  <c r="A1208" i="15" s="1"/>
  <c r="C1208" i="15"/>
  <c r="B1208" i="15"/>
  <c r="Q1207" i="15"/>
  <c r="P1207" i="15"/>
  <c r="O1207" i="15"/>
  <c r="M1207" i="15"/>
  <c r="L1207" i="15"/>
  <c r="K1207" i="15"/>
  <c r="I1207" i="15"/>
  <c r="H1207" i="15"/>
  <c r="G1207" i="15"/>
  <c r="E1207" i="15"/>
  <c r="N1207" i="15" s="1"/>
  <c r="D1207" i="15"/>
  <c r="C1207" i="15"/>
  <c r="B1207" i="15"/>
  <c r="Q1206" i="15"/>
  <c r="P1206" i="15"/>
  <c r="M1206" i="15"/>
  <c r="L1206" i="15"/>
  <c r="K1206" i="15"/>
  <c r="I1206" i="15"/>
  <c r="H1206" i="15"/>
  <c r="G1206" i="15"/>
  <c r="E1206" i="15"/>
  <c r="D1206" i="15"/>
  <c r="C1206" i="15"/>
  <c r="B1206" i="15"/>
  <c r="Q1205" i="15"/>
  <c r="P1205" i="15"/>
  <c r="M1205" i="15"/>
  <c r="L1205" i="15"/>
  <c r="K1205" i="15"/>
  <c r="I1205" i="15"/>
  <c r="H1205" i="15"/>
  <c r="G1205" i="15"/>
  <c r="E1205" i="15"/>
  <c r="C1205" i="15"/>
  <c r="B1205" i="15"/>
  <c r="Q1204" i="15"/>
  <c r="P1204" i="15"/>
  <c r="O1204" i="15"/>
  <c r="N1204" i="15"/>
  <c r="M1204" i="15"/>
  <c r="L1204" i="15"/>
  <c r="K1204" i="15"/>
  <c r="J1204" i="15"/>
  <c r="I1204" i="15"/>
  <c r="H1204" i="15"/>
  <c r="G1204" i="15"/>
  <c r="F1204" i="15"/>
  <c r="E1204" i="15"/>
  <c r="D1204" i="15"/>
  <c r="A1204" i="15" s="1"/>
  <c r="C1204" i="15"/>
  <c r="B1204" i="15"/>
  <c r="Q1203" i="15"/>
  <c r="P1203" i="15"/>
  <c r="O1203" i="15"/>
  <c r="M1203" i="15"/>
  <c r="L1203" i="15"/>
  <c r="K1203" i="15"/>
  <c r="I1203" i="15"/>
  <c r="H1203" i="15"/>
  <c r="G1203" i="15"/>
  <c r="E1203" i="15"/>
  <c r="N1203" i="15" s="1"/>
  <c r="D1203" i="15"/>
  <c r="C1203" i="15"/>
  <c r="B1203" i="15"/>
  <c r="Q1202" i="15"/>
  <c r="P1202" i="15"/>
  <c r="M1202" i="15"/>
  <c r="L1202" i="15"/>
  <c r="K1202" i="15"/>
  <c r="I1202" i="15"/>
  <c r="H1202" i="15"/>
  <c r="G1202" i="15"/>
  <c r="E1202" i="15"/>
  <c r="C1202" i="15"/>
  <c r="B1202" i="15"/>
  <c r="Q1201" i="15"/>
  <c r="P1201" i="15"/>
  <c r="M1201" i="15"/>
  <c r="L1201" i="15"/>
  <c r="K1201" i="15"/>
  <c r="I1201" i="15"/>
  <c r="H1201" i="15"/>
  <c r="G1201" i="15"/>
  <c r="E1201" i="15"/>
  <c r="C1201" i="15"/>
  <c r="B1201" i="15"/>
  <c r="Q1200" i="15"/>
  <c r="P1200" i="15"/>
  <c r="O1200" i="15"/>
  <c r="N1200" i="15"/>
  <c r="M1200" i="15"/>
  <c r="L1200" i="15"/>
  <c r="K1200" i="15"/>
  <c r="J1200" i="15"/>
  <c r="I1200" i="15"/>
  <c r="H1200" i="15"/>
  <c r="G1200" i="15"/>
  <c r="F1200" i="15"/>
  <c r="E1200" i="15"/>
  <c r="D1200" i="15"/>
  <c r="C1200" i="15"/>
  <c r="B1200" i="15"/>
  <c r="Q1199" i="15"/>
  <c r="P1199" i="15"/>
  <c r="O1199" i="15"/>
  <c r="M1199" i="15"/>
  <c r="L1199" i="15"/>
  <c r="K1199" i="15"/>
  <c r="I1199" i="15"/>
  <c r="H1199" i="15"/>
  <c r="G1199" i="15"/>
  <c r="E1199" i="15"/>
  <c r="D1199" i="15"/>
  <c r="C1199" i="15"/>
  <c r="B1199" i="15"/>
  <c r="Q1198" i="15"/>
  <c r="P1198" i="15"/>
  <c r="M1198" i="15"/>
  <c r="L1198" i="15"/>
  <c r="K1198" i="15"/>
  <c r="I1198" i="15"/>
  <c r="H1198" i="15"/>
  <c r="G1198" i="15"/>
  <c r="E1198" i="15"/>
  <c r="D1198" i="15"/>
  <c r="F1198" i="15" s="1"/>
  <c r="C1198" i="15"/>
  <c r="B1198" i="15"/>
  <c r="Q1197" i="15"/>
  <c r="P1197" i="15"/>
  <c r="N1197" i="15"/>
  <c r="M1197" i="15"/>
  <c r="L1197" i="15"/>
  <c r="K1197" i="15"/>
  <c r="J1197" i="15"/>
  <c r="I1197" i="15"/>
  <c r="H1197" i="15"/>
  <c r="G1197" i="15"/>
  <c r="E1197" i="15"/>
  <c r="C1197" i="15"/>
  <c r="B1197" i="15"/>
  <c r="Q1196" i="15"/>
  <c r="P1196" i="15"/>
  <c r="O1196" i="15"/>
  <c r="N1196" i="15"/>
  <c r="M1196" i="15"/>
  <c r="L1196" i="15"/>
  <c r="K1196" i="15"/>
  <c r="J1196" i="15"/>
  <c r="I1196" i="15"/>
  <c r="H1196" i="15"/>
  <c r="G1196" i="15"/>
  <c r="F1196" i="15"/>
  <c r="E1196" i="15"/>
  <c r="D1196" i="15"/>
  <c r="C1196" i="15"/>
  <c r="B1196" i="15"/>
  <c r="Q1195" i="15"/>
  <c r="P1195" i="15"/>
  <c r="O1195" i="15"/>
  <c r="M1195" i="15"/>
  <c r="L1195" i="15"/>
  <c r="K1195" i="15"/>
  <c r="I1195" i="15"/>
  <c r="H1195" i="15"/>
  <c r="G1195" i="15"/>
  <c r="E1195" i="15"/>
  <c r="N1195" i="15" s="1"/>
  <c r="D1195" i="15"/>
  <c r="C1195" i="15"/>
  <c r="B1195" i="15"/>
  <c r="Q1194" i="15"/>
  <c r="P1194" i="15"/>
  <c r="M1194" i="15"/>
  <c r="L1194" i="15"/>
  <c r="K1194" i="15"/>
  <c r="I1194" i="15"/>
  <c r="H1194" i="15"/>
  <c r="G1194" i="15"/>
  <c r="E1194" i="15"/>
  <c r="D1194" i="15"/>
  <c r="F1194" i="15" s="1"/>
  <c r="C1194" i="15"/>
  <c r="B1194" i="15"/>
  <c r="Q1193" i="15"/>
  <c r="P1193" i="15"/>
  <c r="M1193" i="15"/>
  <c r="L1193" i="15"/>
  <c r="K1193" i="15"/>
  <c r="I1193" i="15"/>
  <c r="H1193" i="15"/>
  <c r="G1193" i="15"/>
  <c r="E1193" i="15"/>
  <c r="C1193" i="15"/>
  <c r="B1193" i="15"/>
  <c r="Q1192" i="15"/>
  <c r="P1192" i="15"/>
  <c r="O1192" i="15"/>
  <c r="N1192" i="15"/>
  <c r="M1192" i="15"/>
  <c r="L1192" i="15"/>
  <c r="K1192" i="15"/>
  <c r="J1192" i="15"/>
  <c r="I1192" i="15"/>
  <c r="H1192" i="15"/>
  <c r="G1192" i="15"/>
  <c r="F1192" i="15"/>
  <c r="E1192" i="15"/>
  <c r="D1192" i="15"/>
  <c r="A1192" i="15" s="1"/>
  <c r="C1192" i="15"/>
  <c r="B1192" i="15"/>
  <c r="Q1191" i="15"/>
  <c r="P1191" i="15"/>
  <c r="O1191" i="15"/>
  <c r="M1191" i="15"/>
  <c r="L1191" i="15"/>
  <c r="K1191" i="15"/>
  <c r="I1191" i="15"/>
  <c r="H1191" i="15"/>
  <c r="G1191" i="15"/>
  <c r="E1191" i="15"/>
  <c r="N1191" i="15" s="1"/>
  <c r="D1191" i="15"/>
  <c r="C1191" i="15"/>
  <c r="B1191" i="15"/>
  <c r="Q1190" i="15"/>
  <c r="P1190" i="15"/>
  <c r="M1190" i="15"/>
  <c r="L1190" i="15"/>
  <c r="K1190" i="15"/>
  <c r="I1190" i="15"/>
  <c r="H1190" i="15"/>
  <c r="G1190" i="15"/>
  <c r="E1190" i="15"/>
  <c r="D1190" i="15"/>
  <c r="C1190" i="15"/>
  <c r="B1190" i="15"/>
  <c r="Q1189" i="15"/>
  <c r="P1189" i="15"/>
  <c r="M1189" i="15"/>
  <c r="L1189" i="15"/>
  <c r="K1189" i="15"/>
  <c r="I1189" i="15"/>
  <c r="H1189" i="15"/>
  <c r="G1189" i="15"/>
  <c r="E1189" i="15"/>
  <c r="C1189" i="15"/>
  <c r="B1189" i="15"/>
  <c r="Q1188" i="15"/>
  <c r="P1188" i="15"/>
  <c r="O1188" i="15"/>
  <c r="N1188" i="15"/>
  <c r="M1188" i="15"/>
  <c r="L1188" i="15"/>
  <c r="K1188" i="15"/>
  <c r="J1188" i="15"/>
  <c r="I1188" i="15"/>
  <c r="H1188" i="15"/>
  <c r="G1188" i="15"/>
  <c r="F1188" i="15"/>
  <c r="E1188" i="15"/>
  <c r="D1188" i="15"/>
  <c r="A1188" i="15" s="1"/>
  <c r="C1188" i="15"/>
  <c r="B1188" i="15"/>
  <c r="Q1187" i="15"/>
  <c r="P1187" i="15"/>
  <c r="O1187" i="15"/>
  <c r="M1187" i="15"/>
  <c r="L1187" i="15"/>
  <c r="K1187" i="15"/>
  <c r="I1187" i="15"/>
  <c r="H1187" i="15"/>
  <c r="G1187" i="15"/>
  <c r="E1187" i="15"/>
  <c r="N1187" i="15" s="1"/>
  <c r="D1187" i="15"/>
  <c r="C1187" i="15"/>
  <c r="B1187" i="15"/>
  <c r="Q1186" i="15"/>
  <c r="P1186" i="15"/>
  <c r="M1186" i="15"/>
  <c r="L1186" i="15"/>
  <c r="K1186" i="15"/>
  <c r="I1186" i="15"/>
  <c r="H1186" i="15"/>
  <c r="G1186" i="15"/>
  <c r="E1186" i="15"/>
  <c r="C1186" i="15"/>
  <c r="B1186" i="15"/>
  <c r="Q1185" i="15"/>
  <c r="P1185" i="15"/>
  <c r="M1185" i="15"/>
  <c r="L1185" i="15"/>
  <c r="K1185" i="15"/>
  <c r="I1185" i="15"/>
  <c r="H1185" i="15"/>
  <c r="G1185" i="15"/>
  <c r="E1185" i="15"/>
  <c r="C1185" i="15"/>
  <c r="B1185" i="15"/>
  <c r="Q1184" i="15"/>
  <c r="P1184" i="15"/>
  <c r="O1184" i="15"/>
  <c r="N1184" i="15"/>
  <c r="M1184" i="15"/>
  <c r="L1184" i="15"/>
  <c r="K1184" i="15"/>
  <c r="J1184" i="15"/>
  <c r="I1184" i="15"/>
  <c r="H1184" i="15"/>
  <c r="G1184" i="15"/>
  <c r="F1184" i="15"/>
  <c r="E1184" i="15"/>
  <c r="D1184" i="15"/>
  <c r="C1184" i="15"/>
  <c r="B1184" i="15"/>
  <c r="Q1183" i="15"/>
  <c r="P1183" i="15"/>
  <c r="O1183" i="15"/>
  <c r="M1183" i="15"/>
  <c r="L1183" i="15"/>
  <c r="K1183" i="15"/>
  <c r="I1183" i="15"/>
  <c r="H1183" i="15"/>
  <c r="G1183" i="15"/>
  <c r="E1183" i="15"/>
  <c r="D1183" i="15"/>
  <c r="C1183" i="15"/>
  <c r="B1183" i="15"/>
  <c r="Q1182" i="15"/>
  <c r="P1182" i="15"/>
  <c r="M1182" i="15"/>
  <c r="L1182" i="15"/>
  <c r="K1182" i="15"/>
  <c r="I1182" i="15"/>
  <c r="H1182" i="15"/>
  <c r="G1182" i="15"/>
  <c r="E1182" i="15"/>
  <c r="D1182" i="15"/>
  <c r="F1182" i="15" s="1"/>
  <c r="C1182" i="15"/>
  <c r="B1182" i="15"/>
  <c r="Q1181" i="15"/>
  <c r="P1181" i="15"/>
  <c r="N1181" i="15"/>
  <c r="M1181" i="15"/>
  <c r="L1181" i="15"/>
  <c r="K1181" i="15"/>
  <c r="J1181" i="15"/>
  <c r="I1181" i="15"/>
  <c r="H1181" i="15"/>
  <c r="G1181" i="15"/>
  <c r="E1181" i="15"/>
  <c r="C1181" i="15"/>
  <c r="B1181" i="15"/>
  <c r="Q1180" i="15"/>
  <c r="P1180" i="15"/>
  <c r="O1180" i="15"/>
  <c r="N1180" i="15"/>
  <c r="M1180" i="15"/>
  <c r="L1180" i="15"/>
  <c r="K1180" i="15"/>
  <c r="J1180" i="15"/>
  <c r="I1180" i="15"/>
  <c r="H1180" i="15"/>
  <c r="G1180" i="15"/>
  <c r="F1180" i="15"/>
  <c r="E1180" i="15"/>
  <c r="D1180" i="15"/>
  <c r="C1180" i="15"/>
  <c r="B1180" i="15"/>
  <c r="Q1179" i="15"/>
  <c r="P1179" i="15"/>
  <c r="O1179" i="15"/>
  <c r="M1179" i="15"/>
  <c r="L1179" i="15"/>
  <c r="K1179" i="15"/>
  <c r="I1179" i="15"/>
  <c r="H1179" i="15"/>
  <c r="G1179" i="15"/>
  <c r="E1179" i="15"/>
  <c r="N1179" i="15" s="1"/>
  <c r="D1179" i="15"/>
  <c r="C1179" i="15"/>
  <c r="B1179" i="15"/>
  <c r="Q1178" i="15"/>
  <c r="P1178" i="15"/>
  <c r="M1178" i="15"/>
  <c r="L1178" i="15"/>
  <c r="K1178" i="15"/>
  <c r="I1178" i="15"/>
  <c r="H1178" i="15"/>
  <c r="G1178" i="15"/>
  <c r="E1178" i="15"/>
  <c r="D1178" i="15"/>
  <c r="F1178" i="15" s="1"/>
  <c r="C1178" i="15"/>
  <c r="B1178" i="15"/>
  <c r="Q1177" i="15"/>
  <c r="P1177" i="15"/>
  <c r="M1177" i="15"/>
  <c r="L1177" i="15"/>
  <c r="K1177" i="15"/>
  <c r="I1177" i="15"/>
  <c r="H1177" i="15"/>
  <c r="G1177" i="15"/>
  <c r="E1177" i="15"/>
  <c r="C1177" i="15"/>
  <c r="B1177" i="15"/>
  <c r="Q1176" i="15"/>
  <c r="P1176" i="15"/>
  <c r="O1176" i="15"/>
  <c r="N1176" i="15"/>
  <c r="M1176" i="15"/>
  <c r="L1176" i="15"/>
  <c r="K1176" i="15"/>
  <c r="J1176" i="15"/>
  <c r="I1176" i="15"/>
  <c r="H1176" i="15"/>
  <c r="G1176" i="15"/>
  <c r="F1176" i="15"/>
  <c r="E1176" i="15"/>
  <c r="D1176" i="15"/>
  <c r="A1176" i="15" s="1"/>
  <c r="C1176" i="15"/>
  <c r="B1176" i="15"/>
  <c r="Q1175" i="15"/>
  <c r="P1175" i="15"/>
  <c r="O1175" i="15"/>
  <c r="M1175" i="15"/>
  <c r="L1175" i="15"/>
  <c r="K1175" i="15"/>
  <c r="I1175" i="15"/>
  <c r="H1175" i="15"/>
  <c r="G1175" i="15"/>
  <c r="E1175" i="15"/>
  <c r="N1175" i="15" s="1"/>
  <c r="D1175" i="15"/>
  <c r="C1175" i="15"/>
  <c r="B1175" i="15"/>
  <c r="Q1174" i="15"/>
  <c r="P1174" i="15"/>
  <c r="M1174" i="15"/>
  <c r="L1174" i="15"/>
  <c r="K1174" i="15"/>
  <c r="I1174" i="15"/>
  <c r="H1174" i="15"/>
  <c r="G1174" i="15"/>
  <c r="E1174" i="15"/>
  <c r="D1174" i="15"/>
  <c r="C1174" i="15"/>
  <c r="B1174" i="15"/>
  <c r="Q1173" i="15"/>
  <c r="P1173" i="15"/>
  <c r="M1173" i="15"/>
  <c r="L1173" i="15"/>
  <c r="K1173" i="15"/>
  <c r="I1173" i="15"/>
  <c r="H1173" i="15"/>
  <c r="G1173" i="15"/>
  <c r="E1173" i="15"/>
  <c r="C1173" i="15"/>
  <c r="B1173" i="15"/>
  <c r="Q1172" i="15"/>
  <c r="P1172" i="15"/>
  <c r="O1172" i="15"/>
  <c r="N1172" i="15"/>
  <c r="M1172" i="15"/>
  <c r="L1172" i="15"/>
  <c r="K1172" i="15"/>
  <c r="J1172" i="15"/>
  <c r="I1172" i="15"/>
  <c r="H1172" i="15"/>
  <c r="G1172" i="15"/>
  <c r="F1172" i="15"/>
  <c r="E1172" i="15"/>
  <c r="D1172" i="15"/>
  <c r="A1172" i="15" s="1"/>
  <c r="C1172" i="15"/>
  <c r="B1172" i="15"/>
  <c r="Q1171" i="15"/>
  <c r="P1171" i="15"/>
  <c r="O1171" i="15"/>
  <c r="M1171" i="15"/>
  <c r="L1171" i="15"/>
  <c r="K1171" i="15"/>
  <c r="I1171" i="15"/>
  <c r="H1171" i="15"/>
  <c r="G1171" i="15"/>
  <c r="E1171" i="15"/>
  <c r="N1171" i="15" s="1"/>
  <c r="D1171" i="15"/>
  <c r="C1171" i="15"/>
  <c r="B1171" i="15"/>
  <c r="Q1170" i="15"/>
  <c r="P1170" i="15"/>
  <c r="M1170" i="15"/>
  <c r="L1170" i="15"/>
  <c r="K1170" i="15"/>
  <c r="I1170" i="15"/>
  <c r="H1170" i="15"/>
  <c r="G1170" i="15"/>
  <c r="E1170" i="15"/>
  <c r="C1170" i="15"/>
  <c r="B1170" i="15"/>
  <c r="Q1169" i="15"/>
  <c r="P1169" i="15"/>
  <c r="M1169" i="15"/>
  <c r="L1169" i="15"/>
  <c r="K1169" i="15"/>
  <c r="I1169" i="15"/>
  <c r="H1169" i="15"/>
  <c r="G1169" i="15"/>
  <c r="E1169" i="15"/>
  <c r="C1169" i="15"/>
  <c r="B1169" i="15"/>
  <c r="Q1168" i="15"/>
  <c r="P1168" i="15"/>
  <c r="O1168" i="15"/>
  <c r="N1168" i="15"/>
  <c r="M1168" i="15"/>
  <c r="L1168" i="15"/>
  <c r="K1168" i="15"/>
  <c r="J1168" i="15"/>
  <c r="I1168" i="15"/>
  <c r="H1168" i="15"/>
  <c r="G1168" i="15"/>
  <c r="F1168" i="15"/>
  <c r="E1168" i="15"/>
  <c r="D1168" i="15"/>
  <c r="C1168" i="15"/>
  <c r="B1168" i="15"/>
  <c r="Q1167" i="15"/>
  <c r="P1167" i="15"/>
  <c r="O1167" i="15"/>
  <c r="M1167" i="15"/>
  <c r="L1167" i="15"/>
  <c r="K1167" i="15"/>
  <c r="I1167" i="15"/>
  <c r="H1167" i="15"/>
  <c r="G1167" i="15"/>
  <c r="E1167" i="15"/>
  <c r="D1167" i="15"/>
  <c r="C1167" i="15"/>
  <c r="B1167" i="15"/>
  <c r="Q1166" i="15"/>
  <c r="P1166" i="15"/>
  <c r="M1166" i="15"/>
  <c r="L1166" i="15"/>
  <c r="K1166" i="15"/>
  <c r="I1166" i="15"/>
  <c r="H1166" i="15"/>
  <c r="G1166" i="15"/>
  <c r="E1166" i="15"/>
  <c r="D1166" i="15"/>
  <c r="F1166" i="15" s="1"/>
  <c r="C1166" i="15"/>
  <c r="B1166" i="15"/>
  <c r="Q1165" i="15"/>
  <c r="P1165" i="15"/>
  <c r="N1165" i="15"/>
  <c r="M1165" i="15"/>
  <c r="L1165" i="15"/>
  <c r="K1165" i="15"/>
  <c r="J1165" i="15"/>
  <c r="I1165" i="15"/>
  <c r="H1165" i="15"/>
  <c r="G1165" i="15"/>
  <c r="E1165" i="15"/>
  <c r="C1165" i="15"/>
  <c r="B1165" i="15"/>
  <c r="Q1164" i="15"/>
  <c r="P1164" i="15"/>
  <c r="O1164" i="15"/>
  <c r="N1164" i="15"/>
  <c r="M1164" i="15"/>
  <c r="L1164" i="15"/>
  <c r="K1164" i="15"/>
  <c r="J1164" i="15"/>
  <c r="I1164" i="15"/>
  <c r="H1164" i="15"/>
  <c r="G1164" i="15"/>
  <c r="F1164" i="15"/>
  <c r="E1164" i="15"/>
  <c r="D1164" i="15"/>
  <c r="C1164" i="15"/>
  <c r="B1164" i="15"/>
  <c r="Q1163" i="15"/>
  <c r="P1163" i="15"/>
  <c r="O1163" i="15"/>
  <c r="M1163" i="15"/>
  <c r="L1163" i="15"/>
  <c r="K1163" i="15"/>
  <c r="I1163" i="15"/>
  <c r="H1163" i="15"/>
  <c r="G1163" i="15"/>
  <c r="E1163" i="15"/>
  <c r="N1163" i="15" s="1"/>
  <c r="D1163" i="15"/>
  <c r="C1163" i="15"/>
  <c r="B1163" i="15"/>
  <c r="Q1162" i="15"/>
  <c r="P1162" i="15"/>
  <c r="M1162" i="15"/>
  <c r="L1162" i="15"/>
  <c r="K1162" i="15"/>
  <c r="I1162" i="15"/>
  <c r="H1162" i="15"/>
  <c r="G1162" i="15"/>
  <c r="E1162" i="15"/>
  <c r="D1162" i="15"/>
  <c r="F1162" i="15" s="1"/>
  <c r="C1162" i="15"/>
  <c r="B1162" i="15"/>
  <c r="Q1161" i="15"/>
  <c r="P1161" i="15"/>
  <c r="M1161" i="15"/>
  <c r="L1161" i="15"/>
  <c r="K1161" i="15"/>
  <c r="I1161" i="15"/>
  <c r="H1161" i="15"/>
  <c r="G1161" i="15"/>
  <c r="E1161" i="15"/>
  <c r="C1161" i="15"/>
  <c r="B1161" i="15"/>
  <c r="Q1160" i="15"/>
  <c r="P1160" i="15"/>
  <c r="O1160" i="15"/>
  <c r="N1160" i="15"/>
  <c r="M1160" i="15"/>
  <c r="L1160" i="15"/>
  <c r="K1160" i="15"/>
  <c r="J1160" i="15"/>
  <c r="I1160" i="15"/>
  <c r="H1160" i="15"/>
  <c r="G1160" i="15"/>
  <c r="F1160" i="15"/>
  <c r="E1160" i="15"/>
  <c r="D1160" i="15"/>
  <c r="A1160" i="15" s="1"/>
  <c r="C1160" i="15"/>
  <c r="B1160" i="15"/>
  <c r="Q1159" i="15"/>
  <c r="P1159" i="15"/>
  <c r="O1159" i="15"/>
  <c r="M1159" i="15"/>
  <c r="L1159" i="15"/>
  <c r="K1159" i="15"/>
  <c r="I1159" i="15"/>
  <c r="H1159" i="15"/>
  <c r="G1159" i="15"/>
  <c r="E1159" i="15"/>
  <c r="N1159" i="15" s="1"/>
  <c r="D1159" i="15"/>
  <c r="C1159" i="15"/>
  <c r="B1159" i="15"/>
  <c r="Q1158" i="15"/>
  <c r="P1158" i="15"/>
  <c r="M1158" i="15"/>
  <c r="L1158" i="15"/>
  <c r="K1158" i="15"/>
  <c r="I1158" i="15"/>
  <c r="H1158" i="15"/>
  <c r="G1158" i="15"/>
  <c r="E1158" i="15"/>
  <c r="D1158" i="15"/>
  <c r="F1158" i="15" s="1"/>
  <c r="C1158" i="15"/>
  <c r="B1158" i="15"/>
  <c r="Q1157" i="15"/>
  <c r="P1157" i="15"/>
  <c r="M1157" i="15"/>
  <c r="L1157" i="15"/>
  <c r="K1157" i="15"/>
  <c r="I1157" i="15"/>
  <c r="H1157" i="15"/>
  <c r="G1157" i="15"/>
  <c r="E1157" i="15"/>
  <c r="C1157" i="15"/>
  <c r="B1157" i="15"/>
  <c r="Q1156" i="15"/>
  <c r="P1156" i="15"/>
  <c r="O1156" i="15"/>
  <c r="N1156" i="15"/>
  <c r="M1156" i="15"/>
  <c r="L1156" i="15"/>
  <c r="K1156" i="15"/>
  <c r="J1156" i="15"/>
  <c r="I1156" i="15"/>
  <c r="H1156" i="15"/>
  <c r="G1156" i="15"/>
  <c r="F1156" i="15"/>
  <c r="E1156" i="15"/>
  <c r="D1156" i="15"/>
  <c r="A1156" i="15" s="1"/>
  <c r="C1156" i="15"/>
  <c r="B1156" i="15"/>
  <c r="Q1155" i="15"/>
  <c r="P1155" i="15"/>
  <c r="O1155" i="15"/>
  <c r="M1155" i="15"/>
  <c r="L1155" i="15"/>
  <c r="K1155" i="15"/>
  <c r="I1155" i="15"/>
  <c r="H1155" i="15"/>
  <c r="G1155" i="15"/>
  <c r="E1155" i="15"/>
  <c r="N1155" i="15" s="1"/>
  <c r="D1155" i="15"/>
  <c r="C1155" i="15"/>
  <c r="B1155" i="15"/>
  <c r="Q1154" i="15"/>
  <c r="P1154" i="15"/>
  <c r="M1154" i="15"/>
  <c r="L1154" i="15"/>
  <c r="K1154" i="15"/>
  <c r="I1154" i="15"/>
  <c r="H1154" i="15"/>
  <c r="G1154" i="15"/>
  <c r="E1154" i="15"/>
  <c r="C1154" i="15"/>
  <c r="B1154" i="15"/>
  <c r="Q1153" i="15"/>
  <c r="P1153" i="15"/>
  <c r="M1153" i="15"/>
  <c r="L1153" i="15"/>
  <c r="K1153" i="15"/>
  <c r="I1153" i="15"/>
  <c r="H1153" i="15"/>
  <c r="G1153" i="15"/>
  <c r="E1153" i="15"/>
  <c r="C1153" i="15"/>
  <c r="B1153" i="15"/>
  <c r="Q1152" i="15"/>
  <c r="P1152" i="15"/>
  <c r="O1152" i="15"/>
  <c r="N1152" i="15"/>
  <c r="M1152" i="15"/>
  <c r="L1152" i="15"/>
  <c r="K1152" i="15"/>
  <c r="J1152" i="15"/>
  <c r="I1152" i="15"/>
  <c r="H1152" i="15"/>
  <c r="G1152" i="15"/>
  <c r="F1152" i="15"/>
  <c r="E1152" i="15"/>
  <c r="D1152" i="15"/>
  <c r="C1152" i="15"/>
  <c r="B1152" i="15"/>
  <c r="Q1151" i="15"/>
  <c r="P1151" i="15"/>
  <c r="O1151" i="15"/>
  <c r="M1151" i="15"/>
  <c r="L1151" i="15"/>
  <c r="K1151" i="15"/>
  <c r="I1151" i="15"/>
  <c r="H1151" i="15"/>
  <c r="G1151" i="15"/>
  <c r="E1151" i="15"/>
  <c r="D1151" i="15"/>
  <c r="C1151" i="15"/>
  <c r="B1151" i="15"/>
  <c r="Q1150" i="15"/>
  <c r="P1150" i="15"/>
  <c r="M1150" i="15"/>
  <c r="L1150" i="15"/>
  <c r="K1150" i="15"/>
  <c r="I1150" i="15"/>
  <c r="H1150" i="15"/>
  <c r="G1150" i="15"/>
  <c r="E1150" i="15"/>
  <c r="D1150" i="15"/>
  <c r="F1150" i="15" s="1"/>
  <c r="C1150" i="15"/>
  <c r="B1150" i="15"/>
  <c r="Q1149" i="15"/>
  <c r="P1149" i="15"/>
  <c r="N1149" i="15"/>
  <c r="M1149" i="15"/>
  <c r="L1149" i="15"/>
  <c r="K1149" i="15"/>
  <c r="J1149" i="15"/>
  <c r="I1149" i="15"/>
  <c r="H1149" i="15"/>
  <c r="G1149" i="15"/>
  <c r="E1149" i="15"/>
  <c r="C1149" i="15"/>
  <c r="B1149" i="15"/>
  <c r="Q1148" i="15"/>
  <c r="P1148" i="15"/>
  <c r="O1148" i="15"/>
  <c r="N1148" i="15"/>
  <c r="M1148" i="15"/>
  <c r="L1148" i="15"/>
  <c r="K1148" i="15"/>
  <c r="J1148" i="15"/>
  <c r="I1148" i="15"/>
  <c r="H1148" i="15"/>
  <c r="G1148" i="15"/>
  <c r="F1148" i="15"/>
  <c r="E1148" i="15"/>
  <c r="D1148" i="15"/>
  <c r="C1148" i="15"/>
  <c r="B1148" i="15"/>
  <c r="Q1147" i="15"/>
  <c r="P1147" i="15"/>
  <c r="O1147" i="15"/>
  <c r="M1147" i="15"/>
  <c r="L1147" i="15"/>
  <c r="K1147" i="15"/>
  <c r="I1147" i="15"/>
  <c r="H1147" i="15"/>
  <c r="G1147" i="15"/>
  <c r="E1147" i="15"/>
  <c r="N1147" i="15" s="1"/>
  <c r="D1147" i="15"/>
  <c r="C1147" i="15"/>
  <c r="B1147" i="15"/>
  <c r="Q1146" i="15"/>
  <c r="P1146" i="15"/>
  <c r="M1146" i="15"/>
  <c r="L1146" i="15"/>
  <c r="K1146" i="15"/>
  <c r="I1146" i="15"/>
  <c r="H1146" i="15"/>
  <c r="G1146" i="15"/>
  <c r="E1146" i="15"/>
  <c r="D1146" i="15"/>
  <c r="C1146" i="15"/>
  <c r="B1146" i="15"/>
  <c r="Q1145" i="15"/>
  <c r="P1145" i="15"/>
  <c r="M1145" i="15"/>
  <c r="L1145" i="15"/>
  <c r="K1145" i="15"/>
  <c r="I1145" i="15"/>
  <c r="H1145" i="15"/>
  <c r="G1145" i="15"/>
  <c r="E1145" i="15"/>
  <c r="C1145" i="15"/>
  <c r="B1145" i="15"/>
  <c r="Q1144" i="15"/>
  <c r="P1144" i="15"/>
  <c r="O1144" i="15"/>
  <c r="N1144" i="15"/>
  <c r="M1144" i="15"/>
  <c r="L1144" i="15"/>
  <c r="K1144" i="15"/>
  <c r="J1144" i="15"/>
  <c r="I1144" i="15"/>
  <c r="H1144" i="15"/>
  <c r="G1144" i="15"/>
  <c r="F1144" i="15"/>
  <c r="E1144" i="15"/>
  <c r="D1144" i="15"/>
  <c r="A1144" i="15" s="1"/>
  <c r="C1144" i="15"/>
  <c r="B1144" i="15"/>
  <c r="Q1143" i="15"/>
  <c r="P1143" i="15"/>
  <c r="O1143" i="15"/>
  <c r="M1143" i="15"/>
  <c r="L1143" i="15"/>
  <c r="K1143" i="15"/>
  <c r="I1143" i="15"/>
  <c r="H1143" i="15"/>
  <c r="G1143" i="15"/>
  <c r="E1143" i="15"/>
  <c r="N1143" i="15" s="1"/>
  <c r="D1143" i="15"/>
  <c r="C1143" i="15"/>
  <c r="B1143" i="15"/>
  <c r="Q1142" i="15"/>
  <c r="P1142" i="15"/>
  <c r="M1142" i="15"/>
  <c r="L1142" i="15"/>
  <c r="K1142" i="15"/>
  <c r="I1142" i="15"/>
  <c r="H1142" i="15"/>
  <c r="G1142" i="15"/>
  <c r="E1142" i="15"/>
  <c r="D1142" i="15"/>
  <c r="C1142" i="15"/>
  <c r="B1142" i="15"/>
  <c r="Q1141" i="15"/>
  <c r="P1141" i="15"/>
  <c r="M1141" i="15"/>
  <c r="L1141" i="15"/>
  <c r="K1141" i="15"/>
  <c r="I1141" i="15"/>
  <c r="H1141" i="15"/>
  <c r="G1141" i="15"/>
  <c r="E1141" i="15"/>
  <c r="C1141" i="15"/>
  <c r="B1141" i="15"/>
  <c r="Q1140" i="15"/>
  <c r="P1140" i="15"/>
  <c r="O1140" i="15"/>
  <c r="N1140" i="15"/>
  <c r="M1140" i="15"/>
  <c r="L1140" i="15"/>
  <c r="K1140" i="15"/>
  <c r="J1140" i="15"/>
  <c r="I1140" i="15"/>
  <c r="H1140" i="15"/>
  <c r="G1140" i="15"/>
  <c r="F1140" i="15"/>
  <c r="E1140" i="15"/>
  <c r="D1140" i="15"/>
  <c r="A1140" i="15" s="1"/>
  <c r="C1140" i="15"/>
  <c r="B1140" i="15"/>
  <c r="Q1139" i="15"/>
  <c r="P1139" i="15"/>
  <c r="O1139" i="15"/>
  <c r="M1139" i="15"/>
  <c r="L1139" i="15"/>
  <c r="K1139" i="15"/>
  <c r="I1139" i="15"/>
  <c r="H1139" i="15"/>
  <c r="G1139" i="15"/>
  <c r="E1139" i="15"/>
  <c r="N1139" i="15" s="1"/>
  <c r="D1139" i="15"/>
  <c r="C1139" i="15"/>
  <c r="B1139" i="15"/>
  <c r="Q1138" i="15"/>
  <c r="P1138" i="15"/>
  <c r="M1138" i="15"/>
  <c r="L1138" i="15"/>
  <c r="K1138" i="15"/>
  <c r="I1138" i="15"/>
  <c r="H1138" i="15"/>
  <c r="G1138" i="15"/>
  <c r="E1138" i="15"/>
  <c r="C1138" i="15"/>
  <c r="B1138" i="15"/>
  <c r="Q1137" i="15"/>
  <c r="P1137" i="15"/>
  <c r="M1137" i="15"/>
  <c r="L1137" i="15"/>
  <c r="K1137" i="15"/>
  <c r="I1137" i="15"/>
  <c r="H1137" i="15"/>
  <c r="G1137" i="15"/>
  <c r="E1137" i="15"/>
  <c r="C1137" i="15"/>
  <c r="B1137" i="15"/>
  <c r="Q1136" i="15"/>
  <c r="P1136" i="15"/>
  <c r="O1136" i="15"/>
  <c r="N1136" i="15"/>
  <c r="M1136" i="15"/>
  <c r="L1136" i="15"/>
  <c r="K1136" i="15"/>
  <c r="J1136" i="15"/>
  <c r="I1136" i="15"/>
  <c r="H1136" i="15"/>
  <c r="G1136" i="15"/>
  <c r="F1136" i="15"/>
  <c r="E1136" i="15"/>
  <c r="D1136" i="15"/>
  <c r="C1136" i="15"/>
  <c r="B1136" i="15"/>
  <c r="Q1135" i="15"/>
  <c r="P1135" i="15"/>
  <c r="O1135" i="15"/>
  <c r="M1135" i="15"/>
  <c r="L1135" i="15"/>
  <c r="K1135" i="15"/>
  <c r="I1135" i="15"/>
  <c r="H1135" i="15"/>
  <c r="G1135" i="15"/>
  <c r="E1135" i="15"/>
  <c r="D1135" i="15"/>
  <c r="C1135" i="15"/>
  <c r="B1135" i="15"/>
  <c r="Q1134" i="15"/>
  <c r="P1134" i="15"/>
  <c r="M1134" i="15"/>
  <c r="L1134" i="15"/>
  <c r="K1134" i="15"/>
  <c r="I1134" i="15"/>
  <c r="H1134" i="15"/>
  <c r="G1134" i="15"/>
  <c r="E1134" i="15"/>
  <c r="D1134" i="15"/>
  <c r="F1134" i="15" s="1"/>
  <c r="C1134" i="15"/>
  <c r="B1134" i="15"/>
  <c r="Q1133" i="15"/>
  <c r="P1133" i="15"/>
  <c r="N1133" i="15"/>
  <c r="M1133" i="15"/>
  <c r="L1133" i="15"/>
  <c r="K1133" i="15"/>
  <c r="J1133" i="15"/>
  <c r="I1133" i="15"/>
  <c r="H1133" i="15"/>
  <c r="G1133" i="15"/>
  <c r="E1133" i="15"/>
  <c r="C1133" i="15"/>
  <c r="B1133" i="15"/>
  <c r="Q1132" i="15"/>
  <c r="P1132" i="15"/>
  <c r="O1132" i="15"/>
  <c r="N1132" i="15"/>
  <c r="M1132" i="15"/>
  <c r="L1132" i="15"/>
  <c r="K1132" i="15"/>
  <c r="J1132" i="15"/>
  <c r="I1132" i="15"/>
  <c r="H1132" i="15"/>
  <c r="G1132" i="15"/>
  <c r="F1132" i="15"/>
  <c r="E1132" i="15"/>
  <c r="D1132" i="15"/>
  <c r="C1132" i="15"/>
  <c r="B1132" i="15"/>
  <c r="Q1131" i="15"/>
  <c r="P1131" i="15"/>
  <c r="O1131" i="15"/>
  <c r="M1131" i="15"/>
  <c r="L1131" i="15"/>
  <c r="K1131" i="15"/>
  <c r="I1131" i="15"/>
  <c r="H1131" i="15"/>
  <c r="G1131" i="15"/>
  <c r="E1131" i="15"/>
  <c r="N1131" i="15" s="1"/>
  <c r="D1131" i="15"/>
  <c r="C1131" i="15"/>
  <c r="B1131" i="15"/>
  <c r="Q1130" i="15"/>
  <c r="P1130" i="15"/>
  <c r="M1130" i="15"/>
  <c r="L1130" i="15"/>
  <c r="K1130" i="15"/>
  <c r="I1130" i="15"/>
  <c r="H1130" i="15"/>
  <c r="G1130" i="15"/>
  <c r="E1130" i="15"/>
  <c r="D1130" i="15"/>
  <c r="C1130" i="15"/>
  <c r="B1130" i="15"/>
  <c r="Q1129" i="15"/>
  <c r="P1129" i="15"/>
  <c r="M1129" i="15"/>
  <c r="L1129" i="15"/>
  <c r="K1129" i="15"/>
  <c r="I1129" i="15"/>
  <c r="H1129" i="15"/>
  <c r="G1129" i="15"/>
  <c r="E1129" i="15"/>
  <c r="C1129" i="15"/>
  <c r="B1129" i="15"/>
  <c r="Q1128" i="15"/>
  <c r="P1128" i="15"/>
  <c r="O1128" i="15"/>
  <c r="N1128" i="15"/>
  <c r="M1128" i="15"/>
  <c r="L1128" i="15"/>
  <c r="K1128" i="15"/>
  <c r="J1128" i="15"/>
  <c r="I1128" i="15"/>
  <c r="H1128" i="15"/>
  <c r="G1128" i="15"/>
  <c r="F1128" i="15"/>
  <c r="E1128" i="15"/>
  <c r="D1128" i="15"/>
  <c r="A1128" i="15" s="1"/>
  <c r="C1128" i="15"/>
  <c r="B1128" i="15"/>
  <c r="Q1127" i="15"/>
  <c r="P1127" i="15"/>
  <c r="O1127" i="15"/>
  <c r="M1127" i="15"/>
  <c r="L1127" i="15"/>
  <c r="K1127" i="15"/>
  <c r="I1127" i="15"/>
  <c r="H1127" i="15"/>
  <c r="G1127" i="15"/>
  <c r="E1127" i="15"/>
  <c r="N1127" i="15" s="1"/>
  <c r="D1127" i="15"/>
  <c r="C1127" i="15"/>
  <c r="B1127" i="15"/>
  <c r="Q1126" i="15"/>
  <c r="P1126" i="15"/>
  <c r="M1126" i="15"/>
  <c r="L1126" i="15"/>
  <c r="K1126" i="15"/>
  <c r="I1126" i="15"/>
  <c r="H1126" i="15"/>
  <c r="G1126" i="15"/>
  <c r="E1126" i="15"/>
  <c r="C1126" i="15"/>
  <c r="B1126" i="15"/>
  <c r="Q1125" i="15"/>
  <c r="P1125" i="15"/>
  <c r="M1125" i="15"/>
  <c r="L1125" i="15"/>
  <c r="K1125" i="15"/>
  <c r="I1125" i="15"/>
  <c r="H1125" i="15"/>
  <c r="G1125" i="15"/>
  <c r="E1125" i="15"/>
  <c r="C1125" i="15"/>
  <c r="B1125" i="15"/>
  <c r="Q1124" i="15"/>
  <c r="P1124" i="15"/>
  <c r="O1124" i="15"/>
  <c r="N1124" i="15"/>
  <c r="M1124" i="15"/>
  <c r="L1124" i="15"/>
  <c r="K1124" i="15"/>
  <c r="J1124" i="15"/>
  <c r="I1124" i="15"/>
  <c r="H1124" i="15"/>
  <c r="G1124" i="15"/>
  <c r="F1124" i="15"/>
  <c r="E1124" i="15"/>
  <c r="D1124" i="15"/>
  <c r="A1124" i="15" s="1"/>
  <c r="C1124" i="15"/>
  <c r="B1124" i="15"/>
  <c r="Q1123" i="15"/>
  <c r="P1123" i="15"/>
  <c r="O1123" i="15"/>
  <c r="M1123" i="15"/>
  <c r="L1123" i="15"/>
  <c r="K1123" i="15"/>
  <c r="I1123" i="15"/>
  <c r="H1123" i="15"/>
  <c r="G1123" i="15"/>
  <c r="E1123" i="15"/>
  <c r="D1123" i="15"/>
  <c r="C1123" i="15"/>
  <c r="B1123" i="15"/>
  <c r="Q1122" i="15"/>
  <c r="P1122" i="15"/>
  <c r="M1122" i="15"/>
  <c r="L1122" i="15"/>
  <c r="K1122" i="15"/>
  <c r="I1122" i="15"/>
  <c r="H1122" i="15"/>
  <c r="G1122" i="15"/>
  <c r="E1122" i="15"/>
  <c r="C1122" i="15"/>
  <c r="B1122" i="15"/>
  <c r="Q1121" i="15"/>
  <c r="P1121" i="15"/>
  <c r="M1121" i="15"/>
  <c r="L1121" i="15"/>
  <c r="K1121" i="15"/>
  <c r="I1121" i="15"/>
  <c r="H1121" i="15"/>
  <c r="G1121" i="15"/>
  <c r="E1121" i="15"/>
  <c r="C1121" i="15"/>
  <c r="B1121" i="15"/>
  <c r="Q1120" i="15"/>
  <c r="P1120" i="15"/>
  <c r="O1120" i="15"/>
  <c r="N1120" i="15"/>
  <c r="M1120" i="15"/>
  <c r="L1120" i="15"/>
  <c r="K1120" i="15"/>
  <c r="J1120" i="15"/>
  <c r="I1120" i="15"/>
  <c r="H1120" i="15"/>
  <c r="G1120" i="15"/>
  <c r="F1120" i="15"/>
  <c r="E1120" i="15"/>
  <c r="D1120" i="15"/>
  <c r="C1120" i="15"/>
  <c r="B1120" i="15"/>
  <c r="Q1119" i="15"/>
  <c r="P1119" i="15"/>
  <c r="O1119" i="15"/>
  <c r="M1119" i="15"/>
  <c r="L1119" i="15"/>
  <c r="K1119" i="15"/>
  <c r="I1119" i="15"/>
  <c r="H1119" i="15"/>
  <c r="G1119" i="15"/>
  <c r="E1119" i="15"/>
  <c r="D1119" i="15"/>
  <c r="C1119" i="15"/>
  <c r="B1119" i="15"/>
  <c r="Q1118" i="15"/>
  <c r="P1118" i="15"/>
  <c r="M1118" i="15"/>
  <c r="L1118" i="15"/>
  <c r="K1118" i="15"/>
  <c r="I1118" i="15"/>
  <c r="H1118" i="15"/>
  <c r="G1118" i="15"/>
  <c r="E1118" i="15"/>
  <c r="D1118" i="15"/>
  <c r="F1118" i="15" s="1"/>
  <c r="C1118" i="15"/>
  <c r="B1118" i="15"/>
  <c r="Q1117" i="15"/>
  <c r="P1117" i="15"/>
  <c r="N1117" i="15"/>
  <c r="M1117" i="15"/>
  <c r="L1117" i="15"/>
  <c r="K1117" i="15"/>
  <c r="J1117" i="15"/>
  <c r="I1117" i="15"/>
  <c r="H1117" i="15"/>
  <c r="G1117" i="15"/>
  <c r="E1117" i="15"/>
  <c r="C1117" i="15"/>
  <c r="B1117" i="15"/>
  <c r="Q1116" i="15"/>
  <c r="P1116" i="15"/>
  <c r="O1116" i="15"/>
  <c r="N1116" i="15"/>
  <c r="M1116" i="15"/>
  <c r="L1116" i="15"/>
  <c r="K1116" i="15"/>
  <c r="J1116" i="15"/>
  <c r="I1116" i="15"/>
  <c r="H1116" i="15"/>
  <c r="G1116" i="15"/>
  <c r="F1116" i="15"/>
  <c r="E1116" i="15"/>
  <c r="D1116" i="15"/>
  <c r="C1116" i="15"/>
  <c r="B1116" i="15"/>
  <c r="Q1115" i="15"/>
  <c r="P1115" i="15"/>
  <c r="O1115" i="15"/>
  <c r="M1115" i="15"/>
  <c r="L1115" i="15"/>
  <c r="K1115" i="15"/>
  <c r="I1115" i="15"/>
  <c r="H1115" i="15"/>
  <c r="G1115" i="15"/>
  <c r="E1115" i="15"/>
  <c r="N1115" i="15" s="1"/>
  <c r="D1115" i="15"/>
  <c r="C1115" i="15"/>
  <c r="B1115" i="15"/>
  <c r="Q1114" i="15"/>
  <c r="P1114" i="15"/>
  <c r="M1114" i="15"/>
  <c r="L1114" i="15"/>
  <c r="K1114" i="15"/>
  <c r="I1114" i="15"/>
  <c r="H1114" i="15"/>
  <c r="G1114" i="15"/>
  <c r="E1114" i="15"/>
  <c r="D1114" i="15"/>
  <c r="C1114" i="15"/>
  <c r="B1114" i="15"/>
  <c r="Q1113" i="15"/>
  <c r="P1113" i="15"/>
  <c r="M1113" i="15"/>
  <c r="L1113" i="15"/>
  <c r="K1113" i="15"/>
  <c r="I1113" i="15"/>
  <c r="H1113" i="15"/>
  <c r="G1113" i="15"/>
  <c r="E1113" i="15"/>
  <c r="C1113" i="15"/>
  <c r="B1113" i="15"/>
  <c r="Q1112" i="15"/>
  <c r="P1112" i="15"/>
  <c r="O1112" i="15"/>
  <c r="N1112" i="15"/>
  <c r="M1112" i="15"/>
  <c r="L1112" i="15"/>
  <c r="K1112" i="15"/>
  <c r="J1112" i="15"/>
  <c r="I1112" i="15"/>
  <c r="H1112" i="15"/>
  <c r="G1112" i="15"/>
  <c r="F1112" i="15"/>
  <c r="E1112" i="15"/>
  <c r="D1112" i="15"/>
  <c r="A1112" i="15" s="1"/>
  <c r="C1112" i="15"/>
  <c r="B1112" i="15"/>
  <c r="Q1111" i="15"/>
  <c r="P1111" i="15"/>
  <c r="O1111" i="15"/>
  <c r="M1111" i="15"/>
  <c r="L1111" i="15"/>
  <c r="K1111" i="15"/>
  <c r="I1111" i="15"/>
  <c r="H1111" i="15"/>
  <c r="G1111" i="15"/>
  <c r="E1111" i="15"/>
  <c r="N1111" i="15" s="1"/>
  <c r="D1111" i="15"/>
  <c r="C1111" i="15"/>
  <c r="B1111" i="15"/>
  <c r="Q1110" i="15"/>
  <c r="P1110" i="15"/>
  <c r="M1110" i="15"/>
  <c r="L1110" i="15"/>
  <c r="K1110" i="15"/>
  <c r="I1110" i="15"/>
  <c r="H1110" i="15"/>
  <c r="G1110" i="15"/>
  <c r="E1110" i="15"/>
  <c r="D1110" i="15"/>
  <c r="F1110" i="15" s="1"/>
  <c r="C1110" i="15"/>
  <c r="B1110" i="15"/>
  <c r="Q1109" i="15"/>
  <c r="P1109" i="15"/>
  <c r="M1109" i="15"/>
  <c r="L1109" i="15"/>
  <c r="K1109" i="15"/>
  <c r="I1109" i="15"/>
  <c r="H1109" i="15"/>
  <c r="G1109" i="15"/>
  <c r="E1109" i="15"/>
  <c r="C1109" i="15"/>
  <c r="B1109" i="15"/>
  <c r="Q1108" i="15"/>
  <c r="P1108" i="15"/>
  <c r="O1108" i="15"/>
  <c r="N1108" i="15"/>
  <c r="M1108" i="15"/>
  <c r="L1108" i="15"/>
  <c r="K1108" i="15"/>
  <c r="J1108" i="15"/>
  <c r="I1108" i="15"/>
  <c r="H1108" i="15"/>
  <c r="G1108" i="15"/>
  <c r="F1108" i="15"/>
  <c r="E1108" i="15"/>
  <c r="D1108" i="15"/>
  <c r="A1108" i="15" s="1"/>
  <c r="C1108" i="15"/>
  <c r="B1108" i="15"/>
  <c r="Q1107" i="15"/>
  <c r="P1107" i="15"/>
  <c r="O1107" i="15"/>
  <c r="M1107" i="15"/>
  <c r="L1107" i="15"/>
  <c r="K1107" i="15"/>
  <c r="I1107" i="15"/>
  <c r="H1107" i="15"/>
  <c r="G1107" i="15"/>
  <c r="E1107" i="15"/>
  <c r="N1107" i="15" s="1"/>
  <c r="D1107" i="15"/>
  <c r="C1107" i="15"/>
  <c r="B1107" i="15"/>
  <c r="Q1106" i="15"/>
  <c r="P1106" i="15"/>
  <c r="M1106" i="15"/>
  <c r="L1106" i="15"/>
  <c r="K1106" i="15"/>
  <c r="I1106" i="15"/>
  <c r="H1106" i="15"/>
  <c r="G1106" i="15"/>
  <c r="E1106" i="15"/>
  <c r="C1106" i="15"/>
  <c r="B1106" i="15"/>
  <c r="Q1105" i="15"/>
  <c r="P1105" i="15"/>
  <c r="N1105" i="15"/>
  <c r="M1105" i="15"/>
  <c r="L1105" i="15"/>
  <c r="K1105" i="15"/>
  <c r="J1105" i="15"/>
  <c r="I1105" i="15"/>
  <c r="H1105" i="15"/>
  <c r="G1105" i="15"/>
  <c r="E1105" i="15"/>
  <c r="C1105" i="15"/>
  <c r="B1105" i="15"/>
  <c r="Q1104" i="15"/>
  <c r="P1104" i="15"/>
  <c r="O1104" i="15"/>
  <c r="N1104" i="15"/>
  <c r="M1104" i="15"/>
  <c r="L1104" i="15"/>
  <c r="K1104" i="15"/>
  <c r="J1104" i="15"/>
  <c r="I1104" i="15"/>
  <c r="H1104" i="15"/>
  <c r="G1104" i="15"/>
  <c r="F1104" i="15"/>
  <c r="E1104" i="15"/>
  <c r="D1104" i="15"/>
  <c r="C1104" i="15"/>
  <c r="B1104" i="15"/>
  <c r="Q1103" i="15"/>
  <c r="P1103" i="15"/>
  <c r="O1103" i="15"/>
  <c r="M1103" i="15"/>
  <c r="L1103" i="15"/>
  <c r="K1103" i="15"/>
  <c r="I1103" i="15"/>
  <c r="H1103" i="15"/>
  <c r="G1103" i="15"/>
  <c r="E1103" i="15"/>
  <c r="D1103" i="15"/>
  <c r="C1103" i="15"/>
  <c r="B1103" i="15"/>
  <c r="Q1102" i="15"/>
  <c r="P1102" i="15"/>
  <c r="M1102" i="15"/>
  <c r="L1102" i="15"/>
  <c r="K1102" i="15"/>
  <c r="I1102" i="15"/>
  <c r="H1102" i="15"/>
  <c r="G1102" i="15"/>
  <c r="E1102" i="15"/>
  <c r="D1102" i="15"/>
  <c r="F1102" i="15" s="1"/>
  <c r="C1102" i="15"/>
  <c r="B1102" i="15"/>
  <c r="Q1101" i="15"/>
  <c r="P1101" i="15"/>
  <c r="N1101" i="15"/>
  <c r="M1101" i="15"/>
  <c r="L1101" i="15"/>
  <c r="K1101" i="15"/>
  <c r="J1101" i="15"/>
  <c r="I1101" i="15"/>
  <c r="H1101" i="15"/>
  <c r="G1101" i="15"/>
  <c r="E1101" i="15"/>
  <c r="C1101" i="15"/>
  <c r="B1101" i="15"/>
  <c r="Q1100" i="15"/>
  <c r="P1100" i="15"/>
  <c r="O1100" i="15"/>
  <c r="N1100" i="15"/>
  <c r="M1100" i="15"/>
  <c r="L1100" i="15"/>
  <c r="K1100" i="15"/>
  <c r="J1100" i="15"/>
  <c r="I1100" i="15"/>
  <c r="H1100" i="15"/>
  <c r="G1100" i="15"/>
  <c r="F1100" i="15"/>
  <c r="E1100" i="15"/>
  <c r="D1100" i="15"/>
  <c r="C1100" i="15"/>
  <c r="B1100" i="15"/>
  <c r="Q1099" i="15"/>
  <c r="P1099" i="15"/>
  <c r="O1099" i="15"/>
  <c r="M1099" i="15"/>
  <c r="L1099" i="15"/>
  <c r="K1099" i="15"/>
  <c r="I1099" i="15"/>
  <c r="H1099" i="15"/>
  <c r="G1099" i="15"/>
  <c r="E1099" i="15"/>
  <c r="N1099" i="15" s="1"/>
  <c r="D1099" i="15"/>
  <c r="C1099" i="15"/>
  <c r="B1099" i="15"/>
  <c r="Q1098" i="15"/>
  <c r="P1098" i="15"/>
  <c r="M1098" i="15"/>
  <c r="L1098" i="15"/>
  <c r="K1098" i="15"/>
  <c r="I1098" i="15"/>
  <c r="H1098" i="15"/>
  <c r="G1098" i="15"/>
  <c r="E1098" i="15"/>
  <c r="D1098" i="15"/>
  <c r="C1098" i="15"/>
  <c r="B1098" i="15"/>
  <c r="Q1097" i="15"/>
  <c r="P1097" i="15"/>
  <c r="M1097" i="15"/>
  <c r="L1097" i="15"/>
  <c r="K1097" i="15"/>
  <c r="I1097" i="15"/>
  <c r="H1097" i="15"/>
  <c r="G1097" i="15"/>
  <c r="E1097" i="15"/>
  <c r="C1097" i="15"/>
  <c r="B1097" i="15"/>
  <c r="Q1096" i="15"/>
  <c r="P1096" i="15"/>
  <c r="O1096" i="15"/>
  <c r="N1096" i="15"/>
  <c r="M1096" i="15"/>
  <c r="L1096" i="15"/>
  <c r="K1096" i="15"/>
  <c r="J1096" i="15"/>
  <c r="I1096" i="15"/>
  <c r="H1096" i="15"/>
  <c r="G1096" i="15"/>
  <c r="F1096" i="15"/>
  <c r="E1096" i="15"/>
  <c r="D1096" i="15"/>
  <c r="A1096" i="15" s="1"/>
  <c r="C1096" i="15"/>
  <c r="B1096" i="15"/>
  <c r="Q1095" i="15"/>
  <c r="P1095" i="15"/>
  <c r="O1095" i="15"/>
  <c r="M1095" i="15"/>
  <c r="L1095" i="15"/>
  <c r="K1095" i="15"/>
  <c r="I1095" i="15"/>
  <c r="H1095" i="15"/>
  <c r="G1095" i="15"/>
  <c r="E1095" i="15"/>
  <c r="N1095" i="15" s="1"/>
  <c r="D1095" i="15"/>
  <c r="C1095" i="15"/>
  <c r="B1095" i="15"/>
  <c r="Q1094" i="15"/>
  <c r="P1094" i="15"/>
  <c r="M1094" i="15"/>
  <c r="L1094" i="15"/>
  <c r="K1094" i="15"/>
  <c r="I1094" i="15"/>
  <c r="H1094" i="15"/>
  <c r="G1094" i="15"/>
  <c r="E1094" i="15"/>
  <c r="D1094" i="15"/>
  <c r="F1094" i="15" s="1"/>
  <c r="C1094" i="15"/>
  <c r="B1094" i="15"/>
  <c r="Q1093" i="15"/>
  <c r="P1093" i="15"/>
  <c r="M1093" i="15"/>
  <c r="L1093" i="15"/>
  <c r="K1093" i="15"/>
  <c r="I1093" i="15"/>
  <c r="H1093" i="15"/>
  <c r="G1093" i="15"/>
  <c r="E1093" i="15"/>
  <c r="C1093" i="15"/>
  <c r="B1093" i="15"/>
  <c r="Q1092" i="15"/>
  <c r="P1092" i="15"/>
  <c r="O1092" i="15"/>
  <c r="N1092" i="15"/>
  <c r="M1092" i="15"/>
  <c r="L1092" i="15"/>
  <c r="K1092" i="15"/>
  <c r="J1092" i="15"/>
  <c r="I1092" i="15"/>
  <c r="H1092" i="15"/>
  <c r="G1092" i="15"/>
  <c r="F1092" i="15"/>
  <c r="E1092" i="15"/>
  <c r="D1092" i="15"/>
  <c r="A1092" i="15" s="1"/>
  <c r="C1092" i="15"/>
  <c r="B1092" i="15"/>
  <c r="Q1091" i="15"/>
  <c r="P1091" i="15"/>
  <c r="O1091" i="15"/>
  <c r="M1091" i="15"/>
  <c r="L1091" i="15"/>
  <c r="K1091" i="15"/>
  <c r="I1091" i="15"/>
  <c r="H1091" i="15"/>
  <c r="G1091" i="15"/>
  <c r="E1091" i="15"/>
  <c r="N1091" i="15" s="1"/>
  <c r="D1091" i="15"/>
  <c r="C1091" i="15"/>
  <c r="B1091" i="15"/>
  <c r="Q1090" i="15"/>
  <c r="P1090" i="15"/>
  <c r="M1090" i="15"/>
  <c r="L1090" i="15"/>
  <c r="K1090" i="15"/>
  <c r="I1090" i="15"/>
  <c r="H1090" i="15"/>
  <c r="G1090" i="15"/>
  <c r="E1090" i="15"/>
  <c r="C1090" i="15"/>
  <c r="B1090" i="15"/>
  <c r="Q1089" i="15"/>
  <c r="P1089" i="15"/>
  <c r="M1089" i="15"/>
  <c r="L1089" i="15"/>
  <c r="K1089" i="15"/>
  <c r="I1089" i="15"/>
  <c r="H1089" i="15"/>
  <c r="G1089" i="15"/>
  <c r="E1089" i="15"/>
  <c r="C1089" i="15"/>
  <c r="B1089" i="15"/>
  <c r="Q1088" i="15"/>
  <c r="P1088" i="15"/>
  <c r="O1088" i="15"/>
  <c r="N1088" i="15"/>
  <c r="M1088" i="15"/>
  <c r="L1088" i="15"/>
  <c r="K1088" i="15"/>
  <c r="J1088" i="15"/>
  <c r="I1088" i="15"/>
  <c r="H1088" i="15"/>
  <c r="G1088" i="15"/>
  <c r="F1088" i="15"/>
  <c r="E1088" i="15"/>
  <c r="D1088" i="15"/>
  <c r="C1088" i="15"/>
  <c r="B1088" i="15"/>
  <c r="Q1087" i="15"/>
  <c r="P1087" i="15"/>
  <c r="O1087" i="15"/>
  <c r="M1087" i="15"/>
  <c r="L1087" i="15"/>
  <c r="K1087" i="15"/>
  <c r="I1087" i="15"/>
  <c r="H1087" i="15"/>
  <c r="G1087" i="15"/>
  <c r="E1087" i="15"/>
  <c r="D1087" i="15"/>
  <c r="C1087" i="15"/>
  <c r="B1087" i="15"/>
  <c r="Q1086" i="15"/>
  <c r="P1086" i="15"/>
  <c r="M1086" i="15"/>
  <c r="L1086" i="15"/>
  <c r="K1086" i="15"/>
  <c r="I1086" i="15"/>
  <c r="H1086" i="15"/>
  <c r="G1086" i="15"/>
  <c r="E1086" i="15"/>
  <c r="D1086" i="15"/>
  <c r="F1086" i="15" s="1"/>
  <c r="C1086" i="15"/>
  <c r="B1086" i="15"/>
  <c r="Q1085" i="15"/>
  <c r="P1085" i="15"/>
  <c r="N1085" i="15"/>
  <c r="M1085" i="15"/>
  <c r="L1085" i="15"/>
  <c r="K1085" i="15"/>
  <c r="J1085" i="15"/>
  <c r="I1085" i="15"/>
  <c r="H1085" i="15"/>
  <c r="G1085" i="15"/>
  <c r="E1085" i="15"/>
  <c r="C1085" i="15"/>
  <c r="B1085" i="15"/>
  <c r="Q1084" i="15"/>
  <c r="P1084" i="15"/>
  <c r="O1084" i="15"/>
  <c r="N1084" i="15"/>
  <c r="M1084" i="15"/>
  <c r="L1084" i="15"/>
  <c r="K1084" i="15"/>
  <c r="J1084" i="15"/>
  <c r="I1084" i="15"/>
  <c r="H1084" i="15"/>
  <c r="G1084" i="15"/>
  <c r="F1084" i="15"/>
  <c r="E1084" i="15"/>
  <c r="D1084" i="15"/>
  <c r="C1084" i="15"/>
  <c r="B1084" i="15"/>
  <c r="Q1083" i="15"/>
  <c r="P1083" i="15"/>
  <c r="O1083" i="15"/>
  <c r="M1083" i="15"/>
  <c r="L1083" i="15"/>
  <c r="K1083" i="15"/>
  <c r="I1083" i="15"/>
  <c r="H1083" i="15"/>
  <c r="G1083" i="15"/>
  <c r="E1083" i="15"/>
  <c r="N1083" i="15" s="1"/>
  <c r="D1083" i="15"/>
  <c r="C1083" i="15"/>
  <c r="B1083" i="15"/>
  <c r="Q1082" i="15"/>
  <c r="P1082" i="15"/>
  <c r="M1082" i="15"/>
  <c r="L1082" i="15"/>
  <c r="K1082" i="15"/>
  <c r="I1082" i="15"/>
  <c r="H1082" i="15"/>
  <c r="G1082" i="15"/>
  <c r="E1082" i="15"/>
  <c r="D1082" i="15"/>
  <c r="C1082" i="15"/>
  <c r="B1082" i="15"/>
  <c r="Q1081" i="15"/>
  <c r="P1081" i="15"/>
  <c r="M1081" i="15"/>
  <c r="L1081" i="15"/>
  <c r="K1081" i="15"/>
  <c r="I1081" i="15"/>
  <c r="H1081" i="15"/>
  <c r="G1081" i="15"/>
  <c r="E1081" i="15"/>
  <c r="C1081" i="15"/>
  <c r="B1081" i="15"/>
  <c r="Q1080" i="15"/>
  <c r="P1080" i="15"/>
  <c r="O1080" i="15"/>
  <c r="N1080" i="15"/>
  <c r="M1080" i="15"/>
  <c r="L1080" i="15"/>
  <c r="K1080" i="15"/>
  <c r="J1080" i="15"/>
  <c r="I1080" i="15"/>
  <c r="H1080" i="15"/>
  <c r="G1080" i="15"/>
  <c r="F1080" i="15"/>
  <c r="E1080" i="15"/>
  <c r="D1080" i="15"/>
  <c r="A1080" i="15" s="1"/>
  <c r="C1080" i="15"/>
  <c r="B1080" i="15"/>
  <c r="Q1079" i="15"/>
  <c r="P1079" i="15"/>
  <c r="O1079" i="15"/>
  <c r="M1079" i="15"/>
  <c r="L1079" i="15"/>
  <c r="K1079" i="15"/>
  <c r="I1079" i="15"/>
  <c r="H1079" i="15"/>
  <c r="G1079" i="15"/>
  <c r="E1079" i="15"/>
  <c r="N1079" i="15" s="1"/>
  <c r="D1079" i="15"/>
  <c r="C1079" i="15"/>
  <c r="B1079" i="15"/>
  <c r="Q1078" i="15"/>
  <c r="P1078" i="15"/>
  <c r="M1078" i="15"/>
  <c r="L1078" i="15"/>
  <c r="K1078" i="15"/>
  <c r="I1078" i="15"/>
  <c r="H1078" i="15"/>
  <c r="G1078" i="15"/>
  <c r="E1078" i="15"/>
  <c r="D1078" i="15"/>
  <c r="C1078" i="15"/>
  <c r="B1078" i="15"/>
  <c r="Q1077" i="15"/>
  <c r="P1077" i="15"/>
  <c r="M1077" i="15"/>
  <c r="L1077" i="15"/>
  <c r="K1077" i="15"/>
  <c r="I1077" i="15"/>
  <c r="H1077" i="15"/>
  <c r="G1077" i="15"/>
  <c r="E1077" i="15"/>
  <c r="C1077" i="15"/>
  <c r="B1077" i="15"/>
  <c r="Q1076" i="15"/>
  <c r="P1076" i="15"/>
  <c r="O1076" i="15"/>
  <c r="N1076" i="15"/>
  <c r="M1076" i="15"/>
  <c r="L1076" i="15"/>
  <c r="K1076" i="15"/>
  <c r="J1076" i="15"/>
  <c r="I1076" i="15"/>
  <c r="H1076" i="15"/>
  <c r="G1076" i="15"/>
  <c r="F1076" i="15"/>
  <c r="E1076" i="15"/>
  <c r="D1076" i="15"/>
  <c r="A1076" i="15" s="1"/>
  <c r="C1076" i="15"/>
  <c r="B1076" i="15"/>
  <c r="Q1075" i="15"/>
  <c r="P1075" i="15"/>
  <c r="O1075" i="15"/>
  <c r="M1075" i="15"/>
  <c r="L1075" i="15"/>
  <c r="K1075" i="15"/>
  <c r="I1075" i="15"/>
  <c r="H1075" i="15"/>
  <c r="G1075" i="15"/>
  <c r="E1075" i="15"/>
  <c r="N1075" i="15" s="1"/>
  <c r="D1075" i="15"/>
  <c r="C1075" i="15"/>
  <c r="B1075" i="15"/>
  <c r="Q1074" i="15"/>
  <c r="P1074" i="15"/>
  <c r="M1074" i="15"/>
  <c r="L1074" i="15"/>
  <c r="K1074" i="15"/>
  <c r="I1074" i="15"/>
  <c r="H1074" i="15"/>
  <c r="G1074" i="15"/>
  <c r="E1074" i="15"/>
  <c r="C1074" i="15"/>
  <c r="B1074" i="15"/>
  <c r="Q1073" i="15"/>
  <c r="P1073" i="15"/>
  <c r="M1073" i="15"/>
  <c r="L1073" i="15"/>
  <c r="K1073" i="15"/>
  <c r="I1073" i="15"/>
  <c r="H1073" i="15"/>
  <c r="G1073" i="15"/>
  <c r="E1073" i="15"/>
  <c r="C1073" i="15"/>
  <c r="B1073" i="15"/>
  <c r="Q1072" i="15"/>
  <c r="P1072" i="15"/>
  <c r="O1072" i="15"/>
  <c r="N1072" i="15"/>
  <c r="M1072" i="15"/>
  <c r="L1072" i="15"/>
  <c r="K1072" i="15"/>
  <c r="J1072" i="15"/>
  <c r="I1072" i="15"/>
  <c r="H1072" i="15"/>
  <c r="G1072" i="15"/>
  <c r="F1072" i="15"/>
  <c r="E1072" i="15"/>
  <c r="D1072" i="15"/>
  <c r="C1072" i="15"/>
  <c r="B1072" i="15"/>
  <c r="Q1071" i="15"/>
  <c r="P1071" i="15"/>
  <c r="O1071" i="15"/>
  <c r="M1071" i="15"/>
  <c r="L1071" i="15"/>
  <c r="K1071" i="15"/>
  <c r="I1071" i="15"/>
  <c r="H1071" i="15"/>
  <c r="G1071" i="15"/>
  <c r="E1071" i="15"/>
  <c r="D1071" i="15"/>
  <c r="C1071" i="15"/>
  <c r="B1071" i="15"/>
  <c r="Q1070" i="15"/>
  <c r="P1070" i="15"/>
  <c r="M1070" i="15"/>
  <c r="L1070" i="15"/>
  <c r="K1070" i="15"/>
  <c r="I1070" i="15"/>
  <c r="H1070" i="15"/>
  <c r="G1070" i="15"/>
  <c r="E1070" i="15"/>
  <c r="D1070" i="15"/>
  <c r="F1070" i="15" s="1"/>
  <c r="C1070" i="15"/>
  <c r="B1070" i="15"/>
  <c r="Q1069" i="15"/>
  <c r="P1069" i="15"/>
  <c r="N1069" i="15"/>
  <c r="M1069" i="15"/>
  <c r="L1069" i="15"/>
  <c r="K1069" i="15"/>
  <c r="J1069" i="15"/>
  <c r="I1069" i="15"/>
  <c r="H1069" i="15"/>
  <c r="G1069" i="15"/>
  <c r="E1069" i="15"/>
  <c r="C1069" i="15"/>
  <c r="B1069" i="15"/>
  <c r="Q1068" i="15"/>
  <c r="P1068" i="15"/>
  <c r="O1068" i="15"/>
  <c r="N1068" i="15"/>
  <c r="M1068" i="15"/>
  <c r="L1068" i="15"/>
  <c r="K1068" i="15"/>
  <c r="J1068" i="15"/>
  <c r="I1068" i="15"/>
  <c r="H1068" i="15"/>
  <c r="G1068" i="15"/>
  <c r="F1068" i="15"/>
  <c r="E1068" i="15"/>
  <c r="D1068" i="15"/>
  <c r="C1068" i="15"/>
  <c r="B1068" i="15"/>
  <c r="Q1067" i="15"/>
  <c r="P1067" i="15"/>
  <c r="O1067" i="15"/>
  <c r="M1067" i="15"/>
  <c r="L1067" i="15"/>
  <c r="K1067" i="15"/>
  <c r="I1067" i="15"/>
  <c r="H1067" i="15"/>
  <c r="G1067" i="15"/>
  <c r="E1067" i="15"/>
  <c r="N1067" i="15" s="1"/>
  <c r="D1067" i="15"/>
  <c r="C1067" i="15"/>
  <c r="B1067" i="15"/>
  <c r="Q1066" i="15"/>
  <c r="P1066" i="15"/>
  <c r="M1066" i="15"/>
  <c r="L1066" i="15"/>
  <c r="K1066" i="15"/>
  <c r="I1066" i="15"/>
  <c r="H1066" i="15"/>
  <c r="G1066" i="15"/>
  <c r="E1066" i="15"/>
  <c r="D1066" i="15"/>
  <c r="C1066" i="15"/>
  <c r="B1066" i="15"/>
  <c r="Q1065" i="15"/>
  <c r="P1065" i="15"/>
  <c r="M1065" i="15"/>
  <c r="L1065" i="15"/>
  <c r="K1065" i="15"/>
  <c r="I1065" i="15"/>
  <c r="H1065" i="15"/>
  <c r="G1065" i="15"/>
  <c r="E1065" i="15"/>
  <c r="C1065" i="15"/>
  <c r="B1065" i="15"/>
  <c r="Q1064" i="15"/>
  <c r="P1064" i="15"/>
  <c r="O1064" i="15"/>
  <c r="N1064" i="15"/>
  <c r="M1064" i="15"/>
  <c r="L1064" i="15"/>
  <c r="K1064" i="15"/>
  <c r="J1064" i="15"/>
  <c r="I1064" i="15"/>
  <c r="H1064" i="15"/>
  <c r="G1064" i="15"/>
  <c r="F1064" i="15"/>
  <c r="E1064" i="15"/>
  <c r="D1064" i="15"/>
  <c r="A1064" i="15" s="1"/>
  <c r="C1064" i="15"/>
  <c r="B1064" i="15"/>
  <c r="Q1063" i="15"/>
  <c r="P1063" i="15"/>
  <c r="O1063" i="15"/>
  <c r="M1063" i="15"/>
  <c r="L1063" i="15"/>
  <c r="K1063" i="15"/>
  <c r="I1063" i="15"/>
  <c r="H1063" i="15"/>
  <c r="G1063" i="15"/>
  <c r="E1063" i="15"/>
  <c r="N1063" i="15" s="1"/>
  <c r="D1063" i="15"/>
  <c r="C1063" i="15"/>
  <c r="B1063" i="15"/>
  <c r="Q1062" i="15"/>
  <c r="P1062" i="15"/>
  <c r="M1062" i="15"/>
  <c r="L1062" i="15"/>
  <c r="K1062" i="15"/>
  <c r="I1062" i="15"/>
  <c r="H1062" i="15"/>
  <c r="G1062" i="15"/>
  <c r="E1062" i="15"/>
  <c r="C1062" i="15"/>
  <c r="B1062" i="15"/>
  <c r="Q1061" i="15"/>
  <c r="P1061" i="15"/>
  <c r="M1061" i="15"/>
  <c r="L1061" i="15"/>
  <c r="I1061" i="15"/>
  <c r="H1061" i="15"/>
  <c r="G1061" i="15"/>
  <c r="E1061" i="15"/>
  <c r="C1061" i="15"/>
  <c r="B1061" i="15"/>
  <c r="Q1060" i="15"/>
  <c r="P1060" i="15"/>
  <c r="O1060" i="15"/>
  <c r="N1060" i="15"/>
  <c r="M1060" i="15"/>
  <c r="L1060" i="15"/>
  <c r="J1060" i="15"/>
  <c r="I1060" i="15"/>
  <c r="H1060" i="15"/>
  <c r="G1060" i="15"/>
  <c r="F1060" i="15"/>
  <c r="E1060" i="15"/>
  <c r="D1060" i="15"/>
  <c r="A1060" i="15" s="1"/>
  <c r="C1060" i="15"/>
  <c r="B1060" i="15"/>
  <c r="Q1059" i="15"/>
  <c r="P1059" i="15"/>
  <c r="O1059" i="15"/>
  <c r="M1059" i="15"/>
  <c r="L1059" i="15"/>
  <c r="I1059" i="15"/>
  <c r="H1059" i="15"/>
  <c r="G1059" i="15"/>
  <c r="E1059" i="15"/>
  <c r="D1059" i="15"/>
  <c r="C1059" i="15"/>
  <c r="B1059" i="15"/>
  <c r="Q1058" i="15"/>
  <c r="P1058" i="15"/>
  <c r="M1058" i="15"/>
  <c r="L1058" i="15"/>
  <c r="I1058" i="15"/>
  <c r="H1058" i="15"/>
  <c r="G1058" i="15"/>
  <c r="E1058" i="15"/>
  <c r="C1058" i="15"/>
  <c r="B1058" i="15"/>
  <c r="Q1057" i="15"/>
  <c r="P1057" i="15"/>
  <c r="M1057" i="15"/>
  <c r="L1057" i="15"/>
  <c r="I1057" i="15"/>
  <c r="H1057" i="15"/>
  <c r="G1057" i="15"/>
  <c r="E1057" i="15"/>
  <c r="C1057" i="15"/>
  <c r="B1057" i="15"/>
  <c r="Q1056" i="15"/>
  <c r="P1056" i="15"/>
  <c r="O1056" i="15"/>
  <c r="N1056" i="15"/>
  <c r="M1056" i="15"/>
  <c r="L1056" i="15"/>
  <c r="J1056" i="15"/>
  <c r="I1056" i="15"/>
  <c r="H1056" i="15"/>
  <c r="G1056" i="15"/>
  <c r="F1056" i="15"/>
  <c r="E1056" i="15"/>
  <c r="D1056" i="15"/>
  <c r="C1056" i="15"/>
  <c r="B1056" i="15"/>
  <c r="Q1055" i="15"/>
  <c r="P1055" i="15"/>
  <c r="O1055" i="15"/>
  <c r="M1055" i="15"/>
  <c r="L1055" i="15"/>
  <c r="I1055" i="15"/>
  <c r="H1055" i="15"/>
  <c r="G1055" i="15"/>
  <c r="E1055" i="15"/>
  <c r="D1055" i="15"/>
  <c r="C1055" i="15"/>
  <c r="B1055" i="15"/>
  <c r="Q1054" i="15"/>
  <c r="P1054" i="15"/>
  <c r="M1054" i="15"/>
  <c r="L1054" i="15"/>
  <c r="I1054" i="15"/>
  <c r="H1054" i="15"/>
  <c r="G1054" i="15"/>
  <c r="E1054" i="15"/>
  <c r="D1054" i="15"/>
  <c r="F1054" i="15" s="1"/>
  <c r="C1054" i="15"/>
  <c r="B1054" i="15"/>
  <c r="Q1053" i="15"/>
  <c r="P1053" i="15"/>
  <c r="N1053" i="15"/>
  <c r="M1053" i="15"/>
  <c r="L1053" i="15"/>
  <c r="J1053" i="15"/>
  <c r="I1053" i="15"/>
  <c r="H1053" i="15"/>
  <c r="G1053" i="15"/>
  <c r="E1053" i="15"/>
  <c r="C1053" i="15"/>
  <c r="B1053" i="15"/>
  <c r="Q1052" i="15"/>
  <c r="P1052" i="15"/>
  <c r="O1052" i="15"/>
  <c r="N1052" i="15"/>
  <c r="M1052" i="15"/>
  <c r="L1052" i="15"/>
  <c r="J1052" i="15"/>
  <c r="I1052" i="15"/>
  <c r="H1052" i="15"/>
  <c r="G1052" i="15"/>
  <c r="F1052" i="15"/>
  <c r="E1052" i="15"/>
  <c r="D1052" i="15"/>
  <c r="C1052" i="15"/>
  <c r="B1052" i="15"/>
  <c r="Q1051" i="15"/>
  <c r="P1051" i="15"/>
  <c r="O1051" i="15"/>
  <c r="M1051" i="15"/>
  <c r="L1051" i="15"/>
  <c r="I1051" i="15"/>
  <c r="H1051" i="15"/>
  <c r="G1051" i="15"/>
  <c r="E1051" i="15"/>
  <c r="N1051" i="15" s="1"/>
  <c r="D1051" i="15"/>
  <c r="C1051" i="15"/>
  <c r="B1051" i="15"/>
  <c r="Q1050" i="15"/>
  <c r="P1050" i="15"/>
  <c r="M1050" i="15"/>
  <c r="L1050" i="15"/>
  <c r="I1050" i="15"/>
  <c r="H1050" i="15"/>
  <c r="G1050" i="15"/>
  <c r="E1050" i="15"/>
  <c r="D1050" i="15"/>
  <c r="C1050" i="15"/>
  <c r="B1050" i="15"/>
  <c r="Q1049" i="15"/>
  <c r="P1049" i="15"/>
  <c r="M1049" i="15"/>
  <c r="L1049" i="15"/>
  <c r="I1049" i="15"/>
  <c r="H1049" i="15"/>
  <c r="G1049" i="15"/>
  <c r="E1049" i="15"/>
  <c r="C1049" i="15"/>
  <c r="B1049" i="15"/>
  <c r="Q1048" i="15"/>
  <c r="P1048" i="15"/>
  <c r="O1048" i="15"/>
  <c r="N1048" i="15"/>
  <c r="M1048" i="15"/>
  <c r="L1048" i="15"/>
  <c r="J1048" i="15"/>
  <c r="I1048" i="15"/>
  <c r="H1048" i="15"/>
  <c r="G1048" i="15"/>
  <c r="F1048" i="15"/>
  <c r="E1048" i="15"/>
  <c r="D1048" i="15"/>
  <c r="A1048" i="15" s="1"/>
  <c r="C1048" i="15"/>
  <c r="B1048" i="15"/>
  <c r="Q1047" i="15"/>
  <c r="P1047" i="15"/>
  <c r="O1047" i="15"/>
  <c r="M1047" i="15"/>
  <c r="L1047" i="15"/>
  <c r="I1047" i="15"/>
  <c r="H1047" i="15"/>
  <c r="G1047" i="15"/>
  <c r="E1047" i="15"/>
  <c r="N1047" i="15" s="1"/>
  <c r="D1047" i="15"/>
  <c r="C1047" i="15"/>
  <c r="B1047" i="15"/>
  <c r="Q1046" i="15"/>
  <c r="P1046" i="15"/>
  <c r="M1046" i="15"/>
  <c r="L1046" i="15"/>
  <c r="I1046" i="15"/>
  <c r="H1046" i="15"/>
  <c r="G1046" i="15"/>
  <c r="E1046" i="15"/>
  <c r="D1046" i="15" s="1"/>
  <c r="C1046" i="15"/>
  <c r="B1046" i="15"/>
  <c r="Q1045" i="15"/>
  <c r="P1045" i="15"/>
  <c r="M1045" i="15"/>
  <c r="L1045" i="15"/>
  <c r="I1045" i="15"/>
  <c r="H1045" i="15"/>
  <c r="G1045" i="15"/>
  <c r="E1045" i="15"/>
  <c r="C1045" i="15"/>
  <c r="B1045" i="15"/>
  <c r="Q1044" i="15"/>
  <c r="P1044" i="15"/>
  <c r="O1044" i="15"/>
  <c r="N1044" i="15"/>
  <c r="M1044" i="15"/>
  <c r="L1044" i="15"/>
  <c r="J1044" i="15"/>
  <c r="I1044" i="15"/>
  <c r="H1044" i="15"/>
  <c r="G1044" i="15"/>
  <c r="F1044" i="15"/>
  <c r="E1044" i="15"/>
  <c r="D1044" i="15"/>
  <c r="A1044" i="15" s="1"/>
  <c r="C1044" i="15"/>
  <c r="B1044" i="15"/>
  <c r="Q1043" i="15"/>
  <c r="P1043" i="15"/>
  <c r="O1043" i="15"/>
  <c r="M1043" i="15"/>
  <c r="L1043" i="15"/>
  <c r="I1043" i="15"/>
  <c r="H1043" i="15"/>
  <c r="G1043" i="15"/>
  <c r="E1043" i="15"/>
  <c r="D1043" i="15"/>
  <c r="C1043" i="15"/>
  <c r="B1043" i="15"/>
  <c r="Q1042" i="15"/>
  <c r="P1042" i="15"/>
  <c r="M1042" i="15"/>
  <c r="L1042" i="15"/>
  <c r="I1042" i="15"/>
  <c r="H1042" i="15"/>
  <c r="G1042" i="15"/>
  <c r="E1042" i="15"/>
  <c r="C1042" i="15"/>
  <c r="B1042" i="15"/>
  <c r="Q1041" i="15"/>
  <c r="P1041" i="15"/>
  <c r="N1041" i="15"/>
  <c r="M1041" i="15"/>
  <c r="L1041" i="15"/>
  <c r="J1041" i="15"/>
  <c r="I1041" i="15"/>
  <c r="H1041" i="15"/>
  <c r="G1041" i="15"/>
  <c r="E1041" i="15"/>
  <c r="C1041" i="15"/>
  <c r="B1041" i="15"/>
  <c r="Q1040" i="15"/>
  <c r="P1040" i="15"/>
  <c r="O1040" i="15"/>
  <c r="N1040" i="15"/>
  <c r="M1040" i="15"/>
  <c r="L1040" i="15"/>
  <c r="J1040" i="15"/>
  <c r="I1040" i="15"/>
  <c r="H1040" i="15"/>
  <c r="G1040" i="15"/>
  <c r="F1040" i="15"/>
  <c r="E1040" i="15"/>
  <c r="D1040" i="15"/>
  <c r="C1040" i="15"/>
  <c r="B1040" i="15"/>
  <c r="Q1039" i="15"/>
  <c r="P1039" i="15"/>
  <c r="O1039" i="15"/>
  <c r="M1039" i="15"/>
  <c r="L1039" i="15"/>
  <c r="I1039" i="15"/>
  <c r="H1039" i="15"/>
  <c r="G1039" i="15"/>
  <c r="E1039" i="15"/>
  <c r="D1039" i="15"/>
  <c r="C1039" i="15"/>
  <c r="B1039" i="15"/>
  <c r="Q1038" i="15"/>
  <c r="P1038" i="15"/>
  <c r="M1038" i="15"/>
  <c r="L1038" i="15"/>
  <c r="I1038" i="15"/>
  <c r="H1038" i="15"/>
  <c r="G1038" i="15"/>
  <c r="E1038" i="15"/>
  <c r="D1038" i="15" s="1"/>
  <c r="C1038" i="15"/>
  <c r="B1038" i="15"/>
  <c r="Q1037" i="15"/>
  <c r="P1037" i="15"/>
  <c r="M1037" i="15"/>
  <c r="L1037" i="15"/>
  <c r="J1037" i="15"/>
  <c r="I1037" i="15"/>
  <c r="H1037" i="15"/>
  <c r="G1037" i="15"/>
  <c r="E1037" i="15"/>
  <c r="C1037" i="15"/>
  <c r="B1037" i="15"/>
  <c r="Q1036" i="15"/>
  <c r="P1036" i="15"/>
  <c r="O1036" i="15"/>
  <c r="N1036" i="15"/>
  <c r="M1036" i="15"/>
  <c r="L1036" i="15"/>
  <c r="J1036" i="15"/>
  <c r="I1036" i="15"/>
  <c r="H1036" i="15"/>
  <c r="G1036" i="15"/>
  <c r="F1036" i="15"/>
  <c r="E1036" i="15"/>
  <c r="D1036" i="15"/>
  <c r="C1036" i="15"/>
  <c r="B1036" i="15"/>
  <c r="Q1035" i="15"/>
  <c r="P1035" i="15"/>
  <c r="O1035" i="15"/>
  <c r="M1035" i="15"/>
  <c r="L1035" i="15"/>
  <c r="I1035" i="15"/>
  <c r="H1035" i="15"/>
  <c r="G1035" i="15"/>
  <c r="E1035" i="15"/>
  <c r="D1035" i="15"/>
  <c r="C1035" i="15"/>
  <c r="B1035" i="15"/>
  <c r="Q1034" i="15"/>
  <c r="P1034" i="15"/>
  <c r="N1034" i="15"/>
  <c r="M1034" i="15"/>
  <c r="L1034" i="15"/>
  <c r="J1034" i="15"/>
  <c r="I1034" i="15"/>
  <c r="H1034" i="15"/>
  <c r="G1034" i="15"/>
  <c r="F1034" i="15"/>
  <c r="E1034" i="15"/>
  <c r="O1034" i="15" s="1"/>
  <c r="D1034" i="15"/>
  <c r="C1034" i="15"/>
  <c r="B1034" i="15"/>
  <c r="Q1033" i="15"/>
  <c r="P1033" i="15"/>
  <c r="O1033" i="15"/>
  <c r="M1033" i="15"/>
  <c r="L1033" i="15"/>
  <c r="I1033" i="15"/>
  <c r="H1033" i="15"/>
  <c r="G1033" i="15"/>
  <c r="E1033" i="15"/>
  <c r="D1033" i="15" s="1"/>
  <c r="F1033" i="15" s="1"/>
  <c r="C1033" i="15"/>
  <c r="B1033" i="15"/>
  <c r="Q1032" i="15"/>
  <c r="P1032" i="15"/>
  <c r="O1032" i="15"/>
  <c r="M1032" i="15"/>
  <c r="L1032" i="15"/>
  <c r="N1032" i="15" s="1"/>
  <c r="I1032" i="15"/>
  <c r="H1032" i="15"/>
  <c r="J1032" i="15" s="1"/>
  <c r="G1032" i="15"/>
  <c r="E1032" i="15"/>
  <c r="D1032" i="15"/>
  <c r="C1032" i="15"/>
  <c r="B1032" i="15"/>
  <c r="Q1031" i="15"/>
  <c r="P1031" i="15"/>
  <c r="M1031" i="15"/>
  <c r="L1031" i="15"/>
  <c r="I1031" i="15"/>
  <c r="H1031" i="15"/>
  <c r="G1031" i="15"/>
  <c r="E1031" i="15"/>
  <c r="C1031" i="15"/>
  <c r="B1031" i="15"/>
  <c r="Q1030" i="15"/>
  <c r="P1030" i="15"/>
  <c r="M1030" i="15"/>
  <c r="L1030" i="15"/>
  <c r="I1030" i="15"/>
  <c r="H1030" i="15"/>
  <c r="G1030" i="15"/>
  <c r="E1030" i="15"/>
  <c r="D1030" i="15" s="1"/>
  <c r="C1030" i="15"/>
  <c r="B1030" i="15"/>
  <c r="Q1029" i="15"/>
  <c r="P1029" i="15"/>
  <c r="N1029" i="15"/>
  <c r="M1029" i="15"/>
  <c r="L1029" i="15"/>
  <c r="J1029" i="15"/>
  <c r="I1029" i="15"/>
  <c r="H1029" i="15"/>
  <c r="G1029" i="15"/>
  <c r="E1029" i="15"/>
  <c r="C1029" i="15"/>
  <c r="B1029" i="15"/>
  <c r="Q1028" i="15"/>
  <c r="P1028" i="15"/>
  <c r="O1028" i="15"/>
  <c r="N1028" i="15"/>
  <c r="M1028" i="15"/>
  <c r="L1028" i="15"/>
  <c r="J1028" i="15"/>
  <c r="I1028" i="15"/>
  <c r="H1028" i="15"/>
  <c r="G1028" i="15"/>
  <c r="F1028" i="15"/>
  <c r="E1028" i="15"/>
  <c r="D1028" i="15"/>
  <c r="C1028" i="15"/>
  <c r="B1028" i="15"/>
  <c r="Q1027" i="15"/>
  <c r="P1027" i="15"/>
  <c r="O1027" i="15"/>
  <c r="M1027" i="15"/>
  <c r="L1027" i="15"/>
  <c r="I1027" i="15"/>
  <c r="H1027" i="15"/>
  <c r="G1027" i="15"/>
  <c r="E1027" i="15"/>
  <c r="D1027" i="15"/>
  <c r="C1027" i="15"/>
  <c r="B1027" i="15"/>
  <c r="Q1026" i="15"/>
  <c r="P1026" i="15"/>
  <c r="N1026" i="15"/>
  <c r="M1026" i="15"/>
  <c r="L1026" i="15"/>
  <c r="J1026" i="15"/>
  <c r="I1026" i="15"/>
  <c r="H1026" i="15"/>
  <c r="G1026" i="15"/>
  <c r="F1026" i="15"/>
  <c r="E1026" i="15"/>
  <c r="O1026" i="15" s="1"/>
  <c r="D1026" i="15"/>
  <c r="C1026" i="15"/>
  <c r="B1026" i="15"/>
  <c r="Q1025" i="15"/>
  <c r="P1025" i="15"/>
  <c r="O1025" i="15"/>
  <c r="M1025" i="15"/>
  <c r="L1025" i="15"/>
  <c r="I1025" i="15"/>
  <c r="H1025" i="15"/>
  <c r="G1025" i="15"/>
  <c r="E1025" i="15"/>
  <c r="D1025" i="15" s="1"/>
  <c r="F1025" i="15" s="1"/>
  <c r="C1025" i="15"/>
  <c r="B1025" i="15"/>
  <c r="Q1024" i="15"/>
  <c r="P1024" i="15"/>
  <c r="O1024" i="15"/>
  <c r="M1024" i="15"/>
  <c r="L1024" i="15"/>
  <c r="N1024" i="15" s="1"/>
  <c r="I1024" i="15"/>
  <c r="H1024" i="15"/>
  <c r="J1024" i="15" s="1"/>
  <c r="G1024" i="15"/>
  <c r="E1024" i="15"/>
  <c r="D1024" i="15"/>
  <c r="C1024" i="15"/>
  <c r="B1024" i="15"/>
  <c r="Q1023" i="15"/>
  <c r="P1023" i="15"/>
  <c r="O1023" i="15"/>
  <c r="M1023" i="15"/>
  <c r="L1023" i="15"/>
  <c r="I1023" i="15"/>
  <c r="H1023" i="15"/>
  <c r="G1023" i="15"/>
  <c r="E1023" i="15"/>
  <c r="D1023" i="15"/>
  <c r="C1023" i="15"/>
  <c r="B1023" i="15"/>
  <c r="Q1022" i="15"/>
  <c r="P1022" i="15"/>
  <c r="M1022" i="15"/>
  <c r="L1022" i="15"/>
  <c r="I1022" i="15"/>
  <c r="H1022" i="15"/>
  <c r="G1022" i="15"/>
  <c r="E1022" i="15"/>
  <c r="C1022" i="15"/>
  <c r="B1022" i="15"/>
  <c r="Q1021" i="15"/>
  <c r="P1021" i="15"/>
  <c r="M1021" i="15"/>
  <c r="L1021" i="15"/>
  <c r="I1021" i="15"/>
  <c r="H1021" i="15"/>
  <c r="G1021" i="15"/>
  <c r="E1021" i="15"/>
  <c r="C1021" i="15"/>
  <c r="B1021" i="15"/>
  <c r="Q1020" i="15"/>
  <c r="P1020" i="15"/>
  <c r="O1020" i="15"/>
  <c r="N1020" i="15"/>
  <c r="M1020" i="15"/>
  <c r="L1020" i="15"/>
  <c r="J1020" i="15"/>
  <c r="I1020" i="15"/>
  <c r="H1020" i="15"/>
  <c r="G1020" i="15"/>
  <c r="F1020" i="15"/>
  <c r="E1020" i="15"/>
  <c r="D1020" i="15"/>
  <c r="C1020" i="15"/>
  <c r="B1020" i="15"/>
  <c r="Q1019" i="15"/>
  <c r="P1019" i="15"/>
  <c r="O1019" i="15"/>
  <c r="M1019" i="15"/>
  <c r="L1019" i="15"/>
  <c r="I1019" i="15"/>
  <c r="H1019" i="15"/>
  <c r="G1019" i="15"/>
  <c r="E1019" i="15"/>
  <c r="D1019" i="15"/>
  <c r="C1019" i="15"/>
  <c r="B1019" i="15"/>
  <c r="Q1018" i="15"/>
  <c r="P1018" i="15"/>
  <c r="N1018" i="15"/>
  <c r="M1018" i="15"/>
  <c r="L1018" i="15"/>
  <c r="J1018" i="15"/>
  <c r="I1018" i="15"/>
  <c r="H1018" i="15"/>
  <c r="G1018" i="15"/>
  <c r="F1018" i="15"/>
  <c r="E1018" i="15"/>
  <c r="O1018" i="15" s="1"/>
  <c r="D1018" i="15"/>
  <c r="A1018" i="15" s="1"/>
  <c r="C1018" i="15"/>
  <c r="B1018" i="15"/>
  <c r="Q1017" i="15"/>
  <c r="P1017" i="15"/>
  <c r="O1017" i="15"/>
  <c r="M1017" i="15"/>
  <c r="L1017" i="15"/>
  <c r="I1017" i="15"/>
  <c r="H1017" i="15"/>
  <c r="G1017" i="15"/>
  <c r="E1017" i="15"/>
  <c r="D1017" i="15" s="1"/>
  <c r="F1017" i="15" s="1"/>
  <c r="C1017" i="15"/>
  <c r="B1017" i="15"/>
  <c r="Q1016" i="15"/>
  <c r="P1016" i="15"/>
  <c r="O1016" i="15"/>
  <c r="M1016" i="15"/>
  <c r="L1016" i="15"/>
  <c r="N1016" i="15" s="1"/>
  <c r="I1016" i="15"/>
  <c r="H1016" i="15"/>
  <c r="J1016" i="15" s="1"/>
  <c r="G1016" i="15"/>
  <c r="E1016" i="15"/>
  <c r="D1016" i="15"/>
  <c r="C1016" i="15"/>
  <c r="B1016" i="15"/>
  <c r="Q1015" i="15"/>
  <c r="P1015" i="15"/>
  <c r="O1015" i="15"/>
  <c r="M1015" i="15"/>
  <c r="L1015" i="15"/>
  <c r="I1015" i="15"/>
  <c r="H1015" i="15"/>
  <c r="G1015" i="15"/>
  <c r="E1015" i="15"/>
  <c r="D1015" i="15"/>
  <c r="F1015" i="15" s="1"/>
  <c r="C1015" i="15"/>
  <c r="B1015" i="15"/>
  <c r="Q1014" i="15"/>
  <c r="P1014" i="15"/>
  <c r="M1014" i="15"/>
  <c r="L1014" i="15"/>
  <c r="I1014" i="15"/>
  <c r="H1014" i="15"/>
  <c r="G1014" i="15"/>
  <c r="E1014" i="15"/>
  <c r="D1014" i="15"/>
  <c r="C1014" i="15"/>
  <c r="B1014" i="15"/>
  <c r="Q1013" i="15"/>
  <c r="P1013" i="15"/>
  <c r="M1013" i="15"/>
  <c r="L1013" i="15"/>
  <c r="I1013" i="15"/>
  <c r="H1013" i="15"/>
  <c r="G1013" i="15"/>
  <c r="E1013" i="15"/>
  <c r="C1013" i="15"/>
  <c r="B1013" i="15"/>
  <c r="Q1012" i="15"/>
  <c r="P1012" i="15"/>
  <c r="O1012" i="15"/>
  <c r="N1012" i="15"/>
  <c r="M1012" i="15"/>
  <c r="L1012" i="15"/>
  <c r="J1012" i="15"/>
  <c r="I1012" i="15"/>
  <c r="H1012" i="15"/>
  <c r="G1012" i="15"/>
  <c r="F1012" i="15"/>
  <c r="E1012" i="15"/>
  <c r="D1012" i="15"/>
  <c r="C1012" i="15"/>
  <c r="B1012" i="15"/>
  <c r="Q1011" i="15"/>
  <c r="P1011" i="15"/>
  <c r="O1011" i="15"/>
  <c r="M1011" i="15"/>
  <c r="L1011" i="15"/>
  <c r="I1011" i="15"/>
  <c r="H1011" i="15"/>
  <c r="G1011" i="15"/>
  <c r="E1011" i="15"/>
  <c r="D1011" i="15"/>
  <c r="C1011" i="15"/>
  <c r="B1011" i="15"/>
  <c r="Q1010" i="15"/>
  <c r="P1010" i="15"/>
  <c r="N1010" i="15"/>
  <c r="M1010" i="15"/>
  <c r="L1010" i="15"/>
  <c r="J1010" i="15"/>
  <c r="I1010" i="15"/>
  <c r="H1010" i="15"/>
  <c r="G1010" i="15"/>
  <c r="F1010" i="15"/>
  <c r="E1010" i="15"/>
  <c r="O1010" i="15" s="1"/>
  <c r="D1010" i="15"/>
  <c r="A1010" i="15" s="1"/>
  <c r="C1010" i="15"/>
  <c r="B1010" i="15"/>
  <c r="Q1009" i="15"/>
  <c r="P1009" i="15"/>
  <c r="O1009" i="15"/>
  <c r="M1009" i="15"/>
  <c r="L1009" i="15"/>
  <c r="I1009" i="15"/>
  <c r="H1009" i="15"/>
  <c r="G1009" i="15"/>
  <c r="E1009" i="15"/>
  <c r="D1009" i="15" s="1"/>
  <c r="F1009" i="15" s="1"/>
  <c r="C1009" i="15"/>
  <c r="B1009" i="15"/>
  <c r="Q1008" i="15"/>
  <c r="P1008" i="15"/>
  <c r="O1008" i="15"/>
  <c r="M1008" i="15"/>
  <c r="L1008" i="15"/>
  <c r="I1008" i="15"/>
  <c r="H1008" i="15"/>
  <c r="G1008" i="15"/>
  <c r="E1008" i="15"/>
  <c r="N1008" i="15" s="1"/>
  <c r="D1008" i="15"/>
  <c r="C1008" i="15"/>
  <c r="B1008" i="15"/>
  <c r="Q1007" i="15"/>
  <c r="P1007" i="15"/>
  <c r="M1007" i="15"/>
  <c r="L1007" i="15"/>
  <c r="I1007" i="15"/>
  <c r="H1007" i="15"/>
  <c r="G1007" i="15"/>
  <c r="E1007" i="15"/>
  <c r="C1007" i="15"/>
  <c r="B1007" i="15"/>
  <c r="Q1006" i="15"/>
  <c r="P1006" i="15"/>
  <c r="M1006" i="15"/>
  <c r="L1006" i="15"/>
  <c r="I1006" i="15"/>
  <c r="H1006" i="15"/>
  <c r="G1006" i="15"/>
  <c r="E1006" i="15"/>
  <c r="C1006" i="15"/>
  <c r="B1006" i="15"/>
  <c r="Q1005" i="15"/>
  <c r="P1005" i="15"/>
  <c r="O1005" i="15"/>
  <c r="N1005" i="15"/>
  <c r="M1005" i="15"/>
  <c r="L1005" i="15"/>
  <c r="J1005" i="15"/>
  <c r="I1005" i="15"/>
  <c r="H1005" i="15"/>
  <c r="G1005" i="15"/>
  <c r="F1005" i="15"/>
  <c r="E1005" i="15"/>
  <c r="D1005" i="15"/>
  <c r="A1005" i="15" s="1"/>
  <c r="C1005" i="15"/>
  <c r="B1005" i="15"/>
  <c r="Q1004" i="15"/>
  <c r="P1004" i="15"/>
  <c r="O1004" i="15"/>
  <c r="M1004" i="15"/>
  <c r="L1004" i="15"/>
  <c r="I1004" i="15"/>
  <c r="H1004" i="15"/>
  <c r="G1004" i="15"/>
  <c r="E1004" i="15"/>
  <c r="D1004" i="15"/>
  <c r="C1004" i="15"/>
  <c r="B1004" i="15"/>
  <c r="Q1003" i="15"/>
  <c r="P1003" i="15"/>
  <c r="M1003" i="15"/>
  <c r="L1003" i="15"/>
  <c r="I1003" i="15"/>
  <c r="H1003" i="15"/>
  <c r="G1003" i="15"/>
  <c r="E1003" i="15"/>
  <c r="D1003" i="15" s="1"/>
  <c r="C1003" i="15"/>
  <c r="B1003" i="15"/>
  <c r="Q1002" i="15"/>
  <c r="P1002" i="15"/>
  <c r="N1002" i="15"/>
  <c r="M1002" i="15"/>
  <c r="L1002" i="15"/>
  <c r="J1002" i="15"/>
  <c r="I1002" i="15"/>
  <c r="H1002" i="15"/>
  <c r="G1002" i="15"/>
  <c r="E1002" i="15"/>
  <c r="C1002" i="15"/>
  <c r="B1002" i="15"/>
  <c r="Q1001" i="15"/>
  <c r="P1001" i="15"/>
  <c r="O1001" i="15"/>
  <c r="N1001" i="15"/>
  <c r="M1001" i="15"/>
  <c r="L1001" i="15"/>
  <c r="J1001" i="15"/>
  <c r="I1001" i="15"/>
  <c r="H1001" i="15"/>
  <c r="G1001" i="15"/>
  <c r="F1001" i="15"/>
  <c r="E1001" i="15"/>
  <c r="D1001" i="15"/>
  <c r="C1001" i="15"/>
  <c r="B1001" i="15"/>
  <c r="Q1000" i="15"/>
  <c r="P1000" i="15"/>
  <c r="O1000" i="15"/>
  <c r="M1000" i="15"/>
  <c r="L1000" i="15"/>
  <c r="I1000" i="15"/>
  <c r="H1000" i="15"/>
  <c r="G1000" i="15"/>
  <c r="E1000" i="15"/>
  <c r="D1000" i="15"/>
  <c r="C1000" i="15"/>
  <c r="B1000" i="15"/>
  <c r="Q999" i="15"/>
  <c r="P999" i="15"/>
  <c r="M999" i="15"/>
  <c r="L999" i="15"/>
  <c r="I999" i="15"/>
  <c r="H999" i="15"/>
  <c r="G999" i="15"/>
  <c r="E999" i="15"/>
  <c r="D999" i="15"/>
  <c r="F999" i="15" s="1"/>
  <c r="C999" i="15"/>
  <c r="B999" i="15"/>
  <c r="Q998" i="15"/>
  <c r="P998" i="15"/>
  <c r="N998" i="15"/>
  <c r="M998" i="15"/>
  <c r="L998" i="15"/>
  <c r="J998" i="15"/>
  <c r="I998" i="15"/>
  <c r="H998" i="15"/>
  <c r="G998" i="15"/>
  <c r="E998" i="15"/>
  <c r="C998" i="15"/>
  <c r="B998" i="15"/>
  <c r="Q997" i="15"/>
  <c r="P997" i="15"/>
  <c r="O997" i="15"/>
  <c r="N997" i="15"/>
  <c r="M997" i="15"/>
  <c r="L997" i="15"/>
  <c r="J997" i="15"/>
  <c r="I997" i="15"/>
  <c r="H997" i="15"/>
  <c r="G997" i="15"/>
  <c r="F997" i="15"/>
  <c r="E997" i="15"/>
  <c r="D997" i="15"/>
  <c r="C997" i="15"/>
  <c r="B997" i="15"/>
  <c r="Q996" i="15"/>
  <c r="P996" i="15"/>
  <c r="O996" i="15"/>
  <c r="M996" i="15"/>
  <c r="L996" i="15"/>
  <c r="I996" i="15"/>
  <c r="H996" i="15"/>
  <c r="G996" i="15"/>
  <c r="E996" i="15"/>
  <c r="N996" i="15" s="1"/>
  <c r="D996" i="15"/>
  <c r="C996" i="15"/>
  <c r="B996" i="15"/>
  <c r="Q995" i="15"/>
  <c r="P995" i="15"/>
  <c r="M995" i="15"/>
  <c r="L995" i="15"/>
  <c r="I995" i="15"/>
  <c r="H995" i="15"/>
  <c r="G995" i="15"/>
  <c r="E995" i="15"/>
  <c r="D995" i="15"/>
  <c r="C995" i="15"/>
  <c r="B995" i="15"/>
  <c r="Q994" i="15"/>
  <c r="P994" i="15"/>
  <c r="M994" i="15"/>
  <c r="L994" i="15"/>
  <c r="I994" i="15"/>
  <c r="H994" i="15"/>
  <c r="G994" i="15"/>
  <c r="E994" i="15"/>
  <c r="C994" i="15"/>
  <c r="B994" i="15"/>
  <c r="Q993" i="15"/>
  <c r="P993" i="15"/>
  <c r="O993" i="15"/>
  <c r="N993" i="15"/>
  <c r="M993" i="15"/>
  <c r="L993" i="15"/>
  <c r="J993" i="15"/>
  <c r="I993" i="15"/>
  <c r="H993" i="15"/>
  <c r="G993" i="15"/>
  <c r="F993" i="15"/>
  <c r="E993" i="15"/>
  <c r="D993" i="15"/>
  <c r="A993" i="15" s="1"/>
  <c r="C993" i="15"/>
  <c r="B993" i="15"/>
  <c r="Q992" i="15"/>
  <c r="P992" i="15"/>
  <c r="O992" i="15"/>
  <c r="M992" i="15"/>
  <c r="L992" i="15"/>
  <c r="I992" i="15"/>
  <c r="H992" i="15"/>
  <c r="G992" i="15"/>
  <c r="E992" i="15"/>
  <c r="N992" i="15" s="1"/>
  <c r="D992" i="15"/>
  <c r="C992" i="15"/>
  <c r="B992" i="15"/>
  <c r="Q991" i="15"/>
  <c r="P991" i="15"/>
  <c r="M991" i="15"/>
  <c r="L991" i="15"/>
  <c r="I991" i="15"/>
  <c r="H991" i="15"/>
  <c r="G991" i="15"/>
  <c r="E991" i="15"/>
  <c r="C991" i="15"/>
  <c r="B991" i="15"/>
  <c r="Q990" i="15"/>
  <c r="P990" i="15"/>
  <c r="M990" i="15"/>
  <c r="L990" i="15"/>
  <c r="I990" i="15"/>
  <c r="H990" i="15"/>
  <c r="G990" i="15"/>
  <c r="E990" i="15"/>
  <c r="C990" i="15"/>
  <c r="B990" i="15"/>
  <c r="Q989" i="15"/>
  <c r="P989" i="15"/>
  <c r="O989" i="15"/>
  <c r="N989" i="15"/>
  <c r="M989" i="15"/>
  <c r="L989" i="15"/>
  <c r="J989" i="15"/>
  <c r="I989" i="15"/>
  <c r="H989" i="15"/>
  <c r="G989" i="15"/>
  <c r="F989" i="15"/>
  <c r="E989" i="15"/>
  <c r="D989" i="15"/>
  <c r="A989" i="15" s="1"/>
  <c r="C989" i="15"/>
  <c r="B989" i="15"/>
  <c r="Q988" i="15"/>
  <c r="P988" i="15"/>
  <c r="O988" i="15"/>
  <c r="M988" i="15"/>
  <c r="L988" i="15"/>
  <c r="I988" i="15"/>
  <c r="H988" i="15"/>
  <c r="G988" i="15"/>
  <c r="E988" i="15"/>
  <c r="D988" i="15"/>
  <c r="C988" i="15"/>
  <c r="B988" i="15"/>
  <c r="Q987" i="15"/>
  <c r="P987" i="15"/>
  <c r="M987" i="15"/>
  <c r="L987" i="15"/>
  <c r="I987" i="15"/>
  <c r="H987" i="15"/>
  <c r="G987" i="15"/>
  <c r="E987" i="15"/>
  <c r="D987" i="15" s="1"/>
  <c r="C987" i="15"/>
  <c r="B987" i="15"/>
  <c r="Q986" i="15"/>
  <c r="P986" i="15"/>
  <c r="N986" i="15"/>
  <c r="M986" i="15"/>
  <c r="L986" i="15"/>
  <c r="J986" i="15"/>
  <c r="I986" i="15"/>
  <c r="H986" i="15"/>
  <c r="G986" i="15"/>
  <c r="E986" i="15"/>
  <c r="C986" i="15"/>
  <c r="B986" i="15"/>
  <c r="Q985" i="15"/>
  <c r="P985" i="15"/>
  <c r="O985" i="15"/>
  <c r="N985" i="15"/>
  <c r="M985" i="15"/>
  <c r="L985" i="15"/>
  <c r="J985" i="15"/>
  <c r="I985" i="15"/>
  <c r="H985" i="15"/>
  <c r="G985" i="15"/>
  <c r="F985" i="15"/>
  <c r="E985" i="15"/>
  <c r="D985" i="15"/>
  <c r="C985" i="15"/>
  <c r="B985" i="15"/>
  <c r="Q984" i="15"/>
  <c r="P984" i="15"/>
  <c r="O984" i="15"/>
  <c r="M984" i="15"/>
  <c r="L984" i="15"/>
  <c r="I984" i="15"/>
  <c r="H984" i="15"/>
  <c r="G984" i="15"/>
  <c r="E984" i="15"/>
  <c r="D984" i="15"/>
  <c r="C984" i="15"/>
  <c r="B984" i="15"/>
  <c r="Q983" i="15"/>
  <c r="P983" i="15"/>
  <c r="M983" i="15"/>
  <c r="L983" i="15"/>
  <c r="I983" i="15"/>
  <c r="H983" i="15"/>
  <c r="G983" i="15"/>
  <c r="E983" i="15"/>
  <c r="D983" i="15"/>
  <c r="F983" i="15" s="1"/>
  <c r="C983" i="15"/>
  <c r="B983" i="15"/>
  <c r="Q982" i="15"/>
  <c r="P982" i="15"/>
  <c r="N982" i="15"/>
  <c r="M982" i="15"/>
  <c r="L982" i="15"/>
  <c r="J982" i="15"/>
  <c r="I982" i="15"/>
  <c r="H982" i="15"/>
  <c r="G982" i="15"/>
  <c r="E982" i="15"/>
  <c r="C982" i="15"/>
  <c r="B982" i="15"/>
  <c r="Q981" i="15"/>
  <c r="P981" i="15"/>
  <c r="O981" i="15"/>
  <c r="N981" i="15"/>
  <c r="M981" i="15"/>
  <c r="L981" i="15"/>
  <c r="J981" i="15"/>
  <c r="I981" i="15"/>
  <c r="H981" i="15"/>
  <c r="G981" i="15"/>
  <c r="F981" i="15"/>
  <c r="E981" i="15"/>
  <c r="D981" i="15"/>
  <c r="C981" i="15"/>
  <c r="B981" i="15"/>
  <c r="Q980" i="15"/>
  <c r="P980" i="15"/>
  <c r="O980" i="15"/>
  <c r="M980" i="15"/>
  <c r="L980" i="15"/>
  <c r="I980" i="15"/>
  <c r="H980" i="15"/>
  <c r="G980" i="15"/>
  <c r="E980" i="15"/>
  <c r="N980" i="15" s="1"/>
  <c r="D980" i="15"/>
  <c r="C980" i="15"/>
  <c r="B980" i="15"/>
  <c r="Q979" i="15"/>
  <c r="P979" i="15"/>
  <c r="M979" i="15"/>
  <c r="L979" i="15"/>
  <c r="I979" i="15"/>
  <c r="H979" i="15"/>
  <c r="G979" i="15"/>
  <c r="E979" i="15"/>
  <c r="D979" i="15"/>
  <c r="C979" i="15"/>
  <c r="B979" i="15"/>
  <c r="Q978" i="15"/>
  <c r="P978" i="15"/>
  <c r="M978" i="15"/>
  <c r="L978" i="15"/>
  <c r="I978" i="15"/>
  <c r="H978" i="15"/>
  <c r="G978" i="15"/>
  <c r="E978" i="15"/>
  <c r="C978" i="15"/>
  <c r="B978" i="15"/>
  <c r="Q977" i="15"/>
  <c r="P977" i="15"/>
  <c r="O977" i="15"/>
  <c r="N977" i="15"/>
  <c r="M977" i="15"/>
  <c r="L977" i="15"/>
  <c r="J977" i="15"/>
  <c r="I977" i="15"/>
  <c r="H977" i="15"/>
  <c r="G977" i="15"/>
  <c r="F977" i="15"/>
  <c r="E977" i="15"/>
  <c r="D977" i="15"/>
  <c r="A977" i="15" s="1"/>
  <c r="C977" i="15"/>
  <c r="B977" i="15"/>
  <c r="Q976" i="15"/>
  <c r="P976" i="15"/>
  <c r="O976" i="15"/>
  <c r="M976" i="15"/>
  <c r="L976" i="15"/>
  <c r="I976" i="15"/>
  <c r="H976" i="15"/>
  <c r="G976" i="15"/>
  <c r="E976" i="15"/>
  <c r="N976" i="15" s="1"/>
  <c r="D976" i="15"/>
  <c r="C976" i="15"/>
  <c r="B976" i="15"/>
  <c r="Q975" i="15"/>
  <c r="P975" i="15"/>
  <c r="M975" i="15"/>
  <c r="L975" i="15"/>
  <c r="I975" i="15"/>
  <c r="H975" i="15"/>
  <c r="G975" i="15"/>
  <c r="E975" i="15"/>
  <c r="C975" i="15"/>
  <c r="B975" i="15"/>
  <c r="Q974" i="15"/>
  <c r="P974" i="15"/>
  <c r="M974" i="15"/>
  <c r="L974" i="15"/>
  <c r="I974" i="15"/>
  <c r="H974" i="15"/>
  <c r="G974" i="15"/>
  <c r="E974" i="15"/>
  <c r="C974" i="15"/>
  <c r="B974" i="15"/>
  <c r="Q973" i="15"/>
  <c r="P973" i="15"/>
  <c r="O973" i="15"/>
  <c r="N973" i="15"/>
  <c r="M973" i="15"/>
  <c r="L973" i="15"/>
  <c r="J973" i="15"/>
  <c r="I973" i="15"/>
  <c r="H973" i="15"/>
  <c r="G973" i="15"/>
  <c r="F973" i="15"/>
  <c r="E973" i="15"/>
  <c r="D973" i="15"/>
  <c r="A973" i="15" s="1"/>
  <c r="C973" i="15"/>
  <c r="B973" i="15"/>
  <c r="Q972" i="15"/>
  <c r="P972" i="15"/>
  <c r="O972" i="15"/>
  <c r="M972" i="15"/>
  <c r="L972" i="15"/>
  <c r="I972" i="15"/>
  <c r="H972" i="15"/>
  <c r="G972" i="15"/>
  <c r="E972" i="15"/>
  <c r="D972" i="15"/>
  <c r="C972" i="15"/>
  <c r="B972" i="15"/>
  <c r="Q971" i="15"/>
  <c r="P971" i="15"/>
  <c r="M971" i="15"/>
  <c r="L971" i="15"/>
  <c r="I971" i="15"/>
  <c r="H971" i="15"/>
  <c r="G971" i="15"/>
  <c r="E971" i="15"/>
  <c r="D971" i="15" s="1"/>
  <c r="C971" i="15"/>
  <c r="B971" i="15"/>
  <c r="Q970" i="15"/>
  <c r="P970" i="15"/>
  <c r="N970" i="15"/>
  <c r="M970" i="15"/>
  <c r="L970" i="15"/>
  <c r="J970" i="15"/>
  <c r="I970" i="15"/>
  <c r="H970" i="15"/>
  <c r="G970" i="15"/>
  <c r="E970" i="15"/>
  <c r="C970" i="15"/>
  <c r="B970" i="15"/>
  <c r="Q969" i="15"/>
  <c r="P969" i="15"/>
  <c r="O969" i="15"/>
  <c r="N969" i="15"/>
  <c r="M969" i="15"/>
  <c r="L969" i="15"/>
  <c r="J969" i="15"/>
  <c r="I969" i="15"/>
  <c r="H969" i="15"/>
  <c r="G969" i="15"/>
  <c r="F969" i="15"/>
  <c r="E969" i="15"/>
  <c r="D969" i="15"/>
  <c r="C969" i="15"/>
  <c r="B969" i="15"/>
  <c r="Q968" i="15"/>
  <c r="P968" i="15"/>
  <c r="O968" i="15"/>
  <c r="M968" i="15"/>
  <c r="L968" i="15"/>
  <c r="I968" i="15"/>
  <c r="H968" i="15"/>
  <c r="G968" i="15"/>
  <c r="E968" i="15"/>
  <c r="D968" i="15"/>
  <c r="C968" i="15"/>
  <c r="B968" i="15"/>
  <c r="Q967" i="15"/>
  <c r="P967" i="15"/>
  <c r="M967" i="15"/>
  <c r="L967" i="15"/>
  <c r="I967" i="15"/>
  <c r="H967" i="15"/>
  <c r="G967" i="15"/>
  <c r="E967" i="15"/>
  <c r="D967" i="15"/>
  <c r="F967" i="15" s="1"/>
  <c r="C967" i="15"/>
  <c r="B967" i="15"/>
  <c r="Q966" i="15"/>
  <c r="P966" i="15"/>
  <c r="N966" i="15"/>
  <c r="M966" i="15"/>
  <c r="L966" i="15"/>
  <c r="J966" i="15"/>
  <c r="I966" i="15"/>
  <c r="H966" i="15"/>
  <c r="G966" i="15"/>
  <c r="E966" i="15"/>
  <c r="C966" i="15"/>
  <c r="B966" i="15"/>
  <c r="Q965" i="15"/>
  <c r="P965" i="15"/>
  <c r="O965" i="15"/>
  <c r="N965" i="15"/>
  <c r="M965" i="15"/>
  <c r="L965" i="15"/>
  <c r="J965" i="15"/>
  <c r="I965" i="15"/>
  <c r="H965" i="15"/>
  <c r="G965" i="15"/>
  <c r="F965" i="15"/>
  <c r="E965" i="15"/>
  <c r="D965" i="15"/>
  <c r="C965" i="15"/>
  <c r="B965" i="15"/>
  <c r="Q964" i="15"/>
  <c r="P964" i="15"/>
  <c r="O964" i="15"/>
  <c r="M964" i="15"/>
  <c r="L964" i="15"/>
  <c r="I964" i="15"/>
  <c r="H964" i="15"/>
  <c r="G964" i="15"/>
  <c r="E964" i="15"/>
  <c r="N964" i="15" s="1"/>
  <c r="D964" i="15"/>
  <c r="C964" i="15"/>
  <c r="B964" i="15"/>
  <c r="Q963" i="15"/>
  <c r="P963" i="15"/>
  <c r="M963" i="15"/>
  <c r="L963" i="15"/>
  <c r="I963" i="15"/>
  <c r="H963" i="15"/>
  <c r="G963" i="15"/>
  <c r="E963" i="15"/>
  <c r="D963" i="15"/>
  <c r="C963" i="15"/>
  <c r="B963" i="15"/>
  <c r="Q962" i="15"/>
  <c r="P962" i="15"/>
  <c r="M962" i="15"/>
  <c r="L962" i="15"/>
  <c r="I962" i="15"/>
  <c r="H962" i="15"/>
  <c r="G962" i="15"/>
  <c r="E962" i="15"/>
  <c r="C962" i="15"/>
  <c r="B962" i="15"/>
  <c r="Q961" i="15"/>
  <c r="P961" i="15"/>
  <c r="O961" i="15"/>
  <c r="N961" i="15"/>
  <c r="M961" i="15"/>
  <c r="L961" i="15"/>
  <c r="J961" i="15"/>
  <c r="I961" i="15"/>
  <c r="H961" i="15"/>
  <c r="G961" i="15"/>
  <c r="F961" i="15"/>
  <c r="E961" i="15"/>
  <c r="D961" i="15"/>
  <c r="A961" i="15" s="1"/>
  <c r="C961" i="15"/>
  <c r="B961" i="15"/>
  <c r="Q960" i="15"/>
  <c r="P960" i="15"/>
  <c r="O960" i="15"/>
  <c r="M960" i="15"/>
  <c r="L960" i="15"/>
  <c r="I960" i="15"/>
  <c r="H960" i="15"/>
  <c r="G960" i="15"/>
  <c r="E960" i="15"/>
  <c r="N960" i="15" s="1"/>
  <c r="D960" i="15"/>
  <c r="C960" i="15"/>
  <c r="B960" i="15"/>
  <c r="Q959" i="15"/>
  <c r="P959" i="15"/>
  <c r="M959" i="15"/>
  <c r="L959" i="15"/>
  <c r="I959" i="15"/>
  <c r="H959" i="15"/>
  <c r="G959" i="15"/>
  <c r="E959" i="15"/>
  <c r="C959" i="15"/>
  <c r="B959" i="15"/>
  <c r="Q958" i="15"/>
  <c r="P958" i="15"/>
  <c r="M958" i="15"/>
  <c r="L958" i="15"/>
  <c r="I958" i="15"/>
  <c r="H958" i="15"/>
  <c r="G958" i="15"/>
  <c r="E958" i="15"/>
  <c r="C958" i="15"/>
  <c r="B958" i="15"/>
  <c r="Q957" i="15"/>
  <c r="P957" i="15"/>
  <c r="O957" i="15"/>
  <c r="N957" i="15"/>
  <c r="M957" i="15"/>
  <c r="L957" i="15"/>
  <c r="J957" i="15"/>
  <c r="I957" i="15"/>
  <c r="H957" i="15"/>
  <c r="G957" i="15"/>
  <c r="F957" i="15"/>
  <c r="E957" i="15"/>
  <c r="D957" i="15"/>
  <c r="A957" i="15" s="1"/>
  <c r="C957" i="15"/>
  <c r="B957" i="15"/>
  <c r="Q956" i="15"/>
  <c r="P956" i="15"/>
  <c r="O956" i="15"/>
  <c r="M956" i="15"/>
  <c r="L956" i="15"/>
  <c r="I956" i="15"/>
  <c r="H956" i="15"/>
  <c r="G956" i="15"/>
  <c r="E956" i="15"/>
  <c r="D956" i="15"/>
  <c r="C956" i="15"/>
  <c r="B956" i="15"/>
  <c r="Q955" i="15"/>
  <c r="P955" i="15"/>
  <c r="M955" i="15"/>
  <c r="L955" i="15"/>
  <c r="I955" i="15"/>
  <c r="H955" i="15"/>
  <c r="G955" i="15"/>
  <c r="E955" i="15"/>
  <c r="D955" i="15" s="1"/>
  <c r="C955" i="15"/>
  <c r="B955" i="15"/>
  <c r="Q954" i="15"/>
  <c r="P954" i="15"/>
  <c r="N954" i="15"/>
  <c r="M954" i="15"/>
  <c r="L954" i="15"/>
  <c r="J954" i="15"/>
  <c r="I954" i="15"/>
  <c r="H954" i="15"/>
  <c r="G954" i="15"/>
  <c r="E954" i="15"/>
  <c r="C954" i="15"/>
  <c r="B954" i="15"/>
  <c r="Q953" i="15"/>
  <c r="P953" i="15"/>
  <c r="O953" i="15"/>
  <c r="N953" i="15"/>
  <c r="M953" i="15"/>
  <c r="L953" i="15"/>
  <c r="J953" i="15"/>
  <c r="I953" i="15"/>
  <c r="H953" i="15"/>
  <c r="G953" i="15"/>
  <c r="F953" i="15"/>
  <c r="E953" i="15"/>
  <c r="D953" i="15"/>
  <c r="C953" i="15"/>
  <c r="B953" i="15"/>
  <c r="Q952" i="15"/>
  <c r="P952" i="15"/>
  <c r="O952" i="15"/>
  <c r="M952" i="15"/>
  <c r="L952" i="15"/>
  <c r="I952" i="15"/>
  <c r="H952" i="15"/>
  <c r="G952" i="15"/>
  <c r="E952" i="15"/>
  <c r="D952" i="15"/>
  <c r="C952" i="15"/>
  <c r="B952" i="15"/>
  <c r="Q951" i="15"/>
  <c r="P951" i="15"/>
  <c r="M951" i="15"/>
  <c r="L951" i="15"/>
  <c r="I951" i="15"/>
  <c r="H951" i="15"/>
  <c r="G951" i="15"/>
  <c r="E951" i="15"/>
  <c r="D951" i="15"/>
  <c r="F951" i="15" s="1"/>
  <c r="C951" i="15"/>
  <c r="B951" i="15"/>
  <c r="Q950" i="15"/>
  <c r="P950" i="15"/>
  <c r="N950" i="15"/>
  <c r="M950" i="15"/>
  <c r="L950" i="15"/>
  <c r="J950" i="15"/>
  <c r="I950" i="15"/>
  <c r="H950" i="15"/>
  <c r="G950" i="15"/>
  <c r="E950" i="15"/>
  <c r="C950" i="15"/>
  <c r="B950" i="15"/>
  <c r="Q949" i="15"/>
  <c r="P949" i="15"/>
  <c r="O949" i="15"/>
  <c r="N949" i="15"/>
  <c r="M949" i="15"/>
  <c r="L949" i="15"/>
  <c r="J949" i="15"/>
  <c r="I949" i="15"/>
  <c r="H949" i="15"/>
  <c r="G949" i="15"/>
  <c r="F949" i="15"/>
  <c r="E949" i="15"/>
  <c r="D949" i="15"/>
  <c r="C949" i="15"/>
  <c r="B949" i="15"/>
  <c r="Q948" i="15"/>
  <c r="P948" i="15"/>
  <c r="O948" i="15"/>
  <c r="M948" i="15"/>
  <c r="L948" i="15"/>
  <c r="I948" i="15"/>
  <c r="H948" i="15"/>
  <c r="G948" i="15"/>
  <c r="E948" i="15"/>
  <c r="N948" i="15" s="1"/>
  <c r="D948" i="15"/>
  <c r="C948" i="15"/>
  <c r="B948" i="15"/>
  <c r="Q947" i="15"/>
  <c r="P947" i="15"/>
  <c r="M947" i="15"/>
  <c r="L947" i="15"/>
  <c r="I947" i="15"/>
  <c r="H947" i="15"/>
  <c r="G947" i="15"/>
  <c r="E947" i="15"/>
  <c r="D947" i="15"/>
  <c r="C947" i="15"/>
  <c r="B947" i="15"/>
  <c r="Q946" i="15"/>
  <c r="P946" i="15"/>
  <c r="M946" i="15"/>
  <c r="L946" i="15"/>
  <c r="I946" i="15"/>
  <c r="H946" i="15"/>
  <c r="G946" i="15"/>
  <c r="E946" i="15"/>
  <c r="C946" i="15"/>
  <c r="B946" i="15"/>
  <c r="Q945" i="15"/>
  <c r="P945" i="15"/>
  <c r="O945" i="15"/>
  <c r="N945" i="15"/>
  <c r="M945" i="15"/>
  <c r="L945" i="15"/>
  <c r="J945" i="15"/>
  <c r="I945" i="15"/>
  <c r="H945" i="15"/>
  <c r="G945" i="15"/>
  <c r="F945" i="15"/>
  <c r="E945" i="15"/>
  <c r="D945" i="15"/>
  <c r="A945" i="15" s="1"/>
  <c r="C945" i="15"/>
  <c r="B945" i="15"/>
  <c r="Q944" i="15"/>
  <c r="P944" i="15"/>
  <c r="O944" i="15"/>
  <c r="M944" i="15"/>
  <c r="L944" i="15"/>
  <c r="I944" i="15"/>
  <c r="H944" i="15"/>
  <c r="G944" i="15"/>
  <c r="E944" i="15"/>
  <c r="N944" i="15" s="1"/>
  <c r="D944" i="15"/>
  <c r="C944" i="15"/>
  <c r="B944" i="15"/>
  <c r="Q943" i="15"/>
  <c r="P943" i="15"/>
  <c r="M943" i="15"/>
  <c r="L943" i="15"/>
  <c r="I943" i="15"/>
  <c r="H943" i="15"/>
  <c r="G943" i="15"/>
  <c r="E943" i="15"/>
  <c r="C943" i="15"/>
  <c r="B943" i="15"/>
  <c r="Q942" i="15"/>
  <c r="P942" i="15"/>
  <c r="M942" i="15"/>
  <c r="L942" i="15"/>
  <c r="I942" i="15"/>
  <c r="H942" i="15"/>
  <c r="G942" i="15"/>
  <c r="E942" i="15"/>
  <c r="C942" i="15"/>
  <c r="B942" i="15"/>
  <c r="Q941" i="15"/>
  <c r="P941" i="15"/>
  <c r="O941" i="15"/>
  <c r="N941" i="15"/>
  <c r="M941" i="15"/>
  <c r="L941" i="15"/>
  <c r="J941" i="15"/>
  <c r="I941" i="15"/>
  <c r="H941" i="15"/>
  <c r="G941" i="15"/>
  <c r="F941" i="15"/>
  <c r="E941" i="15"/>
  <c r="D941" i="15"/>
  <c r="A941" i="15" s="1"/>
  <c r="C941" i="15"/>
  <c r="B941" i="15"/>
  <c r="Q940" i="15"/>
  <c r="P940" i="15"/>
  <c r="O940" i="15"/>
  <c r="M940" i="15"/>
  <c r="L940" i="15"/>
  <c r="I940" i="15"/>
  <c r="H940" i="15"/>
  <c r="G940" i="15"/>
  <c r="E940" i="15"/>
  <c r="D940" i="15"/>
  <c r="C940" i="15"/>
  <c r="B940" i="15"/>
  <c r="Q939" i="15"/>
  <c r="P939" i="15"/>
  <c r="M939" i="15"/>
  <c r="L939" i="15"/>
  <c r="I939" i="15"/>
  <c r="H939" i="15"/>
  <c r="G939" i="15"/>
  <c r="E939" i="15"/>
  <c r="D939" i="15" s="1"/>
  <c r="C939" i="15"/>
  <c r="B939" i="15"/>
  <c r="Q938" i="15"/>
  <c r="P938" i="15"/>
  <c r="N938" i="15"/>
  <c r="M938" i="15"/>
  <c r="L938" i="15"/>
  <c r="J938" i="15"/>
  <c r="I938" i="15"/>
  <c r="H938" i="15"/>
  <c r="G938" i="15"/>
  <c r="E938" i="15"/>
  <c r="C938" i="15"/>
  <c r="B938" i="15"/>
  <c r="Q937" i="15"/>
  <c r="P937" i="15"/>
  <c r="O937" i="15"/>
  <c r="N937" i="15"/>
  <c r="M937" i="15"/>
  <c r="L937" i="15"/>
  <c r="J937" i="15"/>
  <c r="I937" i="15"/>
  <c r="H937" i="15"/>
  <c r="G937" i="15"/>
  <c r="F937" i="15"/>
  <c r="E937" i="15"/>
  <c r="D937" i="15"/>
  <c r="C937" i="15"/>
  <c r="B937" i="15"/>
  <c r="Q936" i="15"/>
  <c r="P936" i="15"/>
  <c r="O936" i="15"/>
  <c r="M936" i="15"/>
  <c r="L936" i="15"/>
  <c r="I936" i="15"/>
  <c r="H936" i="15"/>
  <c r="G936" i="15"/>
  <c r="E936" i="15"/>
  <c r="D936" i="15"/>
  <c r="C936" i="15"/>
  <c r="B936" i="15"/>
  <c r="Q935" i="15"/>
  <c r="P935" i="15"/>
  <c r="M935" i="15"/>
  <c r="L935" i="15"/>
  <c r="I935" i="15"/>
  <c r="H935" i="15"/>
  <c r="G935" i="15"/>
  <c r="E935" i="15"/>
  <c r="D935" i="15"/>
  <c r="F935" i="15" s="1"/>
  <c r="C935" i="15"/>
  <c r="B935" i="15"/>
  <c r="Q934" i="15"/>
  <c r="P934" i="15"/>
  <c r="N934" i="15"/>
  <c r="M934" i="15"/>
  <c r="L934" i="15"/>
  <c r="J934" i="15"/>
  <c r="I934" i="15"/>
  <c r="H934" i="15"/>
  <c r="G934" i="15"/>
  <c r="E934" i="15"/>
  <c r="C934" i="15"/>
  <c r="B934" i="15"/>
  <c r="Q933" i="15"/>
  <c r="P933" i="15"/>
  <c r="O933" i="15"/>
  <c r="N933" i="15"/>
  <c r="M933" i="15"/>
  <c r="L933" i="15"/>
  <c r="J933" i="15"/>
  <c r="I933" i="15"/>
  <c r="H933" i="15"/>
  <c r="G933" i="15"/>
  <c r="F933" i="15"/>
  <c r="E933" i="15"/>
  <c r="D933" i="15"/>
  <c r="C933" i="15"/>
  <c r="B933" i="15"/>
  <c r="Q932" i="15"/>
  <c r="P932" i="15"/>
  <c r="O932" i="15"/>
  <c r="M932" i="15"/>
  <c r="L932" i="15"/>
  <c r="I932" i="15"/>
  <c r="H932" i="15"/>
  <c r="G932" i="15"/>
  <c r="E932" i="15"/>
  <c r="N932" i="15" s="1"/>
  <c r="D932" i="15"/>
  <c r="C932" i="15"/>
  <c r="B932" i="15"/>
  <c r="Q931" i="15"/>
  <c r="P931" i="15"/>
  <c r="M931" i="15"/>
  <c r="L931" i="15"/>
  <c r="I931" i="15"/>
  <c r="H931" i="15"/>
  <c r="G931" i="15"/>
  <c r="E931" i="15"/>
  <c r="D931" i="15"/>
  <c r="C931" i="15"/>
  <c r="B931" i="15"/>
  <c r="Q930" i="15"/>
  <c r="P930" i="15"/>
  <c r="M930" i="15"/>
  <c r="L930" i="15"/>
  <c r="I930" i="15"/>
  <c r="H930" i="15"/>
  <c r="G930" i="15"/>
  <c r="E930" i="15"/>
  <c r="C930" i="15"/>
  <c r="B930" i="15"/>
  <c r="Q929" i="15"/>
  <c r="P929" i="15"/>
  <c r="O929" i="15"/>
  <c r="N929" i="15"/>
  <c r="M929" i="15"/>
  <c r="L929" i="15"/>
  <c r="J929" i="15"/>
  <c r="I929" i="15"/>
  <c r="H929" i="15"/>
  <c r="G929" i="15"/>
  <c r="F929" i="15"/>
  <c r="E929" i="15"/>
  <c r="D929" i="15"/>
  <c r="A929" i="15" s="1"/>
  <c r="C929" i="15"/>
  <c r="B929" i="15"/>
  <c r="Q928" i="15"/>
  <c r="P928" i="15"/>
  <c r="O928" i="15"/>
  <c r="M928" i="15"/>
  <c r="L928" i="15"/>
  <c r="I928" i="15"/>
  <c r="H928" i="15"/>
  <c r="G928" i="15"/>
  <c r="E928" i="15"/>
  <c r="N928" i="15" s="1"/>
  <c r="D928" i="15"/>
  <c r="C928" i="15"/>
  <c r="B928" i="15"/>
  <c r="Q927" i="15"/>
  <c r="P927" i="15"/>
  <c r="M927" i="15"/>
  <c r="L927" i="15"/>
  <c r="I927" i="15"/>
  <c r="H927" i="15"/>
  <c r="G927" i="15"/>
  <c r="E927" i="15"/>
  <c r="C927" i="15"/>
  <c r="B927" i="15"/>
  <c r="Q926" i="15"/>
  <c r="P926" i="15"/>
  <c r="M926" i="15"/>
  <c r="L926" i="15"/>
  <c r="I926" i="15"/>
  <c r="H926" i="15"/>
  <c r="G926" i="15"/>
  <c r="E926" i="15"/>
  <c r="C926" i="15"/>
  <c r="B926" i="15"/>
  <c r="Q925" i="15"/>
  <c r="P925" i="15"/>
  <c r="O925" i="15"/>
  <c r="N925" i="15"/>
  <c r="M925" i="15"/>
  <c r="L925" i="15"/>
  <c r="J925" i="15"/>
  <c r="I925" i="15"/>
  <c r="H925" i="15"/>
  <c r="G925" i="15"/>
  <c r="F925" i="15"/>
  <c r="E925" i="15"/>
  <c r="D925" i="15"/>
  <c r="A925" i="15" s="1"/>
  <c r="C925" i="15"/>
  <c r="B925" i="15"/>
  <c r="Q924" i="15"/>
  <c r="P924" i="15"/>
  <c r="O924" i="15"/>
  <c r="M924" i="15"/>
  <c r="L924" i="15"/>
  <c r="I924" i="15"/>
  <c r="H924" i="15"/>
  <c r="G924" i="15"/>
  <c r="E924" i="15"/>
  <c r="D924" i="15"/>
  <c r="C924" i="15"/>
  <c r="B924" i="15"/>
  <c r="Q923" i="15"/>
  <c r="P923" i="15"/>
  <c r="M923" i="15"/>
  <c r="L923" i="15"/>
  <c r="I923" i="15"/>
  <c r="H923" i="15"/>
  <c r="G923" i="15"/>
  <c r="E923" i="15"/>
  <c r="D923" i="15" s="1"/>
  <c r="C923" i="15"/>
  <c r="B923" i="15"/>
  <c r="Q922" i="15"/>
  <c r="P922" i="15"/>
  <c r="N922" i="15"/>
  <c r="M922" i="15"/>
  <c r="L922" i="15"/>
  <c r="J922" i="15"/>
  <c r="I922" i="15"/>
  <c r="H922" i="15"/>
  <c r="G922" i="15"/>
  <c r="E922" i="15"/>
  <c r="C922" i="15"/>
  <c r="B922" i="15"/>
  <c r="Q921" i="15"/>
  <c r="P921" i="15"/>
  <c r="O921" i="15"/>
  <c r="N921" i="15"/>
  <c r="M921" i="15"/>
  <c r="L921" i="15"/>
  <c r="J921" i="15"/>
  <c r="I921" i="15"/>
  <c r="H921" i="15"/>
  <c r="G921" i="15"/>
  <c r="F921" i="15"/>
  <c r="E921" i="15"/>
  <c r="D921" i="15"/>
  <c r="C921" i="15"/>
  <c r="B921" i="15"/>
  <c r="Q920" i="15"/>
  <c r="P920" i="15"/>
  <c r="O920" i="15"/>
  <c r="M920" i="15"/>
  <c r="L920" i="15"/>
  <c r="I920" i="15"/>
  <c r="H920" i="15"/>
  <c r="G920" i="15"/>
  <c r="E920" i="15"/>
  <c r="D920" i="15"/>
  <c r="C920" i="15"/>
  <c r="B920" i="15"/>
  <c r="Q919" i="15"/>
  <c r="P919" i="15"/>
  <c r="M919" i="15"/>
  <c r="L919" i="15"/>
  <c r="I919" i="15"/>
  <c r="H919" i="15"/>
  <c r="G919" i="15"/>
  <c r="E919" i="15"/>
  <c r="D919" i="15"/>
  <c r="F919" i="15" s="1"/>
  <c r="C919" i="15"/>
  <c r="B919" i="15"/>
  <c r="Q918" i="15"/>
  <c r="P918" i="15"/>
  <c r="N918" i="15"/>
  <c r="M918" i="15"/>
  <c r="L918" i="15"/>
  <c r="J918" i="15"/>
  <c r="I918" i="15"/>
  <c r="H918" i="15"/>
  <c r="G918" i="15"/>
  <c r="E918" i="15"/>
  <c r="C918" i="15"/>
  <c r="B918" i="15"/>
  <c r="Q917" i="15"/>
  <c r="P917" i="15"/>
  <c r="O917" i="15"/>
  <c r="N917" i="15"/>
  <c r="M917" i="15"/>
  <c r="L917" i="15"/>
  <c r="J917" i="15"/>
  <c r="I917" i="15"/>
  <c r="H917" i="15"/>
  <c r="G917" i="15"/>
  <c r="F917" i="15"/>
  <c r="E917" i="15"/>
  <c r="D917" i="15"/>
  <c r="C917" i="15"/>
  <c r="B917" i="15"/>
  <c r="Q916" i="15"/>
  <c r="P916" i="15"/>
  <c r="O916" i="15"/>
  <c r="M916" i="15"/>
  <c r="L916" i="15"/>
  <c r="I916" i="15"/>
  <c r="H916" i="15"/>
  <c r="G916" i="15"/>
  <c r="E916" i="15"/>
  <c r="N916" i="15" s="1"/>
  <c r="D916" i="15"/>
  <c r="C916" i="15"/>
  <c r="B916" i="15"/>
  <c r="Q915" i="15"/>
  <c r="P915" i="15"/>
  <c r="M915" i="15"/>
  <c r="L915" i="15"/>
  <c r="I915" i="15"/>
  <c r="H915" i="15"/>
  <c r="G915" i="15"/>
  <c r="E915" i="15"/>
  <c r="D915" i="15"/>
  <c r="C915" i="15"/>
  <c r="B915" i="15"/>
  <c r="Q914" i="15"/>
  <c r="P914" i="15"/>
  <c r="M914" i="15"/>
  <c r="L914" i="15"/>
  <c r="I914" i="15"/>
  <c r="H914" i="15"/>
  <c r="G914" i="15"/>
  <c r="E914" i="15"/>
  <c r="C914" i="15"/>
  <c r="B914" i="15"/>
  <c r="Q913" i="15"/>
  <c r="P913" i="15"/>
  <c r="O913" i="15"/>
  <c r="N913" i="15"/>
  <c r="M913" i="15"/>
  <c r="L913" i="15"/>
  <c r="J913" i="15"/>
  <c r="I913" i="15"/>
  <c r="H913" i="15"/>
  <c r="G913" i="15"/>
  <c r="F913" i="15"/>
  <c r="E913" i="15"/>
  <c r="D913" i="15"/>
  <c r="A913" i="15" s="1"/>
  <c r="C913" i="15"/>
  <c r="B913" i="15"/>
  <c r="Q912" i="15"/>
  <c r="P912" i="15"/>
  <c r="O912" i="15"/>
  <c r="M912" i="15"/>
  <c r="L912" i="15"/>
  <c r="I912" i="15"/>
  <c r="H912" i="15"/>
  <c r="G912" i="15"/>
  <c r="E912" i="15"/>
  <c r="N912" i="15" s="1"/>
  <c r="D912" i="15"/>
  <c r="C912" i="15"/>
  <c r="B912" i="15"/>
  <c r="Q911" i="15"/>
  <c r="P911" i="15"/>
  <c r="M911" i="15"/>
  <c r="L911" i="15"/>
  <c r="I911" i="15"/>
  <c r="H911" i="15"/>
  <c r="G911" i="15"/>
  <c r="E911" i="15"/>
  <c r="C911" i="15"/>
  <c r="B911" i="15"/>
  <c r="Q910" i="15"/>
  <c r="P910" i="15"/>
  <c r="M910" i="15"/>
  <c r="L910" i="15"/>
  <c r="I910" i="15"/>
  <c r="H910" i="15"/>
  <c r="G910" i="15"/>
  <c r="E910" i="15"/>
  <c r="C910" i="15"/>
  <c r="B910" i="15"/>
  <c r="Q909" i="15"/>
  <c r="P909" i="15"/>
  <c r="O909" i="15"/>
  <c r="N909" i="15"/>
  <c r="M909" i="15"/>
  <c r="L909" i="15"/>
  <c r="J909" i="15"/>
  <c r="I909" i="15"/>
  <c r="H909" i="15"/>
  <c r="G909" i="15"/>
  <c r="F909" i="15"/>
  <c r="E909" i="15"/>
  <c r="D909" i="15"/>
  <c r="A909" i="15" s="1"/>
  <c r="C909" i="15"/>
  <c r="B909" i="15"/>
  <c r="Q908" i="15"/>
  <c r="P908" i="15"/>
  <c r="O908" i="15"/>
  <c r="M908" i="15"/>
  <c r="L908" i="15"/>
  <c r="I908" i="15"/>
  <c r="H908" i="15"/>
  <c r="G908" i="15"/>
  <c r="E908" i="15"/>
  <c r="D908" i="15"/>
  <c r="C908" i="15"/>
  <c r="B908" i="15"/>
  <c r="Q907" i="15"/>
  <c r="P907" i="15"/>
  <c r="M907" i="15"/>
  <c r="L907" i="15"/>
  <c r="I907" i="15"/>
  <c r="H907" i="15"/>
  <c r="G907" i="15"/>
  <c r="E907" i="15"/>
  <c r="D907" i="15" s="1"/>
  <c r="C907" i="15"/>
  <c r="B907" i="15"/>
  <c r="Q906" i="15"/>
  <c r="P906" i="15"/>
  <c r="N906" i="15"/>
  <c r="M906" i="15"/>
  <c r="L906" i="15"/>
  <c r="J906" i="15"/>
  <c r="I906" i="15"/>
  <c r="H906" i="15"/>
  <c r="G906" i="15"/>
  <c r="E906" i="15"/>
  <c r="C906" i="15"/>
  <c r="B906" i="15"/>
  <c r="Q905" i="15"/>
  <c r="P905" i="15"/>
  <c r="O905" i="15"/>
  <c r="N905" i="15"/>
  <c r="M905" i="15"/>
  <c r="L905" i="15"/>
  <c r="J905" i="15"/>
  <c r="I905" i="15"/>
  <c r="H905" i="15"/>
  <c r="G905" i="15"/>
  <c r="F905" i="15"/>
  <c r="E905" i="15"/>
  <c r="D905" i="15"/>
  <c r="C905" i="15"/>
  <c r="B905" i="15"/>
  <c r="Q904" i="15"/>
  <c r="P904" i="15"/>
  <c r="O904" i="15"/>
  <c r="M904" i="15"/>
  <c r="L904" i="15"/>
  <c r="I904" i="15"/>
  <c r="H904" i="15"/>
  <c r="G904" i="15"/>
  <c r="E904" i="15"/>
  <c r="D904" i="15"/>
  <c r="C904" i="15"/>
  <c r="B904" i="15"/>
  <c r="Q903" i="15"/>
  <c r="P903" i="15"/>
  <c r="M903" i="15"/>
  <c r="L903" i="15"/>
  <c r="I903" i="15"/>
  <c r="H903" i="15"/>
  <c r="G903" i="15"/>
  <c r="E903" i="15"/>
  <c r="D903" i="15"/>
  <c r="F903" i="15" s="1"/>
  <c r="C903" i="15"/>
  <c r="B903" i="15"/>
  <c r="Q902" i="15"/>
  <c r="P902" i="15"/>
  <c r="N902" i="15"/>
  <c r="M902" i="15"/>
  <c r="L902" i="15"/>
  <c r="J902" i="15"/>
  <c r="I902" i="15"/>
  <c r="H902" i="15"/>
  <c r="G902" i="15"/>
  <c r="E902" i="15"/>
  <c r="C902" i="15"/>
  <c r="B902" i="15"/>
  <c r="Q901" i="15"/>
  <c r="P901" i="15"/>
  <c r="O901" i="15"/>
  <c r="N901" i="15"/>
  <c r="M901" i="15"/>
  <c r="L901" i="15"/>
  <c r="J901" i="15"/>
  <c r="I901" i="15"/>
  <c r="H901" i="15"/>
  <c r="G901" i="15"/>
  <c r="F901" i="15"/>
  <c r="E901" i="15"/>
  <c r="D901" i="15"/>
  <c r="C901" i="15"/>
  <c r="B901" i="15"/>
  <c r="Q900" i="15"/>
  <c r="P900" i="15"/>
  <c r="O900" i="15"/>
  <c r="M900" i="15"/>
  <c r="L900" i="15"/>
  <c r="I900" i="15"/>
  <c r="H900" i="15"/>
  <c r="G900" i="15"/>
  <c r="E900" i="15"/>
  <c r="N900" i="15" s="1"/>
  <c r="D900" i="15"/>
  <c r="C900" i="15"/>
  <c r="B900" i="15"/>
  <c r="Q899" i="15"/>
  <c r="P899" i="15"/>
  <c r="M899" i="15"/>
  <c r="L899" i="15"/>
  <c r="I899" i="15"/>
  <c r="H899" i="15"/>
  <c r="G899" i="15"/>
  <c r="E899" i="15"/>
  <c r="D899" i="15"/>
  <c r="C899" i="15"/>
  <c r="B899" i="15"/>
  <c r="Q898" i="15"/>
  <c r="P898" i="15"/>
  <c r="M898" i="15"/>
  <c r="L898" i="15"/>
  <c r="I898" i="15"/>
  <c r="H898" i="15"/>
  <c r="G898" i="15"/>
  <c r="E898" i="15"/>
  <c r="C898" i="15"/>
  <c r="B898" i="15"/>
  <c r="Q897" i="15"/>
  <c r="P897" i="15"/>
  <c r="O897" i="15"/>
  <c r="N897" i="15"/>
  <c r="M897" i="15"/>
  <c r="L897" i="15"/>
  <c r="J897" i="15"/>
  <c r="I897" i="15"/>
  <c r="H897" i="15"/>
  <c r="G897" i="15"/>
  <c r="F897" i="15"/>
  <c r="E897" i="15"/>
  <c r="D897" i="15"/>
  <c r="A897" i="15" s="1"/>
  <c r="C897" i="15"/>
  <c r="B897" i="15"/>
  <c r="Q896" i="15"/>
  <c r="P896" i="15"/>
  <c r="O896" i="15"/>
  <c r="M896" i="15"/>
  <c r="L896" i="15"/>
  <c r="I896" i="15"/>
  <c r="H896" i="15"/>
  <c r="G896" i="15"/>
  <c r="E896" i="15"/>
  <c r="N896" i="15" s="1"/>
  <c r="D896" i="15"/>
  <c r="C896" i="15"/>
  <c r="B896" i="15"/>
  <c r="Q895" i="15"/>
  <c r="P895" i="15"/>
  <c r="M895" i="15"/>
  <c r="L895" i="15"/>
  <c r="I895" i="15"/>
  <c r="H895" i="15"/>
  <c r="G895" i="15"/>
  <c r="E895" i="15"/>
  <c r="D895" i="15" s="1"/>
  <c r="C895" i="15"/>
  <c r="B895" i="15"/>
  <c r="Q894" i="15"/>
  <c r="P894" i="15"/>
  <c r="M894" i="15"/>
  <c r="L894" i="15"/>
  <c r="I894" i="15"/>
  <c r="H894" i="15"/>
  <c r="G894" i="15"/>
  <c r="E894" i="15"/>
  <c r="C894" i="15"/>
  <c r="B894" i="15"/>
  <c r="Q893" i="15"/>
  <c r="P893" i="15"/>
  <c r="O893" i="15"/>
  <c r="N893" i="15"/>
  <c r="M893" i="15"/>
  <c r="L893" i="15"/>
  <c r="J893" i="15"/>
  <c r="I893" i="15"/>
  <c r="H893" i="15"/>
  <c r="G893" i="15"/>
  <c r="F893" i="15"/>
  <c r="E893" i="15"/>
  <c r="D893" i="15"/>
  <c r="A893" i="15" s="1"/>
  <c r="C893" i="15"/>
  <c r="B893" i="15"/>
  <c r="Q892" i="15"/>
  <c r="P892" i="15"/>
  <c r="O892" i="15"/>
  <c r="M892" i="15"/>
  <c r="L892" i="15"/>
  <c r="I892" i="15"/>
  <c r="H892" i="15"/>
  <c r="G892" i="15"/>
  <c r="E892" i="15"/>
  <c r="D892" i="15"/>
  <c r="C892" i="15"/>
  <c r="B892" i="15"/>
  <c r="Q891" i="15"/>
  <c r="P891" i="15"/>
  <c r="M891" i="15"/>
  <c r="L891" i="15"/>
  <c r="I891" i="15"/>
  <c r="H891" i="15"/>
  <c r="G891" i="15"/>
  <c r="E891" i="15"/>
  <c r="C891" i="15"/>
  <c r="B891" i="15"/>
  <c r="Q890" i="15"/>
  <c r="P890" i="15"/>
  <c r="M890" i="15"/>
  <c r="L890" i="15"/>
  <c r="I890" i="15"/>
  <c r="H890" i="15"/>
  <c r="G890" i="15"/>
  <c r="E890" i="15"/>
  <c r="C890" i="15"/>
  <c r="B890" i="15"/>
  <c r="Q889" i="15"/>
  <c r="P889" i="15"/>
  <c r="O889" i="15"/>
  <c r="N889" i="15"/>
  <c r="M889" i="15"/>
  <c r="L889" i="15"/>
  <c r="J889" i="15"/>
  <c r="I889" i="15"/>
  <c r="H889" i="15"/>
  <c r="G889" i="15"/>
  <c r="F889" i="15"/>
  <c r="E889" i="15"/>
  <c r="D889" i="15"/>
  <c r="C889" i="15"/>
  <c r="B889" i="15"/>
  <c r="Q888" i="15"/>
  <c r="P888" i="15"/>
  <c r="O888" i="15"/>
  <c r="M888" i="15"/>
  <c r="L888" i="15"/>
  <c r="I888" i="15"/>
  <c r="H888" i="15"/>
  <c r="G888" i="15"/>
  <c r="E888" i="15"/>
  <c r="D888" i="15"/>
  <c r="C888" i="15"/>
  <c r="B888" i="15"/>
  <c r="Q887" i="15"/>
  <c r="P887" i="15"/>
  <c r="M887" i="15"/>
  <c r="L887" i="15"/>
  <c r="I887" i="15"/>
  <c r="H887" i="15"/>
  <c r="G887" i="15"/>
  <c r="E887" i="15"/>
  <c r="D887" i="15"/>
  <c r="C887" i="15"/>
  <c r="B887" i="15"/>
  <c r="Q886" i="15"/>
  <c r="P886" i="15"/>
  <c r="N886" i="15"/>
  <c r="M886" i="15"/>
  <c r="L886" i="15"/>
  <c r="J886" i="15"/>
  <c r="I886" i="15"/>
  <c r="H886" i="15"/>
  <c r="G886" i="15"/>
  <c r="E886" i="15"/>
  <c r="C886" i="15"/>
  <c r="B886" i="15"/>
  <c r="Q885" i="15"/>
  <c r="P885" i="15"/>
  <c r="O885" i="15"/>
  <c r="N885" i="15"/>
  <c r="M885" i="15"/>
  <c r="L885" i="15"/>
  <c r="J885" i="15"/>
  <c r="I885" i="15"/>
  <c r="H885" i="15"/>
  <c r="G885" i="15"/>
  <c r="F885" i="15"/>
  <c r="E885" i="15"/>
  <c r="D885" i="15"/>
  <c r="A885" i="15" s="1"/>
  <c r="C885" i="15"/>
  <c r="B885" i="15"/>
  <c r="Q884" i="15"/>
  <c r="P884" i="15"/>
  <c r="O884" i="15"/>
  <c r="M884" i="15"/>
  <c r="L884" i="15"/>
  <c r="I884" i="15"/>
  <c r="H884" i="15"/>
  <c r="G884" i="15"/>
  <c r="E884" i="15"/>
  <c r="N884" i="15" s="1"/>
  <c r="D884" i="15"/>
  <c r="C884" i="15"/>
  <c r="B884" i="15"/>
  <c r="Q883" i="15"/>
  <c r="P883" i="15"/>
  <c r="M883" i="15"/>
  <c r="L883" i="15"/>
  <c r="I883" i="15"/>
  <c r="H883" i="15"/>
  <c r="G883" i="15"/>
  <c r="E883" i="15"/>
  <c r="D883" i="15" s="1"/>
  <c r="C883" i="15"/>
  <c r="B883" i="15"/>
  <c r="Q882" i="15"/>
  <c r="P882" i="15"/>
  <c r="M882" i="15"/>
  <c r="L882" i="15"/>
  <c r="I882" i="15"/>
  <c r="H882" i="15"/>
  <c r="G882" i="15"/>
  <c r="E882" i="15"/>
  <c r="C882" i="15"/>
  <c r="B882" i="15"/>
  <c r="Q881" i="15"/>
  <c r="P881" i="15"/>
  <c r="O881" i="15"/>
  <c r="N881" i="15"/>
  <c r="M881" i="15"/>
  <c r="L881" i="15"/>
  <c r="J881" i="15"/>
  <c r="I881" i="15"/>
  <c r="H881" i="15"/>
  <c r="G881" i="15"/>
  <c r="F881" i="15"/>
  <c r="E881" i="15"/>
  <c r="D881" i="15"/>
  <c r="A881" i="15" s="1"/>
  <c r="C881" i="15"/>
  <c r="B881" i="15"/>
  <c r="Q880" i="15"/>
  <c r="P880" i="15"/>
  <c r="O880" i="15"/>
  <c r="M880" i="15"/>
  <c r="L880" i="15"/>
  <c r="I880" i="15"/>
  <c r="H880" i="15"/>
  <c r="G880" i="15"/>
  <c r="E880" i="15"/>
  <c r="D880" i="15"/>
  <c r="C880" i="15"/>
  <c r="B880" i="15"/>
  <c r="Q879" i="15"/>
  <c r="P879" i="15"/>
  <c r="M879" i="15"/>
  <c r="L879" i="15"/>
  <c r="I879" i="15"/>
  <c r="H879" i="15"/>
  <c r="G879" i="15"/>
  <c r="E879" i="15"/>
  <c r="D879" i="15" s="1"/>
  <c r="C879" i="15"/>
  <c r="B879" i="15"/>
  <c r="Q878" i="15"/>
  <c r="P878" i="15"/>
  <c r="N878" i="15"/>
  <c r="M878" i="15"/>
  <c r="L878" i="15"/>
  <c r="J878" i="15"/>
  <c r="I878" i="15"/>
  <c r="H878" i="15"/>
  <c r="G878" i="15"/>
  <c r="E878" i="15"/>
  <c r="C878" i="15"/>
  <c r="B878" i="15"/>
  <c r="Q877" i="15"/>
  <c r="P877" i="15"/>
  <c r="O877" i="15"/>
  <c r="N877" i="15"/>
  <c r="M877" i="15"/>
  <c r="L877" i="15"/>
  <c r="J877" i="15"/>
  <c r="I877" i="15"/>
  <c r="H877" i="15"/>
  <c r="G877" i="15"/>
  <c r="F877" i="15"/>
  <c r="E877" i="15"/>
  <c r="D877" i="15"/>
  <c r="C877" i="15"/>
  <c r="B877" i="15"/>
  <c r="Q876" i="15"/>
  <c r="P876" i="15"/>
  <c r="O876" i="15"/>
  <c r="M876" i="15"/>
  <c r="L876" i="15"/>
  <c r="I876" i="15"/>
  <c r="H876" i="15"/>
  <c r="G876" i="15"/>
  <c r="E876" i="15"/>
  <c r="D876" i="15"/>
  <c r="C876" i="15"/>
  <c r="B876" i="15"/>
  <c r="Q875" i="15"/>
  <c r="P875" i="15"/>
  <c r="M875" i="15"/>
  <c r="L875" i="15"/>
  <c r="I875" i="15"/>
  <c r="H875" i="15"/>
  <c r="G875" i="15"/>
  <c r="E875" i="15"/>
  <c r="D875" i="15"/>
  <c r="C875" i="15"/>
  <c r="B875" i="15"/>
  <c r="Q874" i="15"/>
  <c r="P874" i="15"/>
  <c r="N874" i="15"/>
  <c r="M874" i="15"/>
  <c r="L874" i="15"/>
  <c r="J874" i="15"/>
  <c r="I874" i="15"/>
  <c r="H874" i="15"/>
  <c r="G874" i="15"/>
  <c r="E874" i="15"/>
  <c r="C874" i="15"/>
  <c r="B874" i="15"/>
  <c r="Q873" i="15"/>
  <c r="P873" i="15"/>
  <c r="O873" i="15"/>
  <c r="N873" i="15"/>
  <c r="M873" i="15"/>
  <c r="L873" i="15"/>
  <c r="J873" i="15"/>
  <c r="I873" i="15"/>
  <c r="H873" i="15"/>
  <c r="G873" i="15"/>
  <c r="F873" i="15"/>
  <c r="E873" i="15"/>
  <c r="D873" i="15"/>
  <c r="A873" i="15" s="1"/>
  <c r="C873" i="15"/>
  <c r="B873" i="15"/>
  <c r="Q872" i="15"/>
  <c r="P872" i="15"/>
  <c r="O872" i="15"/>
  <c r="M872" i="15"/>
  <c r="L872" i="15"/>
  <c r="I872" i="15"/>
  <c r="H872" i="15"/>
  <c r="G872" i="15"/>
  <c r="E872" i="15"/>
  <c r="N872" i="15" s="1"/>
  <c r="D872" i="15"/>
  <c r="C872" i="15"/>
  <c r="B872" i="15"/>
  <c r="Q871" i="15"/>
  <c r="P871" i="15"/>
  <c r="M871" i="15"/>
  <c r="L871" i="15"/>
  <c r="I871" i="15"/>
  <c r="H871" i="15"/>
  <c r="G871" i="15"/>
  <c r="E871" i="15"/>
  <c r="C871" i="15"/>
  <c r="B871" i="15"/>
  <c r="Q870" i="15"/>
  <c r="P870" i="15"/>
  <c r="M870" i="15"/>
  <c r="L870" i="15"/>
  <c r="I870" i="15"/>
  <c r="H870" i="15"/>
  <c r="G870" i="15"/>
  <c r="E870" i="15"/>
  <c r="C870" i="15"/>
  <c r="B870" i="15"/>
  <c r="Q869" i="15"/>
  <c r="P869" i="15"/>
  <c r="O869" i="15"/>
  <c r="N869" i="15"/>
  <c r="M869" i="15"/>
  <c r="L869" i="15"/>
  <c r="J869" i="15"/>
  <c r="I869" i="15"/>
  <c r="H869" i="15"/>
  <c r="G869" i="15"/>
  <c r="F869" i="15"/>
  <c r="E869" i="15"/>
  <c r="D869" i="15"/>
  <c r="A869" i="15" s="1"/>
  <c r="C869" i="15"/>
  <c r="B869" i="15"/>
  <c r="Q868" i="15"/>
  <c r="P868" i="15"/>
  <c r="O868" i="15"/>
  <c r="M868" i="15"/>
  <c r="L868" i="15"/>
  <c r="I868" i="15"/>
  <c r="H868" i="15"/>
  <c r="G868" i="15"/>
  <c r="E868" i="15"/>
  <c r="D868" i="15"/>
  <c r="C868" i="15"/>
  <c r="B868" i="15"/>
  <c r="Q867" i="15"/>
  <c r="P867" i="15"/>
  <c r="M867" i="15"/>
  <c r="L867" i="15"/>
  <c r="I867" i="15"/>
  <c r="H867" i="15"/>
  <c r="G867" i="15"/>
  <c r="E867" i="15"/>
  <c r="D867" i="15" s="1"/>
  <c r="C867" i="15"/>
  <c r="B867" i="15"/>
  <c r="Q866" i="15"/>
  <c r="P866" i="15"/>
  <c r="N866" i="15"/>
  <c r="M866" i="15"/>
  <c r="L866" i="15"/>
  <c r="J866" i="15"/>
  <c r="I866" i="15"/>
  <c r="H866" i="15"/>
  <c r="G866" i="15"/>
  <c r="E866" i="15"/>
  <c r="C866" i="15"/>
  <c r="B866" i="15"/>
  <c r="Q865" i="15"/>
  <c r="P865" i="15"/>
  <c r="O865" i="15"/>
  <c r="N865" i="15"/>
  <c r="M865" i="15"/>
  <c r="L865" i="15"/>
  <c r="J865" i="15"/>
  <c r="I865" i="15"/>
  <c r="H865" i="15"/>
  <c r="G865" i="15"/>
  <c r="F865" i="15"/>
  <c r="E865" i="15"/>
  <c r="D865" i="15" s="1"/>
  <c r="A865" i="15" s="1"/>
  <c r="C865" i="15"/>
  <c r="B865" i="15"/>
  <c r="Q864" i="15"/>
  <c r="P864" i="15"/>
  <c r="O864" i="15"/>
  <c r="M864" i="15"/>
  <c r="L864" i="15"/>
  <c r="I864" i="15"/>
  <c r="H864" i="15"/>
  <c r="J864" i="15" s="1"/>
  <c r="G864" i="15"/>
  <c r="E864" i="15"/>
  <c r="D864" i="15"/>
  <c r="C864" i="15"/>
  <c r="B864" i="15"/>
  <c r="Q863" i="15"/>
  <c r="P863" i="15"/>
  <c r="M863" i="15"/>
  <c r="L863" i="15"/>
  <c r="I863" i="15"/>
  <c r="H863" i="15"/>
  <c r="G863" i="15"/>
  <c r="E863" i="15"/>
  <c r="D863" i="15" s="1"/>
  <c r="C863" i="15"/>
  <c r="B863" i="15"/>
  <c r="Q862" i="15"/>
  <c r="P862" i="15"/>
  <c r="N862" i="15"/>
  <c r="M862" i="15"/>
  <c r="L862" i="15"/>
  <c r="J862" i="15"/>
  <c r="I862" i="15"/>
  <c r="H862" i="15"/>
  <c r="G862" i="15"/>
  <c r="E862" i="15"/>
  <c r="C862" i="15"/>
  <c r="B862" i="15"/>
  <c r="Q861" i="15"/>
  <c r="P861" i="15"/>
  <c r="O861" i="15"/>
  <c r="N861" i="15"/>
  <c r="M861" i="15"/>
  <c r="L861" i="15"/>
  <c r="J861" i="15"/>
  <c r="I861" i="15"/>
  <c r="H861" i="15"/>
  <c r="G861" i="15"/>
  <c r="F861" i="15"/>
  <c r="E861" i="15"/>
  <c r="D861" i="15" s="1"/>
  <c r="A861" i="15" s="1"/>
  <c r="C861" i="15"/>
  <c r="B861" i="15"/>
  <c r="Q860" i="15"/>
  <c r="P860" i="15"/>
  <c r="O860" i="15"/>
  <c r="M860" i="15"/>
  <c r="L860" i="15"/>
  <c r="N860" i="15" s="1"/>
  <c r="I860" i="15"/>
  <c r="H860" i="15"/>
  <c r="J860" i="15" s="1"/>
  <c r="G860" i="15"/>
  <c r="E860" i="15"/>
  <c r="D860" i="15"/>
  <c r="C860" i="15"/>
  <c r="B860" i="15"/>
  <c r="Q859" i="15"/>
  <c r="P859" i="15"/>
  <c r="M859" i="15"/>
  <c r="L859" i="15"/>
  <c r="I859" i="15"/>
  <c r="H859" i="15"/>
  <c r="G859" i="15"/>
  <c r="E859" i="15"/>
  <c r="D859" i="15" s="1"/>
  <c r="C859" i="15"/>
  <c r="B859" i="15"/>
  <c r="Q858" i="15"/>
  <c r="P858" i="15"/>
  <c r="N858" i="15"/>
  <c r="M858" i="15"/>
  <c r="L858" i="15"/>
  <c r="J858" i="15"/>
  <c r="I858" i="15"/>
  <c r="H858" i="15"/>
  <c r="G858" i="15"/>
  <c r="E858" i="15"/>
  <c r="C858" i="15"/>
  <c r="B858" i="15"/>
  <c r="Q857" i="15"/>
  <c r="P857" i="15"/>
  <c r="O857" i="15"/>
  <c r="N857" i="15"/>
  <c r="M857" i="15"/>
  <c r="L857" i="15"/>
  <c r="J857" i="15"/>
  <c r="I857" i="15"/>
  <c r="H857" i="15"/>
  <c r="G857" i="15"/>
  <c r="F857" i="15"/>
  <c r="E857" i="15"/>
  <c r="D857" i="15" s="1"/>
  <c r="A857" i="15" s="1"/>
  <c r="C857" i="15"/>
  <c r="B857" i="15"/>
  <c r="Q856" i="15"/>
  <c r="P856" i="15"/>
  <c r="O856" i="15"/>
  <c r="M856" i="15"/>
  <c r="L856" i="15"/>
  <c r="N856" i="15" s="1"/>
  <c r="I856" i="15"/>
  <c r="H856" i="15"/>
  <c r="J856" i="15" s="1"/>
  <c r="G856" i="15"/>
  <c r="E856" i="15"/>
  <c r="D856" i="15"/>
  <c r="C856" i="15"/>
  <c r="B856" i="15"/>
  <c r="Q855" i="15"/>
  <c r="P855" i="15"/>
  <c r="M855" i="15"/>
  <c r="L855" i="15"/>
  <c r="I855" i="15"/>
  <c r="H855" i="15"/>
  <c r="G855" i="15"/>
  <c r="E855" i="15"/>
  <c r="D855" i="15" s="1"/>
  <c r="C855" i="15"/>
  <c r="B855" i="15"/>
  <c r="Q854" i="15"/>
  <c r="P854" i="15"/>
  <c r="N854" i="15"/>
  <c r="M854" i="15"/>
  <c r="L854" i="15"/>
  <c r="J854" i="15"/>
  <c r="I854" i="15"/>
  <c r="H854" i="15"/>
  <c r="G854" i="15"/>
  <c r="E854" i="15"/>
  <c r="C854" i="15"/>
  <c r="B854" i="15"/>
  <c r="Q853" i="15"/>
  <c r="P853" i="15"/>
  <c r="O853" i="15"/>
  <c r="N853" i="15"/>
  <c r="M853" i="15"/>
  <c r="L853" i="15"/>
  <c r="J853" i="15"/>
  <c r="I853" i="15"/>
  <c r="H853" i="15"/>
  <c r="G853" i="15"/>
  <c r="F853" i="15"/>
  <c r="E853" i="15"/>
  <c r="D853" i="15" s="1"/>
  <c r="A853" i="15" s="1"/>
  <c r="C853" i="15"/>
  <c r="B853" i="15"/>
  <c r="Q852" i="15"/>
  <c r="P852" i="15"/>
  <c r="O852" i="15"/>
  <c r="M852" i="15"/>
  <c r="L852" i="15"/>
  <c r="N852" i="15" s="1"/>
  <c r="I852" i="15"/>
  <c r="H852" i="15"/>
  <c r="J852" i="15" s="1"/>
  <c r="G852" i="15"/>
  <c r="E852" i="15"/>
  <c r="D852" i="15"/>
  <c r="C852" i="15"/>
  <c r="B852" i="15"/>
  <c r="Q851" i="15"/>
  <c r="P851" i="15"/>
  <c r="M851" i="15"/>
  <c r="L851" i="15"/>
  <c r="I851" i="15"/>
  <c r="H851" i="15"/>
  <c r="G851" i="15"/>
  <c r="E851" i="15"/>
  <c r="D851" i="15" s="1"/>
  <c r="C851" i="15"/>
  <c r="B851" i="15"/>
  <c r="Q850" i="15"/>
  <c r="P850" i="15"/>
  <c r="N850" i="15"/>
  <c r="M850" i="15"/>
  <c r="L850" i="15"/>
  <c r="J850" i="15"/>
  <c r="I850" i="15"/>
  <c r="H850" i="15"/>
  <c r="G850" i="15"/>
  <c r="E850" i="15"/>
  <c r="C850" i="15"/>
  <c r="B850" i="15"/>
  <c r="Q849" i="15"/>
  <c r="P849" i="15"/>
  <c r="O849" i="15"/>
  <c r="N849" i="15"/>
  <c r="M849" i="15"/>
  <c r="L849" i="15"/>
  <c r="J849" i="15"/>
  <c r="I849" i="15"/>
  <c r="H849" i="15"/>
  <c r="G849" i="15"/>
  <c r="F849" i="15"/>
  <c r="E849" i="15"/>
  <c r="D849" i="15" s="1"/>
  <c r="A849" i="15" s="1"/>
  <c r="C849" i="15"/>
  <c r="B849" i="15"/>
  <c r="Q848" i="15"/>
  <c r="P848" i="15"/>
  <c r="O848" i="15"/>
  <c r="M848" i="15"/>
  <c r="L848" i="15"/>
  <c r="N848" i="15" s="1"/>
  <c r="I848" i="15"/>
  <c r="H848" i="15"/>
  <c r="J848" i="15" s="1"/>
  <c r="G848" i="15"/>
  <c r="E848" i="15"/>
  <c r="D848" i="15"/>
  <c r="C848" i="15"/>
  <c r="B848" i="15"/>
  <c r="Q847" i="15"/>
  <c r="P847" i="15"/>
  <c r="M847" i="15"/>
  <c r="L847" i="15"/>
  <c r="I847" i="15"/>
  <c r="H847" i="15"/>
  <c r="G847" i="15"/>
  <c r="E847" i="15"/>
  <c r="D847" i="15" s="1"/>
  <c r="C847" i="15"/>
  <c r="B847" i="15"/>
  <c r="Q846" i="15"/>
  <c r="P846" i="15"/>
  <c r="N846" i="15"/>
  <c r="M846" i="15"/>
  <c r="L846" i="15"/>
  <c r="J846" i="15"/>
  <c r="I846" i="15"/>
  <c r="H846" i="15"/>
  <c r="G846" i="15"/>
  <c r="E846" i="15"/>
  <c r="C846" i="15"/>
  <c r="B846" i="15"/>
  <c r="Q845" i="15"/>
  <c r="P845" i="15"/>
  <c r="O845" i="15"/>
  <c r="N845" i="15"/>
  <c r="M845" i="15"/>
  <c r="L845" i="15"/>
  <c r="J845" i="15"/>
  <c r="I845" i="15"/>
  <c r="H845" i="15"/>
  <c r="G845" i="15"/>
  <c r="F845" i="15"/>
  <c r="E845" i="15"/>
  <c r="D845" i="15" s="1"/>
  <c r="A845" i="15" s="1"/>
  <c r="C845" i="15"/>
  <c r="B845" i="15"/>
  <c r="Q844" i="15"/>
  <c r="P844" i="15"/>
  <c r="O844" i="15"/>
  <c r="M844" i="15"/>
  <c r="L844" i="15"/>
  <c r="N844" i="15" s="1"/>
  <c r="I844" i="15"/>
  <c r="H844" i="15"/>
  <c r="J844" i="15" s="1"/>
  <c r="G844" i="15"/>
  <c r="E844" i="15"/>
  <c r="D844" i="15"/>
  <c r="C844" i="15"/>
  <c r="B844" i="15"/>
  <c r="Q843" i="15"/>
  <c r="P843" i="15"/>
  <c r="M843" i="15"/>
  <c r="L843" i="15"/>
  <c r="I843" i="15"/>
  <c r="H843" i="15"/>
  <c r="G843" i="15"/>
  <c r="E843" i="15"/>
  <c r="D843" i="15" s="1"/>
  <c r="C843" i="15"/>
  <c r="B843" i="15"/>
  <c r="Q842" i="15"/>
  <c r="P842" i="15"/>
  <c r="N842" i="15"/>
  <c r="M842" i="15"/>
  <c r="L842" i="15"/>
  <c r="J842" i="15"/>
  <c r="I842" i="15"/>
  <c r="H842" i="15"/>
  <c r="G842" i="15"/>
  <c r="E842" i="15"/>
  <c r="C842" i="15"/>
  <c r="B842" i="15"/>
  <c r="Q841" i="15"/>
  <c r="P841" i="15"/>
  <c r="O841" i="15"/>
  <c r="N841" i="15"/>
  <c r="M841" i="15"/>
  <c r="L841" i="15"/>
  <c r="J841" i="15"/>
  <c r="I841" i="15"/>
  <c r="H841" i="15"/>
  <c r="G841" i="15"/>
  <c r="F841" i="15"/>
  <c r="E841" i="15"/>
  <c r="D841" i="15" s="1"/>
  <c r="A841" i="15" s="1"/>
  <c r="C841" i="15"/>
  <c r="B841" i="15"/>
  <c r="Q840" i="15"/>
  <c r="P840" i="15"/>
  <c r="O840" i="15"/>
  <c r="M840" i="15"/>
  <c r="L840" i="15"/>
  <c r="N840" i="15" s="1"/>
  <c r="I840" i="15"/>
  <c r="H840" i="15"/>
  <c r="J840" i="15" s="1"/>
  <c r="G840" i="15"/>
  <c r="E840" i="15"/>
  <c r="D840" i="15"/>
  <c r="C840" i="15"/>
  <c r="B840" i="15"/>
  <c r="Q839" i="15"/>
  <c r="P839" i="15"/>
  <c r="M839" i="15"/>
  <c r="L839" i="15"/>
  <c r="I839" i="15"/>
  <c r="H839" i="15"/>
  <c r="G839" i="15"/>
  <c r="E839" i="15"/>
  <c r="D839" i="15" s="1"/>
  <c r="C839" i="15"/>
  <c r="B839" i="15"/>
  <c r="Q838" i="15"/>
  <c r="P838" i="15"/>
  <c r="N838" i="15"/>
  <c r="M838" i="15"/>
  <c r="L838" i="15"/>
  <c r="J838" i="15"/>
  <c r="I838" i="15"/>
  <c r="H838" i="15"/>
  <c r="G838" i="15"/>
  <c r="E838" i="15"/>
  <c r="C838" i="15"/>
  <c r="B838" i="15"/>
  <c r="Q837" i="15"/>
  <c r="P837" i="15"/>
  <c r="O837" i="15"/>
  <c r="N837" i="15"/>
  <c r="M837" i="15"/>
  <c r="L837" i="15"/>
  <c r="J837" i="15"/>
  <c r="I837" i="15"/>
  <c r="H837" i="15"/>
  <c r="G837" i="15"/>
  <c r="F837" i="15"/>
  <c r="E837" i="15"/>
  <c r="D837" i="15" s="1"/>
  <c r="A837" i="15" s="1"/>
  <c r="C837" i="15"/>
  <c r="B837" i="15"/>
  <c r="Q836" i="15"/>
  <c r="P836" i="15"/>
  <c r="O836" i="15"/>
  <c r="M836" i="15"/>
  <c r="L836" i="15"/>
  <c r="N836" i="15" s="1"/>
  <c r="I836" i="15"/>
  <c r="H836" i="15"/>
  <c r="J836" i="15" s="1"/>
  <c r="G836" i="15"/>
  <c r="E836" i="15"/>
  <c r="D836" i="15"/>
  <c r="C836" i="15"/>
  <c r="B836" i="15"/>
  <c r="Q835" i="15"/>
  <c r="P835" i="15"/>
  <c r="M835" i="15"/>
  <c r="L835" i="15"/>
  <c r="I835" i="15"/>
  <c r="H835" i="15"/>
  <c r="G835" i="15"/>
  <c r="E835" i="15"/>
  <c r="D835" i="15" s="1"/>
  <c r="C835" i="15"/>
  <c r="B835" i="15"/>
  <c r="Q834" i="15"/>
  <c r="P834" i="15"/>
  <c r="N834" i="15"/>
  <c r="M834" i="15"/>
  <c r="L834" i="15"/>
  <c r="J834" i="15"/>
  <c r="I834" i="15"/>
  <c r="H834" i="15"/>
  <c r="G834" i="15"/>
  <c r="E834" i="15"/>
  <c r="C834" i="15"/>
  <c r="B834" i="15"/>
  <c r="Q833" i="15"/>
  <c r="P833" i="15"/>
  <c r="O833" i="15"/>
  <c r="N833" i="15"/>
  <c r="M833" i="15"/>
  <c r="L833" i="15"/>
  <c r="J833" i="15"/>
  <c r="I833" i="15"/>
  <c r="H833" i="15"/>
  <c r="G833" i="15"/>
  <c r="F833" i="15"/>
  <c r="E833" i="15"/>
  <c r="D833" i="15" s="1"/>
  <c r="A833" i="15" s="1"/>
  <c r="C833" i="15"/>
  <c r="B833" i="15"/>
  <c r="Q832" i="15"/>
  <c r="P832" i="15"/>
  <c r="O832" i="15"/>
  <c r="M832" i="15"/>
  <c r="L832" i="15"/>
  <c r="N832" i="15" s="1"/>
  <c r="I832" i="15"/>
  <c r="H832" i="15"/>
  <c r="J832" i="15" s="1"/>
  <c r="G832" i="15"/>
  <c r="E832" i="15"/>
  <c r="D832" i="15"/>
  <c r="C832" i="15"/>
  <c r="B832" i="15"/>
  <c r="Q831" i="15"/>
  <c r="P831" i="15"/>
  <c r="M831" i="15"/>
  <c r="L831" i="15"/>
  <c r="I831" i="15"/>
  <c r="H831" i="15"/>
  <c r="G831" i="15"/>
  <c r="E831" i="15"/>
  <c r="D831" i="15" s="1"/>
  <c r="C831" i="15"/>
  <c r="B831" i="15"/>
  <c r="Q830" i="15"/>
  <c r="P830" i="15"/>
  <c r="N830" i="15"/>
  <c r="M830" i="15"/>
  <c r="L830" i="15"/>
  <c r="J830" i="15"/>
  <c r="I830" i="15"/>
  <c r="H830" i="15"/>
  <c r="G830" i="15"/>
  <c r="E830" i="15"/>
  <c r="C830" i="15"/>
  <c r="B830" i="15"/>
  <c r="Q829" i="15"/>
  <c r="P829" i="15"/>
  <c r="O829" i="15"/>
  <c r="N829" i="15"/>
  <c r="M829" i="15"/>
  <c r="L829" i="15"/>
  <c r="J829" i="15"/>
  <c r="I829" i="15"/>
  <c r="H829" i="15"/>
  <c r="G829" i="15"/>
  <c r="F829" i="15"/>
  <c r="E829" i="15"/>
  <c r="D829" i="15" s="1"/>
  <c r="A829" i="15" s="1"/>
  <c r="C829" i="15"/>
  <c r="B829" i="15"/>
  <c r="Q828" i="15"/>
  <c r="P828" i="15"/>
  <c r="O828" i="15"/>
  <c r="M828" i="15"/>
  <c r="L828" i="15"/>
  <c r="I828" i="15"/>
  <c r="H828" i="15"/>
  <c r="J828" i="15" s="1"/>
  <c r="G828" i="15"/>
  <c r="E828" i="15"/>
  <c r="D828" i="15"/>
  <c r="C828" i="15"/>
  <c r="B828" i="15"/>
  <c r="Q827" i="15"/>
  <c r="P827" i="15"/>
  <c r="M827" i="15"/>
  <c r="L827" i="15"/>
  <c r="I827" i="15"/>
  <c r="H827" i="15"/>
  <c r="G827" i="15"/>
  <c r="E827" i="15"/>
  <c r="D827" i="15" s="1"/>
  <c r="C827" i="15"/>
  <c r="B827" i="15"/>
  <c r="Q826" i="15"/>
  <c r="P826" i="15"/>
  <c r="N826" i="15"/>
  <c r="M826" i="15"/>
  <c r="L826" i="15"/>
  <c r="J826" i="15"/>
  <c r="I826" i="15"/>
  <c r="H826" i="15"/>
  <c r="G826" i="15"/>
  <c r="E826" i="15"/>
  <c r="C826" i="15"/>
  <c r="B826" i="15"/>
  <c r="Q825" i="15"/>
  <c r="P825" i="15"/>
  <c r="O825" i="15"/>
  <c r="N825" i="15"/>
  <c r="M825" i="15"/>
  <c r="L825" i="15"/>
  <c r="J825" i="15"/>
  <c r="I825" i="15"/>
  <c r="H825" i="15"/>
  <c r="G825" i="15"/>
  <c r="F825" i="15"/>
  <c r="E825" i="15"/>
  <c r="D825" i="15" s="1"/>
  <c r="A825" i="15" s="1"/>
  <c r="C825" i="15"/>
  <c r="B825" i="15"/>
  <c r="Q824" i="15"/>
  <c r="P824" i="15"/>
  <c r="O824" i="15"/>
  <c r="M824" i="15"/>
  <c r="L824" i="15"/>
  <c r="I824" i="15"/>
  <c r="H824" i="15"/>
  <c r="G824" i="15"/>
  <c r="E824" i="15"/>
  <c r="D824" i="15"/>
  <c r="C824" i="15"/>
  <c r="B824" i="15"/>
  <c r="Q823" i="15"/>
  <c r="P823" i="15"/>
  <c r="M823" i="15"/>
  <c r="L823" i="15"/>
  <c r="I823" i="15"/>
  <c r="H823" i="15"/>
  <c r="G823" i="15"/>
  <c r="E823" i="15"/>
  <c r="D823" i="15" s="1"/>
  <c r="C823" i="15"/>
  <c r="B823" i="15"/>
  <c r="Q822" i="15"/>
  <c r="P822" i="15"/>
  <c r="N822" i="15"/>
  <c r="M822" i="15"/>
  <c r="L822" i="15"/>
  <c r="J822" i="15"/>
  <c r="I822" i="15"/>
  <c r="H822" i="15"/>
  <c r="G822" i="15"/>
  <c r="E822" i="15"/>
  <c r="C822" i="15"/>
  <c r="B822" i="15"/>
  <c r="Q821" i="15"/>
  <c r="P821" i="15"/>
  <c r="O821" i="15"/>
  <c r="N821" i="15"/>
  <c r="M821" i="15"/>
  <c r="L821" i="15"/>
  <c r="J821" i="15"/>
  <c r="I821" i="15"/>
  <c r="H821" i="15"/>
  <c r="G821" i="15"/>
  <c r="F821" i="15"/>
  <c r="E821" i="15"/>
  <c r="D821" i="15" s="1"/>
  <c r="A821" i="15" s="1"/>
  <c r="C821" i="15"/>
  <c r="B821" i="15"/>
  <c r="Q820" i="15"/>
  <c r="P820" i="15"/>
  <c r="O820" i="15"/>
  <c r="M820" i="15"/>
  <c r="L820" i="15"/>
  <c r="I820" i="15"/>
  <c r="H820" i="15"/>
  <c r="G820" i="15"/>
  <c r="E820" i="15"/>
  <c r="D820" i="15"/>
  <c r="C820" i="15"/>
  <c r="B820" i="15"/>
  <c r="Q819" i="15"/>
  <c r="P819" i="15"/>
  <c r="M819" i="15"/>
  <c r="L819" i="15"/>
  <c r="I819" i="15"/>
  <c r="H819" i="15"/>
  <c r="G819" i="15"/>
  <c r="E819" i="15"/>
  <c r="D819" i="15" s="1"/>
  <c r="C819" i="15"/>
  <c r="B819" i="15"/>
  <c r="Q818" i="15"/>
  <c r="P818" i="15"/>
  <c r="N818" i="15"/>
  <c r="M818" i="15"/>
  <c r="L818" i="15"/>
  <c r="J818" i="15"/>
  <c r="I818" i="15"/>
  <c r="H818" i="15"/>
  <c r="G818" i="15"/>
  <c r="E818" i="15"/>
  <c r="C818" i="15"/>
  <c r="B818" i="15"/>
  <c r="Q817" i="15"/>
  <c r="P817" i="15"/>
  <c r="O817" i="15"/>
  <c r="N817" i="15"/>
  <c r="M817" i="15"/>
  <c r="L817" i="15"/>
  <c r="J817" i="15"/>
  <c r="I817" i="15"/>
  <c r="H817" i="15"/>
  <c r="G817" i="15"/>
  <c r="F817" i="15"/>
  <c r="E817" i="15"/>
  <c r="D817" i="15" s="1"/>
  <c r="A817" i="15" s="1"/>
  <c r="C817" i="15"/>
  <c r="B817" i="15"/>
  <c r="Q816" i="15"/>
  <c r="P816" i="15"/>
  <c r="O816" i="15"/>
  <c r="M816" i="15"/>
  <c r="L816" i="15"/>
  <c r="I816" i="15"/>
  <c r="H816" i="15"/>
  <c r="G816" i="15"/>
  <c r="E816" i="15"/>
  <c r="D816" i="15"/>
  <c r="C816" i="15"/>
  <c r="B816" i="15"/>
  <c r="Q815" i="15"/>
  <c r="P815" i="15"/>
  <c r="M815" i="15"/>
  <c r="L815" i="15"/>
  <c r="I815" i="15"/>
  <c r="H815" i="15"/>
  <c r="G815" i="15"/>
  <c r="E815" i="15"/>
  <c r="D815" i="15" s="1"/>
  <c r="C815" i="15"/>
  <c r="B815" i="15"/>
  <c r="Q814" i="15"/>
  <c r="P814" i="15"/>
  <c r="N814" i="15"/>
  <c r="M814" i="15"/>
  <c r="L814" i="15"/>
  <c r="J814" i="15"/>
  <c r="I814" i="15"/>
  <c r="H814" i="15"/>
  <c r="G814" i="15"/>
  <c r="E814" i="15"/>
  <c r="C814" i="15"/>
  <c r="B814" i="15"/>
  <c r="Q813" i="15"/>
  <c r="P813" i="15"/>
  <c r="O813" i="15"/>
  <c r="N813" i="15"/>
  <c r="M813" i="15"/>
  <c r="L813" i="15"/>
  <c r="J813" i="15"/>
  <c r="I813" i="15"/>
  <c r="H813" i="15"/>
  <c r="G813" i="15"/>
  <c r="F813" i="15"/>
  <c r="E813" i="15"/>
  <c r="D813" i="15" s="1"/>
  <c r="A813" i="15" s="1"/>
  <c r="C813" i="15"/>
  <c r="B813" i="15"/>
  <c r="Q812" i="15"/>
  <c r="P812" i="15"/>
  <c r="O812" i="15"/>
  <c r="M812" i="15"/>
  <c r="L812" i="15"/>
  <c r="I812" i="15"/>
  <c r="H812" i="15"/>
  <c r="G812" i="15"/>
  <c r="E812" i="15"/>
  <c r="D812" i="15"/>
  <c r="C812" i="15"/>
  <c r="B812" i="15"/>
  <c r="Q811" i="15"/>
  <c r="P811" i="15"/>
  <c r="M811" i="15"/>
  <c r="L811" i="15"/>
  <c r="I811" i="15"/>
  <c r="H811" i="15"/>
  <c r="G811" i="15"/>
  <c r="E811" i="15"/>
  <c r="D811" i="15" s="1"/>
  <c r="C811" i="15"/>
  <c r="B811" i="15"/>
  <c r="Q810" i="15"/>
  <c r="P810" i="15"/>
  <c r="N810" i="15"/>
  <c r="M810" i="15"/>
  <c r="L810" i="15"/>
  <c r="J810" i="15"/>
  <c r="I810" i="15"/>
  <c r="H810" i="15"/>
  <c r="G810" i="15"/>
  <c r="E810" i="15"/>
  <c r="C810" i="15"/>
  <c r="B810" i="15"/>
  <c r="Q809" i="15"/>
  <c r="P809" i="15"/>
  <c r="O809" i="15"/>
  <c r="N809" i="15"/>
  <c r="M809" i="15"/>
  <c r="L809" i="15"/>
  <c r="J809" i="15"/>
  <c r="I809" i="15"/>
  <c r="H809" i="15"/>
  <c r="G809" i="15"/>
  <c r="F809" i="15"/>
  <c r="E809" i="15"/>
  <c r="D809" i="15"/>
  <c r="C809" i="15"/>
  <c r="B809" i="15"/>
  <c r="Q808" i="15"/>
  <c r="P808" i="15"/>
  <c r="O808" i="15"/>
  <c r="M808" i="15"/>
  <c r="L808" i="15"/>
  <c r="I808" i="15"/>
  <c r="H808" i="15"/>
  <c r="G808" i="15"/>
  <c r="E808" i="15"/>
  <c r="D808" i="15"/>
  <c r="C808" i="15"/>
  <c r="B808" i="15"/>
  <c r="Q807" i="15"/>
  <c r="P807" i="15"/>
  <c r="M807" i="15"/>
  <c r="L807" i="15"/>
  <c r="I807" i="15"/>
  <c r="H807" i="15"/>
  <c r="G807" i="15"/>
  <c r="E807" i="15"/>
  <c r="D807" i="15" s="1"/>
  <c r="C807" i="15"/>
  <c r="B807" i="15"/>
  <c r="Q806" i="15"/>
  <c r="P806" i="15"/>
  <c r="N806" i="15"/>
  <c r="M806" i="15"/>
  <c r="L806" i="15"/>
  <c r="J806" i="15"/>
  <c r="I806" i="15"/>
  <c r="H806" i="15"/>
  <c r="G806" i="15"/>
  <c r="E806" i="15"/>
  <c r="C806" i="15"/>
  <c r="B806" i="15"/>
  <c r="Q805" i="15"/>
  <c r="P805" i="15"/>
  <c r="O805" i="15"/>
  <c r="N805" i="15"/>
  <c r="M805" i="15"/>
  <c r="L805" i="15"/>
  <c r="J805" i="15"/>
  <c r="I805" i="15"/>
  <c r="H805" i="15"/>
  <c r="G805" i="15"/>
  <c r="F805" i="15"/>
  <c r="E805" i="15"/>
  <c r="D805" i="15" s="1"/>
  <c r="C805" i="15"/>
  <c r="B805" i="15"/>
  <c r="Q804" i="15"/>
  <c r="P804" i="15"/>
  <c r="O804" i="15"/>
  <c r="M804" i="15"/>
  <c r="L804" i="15"/>
  <c r="I804" i="15"/>
  <c r="H804" i="15"/>
  <c r="G804" i="15"/>
  <c r="E804" i="15"/>
  <c r="D804" i="15"/>
  <c r="C804" i="15"/>
  <c r="B804" i="15"/>
  <c r="Q803" i="15"/>
  <c r="P803" i="15"/>
  <c r="M803" i="15"/>
  <c r="L803" i="15"/>
  <c r="I803" i="15"/>
  <c r="H803" i="15"/>
  <c r="G803" i="15"/>
  <c r="E803" i="15"/>
  <c r="D803" i="15" s="1"/>
  <c r="C803" i="15"/>
  <c r="B803" i="15"/>
  <c r="Q802" i="15"/>
  <c r="P802" i="15"/>
  <c r="N802" i="15"/>
  <c r="M802" i="15"/>
  <c r="L802" i="15"/>
  <c r="J802" i="15"/>
  <c r="I802" i="15"/>
  <c r="H802" i="15"/>
  <c r="G802" i="15"/>
  <c r="E802" i="15"/>
  <c r="C802" i="15"/>
  <c r="B802" i="15"/>
  <c r="Q801" i="15"/>
  <c r="P801" i="15"/>
  <c r="O801" i="15"/>
  <c r="N801" i="15"/>
  <c r="M801" i="15"/>
  <c r="L801" i="15"/>
  <c r="J801" i="15"/>
  <c r="I801" i="15"/>
  <c r="H801" i="15"/>
  <c r="G801" i="15"/>
  <c r="F801" i="15"/>
  <c r="E801" i="15"/>
  <c r="D801" i="15"/>
  <c r="C801" i="15"/>
  <c r="B801" i="15"/>
  <c r="Q800" i="15"/>
  <c r="P800" i="15"/>
  <c r="O800" i="15"/>
  <c r="M800" i="15"/>
  <c r="L800" i="15"/>
  <c r="I800" i="15"/>
  <c r="H800" i="15"/>
  <c r="G800" i="15"/>
  <c r="E800" i="15"/>
  <c r="D800" i="15"/>
  <c r="C800" i="15"/>
  <c r="B800" i="15"/>
  <c r="Q799" i="15"/>
  <c r="P799" i="15"/>
  <c r="M799" i="15"/>
  <c r="L799" i="15"/>
  <c r="I799" i="15"/>
  <c r="H799" i="15"/>
  <c r="G799" i="15"/>
  <c r="E799" i="15"/>
  <c r="D799" i="15"/>
  <c r="C799" i="15"/>
  <c r="B799" i="15"/>
  <c r="Q798" i="15"/>
  <c r="P798" i="15"/>
  <c r="N798" i="15"/>
  <c r="M798" i="15"/>
  <c r="L798" i="15"/>
  <c r="J798" i="15"/>
  <c r="I798" i="15"/>
  <c r="H798" i="15"/>
  <c r="G798" i="15"/>
  <c r="E798" i="15"/>
  <c r="C798" i="15"/>
  <c r="B798" i="15"/>
  <c r="Q797" i="15"/>
  <c r="P797" i="15"/>
  <c r="O797" i="15"/>
  <c r="N797" i="15"/>
  <c r="M797" i="15"/>
  <c r="L797" i="15"/>
  <c r="J797" i="15"/>
  <c r="I797" i="15"/>
  <c r="H797" i="15"/>
  <c r="G797" i="15"/>
  <c r="F797" i="15"/>
  <c r="E797" i="15"/>
  <c r="D797" i="15" s="1"/>
  <c r="C797" i="15"/>
  <c r="B797" i="15"/>
  <c r="Q796" i="15"/>
  <c r="P796" i="15"/>
  <c r="O796" i="15"/>
  <c r="M796" i="15"/>
  <c r="L796" i="15"/>
  <c r="N796" i="15" s="1"/>
  <c r="I796" i="15"/>
  <c r="H796" i="15"/>
  <c r="J796" i="15" s="1"/>
  <c r="G796" i="15"/>
  <c r="E796" i="15"/>
  <c r="D796" i="15"/>
  <c r="C796" i="15"/>
  <c r="B796" i="15"/>
  <c r="Q795" i="15"/>
  <c r="P795" i="15"/>
  <c r="M795" i="15"/>
  <c r="L795" i="15"/>
  <c r="I795" i="15"/>
  <c r="H795" i="15"/>
  <c r="G795" i="15"/>
  <c r="E795" i="15"/>
  <c r="D795" i="15"/>
  <c r="C795" i="15"/>
  <c r="B795" i="15"/>
  <c r="Q794" i="15"/>
  <c r="P794" i="15"/>
  <c r="N794" i="15"/>
  <c r="M794" i="15"/>
  <c r="L794" i="15"/>
  <c r="J794" i="15"/>
  <c r="I794" i="15"/>
  <c r="H794" i="15"/>
  <c r="G794" i="15"/>
  <c r="E794" i="15"/>
  <c r="C794" i="15"/>
  <c r="B794" i="15"/>
  <c r="Q793" i="15"/>
  <c r="P793" i="15"/>
  <c r="O793" i="15"/>
  <c r="N793" i="15"/>
  <c r="M793" i="15"/>
  <c r="L793" i="15"/>
  <c r="J793" i="15"/>
  <c r="I793" i="15"/>
  <c r="H793" i="15"/>
  <c r="G793" i="15"/>
  <c r="F793" i="15"/>
  <c r="E793" i="15"/>
  <c r="D793" i="15" s="1"/>
  <c r="C793" i="15"/>
  <c r="B793" i="15"/>
  <c r="Q792" i="15"/>
  <c r="P792" i="15"/>
  <c r="O792" i="15"/>
  <c r="M792" i="15"/>
  <c r="L792" i="15"/>
  <c r="N792" i="15" s="1"/>
  <c r="I792" i="15"/>
  <c r="H792" i="15"/>
  <c r="J792" i="15" s="1"/>
  <c r="G792" i="15"/>
  <c r="E792" i="15"/>
  <c r="D792" i="15"/>
  <c r="C792" i="15"/>
  <c r="B792" i="15"/>
  <c r="Q791" i="15"/>
  <c r="P791" i="15"/>
  <c r="M791" i="15"/>
  <c r="L791" i="15"/>
  <c r="I791" i="15"/>
  <c r="H791" i="15"/>
  <c r="G791" i="15"/>
  <c r="E791" i="15"/>
  <c r="D791" i="15"/>
  <c r="C791" i="15"/>
  <c r="B791" i="15"/>
  <c r="Q790" i="15"/>
  <c r="P790" i="15"/>
  <c r="N790" i="15"/>
  <c r="M790" i="15"/>
  <c r="L790" i="15"/>
  <c r="J790" i="15"/>
  <c r="I790" i="15"/>
  <c r="H790" i="15"/>
  <c r="G790" i="15"/>
  <c r="E790" i="15"/>
  <c r="C790" i="15"/>
  <c r="B790" i="15"/>
  <c r="Q789" i="15"/>
  <c r="P789" i="15"/>
  <c r="O789" i="15"/>
  <c r="N789" i="15"/>
  <c r="M789" i="15"/>
  <c r="L789" i="15"/>
  <c r="J789" i="15"/>
  <c r="I789" i="15"/>
  <c r="H789" i="15"/>
  <c r="G789" i="15"/>
  <c r="F789" i="15"/>
  <c r="E789" i="15"/>
  <c r="D789" i="15" s="1"/>
  <c r="C789" i="15"/>
  <c r="B789" i="15"/>
  <c r="Q788" i="15"/>
  <c r="P788" i="15"/>
  <c r="O788" i="15"/>
  <c r="M788" i="15"/>
  <c r="L788" i="15"/>
  <c r="I788" i="15"/>
  <c r="H788" i="15"/>
  <c r="J788" i="15" s="1"/>
  <c r="G788" i="15"/>
  <c r="E788" i="15"/>
  <c r="D788" i="15"/>
  <c r="C788" i="15"/>
  <c r="B788" i="15"/>
  <c r="Q787" i="15"/>
  <c r="P787" i="15"/>
  <c r="M787" i="15"/>
  <c r="L787" i="15"/>
  <c r="I787" i="15"/>
  <c r="H787" i="15"/>
  <c r="G787" i="15"/>
  <c r="E787" i="15"/>
  <c r="D787" i="15"/>
  <c r="C787" i="15"/>
  <c r="B787" i="15"/>
  <c r="Q786" i="15"/>
  <c r="P786" i="15"/>
  <c r="N786" i="15"/>
  <c r="M786" i="15"/>
  <c r="L786" i="15"/>
  <c r="J786" i="15"/>
  <c r="I786" i="15"/>
  <c r="H786" i="15"/>
  <c r="G786" i="15"/>
  <c r="E786" i="15"/>
  <c r="C786" i="15"/>
  <c r="B786" i="15"/>
  <c r="Q785" i="15"/>
  <c r="P785" i="15"/>
  <c r="O785" i="15"/>
  <c r="N785" i="15"/>
  <c r="M785" i="15"/>
  <c r="L785" i="15"/>
  <c r="J785" i="15"/>
  <c r="I785" i="15"/>
  <c r="H785" i="15"/>
  <c r="G785" i="15"/>
  <c r="F785" i="15"/>
  <c r="E785" i="15"/>
  <c r="D785" i="15" s="1"/>
  <c r="C785" i="15"/>
  <c r="B785" i="15"/>
  <c r="Q784" i="15"/>
  <c r="P784" i="15"/>
  <c r="O784" i="15"/>
  <c r="M784" i="15"/>
  <c r="L784" i="15"/>
  <c r="I784" i="15"/>
  <c r="H784" i="15"/>
  <c r="G784" i="15"/>
  <c r="E784" i="15"/>
  <c r="D784" i="15"/>
  <c r="C784" i="15"/>
  <c r="B784" i="15"/>
  <c r="Q783" i="15"/>
  <c r="P783" i="15"/>
  <c r="M783" i="15"/>
  <c r="L783" i="15"/>
  <c r="I783" i="15"/>
  <c r="H783" i="15"/>
  <c r="G783" i="15"/>
  <c r="E783" i="15"/>
  <c r="D783" i="15"/>
  <c r="C783" i="15"/>
  <c r="B783" i="15"/>
  <c r="Q782" i="15"/>
  <c r="P782" i="15"/>
  <c r="N782" i="15"/>
  <c r="M782" i="15"/>
  <c r="L782" i="15"/>
  <c r="J782" i="15"/>
  <c r="I782" i="15"/>
  <c r="H782" i="15"/>
  <c r="G782" i="15"/>
  <c r="E782" i="15"/>
  <c r="C782" i="15"/>
  <c r="B782" i="15"/>
  <c r="Q781" i="15"/>
  <c r="P781" i="15"/>
  <c r="O781" i="15"/>
  <c r="N781" i="15"/>
  <c r="M781" i="15"/>
  <c r="L781" i="15"/>
  <c r="J781" i="15"/>
  <c r="I781" i="15"/>
  <c r="H781" i="15"/>
  <c r="G781" i="15"/>
  <c r="F781" i="15"/>
  <c r="E781" i="15"/>
  <c r="D781" i="15" s="1"/>
  <c r="C781" i="15"/>
  <c r="B781" i="15"/>
  <c r="Q780" i="15"/>
  <c r="P780" i="15"/>
  <c r="O780" i="15"/>
  <c r="M780" i="15"/>
  <c r="L780" i="15"/>
  <c r="I780" i="15"/>
  <c r="H780" i="15"/>
  <c r="G780" i="15"/>
  <c r="E780" i="15"/>
  <c r="D780" i="15"/>
  <c r="C780" i="15"/>
  <c r="B780" i="15"/>
  <c r="Q779" i="15"/>
  <c r="P779" i="15"/>
  <c r="M779" i="15"/>
  <c r="L779" i="15"/>
  <c r="I779" i="15"/>
  <c r="H779" i="15"/>
  <c r="G779" i="15"/>
  <c r="E779" i="15"/>
  <c r="D779" i="15"/>
  <c r="C779" i="15"/>
  <c r="B779" i="15"/>
  <c r="Q778" i="15"/>
  <c r="P778" i="15"/>
  <c r="N778" i="15"/>
  <c r="M778" i="15"/>
  <c r="L778" i="15"/>
  <c r="J778" i="15"/>
  <c r="I778" i="15"/>
  <c r="H778" i="15"/>
  <c r="G778" i="15"/>
  <c r="E778" i="15"/>
  <c r="C778" i="15"/>
  <c r="B778" i="15"/>
  <c r="Q777" i="15"/>
  <c r="P777" i="15"/>
  <c r="O777" i="15"/>
  <c r="N777" i="15"/>
  <c r="M777" i="15"/>
  <c r="L777" i="15"/>
  <c r="J777" i="15"/>
  <c r="I777" i="15"/>
  <c r="H777" i="15"/>
  <c r="G777" i="15"/>
  <c r="F777" i="15"/>
  <c r="E777" i="15"/>
  <c r="D777" i="15" s="1"/>
  <c r="C777" i="15"/>
  <c r="B777" i="15"/>
  <c r="Q776" i="15"/>
  <c r="P776" i="15"/>
  <c r="O776" i="15"/>
  <c r="M776" i="15"/>
  <c r="L776" i="15"/>
  <c r="I776" i="15"/>
  <c r="H776" i="15"/>
  <c r="G776" i="15"/>
  <c r="E776" i="15"/>
  <c r="D776" i="15"/>
  <c r="C776" i="15"/>
  <c r="B776" i="15"/>
  <c r="Q775" i="15"/>
  <c r="P775" i="15"/>
  <c r="M775" i="15"/>
  <c r="L775" i="15"/>
  <c r="I775" i="15"/>
  <c r="H775" i="15"/>
  <c r="G775" i="15"/>
  <c r="E775" i="15"/>
  <c r="D775" i="15"/>
  <c r="C775" i="15"/>
  <c r="B775" i="15"/>
  <c r="Q774" i="15"/>
  <c r="P774" i="15"/>
  <c r="N774" i="15"/>
  <c r="M774" i="15"/>
  <c r="L774" i="15"/>
  <c r="J774" i="15"/>
  <c r="I774" i="15"/>
  <c r="H774" i="15"/>
  <c r="G774" i="15"/>
  <c r="E774" i="15"/>
  <c r="C774" i="15"/>
  <c r="B774" i="15"/>
  <c r="Q773" i="15"/>
  <c r="P773" i="15"/>
  <c r="O773" i="15"/>
  <c r="N773" i="15"/>
  <c r="M773" i="15"/>
  <c r="L773" i="15"/>
  <c r="J773" i="15"/>
  <c r="I773" i="15"/>
  <c r="H773" i="15"/>
  <c r="G773" i="15"/>
  <c r="F773" i="15"/>
  <c r="E773" i="15"/>
  <c r="D773" i="15" s="1"/>
  <c r="C773" i="15"/>
  <c r="B773" i="15"/>
  <c r="Q772" i="15"/>
  <c r="P772" i="15"/>
  <c r="O772" i="15"/>
  <c r="M772" i="15"/>
  <c r="L772" i="15"/>
  <c r="I772" i="15"/>
  <c r="H772" i="15"/>
  <c r="G772" i="15"/>
  <c r="E772" i="15"/>
  <c r="D772" i="15"/>
  <c r="C772" i="15"/>
  <c r="B772" i="15"/>
  <c r="Q771" i="15"/>
  <c r="P771" i="15"/>
  <c r="M771" i="15"/>
  <c r="L771" i="15"/>
  <c r="I771" i="15"/>
  <c r="H771" i="15"/>
  <c r="G771" i="15"/>
  <c r="E771" i="15"/>
  <c r="D771" i="15"/>
  <c r="C771" i="15"/>
  <c r="B771" i="15"/>
  <c r="Q770" i="15"/>
  <c r="P770" i="15"/>
  <c r="N770" i="15"/>
  <c r="M770" i="15"/>
  <c r="L770" i="15"/>
  <c r="J770" i="15"/>
  <c r="I770" i="15"/>
  <c r="H770" i="15"/>
  <c r="G770" i="15"/>
  <c r="E770" i="15"/>
  <c r="C770" i="15"/>
  <c r="B770" i="15"/>
  <c r="Q769" i="15"/>
  <c r="P769" i="15"/>
  <c r="O769" i="15"/>
  <c r="N769" i="15"/>
  <c r="M769" i="15"/>
  <c r="L769" i="15"/>
  <c r="J769" i="15"/>
  <c r="I769" i="15"/>
  <c r="H769" i="15"/>
  <c r="G769" i="15"/>
  <c r="F769" i="15"/>
  <c r="E769" i="15"/>
  <c r="D769" i="15" s="1"/>
  <c r="C769" i="15"/>
  <c r="B769" i="15"/>
  <c r="Q768" i="15"/>
  <c r="P768" i="15"/>
  <c r="O768" i="15"/>
  <c r="M768" i="15"/>
  <c r="L768" i="15"/>
  <c r="I768" i="15"/>
  <c r="H768" i="15"/>
  <c r="G768" i="15"/>
  <c r="E768" i="15"/>
  <c r="D768" i="15"/>
  <c r="C768" i="15"/>
  <c r="B768" i="15"/>
  <c r="Q767" i="15"/>
  <c r="P767" i="15"/>
  <c r="M767" i="15"/>
  <c r="L767" i="15"/>
  <c r="I767" i="15"/>
  <c r="H767" i="15"/>
  <c r="G767" i="15"/>
  <c r="E767" i="15"/>
  <c r="D767" i="15"/>
  <c r="C767" i="15"/>
  <c r="B767" i="15"/>
  <c r="Q766" i="15"/>
  <c r="P766" i="15"/>
  <c r="N766" i="15"/>
  <c r="M766" i="15"/>
  <c r="L766" i="15"/>
  <c r="J766" i="15"/>
  <c r="I766" i="15"/>
  <c r="H766" i="15"/>
  <c r="G766" i="15"/>
  <c r="E766" i="15"/>
  <c r="C766" i="15"/>
  <c r="B766" i="15"/>
  <c r="Q765" i="15"/>
  <c r="P765" i="15"/>
  <c r="O765" i="15"/>
  <c r="N765" i="15"/>
  <c r="M765" i="15"/>
  <c r="L765" i="15"/>
  <c r="J765" i="15"/>
  <c r="I765" i="15"/>
  <c r="H765" i="15"/>
  <c r="G765" i="15"/>
  <c r="F765" i="15"/>
  <c r="E765" i="15"/>
  <c r="D765" i="15" s="1"/>
  <c r="C765" i="15"/>
  <c r="B765" i="15"/>
  <c r="Q764" i="15"/>
  <c r="P764" i="15"/>
  <c r="O764" i="15"/>
  <c r="M764" i="15"/>
  <c r="L764" i="15"/>
  <c r="I764" i="15"/>
  <c r="H764" i="15"/>
  <c r="G764" i="15"/>
  <c r="E764" i="15"/>
  <c r="D764" i="15"/>
  <c r="C764" i="15"/>
  <c r="B764" i="15"/>
  <c r="Q763" i="15"/>
  <c r="P763" i="15"/>
  <c r="M763" i="15"/>
  <c r="L763" i="15"/>
  <c r="I763" i="15"/>
  <c r="H763" i="15"/>
  <c r="G763" i="15"/>
  <c r="E763" i="15"/>
  <c r="D763" i="15"/>
  <c r="C763" i="15"/>
  <c r="B763" i="15"/>
  <c r="Q762" i="15"/>
  <c r="P762" i="15"/>
  <c r="N762" i="15"/>
  <c r="M762" i="15"/>
  <c r="L762" i="15"/>
  <c r="J762" i="15"/>
  <c r="I762" i="15"/>
  <c r="H762" i="15"/>
  <c r="G762" i="15"/>
  <c r="E762" i="15"/>
  <c r="C762" i="15"/>
  <c r="B762" i="15"/>
  <c r="Q761" i="15"/>
  <c r="P761" i="15"/>
  <c r="O761" i="15"/>
  <c r="N761" i="15"/>
  <c r="M761" i="15"/>
  <c r="L761" i="15"/>
  <c r="J761" i="15"/>
  <c r="I761" i="15"/>
  <c r="H761" i="15"/>
  <c r="G761" i="15"/>
  <c r="F761" i="15"/>
  <c r="E761" i="15"/>
  <c r="D761" i="15" s="1"/>
  <c r="C761" i="15"/>
  <c r="B761" i="15"/>
  <c r="Q760" i="15"/>
  <c r="P760" i="15"/>
  <c r="O760" i="15"/>
  <c r="M760" i="15"/>
  <c r="L760" i="15"/>
  <c r="I760" i="15"/>
  <c r="H760" i="15"/>
  <c r="G760" i="15"/>
  <c r="E760" i="15"/>
  <c r="D760" i="15"/>
  <c r="C760" i="15"/>
  <c r="B760" i="15"/>
  <c r="Q759" i="15"/>
  <c r="P759" i="15"/>
  <c r="M759" i="15"/>
  <c r="L759" i="15"/>
  <c r="I759" i="15"/>
  <c r="H759" i="15"/>
  <c r="G759" i="15"/>
  <c r="E759" i="15"/>
  <c r="D759" i="15"/>
  <c r="C759" i="15"/>
  <c r="B759" i="15"/>
  <c r="Q758" i="15"/>
  <c r="P758" i="15"/>
  <c r="N758" i="15"/>
  <c r="M758" i="15"/>
  <c r="L758" i="15"/>
  <c r="J758" i="15"/>
  <c r="I758" i="15"/>
  <c r="H758" i="15"/>
  <c r="G758" i="15"/>
  <c r="E758" i="15"/>
  <c r="C758" i="15"/>
  <c r="B758" i="15"/>
  <c r="Q757" i="15"/>
  <c r="P757" i="15"/>
  <c r="O757" i="15"/>
  <c r="N757" i="15"/>
  <c r="M757" i="15"/>
  <c r="L757" i="15"/>
  <c r="J757" i="15"/>
  <c r="I757" i="15"/>
  <c r="H757" i="15"/>
  <c r="G757" i="15"/>
  <c r="F757" i="15"/>
  <c r="E757" i="15"/>
  <c r="D757" i="15" s="1"/>
  <c r="C757" i="15"/>
  <c r="B757" i="15"/>
  <c r="Q756" i="15"/>
  <c r="P756" i="15"/>
  <c r="O756" i="15"/>
  <c r="M756" i="15"/>
  <c r="L756" i="15"/>
  <c r="I756" i="15"/>
  <c r="H756" i="15"/>
  <c r="G756" i="15"/>
  <c r="E756" i="15"/>
  <c r="D756" i="15"/>
  <c r="C756" i="15"/>
  <c r="B756" i="15"/>
  <c r="Q755" i="15"/>
  <c r="P755" i="15"/>
  <c r="M755" i="15"/>
  <c r="L755" i="15"/>
  <c r="I755" i="15"/>
  <c r="H755" i="15"/>
  <c r="G755" i="15"/>
  <c r="E755" i="15"/>
  <c r="D755" i="15"/>
  <c r="C755" i="15"/>
  <c r="B755" i="15"/>
  <c r="Q754" i="15"/>
  <c r="P754" i="15"/>
  <c r="N754" i="15"/>
  <c r="M754" i="15"/>
  <c r="L754" i="15"/>
  <c r="J754" i="15"/>
  <c r="I754" i="15"/>
  <c r="H754" i="15"/>
  <c r="G754" i="15"/>
  <c r="E754" i="15"/>
  <c r="C754" i="15"/>
  <c r="B754" i="15"/>
  <c r="Q753" i="15"/>
  <c r="P753" i="15"/>
  <c r="O753" i="15"/>
  <c r="N753" i="15"/>
  <c r="M753" i="15"/>
  <c r="L753" i="15"/>
  <c r="J753" i="15"/>
  <c r="I753" i="15"/>
  <c r="H753" i="15"/>
  <c r="G753" i="15"/>
  <c r="F753" i="15"/>
  <c r="E753" i="15"/>
  <c r="D753" i="15"/>
  <c r="A753" i="15" s="1"/>
  <c r="C753" i="15"/>
  <c r="B753" i="15"/>
  <c r="Q752" i="15"/>
  <c r="P752" i="15"/>
  <c r="O752" i="15"/>
  <c r="M752" i="15"/>
  <c r="L752" i="15"/>
  <c r="I752" i="15"/>
  <c r="H752" i="15"/>
  <c r="G752" i="15"/>
  <c r="E752" i="15"/>
  <c r="N752" i="15" s="1"/>
  <c r="D752" i="15"/>
  <c r="C752" i="15"/>
  <c r="B752" i="15"/>
  <c r="Q751" i="15"/>
  <c r="P751" i="15"/>
  <c r="M751" i="15"/>
  <c r="L751" i="15"/>
  <c r="I751" i="15"/>
  <c r="H751" i="15"/>
  <c r="G751" i="15"/>
  <c r="E751" i="15"/>
  <c r="C751" i="15"/>
  <c r="B751" i="15"/>
  <c r="Q750" i="15"/>
  <c r="P750" i="15"/>
  <c r="M750" i="15"/>
  <c r="L750" i="15"/>
  <c r="I750" i="15"/>
  <c r="H750" i="15"/>
  <c r="G750" i="15"/>
  <c r="E750" i="15"/>
  <c r="C750" i="15"/>
  <c r="B750" i="15"/>
  <c r="Q749" i="15"/>
  <c r="P749" i="15"/>
  <c r="O749" i="15"/>
  <c r="N749" i="15"/>
  <c r="M749" i="15"/>
  <c r="L749" i="15"/>
  <c r="J749" i="15"/>
  <c r="I749" i="15"/>
  <c r="H749" i="15"/>
  <c r="G749" i="15"/>
  <c r="E749" i="15"/>
  <c r="D749" i="15" s="1"/>
  <c r="C749" i="15"/>
  <c r="B749" i="15"/>
  <c r="Q748" i="15"/>
  <c r="P748" i="15"/>
  <c r="O748" i="15"/>
  <c r="M748" i="15"/>
  <c r="L748" i="15"/>
  <c r="I748" i="15"/>
  <c r="H748" i="15"/>
  <c r="G748" i="15"/>
  <c r="E748" i="15"/>
  <c r="N748" i="15" s="1"/>
  <c r="D748" i="15"/>
  <c r="C748" i="15"/>
  <c r="B748" i="15"/>
  <c r="Q747" i="15"/>
  <c r="P747" i="15"/>
  <c r="M747" i="15"/>
  <c r="L747" i="15"/>
  <c r="I747" i="15"/>
  <c r="H747" i="15"/>
  <c r="G747" i="15"/>
  <c r="E747" i="15"/>
  <c r="C747" i="15"/>
  <c r="B747" i="15"/>
  <c r="Q746" i="15"/>
  <c r="P746" i="15"/>
  <c r="M746" i="15"/>
  <c r="L746" i="15"/>
  <c r="I746" i="15"/>
  <c r="H746" i="15"/>
  <c r="G746" i="15"/>
  <c r="E746" i="15"/>
  <c r="C746" i="15"/>
  <c r="B746" i="15"/>
  <c r="Q745" i="15"/>
  <c r="P745" i="15"/>
  <c r="O745" i="15"/>
  <c r="N745" i="15"/>
  <c r="M745" i="15"/>
  <c r="L745" i="15"/>
  <c r="J745" i="15"/>
  <c r="I745" i="15"/>
  <c r="H745" i="15"/>
  <c r="G745" i="15"/>
  <c r="E745" i="15"/>
  <c r="D745" i="15" s="1"/>
  <c r="C745" i="15"/>
  <c r="B745" i="15"/>
  <c r="Q744" i="15"/>
  <c r="P744" i="15"/>
  <c r="O744" i="15"/>
  <c r="M744" i="15"/>
  <c r="L744" i="15"/>
  <c r="I744" i="15"/>
  <c r="H744" i="15"/>
  <c r="G744" i="15"/>
  <c r="E744" i="15"/>
  <c r="N744" i="15" s="1"/>
  <c r="D744" i="15"/>
  <c r="C744" i="15"/>
  <c r="B744" i="15"/>
  <c r="Q743" i="15"/>
  <c r="P743" i="15"/>
  <c r="M743" i="15"/>
  <c r="L743" i="15"/>
  <c r="I743" i="15"/>
  <c r="H743" i="15"/>
  <c r="G743" i="15"/>
  <c r="E743" i="15"/>
  <c r="C743" i="15"/>
  <c r="B743" i="15"/>
  <c r="Q742" i="15"/>
  <c r="P742" i="15"/>
  <c r="M742" i="15"/>
  <c r="L742" i="15"/>
  <c r="I742" i="15"/>
  <c r="H742" i="15"/>
  <c r="G742" i="15"/>
  <c r="E742" i="15"/>
  <c r="C742" i="15"/>
  <c r="B742" i="15"/>
  <c r="Q741" i="15"/>
  <c r="P741" i="15"/>
  <c r="O741" i="15"/>
  <c r="N741" i="15"/>
  <c r="M741" i="15"/>
  <c r="L741" i="15"/>
  <c r="J741" i="15"/>
  <c r="I741" i="15"/>
  <c r="H741" i="15"/>
  <c r="G741" i="15"/>
  <c r="E741" i="15"/>
  <c r="D741" i="15" s="1"/>
  <c r="C741" i="15"/>
  <c r="B741" i="15"/>
  <c r="Q740" i="15"/>
  <c r="P740" i="15"/>
  <c r="O740" i="15"/>
  <c r="M740" i="15"/>
  <c r="L740" i="15"/>
  <c r="I740" i="15"/>
  <c r="H740" i="15"/>
  <c r="G740" i="15"/>
  <c r="E740" i="15"/>
  <c r="N740" i="15" s="1"/>
  <c r="D740" i="15"/>
  <c r="C740" i="15"/>
  <c r="B740" i="15"/>
  <c r="Q739" i="15"/>
  <c r="P739" i="15"/>
  <c r="M739" i="15"/>
  <c r="L739" i="15"/>
  <c r="I739" i="15"/>
  <c r="H739" i="15"/>
  <c r="G739" i="15"/>
  <c r="E739" i="15"/>
  <c r="C739" i="15"/>
  <c r="B739" i="15"/>
  <c r="Q738" i="15"/>
  <c r="P738" i="15"/>
  <c r="M738" i="15"/>
  <c r="L738" i="15"/>
  <c r="I738" i="15"/>
  <c r="H738" i="15"/>
  <c r="G738" i="15"/>
  <c r="E738" i="15"/>
  <c r="C738" i="15"/>
  <c r="B738" i="15"/>
  <c r="Q737" i="15"/>
  <c r="P737" i="15"/>
  <c r="O737" i="15"/>
  <c r="N737" i="15"/>
  <c r="M737" i="15"/>
  <c r="L737" i="15"/>
  <c r="J737" i="15"/>
  <c r="I737" i="15"/>
  <c r="H737" i="15"/>
  <c r="G737" i="15"/>
  <c r="E737" i="15"/>
  <c r="D737" i="15" s="1"/>
  <c r="C737" i="15"/>
  <c r="B737" i="15"/>
  <c r="Q736" i="15"/>
  <c r="P736" i="15"/>
  <c r="O736" i="15"/>
  <c r="M736" i="15"/>
  <c r="L736" i="15"/>
  <c r="I736" i="15"/>
  <c r="H736" i="15"/>
  <c r="G736" i="15"/>
  <c r="E736" i="15"/>
  <c r="N736" i="15" s="1"/>
  <c r="D736" i="15"/>
  <c r="C736" i="15"/>
  <c r="B736" i="15"/>
  <c r="Q735" i="15"/>
  <c r="P735" i="15"/>
  <c r="M735" i="15"/>
  <c r="L735" i="15"/>
  <c r="I735" i="15"/>
  <c r="H735" i="15"/>
  <c r="G735" i="15"/>
  <c r="E735" i="15"/>
  <c r="C735" i="15"/>
  <c r="B735" i="15"/>
  <c r="Q734" i="15"/>
  <c r="P734" i="15"/>
  <c r="M734" i="15"/>
  <c r="L734" i="15"/>
  <c r="I734" i="15"/>
  <c r="H734" i="15"/>
  <c r="G734" i="15"/>
  <c r="E734" i="15"/>
  <c r="C734" i="15"/>
  <c r="B734" i="15"/>
  <c r="Q733" i="15"/>
  <c r="P733" i="15"/>
  <c r="O733" i="15"/>
  <c r="N733" i="15"/>
  <c r="M733" i="15"/>
  <c r="L733" i="15"/>
  <c r="J733" i="15"/>
  <c r="I733" i="15"/>
  <c r="H733" i="15"/>
  <c r="G733" i="15"/>
  <c r="E733" i="15"/>
  <c r="D733" i="15" s="1"/>
  <c r="C733" i="15"/>
  <c r="B733" i="15"/>
  <c r="Q732" i="15"/>
  <c r="P732" i="15"/>
  <c r="O732" i="15"/>
  <c r="M732" i="15"/>
  <c r="L732" i="15"/>
  <c r="I732" i="15"/>
  <c r="H732" i="15"/>
  <c r="G732" i="15"/>
  <c r="E732" i="15"/>
  <c r="N732" i="15" s="1"/>
  <c r="D732" i="15"/>
  <c r="C732" i="15"/>
  <c r="B732" i="15"/>
  <c r="Q731" i="15"/>
  <c r="P731" i="15"/>
  <c r="M731" i="15"/>
  <c r="L731" i="15"/>
  <c r="I731" i="15"/>
  <c r="H731" i="15"/>
  <c r="G731" i="15"/>
  <c r="E731" i="15"/>
  <c r="C731" i="15"/>
  <c r="B731" i="15"/>
  <c r="Q730" i="15"/>
  <c r="P730" i="15"/>
  <c r="M730" i="15"/>
  <c r="L730" i="15"/>
  <c r="I730" i="15"/>
  <c r="H730" i="15"/>
  <c r="G730" i="15"/>
  <c r="E730" i="15"/>
  <c r="C730" i="15"/>
  <c r="B730" i="15"/>
  <c r="Q729" i="15"/>
  <c r="P729" i="15"/>
  <c r="O729" i="15"/>
  <c r="N729" i="15"/>
  <c r="M729" i="15"/>
  <c r="L729" i="15"/>
  <c r="J729" i="15"/>
  <c r="I729" i="15"/>
  <c r="H729" i="15"/>
  <c r="G729" i="15"/>
  <c r="F729" i="15"/>
  <c r="E729" i="15"/>
  <c r="D729" i="15"/>
  <c r="A729" i="15" s="1"/>
  <c r="C729" i="15"/>
  <c r="B729" i="15"/>
  <c r="Q728" i="15"/>
  <c r="P728" i="15"/>
  <c r="O728" i="15"/>
  <c r="M728" i="15"/>
  <c r="L728" i="15"/>
  <c r="I728" i="15"/>
  <c r="H728" i="15"/>
  <c r="G728" i="15"/>
  <c r="E728" i="15"/>
  <c r="D728" i="15"/>
  <c r="C728" i="15"/>
  <c r="B728" i="15"/>
  <c r="Q727" i="15"/>
  <c r="P727" i="15"/>
  <c r="M727" i="15"/>
  <c r="L727" i="15"/>
  <c r="I727" i="15"/>
  <c r="H727" i="15"/>
  <c r="G727" i="15"/>
  <c r="E727" i="15"/>
  <c r="D727" i="15" s="1"/>
  <c r="C727" i="15"/>
  <c r="B727" i="15"/>
  <c r="Q726" i="15"/>
  <c r="P726" i="15"/>
  <c r="N726" i="15"/>
  <c r="M726" i="15"/>
  <c r="L726" i="15"/>
  <c r="J726" i="15"/>
  <c r="I726" i="15"/>
  <c r="H726" i="15"/>
  <c r="G726" i="15"/>
  <c r="E726" i="15"/>
  <c r="C726" i="15"/>
  <c r="B726" i="15"/>
  <c r="Q725" i="15"/>
  <c r="P725" i="15"/>
  <c r="O725" i="15"/>
  <c r="N725" i="15"/>
  <c r="M725" i="15"/>
  <c r="L725" i="15"/>
  <c r="J725" i="15"/>
  <c r="I725" i="15"/>
  <c r="H725" i="15"/>
  <c r="G725" i="15"/>
  <c r="F725" i="15"/>
  <c r="E725" i="15"/>
  <c r="D725" i="15"/>
  <c r="C725" i="15"/>
  <c r="B725" i="15"/>
  <c r="Q724" i="15"/>
  <c r="P724" i="15"/>
  <c r="O724" i="15"/>
  <c r="M724" i="15"/>
  <c r="L724" i="15"/>
  <c r="I724" i="15"/>
  <c r="H724" i="15"/>
  <c r="G724" i="15"/>
  <c r="E724" i="15"/>
  <c r="D724" i="15"/>
  <c r="C724" i="15"/>
  <c r="B724" i="15"/>
  <c r="Q723" i="15"/>
  <c r="P723" i="15"/>
  <c r="M723" i="15"/>
  <c r="L723" i="15"/>
  <c r="I723" i="15"/>
  <c r="H723" i="15"/>
  <c r="G723" i="15"/>
  <c r="E723" i="15"/>
  <c r="D723" i="15"/>
  <c r="F723" i="15" s="1"/>
  <c r="C723" i="15"/>
  <c r="B723" i="15"/>
  <c r="Q722" i="15"/>
  <c r="P722" i="15"/>
  <c r="N722" i="15"/>
  <c r="M722" i="15"/>
  <c r="L722" i="15"/>
  <c r="J722" i="15"/>
  <c r="I722" i="15"/>
  <c r="H722" i="15"/>
  <c r="G722" i="15"/>
  <c r="E722" i="15"/>
  <c r="C722" i="15"/>
  <c r="B722" i="15"/>
  <c r="Q721" i="15"/>
  <c r="P721" i="15"/>
  <c r="O721" i="15"/>
  <c r="N721" i="15"/>
  <c r="M721" i="15"/>
  <c r="L721" i="15"/>
  <c r="J721" i="15"/>
  <c r="I721" i="15"/>
  <c r="H721" i="15"/>
  <c r="G721" i="15"/>
  <c r="F721" i="15"/>
  <c r="E721" i="15"/>
  <c r="D721" i="15"/>
  <c r="C721" i="15"/>
  <c r="B721" i="15"/>
  <c r="Q720" i="15"/>
  <c r="P720" i="15"/>
  <c r="O720" i="15"/>
  <c r="M720" i="15"/>
  <c r="L720" i="15"/>
  <c r="I720" i="15"/>
  <c r="H720" i="15"/>
  <c r="G720" i="15"/>
  <c r="E720" i="15"/>
  <c r="N720" i="15" s="1"/>
  <c r="D720" i="15"/>
  <c r="C720" i="15"/>
  <c r="B720" i="15"/>
  <c r="Q719" i="15"/>
  <c r="P719" i="15"/>
  <c r="M719" i="15"/>
  <c r="L719" i="15"/>
  <c r="I719" i="15"/>
  <c r="H719" i="15"/>
  <c r="G719" i="15"/>
  <c r="E719" i="15"/>
  <c r="D719" i="15"/>
  <c r="C719" i="15"/>
  <c r="B719" i="15"/>
  <c r="Q718" i="15"/>
  <c r="P718" i="15"/>
  <c r="M718" i="15"/>
  <c r="L718" i="15"/>
  <c r="I718" i="15"/>
  <c r="H718" i="15"/>
  <c r="G718" i="15"/>
  <c r="E718" i="15"/>
  <c r="C718" i="15"/>
  <c r="B718" i="15"/>
  <c r="Q717" i="15"/>
  <c r="P717" i="15"/>
  <c r="O717" i="15"/>
  <c r="N717" i="15"/>
  <c r="M717" i="15"/>
  <c r="L717" i="15"/>
  <c r="J717" i="15"/>
  <c r="I717" i="15"/>
  <c r="H717" i="15"/>
  <c r="G717" i="15"/>
  <c r="F717" i="15"/>
  <c r="E717" i="15"/>
  <c r="D717" i="15"/>
  <c r="A717" i="15" s="1"/>
  <c r="C717" i="15"/>
  <c r="B717" i="15"/>
  <c r="Q716" i="15"/>
  <c r="P716" i="15"/>
  <c r="O716" i="15"/>
  <c r="M716" i="15"/>
  <c r="L716" i="15"/>
  <c r="I716" i="15"/>
  <c r="H716" i="15"/>
  <c r="G716" i="15"/>
  <c r="E716" i="15"/>
  <c r="N716" i="15" s="1"/>
  <c r="D716" i="15"/>
  <c r="C716" i="15"/>
  <c r="B716" i="15"/>
  <c r="Q715" i="15"/>
  <c r="P715" i="15"/>
  <c r="M715" i="15"/>
  <c r="L715" i="15"/>
  <c r="I715" i="15"/>
  <c r="H715" i="15"/>
  <c r="G715" i="15"/>
  <c r="E715" i="15"/>
  <c r="C715" i="15"/>
  <c r="B715" i="15"/>
  <c r="Q714" i="15"/>
  <c r="P714" i="15"/>
  <c r="M714" i="15"/>
  <c r="L714" i="15"/>
  <c r="I714" i="15"/>
  <c r="H714" i="15"/>
  <c r="G714" i="15"/>
  <c r="E714" i="15"/>
  <c r="C714" i="15"/>
  <c r="B714" i="15"/>
  <c r="Q713" i="15"/>
  <c r="P713" i="15"/>
  <c r="O713" i="15"/>
  <c r="N713" i="15"/>
  <c r="M713" i="15"/>
  <c r="L713" i="15"/>
  <c r="J713" i="15"/>
  <c r="I713" i="15"/>
  <c r="H713" i="15"/>
  <c r="G713" i="15"/>
  <c r="F713" i="15"/>
  <c r="E713" i="15"/>
  <c r="D713" i="15"/>
  <c r="A713" i="15" s="1"/>
  <c r="C713" i="15"/>
  <c r="B713" i="15"/>
  <c r="Q712" i="15"/>
  <c r="P712" i="15"/>
  <c r="O712" i="15"/>
  <c r="M712" i="15"/>
  <c r="L712" i="15"/>
  <c r="I712" i="15"/>
  <c r="H712" i="15"/>
  <c r="G712" i="15"/>
  <c r="E712" i="15"/>
  <c r="D712" i="15"/>
  <c r="C712" i="15"/>
  <c r="B712" i="15"/>
  <c r="Q711" i="15"/>
  <c r="P711" i="15"/>
  <c r="M711" i="15"/>
  <c r="L711" i="15"/>
  <c r="I711" i="15"/>
  <c r="H711" i="15"/>
  <c r="G711" i="15"/>
  <c r="E711" i="15"/>
  <c r="D711" i="15" s="1"/>
  <c r="C711" i="15"/>
  <c r="B711" i="15"/>
  <c r="Q710" i="15"/>
  <c r="P710" i="15"/>
  <c r="N710" i="15"/>
  <c r="M710" i="15"/>
  <c r="L710" i="15"/>
  <c r="J710" i="15"/>
  <c r="I710" i="15"/>
  <c r="H710" i="15"/>
  <c r="G710" i="15"/>
  <c r="E710" i="15"/>
  <c r="C710" i="15"/>
  <c r="B710" i="15"/>
  <c r="Q709" i="15"/>
  <c r="P709" i="15"/>
  <c r="O709" i="15"/>
  <c r="N709" i="15"/>
  <c r="M709" i="15"/>
  <c r="L709" i="15"/>
  <c r="J709" i="15"/>
  <c r="I709" i="15"/>
  <c r="H709" i="15"/>
  <c r="G709" i="15"/>
  <c r="F709" i="15"/>
  <c r="E709" i="15"/>
  <c r="D709" i="15"/>
  <c r="C709" i="15"/>
  <c r="B709" i="15"/>
  <c r="Q708" i="15"/>
  <c r="P708" i="15"/>
  <c r="O708" i="15"/>
  <c r="M708" i="15"/>
  <c r="L708" i="15"/>
  <c r="I708" i="15"/>
  <c r="H708" i="15"/>
  <c r="G708" i="15"/>
  <c r="E708" i="15"/>
  <c r="D708" i="15"/>
  <c r="C708" i="15"/>
  <c r="B708" i="15"/>
  <c r="Q707" i="15"/>
  <c r="P707" i="15"/>
  <c r="M707" i="15"/>
  <c r="L707" i="15"/>
  <c r="I707" i="15"/>
  <c r="H707" i="15"/>
  <c r="G707" i="15"/>
  <c r="E707" i="15"/>
  <c r="D707" i="15"/>
  <c r="F707" i="15" s="1"/>
  <c r="C707" i="15"/>
  <c r="B707" i="15"/>
  <c r="Q706" i="15"/>
  <c r="P706" i="15"/>
  <c r="N706" i="15"/>
  <c r="M706" i="15"/>
  <c r="L706" i="15"/>
  <c r="J706" i="15"/>
  <c r="I706" i="15"/>
  <c r="H706" i="15"/>
  <c r="G706" i="15"/>
  <c r="E706" i="15"/>
  <c r="C706" i="15"/>
  <c r="B706" i="15"/>
  <c r="Q705" i="15"/>
  <c r="P705" i="15"/>
  <c r="O705" i="15"/>
  <c r="N705" i="15"/>
  <c r="M705" i="15"/>
  <c r="L705" i="15"/>
  <c r="J705" i="15"/>
  <c r="I705" i="15"/>
  <c r="H705" i="15"/>
  <c r="G705" i="15"/>
  <c r="F705" i="15"/>
  <c r="E705" i="15"/>
  <c r="D705" i="15"/>
  <c r="C705" i="15"/>
  <c r="B705" i="15"/>
  <c r="Q704" i="15"/>
  <c r="P704" i="15"/>
  <c r="O704" i="15"/>
  <c r="M704" i="15"/>
  <c r="L704" i="15"/>
  <c r="I704" i="15"/>
  <c r="H704" i="15"/>
  <c r="G704" i="15"/>
  <c r="E704" i="15"/>
  <c r="N704" i="15" s="1"/>
  <c r="D704" i="15"/>
  <c r="C704" i="15"/>
  <c r="B704" i="15"/>
  <c r="Q703" i="15"/>
  <c r="P703" i="15"/>
  <c r="M703" i="15"/>
  <c r="L703" i="15"/>
  <c r="I703" i="15"/>
  <c r="H703" i="15"/>
  <c r="G703" i="15"/>
  <c r="E703" i="15"/>
  <c r="D703" i="15"/>
  <c r="C703" i="15"/>
  <c r="B703" i="15"/>
  <c r="Q702" i="15"/>
  <c r="P702" i="15"/>
  <c r="M702" i="15"/>
  <c r="L702" i="15"/>
  <c r="I702" i="15"/>
  <c r="H702" i="15"/>
  <c r="G702" i="15"/>
  <c r="E702" i="15"/>
  <c r="C702" i="15"/>
  <c r="B702" i="15"/>
  <c r="Q701" i="15"/>
  <c r="P701" i="15"/>
  <c r="O701" i="15"/>
  <c r="N701" i="15"/>
  <c r="M701" i="15"/>
  <c r="L701" i="15"/>
  <c r="J701" i="15"/>
  <c r="I701" i="15"/>
  <c r="H701" i="15"/>
  <c r="G701" i="15"/>
  <c r="E701" i="15"/>
  <c r="D701" i="15" s="1"/>
  <c r="C701" i="15"/>
  <c r="B701" i="15"/>
  <c r="Q700" i="15"/>
  <c r="P700" i="15"/>
  <c r="O700" i="15"/>
  <c r="M700" i="15"/>
  <c r="L700" i="15"/>
  <c r="N700" i="15" s="1"/>
  <c r="I700" i="15"/>
  <c r="H700" i="15"/>
  <c r="J700" i="15" s="1"/>
  <c r="G700" i="15"/>
  <c r="E700" i="15"/>
  <c r="D700" i="15"/>
  <c r="C700" i="15"/>
  <c r="B700" i="15"/>
  <c r="Q699" i="15"/>
  <c r="P699" i="15"/>
  <c r="M699" i="15"/>
  <c r="L699" i="15"/>
  <c r="I699" i="15"/>
  <c r="H699" i="15"/>
  <c r="G699" i="15"/>
  <c r="E699" i="15"/>
  <c r="D699" i="15"/>
  <c r="C699" i="15"/>
  <c r="B699" i="15"/>
  <c r="Q698" i="15"/>
  <c r="P698" i="15"/>
  <c r="M698" i="15"/>
  <c r="L698" i="15"/>
  <c r="I698" i="15"/>
  <c r="H698" i="15"/>
  <c r="G698" i="15"/>
  <c r="E698" i="15"/>
  <c r="C698" i="15"/>
  <c r="B698" i="15"/>
  <c r="Q697" i="15"/>
  <c r="P697" i="15"/>
  <c r="O697" i="15"/>
  <c r="N697" i="15"/>
  <c r="M697" i="15"/>
  <c r="L697" i="15"/>
  <c r="J697" i="15"/>
  <c r="I697" i="15"/>
  <c r="H697" i="15"/>
  <c r="G697" i="15"/>
  <c r="E697" i="15"/>
  <c r="D697" i="15" s="1"/>
  <c r="C697" i="15"/>
  <c r="B697" i="15"/>
  <c r="Q696" i="15"/>
  <c r="P696" i="15"/>
  <c r="O696" i="15"/>
  <c r="M696" i="15"/>
  <c r="L696" i="15"/>
  <c r="N696" i="15" s="1"/>
  <c r="I696" i="15"/>
  <c r="H696" i="15"/>
  <c r="J696" i="15" s="1"/>
  <c r="G696" i="15"/>
  <c r="E696" i="15"/>
  <c r="D696" i="15"/>
  <c r="C696" i="15"/>
  <c r="B696" i="15"/>
  <c r="Q695" i="15"/>
  <c r="P695" i="15"/>
  <c r="M695" i="15"/>
  <c r="L695" i="15"/>
  <c r="I695" i="15"/>
  <c r="H695" i="15"/>
  <c r="G695" i="15"/>
  <c r="E695" i="15"/>
  <c r="D695" i="15"/>
  <c r="C695" i="15"/>
  <c r="B695" i="15"/>
  <c r="Q694" i="15"/>
  <c r="P694" i="15"/>
  <c r="M694" i="15"/>
  <c r="L694" i="15"/>
  <c r="I694" i="15"/>
  <c r="H694" i="15"/>
  <c r="G694" i="15"/>
  <c r="E694" i="15"/>
  <c r="C694" i="15"/>
  <c r="B694" i="15"/>
  <c r="Q693" i="15"/>
  <c r="P693" i="15"/>
  <c r="O693" i="15"/>
  <c r="N693" i="15"/>
  <c r="M693" i="15"/>
  <c r="L693" i="15"/>
  <c r="J693" i="15"/>
  <c r="I693" i="15"/>
  <c r="H693" i="15"/>
  <c r="G693" i="15"/>
  <c r="E693" i="15"/>
  <c r="D693" i="15" s="1"/>
  <c r="C693" i="15"/>
  <c r="B693" i="15"/>
  <c r="Q692" i="15"/>
  <c r="P692" i="15"/>
  <c r="O692" i="15"/>
  <c r="M692" i="15"/>
  <c r="L692" i="15"/>
  <c r="N692" i="15" s="1"/>
  <c r="I692" i="15"/>
  <c r="H692" i="15"/>
  <c r="J692" i="15" s="1"/>
  <c r="G692" i="15"/>
  <c r="E692" i="15"/>
  <c r="D692" i="15"/>
  <c r="C692" i="15"/>
  <c r="B692" i="15"/>
  <c r="Q691" i="15"/>
  <c r="P691" i="15"/>
  <c r="M691" i="15"/>
  <c r="L691" i="15"/>
  <c r="I691" i="15"/>
  <c r="H691" i="15"/>
  <c r="G691" i="15"/>
  <c r="E691" i="15"/>
  <c r="D691" i="15"/>
  <c r="C691" i="15"/>
  <c r="B691" i="15"/>
  <c r="Q690" i="15"/>
  <c r="P690" i="15"/>
  <c r="M690" i="15"/>
  <c r="L690" i="15"/>
  <c r="I690" i="15"/>
  <c r="H690" i="15"/>
  <c r="G690" i="15"/>
  <c r="E690" i="15"/>
  <c r="C690" i="15"/>
  <c r="B690" i="15"/>
  <c r="Q689" i="15"/>
  <c r="P689" i="15"/>
  <c r="O689" i="15"/>
  <c r="N689" i="15"/>
  <c r="M689" i="15"/>
  <c r="L689" i="15"/>
  <c r="J689" i="15"/>
  <c r="I689" i="15"/>
  <c r="H689" i="15"/>
  <c r="G689" i="15"/>
  <c r="E689" i="15"/>
  <c r="D689" i="15" s="1"/>
  <c r="C689" i="15"/>
  <c r="B689" i="15"/>
  <c r="Q688" i="15"/>
  <c r="P688" i="15"/>
  <c r="O688" i="15"/>
  <c r="M688" i="15"/>
  <c r="L688" i="15"/>
  <c r="N688" i="15" s="1"/>
  <c r="I688" i="15"/>
  <c r="H688" i="15"/>
  <c r="J688" i="15" s="1"/>
  <c r="G688" i="15"/>
  <c r="E688" i="15"/>
  <c r="D688" i="15"/>
  <c r="C688" i="15"/>
  <c r="B688" i="15"/>
  <c r="Q687" i="15"/>
  <c r="P687" i="15"/>
  <c r="M687" i="15"/>
  <c r="L687" i="15"/>
  <c r="I687" i="15"/>
  <c r="H687" i="15"/>
  <c r="G687" i="15"/>
  <c r="E687" i="15"/>
  <c r="D687" i="15"/>
  <c r="C687" i="15"/>
  <c r="B687" i="15"/>
  <c r="Q686" i="15"/>
  <c r="P686" i="15"/>
  <c r="M686" i="15"/>
  <c r="L686" i="15"/>
  <c r="I686" i="15"/>
  <c r="H686" i="15"/>
  <c r="G686" i="15"/>
  <c r="E686" i="15"/>
  <c r="C686" i="15"/>
  <c r="B686" i="15"/>
  <c r="Q685" i="15"/>
  <c r="P685" i="15"/>
  <c r="O685" i="15"/>
  <c r="N685" i="15"/>
  <c r="M685" i="15"/>
  <c r="L685" i="15"/>
  <c r="J685" i="15"/>
  <c r="I685" i="15"/>
  <c r="H685" i="15"/>
  <c r="G685" i="15"/>
  <c r="E685" i="15"/>
  <c r="D685" i="15" s="1"/>
  <c r="C685" i="15"/>
  <c r="B685" i="15"/>
  <c r="Q684" i="15"/>
  <c r="P684" i="15"/>
  <c r="O684" i="15"/>
  <c r="M684" i="15"/>
  <c r="L684" i="15"/>
  <c r="N684" i="15" s="1"/>
  <c r="I684" i="15"/>
  <c r="H684" i="15"/>
  <c r="J684" i="15" s="1"/>
  <c r="G684" i="15"/>
  <c r="E684" i="15"/>
  <c r="D684" i="15"/>
  <c r="C684" i="15"/>
  <c r="B684" i="15"/>
  <c r="Q683" i="15"/>
  <c r="P683" i="15"/>
  <c r="M683" i="15"/>
  <c r="L683" i="15"/>
  <c r="I683" i="15"/>
  <c r="H683" i="15"/>
  <c r="G683" i="15"/>
  <c r="E683" i="15"/>
  <c r="D683" i="15"/>
  <c r="C683" i="15"/>
  <c r="B683" i="15"/>
  <c r="Q682" i="15"/>
  <c r="P682" i="15"/>
  <c r="M682" i="15"/>
  <c r="L682" i="15"/>
  <c r="I682" i="15"/>
  <c r="H682" i="15"/>
  <c r="G682" i="15"/>
  <c r="E682" i="15"/>
  <c r="C682" i="15"/>
  <c r="B682" i="15"/>
  <c r="Q681" i="15"/>
  <c r="P681" i="15"/>
  <c r="O681" i="15"/>
  <c r="N681" i="15"/>
  <c r="M681" i="15"/>
  <c r="L681" i="15"/>
  <c r="J681" i="15"/>
  <c r="I681" i="15"/>
  <c r="H681" i="15"/>
  <c r="G681" i="15"/>
  <c r="E681" i="15"/>
  <c r="D681" i="15" s="1"/>
  <c r="C681" i="15"/>
  <c r="B681" i="15"/>
  <c r="Q680" i="15"/>
  <c r="P680" i="15"/>
  <c r="O680" i="15"/>
  <c r="M680" i="15"/>
  <c r="L680" i="15"/>
  <c r="N680" i="15" s="1"/>
  <c r="I680" i="15"/>
  <c r="H680" i="15"/>
  <c r="J680" i="15" s="1"/>
  <c r="G680" i="15"/>
  <c r="E680" i="15"/>
  <c r="D680" i="15"/>
  <c r="C680" i="15"/>
  <c r="B680" i="15"/>
  <c r="Q679" i="15"/>
  <c r="P679" i="15"/>
  <c r="M679" i="15"/>
  <c r="L679" i="15"/>
  <c r="I679" i="15"/>
  <c r="H679" i="15"/>
  <c r="G679" i="15"/>
  <c r="E679" i="15"/>
  <c r="D679" i="15"/>
  <c r="C679" i="15"/>
  <c r="B679" i="15"/>
  <c r="Q678" i="15"/>
  <c r="P678" i="15"/>
  <c r="M678" i="15"/>
  <c r="L678" i="15"/>
  <c r="I678" i="15"/>
  <c r="H678" i="15"/>
  <c r="G678" i="15"/>
  <c r="E678" i="15"/>
  <c r="C678" i="15"/>
  <c r="B678" i="15"/>
  <c r="Q677" i="15"/>
  <c r="P677" i="15"/>
  <c r="O677" i="15"/>
  <c r="N677" i="15"/>
  <c r="M677" i="15"/>
  <c r="L677" i="15"/>
  <c r="J677" i="15"/>
  <c r="I677" i="15"/>
  <c r="H677" i="15"/>
  <c r="G677" i="15"/>
  <c r="E677" i="15"/>
  <c r="D677" i="15" s="1"/>
  <c r="C677" i="15"/>
  <c r="B677" i="15"/>
  <c r="Q676" i="15"/>
  <c r="P676" i="15"/>
  <c r="O676" i="15"/>
  <c r="M676" i="15"/>
  <c r="L676" i="15"/>
  <c r="N676" i="15" s="1"/>
  <c r="I676" i="15"/>
  <c r="H676" i="15"/>
  <c r="J676" i="15" s="1"/>
  <c r="G676" i="15"/>
  <c r="E676" i="15"/>
  <c r="D676" i="15"/>
  <c r="C676" i="15"/>
  <c r="B676" i="15"/>
  <c r="Q675" i="15"/>
  <c r="P675" i="15"/>
  <c r="M675" i="15"/>
  <c r="L675" i="15"/>
  <c r="I675" i="15"/>
  <c r="H675" i="15"/>
  <c r="G675" i="15"/>
  <c r="E675" i="15"/>
  <c r="C675" i="15"/>
  <c r="B675" i="15"/>
  <c r="Q674" i="15"/>
  <c r="P674" i="15"/>
  <c r="M674" i="15"/>
  <c r="L674" i="15"/>
  <c r="I674" i="15"/>
  <c r="H674" i="15"/>
  <c r="G674" i="15"/>
  <c r="E674" i="15"/>
  <c r="C674" i="15"/>
  <c r="B674" i="15"/>
  <c r="Q673" i="15"/>
  <c r="P673" i="15"/>
  <c r="O673" i="15"/>
  <c r="N673" i="15"/>
  <c r="M673" i="15"/>
  <c r="L673" i="15"/>
  <c r="J673" i="15"/>
  <c r="I673" i="15"/>
  <c r="H673" i="15"/>
  <c r="G673" i="15"/>
  <c r="F673" i="15"/>
  <c r="E673" i="15"/>
  <c r="D673" i="15" s="1"/>
  <c r="C673" i="15"/>
  <c r="B673" i="15"/>
  <c r="A673" i="15"/>
  <c r="Q672" i="15"/>
  <c r="P672" i="15"/>
  <c r="O672" i="15"/>
  <c r="N672" i="15"/>
  <c r="M672" i="15"/>
  <c r="L672" i="15"/>
  <c r="J672" i="15"/>
  <c r="I672" i="15"/>
  <c r="H672" i="15"/>
  <c r="G672" i="15"/>
  <c r="F672" i="15"/>
  <c r="E672" i="15"/>
  <c r="D672" i="15"/>
  <c r="C672" i="15"/>
  <c r="B672" i="15"/>
  <c r="Q671" i="15"/>
  <c r="P671" i="15"/>
  <c r="O671" i="15"/>
  <c r="M671" i="15"/>
  <c r="L671" i="15"/>
  <c r="I671" i="15"/>
  <c r="H671" i="15"/>
  <c r="G671" i="15"/>
  <c r="E671" i="15"/>
  <c r="D671" i="15"/>
  <c r="C671" i="15"/>
  <c r="B671" i="15"/>
  <c r="Q670" i="15"/>
  <c r="P670" i="15"/>
  <c r="M670" i="15"/>
  <c r="L670" i="15"/>
  <c r="I670" i="15"/>
  <c r="H670" i="15"/>
  <c r="G670" i="15"/>
  <c r="E670" i="15"/>
  <c r="O670" i="15" s="1"/>
  <c r="D670" i="15"/>
  <c r="C670" i="15"/>
  <c r="B670" i="15"/>
  <c r="Q669" i="15"/>
  <c r="P669" i="15"/>
  <c r="M669" i="15"/>
  <c r="L669" i="15"/>
  <c r="I669" i="15"/>
  <c r="H669" i="15"/>
  <c r="G669" i="15"/>
  <c r="E669" i="15"/>
  <c r="C669" i="15"/>
  <c r="B669" i="15"/>
  <c r="Q668" i="15"/>
  <c r="P668" i="15"/>
  <c r="O668" i="15"/>
  <c r="M668" i="15"/>
  <c r="L668" i="15"/>
  <c r="N668" i="15" s="1"/>
  <c r="I668" i="15"/>
  <c r="H668" i="15"/>
  <c r="J668" i="15" s="1"/>
  <c r="G668" i="15"/>
  <c r="E668" i="15"/>
  <c r="D668" i="15"/>
  <c r="C668" i="15"/>
  <c r="B668" i="15"/>
  <c r="Q667" i="15"/>
  <c r="P667" i="15"/>
  <c r="M667" i="15"/>
  <c r="L667" i="15"/>
  <c r="I667" i="15"/>
  <c r="H667" i="15"/>
  <c r="G667" i="15"/>
  <c r="E667" i="15"/>
  <c r="C667" i="15"/>
  <c r="B667" i="15"/>
  <c r="Q666" i="15"/>
  <c r="P666" i="15"/>
  <c r="M666" i="15"/>
  <c r="L666" i="15"/>
  <c r="I666" i="15"/>
  <c r="H666" i="15"/>
  <c r="G666" i="15"/>
  <c r="E666" i="15"/>
  <c r="C666" i="15"/>
  <c r="B666" i="15"/>
  <c r="Q665" i="15"/>
  <c r="P665" i="15"/>
  <c r="O665" i="15"/>
  <c r="N665" i="15"/>
  <c r="M665" i="15"/>
  <c r="L665" i="15"/>
  <c r="J665" i="15"/>
  <c r="I665" i="15"/>
  <c r="H665" i="15"/>
  <c r="G665" i="15"/>
  <c r="F665" i="15"/>
  <c r="E665" i="15"/>
  <c r="D665" i="15" s="1"/>
  <c r="C665" i="15"/>
  <c r="B665" i="15"/>
  <c r="A665" i="15"/>
  <c r="Q664" i="15"/>
  <c r="P664" i="15"/>
  <c r="O664" i="15"/>
  <c r="N664" i="15"/>
  <c r="M664" i="15"/>
  <c r="L664" i="15"/>
  <c r="J664" i="15"/>
  <c r="I664" i="15"/>
  <c r="H664" i="15"/>
  <c r="G664" i="15"/>
  <c r="F664" i="15"/>
  <c r="E664" i="15"/>
  <c r="D664" i="15"/>
  <c r="C664" i="15"/>
  <c r="B664" i="15"/>
  <c r="Q663" i="15"/>
  <c r="P663" i="15"/>
  <c r="O663" i="15"/>
  <c r="N663" i="15"/>
  <c r="M663" i="15"/>
  <c r="L663" i="15"/>
  <c r="J663" i="15"/>
  <c r="I663" i="15"/>
  <c r="H663" i="15"/>
  <c r="G663" i="15"/>
  <c r="F663" i="15"/>
  <c r="E663" i="15"/>
  <c r="D663" i="15"/>
  <c r="C663" i="15"/>
  <c r="B663" i="15"/>
  <c r="Q662" i="15"/>
  <c r="P662" i="15"/>
  <c r="O662" i="15"/>
  <c r="M662" i="15"/>
  <c r="L662" i="15"/>
  <c r="I662" i="15"/>
  <c r="H662" i="15"/>
  <c r="G662" i="15"/>
  <c r="E662" i="15"/>
  <c r="D662" i="15"/>
  <c r="C662" i="15"/>
  <c r="B662" i="15"/>
  <c r="Q661" i="15"/>
  <c r="P661" i="15"/>
  <c r="M661" i="15"/>
  <c r="L661" i="15"/>
  <c r="I661" i="15"/>
  <c r="H661" i="15"/>
  <c r="G661" i="15"/>
  <c r="E661" i="15"/>
  <c r="D661" i="15" s="1"/>
  <c r="C661" i="15"/>
  <c r="B661" i="15"/>
  <c r="Q660" i="15"/>
  <c r="P660" i="15"/>
  <c r="N660" i="15"/>
  <c r="M660" i="15"/>
  <c r="L660" i="15"/>
  <c r="J660" i="15"/>
  <c r="I660" i="15"/>
  <c r="H660" i="15"/>
  <c r="G660" i="15"/>
  <c r="E660" i="15"/>
  <c r="C660" i="15"/>
  <c r="B660" i="15"/>
  <c r="Q659" i="15"/>
  <c r="P659" i="15"/>
  <c r="O659" i="15"/>
  <c r="N659" i="15"/>
  <c r="M659" i="15"/>
  <c r="L659" i="15"/>
  <c r="J659" i="15"/>
  <c r="I659" i="15"/>
  <c r="H659" i="15"/>
  <c r="G659" i="15"/>
  <c r="F659" i="15"/>
  <c r="E659" i="15"/>
  <c r="D659" i="15"/>
  <c r="C659" i="15"/>
  <c r="B659" i="15"/>
  <c r="Q658" i="15"/>
  <c r="P658" i="15"/>
  <c r="O658" i="15"/>
  <c r="M658" i="15"/>
  <c r="L658" i="15"/>
  <c r="I658" i="15"/>
  <c r="H658" i="15"/>
  <c r="G658" i="15"/>
  <c r="E658" i="15"/>
  <c r="D658" i="15"/>
  <c r="C658" i="15"/>
  <c r="B658" i="15"/>
  <c r="Q657" i="15"/>
  <c r="P657" i="15"/>
  <c r="M657" i="15"/>
  <c r="L657" i="15"/>
  <c r="I657" i="15"/>
  <c r="H657" i="15"/>
  <c r="G657" i="15"/>
  <c r="E657" i="15"/>
  <c r="D657" i="15"/>
  <c r="F657" i="15" s="1"/>
  <c r="C657" i="15"/>
  <c r="B657" i="15"/>
  <c r="Q656" i="15"/>
  <c r="P656" i="15"/>
  <c r="N656" i="15"/>
  <c r="M656" i="15"/>
  <c r="L656" i="15"/>
  <c r="J656" i="15"/>
  <c r="I656" i="15"/>
  <c r="H656" i="15"/>
  <c r="G656" i="15"/>
  <c r="E656" i="15"/>
  <c r="C656" i="15"/>
  <c r="B656" i="15"/>
  <c r="Q655" i="15"/>
  <c r="P655" i="15"/>
  <c r="O655" i="15"/>
  <c r="N655" i="15"/>
  <c r="M655" i="15"/>
  <c r="L655" i="15"/>
  <c r="J655" i="15"/>
  <c r="I655" i="15"/>
  <c r="H655" i="15"/>
  <c r="G655" i="15"/>
  <c r="F655" i="15"/>
  <c r="E655" i="15"/>
  <c r="D655" i="15"/>
  <c r="A655" i="15" s="1"/>
  <c r="C655" i="15"/>
  <c r="B655" i="15"/>
  <c r="Q654" i="15"/>
  <c r="P654" i="15"/>
  <c r="O654" i="15"/>
  <c r="M654" i="15"/>
  <c r="L654" i="15"/>
  <c r="I654" i="15"/>
  <c r="H654" i="15"/>
  <c r="G654" i="15"/>
  <c r="E654" i="15"/>
  <c r="N654" i="15" s="1"/>
  <c r="D654" i="15"/>
  <c r="C654" i="15"/>
  <c r="B654" i="15"/>
  <c r="Q653" i="15"/>
  <c r="P653" i="15"/>
  <c r="M653" i="15"/>
  <c r="L653" i="15"/>
  <c r="I653" i="15"/>
  <c r="H653" i="15"/>
  <c r="G653" i="15"/>
  <c r="E653" i="15"/>
  <c r="D653" i="15"/>
  <c r="C653" i="15"/>
  <c r="B653" i="15"/>
  <c r="Q652" i="15"/>
  <c r="P652" i="15"/>
  <c r="M652" i="15"/>
  <c r="L652" i="15"/>
  <c r="I652" i="15"/>
  <c r="H652" i="15"/>
  <c r="G652" i="15"/>
  <c r="E652" i="15"/>
  <c r="C652" i="15"/>
  <c r="B652" i="15"/>
  <c r="Q651" i="15"/>
  <c r="P651" i="15"/>
  <c r="O651" i="15"/>
  <c r="N651" i="15"/>
  <c r="M651" i="15"/>
  <c r="L651" i="15"/>
  <c r="J651" i="15"/>
  <c r="I651" i="15"/>
  <c r="H651" i="15"/>
  <c r="G651" i="15"/>
  <c r="F651" i="15"/>
  <c r="E651" i="15"/>
  <c r="D651" i="15"/>
  <c r="A651" i="15" s="1"/>
  <c r="C651" i="15"/>
  <c r="B651" i="15"/>
  <c r="Q650" i="15"/>
  <c r="P650" i="15"/>
  <c r="O650" i="15"/>
  <c r="M650" i="15"/>
  <c r="L650" i="15"/>
  <c r="I650" i="15"/>
  <c r="H650" i="15"/>
  <c r="G650" i="15"/>
  <c r="E650" i="15"/>
  <c r="N650" i="15" s="1"/>
  <c r="D650" i="15"/>
  <c r="C650" i="15"/>
  <c r="B650" i="15"/>
  <c r="Q649" i="15"/>
  <c r="P649" i="15"/>
  <c r="M649" i="15"/>
  <c r="L649" i="15"/>
  <c r="I649" i="15"/>
  <c r="H649" i="15"/>
  <c r="G649" i="15"/>
  <c r="E649" i="15"/>
  <c r="C649" i="15"/>
  <c r="B649" i="15"/>
  <c r="Q648" i="15"/>
  <c r="P648" i="15"/>
  <c r="M648" i="15"/>
  <c r="L648" i="15"/>
  <c r="I648" i="15"/>
  <c r="H648" i="15"/>
  <c r="G648" i="15"/>
  <c r="E648" i="15"/>
  <c r="C648" i="15"/>
  <c r="B648" i="15"/>
  <c r="Q647" i="15"/>
  <c r="P647" i="15"/>
  <c r="O647" i="15"/>
  <c r="N647" i="15"/>
  <c r="M647" i="15"/>
  <c r="L647" i="15"/>
  <c r="J647" i="15"/>
  <c r="I647" i="15"/>
  <c r="H647" i="15"/>
  <c r="G647" i="15"/>
  <c r="F647" i="15"/>
  <c r="E647" i="15"/>
  <c r="D647" i="15"/>
  <c r="C647" i="15"/>
  <c r="B647" i="15"/>
  <c r="Q646" i="15"/>
  <c r="P646" i="15"/>
  <c r="O646" i="15"/>
  <c r="M646" i="15"/>
  <c r="L646" i="15"/>
  <c r="I646" i="15"/>
  <c r="H646" i="15"/>
  <c r="G646" i="15"/>
  <c r="E646" i="15"/>
  <c r="D646" i="15"/>
  <c r="C646" i="15"/>
  <c r="B646" i="15"/>
  <c r="Q645" i="15"/>
  <c r="P645" i="15"/>
  <c r="M645" i="15"/>
  <c r="L645" i="15"/>
  <c r="I645" i="15"/>
  <c r="H645" i="15"/>
  <c r="G645" i="15"/>
  <c r="E645" i="15"/>
  <c r="C645" i="15"/>
  <c r="B645" i="15"/>
  <c r="Q644" i="15"/>
  <c r="P644" i="15"/>
  <c r="O644" i="15"/>
  <c r="N644" i="15"/>
  <c r="M644" i="15"/>
  <c r="L644" i="15"/>
  <c r="J644" i="15"/>
  <c r="I644" i="15"/>
  <c r="H644" i="15"/>
  <c r="G644" i="15"/>
  <c r="F644" i="15"/>
  <c r="E644" i="15"/>
  <c r="D644" i="15" s="1"/>
  <c r="C644" i="15"/>
  <c r="B644" i="15"/>
  <c r="A644" i="15"/>
  <c r="Q643" i="15"/>
  <c r="P643" i="15"/>
  <c r="O643" i="15"/>
  <c r="N643" i="15"/>
  <c r="M643" i="15"/>
  <c r="L643" i="15"/>
  <c r="J643" i="15"/>
  <c r="I643" i="15"/>
  <c r="H643" i="15"/>
  <c r="G643" i="15"/>
  <c r="F643" i="15"/>
  <c r="E643" i="15"/>
  <c r="D643" i="15"/>
  <c r="C643" i="15"/>
  <c r="B643" i="15"/>
  <c r="Q642" i="15"/>
  <c r="P642" i="15"/>
  <c r="O642" i="15"/>
  <c r="M642" i="15"/>
  <c r="L642" i="15"/>
  <c r="I642" i="15"/>
  <c r="H642" i="15"/>
  <c r="G642" i="15"/>
  <c r="E642" i="15"/>
  <c r="D642" i="15"/>
  <c r="F642" i="15" s="1"/>
  <c r="C642" i="15"/>
  <c r="B642" i="15"/>
  <c r="Q641" i="15"/>
  <c r="P641" i="15"/>
  <c r="M641" i="15"/>
  <c r="L641" i="15"/>
  <c r="N641" i="15" s="1"/>
  <c r="I641" i="15"/>
  <c r="H641" i="15"/>
  <c r="J641" i="15" s="1"/>
  <c r="G641" i="15"/>
  <c r="E641" i="15"/>
  <c r="O641" i="15" s="1"/>
  <c r="D641" i="15"/>
  <c r="F641" i="15" s="1"/>
  <c r="C641" i="15"/>
  <c r="B641" i="15"/>
  <c r="Q640" i="15"/>
  <c r="P640" i="15"/>
  <c r="M640" i="15"/>
  <c r="L640" i="15"/>
  <c r="I640" i="15"/>
  <c r="H640" i="15"/>
  <c r="G640" i="15"/>
  <c r="E640" i="15"/>
  <c r="D640" i="15" s="1"/>
  <c r="F640" i="15" s="1"/>
  <c r="C640" i="15"/>
  <c r="B640" i="15"/>
  <c r="Q639" i="15"/>
  <c r="P639" i="15"/>
  <c r="O639" i="15"/>
  <c r="M639" i="15"/>
  <c r="L639" i="15"/>
  <c r="N639" i="15" s="1"/>
  <c r="I639" i="15"/>
  <c r="H639" i="15"/>
  <c r="J639" i="15" s="1"/>
  <c r="G639" i="15"/>
  <c r="E639" i="15"/>
  <c r="D639" i="15"/>
  <c r="C639" i="15"/>
  <c r="B639" i="15"/>
  <c r="Q638" i="15"/>
  <c r="P638" i="15"/>
  <c r="M638" i="15"/>
  <c r="L638" i="15"/>
  <c r="I638" i="15"/>
  <c r="H638" i="15"/>
  <c r="G638" i="15"/>
  <c r="E638" i="15"/>
  <c r="C638" i="15"/>
  <c r="B638" i="15"/>
  <c r="Q637" i="15"/>
  <c r="P637" i="15"/>
  <c r="M637" i="15"/>
  <c r="L637" i="15"/>
  <c r="I637" i="15"/>
  <c r="H637" i="15"/>
  <c r="G637" i="15"/>
  <c r="E637" i="15"/>
  <c r="C637" i="15"/>
  <c r="B637" i="15"/>
  <c r="Q636" i="15"/>
  <c r="P636" i="15"/>
  <c r="O636" i="15"/>
  <c r="N636" i="15"/>
  <c r="M636" i="15"/>
  <c r="L636" i="15"/>
  <c r="J636" i="15"/>
  <c r="I636" i="15"/>
  <c r="H636" i="15"/>
  <c r="G636" i="15"/>
  <c r="F636" i="15"/>
  <c r="E636" i="15"/>
  <c r="D636" i="15" s="1"/>
  <c r="C636" i="15"/>
  <c r="B636" i="15"/>
  <c r="A636" i="15"/>
  <c r="Q635" i="15"/>
  <c r="P635" i="15"/>
  <c r="O635" i="15"/>
  <c r="N635" i="15"/>
  <c r="M635" i="15"/>
  <c r="L635" i="15"/>
  <c r="J635" i="15"/>
  <c r="I635" i="15"/>
  <c r="H635" i="15"/>
  <c r="G635" i="15"/>
  <c r="F635" i="15"/>
  <c r="E635" i="15"/>
  <c r="D635" i="15"/>
  <c r="C635" i="15"/>
  <c r="B635" i="15"/>
  <c r="Q634" i="15"/>
  <c r="P634" i="15"/>
  <c r="O634" i="15"/>
  <c r="M634" i="15"/>
  <c r="L634" i="15"/>
  <c r="I634" i="15"/>
  <c r="H634" i="15"/>
  <c r="G634" i="15"/>
  <c r="E634" i="15"/>
  <c r="D634" i="15"/>
  <c r="F634" i="15" s="1"/>
  <c r="C634" i="15"/>
  <c r="B634" i="15"/>
  <c r="Q633" i="15"/>
  <c r="P633" i="15"/>
  <c r="M633" i="15"/>
  <c r="L633" i="15"/>
  <c r="N633" i="15" s="1"/>
  <c r="I633" i="15"/>
  <c r="H633" i="15"/>
  <c r="J633" i="15" s="1"/>
  <c r="G633" i="15"/>
  <c r="E633" i="15"/>
  <c r="O633" i="15" s="1"/>
  <c r="D633" i="15"/>
  <c r="F633" i="15" s="1"/>
  <c r="C633" i="15"/>
  <c r="B633" i="15"/>
  <c r="Q632" i="15"/>
  <c r="P632" i="15"/>
  <c r="M632" i="15"/>
  <c r="L632" i="15"/>
  <c r="I632" i="15"/>
  <c r="H632" i="15"/>
  <c r="G632" i="15"/>
  <c r="E632" i="15"/>
  <c r="D632" i="15" s="1"/>
  <c r="F632" i="15" s="1"/>
  <c r="C632" i="15"/>
  <c r="B632" i="15"/>
  <c r="Q631" i="15"/>
  <c r="P631" i="15"/>
  <c r="O631" i="15"/>
  <c r="M631" i="15"/>
  <c r="L631" i="15"/>
  <c r="N631" i="15" s="1"/>
  <c r="I631" i="15"/>
  <c r="H631" i="15"/>
  <c r="J631" i="15" s="1"/>
  <c r="G631" i="15"/>
  <c r="E631" i="15"/>
  <c r="D631" i="15"/>
  <c r="C631" i="15"/>
  <c r="B631" i="15"/>
  <c r="Q630" i="15"/>
  <c r="P630" i="15"/>
  <c r="M630" i="15"/>
  <c r="L630" i="15"/>
  <c r="I630" i="15"/>
  <c r="H630" i="15"/>
  <c r="G630" i="15"/>
  <c r="E630" i="15"/>
  <c r="C630" i="15"/>
  <c r="B630" i="15"/>
  <c r="Q629" i="15"/>
  <c r="P629" i="15"/>
  <c r="M629" i="15"/>
  <c r="L629" i="15"/>
  <c r="I629" i="15"/>
  <c r="H629" i="15"/>
  <c r="G629" i="15"/>
  <c r="E629" i="15"/>
  <c r="C629" i="15"/>
  <c r="B629" i="15"/>
  <c r="Q628" i="15"/>
  <c r="P628" i="15"/>
  <c r="O628" i="15"/>
  <c r="N628" i="15"/>
  <c r="M628" i="15"/>
  <c r="L628" i="15"/>
  <c r="J628" i="15"/>
  <c r="I628" i="15"/>
  <c r="H628" i="15"/>
  <c r="G628" i="15"/>
  <c r="F628" i="15"/>
  <c r="E628" i="15"/>
  <c r="D628" i="15" s="1"/>
  <c r="C628" i="15"/>
  <c r="B628" i="15"/>
  <c r="A628" i="15"/>
  <c r="Q627" i="15"/>
  <c r="P627" i="15"/>
  <c r="O627" i="15"/>
  <c r="N627" i="15"/>
  <c r="M627" i="15"/>
  <c r="L627" i="15"/>
  <c r="J627" i="15"/>
  <c r="I627" i="15"/>
  <c r="H627" i="15"/>
  <c r="G627" i="15"/>
  <c r="F627" i="15"/>
  <c r="E627" i="15"/>
  <c r="D627" i="15"/>
  <c r="C627" i="15"/>
  <c r="B627" i="15"/>
  <c r="A627" i="15" s="1"/>
  <c r="Q626" i="15"/>
  <c r="P626" i="15"/>
  <c r="O626" i="15"/>
  <c r="M626" i="15"/>
  <c r="L626" i="15"/>
  <c r="N626" i="15" s="1"/>
  <c r="I626" i="15"/>
  <c r="H626" i="15"/>
  <c r="J626" i="15" s="1"/>
  <c r="G626" i="15"/>
  <c r="E626" i="15"/>
  <c r="D626" i="15"/>
  <c r="F626" i="15" s="1"/>
  <c r="C626" i="15"/>
  <c r="B626" i="15"/>
  <c r="Q625" i="15"/>
  <c r="P625" i="15"/>
  <c r="M625" i="15"/>
  <c r="L625" i="15"/>
  <c r="I625" i="15"/>
  <c r="H625" i="15"/>
  <c r="G625" i="15"/>
  <c r="E625" i="15"/>
  <c r="O625" i="15" s="1"/>
  <c r="D625" i="15"/>
  <c r="C625" i="15"/>
  <c r="B625" i="15"/>
  <c r="Q624" i="15"/>
  <c r="P624" i="15"/>
  <c r="M624" i="15"/>
  <c r="L624" i="15"/>
  <c r="I624" i="15"/>
  <c r="H624" i="15"/>
  <c r="G624" i="15"/>
  <c r="E624" i="15"/>
  <c r="C624" i="15"/>
  <c r="B624" i="15"/>
  <c r="Q623" i="15"/>
  <c r="P623" i="15"/>
  <c r="O623" i="15"/>
  <c r="N623" i="15"/>
  <c r="M623" i="15"/>
  <c r="L623" i="15"/>
  <c r="J623" i="15"/>
  <c r="I623" i="15"/>
  <c r="H623" i="15"/>
  <c r="G623" i="15"/>
  <c r="E623" i="15"/>
  <c r="D623" i="15" s="1"/>
  <c r="A623" i="15" s="1"/>
  <c r="C623" i="15"/>
  <c r="B623" i="15"/>
  <c r="Q622" i="15"/>
  <c r="P622" i="15"/>
  <c r="O622" i="15"/>
  <c r="M622" i="15"/>
  <c r="L622" i="15"/>
  <c r="N622" i="15" s="1"/>
  <c r="I622" i="15"/>
  <c r="H622" i="15"/>
  <c r="J622" i="15" s="1"/>
  <c r="G622" i="15"/>
  <c r="E622" i="15"/>
  <c r="D622" i="15"/>
  <c r="F622" i="15" s="1"/>
  <c r="C622" i="15"/>
  <c r="B622" i="15"/>
  <c r="Q621" i="15"/>
  <c r="P621" i="15"/>
  <c r="M621" i="15"/>
  <c r="L621" i="15"/>
  <c r="I621" i="15"/>
  <c r="H621" i="15"/>
  <c r="G621" i="15"/>
  <c r="E621" i="15"/>
  <c r="O621" i="15" s="1"/>
  <c r="D621" i="15"/>
  <c r="C621" i="15"/>
  <c r="B621" i="15"/>
  <c r="Q620" i="15"/>
  <c r="P620" i="15"/>
  <c r="M620" i="15"/>
  <c r="L620" i="15"/>
  <c r="I620" i="15"/>
  <c r="H620" i="15"/>
  <c r="G620" i="15"/>
  <c r="E620" i="15"/>
  <c r="C620" i="15"/>
  <c r="B620" i="15"/>
  <c r="Q619" i="15"/>
  <c r="P619" i="15"/>
  <c r="O619" i="15"/>
  <c r="N619" i="15"/>
  <c r="M619" i="15"/>
  <c r="L619" i="15"/>
  <c r="J619" i="15"/>
  <c r="I619" i="15"/>
  <c r="H619" i="15"/>
  <c r="G619" i="15"/>
  <c r="E619" i="15"/>
  <c r="D619" i="15" s="1"/>
  <c r="A619" i="15" s="1"/>
  <c r="C619" i="15"/>
  <c r="B619" i="15"/>
  <c r="Q618" i="15"/>
  <c r="P618" i="15"/>
  <c r="O618" i="15"/>
  <c r="M618" i="15"/>
  <c r="L618" i="15"/>
  <c r="N618" i="15" s="1"/>
  <c r="I618" i="15"/>
  <c r="H618" i="15"/>
  <c r="J618" i="15" s="1"/>
  <c r="G618" i="15"/>
  <c r="E618" i="15"/>
  <c r="D618" i="15"/>
  <c r="F618" i="15" s="1"/>
  <c r="C618" i="15"/>
  <c r="B618" i="15"/>
  <c r="Q617" i="15"/>
  <c r="P617" i="15"/>
  <c r="M617" i="15"/>
  <c r="L617" i="15"/>
  <c r="I617" i="15"/>
  <c r="H617" i="15"/>
  <c r="G617" i="15"/>
  <c r="E617" i="15"/>
  <c r="O617" i="15" s="1"/>
  <c r="D617" i="15"/>
  <c r="C617" i="15"/>
  <c r="B617" i="15"/>
  <c r="Q616" i="15"/>
  <c r="P616" i="15"/>
  <c r="M616" i="15"/>
  <c r="L616" i="15"/>
  <c r="I616" i="15"/>
  <c r="H616" i="15"/>
  <c r="G616" i="15"/>
  <c r="E616" i="15"/>
  <c r="C616" i="15"/>
  <c r="B616" i="15"/>
  <c r="Q615" i="15"/>
  <c r="P615" i="15"/>
  <c r="O615" i="15"/>
  <c r="N615" i="15"/>
  <c r="M615" i="15"/>
  <c r="L615" i="15"/>
  <c r="J615" i="15"/>
  <c r="I615" i="15"/>
  <c r="H615" i="15"/>
  <c r="G615" i="15"/>
  <c r="E615" i="15"/>
  <c r="D615" i="15" s="1"/>
  <c r="A615" i="15" s="1"/>
  <c r="C615" i="15"/>
  <c r="B615" i="15"/>
  <c r="Q614" i="15"/>
  <c r="P614" i="15"/>
  <c r="O614" i="15"/>
  <c r="M614" i="15"/>
  <c r="L614" i="15"/>
  <c r="N614" i="15" s="1"/>
  <c r="I614" i="15"/>
  <c r="H614" i="15"/>
  <c r="J614" i="15" s="1"/>
  <c r="G614" i="15"/>
  <c r="E614" i="15"/>
  <c r="D614" i="15"/>
  <c r="F614" i="15" s="1"/>
  <c r="C614" i="15"/>
  <c r="B614" i="15"/>
  <c r="Q613" i="15"/>
  <c r="P613" i="15"/>
  <c r="M613" i="15"/>
  <c r="L613" i="15"/>
  <c r="I613" i="15"/>
  <c r="H613" i="15"/>
  <c r="G613" i="15"/>
  <c r="E613" i="15"/>
  <c r="O613" i="15" s="1"/>
  <c r="D613" i="15"/>
  <c r="C613" i="15"/>
  <c r="B613" i="15"/>
  <c r="Q612" i="15"/>
  <c r="P612" i="15"/>
  <c r="M612" i="15"/>
  <c r="L612" i="15"/>
  <c r="I612" i="15"/>
  <c r="H612" i="15"/>
  <c r="G612" i="15"/>
  <c r="E612" i="15"/>
  <c r="C612" i="15"/>
  <c r="B612" i="15"/>
  <c r="Q611" i="15"/>
  <c r="P611" i="15"/>
  <c r="O611" i="15"/>
  <c r="N611" i="15"/>
  <c r="M611" i="15"/>
  <c r="L611" i="15"/>
  <c r="J611" i="15"/>
  <c r="I611" i="15"/>
  <c r="H611" i="15"/>
  <c r="G611" i="15"/>
  <c r="E611" i="15"/>
  <c r="D611" i="15" s="1"/>
  <c r="A611" i="15" s="1"/>
  <c r="C611" i="15"/>
  <c r="B611" i="15"/>
  <c r="Q610" i="15"/>
  <c r="P610" i="15"/>
  <c r="O610" i="15"/>
  <c r="M610" i="15"/>
  <c r="L610" i="15"/>
  <c r="N610" i="15" s="1"/>
  <c r="I610" i="15"/>
  <c r="H610" i="15"/>
  <c r="J610" i="15" s="1"/>
  <c r="G610" i="15"/>
  <c r="E610" i="15"/>
  <c r="D610" i="15"/>
  <c r="F610" i="15" s="1"/>
  <c r="C610" i="15"/>
  <c r="B610" i="15"/>
  <c r="Q609" i="15"/>
  <c r="P609" i="15"/>
  <c r="M609" i="15"/>
  <c r="L609" i="15"/>
  <c r="I609" i="15"/>
  <c r="H609" i="15"/>
  <c r="G609" i="15"/>
  <c r="E609" i="15"/>
  <c r="O609" i="15" s="1"/>
  <c r="D609" i="15"/>
  <c r="C609" i="15"/>
  <c r="B609" i="15"/>
  <c r="Q608" i="15"/>
  <c r="P608" i="15"/>
  <c r="M608" i="15"/>
  <c r="L608" i="15"/>
  <c r="I608" i="15"/>
  <c r="H608" i="15"/>
  <c r="G608" i="15"/>
  <c r="E608" i="15"/>
  <c r="C608" i="15"/>
  <c r="B608" i="15"/>
  <c r="Q607" i="15"/>
  <c r="P607" i="15"/>
  <c r="O607" i="15"/>
  <c r="N607" i="15"/>
  <c r="M607" i="15"/>
  <c r="L607" i="15"/>
  <c r="J607" i="15"/>
  <c r="I607" i="15"/>
  <c r="H607" i="15"/>
  <c r="G607" i="15"/>
  <c r="E607" i="15"/>
  <c r="D607" i="15" s="1"/>
  <c r="A607" i="15" s="1"/>
  <c r="C607" i="15"/>
  <c r="B607" i="15"/>
  <c r="Q606" i="15"/>
  <c r="P606" i="15"/>
  <c r="O606" i="15"/>
  <c r="M606" i="15"/>
  <c r="L606" i="15"/>
  <c r="N606" i="15" s="1"/>
  <c r="I606" i="15"/>
  <c r="H606" i="15"/>
  <c r="J606" i="15" s="1"/>
  <c r="G606" i="15"/>
  <c r="E606" i="15"/>
  <c r="D606" i="15"/>
  <c r="F606" i="15" s="1"/>
  <c r="C606" i="15"/>
  <c r="B606" i="15"/>
  <c r="Q605" i="15"/>
  <c r="P605" i="15"/>
  <c r="M605" i="15"/>
  <c r="L605" i="15"/>
  <c r="I605" i="15"/>
  <c r="H605" i="15"/>
  <c r="G605" i="15"/>
  <c r="E605" i="15"/>
  <c r="O605" i="15" s="1"/>
  <c r="D605" i="15"/>
  <c r="C605" i="15"/>
  <c r="B605" i="15"/>
  <c r="Q604" i="15"/>
  <c r="P604" i="15"/>
  <c r="M604" i="15"/>
  <c r="L604" i="15"/>
  <c r="I604" i="15"/>
  <c r="H604" i="15"/>
  <c r="G604" i="15"/>
  <c r="E604" i="15"/>
  <c r="C604" i="15"/>
  <c r="B604" i="15"/>
  <c r="Q603" i="15"/>
  <c r="P603" i="15"/>
  <c r="O603" i="15"/>
  <c r="N603" i="15"/>
  <c r="M603" i="15"/>
  <c r="L603" i="15"/>
  <c r="J603" i="15"/>
  <c r="I603" i="15"/>
  <c r="H603" i="15"/>
  <c r="G603" i="15"/>
  <c r="E603" i="15"/>
  <c r="D603" i="15" s="1"/>
  <c r="A603" i="15" s="1"/>
  <c r="C603" i="15"/>
  <c r="B603" i="15"/>
  <c r="Q602" i="15"/>
  <c r="P602" i="15"/>
  <c r="O602" i="15"/>
  <c r="M602" i="15"/>
  <c r="L602" i="15"/>
  <c r="N602" i="15" s="1"/>
  <c r="I602" i="15"/>
  <c r="H602" i="15"/>
  <c r="J602" i="15" s="1"/>
  <c r="G602" i="15"/>
  <c r="E602" i="15"/>
  <c r="D602" i="15"/>
  <c r="F602" i="15" s="1"/>
  <c r="C602" i="15"/>
  <c r="B602" i="15"/>
  <c r="Q601" i="15"/>
  <c r="P601" i="15"/>
  <c r="M601" i="15"/>
  <c r="L601" i="15"/>
  <c r="I601" i="15"/>
  <c r="H601" i="15"/>
  <c r="G601" i="15"/>
  <c r="E601" i="15"/>
  <c r="O601" i="15" s="1"/>
  <c r="D601" i="15"/>
  <c r="C601" i="15"/>
  <c r="B601" i="15"/>
  <c r="Q600" i="15"/>
  <c r="P600" i="15"/>
  <c r="M600" i="15"/>
  <c r="L600" i="15"/>
  <c r="I600" i="15"/>
  <c r="H600" i="15"/>
  <c r="G600" i="15"/>
  <c r="E600" i="15"/>
  <c r="C600" i="15"/>
  <c r="B600" i="15"/>
  <c r="Q599" i="15"/>
  <c r="P599" i="15"/>
  <c r="O599" i="15"/>
  <c r="N599" i="15"/>
  <c r="M599" i="15"/>
  <c r="L599" i="15"/>
  <c r="J599" i="15"/>
  <c r="I599" i="15"/>
  <c r="H599" i="15"/>
  <c r="G599" i="15"/>
  <c r="E599" i="15"/>
  <c r="D599" i="15" s="1"/>
  <c r="A599" i="15" s="1"/>
  <c r="C599" i="15"/>
  <c r="B599" i="15"/>
  <c r="Q598" i="15"/>
  <c r="P598" i="15"/>
  <c r="O598" i="15"/>
  <c r="M598" i="15"/>
  <c r="L598" i="15"/>
  <c r="N598" i="15" s="1"/>
  <c r="I598" i="15"/>
  <c r="H598" i="15"/>
  <c r="J598" i="15" s="1"/>
  <c r="G598" i="15"/>
  <c r="E598" i="15"/>
  <c r="D598" i="15"/>
  <c r="F598" i="15" s="1"/>
  <c r="C598" i="15"/>
  <c r="B598" i="15"/>
  <c r="Q597" i="15"/>
  <c r="P597" i="15"/>
  <c r="M597" i="15"/>
  <c r="L597" i="15"/>
  <c r="I597" i="15"/>
  <c r="H597" i="15"/>
  <c r="G597" i="15"/>
  <c r="E597" i="15"/>
  <c r="O597" i="15" s="1"/>
  <c r="D597" i="15"/>
  <c r="C597" i="15"/>
  <c r="B597" i="15"/>
  <c r="Q596" i="15"/>
  <c r="P596" i="15"/>
  <c r="M596" i="15"/>
  <c r="L596" i="15"/>
  <c r="I596" i="15"/>
  <c r="H596" i="15"/>
  <c r="G596" i="15"/>
  <c r="E596" i="15"/>
  <c r="C596" i="15"/>
  <c r="B596" i="15"/>
  <c r="Q595" i="15"/>
  <c r="P595" i="15"/>
  <c r="O595" i="15"/>
  <c r="N595" i="15"/>
  <c r="M595" i="15"/>
  <c r="L595" i="15"/>
  <c r="J595" i="15"/>
  <c r="I595" i="15"/>
  <c r="H595" i="15"/>
  <c r="G595" i="15"/>
  <c r="E595" i="15"/>
  <c r="D595" i="15" s="1"/>
  <c r="A595" i="15" s="1"/>
  <c r="C595" i="15"/>
  <c r="B595" i="15"/>
  <c r="Q594" i="15"/>
  <c r="P594" i="15"/>
  <c r="O594" i="15"/>
  <c r="M594" i="15"/>
  <c r="L594" i="15"/>
  <c r="N594" i="15" s="1"/>
  <c r="I594" i="15"/>
  <c r="H594" i="15"/>
  <c r="J594" i="15" s="1"/>
  <c r="G594" i="15"/>
  <c r="E594" i="15"/>
  <c r="D594" i="15"/>
  <c r="F594" i="15" s="1"/>
  <c r="C594" i="15"/>
  <c r="B594" i="15"/>
  <c r="Q593" i="15"/>
  <c r="P593" i="15"/>
  <c r="M593" i="15"/>
  <c r="L593" i="15"/>
  <c r="I593" i="15"/>
  <c r="H593" i="15"/>
  <c r="G593" i="15"/>
  <c r="E593" i="15"/>
  <c r="O593" i="15" s="1"/>
  <c r="D593" i="15"/>
  <c r="C593" i="15"/>
  <c r="B593" i="15"/>
  <c r="Q592" i="15"/>
  <c r="P592" i="15"/>
  <c r="M592" i="15"/>
  <c r="L592" i="15"/>
  <c r="I592" i="15"/>
  <c r="H592" i="15"/>
  <c r="G592" i="15"/>
  <c r="E592" i="15"/>
  <c r="C592" i="15"/>
  <c r="B592" i="15"/>
  <c r="Q591" i="15"/>
  <c r="P591" i="15"/>
  <c r="O591" i="15"/>
  <c r="N591" i="15"/>
  <c r="M591" i="15"/>
  <c r="L591" i="15"/>
  <c r="J591" i="15"/>
  <c r="I591" i="15"/>
  <c r="H591" i="15"/>
  <c r="G591" i="15"/>
  <c r="E591" i="15"/>
  <c r="D591" i="15" s="1"/>
  <c r="A591" i="15" s="1"/>
  <c r="C591" i="15"/>
  <c r="B591" i="15"/>
  <c r="Q590" i="15"/>
  <c r="P590" i="15"/>
  <c r="O590" i="15"/>
  <c r="M590" i="15"/>
  <c r="L590" i="15"/>
  <c r="N590" i="15" s="1"/>
  <c r="I590" i="15"/>
  <c r="H590" i="15"/>
  <c r="J590" i="15" s="1"/>
  <c r="G590" i="15"/>
  <c r="E590" i="15"/>
  <c r="D590" i="15"/>
  <c r="F590" i="15" s="1"/>
  <c r="C590" i="15"/>
  <c r="B590" i="15"/>
  <c r="Q589" i="15"/>
  <c r="P589" i="15"/>
  <c r="M589" i="15"/>
  <c r="L589" i="15"/>
  <c r="I589" i="15"/>
  <c r="H589" i="15"/>
  <c r="G589" i="15"/>
  <c r="E589" i="15"/>
  <c r="O589" i="15" s="1"/>
  <c r="D589" i="15"/>
  <c r="C589" i="15"/>
  <c r="B589" i="15"/>
  <c r="Q588" i="15"/>
  <c r="P588" i="15"/>
  <c r="M588" i="15"/>
  <c r="L588" i="15"/>
  <c r="I588" i="15"/>
  <c r="H588" i="15"/>
  <c r="G588" i="15"/>
  <c r="E588" i="15"/>
  <c r="C588" i="15"/>
  <c r="B588" i="15"/>
  <c r="Q587" i="15"/>
  <c r="P587" i="15"/>
  <c r="O587" i="15"/>
  <c r="N587" i="15"/>
  <c r="M587" i="15"/>
  <c r="L587" i="15"/>
  <c r="J587" i="15"/>
  <c r="I587" i="15"/>
  <c r="H587" i="15"/>
  <c r="G587" i="15"/>
  <c r="E587" i="15"/>
  <c r="D587" i="15" s="1"/>
  <c r="A587" i="15" s="1"/>
  <c r="C587" i="15"/>
  <c r="B587" i="15"/>
  <c r="Q586" i="15"/>
  <c r="P586" i="15"/>
  <c r="O586" i="15"/>
  <c r="M586" i="15"/>
  <c r="L586" i="15"/>
  <c r="N586" i="15" s="1"/>
  <c r="I586" i="15"/>
  <c r="H586" i="15"/>
  <c r="J586" i="15" s="1"/>
  <c r="G586" i="15"/>
  <c r="E586" i="15"/>
  <c r="D586" i="15"/>
  <c r="F586" i="15" s="1"/>
  <c r="C586" i="15"/>
  <c r="B586" i="15"/>
  <c r="Q585" i="15"/>
  <c r="P585" i="15"/>
  <c r="M585" i="15"/>
  <c r="L585" i="15"/>
  <c r="I585" i="15"/>
  <c r="H585" i="15"/>
  <c r="G585" i="15"/>
  <c r="E585" i="15"/>
  <c r="O585" i="15" s="1"/>
  <c r="D585" i="15"/>
  <c r="C585" i="15"/>
  <c r="B585" i="15"/>
  <c r="Q584" i="15"/>
  <c r="P584" i="15"/>
  <c r="M584" i="15"/>
  <c r="L584" i="15"/>
  <c r="I584" i="15"/>
  <c r="H584" i="15"/>
  <c r="G584" i="15"/>
  <c r="E584" i="15"/>
  <c r="C584" i="15"/>
  <c r="B584" i="15"/>
  <c r="Q583" i="15"/>
  <c r="P583" i="15"/>
  <c r="O583" i="15"/>
  <c r="N583" i="15"/>
  <c r="M583" i="15"/>
  <c r="L583" i="15"/>
  <c r="J583" i="15"/>
  <c r="I583" i="15"/>
  <c r="H583" i="15"/>
  <c r="G583" i="15"/>
  <c r="E583" i="15"/>
  <c r="D583" i="15" s="1"/>
  <c r="A583" i="15" s="1"/>
  <c r="C583" i="15"/>
  <c r="B583" i="15"/>
  <c r="Q582" i="15"/>
  <c r="P582" i="15"/>
  <c r="O582" i="15"/>
  <c r="M582" i="15"/>
  <c r="L582" i="15"/>
  <c r="N582" i="15" s="1"/>
  <c r="I582" i="15"/>
  <c r="H582" i="15"/>
  <c r="J582" i="15" s="1"/>
  <c r="G582" i="15"/>
  <c r="E582" i="15"/>
  <c r="D582" i="15"/>
  <c r="F582" i="15" s="1"/>
  <c r="C582" i="15"/>
  <c r="B582" i="15"/>
  <c r="Q581" i="15"/>
  <c r="P581" i="15"/>
  <c r="M581" i="15"/>
  <c r="L581" i="15"/>
  <c r="I581" i="15"/>
  <c r="H581" i="15"/>
  <c r="G581" i="15"/>
  <c r="E581" i="15"/>
  <c r="O581" i="15" s="1"/>
  <c r="D581" i="15"/>
  <c r="C581" i="15"/>
  <c r="B581" i="15"/>
  <c r="Q580" i="15"/>
  <c r="P580" i="15"/>
  <c r="M580" i="15"/>
  <c r="L580" i="15"/>
  <c r="I580" i="15"/>
  <c r="H580" i="15"/>
  <c r="G580" i="15"/>
  <c r="E580" i="15"/>
  <c r="C580" i="15"/>
  <c r="B580" i="15"/>
  <c r="Q579" i="15"/>
  <c r="P579" i="15"/>
  <c r="O579" i="15"/>
  <c r="N579" i="15"/>
  <c r="M579" i="15"/>
  <c r="L579" i="15"/>
  <c r="J579" i="15"/>
  <c r="I579" i="15"/>
  <c r="H579" i="15"/>
  <c r="G579" i="15"/>
  <c r="E579" i="15"/>
  <c r="D579" i="15" s="1"/>
  <c r="A579" i="15" s="1"/>
  <c r="C579" i="15"/>
  <c r="B579" i="15"/>
  <c r="Q578" i="15"/>
  <c r="P578" i="15"/>
  <c r="O578" i="15"/>
  <c r="M578" i="15"/>
  <c r="L578" i="15"/>
  <c r="N578" i="15" s="1"/>
  <c r="I578" i="15"/>
  <c r="H578" i="15"/>
  <c r="J578" i="15" s="1"/>
  <c r="G578" i="15"/>
  <c r="E578" i="15"/>
  <c r="D578" i="15"/>
  <c r="F578" i="15" s="1"/>
  <c r="C578" i="15"/>
  <c r="B578" i="15"/>
  <c r="Q577" i="15"/>
  <c r="P577" i="15"/>
  <c r="M577" i="15"/>
  <c r="L577" i="15"/>
  <c r="I577" i="15"/>
  <c r="H577" i="15"/>
  <c r="G577" i="15"/>
  <c r="E577" i="15"/>
  <c r="O577" i="15" s="1"/>
  <c r="D577" i="15"/>
  <c r="C577" i="15"/>
  <c r="B577" i="15"/>
  <c r="Q576" i="15"/>
  <c r="P576" i="15"/>
  <c r="M576" i="15"/>
  <c r="L576" i="15"/>
  <c r="I576" i="15"/>
  <c r="H576" i="15"/>
  <c r="G576" i="15"/>
  <c r="E576" i="15"/>
  <c r="C576" i="15"/>
  <c r="B576" i="15"/>
  <c r="Q575" i="15"/>
  <c r="P575" i="15"/>
  <c r="O575" i="15"/>
  <c r="N575" i="15"/>
  <c r="M575" i="15"/>
  <c r="L575" i="15"/>
  <c r="J575" i="15"/>
  <c r="I575" i="15"/>
  <c r="H575" i="15"/>
  <c r="G575" i="15"/>
  <c r="E575" i="15"/>
  <c r="D575" i="15" s="1"/>
  <c r="A575" i="15" s="1"/>
  <c r="C575" i="15"/>
  <c r="B575" i="15"/>
  <c r="Q574" i="15"/>
  <c r="P574" i="15"/>
  <c r="O574" i="15"/>
  <c r="M574" i="15"/>
  <c r="L574" i="15"/>
  <c r="N574" i="15" s="1"/>
  <c r="I574" i="15"/>
  <c r="H574" i="15"/>
  <c r="J574" i="15" s="1"/>
  <c r="G574" i="15"/>
  <c r="E574" i="15"/>
  <c r="D574" i="15"/>
  <c r="F574" i="15" s="1"/>
  <c r="C574" i="15"/>
  <c r="B574" i="15"/>
  <c r="Q573" i="15"/>
  <c r="P573" i="15"/>
  <c r="M573" i="15"/>
  <c r="L573" i="15"/>
  <c r="I573" i="15"/>
  <c r="H573" i="15"/>
  <c r="G573" i="15"/>
  <c r="E573" i="15"/>
  <c r="O573" i="15" s="1"/>
  <c r="D573" i="15"/>
  <c r="C573" i="15"/>
  <c r="B573" i="15"/>
  <c r="Q572" i="15"/>
  <c r="P572" i="15"/>
  <c r="M572" i="15"/>
  <c r="L572" i="15"/>
  <c r="I572" i="15"/>
  <c r="H572" i="15"/>
  <c r="G572" i="15"/>
  <c r="E572" i="15"/>
  <c r="C572" i="15"/>
  <c r="B572" i="15"/>
  <c r="Q571" i="15"/>
  <c r="P571" i="15"/>
  <c r="O571" i="15"/>
  <c r="N571" i="15"/>
  <c r="M571" i="15"/>
  <c r="L571" i="15"/>
  <c r="J571" i="15"/>
  <c r="I571" i="15"/>
  <c r="H571" i="15"/>
  <c r="G571" i="15"/>
  <c r="E571" i="15"/>
  <c r="D571" i="15" s="1"/>
  <c r="A571" i="15" s="1"/>
  <c r="C571" i="15"/>
  <c r="B571" i="15"/>
  <c r="Q570" i="15"/>
  <c r="P570" i="15"/>
  <c r="O570" i="15"/>
  <c r="M570" i="15"/>
  <c r="L570" i="15"/>
  <c r="N570" i="15" s="1"/>
  <c r="I570" i="15"/>
  <c r="H570" i="15"/>
  <c r="J570" i="15" s="1"/>
  <c r="G570" i="15"/>
  <c r="E570" i="15"/>
  <c r="D570" i="15"/>
  <c r="F570" i="15" s="1"/>
  <c r="C570" i="15"/>
  <c r="B570" i="15"/>
  <c r="Q569" i="15"/>
  <c r="P569" i="15"/>
  <c r="M569" i="15"/>
  <c r="L569" i="15"/>
  <c r="I569" i="15"/>
  <c r="H569" i="15"/>
  <c r="G569" i="15"/>
  <c r="E569" i="15"/>
  <c r="O569" i="15" s="1"/>
  <c r="D569" i="15"/>
  <c r="C569" i="15"/>
  <c r="B569" i="15"/>
  <c r="Q568" i="15"/>
  <c r="P568" i="15"/>
  <c r="M568" i="15"/>
  <c r="L568" i="15"/>
  <c r="I568" i="15"/>
  <c r="H568" i="15"/>
  <c r="G568" i="15"/>
  <c r="E568" i="15"/>
  <c r="C568" i="15"/>
  <c r="B568" i="15"/>
  <c r="Q567" i="15"/>
  <c r="P567" i="15"/>
  <c r="O567" i="15"/>
  <c r="N567" i="15"/>
  <c r="M567" i="15"/>
  <c r="L567" i="15"/>
  <c r="J567" i="15"/>
  <c r="I567" i="15"/>
  <c r="H567" i="15"/>
  <c r="G567" i="15"/>
  <c r="E567" i="15"/>
  <c r="D567" i="15" s="1"/>
  <c r="A567" i="15" s="1"/>
  <c r="C567" i="15"/>
  <c r="B567" i="15"/>
  <c r="Q566" i="15"/>
  <c r="P566" i="15"/>
  <c r="O566" i="15"/>
  <c r="M566" i="15"/>
  <c r="L566" i="15"/>
  <c r="N566" i="15" s="1"/>
  <c r="I566" i="15"/>
  <c r="H566" i="15"/>
  <c r="J566" i="15" s="1"/>
  <c r="G566" i="15"/>
  <c r="E566" i="15"/>
  <c r="D566" i="15"/>
  <c r="F566" i="15" s="1"/>
  <c r="C566" i="15"/>
  <c r="B566" i="15"/>
  <c r="Q565" i="15"/>
  <c r="P565" i="15"/>
  <c r="M565" i="15"/>
  <c r="L565" i="15"/>
  <c r="I565" i="15"/>
  <c r="H565" i="15"/>
  <c r="G565" i="15"/>
  <c r="E565" i="15"/>
  <c r="O565" i="15" s="1"/>
  <c r="D565" i="15"/>
  <c r="C565" i="15"/>
  <c r="B565" i="15"/>
  <c r="Q564" i="15"/>
  <c r="P564" i="15"/>
  <c r="M564" i="15"/>
  <c r="L564" i="15"/>
  <c r="I564" i="15"/>
  <c r="H564" i="15"/>
  <c r="G564" i="15"/>
  <c r="E564" i="15"/>
  <c r="C564" i="15"/>
  <c r="B564" i="15"/>
  <c r="Q563" i="15"/>
  <c r="P563" i="15"/>
  <c r="O563" i="15"/>
  <c r="N563" i="15"/>
  <c r="M563" i="15"/>
  <c r="L563" i="15"/>
  <c r="J563" i="15"/>
  <c r="I563" i="15"/>
  <c r="H563" i="15"/>
  <c r="G563" i="15"/>
  <c r="E563" i="15"/>
  <c r="D563" i="15" s="1"/>
  <c r="A563" i="15" s="1"/>
  <c r="C563" i="15"/>
  <c r="B563" i="15"/>
  <c r="Q562" i="15"/>
  <c r="P562" i="15"/>
  <c r="O562" i="15"/>
  <c r="M562" i="15"/>
  <c r="L562" i="15"/>
  <c r="N562" i="15" s="1"/>
  <c r="I562" i="15"/>
  <c r="H562" i="15"/>
  <c r="J562" i="15" s="1"/>
  <c r="G562" i="15"/>
  <c r="E562" i="15"/>
  <c r="D562" i="15"/>
  <c r="F562" i="15" s="1"/>
  <c r="C562" i="15"/>
  <c r="B562" i="15"/>
  <c r="Q561" i="15"/>
  <c r="P561" i="15"/>
  <c r="M561" i="15"/>
  <c r="L561" i="15"/>
  <c r="I561" i="15"/>
  <c r="H561" i="15"/>
  <c r="G561" i="15"/>
  <c r="E561" i="15"/>
  <c r="O561" i="15" s="1"/>
  <c r="D561" i="15"/>
  <c r="C561" i="15"/>
  <c r="B561" i="15"/>
  <c r="Q560" i="15"/>
  <c r="P560" i="15"/>
  <c r="M560" i="15"/>
  <c r="L560" i="15"/>
  <c r="I560" i="15"/>
  <c r="H560" i="15"/>
  <c r="G560" i="15"/>
  <c r="E560" i="15"/>
  <c r="C560" i="15"/>
  <c r="B560" i="15"/>
  <c r="Q559" i="15"/>
  <c r="P559" i="15"/>
  <c r="O559" i="15"/>
  <c r="N559" i="15"/>
  <c r="M559" i="15"/>
  <c r="L559" i="15"/>
  <c r="J559" i="15"/>
  <c r="I559" i="15"/>
  <c r="H559" i="15"/>
  <c r="G559" i="15"/>
  <c r="E559" i="15"/>
  <c r="D559" i="15" s="1"/>
  <c r="A559" i="15" s="1"/>
  <c r="C559" i="15"/>
  <c r="B559" i="15"/>
  <c r="Q558" i="15"/>
  <c r="P558" i="15"/>
  <c r="O558" i="15"/>
  <c r="M558" i="15"/>
  <c r="L558" i="15"/>
  <c r="N558" i="15" s="1"/>
  <c r="I558" i="15"/>
  <c r="H558" i="15"/>
  <c r="J558" i="15" s="1"/>
  <c r="G558" i="15"/>
  <c r="E558" i="15"/>
  <c r="D558" i="15"/>
  <c r="F558" i="15" s="1"/>
  <c r="C558" i="15"/>
  <c r="B558" i="15"/>
  <c r="Q557" i="15"/>
  <c r="P557" i="15"/>
  <c r="M557" i="15"/>
  <c r="L557" i="15"/>
  <c r="I557" i="15"/>
  <c r="H557" i="15"/>
  <c r="G557" i="15"/>
  <c r="E557" i="15"/>
  <c r="O557" i="15" s="1"/>
  <c r="D557" i="15"/>
  <c r="C557" i="15"/>
  <c r="B557" i="15"/>
  <c r="Q556" i="15"/>
  <c r="P556" i="15"/>
  <c r="M556" i="15"/>
  <c r="L556" i="15"/>
  <c r="I556" i="15"/>
  <c r="H556" i="15"/>
  <c r="G556" i="15"/>
  <c r="E556" i="15"/>
  <c r="C556" i="15"/>
  <c r="B556" i="15"/>
  <c r="Q555" i="15"/>
  <c r="P555" i="15"/>
  <c r="O555" i="15"/>
  <c r="N555" i="15"/>
  <c r="M555" i="15"/>
  <c r="L555" i="15"/>
  <c r="J555" i="15"/>
  <c r="I555" i="15"/>
  <c r="H555" i="15"/>
  <c r="G555" i="15"/>
  <c r="E555" i="15"/>
  <c r="D555" i="15" s="1"/>
  <c r="A555" i="15" s="1"/>
  <c r="C555" i="15"/>
  <c r="B555" i="15"/>
  <c r="Q554" i="15"/>
  <c r="P554" i="15"/>
  <c r="O554" i="15"/>
  <c r="M554" i="15"/>
  <c r="L554" i="15"/>
  <c r="N554" i="15" s="1"/>
  <c r="I554" i="15"/>
  <c r="H554" i="15"/>
  <c r="J554" i="15" s="1"/>
  <c r="G554" i="15"/>
  <c r="E554" i="15"/>
  <c r="D554" i="15"/>
  <c r="F554" i="15" s="1"/>
  <c r="C554" i="15"/>
  <c r="B554" i="15"/>
  <c r="Q553" i="15"/>
  <c r="P553" i="15"/>
  <c r="M553" i="15"/>
  <c r="L553" i="15"/>
  <c r="I553" i="15"/>
  <c r="H553" i="15"/>
  <c r="G553" i="15"/>
  <c r="E553" i="15"/>
  <c r="O553" i="15" s="1"/>
  <c r="D553" i="15"/>
  <c r="C553" i="15"/>
  <c r="B553" i="15"/>
  <c r="Q552" i="15"/>
  <c r="P552" i="15"/>
  <c r="M552" i="15"/>
  <c r="L552" i="15"/>
  <c r="I552" i="15"/>
  <c r="H552" i="15"/>
  <c r="G552" i="15"/>
  <c r="E552" i="15"/>
  <c r="C552" i="15"/>
  <c r="B552" i="15"/>
  <c r="Q551" i="15"/>
  <c r="P551" i="15"/>
  <c r="O551" i="15"/>
  <c r="N551" i="15"/>
  <c r="M551" i="15"/>
  <c r="L551" i="15"/>
  <c r="J551" i="15"/>
  <c r="I551" i="15"/>
  <c r="H551" i="15"/>
  <c r="G551" i="15"/>
  <c r="E551" i="15"/>
  <c r="D551" i="15" s="1"/>
  <c r="A551" i="15" s="1"/>
  <c r="C551" i="15"/>
  <c r="B551" i="15"/>
  <c r="Q550" i="15"/>
  <c r="P550" i="15"/>
  <c r="O550" i="15"/>
  <c r="M550" i="15"/>
  <c r="L550" i="15"/>
  <c r="N550" i="15" s="1"/>
  <c r="I550" i="15"/>
  <c r="H550" i="15"/>
  <c r="J550" i="15" s="1"/>
  <c r="G550" i="15"/>
  <c r="E550" i="15"/>
  <c r="D550" i="15"/>
  <c r="F550" i="15" s="1"/>
  <c r="C550" i="15"/>
  <c r="B550" i="15"/>
  <c r="Q549" i="15"/>
  <c r="P549" i="15"/>
  <c r="M549" i="15"/>
  <c r="L549" i="15"/>
  <c r="I549" i="15"/>
  <c r="H549" i="15"/>
  <c r="G549" i="15"/>
  <c r="E549" i="15"/>
  <c r="O549" i="15" s="1"/>
  <c r="D549" i="15"/>
  <c r="C549" i="15"/>
  <c r="B549" i="15"/>
  <c r="Q548" i="15"/>
  <c r="P548" i="15"/>
  <c r="M548" i="15"/>
  <c r="L548" i="15"/>
  <c r="I548" i="15"/>
  <c r="H548" i="15"/>
  <c r="G548" i="15"/>
  <c r="E548" i="15"/>
  <c r="C548" i="15"/>
  <c r="B548" i="15"/>
  <c r="Q547" i="15"/>
  <c r="P547" i="15"/>
  <c r="O547" i="15"/>
  <c r="N547" i="15"/>
  <c r="M547" i="15"/>
  <c r="L547" i="15"/>
  <c r="J547" i="15"/>
  <c r="I547" i="15"/>
  <c r="H547" i="15"/>
  <c r="G547" i="15"/>
  <c r="E547" i="15"/>
  <c r="D547" i="15" s="1"/>
  <c r="A547" i="15" s="1"/>
  <c r="C547" i="15"/>
  <c r="B547" i="15"/>
  <c r="Q546" i="15"/>
  <c r="P546" i="15"/>
  <c r="O546" i="15"/>
  <c r="M546" i="15"/>
  <c r="L546" i="15"/>
  <c r="N546" i="15" s="1"/>
  <c r="I546" i="15"/>
  <c r="H546" i="15"/>
  <c r="J546" i="15" s="1"/>
  <c r="G546" i="15"/>
  <c r="E546" i="15"/>
  <c r="D546" i="15"/>
  <c r="F546" i="15" s="1"/>
  <c r="C546" i="15"/>
  <c r="B546" i="15"/>
  <c r="Q545" i="15"/>
  <c r="P545" i="15"/>
  <c r="M545" i="15"/>
  <c r="L545" i="15"/>
  <c r="I545" i="15"/>
  <c r="H545" i="15"/>
  <c r="G545" i="15"/>
  <c r="E545" i="15"/>
  <c r="O545" i="15" s="1"/>
  <c r="D545" i="15"/>
  <c r="C545" i="15"/>
  <c r="B545" i="15"/>
  <c r="Q544" i="15"/>
  <c r="P544" i="15"/>
  <c r="M544" i="15"/>
  <c r="L544" i="15"/>
  <c r="I544" i="15"/>
  <c r="H544" i="15"/>
  <c r="G544" i="15"/>
  <c r="E544" i="15"/>
  <c r="C544" i="15"/>
  <c r="B544" i="15"/>
  <c r="Q543" i="15"/>
  <c r="P543" i="15"/>
  <c r="O543" i="15"/>
  <c r="N543" i="15"/>
  <c r="M543" i="15"/>
  <c r="L543" i="15"/>
  <c r="J543" i="15"/>
  <c r="I543" i="15"/>
  <c r="H543" i="15"/>
  <c r="G543" i="15"/>
  <c r="E543" i="15"/>
  <c r="D543" i="15" s="1"/>
  <c r="A543" i="15" s="1"/>
  <c r="C543" i="15"/>
  <c r="B543" i="15"/>
  <c r="Q542" i="15"/>
  <c r="P542" i="15"/>
  <c r="O542" i="15"/>
  <c r="M542" i="15"/>
  <c r="L542" i="15"/>
  <c r="N542" i="15" s="1"/>
  <c r="I542" i="15"/>
  <c r="H542" i="15"/>
  <c r="J542" i="15" s="1"/>
  <c r="G542" i="15"/>
  <c r="E542" i="15"/>
  <c r="D542" i="15"/>
  <c r="F542" i="15" s="1"/>
  <c r="C542" i="15"/>
  <c r="B542" i="15"/>
  <c r="Q541" i="15"/>
  <c r="P541" i="15"/>
  <c r="M541" i="15"/>
  <c r="L541" i="15"/>
  <c r="I541" i="15"/>
  <c r="H541" i="15"/>
  <c r="G541" i="15"/>
  <c r="E541" i="15"/>
  <c r="O541" i="15" s="1"/>
  <c r="D541" i="15"/>
  <c r="C541" i="15"/>
  <c r="B541" i="15"/>
  <c r="Q540" i="15"/>
  <c r="P540" i="15"/>
  <c r="M540" i="15"/>
  <c r="L540" i="15"/>
  <c r="I540" i="15"/>
  <c r="H540" i="15"/>
  <c r="G540" i="15"/>
  <c r="E540" i="15"/>
  <c r="C540" i="15"/>
  <c r="B540" i="15"/>
  <c r="Q539" i="15"/>
  <c r="P539" i="15"/>
  <c r="O539" i="15"/>
  <c r="N539" i="15"/>
  <c r="M539" i="15"/>
  <c r="L539" i="15"/>
  <c r="J539" i="15"/>
  <c r="I539" i="15"/>
  <c r="H539" i="15"/>
  <c r="G539" i="15"/>
  <c r="E539" i="15"/>
  <c r="D539" i="15" s="1"/>
  <c r="A539" i="15" s="1"/>
  <c r="C539" i="15"/>
  <c r="B539" i="15"/>
  <c r="Q538" i="15"/>
  <c r="P538" i="15"/>
  <c r="O538" i="15"/>
  <c r="M538" i="15"/>
  <c r="L538" i="15"/>
  <c r="N538" i="15" s="1"/>
  <c r="I538" i="15"/>
  <c r="H538" i="15"/>
  <c r="J538" i="15" s="1"/>
  <c r="G538" i="15"/>
  <c r="E538" i="15"/>
  <c r="D538" i="15"/>
  <c r="F538" i="15" s="1"/>
  <c r="C538" i="15"/>
  <c r="B538" i="15"/>
  <c r="Q537" i="15"/>
  <c r="P537" i="15"/>
  <c r="M537" i="15"/>
  <c r="L537" i="15"/>
  <c r="I537" i="15"/>
  <c r="H537" i="15"/>
  <c r="G537" i="15"/>
  <c r="E537" i="15"/>
  <c r="O537" i="15" s="1"/>
  <c r="D537" i="15"/>
  <c r="C537" i="15"/>
  <c r="B537" i="15"/>
  <c r="Q536" i="15"/>
  <c r="P536" i="15"/>
  <c r="M536" i="15"/>
  <c r="L536" i="15"/>
  <c r="I536" i="15"/>
  <c r="H536" i="15"/>
  <c r="G536" i="15"/>
  <c r="E536" i="15"/>
  <c r="C536" i="15"/>
  <c r="B536" i="15"/>
  <c r="Q535" i="15"/>
  <c r="P535" i="15"/>
  <c r="O535" i="15"/>
  <c r="N535" i="15"/>
  <c r="M535" i="15"/>
  <c r="L535" i="15"/>
  <c r="J535" i="15"/>
  <c r="I535" i="15"/>
  <c r="H535" i="15"/>
  <c r="G535" i="15"/>
  <c r="E535" i="15"/>
  <c r="D535" i="15" s="1"/>
  <c r="A535" i="15" s="1"/>
  <c r="C535" i="15"/>
  <c r="B535" i="15"/>
  <c r="Q534" i="15"/>
  <c r="P534" i="15"/>
  <c r="O534" i="15"/>
  <c r="M534" i="15"/>
  <c r="L534" i="15"/>
  <c r="N534" i="15" s="1"/>
  <c r="I534" i="15"/>
  <c r="H534" i="15"/>
  <c r="J534" i="15" s="1"/>
  <c r="G534" i="15"/>
  <c r="E534" i="15"/>
  <c r="D534" i="15"/>
  <c r="F534" i="15" s="1"/>
  <c r="C534" i="15"/>
  <c r="B534" i="15"/>
  <c r="Q533" i="15"/>
  <c r="P533" i="15"/>
  <c r="M533" i="15"/>
  <c r="L533" i="15"/>
  <c r="I533" i="15"/>
  <c r="H533" i="15"/>
  <c r="G533" i="15"/>
  <c r="E533" i="15"/>
  <c r="O533" i="15" s="1"/>
  <c r="D533" i="15"/>
  <c r="C533" i="15"/>
  <c r="B533" i="15"/>
  <c r="Q532" i="15"/>
  <c r="P532" i="15"/>
  <c r="M532" i="15"/>
  <c r="L532" i="15"/>
  <c r="I532" i="15"/>
  <c r="H532" i="15"/>
  <c r="G532" i="15"/>
  <c r="E532" i="15"/>
  <c r="C532" i="15"/>
  <c r="B532" i="15"/>
  <c r="Q531" i="15"/>
  <c r="P531" i="15"/>
  <c r="O531" i="15"/>
  <c r="N531" i="15"/>
  <c r="M531" i="15"/>
  <c r="L531" i="15"/>
  <c r="J531" i="15"/>
  <c r="I531" i="15"/>
  <c r="H531" i="15"/>
  <c r="G531" i="15"/>
  <c r="E531" i="15"/>
  <c r="D531" i="15" s="1"/>
  <c r="A531" i="15" s="1"/>
  <c r="C531" i="15"/>
  <c r="B531" i="15"/>
  <c r="Q530" i="15"/>
  <c r="P530" i="15"/>
  <c r="O530" i="15"/>
  <c r="M530" i="15"/>
  <c r="L530" i="15"/>
  <c r="N530" i="15" s="1"/>
  <c r="I530" i="15"/>
  <c r="H530" i="15"/>
  <c r="J530" i="15" s="1"/>
  <c r="G530" i="15"/>
  <c r="E530" i="15"/>
  <c r="D530" i="15"/>
  <c r="F530" i="15" s="1"/>
  <c r="C530" i="15"/>
  <c r="B530" i="15"/>
  <c r="Q529" i="15"/>
  <c r="P529" i="15"/>
  <c r="M529" i="15"/>
  <c r="L529" i="15"/>
  <c r="I529" i="15"/>
  <c r="H529" i="15"/>
  <c r="G529" i="15"/>
  <c r="E529" i="15"/>
  <c r="O529" i="15" s="1"/>
  <c r="D529" i="15"/>
  <c r="C529" i="15"/>
  <c r="B529" i="15"/>
  <c r="Q528" i="15"/>
  <c r="P528" i="15"/>
  <c r="M528" i="15"/>
  <c r="L528" i="15"/>
  <c r="I528" i="15"/>
  <c r="H528" i="15"/>
  <c r="G528" i="15"/>
  <c r="E528" i="15"/>
  <c r="C528" i="15"/>
  <c r="B528" i="15"/>
  <c r="Q527" i="15"/>
  <c r="P527" i="15"/>
  <c r="O527" i="15"/>
  <c r="N527" i="15"/>
  <c r="M527" i="15"/>
  <c r="L527" i="15"/>
  <c r="J527" i="15"/>
  <c r="I527" i="15"/>
  <c r="H527" i="15"/>
  <c r="G527" i="15"/>
  <c r="E527" i="15"/>
  <c r="D527" i="15" s="1"/>
  <c r="A527" i="15" s="1"/>
  <c r="C527" i="15"/>
  <c r="B527" i="15"/>
  <c r="Q526" i="15"/>
  <c r="P526" i="15"/>
  <c r="O526" i="15"/>
  <c r="M526" i="15"/>
  <c r="L526" i="15"/>
  <c r="N526" i="15" s="1"/>
  <c r="I526" i="15"/>
  <c r="H526" i="15"/>
  <c r="J526" i="15" s="1"/>
  <c r="G526" i="15"/>
  <c r="E526" i="15"/>
  <c r="D526" i="15"/>
  <c r="F526" i="15" s="1"/>
  <c r="C526" i="15"/>
  <c r="B526" i="15"/>
  <c r="Q525" i="15"/>
  <c r="P525" i="15"/>
  <c r="M525" i="15"/>
  <c r="L525" i="15"/>
  <c r="I525" i="15"/>
  <c r="H525" i="15"/>
  <c r="G525" i="15"/>
  <c r="E525" i="15"/>
  <c r="O525" i="15" s="1"/>
  <c r="D525" i="15"/>
  <c r="C525" i="15"/>
  <c r="B525" i="15"/>
  <c r="Q524" i="15"/>
  <c r="P524" i="15"/>
  <c r="M524" i="15"/>
  <c r="L524" i="15"/>
  <c r="I524" i="15"/>
  <c r="H524" i="15"/>
  <c r="G524" i="15"/>
  <c r="E524" i="15"/>
  <c r="C524" i="15"/>
  <c r="B524" i="15"/>
  <c r="Q523" i="15"/>
  <c r="P523" i="15"/>
  <c r="O523" i="15"/>
  <c r="N523" i="15"/>
  <c r="M523" i="15"/>
  <c r="L523" i="15"/>
  <c r="J523" i="15"/>
  <c r="I523" i="15"/>
  <c r="H523" i="15"/>
  <c r="G523" i="15"/>
  <c r="E523" i="15"/>
  <c r="D523" i="15" s="1"/>
  <c r="A523" i="15" s="1"/>
  <c r="C523" i="15"/>
  <c r="B523" i="15"/>
  <c r="Q522" i="15"/>
  <c r="P522" i="15"/>
  <c r="O522" i="15"/>
  <c r="M522" i="15"/>
  <c r="L522" i="15"/>
  <c r="N522" i="15" s="1"/>
  <c r="I522" i="15"/>
  <c r="H522" i="15"/>
  <c r="J522" i="15" s="1"/>
  <c r="G522" i="15"/>
  <c r="E522" i="15"/>
  <c r="D522" i="15"/>
  <c r="F522" i="15" s="1"/>
  <c r="C522" i="15"/>
  <c r="B522" i="15"/>
  <c r="Q521" i="15"/>
  <c r="P521" i="15"/>
  <c r="M521" i="15"/>
  <c r="L521" i="15"/>
  <c r="I521" i="15"/>
  <c r="H521" i="15"/>
  <c r="G521" i="15"/>
  <c r="E521" i="15"/>
  <c r="O521" i="15" s="1"/>
  <c r="D521" i="15"/>
  <c r="C521" i="15"/>
  <c r="B521" i="15"/>
  <c r="Q520" i="15"/>
  <c r="P520" i="15"/>
  <c r="M520" i="15"/>
  <c r="L520" i="15"/>
  <c r="I520" i="15"/>
  <c r="H520" i="15"/>
  <c r="G520" i="15"/>
  <c r="E520" i="15"/>
  <c r="C520" i="15"/>
  <c r="B520" i="15"/>
  <c r="Q519" i="15"/>
  <c r="P519" i="15"/>
  <c r="O519" i="15"/>
  <c r="N519" i="15"/>
  <c r="M519" i="15"/>
  <c r="L519" i="15"/>
  <c r="J519" i="15"/>
  <c r="I519" i="15"/>
  <c r="H519" i="15"/>
  <c r="G519" i="15"/>
  <c r="E519" i="15"/>
  <c r="D519" i="15" s="1"/>
  <c r="A519" i="15" s="1"/>
  <c r="C519" i="15"/>
  <c r="B519" i="15"/>
  <c r="Q518" i="15"/>
  <c r="P518" i="15"/>
  <c r="O518" i="15"/>
  <c r="M518" i="15"/>
  <c r="L518" i="15"/>
  <c r="N518" i="15" s="1"/>
  <c r="I518" i="15"/>
  <c r="H518" i="15"/>
  <c r="J518" i="15" s="1"/>
  <c r="G518" i="15"/>
  <c r="E518" i="15"/>
  <c r="D518" i="15"/>
  <c r="F518" i="15" s="1"/>
  <c r="C518" i="15"/>
  <c r="B518" i="15"/>
  <c r="Q517" i="15"/>
  <c r="P517" i="15"/>
  <c r="M517" i="15"/>
  <c r="L517" i="15"/>
  <c r="I517" i="15"/>
  <c r="H517" i="15"/>
  <c r="G517" i="15"/>
  <c r="E517" i="15"/>
  <c r="O517" i="15" s="1"/>
  <c r="D517" i="15"/>
  <c r="C517" i="15"/>
  <c r="B517" i="15"/>
  <c r="Q516" i="15"/>
  <c r="P516" i="15"/>
  <c r="M516" i="15"/>
  <c r="L516" i="15"/>
  <c r="I516" i="15"/>
  <c r="H516" i="15"/>
  <c r="G516" i="15"/>
  <c r="E516" i="15"/>
  <c r="C516" i="15"/>
  <c r="B516" i="15"/>
  <c r="Q515" i="15"/>
  <c r="P515" i="15"/>
  <c r="O515" i="15"/>
  <c r="N515" i="15"/>
  <c r="M515" i="15"/>
  <c r="L515" i="15"/>
  <c r="J515" i="15"/>
  <c r="I515" i="15"/>
  <c r="H515" i="15"/>
  <c r="G515" i="15"/>
  <c r="E515" i="15"/>
  <c r="D515" i="15" s="1"/>
  <c r="A515" i="15" s="1"/>
  <c r="C515" i="15"/>
  <c r="B515" i="15"/>
  <c r="Q514" i="15"/>
  <c r="P514" i="15"/>
  <c r="O514" i="15"/>
  <c r="M514" i="15"/>
  <c r="L514" i="15"/>
  <c r="N514" i="15" s="1"/>
  <c r="I514" i="15"/>
  <c r="H514" i="15"/>
  <c r="J514" i="15" s="1"/>
  <c r="G514" i="15"/>
  <c r="E514" i="15"/>
  <c r="D514" i="15"/>
  <c r="F514" i="15" s="1"/>
  <c r="C514" i="15"/>
  <c r="B514" i="15"/>
  <c r="Q513" i="15"/>
  <c r="P513" i="15"/>
  <c r="M513" i="15"/>
  <c r="L513" i="15"/>
  <c r="I513" i="15"/>
  <c r="H513" i="15"/>
  <c r="G513" i="15"/>
  <c r="E513" i="15"/>
  <c r="O513" i="15" s="1"/>
  <c r="D513" i="15"/>
  <c r="C513" i="15"/>
  <c r="B513" i="15"/>
  <c r="Q512" i="15"/>
  <c r="P512" i="15"/>
  <c r="M512" i="15"/>
  <c r="L512" i="15"/>
  <c r="I512" i="15"/>
  <c r="H512" i="15"/>
  <c r="G512" i="15"/>
  <c r="E512" i="15"/>
  <c r="C512" i="15"/>
  <c r="B512" i="15"/>
  <c r="Q511" i="15"/>
  <c r="P511" i="15"/>
  <c r="O511" i="15"/>
  <c r="N511" i="15"/>
  <c r="M511" i="15"/>
  <c r="L511" i="15"/>
  <c r="J511" i="15"/>
  <c r="I511" i="15"/>
  <c r="H511" i="15"/>
  <c r="G511" i="15"/>
  <c r="E511" i="15"/>
  <c r="D511" i="15" s="1"/>
  <c r="A511" i="15" s="1"/>
  <c r="C511" i="15"/>
  <c r="B511" i="15"/>
  <c r="Q510" i="15"/>
  <c r="P510" i="15"/>
  <c r="O510" i="15"/>
  <c r="M510" i="15"/>
  <c r="L510" i="15"/>
  <c r="N510" i="15" s="1"/>
  <c r="I510" i="15"/>
  <c r="H510" i="15"/>
  <c r="J510" i="15" s="1"/>
  <c r="G510" i="15"/>
  <c r="E510" i="15"/>
  <c r="D510" i="15"/>
  <c r="F510" i="15" s="1"/>
  <c r="C510" i="15"/>
  <c r="B510" i="15"/>
  <c r="Q509" i="15"/>
  <c r="P509" i="15"/>
  <c r="M509" i="15"/>
  <c r="L509" i="15"/>
  <c r="I509" i="15"/>
  <c r="H509" i="15"/>
  <c r="G509" i="15"/>
  <c r="E509" i="15"/>
  <c r="O509" i="15" s="1"/>
  <c r="D509" i="15"/>
  <c r="C509" i="15"/>
  <c r="B509" i="15"/>
  <c r="Q508" i="15"/>
  <c r="P508" i="15"/>
  <c r="M508" i="15"/>
  <c r="L508" i="15"/>
  <c r="I508" i="15"/>
  <c r="H508" i="15"/>
  <c r="G508" i="15"/>
  <c r="E508" i="15"/>
  <c r="C508" i="15"/>
  <c r="B508" i="15"/>
  <c r="Q507" i="15"/>
  <c r="P507" i="15"/>
  <c r="O507" i="15"/>
  <c r="N507" i="15"/>
  <c r="M507" i="15"/>
  <c r="L507" i="15"/>
  <c r="J507" i="15"/>
  <c r="I507" i="15"/>
  <c r="H507" i="15"/>
  <c r="G507" i="15"/>
  <c r="E507" i="15"/>
  <c r="D507" i="15" s="1"/>
  <c r="A507" i="15" s="1"/>
  <c r="C507" i="15"/>
  <c r="B507" i="15"/>
  <c r="Q506" i="15"/>
  <c r="P506" i="15"/>
  <c r="O506" i="15"/>
  <c r="M506" i="15"/>
  <c r="L506" i="15"/>
  <c r="N506" i="15" s="1"/>
  <c r="I506" i="15"/>
  <c r="H506" i="15"/>
  <c r="J506" i="15" s="1"/>
  <c r="G506" i="15"/>
  <c r="E506" i="15"/>
  <c r="D506" i="15"/>
  <c r="F506" i="15" s="1"/>
  <c r="C506" i="15"/>
  <c r="B506" i="15"/>
  <c r="Q505" i="15"/>
  <c r="P505" i="15"/>
  <c r="M505" i="15"/>
  <c r="L505" i="15"/>
  <c r="I505" i="15"/>
  <c r="H505" i="15"/>
  <c r="G505" i="15"/>
  <c r="E505" i="15"/>
  <c r="O505" i="15" s="1"/>
  <c r="D505" i="15"/>
  <c r="C505" i="15"/>
  <c r="B505" i="15"/>
  <c r="Q504" i="15"/>
  <c r="P504" i="15"/>
  <c r="M504" i="15"/>
  <c r="L504" i="15"/>
  <c r="I504" i="15"/>
  <c r="H504" i="15"/>
  <c r="G504" i="15"/>
  <c r="E504" i="15"/>
  <c r="C504" i="15"/>
  <c r="B504" i="15"/>
  <c r="Q503" i="15"/>
  <c r="P503" i="15"/>
  <c r="O503" i="15"/>
  <c r="N503" i="15"/>
  <c r="M503" i="15"/>
  <c r="L503" i="15"/>
  <c r="J503" i="15"/>
  <c r="I503" i="15"/>
  <c r="H503" i="15"/>
  <c r="G503" i="15"/>
  <c r="E503" i="15"/>
  <c r="D503" i="15" s="1"/>
  <c r="A503" i="15" s="1"/>
  <c r="C503" i="15"/>
  <c r="B503" i="15"/>
  <c r="Q502" i="15"/>
  <c r="P502" i="15"/>
  <c r="O502" i="15"/>
  <c r="M502" i="15"/>
  <c r="L502" i="15"/>
  <c r="N502" i="15" s="1"/>
  <c r="I502" i="15"/>
  <c r="H502" i="15"/>
  <c r="J502" i="15" s="1"/>
  <c r="G502" i="15"/>
  <c r="E502" i="15"/>
  <c r="D502" i="15"/>
  <c r="F502" i="15" s="1"/>
  <c r="C502" i="15"/>
  <c r="B502" i="15"/>
  <c r="Q501" i="15"/>
  <c r="P501" i="15"/>
  <c r="M501" i="15"/>
  <c r="L501" i="15"/>
  <c r="I501" i="15"/>
  <c r="H501" i="15"/>
  <c r="G501" i="15"/>
  <c r="E501" i="15"/>
  <c r="O501" i="15" s="1"/>
  <c r="D501" i="15"/>
  <c r="C501" i="15"/>
  <c r="B501" i="15"/>
  <c r="Q500" i="15"/>
  <c r="P500" i="15"/>
  <c r="M500" i="15"/>
  <c r="L500" i="15"/>
  <c r="I500" i="15"/>
  <c r="H500" i="15"/>
  <c r="G500" i="15"/>
  <c r="E500" i="15"/>
  <c r="C500" i="15"/>
  <c r="B500" i="15"/>
  <c r="Q499" i="15"/>
  <c r="P499" i="15"/>
  <c r="O499" i="15"/>
  <c r="N499" i="15"/>
  <c r="M499" i="15"/>
  <c r="L499" i="15"/>
  <c r="J499" i="15"/>
  <c r="I499" i="15"/>
  <c r="H499" i="15"/>
  <c r="G499" i="15"/>
  <c r="E499" i="15"/>
  <c r="D499" i="15" s="1"/>
  <c r="A499" i="15" s="1"/>
  <c r="C499" i="15"/>
  <c r="B499" i="15"/>
  <c r="Q498" i="15"/>
  <c r="P498" i="15"/>
  <c r="O498" i="15"/>
  <c r="M498" i="15"/>
  <c r="L498" i="15"/>
  <c r="N498" i="15" s="1"/>
  <c r="I498" i="15"/>
  <c r="H498" i="15"/>
  <c r="J498" i="15" s="1"/>
  <c r="G498" i="15"/>
  <c r="E498" i="15"/>
  <c r="D498" i="15"/>
  <c r="F498" i="15" s="1"/>
  <c r="C498" i="15"/>
  <c r="B498" i="15"/>
  <c r="Q497" i="15"/>
  <c r="P497" i="15"/>
  <c r="M497" i="15"/>
  <c r="L497" i="15"/>
  <c r="I497" i="15"/>
  <c r="H497" i="15"/>
  <c r="G497" i="15"/>
  <c r="E497" i="15"/>
  <c r="O497" i="15" s="1"/>
  <c r="D497" i="15"/>
  <c r="C497" i="15"/>
  <c r="B497" i="15"/>
  <c r="Q496" i="15"/>
  <c r="P496" i="15"/>
  <c r="M496" i="15"/>
  <c r="L496" i="15"/>
  <c r="I496" i="15"/>
  <c r="H496" i="15"/>
  <c r="G496" i="15"/>
  <c r="E496" i="15"/>
  <c r="C496" i="15"/>
  <c r="B496" i="15"/>
  <c r="Q495" i="15"/>
  <c r="P495" i="15"/>
  <c r="O495" i="15"/>
  <c r="N495" i="15"/>
  <c r="M495" i="15"/>
  <c r="L495" i="15"/>
  <c r="J495" i="15"/>
  <c r="I495" i="15"/>
  <c r="H495" i="15"/>
  <c r="G495" i="15"/>
  <c r="E495" i="15"/>
  <c r="D495" i="15" s="1"/>
  <c r="A495" i="15" s="1"/>
  <c r="C495" i="15"/>
  <c r="B495" i="15"/>
  <c r="Q494" i="15"/>
  <c r="P494" i="15"/>
  <c r="O494" i="15"/>
  <c r="M494" i="15"/>
  <c r="L494" i="15"/>
  <c r="N494" i="15" s="1"/>
  <c r="I494" i="15"/>
  <c r="H494" i="15"/>
  <c r="J494" i="15" s="1"/>
  <c r="G494" i="15"/>
  <c r="E494" i="15"/>
  <c r="D494" i="15"/>
  <c r="F494" i="15" s="1"/>
  <c r="C494" i="15"/>
  <c r="B494" i="15"/>
  <c r="Q493" i="15"/>
  <c r="P493" i="15"/>
  <c r="M493" i="15"/>
  <c r="L493" i="15"/>
  <c r="I493" i="15"/>
  <c r="H493" i="15"/>
  <c r="G493" i="15"/>
  <c r="E493" i="15"/>
  <c r="O493" i="15" s="1"/>
  <c r="D493" i="15"/>
  <c r="C493" i="15"/>
  <c r="B493" i="15"/>
  <c r="Q492" i="15"/>
  <c r="P492" i="15"/>
  <c r="M492" i="15"/>
  <c r="L492" i="15"/>
  <c r="I492" i="15"/>
  <c r="H492" i="15"/>
  <c r="G492" i="15"/>
  <c r="E492" i="15"/>
  <c r="C492" i="15"/>
  <c r="B492" i="15"/>
  <c r="Q491" i="15"/>
  <c r="P491" i="15"/>
  <c r="O491" i="15"/>
  <c r="N491" i="15"/>
  <c r="M491" i="15"/>
  <c r="L491" i="15"/>
  <c r="J491" i="15"/>
  <c r="I491" i="15"/>
  <c r="H491" i="15"/>
  <c r="G491" i="15"/>
  <c r="E491" i="15"/>
  <c r="D491" i="15" s="1"/>
  <c r="A491" i="15" s="1"/>
  <c r="C491" i="15"/>
  <c r="B491" i="15"/>
  <c r="Q490" i="15"/>
  <c r="P490" i="15"/>
  <c r="O490" i="15"/>
  <c r="M490" i="15"/>
  <c r="L490" i="15"/>
  <c r="N490" i="15" s="1"/>
  <c r="I490" i="15"/>
  <c r="H490" i="15"/>
  <c r="J490" i="15" s="1"/>
  <c r="G490" i="15"/>
  <c r="E490" i="15"/>
  <c r="D490" i="15"/>
  <c r="F490" i="15" s="1"/>
  <c r="C490" i="15"/>
  <c r="B490" i="15"/>
  <c r="Q489" i="15"/>
  <c r="P489" i="15"/>
  <c r="M489" i="15"/>
  <c r="L489" i="15"/>
  <c r="I489" i="15"/>
  <c r="H489" i="15"/>
  <c r="G489" i="15"/>
  <c r="E489" i="15"/>
  <c r="O489" i="15" s="1"/>
  <c r="D489" i="15"/>
  <c r="C489" i="15"/>
  <c r="B489" i="15"/>
  <c r="Q488" i="15"/>
  <c r="P488" i="15"/>
  <c r="M488" i="15"/>
  <c r="L488" i="15"/>
  <c r="I488" i="15"/>
  <c r="H488" i="15"/>
  <c r="G488" i="15"/>
  <c r="E488" i="15"/>
  <c r="C488" i="15"/>
  <c r="B488" i="15"/>
  <c r="Q487" i="15"/>
  <c r="P487" i="15"/>
  <c r="O487" i="15"/>
  <c r="N487" i="15"/>
  <c r="M487" i="15"/>
  <c r="L487" i="15"/>
  <c r="J487" i="15"/>
  <c r="I487" i="15"/>
  <c r="H487" i="15"/>
  <c r="G487" i="15"/>
  <c r="E487" i="15"/>
  <c r="D487" i="15" s="1"/>
  <c r="A487" i="15" s="1"/>
  <c r="C487" i="15"/>
  <c r="B487" i="15"/>
  <c r="Q486" i="15"/>
  <c r="P486" i="15"/>
  <c r="O486" i="15"/>
  <c r="M486" i="15"/>
  <c r="L486" i="15"/>
  <c r="N486" i="15" s="1"/>
  <c r="I486" i="15"/>
  <c r="H486" i="15"/>
  <c r="J486" i="15" s="1"/>
  <c r="G486" i="15"/>
  <c r="E486" i="15"/>
  <c r="D486" i="15"/>
  <c r="F486" i="15" s="1"/>
  <c r="C486" i="15"/>
  <c r="B486" i="15"/>
  <c r="Q485" i="15"/>
  <c r="P485" i="15"/>
  <c r="M485" i="15"/>
  <c r="L485" i="15"/>
  <c r="I485" i="15"/>
  <c r="H485" i="15"/>
  <c r="G485" i="15"/>
  <c r="E485" i="15"/>
  <c r="O485" i="15" s="1"/>
  <c r="D485" i="15"/>
  <c r="C485" i="15"/>
  <c r="B485" i="15"/>
  <c r="Q484" i="15"/>
  <c r="P484" i="15"/>
  <c r="M484" i="15"/>
  <c r="L484" i="15"/>
  <c r="I484" i="15"/>
  <c r="H484" i="15"/>
  <c r="G484" i="15"/>
  <c r="E484" i="15"/>
  <c r="C484" i="15"/>
  <c r="B484" i="15"/>
  <c r="Q483" i="15"/>
  <c r="P483" i="15"/>
  <c r="O483" i="15"/>
  <c r="N483" i="15"/>
  <c r="M483" i="15"/>
  <c r="L483" i="15"/>
  <c r="J483" i="15"/>
  <c r="I483" i="15"/>
  <c r="H483" i="15"/>
  <c r="G483" i="15"/>
  <c r="E483" i="15"/>
  <c r="D483" i="15" s="1"/>
  <c r="A483" i="15" s="1"/>
  <c r="C483" i="15"/>
  <c r="B483" i="15"/>
  <c r="Q482" i="15"/>
  <c r="P482" i="15"/>
  <c r="O482" i="15"/>
  <c r="M482" i="15"/>
  <c r="L482" i="15"/>
  <c r="N482" i="15" s="1"/>
  <c r="I482" i="15"/>
  <c r="H482" i="15"/>
  <c r="J482" i="15" s="1"/>
  <c r="G482" i="15"/>
  <c r="E482" i="15"/>
  <c r="D482" i="15"/>
  <c r="F482" i="15" s="1"/>
  <c r="C482" i="15"/>
  <c r="B482" i="15"/>
  <c r="Q481" i="15"/>
  <c r="P481" i="15"/>
  <c r="M481" i="15"/>
  <c r="L481" i="15"/>
  <c r="I481" i="15"/>
  <c r="H481" i="15"/>
  <c r="G481" i="15"/>
  <c r="E481" i="15"/>
  <c r="O481" i="15" s="1"/>
  <c r="D481" i="15"/>
  <c r="C481" i="15"/>
  <c r="B481" i="15"/>
  <c r="Q480" i="15"/>
  <c r="P480" i="15"/>
  <c r="M480" i="15"/>
  <c r="L480" i="15"/>
  <c r="I480" i="15"/>
  <c r="H480" i="15"/>
  <c r="G480" i="15"/>
  <c r="E480" i="15"/>
  <c r="C480" i="15"/>
  <c r="B480" i="15"/>
  <c r="Q479" i="15"/>
  <c r="P479" i="15"/>
  <c r="O479" i="15"/>
  <c r="N479" i="15"/>
  <c r="M479" i="15"/>
  <c r="L479" i="15"/>
  <c r="J479" i="15"/>
  <c r="I479" i="15"/>
  <c r="H479" i="15"/>
  <c r="G479" i="15"/>
  <c r="E479" i="15"/>
  <c r="D479" i="15" s="1"/>
  <c r="A479" i="15" s="1"/>
  <c r="C479" i="15"/>
  <c r="B479" i="15"/>
  <c r="Q478" i="15"/>
  <c r="P478" i="15"/>
  <c r="O478" i="15"/>
  <c r="M478" i="15"/>
  <c r="L478" i="15"/>
  <c r="N478" i="15" s="1"/>
  <c r="I478" i="15"/>
  <c r="H478" i="15"/>
  <c r="J478" i="15" s="1"/>
  <c r="G478" i="15"/>
  <c r="E478" i="15"/>
  <c r="D478" i="15"/>
  <c r="F478" i="15" s="1"/>
  <c r="C478" i="15"/>
  <c r="B478" i="15"/>
  <c r="Q477" i="15"/>
  <c r="P477" i="15"/>
  <c r="M477" i="15"/>
  <c r="L477" i="15"/>
  <c r="I477" i="15"/>
  <c r="H477" i="15"/>
  <c r="G477" i="15"/>
  <c r="E477" i="15"/>
  <c r="O477" i="15" s="1"/>
  <c r="D477" i="15"/>
  <c r="C477" i="15"/>
  <c r="B477" i="15"/>
  <c r="Q476" i="15"/>
  <c r="P476" i="15"/>
  <c r="M476" i="15"/>
  <c r="L476" i="15"/>
  <c r="I476" i="15"/>
  <c r="H476" i="15"/>
  <c r="G476" i="15"/>
  <c r="E476" i="15"/>
  <c r="C476" i="15"/>
  <c r="B476" i="15"/>
  <c r="Q475" i="15"/>
  <c r="P475" i="15"/>
  <c r="O475" i="15"/>
  <c r="N475" i="15"/>
  <c r="M475" i="15"/>
  <c r="L475" i="15"/>
  <c r="J475" i="15"/>
  <c r="I475" i="15"/>
  <c r="H475" i="15"/>
  <c r="G475" i="15"/>
  <c r="E475" i="15"/>
  <c r="D475" i="15" s="1"/>
  <c r="A475" i="15" s="1"/>
  <c r="C475" i="15"/>
  <c r="B475" i="15"/>
  <c r="Q474" i="15"/>
  <c r="P474" i="15"/>
  <c r="O474" i="15"/>
  <c r="M474" i="15"/>
  <c r="L474" i="15"/>
  <c r="N474" i="15" s="1"/>
  <c r="I474" i="15"/>
  <c r="H474" i="15"/>
  <c r="J474" i="15" s="1"/>
  <c r="G474" i="15"/>
  <c r="E474" i="15"/>
  <c r="D474" i="15"/>
  <c r="F474" i="15" s="1"/>
  <c r="C474" i="15"/>
  <c r="B474" i="15"/>
  <c r="Q473" i="15"/>
  <c r="P473" i="15"/>
  <c r="M473" i="15"/>
  <c r="L473" i="15"/>
  <c r="I473" i="15"/>
  <c r="H473" i="15"/>
  <c r="G473" i="15"/>
  <c r="E473" i="15"/>
  <c r="O473" i="15" s="1"/>
  <c r="D473" i="15"/>
  <c r="C473" i="15"/>
  <c r="B473" i="15"/>
  <c r="Q472" i="15"/>
  <c r="P472" i="15"/>
  <c r="M472" i="15"/>
  <c r="L472" i="15"/>
  <c r="I472" i="15"/>
  <c r="H472" i="15"/>
  <c r="G472" i="15"/>
  <c r="E472" i="15"/>
  <c r="C472" i="15"/>
  <c r="B472" i="15"/>
  <c r="Q471" i="15"/>
  <c r="P471" i="15"/>
  <c r="O471" i="15"/>
  <c r="N471" i="15"/>
  <c r="M471" i="15"/>
  <c r="L471" i="15"/>
  <c r="J471" i="15"/>
  <c r="I471" i="15"/>
  <c r="H471" i="15"/>
  <c r="G471" i="15"/>
  <c r="E471" i="15"/>
  <c r="D471" i="15" s="1"/>
  <c r="A471" i="15" s="1"/>
  <c r="C471" i="15"/>
  <c r="B471" i="15"/>
  <c r="Q470" i="15"/>
  <c r="P470" i="15"/>
  <c r="O470" i="15"/>
  <c r="M470" i="15"/>
  <c r="L470" i="15"/>
  <c r="N470" i="15" s="1"/>
  <c r="I470" i="15"/>
  <c r="H470" i="15"/>
  <c r="J470" i="15" s="1"/>
  <c r="G470" i="15"/>
  <c r="E470" i="15"/>
  <c r="D470" i="15"/>
  <c r="F470" i="15" s="1"/>
  <c r="C470" i="15"/>
  <c r="B470" i="15"/>
  <c r="Q469" i="15"/>
  <c r="P469" i="15"/>
  <c r="M469" i="15"/>
  <c r="L469" i="15"/>
  <c r="I469" i="15"/>
  <c r="H469" i="15"/>
  <c r="G469" i="15"/>
  <c r="E469" i="15"/>
  <c r="O469" i="15" s="1"/>
  <c r="D469" i="15"/>
  <c r="C469" i="15"/>
  <c r="B469" i="15"/>
  <c r="Q468" i="15"/>
  <c r="P468" i="15"/>
  <c r="M468" i="15"/>
  <c r="L468" i="15"/>
  <c r="I468" i="15"/>
  <c r="H468" i="15"/>
  <c r="G468" i="15"/>
  <c r="E468" i="15"/>
  <c r="C468" i="15"/>
  <c r="B468" i="15"/>
  <c r="Q467" i="15"/>
  <c r="P467" i="15"/>
  <c r="O467" i="15"/>
  <c r="N467" i="15"/>
  <c r="M467" i="15"/>
  <c r="L467" i="15"/>
  <c r="J467" i="15"/>
  <c r="I467" i="15"/>
  <c r="H467" i="15"/>
  <c r="G467" i="15"/>
  <c r="E467" i="15"/>
  <c r="D467" i="15" s="1"/>
  <c r="A467" i="15" s="1"/>
  <c r="C467" i="15"/>
  <c r="B467" i="15"/>
  <c r="Q466" i="15"/>
  <c r="P466" i="15"/>
  <c r="O466" i="15"/>
  <c r="M466" i="15"/>
  <c r="L466" i="15"/>
  <c r="N466" i="15" s="1"/>
  <c r="I466" i="15"/>
  <c r="H466" i="15"/>
  <c r="J466" i="15" s="1"/>
  <c r="G466" i="15"/>
  <c r="E466" i="15"/>
  <c r="D466" i="15"/>
  <c r="F466" i="15" s="1"/>
  <c r="C466" i="15"/>
  <c r="B466" i="15"/>
  <c r="Q465" i="15"/>
  <c r="P465" i="15"/>
  <c r="M465" i="15"/>
  <c r="L465" i="15"/>
  <c r="I465" i="15"/>
  <c r="H465" i="15"/>
  <c r="G465" i="15"/>
  <c r="E465" i="15"/>
  <c r="O465" i="15" s="1"/>
  <c r="D465" i="15"/>
  <c r="C465" i="15"/>
  <c r="B465" i="15"/>
  <c r="Q464" i="15"/>
  <c r="P464" i="15"/>
  <c r="M464" i="15"/>
  <c r="L464" i="15"/>
  <c r="I464" i="15"/>
  <c r="H464" i="15"/>
  <c r="G464" i="15"/>
  <c r="E464" i="15"/>
  <c r="C464" i="15"/>
  <c r="B464" i="15"/>
  <c r="Q463" i="15"/>
  <c r="P463" i="15"/>
  <c r="O463" i="15"/>
  <c r="N463" i="15"/>
  <c r="M463" i="15"/>
  <c r="L463" i="15"/>
  <c r="J463" i="15"/>
  <c r="I463" i="15"/>
  <c r="H463" i="15"/>
  <c r="G463" i="15"/>
  <c r="E463" i="15"/>
  <c r="D463" i="15" s="1"/>
  <c r="A463" i="15" s="1"/>
  <c r="C463" i="15"/>
  <c r="B463" i="15"/>
  <c r="Q462" i="15"/>
  <c r="P462" i="15"/>
  <c r="O462" i="15"/>
  <c r="M462" i="15"/>
  <c r="L462" i="15"/>
  <c r="N462" i="15" s="1"/>
  <c r="I462" i="15"/>
  <c r="H462" i="15"/>
  <c r="J462" i="15" s="1"/>
  <c r="G462" i="15"/>
  <c r="E462" i="15"/>
  <c r="D462" i="15"/>
  <c r="F462" i="15" s="1"/>
  <c r="C462" i="15"/>
  <c r="B462" i="15"/>
  <c r="Q461" i="15"/>
  <c r="P461" i="15"/>
  <c r="M461" i="15"/>
  <c r="L461" i="15"/>
  <c r="I461" i="15"/>
  <c r="H461" i="15"/>
  <c r="G461" i="15"/>
  <c r="E461" i="15"/>
  <c r="O461" i="15" s="1"/>
  <c r="D461" i="15"/>
  <c r="C461" i="15"/>
  <c r="B461" i="15"/>
  <c r="Q460" i="15"/>
  <c r="P460" i="15"/>
  <c r="M460" i="15"/>
  <c r="L460" i="15"/>
  <c r="I460" i="15"/>
  <c r="H460" i="15"/>
  <c r="G460" i="15"/>
  <c r="E460" i="15"/>
  <c r="C460" i="15"/>
  <c r="B460" i="15"/>
  <c r="Q459" i="15"/>
  <c r="P459" i="15"/>
  <c r="O459" i="15"/>
  <c r="N459" i="15"/>
  <c r="M459" i="15"/>
  <c r="L459" i="15"/>
  <c r="J459" i="15"/>
  <c r="I459" i="15"/>
  <c r="H459" i="15"/>
  <c r="G459" i="15"/>
  <c r="E459" i="15"/>
  <c r="D459" i="15" s="1"/>
  <c r="A459" i="15" s="1"/>
  <c r="C459" i="15"/>
  <c r="B459" i="15"/>
  <c r="Q458" i="15"/>
  <c r="P458" i="15"/>
  <c r="O458" i="15"/>
  <c r="M458" i="15"/>
  <c r="L458" i="15"/>
  <c r="N458" i="15" s="1"/>
  <c r="I458" i="15"/>
  <c r="H458" i="15"/>
  <c r="J458" i="15" s="1"/>
  <c r="G458" i="15"/>
  <c r="E458" i="15"/>
  <c r="D458" i="15"/>
  <c r="F458" i="15" s="1"/>
  <c r="C458" i="15"/>
  <c r="B458" i="15"/>
  <c r="Q457" i="15"/>
  <c r="P457" i="15"/>
  <c r="M457" i="15"/>
  <c r="L457" i="15"/>
  <c r="I457" i="15"/>
  <c r="H457" i="15"/>
  <c r="G457" i="15"/>
  <c r="E457" i="15"/>
  <c r="O457" i="15" s="1"/>
  <c r="D457" i="15"/>
  <c r="C457" i="15"/>
  <c r="B457" i="15"/>
  <c r="Q456" i="15"/>
  <c r="P456" i="15"/>
  <c r="M456" i="15"/>
  <c r="L456" i="15"/>
  <c r="I456" i="15"/>
  <c r="H456" i="15"/>
  <c r="G456" i="15"/>
  <c r="E456" i="15"/>
  <c r="C456" i="15"/>
  <c r="B456" i="15"/>
  <c r="Q455" i="15"/>
  <c r="P455" i="15"/>
  <c r="O455" i="15"/>
  <c r="N455" i="15"/>
  <c r="M455" i="15"/>
  <c r="L455" i="15"/>
  <c r="J455" i="15"/>
  <c r="I455" i="15"/>
  <c r="H455" i="15"/>
  <c r="G455" i="15"/>
  <c r="E455" i="15"/>
  <c r="D455" i="15" s="1"/>
  <c r="A455" i="15" s="1"/>
  <c r="C455" i="15"/>
  <c r="B455" i="15"/>
  <c r="Q454" i="15"/>
  <c r="P454" i="15"/>
  <c r="O454" i="15"/>
  <c r="M454" i="15"/>
  <c r="L454" i="15"/>
  <c r="N454" i="15" s="1"/>
  <c r="I454" i="15"/>
  <c r="H454" i="15"/>
  <c r="J454" i="15" s="1"/>
  <c r="G454" i="15"/>
  <c r="E454" i="15"/>
  <c r="D454" i="15"/>
  <c r="F454" i="15" s="1"/>
  <c r="C454" i="15"/>
  <c r="B454" i="15"/>
  <c r="Q453" i="15"/>
  <c r="P453" i="15"/>
  <c r="M453" i="15"/>
  <c r="L453" i="15"/>
  <c r="I453" i="15"/>
  <c r="H453" i="15"/>
  <c r="G453" i="15"/>
  <c r="E453" i="15"/>
  <c r="O453" i="15" s="1"/>
  <c r="D453" i="15"/>
  <c r="C453" i="15"/>
  <c r="B453" i="15"/>
  <c r="Q452" i="15"/>
  <c r="P452" i="15"/>
  <c r="M452" i="15"/>
  <c r="L452" i="15"/>
  <c r="I452" i="15"/>
  <c r="H452" i="15"/>
  <c r="G452" i="15"/>
  <c r="E452" i="15"/>
  <c r="C452" i="15"/>
  <c r="B452" i="15"/>
  <c r="Q451" i="15"/>
  <c r="P451" i="15"/>
  <c r="O451" i="15"/>
  <c r="N451" i="15"/>
  <c r="M451" i="15"/>
  <c r="L451" i="15"/>
  <c r="J451" i="15"/>
  <c r="I451" i="15"/>
  <c r="H451" i="15"/>
  <c r="G451" i="15"/>
  <c r="E451" i="15"/>
  <c r="D451" i="15" s="1"/>
  <c r="A451" i="15" s="1"/>
  <c r="C451" i="15"/>
  <c r="B451" i="15"/>
  <c r="Q450" i="15"/>
  <c r="P450" i="15"/>
  <c r="O450" i="15"/>
  <c r="M450" i="15"/>
  <c r="L450" i="15"/>
  <c r="N450" i="15" s="1"/>
  <c r="I450" i="15"/>
  <c r="H450" i="15"/>
  <c r="J450" i="15" s="1"/>
  <c r="G450" i="15"/>
  <c r="E450" i="15"/>
  <c r="D450" i="15"/>
  <c r="F450" i="15" s="1"/>
  <c r="C450" i="15"/>
  <c r="B450" i="15"/>
  <c r="Q449" i="15"/>
  <c r="P449" i="15"/>
  <c r="M449" i="15"/>
  <c r="L449" i="15"/>
  <c r="I449" i="15"/>
  <c r="H449" i="15"/>
  <c r="G449" i="15"/>
  <c r="E449" i="15"/>
  <c r="O449" i="15" s="1"/>
  <c r="D449" i="15"/>
  <c r="C449" i="15"/>
  <c r="B449" i="15"/>
  <c r="Q448" i="15"/>
  <c r="P448" i="15"/>
  <c r="M448" i="15"/>
  <c r="L448" i="15"/>
  <c r="I448" i="15"/>
  <c r="H448" i="15"/>
  <c r="G448" i="15"/>
  <c r="E448" i="15"/>
  <c r="C448" i="15"/>
  <c r="B448" i="15"/>
  <c r="Q447" i="15"/>
  <c r="P447" i="15"/>
  <c r="O447" i="15"/>
  <c r="N447" i="15"/>
  <c r="M447" i="15"/>
  <c r="L447" i="15"/>
  <c r="J447" i="15"/>
  <c r="I447" i="15"/>
  <c r="H447" i="15"/>
  <c r="G447" i="15"/>
  <c r="E447" i="15"/>
  <c r="D447" i="15" s="1"/>
  <c r="A447" i="15" s="1"/>
  <c r="C447" i="15"/>
  <c r="B447" i="15"/>
  <c r="Q446" i="15"/>
  <c r="P446" i="15"/>
  <c r="O446" i="15"/>
  <c r="M446" i="15"/>
  <c r="L446" i="15"/>
  <c r="N446" i="15" s="1"/>
  <c r="I446" i="15"/>
  <c r="H446" i="15"/>
  <c r="J446" i="15" s="1"/>
  <c r="G446" i="15"/>
  <c r="E446" i="15"/>
  <c r="D446" i="15"/>
  <c r="F446" i="15" s="1"/>
  <c r="C446" i="15"/>
  <c r="B446" i="15"/>
  <c r="Q445" i="15"/>
  <c r="P445" i="15"/>
  <c r="M445" i="15"/>
  <c r="L445" i="15"/>
  <c r="I445" i="15"/>
  <c r="H445" i="15"/>
  <c r="G445" i="15"/>
  <c r="E445" i="15"/>
  <c r="O445" i="15" s="1"/>
  <c r="D445" i="15"/>
  <c r="C445" i="15"/>
  <c r="B445" i="15"/>
  <c r="Q444" i="15"/>
  <c r="P444" i="15"/>
  <c r="M444" i="15"/>
  <c r="L444" i="15"/>
  <c r="I444" i="15"/>
  <c r="H444" i="15"/>
  <c r="G444" i="15"/>
  <c r="E444" i="15"/>
  <c r="C444" i="15"/>
  <c r="B444" i="15"/>
  <c r="Q443" i="15"/>
  <c r="P443" i="15"/>
  <c r="O443" i="15"/>
  <c r="N443" i="15"/>
  <c r="M443" i="15"/>
  <c r="L443" i="15"/>
  <c r="J443" i="15"/>
  <c r="I443" i="15"/>
  <c r="H443" i="15"/>
  <c r="G443" i="15"/>
  <c r="E443" i="15"/>
  <c r="D443" i="15" s="1"/>
  <c r="A443" i="15" s="1"/>
  <c r="C443" i="15"/>
  <c r="B443" i="15"/>
  <c r="Q442" i="15"/>
  <c r="P442" i="15"/>
  <c r="O442" i="15"/>
  <c r="M442" i="15"/>
  <c r="L442" i="15"/>
  <c r="N442" i="15" s="1"/>
  <c r="I442" i="15"/>
  <c r="H442" i="15"/>
  <c r="J442" i="15" s="1"/>
  <c r="G442" i="15"/>
  <c r="E442" i="15"/>
  <c r="D442" i="15"/>
  <c r="F442" i="15" s="1"/>
  <c r="C442" i="15"/>
  <c r="B442" i="15"/>
  <c r="Q441" i="15"/>
  <c r="P441" i="15"/>
  <c r="M441" i="15"/>
  <c r="L441" i="15"/>
  <c r="I441" i="15"/>
  <c r="H441" i="15"/>
  <c r="G441" i="15"/>
  <c r="E441" i="15"/>
  <c r="O441" i="15" s="1"/>
  <c r="D441" i="15"/>
  <c r="C441" i="15"/>
  <c r="B441" i="15"/>
  <c r="Q440" i="15"/>
  <c r="P440" i="15"/>
  <c r="M440" i="15"/>
  <c r="L440" i="15"/>
  <c r="I440" i="15"/>
  <c r="H440" i="15"/>
  <c r="G440" i="15"/>
  <c r="E440" i="15"/>
  <c r="C440" i="15"/>
  <c r="B440" i="15"/>
  <c r="Q439" i="15"/>
  <c r="P439" i="15"/>
  <c r="O439" i="15"/>
  <c r="N439" i="15"/>
  <c r="M439" i="15"/>
  <c r="L439" i="15"/>
  <c r="J439" i="15"/>
  <c r="I439" i="15"/>
  <c r="H439" i="15"/>
  <c r="G439" i="15"/>
  <c r="E439" i="15"/>
  <c r="D439" i="15" s="1"/>
  <c r="A439" i="15" s="1"/>
  <c r="C439" i="15"/>
  <c r="B439" i="15"/>
  <c r="Q438" i="15"/>
  <c r="P438" i="15"/>
  <c r="O438" i="15"/>
  <c r="M438" i="15"/>
  <c r="L438" i="15"/>
  <c r="I438" i="15"/>
  <c r="H438" i="15"/>
  <c r="J438" i="15" s="1"/>
  <c r="G438" i="15"/>
  <c r="E438" i="15"/>
  <c r="N438" i="15" s="1"/>
  <c r="D438" i="15"/>
  <c r="F438" i="15" s="1"/>
  <c r="C438" i="15"/>
  <c r="B438" i="15"/>
  <c r="Q437" i="15"/>
  <c r="P437" i="15"/>
  <c r="M437" i="15"/>
  <c r="L437" i="15"/>
  <c r="I437" i="15"/>
  <c r="H437" i="15"/>
  <c r="G437" i="15"/>
  <c r="E437" i="15"/>
  <c r="O437" i="15" s="1"/>
  <c r="D437" i="15"/>
  <c r="C437" i="15"/>
  <c r="B437" i="15"/>
  <c r="Q436" i="15"/>
  <c r="P436" i="15"/>
  <c r="M436" i="15"/>
  <c r="L436" i="15"/>
  <c r="I436" i="15"/>
  <c r="H436" i="15"/>
  <c r="G436" i="15"/>
  <c r="E436" i="15"/>
  <c r="C436" i="15"/>
  <c r="B436" i="15"/>
  <c r="Q435" i="15"/>
  <c r="P435" i="15"/>
  <c r="O435" i="15"/>
  <c r="N435" i="15"/>
  <c r="M435" i="15"/>
  <c r="L435" i="15"/>
  <c r="J435" i="15"/>
  <c r="I435" i="15"/>
  <c r="H435" i="15"/>
  <c r="G435" i="15"/>
  <c r="E435" i="15"/>
  <c r="D435" i="15" s="1"/>
  <c r="A435" i="15" s="1"/>
  <c r="C435" i="15"/>
  <c r="B435" i="15"/>
  <c r="Q434" i="15"/>
  <c r="P434" i="15"/>
  <c r="O434" i="15"/>
  <c r="M434" i="15"/>
  <c r="L434" i="15"/>
  <c r="I434" i="15"/>
  <c r="H434" i="15"/>
  <c r="G434" i="15"/>
  <c r="E434" i="15"/>
  <c r="N434" i="15" s="1"/>
  <c r="D434" i="15"/>
  <c r="F434" i="15" s="1"/>
  <c r="C434" i="15"/>
  <c r="B434" i="15"/>
  <c r="Q433" i="15"/>
  <c r="P433" i="15"/>
  <c r="M433" i="15"/>
  <c r="L433" i="15"/>
  <c r="I433" i="15"/>
  <c r="H433" i="15"/>
  <c r="G433" i="15"/>
  <c r="E433" i="15"/>
  <c r="O433" i="15" s="1"/>
  <c r="D433" i="15"/>
  <c r="C433" i="15"/>
  <c r="B433" i="15"/>
  <c r="Q432" i="15"/>
  <c r="P432" i="15"/>
  <c r="M432" i="15"/>
  <c r="L432" i="15"/>
  <c r="I432" i="15"/>
  <c r="H432" i="15"/>
  <c r="G432" i="15"/>
  <c r="E432" i="15"/>
  <c r="C432" i="15"/>
  <c r="B432" i="15"/>
  <c r="Q431" i="15"/>
  <c r="P431" i="15"/>
  <c r="O431" i="15"/>
  <c r="N431" i="15"/>
  <c r="M431" i="15"/>
  <c r="L431" i="15"/>
  <c r="J431" i="15"/>
  <c r="I431" i="15"/>
  <c r="H431" i="15"/>
  <c r="G431" i="15"/>
  <c r="E431" i="15"/>
  <c r="D431" i="15" s="1"/>
  <c r="A431" i="15" s="1"/>
  <c r="C431" i="15"/>
  <c r="B431" i="15"/>
  <c r="Q430" i="15"/>
  <c r="P430" i="15"/>
  <c r="O430" i="15"/>
  <c r="M430" i="15"/>
  <c r="L430" i="15"/>
  <c r="N430" i="15" s="1"/>
  <c r="I430" i="15"/>
  <c r="H430" i="15"/>
  <c r="J430" i="15" s="1"/>
  <c r="G430" i="15"/>
  <c r="E430" i="15"/>
  <c r="D430" i="15"/>
  <c r="F430" i="15" s="1"/>
  <c r="C430" i="15"/>
  <c r="B430" i="15"/>
  <c r="Q429" i="15"/>
  <c r="P429" i="15"/>
  <c r="M429" i="15"/>
  <c r="L429" i="15"/>
  <c r="I429" i="15"/>
  <c r="H429" i="15"/>
  <c r="G429" i="15"/>
  <c r="E429" i="15"/>
  <c r="O429" i="15" s="1"/>
  <c r="D429" i="15"/>
  <c r="C429" i="15"/>
  <c r="B429" i="15"/>
  <c r="Q428" i="15"/>
  <c r="P428" i="15"/>
  <c r="M428" i="15"/>
  <c r="L428" i="15"/>
  <c r="I428" i="15"/>
  <c r="H428" i="15"/>
  <c r="G428" i="15"/>
  <c r="E428" i="15"/>
  <c r="C428" i="15"/>
  <c r="B428" i="15"/>
  <c r="Q427" i="15"/>
  <c r="P427" i="15"/>
  <c r="O427" i="15"/>
  <c r="N427" i="15"/>
  <c r="M427" i="15"/>
  <c r="L427" i="15"/>
  <c r="J427" i="15"/>
  <c r="I427" i="15"/>
  <c r="H427" i="15"/>
  <c r="G427" i="15"/>
  <c r="E427" i="15"/>
  <c r="D427" i="15" s="1"/>
  <c r="A427" i="15" s="1"/>
  <c r="C427" i="15"/>
  <c r="B427" i="15"/>
  <c r="Q426" i="15"/>
  <c r="P426" i="15"/>
  <c r="O426" i="15"/>
  <c r="M426" i="15"/>
  <c r="L426" i="15"/>
  <c r="N426" i="15" s="1"/>
  <c r="I426" i="15"/>
  <c r="H426" i="15"/>
  <c r="J426" i="15" s="1"/>
  <c r="G426" i="15"/>
  <c r="E426" i="15"/>
  <c r="D426" i="15"/>
  <c r="F426" i="15" s="1"/>
  <c r="C426" i="15"/>
  <c r="B426" i="15"/>
  <c r="Q425" i="15"/>
  <c r="P425" i="15"/>
  <c r="M425" i="15"/>
  <c r="L425" i="15"/>
  <c r="I425" i="15"/>
  <c r="H425" i="15"/>
  <c r="G425" i="15"/>
  <c r="E425" i="15"/>
  <c r="O425" i="15" s="1"/>
  <c r="D425" i="15"/>
  <c r="C425" i="15"/>
  <c r="B425" i="15"/>
  <c r="Q424" i="15"/>
  <c r="P424" i="15"/>
  <c r="M424" i="15"/>
  <c r="L424" i="15"/>
  <c r="I424" i="15"/>
  <c r="H424" i="15"/>
  <c r="G424" i="15"/>
  <c r="E424" i="15"/>
  <c r="C424" i="15"/>
  <c r="B424" i="15"/>
  <c r="Q423" i="15"/>
  <c r="P423" i="15"/>
  <c r="O423" i="15"/>
  <c r="N423" i="15"/>
  <c r="M423" i="15"/>
  <c r="L423" i="15"/>
  <c r="J423" i="15"/>
  <c r="I423" i="15"/>
  <c r="H423" i="15"/>
  <c r="G423" i="15"/>
  <c r="E423" i="15"/>
  <c r="D423" i="15" s="1"/>
  <c r="A423" i="15" s="1"/>
  <c r="C423" i="15"/>
  <c r="B423" i="15"/>
  <c r="Q422" i="15"/>
  <c r="P422" i="15"/>
  <c r="O422" i="15"/>
  <c r="M422" i="15"/>
  <c r="L422" i="15"/>
  <c r="N422" i="15" s="1"/>
  <c r="I422" i="15"/>
  <c r="H422" i="15"/>
  <c r="J422" i="15" s="1"/>
  <c r="G422" i="15"/>
  <c r="E422" i="15"/>
  <c r="D422" i="15"/>
  <c r="F422" i="15" s="1"/>
  <c r="C422" i="15"/>
  <c r="B422" i="15"/>
  <c r="Q421" i="15"/>
  <c r="P421" i="15"/>
  <c r="M421" i="15"/>
  <c r="L421" i="15"/>
  <c r="I421" i="15"/>
  <c r="H421" i="15"/>
  <c r="G421" i="15"/>
  <c r="E421" i="15"/>
  <c r="O421" i="15" s="1"/>
  <c r="D421" i="15"/>
  <c r="C421" i="15"/>
  <c r="B421" i="15"/>
  <c r="Q420" i="15"/>
  <c r="P420" i="15"/>
  <c r="M420" i="15"/>
  <c r="L420" i="15"/>
  <c r="I420" i="15"/>
  <c r="H420" i="15"/>
  <c r="G420" i="15"/>
  <c r="E420" i="15"/>
  <c r="C420" i="15"/>
  <c r="B420" i="15"/>
  <c r="Q419" i="15"/>
  <c r="P419" i="15"/>
  <c r="O419" i="15"/>
  <c r="N419" i="15"/>
  <c r="M419" i="15"/>
  <c r="L419" i="15"/>
  <c r="J419" i="15"/>
  <c r="I419" i="15"/>
  <c r="H419" i="15"/>
  <c r="G419" i="15"/>
  <c r="E419" i="15"/>
  <c r="D419" i="15" s="1"/>
  <c r="A419" i="15" s="1"/>
  <c r="C419" i="15"/>
  <c r="B419" i="15"/>
  <c r="Q418" i="15"/>
  <c r="P418" i="15"/>
  <c r="O418" i="15"/>
  <c r="M418" i="15"/>
  <c r="L418" i="15"/>
  <c r="N418" i="15" s="1"/>
  <c r="I418" i="15"/>
  <c r="H418" i="15"/>
  <c r="J418" i="15" s="1"/>
  <c r="G418" i="15"/>
  <c r="E418" i="15"/>
  <c r="D418" i="15"/>
  <c r="F418" i="15" s="1"/>
  <c r="C418" i="15"/>
  <c r="B418" i="15"/>
  <c r="Q417" i="15"/>
  <c r="P417" i="15"/>
  <c r="M417" i="15"/>
  <c r="L417" i="15"/>
  <c r="I417" i="15"/>
  <c r="H417" i="15"/>
  <c r="G417" i="15"/>
  <c r="E417" i="15"/>
  <c r="O417" i="15" s="1"/>
  <c r="D417" i="15"/>
  <c r="C417" i="15"/>
  <c r="B417" i="15"/>
  <c r="Q416" i="15"/>
  <c r="P416" i="15"/>
  <c r="M416" i="15"/>
  <c r="L416" i="15"/>
  <c r="I416" i="15"/>
  <c r="H416" i="15"/>
  <c r="G416" i="15"/>
  <c r="E416" i="15"/>
  <c r="C416" i="15"/>
  <c r="B416" i="15"/>
  <c r="Q415" i="15"/>
  <c r="P415" i="15"/>
  <c r="O415" i="15"/>
  <c r="N415" i="15"/>
  <c r="M415" i="15"/>
  <c r="L415" i="15"/>
  <c r="J415" i="15"/>
  <c r="I415" i="15"/>
  <c r="H415" i="15"/>
  <c r="G415" i="15"/>
  <c r="E415" i="15"/>
  <c r="D415" i="15" s="1"/>
  <c r="A415" i="15" s="1"/>
  <c r="C415" i="15"/>
  <c r="B415" i="15"/>
  <c r="Q414" i="15"/>
  <c r="P414" i="15"/>
  <c r="O414" i="15"/>
  <c r="M414" i="15"/>
  <c r="L414" i="15"/>
  <c r="N414" i="15" s="1"/>
  <c r="I414" i="15"/>
  <c r="H414" i="15"/>
  <c r="J414" i="15" s="1"/>
  <c r="G414" i="15"/>
  <c r="E414" i="15"/>
  <c r="D414" i="15"/>
  <c r="F414" i="15" s="1"/>
  <c r="C414" i="15"/>
  <c r="B414" i="15"/>
  <c r="Q413" i="15"/>
  <c r="P413" i="15"/>
  <c r="M413" i="15"/>
  <c r="L413" i="15"/>
  <c r="I413" i="15"/>
  <c r="H413" i="15"/>
  <c r="G413" i="15"/>
  <c r="E413" i="15"/>
  <c r="O413" i="15" s="1"/>
  <c r="D413" i="15"/>
  <c r="C413" i="15"/>
  <c r="B413" i="15"/>
  <c r="Q412" i="15"/>
  <c r="P412" i="15"/>
  <c r="M412" i="15"/>
  <c r="L412" i="15"/>
  <c r="I412" i="15"/>
  <c r="H412" i="15"/>
  <c r="G412" i="15"/>
  <c r="E412" i="15"/>
  <c r="C412" i="15"/>
  <c r="B412" i="15"/>
  <c r="Q411" i="15"/>
  <c r="P411" i="15"/>
  <c r="O411" i="15"/>
  <c r="N411" i="15"/>
  <c r="M411" i="15"/>
  <c r="L411" i="15"/>
  <c r="J411" i="15"/>
  <c r="I411" i="15"/>
  <c r="H411" i="15"/>
  <c r="G411" i="15"/>
  <c r="E411" i="15"/>
  <c r="D411" i="15" s="1"/>
  <c r="A411" i="15" s="1"/>
  <c r="C411" i="15"/>
  <c r="B411" i="15"/>
  <c r="Q410" i="15"/>
  <c r="P410" i="15"/>
  <c r="O410" i="15"/>
  <c r="M410" i="15"/>
  <c r="L410" i="15"/>
  <c r="N410" i="15" s="1"/>
  <c r="I410" i="15"/>
  <c r="H410" i="15"/>
  <c r="J410" i="15" s="1"/>
  <c r="G410" i="15"/>
  <c r="E410" i="15"/>
  <c r="D410" i="15"/>
  <c r="F410" i="15" s="1"/>
  <c r="C410" i="15"/>
  <c r="B410" i="15"/>
  <c r="Q409" i="15"/>
  <c r="P409" i="15"/>
  <c r="M409" i="15"/>
  <c r="L409" i="15"/>
  <c r="I409" i="15"/>
  <c r="H409" i="15"/>
  <c r="G409" i="15"/>
  <c r="E409" i="15"/>
  <c r="O409" i="15" s="1"/>
  <c r="D409" i="15"/>
  <c r="C409" i="15"/>
  <c r="B409" i="15"/>
  <c r="Q408" i="15"/>
  <c r="P408" i="15"/>
  <c r="M408" i="15"/>
  <c r="L408" i="15"/>
  <c r="I408" i="15"/>
  <c r="H408" i="15"/>
  <c r="G408" i="15"/>
  <c r="E408" i="15"/>
  <c r="C408" i="15"/>
  <c r="B408" i="15"/>
  <c r="Q407" i="15"/>
  <c r="P407" i="15"/>
  <c r="O407" i="15"/>
  <c r="N407" i="15"/>
  <c r="M407" i="15"/>
  <c r="L407" i="15"/>
  <c r="J407" i="15"/>
  <c r="I407" i="15"/>
  <c r="H407" i="15"/>
  <c r="G407" i="15"/>
  <c r="E407" i="15"/>
  <c r="D407" i="15" s="1"/>
  <c r="A407" i="15" s="1"/>
  <c r="C407" i="15"/>
  <c r="B407" i="15"/>
  <c r="Q406" i="15"/>
  <c r="P406" i="15"/>
  <c r="O406" i="15"/>
  <c r="M406" i="15"/>
  <c r="L406" i="15"/>
  <c r="N406" i="15" s="1"/>
  <c r="I406" i="15"/>
  <c r="H406" i="15"/>
  <c r="J406" i="15" s="1"/>
  <c r="G406" i="15"/>
  <c r="E406" i="15"/>
  <c r="D406" i="15"/>
  <c r="F406" i="15" s="1"/>
  <c r="C406" i="15"/>
  <c r="B406" i="15"/>
  <c r="Q405" i="15"/>
  <c r="P405" i="15"/>
  <c r="M405" i="15"/>
  <c r="L405" i="15"/>
  <c r="I405" i="15"/>
  <c r="H405" i="15"/>
  <c r="G405" i="15"/>
  <c r="E405" i="15"/>
  <c r="O405" i="15" s="1"/>
  <c r="D405" i="15"/>
  <c r="C405" i="15"/>
  <c r="B405" i="15"/>
  <c r="Q404" i="15"/>
  <c r="P404" i="15"/>
  <c r="M404" i="15"/>
  <c r="L404" i="15"/>
  <c r="I404" i="15"/>
  <c r="H404" i="15"/>
  <c r="G404" i="15"/>
  <c r="E404" i="15"/>
  <c r="C404" i="15"/>
  <c r="B404" i="15"/>
  <c r="Q403" i="15"/>
  <c r="P403" i="15"/>
  <c r="O403" i="15"/>
  <c r="N403" i="15"/>
  <c r="M403" i="15"/>
  <c r="L403" i="15"/>
  <c r="J403" i="15"/>
  <c r="I403" i="15"/>
  <c r="H403" i="15"/>
  <c r="G403" i="15"/>
  <c r="E403" i="15"/>
  <c r="D403" i="15" s="1"/>
  <c r="A403" i="15" s="1"/>
  <c r="C403" i="15"/>
  <c r="B403" i="15"/>
  <c r="Q402" i="15"/>
  <c r="P402" i="15"/>
  <c r="O402" i="15"/>
  <c r="M402" i="15"/>
  <c r="L402" i="15"/>
  <c r="N402" i="15" s="1"/>
  <c r="I402" i="15"/>
  <c r="H402" i="15"/>
  <c r="J402" i="15" s="1"/>
  <c r="G402" i="15"/>
  <c r="E402" i="15"/>
  <c r="D402" i="15"/>
  <c r="F402" i="15" s="1"/>
  <c r="C402" i="15"/>
  <c r="B402" i="15"/>
  <c r="Q401" i="15"/>
  <c r="P401" i="15"/>
  <c r="M401" i="15"/>
  <c r="L401" i="15"/>
  <c r="I401" i="15"/>
  <c r="H401" i="15"/>
  <c r="G401" i="15"/>
  <c r="E401" i="15"/>
  <c r="O401" i="15" s="1"/>
  <c r="D401" i="15"/>
  <c r="C401" i="15"/>
  <c r="B401" i="15"/>
  <c r="Q400" i="15"/>
  <c r="P400" i="15"/>
  <c r="M400" i="15"/>
  <c r="L400" i="15"/>
  <c r="I400" i="15"/>
  <c r="H400" i="15"/>
  <c r="G400" i="15"/>
  <c r="E400" i="15"/>
  <c r="C400" i="15"/>
  <c r="B400" i="15"/>
  <c r="Q399" i="15"/>
  <c r="P399" i="15"/>
  <c r="O399" i="15"/>
  <c r="N399" i="15"/>
  <c r="M399" i="15"/>
  <c r="L399" i="15"/>
  <c r="J399" i="15"/>
  <c r="I399" i="15"/>
  <c r="H399" i="15"/>
  <c r="G399" i="15"/>
  <c r="E399" i="15"/>
  <c r="D399" i="15" s="1"/>
  <c r="A399" i="15" s="1"/>
  <c r="C399" i="15"/>
  <c r="B399" i="15"/>
  <c r="Q398" i="15"/>
  <c r="P398" i="15"/>
  <c r="O398" i="15"/>
  <c r="M398" i="15"/>
  <c r="L398" i="15"/>
  <c r="N398" i="15" s="1"/>
  <c r="I398" i="15"/>
  <c r="H398" i="15"/>
  <c r="J398" i="15" s="1"/>
  <c r="G398" i="15"/>
  <c r="E398" i="15"/>
  <c r="D398" i="15"/>
  <c r="F398" i="15" s="1"/>
  <c r="C398" i="15"/>
  <c r="B398" i="15"/>
  <c r="Q397" i="15"/>
  <c r="P397" i="15"/>
  <c r="M397" i="15"/>
  <c r="L397" i="15"/>
  <c r="I397" i="15"/>
  <c r="H397" i="15"/>
  <c r="G397" i="15"/>
  <c r="E397" i="15"/>
  <c r="O397" i="15" s="1"/>
  <c r="D397" i="15"/>
  <c r="C397" i="15"/>
  <c r="B397" i="15"/>
  <c r="Q396" i="15"/>
  <c r="P396" i="15"/>
  <c r="M396" i="15"/>
  <c r="L396" i="15"/>
  <c r="I396" i="15"/>
  <c r="H396" i="15"/>
  <c r="G396" i="15"/>
  <c r="E396" i="15"/>
  <c r="C396" i="15"/>
  <c r="B396" i="15"/>
  <c r="Q395" i="15"/>
  <c r="P395" i="15"/>
  <c r="O395" i="15"/>
  <c r="N395" i="15"/>
  <c r="M395" i="15"/>
  <c r="L395" i="15"/>
  <c r="J395" i="15"/>
  <c r="I395" i="15"/>
  <c r="H395" i="15"/>
  <c r="G395" i="15"/>
  <c r="E395" i="15"/>
  <c r="D395" i="15" s="1"/>
  <c r="A395" i="15" s="1"/>
  <c r="C395" i="15"/>
  <c r="B395" i="15"/>
  <c r="Q394" i="15"/>
  <c r="P394" i="15"/>
  <c r="O394" i="15"/>
  <c r="M394" i="15"/>
  <c r="L394" i="15"/>
  <c r="N394" i="15" s="1"/>
  <c r="I394" i="15"/>
  <c r="H394" i="15"/>
  <c r="J394" i="15" s="1"/>
  <c r="G394" i="15"/>
  <c r="E394" i="15"/>
  <c r="D394" i="15"/>
  <c r="F394" i="15" s="1"/>
  <c r="C394" i="15"/>
  <c r="B394" i="15"/>
  <c r="Q393" i="15"/>
  <c r="P393" i="15"/>
  <c r="M393" i="15"/>
  <c r="L393" i="15"/>
  <c r="I393" i="15"/>
  <c r="H393" i="15"/>
  <c r="G393" i="15"/>
  <c r="E393" i="15"/>
  <c r="O393" i="15" s="1"/>
  <c r="D393" i="15"/>
  <c r="C393" i="15"/>
  <c r="B393" i="15"/>
  <c r="Q392" i="15"/>
  <c r="P392" i="15"/>
  <c r="M392" i="15"/>
  <c r="L392" i="15"/>
  <c r="I392" i="15"/>
  <c r="H392" i="15"/>
  <c r="G392" i="15"/>
  <c r="E392" i="15"/>
  <c r="C392" i="15"/>
  <c r="B392" i="15"/>
  <c r="Q391" i="15"/>
  <c r="P391" i="15"/>
  <c r="O391" i="15"/>
  <c r="N391" i="15"/>
  <c r="M391" i="15"/>
  <c r="L391" i="15"/>
  <c r="J391" i="15"/>
  <c r="I391" i="15"/>
  <c r="H391" i="15"/>
  <c r="G391" i="15"/>
  <c r="E391" i="15"/>
  <c r="D391" i="15" s="1"/>
  <c r="A391" i="15" s="1"/>
  <c r="C391" i="15"/>
  <c r="B391" i="15"/>
  <c r="Q390" i="15"/>
  <c r="P390" i="15"/>
  <c r="O390" i="15"/>
  <c r="M390" i="15"/>
  <c r="L390" i="15"/>
  <c r="N390" i="15" s="1"/>
  <c r="I390" i="15"/>
  <c r="H390" i="15"/>
  <c r="J390" i="15" s="1"/>
  <c r="G390" i="15"/>
  <c r="E390" i="15"/>
  <c r="D390" i="15"/>
  <c r="F390" i="15" s="1"/>
  <c r="C390" i="15"/>
  <c r="B390" i="15"/>
  <c r="Q389" i="15"/>
  <c r="P389" i="15"/>
  <c r="M389" i="15"/>
  <c r="L389" i="15"/>
  <c r="I389" i="15"/>
  <c r="H389" i="15"/>
  <c r="G389" i="15"/>
  <c r="E389" i="15"/>
  <c r="O389" i="15" s="1"/>
  <c r="D389" i="15"/>
  <c r="C389" i="15"/>
  <c r="B389" i="15"/>
  <c r="Q388" i="15"/>
  <c r="P388" i="15"/>
  <c r="M388" i="15"/>
  <c r="L388" i="15"/>
  <c r="I388" i="15"/>
  <c r="H388" i="15"/>
  <c r="G388" i="15"/>
  <c r="E388" i="15"/>
  <c r="C388" i="15"/>
  <c r="B388" i="15"/>
  <c r="Q387" i="15"/>
  <c r="P387" i="15"/>
  <c r="O387" i="15"/>
  <c r="N387" i="15"/>
  <c r="M387" i="15"/>
  <c r="L387" i="15"/>
  <c r="J387" i="15"/>
  <c r="I387" i="15"/>
  <c r="H387" i="15"/>
  <c r="G387" i="15"/>
  <c r="E387" i="15"/>
  <c r="D387" i="15" s="1"/>
  <c r="A387" i="15" s="1"/>
  <c r="C387" i="15"/>
  <c r="B387" i="15"/>
  <c r="Q386" i="15"/>
  <c r="P386" i="15"/>
  <c r="O386" i="15"/>
  <c r="M386" i="15"/>
  <c r="L386" i="15"/>
  <c r="N386" i="15" s="1"/>
  <c r="I386" i="15"/>
  <c r="H386" i="15"/>
  <c r="J386" i="15" s="1"/>
  <c r="G386" i="15"/>
  <c r="E386" i="15"/>
  <c r="D386" i="15"/>
  <c r="F386" i="15" s="1"/>
  <c r="C386" i="15"/>
  <c r="B386" i="15"/>
  <c r="Q385" i="15"/>
  <c r="P385" i="15"/>
  <c r="M385" i="15"/>
  <c r="L385" i="15"/>
  <c r="I385" i="15"/>
  <c r="H385" i="15"/>
  <c r="G385" i="15"/>
  <c r="E385" i="15"/>
  <c r="O385" i="15" s="1"/>
  <c r="D385" i="15"/>
  <c r="C385" i="15"/>
  <c r="B385" i="15"/>
  <c r="Q384" i="15"/>
  <c r="P384" i="15"/>
  <c r="M384" i="15"/>
  <c r="L384" i="15"/>
  <c r="I384" i="15"/>
  <c r="H384" i="15"/>
  <c r="G384" i="15"/>
  <c r="E384" i="15"/>
  <c r="C384" i="15"/>
  <c r="B384" i="15"/>
  <c r="Q383" i="15"/>
  <c r="P383" i="15"/>
  <c r="O383" i="15"/>
  <c r="N383" i="15"/>
  <c r="M383" i="15"/>
  <c r="L383" i="15"/>
  <c r="J383" i="15"/>
  <c r="I383" i="15"/>
  <c r="H383" i="15"/>
  <c r="G383" i="15"/>
  <c r="E383" i="15"/>
  <c r="D383" i="15" s="1"/>
  <c r="A383" i="15" s="1"/>
  <c r="C383" i="15"/>
  <c r="B383" i="15"/>
  <c r="Q382" i="15"/>
  <c r="P382" i="15"/>
  <c r="O382" i="15"/>
  <c r="M382" i="15"/>
  <c r="L382" i="15"/>
  <c r="N382" i="15" s="1"/>
  <c r="I382" i="15"/>
  <c r="H382" i="15"/>
  <c r="J382" i="15" s="1"/>
  <c r="G382" i="15"/>
  <c r="E382" i="15"/>
  <c r="D382" i="15"/>
  <c r="F382" i="15" s="1"/>
  <c r="C382" i="15"/>
  <c r="B382" i="15"/>
  <c r="Q381" i="15"/>
  <c r="P381" i="15"/>
  <c r="M381" i="15"/>
  <c r="L381" i="15"/>
  <c r="I381" i="15"/>
  <c r="H381" i="15"/>
  <c r="G381" i="15"/>
  <c r="E381" i="15"/>
  <c r="O381" i="15" s="1"/>
  <c r="D381" i="15"/>
  <c r="C381" i="15"/>
  <c r="B381" i="15"/>
  <c r="Q380" i="15"/>
  <c r="P380" i="15"/>
  <c r="M380" i="15"/>
  <c r="L380" i="15"/>
  <c r="I380" i="15"/>
  <c r="H380" i="15"/>
  <c r="G380" i="15"/>
  <c r="E380" i="15"/>
  <c r="C380" i="15"/>
  <c r="B380" i="15"/>
  <c r="Q379" i="15"/>
  <c r="P379" i="15"/>
  <c r="O379" i="15"/>
  <c r="N379" i="15"/>
  <c r="M379" i="15"/>
  <c r="L379" i="15"/>
  <c r="J379" i="15"/>
  <c r="I379" i="15"/>
  <c r="H379" i="15"/>
  <c r="G379" i="15"/>
  <c r="E379" i="15"/>
  <c r="D379" i="15" s="1"/>
  <c r="A379" i="15" s="1"/>
  <c r="C379" i="15"/>
  <c r="B379" i="15"/>
  <c r="Q378" i="15"/>
  <c r="P378" i="15"/>
  <c r="O378" i="15"/>
  <c r="M378" i="15"/>
  <c r="L378" i="15"/>
  <c r="N378" i="15" s="1"/>
  <c r="I378" i="15"/>
  <c r="H378" i="15"/>
  <c r="J378" i="15" s="1"/>
  <c r="G378" i="15"/>
  <c r="E378" i="15"/>
  <c r="D378" i="15"/>
  <c r="F378" i="15" s="1"/>
  <c r="C378" i="15"/>
  <c r="B378" i="15"/>
  <c r="Q377" i="15"/>
  <c r="P377" i="15"/>
  <c r="M377" i="15"/>
  <c r="L377" i="15"/>
  <c r="I377" i="15"/>
  <c r="H377" i="15"/>
  <c r="G377" i="15"/>
  <c r="E377" i="15"/>
  <c r="O377" i="15" s="1"/>
  <c r="D377" i="15"/>
  <c r="C377" i="15"/>
  <c r="B377" i="15"/>
  <c r="Q376" i="15"/>
  <c r="P376" i="15"/>
  <c r="M376" i="15"/>
  <c r="L376" i="15"/>
  <c r="I376" i="15"/>
  <c r="H376" i="15"/>
  <c r="G376" i="15"/>
  <c r="E376" i="15"/>
  <c r="C376" i="15"/>
  <c r="B376" i="15"/>
  <c r="Q375" i="15"/>
  <c r="P375" i="15"/>
  <c r="O375" i="15"/>
  <c r="N375" i="15"/>
  <c r="M375" i="15"/>
  <c r="L375" i="15"/>
  <c r="J375" i="15"/>
  <c r="I375" i="15"/>
  <c r="H375" i="15"/>
  <c r="G375" i="15"/>
  <c r="E375" i="15"/>
  <c r="D375" i="15" s="1"/>
  <c r="A375" i="15" s="1"/>
  <c r="C375" i="15"/>
  <c r="B375" i="15"/>
  <c r="Q374" i="15"/>
  <c r="P374" i="15"/>
  <c r="O374" i="15"/>
  <c r="M374" i="15"/>
  <c r="L374" i="15"/>
  <c r="N374" i="15" s="1"/>
  <c r="I374" i="15"/>
  <c r="H374" i="15"/>
  <c r="J374" i="15" s="1"/>
  <c r="G374" i="15"/>
  <c r="E374" i="15"/>
  <c r="D374" i="15"/>
  <c r="F374" i="15" s="1"/>
  <c r="C374" i="15"/>
  <c r="B374" i="15"/>
  <c r="Q373" i="15"/>
  <c r="P373" i="15"/>
  <c r="M373" i="15"/>
  <c r="L373" i="15"/>
  <c r="I373" i="15"/>
  <c r="H373" i="15"/>
  <c r="G373" i="15"/>
  <c r="E373" i="15"/>
  <c r="O373" i="15" s="1"/>
  <c r="D373" i="15"/>
  <c r="C373" i="15"/>
  <c r="B373" i="15"/>
  <c r="Q372" i="15"/>
  <c r="P372" i="15"/>
  <c r="M372" i="15"/>
  <c r="L372" i="15"/>
  <c r="I372" i="15"/>
  <c r="H372" i="15"/>
  <c r="G372" i="15"/>
  <c r="E372" i="15"/>
  <c r="C372" i="15"/>
  <c r="B372" i="15"/>
  <c r="Q371" i="15"/>
  <c r="P371" i="15"/>
  <c r="O371" i="15"/>
  <c r="N371" i="15"/>
  <c r="M371" i="15"/>
  <c r="L371" i="15"/>
  <c r="J371" i="15"/>
  <c r="I371" i="15"/>
  <c r="H371" i="15"/>
  <c r="G371" i="15"/>
  <c r="E371" i="15"/>
  <c r="D371" i="15" s="1"/>
  <c r="A371" i="15" s="1"/>
  <c r="C371" i="15"/>
  <c r="B371" i="15"/>
  <c r="Q370" i="15"/>
  <c r="P370" i="15"/>
  <c r="O370" i="15"/>
  <c r="M370" i="15"/>
  <c r="L370" i="15"/>
  <c r="N370" i="15" s="1"/>
  <c r="I370" i="15"/>
  <c r="H370" i="15"/>
  <c r="J370" i="15" s="1"/>
  <c r="G370" i="15"/>
  <c r="E370" i="15"/>
  <c r="D370" i="15"/>
  <c r="F370" i="15" s="1"/>
  <c r="C370" i="15"/>
  <c r="B370" i="15"/>
  <c r="Q369" i="15"/>
  <c r="P369" i="15"/>
  <c r="M369" i="15"/>
  <c r="L369" i="15"/>
  <c r="I369" i="15"/>
  <c r="H369" i="15"/>
  <c r="G369" i="15"/>
  <c r="E369" i="15"/>
  <c r="O369" i="15" s="1"/>
  <c r="D369" i="15"/>
  <c r="C369" i="15"/>
  <c r="B369" i="15"/>
  <c r="Q368" i="15"/>
  <c r="P368" i="15"/>
  <c r="M368" i="15"/>
  <c r="L368" i="15"/>
  <c r="I368" i="15"/>
  <c r="H368" i="15"/>
  <c r="G368" i="15"/>
  <c r="E368" i="15"/>
  <c r="C368" i="15"/>
  <c r="B368" i="15"/>
  <c r="Q367" i="15"/>
  <c r="P367" i="15"/>
  <c r="O367" i="15"/>
  <c r="N367" i="15"/>
  <c r="M367" i="15"/>
  <c r="L367" i="15"/>
  <c r="J367" i="15"/>
  <c r="I367" i="15"/>
  <c r="H367" i="15"/>
  <c r="G367" i="15"/>
  <c r="E367" i="15"/>
  <c r="D367" i="15" s="1"/>
  <c r="A367" i="15" s="1"/>
  <c r="C367" i="15"/>
  <c r="B367" i="15"/>
  <c r="Q366" i="15"/>
  <c r="P366" i="15"/>
  <c r="O366" i="15"/>
  <c r="M366" i="15"/>
  <c r="L366" i="15"/>
  <c r="N366" i="15" s="1"/>
  <c r="I366" i="15"/>
  <c r="H366" i="15"/>
  <c r="J366" i="15" s="1"/>
  <c r="G366" i="15"/>
  <c r="E366" i="15"/>
  <c r="D366" i="15"/>
  <c r="F366" i="15" s="1"/>
  <c r="C366" i="15"/>
  <c r="B366" i="15"/>
  <c r="Q365" i="15"/>
  <c r="P365" i="15"/>
  <c r="M365" i="15"/>
  <c r="L365" i="15"/>
  <c r="I365" i="15"/>
  <c r="H365" i="15"/>
  <c r="G365" i="15"/>
  <c r="E365" i="15"/>
  <c r="O365" i="15" s="1"/>
  <c r="D365" i="15"/>
  <c r="C365" i="15"/>
  <c r="B365" i="15"/>
  <c r="Q364" i="15"/>
  <c r="P364" i="15"/>
  <c r="M364" i="15"/>
  <c r="L364" i="15"/>
  <c r="I364" i="15"/>
  <c r="H364" i="15"/>
  <c r="G364" i="15"/>
  <c r="E364" i="15"/>
  <c r="C364" i="15"/>
  <c r="B364" i="15"/>
  <c r="Q363" i="15"/>
  <c r="P363" i="15"/>
  <c r="O363" i="15"/>
  <c r="N363" i="15"/>
  <c r="M363" i="15"/>
  <c r="L363" i="15"/>
  <c r="J363" i="15"/>
  <c r="I363" i="15"/>
  <c r="H363" i="15"/>
  <c r="G363" i="15"/>
  <c r="E363" i="15"/>
  <c r="D363" i="15" s="1"/>
  <c r="A363" i="15" s="1"/>
  <c r="C363" i="15"/>
  <c r="B363" i="15"/>
  <c r="Q362" i="15"/>
  <c r="P362" i="15"/>
  <c r="O362" i="15"/>
  <c r="M362" i="15"/>
  <c r="L362" i="15"/>
  <c r="N362" i="15" s="1"/>
  <c r="I362" i="15"/>
  <c r="H362" i="15"/>
  <c r="J362" i="15" s="1"/>
  <c r="G362" i="15"/>
  <c r="E362" i="15"/>
  <c r="D362" i="15"/>
  <c r="F362" i="15" s="1"/>
  <c r="C362" i="15"/>
  <c r="B362" i="15"/>
  <c r="Q361" i="15"/>
  <c r="P361" i="15"/>
  <c r="M361" i="15"/>
  <c r="L361" i="15"/>
  <c r="I361" i="15"/>
  <c r="H361" i="15"/>
  <c r="G361" i="15"/>
  <c r="E361" i="15"/>
  <c r="O361" i="15" s="1"/>
  <c r="D361" i="15"/>
  <c r="C361" i="15"/>
  <c r="B361" i="15"/>
  <c r="Q360" i="15"/>
  <c r="P360" i="15"/>
  <c r="M360" i="15"/>
  <c r="L360" i="15"/>
  <c r="I360" i="15"/>
  <c r="H360" i="15"/>
  <c r="G360" i="15"/>
  <c r="E360" i="15"/>
  <c r="C360" i="15"/>
  <c r="B360" i="15"/>
  <c r="Q359" i="15"/>
  <c r="P359" i="15"/>
  <c r="O359" i="15"/>
  <c r="N359" i="15"/>
  <c r="M359" i="15"/>
  <c r="L359" i="15"/>
  <c r="J359" i="15"/>
  <c r="I359" i="15"/>
  <c r="H359" i="15"/>
  <c r="G359" i="15"/>
  <c r="E359" i="15"/>
  <c r="D359" i="15" s="1"/>
  <c r="A359" i="15" s="1"/>
  <c r="C359" i="15"/>
  <c r="B359" i="15"/>
  <c r="Q358" i="15"/>
  <c r="P358" i="15"/>
  <c r="O358" i="15"/>
  <c r="M358" i="15"/>
  <c r="L358" i="15"/>
  <c r="N358" i="15" s="1"/>
  <c r="I358" i="15"/>
  <c r="H358" i="15"/>
  <c r="J358" i="15" s="1"/>
  <c r="G358" i="15"/>
  <c r="E358" i="15"/>
  <c r="D358" i="15"/>
  <c r="F358" i="15" s="1"/>
  <c r="C358" i="15"/>
  <c r="B358" i="15"/>
  <c r="Q357" i="15"/>
  <c r="P357" i="15"/>
  <c r="M357" i="15"/>
  <c r="L357" i="15"/>
  <c r="I357" i="15"/>
  <c r="H357" i="15"/>
  <c r="G357" i="15"/>
  <c r="E357" i="15"/>
  <c r="O357" i="15" s="1"/>
  <c r="D357" i="15"/>
  <c r="C357" i="15"/>
  <c r="B357" i="15"/>
  <c r="Q356" i="15"/>
  <c r="P356" i="15"/>
  <c r="M356" i="15"/>
  <c r="L356" i="15"/>
  <c r="I356" i="15"/>
  <c r="H356" i="15"/>
  <c r="G356" i="15"/>
  <c r="E356" i="15"/>
  <c r="C356" i="15"/>
  <c r="B356" i="15"/>
  <c r="Q355" i="15"/>
  <c r="P355" i="15"/>
  <c r="O355" i="15"/>
  <c r="N355" i="15"/>
  <c r="M355" i="15"/>
  <c r="L355" i="15"/>
  <c r="J355" i="15"/>
  <c r="I355" i="15"/>
  <c r="H355" i="15"/>
  <c r="G355" i="15"/>
  <c r="E355" i="15"/>
  <c r="D355" i="15" s="1"/>
  <c r="A355" i="15" s="1"/>
  <c r="C355" i="15"/>
  <c r="B355" i="15"/>
  <c r="Q354" i="15"/>
  <c r="P354" i="15"/>
  <c r="O354" i="15"/>
  <c r="M354" i="15"/>
  <c r="L354" i="15"/>
  <c r="N354" i="15" s="1"/>
  <c r="I354" i="15"/>
  <c r="H354" i="15"/>
  <c r="J354" i="15" s="1"/>
  <c r="G354" i="15"/>
  <c r="E354" i="15"/>
  <c r="D354" i="15"/>
  <c r="F354" i="15" s="1"/>
  <c r="C354" i="15"/>
  <c r="B354" i="15"/>
  <c r="Q353" i="15"/>
  <c r="P353" i="15"/>
  <c r="M353" i="15"/>
  <c r="L353" i="15"/>
  <c r="I353" i="15"/>
  <c r="H353" i="15"/>
  <c r="G353" i="15"/>
  <c r="E353" i="15"/>
  <c r="O353" i="15" s="1"/>
  <c r="D353" i="15"/>
  <c r="C353" i="15"/>
  <c r="B353" i="15"/>
  <c r="Q352" i="15"/>
  <c r="P352" i="15"/>
  <c r="M352" i="15"/>
  <c r="L352" i="15"/>
  <c r="I352" i="15"/>
  <c r="H352" i="15"/>
  <c r="G352" i="15"/>
  <c r="E352" i="15"/>
  <c r="C352" i="15"/>
  <c r="B352" i="15"/>
  <c r="Q351" i="15"/>
  <c r="P351" i="15"/>
  <c r="O351" i="15"/>
  <c r="N351" i="15"/>
  <c r="M351" i="15"/>
  <c r="L351" i="15"/>
  <c r="J351" i="15"/>
  <c r="I351" i="15"/>
  <c r="H351" i="15"/>
  <c r="G351" i="15"/>
  <c r="E351" i="15"/>
  <c r="D351" i="15" s="1"/>
  <c r="A351" i="15" s="1"/>
  <c r="C351" i="15"/>
  <c r="B351" i="15"/>
  <c r="Q350" i="15"/>
  <c r="P350" i="15"/>
  <c r="O350" i="15"/>
  <c r="M350" i="15"/>
  <c r="L350" i="15"/>
  <c r="N350" i="15" s="1"/>
  <c r="I350" i="15"/>
  <c r="H350" i="15"/>
  <c r="J350" i="15" s="1"/>
  <c r="G350" i="15"/>
  <c r="E350" i="15"/>
  <c r="D350" i="15"/>
  <c r="F350" i="15" s="1"/>
  <c r="C350" i="15"/>
  <c r="B350" i="15"/>
  <c r="Q349" i="15"/>
  <c r="P349" i="15"/>
  <c r="M349" i="15"/>
  <c r="L349" i="15"/>
  <c r="I349" i="15"/>
  <c r="H349" i="15"/>
  <c r="G349" i="15"/>
  <c r="E349" i="15"/>
  <c r="O349" i="15" s="1"/>
  <c r="D349" i="15"/>
  <c r="C349" i="15"/>
  <c r="B349" i="15"/>
  <c r="Q348" i="15"/>
  <c r="P348" i="15"/>
  <c r="M348" i="15"/>
  <c r="L348" i="15"/>
  <c r="I348" i="15"/>
  <c r="H348" i="15"/>
  <c r="G348" i="15"/>
  <c r="E348" i="15"/>
  <c r="C348" i="15"/>
  <c r="B348" i="15"/>
  <c r="Q347" i="15"/>
  <c r="P347" i="15"/>
  <c r="O347" i="15"/>
  <c r="N347" i="15"/>
  <c r="M347" i="15"/>
  <c r="L347" i="15"/>
  <c r="J347" i="15"/>
  <c r="I347" i="15"/>
  <c r="H347" i="15"/>
  <c r="G347" i="15"/>
  <c r="E347" i="15"/>
  <c r="D347" i="15" s="1"/>
  <c r="A347" i="15" s="1"/>
  <c r="C347" i="15"/>
  <c r="B347" i="15"/>
  <c r="Q346" i="15"/>
  <c r="P346" i="15"/>
  <c r="O346" i="15"/>
  <c r="M346" i="15"/>
  <c r="L346" i="15"/>
  <c r="N346" i="15" s="1"/>
  <c r="I346" i="15"/>
  <c r="H346" i="15"/>
  <c r="J346" i="15" s="1"/>
  <c r="G346" i="15"/>
  <c r="E346" i="15"/>
  <c r="D346" i="15"/>
  <c r="F346" i="15" s="1"/>
  <c r="C346" i="15"/>
  <c r="B346" i="15"/>
  <c r="Q345" i="15"/>
  <c r="P345" i="15"/>
  <c r="M345" i="15"/>
  <c r="L345" i="15"/>
  <c r="I345" i="15"/>
  <c r="H345" i="15"/>
  <c r="G345" i="15"/>
  <c r="E345" i="15"/>
  <c r="O345" i="15" s="1"/>
  <c r="D345" i="15"/>
  <c r="C345" i="15"/>
  <c r="B345" i="15"/>
  <c r="Q344" i="15"/>
  <c r="P344" i="15"/>
  <c r="M344" i="15"/>
  <c r="L344" i="15"/>
  <c r="I344" i="15"/>
  <c r="H344" i="15"/>
  <c r="G344" i="15"/>
  <c r="E344" i="15"/>
  <c r="C344" i="15"/>
  <c r="B344" i="15"/>
  <c r="Q343" i="15"/>
  <c r="P343" i="15"/>
  <c r="O343" i="15"/>
  <c r="N343" i="15"/>
  <c r="M343" i="15"/>
  <c r="L343" i="15"/>
  <c r="J343" i="15"/>
  <c r="I343" i="15"/>
  <c r="H343" i="15"/>
  <c r="G343" i="15"/>
  <c r="E343" i="15"/>
  <c r="D343" i="15" s="1"/>
  <c r="A343" i="15" s="1"/>
  <c r="C343" i="15"/>
  <c r="B343" i="15"/>
  <c r="Q342" i="15"/>
  <c r="P342" i="15"/>
  <c r="O342" i="15"/>
  <c r="M342" i="15"/>
  <c r="L342" i="15"/>
  <c r="N342" i="15" s="1"/>
  <c r="I342" i="15"/>
  <c r="H342" i="15"/>
  <c r="J342" i="15" s="1"/>
  <c r="G342" i="15"/>
  <c r="E342" i="15"/>
  <c r="D342" i="15"/>
  <c r="F342" i="15" s="1"/>
  <c r="C342" i="15"/>
  <c r="B342" i="15"/>
  <c r="Q341" i="15"/>
  <c r="P341" i="15"/>
  <c r="M341" i="15"/>
  <c r="L341" i="15"/>
  <c r="I341" i="15"/>
  <c r="H341" i="15"/>
  <c r="G341" i="15"/>
  <c r="E341" i="15"/>
  <c r="O341" i="15" s="1"/>
  <c r="D341" i="15"/>
  <c r="C341" i="15"/>
  <c r="B341" i="15"/>
  <c r="Q340" i="15"/>
  <c r="P340" i="15"/>
  <c r="M340" i="15"/>
  <c r="L340" i="15"/>
  <c r="I340" i="15"/>
  <c r="H340" i="15"/>
  <c r="G340" i="15"/>
  <c r="E340" i="15"/>
  <c r="C340" i="15"/>
  <c r="B340" i="15"/>
  <c r="Q339" i="15"/>
  <c r="P339" i="15"/>
  <c r="O339" i="15"/>
  <c r="N339" i="15"/>
  <c r="M339" i="15"/>
  <c r="L339" i="15"/>
  <c r="J339" i="15"/>
  <c r="I339" i="15"/>
  <c r="H339" i="15"/>
  <c r="G339" i="15"/>
  <c r="E339" i="15"/>
  <c r="D339" i="15" s="1"/>
  <c r="A339" i="15" s="1"/>
  <c r="C339" i="15"/>
  <c r="B339" i="15"/>
  <c r="Q338" i="15"/>
  <c r="P338" i="15"/>
  <c r="O338" i="15"/>
  <c r="M338" i="15"/>
  <c r="L338" i="15"/>
  <c r="N338" i="15" s="1"/>
  <c r="I338" i="15"/>
  <c r="H338" i="15"/>
  <c r="J338" i="15" s="1"/>
  <c r="G338" i="15"/>
  <c r="E338" i="15"/>
  <c r="D338" i="15"/>
  <c r="F338" i="15" s="1"/>
  <c r="C338" i="15"/>
  <c r="B338" i="15"/>
  <c r="Q337" i="15"/>
  <c r="P337" i="15"/>
  <c r="M337" i="15"/>
  <c r="L337" i="15"/>
  <c r="I337" i="15"/>
  <c r="H337" i="15"/>
  <c r="G337" i="15"/>
  <c r="E337" i="15"/>
  <c r="O337" i="15" s="1"/>
  <c r="D337" i="15"/>
  <c r="C337" i="15"/>
  <c r="B337" i="15"/>
  <c r="Q336" i="15"/>
  <c r="P336" i="15"/>
  <c r="M336" i="15"/>
  <c r="L336" i="15"/>
  <c r="I336" i="15"/>
  <c r="H336" i="15"/>
  <c r="G336" i="15"/>
  <c r="E336" i="15"/>
  <c r="C336" i="15"/>
  <c r="B336" i="15"/>
  <c r="Q335" i="15"/>
  <c r="P335" i="15"/>
  <c r="O335" i="15"/>
  <c r="N335" i="15"/>
  <c r="M335" i="15"/>
  <c r="L335" i="15"/>
  <c r="J335" i="15"/>
  <c r="I335" i="15"/>
  <c r="H335" i="15"/>
  <c r="G335" i="15"/>
  <c r="E335" i="15"/>
  <c r="D335" i="15" s="1"/>
  <c r="A335" i="15" s="1"/>
  <c r="C335" i="15"/>
  <c r="B335" i="15"/>
  <c r="Q334" i="15"/>
  <c r="P334" i="15"/>
  <c r="O334" i="15"/>
  <c r="M334" i="15"/>
  <c r="L334" i="15"/>
  <c r="N334" i="15" s="1"/>
  <c r="I334" i="15"/>
  <c r="H334" i="15"/>
  <c r="J334" i="15" s="1"/>
  <c r="G334" i="15"/>
  <c r="E334" i="15"/>
  <c r="D334" i="15"/>
  <c r="C334" i="15"/>
  <c r="B334" i="15"/>
  <c r="Q333" i="15"/>
  <c r="P333" i="15"/>
  <c r="M333" i="15"/>
  <c r="L333" i="15"/>
  <c r="I333" i="15"/>
  <c r="H333" i="15"/>
  <c r="G333" i="15"/>
  <c r="E333" i="15"/>
  <c r="C333" i="15"/>
  <c r="B333" i="15"/>
  <c r="Q332" i="15"/>
  <c r="P332" i="15"/>
  <c r="M332" i="15"/>
  <c r="L332" i="15"/>
  <c r="I332" i="15"/>
  <c r="H332" i="15"/>
  <c r="G332" i="15"/>
  <c r="E332" i="15"/>
  <c r="N332" i="15" s="1"/>
  <c r="C332" i="15"/>
  <c r="B332" i="15"/>
  <c r="Q331" i="15"/>
  <c r="P331" i="15"/>
  <c r="O331" i="15"/>
  <c r="N331" i="15"/>
  <c r="M331" i="15"/>
  <c r="L331" i="15"/>
  <c r="J331" i="15"/>
  <c r="I331" i="15"/>
  <c r="H331" i="15"/>
  <c r="G331" i="15"/>
  <c r="E331" i="15"/>
  <c r="D331" i="15" s="1"/>
  <c r="A331" i="15" s="1"/>
  <c r="C331" i="15"/>
  <c r="B331" i="15"/>
  <c r="Q330" i="15"/>
  <c r="P330" i="15"/>
  <c r="O330" i="15"/>
  <c r="M330" i="15"/>
  <c r="L330" i="15"/>
  <c r="N330" i="15" s="1"/>
  <c r="I330" i="15"/>
  <c r="H330" i="15"/>
  <c r="J330" i="15" s="1"/>
  <c r="G330" i="15"/>
  <c r="E330" i="15"/>
  <c r="D330" i="15"/>
  <c r="C330" i="15"/>
  <c r="B330" i="15"/>
  <c r="Q329" i="15"/>
  <c r="P329" i="15"/>
  <c r="M329" i="15"/>
  <c r="L329" i="15"/>
  <c r="I329" i="15"/>
  <c r="H329" i="15"/>
  <c r="G329" i="15"/>
  <c r="E329" i="15"/>
  <c r="C329" i="15"/>
  <c r="B329" i="15"/>
  <c r="Q328" i="15"/>
  <c r="P328" i="15"/>
  <c r="M328" i="15"/>
  <c r="L328" i="15"/>
  <c r="I328" i="15"/>
  <c r="H328" i="15"/>
  <c r="G328" i="15"/>
  <c r="E328" i="15"/>
  <c r="C328" i="15"/>
  <c r="B328" i="15"/>
  <c r="Q327" i="15"/>
  <c r="P327" i="15"/>
  <c r="O327" i="15"/>
  <c r="N327" i="15"/>
  <c r="M327" i="15"/>
  <c r="L327" i="15"/>
  <c r="J327" i="15"/>
  <c r="I327" i="15"/>
  <c r="H327" i="15"/>
  <c r="G327" i="15"/>
  <c r="E327" i="15"/>
  <c r="D327" i="15" s="1"/>
  <c r="A327" i="15" s="1"/>
  <c r="C327" i="15"/>
  <c r="B327" i="15"/>
  <c r="Q326" i="15"/>
  <c r="P326" i="15"/>
  <c r="O326" i="15"/>
  <c r="M326" i="15"/>
  <c r="L326" i="15"/>
  <c r="N326" i="15" s="1"/>
  <c r="I326" i="15"/>
  <c r="H326" i="15"/>
  <c r="J326" i="15" s="1"/>
  <c r="G326" i="15"/>
  <c r="E326" i="15"/>
  <c r="D326" i="15"/>
  <c r="C326" i="15"/>
  <c r="B326" i="15"/>
  <c r="Q325" i="15"/>
  <c r="P325" i="15"/>
  <c r="M325" i="15"/>
  <c r="L325" i="15"/>
  <c r="I325" i="15"/>
  <c r="H325" i="15"/>
  <c r="G325" i="15"/>
  <c r="E325" i="15"/>
  <c r="C325" i="15"/>
  <c r="B325" i="15"/>
  <c r="Q324" i="15"/>
  <c r="P324" i="15"/>
  <c r="M324" i="15"/>
  <c r="L324" i="15"/>
  <c r="I324" i="15"/>
  <c r="H324" i="15"/>
  <c r="G324" i="15"/>
  <c r="E324" i="15"/>
  <c r="N324" i="15" s="1"/>
  <c r="C324" i="15"/>
  <c r="B324" i="15"/>
  <c r="Q323" i="15"/>
  <c r="P323" i="15"/>
  <c r="O323" i="15"/>
  <c r="N323" i="15"/>
  <c r="M323" i="15"/>
  <c r="L323" i="15"/>
  <c r="J323" i="15"/>
  <c r="I323" i="15"/>
  <c r="H323" i="15"/>
  <c r="G323" i="15"/>
  <c r="E323" i="15"/>
  <c r="D323" i="15" s="1"/>
  <c r="A323" i="15" s="1"/>
  <c r="C323" i="15"/>
  <c r="B323" i="15"/>
  <c r="Q322" i="15"/>
  <c r="P322" i="15"/>
  <c r="O322" i="15"/>
  <c r="M322" i="15"/>
  <c r="L322" i="15"/>
  <c r="N322" i="15" s="1"/>
  <c r="I322" i="15"/>
  <c r="H322" i="15"/>
  <c r="J322" i="15" s="1"/>
  <c r="G322" i="15"/>
  <c r="E322" i="15"/>
  <c r="D322" i="15"/>
  <c r="C322" i="15"/>
  <c r="B322" i="15"/>
  <c r="Q321" i="15"/>
  <c r="P321" i="15"/>
  <c r="M321" i="15"/>
  <c r="L321" i="15"/>
  <c r="I321" i="15"/>
  <c r="H321" i="15"/>
  <c r="G321" i="15"/>
  <c r="E321" i="15"/>
  <c r="C321" i="15"/>
  <c r="B321" i="15"/>
  <c r="Q320" i="15"/>
  <c r="P320" i="15"/>
  <c r="M320" i="15"/>
  <c r="L320" i="15"/>
  <c r="I320" i="15"/>
  <c r="H320" i="15"/>
  <c r="G320" i="15"/>
  <c r="E320" i="15"/>
  <c r="C320" i="15"/>
  <c r="B320" i="15"/>
  <c r="Q319" i="15"/>
  <c r="P319" i="15"/>
  <c r="O319" i="15"/>
  <c r="N319" i="15"/>
  <c r="M319" i="15"/>
  <c r="L319" i="15"/>
  <c r="J319" i="15"/>
  <c r="I319" i="15"/>
  <c r="H319" i="15"/>
  <c r="G319" i="15"/>
  <c r="E319" i="15"/>
  <c r="D319" i="15" s="1"/>
  <c r="A319" i="15" s="1"/>
  <c r="C319" i="15"/>
  <c r="B319" i="15"/>
  <c r="Q318" i="15"/>
  <c r="P318" i="15"/>
  <c r="O318" i="15"/>
  <c r="M318" i="15"/>
  <c r="L318" i="15"/>
  <c r="N318" i="15" s="1"/>
  <c r="I318" i="15"/>
  <c r="H318" i="15"/>
  <c r="J318" i="15" s="1"/>
  <c r="G318" i="15"/>
  <c r="E318" i="15"/>
  <c r="D318" i="15"/>
  <c r="C318" i="15"/>
  <c r="B318" i="15"/>
  <c r="Q317" i="15"/>
  <c r="P317" i="15"/>
  <c r="M317" i="15"/>
  <c r="L317" i="15"/>
  <c r="I317" i="15"/>
  <c r="H317" i="15"/>
  <c r="G317" i="15"/>
  <c r="E317" i="15"/>
  <c r="C317" i="15"/>
  <c r="B317" i="15"/>
  <c r="Q316" i="15"/>
  <c r="P316" i="15"/>
  <c r="M316" i="15"/>
  <c r="L316" i="15"/>
  <c r="I316" i="15"/>
  <c r="H316" i="15"/>
  <c r="G316" i="15"/>
  <c r="E316" i="15"/>
  <c r="N316" i="15" s="1"/>
  <c r="C316" i="15"/>
  <c r="B316" i="15"/>
  <c r="Q315" i="15"/>
  <c r="P315" i="15"/>
  <c r="O315" i="15"/>
  <c r="N315" i="15"/>
  <c r="M315" i="15"/>
  <c r="L315" i="15"/>
  <c r="J315" i="15"/>
  <c r="I315" i="15"/>
  <c r="H315" i="15"/>
  <c r="G315" i="15"/>
  <c r="E315" i="15"/>
  <c r="D315" i="15" s="1"/>
  <c r="A315" i="15" s="1"/>
  <c r="C315" i="15"/>
  <c r="B315" i="15"/>
  <c r="Q314" i="15"/>
  <c r="P314" i="15"/>
  <c r="O314" i="15"/>
  <c r="M314" i="15"/>
  <c r="L314" i="15"/>
  <c r="N314" i="15" s="1"/>
  <c r="I314" i="15"/>
  <c r="H314" i="15"/>
  <c r="J314" i="15" s="1"/>
  <c r="G314" i="15"/>
  <c r="E314" i="15"/>
  <c r="D314" i="15"/>
  <c r="C314" i="15"/>
  <c r="B314" i="15"/>
  <c r="Q313" i="15"/>
  <c r="P313" i="15"/>
  <c r="M313" i="15"/>
  <c r="L313" i="15"/>
  <c r="I313" i="15"/>
  <c r="H313" i="15"/>
  <c r="G313" i="15"/>
  <c r="E313" i="15"/>
  <c r="C313" i="15"/>
  <c r="B313" i="15"/>
  <c r="Q312" i="15"/>
  <c r="P312" i="15"/>
  <c r="M312" i="15"/>
  <c r="L312" i="15"/>
  <c r="I312" i="15"/>
  <c r="H312" i="15"/>
  <c r="G312" i="15"/>
  <c r="E312" i="15"/>
  <c r="N312" i="15" s="1"/>
  <c r="C312" i="15"/>
  <c r="B312" i="15"/>
  <c r="Q311" i="15"/>
  <c r="P311" i="15"/>
  <c r="O311" i="15"/>
  <c r="N311" i="15"/>
  <c r="M311" i="15"/>
  <c r="L311" i="15"/>
  <c r="J311" i="15"/>
  <c r="I311" i="15"/>
  <c r="H311" i="15"/>
  <c r="G311" i="15"/>
  <c r="E311" i="15"/>
  <c r="D311" i="15" s="1"/>
  <c r="A311" i="15" s="1"/>
  <c r="C311" i="15"/>
  <c r="B311" i="15"/>
  <c r="Q310" i="15"/>
  <c r="P310" i="15"/>
  <c r="O310" i="15"/>
  <c r="M310" i="15"/>
  <c r="L310" i="15"/>
  <c r="N310" i="15" s="1"/>
  <c r="I310" i="15"/>
  <c r="H310" i="15"/>
  <c r="J310" i="15" s="1"/>
  <c r="G310" i="15"/>
  <c r="E310" i="15"/>
  <c r="D310" i="15"/>
  <c r="C310" i="15"/>
  <c r="B310" i="15"/>
  <c r="Q309" i="15"/>
  <c r="P309" i="15"/>
  <c r="M309" i="15"/>
  <c r="L309" i="15"/>
  <c r="I309" i="15"/>
  <c r="H309" i="15"/>
  <c r="G309" i="15"/>
  <c r="E309" i="15"/>
  <c r="C309" i="15"/>
  <c r="B309" i="15"/>
  <c r="Q308" i="15"/>
  <c r="P308" i="15"/>
  <c r="M308" i="15"/>
  <c r="L308" i="15"/>
  <c r="I308" i="15"/>
  <c r="H308" i="15"/>
  <c r="G308" i="15"/>
  <c r="E308" i="15"/>
  <c r="C308" i="15"/>
  <c r="B308" i="15"/>
  <c r="Q307" i="15"/>
  <c r="P307" i="15"/>
  <c r="O307" i="15"/>
  <c r="N307" i="15"/>
  <c r="M307" i="15"/>
  <c r="L307" i="15"/>
  <c r="J307" i="15"/>
  <c r="I307" i="15"/>
  <c r="H307" i="15"/>
  <c r="G307" i="15"/>
  <c r="E307" i="15"/>
  <c r="D307" i="15" s="1"/>
  <c r="A307" i="15" s="1"/>
  <c r="C307" i="15"/>
  <c r="B307" i="15"/>
  <c r="Q306" i="15"/>
  <c r="P306" i="15"/>
  <c r="O306" i="15"/>
  <c r="M306" i="15"/>
  <c r="L306" i="15"/>
  <c r="N306" i="15" s="1"/>
  <c r="I306" i="15"/>
  <c r="H306" i="15"/>
  <c r="J306" i="15" s="1"/>
  <c r="G306" i="15"/>
  <c r="E306" i="15"/>
  <c r="D306" i="15"/>
  <c r="C306" i="15"/>
  <c r="B306" i="15"/>
  <c r="Q305" i="15"/>
  <c r="P305" i="15"/>
  <c r="M305" i="15"/>
  <c r="L305" i="15"/>
  <c r="I305" i="15"/>
  <c r="H305" i="15"/>
  <c r="G305" i="15"/>
  <c r="E305" i="15"/>
  <c r="C305" i="15"/>
  <c r="B305" i="15"/>
  <c r="Q304" i="15"/>
  <c r="P304" i="15"/>
  <c r="M304" i="15"/>
  <c r="L304" i="15"/>
  <c r="I304" i="15"/>
  <c r="H304" i="15"/>
  <c r="G304" i="15"/>
  <c r="E304" i="15"/>
  <c r="N304" i="15" s="1"/>
  <c r="C304" i="15"/>
  <c r="B304" i="15"/>
  <c r="Q303" i="15"/>
  <c r="P303" i="15"/>
  <c r="O303" i="15"/>
  <c r="N303" i="15"/>
  <c r="M303" i="15"/>
  <c r="L303" i="15"/>
  <c r="J303" i="15"/>
  <c r="I303" i="15"/>
  <c r="H303" i="15"/>
  <c r="G303" i="15"/>
  <c r="E303" i="15"/>
  <c r="D303" i="15" s="1"/>
  <c r="A303" i="15" s="1"/>
  <c r="C303" i="15"/>
  <c r="B303" i="15"/>
  <c r="Q302" i="15"/>
  <c r="P302" i="15"/>
  <c r="O302" i="15"/>
  <c r="M302" i="15"/>
  <c r="L302" i="15"/>
  <c r="N302" i="15" s="1"/>
  <c r="I302" i="15"/>
  <c r="H302" i="15"/>
  <c r="J302" i="15" s="1"/>
  <c r="G302" i="15"/>
  <c r="E302" i="15"/>
  <c r="D302" i="15"/>
  <c r="C302" i="15"/>
  <c r="B302" i="15"/>
  <c r="Q301" i="15"/>
  <c r="P301" i="15"/>
  <c r="M301" i="15"/>
  <c r="L301" i="15"/>
  <c r="I301" i="15"/>
  <c r="H301" i="15"/>
  <c r="G301" i="15"/>
  <c r="E301" i="15"/>
  <c r="C301" i="15"/>
  <c r="B301" i="15"/>
  <c r="Q300" i="15"/>
  <c r="P300" i="15"/>
  <c r="M300" i="15"/>
  <c r="L300" i="15"/>
  <c r="I300" i="15"/>
  <c r="H300" i="15"/>
  <c r="G300" i="15"/>
  <c r="E300" i="15"/>
  <c r="N300" i="15" s="1"/>
  <c r="C300" i="15"/>
  <c r="B300" i="15"/>
  <c r="Q299" i="15"/>
  <c r="P299" i="15"/>
  <c r="O299" i="15"/>
  <c r="N299" i="15"/>
  <c r="M299" i="15"/>
  <c r="L299" i="15"/>
  <c r="J299" i="15"/>
  <c r="I299" i="15"/>
  <c r="H299" i="15"/>
  <c r="G299" i="15"/>
  <c r="E299" i="15"/>
  <c r="D299" i="15" s="1"/>
  <c r="A299" i="15" s="1"/>
  <c r="C299" i="15"/>
  <c r="B299" i="15"/>
  <c r="Q298" i="15"/>
  <c r="P298" i="15"/>
  <c r="O298" i="15"/>
  <c r="M298" i="15"/>
  <c r="L298" i="15"/>
  <c r="N298" i="15" s="1"/>
  <c r="I298" i="15"/>
  <c r="H298" i="15"/>
  <c r="J298" i="15" s="1"/>
  <c r="G298" i="15"/>
  <c r="E298" i="15"/>
  <c r="D298" i="15"/>
  <c r="C298" i="15"/>
  <c r="B298" i="15"/>
  <c r="Q297" i="15"/>
  <c r="P297" i="15"/>
  <c r="M297" i="15"/>
  <c r="L297" i="15"/>
  <c r="I297" i="15"/>
  <c r="H297" i="15"/>
  <c r="G297" i="15"/>
  <c r="E297" i="15"/>
  <c r="C297" i="15"/>
  <c r="B297" i="15"/>
  <c r="Q296" i="15"/>
  <c r="P296" i="15"/>
  <c r="M296" i="15"/>
  <c r="L296" i="15"/>
  <c r="I296" i="15"/>
  <c r="H296" i="15"/>
  <c r="G296" i="15"/>
  <c r="E296" i="15"/>
  <c r="N296" i="15" s="1"/>
  <c r="C296" i="15"/>
  <c r="B296" i="15"/>
  <c r="Q295" i="15"/>
  <c r="P295" i="15"/>
  <c r="O295" i="15"/>
  <c r="N295" i="15"/>
  <c r="M295" i="15"/>
  <c r="L295" i="15"/>
  <c r="J295" i="15"/>
  <c r="I295" i="15"/>
  <c r="H295" i="15"/>
  <c r="G295" i="15"/>
  <c r="E295" i="15"/>
  <c r="D295" i="15" s="1"/>
  <c r="A295" i="15" s="1"/>
  <c r="C295" i="15"/>
  <c r="B295" i="15"/>
  <c r="Q294" i="15"/>
  <c r="P294" i="15"/>
  <c r="O294" i="15"/>
  <c r="M294" i="15"/>
  <c r="L294" i="15"/>
  <c r="N294" i="15" s="1"/>
  <c r="I294" i="15"/>
  <c r="H294" i="15"/>
  <c r="J294" i="15" s="1"/>
  <c r="G294" i="15"/>
  <c r="E294" i="15"/>
  <c r="D294" i="15"/>
  <c r="C294" i="15"/>
  <c r="B294" i="15"/>
  <c r="Q293" i="15"/>
  <c r="P293" i="15"/>
  <c r="M293" i="15"/>
  <c r="L293" i="15"/>
  <c r="I293" i="15"/>
  <c r="H293" i="15"/>
  <c r="G293" i="15"/>
  <c r="E293" i="15"/>
  <c r="C293" i="15"/>
  <c r="B293" i="15"/>
  <c r="Q292" i="15"/>
  <c r="P292" i="15"/>
  <c r="M292" i="15"/>
  <c r="L292" i="15"/>
  <c r="I292" i="15"/>
  <c r="H292" i="15"/>
  <c r="G292" i="15"/>
  <c r="E292" i="15"/>
  <c r="C292" i="15"/>
  <c r="B292" i="15"/>
  <c r="Q291" i="15"/>
  <c r="P291" i="15"/>
  <c r="O291" i="15"/>
  <c r="N291" i="15"/>
  <c r="M291" i="15"/>
  <c r="L291" i="15"/>
  <c r="J291" i="15"/>
  <c r="I291" i="15"/>
  <c r="H291" i="15"/>
  <c r="G291" i="15"/>
  <c r="E291" i="15"/>
  <c r="D291" i="15" s="1"/>
  <c r="A291" i="15" s="1"/>
  <c r="C291" i="15"/>
  <c r="B291" i="15"/>
  <c r="Q290" i="15"/>
  <c r="P290" i="15"/>
  <c r="O290" i="15"/>
  <c r="M290" i="15"/>
  <c r="L290" i="15"/>
  <c r="N290" i="15" s="1"/>
  <c r="I290" i="15"/>
  <c r="H290" i="15"/>
  <c r="J290" i="15" s="1"/>
  <c r="G290" i="15"/>
  <c r="E290" i="15"/>
  <c r="D290" i="15"/>
  <c r="C290" i="15"/>
  <c r="B290" i="15"/>
  <c r="Q289" i="15"/>
  <c r="P289" i="15"/>
  <c r="M289" i="15"/>
  <c r="L289" i="15"/>
  <c r="I289" i="15"/>
  <c r="H289" i="15"/>
  <c r="G289" i="15"/>
  <c r="E289" i="15"/>
  <c r="C289" i="15"/>
  <c r="B289" i="15"/>
  <c r="Q288" i="15"/>
  <c r="P288" i="15"/>
  <c r="M288" i="15"/>
  <c r="L288" i="15"/>
  <c r="I288" i="15"/>
  <c r="H288" i="15"/>
  <c r="G288" i="15"/>
  <c r="E288" i="15"/>
  <c r="C288" i="15"/>
  <c r="B288" i="15"/>
  <c r="Q287" i="15"/>
  <c r="P287" i="15"/>
  <c r="O287" i="15"/>
  <c r="N287" i="15"/>
  <c r="M287" i="15"/>
  <c r="L287" i="15"/>
  <c r="J287" i="15"/>
  <c r="I287" i="15"/>
  <c r="H287" i="15"/>
  <c r="G287" i="15"/>
  <c r="E287" i="15"/>
  <c r="D287" i="15" s="1"/>
  <c r="A287" i="15" s="1"/>
  <c r="C287" i="15"/>
  <c r="B287" i="15"/>
  <c r="Q286" i="15"/>
  <c r="P286" i="15"/>
  <c r="O286" i="15"/>
  <c r="M286" i="15"/>
  <c r="L286" i="15"/>
  <c r="N286" i="15" s="1"/>
  <c r="I286" i="15"/>
  <c r="H286" i="15"/>
  <c r="J286" i="15" s="1"/>
  <c r="G286" i="15"/>
  <c r="E286" i="15"/>
  <c r="D286" i="15"/>
  <c r="C286" i="15"/>
  <c r="B286" i="15"/>
  <c r="Q285" i="15"/>
  <c r="P285" i="15"/>
  <c r="M285" i="15"/>
  <c r="L285" i="15"/>
  <c r="I285" i="15"/>
  <c r="H285" i="15"/>
  <c r="G285" i="15"/>
  <c r="E285" i="15"/>
  <c r="C285" i="15"/>
  <c r="B285" i="15"/>
  <c r="Q284" i="15"/>
  <c r="P284" i="15"/>
  <c r="M284" i="15"/>
  <c r="L284" i="15"/>
  <c r="I284" i="15"/>
  <c r="H284" i="15"/>
  <c r="G284" i="15"/>
  <c r="E284" i="15"/>
  <c r="C284" i="15"/>
  <c r="B284" i="15"/>
  <c r="Q283" i="15"/>
  <c r="P283" i="15"/>
  <c r="O283" i="15"/>
  <c r="N283" i="15"/>
  <c r="M283" i="15"/>
  <c r="L283" i="15"/>
  <c r="J283" i="15"/>
  <c r="I283" i="15"/>
  <c r="H283" i="15"/>
  <c r="G283" i="15"/>
  <c r="E283" i="15"/>
  <c r="D283" i="15" s="1"/>
  <c r="A283" i="15" s="1"/>
  <c r="C283" i="15"/>
  <c r="B283" i="15"/>
  <c r="Q282" i="15"/>
  <c r="P282" i="15"/>
  <c r="O282" i="15"/>
  <c r="M282" i="15"/>
  <c r="L282" i="15"/>
  <c r="N282" i="15" s="1"/>
  <c r="I282" i="15"/>
  <c r="H282" i="15"/>
  <c r="J282" i="15" s="1"/>
  <c r="G282" i="15"/>
  <c r="E282" i="15"/>
  <c r="D282" i="15"/>
  <c r="C282" i="15"/>
  <c r="B282" i="15"/>
  <c r="Q281" i="15"/>
  <c r="P281" i="15"/>
  <c r="M281" i="15"/>
  <c r="L281" i="15"/>
  <c r="I281" i="15"/>
  <c r="H281" i="15"/>
  <c r="G281" i="15"/>
  <c r="E281" i="15"/>
  <c r="C281" i="15"/>
  <c r="B281" i="15"/>
  <c r="Q280" i="15"/>
  <c r="P280" i="15"/>
  <c r="M280" i="15"/>
  <c r="L280" i="15"/>
  <c r="I280" i="15"/>
  <c r="H280" i="15"/>
  <c r="G280" i="15"/>
  <c r="E280" i="15"/>
  <c r="C280" i="15"/>
  <c r="B280" i="15"/>
  <c r="Q279" i="15"/>
  <c r="P279" i="15"/>
  <c r="O279" i="15"/>
  <c r="N279" i="15"/>
  <c r="M279" i="15"/>
  <c r="L279" i="15"/>
  <c r="J279" i="15"/>
  <c r="I279" i="15"/>
  <c r="H279" i="15"/>
  <c r="G279" i="15"/>
  <c r="E279" i="15"/>
  <c r="D279" i="15" s="1"/>
  <c r="A279" i="15" s="1"/>
  <c r="C279" i="15"/>
  <c r="B279" i="15"/>
  <c r="Q278" i="15"/>
  <c r="P278" i="15"/>
  <c r="O278" i="15"/>
  <c r="M278" i="15"/>
  <c r="L278" i="15"/>
  <c r="N278" i="15" s="1"/>
  <c r="I278" i="15"/>
  <c r="H278" i="15"/>
  <c r="J278" i="15" s="1"/>
  <c r="G278" i="15"/>
  <c r="E278" i="15"/>
  <c r="D278" i="15"/>
  <c r="C278" i="15"/>
  <c r="B278" i="15"/>
  <c r="Q277" i="15"/>
  <c r="P277" i="15"/>
  <c r="M277" i="15"/>
  <c r="L277" i="15"/>
  <c r="I277" i="15"/>
  <c r="H277" i="15"/>
  <c r="G277" i="15"/>
  <c r="E277" i="15"/>
  <c r="C277" i="15"/>
  <c r="B277" i="15"/>
  <c r="Q276" i="15"/>
  <c r="P276" i="15"/>
  <c r="M276" i="15"/>
  <c r="L276" i="15"/>
  <c r="I276" i="15"/>
  <c r="H276" i="15"/>
  <c r="G276" i="15"/>
  <c r="E276" i="15"/>
  <c r="N276" i="15" s="1"/>
  <c r="C276" i="15"/>
  <c r="B276" i="15"/>
  <c r="Q275" i="15"/>
  <c r="P275" i="15"/>
  <c r="O275" i="15"/>
  <c r="N275" i="15"/>
  <c r="M275" i="15"/>
  <c r="L275" i="15"/>
  <c r="J275" i="15"/>
  <c r="I275" i="15"/>
  <c r="H275" i="15"/>
  <c r="G275" i="15"/>
  <c r="E275" i="15"/>
  <c r="D275" i="15" s="1"/>
  <c r="A275" i="15" s="1"/>
  <c r="C275" i="15"/>
  <c r="B275" i="15"/>
  <c r="Q274" i="15"/>
  <c r="P274" i="15"/>
  <c r="O274" i="15"/>
  <c r="M274" i="15"/>
  <c r="L274" i="15"/>
  <c r="N274" i="15" s="1"/>
  <c r="I274" i="15"/>
  <c r="H274" i="15"/>
  <c r="J274" i="15" s="1"/>
  <c r="G274" i="15"/>
  <c r="E274" i="15"/>
  <c r="D274" i="15"/>
  <c r="C274" i="15"/>
  <c r="B274" i="15"/>
  <c r="Q273" i="15"/>
  <c r="P273" i="15"/>
  <c r="M273" i="15"/>
  <c r="L273" i="15"/>
  <c r="I273" i="15"/>
  <c r="H273" i="15"/>
  <c r="G273" i="15"/>
  <c r="E273" i="15"/>
  <c r="C273" i="15"/>
  <c r="B273" i="15"/>
  <c r="Q272" i="15"/>
  <c r="P272" i="15"/>
  <c r="M272" i="15"/>
  <c r="L272" i="15"/>
  <c r="I272" i="15"/>
  <c r="H272" i="15"/>
  <c r="G272" i="15"/>
  <c r="E272" i="15"/>
  <c r="O272" i="15" s="1"/>
  <c r="C272" i="15"/>
  <c r="B272" i="15"/>
  <c r="Q271" i="15"/>
  <c r="P271" i="15"/>
  <c r="N271" i="15"/>
  <c r="M271" i="15"/>
  <c r="L271" i="15"/>
  <c r="J271" i="15"/>
  <c r="I271" i="15"/>
  <c r="H271" i="15"/>
  <c r="G271" i="15"/>
  <c r="F271" i="15"/>
  <c r="E271" i="15"/>
  <c r="D271" i="15" s="1"/>
  <c r="C271" i="15"/>
  <c r="B271" i="15"/>
  <c r="A271" i="15"/>
  <c r="Q270" i="15"/>
  <c r="P270" i="15"/>
  <c r="O270" i="15"/>
  <c r="N270" i="15"/>
  <c r="M270" i="15"/>
  <c r="L270" i="15"/>
  <c r="J270" i="15"/>
  <c r="I270" i="15"/>
  <c r="H270" i="15"/>
  <c r="G270" i="15"/>
  <c r="F270" i="15"/>
  <c r="E270" i="15"/>
  <c r="D270" i="15"/>
  <c r="C270" i="15"/>
  <c r="B270" i="15"/>
  <c r="Q269" i="15"/>
  <c r="P269" i="15"/>
  <c r="O269" i="15"/>
  <c r="M269" i="15"/>
  <c r="L269" i="15"/>
  <c r="I269" i="15"/>
  <c r="H269" i="15"/>
  <c r="G269" i="15"/>
  <c r="E269" i="15"/>
  <c r="D269" i="15"/>
  <c r="C269" i="15"/>
  <c r="B269" i="15"/>
  <c r="Q268" i="15"/>
  <c r="P268" i="15"/>
  <c r="N268" i="15"/>
  <c r="M268" i="15"/>
  <c r="L268" i="15"/>
  <c r="J268" i="15"/>
  <c r="I268" i="15"/>
  <c r="H268" i="15"/>
  <c r="G268" i="15"/>
  <c r="F268" i="15"/>
  <c r="E268" i="15"/>
  <c r="O268" i="15" s="1"/>
  <c r="D268" i="15"/>
  <c r="A268" i="15" s="1"/>
  <c r="C268" i="15"/>
  <c r="B268" i="15"/>
  <c r="Q267" i="15"/>
  <c r="P267" i="15"/>
  <c r="O267" i="15"/>
  <c r="M267" i="15"/>
  <c r="L267" i="15"/>
  <c r="I267" i="15"/>
  <c r="H267" i="15"/>
  <c r="G267" i="15"/>
  <c r="E267" i="15"/>
  <c r="D267" i="15" s="1"/>
  <c r="F267" i="15" s="1"/>
  <c r="C267" i="15"/>
  <c r="B267" i="15"/>
  <c r="Q266" i="15"/>
  <c r="P266" i="15"/>
  <c r="O266" i="15"/>
  <c r="M266" i="15"/>
  <c r="L266" i="15"/>
  <c r="I266" i="15"/>
  <c r="H266" i="15"/>
  <c r="G266" i="15"/>
  <c r="E266" i="15"/>
  <c r="N266" i="15" s="1"/>
  <c r="D266" i="15"/>
  <c r="F266" i="15" s="1"/>
  <c r="C266" i="15"/>
  <c r="B266" i="15"/>
  <c r="Q265" i="15"/>
  <c r="P265" i="15"/>
  <c r="M265" i="15"/>
  <c r="L265" i="15"/>
  <c r="I265" i="15"/>
  <c r="H265" i="15"/>
  <c r="G265" i="15"/>
  <c r="E265" i="15"/>
  <c r="D265" i="15" s="1"/>
  <c r="C265" i="15"/>
  <c r="B265" i="15"/>
  <c r="Q264" i="15"/>
  <c r="P264" i="15"/>
  <c r="N264" i="15"/>
  <c r="M264" i="15"/>
  <c r="L264" i="15"/>
  <c r="J264" i="15"/>
  <c r="I264" i="15"/>
  <c r="H264" i="15"/>
  <c r="G264" i="15"/>
  <c r="E264" i="15"/>
  <c r="D264" i="15" s="1"/>
  <c r="C264" i="15"/>
  <c r="B264" i="15"/>
  <c r="Q263" i="15"/>
  <c r="P263" i="15"/>
  <c r="O263" i="15"/>
  <c r="N263" i="15"/>
  <c r="M263" i="15"/>
  <c r="L263" i="15"/>
  <c r="J263" i="15"/>
  <c r="I263" i="15"/>
  <c r="H263" i="15"/>
  <c r="G263" i="15"/>
  <c r="F263" i="15"/>
  <c r="E263" i="15"/>
  <c r="D263" i="15"/>
  <c r="A263" i="15" s="1"/>
  <c r="C263" i="15"/>
  <c r="B263" i="15"/>
  <c r="Q262" i="15"/>
  <c r="P262" i="15"/>
  <c r="O262" i="15"/>
  <c r="M262" i="15"/>
  <c r="L262" i="15"/>
  <c r="I262" i="15"/>
  <c r="H262" i="15"/>
  <c r="G262" i="15"/>
  <c r="E262" i="15"/>
  <c r="N262" i="15" s="1"/>
  <c r="D262" i="15"/>
  <c r="F262" i="15" s="1"/>
  <c r="C262" i="15"/>
  <c r="B262" i="15"/>
  <c r="Q261" i="15"/>
  <c r="P261" i="15"/>
  <c r="M261" i="15"/>
  <c r="L261" i="15"/>
  <c r="I261" i="15"/>
  <c r="H261" i="15"/>
  <c r="G261" i="15"/>
  <c r="E261" i="15"/>
  <c r="D261" i="15" s="1"/>
  <c r="C261" i="15"/>
  <c r="B261" i="15"/>
  <c r="Q260" i="15"/>
  <c r="P260" i="15"/>
  <c r="N260" i="15"/>
  <c r="M260" i="15"/>
  <c r="L260" i="15"/>
  <c r="J260" i="15"/>
  <c r="I260" i="15"/>
  <c r="H260" i="15"/>
  <c r="G260" i="15"/>
  <c r="E260" i="15"/>
  <c r="D260" i="15" s="1"/>
  <c r="C260" i="15"/>
  <c r="B260" i="15"/>
  <c r="Q259" i="15"/>
  <c r="P259" i="15"/>
  <c r="O259" i="15"/>
  <c r="N259" i="15"/>
  <c r="M259" i="15"/>
  <c r="L259" i="15"/>
  <c r="J259" i="15"/>
  <c r="I259" i="15"/>
  <c r="H259" i="15"/>
  <c r="G259" i="15"/>
  <c r="F259" i="15"/>
  <c r="E259" i="15"/>
  <c r="D259" i="15"/>
  <c r="A259" i="15" s="1"/>
  <c r="C259" i="15"/>
  <c r="B259" i="15"/>
  <c r="Q258" i="15"/>
  <c r="P258" i="15"/>
  <c r="O258" i="15"/>
  <c r="M258" i="15"/>
  <c r="L258" i="15"/>
  <c r="I258" i="15"/>
  <c r="H258" i="15"/>
  <c r="G258" i="15"/>
  <c r="E258" i="15"/>
  <c r="N258" i="15" s="1"/>
  <c r="D258" i="15"/>
  <c r="F258" i="15" s="1"/>
  <c r="C258" i="15"/>
  <c r="B258" i="15"/>
  <c r="Q257" i="15"/>
  <c r="P257" i="15"/>
  <c r="M257" i="15"/>
  <c r="L257" i="15"/>
  <c r="I257" i="15"/>
  <c r="H257" i="15"/>
  <c r="G257" i="15"/>
  <c r="E257" i="15"/>
  <c r="D257" i="15" s="1"/>
  <c r="C257" i="15"/>
  <c r="B257" i="15"/>
  <c r="Q256" i="15"/>
  <c r="P256" i="15"/>
  <c r="N256" i="15"/>
  <c r="M256" i="15"/>
  <c r="L256" i="15"/>
  <c r="J256" i="15"/>
  <c r="I256" i="15"/>
  <c r="H256" i="15"/>
  <c r="G256" i="15"/>
  <c r="E256" i="15"/>
  <c r="D256" i="15" s="1"/>
  <c r="C256" i="15"/>
  <c r="B256" i="15"/>
  <c r="Q255" i="15"/>
  <c r="P255" i="15"/>
  <c r="O255" i="15"/>
  <c r="N255" i="15"/>
  <c r="M255" i="15"/>
  <c r="L255" i="15"/>
  <c r="J255" i="15"/>
  <c r="I255" i="15"/>
  <c r="H255" i="15"/>
  <c r="G255" i="15"/>
  <c r="F255" i="15"/>
  <c r="E255" i="15"/>
  <c r="D255" i="15"/>
  <c r="A255" i="15" s="1"/>
  <c r="C255" i="15"/>
  <c r="B255" i="15"/>
  <c r="Q254" i="15"/>
  <c r="P254" i="15"/>
  <c r="O254" i="15"/>
  <c r="M254" i="15"/>
  <c r="L254" i="15"/>
  <c r="I254" i="15"/>
  <c r="H254" i="15"/>
  <c r="G254" i="15"/>
  <c r="E254" i="15"/>
  <c r="N254" i="15" s="1"/>
  <c r="D254" i="15"/>
  <c r="F254" i="15" s="1"/>
  <c r="C254" i="15"/>
  <c r="B254" i="15"/>
  <c r="Q253" i="15"/>
  <c r="P253" i="15"/>
  <c r="M253" i="15"/>
  <c r="L253" i="15"/>
  <c r="I253" i="15"/>
  <c r="H253" i="15"/>
  <c r="G253" i="15"/>
  <c r="E253" i="15"/>
  <c r="D253" i="15" s="1"/>
  <c r="C253" i="15"/>
  <c r="B253" i="15"/>
  <c r="Q252" i="15"/>
  <c r="P252" i="15"/>
  <c r="N252" i="15"/>
  <c r="M252" i="15"/>
  <c r="L252" i="15"/>
  <c r="J252" i="15"/>
  <c r="I252" i="15"/>
  <c r="H252" i="15"/>
  <c r="G252" i="15"/>
  <c r="E252" i="15"/>
  <c r="D252" i="15" s="1"/>
  <c r="C252" i="15"/>
  <c r="B252" i="15"/>
  <c r="Q251" i="15"/>
  <c r="P251" i="15"/>
  <c r="O251" i="15"/>
  <c r="N251" i="15"/>
  <c r="M251" i="15"/>
  <c r="L251" i="15"/>
  <c r="J251" i="15"/>
  <c r="I251" i="15"/>
  <c r="H251" i="15"/>
  <c r="G251" i="15"/>
  <c r="F251" i="15"/>
  <c r="E251" i="15"/>
  <c r="D251" i="15"/>
  <c r="A251" i="15" s="1"/>
  <c r="C251" i="15"/>
  <c r="B251" i="15"/>
  <c r="Q250" i="15"/>
  <c r="P250" i="15"/>
  <c r="O250" i="15"/>
  <c r="M250" i="15"/>
  <c r="L250" i="15"/>
  <c r="I250" i="15"/>
  <c r="H250" i="15"/>
  <c r="G250" i="15"/>
  <c r="E250" i="15"/>
  <c r="N250" i="15" s="1"/>
  <c r="D250" i="15"/>
  <c r="F250" i="15" s="1"/>
  <c r="C250" i="15"/>
  <c r="B250" i="15"/>
  <c r="Q249" i="15"/>
  <c r="P249" i="15"/>
  <c r="M249" i="15"/>
  <c r="L249" i="15"/>
  <c r="I249" i="15"/>
  <c r="H249" i="15"/>
  <c r="G249" i="15"/>
  <c r="E249" i="15"/>
  <c r="D249" i="15" s="1"/>
  <c r="C249" i="15"/>
  <c r="B249" i="15"/>
  <c r="Q248" i="15"/>
  <c r="P248" i="15"/>
  <c r="N248" i="15"/>
  <c r="M248" i="15"/>
  <c r="L248" i="15"/>
  <c r="J248" i="15"/>
  <c r="I248" i="15"/>
  <c r="H248" i="15"/>
  <c r="G248" i="15"/>
  <c r="E248" i="15"/>
  <c r="D248" i="15" s="1"/>
  <c r="C248" i="15"/>
  <c r="B248" i="15"/>
  <c r="Q247" i="15"/>
  <c r="P247" i="15"/>
  <c r="O247" i="15"/>
  <c r="N247" i="15"/>
  <c r="M247" i="15"/>
  <c r="L247" i="15"/>
  <c r="J247" i="15"/>
  <c r="I247" i="15"/>
  <c r="H247" i="15"/>
  <c r="G247" i="15"/>
  <c r="F247" i="15"/>
  <c r="E247" i="15"/>
  <c r="D247" i="15"/>
  <c r="A247" i="15" s="1"/>
  <c r="C247" i="15"/>
  <c r="B247" i="15"/>
  <c r="Q246" i="15"/>
  <c r="P246" i="15"/>
  <c r="O246" i="15"/>
  <c r="M246" i="15"/>
  <c r="L246" i="15"/>
  <c r="I246" i="15"/>
  <c r="H246" i="15"/>
  <c r="G246" i="15"/>
  <c r="E246" i="15"/>
  <c r="N246" i="15" s="1"/>
  <c r="D246" i="15"/>
  <c r="F246" i="15" s="1"/>
  <c r="C246" i="15"/>
  <c r="B246" i="15"/>
  <c r="Q245" i="15"/>
  <c r="P245" i="15"/>
  <c r="M245" i="15"/>
  <c r="L245" i="15"/>
  <c r="I245" i="15"/>
  <c r="H245" i="15"/>
  <c r="G245" i="15"/>
  <c r="E245" i="15"/>
  <c r="D245" i="15" s="1"/>
  <c r="C245" i="15"/>
  <c r="B245" i="15"/>
  <c r="Q244" i="15"/>
  <c r="P244" i="15"/>
  <c r="N244" i="15"/>
  <c r="M244" i="15"/>
  <c r="L244" i="15"/>
  <c r="J244" i="15"/>
  <c r="I244" i="15"/>
  <c r="H244" i="15"/>
  <c r="G244" i="15"/>
  <c r="E244" i="15"/>
  <c r="D244" i="15" s="1"/>
  <c r="C244" i="15"/>
  <c r="B244" i="15"/>
  <c r="Q243" i="15"/>
  <c r="P243" i="15"/>
  <c r="O243" i="15"/>
  <c r="N243" i="15"/>
  <c r="M243" i="15"/>
  <c r="L243" i="15"/>
  <c r="J243" i="15"/>
  <c r="I243" i="15"/>
  <c r="H243" i="15"/>
  <c r="G243" i="15"/>
  <c r="F243" i="15"/>
  <c r="E243" i="15"/>
  <c r="D243" i="15"/>
  <c r="A243" i="15" s="1"/>
  <c r="C243" i="15"/>
  <c r="B243" i="15"/>
  <c r="Q242" i="15"/>
  <c r="P242" i="15"/>
  <c r="O242" i="15"/>
  <c r="M242" i="15"/>
  <c r="L242" i="15"/>
  <c r="I242" i="15"/>
  <c r="H242" i="15"/>
  <c r="G242" i="15"/>
  <c r="E242" i="15"/>
  <c r="N242" i="15" s="1"/>
  <c r="D242" i="15"/>
  <c r="F242" i="15" s="1"/>
  <c r="C242" i="15"/>
  <c r="B242" i="15"/>
  <c r="Q241" i="15"/>
  <c r="P241" i="15"/>
  <c r="M241" i="15"/>
  <c r="L241" i="15"/>
  <c r="I241" i="15"/>
  <c r="H241" i="15"/>
  <c r="G241" i="15"/>
  <c r="E241" i="15"/>
  <c r="D241" i="15" s="1"/>
  <c r="C241" i="15"/>
  <c r="B241" i="15"/>
  <c r="Q240" i="15"/>
  <c r="P240" i="15"/>
  <c r="N240" i="15"/>
  <c r="M240" i="15"/>
  <c r="L240" i="15"/>
  <c r="J240" i="15"/>
  <c r="I240" i="15"/>
  <c r="H240" i="15"/>
  <c r="G240" i="15"/>
  <c r="E240" i="15"/>
  <c r="D240" i="15" s="1"/>
  <c r="C240" i="15"/>
  <c r="B240" i="15"/>
  <c r="Q239" i="15"/>
  <c r="P239" i="15"/>
  <c r="O239" i="15"/>
  <c r="N239" i="15"/>
  <c r="M239" i="15"/>
  <c r="L239" i="15"/>
  <c r="J239" i="15"/>
  <c r="I239" i="15"/>
  <c r="H239" i="15"/>
  <c r="G239" i="15"/>
  <c r="F239" i="15"/>
  <c r="E239" i="15"/>
  <c r="D239" i="15"/>
  <c r="A239" i="15" s="1"/>
  <c r="C239" i="15"/>
  <c r="B239" i="15"/>
  <c r="Q238" i="15"/>
  <c r="P238" i="15"/>
  <c r="O238" i="15"/>
  <c r="M238" i="15"/>
  <c r="L238" i="15"/>
  <c r="I238" i="15"/>
  <c r="H238" i="15"/>
  <c r="G238" i="15"/>
  <c r="E238" i="15"/>
  <c r="N238" i="15" s="1"/>
  <c r="D238" i="15"/>
  <c r="F238" i="15" s="1"/>
  <c r="C238" i="15"/>
  <c r="B238" i="15"/>
  <c r="Q237" i="15"/>
  <c r="P237" i="15"/>
  <c r="M237" i="15"/>
  <c r="L237" i="15"/>
  <c r="I237" i="15"/>
  <c r="H237" i="15"/>
  <c r="G237" i="15"/>
  <c r="E237" i="15"/>
  <c r="D237" i="15" s="1"/>
  <c r="C237" i="15"/>
  <c r="B237" i="15"/>
  <c r="Q236" i="15"/>
  <c r="P236" i="15"/>
  <c r="N236" i="15"/>
  <c r="M236" i="15"/>
  <c r="L236" i="15"/>
  <c r="J236" i="15"/>
  <c r="I236" i="15"/>
  <c r="H236" i="15"/>
  <c r="G236" i="15"/>
  <c r="E236" i="15"/>
  <c r="D236" i="15" s="1"/>
  <c r="C236" i="15"/>
  <c r="B236" i="15"/>
  <c r="Q235" i="15"/>
  <c r="P235" i="15"/>
  <c r="O235" i="15"/>
  <c r="N235" i="15"/>
  <c r="M235" i="15"/>
  <c r="L235" i="15"/>
  <c r="J235" i="15"/>
  <c r="I235" i="15"/>
  <c r="H235" i="15"/>
  <c r="G235" i="15"/>
  <c r="F235" i="15"/>
  <c r="E235" i="15"/>
  <c r="D235" i="15"/>
  <c r="A235" i="15" s="1"/>
  <c r="C235" i="15"/>
  <c r="B235" i="15"/>
  <c r="Q234" i="15"/>
  <c r="P234" i="15"/>
  <c r="O234" i="15"/>
  <c r="M234" i="15"/>
  <c r="L234" i="15"/>
  <c r="I234" i="15"/>
  <c r="H234" i="15"/>
  <c r="G234" i="15"/>
  <c r="E234" i="15"/>
  <c r="N234" i="15" s="1"/>
  <c r="D234" i="15"/>
  <c r="F234" i="15" s="1"/>
  <c r="C234" i="15"/>
  <c r="B234" i="15"/>
  <c r="Q233" i="15"/>
  <c r="P233" i="15"/>
  <c r="M233" i="15"/>
  <c r="L233" i="15"/>
  <c r="I233" i="15"/>
  <c r="H233" i="15"/>
  <c r="G233" i="15"/>
  <c r="E233" i="15"/>
  <c r="D233" i="15" s="1"/>
  <c r="C233" i="15"/>
  <c r="B233" i="15"/>
  <c r="Q232" i="15"/>
  <c r="P232" i="15"/>
  <c r="N232" i="15"/>
  <c r="M232" i="15"/>
  <c r="L232" i="15"/>
  <c r="J232" i="15"/>
  <c r="I232" i="15"/>
  <c r="H232" i="15"/>
  <c r="G232" i="15"/>
  <c r="E232" i="15"/>
  <c r="D232" i="15" s="1"/>
  <c r="C232" i="15"/>
  <c r="B232" i="15"/>
  <c r="Q231" i="15"/>
  <c r="P231" i="15"/>
  <c r="O231" i="15"/>
  <c r="N231" i="15"/>
  <c r="M231" i="15"/>
  <c r="L231" i="15"/>
  <c r="J231" i="15"/>
  <c r="I231" i="15"/>
  <c r="H231" i="15"/>
  <c r="G231" i="15"/>
  <c r="F231" i="15"/>
  <c r="E231" i="15"/>
  <c r="D231" i="15"/>
  <c r="A231" i="15" s="1"/>
  <c r="C231" i="15"/>
  <c r="B231" i="15"/>
  <c r="Q230" i="15"/>
  <c r="P230" i="15"/>
  <c r="O230" i="15"/>
  <c r="M230" i="15"/>
  <c r="L230" i="15"/>
  <c r="I230" i="15"/>
  <c r="H230" i="15"/>
  <c r="G230" i="15"/>
  <c r="E230" i="15"/>
  <c r="N230" i="15" s="1"/>
  <c r="D230" i="15"/>
  <c r="F230" i="15" s="1"/>
  <c r="C230" i="15"/>
  <c r="B230" i="15"/>
  <c r="Q229" i="15"/>
  <c r="P229" i="15"/>
  <c r="M229" i="15"/>
  <c r="L229" i="15"/>
  <c r="I229" i="15"/>
  <c r="H229" i="15"/>
  <c r="G229" i="15"/>
  <c r="E229" i="15"/>
  <c r="D229" i="15" s="1"/>
  <c r="C229" i="15"/>
  <c r="B229" i="15"/>
  <c r="Q228" i="15"/>
  <c r="P228" i="15"/>
  <c r="N228" i="15"/>
  <c r="M228" i="15"/>
  <c r="L228" i="15"/>
  <c r="J228" i="15"/>
  <c r="I228" i="15"/>
  <c r="H228" i="15"/>
  <c r="G228" i="15"/>
  <c r="E228" i="15"/>
  <c r="D228" i="15" s="1"/>
  <c r="C228" i="15"/>
  <c r="B228" i="15"/>
  <c r="Q227" i="15"/>
  <c r="P227" i="15"/>
  <c r="O227" i="15"/>
  <c r="N227" i="15"/>
  <c r="M227" i="15"/>
  <c r="L227" i="15"/>
  <c r="J227" i="15"/>
  <c r="I227" i="15"/>
  <c r="H227" i="15"/>
  <c r="G227" i="15"/>
  <c r="F227" i="15"/>
  <c r="E227" i="15"/>
  <c r="D227" i="15"/>
  <c r="A227" i="15" s="1"/>
  <c r="C227" i="15"/>
  <c r="B227" i="15"/>
  <c r="Q226" i="15"/>
  <c r="P226" i="15"/>
  <c r="O226" i="15"/>
  <c r="M226" i="15"/>
  <c r="L226" i="15"/>
  <c r="I226" i="15"/>
  <c r="H226" i="15"/>
  <c r="G226" i="15"/>
  <c r="E226" i="15"/>
  <c r="N226" i="15" s="1"/>
  <c r="D226" i="15"/>
  <c r="F226" i="15" s="1"/>
  <c r="C226" i="15"/>
  <c r="B226" i="15"/>
  <c r="Q225" i="15"/>
  <c r="P225" i="15"/>
  <c r="M225" i="15"/>
  <c r="L225" i="15"/>
  <c r="I225" i="15"/>
  <c r="H225" i="15"/>
  <c r="G225" i="15"/>
  <c r="E225" i="15"/>
  <c r="D225" i="15" s="1"/>
  <c r="C225" i="15"/>
  <c r="B225" i="15"/>
  <c r="Q224" i="15"/>
  <c r="P224" i="15"/>
  <c r="N224" i="15"/>
  <c r="M224" i="15"/>
  <c r="L224" i="15"/>
  <c r="J224" i="15"/>
  <c r="I224" i="15"/>
  <c r="H224" i="15"/>
  <c r="G224" i="15"/>
  <c r="E224" i="15"/>
  <c r="D224" i="15" s="1"/>
  <c r="C224" i="15"/>
  <c r="B224" i="15"/>
  <c r="Q223" i="15"/>
  <c r="P223" i="15"/>
  <c r="O223" i="15"/>
  <c r="N223" i="15"/>
  <c r="M223" i="15"/>
  <c r="L223" i="15"/>
  <c r="J223" i="15"/>
  <c r="I223" i="15"/>
  <c r="H223" i="15"/>
  <c r="G223" i="15"/>
  <c r="F223" i="15"/>
  <c r="E223" i="15"/>
  <c r="D223" i="15"/>
  <c r="A223" i="15" s="1"/>
  <c r="C223" i="15"/>
  <c r="B223" i="15"/>
  <c r="Q222" i="15"/>
  <c r="P222" i="15"/>
  <c r="O222" i="15"/>
  <c r="M222" i="15"/>
  <c r="L222" i="15"/>
  <c r="I222" i="15"/>
  <c r="H222" i="15"/>
  <c r="G222" i="15"/>
  <c r="E222" i="15"/>
  <c r="N222" i="15" s="1"/>
  <c r="D222" i="15"/>
  <c r="F222" i="15" s="1"/>
  <c r="C222" i="15"/>
  <c r="B222" i="15"/>
  <c r="Q221" i="15"/>
  <c r="P221" i="15"/>
  <c r="M221" i="15"/>
  <c r="L221" i="15"/>
  <c r="I221" i="15"/>
  <c r="H221" i="15"/>
  <c r="G221" i="15"/>
  <c r="E221" i="15"/>
  <c r="D221" i="15" s="1"/>
  <c r="C221" i="15"/>
  <c r="B221" i="15"/>
  <c r="Q220" i="15"/>
  <c r="P220" i="15"/>
  <c r="N220" i="15"/>
  <c r="M220" i="15"/>
  <c r="L220" i="15"/>
  <c r="J220" i="15"/>
  <c r="I220" i="15"/>
  <c r="H220" i="15"/>
  <c r="G220" i="15"/>
  <c r="E220" i="15"/>
  <c r="D220" i="15" s="1"/>
  <c r="C220" i="15"/>
  <c r="B220" i="15"/>
  <c r="Q219" i="15"/>
  <c r="P219" i="15"/>
  <c r="O219" i="15"/>
  <c r="N219" i="15"/>
  <c r="M219" i="15"/>
  <c r="L219" i="15"/>
  <c r="J219" i="15"/>
  <c r="I219" i="15"/>
  <c r="H219" i="15"/>
  <c r="G219" i="15"/>
  <c r="F219" i="15"/>
  <c r="E219" i="15"/>
  <c r="D219" i="15"/>
  <c r="A219" i="15" s="1"/>
  <c r="C219" i="15"/>
  <c r="B219" i="15"/>
  <c r="Q218" i="15"/>
  <c r="P218" i="15"/>
  <c r="O218" i="15"/>
  <c r="M218" i="15"/>
  <c r="L218" i="15"/>
  <c r="I218" i="15"/>
  <c r="H218" i="15"/>
  <c r="G218" i="15"/>
  <c r="E218" i="15"/>
  <c r="N218" i="15" s="1"/>
  <c r="D218" i="15"/>
  <c r="F218" i="15" s="1"/>
  <c r="C218" i="15"/>
  <c r="B218" i="15"/>
  <c r="Q217" i="15"/>
  <c r="P217" i="15"/>
  <c r="M217" i="15"/>
  <c r="L217" i="15"/>
  <c r="I217" i="15"/>
  <c r="H217" i="15"/>
  <c r="G217" i="15"/>
  <c r="E217" i="15"/>
  <c r="D217" i="15" s="1"/>
  <c r="C217" i="15"/>
  <c r="B217" i="15"/>
  <c r="Q216" i="15"/>
  <c r="P216" i="15"/>
  <c r="N216" i="15"/>
  <c r="M216" i="15"/>
  <c r="L216" i="15"/>
  <c r="J216" i="15"/>
  <c r="I216" i="15"/>
  <c r="H216" i="15"/>
  <c r="G216" i="15"/>
  <c r="E216" i="15"/>
  <c r="D216" i="15" s="1"/>
  <c r="C216" i="15"/>
  <c r="B216" i="15"/>
  <c r="Q215" i="15"/>
  <c r="P215" i="15"/>
  <c r="O215" i="15"/>
  <c r="N215" i="15"/>
  <c r="M215" i="15"/>
  <c r="L215" i="15"/>
  <c r="J215" i="15"/>
  <c r="I215" i="15"/>
  <c r="H215" i="15"/>
  <c r="G215" i="15"/>
  <c r="F215" i="15"/>
  <c r="E215" i="15"/>
  <c r="D215" i="15"/>
  <c r="A215" i="15" s="1"/>
  <c r="C215" i="15"/>
  <c r="B215" i="15"/>
  <c r="Q214" i="15"/>
  <c r="P214" i="15"/>
  <c r="O214" i="15"/>
  <c r="M214" i="15"/>
  <c r="L214" i="15"/>
  <c r="I214" i="15"/>
  <c r="H214" i="15"/>
  <c r="G214" i="15"/>
  <c r="E214" i="15"/>
  <c r="N214" i="15" s="1"/>
  <c r="D214" i="15"/>
  <c r="F214" i="15" s="1"/>
  <c r="C214" i="15"/>
  <c r="B214" i="15"/>
  <c r="Q213" i="15"/>
  <c r="P213" i="15"/>
  <c r="M213" i="15"/>
  <c r="L213" i="15"/>
  <c r="I213" i="15"/>
  <c r="H213" i="15"/>
  <c r="G213" i="15"/>
  <c r="E213" i="15"/>
  <c r="D213" i="15" s="1"/>
  <c r="C213" i="15"/>
  <c r="B213" i="15"/>
  <c r="Q212" i="15"/>
  <c r="P212" i="15"/>
  <c r="N212" i="15"/>
  <c r="M212" i="15"/>
  <c r="L212" i="15"/>
  <c r="J212" i="15"/>
  <c r="I212" i="15"/>
  <c r="H212" i="15"/>
  <c r="G212" i="15"/>
  <c r="E212" i="15"/>
  <c r="D212" i="15" s="1"/>
  <c r="C212" i="15"/>
  <c r="B212" i="15"/>
  <c r="Q211" i="15"/>
  <c r="P211" i="15"/>
  <c r="O211" i="15"/>
  <c r="N211" i="15"/>
  <c r="M211" i="15"/>
  <c r="L211" i="15"/>
  <c r="J211" i="15"/>
  <c r="I211" i="15"/>
  <c r="H211" i="15"/>
  <c r="G211" i="15"/>
  <c r="F211" i="15"/>
  <c r="E211" i="15"/>
  <c r="D211" i="15"/>
  <c r="A211" i="15" s="1"/>
  <c r="C211" i="15"/>
  <c r="B211" i="15"/>
  <c r="Q210" i="15"/>
  <c r="P210" i="15"/>
  <c r="O210" i="15"/>
  <c r="M210" i="15"/>
  <c r="L210" i="15"/>
  <c r="I210" i="15"/>
  <c r="H210" i="15"/>
  <c r="G210" i="15"/>
  <c r="E210" i="15"/>
  <c r="N210" i="15" s="1"/>
  <c r="D210" i="15"/>
  <c r="F210" i="15" s="1"/>
  <c r="C210" i="15"/>
  <c r="B210" i="15"/>
  <c r="Q209" i="15"/>
  <c r="P209" i="15"/>
  <c r="M209" i="15"/>
  <c r="L209" i="15"/>
  <c r="I209" i="15"/>
  <c r="H209" i="15"/>
  <c r="G209" i="15"/>
  <c r="E209" i="15"/>
  <c r="D209" i="15" s="1"/>
  <c r="C209" i="15"/>
  <c r="B209" i="15"/>
  <c r="Q208" i="15"/>
  <c r="P208" i="15"/>
  <c r="N208" i="15"/>
  <c r="M208" i="15"/>
  <c r="L208" i="15"/>
  <c r="J208" i="15"/>
  <c r="I208" i="15"/>
  <c r="H208" i="15"/>
  <c r="G208" i="15"/>
  <c r="E208" i="15"/>
  <c r="D208" i="15" s="1"/>
  <c r="C208" i="15"/>
  <c r="B208" i="15"/>
  <c r="Q207" i="15"/>
  <c r="P207" i="15"/>
  <c r="O207" i="15"/>
  <c r="N207" i="15"/>
  <c r="M207" i="15"/>
  <c r="L207" i="15"/>
  <c r="J207" i="15"/>
  <c r="I207" i="15"/>
  <c r="H207" i="15"/>
  <c r="G207" i="15"/>
  <c r="F207" i="15"/>
  <c r="E207" i="15"/>
  <c r="D207" i="15"/>
  <c r="A207" i="15" s="1"/>
  <c r="C207" i="15"/>
  <c r="B207" i="15"/>
  <c r="Q206" i="15"/>
  <c r="P206" i="15"/>
  <c r="O206" i="15"/>
  <c r="M206" i="15"/>
  <c r="L206" i="15"/>
  <c r="I206" i="15"/>
  <c r="H206" i="15"/>
  <c r="G206" i="15"/>
  <c r="E206" i="15"/>
  <c r="N206" i="15" s="1"/>
  <c r="D206" i="15"/>
  <c r="F206" i="15" s="1"/>
  <c r="C206" i="15"/>
  <c r="B206" i="15"/>
  <c r="Q205" i="15"/>
  <c r="P205" i="15"/>
  <c r="M205" i="15"/>
  <c r="L205" i="15"/>
  <c r="I205" i="15"/>
  <c r="H205" i="15"/>
  <c r="G205" i="15"/>
  <c r="E205" i="15"/>
  <c r="D205" i="15" s="1"/>
  <c r="C205" i="15"/>
  <c r="B205" i="15"/>
  <c r="Q204" i="15"/>
  <c r="P204" i="15"/>
  <c r="N204" i="15"/>
  <c r="M204" i="15"/>
  <c r="L204" i="15"/>
  <c r="J204" i="15"/>
  <c r="I204" i="15"/>
  <c r="H204" i="15"/>
  <c r="G204" i="15"/>
  <c r="E204" i="15"/>
  <c r="D204" i="15" s="1"/>
  <c r="C204" i="15"/>
  <c r="B204" i="15"/>
  <c r="Q203" i="15"/>
  <c r="P203" i="15"/>
  <c r="O203" i="15"/>
  <c r="N203" i="15"/>
  <c r="M203" i="15"/>
  <c r="L203" i="15"/>
  <c r="J203" i="15"/>
  <c r="I203" i="15"/>
  <c r="H203" i="15"/>
  <c r="G203" i="15"/>
  <c r="F203" i="15"/>
  <c r="E203" i="15"/>
  <c r="D203" i="15"/>
  <c r="A203" i="15" s="1"/>
  <c r="C203" i="15"/>
  <c r="B203" i="15"/>
  <c r="Q202" i="15"/>
  <c r="P202" i="15"/>
  <c r="O202" i="15"/>
  <c r="M202" i="15"/>
  <c r="L202" i="15"/>
  <c r="I202" i="15"/>
  <c r="H202" i="15"/>
  <c r="G202" i="15"/>
  <c r="E202" i="15"/>
  <c r="N202" i="15" s="1"/>
  <c r="D202" i="15"/>
  <c r="F202" i="15" s="1"/>
  <c r="C202" i="15"/>
  <c r="B202" i="15"/>
  <c r="Q201" i="15"/>
  <c r="P201" i="15"/>
  <c r="M201" i="15"/>
  <c r="L201" i="15"/>
  <c r="I201" i="15"/>
  <c r="H201" i="15"/>
  <c r="G201" i="15"/>
  <c r="E201" i="15"/>
  <c r="D201" i="15" s="1"/>
  <c r="C201" i="15"/>
  <c r="B201" i="15"/>
  <c r="Q200" i="15"/>
  <c r="P200" i="15"/>
  <c r="N200" i="15"/>
  <c r="M200" i="15"/>
  <c r="L200" i="15"/>
  <c r="J200" i="15"/>
  <c r="I200" i="15"/>
  <c r="H200" i="15"/>
  <c r="G200" i="15"/>
  <c r="E200" i="15"/>
  <c r="D200" i="15" s="1"/>
  <c r="C200" i="15"/>
  <c r="B200" i="15"/>
  <c r="Q199" i="15"/>
  <c r="P199" i="15"/>
  <c r="O199" i="15"/>
  <c r="N199" i="15"/>
  <c r="M199" i="15"/>
  <c r="L199" i="15"/>
  <c r="J199" i="15"/>
  <c r="I199" i="15"/>
  <c r="H199" i="15"/>
  <c r="G199" i="15"/>
  <c r="F199" i="15"/>
  <c r="E199" i="15"/>
  <c r="D199" i="15"/>
  <c r="A199" i="15" s="1"/>
  <c r="C199" i="15"/>
  <c r="B199" i="15"/>
  <c r="Q198" i="15"/>
  <c r="P198" i="15"/>
  <c r="O198" i="15"/>
  <c r="M198" i="15"/>
  <c r="L198" i="15"/>
  <c r="I198" i="15"/>
  <c r="H198" i="15"/>
  <c r="G198" i="15"/>
  <c r="E198" i="15"/>
  <c r="N198" i="15" s="1"/>
  <c r="D198" i="15"/>
  <c r="F198" i="15" s="1"/>
  <c r="C198" i="15"/>
  <c r="B198" i="15"/>
  <c r="Q197" i="15"/>
  <c r="P197" i="15"/>
  <c r="M197" i="15"/>
  <c r="L197" i="15"/>
  <c r="I197" i="15"/>
  <c r="H197" i="15"/>
  <c r="G197" i="15"/>
  <c r="E197" i="15"/>
  <c r="D197" i="15" s="1"/>
  <c r="C197" i="15"/>
  <c r="B197" i="15"/>
  <c r="Q196" i="15"/>
  <c r="P196" i="15"/>
  <c r="N196" i="15"/>
  <c r="M196" i="15"/>
  <c r="L196" i="15"/>
  <c r="J196" i="15"/>
  <c r="I196" i="15"/>
  <c r="H196" i="15"/>
  <c r="G196" i="15"/>
  <c r="E196" i="15"/>
  <c r="D196" i="15" s="1"/>
  <c r="C196" i="15"/>
  <c r="B196" i="15"/>
  <c r="Q195" i="15"/>
  <c r="P195" i="15"/>
  <c r="O195" i="15"/>
  <c r="N195" i="15"/>
  <c r="M195" i="15"/>
  <c r="L195" i="15"/>
  <c r="J195" i="15"/>
  <c r="I195" i="15"/>
  <c r="H195" i="15"/>
  <c r="G195" i="15"/>
  <c r="F195" i="15"/>
  <c r="E195" i="15"/>
  <c r="D195" i="15"/>
  <c r="A195" i="15" s="1"/>
  <c r="C195" i="15"/>
  <c r="B195" i="15"/>
  <c r="Q194" i="15"/>
  <c r="P194" i="15"/>
  <c r="O194" i="15"/>
  <c r="M194" i="15"/>
  <c r="L194" i="15"/>
  <c r="I194" i="15"/>
  <c r="H194" i="15"/>
  <c r="G194" i="15"/>
  <c r="E194" i="15"/>
  <c r="N194" i="15" s="1"/>
  <c r="D194" i="15"/>
  <c r="F194" i="15" s="1"/>
  <c r="C194" i="15"/>
  <c r="B194" i="15"/>
  <c r="Q193" i="15"/>
  <c r="P193" i="15"/>
  <c r="M193" i="15"/>
  <c r="L193" i="15"/>
  <c r="I193" i="15"/>
  <c r="H193" i="15"/>
  <c r="G193" i="15"/>
  <c r="E193" i="15"/>
  <c r="D193" i="15" s="1"/>
  <c r="C193" i="15"/>
  <c r="B193" i="15"/>
  <c r="Q192" i="15"/>
  <c r="P192" i="15"/>
  <c r="N192" i="15"/>
  <c r="M192" i="15"/>
  <c r="L192" i="15"/>
  <c r="J192" i="15"/>
  <c r="I192" i="15"/>
  <c r="H192" i="15"/>
  <c r="G192" i="15"/>
  <c r="E192" i="15"/>
  <c r="D192" i="15" s="1"/>
  <c r="C192" i="15"/>
  <c r="B192" i="15"/>
  <c r="Q191" i="15"/>
  <c r="P191" i="15"/>
  <c r="O191" i="15"/>
  <c r="N191" i="15"/>
  <c r="M191" i="15"/>
  <c r="L191" i="15"/>
  <c r="J191" i="15"/>
  <c r="I191" i="15"/>
  <c r="H191" i="15"/>
  <c r="G191" i="15"/>
  <c r="F191" i="15"/>
  <c r="E191" i="15"/>
  <c r="D191" i="15"/>
  <c r="A191" i="15" s="1"/>
  <c r="C191" i="15"/>
  <c r="B191" i="15"/>
  <c r="Q190" i="15"/>
  <c r="P190" i="15"/>
  <c r="O190" i="15"/>
  <c r="M190" i="15"/>
  <c r="L190" i="15"/>
  <c r="I190" i="15"/>
  <c r="H190" i="15"/>
  <c r="G190" i="15"/>
  <c r="E190" i="15"/>
  <c r="N190" i="15" s="1"/>
  <c r="D190" i="15"/>
  <c r="F190" i="15" s="1"/>
  <c r="C190" i="15"/>
  <c r="B190" i="15"/>
  <c r="Q189" i="15"/>
  <c r="P189" i="15"/>
  <c r="M189" i="15"/>
  <c r="L189" i="15"/>
  <c r="I189" i="15"/>
  <c r="H189" i="15"/>
  <c r="G189" i="15"/>
  <c r="E189" i="15"/>
  <c r="D189" i="15" s="1"/>
  <c r="C189" i="15"/>
  <c r="B189" i="15"/>
  <c r="Q188" i="15"/>
  <c r="P188" i="15"/>
  <c r="N188" i="15"/>
  <c r="M188" i="15"/>
  <c r="L188" i="15"/>
  <c r="J188" i="15"/>
  <c r="I188" i="15"/>
  <c r="H188" i="15"/>
  <c r="G188" i="15"/>
  <c r="E188" i="15"/>
  <c r="D188" i="15" s="1"/>
  <c r="C188" i="15"/>
  <c r="B188" i="15"/>
  <c r="Q187" i="15"/>
  <c r="P187" i="15"/>
  <c r="O187" i="15"/>
  <c r="N187" i="15"/>
  <c r="M187" i="15"/>
  <c r="L187" i="15"/>
  <c r="J187" i="15"/>
  <c r="I187" i="15"/>
  <c r="H187" i="15"/>
  <c r="G187" i="15"/>
  <c r="F187" i="15"/>
  <c r="E187" i="15"/>
  <c r="D187" i="15"/>
  <c r="A187" i="15" s="1"/>
  <c r="C187" i="15"/>
  <c r="B187" i="15"/>
  <c r="Q186" i="15"/>
  <c r="P186" i="15"/>
  <c r="O186" i="15"/>
  <c r="M186" i="15"/>
  <c r="L186" i="15"/>
  <c r="I186" i="15"/>
  <c r="H186" i="15"/>
  <c r="G186" i="15"/>
  <c r="E186" i="15"/>
  <c r="N186" i="15" s="1"/>
  <c r="D186" i="15"/>
  <c r="F186" i="15" s="1"/>
  <c r="C186" i="15"/>
  <c r="B186" i="15"/>
  <c r="Q185" i="15"/>
  <c r="P185" i="15"/>
  <c r="M185" i="15"/>
  <c r="L185" i="15"/>
  <c r="I185" i="15"/>
  <c r="H185" i="15"/>
  <c r="G185" i="15"/>
  <c r="E185" i="15"/>
  <c r="D185" i="15" s="1"/>
  <c r="C185" i="15"/>
  <c r="B185" i="15"/>
  <c r="Q184" i="15"/>
  <c r="P184" i="15"/>
  <c r="N184" i="15"/>
  <c r="M184" i="15"/>
  <c r="L184" i="15"/>
  <c r="J184" i="15"/>
  <c r="I184" i="15"/>
  <c r="H184" i="15"/>
  <c r="G184" i="15"/>
  <c r="E184" i="15"/>
  <c r="D184" i="15" s="1"/>
  <c r="C184" i="15"/>
  <c r="B184" i="15"/>
  <c r="Q183" i="15"/>
  <c r="P183" i="15"/>
  <c r="O183" i="15"/>
  <c r="N183" i="15"/>
  <c r="M183" i="15"/>
  <c r="L183" i="15"/>
  <c r="J183" i="15"/>
  <c r="I183" i="15"/>
  <c r="H183" i="15"/>
  <c r="G183" i="15"/>
  <c r="F183" i="15"/>
  <c r="E183" i="15"/>
  <c r="D183" i="15"/>
  <c r="A183" i="15" s="1"/>
  <c r="C183" i="15"/>
  <c r="B183" i="15"/>
  <c r="Q182" i="15"/>
  <c r="P182" i="15"/>
  <c r="O182" i="15"/>
  <c r="M182" i="15"/>
  <c r="L182" i="15"/>
  <c r="I182" i="15"/>
  <c r="H182" i="15"/>
  <c r="G182" i="15"/>
  <c r="E182" i="15"/>
  <c r="N182" i="15" s="1"/>
  <c r="D182" i="15"/>
  <c r="F182" i="15" s="1"/>
  <c r="C182" i="15"/>
  <c r="B182" i="15"/>
  <c r="Q181" i="15"/>
  <c r="P181" i="15"/>
  <c r="M181" i="15"/>
  <c r="L181" i="15"/>
  <c r="I181" i="15"/>
  <c r="H181" i="15"/>
  <c r="G181" i="15"/>
  <c r="E181" i="15"/>
  <c r="D181" i="15" s="1"/>
  <c r="C181" i="15"/>
  <c r="B181" i="15"/>
  <c r="Q180" i="15"/>
  <c r="P180" i="15"/>
  <c r="N180" i="15"/>
  <c r="M180" i="15"/>
  <c r="L180" i="15"/>
  <c r="J180" i="15"/>
  <c r="I180" i="15"/>
  <c r="H180" i="15"/>
  <c r="G180" i="15"/>
  <c r="E180" i="15"/>
  <c r="D180" i="15" s="1"/>
  <c r="C180" i="15"/>
  <c r="B180" i="15"/>
  <c r="Q179" i="15"/>
  <c r="P179" i="15"/>
  <c r="O179" i="15"/>
  <c r="N179" i="15"/>
  <c r="M179" i="15"/>
  <c r="L179" i="15"/>
  <c r="J179" i="15"/>
  <c r="I179" i="15"/>
  <c r="H179" i="15"/>
  <c r="G179" i="15"/>
  <c r="F179" i="15"/>
  <c r="E179" i="15"/>
  <c r="D179" i="15"/>
  <c r="A179" i="15" s="1"/>
  <c r="C179" i="15"/>
  <c r="B179" i="15"/>
  <c r="Q178" i="15"/>
  <c r="P178" i="15"/>
  <c r="O178" i="15"/>
  <c r="M178" i="15"/>
  <c r="L178" i="15"/>
  <c r="I178" i="15"/>
  <c r="H178" i="15"/>
  <c r="G178" i="15"/>
  <c r="E178" i="15"/>
  <c r="N178" i="15" s="1"/>
  <c r="D178" i="15"/>
  <c r="F178" i="15" s="1"/>
  <c r="C178" i="15"/>
  <c r="B178" i="15"/>
  <c r="Q177" i="15"/>
  <c r="P177" i="15"/>
  <c r="M177" i="15"/>
  <c r="L177" i="15"/>
  <c r="I177" i="15"/>
  <c r="H177" i="15"/>
  <c r="G177" i="15"/>
  <c r="E177" i="15"/>
  <c r="D177" i="15" s="1"/>
  <c r="C177" i="15"/>
  <c r="B177" i="15"/>
  <c r="Q176" i="15"/>
  <c r="P176" i="15"/>
  <c r="N176" i="15"/>
  <c r="M176" i="15"/>
  <c r="L176" i="15"/>
  <c r="J176" i="15"/>
  <c r="I176" i="15"/>
  <c r="H176" i="15"/>
  <c r="G176" i="15"/>
  <c r="E176" i="15"/>
  <c r="D176" i="15" s="1"/>
  <c r="C176" i="15"/>
  <c r="B176" i="15"/>
  <c r="Q175" i="15"/>
  <c r="P175" i="15"/>
  <c r="O175" i="15"/>
  <c r="N175" i="15"/>
  <c r="M175" i="15"/>
  <c r="L175" i="15"/>
  <c r="J175" i="15"/>
  <c r="I175" i="15"/>
  <c r="H175" i="15"/>
  <c r="G175" i="15"/>
  <c r="F175" i="15"/>
  <c r="E175" i="15"/>
  <c r="D175" i="15"/>
  <c r="A175" i="15" s="1"/>
  <c r="C175" i="15"/>
  <c r="B175" i="15"/>
  <c r="Q174" i="15"/>
  <c r="P174" i="15"/>
  <c r="O174" i="15"/>
  <c r="M174" i="15"/>
  <c r="L174" i="15"/>
  <c r="I174" i="15"/>
  <c r="H174" i="15"/>
  <c r="G174" i="15"/>
  <c r="E174" i="15"/>
  <c r="N174" i="15" s="1"/>
  <c r="D174" i="15"/>
  <c r="F174" i="15" s="1"/>
  <c r="C174" i="15"/>
  <c r="B174" i="15"/>
  <c r="Q173" i="15"/>
  <c r="P173" i="15"/>
  <c r="M173" i="15"/>
  <c r="L173" i="15"/>
  <c r="I173" i="15"/>
  <c r="H173" i="15"/>
  <c r="G173" i="15"/>
  <c r="E173" i="15"/>
  <c r="D173" i="15" s="1"/>
  <c r="C173" i="15"/>
  <c r="B173" i="15"/>
  <c r="Q172" i="15"/>
  <c r="P172" i="15"/>
  <c r="N172" i="15"/>
  <c r="M172" i="15"/>
  <c r="L172" i="15"/>
  <c r="J172" i="15"/>
  <c r="I172" i="15"/>
  <c r="H172" i="15"/>
  <c r="G172" i="15"/>
  <c r="E172" i="15"/>
  <c r="D172" i="15" s="1"/>
  <c r="C172" i="15"/>
  <c r="B172" i="15"/>
  <c r="Q171" i="15"/>
  <c r="P171" i="15"/>
  <c r="O171" i="15"/>
  <c r="N171" i="15"/>
  <c r="M171" i="15"/>
  <c r="L171" i="15"/>
  <c r="J171" i="15"/>
  <c r="I171" i="15"/>
  <c r="H171" i="15"/>
  <c r="G171" i="15"/>
  <c r="F171" i="15"/>
  <c r="E171" i="15"/>
  <c r="D171" i="15"/>
  <c r="A171" i="15" s="1"/>
  <c r="C171" i="15"/>
  <c r="B171" i="15"/>
  <c r="Q170" i="15"/>
  <c r="P170" i="15"/>
  <c r="O170" i="15"/>
  <c r="M170" i="15"/>
  <c r="L170" i="15"/>
  <c r="I170" i="15"/>
  <c r="H170" i="15"/>
  <c r="G170" i="15"/>
  <c r="E170" i="15"/>
  <c r="N170" i="15" s="1"/>
  <c r="D170" i="15"/>
  <c r="F170" i="15" s="1"/>
  <c r="C170" i="15"/>
  <c r="B170" i="15"/>
  <c r="Q169" i="15"/>
  <c r="P169" i="15"/>
  <c r="M169" i="15"/>
  <c r="L169" i="15"/>
  <c r="I169" i="15"/>
  <c r="H169" i="15"/>
  <c r="G169" i="15"/>
  <c r="E169" i="15"/>
  <c r="D169" i="15" s="1"/>
  <c r="C169" i="15"/>
  <c r="B169" i="15"/>
  <c r="Q168" i="15"/>
  <c r="P168" i="15"/>
  <c r="N168" i="15"/>
  <c r="M168" i="15"/>
  <c r="L168" i="15"/>
  <c r="J168" i="15"/>
  <c r="I168" i="15"/>
  <c r="H168" i="15"/>
  <c r="G168" i="15"/>
  <c r="E168" i="15"/>
  <c r="D168" i="15" s="1"/>
  <c r="C168" i="15"/>
  <c r="B168" i="15"/>
  <c r="Q167" i="15"/>
  <c r="P167" i="15"/>
  <c r="O167" i="15"/>
  <c r="N167" i="15"/>
  <c r="M167" i="15"/>
  <c r="L167" i="15"/>
  <c r="J167" i="15"/>
  <c r="I167" i="15"/>
  <c r="H167" i="15"/>
  <c r="G167" i="15"/>
  <c r="F167" i="15"/>
  <c r="E167" i="15"/>
  <c r="D167" i="15"/>
  <c r="A167" i="15" s="1"/>
  <c r="C167" i="15"/>
  <c r="B167" i="15"/>
  <c r="Q166" i="15"/>
  <c r="P166" i="15"/>
  <c r="O166" i="15"/>
  <c r="M166" i="15"/>
  <c r="L166" i="15"/>
  <c r="I166" i="15"/>
  <c r="H166" i="15"/>
  <c r="G166" i="15"/>
  <c r="E166" i="15"/>
  <c r="N166" i="15" s="1"/>
  <c r="D166" i="15"/>
  <c r="F166" i="15" s="1"/>
  <c r="C166" i="15"/>
  <c r="B166" i="15"/>
  <c r="Q165" i="15"/>
  <c r="P165" i="15"/>
  <c r="M165" i="15"/>
  <c r="L165" i="15"/>
  <c r="I165" i="15"/>
  <c r="H165" i="15"/>
  <c r="G165" i="15"/>
  <c r="E165" i="15"/>
  <c r="D165" i="15" s="1"/>
  <c r="C165" i="15"/>
  <c r="B165" i="15"/>
  <c r="Q164" i="15"/>
  <c r="P164" i="15"/>
  <c r="N164" i="15"/>
  <c r="M164" i="15"/>
  <c r="L164" i="15"/>
  <c r="J164" i="15"/>
  <c r="I164" i="15"/>
  <c r="H164" i="15"/>
  <c r="G164" i="15"/>
  <c r="E164" i="15"/>
  <c r="D164" i="15" s="1"/>
  <c r="C164" i="15"/>
  <c r="B164" i="15"/>
  <c r="Q163" i="15"/>
  <c r="P163" i="15"/>
  <c r="O163" i="15"/>
  <c r="N163" i="15"/>
  <c r="M163" i="15"/>
  <c r="L163" i="15"/>
  <c r="J163" i="15"/>
  <c r="I163" i="15"/>
  <c r="H163" i="15"/>
  <c r="G163" i="15"/>
  <c r="F163" i="15"/>
  <c r="E163" i="15"/>
  <c r="D163" i="15"/>
  <c r="A163" i="15" s="1"/>
  <c r="C163" i="15"/>
  <c r="B163" i="15"/>
  <c r="Q162" i="15"/>
  <c r="P162" i="15"/>
  <c r="O162" i="15"/>
  <c r="M162" i="15"/>
  <c r="L162" i="15"/>
  <c r="I162" i="15"/>
  <c r="H162" i="15"/>
  <c r="G162" i="15"/>
  <c r="E162" i="15"/>
  <c r="N162" i="15" s="1"/>
  <c r="D162" i="15"/>
  <c r="F162" i="15" s="1"/>
  <c r="C162" i="15"/>
  <c r="B162" i="15"/>
  <c r="Q161" i="15"/>
  <c r="P161" i="15"/>
  <c r="M161" i="15"/>
  <c r="L161" i="15"/>
  <c r="I161" i="15"/>
  <c r="H161" i="15"/>
  <c r="G161" i="15"/>
  <c r="E161" i="15"/>
  <c r="D161" i="15" s="1"/>
  <c r="C161" i="15"/>
  <c r="B161" i="15"/>
  <c r="Q160" i="15"/>
  <c r="P160" i="15"/>
  <c r="N160" i="15"/>
  <c r="M160" i="15"/>
  <c r="L160" i="15"/>
  <c r="J160" i="15"/>
  <c r="I160" i="15"/>
  <c r="H160" i="15"/>
  <c r="G160" i="15"/>
  <c r="E160" i="15"/>
  <c r="D160" i="15" s="1"/>
  <c r="C160" i="15"/>
  <c r="B160" i="15"/>
  <c r="Q159" i="15"/>
  <c r="P159" i="15"/>
  <c r="O159" i="15"/>
  <c r="N159" i="15"/>
  <c r="M159" i="15"/>
  <c r="L159" i="15"/>
  <c r="J159" i="15"/>
  <c r="I159" i="15"/>
  <c r="H159" i="15"/>
  <c r="G159" i="15"/>
  <c r="F159" i="15"/>
  <c r="E159" i="15"/>
  <c r="D159" i="15"/>
  <c r="A159" i="15" s="1"/>
  <c r="C159" i="15"/>
  <c r="B159" i="15"/>
  <c r="Q158" i="15"/>
  <c r="P158" i="15"/>
  <c r="O158" i="15"/>
  <c r="M158" i="15"/>
  <c r="L158" i="15"/>
  <c r="I158" i="15"/>
  <c r="H158" i="15"/>
  <c r="G158" i="15"/>
  <c r="E158" i="15"/>
  <c r="N158" i="15" s="1"/>
  <c r="D158" i="15"/>
  <c r="F158" i="15" s="1"/>
  <c r="C158" i="15"/>
  <c r="B158" i="15"/>
  <c r="Q157" i="15"/>
  <c r="P157" i="15"/>
  <c r="M157" i="15"/>
  <c r="L157" i="15"/>
  <c r="I157" i="15"/>
  <c r="H157" i="15"/>
  <c r="G157" i="15"/>
  <c r="E157" i="15"/>
  <c r="D157" i="15" s="1"/>
  <c r="C157" i="15"/>
  <c r="B157" i="15"/>
  <c r="Q156" i="15"/>
  <c r="P156" i="15"/>
  <c r="N156" i="15"/>
  <c r="M156" i="15"/>
  <c r="L156" i="15"/>
  <c r="J156" i="15"/>
  <c r="I156" i="15"/>
  <c r="H156" i="15"/>
  <c r="G156" i="15"/>
  <c r="E156" i="15"/>
  <c r="D156" i="15" s="1"/>
  <c r="C156" i="15"/>
  <c r="B156" i="15"/>
  <c r="Q155" i="15"/>
  <c r="P155" i="15"/>
  <c r="O155" i="15"/>
  <c r="N155" i="15"/>
  <c r="M155" i="15"/>
  <c r="L155" i="15"/>
  <c r="J155" i="15"/>
  <c r="I155" i="15"/>
  <c r="H155" i="15"/>
  <c r="G155" i="15"/>
  <c r="F155" i="15"/>
  <c r="E155" i="15"/>
  <c r="D155" i="15"/>
  <c r="A155" i="15" s="1"/>
  <c r="C155" i="15"/>
  <c r="B155" i="15"/>
  <c r="Q154" i="15"/>
  <c r="P154" i="15"/>
  <c r="O154" i="15"/>
  <c r="M154" i="15"/>
  <c r="L154" i="15"/>
  <c r="I154" i="15"/>
  <c r="H154" i="15"/>
  <c r="G154" i="15"/>
  <c r="E154" i="15"/>
  <c r="N154" i="15" s="1"/>
  <c r="D154" i="15"/>
  <c r="F154" i="15" s="1"/>
  <c r="C154" i="15"/>
  <c r="B154" i="15"/>
  <c r="Q153" i="15"/>
  <c r="P153" i="15"/>
  <c r="M153" i="15"/>
  <c r="L153" i="15"/>
  <c r="I153" i="15"/>
  <c r="H153" i="15"/>
  <c r="G153" i="15"/>
  <c r="E153" i="15"/>
  <c r="D153" i="15" s="1"/>
  <c r="C153" i="15"/>
  <c r="B153" i="15"/>
  <c r="Q152" i="15"/>
  <c r="P152" i="15"/>
  <c r="N152" i="15"/>
  <c r="M152" i="15"/>
  <c r="L152" i="15"/>
  <c r="J152" i="15"/>
  <c r="I152" i="15"/>
  <c r="H152" i="15"/>
  <c r="G152" i="15"/>
  <c r="E152" i="15"/>
  <c r="D152" i="15" s="1"/>
  <c r="C152" i="15"/>
  <c r="B152" i="15"/>
  <c r="Q151" i="15"/>
  <c r="P151" i="15"/>
  <c r="O151" i="15"/>
  <c r="N151" i="15"/>
  <c r="M151" i="15"/>
  <c r="L151" i="15"/>
  <c r="J151" i="15"/>
  <c r="I151" i="15"/>
  <c r="H151" i="15"/>
  <c r="G151" i="15"/>
  <c r="F151" i="15"/>
  <c r="E151" i="15"/>
  <c r="D151" i="15"/>
  <c r="A151" i="15" s="1"/>
  <c r="C151" i="15"/>
  <c r="B151" i="15"/>
  <c r="Q150" i="15"/>
  <c r="P150" i="15"/>
  <c r="O150" i="15"/>
  <c r="M150" i="15"/>
  <c r="L150" i="15"/>
  <c r="I150" i="15"/>
  <c r="H150" i="15"/>
  <c r="G150" i="15"/>
  <c r="E150" i="15"/>
  <c r="N150" i="15" s="1"/>
  <c r="D150" i="15"/>
  <c r="F150" i="15" s="1"/>
  <c r="C150" i="15"/>
  <c r="B150" i="15"/>
  <c r="Q149" i="15"/>
  <c r="P149" i="15"/>
  <c r="M149" i="15"/>
  <c r="L149" i="15"/>
  <c r="I149" i="15"/>
  <c r="H149" i="15"/>
  <c r="G149" i="15"/>
  <c r="E149" i="15"/>
  <c r="D149" i="15" s="1"/>
  <c r="C149" i="15"/>
  <c r="B149" i="15"/>
  <c r="Q148" i="15"/>
  <c r="P148" i="15"/>
  <c r="N148" i="15"/>
  <c r="M148" i="15"/>
  <c r="L148" i="15"/>
  <c r="J148" i="15"/>
  <c r="I148" i="15"/>
  <c r="H148" i="15"/>
  <c r="G148" i="15"/>
  <c r="E148" i="15"/>
  <c r="D148" i="15" s="1"/>
  <c r="C148" i="15"/>
  <c r="B148" i="15"/>
  <c r="Q147" i="15"/>
  <c r="P147" i="15"/>
  <c r="O147" i="15"/>
  <c r="N147" i="15"/>
  <c r="M147" i="15"/>
  <c r="L147" i="15"/>
  <c r="J147" i="15"/>
  <c r="I147" i="15"/>
  <c r="H147" i="15"/>
  <c r="G147" i="15"/>
  <c r="F147" i="15"/>
  <c r="E147" i="15"/>
  <c r="D147" i="15"/>
  <c r="A147" i="15" s="1"/>
  <c r="C147" i="15"/>
  <c r="B147" i="15"/>
  <c r="Q146" i="15"/>
  <c r="P146" i="15"/>
  <c r="O146" i="15"/>
  <c r="M146" i="15"/>
  <c r="L146" i="15"/>
  <c r="I146" i="15"/>
  <c r="H146" i="15"/>
  <c r="G146" i="15"/>
  <c r="E146" i="15"/>
  <c r="N146" i="15" s="1"/>
  <c r="D146" i="15"/>
  <c r="F146" i="15" s="1"/>
  <c r="C146" i="15"/>
  <c r="B146" i="15"/>
  <c r="Q145" i="15"/>
  <c r="P145" i="15"/>
  <c r="M145" i="15"/>
  <c r="L145" i="15"/>
  <c r="I145" i="15"/>
  <c r="H145" i="15"/>
  <c r="G145" i="15"/>
  <c r="E145" i="15"/>
  <c r="D145" i="15" s="1"/>
  <c r="C145" i="15"/>
  <c r="B145" i="15"/>
  <c r="Q144" i="15"/>
  <c r="P144" i="15"/>
  <c r="N144" i="15"/>
  <c r="M144" i="15"/>
  <c r="L144" i="15"/>
  <c r="J144" i="15"/>
  <c r="I144" i="15"/>
  <c r="H144" i="15"/>
  <c r="G144" i="15"/>
  <c r="E144" i="15"/>
  <c r="D144" i="15" s="1"/>
  <c r="C144" i="15"/>
  <c r="B144" i="15"/>
  <c r="Q143" i="15"/>
  <c r="P143" i="15"/>
  <c r="O143" i="15"/>
  <c r="N143" i="15"/>
  <c r="M143" i="15"/>
  <c r="L143" i="15"/>
  <c r="J143" i="15"/>
  <c r="I143" i="15"/>
  <c r="H143" i="15"/>
  <c r="G143" i="15"/>
  <c r="F143" i="15"/>
  <c r="E143" i="15"/>
  <c r="D143" i="15"/>
  <c r="A143" i="15" s="1"/>
  <c r="C143" i="15"/>
  <c r="B143" i="15"/>
  <c r="Q142" i="15"/>
  <c r="P142" i="15"/>
  <c r="O142" i="15"/>
  <c r="M142" i="15"/>
  <c r="L142" i="15"/>
  <c r="I142" i="15"/>
  <c r="H142" i="15"/>
  <c r="G142" i="15"/>
  <c r="E142" i="15"/>
  <c r="N142" i="15" s="1"/>
  <c r="D142" i="15"/>
  <c r="F142" i="15" s="1"/>
  <c r="C142" i="15"/>
  <c r="B142" i="15"/>
  <c r="Q141" i="15"/>
  <c r="P141" i="15"/>
  <c r="M141" i="15"/>
  <c r="L141" i="15"/>
  <c r="I141" i="15"/>
  <c r="H141" i="15"/>
  <c r="G141" i="15"/>
  <c r="E141" i="15"/>
  <c r="D141" i="15" s="1"/>
  <c r="C141" i="15"/>
  <c r="B141" i="15"/>
  <c r="Q140" i="15"/>
  <c r="P140" i="15"/>
  <c r="N140" i="15"/>
  <c r="M140" i="15"/>
  <c r="L140" i="15"/>
  <c r="J140" i="15"/>
  <c r="I140" i="15"/>
  <c r="H140" i="15"/>
  <c r="G140" i="15"/>
  <c r="E140" i="15"/>
  <c r="D140" i="15" s="1"/>
  <c r="C140" i="15"/>
  <c r="B140" i="15"/>
  <c r="Q139" i="15"/>
  <c r="P139" i="15"/>
  <c r="O139" i="15"/>
  <c r="N139" i="15"/>
  <c r="M139" i="15"/>
  <c r="L139" i="15"/>
  <c r="J139" i="15"/>
  <c r="I139" i="15"/>
  <c r="H139" i="15"/>
  <c r="G139" i="15"/>
  <c r="F139" i="15"/>
  <c r="E139" i="15"/>
  <c r="D139" i="15"/>
  <c r="A139" i="15" s="1"/>
  <c r="C139" i="15"/>
  <c r="B139" i="15"/>
  <c r="Q138" i="15"/>
  <c r="P138" i="15"/>
  <c r="O138" i="15"/>
  <c r="M138" i="15"/>
  <c r="L138" i="15"/>
  <c r="I138" i="15"/>
  <c r="H138" i="15"/>
  <c r="G138" i="15"/>
  <c r="E138" i="15"/>
  <c r="N138" i="15" s="1"/>
  <c r="D138" i="15"/>
  <c r="F138" i="15" s="1"/>
  <c r="C138" i="15"/>
  <c r="B138" i="15"/>
  <c r="Q137" i="15"/>
  <c r="P137" i="15"/>
  <c r="M137" i="15"/>
  <c r="L137" i="15"/>
  <c r="I137" i="15"/>
  <c r="H137" i="15"/>
  <c r="G137" i="15"/>
  <c r="E137" i="15"/>
  <c r="D137" i="15" s="1"/>
  <c r="C137" i="15"/>
  <c r="B137" i="15"/>
  <c r="Q136" i="15"/>
  <c r="P136" i="15"/>
  <c r="N136" i="15"/>
  <c r="M136" i="15"/>
  <c r="L136" i="15"/>
  <c r="J136" i="15"/>
  <c r="I136" i="15"/>
  <c r="H136" i="15"/>
  <c r="G136" i="15"/>
  <c r="E136" i="15"/>
  <c r="D136" i="15" s="1"/>
  <c r="C136" i="15"/>
  <c r="B136" i="15"/>
  <c r="Q135" i="15"/>
  <c r="P135" i="15"/>
  <c r="O135" i="15"/>
  <c r="N135" i="15"/>
  <c r="M135" i="15"/>
  <c r="L135" i="15"/>
  <c r="J135" i="15"/>
  <c r="I135" i="15"/>
  <c r="H135" i="15"/>
  <c r="G135" i="15"/>
  <c r="F135" i="15"/>
  <c r="E135" i="15"/>
  <c r="D135" i="15"/>
  <c r="A135" i="15" s="1"/>
  <c r="C135" i="15"/>
  <c r="B135" i="15"/>
  <c r="Q134" i="15"/>
  <c r="P134" i="15"/>
  <c r="O134" i="15"/>
  <c r="M134" i="15"/>
  <c r="L134" i="15"/>
  <c r="I134" i="15"/>
  <c r="H134" i="15"/>
  <c r="G134" i="15"/>
  <c r="E134" i="15"/>
  <c r="N134" i="15" s="1"/>
  <c r="D134" i="15"/>
  <c r="F134" i="15" s="1"/>
  <c r="C134" i="15"/>
  <c r="B134" i="15"/>
  <c r="Q133" i="15"/>
  <c r="P133" i="15"/>
  <c r="M133" i="15"/>
  <c r="L133" i="15"/>
  <c r="I133" i="15"/>
  <c r="H133" i="15"/>
  <c r="G133" i="15"/>
  <c r="E133" i="15"/>
  <c r="D133" i="15" s="1"/>
  <c r="C133" i="15"/>
  <c r="B133" i="15"/>
  <c r="Q132" i="15"/>
  <c r="P132" i="15"/>
  <c r="N132" i="15"/>
  <c r="M132" i="15"/>
  <c r="L132" i="15"/>
  <c r="J132" i="15"/>
  <c r="I132" i="15"/>
  <c r="H132" i="15"/>
  <c r="G132" i="15"/>
  <c r="E132" i="15"/>
  <c r="D132" i="15" s="1"/>
  <c r="C132" i="15"/>
  <c r="B132" i="15"/>
  <c r="Q131" i="15"/>
  <c r="P131" i="15"/>
  <c r="O131" i="15"/>
  <c r="N131" i="15"/>
  <c r="M131" i="15"/>
  <c r="L131" i="15"/>
  <c r="J131" i="15"/>
  <c r="I131" i="15"/>
  <c r="H131" i="15"/>
  <c r="G131" i="15"/>
  <c r="F131" i="15"/>
  <c r="E131" i="15"/>
  <c r="D131" i="15"/>
  <c r="A131" i="15" s="1"/>
  <c r="C131" i="15"/>
  <c r="B131" i="15"/>
  <c r="Q130" i="15"/>
  <c r="P130" i="15"/>
  <c r="O130" i="15"/>
  <c r="M130" i="15"/>
  <c r="L130" i="15"/>
  <c r="I130" i="15"/>
  <c r="H130" i="15"/>
  <c r="G130" i="15"/>
  <c r="E130" i="15"/>
  <c r="N130" i="15" s="1"/>
  <c r="D130" i="15"/>
  <c r="F130" i="15" s="1"/>
  <c r="C130" i="15"/>
  <c r="B130" i="15"/>
  <c r="Q129" i="15"/>
  <c r="P129" i="15"/>
  <c r="M129" i="15"/>
  <c r="L129" i="15"/>
  <c r="I129" i="15"/>
  <c r="H129" i="15"/>
  <c r="G129" i="15"/>
  <c r="E129" i="15"/>
  <c r="D129" i="15" s="1"/>
  <c r="C129" i="15"/>
  <c r="B129" i="15"/>
  <c r="Q128" i="15"/>
  <c r="P128" i="15"/>
  <c r="N128" i="15"/>
  <c r="M128" i="15"/>
  <c r="L128" i="15"/>
  <c r="J128" i="15"/>
  <c r="I128" i="15"/>
  <c r="H128" i="15"/>
  <c r="G128" i="15"/>
  <c r="E128" i="15"/>
  <c r="D128" i="15" s="1"/>
  <c r="C128" i="15"/>
  <c r="B128" i="15"/>
  <c r="Q127" i="15"/>
  <c r="P127" i="15"/>
  <c r="O127" i="15"/>
  <c r="N127" i="15"/>
  <c r="M127" i="15"/>
  <c r="L127" i="15"/>
  <c r="J127" i="15"/>
  <c r="I127" i="15"/>
  <c r="H127" i="15"/>
  <c r="G127" i="15"/>
  <c r="F127" i="15"/>
  <c r="E127" i="15"/>
  <c r="D127" i="15"/>
  <c r="A127" i="15" s="1"/>
  <c r="C127" i="15"/>
  <c r="B127" i="15"/>
  <c r="Q126" i="15"/>
  <c r="P126" i="15"/>
  <c r="O126" i="15"/>
  <c r="M126" i="15"/>
  <c r="L126" i="15"/>
  <c r="I126" i="15"/>
  <c r="H126" i="15"/>
  <c r="G126" i="15"/>
  <c r="E126" i="15"/>
  <c r="N126" i="15" s="1"/>
  <c r="D126" i="15"/>
  <c r="F126" i="15" s="1"/>
  <c r="C126" i="15"/>
  <c r="B126" i="15"/>
  <c r="Q125" i="15"/>
  <c r="P125" i="15"/>
  <c r="M125" i="15"/>
  <c r="L125" i="15"/>
  <c r="I125" i="15"/>
  <c r="H125" i="15"/>
  <c r="G125" i="15"/>
  <c r="E125" i="15"/>
  <c r="D125" i="15" s="1"/>
  <c r="C125" i="15"/>
  <c r="B125" i="15"/>
  <c r="Q124" i="15"/>
  <c r="P124" i="15"/>
  <c r="N124" i="15"/>
  <c r="M124" i="15"/>
  <c r="L124" i="15"/>
  <c r="J124" i="15"/>
  <c r="I124" i="15"/>
  <c r="H124" i="15"/>
  <c r="G124" i="15"/>
  <c r="E124" i="15"/>
  <c r="D124" i="15" s="1"/>
  <c r="C124" i="15"/>
  <c r="B124" i="15"/>
  <c r="Q123" i="15"/>
  <c r="P123" i="15"/>
  <c r="O123" i="15"/>
  <c r="N123" i="15"/>
  <c r="M123" i="15"/>
  <c r="L123" i="15"/>
  <c r="J123" i="15"/>
  <c r="I123" i="15"/>
  <c r="H123" i="15"/>
  <c r="G123" i="15"/>
  <c r="F123" i="15"/>
  <c r="E123" i="15"/>
  <c r="D123" i="15"/>
  <c r="A123" i="15" s="1"/>
  <c r="C123" i="15"/>
  <c r="B123" i="15"/>
  <c r="Q122" i="15"/>
  <c r="P122" i="15"/>
  <c r="O122" i="15"/>
  <c r="M122" i="15"/>
  <c r="L122" i="15"/>
  <c r="I122" i="15"/>
  <c r="H122" i="15"/>
  <c r="G122" i="15"/>
  <c r="E122" i="15"/>
  <c r="N122" i="15" s="1"/>
  <c r="D122" i="15"/>
  <c r="F122" i="15" s="1"/>
  <c r="C122" i="15"/>
  <c r="B122" i="15"/>
  <c r="Q121" i="15"/>
  <c r="P121" i="15"/>
  <c r="M121" i="15"/>
  <c r="L121" i="15"/>
  <c r="I121" i="15"/>
  <c r="H121" i="15"/>
  <c r="G121" i="15"/>
  <c r="E121" i="15"/>
  <c r="D121" i="15" s="1"/>
  <c r="C121" i="15"/>
  <c r="B121" i="15"/>
  <c r="Q120" i="15"/>
  <c r="P120" i="15"/>
  <c r="N120" i="15"/>
  <c r="M120" i="15"/>
  <c r="L120" i="15"/>
  <c r="J120" i="15"/>
  <c r="I120" i="15"/>
  <c r="H120" i="15"/>
  <c r="G120" i="15"/>
  <c r="E120" i="15"/>
  <c r="D120" i="15" s="1"/>
  <c r="C120" i="15"/>
  <c r="B120" i="15"/>
  <c r="Q119" i="15"/>
  <c r="P119" i="15"/>
  <c r="O119" i="15"/>
  <c r="N119" i="15"/>
  <c r="M119" i="15"/>
  <c r="L119" i="15"/>
  <c r="J119" i="15"/>
  <c r="I119" i="15"/>
  <c r="H119" i="15"/>
  <c r="G119" i="15"/>
  <c r="F119" i="15"/>
  <c r="E119" i="15"/>
  <c r="D119" i="15"/>
  <c r="A119" i="15" s="1"/>
  <c r="C119" i="15"/>
  <c r="B119" i="15"/>
  <c r="Q118" i="15"/>
  <c r="P118" i="15"/>
  <c r="O118" i="15"/>
  <c r="M118" i="15"/>
  <c r="L118" i="15"/>
  <c r="I118" i="15"/>
  <c r="H118" i="15"/>
  <c r="G118" i="15"/>
  <c r="E118" i="15"/>
  <c r="N118" i="15" s="1"/>
  <c r="D118" i="15"/>
  <c r="F118" i="15" s="1"/>
  <c r="C118" i="15"/>
  <c r="B118" i="15"/>
  <c r="Q117" i="15"/>
  <c r="P117" i="15"/>
  <c r="M117" i="15"/>
  <c r="L117" i="15"/>
  <c r="I117" i="15"/>
  <c r="H117" i="15"/>
  <c r="G117" i="15"/>
  <c r="E117" i="15"/>
  <c r="D117" i="15" s="1"/>
  <c r="C117" i="15"/>
  <c r="B117" i="15"/>
  <c r="Q116" i="15"/>
  <c r="P116" i="15"/>
  <c r="N116" i="15"/>
  <c r="M116" i="15"/>
  <c r="L116" i="15"/>
  <c r="J116" i="15"/>
  <c r="I116" i="15"/>
  <c r="H116" i="15"/>
  <c r="G116" i="15"/>
  <c r="E116" i="15"/>
  <c r="D116" i="15" s="1"/>
  <c r="C116" i="15"/>
  <c r="B116" i="15"/>
  <c r="Q115" i="15"/>
  <c r="P115" i="15"/>
  <c r="O115" i="15"/>
  <c r="N115" i="15"/>
  <c r="M115" i="15"/>
  <c r="L115" i="15"/>
  <c r="J115" i="15"/>
  <c r="I115" i="15"/>
  <c r="H115" i="15"/>
  <c r="G115" i="15"/>
  <c r="F115" i="15"/>
  <c r="E115" i="15"/>
  <c r="D115" i="15"/>
  <c r="A115" i="15" s="1"/>
  <c r="C115" i="15"/>
  <c r="B115" i="15"/>
  <c r="Q114" i="15"/>
  <c r="P114" i="15"/>
  <c r="O114" i="15"/>
  <c r="M114" i="15"/>
  <c r="L114" i="15"/>
  <c r="I114" i="15"/>
  <c r="H114" i="15"/>
  <c r="G114" i="15"/>
  <c r="E114" i="15"/>
  <c r="N114" i="15" s="1"/>
  <c r="D114" i="15"/>
  <c r="F114" i="15" s="1"/>
  <c r="C114" i="15"/>
  <c r="B114" i="15"/>
  <c r="Q113" i="15"/>
  <c r="P113" i="15"/>
  <c r="M113" i="15"/>
  <c r="L113" i="15"/>
  <c r="I113" i="15"/>
  <c r="H113" i="15"/>
  <c r="G113" i="15"/>
  <c r="E113" i="15"/>
  <c r="D113" i="15" s="1"/>
  <c r="C113" i="15"/>
  <c r="B113" i="15"/>
  <c r="Q112" i="15"/>
  <c r="P112" i="15"/>
  <c r="N112" i="15"/>
  <c r="M112" i="15"/>
  <c r="L112" i="15"/>
  <c r="J112" i="15"/>
  <c r="I112" i="15"/>
  <c r="H112" i="15"/>
  <c r="G112" i="15"/>
  <c r="E112" i="15"/>
  <c r="D112" i="15" s="1"/>
  <c r="C112" i="15"/>
  <c r="B112" i="15"/>
  <c r="Q111" i="15"/>
  <c r="P111" i="15"/>
  <c r="O111" i="15"/>
  <c r="N111" i="15"/>
  <c r="M111" i="15"/>
  <c r="L111" i="15"/>
  <c r="J111" i="15"/>
  <c r="I111" i="15"/>
  <c r="H111" i="15"/>
  <c r="G111" i="15"/>
  <c r="F111" i="15"/>
  <c r="E111" i="15"/>
  <c r="D111" i="15"/>
  <c r="A111" i="15" s="1"/>
  <c r="C111" i="15"/>
  <c r="B111" i="15"/>
  <c r="Q110" i="15"/>
  <c r="P110" i="15"/>
  <c r="O110" i="15"/>
  <c r="M110" i="15"/>
  <c r="L110" i="15"/>
  <c r="I110" i="15"/>
  <c r="H110" i="15"/>
  <c r="G110" i="15"/>
  <c r="E110" i="15"/>
  <c r="N110" i="15" s="1"/>
  <c r="D110" i="15"/>
  <c r="F110" i="15" s="1"/>
  <c r="C110" i="15"/>
  <c r="B110" i="15"/>
  <c r="Q109" i="15"/>
  <c r="P109" i="15"/>
  <c r="M109" i="15"/>
  <c r="L109" i="15"/>
  <c r="I109" i="15"/>
  <c r="H109" i="15"/>
  <c r="G109" i="15"/>
  <c r="E109" i="15"/>
  <c r="D109" i="15" s="1"/>
  <c r="C109" i="15"/>
  <c r="B109" i="15"/>
  <c r="Q108" i="15"/>
  <c r="P108" i="15"/>
  <c r="N108" i="15"/>
  <c r="M108" i="15"/>
  <c r="L108" i="15"/>
  <c r="J108" i="15"/>
  <c r="I108" i="15"/>
  <c r="H108" i="15"/>
  <c r="G108" i="15"/>
  <c r="E108" i="15"/>
  <c r="D108" i="15" s="1"/>
  <c r="C108" i="15"/>
  <c r="B108" i="15"/>
  <c r="Q107" i="15"/>
  <c r="P107" i="15"/>
  <c r="O107" i="15"/>
  <c r="N107" i="15"/>
  <c r="M107" i="15"/>
  <c r="L107" i="15"/>
  <c r="J107" i="15"/>
  <c r="I107" i="15"/>
  <c r="H107" i="15"/>
  <c r="G107" i="15"/>
  <c r="F107" i="15"/>
  <c r="E107" i="15"/>
  <c r="D107" i="15"/>
  <c r="A107" i="15" s="1"/>
  <c r="C107" i="15"/>
  <c r="B107" i="15"/>
  <c r="Q106" i="15"/>
  <c r="P106" i="15"/>
  <c r="O106" i="15"/>
  <c r="M106" i="15"/>
  <c r="L106" i="15"/>
  <c r="I106" i="15"/>
  <c r="H106" i="15"/>
  <c r="G106" i="15"/>
  <c r="E106" i="15"/>
  <c r="N106" i="15" s="1"/>
  <c r="D106" i="15"/>
  <c r="F106" i="15" s="1"/>
  <c r="C106" i="15"/>
  <c r="B106" i="15"/>
  <c r="Q105" i="15"/>
  <c r="P105" i="15"/>
  <c r="M105" i="15"/>
  <c r="L105" i="15"/>
  <c r="I105" i="15"/>
  <c r="H105" i="15"/>
  <c r="G105" i="15"/>
  <c r="E105" i="15"/>
  <c r="D105" i="15" s="1"/>
  <c r="C105" i="15"/>
  <c r="B105" i="15"/>
  <c r="Q104" i="15"/>
  <c r="P104" i="15"/>
  <c r="N104" i="15"/>
  <c r="M104" i="15"/>
  <c r="L104" i="15"/>
  <c r="J104" i="15"/>
  <c r="I104" i="15"/>
  <c r="H104" i="15"/>
  <c r="G104" i="15"/>
  <c r="E104" i="15"/>
  <c r="D104" i="15" s="1"/>
  <c r="C104" i="15"/>
  <c r="B104" i="15"/>
  <c r="Q103" i="15"/>
  <c r="P103" i="15"/>
  <c r="O103" i="15"/>
  <c r="N103" i="15"/>
  <c r="M103" i="15"/>
  <c r="L103" i="15"/>
  <c r="J103" i="15"/>
  <c r="I103" i="15"/>
  <c r="H103" i="15"/>
  <c r="G103" i="15"/>
  <c r="F103" i="15"/>
  <c r="E103" i="15"/>
  <c r="D103" i="15"/>
  <c r="A103" i="15" s="1"/>
  <c r="C103" i="15"/>
  <c r="B103" i="15"/>
  <c r="Q102" i="15"/>
  <c r="P102" i="15"/>
  <c r="O102" i="15"/>
  <c r="M102" i="15"/>
  <c r="L102" i="15"/>
  <c r="I102" i="15"/>
  <c r="H102" i="15"/>
  <c r="G102" i="15"/>
  <c r="E102" i="15"/>
  <c r="N102" i="15" s="1"/>
  <c r="D102" i="15"/>
  <c r="F102" i="15" s="1"/>
  <c r="C102" i="15"/>
  <c r="B102" i="15"/>
  <c r="Q101" i="15"/>
  <c r="P101" i="15"/>
  <c r="M101" i="15"/>
  <c r="L101" i="15"/>
  <c r="I101" i="15"/>
  <c r="H101" i="15"/>
  <c r="G101" i="15"/>
  <c r="E101" i="15"/>
  <c r="D101" i="15" s="1"/>
  <c r="C101" i="15"/>
  <c r="B101" i="15"/>
  <c r="Q100" i="15"/>
  <c r="P100" i="15"/>
  <c r="N100" i="15"/>
  <c r="M100" i="15"/>
  <c r="L100" i="15"/>
  <c r="J100" i="15"/>
  <c r="I100" i="15"/>
  <c r="H100" i="15"/>
  <c r="G100" i="15"/>
  <c r="E100" i="15"/>
  <c r="D100" i="15" s="1"/>
  <c r="C100" i="15"/>
  <c r="B100" i="15"/>
  <c r="Q99" i="15"/>
  <c r="P99" i="15"/>
  <c r="O99" i="15"/>
  <c r="N99" i="15"/>
  <c r="M99" i="15"/>
  <c r="L99" i="15"/>
  <c r="J99" i="15"/>
  <c r="I99" i="15"/>
  <c r="H99" i="15"/>
  <c r="G99" i="15"/>
  <c r="F99" i="15"/>
  <c r="E99" i="15"/>
  <c r="D99" i="15"/>
  <c r="A99" i="15" s="1"/>
  <c r="C99" i="15"/>
  <c r="B99" i="15"/>
  <c r="Q98" i="15"/>
  <c r="P98" i="15"/>
  <c r="O98" i="15"/>
  <c r="M98" i="15"/>
  <c r="L98" i="15"/>
  <c r="I98" i="15"/>
  <c r="H98" i="15"/>
  <c r="G98" i="15"/>
  <c r="E98" i="15"/>
  <c r="N98" i="15" s="1"/>
  <c r="D98" i="15"/>
  <c r="F98" i="15" s="1"/>
  <c r="C98" i="15"/>
  <c r="B98" i="15"/>
  <c r="Q97" i="15"/>
  <c r="P97" i="15"/>
  <c r="M97" i="15"/>
  <c r="L97" i="15"/>
  <c r="I97" i="15"/>
  <c r="H97" i="15"/>
  <c r="G97" i="15"/>
  <c r="E97" i="15"/>
  <c r="D97" i="15" s="1"/>
  <c r="C97" i="15"/>
  <c r="B97" i="15"/>
  <c r="Q96" i="15"/>
  <c r="P96" i="15"/>
  <c r="N96" i="15"/>
  <c r="M96" i="15"/>
  <c r="L96" i="15"/>
  <c r="J96" i="15"/>
  <c r="I96" i="15"/>
  <c r="H96" i="15"/>
  <c r="G96" i="15"/>
  <c r="E96" i="15"/>
  <c r="D96" i="15" s="1"/>
  <c r="C96" i="15"/>
  <c r="B96" i="15"/>
  <c r="Q95" i="15"/>
  <c r="P95" i="15"/>
  <c r="O95" i="15"/>
  <c r="N95" i="15"/>
  <c r="M95" i="15"/>
  <c r="L95" i="15"/>
  <c r="J95" i="15"/>
  <c r="I95" i="15"/>
  <c r="H95" i="15"/>
  <c r="G95" i="15"/>
  <c r="F95" i="15"/>
  <c r="E95" i="15"/>
  <c r="D95" i="15"/>
  <c r="A95" i="15" s="1"/>
  <c r="C95" i="15"/>
  <c r="B95" i="15"/>
  <c r="Q94" i="15"/>
  <c r="P94" i="15"/>
  <c r="O94" i="15"/>
  <c r="M94" i="15"/>
  <c r="L94" i="15"/>
  <c r="I94" i="15"/>
  <c r="H94" i="15"/>
  <c r="G94" i="15"/>
  <c r="E94" i="15"/>
  <c r="N94" i="15" s="1"/>
  <c r="D94" i="15"/>
  <c r="F94" i="15" s="1"/>
  <c r="C94" i="15"/>
  <c r="B94" i="15"/>
  <c r="Q93" i="15"/>
  <c r="P93" i="15"/>
  <c r="M93" i="15"/>
  <c r="L93" i="15"/>
  <c r="I93" i="15"/>
  <c r="H93" i="15"/>
  <c r="G93" i="15"/>
  <c r="E93" i="15"/>
  <c r="D93" i="15" s="1"/>
  <c r="C93" i="15"/>
  <c r="B93" i="15"/>
  <c r="Q92" i="15"/>
  <c r="P92" i="15"/>
  <c r="N92" i="15"/>
  <c r="M92" i="15"/>
  <c r="L92" i="15"/>
  <c r="J92" i="15"/>
  <c r="I92" i="15"/>
  <c r="H92" i="15"/>
  <c r="G92" i="15"/>
  <c r="E92" i="15"/>
  <c r="D92" i="15" s="1"/>
  <c r="C92" i="15"/>
  <c r="B92" i="15"/>
  <c r="Q91" i="15"/>
  <c r="P91" i="15"/>
  <c r="O91" i="15"/>
  <c r="N91" i="15"/>
  <c r="M91" i="15"/>
  <c r="L91" i="15"/>
  <c r="J91" i="15"/>
  <c r="I91" i="15"/>
  <c r="H91" i="15"/>
  <c r="G91" i="15"/>
  <c r="F91" i="15"/>
  <c r="E91" i="15"/>
  <c r="D91" i="15"/>
  <c r="A91" i="15" s="1"/>
  <c r="C91" i="15"/>
  <c r="B91" i="15"/>
  <c r="Q90" i="15"/>
  <c r="P90" i="15"/>
  <c r="O90" i="15"/>
  <c r="M90" i="15"/>
  <c r="L90" i="15"/>
  <c r="I90" i="15"/>
  <c r="H90" i="15"/>
  <c r="G90" i="15"/>
  <c r="E90" i="15"/>
  <c r="N90" i="15" s="1"/>
  <c r="D90" i="15"/>
  <c r="F90" i="15" s="1"/>
  <c r="C90" i="15"/>
  <c r="B90" i="15"/>
  <c r="Q89" i="15"/>
  <c r="P89" i="15"/>
  <c r="M89" i="15"/>
  <c r="L89" i="15"/>
  <c r="I89" i="15"/>
  <c r="H89" i="15"/>
  <c r="G89" i="15"/>
  <c r="E89" i="15"/>
  <c r="D89" i="15" s="1"/>
  <c r="C89" i="15"/>
  <c r="B89" i="15"/>
  <c r="Q88" i="15"/>
  <c r="P88" i="15"/>
  <c r="N88" i="15"/>
  <c r="M88" i="15"/>
  <c r="L88" i="15"/>
  <c r="J88" i="15"/>
  <c r="I88" i="15"/>
  <c r="H88" i="15"/>
  <c r="G88" i="15"/>
  <c r="E88" i="15"/>
  <c r="D88" i="15" s="1"/>
  <c r="C88" i="15"/>
  <c r="B88" i="15"/>
  <c r="Q87" i="15"/>
  <c r="P87" i="15"/>
  <c r="O87" i="15"/>
  <c r="N87" i="15"/>
  <c r="M87" i="15"/>
  <c r="L87" i="15"/>
  <c r="J87" i="15"/>
  <c r="I87" i="15"/>
  <c r="H87" i="15"/>
  <c r="G87" i="15"/>
  <c r="F87" i="15"/>
  <c r="E87" i="15"/>
  <c r="D87" i="15"/>
  <c r="A87" i="15" s="1"/>
  <c r="C87" i="15"/>
  <c r="B87" i="15"/>
  <c r="Q86" i="15"/>
  <c r="P86" i="15"/>
  <c r="O86" i="15"/>
  <c r="M86" i="15"/>
  <c r="L86" i="15"/>
  <c r="I86" i="15"/>
  <c r="H86" i="15"/>
  <c r="G86" i="15"/>
  <c r="E86" i="15"/>
  <c r="N86" i="15" s="1"/>
  <c r="D86" i="15"/>
  <c r="F86" i="15" s="1"/>
  <c r="C86" i="15"/>
  <c r="B86" i="15"/>
  <c r="Q85" i="15"/>
  <c r="P85" i="15"/>
  <c r="M85" i="15"/>
  <c r="L85" i="15"/>
  <c r="I85" i="15"/>
  <c r="H85" i="15"/>
  <c r="G85" i="15"/>
  <c r="E85" i="15"/>
  <c r="D85" i="15" s="1"/>
  <c r="C85" i="15"/>
  <c r="B85" i="15"/>
  <c r="Q84" i="15"/>
  <c r="P84" i="15"/>
  <c r="N84" i="15"/>
  <c r="M84" i="15"/>
  <c r="L84" i="15"/>
  <c r="J84" i="15"/>
  <c r="I84" i="15"/>
  <c r="H84" i="15"/>
  <c r="G84" i="15"/>
  <c r="E84" i="15"/>
  <c r="D84" i="15" s="1"/>
  <c r="C84" i="15"/>
  <c r="B84" i="15"/>
  <c r="Q83" i="15"/>
  <c r="P83" i="15"/>
  <c r="O83" i="15"/>
  <c r="N83" i="15"/>
  <c r="M83" i="15"/>
  <c r="L83" i="15"/>
  <c r="J83" i="15"/>
  <c r="I83" i="15"/>
  <c r="H83" i="15"/>
  <c r="G83" i="15"/>
  <c r="F83" i="15"/>
  <c r="E83" i="15"/>
  <c r="D83" i="15"/>
  <c r="A83" i="15" s="1"/>
  <c r="C83" i="15"/>
  <c r="B83" i="15"/>
  <c r="Q82" i="15"/>
  <c r="P82" i="15"/>
  <c r="O82" i="15"/>
  <c r="M82" i="15"/>
  <c r="L82" i="15"/>
  <c r="I82" i="15"/>
  <c r="H82" i="15"/>
  <c r="G82" i="15"/>
  <c r="E82" i="15"/>
  <c r="N82" i="15" s="1"/>
  <c r="D82" i="15"/>
  <c r="F82" i="15" s="1"/>
  <c r="C82" i="15"/>
  <c r="B82" i="15"/>
  <c r="Q81" i="15"/>
  <c r="P81" i="15"/>
  <c r="M81" i="15"/>
  <c r="L81" i="15"/>
  <c r="I81" i="15"/>
  <c r="H81" i="15"/>
  <c r="G81" i="15"/>
  <c r="E81" i="15"/>
  <c r="D81" i="15" s="1"/>
  <c r="C81" i="15"/>
  <c r="B81" i="15"/>
  <c r="Q80" i="15"/>
  <c r="P80" i="15"/>
  <c r="N80" i="15"/>
  <c r="M80" i="15"/>
  <c r="L80" i="15"/>
  <c r="J80" i="15"/>
  <c r="I80" i="15"/>
  <c r="H80" i="15"/>
  <c r="G80" i="15"/>
  <c r="E80" i="15"/>
  <c r="D80" i="15" s="1"/>
  <c r="C80" i="15"/>
  <c r="B80" i="15"/>
  <c r="Q79" i="15"/>
  <c r="P79" i="15"/>
  <c r="O79" i="15"/>
  <c r="N79" i="15"/>
  <c r="M79" i="15"/>
  <c r="L79" i="15"/>
  <c r="J79" i="15"/>
  <c r="I79" i="15"/>
  <c r="H79" i="15"/>
  <c r="G79" i="15"/>
  <c r="F79" i="15"/>
  <c r="E79" i="15"/>
  <c r="D79" i="15"/>
  <c r="A79" i="15" s="1"/>
  <c r="C79" i="15"/>
  <c r="B79" i="15"/>
  <c r="Q78" i="15"/>
  <c r="P78" i="15"/>
  <c r="O78" i="15"/>
  <c r="M78" i="15"/>
  <c r="L78" i="15"/>
  <c r="I78" i="15"/>
  <c r="H78" i="15"/>
  <c r="G78" i="15"/>
  <c r="E78" i="15"/>
  <c r="N78" i="15" s="1"/>
  <c r="D78" i="15"/>
  <c r="F78" i="15" s="1"/>
  <c r="C78" i="15"/>
  <c r="B78" i="15"/>
  <c r="Q77" i="15"/>
  <c r="P77" i="15"/>
  <c r="M77" i="15"/>
  <c r="L77" i="15"/>
  <c r="I77" i="15"/>
  <c r="H77" i="15"/>
  <c r="G77" i="15"/>
  <c r="E77" i="15"/>
  <c r="D77" i="15" s="1"/>
  <c r="C77" i="15"/>
  <c r="B77" i="15"/>
  <c r="Q76" i="15"/>
  <c r="P76" i="15"/>
  <c r="N76" i="15"/>
  <c r="M76" i="15"/>
  <c r="L76" i="15"/>
  <c r="J76" i="15"/>
  <c r="I76" i="15"/>
  <c r="H76" i="15"/>
  <c r="G76" i="15"/>
  <c r="E76" i="15"/>
  <c r="D76" i="15" s="1"/>
  <c r="C76" i="15"/>
  <c r="B76" i="15"/>
  <c r="Q75" i="15"/>
  <c r="P75" i="15"/>
  <c r="O75" i="15"/>
  <c r="N75" i="15"/>
  <c r="M75" i="15"/>
  <c r="L75" i="15"/>
  <c r="J75" i="15"/>
  <c r="I75" i="15"/>
  <c r="H75" i="15"/>
  <c r="G75" i="15"/>
  <c r="F75" i="15"/>
  <c r="E75" i="15"/>
  <c r="D75" i="15"/>
  <c r="A75" i="15" s="1"/>
  <c r="C75" i="15"/>
  <c r="B75" i="15"/>
  <c r="Q74" i="15"/>
  <c r="P74" i="15"/>
  <c r="O74" i="15"/>
  <c r="M74" i="15"/>
  <c r="L74" i="15"/>
  <c r="I74" i="15"/>
  <c r="H74" i="15"/>
  <c r="G74" i="15"/>
  <c r="E74" i="15"/>
  <c r="N74" i="15" s="1"/>
  <c r="D74" i="15"/>
  <c r="F74" i="15" s="1"/>
  <c r="C74" i="15"/>
  <c r="B74" i="15"/>
  <c r="Q73" i="15"/>
  <c r="P73" i="15"/>
  <c r="M73" i="15"/>
  <c r="L73" i="15"/>
  <c r="I73" i="15"/>
  <c r="H73" i="15"/>
  <c r="G73" i="15"/>
  <c r="E73" i="15"/>
  <c r="D73" i="15" s="1"/>
  <c r="C73" i="15"/>
  <c r="B73" i="15"/>
  <c r="Q72" i="15"/>
  <c r="P72" i="15"/>
  <c r="N72" i="15"/>
  <c r="M72" i="15"/>
  <c r="L72" i="15"/>
  <c r="J72" i="15"/>
  <c r="I72" i="15"/>
  <c r="H72" i="15"/>
  <c r="G72" i="15"/>
  <c r="E72" i="15"/>
  <c r="D72" i="15" s="1"/>
  <c r="C72" i="15"/>
  <c r="B72" i="15"/>
  <c r="Q71" i="15"/>
  <c r="P71" i="15"/>
  <c r="O71" i="15"/>
  <c r="N71" i="15"/>
  <c r="M71" i="15"/>
  <c r="L71" i="15"/>
  <c r="J71" i="15"/>
  <c r="I71" i="15"/>
  <c r="H71" i="15"/>
  <c r="G71" i="15"/>
  <c r="F71" i="15"/>
  <c r="E71" i="15"/>
  <c r="D71" i="15"/>
  <c r="A71" i="15" s="1"/>
  <c r="C71" i="15"/>
  <c r="B71" i="15"/>
  <c r="Q70" i="15"/>
  <c r="P70" i="15"/>
  <c r="O70" i="15"/>
  <c r="M70" i="15"/>
  <c r="L70" i="15"/>
  <c r="I70" i="15"/>
  <c r="H70" i="15"/>
  <c r="G70" i="15"/>
  <c r="E70" i="15"/>
  <c r="N70" i="15" s="1"/>
  <c r="D70" i="15"/>
  <c r="F70" i="15" s="1"/>
  <c r="C70" i="15"/>
  <c r="B70" i="15"/>
  <c r="Q69" i="15"/>
  <c r="P69" i="15"/>
  <c r="M69" i="15"/>
  <c r="L69" i="15"/>
  <c r="I69" i="15"/>
  <c r="H69" i="15"/>
  <c r="G69" i="15"/>
  <c r="E69" i="15"/>
  <c r="D69" i="15" s="1"/>
  <c r="C69" i="15"/>
  <c r="B69" i="15"/>
  <c r="Q68" i="15"/>
  <c r="P68" i="15"/>
  <c r="N68" i="15"/>
  <c r="M68" i="15"/>
  <c r="L68" i="15"/>
  <c r="J68" i="15"/>
  <c r="I68" i="15"/>
  <c r="H68" i="15"/>
  <c r="G68" i="15"/>
  <c r="E68" i="15"/>
  <c r="D68" i="15" s="1"/>
  <c r="C68" i="15"/>
  <c r="B68" i="15"/>
  <c r="Q67" i="15"/>
  <c r="P67" i="15"/>
  <c r="O67" i="15"/>
  <c r="N67" i="15"/>
  <c r="M67" i="15"/>
  <c r="L67" i="15"/>
  <c r="J67" i="15"/>
  <c r="I67" i="15"/>
  <c r="H67" i="15"/>
  <c r="G67" i="15"/>
  <c r="F67" i="15"/>
  <c r="E67" i="15"/>
  <c r="D67" i="15"/>
  <c r="A67" i="15" s="1"/>
  <c r="C67" i="15"/>
  <c r="B67" i="15"/>
  <c r="Q66" i="15"/>
  <c r="P66" i="15"/>
  <c r="O66" i="15"/>
  <c r="M66" i="15"/>
  <c r="L66" i="15"/>
  <c r="I66" i="15"/>
  <c r="H66" i="15"/>
  <c r="G66" i="15"/>
  <c r="E66" i="15"/>
  <c r="N66" i="15" s="1"/>
  <c r="D66" i="15"/>
  <c r="F66" i="15" s="1"/>
  <c r="C66" i="15"/>
  <c r="B66" i="15"/>
  <c r="F69" i="15" l="1"/>
  <c r="A69" i="15"/>
  <c r="F85" i="15"/>
  <c r="A85" i="15"/>
  <c r="A88" i="15"/>
  <c r="F88" i="15"/>
  <c r="A133" i="15"/>
  <c r="F133" i="15"/>
  <c r="A152" i="15"/>
  <c r="F152" i="15"/>
  <c r="F165" i="15"/>
  <c r="A165" i="15"/>
  <c r="A168" i="15"/>
  <c r="F168" i="15"/>
  <c r="A232" i="15"/>
  <c r="F232" i="15"/>
  <c r="A264" i="15"/>
  <c r="F264" i="15"/>
  <c r="A89" i="15"/>
  <c r="F89" i="15"/>
  <c r="A92" i="15"/>
  <c r="F92" i="15"/>
  <c r="A105" i="15"/>
  <c r="F105" i="15"/>
  <c r="A108" i="15"/>
  <c r="F108" i="15"/>
  <c r="A121" i="15"/>
  <c r="F121" i="15"/>
  <c r="A124" i="15"/>
  <c r="F124" i="15"/>
  <c r="A137" i="15"/>
  <c r="F137" i="15"/>
  <c r="A140" i="15"/>
  <c r="F140" i="15"/>
  <c r="A153" i="15"/>
  <c r="F153" i="15"/>
  <c r="A156" i="15"/>
  <c r="F156" i="15"/>
  <c r="A169" i="15"/>
  <c r="F169" i="15"/>
  <c r="A172" i="15"/>
  <c r="F172" i="15"/>
  <c r="A185" i="15"/>
  <c r="F185" i="15"/>
  <c r="A188" i="15"/>
  <c r="F188" i="15"/>
  <c r="A201" i="15"/>
  <c r="F201" i="15"/>
  <c r="A204" i="15"/>
  <c r="F204" i="15"/>
  <c r="F217" i="15"/>
  <c r="A217" i="15"/>
  <c r="A220" i="15"/>
  <c r="F220" i="15"/>
  <c r="F233" i="15"/>
  <c r="A233" i="15"/>
  <c r="A236" i="15"/>
  <c r="F236" i="15"/>
  <c r="A249" i="15"/>
  <c r="F249" i="15"/>
  <c r="A252" i="15"/>
  <c r="F252" i="15"/>
  <c r="A265" i="15"/>
  <c r="F265" i="15"/>
  <c r="A101" i="15"/>
  <c r="F101" i="15"/>
  <c r="A104" i="15"/>
  <c r="F104" i="15"/>
  <c r="A117" i="15"/>
  <c r="F117" i="15"/>
  <c r="A136" i="15"/>
  <c r="F136" i="15"/>
  <c r="F149" i="15"/>
  <c r="A149" i="15"/>
  <c r="A181" i="15"/>
  <c r="F181" i="15"/>
  <c r="A184" i="15"/>
  <c r="F184" i="15"/>
  <c r="A197" i="15"/>
  <c r="F197" i="15"/>
  <c r="A213" i="15"/>
  <c r="F213" i="15"/>
  <c r="A216" i="15"/>
  <c r="F216" i="15"/>
  <c r="A229" i="15"/>
  <c r="F229" i="15"/>
  <c r="F245" i="15"/>
  <c r="A245" i="15"/>
  <c r="A248" i="15"/>
  <c r="F248" i="15"/>
  <c r="F73" i="15"/>
  <c r="A73" i="15"/>
  <c r="A76" i="15"/>
  <c r="F76" i="15"/>
  <c r="A80" i="15"/>
  <c r="F80" i="15"/>
  <c r="A109" i="15"/>
  <c r="F109" i="15"/>
  <c r="A112" i="15"/>
  <c r="F112" i="15"/>
  <c r="A125" i="15"/>
  <c r="F125" i="15"/>
  <c r="A128" i="15"/>
  <c r="F128" i="15"/>
  <c r="A141" i="15"/>
  <c r="F141" i="15"/>
  <c r="A144" i="15"/>
  <c r="F144" i="15"/>
  <c r="F157" i="15"/>
  <c r="A157" i="15"/>
  <c r="A160" i="15"/>
  <c r="F160" i="15"/>
  <c r="A173" i="15"/>
  <c r="F173" i="15"/>
  <c r="A176" i="15"/>
  <c r="F176" i="15"/>
  <c r="F189" i="15"/>
  <c r="A189" i="15"/>
  <c r="A192" i="15"/>
  <c r="F192" i="15"/>
  <c r="A205" i="15"/>
  <c r="F205" i="15"/>
  <c r="A208" i="15"/>
  <c r="F208" i="15"/>
  <c r="A221" i="15"/>
  <c r="F221" i="15"/>
  <c r="A224" i="15"/>
  <c r="F224" i="15"/>
  <c r="A237" i="15"/>
  <c r="F237" i="15"/>
  <c r="A240" i="15"/>
  <c r="F240" i="15"/>
  <c r="F253" i="15"/>
  <c r="A253" i="15"/>
  <c r="A256" i="15"/>
  <c r="F256" i="15"/>
  <c r="A72" i="15"/>
  <c r="F72" i="15"/>
  <c r="A120" i="15"/>
  <c r="F120" i="15"/>
  <c r="A200" i="15"/>
  <c r="F200" i="15"/>
  <c r="A261" i="15"/>
  <c r="F261" i="15"/>
  <c r="F77" i="15"/>
  <c r="A77" i="15"/>
  <c r="A93" i="15"/>
  <c r="F93" i="15"/>
  <c r="A96" i="15"/>
  <c r="F96" i="15"/>
  <c r="A68" i="15"/>
  <c r="F68" i="15"/>
  <c r="A81" i="15"/>
  <c r="F81" i="15"/>
  <c r="A84" i="15"/>
  <c r="F84" i="15"/>
  <c r="A97" i="15"/>
  <c r="F97" i="15"/>
  <c r="A100" i="15"/>
  <c r="F100" i="15"/>
  <c r="F113" i="15"/>
  <c r="A113" i="15"/>
  <c r="A116" i="15"/>
  <c r="F116" i="15"/>
  <c r="A129" i="15"/>
  <c r="F129" i="15"/>
  <c r="A132" i="15"/>
  <c r="F132" i="15"/>
  <c r="A145" i="15"/>
  <c r="F145" i="15"/>
  <c r="A148" i="15"/>
  <c r="F148" i="15"/>
  <c r="A161" i="15"/>
  <c r="F161" i="15"/>
  <c r="A164" i="15"/>
  <c r="F164" i="15"/>
  <c r="A177" i="15"/>
  <c r="F177" i="15"/>
  <c r="A180" i="15"/>
  <c r="F180" i="15"/>
  <c r="A193" i="15"/>
  <c r="F193" i="15"/>
  <c r="A196" i="15"/>
  <c r="F196" i="15"/>
  <c r="A209" i="15"/>
  <c r="F209" i="15"/>
  <c r="A212" i="15"/>
  <c r="F212" i="15"/>
  <c r="A225" i="15"/>
  <c r="F225" i="15"/>
  <c r="A228" i="15"/>
  <c r="F228" i="15"/>
  <c r="F241" i="15"/>
  <c r="A241" i="15"/>
  <c r="A244" i="15"/>
  <c r="F244" i="15"/>
  <c r="F257" i="15"/>
  <c r="A257" i="15"/>
  <c r="A260" i="15"/>
  <c r="F260" i="15"/>
  <c r="O273" i="15"/>
  <c r="N273" i="15"/>
  <c r="J273" i="15"/>
  <c r="O277" i="15"/>
  <c r="N277" i="15"/>
  <c r="J277" i="15"/>
  <c r="D280" i="15"/>
  <c r="O280" i="15"/>
  <c r="D284" i="15"/>
  <c r="O284" i="15"/>
  <c r="D288" i="15"/>
  <c r="O288" i="15"/>
  <c r="D292" i="15"/>
  <c r="O292" i="15"/>
  <c r="O293" i="15"/>
  <c r="N293" i="15"/>
  <c r="J293" i="15"/>
  <c r="O297" i="15"/>
  <c r="N297" i="15"/>
  <c r="J297" i="15"/>
  <c r="D308" i="15"/>
  <c r="O308" i="15"/>
  <c r="D320" i="15"/>
  <c r="O320" i="15"/>
  <c r="D328" i="15"/>
  <c r="O328" i="15"/>
  <c r="D344" i="15"/>
  <c r="O344" i="15"/>
  <c r="N344" i="15"/>
  <c r="J344" i="15"/>
  <c r="D348" i="15"/>
  <c r="O348" i="15"/>
  <c r="N348" i="15"/>
  <c r="J348" i="15"/>
  <c r="D356" i="15"/>
  <c r="O356" i="15"/>
  <c r="N356" i="15"/>
  <c r="J356" i="15"/>
  <c r="D364" i="15"/>
  <c r="O364" i="15"/>
  <c r="N364" i="15"/>
  <c r="J364" i="15"/>
  <c r="D368" i="15"/>
  <c r="O368" i="15"/>
  <c r="N368" i="15"/>
  <c r="J368" i="15"/>
  <c r="D372" i="15"/>
  <c r="O372" i="15"/>
  <c r="N372" i="15"/>
  <c r="J372" i="15"/>
  <c r="D376" i="15"/>
  <c r="O376" i="15"/>
  <c r="N376" i="15"/>
  <c r="J376" i="15"/>
  <c r="D380" i="15"/>
  <c r="O380" i="15"/>
  <c r="N380" i="15"/>
  <c r="J380" i="15"/>
  <c r="D384" i="15"/>
  <c r="O384" i="15"/>
  <c r="N384" i="15"/>
  <c r="J384" i="15"/>
  <c r="D396" i="15"/>
  <c r="O396" i="15"/>
  <c r="N396" i="15"/>
  <c r="J396" i="15"/>
  <c r="D420" i="15"/>
  <c r="O420" i="15"/>
  <c r="N420" i="15"/>
  <c r="J420" i="15"/>
  <c r="D460" i="15"/>
  <c r="O460" i="15"/>
  <c r="N460" i="15"/>
  <c r="J460" i="15"/>
  <c r="D496" i="15"/>
  <c r="O496" i="15"/>
  <c r="N496" i="15"/>
  <c r="J496" i="15"/>
  <c r="D504" i="15"/>
  <c r="O504" i="15"/>
  <c r="N504" i="15"/>
  <c r="J504" i="15"/>
  <c r="D508" i="15"/>
  <c r="O508" i="15"/>
  <c r="N508" i="15"/>
  <c r="J508" i="15"/>
  <c r="D516" i="15"/>
  <c r="O516" i="15"/>
  <c r="N516" i="15"/>
  <c r="J516" i="15"/>
  <c r="D536" i="15"/>
  <c r="O536" i="15"/>
  <c r="N536" i="15"/>
  <c r="J536" i="15"/>
  <c r="D540" i="15"/>
  <c r="O540" i="15"/>
  <c r="N540" i="15"/>
  <c r="J540" i="15"/>
  <c r="D572" i="15"/>
  <c r="O572" i="15"/>
  <c r="N572" i="15"/>
  <c r="J572" i="15"/>
  <c r="D576" i="15"/>
  <c r="O576" i="15"/>
  <c r="N576" i="15"/>
  <c r="J576" i="15"/>
  <c r="D580" i="15"/>
  <c r="O580" i="15"/>
  <c r="N580" i="15"/>
  <c r="J580" i="15"/>
  <c r="D588" i="15"/>
  <c r="O588" i="15"/>
  <c r="N588" i="15"/>
  <c r="J588" i="15"/>
  <c r="D600" i="15"/>
  <c r="O600" i="15"/>
  <c r="N600" i="15"/>
  <c r="J600" i="15"/>
  <c r="D608" i="15"/>
  <c r="O608" i="15"/>
  <c r="N608" i="15"/>
  <c r="J608" i="15"/>
  <c r="D612" i="15"/>
  <c r="O612" i="15"/>
  <c r="N612" i="15"/>
  <c r="J612" i="15"/>
  <c r="A631" i="15"/>
  <c r="F631" i="15"/>
  <c r="F661" i="15"/>
  <c r="A661" i="15"/>
  <c r="O666" i="15"/>
  <c r="D666" i="15"/>
  <c r="N666" i="15"/>
  <c r="J666" i="15"/>
  <c r="A1319" i="15"/>
  <c r="F1319" i="15"/>
  <c r="N1390" i="15"/>
  <c r="J1390" i="15"/>
  <c r="O1390" i="15"/>
  <c r="D1390" i="15"/>
  <c r="N1464" i="15"/>
  <c r="J1464" i="15"/>
  <c r="O1464" i="15"/>
  <c r="D1464" i="15"/>
  <c r="A66" i="15"/>
  <c r="O72" i="15"/>
  <c r="O76" i="15"/>
  <c r="J77" i="15"/>
  <c r="O80" i="15"/>
  <c r="N85" i="15"/>
  <c r="A86" i="15"/>
  <c r="J89" i="15"/>
  <c r="A90" i="15"/>
  <c r="O92" i="15"/>
  <c r="J93" i="15"/>
  <c r="N93" i="15"/>
  <c r="A94" i="15"/>
  <c r="O96" i="15"/>
  <c r="J97" i="15"/>
  <c r="N97" i="15"/>
  <c r="A98" i="15"/>
  <c r="O100" i="15"/>
  <c r="J101" i="15"/>
  <c r="N101" i="15"/>
  <c r="A102" i="15"/>
  <c r="O104" i="15"/>
  <c r="J105" i="15"/>
  <c r="N105" i="15"/>
  <c r="A106" i="15"/>
  <c r="O108" i="15"/>
  <c r="J109" i="15"/>
  <c r="N109" i="15"/>
  <c r="A110" i="15"/>
  <c r="O112" i="15"/>
  <c r="J113" i="15"/>
  <c r="N113" i="15"/>
  <c r="A114" i="15"/>
  <c r="O116" i="15"/>
  <c r="J117" i="15"/>
  <c r="N117" i="15"/>
  <c r="A118" i="15"/>
  <c r="O120" i="15"/>
  <c r="J121" i="15"/>
  <c r="N121" i="15"/>
  <c r="A122" i="15"/>
  <c r="O124" i="15"/>
  <c r="J125" i="15"/>
  <c r="N125" i="15"/>
  <c r="A126" i="15"/>
  <c r="O128" i="15"/>
  <c r="J129" i="15"/>
  <c r="N129" i="15"/>
  <c r="A130" i="15"/>
  <c r="O132" i="15"/>
  <c r="J133" i="15"/>
  <c r="N133" i="15"/>
  <c r="A134" i="15"/>
  <c r="O136" i="15"/>
  <c r="J137" i="15"/>
  <c r="N137" i="15"/>
  <c r="A138" i="15"/>
  <c r="O140" i="15"/>
  <c r="J141" i="15"/>
  <c r="N141" i="15"/>
  <c r="A142" i="15"/>
  <c r="O144" i="15"/>
  <c r="J145" i="15"/>
  <c r="N145" i="15"/>
  <c r="A146" i="15"/>
  <c r="O148" i="15"/>
  <c r="J149" i="15"/>
  <c r="N149" i="15"/>
  <c r="A150" i="15"/>
  <c r="O152" i="15"/>
  <c r="J153" i="15"/>
  <c r="N153" i="15"/>
  <c r="A154" i="15"/>
  <c r="O156" i="15"/>
  <c r="J157" i="15"/>
  <c r="N157" i="15"/>
  <c r="A158" i="15"/>
  <c r="O160" i="15"/>
  <c r="J161" i="15"/>
  <c r="N161" i="15"/>
  <c r="A162" i="15"/>
  <c r="O164" i="15"/>
  <c r="J165" i="15"/>
  <c r="N165" i="15"/>
  <c r="A166" i="15"/>
  <c r="O168" i="15"/>
  <c r="J169" i="15"/>
  <c r="N169" i="15"/>
  <c r="A170" i="15"/>
  <c r="O172" i="15"/>
  <c r="J173" i="15"/>
  <c r="N173" i="15"/>
  <c r="A174" i="15"/>
  <c r="O176" i="15"/>
  <c r="J177" i="15"/>
  <c r="N177" i="15"/>
  <c r="A178" i="15"/>
  <c r="O180" i="15"/>
  <c r="J181" i="15"/>
  <c r="N181" i="15"/>
  <c r="A182" i="15"/>
  <c r="O184" i="15"/>
  <c r="J185" i="15"/>
  <c r="N185" i="15"/>
  <c r="A186" i="15"/>
  <c r="O188" i="15"/>
  <c r="J189" i="15"/>
  <c r="N189" i="15"/>
  <c r="A190" i="15"/>
  <c r="O192" i="15"/>
  <c r="J193" i="15"/>
  <c r="N193" i="15"/>
  <c r="A194" i="15"/>
  <c r="O196" i="15"/>
  <c r="J197" i="15"/>
  <c r="N197" i="15"/>
  <c r="A198" i="15"/>
  <c r="O200" i="15"/>
  <c r="J201" i="15"/>
  <c r="N201" i="15"/>
  <c r="A202" i="15"/>
  <c r="O204" i="15"/>
  <c r="J205" i="15"/>
  <c r="N205" i="15"/>
  <c r="A206" i="15"/>
  <c r="O208" i="15"/>
  <c r="J209" i="15"/>
  <c r="N209" i="15"/>
  <c r="A210" i="15"/>
  <c r="O212" i="15"/>
  <c r="J213" i="15"/>
  <c r="N213" i="15"/>
  <c r="A214" i="15"/>
  <c r="O216" i="15"/>
  <c r="J217" i="15"/>
  <c r="N217" i="15"/>
  <c r="A218" i="15"/>
  <c r="O220" i="15"/>
  <c r="J221" i="15"/>
  <c r="N221" i="15"/>
  <c r="A222" i="15"/>
  <c r="O224" i="15"/>
  <c r="J225" i="15"/>
  <c r="N225" i="15"/>
  <c r="A226" i="15"/>
  <c r="O228" i="15"/>
  <c r="J229" i="15"/>
  <c r="N229" i="15"/>
  <c r="A230" i="15"/>
  <c r="O232" i="15"/>
  <c r="J233" i="15"/>
  <c r="N233" i="15"/>
  <c r="A234" i="15"/>
  <c r="O236" i="15"/>
  <c r="J237" i="15"/>
  <c r="N237" i="15"/>
  <c r="A238" i="15"/>
  <c r="O240" i="15"/>
  <c r="J241" i="15"/>
  <c r="N241" i="15"/>
  <c r="A242" i="15"/>
  <c r="O244" i="15"/>
  <c r="J245" i="15"/>
  <c r="N245" i="15"/>
  <c r="A246" i="15"/>
  <c r="O248" i="15"/>
  <c r="J249" i="15"/>
  <c r="N249" i="15"/>
  <c r="A250" i="15"/>
  <c r="O252" i="15"/>
  <c r="J253" i="15"/>
  <c r="N253" i="15"/>
  <c r="A254" i="15"/>
  <c r="O256" i="15"/>
  <c r="J257" i="15"/>
  <c r="N257" i="15"/>
  <c r="A258" i="15"/>
  <c r="O260" i="15"/>
  <c r="J261" i="15"/>
  <c r="N261" i="15"/>
  <c r="A262" i="15"/>
  <c r="O264" i="15"/>
  <c r="J265" i="15"/>
  <c r="N265" i="15"/>
  <c r="A266" i="15"/>
  <c r="F269" i="15"/>
  <c r="O271" i="15"/>
  <c r="J272" i="15"/>
  <c r="N272" i="15"/>
  <c r="F275" i="15"/>
  <c r="J276" i="15"/>
  <c r="F279" i="15"/>
  <c r="J280" i="15"/>
  <c r="N280" i="15"/>
  <c r="F283" i="15"/>
  <c r="J284" i="15"/>
  <c r="N284" i="15"/>
  <c r="F287" i="15"/>
  <c r="J288" i="15"/>
  <c r="N288" i="15"/>
  <c r="F291" i="15"/>
  <c r="J292" i="15"/>
  <c r="N292" i="15"/>
  <c r="F295" i="15"/>
  <c r="J296" i="15"/>
  <c r="F299" i="15"/>
  <c r="J300" i="15"/>
  <c r="F303" i="15"/>
  <c r="J304" i="15"/>
  <c r="F307" i="15"/>
  <c r="J308" i="15"/>
  <c r="N308" i="15"/>
  <c r="F311" i="15"/>
  <c r="J312" i="15"/>
  <c r="F315" i="15"/>
  <c r="J316" i="15"/>
  <c r="F319" i="15"/>
  <c r="J320" i="15"/>
  <c r="N320" i="15"/>
  <c r="F323" i="15"/>
  <c r="J324" i="15"/>
  <c r="F327" i="15"/>
  <c r="J328" i="15"/>
  <c r="N328" i="15"/>
  <c r="F331" i="15"/>
  <c r="J332" i="15"/>
  <c r="F335" i="15"/>
  <c r="F339" i="15"/>
  <c r="F343" i="15"/>
  <c r="F347" i="15"/>
  <c r="F351" i="15"/>
  <c r="F355" i="15"/>
  <c r="F359" i="15"/>
  <c r="F363" i="15"/>
  <c r="F367" i="15"/>
  <c r="F371" i="15"/>
  <c r="F375" i="15"/>
  <c r="F379" i="15"/>
  <c r="F383" i="15"/>
  <c r="F387" i="15"/>
  <c r="F391" i="15"/>
  <c r="F395" i="15"/>
  <c r="F399" i="15"/>
  <c r="F403" i="15"/>
  <c r="F407" i="15"/>
  <c r="F411" i="15"/>
  <c r="F415" i="15"/>
  <c r="F419" i="15"/>
  <c r="F423" i="15"/>
  <c r="F427" i="15"/>
  <c r="F431" i="15"/>
  <c r="F435" i="15"/>
  <c r="F439" i="15"/>
  <c r="F443" i="15"/>
  <c r="F447" i="15"/>
  <c r="F451" i="15"/>
  <c r="F455" i="15"/>
  <c r="F459" i="15"/>
  <c r="F463" i="15"/>
  <c r="F467" i="15"/>
  <c r="F471" i="15"/>
  <c r="F475" i="15"/>
  <c r="F479" i="15"/>
  <c r="F483" i="15"/>
  <c r="F487" i="15"/>
  <c r="F491" i="15"/>
  <c r="F495" i="15"/>
  <c r="F499" i="15"/>
  <c r="F503" i="15"/>
  <c r="F507" i="15"/>
  <c r="F511" i="15"/>
  <c r="F515" i="15"/>
  <c r="F519" i="15"/>
  <c r="F523" i="15"/>
  <c r="F527" i="15"/>
  <c r="F531" i="15"/>
  <c r="F535" i="15"/>
  <c r="F539" i="15"/>
  <c r="F543" i="15"/>
  <c r="F547" i="15"/>
  <c r="F551" i="15"/>
  <c r="F555" i="15"/>
  <c r="F559" i="15"/>
  <c r="F563" i="15"/>
  <c r="F567" i="15"/>
  <c r="F571" i="15"/>
  <c r="F575" i="15"/>
  <c r="F579" i="15"/>
  <c r="F583" i="15"/>
  <c r="F587" i="15"/>
  <c r="F591" i="15"/>
  <c r="F595" i="15"/>
  <c r="F599" i="15"/>
  <c r="F603" i="15"/>
  <c r="F607" i="15"/>
  <c r="F611" i="15"/>
  <c r="F615" i="15"/>
  <c r="F619" i="15"/>
  <c r="F623" i="15"/>
  <c r="O629" i="15"/>
  <c r="D629" i="15"/>
  <c r="N629" i="15"/>
  <c r="J629" i="15"/>
  <c r="N630" i="15"/>
  <c r="J630" i="15"/>
  <c r="O630" i="15"/>
  <c r="D630" i="15"/>
  <c r="A639" i="15"/>
  <c r="F639" i="15"/>
  <c r="F679" i="15"/>
  <c r="A679" i="15"/>
  <c r="F680" i="15"/>
  <c r="A680" i="15"/>
  <c r="F687" i="15"/>
  <c r="A687" i="15"/>
  <c r="F688" i="15"/>
  <c r="A688" i="15"/>
  <c r="F695" i="15"/>
  <c r="A695" i="15"/>
  <c r="F696" i="15"/>
  <c r="A696" i="15"/>
  <c r="F703" i="15"/>
  <c r="A703" i="15"/>
  <c r="F704" i="15"/>
  <c r="A704" i="15"/>
  <c r="F763" i="15"/>
  <c r="A763" i="15"/>
  <c r="F764" i="15"/>
  <c r="A764" i="15"/>
  <c r="F779" i="15"/>
  <c r="A779" i="15"/>
  <c r="F780" i="15"/>
  <c r="A780" i="15"/>
  <c r="F795" i="15"/>
  <c r="A795" i="15"/>
  <c r="F796" i="15"/>
  <c r="A796" i="15"/>
  <c r="F815" i="15"/>
  <c r="A815" i="15"/>
  <c r="F823" i="15"/>
  <c r="A823" i="15"/>
  <c r="F831" i="15"/>
  <c r="A831" i="15"/>
  <c r="F839" i="15"/>
  <c r="A839" i="15"/>
  <c r="F847" i="15"/>
  <c r="A847" i="15"/>
  <c r="F855" i="15"/>
  <c r="A855" i="15"/>
  <c r="F863" i="15"/>
  <c r="A863" i="15"/>
  <c r="O281" i="15"/>
  <c r="N281" i="15"/>
  <c r="J281" i="15"/>
  <c r="O285" i="15"/>
  <c r="N285" i="15"/>
  <c r="J285" i="15"/>
  <c r="O289" i="15"/>
  <c r="N289" i="15"/>
  <c r="J289" i="15"/>
  <c r="D296" i="15"/>
  <c r="O296" i="15"/>
  <c r="D300" i="15"/>
  <c r="O300" i="15"/>
  <c r="D304" i="15"/>
  <c r="O304" i="15"/>
  <c r="O305" i="15"/>
  <c r="N305" i="15"/>
  <c r="J305" i="15"/>
  <c r="O313" i="15"/>
  <c r="N313" i="15"/>
  <c r="J313" i="15"/>
  <c r="O321" i="15"/>
  <c r="N321" i="15"/>
  <c r="J321" i="15"/>
  <c r="D324" i="15"/>
  <c r="O324" i="15"/>
  <c r="D336" i="15"/>
  <c r="O336" i="15"/>
  <c r="N336" i="15"/>
  <c r="J336" i="15"/>
  <c r="D340" i="15"/>
  <c r="O340" i="15"/>
  <c r="N340" i="15"/>
  <c r="J340" i="15"/>
  <c r="D352" i="15"/>
  <c r="O352" i="15"/>
  <c r="N352" i="15"/>
  <c r="J352" i="15"/>
  <c r="D388" i="15"/>
  <c r="O388" i="15"/>
  <c r="N388" i="15"/>
  <c r="J388" i="15"/>
  <c r="D392" i="15"/>
  <c r="O392" i="15"/>
  <c r="N392" i="15"/>
  <c r="J392" i="15"/>
  <c r="D400" i="15"/>
  <c r="O400" i="15"/>
  <c r="N400" i="15"/>
  <c r="J400" i="15"/>
  <c r="D404" i="15"/>
  <c r="O404" i="15"/>
  <c r="N404" i="15"/>
  <c r="J404" i="15"/>
  <c r="D408" i="15"/>
  <c r="O408" i="15"/>
  <c r="N408" i="15"/>
  <c r="J408" i="15"/>
  <c r="D412" i="15"/>
  <c r="O412" i="15"/>
  <c r="N412" i="15"/>
  <c r="J412" i="15"/>
  <c r="D416" i="15"/>
  <c r="O416" i="15"/>
  <c r="N416" i="15"/>
  <c r="J416" i="15"/>
  <c r="D424" i="15"/>
  <c r="O424" i="15"/>
  <c r="N424" i="15"/>
  <c r="J424" i="15"/>
  <c r="D428" i="15"/>
  <c r="O428" i="15"/>
  <c r="N428" i="15"/>
  <c r="J428" i="15"/>
  <c r="D432" i="15"/>
  <c r="O432" i="15"/>
  <c r="N432" i="15"/>
  <c r="J432" i="15"/>
  <c r="D436" i="15"/>
  <c r="O436" i="15"/>
  <c r="N436" i="15"/>
  <c r="J436" i="15"/>
  <c r="D440" i="15"/>
  <c r="O440" i="15"/>
  <c r="N440" i="15"/>
  <c r="J440" i="15"/>
  <c r="D444" i="15"/>
  <c r="O444" i="15"/>
  <c r="N444" i="15"/>
  <c r="J444" i="15"/>
  <c r="D448" i="15"/>
  <c r="O448" i="15"/>
  <c r="N448" i="15"/>
  <c r="J448" i="15"/>
  <c r="D452" i="15"/>
  <c r="O452" i="15"/>
  <c r="N452" i="15"/>
  <c r="J452" i="15"/>
  <c r="D456" i="15"/>
  <c r="O456" i="15"/>
  <c r="N456" i="15"/>
  <c r="J456" i="15"/>
  <c r="D464" i="15"/>
  <c r="O464" i="15"/>
  <c r="N464" i="15"/>
  <c r="J464" i="15"/>
  <c r="D468" i="15"/>
  <c r="O468" i="15"/>
  <c r="N468" i="15"/>
  <c r="J468" i="15"/>
  <c r="D472" i="15"/>
  <c r="O472" i="15"/>
  <c r="N472" i="15"/>
  <c r="J472" i="15"/>
  <c r="D476" i="15"/>
  <c r="O476" i="15"/>
  <c r="N476" i="15"/>
  <c r="J476" i="15"/>
  <c r="D480" i="15"/>
  <c r="O480" i="15"/>
  <c r="N480" i="15"/>
  <c r="J480" i="15"/>
  <c r="D484" i="15"/>
  <c r="O484" i="15"/>
  <c r="N484" i="15"/>
  <c r="J484" i="15"/>
  <c r="D488" i="15"/>
  <c r="O488" i="15"/>
  <c r="N488" i="15"/>
  <c r="J488" i="15"/>
  <c r="D492" i="15"/>
  <c r="O492" i="15"/>
  <c r="N492" i="15"/>
  <c r="J492" i="15"/>
  <c r="D500" i="15"/>
  <c r="O500" i="15"/>
  <c r="N500" i="15"/>
  <c r="J500" i="15"/>
  <c r="D512" i="15"/>
  <c r="O512" i="15"/>
  <c r="N512" i="15"/>
  <c r="J512" i="15"/>
  <c r="D520" i="15"/>
  <c r="O520" i="15"/>
  <c r="N520" i="15"/>
  <c r="J520" i="15"/>
  <c r="D524" i="15"/>
  <c r="O524" i="15"/>
  <c r="N524" i="15"/>
  <c r="J524" i="15"/>
  <c r="D528" i="15"/>
  <c r="O528" i="15"/>
  <c r="N528" i="15"/>
  <c r="J528" i="15"/>
  <c r="D544" i="15"/>
  <c r="O544" i="15"/>
  <c r="N544" i="15"/>
  <c r="J544" i="15"/>
  <c r="D552" i="15"/>
  <c r="O552" i="15"/>
  <c r="N552" i="15"/>
  <c r="J552" i="15"/>
  <c r="D560" i="15"/>
  <c r="O560" i="15"/>
  <c r="N560" i="15"/>
  <c r="J560" i="15"/>
  <c r="D564" i="15"/>
  <c r="O564" i="15"/>
  <c r="N564" i="15"/>
  <c r="J564" i="15"/>
  <c r="D568" i="15"/>
  <c r="O568" i="15"/>
  <c r="N568" i="15"/>
  <c r="J568" i="15"/>
  <c r="D584" i="15"/>
  <c r="O584" i="15"/>
  <c r="N584" i="15"/>
  <c r="J584" i="15"/>
  <c r="D592" i="15"/>
  <c r="O592" i="15"/>
  <c r="N592" i="15"/>
  <c r="J592" i="15"/>
  <c r="D596" i="15"/>
  <c r="O596" i="15"/>
  <c r="N596" i="15"/>
  <c r="J596" i="15"/>
  <c r="D604" i="15"/>
  <c r="O604" i="15"/>
  <c r="N604" i="15"/>
  <c r="J604" i="15"/>
  <c r="D616" i="15"/>
  <c r="O616" i="15"/>
  <c r="N616" i="15"/>
  <c r="J616" i="15"/>
  <c r="D620" i="15"/>
  <c r="O620" i="15"/>
  <c r="N620" i="15"/>
  <c r="J620" i="15"/>
  <c r="D624" i="15"/>
  <c r="O624" i="15"/>
  <c r="N624" i="15"/>
  <c r="J624" i="15"/>
  <c r="O674" i="15"/>
  <c r="D674" i="15"/>
  <c r="N674" i="15"/>
  <c r="J674" i="15"/>
  <c r="F1285" i="15"/>
  <c r="A1285" i="15"/>
  <c r="F1322" i="15"/>
  <c r="A1322" i="15"/>
  <c r="D1531" i="15"/>
  <c r="O1531" i="15"/>
  <c r="N1531" i="15"/>
  <c r="J1531" i="15"/>
  <c r="O68" i="15"/>
  <c r="J69" i="15"/>
  <c r="N69" i="15"/>
  <c r="A70" i="15"/>
  <c r="J73" i="15"/>
  <c r="N73" i="15"/>
  <c r="A74" i="15"/>
  <c r="N77" i="15"/>
  <c r="A78" i="15"/>
  <c r="J81" i="15"/>
  <c r="N81" i="15"/>
  <c r="A82" i="15"/>
  <c r="O84" i="15"/>
  <c r="J85" i="15"/>
  <c r="O88" i="15"/>
  <c r="N89" i="15"/>
  <c r="J66" i="15"/>
  <c r="O69" i="15"/>
  <c r="J70" i="15"/>
  <c r="O73" i="15"/>
  <c r="J74" i="15"/>
  <c r="O77" i="15"/>
  <c r="J78" i="15"/>
  <c r="O81" i="15"/>
  <c r="J82" i="15"/>
  <c r="O85" i="15"/>
  <c r="J86" i="15"/>
  <c r="O89" i="15"/>
  <c r="J90" i="15"/>
  <c r="O93" i="15"/>
  <c r="J94" i="15"/>
  <c r="O97" i="15"/>
  <c r="J98" i="15"/>
  <c r="O101" i="15"/>
  <c r="J102" i="15"/>
  <c r="O105" i="15"/>
  <c r="J106" i="15"/>
  <c r="O109" i="15"/>
  <c r="J110" i="15"/>
  <c r="O113" i="15"/>
  <c r="J114" i="15"/>
  <c r="O117" i="15"/>
  <c r="J118" i="15"/>
  <c r="O121" i="15"/>
  <c r="J122" i="15"/>
  <c r="O125" i="15"/>
  <c r="J126" i="15"/>
  <c r="O129" i="15"/>
  <c r="J130" i="15"/>
  <c r="O133" i="15"/>
  <c r="J134" i="15"/>
  <c r="O137" i="15"/>
  <c r="J138" i="15"/>
  <c r="O141" i="15"/>
  <c r="J142" i="15"/>
  <c r="O145" i="15"/>
  <c r="J146" i="15"/>
  <c r="O149" i="15"/>
  <c r="J150" i="15"/>
  <c r="O153" i="15"/>
  <c r="J154" i="15"/>
  <c r="O157" i="15"/>
  <c r="J158" i="15"/>
  <c r="O161" i="15"/>
  <c r="J162" i="15"/>
  <c r="O165" i="15"/>
  <c r="J166" i="15"/>
  <c r="O169" i="15"/>
  <c r="J170" i="15"/>
  <c r="O173" i="15"/>
  <c r="J174" i="15"/>
  <c r="O177" i="15"/>
  <c r="J178" i="15"/>
  <c r="O181" i="15"/>
  <c r="J182" i="15"/>
  <c r="O185" i="15"/>
  <c r="J186" i="15"/>
  <c r="O189" i="15"/>
  <c r="J190" i="15"/>
  <c r="O193" i="15"/>
  <c r="J194" i="15"/>
  <c r="O197" i="15"/>
  <c r="J198" i="15"/>
  <c r="O201" i="15"/>
  <c r="J202" i="15"/>
  <c r="O205" i="15"/>
  <c r="J206" i="15"/>
  <c r="O209" i="15"/>
  <c r="J210" i="15"/>
  <c r="O213" i="15"/>
  <c r="J214" i="15"/>
  <c r="O217" i="15"/>
  <c r="J218" i="15"/>
  <c r="O221" i="15"/>
  <c r="J222" i="15"/>
  <c r="O225" i="15"/>
  <c r="J226" i="15"/>
  <c r="O229" i="15"/>
  <c r="J230" i="15"/>
  <c r="O233" i="15"/>
  <c r="J234" i="15"/>
  <c r="O237" i="15"/>
  <c r="J238" i="15"/>
  <c r="O241" i="15"/>
  <c r="J242" i="15"/>
  <c r="O245" i="15"/>
  <c r="J246" i="15"/>
  <c r="O249" i="15"/>
  <c r="J250" i="15"/>
  <c r="O253" i="15"/>
  <c r="J254" i="15"/>
  <c r="O257" i="15"/>
  <c r="J258" i="15"/>
  <c r="O261" i="15"/>
  <c r="J262" i="15"/>
  <c r="O265" i="15"/>
  <c r="J266" i="15"/>
  <c r="A267" i="15"/>
  <c r="J267" i="15"/>
  <c r="N267" i="15"/>
  <c r="A269" i="15"/>
  <c r="N269" i="15"/>
  <c r="J269" i="15"/>
  <c r="A270" i="15"/>
  <c r="O637" i="15"/>
  <c r="D637" i="15"/>
  <c r="N637" i="15"/>
  <c r="J637" i="15"/>
  <c r="N638" i="15"/>
  <c r="J638" i="15"/>
  <c r="O638" i="15"/>
  <c r="D638" i="15"/>
  <c r="F653" i="15"/>
  <c r="A653" i="15"/>
  <c r="F654" i="15"/>
  <c r="A654" i="15"/>
  <c r="F883" i="15"/>
  <c r="A883" i="15"/>
  <c r="D1021" i="15"/>
  <c r="O1021" i="15"/>
  <c r="N1021" i="15"/>
  <c r="J1021" i="15"/>
  <c r="N1031" i="15"/>
  <c r="J1031" i="15"/>
  <c r="O1031" i="15"/>
  <c r="D1031" i="15"/>
  <c r="F1038" i="15"/>
  <c r="A1038" i="15"/>
  <c r="O1062" i="15"/>
  <c r="N1062" i="15"/>
  <c r="J1062" i="15"/>
  <c r="D1062" i="15"/>
  <c r="F1078" i="15"/>
  <c r="A1078" i="15"/>
  <c r="F1079" i="15"/>
  <c r="A1079" i="15"/>
  <c r="F1082" i="15"/>
  <c r="A1082" i="15"/>
  <c r="F1083" i="15"/>
  <c r="A1083" i="15"/>
  <c r="O1138" i="15"/>
  <c r="N1138" i="15"/>
  <c r="J1138" i="15"/>
  <c r="D1138" i="15"/>
  <c r="D1141" i="15"/>
  <c r="O1141" i="15"/>
  <c r="N1141" i="15"/>
  <c r="J1141" i="15"/>
  <c r="D276" i="15"/>
  <c r="O276" i="15"/>
  <c r="O301" i="15"/>
  <c r="N301" i="15"/>
  <c r="J301" i="15"/>
  <c r="O309" i="15"/>
  <c r="N309" i="15"/>
  <c r="J309" i="15"/>
  <c r="D312" i="15"/>
  <c r="O312" i="15"/>
  <c r="D316" i="15"/>
  <c r="O316" i="15"/>
  <c r="O317" i="15"/>
  <c r="N317" i="15"/>
  <c r="J317" i="15"/>
  <c r="O325" i="15"/>
  <c r="N325" i="15"/>
  <c r="J325" i="15"/>
  <c r="O329" i="15"/>
  <c r="N329" i="15"/>
  <c r="J329" i="15"/>
  <c r="D332" i="15"/>
  <c r="O332" i="15"/>
  <c r="O333" i="15"/>
  <c r="N333" i="15"/>
  <c r="J333" i="15"/>
  <c r="D360" i="15"/>
  <c r="O360" i="15"/>
  <c r="N360" i="15"/>
  <c r="J360" i="15"/>
  <c r="D532" i="15"/>
  <c r="O532" i="15"/>
  <c r="N532" i="15"/>
  <c r="J532" i="15"/>
  <c r="D548" i="15"/>
  <c r="O548" i="15"/>
  <c r="N548" i="15"/>
  <c r="J548" i="15"/>
  <c r="D556" i="15"/>
  <c r="O556" i="15"/>
  <c r="N556" i="15"/>
  <c r="J556" i="15"/>
  <c r="D272" i="15"/>
  <c r="D273" i="15"/>
  <c r="F274" i="15"/>
  <c r="A274" i="15"/>
  <c r="D277" i="15"/>
  <c r="F278" i="15"/>
  <c r="A278" i="15"/>
  <c r="D281" i="15"/>
  <c r="F282" i="15"/>
  <c r="A282" i="15"/>
  <c r="D285" i="15"/>
  <c r="F286" i="15"/>
  <c r="A286" i="15"/>
  <c r="D289" i="15"/>
  <c r="F290" i="15"/>
  <c r="A290" i="15"/>
  <c r="D293" i="15"/>
  <c r="F294" i="15"/>
  <c r="A294" i="15"/>
  <c r="D297" i="15"/>
  <c r="F298" i="15"/>
  <c r="A298" i="15"/>
  <c r="D301" i="15"/>
  <c r="F302" i="15"/>
  <c r="A302" i="15"/>
  <c r="D305" i="15"/>
  <c r="F306" i="15"/>
  <c r="A306" i="15"/>
  <c r="D309" i="15"/>
  <c r="F310" i="15"/>
  <c r="A310" i="15"/>
  <c r="D313" i="15"/>
  <c r="F314" i="15"/>
  <c r="A314" i="15"/>
  <c r="D317" i="15"/>
  <c r="F318" i="15"/>
  <c r="A318" i="15"/>
  <c r="D321" i="15"/>
  <c r="F322" i="15"/>
  <c r="A322" i="15"/>
  <c r="D325" i="15"/>
  <c r="F326" i="15"/>
  <c r="A326" i="15"/>
  <c r="D329" i="15"/>
  <c r="F330" i="15"/>
  <c r="A330" i="15"/>
  <c r="D333" i="15"/>
  <c r="F334" i="15"/>
  <c r="A334" i="15"/>
  <c r="F337" i="15"/>
  <c r="A337" i="15"/>
  <c r="F341" i="15"/>
  <c r="A341" i="15"/>
  <c r="F345" i="15"/>
  <c r="A345" i="15"/>
  <c r="F349" i="15"/>
  <c r="A349" i="15"/>
  <c r="F353" i="15"/>
  <c r="A353" i="15"/>
  <c r="F357" i="15"/>
  <c r="A357" i="15"/>
  <c r="F361" i="15"/>
  <c r="A361" i="15"/>
  <c r="F365" i="15"/>
  <c r="A365" i="15"/>
  <c r="F369" i="15"/>
  <c r="A369" i="15"/>
  <c r="F373" i="15"/>
  <c r="A373" i="15"/>
  <c r="F377" i="15"/>
  <c r="A377" i="15"/>
  <c r="F381" i="15"/>
  <c r="A381" i="15"/>
  <c r="F385" i="15"/>
  <c r="A385" i="15"/>
  <c r="F389" i="15"/>
  <c r="A389" i="15"/>
  <c r="F393" i="15"/>
  <c r="A393" i="15"/>
  <c r="F397" i="15"/>
  <c r="A397" i="15"/>
  <c r="F401" i="15"/>
  <c r="A401" i="15"/>
  <c r="F405" i="15"/>
  <c r="A405" i="15"/>
  <c r="F409" i="15"/>
  <c r="A409" i="15"/>
  <c r="F413" i="15"/>
  <c r="A413" i="15"/>
  <c r="F417" i="15"/>
  <c r="A417" i="15"/>
  <c r="F421" i="15"/>
  <c r="A421" i="15"/>
  <c r="F425" i="15"/>
  <c r="A425" i="15"/>
  <c r="F429" i="15"/>
  <c r="A429" i="15"/>
  <c r="F433" i="15"/>
  <c r="A433" i="15"/>
  <c r="F437" i="15"/>
  <c r="A437" i="15"/>
  <c r="F441" i="15"/>
  <c r="A441" i="15"/>
  <c r="F445" i="15"/>
  <c r="A445" i="15"/>
  <c r="F449" i="15"/>
  <c r="A449" i="15"/>
  <c r="F453" i="15"/>
  <c r="A453" i="15"/>
  <c r="F457" i="15"/>
  <c r="A457" i="15"/>
  <c r="F461" i="15"/>
  <c r="A461" i="15"/>
  <c r="F465" i="15"/>
  <c r="A465" i="15"/>
  <c r="F469" i="15"/>
  <c r="A469" i="15"/>
  <c r="F473" i="15"/>
  <c r="A473" i="15"/>
  <c r="F477" i="15"/>
  <c r="A477" i="15"/>
  <c r="F481" i="15"/>
  <c r="A481" i="15"/>
  <c r="F485" i="15"/>
  <c r="A485" i="15"/>
  <c r="F489" i="15"/>
  <c r="A489" i="15"/>
  <c r="F493" i="15"/>
  <c r="A493" i="15"/>
  <c r="F497" i="15"/>
  <c r="A497" i="15"/>
  <c r="F501" i="15"/>
  <c r="A501" i="15"/>
  <c r="F505" i="15"/>
  <c r="A505" i="15"/>
  <c r="F509" i="15"/>
  <c r="A509" i="15"/>
  <c r="F513" i="15"/>
  <c r="A513" i="15"/>
  <c r="F517" i="15"/>
  <c r="A517" i="15"/>
  <c r="F521" i="15"/>
  <c r="A521" i="15"/>
  <c r="F525" i="15"/>
  <c r="A525" i="15"/>
  <c r="F529" i="15"/>
  <c r="A529" i="15"/>
  <c r="F533" i="15"/>
  <c r="A533" i="15"/>
  <c r="F537" i="15"/>
  <c r="A537" i="15"/>
  <c r="F541" i="15"/>
  <c r="A541" i="15"/>
  <c r="F545" i="15"/>
  <c r="A545" i="15"/>
  <c r="F549" i="15"/>
  <c r="A549" i="15"/>
  <c r="F553" i="15"/>
  <c r="A553" i="15"/>
  <c r="F557" i="15"/>
  <c r="A557" i="15"/>
  <c r="F561" i="15"/>
  <c r="A561" i="15"/>
  <c r="F565" i="15"/>
  <c r="A565" i="15"/>
  <c r="F569" i="15"/>
  <c r="A569" i="15"/>
  <c r="F573" i="15"/>
  <c r="A573" i="15"/>
  <c r="F577" i="15"/>
  <c r="A577" i="15"/>
  <c r="F581" i="15"/>
  <c r="A581" i="15"/>
  <c r="F585" i="15"/>
  <c r="A585" i="15"/>
  <c r="F589" i="15"/>
  <c r="A589" i="15"/>
  <c r="F593" i="15"/>
  <c r="A593" i="15"/>
  <c r="F597" i="15"/>
  <c r="A597" i="15"/>
  <c r="F601" i="15"/>
  <c r="A601" i="15"/>
  <c r="F605" i="15"/>
  <c r="A605" i="15"/>
  <c r="F609" i="15"/>
  <c r="A609" i="15"/>
  <c r="F613" i="15"/>
  <c r="A613" i="15"/>
  <c r="F617" i="15"/>
  <c r="A617" i="15"/>
  <c r="F621" i="15"/>
  <c r="A621" i="15"/>
  <c r="F625" i="15"/>
  <c r="A625" i="15"/>
  <c r="O645" i="15"/>
  <c r="D645" i="15"/>
  <c r="N645" i="15"/>
  <c r="J645" i="15"/>
  <c r="D648" i="15"/>
  <c r="O648" i="15"/>
  <c r="N648" i="15"/>
  <c r="J648" i="15"/>
  <c r="O649" i="15"/>
  <c r="N649" i="15"/>
  <c r="J649" i="15"/>
  <c r="D649" i="15"/>
  <c r="D652" i="15"/>
  <c r="O652" i="15"/>
  <c r="O653" i="15"/>
  <c r="N653" i="15"/>
  <c r="J653" i="15"/>
  <c r="F658" i="15"/>
  <c r="A658" i="15"/>
  <c r="F719" i="15"/>
  <c r="A719" i="15"/>
  <c r="F720" i="15"/>
  <c r="A720" i="15"/>
  <c r="D734" i="15"/>
  <c r="O734" i="15"/>
  <c r="N734" i="15"/>
  <c r="J734" i="15"/>
  <c r="O735" i="15"/>
  <c r="N735" i="15"/>
  <c r="J735" i="15"/>
  <c r="D735" i="15"/>
  <c r="A737" i="15"/>
  <c r="F737" i="15"/>
  <c r="D742" i="15"/>
  <c r="O742" i="15"/>
  <c r="N742" i="15"/>
  <c r="J742" i="15"/>
  <c r="O743" i="15"/>
  <c r="N743" i="15"/>
  <c r="J743" i="15"/>
  <c r="D743" i="15"/>
  <c r="A745" i="15"/>
  <c r="F745" i="15"/>
  <c r="D750" i="15"/>
  <c r="O750" i="15"/>
  <c r="N750" i="15"/>
  <c r="J750" i="15"/>
  <c r="O751" i="15"/>
  <c r="N751" i="15"/>
  <c r="J751" i="15"/>
  <c r="D751" i="15"/>
  <c r="F767" i="15"/>
  <c r="A767" i="15"/>
  <c r="F768" i="15"/>
  <c r="A768" i="15"/>
  <c r="F783" i="15"/>
  <c r="A783" i="15"/>
  <c r="F784" i="15"/>
  <c r="A784" i="15"/>
  <c r="F799" i="15"/>
  <c r="A799" i="15"/>
  <c r="F800" i="15"/>
  <c r="A800" i="15"/>
  <c r="F879" i="15"/>
  <c r="A879" i="15"/>
  <c r="F895" i="15"/>
  <c r="A895" i="15"/>
  <c r="F979" i="15"/>
  <c r="A979" i="15"/>
  <c r="F980" i="15"/>
  <c r="A980" i="15"/>
  <c r="F1030" i="15"/>
  <c r="A1030" i="15"/>
  <c r="J337" i="15"/>
  <c r="N337" i="15"/>
  <c r="A338" i="15"/>
  <c r="J341" i="15"/>
  <c r="N341" i="15"/>
  <c r="A342" i="15"/>
  <c r="J345" i="15"/>
  <c r="N345" i="15"/>
  <c r="A346" i="15"/>
  <c r="J349" i="15"/>
  <c r="N349" i="15"/>
  <c r="A350" i="15"/>
  <c r="J353" i="15"/>
  <c r="N353" i="15"/>
  <c r="A354" i="15"/>
  <c r="J357" i="15"/>
  <c r="N357" i="15"/>
  <c r="A358" i="15"/>
  <c r="J361" i="15"/>
  <c r="N361" i="15"/>
  <c r="A362" i="15"/>
  <c r="J365" i="15"/>
  <c r="N365" i="15"/>
  <c r="A366" i="15"/>
  <c r="J369" i="15"/>
  <c r="N369" i="15"/>
  <c r="A370" i="15"/>
  <c r="J373" i="15"/>
  <c r="N373" i="15"/>
  <c r="A374" i="15"/>
  <c r="J377" i="15"/>
  <c r="N377" i="15"/>
  <c r="A378" i="15"/>
  <c r="J381" i="15"/>
  <c r="N381" i="15"/>
  <c r="A382" i="15"/>
  <c r="J385" i="15"/>
  <c r="N385" i="15"/>
  <c r="A386" i="15"/>
  <c r="J389" i="15"/>
  <c r="N389" i="15"/>
  <c r="A390" i="15"/>
  <c r="J393" i="15"/>
  <c r="N393" i="15"/>
  <c r="A394" i="15"/>
  <c r="J397" i="15"/>
  <c r="N397" i="15"/>
  <c r="A398" i="15"/>
  <c r="J401" i="15"/>
  <c r="N401" i="15"/>
  <c r="A402" i="15"/>
  <c r="J405" i="15"/>
  <c r="N405" i="15"/>
  <c r="A406" i="15"/>
  <c r="J409" i="15"/>
  <c r="N409" i="15"/>
  <c r="A410" i="15"/>
  <c r="J413" i="15"/>
  <c r="N413" i="15"/>
  <c r="A414" i="15"/>
  <c r="J417" i="15"/>
  <c r="N417" i="15"/>
  <c r="A418" i="15"/>
  <c r="J421" i="15"/>
  <c r="N421" i="15"/>
  <c r="A422" i="15"/>
  <c r="J425" i="15"/>
  <c r="N425" i="15"/>
  <c r="A426" i="15"/>
  <c r="J429" i="15"/>
  <c r="N429" i="15"/>
  <c r="A430" i="15"/>
  <c r="J433" i="15"/>
  <c r="N433" i="15"/>
  <c r="A434" i="15"/>
  <c r="J437" i="15"/>
  <c r="N437" i="15"/>
  <c r="A438" i="15"/>
  <c r="J441" i="15"/>
  <c r="N441" i="15"/>
  <c r="A442" i="15"/>
  <c r="J445" i="15"/>
  <c r="N445" i="15"/>
  <c r="A446" i="15"/>
  <c r="J449" i="15"/>
  <c r="N449" i="15"/>
  <c r="A450" i="15"/>
  <c r="J453" i="15"/>
  <c r="N453" i="15"/>
  <c r="A454" i="15"/>
  <c r="J457" i="15"/>
  <c r="N457" i="15"/>
  <c r="A458" i="15"/>
  <c r="J461" i="15"/>
  <c r="N461" i="15"/>
  <c r="A462" i="15"/>
  <c r="J465" i="15"/>
  <c r="N465" i="15"/>
  <c r="A466" i="15"/>
  <c r="J469" i="15"/>
  <c r="N469" i="15"/>
  <c r="A470" i="15"/>
  <c r="J473" i="15"/>
  <c r="N473" i="15"/>
  <c r="A474" i="15"/>
  <c r="J477" i="15"/>
  <c r="N477" i="15"/>
  <c r="A478" i="15"/>
  <c r="J481" i="15"/>
  <c r="N481" i="15"/>
  <c r="A482" i="15"/>
  <c r="J485" i="15"/>
  <c r="N485" i="15"/>
  <c r="A486" i="15"/>
  <c r="J489" i="15"/>
  <c r="N489" i="15"/>
  <c r="A490" i="15"/>
  <c r="J493" i="15"/>
  <c r="N493" i="15"/>
  <c r="A494" i="15"/>
  <c r="J497" i="15"/>
  <c r="N497" i="15"/>
  <c r="A498" i="15"/>
  <c r="J501" i="15"/>
  <c r="N501" i="15"/>
  <c r="A502" i="15"/>
  <c r="J505" i="15"/>
  <c r="N505" i="15"/>
  <c r="A506" i="15"/>
  <c r="J509" i="15"/>
  <c r="N509" i="15"/>
  <c r="A510" i="15"/>
  <c r="J513" i="15"/>
  <c r="N513" i="15"/>
  <c r="A514" i="15"/>
  <c r="J517" i="15"/>
  <c r="N517" i="15"/>
  <c r="A518" i="15"/>
  <c r="J521" i="15"/>
  <c r="N521" i="15"/>
  <c r="A522" i="15"/>
  <c r="J525" i="15"/>
  <c r="N525" i="15"/>
  <c r="A526" i="15"/>
  <c r="J529" i="15"/>
  <c r="N529" i="15"/>
  <c r="A530" i="15"/>
  <c r="J533" i="15"/>
  <c r="N533" i="15"/>
  <c r="A534" i="15"/>
  <c r="J537" i="15"/>
  <c r="N537" i="15"/>
  <c r="A538" i="15"/>
  <c r="J541" i="15"/>
  <c r="N541" i="15"/>
  <c r="A542" i="15"/>
  <c r="J545" i="15"/>
  <c r="N545" i="15"/>
  <c r="A546" i="15"/>
  <c r="J549" i="15"/>
  <c r="N549" i="15"/>
  <c r="A550" i="15"/>
  <c r="J553" i="15"/>
  <c r="N553" i="15"/>
  <c r="A554" i="15"/>
  <c r="J557" i="15"/>
  <c r="N557" i="15"/>
  <c r="A558" i="15"/>
  <c r="J561" i="15"/>
  <c r="N561" i="15"/>
  <c r="A562" i="15"/>
  <c r="J565" i="15"/>
  <c r="N565" i="15"/>
  <c r="A566" i="15"/>
  <c r="J569" i="15"/>
  <c r="N569" i="15"/>
  <c r="A570" i="15"/>
  <c r="J573" i="15"/>
  <c r="N573" i="15"/>
  <c r="A574" i="15"/>
  <c r="J577" i="15"/>
  <c r="N577" i="15"/>
  <c r="A578" i="15"/>
  <c r="J581" i="15"/>
  <c r="N581" i="15"/>
  <c r="A582" i="15"/>
  <c r="J585" i="15"/>
  <c r="N585" i="15"/>
  <c r="A586" i="15"/>
  <c r="J589" i="15"/>
  <c r="N589" i="15"/>
  <c r="A590" i="15"/>
  <c r="J593" i="15"/>
  <c r="N593" i="15"/>
  <c r="A594" i="15"/>
  <c r="J597" i="15"/>
  <c r="N597" i="15"/>
  <c r="A598" i="15"/>
  <c r="J601" i="15"/>
  <c r="N601" i="15"/>
  <c r="A602" i="15"/>
  <c r="J605" i="15"/>
  <c r="N605" i="15"/>
  <c r="A606" i="15"/>
  <c r="J609" i="15"/>
  <c r="N609" i="15"/>
  <c r="A610" i="15"/>
  <c r="J613" i="15"/>
  <c r="N613" i="15"/>
  <c r="A614" i="15"/>
  <c r="J617" i="15"/>
  <c r="N617" i="15"/>
  <c r="A618" i="15"/>
  <c r="J621" i="15"/>
  <c r="N621" i="15"/>
  <c r="A622" i="15"/>
  <c r="J625" i="15"/>
  <c r="N625" i="15"/>
  <c r="A626" i="15"/>
  <c r="A632" i="15"/>
  <c r="J632" i="15"/>
  <c r="N632" i="15"/>
  <c r="A633" i="15"/>
  <c r="A634" i="15"/>
  <c r="N634" i="15"/>
  <c r="J634" i="15"/>
  <c r="A635" i="15"/>
  <c r="A640" i="15"/>
  <c r="J640" i="15"/>
  <c r="N640" i="15"/>
  <c r="A641" i="15"/>
  <c r="A642" i="15"/>
  <c r="N642" i="15"/>
  <c r="J642" i="15"/>
  <c r="A643" i="15"/>
  <c r="F646" i="15"/>
  <c r="A646" i="15"/>
  <c r="J652" i="15"/>
  <c r="N652" i="15"/>
  <c r="D656" i="15"/>
  <c r="O656" i="15"/>
  <c r="A657" i="15"/>
  <c r="O657" i="15"/>
  <c r="N657" i="15"/>
  <c r="J657" i="15"/>
  <c r="N658" i="15"/>
  <c r="A659" i="15"/>
  <c r="F662" i="15"/>
  <c r="A662" i="15"/>
  <c r="A668" i="15"/>
  <c r="F668" i="15"/>
  <c r="F670" i="15"/>
  <c r="A670" i="15"/>
  <c r="F671" i="15"/>
  <c r="A671" i="15"/>
  <c r="A676" i="15"/>
  <c r="F676" i="15"/>
  <c r="F683" i="15"/>
  <c r="A683" i="15"/>
  <c r="F684" i="15"/>
  <c r="A684" i="15"/>
  <c r="F691" i="15"/>
  <c r="A691" i="15"/>
  <c r="F692" i="15"/>
  <c r="A692" i="15"/>
  <c r="F699" i="15"/>
  <c r="A699" i="15"/>
  <c r="F700" i="15"/>
  <c r="A700" i="15"/>
  <c r="F711" i="15"/>
  <c r="A711" i="15"/>
  <c r="D714" i="15"/>
  <c r="O714" i="15"/>
  <c r="N714" i="15"/>
  <c r="J714" i="15"/>
  <c r="O715" i="15"/>
  <c r="N715" i="15"/>
  <c r="J715" i="15"/>
  <c r="D715" i="15"/>
  <c r="F755" i="15"/>
  <c r="A755" i="15"/>
  <c r="F756" i="15"/>
  <c r="A756" i="15"/>
  <c r="F771" i="15"/>
  <c r="A771" i="15"/>
  <c r="F772" i="15"/>
  <c r="A772" i="15"/>
  <c r="F787" i="15"/>
  <c r="A787" i="15"/>
  <c r="F788" i="15"/>
  <c r="A788" i="15"/>
  <c r="F811" i="15"/>
  <c r="A811" i="15"/>
  <c r="F819" i="15"/>
  <c r="A819" i="15"/>
  <c r="F827" i="15"/>
  <c r="A827" i="15"/>
  <c r="F835" i="15"/>
  <c r="A835" i="15"/>
  <c r="F843" i="15"/>
  <c r="A843" i="15"/>
  <c r="F851" i="15"/>
  <c r="A851" i="15"/>
  <c r="F859" i="15"/>
  <c r="A859" i="15"/>
  <c r="F867" i="15"/>
  <c r="A867" i="15"/>
  <c r="D870" i="15"/>
  <c r="O870" i="15"/>
  <c r="N870" i="15"/>
  <c r="J870" i="15"/>
  <c r="O871" i="15"/>
  <c r="N871" i="15"/>
  <c r="J871" i="15"/>
  <c r="D871" i="15"/>
  <c r="D890" i="15"/>
  <c r="O890" i="15"/>
  <c r="N890" i="15"/>
  <c r="J890" i="15"/>
  <c r="D894" i="15"/>
  <c r="O894" i="15"/>
  <c r="N894" i="15"/>
  <c r="J894" i="15"/>
  <c r="F915" i="15"/>
  <c r="A915" i="15"/>
  <c r="F916" i="15"/>
  <c r="A916" i="15"/>
  <c r="O959" i="15"/>
  <c r="N959" i="15"/>
  <c r="J959" i="15"/>
  <c r="D959" i="15"/>
  <c r="D1057" i="15"/>
  <c r="O1057" i="15"/>
  <c r="N1057" i="15"/>
  <c r="J1057" i="15"/>
  <c r="J434" i="15"/>
  <c r="O632" i="15"/>
  <c r="O640" i="15"/>
  <c r="N646" i="15"/>
  <c r="A647" i="15"/>
  <c r="F650" i="15"/>
  <c r="A650" i="15"/>
  <c r="D660" i="15"/>
  <c r="O660" i="15"/>
  <c r="O661" i="15"/>
  <c r="N661" i="15"/>
  <c r="J661" i="15"/>
  <c r="N662" i="15"/>
  <c r="A663" i="15"/>
  <c r="N667" i="15"/>
  <c r="J667" i="15"/>
  <c r="O667" i="15"/>
  <c r="D667" i="15"/>
  <c r="D669" i="15"/>
  <c r="O669" i="15"/>
  <c r="N669" i="15"/>
  <c r="J669" i="15"/>
  <c r="N675" i="15"/>
  <c r="J675" i="15"/>
  <c r="O675" i="15"/>
  <c r="D675" i="15"/>
  <c r="F727" i="15"/>
  <c r="A727" i="15"/>
  <c r="D730" i="15"/>
  <c r="O730" i="15"/>
  <c r="N730" i="15"/>
  <c r="J730" i="15"/>
  <c r="O731" i="15"/>
  <c r="N731" i="15"/>
  <c r="J731" i="15"/>
  <c r="D731" i="15"/>
  <c r="A733" i="15"/>
  <c r="F733" i="15"/>
  <c r="D738" i="15"/>
  <c r="O738" i="15"/>
  <c r="N738" i="15"/>
  <c r="J738" i="15"/>
  <c r="O739" i="15"/>
  <c r="N739" i="15"/>
  <c r="J739" i="15"/>
  <c r="D739" i="15"/>
  <c r="A741" i="15"/>
  <c r="F741" i="15"/>
  <c r="D746" i="15"/>
  <c r="O746" i="15"/>
  <c r="N746" i="15"/>
  <c r="J746" i="15"/>
  <c r="O747" i="15"/>
  <c r="N747" i="15"/>
  <c r="J747" i="15"/>
  <c r="D747" i="15"/>
  <c r="A749" i="15"/>
  <c r="F749" i="15"/>
  <c r="F759" i="15"/>
  <c r="A759" i="15"/>
  <c r="F760" i="15"/>
  <c r="A760" i="15"/>
  <c r="F775" i="15"/>
  <c r="A775" i="15"/>
  <c r="F776" i="15"/>
  <c r="A776" i="15"/>
  <c r="F791" i="15"/>
  <c r="A791" i="15"/>
  <c r="F792" i="15"/>
  <c r="A792" i="15"/>
  <c r="F803" i="15"/>
  <c r="A803" i="15"/>
  <c r="F807" i="15"/>
  <c r="A807" i="15"/>
  <c r="F875" i="15"/>
  <c r="A875" i="15"/>
  <c r="F876" i="15"/>
  <c r="A876" i="15"/>
  <c r="F955" i="15"/>
  <c r="A955" i="15"/>
  <c r="D958" i="15"/>
  <c r="O958" i="15"/>
  <c r="N958" i="15"/>
  <c r="J958" i="15"/>
  <c r="O1022" i="15"/>
  <c r="N1022" i="15"/>
  <c r="J1022" i="15"/>
  <c r="D1022" i="15"/>
  <c r="A664" i="15"/>
  <c r="N671" i="15"/>
  <c r="J671" i="15"/>
  <c r="A672" i="15"/>
  <c r="A677" i="15"/>
  <c r="D678" i="15"/>
  <c r="O678" i="15"/>
  <c r="O679" i="15"/>
  <c r="N679" i="15"/>
  <c r="J679" i="15"/>
  <c r="A681" i="15"/>
  <c r="D682" i="15"/>
  <c r="O682" i="15"/>
  <c r="O683" i="15"/>
  <c r="N683" i="15"/>
  <c r="J683" i="15"/>
  <c r="A685" i="15"/>
  <c r="D686" i="15"/>
  <c r="O686" i="15"/>
  <c r="O687" i="15"/>
  <c r="N687" i="15"/>
  <c r="J687" i="15"/>
  <c r="A689" i="15"/>
  <c r="D690" i="15"/>
  <c r="O690" i="15"/>
  <c r="O691" i="15"/>
  <c r="N691" i="15"/>
  <c r="J691" i="15"/>
  <c r="A693" i="15"/>
  <c r="D694" i="15"/>
  <c r="O694" i="15"/>
  <c r="O695" i="15"/>
  <c r="N695" i="15"/>
  <c r="J695" i="15"/>
  <c r="A697" i="15"/>
  <c r="D698" i="15"/>
  <c r="O698" i="15"/>
  <c r="O699" i="15"/>
  <c r="N699" i="15"/>
  <c r="J699" i="15"/>
  <c r="A701" i="15"/>
  <c r="D702" i="15"/>
  <c r="O702" i="15"/>
  <c r="O703" i="15"/>
  <c r="N703" i="15"/>
  <c r="J703" i="15"/>
  <c r="A705" i="15"/>
  <c r="F708" i="15"/>
  <c r="A708" i="15"/>
  <c r="D718" i="15"/>
  <c r="O718" i="15"/>
  <c r="O719" i="15"/>
  <c r="N719" i="15"/>
  <c r="J719" i="15"/>
  <c r="A721" i="15"/>
  <c r="F724" i="15"/>
  <c r="A724" i="15"/>
  <c r="D754" i="15"/>
  <c r="O754" i="15"/>
  <c r="O755" i="15"/>
  <c r="N755" i="15"/>
  <c r="J755" i="15"/>
  <c r="N756" i="15"/>
  <c r="A757" i="15"/>
  <c r="D758" i="15"/>
  <c r="O758" i="15"/>
  <c r="O759" i="15"/>
  <c r="N759" i="15"/>
  <c r="J759" i="15"/>
  <c r="N760" i="15"/>
  <c r="A761" i="15"/>
  <c r="D762" i="15"/>
  <c r="O762" i="15"/>
  <c r="O763" i="15"/>
  <c r="N763" i="15"/>
  <c r="J763" i="15"/>
  <c r="N764" i="15"/>
  <c r="A765" i="15"/>
  <c r="D766" i="15"/>
  <c r="O766" i="15"/>
  <c r="O767" i="15"/>
  <c r="N767" i="15"/>
  <c r="J767" i="15"/>
  <c r="N768" i="15"/>
  <c r="A769" i="15"/>
  <c r="D770" i="15"/>
  <c r="O770" i="15"/>
  <c r="O771" i="15"/>
  <c r="N771" i="15"/>
  <c r="J771" i="15"/>
  <c r="N772" i="15"/>
  <c r="A773" i="15"/>
  <c r="D774" i="15"/>
  <c r="O774" i="15"/>
  <c r="O775" i="15"/>
  <c r="N775" i="15"/>
  <c r="J775" i="15"/>
  <c r="N776" i="15"/>
  <c r="A777" i="15"/>
  <c r="D778" i="15"/>
  <c r="O778" i="15"/>
  <c r="O779" i="15"/>
  <c r="N779" i="15"/>
  <c r="J779" i="15"/>
  <c r="N780" i="15"/>
  <c r="A781" i="15"/>
  <c r="D782" i="15"/>
  <c r="O782" i="15"/>
  <c r="O783" i="15"/>
  <c r="N783" i="15"/>
  <c r="J783" i="15"/>
  <c r="N784" i="15"/>
  <c r="A785" i="15"/>
  <c r="D786" i="15"/>
  <c r="O786" i="15"/>
  <c r="O787" i="15"/>
  <c r="N787" i="15"/>
  <c r="J787" i="15"/>
  <c r="N788" i="15"/>
  <c r="A789" i="15"/>
  <c r="D790" i="15"/>
  <c r="O790" i="15"/>
  <c r="O791" i="15"/>
  <c r="N791" i="15"/>
  <c r="J791" i="15"/>
  <c r="A793" i="15"/>
  <c r="D794" i="15"/>
  <c r="O794" i="15"/>
  <c r="O795" i="15"/>
  <c r="N795" i="15"/>
  <c r="J795" i="15"/>
  <c r="A797" i="15"/>
  <c r="D798" i="15"/>
  <c r="O798" i="15"/>
  <c r="O799" i="15"/>
  <c r="N799" i="15"/>
  <c r="J799" i="15"/>
  <c r="N800" i="15"/>
  <c r="A801" i="15"/>
  <c r="F804" i="15"/>
  <c r="A804" i="15"/>
  <c r="F808" i="15"/>
  <c r="A808" i="15"/>
  <c r="D874" i="15"/>
  <c r="O874" i="15"/>
  <c r="O875" i="15"/>
  <c r="N875" i="15"/>
  <c r="J875" i="15"/>
  <c r="N876" i="15"/>
  <c r="A877" i="15"/>
  <c r="F880" i="15"/>
  <c r="A880" i="15"/>
  <c r="F896" i="15"/>
  <c r="A896" i="15"/>
  <c r="F899" i="15"/>
  <c r="A899" i="15"/>
  <c r="F900" i="15"/>
  <c r="A900" i="15"/>
  <c r="F907" i="15"/>
  <c r="A907" i="15"/>
  <c r="D910" i="15"/>
  <c r="O910" i="15"/>
  <c r="N910" i="15"/>
  <c r="J910" i="15"/>
  <c r="O911" i="15"/>
  <c r="N911" i="15"/>
  <c r="J911" i="15"/>
  <c r="D911" i="15"/>
  <c r="F931" i="15"/>
  <c r="A931" i="15"/>
  <c r="F932" i="15"/>
  <c r="A932" i="15"/>
  <c r="F971" i="15"/>
  <c r="A971" i="15"/>
  <c r="D974" i="15"/>
  <c r="O974" i="15"/>
  <c r="N974" i="15"/>
  <c r="J974" i="15"/>
  <c r="O975" i="15"/>
  <c r="N975" i="15"/>
  <c r="J975" i="15"/>
  <c r="D975" i="15"/>
  <c r="F995" i="15"/>
  <c r="A995" i="15"/>
  <c r="F996" i="15"/>
  <c r="A996" i="15"/>
  <c r="O1074" i="15"/>
  <c r="N1074" i="15"/>
  <c r="J1074" i="15"/>
  <c r="D1074" i="15"/>
  <c r="D1077" i="15"/>
  <c r="O1077" i="15"/>
  <c r="N1077" i="15"/>
  <c r="J1077" i="15"/>
  <c r="J646" i="15"/>
  <c r="J650" i="15"/>
  <c r="J654" i="15"/>
  <c r="J658" i="15"/>
  <c r="J662" i="15"/>
  <c r="J670" i="15"/>
  <c r="N670" i="15"/>
  <c r="F677" i="15"/>
  <c r="J678" i="15"/>
  <c r="N678" i="15"/>
  <c r="F681" i="15"/>
  <c r="J682" i="15"/>
  <c r="N682" i="15"/>
  <c r="F685" i="15"/>
  <c r="J686" i="15"/>
  <c r="N686" i="15"/>
  <c r="F689" i="15"/>
  <c r="J690" i="15"/>
  <c r="N690" i="15"/>
  <c r="F693" i="15"/>
  <c r="J694" i="15"/>
  <c r="N694" i="15"/>
  <c r="F697" i="15"/>
  <c r="J698" i="15"/>
  <c r="N698" i="15"/>
  <c r="F701" i="15"/>
  <c r="J702" i="15"/>
  <c r="N702" i="15"/>
  <c r="D706" i="15"/>
  <c r="O706" i="15"/>
  <c r="A707" i="15"/>
  <c r="O707" i="15"/>
  <c r="N707" i="15"/>
  <c r="J707" i="15"/>
  <c r="N708" i="15"/>
  <c r="A709" i="15"/>
  <c r="F712" i="15"/>
  <c r="A712" i="15"/>
  <c r="J718" i="15"/>
  <c r="N718" i="15"/>
  <c r="D722" i="15"/>
  <c r="O722" i="15"/>
  <c r="A723" i="15"/>
  <c r="O723" i="15"/>
  <c r="N723" i="15"/>
  <c r="J723" i="15"/>
  <c r="N724" i="15"/>
  <c r="A725" i="15"/>
  <c r="F728" i="15"/>
  <c r="A728" i="15"/>
  <c r="D802" i="15"/>
  <c r="O802" i="15"/>
  <c r="O803" i="15"/>
  <c r="N803" i="15"/>
  <c r="J803" i="15"/>
  <c r="N804" i="15"/>
  <c r="A805" i="15"/>
  <c r="D806" i="15"/>
  <c r="O806" i="15"/>
  <c r="O807" i="15"/>
  <c r="N807" i="15"/>
  <c r="J807" i="15"/>
  <c r="N808" i="15"/>
  <c r="A809" i="15"/>
  <c r="F812" i="15"/>
  <c r="A812" i="15"/>
  <c r="F816" i="15"/>
  <c r="A816" i="15"/>
  <c r="F820" i="15"/>
  <c r="A820" i="15"/>
  <c r="F824" i="15"/>
  <c r="A824" i="15"/>
  <c r="F828" i="15"/>
  <c r="A828" i="15"/>
  <c r="F832" i="15"/>
  <c r="A832" i="15"/>
  <c r="F836" i="15"/>
  <c r="A836" i="15"/>
  <c r="F840" i="15"/>
  <c r="A840" i="15"/>
  <c r="F844" i="15"/>
  <c r="A844" i="15"/>
  <c r="F848" i="15"/>
  <c r="A848" i="15"/>
  <c r="F852" i="15"/>
  <c r="A852" i="15"/>
  <c r="F856" i="15"/>
  <c r="A856" i="15"/>
  <c r="F860" i="15"/>
  <c r="A860" i="15"/>
  <c r="F864" i="15"/>
  <c r="A864" i="15"/>
  <c r="F868" i="15"/>
  <c r="A868" i="15"/>
  <c r="D878" i="15"/>
  <c r="O878" i="15"/>
  <c r="O879" i="15"/>
  <c r="N879" i="15"/>
  <c r="J879" i="15"/>
  <c r="N880" i="15"/>
  <c r="D882" i="15"/>
  <c r="O882" i="15"/>
  <c r="N882" i="15"/>
  <c r="J882" i="15"/>
  <c r="F884" i="15"/>
  <c r="A884" i="15"/>
  <c r="F887" i="15"/>
  <c r="A887" i="15"/>
  <c r="F888" i="15"/>
  <c r="A888" i="15"/>
  <c r="O895" i="15"/>
  <c r="N895" i="15"/>
  <c r="J895" i="15"/>
  <c r="F923" i="15"/>
  <c r="A923" i="15"/>
  <c r="D926" i="15"/>
  <c r="O926" i="15"/>
  <c r="N926" i="15"/>
  <c r="J926" i="15"/>
  <c r="O927" i="15"/>
  <c r="N927" i="15"/>
  <c r="J927" i="15"/>
  <c r="D927" i="15"/>
  <c r="F947" i="15"/>
  <c r="A947" i="15"/>
  <c r="F948" i="15"/>
  <c r="A948" i="15"/>
  <c r="F987" i="15"/>
  <c r="A987" i="15"/>
  <c r="D990" i="15"/>
  <c r="O990" i="15"/>
  <c r="N990" i="15"/>
  <c r="J990" i="15"/>
  <c r="O991" i="15"/>
  <c r="N991" i="15"/>
  <c r="J991" i="15"/>
  <c r="D991" i="15"/>
  <c r="F1014" i="15"/>
  <c r="A1014" i="15"/>
  <c r="F1046" i="15"/>
  <c r="A1046" i="15"/>
  <c r="D710" i="15"/>
  <c r="O710" i="15"/>
  <c r="O711" i="15"/>
  <c r="N711" i="15"/>
  <c r="J711" i="15"/>
  <c r="N712" i="15"/>
  <c r="F716" i="15"/>
  <c r="A716" i="15"/>
  <c r="D726" i="15"/>
  <c r="O726" i="15"/>
  <c r="O727" i="15"/>
  <c r="N727" i="15"/>
  <c r="J727" i="15"/>
  <c r="N728" i="15"/>
  <c r="F732" i="15"/>
  <c r="A732" i="15"/>
  <c r="F736" i="15"/>
  <c r="A736" i="15"/>
  <c r="F740" i="15"/>
  <c r="A740" i="15"/>
  <c r="F744" i="15"/>
  <c r="A744" i="15"/>
  <c r="F748" i="15"/>
  <c r="A748" i="15"/>
  <c r="F752" i="15"/>
  <c r="A752" i="15"/>
  <c r="D810" i="15"/>
  <c r="O810" i="15"/>
  <c r="O811" i="15"/>
  <c r="N811" i="15"/>
  <c r="J811" i="15"/>
  <c r="N812" i="15"/>
  <c r="D814" i="15"/>
  <c r="O814" i="15"/>
  <c r="O815" i="15"/>
  <c r="N815" i="15"/>
  <c r="J815" i="15"/>
  <c r="N816" i="15"/>
  <c r="D818" i="15"/>
  <c r="O818" i="15"/>
  <c r="O819" i="15"/>
  <c r="N819" i="15"/>
  <c r="J819" i="15"/>
  <c r="N820" i="15"/>
  <c r="D822" i="15"/>
  <c r="O822" i="15"/>
  <c r="O823" i="15"/>
  <c r="N823" i="15"/>
  <c r="J823" i="15"/>
  <c r="N824" i="15"/>
  <c r="D826" i="15"/>
  <c r="O826" i="15"/>
  <c r="O827" i="15"/>
  <c r="N827" i="15"/>
  <c r="J827" i="15"/>
  <c r="N828" i="15"/>
  <c r="D830" i="15"/>
  <c r="O830" i="15"/>
  <c r="O831" i="15"/>
  <c r="N831" i="15"/>
  <c r="J831" i="15"/>
  <c r="D834" i="15"/>
  <c r="O834" i="15"/>
  <c r="O835" i="15"/>
  <c r="N835" i="15"/>
  <c r="J835" i="15"/>
  <c r="D838" i="15"/>
  <c r="O838" i="15"/>
  <c r="O839" i="15"/>
  <c r="N839" i="15"/>
  <c r="J839" i="15"/>
  <c r="D842" i="15"/>
  <c r="O842" i="15"/>
  <c r="O843" i="15"/>
  <c r="N843" i="15"/>
  <c r="J843" i="15"/>
  <c r="D846" i="15"/>
  <c r="O846" i="15"/>
  <c r="O847" i="15"/>
  <c r="N847" i="15"/>
  <c r="J847" i="15"/>
  <c r="D850" i="15"/>
  <c r="O850" i="15"/>
  <c r="O851" i="15"/>
  <c r="N851" i="15"/>
  <c r="J851" i="15"/>
  <c r="D854" i="15"/>
  <c r="O854" i="15"/>
  <c r="O855" i="15"/>
  <c r="N855" i="15"/>
  <c r="J855" i="15"/>
  <c r="D858" i="15"/>
  <c r="O858" i="15"/>
  <c r="O859" i="15"/>
  <c r="N859" i="15"/>
  <c r="J859" i="15"/>
  <c r="D862" i="15"/>
  <c r="O862" i="15"/>
  <c r="O863" i="15"/>
  <c r="N863" i="15"/>
  <c r="J863" i="15"/>
  <c r="N864" i="15"/>
  <c r="D866" i="15"/>
  <c r="O866" i="15"/>
  <c r="O867" i="15"/>
  <c r="N867" i="15"/>
  <c r="J867" i="15"/>
  <c r="N868" i="15"/>
  <c r="F872" i="15"/>
  <c r="A872" i="15"/>
  <c r="O883" i="15"/>
  <c r="N883" i="15"/>
  <c r="J883" i="15"/>
  <c r="O891" i="15"/>
  <c r="N891" i="15"/>
  <c r="J891" i="15"/>
  <c r="D891" i="15"/>
  <c r="N892" i="15"/>
  <c r="D906" i="15"/>
  <c r="O906" i="15"/>
  <c r="F939" i="15"/>
  <c r="A939" i="15"/>
  <c r="D942" i="15"/>
  <c r="O942" i="15"/>
  <c r="N942" i="15"/>
  <c r="J942" i="15"/>
  <c r="O943" i="15"/>
  <c r="N943" i="15"/>
  <c r="J943" i="15"/>
  <c r="D943" i="15"/>
  <c r="F963" i="15"/>
  <c r="A963" i="15"/>
  <c r="F964" i="15"/>
  <c r="A964" i="15"/>
  <c r="F1003" i="15"/>
  <c r="A1003" i="15"/>
  <c r="D1006" i="15"/>
  <c r="O1006" i="15"/>
  <c r="N1006" i="15"/>
  <c r="J1006" i="15"/>
  <c r="O1007" i="15"/>
  <c r="N1007" i="15"/>
  <c r="J1007" i="15"/>
  <c r="D1007" i="15"/>
  <c r="F1023" i="15"/>
  <c r="A1023" i="15"/>
  <c r="A1032" i="15"/>
  <c r="F1032" i="15"/>
  <c r="D1121" i="15"/>
  <c r="O1121" i="15"/>
  <c r="N1121" i="15"/>
  <c r="J1121" i="15"/>
  <c r="O1126" i="15"/>
  <c r="N1126" i="15"/>
  <c r="J1126" i="15"/>
  <c r="D1126" i="15"/>
  <c r="F1142" i="15"/>
  <c r="A1142" i="15"/>
  <c r="F1143" i="15"/>
  <c r="A1143" i="15"/>
  <c r="F1146" i="15"/>
  <c r="A1146" i="15"/>
  <c r="F1147" i="15"/>
  <c r="A1147" i="15"/>
  <c r="D898" i="15"/>
  <c r="O898" i="15"/>
  <c r="O899" i="15"/>
  <c r="N899" i="15"/>
  <c r="J899" i="15"/>
  <c r="A901" i="15"/>
  <c r="F904" i="15"/>
  <c r="A904" i="15"/>
  <c r="D914" i="15"/>
  <c r="O914" i="15"/>
  <c r="O915" i="15"/>
  <c r="N915" i="15"/>
  <c r="J915" i="15"/>
  <c r="A917" i="15"/>
  <c r="F920" i="15"/>
  <c r="A920" i="15"/>
  <c r="D930" i="15"/>
  <c r="O930" i="15"/>
  <c r="O931" i="15"/>
  <c r="N931" i="15"/>
  <c r="J931" i="15"/>
  <c r="A933" i="15"/>
  <c r="F936" i="15"/>
  <c r="A936" i="15"/>
  <c r="D946" i="15"/>
  <c r="O946" i="15"/>
  <c r="O947" i="15"/>
  <c r="N947" i="15"/>
  <c r="J947" i="15"/>
  <c r="A949" i="15"/>
  <c r="F952" i="15"/>
  <c r="A952" i="15"/>
  <c r="D962" i="15"/>
  <c r="O962" i="15"/>
  <c r="O963" i="15"/>
  <c r="N963" i="15"/>
  <c r="J963" i="15"/>
  <c r="A965" i="15"/>
  <c r="F968" i="15"/>
  <c r="A968" i="15"/>
  <c r="D978" i="15"/>
  <c r="O978" i="15"/>
  <c r="O979" i="15"/>
  <c r="N979" i="15"/>
  <c r="J979" i="15"/>
  <c r="A981" i="15"/>
  <c r="F984" i="15"/>
  <c r="A984" i="15"/>
  <c r="D994" i="15"/>
  <c r="O994" i="15"/>
  <c r="O995" i="15"/>
  <c r="N995" i="15"/>
  <c r="J995" i="15"/>
  <c r="A997" i="15"/>
  <c r="F1000" i="15"/>
  <c r="A1000" i="15"/>
  <c r="D1013" i="15"/>
  <c r="O1013" i="15"/>
  <c r="O1014" i="15"/>
  <c r="N1014" i="15"/>
  <c r="J1014" i="15"/>
  <c r="N1023" i="15"/>
  <c r="J1023" i="15"/>
  <c r="A1024" i="15"/>
  <c r="F1024" i="15"/>
  <c r="A1034" i="15"/>
  <c r="D1073" i="15"/>
  <c r="O1073" i="15"/>
  <c r="O1078" i="15"/>
  <c r="N1078" i="15"/>
  <c r="J1078" i="15"/>
  <c r="O1090" i="15"/>
  <c r="N1090" i="15"/>
  <c r="J1090" i="15"/>
  <c r="D1090" i="15"/>
  <c r="D1093" i="15"/>
  <c r="O1093" i="15"/>
  <c r="N1093" i="15"/>
  <c r="J1093" i="15"/>
  <c r="F1095" i="15"/>
  <c r="A1095" i="15"/>
  <c r="F1098" i="15"/>
  <c r="A1098" i="15"/>
  <c r="F1099" i="15"/>
  <c r="A1099" i="15"/>
  <c r="D1137" i="15"/>
  <c r="O1137" i="15"/>
  <c r="O1142" i="15"/>
  <c r="N1142" i="15"/>
  <c r="J1142" i="15"/>
  <c r="O1154" i="15"/>
  <c r="N1154" i="15"/>
  <c r="J1154" i="15"/>
  <c r="D1154" i="15"/>
  <c r="D1157" i="15"/>
  <c r="O1157" i="15"/>
  <c r="N1157" i="15"/>
  <c r="J1157" i="15"/>
  <c r="F1159" i="15"/>
  <c r="A1159" i="15"/>
  <c r="F1174" i="15"/>
  <c r="A1174" i="15"/>
  <c r="F1175" i="15"/>
  <c r="A1175" i="15"/>
  <c r="F1190" i="15"/>
  <c r="A1190" i="15"/>
  <c r="F1191" i="15"/>
  <c r="A1191" i="15"/>
  <c r="F1206" i="15"/>
  <c r="A1206" i="15"/>
  <c r="F1207" i="15"/>
  <c r="A1207" i="15"/>
  <c r="F1222" i="15"/>
  <c r="A1222" i="15"/>
  <c r="F1223" i="15"/>
  <c r="A1223" i="15"/>
  <c r="F1238" i="15"/>
  <c r="A1238" i="15"/>
  <c r="F1239" i="15"/>
  <c r="A1239" i="15"/>
  <c r="F1254" i="15"/>
  <c r="A1254" i="15"/>
  <c r="F1255" i="15"/>
  <c r="A1255" i="15"/>
  <c r="F1269" i="15"/>
  <c r="A1269" i="15"/>
  <c r="N1318" i="15"/>
  <c r="J1318" i="15"/>
  <c r="O1318" i="15"/>
  <c r="D1318" i="15"/>
  <c r="D886" i="15"/>
  <c r="O886" i="15"/>
  <c r="O887" i="15"/>
  <c r="N887" i="15"/>
  <c r="J887" i="15"/>
  <c r="N888" i="15"/>
  <c r="A889" i="15"/>
  <c r="F892" i="15"/>
  <c r="A892" i="15"/>
  <c r="J898" i="15"/>
  <c r="N898" i="15"/>
  <c r="D902" i="15"/>
  <c r="O902" i="15"/>
  <c r="A903" i="15"/>
  <c r="O903" i="15"/>
  <c r="N903" i="15"/>
  <c r="J903" i="15"/>
  <c r="N904" i="15"/>
  <c r="A905" i="15"/>
  <c r="F908" i="15"/>
  <c r="A908" i="15"/>
  <c r="J914" i="15"/>
  <c r="N914" i="15"/>
  <c r="D918" i="15"/>
  <c r="O918" i="15"/>
  <c r="A919" i="15"/>
  <c r="O919" i="15"/>
  <c r="N919" i="15"/>
  <c r="J919" i="15"/>
  <c r="N920" i="15"/>
  <c r="A921" i="15"/>
  <c r="F924" i="15"/>
  <c r="A924" i="15"/>
  <c r="J930" i="15"/>
  <c r="N930" i="15"/>
  <c r="D934" i="15"/>
  <c r="O934" i="15"/>
  <c r="A935" i="15"/>
  <c r="O935" i="15"/>
  <c r="N935" i="15"/>
  <c r="J935" i="15"/>
  <c r="N936" i="15"/>
  <c r="A937" i="15"/>
  <c r="F940" i="15"/>
  <c r="A940" i="15"/>
  <c r="J946" i="15"/>
  <c r="N946" i="15"/>
  <c r="D950" i="15"/>
  <c r="O950" i="15"/>
  <c r="A951" i="15"/>
  <c r="O951" i="15"/>
  <c r="N951" i="15"/>
  <c r="J951" i="15"/>
  <c r="N952" i="15"/>
  <c r="A953" i="15"/>
  <c r="F956" i="15"/>
  <c r="A956" i="15"/>
  <c r="J962" i="15"/>
  <c r="N962" i="15"/>
  <c r="D966" i="15"/>
  <c r="O966" i="15"/>
  <c r="A967" i="15"/>
  <c r="O967" i="15"/>
  <c r="N967" i="15"/>
  <c r="J967" i="15"/>
  <c r="N968" i="15"/>
  <c r="A969" i="15"/>
  <c r="F972" i="15"/>
  <c r="A972" i="15"/>
  <c r="J978" i="15"/>
  <c r="N978" i="15"/>
  <c r="D982" i="15"/>
  <c r="O982" i="15"/>
  <c r="A983" i="15"/>
  <c r="O983" i="15"/>
  <c r="N983" i="15"/>
  <c r="J983" i="15"/>
  <c r="N984" i="15"/>
  <c r="A985" i="15"/>
  <c r="F988" i="15"/>
  <c r="A988" i="15"/>
  <c r="J994" i="15"/>
  <c r="N994" i="15"/>
  <c r="D998" i="15"/>
  <c r="O998" i="15"/>
  <c r="A999" i="15"/>
  <c r="O999" i="15"/>
  <c r="N999" i="15"/>
  <c r="J999" i="15"/>
  <c r="N1000" i="15"/>
  <c r="A1001" i="15"/>
  <c r="F1004" i="15"/>
  <c r="A1004" i="15"/>
  <c r="J1013" i="15"/>
  <c r="N1013" i="15"/>
  <c r="A1015" i="15"/>
  <c r="N1015" i="15"/>
  <c r="J1015" i="15"/>
  <c r="A1016" i="15"/>
  <c r="F1016" i="15"/>
  <c r="A1026" i="15"/>
  <c r="D1037" i="15"/>
  <c r="O1037" i="15"/>
  <c r="O1038" i="15"/>
  <c r="N1038" i="15"/>
  <c r="J1038" i="15"/>
  <c r="O1042" i="15"/>
  <c r="N1042" i="15"/>
  <c r="J1042" i="15"/>
  <c r="D1042" i="15"/>
  <c r="N1043" i="15"/>
  <c r="D1045" i="15"/>
  <c r="O1045" i="15"/>
  <c r="N1045" i="15"/>
  <c r="J1045" i="15"/>
  <c r="F1047" i="15"/>
  <c r="A1047" i="15"/>
  <c r="F1050" i="15"/>
  <c r="A1050" i="15"/>
  <c r="F1051" i="15"/>
  <c r="A1051" i="15"/>
  <c r="J1073" i="15"/>
  <c r="N1073" i="15"/>
  <c r="D1089" i="15"/>
  <c r="O1089" i="15"/>
  <c r="A1094" i="15"/>
  <c r="O1094" i="15"/>
  <c r="N1094" i="15"/>
  <c r="J1094" i="15"/>
  <c r="O1106" i="15"/>
  <c r="N1106" i="15"/>
  <c r="J1106" i="15"/>
  <c r="D1106" i="15"/>
  <c r="D1109" i="15"/>
  <c r="O1109" i="15"/>
  <c r="N1109" i="15"/>
  <c r="J1109" i="15"/>
  <c r="F1111" i="15"/>
  <c r="A1111" i="15"/>
  <c r="F1114" i="15"/>
  <c r="A1114" i="15"/>
  <c r="F1115" i="15"/>
  <c r="A1115" i="15"/>
  <c r="J1137" i="15"/>
  <c r="N1137" i="15"/>
  <c r="D1153" i="15"/>
  <c r="O1153" i="15"/>
  <c r="A1158" i="15"/>
  <c r="O1158" i="15"/>
  <c r="N1158" i="15"/>
  <c r="J1158" i="15"/>
  <c r="D1169" i="15"/>
  <c r="O1169" i="15"/>
  <c r="N1169" i="15"/>
  <c r="J1169" i="15"/>
  <c r="O1170" i="15"/>
  <c r="N1170" i="15"/>
  <c r="J1170" i="15"/>
  <c r="D1170" i="15"/>
  <c r="D1185" i="15"/>
  <c r="O1185" i="15"/>
  <c r="N1185" i="15"/>
  <c r="J1185" i="15"/>
  <c r="O1186" i="15"/>
  <c r="N1186" i="15"/>
  <c r="J1186" i="15"/>
  <c r="D1186" i="15"/>
  <c r="D1201" i="15"/>
  <c r="O1201" i="15"/>
  <c r="N1201" i="15"/>
  <c r="J1201" i="15"/>
  <c r="O1202" i="15"/>
  <c r="N1202" i="15"/>
  <c r="J1202" i="15"/>
  <c r="D1202" i="15"/>
  <c r="D1217" i="15"/>
  <c r="O1217" i="15"/>
  <c r="N1217" i="15"/>
  <c r="J1217" i="15"/>
  <c r="O1218" i="15"/>
  <c r="N1218" i="15"/>
  <c r="J1218" i="15"/>
  <c r="D1218" i="15"/>
  <c r="D1233" i="15"/>
  <c r="O1233" i="15"/>
  <c r="N1233" i="15"/>
  <c r="J1233" i="15"/>
  <c r="O1234" i="15"/>
  <c r="N1234" i="15"/>
  <c r="J1234" i="15"/>
  <c r="D1234" i="15"/>
  <c r="D1249" i="15"/>
  <c r="O1249" i="15"/>
  <c r="N1249" i="15"/>
  <c r="J1249" i="15"/>
  <c r="O1250" i="15"/>
  <c r="N1250" i="15"/>
  <c r="J1250" i="15"/>
  <c r="D1250" i="15"/>
  <c r="D1267" i="15"/>
  <c r="O1267" i="15"/>
  <c r="N1267" i="15"/>
  <c r="J1267" i="15"/>
  <c r="O1268" i="15"/>
  <c r="N1268" i="15"/>
  <c r="J1268" i="15"/>
  <c r="D1268" i="15"/>
  <c r="O1293" i="15"/>
  <c r="D1293" i="15"/>
  <c r="N1293" i="15"/>
  <c r="J1293" i="15"/>
  <c r="A1327" i="15"/>
  <c r="F1327" i="15"/>
  <c r="O907" i="15"/>
  <c r="N907" i="15"/>
  <c r="J907" i="15"/>
  <c r="N908" i="15"/>
  <c r="F912" i="15"/>
  <c r="A912" i="15"/>
  <c r="D922" i="15"/>
  <c r="O922" i="15"/>
  <c r="O923" i="15"/>
  <c r="N923" i="15"/>
  <c r="J923" i="15"/>
  <c r="N924" i="15"/>
  <c r="F928" i="15"/>
  <c r="A928" i="15"/>
  <c r="D938" i="15"/>
  <c r="O938" i="15"/>
  <c r="O939" i="15"/>
  <c r="N939" i="15"/>
  <c r="J939" i="15"/>
  <c r="N940" i="15"/>
  <c r="F944" i="15"/>
  <c r="A944" i="15"/>
  <c r="D954" i="15"/>
  <c r="O954" i="15"/>
  <c r="O955" i="15"/>
  <c r="N955" i="15"/>
  <c r="J955" i="15"/>
  <c r="N956" i="15"/>
  <c r="F960" i="15"/>
  <c r="A960" i="15"/>
  <c r="D970" i="15"/>
  <c r="O970" i="15"/>
  <c r="O971" i="15"/>
  <c r="N971" i="15"/>
  <c r="J971" i="15"/>
  <c r="N972" i="15"/>
  <c r="F976" i="15"/>
  <c r="A976" i="15"/>
  <c r="D986" i="15"/>
  <c r="O986" i="15"/>
  <c r="O987" i="15"/>
  <c r="N987" i="15"/>
  <c r="J987" i="15"/>
  <c r="N988" i="15"/>
  <c r="F992" i="15"/>
  <c r="A992" i="15"/>
  <c r="D1002" i="15"/>
  <c r="O1002" i="15"/>
  <c r="O1003" i="15"/>
  <c r="N1003" i="15"/>
  <c r="J1003" i="15"/>
  <c r="N1004" i="15"/>
  <c r="F1008" i="15"/>
  <c r="A1008" i="15"/>
  <c r="D1029" i="15"/>
  <c r="O1029" i="15"/>
  <c r="O1030" i="15"/>
  <c r="N1030" i="15"/>
  <c r="J1030" i="15"/>
  <c r="N1037" i="15"/>
  <c r="D1041" i="15"/>
  <c r="O1041" i="15"/>
  <c r="O1046" i="15"/>
  <c r="N1046" i="15"/>
  <c r="J1046" i="15"/>
  <c r="O1058" i="15"/>
  <c r="N1058" i="15"/>
  <c r="J1058" i="15"/>
  <c r="D1058" i="15"/>
  <c r="N1059" i="15"/>
  <c r="D1061" i="15"/>
  <c r="O1061" i="15"/>
  <c r="N1061" i="15"/>
  <c r="J1061" i="15"/>
  <c r="F1063" i="15"/>
  <c r="A1063" i="15"/>
  <c r="F1066" i="15"/>
  <c r="A1066" i="15"/>
  <c r="F1067" i="15"/>
  <c r="A1067" i="15"/>
  <c r="J1089" i="15"/>
  <c r="N1089" i="15"/>
  <c r="D1105" i="15"/>
  <c r="O1105" i="15"/>
  <c r="A1110" i="15"/>
  <c r="O1110" i="15"/>
  <c r="N1110" i="15"/>
  <c r="J1110" i="15"/>
  <c r="O1122" i="15"/>
  <c r="N1122" i="15"/>
  <c r="J1122" i="15"/>
  <c r="D1122" i="15"/>
  <c r="N1123" i="15"/>
  <c r="D1125" i="15"/>
  <c r="O1125" i="15"/>
  <c r="N1125" i="15"/>
  <c r="J1125" i="15"/>
  <c r="F1127" i="15"/>
  <c r="A1127" i="15"/>
  <c r="F1130" i="15"/>
  <c r="A1130" i="15"/>
  <c r="F1131" i="15"/>
  <c r="A1131" i="15"/>
  <c r="J1153" i="15"/>
  <c r="N1153" i="15"/>
  <c r="A1305" i="15"/>
  <c r="F1305" i="15"/>
  <c r="F1309" i="15"/>
  <c r="A1309" i="15"/>
  <c r="F1310" i="15"/>
  <c r="A1310" i="15"/>
  <c r="F1163" i="15"/>
  <c r="A1163" i="15"/>
  <c r="D1173" i="15"/>
  <c r="O1173" i="15"/>
  <c r="O1174" i="15"/>
  <c r="N1174" i="15"/>
  <c r="J1174" i="15"/>
  <c r="F1179" i="15"/>
  <c r="A1179" i="15"/>
  <c r="D1189" i="15"/>
  <c r="O1189" i="15"/>
  <c r="O1190" i="15"/>
  <c r="N1190" i="15"/>
  <c r="J1190" i="15"/>
  <c r="F1195" i="15"/>
  <c r="A1195" i="15"/>
  <c r="D1205" i="15"/>
  <c r="O1205" i="15"/>
  <c r="O1206" i="15"/>
  <c r="N1206" i="15"/>
  <c r="J1206" i="15"/>
  <c r="F1211" i="15"/>
  <c r="A1211" i="15"/>
  <c r="D1221" i="15"/>
  <c r="O1221" i="15"/>
  <c r="O1222" i="15"/>
  <c r="N1222" i="15"/>
  <c r="J1222" i="15"/>
  <c r="F1227" i="15"/>
  <c r="A1227" i="15"/>
  <c r="D1237" i="15"/>
  <c r="O1237" i="15"/>
  <c r="O1238" i="15"/>
  <c r="N1238" i="15"/>
  <c r="J1238" i="15"/>
  <c r="F1243" i="15"/>
  <c r="A1243" i="15"/>
  <c r="D1253" i="15"/>
  <c r="O1253" i="15"/>
  <c r="O1254" i="15"/>
  <c r="N1254" i="15"/>
  <c r="J1254" i="15"/>
  <c r="F1259" i="15"/>
  <c r="A1259" i="15"/>
  <c r="N1269" i="15"/>
  <c r="J1269" i="15"/>
  <c r="A1270" i="15"/>
  <c r="F1270" i="15"/>
  <c r="D1284" i="15"/>
  <c r="O1284" i="15"/>
  <c r="O1285" i="15"/>
  <c r="N1285" i="15"/>
  <c r="J1285" i="15"/>
  <c r="D1304" i="15"/>
  <c r="N1304" i="15"/>
  <c r="J1304" i="15"/>
  <c r="O1304" i="15"/>
  <c r="D1308" i="15"/>
  <c r="O1308" i="15"/>
  <c r="N1308" i="15"/>
  <c r="J1308" i="15"/>
  <c r="N1326" i="15"/>
  <c r="J1326" i="15"/>
  <c r="O1326" i="15"/>
  <c r="D1326" i="15"/>
  <c r="D1328" i="15"/>
  <c r="N1328" i="15"/>
  <c r="J1328" i="15"/>
  <c r="A1329" i="15"/>
  <c r="F1329" i="15"/>
  <c r="F1330" i="15"/>
  <c r="A1330" i="15"/>
  <c r="O1349" i="15"/>
  <c r="D1349" i="15"/>
  <c r="O1357" i="15"/>
  <c r="D1357" i="15"/>
  <c r="A1443" i="15"/>
  <c r="F1443" i="15"/>
  <c r="F1444" i="15"/>
  <c r="A1444" i="15"/>
  <c r="D1462" i="15"/>
  <c r="O1462" i="15"/>
  <c r="A1538" i="15"/>
  <c r="F1538" i="15"/>
  <c r="F1540" i="15"/>
  <c r="A1540" i="15"/>
  <c r="F1541" i="15"/>
  <c r="A1541" i="15"/>
  <c r="F1011" i="15"/>
  <c r="F1019" i="15"/>
  <c r="F1027" i="15"/>
  <c r="F1035" i="15"/>
  <c r="F1039" i="15"/>
  <c r="A1039" i="15"/>
  <c r="D1049" i="15"/>
  <c r="O1049" i="15"/>
  <c r="O1050" i="15"/>
  <c r="N1050" i="15"/>
  <c r="J1050" i="15"/>
  <c r="A1052" i="15"/>
  <c r="F1055" i="15"/>
  <c r="A1055" i="15"/>
  <c r="D1065" i="15"/>
  <c r="O1065" i="15"/>
  <c r="O1066" i="15"/>
  <c r="N1066" i="15"/>
  <c r="J1066" i="15"/>
  <c r="A1068" i="15"/>
  <c r="F1071" i="15"/>
  <c r="A1071" i="15"/>
  <c r="D1081" i="15"/>
  <c r="O1081" i="15"/>
  <c r="O1082" i="15"/>
  <c r="N1082" i="15"/>
  <c r="J1082" i="15"/>
  <c r="A1084" i="15"/>
  <c r="F1087" i="15"/>
  <c r="A1087" i="15"/>
  <c r="D1097" i="15"/>
  <c r="O1097" i="15"/>
  <c r="O1098" i="15"/>
  <c r="N1098" i="15"/>
  <c r="J1098" i="15"/>
  <c r="A1100" i="15"/>
  <c r="F1103" i="15"/>
  <c r="A1103" i="15"/>
  <c r="D1113" i="15"/>
  <c r="O1113" i="15"/>
  <c r="O1114" i="15"/>
  <c r="N1114" i="15"/>
  <c r="J1114" i="15"/>
  <c r="A1116" i="15"/>
  <c r="F1119" i="15"/>
  <c r="A1119" i="15"/>
  <c r="D1129" i="15"/>
  <c r="O1129" i="15"/>
  <c r="O1130" i="15"/>
  <c r="N1130" i="15"/>
  <c r="J1130" i="15"/>
  <c r="A1132" i="15"/>
  <c r="F1135" i="15"/>
  <c r="A1135" i="15"/>
  <c r="D1145" i="15"/>
  <c r="O1145" i="15"/>
  <c r="O1146" i="15"/>
  <c r="N1146" i="15"/>
  <c r="J1146" i="15"/>
  <c r="A1148" i="15"/>
  <c r="F1151" i="15"/>
  <c r="A1151" i="15"/>
  <c r="D1161" i="15"/>
  <c r="O1161" i="15"/>
  <c r="A1162" i="15"/>
  <c r="O1162" i="15"/>
  <c r="N1162" i="15"/>
  <c r="J1162" i="15"/>
  <c r="A1164" i="15"/>
  <c r="F1167" i="15"/>
  <c r="A1167" i="15"/>
  <c r="J1173" i="15"/>
  <c r="N1173" i="15"/>
  <c r="D1177" i="15"/>
  <c r="O1177" i="15"/>
  <c r="A1178" i="15"/>
  <c r="O1178" i="15"/>
  <c r="N1178" i="15"/>
  <c r="J1178" i="15"/>
  <c r="A1180" i="15"/>
  <c r="F1183" i="15"/>
  <c r="A1183" i="15"/>
  <c r="J1189" i="15"/>
  <c r="N1189" i="15"/>
  <c r="D1193" i="15"/>
  <c r="O1193" i="15"/>
  <c r="A1194" i="15"/>
  <c r="O1194" i="15"/>
  <c r="N1194" i="15"/>
  <c r="J1194" i="15"/>
  <c r="A1196" i="15"/>
  <c r="F1199" i="15"/>
  <c r="A1199" i="15"/>
  <c r="J1205" i="15"/>
  <c r="N1205" i="15"/>
  <c r="D1209" i="15"/>
  <c r="O1209" i="15"/>
  <c r="A1210" i="15"/>
  <c r="O1210" i="15"/>
  <c r="N1210" i="15"/>
  <c r="J1210" i="15"/>
  <c r="A1212" i="15"/>
  <c r="F1215" i="15"/>
  <c r="A1215" i="15"/>
  <c r="J1221" i="15"/>
  <c r="N1221" i="15"/>
  <c r="D1225" i="15"/>
  <c r="O1225" i="15"/>
  <c r="A1226" i="15"/>
  <c r="O1226" i="15"/>
  <c r="N1226" i="15"/>
  <c r="J1226" i="15"/>
  <c r="A1228" i="15"/>
  <c r="F1231" i="15"/>
  <c r="A1231" i="15"/>
  <c r="J1237" i="15"/>
  <c r="N1237" i="15"/>
  <c r="D1241" i="15"/>
  <c r="O1241" i="15"/>
  <c r="A1242" i="15"/>
  <c r="O1242" i="15"/>
  <c r="N1242" i="15"/>
  <c r="J1242" i="15"/>
  <c r="A1244" i="15"/>
  <c r="F1247" i="15"/>
  <c r="A1247" i="15"/>
  <c r="J1253" i="15"/>
  <c r="N1253" i="15"/>
  <c r="D1257" i="15"/>
  <c r="O1257" i="15"/>
  <c r="A1258" i="15"/>
  <c r="O1258" i="15"/>
  <c r="N1258" i="15"/>
  <c r="J1258" i="15"/>
  <c r="A1260" i="15"/>
  <c r="F1263" i="15"/>
  <c r="A1263" i="15"/>
  <c r="A1272" i="15"/>
  <c r="F1277" i="15"/>
  <c r="A1277" i="15"/>
  <c r="F1278" i="15"/>
  <c r="A1278" i="15"/>
  <c r="J1284" i="15"/>
  <c r="N1284" i="15"/>
  <c r="A1286" i="15"/>
  <c r="N1286" i="15"/>
  <c r="J1286" i="15"/>
  <c r="A1287" i="15"/>
  <c r="F1287" i="15"/>
  <c r="F1290" i="15"/>
  <c r="A1290" i="15"/>
  <c r="A1295" i="15"/>
  <c r="F1295" i="15"/>
  <c r="O1325" i="15"/>
  <c r="D1325" i="15"/>
  <c r="A1333" i="15"/>
  <c r="A1337" i="15"/>
  <c r="F1337" i="15"/>
  <c r="F1341" i="15"/>
  <c r="A1341" i="15"/>
  <c r="F1342" i="15"/>
  <c r="A1342" i="15"/>
  <c r="J1349" i="15"/>
  <c r="N1349" i="15"/>
  <c r="J1357" i="15"/>
  <c r="N1357" i="15"/>
  <c r="A1367" i="15"/>
  <c r="F1367" i="15"/>
  <c r="F1377" i="15"/>
  <c r="A1377" i="15"/>
  <c r="N1378" i="15"/>
  <c r="J1378" i="15"/>
  <c r="O1378" i="15"/>
  <c r="D1378" i="15"/>
  <c r="D1418" i="15"/>
  <c r="N1418" i="15"/>
  <c r="J1418" i="15"/>
  <c r="O1418" i="15"/>
  <c r="D1422" i="15"/>
  <c r="O1422" i="15"/>
  <c r="N1422" i="15"/>
  <c r="J1422" i="15"/>
  <c r="N1440" i="15"/>
  <c r="J1440" i="15"/>
  <c r="O1440" i="15"/>
  <c r="D1440" i="15"/>
  <c r="D1442" i="15"/>
  <c r="N1442" i="15"/>
  <c r="J1442" i="15"/>
  <c r="O1442" i="15"/>
  <c r="A1451" i="15"/>
  <c r="F1451" i="15"/>
  <c r="F1455" i="15"/>
  <c r="A1455" i="15"/>
  <c r="F1456" i="15"/>
  <c r="A1456" i="15"/>
  <c r="J1462" i="15"/>
  <c r="N1462" i="15"/>
  <c r="J704" i="15"/>
  <c r="J708" i="15"/>
  <c r="J712" i="15"/>
  <c r="J716" i="15"/>
  <c r="J720" i="15"/>
  <c r="J724" i="15"/>
  <c r="J728" i="15"/>
  <c r="J732" i="15"/>
  <c r="J736" i="15"/>
  <c r="J740" i="15"/>
  <c r="J744" i="15"/>
  <c r="J748" i="15"/>
  <c r="J752" i="15"/>
  <c r="J756" i="15"/>
  <c r="J760" i="15"/>
  <c r="J764" i="15"/>
  <c r="J768" i="15"/>
  <c r="J772" i="15"/>
  <c r="J776" i="15"/>
  <c r="J780" i="15"/>
  <c r="J784" i="15"/>
  <c r="J800" i="15"/>
  <c r="J804" i="15"/>
  <c r="J808" i="15"/>
  <c r="J812" i="15"/>
  <c r="J816" i="15"/>
  <c r="J820" i="15"/>
  <c r="J824" i="15"/>
  <c r="J868" i="15"/>
  <c r="J872" i="15"/>
  <c r="J876" i="15"/>
  <c r="J880" i="15"/>
  <c r="J884" i="15"/>
  <c r="J888" i="15"/>
  <c r="J892" i="15"/>
  <c r="J896" i="15"/>
  <c r="J900" i="15"/>
  <c r="J904" i="15"/>
  <c r="J908" i="15"/>
  <c r="J912" i="15"/>
  <c r="J916" i="15"/>
  <c r="J920" i="15"/>
  <c r="J924" i="15"/>
  <c r="J928" i="15"/>
  <c r="J932" i="15"/>
  <c r="J936" i="15"/>
  <c r="J940" i="15"/>
  <c r="J944" i="15"/>
  <c r="J948" i="15"/>
  <c r="J952" i="15"/>
  <c r="J956" i="15"/>
  <c r="J960" i="15"/>
  <c r="J964" i="15"/>
  <c r="J968" i="15"/>
  <c r="J972" i="15"/>
  <c r="J976" i="15"/>
  <c r="J980" i="15"/>
  <c r="J984" i="15"/>
  <c r="J988" i="15"/>
  <c r="J992" i="15"/>
  <c r="J996" i="15"/>
  <c r="J1000" i="15"/>
  <c r="J1004" i="15"/>
  <c r="J1008" i="15"/>
  <c r="A1009" i="15"/>
  <c r="J1009" i="15"/>
  <c r="N1009" i="15"/>
  <c r="A1011" i="15"/>
  <c r="N1011" i="15"/>
  <c r="J1011" i="15"/>
  <c r="A1012" i="15"/>
  <c r="A1017" i="15"/>
  <c r="J1017" i="15"/>
  <c r="N1017" i="15"/>
  <c r="A1019" i="15"/>
  <c r="N1019" i="15"/>
  <c r="J1019" i="15"/>
  <c r="A1020" i="15"/>
  <c r="A1025" i="15"/>
  <c r="J1025" i="15"/>
  <c r="N1025" i="15"/>
  <c r="A1027" i="15"/>
  <c r="N1027" i="15"/>
  <c r="J1027" i="15"/>
  <c r="A1028" i="15"/>
  <c r="A1033" i="15"/>
  <c r="J1033" i="15"/>
  <c r="N1033" i="15"/>
  <c r="A1035" i="15"/>
  <c r="N1035" i="15"/>
  <c r="J1035" i="15"/>
  <c r="A1036" i="15"/>
  <c r="N1039" i="15"/>
  <c r="A1040" i="15"/>
  <c r="F1043" i="15"/>
  <c r="A1043" i="15"/>
  <c r="J1049" i="15"/>
  <c r="N1049" i="15"/>
  <c r="D1053" i="15"/>
  <c r="O1053" i="15"/>
  <c r="A1054" i="15"/>
  <c r="O1054" i="15"/>
  <c r="N1054" i="15"/>
  <c r="J1054" i="15"/>
  <c r="N1055" i="15"/>
  <c r="A1056" i="15"/>
  <c r="F1059" i="15"/>
  <c r="A1059" i="15"/>
  <c r="J1065" i="15"/>
  <c r="N1065" i="15"/>
  <c r="D1069" i="15"/>
  <c r="O1069" i="15"/>
  <c r="A1070" i="15"/>
  <c r="O1070" i="15"/>
  <c r="N1070" i="15"/>
  <c r="J1070" i="15"/>
  <c r="N1071" i="15"/>
  <c r="A1072" i="15"/>
  <c r="F1075" i="15"/>
  <c r="A1075" i="15"/>
  <c r="J1081" i="15"/>
  <c r="N1081" i="15"/>
  <c r="D1085" i="15"/>
  <c r="O1085" i="15"/>
  <c r="A1086" i="15"/>
  <c r="O1086" i="15"/>
  <c r="N1086" i="15"/>
  <c r="J1086" i="15"/>
  <c r="N1087" i="15"/>
  <c r="A1088" i="15"/>
  <c r="F1091" i="15"/>
  <c r="A1091" i="15"/>
  <c r="J1097" i="15"/>
  <c r="N1097" i="15"/>
  <c r="D1101" i="15"/>
  <c r="O1101" i="15"/>
  <c r="A1102" i="15"/>
  <c r="O1102" i="15"/>
  <c r="N1102" i="15"/>
  <c r="J1102" i="15"/>
  <c r="N1103" i="15"/>
  <c r="A1104" i="15"/>
  <c r="F1107" i="15"/>
  <c r="A1107" i="15"/>
  <c r="J1113" i="15"/>
  <c r="N1113" i="15"/>
  <c r="D1117" i="15"/>
  <c r="O1117" i="15"/>
  <c r="A1118" i="15"/>
  <c r="O1118" i="15"/>
  <c r="N1118" i="15"/>
  <c r="J1118" i="15"/>
  <c r="N1119" i="15"/>
  <c r="A1120" i="15"/>
  <c r="F1123" i="15"/>
  <c r="A1123" i="15"/>
  <c r="J1129" i="15"/>
  <c r="N1129" i="15"/>
  <c r="D1133" i="15"/>
  <c r="O1133" i="15"/>
  <c r="A1134" i="15"/>
  <c r="O1134" i="15"/>
  <c r="N1134" i="15"/>
  <c r="J1134" i="15"/>
  <c r="N1135" i="15"/>
  <c r="A1136" i="15"/>
  <c r="F1139" i="15"/>
  <c r="A1139" i="15"/>
  <c r="J1145" i="15"/>
  <c r="N1145" i="15"/>
  <c r="D1149" i="15"/>
  <c r="O1149" i="15"/>
  <c r="A1150" i="15"/>
  <c r="O1150" i="15"/>
  <c r="N1150" i="15"/>
  <c r="J1150" i="15"/>
  <c r="N1151" i="15"/>
  <c r="A1152" i="15"/>
  <c r="F1155" i="15"/>
  <c r="A1155" i="15"/>
  <c r="J1161" i="15"/>
  <c r="N1161" i="15"/>
  <c r="D1165" i="15"/>
  <c r="O1165" i="15"/>
  <c r="A1166" i="15"/>
  <c r="O1166" i="15"/>
  <c r="N1166" i="15"/>
  <c r="J1166" i="15"/>
  <c r="N1167" i="15"/>
  <c r="A1168" i="15"/>
  <c r="F1171" i="15"/>
  <c r="A1171" i="15"/>
  <c r="J1177" i="15"/>
  <c r="N1177" i="15"/>
  <c r="D1181" i="15"/>
  <c r="O1181" i="15"/>
  <c r="A1182" i="15"/>
  <c r="O1182" i="15"/>
  <c r="N1182" i="15"/>
  <c r="J1182" i="15"/>
  <c r="N1183" i="15"/>
  <c r="A1184" i="15"/>
  <c r="F1187" i="15"/>
  <c r="A1187" i="15"/>
  <c r="J1193" i="15"/>
  <c r="N1193" i="15"/>
  <c r="D1197" i="15"/>
  <c r="O1197" i="15"/>
  <c r="A1198" i="15"/>
  <c r="O1198" i="15"/>
  <c r="N1198" i="15"/>
  <c r="J1198" i="15"/>
  <c r="N1199" i="15"/>
  <c r="A1200" i="15"/>
  <c r="F1203" i="15"/>
  <c r="A1203" i="15"/>
  <c r="J1209" i="15"/>
  <c r="N1209" i="15"/>
  <c r="D1213" i="15"/>
  <c r="O1213" i="15"/>
  <c r="A1214" i="15"/>
  <c r="O1214" i="15"/>
  <c r="N1214" i="15"/>
  <c r="J1214" i="15"/>
  <c r="N1215" i="15"/>
  <c r="A1216" i="15"/>
  <c r="F1219" i="15"/>
  <c r="A1219" i="15"/>
  <c r="J1225" i="15"/>
  <c r="N1225" i="15"/>
  <c r="D1229" i="15"/>
  <c r="O1229" i="15"/>
  <c r="A1230" i="15"/>
  <c r="O1230" i="15"/>
  <c r="N1230" i="15"/>
  <c r="J1230" i="15"/>
  <c r="N1231" i="15"/>
  <c r="A1232" i="15"/>
  <c r="F1235" i="15"/>
  <c r="A1235" i="15"/>
  <c r="J1241" i="15"/>
  <c r="N1241" i="15"/>
  <c r="D1245" i="15"/>
  <c r="O1245" i="15"/>
  <c r="A1246" i="15"/>
  <c r="O1246" i="15"/>
  <c r="N1246" i="15"/>
  <c r="J1246" i="15"/>
  <c r="N1247" i="15"/>
  <c r="A1248" i="15"/>
  <c r="F1251" i="15"/>
  <c r="A1251" i="15"/>
  <c r="J1257" i="15"/>
  <c r="N1257" i="15"/>
  <c r="D1261" i="15"/>
  <c r="O1261" i="15"/>
  <c r="A1262" i="15"/>
  <c r="O1262" i="15"/>
  <c r="N1262" i="15"/>
  <c r="J1262" i="15"/>
  <c r="N1263" i="15"/>
  <c r="A1264" i="15"/>
  <c r="D1276" i="15"/>
  <c r="O1276" i="15"/>
  <c r="N1276" i="15"/>
  <c r="J1276" i="15"/>
  <c r="N1294" i="15"/>
  <c r="J1294" i="15"/>
  <c r="O1294" i="15"/>
  <c r="D1294" i="15"/>
  <c r="D1296" i="15"/>
  <c r="N1296" i="15"/>
  <c r="J1296" i="15"/>
  <c r="A1297" i="15"/>
  <c r="F1297" i="15"/>
  <c r="F1298" i="15"/>
  <c r="A1298" i="15"/>
  <c r="D1316" i="15"/>
  <c r="O1316" i="15"/>
  <c r="A1317" i="15"/>
  <c r="O1317" i="15"/>
  <c r="N1317" i="15"/>
  <c r="J1317" i="15"/>
  <c r="J1325" i="15"/>
  <c r="N1325" i="15"/>
  <c r="D1336" i="15"/>
  <c r="N1336" i="15"/>
  <c r="J1336" i="15"/>
  <c r="O1336" i="15"/>
  <c r="D1340" i="15"/>
  <c r="O1340" i="15"/>
  <c r="N1340" i="15"/>
  <c r="J1340" i="15"/>
  <c r="A1409" i="15"/>
  <c r="F1409" i="15"/>
  <c r="O1439" i="15"/>
  <c r="D1439" i="15"/>
  <c r="N1439" i="15"/>
  <c r="J1439" i="15"/>
  <c r="A1465" i="15"/>
  <c r="F1465" i="15"/>
  <c r="F1468" i="15"/>
  <c r="A1468" i="15"/>
  <c r="F1265" i="15"/>
  <c r="F1273" i="15"/>
  <c r="N1278" i="15"/>
  <c r="J1278" i="15"/>
  <c r="A1279" i="15"/>
  <c r="F1279" i="15"/>
  <c r="F1282" i="15"/>
  <c r="A1282" i="15"/>
  <c r="D1288" i="15"/>
  <c r="N1288" i="15"/>
  <c r="J1288" i="15"/>
  <c r="A1289" i="15"/>
  <c r="F1302" i="15"/>
  <c r="N1310" i="15"/>
  <c r="J1310" i="15"/>
  <c r="A1311" i="15"/>
  <c r="F1311" i="15"/>
  <c r="F1314" i="15"/>
  <c r="A1314" i="15"/>
  <c r="D1320" i="15"/>
  <c r="N1320" i="15"/>
  <c r="J1320" i="15"/>
  <c r="A1321" i="15"/>
  <c r="F1334" i="15"/>
  <c r="N1342" i="15"/>
  <c r="J1342" i="15"/>
  <c r="A1343" i="15"/>
  <c r="F1343" i="15"/>
  <c r="F1346" i="15"/>
  <c r="A1346" i="15"/>
  <c r="A1351" i="15"/>
  <c r="F1351" i="15"/>
  <c r="F1353" i="15"/>
  <c r="A1353" i="15"/>
  <c r="F1354" i="15"/>
  <c r="A1354" i="15"/>
  <c r="A1359" i="15"/>
  <c r="F1359" i="15"/>
  <c r="F1361" i="15"/>
  <c r="A1361" i="15"/>
  <c r="F1362" i="15"/>
  <c r="A1362" i="15"/>
  <c r="O1385" i="15"/>
  <c r="N1385" i="15"/>
  <c r="J1385" i="15"/>
  <c r="D1385" i="15"/>
  <c r="A1399" i="15"/>
  <c r="F1399" i="15"/>
  <c r="F1401" i="15"/>
  <c r="A1401" i="15"/>
  <c r="F1402" i="15"/>
  <c r="A1402" i="15"/>
  <c r="F1431" i="15"/>
  <c r="A1431" i="15"/>
  <c r="D1482" i="15"/>
  <c r="N1482" i="15"/>
  <c r="J1482" i="15"/>
  <c r="O1482" i="15"/>
  <c r="O1488" i="15"/>
  <c r="D1488" i="15"/>
  <c r="N1488" i="15"/>
  <c r="J1488" i="15"/>
  <c r="A1514" i="15"/>
  <c r="F1514" i="15"/>
  <c r="F1533" i="15"/>
  <c r="A1533" i="15"/>
  <c r="N1537" i="15"/>
  <c r="J1537" i="15"/>
  <c r="O1537" i="15"/>
  <c r="D1537" i="15"/>
  <c r="D1539" i="15"/>
  <c r="O1539" i="15"/>
  <c r="N1539" i="15"/>
  <c r="J1539" i="15"/>
  <c r="J1039" i="15"/>
  <c r="J1043" i="15"/>
  <c r="J1047" i="15"/>
  <c r="J1051" i="15"/>
  <c r="J1055" i="15"/>
  <c r="J1059" i="15"/>
  <c r="J1063" i="15"/>
  <c r="J1067" i="15"/>
  <c r="J1071" i="15"/>
  <c r="J1075" i="15"/>
  <c r="J1079" i="15"/>
  <c r="J1083" i="15"/>
  <c r="J1087" i="15"/>
  <c r="J1091" i="15"/>
  <c r="J1095" i="15"/>
  <c r="J1099" i="15"/>
  <c r="J1103" i="15"/>
  <c r="J1107" i="15"/>
  <c r="J1111" i="15"/>
  <c r="J1115" i="15"/>
  <c r="J1119" i="15"/>
  <c r="J1123" i="15"/>
  <c r="J1127" i="15"/>
  <c r="J1131" i="15"/>
  <c r="J1135" i="15"/>
  <c r="J1139" i="15"/>
  <c r="J1143" i="15"/>
  <c r="J1147" i="15"/>
  <c r="J1151" i="15"/>
  <c r="J1155" i="15"/>
  <c r="J1159" i="15"/>
  <c r="J1163" i="15"/>
  <c r="J1167" i="15"/>
  <c r="J1171" i="15"/>
  <c r="J1175" i="15"/>
  <c r="J1179" i="15"/>
  <c r="J1183" i="15"/>
  <c r="J1187" i="15"/>
  <c r="J1191" i="15"/>
  <c r="J1195" i="15"/>
  <c r="J1199" i="15"/>
  <c r="J1203" i="15"/>
  <c r="J1207" i="15"/>
  <c r="J1211" i="15"/>
  <c r="J1215" i="15"/>
  <c r="J1219" i="15"/>
  <c r="J1223" i="15"/>
  <c r="J1227" i="15"/>
  <c r="J1231" i="15"/>
  <c r="J1235" i="15"/>
  <c r="J1239" i="15"/>
  <c r="J1243" i="15"/>
  <c r="J1247" i="15"/>
  <c r="J1251" i="15"/>
  <c r="J1255" i="15"/>
  <c r="J1259" i="15"/>
  <c r="J1263" i="15"/>
  <c r="A1265" i="15"/>
  <c r="N1265" i="15"/>
  <c r="J1265" i="15"/>
  <c r="A1266" i="15"/>
  <c r="A1271" i="15"/>
  <c r="J1271" i="15"/>
  <c r="N1271" i="15"/>
  <c r="A1273" i="15"/>
  <c r="N1273" i="15"/>
  <c r="J1273" i="15"/>
  <c r="F1274" i="15"/>
  <c r="A1274" i="15"/>
  <c r="J1277" i="15"/>
  <c r="N1277" i="15"/>
  <c r="D1280" i="15"/>
  <c r="N1280" i="15"/>
  <c r="J1280" i="15"/>
  <c r="A1281" i="15"/>
  <c r="A1300" i="15"/>
  <c r="J1300" i="15"/>
  <c r="N1300" i="15"/>
  <c r="A1302" i="15"/>
  <c r="N1302" i="15"/>
  <c r="J1302" i="15"/>
  <c r="A1303" i="15"/>
  <c r="F1303" i="15"/>
  <c r="F1306" i="15"/>
  <c r="A1306" i="15"/>
  <c r="J1309" i="15"/>
  <c r="N1309" i="15"/>
  <c r="D1312" i="15"/>
  <c r="N1312" i="15"/>
  <c r="J1312" i="15"/>
  <c r="A1313" i="15"/>
  <c r="A1332" i="15"/>
  <c r="J1332" i="15"/>
  <c r="N1332" i="15"/>
  <c r="A1334" i="15"/>
  <c r="N1334" i="15"/>
  <c r="J1334" i="15"/>
  <c r="A1335" i="15"/>
  <c r="F1335" i="15"/>
  <c r="F1338" i="15"/>
  <c r="A1338" i="15"/>
  <c r="J1341" i="15"/>
  <c r="N1341" i="15"/>
  <c r="D1344" i="15"/>
  <c r="N1344" i="15"/>
  <c r="J1344" i="15"/>
  <c r="A1345" i="15"/>
  <c r="N1350" i="15"/>
  <c r="J1350" i="15"/>
  <c r="O1350" i="15"/>
  <c r="D1350" i="15"/>
  <c r="D1352" i="15"/>
  <c r="O1352" i="15"/>
  <c r="N1352" i="15"/>
  <c r="J1352" i="15"/>
  <c r="N1358" i="15"/>
  <c r="J1358" i="15"/>
  <c r="O1358" i="15"/>
  <c r="D1358" i="15"/>
  <c r="D1360" i="15"/>
  <c r="O1360" i="15"/>
  <c r="N1360" i="15"/>
  <c r="J1360" i="15"/>
  <c r="F1369" i="15"/>
  <c r="A1369" i="15"/>
  <c r="O1373" i="15"/>
  <c r="D1373" i="15"/>
  <c r="A1379" i="15"/>
  <c r="F1379" i="15"/>
  <c r="O1381" i="15"/>
  <c r="D1381" i="15"/>
  <c r="N1381" i="15"/>
  <c r="J1381" i="15"/>
  <c r="N1382" i="15"/>
  <c r="J1382" i="15"/>
  <c r="O1382" i="15"/>
  <c r="D1382" i="15"/>
  <c r="D1384" i="15"/>
  <c r="O1384" i="15"/>
  <c r="A1386" i="15"/>
  <c r="N1386" i="15"/>
  <c r="J1386" i="15"/>
  <c r="A1387" i="15"/>
  <c r="F1387" i="15"/>
  <c r="A1391" i="15"/>
  <c r="F1391" i="15"/>
  <c r="F1393" i="15"/>
  <c r="A1393" i="15"/>
  <c r="F1394" i="15"/>
  <c r="A1394" i="15"/>
  <c r="O1463" i="15"/>
  <c r="N1463" i="15"/>
  <c r="J1463" i="15"/>
  <c r="D1463" i="15"/>
  <c r="A1473" i="15"/>
  <c r="F1473" i="15"/>
  <c r="A1506" i="15"/>
  <c r="F1506" i="15"/>
  <c r="F1508" i="15"/>
  <c r="A1508" i="15"/>
  <c r="O1532" i="15"/>
  <c r="N1532" i="15"/>
  <c r="J1532" i="15"/>
  <c r="D1532" i="15"/>
  <c r="N1274" i="15"/>
  <c r="J1274" i="15"/>
  <c r="A1275" i="15"/>
  <c r="N1282" i="15"/>
  <c r="J1282" i="15"/>
  <c r="A1283" i="15"/>
  <c r="N1290" i="15"/>
  <c r="J1290" i="15"/>
  <c r="A1291" i="15"/>
  <c r="N1298" i="15"/>
  <c r="J1298" i="15"/>
  <c r="A1299" i="15"/>
  <c r="N1306" i="15"/>
  <c r="J1306" i="15"/>
  <c r="A1307" i="15"/>
  <c r="N1314" i="15"/>
  <c r="J1314" i="15"/>
  <c r="A1315" i="15"/>
  <c r="N1322" i="15"/>
  <c r="J1322" i="15"/>
  <c r="A1323" i="15"/>
  <c r="N1330" i="15"/>
  <c r="J1330" i="15"/>
  <c r="A1331" i="15"/>
  <c r="N1338" i="15"/>
  <c r="J1338" i="15"/>
  <c r="A1339" i="15"/>
  <c r="N1346" i="15"/>
  <c r="J1346" i="15"/>
  <c r="A1347" i="15"/>
  <c r="N1354" i="15"/>
  <c r="J1354" i="15"/>
  <c r="A1355" i="15"/>
  <c r="N1362" i="15"/>
  <c r="J1362" i="15"/>
  <c r="A1363" i="15"/>
  <c r="N1366" i="15"/>
  <c r="J1366" i="15"/>
  <c r="O1366" i="15"/>
  <c r="D1366" i="15"/>
  <c r="D1368" i="15"/>
  <c r="O1368" i="15"/>
  <c r="O1369" i="15"/>
  <c r="N1369" i="15"/>
  <c r="J1369" i="15"/>
  <c r="D1370" i="15"/>
  <c r="A1375" i="15"/>
  <c r="O1389" i="15"/>
  <c r="D1389" i="15"/>
  <c r="D1392" i="15"/>
  <c r="O1392" i="15"/>
  <c r="N1392" i="15"/>
  <c r="J1392" i="15"/>
  <c r="N1398" i="15"/>
  <c r="J1398" i="15"/>
  <c r="O1398" i="15"/>
  <c r="D1398" i="15"/>
  <c r="D1400" i="15"/>
  <c r="O1400" i="15"/>
  <c r="N1400" i="15"/>
  <c r="J1400" i="15"/>
  <c r="N1408" i="15"/>
  <c r="J1408" i="15"/>
  <c r="O1408" i="15"/>
  <c r="D1408" i="15"/>
  <c r="D1410" i="15"/>
  <c r="N1410" i="15"/>
  <c r="J1410" i="15"/>
  <c r="A1411" i="15"/>
  <c r="F1411" i="15"/>
  <c r="F1412" i="15"/>
  <c r="A1412" i="15"/>
  <c r="D1430" i="15"/>
  <c r="O1430" i="15"/>
  <c r="O1431" i="15"/>
  <c r="N1431" i="15"/>
  <c r="J1431" i="15"/>
  <c r="D1432" i="15"/>
  <c r="D1450" i="15"/>
  <c r="N1450" i="15"/>
  <c r="J1450" i="15"/>
  <c r="O1450" i="15"/>
  <c r="D1454" i="15"/>
  <c r="O1454" i="15"/>
  <c r="N1454" i="15"/>
  <c r="J1454" i="15"/>
  <c r="N1472" i="15"/>
  <c r="J1472" i="15"/>
  <c r="O1472" i="15"/>
  <c r="D1472" i="15"/>
  <c r="D1474" i="15"/>
  <c r="N1474" i="15"/>
  <c r="J1474" i="15"/>
  <c r="A1475" i="15"/>
  <c r="F1475" i="15"/>
  <c r="F1476" i="15"/>
  <c r="A1476" i="15"/>
  <c r="F1501" i="15"/>
  <c r="A1501" i="15"/>
  <c r="O1520" i="15"/>
  <c r="D1520" i="15"/>
  <c r="A1526" i="15"/>
  <c r="F1526" i="15"/>
  <c r="N1529" i="15"/>
  <c r="J1529" i="15"/>
  <c r="O1529" i="15"/>
  <c r="D1529" i="15"/>
  <c r="N1533" i="15"/>
  <c r="J1533" i="15"/>
  <c r="A1534" i="15"/>
  <c r="F1534" i="15"/>
  <c r="O1536" i="15"/>
  <c r="D1536" i="15"/>
  <c r="N1536" i="15"/>
  <c r="J1536" i="15"/>
  <c r="O1540" i="15"/>
  <c r="N1540" i="15"/>
  <c r="J1540" i="15"/>
  <c r="O1365" i="15"/>
  <c r="D1365" i="15"/>
  <c r="N1370" i="15"/>
  <c r="J1370" i="15"/>
  <c r="A1371" i="15"/>
  <c r="N1374" i="15"/>
  <c r="J1374" i="15"/>
  <c r="O1374" i="15"/>
  <c r="D1374" i="15"/>
  <c r="D1376" i="15"/>
  <c r="O1376" i="15"/>
  <c r="O1377" i="15"/>
  <c r="N1377" i="15"/>
  <c r="J1377" i="15"/>
  <c r="A1383" i="15"/>
  <c r="O1397" i="15"/>
  <c r="D1397" i="15"/>
  <c r="O1407" i="15"/>
  <c r="D1407" i="15"/>
  <c r="A1415" i="15"/>
  <c r="A1419" i="15"/>
  <c r="F1419" i="15"/>
  <c r="F1423" i="15"/>
  <c r="A1423" i="15"/>
  <c r="F1424" i="15"/>
  <c r="A1424" i="15"/>
  <c r="N1432" i="15"/>
  <c r="J1432" i="15"/>
  <c r="A1433" i="15"/>
  <c r="F1433" i="15"/>
  <c r="F1436" i="15"/>
  <c r="A1436" i="15"/>
  <c r="A1441" i="15"/>
  <c r="F1441" i="15"/>
  <c r="O1471" i="15"/>
  <c r="D1471" i="15"/>
  <c r="A1479" i="15"/>
  <c r="A1483" i="15"/>
  <c r="F1483" i="15"/>
  <c r="O1500" i="15"/>
  <c r="N1500" i="15"/>
  <c r="J1500" i="15"/>
  <c r="D1500" i="15"/>
  <c r="J1520" i="15"/>
  <c r="N1520" i="15"/>
  <c r="F1524" i="15"/>
  <c r="A1524" i="15"/>
  <c r="N1394" i="15"/>
  <c r="J1394" i="15"/>
  <c r="A1395" i="15"/>
  <c r="N1402" i="15"/>
  <c r="J1402" i="15"/>
  <c r="A1403" i="15"/>
  <c r="F1416" i="15"/>
  <c r="N1424" i="15"/>
  <c r="J1424" i="15"/>
  <c r="A1425" i="15"/>
  <c r="F1425" i="15"/>
  <c r="F1428" i="15"/>
  <c r="A1428" i="15"/>
  <c r="D1434" i="15"/>
  <c r="N1434" i="15"/>
  <c r="J1434" i="15"/>
  <c r="A1435" i="15"/>
  <c r="F1448" i="15"/>
  <c r="N1456" i="15"/>
  <c r="J1456" i="15"/>
  <c r="A1457" i="15"/>
  <c r="F1457" i="15"/>
  <c r="F1460" i="15"/>
  <c r="A1460" i="15"/>
  <c r="D1466" i="15"/>
  <c r="N1466" i="15"/>
  <c r="J1466" i="15"/>
  <c r="A1467" i="15"/>
  <c r="F1480" i="15"/>
  <c r="F1492" i="15"/>
  <c r="A1492" i="15"/>
  <c r="A1494" i="15"/>
  <c r="N1497" i="15"/>
  <c r="J1497" i="15"/>
  <c r="O1497" i="15"/>
  <c r="D1497" i="15"/>
  <c r="D1499" i="15"/>
  <c r="O1499" i="15"/>
  <c r="N1501" i="15"/>
  <c r="J1501" i="15"/>
  <c r="A1502" i="15"/>
  <c r="F1502" i="15"/>
  <c r="O1504" i="15"/>
  <c r="D1504" i="15"/>
  <c r="N1504" i="15"/>
  <c r="J1504" i="15"/>
  <c r="N1505" i="15"/>
  <c r="J1505" i="15"/>
  <c r="O1505" i="15"/>
  <c r="D1505" i="15"/>
  <c r="D1507" i="15"/>
  <c r="O1507" i="15"/>
  <c r="O1508" i="15"/>
  <c r="N1508" i="15"/>
  <c r="J1508" i="15"/>
  <c r="N1513" i="15"/>
  <c r="J1513" i="15"/>
  <c r="O1513" i="15"/>
  <c r="D1513" i="15"/>
  <c r="D1515" i="15"/>
  <c r="O1515" i="15"/>
  <c r="N1515" i="15"/>
  <c r="J1515" i="15"/>
  <c r="F1517" i="15"/>
  <c r="A1517" i="15"/>
  <c r="A1522" i="15"/>
  <c r="N1525" i="15"/>
  <c r="J1525" i="15"/>
  <c r="O1525" i="15"/>
  <c r="D1525" i="15"/>
  <c r="O1528" i="15"/>
  <c r="D1528" i="15"/>
  <c r="N1541" i="15"/>
  <c r="J1541" i="15"/>
  <c r="A1542" i="15"/>
  <c r="J1393" i="15"/>
  <c r="N1393" i="15"/>
  <c r="J1401" i="15"/>
  <c r="N1401" i="15"/>
  <c r="A1414" i="15"/>
  <c r="J1414" i="15"/>
  <c r="N1414" i="15"/>
  <c r="A1416" i="15"/>
  <c r="N1416" i="15"/>
  <c r="J1416" i="15"/>
  <c r="A1417" i="15"/>
  <c r="F1417" i="15"/>
  <c r="F1420" i="15"/>
  <c r="A1420" i="15"/>
  <c r="J1423" i="15"/>
  <c r="N1423" i="15"/>
  <c r="D1426" i="15"/>
  <c r="N1426" i="15"/>
  <c r="J1426" i="15"/>
  <c r="A1427" i="15"/>
  <c r="A1446" i="15"/>
  <c r="J1446" i="15"/>
  <c r="N1446" i="15"/>
  <c r="A1448" i="15"/>
  <c r="N1448" i="15"/>
  <c r="J1448" i="15"/>
  <c r="A1449" i="15"/>
  <c r="F1449" i="15"/>
  <c r="F1452" i="15"/>
  <c r="A1452" i="15"/>
  <c r="J1455" i="15"/>
  <c r="N1455" i="15"/>
  <c r="D1458" i="15"/>
  <c r="N1458" i="15"/>
  <c r="J1458" i="15"/>
  <c r="A1459" i="15"/>
  <c r="A1478" i="15"/>
  <c r="J1478" i="15"/>
  <c r="N1478" i="15"/>
  <c r="A1480" i="15"/>
  <c r="N1480" i="15"/>
  <c r="J1480" i="15"/>
  <c r="A1481" i="15"/>
  <c r="F1481" i="15"/>
  <c r="F1484" i="15"/>
  <c r="A1484" i="15"/>
  <c r="A1490" i="15"/>
  <c r="N1493" i="15"/>
  <c r="J1493" i="15"/>
  <c r="O1493" i="15"/>
  <c r="D1493" i="15"/>
  <c r="O1496" i="15"/>
  <c r="D1496" i="15"/>
  <c r="J1499" i="15"/>
  <c r="N1499" i="15"/>
  <c r="J1507" i="15"/>
  <c r="N1507" i="15"/>
  <c r="A1509" i="15"/>
  <c r="N1509" i="15"/>
  <c r="J1509" i="15"/>
  <c r="A1510" i="15"/>
  <c r="A1516" i="15"/>
  <c r="O1516" i="15"/>
  <c r="N1516" i="15"/>
  <c r="J1516" i="15"/>
  <c r="J1528" i="15"/>
  <c r="N1528" i="15"/>
  <c r="A1405" i="15"/>
  <c r="N1412" i="15"/>
  <c r="J1412" i="15"/>
  <c r="A1413" i="15"/>
  <c r="N1420" i="15"/>
  <c r="J1420" i="15"/>
  <c r="A1421" i="15"/>
  <c r="N1428" i="15"/>
  <c r="J1428" i="15"/>
  <c r="A1429" i="15"/>
  <c r="N1436" i="15"/>
  <c r="J1436" i="15"/>
  <c r="A1437" i="15"/>
  <c r="N1444" i="15"/>
  <c r="J1444" i="15"/>
  <c r="A1445" i="15"/>
  <c r="N1452" i="15"/>
  <c r="J1452" i="15"/>
  <c r="A1453" i="15"/>
  <c r="N1460" i="15"/>
  <c r="J1460" i="15"/>
  <c r="A1461" i="15"/>
  <c r="N1468" i="15"/>
  <c r="J1468" i="15"/>
  <c r="A1469" i="15"/>
  <c r="N1476" i="15"/>
  <c r="J1476" i="15"/>
  <c r="A1477" i="15"/>
  <c r="N1484" i="15"/>
  <c r="J1484" i="15"/>
  <c r="A1485" i="15"/>
  <c r="A1486" i="15"/>
  <c r="N1489" i="15"/>
  <c r="J1489" i="15"/>
  <c r="O1489" i="15"/>
  <c r="D1489" i="15"/>
  <c r="D1491" i="15"/>
  <c r="O1491" i="15"/>
  <c r="O1492" i="15"/>
  <c r="N1492" i="15"/>
  <c r="J1492" i="15"/>
  <c r="A1498" i="15"/>
  <c r="O1512" i="15"/>
  <c r="D1512" i="15"/>
  <c r="N1517" i="15"/>
  <c r="J1517" i="15"/>
  <c r="A1518" i="15"/>
  <c r="N1521" i="15"/>
  <c r="J1521" i="15"/>
  <c r="O1521" i="15"/>
  <c r="D1521" i="15"/>
  <c r="D1523" i="15"/>
  <c r="O1523" i="15"/>
  <c r="O1524" i="15"/>
  <c r="N1524" i="15"/>
  <c r="J1524" i="15"/>
  <c r="A1530" i="15"/>
  <c r="AL1007" i="3"/>
  <c r="AK1007" i="3"/>
  <c r="AJ1007" i="3"/>
  <c r="AL1006" i="3"/>
  <c r="AK1006" i="3"/>
  <c r="AJ1006" i="3"/>
  <c r="AL1005" i="3"/>
  <c r="AK1005" i="3"/>
  <c r="AJ1005" i="3"/>
  <c r="AL1004" i="3"/>
  <c r="AK1004" i="3"/>
  <c r="AJ1004" i="3"/>
  <c r="AL1003" i="3"/>
  <c r="AK1003" i="3"/>
  <c r="AJ1003" i="3"/>
  <c r="AL1002" i="3"/>
  <c r="AK1002" i="3"/>
  <c r="AJ1002" i="3"/>
  <c r="AL1001" i="3"/>
  <c r="AK1001" i="3"/>
  <c r="AJ1001" i="3"/>
  <c r="AL1000" i="3"/>
  <c r="AK1000" i="3"/>
  <c r="AJ1000" i="3"/>
  <c r="AL999" i="3"/>
  <c r="AK999" i="3"/>
  <c r="AJ999" i="3"/>
  <c r="AL998" i="3"/>
  <c r="AK998" i="3"/>
  <c r="AJ998" i="3"/>
  <c r="AL997" i="3"/>
  <c r="AK997" i="3"/>
  <c r="AJ997" i="3"/>
  <c r="AL996" i="3"/>
  <c r="AK996" i="3"/>
  <c r="AJ996" i="3"/>
  <c r="AL995" i="3"/>
  <c r="AK995" i="3"/>
  <c r="AJ995" i="3"/>
  <c r="AL994" i="3"/>
  <c r="AK994" i="3"/>
  <c r="AJ994" i="3"/>
  <c r="AL993" i="3"/>
  <c r="AK993" i="3"/>
  <c r="AJ993" i="3"/>
  <c r="AL992" i="3"/>
  <c r="AK992" i="3"/>
  <c r="AJ992" i="3"/>
  <c r="AL991" i="3"/>
  <c r="AK991" i="3"/>
  <c r="AJ991" i="3"/>
  <c r="AL990" i="3"/>
  <c r="AK990" i="3"/>
  <c r="AJ990" i="3"/>
  <c r="AL989" i="3"/>
  <c r="AK989" i="3"/>
  <c r="AJ989" i="3"/>
  <c r="AL988" i="3"/>
  <c r="AK988" i="3"/>
  <c r="AJ988" i="3"/>
  <c r="AL987" i="3"/>
  <c r="AK987" i="3"/>
  <c r="AJ987" i="3"/>
  <c r="AL986" i="3"/>
  <c r="AK986" i="3"/>
  <c r="AJ986" i="3"/>
  <c r="AL985" i="3"/>
  <c r="AK985" i="3"/>
  <c r="AJ985" i="3"/>
  <c r="AL984" i="3"/>
  <c r="AK984" i="3"/>
  <c r="AJ984" i="3"/>
  <c r="AL983" i="3"/>
  <c r="AK983" i="3"/>
  <c r="AJ983" i="3"/>
  <c r="AL982" i="3"/>
  <c r="AK982" i="3"/>
  <c r="AJ982" i="3"/>
  <c r="AL981" i="3"/>
  <c r="AK981" i="3"/>
  <c r="AJ981" i="3"/>
  <c r="AL980" i="3"/>
  <c r="AK980" i="3"/>
  <c r="AJ980" i="3"/>
  <c r="AL979" i="3"/>
  <c r="AK979" i="3"/>
  <c r="AJ979" i="3"/>
  <c r="AL978" i="3"/>
  <c r="AK978" i="3"/>
  <c r="AJ978" i="3"/>
  <c r="AL977" i="3"/>
  <c r="AK977" i="3"/>
  <c r="AJ977" i="3"/>
  <c r="AL976" i="3"/>
  <c r="AK976" i="3"/>
  <c r="AJ976" i="3"/>
  <c r="AL975" i="3"/>
  <c r="AK975" i="3"/>
  <c r="AJ975" i="3"/>
  <c r="AL974" i="3"/>
  <c r="AK974" i="3"/>
  <c r="AJ974" i="3"/>
  <c r="AL973" i="3"/>
  <c r="AK973" i="3"/>
  <c r="AJ973" i="3"/>
  <c r="AL972" i="3"/>
  <c r="AK972" i="3"/>
  <c r="AJ972" i="3"/>
  <c r="AL971" i="3"/>
  <c r="AK971" i="3"/>
  <c r="AJ971" i="3"/>
  <c r="AL970" i="3"/>
  <c r="AK970" i="3"/>
  <c r="AJ970" i="3"/>
  <c r="AL969" i="3"/>
  <c r="AK969" i="3"/>
  <c r="AJ969" i="3"/>
  <c r="AL968" i="3"/>
  <c r="AK968" i="3"/>
  <c r="AJ968" i="3"/>
  <c r="AL967" i="3"/>
  <c r="AK967" i="3"/>
  <c r="AJ967" i="3"/>
  <c r="AL966" i="3"/>
  <c r="AK966" i="3"/>
  <c r="AJ966" i="3"/>
  <c r="AL965" i="3"/>
  <c r="AK965" i="3"/>
  <c r="AJ965" i="3"/>
  <c r="AL964" i="3"/>
  <c r="AK964" i="3"/>
  <c r="AJ964" i="3"/>
  <c r="AL963" i="3"/>
  <c r="AK963" i="3"/>
  <c r="AJ963" i="3"/>
  <c r="AL962" i="3"/>
  <c r="AK962" i="3"/>
  <c r="AJ962" i="3"/>
  <c r="AL961" i="3"/>
  <c r="AK961" i="3"/>
  <c r="AJ961" i="3"/>
  <c r="AL960" i="3"/>
  <c r="AK960" i="3"/>
  <c r="AJ960" i="3"/>
  <c r="AL959" i="3"/>
  <c r="AK959" i="3"/>
  <c r="AJ959" i="3"/>
  <c r="AL958" i="3"/>
  <c r="AK958" i="3"/>
  <c r="AJ958" i="3"/>
  <c r="AL957" i="3"/>
  <c r="AK957" i="3"/>
  <c r="AJ957" i="3"/>
  <c r="AL956" i="3"/>
  <c r="AK956" i="3"/>
  <c r="AJ956" i="3"/>
  <c r="AL955" i="3"/>
  <c r="AK955" i="3"/>
  <c r="AJ955" i="3"/>
  <c r="AL954" i="3"/>
  <c r="AK954" i="3"/>
  <c r="AJ954" i="3"/>
  <c r="AL953" i="3"/>
  <c r="AK953" i="3"/>
  <c r="AJ953" i="3"/>
  <c r="AL952" i="3"/>
  <c r="AK952" i="3"/>
  <c r="AJ952" i="3"/>
  <c r="AL951" i="3"/>
  <c r="AK951" i="3"/>
  <c r="AJ951" i="3"/>
  <c r="AL950" i="3"/>
  <c r="AK950" i="3"/>
  <c r="AJ950" i="3"/>
  <c r="AL949" i="3"/>
  <c r="AK949" i="3"/>
  <c r="AJ949" i="3"/>
  <c r="AL948" i="3"/>
  <c r="AK948" i="3"/>
  <c r="AJ948" i="3"/>
  <c r="AL947" i="3"/>
  <c r="AK947" i="3"/>
  <c r="AJ947" i="3"/>
  <c r="AL946" i="3"/>
  <c r="AK946" i="3"/>
  <c r="AJ946" i="3"/>
  <c r="AL945" i="3"/>
  <c r="AK945" i="3"/>
  <c r="AJ945" i="3"/>
  <c r="AL944" i="3"/>
  <c r="AK944" i="3"/>
  <c r="AJ944" i="3"/>
  <c r="AL943" i="3"/>
  <c r="AK943" i="3"/>
  <c r="AJ943" i="3"/>
  <c r="AL942" i="3"/>
  <c r="AK942" i="3"/>
  <c r="AJ942" i="3"/>
  <c r="AL941" i="3"/>
  <c r="AK941" i="3"/>
  <c r="AJ941" i="3"/>
  <c r="AL940" i="3"/>
  <c r="AK940" i="3"/>
  <c r="AJ940" i="3"/>
  <c r="AL939" i="3"/>
  <c r="AK939" i="3"/>
  <c r="AJ939" i="3"/>
  <c r="AL938" i="3"/>
  <c r="AK938" i="3"/>
  <c r="AJ938" i="3"/>
  <c r="AL937" i="3"/>
  <c r="AK937" i="3"/>
  <c r="AJ937" i="3"/>
  <c r="AL936" i="3"/>
  <c r="AK936" i="3"/>
  <c r="AJ936" i="3"/>
  <c r="AL935" i="3"/>
  <c r="AK935" i="3"/>
  <c r="AJ935" i="3"/>
  <c r="AL934" i="3"/>
  <c r="AK934" i="3"/>
  <c r="AJ934" i="3"/>
  <c r="AL933" i="3"/>
  <c r="AK933" i="3"/>
  <c r="AJ933" i="3"/>
  <c r="AL932" i="3"/>
  <c r="AK932" i="3"/>
  <c r="AJ932" i="3"/>
  <c r="AL931" i="3"/>
  <c r="AK931" i="3"/>
  <c r="AJ931" i="3"/>
  <c r="AL930" i="3"/>
  <c r="AK930" i="3"/>
  <c r="AJ930" i="3"/>
  <c r="AL929" i="3"/>
  <c r="AK929" i="3"/>
  <c r="AJ929" i="3"/>
  <c r="AL928" i="3"/>
  <c r="AK928" i="3"/>
  <c r="AJ928" i="3"/>
  <c r="AL927" i="3"/>
  <c r="AK927" i="3"/>
  <c r="AJ927" i="3"/>
  <c r="AL926" i="3"/>
  <c r="AK926" i="3"/>
  <c r="AJ926" i="3"/>
  <c r="AL925" i="3"/>
  <c r="AK925" i="3"/>
  <c r="AJ925" i="3"/>
  <c r="AL924" i="3"/>
  <c r="AK924" i="3"/>
  <c r="AJ924" i="3"/>
  <c r="AL923" i="3"/>
  <c r="AK923" i="3"/>
  <c r="AJ923" i="3"/>
  <c r="AL922" i="3"/>
  <c r="AK922" i="3"/>
  <c r="AJ922" i="3"/>
  <c r="AL921" i="3"/>
  <c r="AK921" i="3"/>
  <c r="AJ921" i="3"/>
  <c r="AL920" i="3"/>
  <c r="AK920" i="3"/>
  <c r="AJ920" i="3"/>
  <c r="AL919" i="3"/>
  <c r="AK919" i="3"/>
  <c r="AJ919" i="3"/>
  <c r="AL918" i="3"/>
  <c r="AK918" i="3"/>
  <c r="AJ918" i="3"/>
  <c r="AL917" i="3"/>
  <c r="AK917" i="3"/>
  <c r="AJ917" i="3"/>
  <c r="AL916" i="3"/>
  <c r="AK916" i="3"/>
  <c r="AJ916" i="3"/>
  <c r="AL915" i="3"/>
  <c r="AK915" i="3"/>
  <c r="AJ915" i="3"/>
  <c r="AL914" i="3"/>
  <c r="AK914" i="3"/>
  <c r="AJ914" i="3"/>
  <c r="AL913" i="3"/>
  <c r="AK913" i="3"/>
  <c r="AJ913" i="3"/>
  <c r="AL912" i="3"/>
  <c r="AK912" i="3"/>
  <c r="AJ912" i="3"/>
  <c r="AL911" i="3"/>
  <c r="AK911" i="3"/>
  <c r="AJ911" i="3"/>
  <c r="AL910" i="3"/>
  <c r="AK910" i="3"/>
  <c r="AJ910" i="3"/>
  <c r="AL909" i="3"/>
  <c r="AK909" i="3"/>
  <c r="AJ909" i="3"/>
  <c r="AL908" i="3"/>
  <c r="AK908" i="3"/>
  <c r="AJ908" i="3"/>
  <c r="AL907" i="3"/>
  <c r="AK907" i="3"/>
  <c r="AJ907" i="3"/>
  <c r="AL906" i="3"/>
  <c r="AK906" i="3"/>
  <c r="AJ906" i="3"/>
  <c r="AL905" i="3"/>
  <c r="AK905" i="3"/>
  <c r="AJ905" i="3"/>
  <c r="AL904" i="3"/>
  <c r="AK904" i="3"/>
  <c r="AJ904" i="3"/>
  <c r="AL903" i="3"/>
  <c r="AK903" i="3"/>
  <c r="AJ903" i="3"/>
  <c r="AL902" i="3"/>
  <c r="AK902" i="3"/>
  <c r="AJ902" i="3"/>
  <c r="AL901" i="3"/>
  <c r="AK901" i="3"/>
  <c r="AJ901" i="3"/>
  <c r="AL900" i="3"/>
  <c r="AK900" i="3"/>
  <c r="AJ900" i="3"/>
  <c r="AL899" i="3"/>
  <c r="AK899" i="3"/>
  <c r="AJ899" i="3"/>
  <c r="AL898" i="3"/>
  <c r="AK898" i="3"/>
  <c r="AJ898" i="3"/>
  <c r="AL897" i="3"/>
  <c r="AK897" i="3"/>
  <c r="AJ897" i="3"/>
  <c r="AL896" i="3"/>
  <c r="AK896" i="3"/>
  <c r="AJ896" i="3"/>
  <c r="AL895" i="3"/>
  <c r="AK895" i="3"/>
  <c r="AJ895" i="3"/>
  <c r="AL894" i="3"/>
  <c r="AK894" i="3"/>
  <c r="AJ894" i="3"/>
  <c r="AL893" i="3"/>
  <c r="AK893" i="3"/>
  <c r="AJ893" i="3"/>
  <c r="AL892" i="3"/>
  <c r="AK892" i="3"/>
  <c r="AJ892" i="3"/>
  <c r="AL891" i="3"/>
  <c r="AK891" i="3"/>
  <c r="AJ891" i="3"/>
  <c r="AL890" i="3"/>
  <c r="AK890" i="3"/>
  <c r="AJ890" i="3"/>
  <c r="AL889" i="3"/>
  <c r="AK889" i="3"/>
  <c r="AJ889" i="3"/>
  <c r="AL888" i="3"/>
  <c r="AK888" i="3"/>
  <c r="AJ888" i="3"/>
  <c r="AL887" i="3"/>
  <c r="AK887" i="3"/>
  <c r="AJ887" i="3"/>
  <c r="AL886" i="3"/>
  <c r="AK886" i="3"/>
  <c r="AJ886" i="3"/>
  <c r="AL885" i="3"/>
  <c r="AK885" i="3"/>
  <c r="AJ885" i="3"/>
  <c r="AL884" i="3"/>
  <c r="AK884" i="3"/>
  <c r="AJ884" i="3"/>
  <c r="AL883" i="3"/>
  <c r="AK883" i="3"/>
  <c r="AJ883" i="3"/>
  <c r="AL882" i="3"/>
  <c r="AK882" i="3"/>
  <c r="AJ882" i="3"/>
  <c r="AL881" i="3"/>
  <c r="AK881" i="3"/>
  <c r="AJ881" i="3"/>
  <c r="AL880" i="3"/>
  <c r="AK880" i="3"/>
  <c r="AJ880" i="3"/>
  <c r="AL879" i="3"/>
  <c r="AK879" i="3"/>
  <c r="AJ879" i="3"/>
  <c r="AL878" i="3"/>
  <c r="AK878" i="3"/>
  <c r="AJ878" i="3"/>
  <c r="AL877" i="3"/>
  <c r="AK877" i="3"/>
  <c r="AJ877" i="3"/>
  <c r="AL876" i="3"/>
  <c r="AK876" i="3"/>
  <c r="AJ876" i="3"/>
  <c r="AL875" i="3"/>
  <c r="AK875" i="3"/>
  <c r="AJ875" i="3"/>
  <c r="AL874" i="3"/>
  <c r="AK874" i="3"/>
  <c r="AJ874" i="3"/>
  <c r="AL873" i="3"/>
  <c r="AK873" i="3"/>
  <c r="AJ873" i="3"/>
  <c r="AL872" i="3"/>
  <c r="AK872" i="3"/>
  <c r="AJ872" i="3"/>
  <c r="AL871" i="3"/>
  <c r="AK871" i="3"/>
  <c r="AJ871" i="3"/>
  <c r="AL870" i="3"/>
  <c r="AK870" i="3"/>
  <c r="AJ870" i="3"/>
  <c r="AL869" i="3"/>
  <c r="AK869" i="3"/>
  <c r="AJ869" i="3"/>
  <c r="AL868" i="3"/>
  <c r="AK868" i="3"/>
  <c r="AJ868" i="3"/>
  <c r="AL867" i="3"/>
  <c r="AK867" i="3"/>
  <c r="AJ867" i="3"/>
  <c r="AL866" i="3"/>
  <c r="AK866" i="3"/>
  <c r="AJ866" i="3"/>
  <c r="AL865" i="3"/>
  <c r="AK865" i="3"/>
  <c r="AJ865" i="3"/>
  <c r="AL864" i="3"/>
  <c r="AK864" i="3"/>
  <c r="AJ864" i="3"/>
  <c r="AL863" i="3"/>
  <c r="AK863" i="3"/>
  <c r="AJ863" i="3"/>
  <c r="AL862" i="3"/>
  <c r="AK862" i="3"/>
  <c r="AJ862" i="3"/>
  <c r="AL861" i="3"/>
  <c r="AK861" i="3"/>
  <c r="AJ861" i="3"/>
  <c r="AL860" i="3"/>
  <c r="AK860" i="3"/>
  <c r="AJ860" i="3"/>
  <c r="AL859" i="3"/>
  <c r="AK859" i="3"/>
  <c r="AJ859" i="3"/>
  <c r="AL858" i="3"/>
  <c r="AK858" i="3"/>
  <c r="AJ858" i="3"/>
  <c r="AL857" i="3"/>
  <c r="AK857" i="3"/>
  <c r="AJ857" i="3"/>
  <c r="AL856" i="3"/>
  <c r="AK856" i="3"/>
  <c r="AJ856" i="3"/>
  <c r="AL855" i="3"/>
  <c r="AK855" i="3"/>
  <c r="AJ855" i="3"/>
  <c r="AL854" i="3"/>
  <c r="AK854" i="3"/>
  <c r="AJ854" i="3"/>
  <c r="AL853" i="3"/>
  <c r="AK853" i="3"/>
  <c r="AJ853" i="3"/>
  <c r="AL852" i="3"/>
  <c r="AK852" i="3"/>
  <c r="AJ852" i="3"/>
  <c r="AL851" i="3"/>
  <c r="AK851" i="3"/>
  <c r="AJ851" i="3"/>
  <c r="AL850" i="3"/>
  <c r="AK850" i="3"/>
  <c r="AJ850" i="3"/>
  <c r="AL849" i="3"/>
  <c r="AK849" i="3"/>
  <c r="AJ849" i="3"/>
  <c r="AL848" i="3"/>
  <c r="AK848" i="3"/>
  <c r="AJ848" i="3"/>
  <c r="AL847" i="3"/>
  <c r="AK847" i="3"/>
  <c r="AJ847" i="3"/>
  <c r="AL846" i="3"/>
  <c r="AK846" i="3"/>
  <c r="AJ846" i="3"/>
  <c r="AL845" i="3"/>
  <c r="AK845" i="3"/>
  <c r="AJ845" i="3"/>
  <c r="AL844" i="3"/>
  <c r="AK844" i="3"/>
  <c r="AJ844" i="3"/>
  <c r="AL843" i="3"/>
  <c r="AK843" i="3"/>
  <c r="AJ843" i="3"/>
  <c r="AL842" i="3"/>
  <c r="AK842" i="3"/>
  <c r="AJ842" i="3"/>
  <c r="AL841" i="3"/>
  <c r="AK841" i="3"/>
  <c r="AJ841" i="3"/>
  <c r="AL840" i="3"/>
  <c r="AK840" i="3"/>
  <c r="AJ840" i="3"/>
  <c r="AL839" i="3"/>
  <c r="AK839" i="3"/>
  <c r="AJ839" i="3"/>
  <c r="AL838" i="3"/>
  <c r="AK838" i="3"/>
  <c r="AJ838" i="3"/>
  <c r="AL837" i="3"/>
  <c r="AK837" i="3"/>
  <c r="AJ837" i="3"/>
  <c r="AL836" i="3"/>
  <c r="AK836" i="3"/>
  <c r="AJ836" i="3"/>
  <c r="AL835" i="3"/>
  <c r="AK835" i="3"/>
  <c r="AJ835" i="3"/>
  <c r="AL834" i="3"/>
  <c r="AK834" i="3"/>
  <c r="AJ834" i="3"/>
  <c r="AL833" i="3"/>
  <c r="AK833" i="3"/>
  <c r="AJ833" i="3"/>
  <c r="AL832" i="3"/>
  <c r="AK832" i="3"/>
  <c r="AJ832" i="3"/>
  <c r="AL831" i="3"/>
  <c r="AK831" i="3"/>
  <c r="AJ831" i="3"/>
  <c r="AL830" i="3"/>
  <c r="AK830" i="3"/>
  <c r="AJ830" i="3"/>
  <c r="AL829" i="3"/>
  <c r="AK829" i="3"/>
  <c r="AJ829" i="3"/>
  <c r="AL828" i="3"/>
  <c r="AK828" i="3"/>
  <c r="AJ828" i="3"/>
  <c r="AL827" i="3"/>
  <c r="AK827" i="3"/>
  <c r="AJ827" i="3"/>
  <c r="AL826" i="3"/>
  <c r="AK826" i="3"/>
  <c r="AJ826" i="3"/>
  <c r="AL825" i="3"/>
  <c r="AK825" i="3"/>
  <c r="AJ825" i="3"/>
  <c r="AL824" i="3"/>
  <c r="AK824" i="3"/>
  <c r="AJ824" i="3"/>
  <c r="AL823" i="3"/>
  <c r="AK823" i="3"/>
  <c r="AJ823" i="3"/>
  <c r="AL822" i="3"/>
  <c r="AK822" i="3"/>
  <c r="AJ822" i="3"/>
  <c r="AL821" i="3"/>
  <c r="AK821" i="3"/>
  <c r="AJ821" i="3"/>
  <c r="AL820" i="3"/>
  <c r="AK820" i="3"/>
  <c r="AJ820" i="3"/>
  <c r="AL819" i="3"/>
  <c r="AK819" i="3"/>
  <c r="AJ819" i="3"/>
  <c r="AL818" i="3"/>
  <c r="AK818" i="3"/>
  <c r="AJ818" i="3"/>
  <c r="AL817" i="3"/>
  <c r="AK817" i="3"/>
  <c r="AJ817" i="3"/>
  <c r="AL816" i="3"/>
  <c r="AK816" i="3"/>
  <c r="AJ816" i="3"/>
  <c r="AL815" i="3"/>
  <c r="AK815" i="3"/>
  <c r="AJ815" i="3"/>
  <c r="AL814" i="3"/>
  <c r="AK814" i="3"/>
  <c r="AJ814" i="3"/>
  <c r="AL813" i="3"/>
  <c r="AK813" i="3"/>
  <c r="AJ813" i="3"/>
  <c r="AL812" i="3"/>
  <c r="AK812" i="3"/>
  <c r="AJ812" i="3"/>
  <c r="AL811" i="3"/>
  <c r="AK811" i="3"/>
  <c r="AJ811" i="3"/>
  <c r="AL810" i="3"/>
  <c r="AK810" i="3"/>
  <c r="AJ810" i="3"/>
  <c r="AL809" i="3"/>
  <c r="AK809" i="3"/>
  <c r="AJ809" i="3"/>
  <c r="AL808" i="3"/>
  <c r="AK808" i="3"/>
  <c r="AJ808" i="3"/>
  <c r="AL807" i="3"/>
  <c r="AK807" i="3"/>
  <c r="AJ807" i="3"/>
  <c r="AL806" i="3"/>
  <c r="AK806" i="3"/>
  <c r="AJ806" i="3"/>
  <c r="AL805" i="3"/>
  <c r="AK805" i="3"/>
  <c r="AJ805" i="3"/>
  <c r="AL804" i="3"/>
  <c r="AK804" i="3"/>
  <c r="AJ804" i="3"/>
  <c r="AL803" i="3"/>
  <c r="AK803" i="3"/>
  <c r="AJ803" i="3"/>
  <c r="AL802" i="3"/>
  <c r="AK802" i="3"/>
  <c r="AJ802" i="3"/>
  <c r="AL801" i="3"/>
  <c r="AK801" i="3"/>
  <c r="AJ801" i="3"/>
  <c r="AL800" i="3"/>
  <c r="AK800" i="3"/>
  <c r="AJ800" i="3"/>
  <c r="AL799" i="3"/>
  <c r="AK799" i="3"/>
  <c r="AJ799" i="3"/>
  <c r="AL798" i="3"/>
  <c r="AK798" i="3"/>
  <c r="AJ798" i="3"/>
  <c r="AL797" i="3"/>
  <c r="AK797" i="3"/>
  <c r="AJ797" i="3"/>
  <c r="AL796" i="3"/>
  <c r="AK796" i="3"/>
  <c r="AJ796" i="3"/>
  <c r="AL795" i="3"/>
  <c r="AK795" i="3"/>
  <c r="AJ795" i="3"/>
  <c r="AL794" i="3"/>
  <c r="AK794" i="3"/>
  <c r="AJ794" i="3"/>
  <c r="AL793" i="3"/>
  <c r="AK793" i="3"/>
  <c r="AJ793" i="3"/>
  <c r="AL792" i="3"/>
  <c r="AK792" i="3"/>
  <c r="AJ792" i="3"/>
  <c r="AL791" i="3"/>
  <c r="AK791" i="3"/>
  <c r="AJ791" i="3"/>
  <c r="AL790" i="3"/>
  <c r="AK790" i="3"/>
  <c r="AJ790" i="3"/>
  <c r="AL789" i="3"/>
  <c r="AK789" i="3"/>
  <c r="AJ789" i="3"/>
  <c r="AL788" i="3"/>
  <c r="AK788" i="3"/>
  <c r="AJ788" i="3"/>
  <c r="AL787" i="3"/>
  <c r="AK787" i="3"/>
  <c r="AJ787" i="3"/>
  <c r="AL786" i="3"/>
  <c r="AK786" i="3"/>
  <c r="AJ786" i="3"/>
  <c r="AL785" i="3"/>
  <c r="AK785" i="3"/>
  <c r="AJ785" i="3"/>
  <c r="AL784" i="3"/>
  <c r="AK784" i="3"/>
  <c r="AJ784" i="3"/>
  <c r="AL783" i="3"/>
  <c r="AK783" i="3"/>
  <c r="AJ783" i="3"/>
  <c r="AL782" i="3"/>
  <c r="AK782" i="3"/>
  <c r="AJ782" i="3"/>
  <c r="AL781" i="3"/>
  <c r="AK781" i="3"/>
  <c r="AJ781" i="3"/>
  <c r="AL780" i="3"/>
  <c r="AK780" i="3"/>
  <c r="AJ780" i="3"/>
  <c r="AL779" i="3"/>
  <c r="AK779" i="3"/>
  <c r="AJ779" i="3"/>
  <c r="AL778" i="3"/>
  <c r="AK778" i="3"/>
  <c r="AJ778" i="3"/>
  <c r="AL777" i="3"/>
  <c r="AK777" i="3"/>
  <c r="AJ777" i="3"/>
  <c r="AL776" i="3"/>
  <c r="AK776" i="3"/>
  <c r="AJ776" i="3"/>
  <c r="AL775" i="3"/>
  <c r="AK775" i="3"/>
  <c r="AJ775" i="3"/>
  <c r="AL774" i="3"/>
  <c r="AK774" i="3"/>
  <c r="AJ774" i="3"/>
  <c r="AL773" i="3"/>
  <c r="AK773" i="3"/>
  <c r="AJ773" i="3"/>
  <c r="AL772" i="3"/>
  <c r="AK772" i="3"/>
  <c r="AJ772" i="3"/>
  <c r="AL771" i="3"/>
  <c r="AK771" i="3"/>
  <c r="AJ771" i="3"/>
  <c r="AL770" i="3"/>
  <c r="AK770" i="3"/>
  <c r="AJ770" i="3"/>
  <c r="AL769" i="3"/>
  <c r="AK769" i="3"/>
  <c r="AJ769" i="3"/>
  <c r="AL768" i="3"/>
  <c r="AK768" i="3"/>
  <c r="AJ768" i="3"/>
  <c r="AL767" i="3"/>
  <c r="AK767" i="3"/>
  <c r="AJ767" i="3"/>
  <c r="AL766" i="3"/>
  <c r="AK766" i="3"/>
  <c r="AJ766" i="3"/>
  <c r="AL765" i="3"/>
  <c r="AK765" i="3"/>
  <c r="AJ765" i="3"/>
  <c r="AL764" i="3"/>
  <c r="AK764" i="3"/>
  <c r="AJ764" i="3"/>
  <c r="AL763" i="3"/>
  <c r="AK763" i="3"/>
  <c r="AJ763" i="3"/>
  <c r="AL762" i="3"/>
  <c r="AK762" i="3"/>
  <c r="AJ762" i="3"/>
  <c r="AL761" i="3"/>
  <c r="AK761" i="3"/>
  <c r="AJ761" i="3"/>
  <c r="AL760" i="3"/>
  <c r="AK760" i="3"/>
  <c r="AJ760" i="3"/>
  <c r="AL759" i="3"/>
  <c r="AK759" i="3"/>
  <c r="AJ759" i="3"/>
  <c r="AL758" i="3"/>
  <c r="AK758" i="3"/>
  <c r="AJ758" i="3"/>
  <c r="AL757" i="3"/>
  <c r="AK757" i="3"/>
  <c r="AJ757" i="3"/>
  <c r="AL756" i="3"/>
  <c r="AK756" i="3"/>
  <c r="AJ756" i="3"/>
  <c r="AL755" i="3"/>
  <c r="AK755" i="3"/>
  <c r="AJ755" i="3"/>
  <c r="AL754" i="3"/>
  <c r="AK754" i="3"/>
  <c r="AJ754" i="3"/>
  <c r="AL753" i="3"/>
  <c r="AK753" i="3"/>
  <c r="AJ753" i="3"/>
  <c r="AL752" i="3"/>
  <c r="AK752" i="3"/>
  <c r="AJ752" i="3"/>
  <c r="AL751" i="3"/>
  <c r="AK751" i="3"/>
  <c r="AJ751" i="3"/>
  <c r="AL750" i="3"/>
  <c r="AK750" i="3"/>
  <c r="AJ750" i="3"/>
  <c r="AL749" i="3"/>
  <c r="AK749" i="3"/>
  <c r="AJ749" i="3"/>
  <c r="AL748" i="3"/>
  <c r="AK748" i="3"/>
  <c r="AJ748" i="3"/>
  <c r="AL747" i="3"/>
  <c r="AK747" i="3"/>
  <c r="AJ747" i="3"/>
  <c r="AL746" i="3"/>
  <c r="AK746" i="3"/>
  <c r="AJ746" i="3"/>
  <c r="AL745" i="3"/>
  <c r="AK745" i="3"/>
  <c r="AJ745" i="3"/>
  <c r="AL744" i="3"/>
  <c r="AK744" i="3"/>
  <c r="AJ744" i="3"/>
  <c r="AL743" i="3"/>
  <c r="AK743" i="3"/>
  <c r="AJ743" i="3"/>
  <c r="AL742" i="3"/>
  <c r="AK742" i="3"/>
  <c r="AJ742" i="3"/>
  <c r="AL741" i="3"/>
  <c r="AK741" i="3"/>
  <c r="AJ741" i="3"/>
  <c r="AL740" i="3"/>
  <c r="AK740" i="3"/>
  <c r="AJ740" i="3"/>
  <c r="AL739" i="3"/>
  <c r="AK739" i="3"/>
  <c r="AJ739" i="3"/>
  <c r="AL738" i="3"/>
  <c r="AK738" i="3"/>
  <c r="AJ738" i="3"/>
  <c r="AL737" i="3"/>
  <c r="AK737" i="3"/>
  <c r="AJ737" i="3"/>
  <c r="AL736" i="3"/>
  <c r="AK736" i="3"/>
  <c r="AJ736" i="3"/>
  <c r="AL735" i="3"/>
  <c r="AK735" i="3"/>
  <c r="AJ735" i="3"/>
  <c r="AL734" i="3"/>
  <c r="AK734" i="3"/>
  <c r="AJ734" i="3"/>
  <c r="AL733" i="3"/>
  <c r="AK733" i="3"/>
  <c r="AJ733" i="3"/>
  <c r="AL732" i="3"/>
  <c r="AK732" i="3"/>
  <c r="AJ732" i="3"/>
  <c r="AL731" i="3"/>
  <c r="AK731" i="3"/>
  <c r="AJ731" i="3"/>
  <c r="AL730" i="3"/>
  <c r="AK730" i="3"/>
  <c r="AJ730" i="3"/>
  <c r="AL729" i="3"/>
  <c r="AK729" i="3"/>
  <c r="AJ729" i="3"/>
  <c r="AL728" i="3"/>
  <c r="AK728" i="3"/>
  <c r="AJ728" i="3"/>
  <c r="AL727" i="3"/>
  <c r="AK727" i="3"/>
  <c r="AJ727" i="3"/>
  <c r="AL726" i="3"/>
  <c r="AK726" i="3"/>
  <c r="AJ726" i="3"/>
  <c r="AL725" i="3"/>
  <c r="AK725" i="3"/>
  <c r="AJ725" i="3"/>
  <c r="AL724" i="3"/>
  <c r="AK724" i="3"/>
  <c r="AJ724" i="3"/>
  <c r="AL723" i="3"/>
  <c r="AK723" i="3"/>
  <c r="AJ723" i="3"/>
  <c r="AL722" i="3"/>
  <c r="AK722" i="3"/>
  <c r="AJ722" i="3"/>
  <c r="AL721" i="3"/>
  <c r="AK721" i="3"/>
  <c r="AJ721" i="3"/>
  <c r="AL720" i="3"/>
  <c r="AK720" i="3"/>
  <c r="AJ720" i="3"/>
  <c r="AL719" i="3"/>
  <c r="AK719" i="3"/>
  <c r="AJ719" i="3"/>
  <c r="AL718" i="3"/>
  <c r="AK718" i="3"/>
  <c r="AJ718" i="3"/>
  <c r="AL717" i="3"/>
  <c r="AK717" i="3"/>
  <c r="AJ717" i="3"/>
  <c r="AL716" i="3"/>
  <c r="AK716" i="3"/>
  <c r="AJ716" i="3"/>
  <c r="AL715" i="3"/>
  <c r="AK715" i="3"/>
  <c r="AJ715" i="3"/>
  <c r="AL714" i="3"/>
  <c r="AK714" i="3"/>
  <c r="AJ714" i="3"/>
  <c r="AL713" i="3"/>
  <c r="AK713" i="3"/>
  <c r="AJ713" i="3"/>
  <c r="AL712" i="3"/>
  <c r="AK712" i="3"/>
  <c r="AJ712" i="3"/>
  <c r="AL711" i="3"/>
  <c r="AK711" i="3"/>
  <c r="AJ711" i="3"/>
  <c r="AL710" i="3"/>
  <c r="AK710" i="3"/>
  <c r="AJ710" i="3"/>
  <c r="AL709" i="3"/>
  <c r="AK709" i="3"/>
  <c r="AJ709" i="3"/>
  <c r="AL708" i="3"/>
  <c r="AK708" i="3"/>
  <c r="AJ708" i="3"/>
  <c r="AL707" i="3"/>
  <c r="AK707" i="3"/>
  <c r="AJ707" i="3"/>
  <c r="AL706" i="3"/>
  <c r="AK706" i="3"/>
  <c r="AJ706" i="3"/>
  <c r="AL705" i="3"/>
  <c r="AK705" i="3"/>
  <c r="AJ705" i="3"/>
  <c r="AL704" i="3"/>
  <c r="AK704" i="3"/>
  <c r="AJ704" i="3"/>
  <c r="AL703" i="3"/>
  <c r="AK703" i="3"/>
  <c r="AJ703" i="3"/>
  <c r="AL702" i="3"/>
  <c r="AK702" i="3"/>
  <c r="AJ702" i="3"/>
  <c r="AL701" i="3"/>
  <c r="AK701" i="3"/>
  <c r="AJ701" i="3"/>
  <c r="AL700" i="3"/>
  <c r="AK700" i="3"/>
  <c r="AJ700" i="3"/>
  <c r="AL699" i="3"/>
  <c r="AK699" i="3"/>
  <c r="AJ699" i="3"/>
  <c r="AL698" i="3"/>
  <c r="AK698" i="3"/>
  <c r="AJ698" i="3"/>
  <c r="AL697" i="3"/>
  <c r="AK697" i="3"/>
  <c r="AJ697" i="3"/>
  <c r="AL696" i="3"/>
  <c r="AK696" i="3"/>
  <c r="AJ696" i="3"/>
  <c r="AL695" i="3"/>
  <c r="AK695" i="3"/>
  <c r="AJ695" i="3"/>
  <c r="AL694" i="3"/>
  <c r="AK694" i="3"/>
  <c r="AJ694" i="3"/>
  <c r="AL693" i="3"/>
  <c r="AK693" i="3"/>
  <c r="AJ693" i="3"/>
  <c r="AL692" i="3"/>
  <c r="AK692" i="3"/>
  <c r="AJ692" i="3"/>
  <c r="AL691" i="3"/>
  <c r="AK691" i="3"/>
  <c r="AJ691" i="3"/>
  <c r="AL690" i="3"/>
  <c r="AK690" i="3"/>
  <c r="AJ690" i="3"/>
  <c r="AL689" i="3"/>
  <c r="AK689" i="3"/>
  <c r="AJ689" i="3"/>
  <c r="AL688" i="3"/>
  <c r="AK688" i="3"/>
  <c r="AJ688" i="3"/>
  <c r="AL687" i="3"/>
  <c r="AK687" i="3"/>
  <c r="AJ687" i="3"/>
  <c r="AL686" i="3"/>
  <c r="AK686" i="3"/>
  <c r="AJ686" i="3"/>
  <c r="AL685" i="3"/>
  <c r="AK685" i="3"/>
  <c r="AJ685" i="3"/>
  <c r="AL684" i="3"/>
  <c r="AK684" i="3"/>
  <c r="AJ684" i="3"/>
  <c r="AL683" i="3"/>
  <c r="AK683" i="3"/>
  <c r="AJ683" i="3"/>
  <c r="AL682" i="3"/>
  <c r="AK682" i="3"/>
  <c r="AJ682" i="3"/>
  <c r="AL681" i="3"/>
  <c r="AK681" i="3"/>
  <c r="AJ681" i="3"/>
  <c r="AL680" i="3"/>
  <c r="AK680" i="3"/>
  <c r="AJ680" i="3"/>
  <c r="AL679" i="3"/>
  <c r="AK679" i="3"/>
  <c r="AJ679" i="3"/>
  <c r="AL678" i="3"/>
  <c r="AK678" i="3"/>
  <c r="AJ678" i="3"/>
  <c r="AL677" i="3"/>
  <c r="AK677" i="3"/>
  <c r="AJ677" i="3"/>
  <c r="AL676" i="3"/>
  <c r="AK676" i="3"/>
  <c r="AJ676" i="3"/>
  <c r="AL675" i="3"/>
  <c r="AK675" i="3"/>
  <c r="AJ675" i="3"/>
  <c r="AL674" i="3"/>
  <c r="AK674" i="3"/>
  <c r="AJ674" i="3"/>
  <c r="AL673" i="3"/>
  <c r="AK673" i="3"/>
  <c r="AJ673" i="3"/>
  <c r="AL672" i="3"/>
  <c r="AK672" i="3"/>
  <c r="AJ672" i="3"/>
  <c r="AL671" i="3"/>
  <c r="AK671" i="3"/>
  <c r="AJ671" i="3"/>
  <c r="AL670" i="3"/>
  <c r="AK670" i="3"/>
  <c r="AJ670" i="3"/>
  <c r="AL669" i="3"/>
  <c r="AK669" i="3"/>
  <c r="AJ669" i="3"/>
  <c r="AL668" i="3"/>
  <c r="AK668" i="3"/>
  <c r="AJ668" i="3"/>
  <c r="AL667" i="3"/>
  <c r="AK667" i="3"/>
  <c r="AJ667" i="3"/>
  <c r="AL666" i="3"/>
  <c r="AK666" i="3"/>
  <c r="AJ666" i="3"/>
  <c r="AL665" i="3"/>
  <c r="AK665" i="3"/>
  <c r="AJ665" i="3"/>
  <c r="AL664" i="3"/>
  <c r="AK664" i="3"/>
  <c r="AJ664" i="3"/>
  <c r="AL663" i="3"/>
  <c r="AK663" i="3"/>
  <c r="AJ663" i="3"/>
  <c r="AL662" i="3"/>
  <c r="AK662" i="3"/>
  <c r="AJ662" i="3"/>
  <c r="AL661" i="3"/>
  <c r="AK661" i="3"/>
  <c r="AJ661" i="3"/>
  <c r="AL660" i="3"/>
  <c r="AK660" i="3"/>
  <c r="AJ660" i="3"/>
  <c r="AL659" i="3"/>
  <c r="AK659" i="3"/>
  <c r="AJ659" i="3"/>
  <c r="AL658" i="3"/>
  <c r="AK658" i="3"/>
  <c r="AJ658" i="3"/>
  <c r="AL657" i="3"/>
  <c r="AK657" i="3"/>
  <c r="AJ657" i="3"/>
  <c r="AL656" i="3"/>
  <c r="AK656" i="3"/>
  <c r="AJ656" i="3"/>
  <c r="AL655" i="3"/>
  <c r="AK655" i="3"/>
  <c r="AJ655" i="3"/>
  <c r="AL654" i="3"/>
  <c r="AK654" i="3"/>
  <c r="AJ654" i="3"/>
  <c r="AL653" i="3"/>
  <c r="AK653" i="3"/>
  <c r="AJ653" i="3"/>
  <c r="AL652" i="3"/>
  <c r="AK652" i="3"/>
  <c r="AJ652" i="3"/>
  <c r="AL651" i="3"/>
  <c r="AK651" i="3"/>
  <c r="AJ651" i="3"/>
  <c r="AL650" i="3"/>
  <c r="AK650" i="3"/>
  <c r="AJ650" i="3"/>
  <c r="AL649" i="3"/>
  <c r="AK649" i="3"/>
  <c r="AJ649" i="3"/>
  <c r="AL648" i="3"/>
  <c r="AK648" i="3"/>
  <c r="AJ648" i="3"/>
  <c r="AL647" i="3"/>
  <c r="AK647" i="3"/>
  <c r="AJ647" i="3"/>
  <c r="AL646" i="3"/>
  <c r="AK646" i="3"/>
  <c r="AJ646" i="3"/>
  <c r="AL645" i="3"/>
  <c r="AK645" i="3"/>
  <c r="AJ645" i="3"/>
  <c r="AL644" i="3"/>
  <c r="AK644" i="3"/>
  <c r="AJ644" i="3"/>
  <c r="AL643" i="3"/>
  <c r="AK643" i="3"/>
  <c r="AJ643" i="3"/>
  <c r="AL642" i="3"/>
  <c r="AK642" i="3"/>
  <c r="AJ642" i="3"/>
  <c r="AL641" i="3"/>
  <c r="AK641" i="3"/>
  <c r="AJ641" i="3"/>
  <c r="AL640" i="3"/>
  <c r="AK640" i="3"/>
  <c r="AJ640" i="3"/>
  <c r="AL639" i="3"/>
  <c r="AK639" i="3"/>
  <c r="AJ639" i="3"/>
  <c r="AL638" i="3"/>
  <c r="AK638" i="3"/>
  <c r="AJ638" i="3"/>
  <c r="AL637" i="3"/>
  <c r="AK637" i="3"/>
  <c r="AJ637" i="3"/>
  <c r="AL636" i="3"/>
  <c r="AK636" i="3"/>
  <c r="AJ636" i="3"/>
  <c r="AL635" i="3"/>
  <c r="AK635" i="3"/>
  <c r="AJ635" i="3"/>
  <c r="AL634" i="3"/>
  <c r="AK634" i="3"/>
  <c r="AJ634" i="3"/>
  <c r="AL633" i="3"/>
  <c r="AK633" i="3"/>
  <c r="AJ633" i="3"/>
  <c r="AL632" i="3"/>
  <c r="AK632" i="3"/>
  <c r="AJ632" i="3"/>
  <c r="AL631" i="3"/>
  <c r="AK631" i="3"/>
  <c r="AJ631" i="3"/>
  <c r="AL630" i="3"/>
  <c r="AK630" i="3"/>
  <c r="AJ630" i="3"/>
  <c r="AL629" i="3"/>
  <c r="AK629" i="3"/>
  <c r="AJ629" i="3"/>
  <c r="AL628" i="3"/>
  <c r="AK628" i="3"/>
  <c r="AJ628" i="3"/>
  <c r="AL627" i="3"/>
  <c r="AK627" i="3"/>
  <c r="AJ627" i="3"/>
  <c r="AL626" i="3"/>
  <c r="AK626" i="3"/>
  <c r="AJ626" i="3"/>
  <c r="AL625" i="3"/>
  <c r="AK625" i="3"/>
  <c r="AJ625" i="3"/>
  <c r="AL624" i="3"/>
  <c r="AK624" i="3"/>
  <c r="AJ624" i="3"/>
  <c r="AL623" i="3"/>
  <c r="AK623" i="3"/>
  <c r="AJ623" i="3"/>
  <c r="AL622" i="3"/>
  <c r="AK622" i="3"/>
  <c r="AJ622" i="3"/>
  <c r="AL621" i="3"/>
  <c r="AK621" i="3"/>
  <c r="AJ621" i="3"/>
  <c r="AL620" i="3"/>
  <c r="AK620" i="3"/>
  <c r="AJ620" i="3"/>
  <c r="AL619" i="3"/>
  <c r="AK619" i="3"/>
  <c r="AJ619" i="3"/>
  <c r="AL618" i="3"/>
  <c r="AK618" i="3"/>
  <c r="AJ618" i="3"/>
  <c r="AL617" i="3"/>
  <c r="AK617" i="3"/>
  <c r="AJ617" i="3"/>
  <c r="AL616" i="3"/>
  <c r="AK616" i="3"/>
  <c r="AJ616" i="3"/>
  <c r="AL615" i="3"/>
  <c r="AK615" i="3"/>
  <c r="AJ615" i="3"/>
  <c r="AL614" i="3"/>
  <c r="AK614" i="3"/>
  <c r="AJ614" i="3"/>
  <c r="AL613" i="3"/>
  <c r="AK613" i="3"/>
  <c r="AJ613" i="3"/>
  <c r="AL612" i="3"/>
  <c r="AK612" i="3"/>
  <c r="AJ612" i="3"/>
  <c r="AL611" i="3"/>
  <c r="AK611" i="3"/>
  <c r="AJ611" i="3"/>
  <c r="AL610" i="3"/>
  <c r="AK610" i="3"/>
  <c r="AJ610" i="3"/>
  <c r="AL609" i="3"/>
  <c r="AK609" i="3"/>
  <c r="AJ609" i="3"/>
  <c r="AL608" i="3"/>
  <c r="AK608" i="3"/>
  <c r="AJ608" i="3"/>
  <c r="AL607" i="3"/>
  <c r="AK607" i="3"/>
  <c r="AJ607" i="3"/>
  <c r="AL606" i="3"/>
  <c r="AK606" i="3"/>
  <c r="AJ606" i="3"/>
  <c r="AL605" i="3"/>
  <c r="AK605" i="3"/>
  <c r="AJ605" i="3"/>
  <c r="AL604" i="3"/>
  <c r="AK604" i="3"/>
  <c r="AJ604" i="3"/>
  <c r="AL603" i="3"/>
  <c r="AK603" i="3"/>
  <c r="AJ603" i="3"/>
  <c r="AL602" i="3"/>
  <c r="AK602" i="3"/>
  <c r="AJ602" i="3"/>
  <c r="AL601" i="3"/>
  <c r="AK601" i="3"/>
  <c r="AJ601" i="3"/>
  <c r="AL600" i="3"/>
  <c r="AK600" i="3"/>
  <c r="AJ600" i="3"/>
  <c r="AL599" i="3"/>
  <c r="AK599" i="3"/>
  <c r="AJ599" i="3"/>
  <c r="AL598" i="3"/>
  <c r="AK598" i="3"/>
  <c r="AJ598" i="3"/>
  <c r="AL597" i="3"/>
  <c r="AK597" i="3"/>
  <c r="AJ597" i="3"/>
  <c r="AL596" i="3"/>
  <c r="AK596" i="3"/>
  <c r="AJ596" i="3"/>
  <c r="AL595" i="3"/>
  <c r="AK595" i="3"/>
  <c r="AJ595" i="3"/>
  <c r="AL594" i="3"/>
  <c r="AK594" i="3"/>
  <c r="AJ594" i="3"/>
  <c r="AL593" i="3"/>
  <c r="AK593" i="3"/>
  <c r="AJ593" i="3"/>
  <c r="AL592" i="3"/>
  <c r="AK592" i="3"/>
  <c r="AJ592" i="3"/>
  <c r="AL591" i="3"/>
  <c r="AK591" i="3"/>
  <c r="AJ591" i="3"/>
  <c r="AL590" i="3"/>
  <c r="AK590" i="3"/>
  <c r="AJ590" i="3"/>
  <c r="AL589" i="3"/>
  <c r="AK589" i="3"/>
  <c r="AJ589" i="3"/>
  <c r="AL588" i="3"/>
  <c r="AK588" i="3"/>
  <c r="AJ588" i="3"/>
  <c r="AL587" i="3"/>
  <c r="AK587" i="3"/>
  <c r="AJ587" i="3"/>
  <c r="AL586" i="3"/>
  <c r="AK586" i="3"/>
  <c r="AJ586" i="3"/>
  <c r="AL585" i="3"/>
  <c r="AK585" i="3"/>
  <c r="AJ585" i="3"/>
  <c r="AL584" i="3"/>
  <c r="AK584" i="3"/>
  <c r="AJ584" i="3"/>
  <c r="AL583" i="3"/>
  <c r="AK583" i="3"/>
  <c r="AJ583" i="3"/>
  <c r="AL582" i="3"/>
  <c r="AK582" i="3"/>
  <c r="AJ582" i="3"/>
  <c r="AL581" i="3"/>
  <c r="AK581" i="3"/>
  <c r="AJ581" i="3"/>
  <c r="AL580" i="3"/>
  <c r="AK580" i="3"/>
  <c r="AJ580" i="3"/>
  <c r="AL579" i="3"/>
  <c r="AK579" i="3"/>
  <c r="AJ579" i="3"/>
  <c r="AL578" i="3"/>
  <c r="AK578" i="3"/>
  <c r="AJ578" i="3"/>
  <c r="AL577" i="3"/>
  <c r="AK577" i="3"/>
  <c r="AJ577" i="3"/>
  <c r="AL576" i="3"/>
  <c r="AK576" i="3"/>
  <c r="AJ576" i="3"/>
  <c r="AL575" i="3"/>
  <c r="AK575" i="3"/>
  <c r="AJ575" i="3"/>
  <c r="AL574" i="3"/>
  <c r="AK574" i="3"/>
  <c r="AJ574" i="3"/>
  <c r="AL573" i="3"/>
  <c r="AK573" i="3"/>
  <c r="AJ573" i="3"/>
  <c r="AL572" i="3"/>
  <c r="AK572" i="3"/>
  <c r="AJ572" i="3"/>
  <c r="AL571" i="3"/>
  <c r="AK571" i="3"/>
  <c r="AJ571" i="3"/>
  <c r="AL570" i="3"/>
  <c r="AK570" i="3"/>
  <c r="AJ570" i="3"/>
  <c r="AL569" i="3"/>
  <c r="AK569" i="3"/>
  <c r="AJ569" i="3"/>
  <c r="AL568" i="3"/>
  <c r="AK568" i="3"/>
  <c r="AJ568" i="3"/>
  <c r="AL567" i="3"/>
  <c r="AK567" i="3"/>
  <c r="AJ567" i="3"/>
  <c r="AL566" i="3"/>
  <c r="AK566" i="3"/>
  <c r="AJ566" i="3"/>
  <c r="AL565" i="3"/>
  <c r="AK565" i="3"/>
  <c r="AJ565" i="3"/>
  <c r="AL564" i="3"/>
  <c r="AK564" i="3"/>
  <c r="AJ564" i="3"/>
  <c r="AL563" i="3"/>
  <c r="AK563" i="3"/>
  <c r="AJ563" i="3"/>
  <c r="AL562" i="3"/>
  <c r="AK562" i="3"/>
  <c r="AJ562" i="3"/>
  <c r="AL561" i="3"/>
  <c r="AK561" i="3"/>
  <c r="AJ561" i="3"/>
  <c r="AL560" i="3"/>
  <c r="AK560" i="3"/>
  <c r="AJ560" i="3"/>
  <c r="AL559" i="3"/>
  <c r="AK559" i="3"/>
  <c r="AJ559" i="3"/>
  <c r="AL558" i="3"/>
  <c r="AK558" i="3"/>
  <c r="AJ558" i="3"/>
  <c r="AL557" i="3"/>
  <c r="AK557" i="3"/>
  <c r="AJ557" i="3"/>
  <c r="AL556" i="3"/>
  <c r="AK556" i="3"/>
  <c r="AJ556" i="3"/>
  <c r="AL555" i="3"/>
  <c r="AK555" i="3"/>
  <c r="AJ555" i="3"/>
  <c r="AL554" i="3"/>
  <c r="AK554" i="3"/>
  <c r="AJ554" i="3"/>
  <c r="AL553" i="3"/>
  <c r="AK553" i="3"/>
  <c r="AJ553" i="3"/>
  <c r="AL552" i="3"/>
  <c r="AK552" i="3"/>
  <c r="AJ552" i="3"/>
  <c r="AL551" i="3"/>
  <c r="AK551" i="3"/>
  <c r="AJ551" i="3"/>
  <c r="AL550" i="3"/>
  <c r="AK550" i="3"/>
  <c r="AJ550" i="3"/>
  <c r="AL549" i="3"/>
  <c r="AK549" i="3"/>
  <c r="AJ549" i="3"/>
  <c r="AL548" i="3"/>
  <c r="AK548" i="3"/>
  <c r="AJ548" i="3"/>
  <c r="AL547" i="3"/>
  <c r="AK547" i="3"/>
  <c r="AJ547" i="3"/>
  <c r="AL546" i="3"/>
  <c r="AK546" i="3"/>
  <c r="AJ546" i="3"/>
  <c r="AL545" i="3"/>
  <c r="AK545" i="3"/>
  <c r="AJ545" i="3"/>
  <c r="AL544" i="3"/>
  <c r="AK544" i="3"/>
  <c r="AJ544" i="3"/>
  <c r="AL543" i="3"/>
  <c r="AK543" i="3"/>
  <c r="AJ543" i="3"/>
  <c r="AL542" i="3"/>
  <c r="AK542" i="3"/>
  <c r="AJ542" i="3"/>
  <c r="AL541" i="3"/>
  <c r="AK541" i="3"/>
  <c r="AJ541" i="3"/>
  <c r="AL540" i="3"/>
  <c r="AK540" i="3"/>
  <c r="AJ540" i="3"/>
  <c r="AL539" i="3"/>
  <c r="AK539" i="3"/>
  <c r="AJ539" i="3"/>
  <c r="AL538" i="3"/>
  <c r="AK538" i="3"/>
  <c r="AJ538" i="3"/>
  <c r="AL537" i="3"/>
  <c r="AK537" i="3"/>
  <c r="AJ537" i="3"/>
  <c r="AL536" i="3"/>
  <c r="AK536" i="3"/>
  <c r="AJ536" i="3"/>
  <c r="AL535" i="3"/>
  <c r="AK535" i="3"/>
  <c r="AJ535" i="3"/>
  <c r="AL534" i="3"/>
  <c r="AK534" i="3"/>
  <c r="AJ534" i="3"/>
  <c r="AL533" i="3"/>
  <c r="AK533" i="3"/>
  <c r="AJ533" i="3"/>
  <c r="AL532" i="3"/>
  <c r="AK532" i="3"/>
  <c r="AJ532" i="3"/>
  <c r="AL531" i="3"/>
  <c r="AK531" i="3"/>
  <c r="AJ531" i="3"/>
  <c r="AL530" i="3"/>
  <c r="AK530" i="3"/>
  <c r="AJ530" i="3"/>
  <c r="AL529" i="3"/>
  <c r="AK529" i="3"/>
  <c r="AJ529" i="3"/>
  <c r="AL528" i="3"/>
  <c r="AK528" i="3"/>
  <c r="AJ528" i="3"/>
  <c r="AL527" i="3"/>
  <c r="AK527" i="3"/>
  <c r="AJ527" i="3"/>
  <c r="AL526" i="3"/>
  <c r="AK526" i="3"/>
  <c r="AJ526" i="3"/>
  <c r="AL525" i="3"/>
  <c r="AK525" i="3"/>
  <c r="AJ525" i="3"/>
  <c r="AL524" i="3"/>
  <c r="AK524" i="3"/>
  <c r="AJ524" i="3"/>
  <c r="AL523" i="3"/>
  <c r="AK523" i="3"/>
  <c r="AJ523" i="3"/>
  <c r="AL522" i="3"/>
  <c r="AK522" i="3"/>
  <c r="AJ522" i="3"/>
  <c r="AL521" i="3"/>
  <c r="AK521" i="3"/>
  <c r="AJ521" i="3"/>
  <c r="AL520" i="3"/>
  <c r="AK520" i="3"/>
  <c r="AJ520" i="3"/>
  <c r="AL519" i="3"/>
  <c r="AK519" i="3"/>
  <c r="AJ519" i="3"/>
  <c r="AL518" i="3"/>
  <c r="AK518" i="3"/>
  <c r="AJ518" i="3"/>
  <c r="AL517" i="3"/>
  <c r="AK517" i="3"/>
  <c r="AJ517" i="3"/>
  <c r="AL516" i="3"/>
  <c r="AK516" i="3"/>
  <c r="AJ516" i="3"/>
  <c r="AL515" i="3"/>
  <c r="AK515" i="3"/>
  <c r="AJ515" i="3"/>
  <c r="AL514" i="3"/>
  <c r="AK514" i="3"/>
  <c r="AJ514" i="3"/>
  <c r="AL513" i="3"/>
  <c r="AK513" i="3"/>
  <c r="AJ513" i="3"/>
  <c r="AL512" i="3"/>
  <c r="AK512" i="3"/>
  <c r="AJ512" i="3"/>
  <c r="AL511" i="3"/>
  <c r="AK511" i="3"/>
  <c r="AJ511" i="3"/>
  <c r="AL510" i="3"/>
  <c r="AK510" i="3"/>
  <c r="AJ510" i="3"/>
  <c r="AL509" i="3"/>
  <c r="AK509" i="3"/>
  <c r="AJ509" i="3"/>
  <c r="AL508" i="3"/>
  <c r="AK508" i="3"/>
  <c r="AJ508" i="3"/>
  <c r="AL507" i="3"/>
  <c r="AK507" i="3"/>
  <c r="AJ507" i="3"/>
  <c r="AL506" i="3"/>
  <c r="AK506" i="3"/>
  <c r="AJ506" i="3"/>
  <c r="AL505" i="3"/>
  <c r="AK505" i="3"/>
  <c r="AJ505" i="3"/>
  <c r="AL504" i="3"/>
  <c r="AK504" i="3"/>
  <c r="AJ504" i="3"/>
  <c r="AL503" i="3"/>
  <c r="AK503" i="3"/>
  <c r="AJ503" i="3"/>
  <c r="AL502" i="3"/>
  <c r="AK502" i="3"/>
  <c r="AJ502" i="3"/>
  <c r="AL501" i="3"/>
  <c r="AK501" i="3"/>
  <c r="AJ501" i="3"/>
  <c r="AL500" i="3"/>
  <c r="AK500" i="3"/>
  <c r="AJ500" i="3"/>
  <c r="AL499" i="3"/>
  <c r="AK499" i="3"/>
  <c r="AJ499" i="3"/>
  <c r="AL498" i="3"/>
  <c r="AK498" i="3"/>
  <c r="AJ498" i="3"/>
  <c r="AL497" i="3"/>
  <c r="AK497" i="3"/>
  <c r="AJ497" i="3"/>
  <c r="AL496" i="3"/>
  <c r="AK496" i="3"/>
  <c r="AJ496" i="3"/>
  <c r="AL495" i="3"/>
  <c r="AK495" i="3"/>
  <c r="AJ495" i="3"/>
  <c r="AL494" i="3"/>
  <c r="AK494" i="3"/>
  <c r="AJ494" i="3"/>
  <c r="AL493" i="3"/>
  <c r="AK493" i="3"/>
  <c r="AJ493" i="3"/>
  <c r="AL492" i="3"/>
  <c r="AK492" i="3"/>
  <c r="AJ492" i="3"/>
  <c r="AL491" i="3"/>
  <c r="AK491" i="3"/>
  <c r="AJ491" i="3"/>
  <c r="AL490" i="3"/>
  <c r="AK490" i="3"/>
  <c r="AJ490" i="3"/>
  <c r="AL489" i="3"/>
  <c r="AK489" i="3"/>
  <c r="AJ489" i="3"/>
  <c r="AL488" i="3"/>
  <c r="AK488" i="3"/>
  <c r="AJ488" i="3"/>
  <c r="AL487" i="3"/>
  <c r="AK487" i="3"/>
  <c r="AJ487" i="3"/>
  <c r="AL486" i="3"/>
  <c r="AK486" i="3"/>
  <c r="AJ486" i="3"/>
  <c r="AL485" i="3"/>
  <c r="AK485" i="3"/>
  <c r="AJ485" i="3"/>
  <c r="AL484" i="3"/>
  <c r="AK484" i="3"/>
  <c r="AJ484" i="3"/>
  <c r="AL483" i="3"/>
  <c r="AK483" i="3"/>
  <c r="AJ483" i="3"/>
  <c r="AL482" i="3"/>
  <c r="AK482" i="3"/>
  <c r="AJ482" i="3"/>
  <c r="AL481" i="3"/>
  <c r="AK481" i="3"/>
  <c r="AJ481" i="3"/>
  <c r="AL480" i="3"/>
  <c r="AK480" i="3"/>
  <c r="AJ480" i="3"/>
  <c r="AL479" i="3"/>
  <c r="AK479" i="3"/>
  <c r="AJ479" i="3"/>
  <c r="AL478" i="3"/>
  <c r="AK478" i="3"/>
  <c r="AJ478" i="3"/>
  <c r="AL477" i="3"/>
  <c r="AK477" i="3"/>
  <c r="AJ477" i="3"/>
  <c r="AL476" i="3"/>
  <c r="AK476" i="3"/>
  <c r="AJ476" i="3"/>
  <c r="AL475" i="3"/>
  <c r="AK475" i="3"/>
  <c r="AJ475" i="3"/>
  <c r="AL474" i="3"/>
  <c r="AK474" i="3"/>
  <c r="AJ474" i="3"/>
  <c r="AL473" i="3"/>
  <c r="AK473" i="3"/>
  <c r="AJ473" i="3"/>
  <c r="AL472" i="3"/>
  <c r="AK472" i="3"/>
  <c r="AJ472" i="3"/>
  <c r="AL471" i="3"/>
  <c r="AK471" i="3"/>
  <c r="AJ471" i="3"/>
  <c r="AL470" i="3"/>
  <c r="AK470" i="3"/>
  <c r="AJ470" i="3"/>
  <c r="AL469" i="3"/>
  <c r="AK469" i="3"/>
  <c r="AJ469" i="3"/>
  <c r="AL468" i="3"/>
  <c r="AK468" i="3"/>
  <c r="AJ468" i="3"/>
  <c r="AL467" i="3"/>
  <c r="AK467" i="3"/>
  <c r="AJ467" i="3"/>
  <c r="AL466" i="3"/>
  <c r="AK466" i="3"/>
  <c r="AJ466" i="3"/>
  <c r="AL465" i="3"/>
  <c r="AK465" i="3"/>
  <c r="AJ465" i="3"/>
  <c r="AL464" i="3"/>
  <c r="AK464" i="3"/>
  <c r="AJ464" i="3"/>
  <c r="AL463" i="3"/>
  <c r="AK463" i="3"/>
  <c r="AJ463" i="3"/>
  <c r="AL462" i="3"/>
  <c r="AK462" i="3"/>
  <c r="AJ462" i="3"/>
  <c r="AL461" i="3"/>
  <c r="AK461" i="3"/>
  <c r="AJ461" i="3"/>
  <c r="AL460" i="3"/>
  <c r="AK460" i="3"/>
  <c r="AJ460" i="3"/>
  <c r="AL459" i="3"/>
  <c r="AK459" i="3"/>
  <c r="AJ459" i="3"/>
  <c r="AL458" i="3"/>
  <c r="AK458" i="3"/>
  <c r="AJ458" i="3"/>
  <c r="AL457" i="3"/>
  <c r="AK457" i="3"/>
  <c r="AJ457" i="3"/>
  <c r="AL456" i="3"/>
  <c r="AK456" i="3"/>
  <c r="AJ456" i="3"/>
  <c r="AL455" i="3"/>
  <c r="AK455" i="3"/>
  <c r="AJ455" i="3"/>
  <c r="AL454" i="3"/>
  <c r="AK454" i="3"/>
  <c r="AJ454" i="3"/>
  <c r="AL453" i="3"/>
  <c r="AK453" i="3"/>
  <c r="AJ453" i="3"/>
  <c r="AL452" i="3"/>
  <c r="AK452" i="3"/>
  <c r="AJ452" i="3"/>
  <c r="AL451" i="3"/>
  <c r="AK451" i="3"/>
  <c r="AJ451" i="3"/>
  <c r="AL450" i="3"/>
  <c r="AK450" i="3"/>
  <c r="AJ450" i="3"/>
  <c r="AL449" i="3"/>
  <c r="AK449" i="3"/>
  <c r="AJ449" i="3"/>
  <c r="AL448" i="3"/>
  <c r="AK448" i="3"/>
  <c r="AJ448" i="3"/>
  <c r="AL447" i="3"/>
  <c r="AK447" i="3"/>
  <c r="AJ447" i="3"/>
  <c r="AL446" i="3"/>
  <c r="AK446" i="3"/>
  <c r="AJ446" i="3"/>
  <c r="AL445" i="3"/>
  <c r="AK445" i="3"/>
  <c r="AJ445" i="3"/>
  <c r="AL444" i="3"/>
  <c r="AK444" i="3"/>
  <c r="AJ444" i="3"/>
  <c r="AL443" i="3"/>
  <c r="AK443" i="3"/>
  <c r="AJ443" i="3"/>
  <c r="AL442" i="3"/>
  <c r="AK442" i="3"/>
  <c r="AJ442" i="3"/>
  <c r="AL441" i="3"/>
  <c r="AK441" i="3"/>
  <c r="AJ441" i="3"/>
  <c r="AL440" i="3"/>
  <c r="AK440" i="3"/>
  <c r="AJ440" i="3"/>
  <c r="AL439" i="3"/>
  <c r="AK439" i="3"/>
  <c r="AJ439" i="3"/>
  <c r="AL438" i="3"/>
  <c r="AK438" i="3"/>
  <c r="AJ438" i="3"/>
  <c r="AL437" i="3"/>
  <c r="AK437" i="3"/>
  <c r="AJ437" i="3"/>
  <c r="AL436" i="3"/>
  <c r="AK436" i="3"/>
  <c r="AJ436" i="3"/>
  <c r="AL435" i="3"/>
  <c r="AK435" i="3"/>
  <c r="AJ435" i="3"/>
  <c r="AL434" i="3"/>
  <c r="AK434" i="3"/>
  <c r="AJ434" i="3"/>
  <c r="AL433" i="3"/>
  <c r="AK433" i="3"/>
  <c r="AJ433" i="3"/>
  <c r="AL432" i="3"/>
  <c r="AK432" i="3"/>
  <c r="AJ432" i="3"/>
  <c r="AL431" i="3"/>
  <c r="AK431" i="3"/>
  <c r="AJ431" i="3"/>
  <c r="AL430" i="3"/>
  <c r="AK430" i="3"/>
  <c r="AJ430" i="3"/>
  <c r="AL429" i="3"/>
  <c r="AK429" i="3"/>
  <c r="AJ429" i="3"/>
  <c r="AL428" i="3"/>
  <c r="AK428" i="3"/>
  <c r="AJ428" i="3"/>
  <c r="AL427" i="3"/>
  <c r="AK427" i="3"/>
  <c r="AJ427" i="3"/>
  <c r="AL426" i="3"/>
  <c r="AK426" i="3"/>
  <c r="AJ426" i="3"/>
  <c r="AL425" i="3"/>
  <c r="AK425" i="3"/>
  <c r="AJ425" i="3"/>
  <c r="AL424" i="3"/>
  <c r="AK424" i="3"/>
  <c r="AJ424" i="3"/>
  <c r="AL423" i="3"/>
  <c r="AK423" i="3"/>
  <c r="AJ423" i="3"/>
  <c r="AL422" i="3"/>
  <c r="AK422" i="3"/>
  <c r="AJ422" i="3"/>
  <c r="AL421" i="3"/>
  <c r="AK421" i="3"/>
  <c r="AJ421" i="3"/>
  <c r="AL420" i="3"/>
  <c r="AK420" i="3"/>
  <c r="AJ420" i="3"/>
  <c r="AL419" i="3"/>
  <c r="AK419" i="3"/>
  <c r="AJ419" i="3"/>
  <c r="AL418" i="3"/>
  <c r="AK418" i="3"/>
  <c r="AJ418" i="3"/>
  <c r="AL417" i="3"/>
  <c r="AK417" i="3"/>
  <c r="AJ417" i="3"/>
  <c r="AL416" i="3"/>
  <c r="AK416" i="3"/>
  <c r="AJ416" i="3"/>
  <c r="AL415" i="3"/>
  <c r="AK415" i="3"/>
  <c r="AJ415" i="3"/>
  <c r="AL414" i="3"/>
  <c r="AK414" i="3"/>
  <c r="AJ414" i="3"/>
  <c r="AL413" i="3"/>
  <c r="AK413" i="3"/>
  <c r="AJ413" i="3"/>
  <c r="AL412" i="3"/>
  <c r="AK412" i="3"/>
  <c r="AJ412" i="3"/>
  <c r="AL411" i="3"/>
  <c r="AK411" i="3"/>
  <c r="AJ411" i="3"/>
  <c r="AL410" i="3"/>
  <c r="AK410" i="3"/>
  <c r="AJ410" i="3"/>
  <c r="AL409" i="3"/>
  <c r="AK409" i="3"/>
  <c r="AJ409" i="3"/>
  <c r="AL408" i="3"/>
  <c r="AK408" i="3"/>
  <c r="AJ408" i="3"/>
  <c r="AL407" i="3"/>
  <c r="AK407" i="3"/>
  <c r="AJ407" i="3"/>
  <c r="AL406" i="3"/>
  <c r="AK406" i="3"/>
  <c r="AJ406" i="3"/>
  <c r="AL405" i="3"/>
  <c r="AK405" i="3"/>
  <c r="AJ405" i="3"/>
  <c r="AL404" i="3"/>
  <c r="AK404" i="3"/>
  <c r="AJ404" i="3"/>
  <c r="AL403" i="3"/>
  <c r="AK403" i="3"/>
  <c r="AJ403" i="3"/>
  <c r="AL402" i="3"/>
  <c r="AK402" i="3"/>
  <c r="AJ402" i="3"/>
  <c r="AL401" i="3"/>
  <c r="AK401" i="3"/>
  <c r="AJ401" i="3"/>
  <c r="AL400" i="3"/>
  <c r="AK400" i="3"/>
  <c r="AJ400" i="3"/>
  <c r="AL399" i="3"/>
  <c r="AK399" i="3"/>
  <c r="AJ399" i="3"/>
  <c r="AL398" i="3"/>
  <c r="AK398" i="3"/>
  <c r="AJ398" i="3"/>
  <c r="AL397" i="3"/>
  <c r="AK397" i="3"/>
  <c r="AJ397" i="3"/>
  <c r="AL396" i="3"/>
  <c r="AK396" i="3"/>
  <c r="AJ396" i="3"/>
  <c r="AL395" i="3"/>
  <c r="AK395" i="3"/>
  <c r="AJ395" i="3"/>
  <c r="AL394" i="3"/>
  <c r="AK394" i="3"/>
  <c r="AJ394" i="3"/>
  <c r="AL393" i="3"/>
  <c r="AK393" i="3"/>
  <c r="AJ393" i="3"/>
  <c r="AL392" i="3"/>
  <c r="AK392" i="3"/>
  <c r="AJ392" i="3"/>
  <c r="AL391" i="3"/>
  <c r="AK391" i="3"/>
  <c r="AJ391" i="3"/>
  <c r="AL390" i="3"/>
  <c r="AK390" i="3"/>
  <c r="AJ390" i="3"/>
  <c r="AL389" i="3"/>
  <c r="AK389" i="3"/>
  <c r="AJ389" i="3"/>
  <c r="AL388" i="3"/>
  <c r="AK388" i="3"/>
  <c r="AJ388" i="3"/>
  <c r="AL387" i="3"/>
  <c r="AK387" i="3"/>
  <c r="AJ387" i="3"/>
  <c r="AL386" i="3"/>
  <c r="AK386" i="3"/>
  <c r="AJ386" i="3"/>
  <c r="AL385" i="3"/>
  <c r="AK385" i="3"/>
  <c r="AJ385" i="3"/>
  <c r="AL384" i="3"/>
  <c r="AK384" i="3"/>
  <c r="AJ384" i="3"/>
  <c r="AL383" i="3"/>
  <c r="AK383" i="3"/>
  <c r="AJ383" i="3"/>
  <c r="AL382" i="3"/>
  <c r="AK382" i="3"/>
  <c r="AJ382" i="3"/>
  <c r="AL381" i="3"/>
  <c r="AK381" i="3"/>
  <c r="AJ381" i="3"/>
  <c r="AL380" i="3"/>
  <c r="AK380" i="3"/>
  <c r="AJ380" i="3"/>
  <c r="AL379" i="3"/>
  <c r="AK379" i="3"/>
  <c r="AJ379" i="3"/>
  <c r="AL378" i="3"/>
  <c r="AK378" i="3"/>
  <c r="AJ378" i="3"/>
  <c r="AL377" i="3"/>
  <c r="AK377" i="3"/>
  <c r="AJ377" i="3"/>
  <c r="AL376" i="3"/>
  <c r="AK376" i="3"/>
  <c r="AJ376" i="3"/>
  <c r="AL375" i="3"/>
  <c r="AK375" i="3"/>
  <c r="AJ375" i="3"/>
  <c r="AL374" i="3"/>
  <c r="AK374" i="3"/>
  <c r="AJ374" i="3"/>
  <c r="AL373" i="3"/>
  <c r="AK373" i="3"/>
  <c r="AJ373" i="3"/>
  <c r="AL372" i="3"/>
  <c r="AK372" i="3"/>
  <c r="AJ372" i="3"/>
  <c r="AL371" i="3"/>
  <c r="AK371" i="3"/>
  <c r="AJ371" i="3"/>
  <c r="AL370" i="3"/>
  <c r="AK370" i="3"/>
  <c r="AJ370" i="3"/>
  <c r="AL369" i="3"/>
  <c r="AK369" i="3"/>
  <c r="AJ369" i="3"/>
  <c r="AL368" i="3"/>
  <c r="AK368" i="3"/>
  <c r="AJ368" i="3"/>
  <c r="AL367" i="3"/>
  <c r="AK367" i="3"/>
  <c r="AJ367" i="3"/>
  <c r="AL366" i="3"/>
  <c r="AK366" i="3"/>
  <c r="AJ366" i="3"/>
  <c r="AL365" i="3"/>
  <c r="AK365" i="3"/>
  <c r="AJ365" i="3"/>
  <c r="AL364" i="3"/>
  <c r="AK364" i="3"/>
  <c r="AJ364" i="3"/>
  <c r="AL363" i="3"/>
  <c r="AK363" i="3"/>
  <c r="AJ363" i="3"/>
  <c r="AL362" i="3"/>
  <c r="AK362" i="3"/>
  <c r="AJ362" i="3"/>
  <c r="AL361" i="3"/>
  <c r="AK361" i="3"/>
  <c r="AJ361" i="3"/>
  <c r="AL360" i="3"/>
  <c r="AK360" i="3"/>
  <c r="AJ360" i="3"/>
  <c r="AL359" i="3"/>
  <c r="AK359" i="3"/>
  <c r="AJ359" i="3"/>
  <c r="AL358" i="3"/>
  <c r="AK358" i="3"/>
  <c r="AJ358" i="3"/>
  <c r="AL357" i="3"/>
  <c r="AK357" i="3"/>
  <c r="AJ357" i="3"/>
  <c r="AL356" i="3"/>
  <c r="AK356" i="3"/>
  <c r="AJ356" i="3"/>
  <c r="AL355" i="3"/>
  <c r="AK355" i="3"/>
  <c r="AJ355" i="3"/>
  <c r="AL354" i="3"/>
  <c r="AK354" i="3"/>
  <c r="AJ354" i="3"/>
  <c r="AL353" i="3"/>
  <c r="AK353" i="3"/>
  <c r="AJ353" i="3"/>
  <c r="AL352" i="3"/>
  <c r="AK352" i="3"/>
  <c r="AJ352" i="3"/>
  <c r="AL351" i="3"/>
  <c r="AK351" i="3"/>
  <c r="AJ351" i="3"/>
  <c r="AL350" i="3"/>
  <c r="AK350" i="3"/>
  <c r="AJ350" i="3"/>
  <c r="AL349" i="3"/>
  <c r="AK349" i="3"/>
  <c r="AJ349" i="3"/>
  <c r="AL348" i="3"/>
  <c r="AK348" i="3"/>
  <c r="AJ348" i="3"/>
  <c r="AL347" i="3"/>
  <c r="AK347" i="3"/>
  <c r="AJ347" i="3"/>
  <c r="AL346" i="3"/>
  <c r="AK346" i="3"/>
  <c r="AJ346" i="3"/>
  <c r="AL345" i="3"/>
  <c r="AK345" i="3"/>
  <c r="AJ345" i="3"/>
  <c r="AL344" i="3"/>
  <c r="AK344" i="3"/>
  <c r="AJ344" i="3"/>
  <c r="AL343" i="3"/>
  <c r="AK343" i="3"/>
  <c r="AJ343" i="3"/>
  <c r="AL342" i="3"/>
  <c r="AK342" i="3"/>
  <c r="AJ342" i="3"/>
  <c r="AL341" i="3"/>
  <c r="AK341" i="3"/>
  <c r="AJ341" i="3"/>
  <c r="AL340" i="3"/>
  <c r="AK340" i="3"/>
  <c r="AJ340" i="3"/>
  <c r="AL339" i="3"/>
  <c r="AK339" i="3"/>
  <c r="AJ339" i="3"/>
  <c r="AL338" i="3"/>
  <c r="AK338" i="3"/>
  <c r="AJ338" i="3"/>
  <c r="AL337" i="3"/>
  <c r="AK337" i="3"/>
  <c r="AJ337" i="3"/>
  <c r="AL336" i="3"/>
  <c r="AK336" i="3"/>
  <c r="AJ336" i="3"/>
  <c r="AL335" i="3"/>
  <c r="AK335" i="3"/>
  <c r="AJ335" i="3"/>
  <c r="AL334" i="3"/>
  <c r="AK334" i="3"/>
  <c r="AJ334" i="3"/>
  <c r="AL333" i="3"/>
  <c r="AK333" i="3"/>
  <c r="AJ333" i="3"/>
  <c r="AL332" i="3"/>
  <c r="AK332" i="3"/>
  <c r="AJ332" i="3"/>
  <c r="AL331" i="3"/>
  <c r="AK331" i="3"/>
  <c r="AJ331" i="3"/>
  <c r="AL330" i="3"/>
  <c r="AK330" i="3"/>
  <c r="AJ330" i="3"/>
  <c r="AL329" i="3"/>
  <c r="AK329" i="3"/>
  <c r="AJ329" i="3"/>
  <c r="AL328" i="3"/>
  <c r="AK328" i="3"/>
  <c r="AJ328" i="3"/>
  <c r="AL327" i="3"/>
  <c r="AK327" i="3"/>
  <c r="AJ327" i="3"/>
  <c r="AL326" i="3"/>
  <c r="AK326" i="3"/>
  <c r="AJ326" i="3"/>
  <c r="AL325" i="3"/>
  <c r="AK325" i="3"/>
  <c r="AJ325" i="3"/>
  <c r="AL324" i="3"/>
  <c r="AK324" i="3"/>
  <c r="AJ324" i="3"/>
  <c r="AL323" i="3"/>
  <c r="AK323" i="3"/>
  <c r="AJ323" i="3"/>
  <c r="AL322" i="3"/>
  <c r="AK322" i="3"/>
  <c r="AJ322" i="3"/>
  <c r="AL321" i="3"/>
  <c r="AK321" i="3"/>
  <c r="AJ321" i="3"/>
  <c r="AL320" i="3"/>
  <c r="AK320" i="3"/>
  <c r="AJ320" i="3"/>
  <c r="AL319" i="3"/>
  <c r="AK319" i="3"/>
  <c r="AJ319" i="3"/>
  <c r="AL318" i="3"/>
  <c r="AK318" i="3"/>
  <c r="AJ318" i="3"/>
  <c r="AL317" i="3"/>
  <c r="AK317" i="3"/>
  <c r="AJ317" i="3"/>
  <c r="AL316" i="3"/>
  <c r="AK316" i="3"/>
  <c r="AJ316" i="3"/>
  <c r="AL315" i="3"/>
  <c r="AK315" i="3"/>
  <c r="AJ315" i="3"/>
  <c r="AL314" i="3"/>
  <c r="AK314" i="3"/>
  <c r="AJ314" i="3"/>
  <c r="AL313" i="3"/>
  <c r="AK313" i="3"/>
  <c r="AJ313" i="3"/>
  <c r="AL312" i="3"/>
  <c r="AK312" i="3"/>
  <c r="AJ312" i="3"/>
  <c r="AL311" i="3"/>
  <c r="AK311" i="3"/>
  <c r="AJ311" i="3"/>
  <c r="AL310" i="3"/>
  <c r="AK310" i="3"/>
  <c r="AJ310" i="3"/>
  <c r="AL309" i="3"/>
  <c r="AK309" i="3"/>
  <c r="AJ309" i="3"/>
  <c r="AL308" i="3"/>
  <c r="AK308" i="3"/>
  <c r="AJ308" i="3"/>
  <c r="AL307" i="3"/>
  <c r="AK307" i="3"/>
  <c r="AJ307" i="3"/>
  <c r="AL306" i="3"/>
  <c r="AK306" i="3"/>
  <c r="AJ306" i="3"/>
  <c r="AL305" i="3"/>
  <c r="AK305" i="3"/>
  <c r="AJ305" i="3"/>
  <c r="AL304" i="3"/>
  <c r="AK304" i="3"/>
  <c r="AJ304" i="3"/>
  <c r="AL303" i="3"/>
  <c r="AK303" i="3"/>
  <c r="AJ303" i="3"/>
  <c r="AL302" i="3"/>
  <c r="AK302" i="3"/>
  <c r="AJ302" i="3"/>
  <c r="AL301" i="3"/>
  <c r="AK301" i="3"/>
  <c r="AJ301" i="3"/>
  <c r="AL300" i="3"/>
  <c r="AK300" i="3"/>
  <c r="AJ300" i="3"/>
  <c r="AL299" i="3"/>
  <c r="AK299" i="3"/>
  <c r="AJ299" i="3"/>
  <c r="AL298" i="3"/>
  <c r="AK298" i="3"/>
  <c r="AJ298" i="3"/>
  <c r="AL297" i="3"/>
  <c r="AK297" i="3"/>
  <c r="AJ297" i="3"/>
  <c r="AL296" i="3"/>
  <c r="AK296" i="3"/>
  <c r="AJ296" i="3"/>
  <c r="AL295" i="3"/>
  <c r="AK295" i="3"/>
  <c r="AJ295" i="3"/>
  <c r="AL294" i="3"/>
  <c r="AK294" i="3"/>
  <c r="AJ294" i="3"/>
  <c r="AL293" i="3"/>
  <c r="AK293" i="3"/>
  <c r="AJ293" i="3"/>
  <c r="AL292" i="3"/>
  <c r="AK292" i="3"/>
  <c r="AJ292" i="3"/>
  <c r="AL291" i="3"/>
  <c r="AK291" i="3"/>
  <c r="AJ291" i="3"/>
  <c r="AL290" i="3"/>
  <c r="AK290" i="3"/>
  <c r="AJ290" i="3"/>
  <c r="AL289" i="3"/>
  <c r="AK289" i="3"/>
  <c r="AJ289" i="3"/>
  <c r="AL288" i="3"/>
  <c r="AK288" i="3"/>
  <c r="AJ288" i="3"/>
  <c r="AL287" i="3"/>
  <c r="AK287" i="3"/>
  <c r="AJ287" i="3"/>
  <c r="AL286" i="3"/>
  <c r="AK286" i="3"/>
  <c r="AJ286" i="3"/>
  <c r="AL285" i="3"/>
  <c r="AK285" i="3"/>
  <c r="AJ285" i="3"/>
  <c r="AL284" i="3"/>
  <c r="AK284" i="3"/>
  <c r="AJ284" i="3"/>
  <c r="AL283" i="3"/>
  <c r="AK283" i="3"/>
  <c r="AJ283" i="3"/>
  <c r="AL282" i="3"/>
  <c r="AK282" i="3"/>
  <c r="AJ282" i="3"/>
  <c r="AL281" i="3"/>
  <c r="AK281" i="3"/>
  <c r="AJ281" i="3"/>
  <c r="AL280" i="3"/>
  <c r="AK280" i="3"/>
  <c r="AJ280" i="3"/>
  <c r="AL279" i="3"/>
  <c r="AK279" i="3"/>
  <c r="AJ279" i="3"/>
  <c r="AL278" i="3"/>
  <c r="AK278" i="3"/>
  <c r="AJ278" i="3"/>
  <c r="AL277" i="3"/>
  <c r="AK277" i="3"/>
  <c r="AJ277" i="3"/>
  <c r="AL276" i="3"/>
  <c r="AK276" i="3"/>
  <c r="AJ276" i="3"/>
  <c r="AL275" i="3"/>
  <c r="AK275" i="3"/>
  <c r="AJ275" i="3"/>
  <c r="AL274" i="3"/>
  <c r="AK274" i="3"/>
  <c r="AJ274" i="3"/>
  <c r="AL273" i="3"/>
  <c r="AK273" i="3"/>
  <c r="AJ273" i="3"/>
  <c r="AL272" i="3"/>
  <c r="AK272" i="3"/>
  <c r="AJ272" i="3"/>
  <c r="AL271" i="3"/>
  <c r="AK271" i="3"/>
  <c r="AJ271" i="3"/>
  <c r="AL270" i="3"/>
  <c r="AK270" i="3"/>
  <c r="AJ270" i="3"/>
  <c r="AL269" i="3"/>
  <c r="AK269" i="3"/>
  <c r="AJ269" i="3"/>
  <c r="AL268" i="3"/>
  <c r="AK268" i="3"/>
  <c r="AJ268" i="3"/>
  <c r="AL267" i="3"/>
  <c r="AK267" i="3"/>
  <c r="AJ267" i="3"/>
  <c r="AL266" i="3"/>
  <c r="AK266" i="3"/>
  <c r="AJ266" i="3"/>
  <c r="AL265" i="3"/>
  <c r="AK265" i="3"/>
  <c r="AJ265" i="3"/>
  <c r="AL264" i="3"/>
  <c r="AK264" i="3"/>
  <c r="AJ264" i="3"/>
  <c r="AL263" i="3"/>
  <c r="AK263" i="3"/>
  <c r="AJ263" i="3"/>
  <c r="AL262" i="3"/>
  <c r="AK262" i="3"/>
  <c r="AJ262" i="3"/>
  <c r="AL261" i="3"/>
  <c r="AK261" i="3"/>
  <c r="AJ261" i="3"/>
  <c r="AL260" i="3"/>
  <c r="AK260" i="3"/>
  <c r="AJ260" i="3"/>
  <c r="AL259" i="3"/>
  <c r="AK259" i="3"/>
  <c r="AJ259" i="3"/>
  <c r="AL258" i="3"/>
  <c r="AK258" i="3"/>
  <c r="AJ258" i="3"/>
  <c r="AL257" i="3"/>
  <c r="AK257" i="3"/>
  <c r="AJ257" i="3"/>
  <c r="AL256" i="3"/>
  <c r="AK256" i="3"/>
  <c r="AJ256" i="3"/>
  <c r="AL255" i="3"/>
  <c r="AK255" i="3"/>
  <c r="AJ255" i="3"/>
  <c r="AL254" i="3"/>
  <c r="AK254" i="3"/>
  <c r="AJ254" i="3"/>
  <c r="AL253" i="3"/>
  <c r="AK253" i="3"/>
  <c r="AJ253" i="3"/>
  <c r="AL252" i="3"/>
  <c r="AK252" i="3"/>
  <c r="AJ252" i="3"/>
  <c r="AL251" i="3"/>
  <c r="AK251" i="3"/>
  <c r="AJ251" i="3"/>
  <c r="AL250" i="3"/>
  <c r="AK250" i="3"/>
  <c r="AJ250" i="3"/>
  <c r="AL249" i="3"/>
  <c r="AK249" i="3"/>
  <c r="AJ249" i="3"/>
  <c r="AL248" i="3"/>
  <c r="AK248" i="3"/>
  <c r="AJ248" i="3"/>
  <c r="AL247" i="3"/>
  <c r="AK247" i="3"/>
  <c r="AJ247" i="3"/>
  <c r="AL246" i="3"/>
  <c r="AK246" i="3"/>
  <c r="AJ246" i="3"/>
  <c r="AL245" i="3"/>
  <c r="AK245" i="3"/>
  <c r="AJ245" i="3"/>
  <c r="AL244" i="3"/>
  <c r="AK244" i="3"/>
  <c r="AJ244" i="3"/>
  <c r="AL243" i="3"/>
  <c r="AK243" i="3"/>
  <c r="AJ243" i="3"/>
  <c r="AL242" i="3"/>
  <c r="AK242" i="3"/>
  <c r="AJ242" i="3"/>
  <c r="AL241" i="3"/>
  <c r="AK241" i="3"/>
  <c r="AJ241" i="3"/>
  <c r="AL240" i="3"/>
  <c r="AK240" i="3"/>
  <c r="AJ240" i="3"/>
  <c r="AL239" i="3"/>
  <c r="AK239" i="3"/>
  <c r="AJ239" i="3"/>
  <c r="AL238" i="3"/>
  <c r="AK238" i="3"/>
  <c r="AJ238" i="3"/>
  <c r="AL237" i="3"/>
  <c r="AK237" i="3"/>
  <c r="AJ237" i="3"/>
  <c r="AL236" i="3"/>
  <c r="AK236" i="3"/>
  <c r="AJ236" i="3"/>
  <c r="AL235" i="3"/>
  <c r="AK235" i="3"/>
  <c r="AJ235" i="3"/>
  <c r="AL234" i="3"/>
  <c r="AK234" i="3"/>
  <c r="AJ234" i="3"/>
  <c r="AL233" i="3"/>
  <c r="AK233" i="3"/>
  <c r="AJ233" i="3"/>
  <c r="AL232" i="3"/>
  <c r="AK232" i="3"/>
  <c r="AJ232" i="3"/>
  <c r="AL231" i="3"/>
  <c r="AK231" i="3"/>
  <c r="AJ231" i="3"/>
  <c r="AL230" i="3"/>
  <c r="AK230" i="3"/>
  <c r="AJ230" i="3"/>
  <c r="AL229" i="3"/>
  <c r="AK229" i="3"/>
  <c r="AJ229" i="3"/>
  <c r="AL228" i="3"/>
  <c r="AK228" i="3"/>
  <c r="AJ228" i="3"/>
  <c r="AL227" i="3"/>
  <c r="AK227" i="3"/>
  <c r="AJ227" i="3"/>
  <c r="AL226" i="3"/>
  <c r="AK226" i="3"/>
  <c r="AJ226" i="3"/>
  <c r="AL225" i="3"/>
  <c r="AK225" i="3"/>
  <c r="AJ225" i="3"/>
  <c r="AL224" i="3"/>
  <c r="AK224" i="3"/>
  <c r="AJ224" i="3"/>
  <c r="AL223" i="3"/>
  <c r="AK223" i="3"/>
  <c r="AJ223" i="3"/>
  <c r="AL222" i="3"/>
  <c r="AK222" i="3"/>
  <c r="AJ222" i="3"/>
  <c r="AL221" i="3"/>
  <c r="AK221" i="3"/>
  <c r="AJ221" i="3"/>
  <c r="AL220" i="3"/>
  <c r="AK220" i="3"/>
  <c r="AJ220" i="3"/>
  <c r="AL219" i="3"/>
  <c r="AK219" i="3"/>
  <c r="AJ219" i="3"/>
  <c r="AL218" i="3"/>
  <c r="AK218" i="3"/>
  <c r="AJ218" i="3"/>
  <c r="AL217" i="3"/>
  <c r="AK217" i="3"/>
  <c r="AJ217" i="3"/>
  <c r="AL216" i="3"/>
  <c r="AK216" i="3"/>
  <c r="AJ216" i="3"/>
  <c r="AL215" i="3"/>
  <c r="AK215" i="3"/>
  <c r="AJ215" i="3"/>
  <c r="AL214" i="3"/>
  <c r="AK214" i="3"/>
  <c r="AJ214" i="3"/>
  <c r="AL213" i="3"/>
  <c r="AK213" i="3"/>
  <c r="AJ213" i="3"/>
  <c r="AL212" i="3"/>
  <c r="AK212" i="3"/>
  <c r="AJ212" i="3"/>
  <c r="AL211" i="3"/>
  <c r="AK211" i="3"/>
  <c r="AJ211" i="3"/>
  <c r="AL210" i="3"/>
  <c r="AK210" i="3"/>
  <c r="AJ210" i="3"/>
  <c r="AL209" i="3"/>
  <c r="AK209" i="3"/>
  <c r="AJ209" i="3"/>
  <c r="AL208" i="3"/>
  <c r="AK208" i="3"/>
  <c r="AJ208" i="3"/>
  <c r="AL207" i="3"/>
  <c r="AK207" i="3"/>
  <c r="AJ207" i="3"/>
  <c r="AL206" i="3"/>
  <c r="AK206" i="3"/>
  <c r="AJ206" i="3"/>
  <c r="AL205" i="3"/>
  <c r="AK205" i="3"/>
  <c r="AJ205" i="3"/>
  <c r="AL204" i="3"/>
  <c r="AK204" i="3"/>
  <c r="AJ204" i="3"/>
  <c r="AL203" i="3"/>
  <c r="AK203" i="3"/>
  <c r="AJ203" i="3"/>
  <c r="AL202" i="3"/>
  <c r="AK202" i="3"/>
  <c r="AJ202" i="3"/>
  <c r="AL201" i="3"/>
  <c r="AK201" i="3"/>
  <c r="AJ201" i="3"/>
  <c r="AL200" i="3"/>
  <c r="AK200" i="3"/>
  <c r="AJ200" i="3"/>
  <c r="AL199" i="3"/>
  <c r="AK199" i="3"/>
  <c r="AJ199" i="3"/>
  <c r="AL198" i="3"/>
  <c r="AK198" i="3"/>
  <c r="AJ198" i="3"/>
  <c r="AL197" i="3"/>
  <c r="AK197" i="3"/>
  <c r="AJ197" i="3"/>
  <c r="AL196" i="3"/>
  <c r="AK196" i="3"/>
  <c r="AJ196" i="3"/>
  <c r="AL195" i="3"/>
  <c r="AK195" i="3"/>
  <c r="AJ195" i="3"/>
  <c r="AL194" i="3"/>
  <c r="AK194" i="3"/>
  <c r="AJ194" i="3"/>
  <c r="AL193" i="3"/>
  <c r="AK193" i="3"/>
  <c r="AJ193" i="3"/>
  <c r="AL192" i="3"/>
  <c r="AK192" i="3"/>
  <c r="AJ192" i="3"/>
  <c r="AL191" i="3"/>
  <c r="AK191" i="3"/>
  <c r="AJ191" i="3"/>
  <c r="AL190" i="3"/>
  <c r="AK190" i="3"/>
  <c r="AJ190" i="3"/>
  <c r="AL189" i="3"/>
  <c r="AK189" i="3"/>
  <c r="AJ189" i="3"/>
  <c r="AL188" i="3"/>
  <c r="AK188" i="3"/>
  <c r="AJ188" i="3"/>
  <c r="AL187" i="3"/>
  <c r="AK187" i="3"/>
  <c r="AJ187" i="3"/>
  <c r="AL186" i="3"/>
  <c r="AK186" i="3"/>
  <c r="AJ186" i="3"/>
  <c r="AL185" i="3"/>
  <c r="AK185" i="3"/>
  <c r="AJ185" i="3"/>
  <c r="AL184" i="3"/>
  <c r="AK184" i="3"/>
  <c r="AJ184" i="3"/>
  <c r="AL183" i="3"/>
  <c r="AK183" i="3"/>
  <c r="AJ183" i="3"/>
  <c r="AL182" i="3"/>
  <c r="AK182" i="3"/>
  <c r="AJ182" i="3"/>
  <c r="AL181" i="3"/>
  <c r="AK181" i="3"/>
  <c r="AJ181" i="3"/>
  <c r="AL180" i="3"/>
  <c r="AK180" i="3"/>
  <c r="AJ180" i="3"/>
  <c r="AL179" i="3"/>
  <c r="AK179" i="3"/>
  <c r="AJ179" i="3"/>
  <c r="AL178" i="3"/>
  <c r="AK178" i="3"/>
  <c r="AJ178" i="3"/>
  <c r="AL177" i="3"/>
  <c r="AK177" i="3"/>
  <c r="AJ177" i="3"/>
  <c r="AL176" i="3"/>
  <c r="AK176" i="3"/>
  <c r="AJ176" i="3"/>
  <c r="AL175" i="3"/>
  <c r="AK175" i="3"/>
  <c r="AJ175" i="3"/>
  <c r="AL174" i="3"/>
  <c r="AK174" i="3"/>
  <c r="AJ174" i="3"/>
  <c r="AL173" i="3"/>
  <c r="AK173" i="3"/>
  <c r="AJ173" i="3"/>
  <c r="AL172" i="3"/>
  <c r="AK172" i="3"/>
  <c r="AJ172" i="3"/>
  <c r="AL171" i="3"/>
  <c r="AK171" i="3"/>
  <c r="AJ171" i="3"/>
  <c r="AL170" i="3"/>
  <c r="AK170" i="3"/>
  <c r="AJ170" i="3"/>
  <c r="AL169" i="3"/>
  <c r="AK169" i="3"/>
  <c r="AJ169" i="3"/>
  <c r="AL168" i="3"/>
  <c r="AK168" i="3"/>
  <c r="AJ168" i="3"/>
  <c r="AL167" i="3"/>
  <c r="AK167" i="3"/>
  <c r="AJ167" i="3"/>
  <c r="AL166" i="3"/>
  <c r="AK166" i="3"/>
  <c r="AJ166" i="3"/>
  <c r="AL165" i="3"/>
  <c r="AK165" i="3"/>
  <c r="AJ165" i="3"/>
  <c r="AL164" i="3"/>
  <c r="AK164" i="3"/>
  <c r="AJ164" i="3"/>
  <c r="AL163" i="3"/>
  <c r="AK163" i="3"/>
  <c r="AJ163" i="3"/>
  <c r="AL162" i="3"/>
  <c r="AK162" i="3"/>
  <c r="AJ162" i="3"/>
  <c r="AL161" i="3"/>
  <c r="AK161" i="3"/>
  <c r="AJ161" i="3"/>
  <c r="AL160" i="3"/>
  <c r="AK160" i="3"/>
  <c r="AJ160" i="3"/>
  <c r="AL159" i="3"/>
  <c r="AK159" i="3"/>
  <c r="AJ159" i="3"/>
  <c r="AL158" i="3"/>
  <c r="AK158" i="3"/>
  <c r="AJ158" i="3"/>
  <c r="AL157" i="3"/>
  <c r="AK157" i="3"/>
  <c r="AJ157" i="3"/>
  <c r="AL156" i="3"/>
  <c r="AK156" i="3"/>
  <c r="AJ156" i="3"/>
  <c r="AL155" i="3"/>
  <c r="AK155" i="3"/>
  <c r="AJ155" i="3"/>
  <c r="AL154" i="3"/>
  <c r="AK154" i="3"/>
  <c r="AJ154" i="3"/>
  <c r="AL153" i="3"/>
  <c r="AK153" i="3"/>
  <c r="AJ153" i="3"/>
  <c r="AL152" i="3"/>
  <c r="AK152" i="3"/>
  <c r="AJ152" i="3"/>
  <c r="AL151" i="3"/>
  <c r="AK151" i="3"/>
  <c r="AJ151" i="3"/>
  <c r="AL150" i="3"/>
  <c r="AK150" i="3"/>
  <c r="AJ150" i="3"/>
  <c r="AL149" i="3"/>
  <c r="AK149" i="3"/>
  <c r="AJ149" i="3"/>
  <c r="AL148" i="3"/>
  <c r="AK148" i="3"/>
  <c r="AJ148" i="3"/>
  <c r="AL147" i="3"/>
  <c r="AK147" i="3"/>
  <c r="AJ147" i="3"/>
  <c r="AL146" i="3"/>
  <c r="AK146" i="3"/>
  <c r="AJ146" i="3"/>
  <c r="AL145" i="3"/>
  <c r="AK145" i="3"/>
  <c r="AJ145" i="3"/>
  <c r="AL144" i="3"/>
  <c r="AK144" i="3"/>
  <c r="AJ144" i="3"/>
  <c r="AL143" i="3"/>
  <c r="AK143" i="3"/>
  <c r="AJ143" i="3"/>
  <c r="AL142" i="3"/>
  <c r="AK142" i="3"/>
  <c r="AJ142" i="3"/>
  <c r="AL141" i="3"/>
  <c r="AK141" i="3"/>
  <c r="AJ141" i="3"/>
  <c r="AL140" i="3"/>
  <c r="AK140" i="3"/>
  <c r="AJ140" i="3"/>
  <c r="AL139" i="3"/>
  <c r="AK139" i="3"/>
  <c r="AJ139" i="3"/>
  <c r="AL138" i="3"/>
  <c r="AK138" i="3"/>
  <c r="AJ138" i="3"/>
  <c r="AL137" i="3"/>
  <c r="AK137" i="3"/>
  <c r="AJ137" i="3"/>
  <c r="AL136" i="3"/>
  <c r="AK136" i="3"/>
  <c r="AJ136" i="3"/>
  <c r="AL135" i="3"/>
  <c r="AK135" i="3"/>
  <c r="AJ135" i="3"/>
  <c r="AL134" i="3"/>
  <c r="AK134" i="3"/>
  <c r="AJ134" i="3"/>
  <c r="AL133" i="3"/>
  <c r="AK133" i="3"/>
  <c r="AJ133" i="3"/>
  <c r="AL132" i="3"/>
  <c r="AK132" i="3"/>
  <c r="AJ132" i="3"/>
  <c r="AL131" i="3"/>
  <c r="AK131" i="3"/>
  <c r="AJ131" i="3"/>
  <c r="AL130" i="3"/>
  <c r="AK130" i="3"/>
  <c r="AJ130" i="3"/>
  <c r="AL129" i="3"/>
  <c r="AK129" i="3"/>
  <c r="AJ129" i="3"/>
  <c r="AL128" i="3"/>
  <c r="AK128" i="3"/>
  <c r="AJ128" i="3"/>
  <c r="AL127" i="3"/>
  <c r="AK127" i="3"/>
  <c r="AJ127" i="3"/>
  <c r="AL126" i="3"/>
  <c r="AK126" i="3"/>
  <c r="AJ126" i="3"/>
  <c r="AL125" i="3"/>
  <c r="AK125" i="3"/>
  <c r="AJ125" i="3"/>
  <c r="AL124" i="3"/>
  <c r="AK124" i="3"/>
  <c r="AJ124" i="3"/>
  <c r="AL123" i="3"/>
  <c r="AK123" i="3"/>
  <c r="AJ123" i="3"/>
  <c r="AL122" i="3"/>
  <c r="AK122" i="3"/>
  <c r="AJ122" i="3"/>
  <c r="AL121" i="3"/>
  <c r="AK121" i="3"/>
  <c r="AJ121" i="3"/>
  <c r="AL120" i="3"/>
  <c r="AK120" i="3"/>
  <c r="AJ120" i="3"/>
  <c r="AL119" i="3"/>
  <c r="AK119" i="3"/>
  <c r="AJ119" i="3"/>
  <c r="AL118" i="3"/>
  <c r="AK118" i="3"/>
  <c r="AJ118" i="3"/>
  <c r="AL117" i="3"/>
  <c r="AK117" i="3"/>
  <c r="AJ117" i="3"/>
  <c r="AL116" i="3"/>
  <c r="AK116" i="3"/>
  <c r="AJ116" i="3"/>
  <c r="AL115" i="3"/>
  <c r="AK115" i="3"/>
  <c r="AJ115" i="3"/>
  <c r="AL114" i="3"/>
  <c r="AK114" i="3"/>
  <c r="AJ114" i="3"/>
  <c r="AL113" i="3"/>
  <c r="AK113" i="3"/>
  <c r="AJ113" i="3"/>
  <c r="AL112" i="3"/>
  <c r="AK112" i="3"/>
  <c r="AJ112" i="3"/>
  <c r="AL111" i="3"/>
  <c r="AK111" i="3"/>
  <c r="AJ111" i="3"/>
  <c r="AL110" i="3"/>
  <c r="AK110" i="3"/>
  <c r="AJ110" i="3"/>
  <c r="AL109" i="3"/>
  <c r="AK109" i="3"/>
  <c r="AJ109" i="3"/>
  <c r="AL108" i="3"/>
  <c r="AK108" i="3"/>
  <c r="AJ108" i="3"/>
  <c r="AL107" i="3"/>
  <c r="AK107" i="3"/>
  <c r="AJ107" i="3"/>
  <c r="AL106" i="3"/>
  <c r="AK106" i="3"/>
  <c r="AJ106" i="3"/>
  <c r="AL105" i="3"/>
  <c r="AK105" i="3"/>
  <c r="AJ105" i="3"/>
  <c r="AL104" i="3"/>
  <c r="AK104" i="3"/>
  <c r="AJ104" i="3"/>
  <c r="AL103" i="3"/>
  <c r="AK103" i="3"/>
  <c r="AJ103" i="3"/>
  <c r="AL102" i="3"/>
  <c r="AK102" i="3"/>
  <c r="AJ102" i="3"/>
  <c r="AL101" i="3"/>
  <c r="AK101" i="3"/>
  <c r="AJ101" i="3"/>
  <c r="AL100" i="3"/>
  <c r="AK100" i="3"/>
  <c r="AJ100" i="3"/>
  <c r="AL99" i="3"/>
  <c r="AK99" i="3"/>
  <c r="AJ99" i="3"/>
  <c r="AL98" i="3"/>
  <c r="AK98" i="3"/>
  <c r="AJ98" i="3"/>
  <c r="AL97" i="3"/>
  <c r="AK97" i="3"/>
  <c r="AJ97" i="3"/>
  <c r="AL96" i="3"/>
  <c r="AK96" i="3"/>
  <c r="AJ96" i="3"/>
  <c r="AL95" i="3"/>
  <c r="AK95" i="3"/>
  <c r="AJ95" i="3"/>
  <c r="AL94" i="3"/>
  <c r="AK94" i="3"/>
  <c r="AJ94" i="3"/>
  <c r="AL93" i="3"/>
  <c r="AK93" i="3"/>
  <c r="AJ93" i="3"/>
  <c r="AL92" i="3"/>
  <c r="AK92" i="3"/>
  <c r="AJ92" i="3"/>
  <c r="AL91" i="3"/>
  <c r="AK91" i="3"/>
  <c r="AJ91" i="3"/>
  <c r="AL90" i="3"/>
  <c r="AK90" i="3"/>
  <c r="AJ90" i="3"/>
  <c r="AL89" i="3"/>
  <c r="AK89" i="3"/>
  <c r="AJ89" i="3"/>
  <c r="AL88" i="3"/>
  <c r="AK88" i="3"/>
  <c r="AJ88" i="3"/>
  <c r="AL87" i="3"/>
  <c r="AK87" i="3"/>
  <c r="AJ87" i="3"/>
  <c r="AL86" i="3"/>
  <c r="AK86" i="3"/>
  <c r="AJ86" i="3"/>
  <c r="AL85" i="3"/>
  <c r="AK85" i="3"/>
  <c r="AJ85" i="3"/>
  <c r="AL84" i="3"/>
  <c r="AK84" i="3"/>
  <c r="AJ84" i="3"/>
  <c r="AL83" i="3"/>
  <c r="AK83" i="3"/>
  <c r="AJ83" i="3"/>
  <c r="AL82" i="3"/>
  <c r="AK82" i="3"/>
  <c r="AJ82" i="3"/>
  <c r="AL81" i="3"/>
  <c r="AK81" i="3"/>
  <c r="AJ81" i="3"/>
  <c r="AL80" i="3"/>
  <c r="AK80" i="3"/>
  <c r="AJ80" i="3"/>
  <c r="AL79" i="3"/>
  <c r="AK79" i="3"/>
  <c r="AJ79" i="3"/>
  <c r="AL78" i="3"/>
  <c r="AK78" i="3"/>
  <c r="AJ78" i="3"/>
  <c r="AL77" i="3"/>
  <c r="AK77" i="3"/>
  <c r="AJ77" i="3"/>
  <c r="AL76" i="3"/>
  <c r="AK76" i="3"/>
  <c r="AJ76" i="3"/>
  <c r="AL75" i="3"/>
  <c r="AK75" i="3"/>
  <c r="AJ75" i="3"/>
  <c r="AL74" i="3"/>
  <c r="AK74" i="3"/>
  <c r="AJ74" i="3"/>
  <c r="AL73" i="3"/>
  <c r="AK73" i="3"/>
  <c r="AJ73" i="3"/>
  <c r="AL72" i="3"/>
  <c r="AK72" i="3"/>
  <c r="AJ72" i="3"/>
  <c r="AL71" i="3"/>
  <c r="AK71" i="3"/>
  <c r="AJ71" i="3"/>
  <c r="AL70" i="3"/>
  <c r="AK70" i="3"/>
  <c r="AJ70" i="3"/>
  <c r="AL69" i="3"/>
  <c r="AK69" i="3"/>
  <c r="AJ69" i="3"/>
  <c r="AL68" i="3"/>
  <c r="AK68" i="3"/>
  <c r="AJ68" i="3"/>
  <c r="AL67" i="3"/>
  <c r="AK67" i="3"/>
  <c r="AJ67" i="3"/>
  <c r="AL66" i="3"/>
  <c r="AK66" i="3"/>
  <c r="AJ66" i="3"/>
  <c r="AL65" i="3"/>
  <c r="AK65" i="3"/>
  <c r="AJ65" i="3"/>
  <c r="AL64" i="3"/>
  <c r="AK64" i="3"/>
  <c r="AJ64" i="3"/>
  <c r="AL63" i="3"/>
  <c r="AK63" i="3"/>
  <c r="AJ63" i="3"/>
  <c r="AL62" i="3"/>
  <c r="AK62" i="3"/>
  <c r="AJ62" i="3"/>
  <c r="AL61" i="3"/>
  <c r="AK61" i="3"/>
  <c r="AJ61" i="3"/>
  <c r="AL60" i="3"/>
  <c r="AK60" i="3"/>
  <c r="AJ60" i="3"/>
  <c r="AL59" i="3"/>
  <c r="AK59" i="3"/>
  <c r="AJ59" i="3"/>
  <c r="AL58" i="3"/>
  <c r="AK58" i="3"/>
  <c r="AJ58" i="3"/>
  <c r="AL57" i="3"/>
  <c r="AK57" i="3"/>
  <c r="AJ57" i="3"/>
  <c r="AL56" i="3"/>
  <c r="AK56" i="3"/>
  <c r="AJ56" i="3"/>
  <c r="AL55" i="3"/>
  <c r="AK55" i="3"/>
  <c r="AJ55" i="3"/>
  <c r="AL54" i="3"/>
  <c r="AK54" i="3"/>
  <c r="AJ54" i="3"/>
  <c r="AL53" i="3"/>
  <c r="AK53" i="3"/>
  <c r="AJ53" i="3"/>
  <c r="AL52" i="3"/>
  <c r="AK52" i="3"/>
  <c r="AJ52" i="3"/>
  <c r="AL51" i="3"/>
  <c r="AK51" i="3"/>
  <c r="AJ51" i="3"/>
  <c r="AL50" i="3"/>
  <c r="AK50" i="3"/>
  <c r="AJ50" i="3"/>
  <c r="AL49" i="3"/>
  <c r="AK49" i="3"/>
  <c r="AJ49" i="3"/>
  <c r="AL48" i="3"/>
  <c r="AK48" i="3"/>
  <c r="AJ48" i="3"/>
  <c r="AL47" i="3"/>
  <c r="AK47" i="3"/>
  <c r="AJ47" i="3"/>
  <c r="AL46" i="3"/>
  <c r="AK46" i="3"/>
  <c r="AJ46" i="3"/>
  <c r="AL45" i="3"/>
  <c r="AK45" i="3"/>
  <c r="AJ45" i="3"/>
  <c r="AL44" i="3"/>
  <c r="AK44" i="3"/>
  <c r="AJ44" i="3"/>
  <c r="AL43" i="3"/>
  <c r="AK43" i="3"/>
  <c r="AJ43" i="3"/>
  <c r="AL42" i="3"/>
  <c r="AK42" i="3"/>
  <c r="AJ42" i="3"/>
  <c r="AL41" i="3"/>
  <c r="AK41" i="3"/>
  <c r="AJ41" i="3"/>
  <c r="AL40" i="3"/>
  <c r="AK40" i="3"/>
  <c r="AJ40" i="3"/>
  <c r="AL39" i="3"/>
  <c r="AK39" i="3"/>
  <c r="AJ39" i="3"/>
  <c r="AL38" i="3"/>
  <c r="AK38" i="3"/>
  <c r="AJ38" i="3"/>
  <c r="AL37" i="3"/>
  <c r="AK37" i="3"/>
  <c r="AJ37" i="3"/>
  <c r="AL36" i="3"/>
  <c r="AK36" i="3"/>
  <c r="AJ36" i="3"/>
  <c r="AL35" i="3"/>
  <c r="AK35" i="3"/>
  <c r="AJ35" i="3"/>
  <c r="AL34" i="3"/>
  <c r="AK34" i="3"/>
  <c r="AJ34" i="3"/>
  <c r="AL33" i="3"/>
  <c r="AK33" i="3"/>
  <c r="AJ33" i="3"/>
  <c r="AL32" i="3"/>
  <c r="AK32" i="3"/>
  <c r="AJ32" i="3"/>
  <c r="AL31" i="3"/>
  <c r="AK31" i="3"/>
  <c r="AJ31" i="3"/>
  <c r="AL30" i="3"/>
  <c r="AK30" i="3"/>
  <c r="AJ30" i="3"/>
  <c r="AL29" i="3"/>
  <c r="AK29" i="3"/>
  <c r="AJ29" i="3"/>
  <c r="AL28" i="3"/>
  <c r="AK28" i="3"/>
  <c r="AJ28" i="3"/>
  <c r="AL27" i="3"/>
  <c r="AK27" i="3"/>
  <c r="AJ27" i="3"/>
  <c r="AL26" i="3"/>
  <c r="AK26" i="3"/>
  <c r="AJ26" i="3"/>
  <c r="AL25" i="3"/>
  <c r="AK25" i="3"/>
  <c r="AJ25" i="3"/>
  <c r="AL24" i="3"/>
  <c r="AK24" i="3"/>
  <c r="AJ24" i="3"/>
  <c r="AL23" i="3"/>
  <c r="AK23" i="3"/>
  <c r="AJ23" i="3"/>
  <c r="AL22" i="3"/>
  <c r="AK22" i="3"/>
  <c r="AJ22" i="3"/>
  <c r="AL21" i="3"/>
  <c r="AK21" i="3"/>
  <c r="AJ21" i="3"/>
  <c r="AL20" i="3"/>
  <c r="AK20" i="3"/>
  <c r="AJ20" i="3"/>
  <c r="AL19" i="3"/>
  <c r="AK19" i="3"/>
  <c r="AJ19" i="3"/>
  <c r="AL18" i="3"/>
  <c r="AK18" i="3"/>
  <c r="AJ18" i="3"/>
  <c r="AL17" i="3"/>
  <c r="AK17" i="3"/>
  <c r="AJ17" i="3"/>
  <c r="AL16" i="3"/>
  <c r="AK16" i="3"/>
  <c r="AJ16" i="3"/>
  <c r="AL15" i="3"/>
  <c r="AK15" i="3"/>
  <c r="AJ15" i="3"/>
  <c r="AL14" i="3"/>
  <c r="AK14" i="3"/>
  <c r="AJ14" i="3"/>
  <c r="AL13" i="3"/>
  <c r="AK13" i="3"/>
  <c r="AJ13" i="3"/>
  <c r="AL12" i="3"/>
  <c r="AK12" i="3"/>
  <c r="AJ12" i="3"/>
  <c r="AL11" i="3"/>
  <c r="AK11" i="3"/>
  <c r="AJ11" i="3"/>
  <c r="AL10" i="3"/>
  <c r="AK10" i="3"/>
  <c r="AJ10" i="3"/>
  <c r="AL9" i="3"/>
  <c r="AK9" i="3"/>
  <c r="AJ9" i="3"/>
  <c r="AL7" i="3"/>
  <c r="AK7" i="3"/>
  <c r="AJ7" i="3"/>
  <c r="F1471" i="15" l="1"/>
  <c r="A1471" i="15"/>
  <c r="F1370" i="15"/>
  <c r="A1370" i="15"/>
  <c r="F1261" i="15"/>
  <c r="A1261" i="15"/>
  <c r="F1245" i="15"/>
  <c r="A1245" i="15"/>
  <c r="F1213" i="15"/>
  <c r="A1213" i="15"/>
  <c r="F1197" i="15"/>
  <c r="A1197" i="15"/>
  <c r="F1069" i="15"/>
  <c r="A1069" i="15"/>
  <c r="F1053" i="15"/>
  <c r="A1053" i="15"/>
  <c r="F1257" i="15"/>
  <c r="A1257" i="15"/>
  <c r="F1462" i="15"/>
  <c r="A1462" i="15"/>
  <c r="F1106" i="15"/>
  <c r="A1106" i="15"/>
  <c r="F1157" i="15"/>
  <c r="A1157" i="15"/>
  <c r="F1090" i="15"/>
  <c r="A1090" i="15"/>
  <c r="F942" i="15"/>
  <c r="A942" i="15"/>
  <c r="F866" i="15"/>
  <c r="A866" i="15"/>
  <c r="F838" i="15"/>
  <c r="A838" i="15"/>
  <c r="F818" i="15"/>
  <c r="A818" i="15"/>
  <c r="F810" i="15"/>
  <c r="A810" i="15"/>
  <c r="F718" i="15"/>
  <c r="A718" i="15"/>
  <c r="F686" i="15"/>
  <c r="A686" i="15"/>
  <c r="F678" i="15"/>
  <c r="A678" i="15"/>
  <c r="F667" i="15"/>
  <c r="A667" i="15"/>
  <c r="F742" i="15"/>
  <c r="A742" i="15"/>
  <c r="F645" i="15"/>
  <c r="A645" i="15"/>
  <c r="A272" i="15"/>
  <c r="F272" i="15"/>
  <c r="F532" i="15"/>
  <c r="A532" i="15"/>
  <c r="F1390" i="15"/>
  <c r="A1390" i="15"/>
  <c r="F1496" i="15"/>
  <c r="A1496" i="15"/>
  <c r="F1458" i="15"/>
  <c r="A1458" i="15"/>
  <c r="F1426" i="15"/>
  <c r="A1426" i="15"/>
  <c r="F1528" i="15"/>
  <c r="A1528" i="15"/>
  <c r="F1515" i="15"/>
  <c r="A1515" i="15"/>
  <c r="F1504" i="15"/>
  <c r="A1504" i="15"/>
  <c r="F1497" i="15"/>
  <c r="A1497" i="15"/>
  <c r="F1500" i="15"/>
  <c r="A1500" i="15"/>
  <c r="F1407" i="15"/>
  <c r="A1407" i="15"/>
  <c r="F1536" i="15"/>
  <c r="A1536" i="15"/>
  <c r="F1520" i="15"/>
  <c r="A1520" i="15"/>
  <c r="F1430" i="15"/>
  <c r="A1430" i="15"/>
  <c r="F1408" i="15"/>
  <c r="A1408" i="15"/>
  <c r="F1398" i="15"/>
  <c r="A1398" i="15"/>
  <c r="F1389" i="15"/>
  <c r="A1389" i="15"/>
  <c r="F1368" i="15"/>
  <c r="A1368" i="15"/>
  <c r="F1382" i="15"/>
  <c r="A1382" i="15"/>
  <c r="F1539" i="15"/>
  <c r="A1539" i="15"/>
  <c r="F1482" i="15"/>
  <c r="A1482" i="15"/>
  <c r="F1340" i="15"/>
  <c r="A1340" i="15"/>
  <c r="F1336" i="15"/>
  <c r="A1336" i="15"/>
  <c r="F1316" i="15"/>
  <c r="A1316" i="15"/>
  <c r="F1294" i="15"/>
  <c r="A1294" i="15"/>
  <c r="F1209" i="15"/>
  <c r="A1209" i="15"/>
  <c r="F1357" i="15"/>
  <c r="A1357" i="15"/>
  <c r="F1221" i="15"/>
  <c r="A1221" i="15"/>
  <c r="F1105" i="15"/>
  <c r="A1105" i="15"/>
  <c r="F1061" i="15"/>
  <c r="A1061" i="15"/>
  <c r="F1029" i="15"/>
  <c r="A1029" i="15"/>
  <c r="F1002" i="15"/>
  <c r="A1002" i="15"/>
  <c r="F986" i="15"/>
  <c r="A986" i="15"/>
  <c r="F970" i="15"/>
  <c r="A970" i="15"/>
  <c r="F954" i="15"/>
  <c r="A954" i="15"/>
  <c r="F938" i="15"/>
  <c r="A938" i="15"/>
  <c r="F922" i="15"/>
  <c r="A922" i="15"/>
  <c r="F1267" i="15"/>
  <c r="A1267" i="15"/>
  <c r="F1249" i="15"/>
  <c r="A1249" i="15"/>
  <c r="F1233" i="15"/>
  <c r="A1233" i="15"/>
  <c r="F1217" i="15"/>
  <c r="A1217" i="15"/>
  <c r="F1201" i="15"/>
  <c r="A1201" i="15"/>
  <c r="F1185" i="15"/>
  <c r="A1185" i="15"/>
  <c r="F1169" i="15"/>
  <c r="A1169" i="15"/>
  <c r="F1089" i="15"/>
  <c r="A1089" i="15"/>
  <c r="F1045" i="15"/>
  <c r="A1045" i="15"/>
  <c r="F998" i="15"/>
  <c r="A998" i="15"/>
  <c r="F982" i="15"/>
  <c r="A982" i="15"/>
  <c r="F966" i="15"/>
  <c r="A966" i="15"/>
  <c r="F950" i="15"/>
  <c r="A950" i="15"/>
  <c r="F934" i="15"/>
  <c r="A934" i="15"/>
  <c r="F918" i="15"/>
  <c r="A918" i="15"/>
  <c r="F902" i="15"/>
  <c r="A902" i="15"/>
  <c r="F1318" i="15"/>
  <c r="A1318" i="15"/>
  <c r="F1154" i="15"/>
  <c r="A1154" i="15"/>
  <c r="F1137" i="15"/>
  <c r="A1137" i="15"/>
  <c r="F943" i="15"/>
  <c r="A943" i="15"/>
  <c r="F850" i="15"/>
  <c r="A850" i="15"/>
  <c r="F834" i="15"/>
  <c r="A834" i="15"/>
  <c r="F927" i="15"/>
  <c r="A927" i="15"/>
  <c r="F878" i="15"/>
  <c r="A878" i="15"/>
  <c r="F802" i="15"/>
  <c r="A802" i="15"/>
  <c r="F910" i="15"/>
  <c r="A910" i="15"/>
  <c r="F798" i="15"/>
  <c r="A798" i="15"/>
  <c r="F790" i="15"/>
  <c r="A790" i="15"/>
  <c r="F774" i="15"/>
  <c r="A774" i="15"/>
  <c r="F758" i="15"/>
  <c r="A758" i="15"/>
  <c r="F958" i="15"/>
  <c r="A958" i="15"/>
  <c r="F746" i="15"/>
  <c r="A746" i="15"/>
  <c r="F730" i="15"/>
  <c r="A730" i="15"/>
  <c r="F1057" i="15"/>
  <c r="A1057" i="15"/>
  <c r="F894" i="15"/>
  <c r="A894" i="15"/>
  <c r="F890" i="15"/>
  <c r="A890" i="15"/>
  <c r="F870" i="15"/>
  <c r="A870" i="15"/>
  <c r="F714" i="15"/>
  <c r="A714" i="15"/>
  <c r="F656" i="15"/>
  <c r="A656" i="15"/>
  <c r="F743" i="15"/>
  <c r="A743" i="15"/>
  <c r="F652" i="15"/>
  <c r="A652" i="15"/>
  <c r="F648" i="15"/>
  <c r="A648" i="15"/>
  <c r="F329" i="15"/>
  <c r="A329" i="15"/>
  <c r="F313" i="15"/>
  <c r="A313" i="15"/>
  <c r="F297" i="15"/>
  <c r="A297" i="15"/>
  <c r="F281" i="15"/>
  <c r="A281" i="15"/>
  <c r="F332" i="15"/>
  <c r="A332" i="15"/>
  <c r="F1031" i="15"/>
  <c r="A1031" i="15"/>
  <c r="F637" i="15"/>
  <c r="A637" i="15"/>
  <c r="F674" i="15"/>
  <c r="A674" i="15"/>
  <c r="F300" i="15"/>
  <c r="A300" i="15"/>
  <c r="F630" i="15"/>
  <c r="A630" i="15"/>
  <c r="F612" i="15"/>
  <c r="A612" i="15"/>
  <c r="F608" i="15"/>
  <c r="A608" i="15"/>
  <c r="F600" i="15"/>
  <c r="A600" i="15"/>
  <c r="F588" i="15"/>
  <c r="A588" i="15"/>
  <c r="F580" i="15"/>
  <c r="A580" i="15"/>
  <c r="F576" i="15"/>
  <c r="A576" i="15"/>
  <c r="F572" i="15"/>
  <c r="A572" i="15"/>
  <c r="F540" i="15"/>
  <c r="A540" i="15"/>
  <c r="F536" i="15"/>
  <c r="A536" i="15"/>
  <c r="F516" i="15"/>
  <c r="A516" i="15"/>
  <c r="F508" i="15"/>
  <c r="A508" i="15"/>
  <c r="F504" i="15"/>
  <c r="A504" i="15"/>
  <c r="F496" i="15"/>
  <c r="A496" i="15"/>
  <c r="F460" i="15"/>
  <c r="A460" i="15"/>
  <c r="F420" i="15"/>
  <c r="A420" i="15"/>
  <c r="F396" i="15"/>
  <c r="A396" i="15"/>
  <c r="F384" i="15"/>
  <c r="A384" i="15"/>
  <c r="F380" i="15"/>
  <c r="A380" i="15"/>
  <c r="F376" i="15"/>
  <c r="A376" i="15"/>
  <c r="F372" i="15"/>
  <c r="A372" i="15"/>
  <c r="F368" i="15"/>
  <c r="A368" i="15"/>
  <c r="F364" i="15"/>
  <c r="A364" i="15"/>
  <c r="F356" i="15"/>
  <c r="A356" i="15"/>
  <c r="F348" i="15"/>
  <c r="A348" i="15"/>
  <c r="F344" i="15"/>
  <c r="A344" i="15"/>
  <c r="F320" i="15"/>
  <c r="A320" i="15"/>
  <c r="F288" i="15"/>
  <c r="A288" i="15"/>
  <c r="F280" i="15"/>
  <c r="A280" i="15"/>
  <c r="F1499" i="15"/>
  <c r="A1499" i="15"/>
  <c r="F1410" i="15"/>
  <c r="A1410" i="15"/>
  <c r="F1463" i="15"/>
  <c r="A1463" i="15"/>
  <c r="F1320" i="15"/>
  <c r="A1320" i="15"/>
  <c r="F1296" i="15"/>
  <c r="A1296" i="15"/>
  <c r="F1149" i="15"/>
  <c r="A1149" i="15"/>
  <c r="F1085" i="15"/>
  <c r="A1085" i="15"/>
  <c r="F1205" i="15"/>
  <c r="A1205" i="15"/>
  <c r="F886" i="15"/>
  <c r="A886" i="15"/>
  <c r="F1073" i="15"/>
  <c r="A1073" i="15"/>
  <c r="F906" i="15"/>
  <c r="A906" i="15"/>
  <c r="F854" i="15"/>
  <c r="A854" i="15"/>
  <c r="F826" i="15"/>
  <c r="A826" i="15"/>
  <c r="F1074" i="15"/>
  <c r="A1074" i="15"/>
  <c r="F770" i="15"/>
  <c r="A770" i="15"/>
  <c r="F754" i="15"/>
  <c r="A754" i="15"/>
  <c r="F739" i="15"/>
  <c r="A739" i="15"/>
  <c r="F325" i="15"/>
  <c r="A325" i="15"/>
  <c r="F309" i="15"/>
  <c r="A309" i="15"/>
  <c r="F548" i="15"/>
  <c r="A548" i="15"/>
  <c r="F1021" i="15"/>
  <c r="A1021" i="15"/>
  <c r="F324" i="15"/>
  <c r="A324" i="15"/>
  <c r="F1464" i="15"/>
  <c r="A1464" i="15"/>
  <c r="F1491" i="15"/>
  <c r="A1491" i="15"/>
  <c r="F1513" i="15"/>
  <c r="A1513" i="15"/>
  <c r="F1507" i="15"/>
  <c r="A1507" i="15"/>
  <c r="F1376" i="15"/>
  <c r="A1376" i="15"/>
  <c r="F1365" i="15"/>
  <c r="A1365" i="15"/>
  <c r="F1366" i="15"/>
  <c r="A1366" i="15"/>
  <c r="F1532" i="15"/>
  <c r="A1532" i="15"/>
  <c r="F1360" i="15"/>
  <c r="A1360" i="15"/>
  <c r="F1352" i="15"/>
  <c r="A1352" i="15"/>
  <c r="F1344" i="15"/>
  <c r="A1344" i="15"/>
  <c r="F1312" i="15"/>
  <c r="A1312" i="15"/>
  <c r="F1280" i="15"/>
  <c r="A1280" i="15"/>
  <c r="F1537" i="15"/>
  <c r="A1537" i="15"/>
  <c r="F1385" i="15"/>
  <c r="A1385" i="15"/>
  <c r="F1439" i="15"/>
  <c r="A1439" i="15"/>
  <c r="F1442" i="15"/>
  <c r="A1442" i="15"/>
  <c r="F1422" i="15"/>
  <c r="A1422" i="15"/>
  <c r="F1418" i="15"/>
  <c r="A1418" i="15"/>
  <c r="F1325" i="15"/>
  <c r="A1325" i="15"/>
  <c r="F1225" i="15"/>
  <c r="A1225" i="15"/>
  <c r="F1161" i="15"/>
  <c r="A1161" i="15"/>
  <c r="F1145" i="15"/>
  <c r="A1145" i="15"/>
  <c r="F1129" i="15"/>
  <c r="A1129" i="15"/>
  <c r="F1113" i="15"/>
  <c r="A1113" i="15"/>
  <c r="F1097" i="15"/>
  <c r="A1097" i="15"/>
  <c r="F1081" i="15"/>
  <c r="A1081" i="15"/>
  <c r="F1065" i="15"/>
  <c r="A1065" i="15"/>
  <c r="F1049" i="15"/>
  <c r="A1049" i="15"/>
  <c r="F1237" i="15"/>
  <c r="A1237" i="15"/>
  <c r="F1173" i="15"/>
  <c r="A1173" i="15"/>
  <c r="F1125" i="15"/>
  <c r="A1125" i="15"/>
  <c r="F1268" i="15"/>
  <c r="A1268" i="15"/>
  <c r="F1250" i="15"/>
  <c r="A1250" i="15"/>
  <c r="F1234" i="15"/>
  <c r="A1234" i="15"/>
  <c r="F1218" i="15"/>
  <c r="A1218" i="15"/>
  <c r="F1202" i="15"/>
  <c r="A1202" i="15"/>
  <c r="F1186" i="15"/>
  <c r="A1186" i="15"/>
  <c r="F1170" i="15"/>
  <c r="A1170" i="15"/>
  <c r="F1013" i="15"/>
  <c r="A1013" i="15"/>
  <c r="F994" i="15"/>
  <c r="A994" i="15"/>
  <c r="F978" i="15"/>
  <c r="A978" i="15"/>
  <c r="F962" i="15"/>
  <c r="A962" i="15"/>
  <c r="F946" i="15"/>
  <c r="A946" i="15"/>
  <c r="F930" i="15"/>
  <c r="A930" i="15"/>
  <c r="F914" i="15"/>
  <c r="A914" i="15"/>
  <c r="F898" i="15"/>
  <c r="A898" i="15"/>
  <c r="F1121" i="15"/>
  <c r="A1121" i="15"/>
  <c r="F1006" i="15"/>
  <c r="A1006" i="15"/>
  <c r="F891" i="15"/>
  <c r="A891" i="15"/>
  <c r="F862" i="15"/>
  <c r="A862" i="15"/>
  <c r="F846" i="15"/>
  <c r="A846" i="15"/>
  <c r="F830" i="15"/>
  <c r="A830" i="15"/>
  <c r="F822" i="15"/>
  <c r="A822" i="15"/>
  <c r="F814" i="15"/>
  <c r="A814" i="15"/>
  <c r="F726" i="15"/>
  <c r="A726" i="15"/>
  <c r="F710" i="15"/>
  <c r="A710" i="15"/>
  <c r="F990" i="15"/>
  <c r="A990" i="15"/>
  <c r="F806" i="15"/>
  <c r="A806" i="15"/>
  <c r="F911" i="15"/>
  <c r="A911" i="15"/>
  <c r="F874" i="15"/>
  <c r="A874" i="15"/>
  <c r="F778" i="15"/>
  <c r="A778" i="15"/>
  <c r="F762" i="15"/>
  <c r="A762" i="15"/>
  <c r="F698" i="15"/>
  <c r="A698" i="15"/>
  <c r="F690" i="15"/>
  <c r="A690" i="15"/>
  <c r="F682" i="15"/>
  <c r="A682" i="15"/>
  <c r="F1022" i="15"/>
  <c r="A1022" i="15"/>
  <c r="F747" i="15"/>
  <c r="A747" i="15"/>
  <c r="F731" i="15"/>
  <c r="A731" i="15"/>
  <c r="F660" i="15"/>
  <c r="A660" i="15"/>
  <c r="F959" i="15"/>
  <c r="A959" i="15"/>
  <c r="F871" i="15"/>
  <c r="A871" i="15"/>
  <c r="F715" i="15"/>
  <c r="A715" i="15"/>
  <c r="F750" i="15"/>
  <c r="A750" i="15"/>
  <c r="F734" i="15"/>
  <c r="A734" i="15"/>
  <c r="F649" i="15"/>
  <c r="A649" i="15"/>
  <c r="F333" i="15"/>
  <c r="A333" i="15"/>
  <c r="F317" i="15"/>
  <c r="A317" i="15"/>
  <c r="F301" i="15"/>
  <c r="A301" i="15"/>
  <c r="F285" i="15"/>
  <c r="A285" i="15"/>
  <c r="F312" i="15"/>
  <c r="A312" i="15"/>
  <c r="F276" i="15"/>
  <c r="A276" i="15"/>
  <c r="F1141" i="15"/>
  <c r="A1141" i="15"/>
  <c r="F1531" i="15"/>
  <c r="A1531" i="15"/>
  <c r="F624" i="15"/>
  <c r="A624" i="15"/>
  <c r="F620" i="15"/>
  <c r="A620" i="15"/>
  <c r="F616" i="15"/>
  <c r="A616" i="15"/>
  <c r="F604" i="15"/>
  <c r="A604" i="15"/>
  <c r="F596" i="15"/>
  <c r="A596" i="15"/>
  <c r="F592" i="15"/>
  <c r="A592" i="15"/>
  <c r="F584" i="15"/>
  <c r="A584" i="15"/>
  <c r="F568" i="15"/>
  <c r="A568" i="15"/>
  <c r="F564" i="15"/>
  <c r="A564" i="15"/>
  <c r="F560" i="15"/>
  <c r="A560" i="15"/>
  <c r="F552" i="15"/>
  <c r="A552" i="15"/>
  <c r="F544" i="15"/>
  <c r="A544" i="15"/>
  <c r="F528" i="15"/>
  <c r="A528" i="15"/>
  <c r="F524" i="15"/>
  <c r="A524" i="15"/>
  <c r="F520" i="15"/>
  <c r="A520" i="15"/>
  <c r="F512" i="15"/>
  <c r="A512" i="15"/>
  <c r="F500" i="15"/>
  <c r="A500" i="15"/>
  <c r="F492" i="15"/>
  <c r="A492" i="15"/>
  <c r="F488" i="15"/>
  <c r="A488" i="15"/>
  <c r="F484" i="15"/>
  <c r="A484" i="15"/>
  <c r="F480" i="15"/>
  <c r="A480" i="15"/>
  <c r="F476" i="15"/>
  <c r="A476" i="15"/>
  <c r="F472" i="15"/>
  <c r="A472" i="15"/>
  <c r="F468" i="15"/>
  <c r="A468" i="15"/>
  <c r="F464" i="15"/>
  <c r="A464" i="15"/>
  <c r="F456" i="15"/>
  <c r="A456" i="15"/>
  <c r="F452" i="15"/>
  <c r="A452" i="15"/>
  <c r="F448" i="15"/>
  <c r="A448" i="15"/>
  <c r="F444" i="15"/>
  <c r="A444" i="15"/>
  <c r="F440" i="15"/>
  <c r="A440" i="15"/>
  <c r="F436" i="15"/>
  <c r="A436" i="15"/>
  <c r="F432" i="15"/>
  <c r="A432" i="15"/>
  <c r="F428" i="15"/>
  <c r="A428" i="15"/>
  <c r="F424" i="15"/>
  <c r="A424" i="15"/>
  <c r="F416" i="15"/>
  <c r="A416" i="15"/>
  <c r="F412" i="15"/>
  <c r="A412" i="15"/>
  <c r="F408" i="15"/>
  <c r="A408" i="15"/>
  <c r="F404" i="15"/>
  <c r="A404" i="15"/>
  <c r="F400" i="15"/>
  <c r="A400" i="15"/>
  <c r="F392" i="15"/>
  <c r="A392" i="15"/>
  <c r="F388" i="15"/>
  <c r="A388" i="15"/>
  <c r="F352" i="15"/>
  <c r="A352" i="15"/>
  <c r="F340" i="15"/>
  <c r="A340" i="15"/>
  <c r="F336" i="15"/>
  <c r="A336" i="15"/>
  <c r="F1521" i="15"/>
  <c r="A1521" i="15"/>
  <c r="F1466" i="15"/>
  <c r="A1466" i="15"/>
  <c r="F1472" i="15"/>
  <c r="A1472" i="15"/>
  <c r="F1432" i="15"/>
  <c r="A1432" i="15"/>
  <c r="F1400" i="15"/>
  <c r="A1400" i="15"/>
  <c r="F1392" i="15"/>
  <c r="A1392" i="15"/>
  <c r="F1384" i="15"/>
  <c r="A1384" i="15"/>
  <c r="F1488" i="15"/>
  <c r="A1488" i="15"/>
  <c r="F1276" i="15"/>
  <c r="A1276" i="15"/>
  <c r="F1229" i="15"/>
  <c r="A1229" i="15"/>
  <c r="F1181" i="15"/>
  <c r="A1181" i="15"/>
  <c r="F1165" i="15"/>
  <c r="A1165" i="15"/>
  <c r="F1133" i="15"/>
  <c r="A1133" i="15"/>
  <c r="F1117" i="15"/>
  <c r="A1117" i="15"/>
  <c r="F1101" i="15"/>
  <c r="A1101" i="15"/>
  <c r="F1193" i="15"/>
  <c r="A1193" i="15"/>
  <c r="F1326" i="15"/>
  <c r="A1326" i="15"/>
  <c r="F1284" i="15"/>
  <c r="A1284" i="15"/>
  <c r="F1122" i="15"/>
  <c r="A1122" i="15"/>
  <c r="F1293" i="15"/>
  <c r="A1293" i="15"/>
  <c r="F926" i="15"/>
  <c r="A926" i="15"/>
  <c r="F975" i="15"/>
  <c r="A975" i="15"/>
  <c r="F786" i="15"/>
  <c r="A786" i="15"/>
  <c r="F702" i="15"/>
  <c r="A702" i="15"/>
  <c r="F694" i="15"/>
  <c r="A694" i="15"/>
  <c r="F675" i="15"/>
  <c r="A675" i="15"/>
  <c r="F293" i="15"/>
  <c r="A293" i="15"/>
  <c r="F277" i="15"/>
  <c r="A277" i="15"/>
  <c r="F556" i="15"/>
  <c r="A556" i="15"/>
  <c r="F360" i="15"/>
  <c r="A360" i="15"/>
  <c r="F316" i="15"/>
  <c r="A316" i="15"/>
  <c r="F666" i="15"/>
  <c r="A666" i="15"/>
  <c r="F1523" i="15"/>
  <c r="A1523" i="15"/>
  <c r="F1512" i="15"/>
  <c r="A1512" i="15"/>
  <c r="F1489" i="15"/>
  <c r="A1489" i="15"/>
  <c r="F1493" i="15"/>
  <c r="A1493" i="15"/>
  <c r="F1525" i="15"/>
  <c r="A1525" i="15"/>
  <c r="F1505" i="15"/>
  <c r="A1505" i="15"/>
  <c r="F1434" i="15"/>
  <c r="A1434" i="15"/>
  <c r="F1397" i="15"/>
  <c r="A1397" i="15"/>
  <c r="F1374" i="15"/>
  <c r="A1374" i="15"/>
  <c r="F1529" i="15"/>
  <c r="A1529" i="15"/>
  <c r="F1474" i="15"/>
  <c r="A1474" i="15"/>
  <c r="F1454" i="15"/>
  <c r="A1454" i="15"/>
  <c r="F1450" i="15"/>
  <c r="A1450" i="15"/>
  <c r="F1381" i="15"/>
  <c r="A1381" i="15"/>
  <c r="F1373" i="15"/>
  <c r="A1373" i="15"/>
  <c r="F1358" i="15"/>
  <c r="A1358" i="15"/>
  <c r="F1350" i="15"/>
  <c r="A1350" i="15"/>
  <c r="F1288" i="15"/>
  <c r="A1288" i="15"/>
  <c r="F1440" i="15"/>
  <c r="A1440" i="15"/>
  <c r="F1378" i="15"/>
  <c r="A1378" i="15"/>
  <c r="F1241" i="15"/>
  <c r="A1241" i="15"/>
  <c r="F1177" i="15"/>
  <c r="A1177" i="15"/>
  <c r="F1349" i="15"/>
  <c r="A1349" i="15"/>
  <c r="F1328" i="15"/>
  <c r="A1328" i="15"/>
  <c r="F1308" i="15"/>
  <c r="A1308" i="15"/>
  <c r="F1304" i="15"/>
  <c r="A1304" i="15"/>
  <c r="F1253" i="15"/>
  <c r="A1253" i="15"/>
  <c r="F1189" i="15"/>
  <c r="A1189" i="15"/>
  <c r="F1058" i="15"/>
  <c r="A1058" i="15"/>
  <c r="F1041" i="15"/>
  <c r="A1041" i="15"/>
  <c r="F1153" i="15"/>
  <c r="A1153" i="15"/>
  <c r="F1109" i="15"/>
  <c r="A1109" i="15"/>
  <c r="F1042" i="15"/>
  <c r="A1042" i="15"/>
  <c r="F1037" i="15"/>
  <c r="A1037" i="15"/>
  <c r="F1093" i="15"/>
  <c r="A1093" i="15"/>
  <c r="F1126" i="15"/>
  <c r="A1126" i="15"/>
  <c r="F1007" i="15"/>
  <c r="A1007" i="15"/>
  <c r="F858" i="15"/>
  <c r="A858" i="15"/>
  <c r="F842" i="15"/>
  <c r="A842" i="15"/>
  <c r="F991" i="15"/>
  <c r="A991" i="15"/>
  <c r="F882" i="15"/>
  <c r="A882" i="15"/>
  <c r="F722" i="15"/>
  <c r="A722" i="15"/>
  <c r="F706" i="15"/>
  <c r="A706" i="15"/>
  <c r="F1077" i="15"/>
  <c r="A1077" i="15"/>
  <c r="F974" i="15"/>
  <c r="A974" i="15"/>
  <c r="F794" i="15"/>
  <c r="A794" i="15"/>
  <c r="F782" i="15"/>
  <c r="A782" i="15"/>
  <c r="F766" i="15"/>
  <c r="A766" i="15"/>
  <c r="F738" i="15"/>
  <c r="A738" i="15"/>
  <c r="F669" i="15"/>
  <c r="A669" i="15"/>
  <c r="F751" i="15"/>
  <c r="A751" i="15"/>
  <c r="F735" i="15"/>
  <c r="A735" i="15"/>
  <c r="F321" i="15"/>
  <c r="A321" i="15"/>
  <c r="F305" i="15"/>
  <c r="A305" i="15"/>
  <c r="F289" i="15"/>
  <c r="A289" i="15"/>
  <c r="F273" i="15"/>
  <c r="A273" i="15"/>
  <c r="F1138" i="15"/>
  <c r="A1138" i="15"/>
  <c r="F1062" i="15"/>
  <c r="A1062" i="15"/>
  <c r="F638" i="15"/>
  <c r="A638" i="15"/>
  <c r="F304" i="15"/>
  <c r="A304" i="15"/>
  <c r="F296" i="15"/>
  <c r="A296" i="15"/>
  <c r="F629" i="15"/>
  <c r="A629" i="15"/>
  <c r="F328" i="15"/>
  <c r="A328" i="15"/>
  <c r="F308" i="15"/>
  <c r="A308" i="15"/>
  <c r="F292" i="15"/>
  <c r="A292" i="15"/>
  <c r="F284" i="15"/>
  <c r="A284" i="15"/>
  <c r="J1057" i="7"/>
  <c r="I1057" i="7"/>
  <c r="H1057" i="7"/>
  <c r="F1057" i="7"/>
  <c r="J1056" i="7"/>
  <c r="I1056" i="7"/>
  <c r="H1056" i="7"/>
  <c r="F1056" i="7"/>
  <c r="J1055" i="7"/>
  <c r="I1055" i="7"/>
  <c r="H1055" i="7"/>
  <c r="F1055" i="7"/>
  <c r="J1054" i="7"/>
  <c r="I1054" i="7"/>
  <c r="H1054" i="7"/>
  <c r="F1054" i="7"/>
  <c r="J1053" i="7"/>
  <c r="I1053" i="7"/>
  <c r="H1053" i="7"/>
  <c r="F1053" i="7"/>
  <c r="J1052" i="7"/>
  <c r="I1052" i="7"/>
  <c r="H1052" i="7"/>
  <c r="F1052" i="7"/>
  <c r="J1051" i="7"/>
  <c r="I1051" i="7"/>
  <c r="H1051" i="7"/>
  <c r="F1051" i="7"/>
  <c r="J1050" i="7"/>
  <c r="I1050" i="7"/>
  <c r="H1050" i="7"/>
  <c r="F1050" i="7"/>
  <c r="J1049" i="7"/>
  <c r="I1049" i="7"/>
  <c r="H1049" i="7"/>
  <c r="F1049" i="7"/>
  <c r="J1048" i="7"/>
  <c r="I1048" i="7"/>
  <c r="H1048" i="7"/>
  <c r="F1048" i="7"/>
  <c r="J1047" i="7"/>
  <c r="I1047" i="7"/>
  <c r="H1047" i="7"/>
  <c r="F1047" i="7"/>
  <c r="J1046" i="7"/>
  <c r="I1046" i="7"/>
  <c r="H1046" i="7"/>
  <c r="F1046" i="7"/>
  <c r="J1045" i="7"/>
  <c r="I1045" i="7"/>
  <c r="H1045" i="7"/>
  <c r="F1045" i="7"/>
  <c r="J1044" i="7"/>
  <c r="I1044" i="7"/>
  <c r="H1044" i="7"/>
  <c r="F1044" i="7"/>
  <c r="J1043" i="7"/>
  <c r="I1043" i="7"/>
  <c r="H1043" i="7"/>
  <c r="F1043" i="7"/>
  <c r="J1042" i="7"/>
  <c r="I1042" i="7"/>
  <c r="H1042" i="7"/>
  <c r="F1042" i="7"/>
  <c r="J1041" i="7"/>
  <c r="I1041" i="7"/>
  <c r="H1041" i="7"/>
  <c r="F1041" i="7"/>
  <c r="J1040" i="7"/>
  <c r="I1040" i="7"/>
  <c r="H1040" i="7"/>
  <c r="F1040" i="7"/>
  <c r="J1039" i="7"/>
  <c r="I1039" i="7"/>
  <c r="H1039" i="7"/>
  <c r="F1039" i="7"/>
  <c r="J1038" i="7"/>
  <c r="I1038" i="7"/>
  <c r="H1038" i="7"/>
  <c r="F1038" i="7"/>
  <c r="J1037" i="7"/>
  <c r="I1037" i="7"/>
  <c r="H1037" i="7"/>
  <c r="F1037" i="7"/>
  <c r="J1036" i="7"/>
  <c r="I1036" i="7"/>
  <c r="H1036" i="7"/>
  <c r="F1036" i="7"/>
  <c r="J1035" i="7"/>
  <c r="I1035" i="7"/>
  <c r="H1035" i="7"/>
  <c r="F1035" i="7"/>
  <c r="J1034" i="7"/>
  <c r="I1034" i="7"/>
  <c r="H1034" i="7"/>
  <c r="F1034" i="7"/>
  <c r="J1033" i="7"/>
  <c r="I1033" i="7"/>
  <c r="H1033" i="7"/>
  <c r="F1033" i="7"/>
  <c r="J1032" i="7"/>
  <c r="I1032" i="7"/>
  <c r="H1032" i="7"/>
  <c r="F1032" i="7"/>
  <c r="J1031" i="7"/>
  <c r="I1031" i="7"/>
  <c r="H1031" i="7"/>
  <c r="F1031" i="7"/>
  <c r="J1030" i="7"/>
  <c r="I1030" i="7"/>
  <c r="H1030" i="7"/>
  <c r="F1030" i="7"/>
  <c r="J1029" i="7"/>
  <c r="I1029" i="7"/>
  <c r="H1029" i="7"/>
  <c r="F1029" i="7"/>
  <c r="J1028" i="7"/>
  <c r="I1028" i="7"/>
  <c r="H1028" i="7"/>
  <c r="F1028" i="7"/>
  <c r="J1027" i="7"/>
  <c r="I1027" i="7"/>
  <c r="H1027" i="7"/>
  <c r="F1027" i="7"/>
  <c r="J1026" i="7"/>
  <c r="I1026" i="7"/>
  <c r="H1026" i="7"/>
  <c r="F1026" i="7"/>
  <c r="J1025" i="7"/>
  <c r="I1025" i="7"/>
  <c r="H1025" i="7"/>
  <c r="F1025" i="7"/>
  <c r="J1024" i="7"/>
  <c r="I1024" i="7"/>
  <c r="H1024" i="7"/>
  <c r="F1024" i="7"/>
  <c r="J1023" i="7"/>
  <c r="I1023" i="7"/>
  <c r="H1023" i="7"/>
  <c r="F1023" i="7"/>
  <c r="J1022" i="7"/>
  <c r="I1022" i="7"/>
  <c r="H1022" i="7"/>
  <c r="F1022" i="7"/>
  <c r="J1021" i="7"/>
  <c r="I1021" i="7"/>
  <c r="H1021" i="7"/>
  <c r="F1021" i="7"/>
  <c r="J1020" i="7"/>
  <c r="I1020" i="7"/>
  <c r="H1020" i="7"/>
  <c r="F1020" i="7"/>
  <c r="J1019" i="7"/>
  <c r="I1019" i="7"/>
  <c r="H1019" i="7"/>
  <c r="F1019" i="7"/>
  <c r="J1018" i="7"/>
  <c r="I1018" i="7"/>
  <c r="H1018" i="7"/>
  <c r="F1018" i="7"/>
  <c r="J1017" i="7"/>
  <c r="I1017" i="7"/>
  <c r="H1017" i="7"/>
  <c r="F1017" i="7"/>
  <c r="J1016" i="7"/>
  <c r="I1016" i="7"/>
  <c r="H1016" i="7"/>
  <c r="F1016" i="7"/>
  <c r="J1015" i="7"/>
  <c r="I1015" i="7"/>
  <c r="H1015" i="7"/>
  <c r="F1015" i="7"/>
  <c r="J1014" i="7"/>
  <c r="I1014" i="7"/>
  <c r="H1014" i="7"/>
  <c r="F1014" i="7"/>
  <c r="J1013" i="7"/>
  <c r="I1013" i="7"/>
  <c r="H1013" i="7"/>
  <c r="F1013" i="7"/>
  <c r="J1012" i="7"/>
  <c r="I1012" i="7"/>
  <c r="H1012" i="7"/>
  <c r="F1012" i="7"/>
  <c r="J1011" i="7"/>
  <c r="I1011" i="7"/>
  <c r="H1011" i="7"/>
  <c r="F1011" i="7"/>
  <c r="J1010" i="7"/>
  <c r="I1010" i="7"/>
  <c r="H1010" i="7"/>
  <c r="F1010" i="7"/>
  <c r="J1009" i="7"/>
  <c r="I1009" i="7"/>
  <c r="H1009" i="7"/>
  <c r="F1009" i="7"/>
  <c r="J1008" i="7"/>
  <c r="I1008" i="7"/>
  <c r="H1008" i="7"/>
  <c r="F1008" i="7"/>
  <c r="J1007" i="7"/>
  <c r="I1007" i="7"/>
  <c r="H1007" i="7"/>
  <c r="F1007" i="7"/>
  <c r="J1006" i="7"/>
  <c r="I1006" i="7"/>
  <c r="H1006" i="7"/>
  <c r="F1006" i="7"/>
  <c r="J1005" i="7"/>
  <c r="I1005" i="7"/>
  <c r="H1005" i="7"/>
  <c r="F1005" i="7"/>
  <c r="J1004" i="7"/>
  <c r="I1004" i="7"/>
  <c r="H1004" i="7"/>
  <c r="F1004" i="7"/>
  <c r="J1003" i="7"/>
  <c r="I1003" i="7"/>
  <c r="H1003" i="7"/>
  <c r="F1003" i="7"/>
  <c r="J1002" i="7"/>
  <c r="I1002" i="7"/>
  <c r="H1002" i="7"/>
  <c r="F1002" i="7"/>
  <c r="J1001" i="7"/>
  <c r="I1001" i="7"/>
  <c r="H1001" i="7"/>
  <c r="F1001" i="7"/>
  <c r="J1000" i="7"/>
  <c r="I1000" i="7"/>
  <c r="H1000" i="7"/>
  <c r="F1000" i="7"/>
  <c r="J999" i="7"/>
  <c r="I999" i="7"/>
  <c r="H999" i="7"/>
  <c r="F999" i="7"/>
  <c r="J998" i="7"/>
  <c r="I998" i="7"/>
  <c r="H998" i="7"/>
  <c r="F998" i="7"/>
  <c r="J997" i="7"/>
  <c r="I997" i="7"/>
  <c r="H997" i="7"/>
  <c r="F997" i="7"/>
  <c r="J996" i="7"/>
  <c r="I996" i="7"/>
  <c r="H996" i="7"/>
  <c r="F996" i="7"/>
  <c r="J995" i="7"/>
  <c r="I995" i="7"/>
  <c r="H995" i="7"/>
  <c r="F995" i="7"/>
  <c r="J994" i="7"/>
  <c r="I994" i="7"/>
  <c r="H994" i="7"/>
  <c r="F994" i="7"/>
  <c r="J993" i="7"/>
  <c r="I993" i="7"/>
  <c r="H993" i="7"/>
  <c r="F993" i="7"/>
  <c r="J992" i="7"/>
  <c r="I992" i="7"/>
  <c r="H992" i="7"/>
  <c r="F992" i="7"/>
  <c r="J991" i="7"/>
  <c r="I991" i="7"/>
  <c r="H991" i="7"/>
  <c r="F991" i="7"/>
  <c r="J990" i="7"/>
  <c r="I990" i="7"/>
  <c r="H990" i="7"/>
  <c r="F990" i="7"/>
  <c r="J989" i="7"/>
  <c r="I989" i="7"/>
  <c r="H989" i="7"/>
  <c r="F989" i="7"/>
  <c r="J988" i="7"/>
  <c r="I988" i="7"/>
  <c r="H988" i="7"/>
  <c r="F988" i="7"/>
  <c r="J987" i="7"/>
  <c r="I987" i="7"/>
  <c r="H987" i="7"/>
  <c r="F987" i="7"/>
  <c r="J986" i="7"/>
  <c r="I986" i="7"/>
  <c r="H986" i="7"/>
  <c r="F986" i="7"/>
  <c r="J985" i="7"/>
  <c r="I985" i="7"/>
  <c r="H985" i="7"/>
  <c r="F985" i="7"/>
  <c r="J984" i="7"/>
  <c r="I984" i="7"/>
  <c r="H984" i="7"/>
  <c r="F984" i="7"/>
  <c r="J983" i="7"/>
  <c r="I983" i="7"/>
  <c r="H983" i="7"/>
  <c r="F983" i="7"/>
  <c r="J982" i="7"/>
  <c r="I982" i="7"/>
  <c r="H982" i="7"/>
  <c r="F982" i="7"/>
  <c r="J981" i="7"/>
  <c r="I981" i="7"/>
  <c r="H981" i="7"/>
  <c r="F981" i="7"/>
  <c r="J980" i="7"/>
  <c r="I980" i="7"/>
  <c r="H980" i="7"/>
  <c r="F980" i="7"/>
  <c r="J979" i="7"/>
  <c r="I979" i="7"/>
  <c r="H979" i="7"/>
  <c r="F979" i="7"/>
  <c r="J978" i="7"/>
  <c r="I978" i="7"/>
  <c r="H978" i="7"/>
  <c r="F978" i="7"/>
  <c r="J977" i="7"/>
  <c r="I977" i="7"/>
  <c r="H977" i="7"/>
  <c r="F977" i="7"/>
  <c r="J976" i="7"/>
  <c r="I976" i="7"/>
  <c r="H976" i="7"/>
  <c r="F976" i="7"/>
  <c r="J975" i="7"/>
  <c r="I975" i="7"/>
  <c r="H975" i="7"/>
  <c r="F975" i="7"/>
  <c r="J974" i="7"/>
  <c r="I974" i="7"/>
  <c r="H974" i="7"/>
  <c r="F974" i="7"/>
  <c r="J973" i="7"/>
  <c r="I973" i="7"/>
  <c r="H973" i="7"/>
  <c r="F973" i="7"/>
  <c r="J972" i="7"/>
  <c r="I972" i="7"/>
  <c r="H972" i="7"/>
  <c r="F972" i="7"/>
  <c r="J971" i="7"/>
  <c r="I971" i="7"/>
  <c r="H971" i="7"/>
  <c r="F971" i="7"/>
  <c r="J970" i="7"/>
  <c r="I970" i="7"/>
  <c r="H970" i="7"/>
  <c r="F970" i="7"/>
  <c r="J969" i="7"/>
  <c r="I969" i="7"/>
  <c r="H969" i="7"/>
  <c r="F969" i="7"/>
  <c r="J968" i="7"/>
  <c r="I968" i="7"/>
  <c r="H968" i="7"/>
  <c r="F968" i="7"/>
  <c r="J967" i="7"/>
  <c r="I967" i="7"/>
  <c r="H967" i="7"/>
  <c r="F967" i="7"/>
  <c r="J966" i="7"/>
  <c r="I966" i="7"/>
  <c r="H966" i="7"/>
  <c r="F966" i="7"/>
  <c r="J965" i="7"/>
  <c r="I965" i="7"/>
  <c r="H965" i="7"/>
  <c r="F965" i="7"/>
  <c r="J964" i="7"/>
  <c r="I964" i="7"/>
  <c r="H964" i="7"/>
  <c r="F964" i="7"/>
  <c r="J963" i="7"/>
  <c r="I963" i="7"/>
  <c r="H963" i="7"/>
  <c r="F963" i="7"/>
  <c r="J962" i="7"/>
  <c r="I962" i="7"/>
  <c r="H962" i="7"/>
  <c r="F962" i="7"/>
  <c r="J961" i="7"/>
  <c r="I961" i="7"/>
  <c r="H961" i="7"/>
  <c r="F961" i="7"/>
  <c r="J960" i="7"/>
  <c r="I960" i="7"/>
  <c r="H960" i="7"/>
  <c r="F960" i="7"/>
  <c r="J959" i="7"/>
  <c r="I959" i="7"/>
  <c r="H959" i="7"/>
  <c r="F959" i="7"/>
  <c r="J958" i="7"/>
  <c r="I958" i="7"/>
  <c r="H958" i="7"/>
  <c r="F958" i="7"/>
  <c r="J957" i="7"/>
  <c r="I957" i="7"/>
  <c r="H957" i="7"/>
  <c r="F957" i="7"/>
  <c r="J956" i="7"/>
  <c r="I956" i="7"/>
  <c r="H956" i="7"/>
  <c r="F956" i="7"/>
  <c r="J955" i="7"/>
  <c r="I955" i="7"/>
  <c r="H955" i="7"/>
  <c r="F955" i="7"/>
  <c r="J954" i="7"/>
  <c r="I954" i="7"/>
  <c r="H954" i="7"/>
  <c r="F954" i="7"/>
  <c r="J953" i="7"/>
  <c r="I953" i="7"/>
  <c r="H953" i="7"/>
  <c r="F953" i="7"/>
  <c r="J952" i="7"/>
  <c r="I952" i="7"/>
  <c r="H952" i="7"/>
  <c r="F952" i="7"/>
  <c r="J951" i="7"/>
  <c r="I951" i="7"/>
  <c r="H951" i="7"/>
  <c r="F951" i="7"/>
  <c r="J950" i="7"/>
  <c r="I950" i="7"/>
  <c r="H950" i="7"/>
  <c r="F950" i="7"/>
  <c r="J949" i="7"/>
  <c r="I949" i="7"/>
  <c r="H949" i="7"/>
  <c r="F949" i="7"/>
  <c r="J948" i="7"/>
  <c r="I948" i="7"/>
  <c r="H948" i="7"/>
  <c r="F948" i="7"/>
  <c r="J947" i="7"/>
  <c r="I947" i="7"/>
  <c r="H947" i="7"/>
  <c r="F947" i="7"/>
  <c r="J946" i="7"/>
  <c r="I946" i="7"/>
  <c r="H946" i="7"/>
  <c r="F946" i="7"/>
  <c r="J945" i="7"/>
  <c r="I945" i="7"/>
  <c r="H945" i="7"/>
  <c r="F945" i="7"/>
  <c r="J944" i="7"/>
  <c r="I944" i="7"/>
  <c r="H944" i="7"/>
  <c r="F944" i="7"/>
  <c r="J943" i="7"/>
  <c r="I943" i="7"/>
  <c r="H943" i="7"/>
  <c r="F943" i="7"/>
  <c r="J942" i="7"/>
  <c r="I942" i="7"/>
  <c r="H942" i="7"/>
  <c r="F942" i="7"/>
  <c r="J941" i="7"/>
  <c r="I941" i="7"/>
  <c r="H941" i="7"/>
  <c r="F941" i="7"/>
  <c r="J940" i="7"/>
  <c r="I940" i="7"/>
  <c r="H940" i="7"/>
  <c r="F940" i="7"/>
  <c r="J939" i="7"/>
  <c r="I939" i="7"/>
  <c r="H939" i="7"/>
  <c r="F939" i="7"/>
  <c r="J938" i="7"/>
  <c r="I938" i="7"/>
  <c r="H938" i="7"/>
  <c r="F938" i="7"/>
  <c r="J937" i="7"/>
  <c r="I937" i="7"/>
  <c r="H937" i="7"/>
  <c r="F937" i="7"/>
  <c r="J936" i="7"/>
  <c r="I936" i="7"/>
  <c r="H936" i="7"/>
  <c r="F936" i="7"/>
  <c r="J935" i="7"/>
  <c r="I935" i="7"/>
  <c r="H935" i="7"/>
  <c r="F935" i="7"/>
  <c r="J934" i="7"/>
  <c r="I934" i="7"/>
  <c r="H934" i="7"/>
  <c r="F934" i="7"/>
  <c r="J933" i="7"/>
  <c r="I933" i="7"/>
  <c r="H933" i="7"/>
  <c r="F933" i="7"/>
  <c r="J932" i="7"/>
  <c r="I932" i="7"/>
  <c r="H932" i="7"/>
  <c r="F932" i="7"/>
  <c r="J931" i="7"/>
  <c r="I931" i="7"/>
  <c r="H931" i="7"/>
  <c r="F931" i="7"/>
  <c r="J930" i="7"/>
  <c r="I930" i="7"/>
  <c r="H930" i="7"/>
  <c r="F930" i="7"/>
  <c r="J929" i="7"/>
  <c r="I929" i="7"/>
  <c r="H929" i="7"/>
  <c r="F929" i="7"/>
  <c r="J928" i="7"/>
  <c r="I928" i="7"/>
  <c r="H928" i="7"/>
  <c r="F928" i="7"/>
  <c r="J927" i="7"/>
  <c r="I927" i="7"/>
  <c r="H927" i="7"/>
  <c r="F927" i="7"/>
  <c r="J926" i="7"/>
  <c r="I926" i="7"/>
  <c r="H926" i="7"/>
  <c r="F926" i="7"/>
  <c r="J925" i="7"/>
  <c r="I925" i="7"/>
  <c r="H925" i="7"/>
  <c r="F925" i="7"/>
  <c r="J924" i="7"/>
  <c r="I924" i="7"/>
  <c r="H924" i="7"/>
  <c r="F924" i="7"/>
  <c r="J923" i="7"/>
  <c r="I923" i="7"/>
  <c r="H923" i="7"/>
  <c r="F923" i="7"/>
  <c r="J922" i="7"/>
  <c r="I922" i="7"/>
  <c r="H922" i="7"/>
  <c r="F922" i="7"/>
  <c r="J921" i="7"/>
  <c r="I921" i="7"/>
  <c r="H921" i="7"/>
  <c r="F921" i="7"/>
  <c r="J920" i="7"/>
  <c r="I920" i="7"/>
  <c r="H920" i="7"/>
  <c r="F920" i="7"/>
  <c r="J919" i="7"/>
  <c r="I919" i="7"/>
  <c r="H919" i="7"/>
  <c r="F919" i="7"/>
  <c r="J918" i="7"/>
  <c r="I918" i="7"/>
  <c r="H918" i="7"/>
  <c r="F918" i="7"/>
  <c r="J917" i="7"/>
  <c r="I917" i="7"/>
  <c r="H917" i="7"/>
  <c r="F917" i="7"/>
  <c r="J916" i="7"/>
  <c r="I916" i="7"/>
  <c r="H916" i="7"/>
  <c r="F916" i="7"/>
  <c r="J915" i="7"/>
  <c r="I915" i="7"/>
  <c r="H915" i="7"/>
  <c r="F915" i="7"/>
  <c r="J914" i="7"/>
  <c r="I914" i="7"/>
  <c r="H914" i="7"/>
  <c r="F914" i="7"/>
  <c r="J913" i="7"/>
  <c r="I913" i="7"/>
  <c r="H913" i="7"/>
  <c r="F913" i="7"/>
  <c r="J912" i="7"/>
  <c r="I912" i="7"/>
  <c r="H912" i="7"/>
  <c r="F912" i="7"/>
  <c r="J911" i="7"/>
  <c r="I911" i="7"/>
  <c r="H911" i="7"/>
  <c r="F911" i="7"/>
  <c r="J910" i="7"/>
  <c r="I910" i="7"/>
  <c r="H910" i="7"/>
  <c r="F910" i="7"/>
  <c r="J909" i="7"/>
  <c r="I909" i="7"/>
  <c r="H909" i="7"/>
  <c r="F909" i="7"/>
  <c r="J908" i="7"/>
  <c r="I908" i="7"/>
  <c r="H908" i="7"/>
  <c r="F908" i="7"/>
  <c r="J907" i="7"/>
  <c r="I907" i="7"/>
  <c r="H907" i="7"/>
  <c r="F907" i="7"/>
  <c r="J906" i="7"/>
  <c r="I906" i="7"/>
  <c r="H906" i="7"/>
  <c r="F906" i="7"/>
  <c r="J905" i="7"/>
  <c r="I905" i="7"/>
  <c r="H905" i="7"/>
  <c r="F905" i="7"/>
  <c r="J904" i="7"/>
  <c r="I904" i="7"/>
  <c r="H904" i="7"/>
  <c r="F904" i="7"/>
  <c r="J903" i="7"/>
  <c r="I903" i="7"/>
  <c r="H903" i="7"/>
  <c r="F903" i="7"/>
  <c r="J902" i="7"/>
  <c r="I902" i="7"/>
  <c r="H902" i="7"/>
  <c r="F902" i="7"/>
  <c r="J901" i="7"/>
  <c r="I901" i="7"/>
  <c r="H901" i="7"/>
  <c r="F901" i="7"/>
  <c r="J900" i="7"/>
  <c r="I900" i="7"/>
  <c r="H900" i="7"/>
  <c r="F900" i="7"/>
  <c r="J899" i="7"/>
  <c r="I899" i="7"/>
  <c r="H899" i="7"/>
  <c r="F899" i="7"/>
  <c r="J898" i="7"/>
  <c r="I898" i="7"/>
  <c r="H898" i="7"/>
  <c r="F898" i="7"/>
  <c r="J897" i="7"/>
  <c r="I897" i="7"/>
  <c r="H897" i="7"/>
  <c r="F897" i="7"/>
  <c r="J896" i="7"/>
  <c r="I896" i="7"/>
  <c r="H896" i="7"/>
  <c r="F896" i="7"/>
  <c r="J895" i="7"/>
  <c r="I895" i="7"/>
  <c r="H895" i="7"/>
  <c r="F895" i="7"/>
  <c r="J894" i="7"/>
  <c r="I894" i="7"/>
  <c r="H894" i="7"/>
  <c r="F894" i="7"/>
  <c r="J893" i="7"/>
  <c r="I893" i="7"/>
  <c r="H893" i="7"/>
  <c r="F893" i="7"/>
  <c r="J892" i="7"/>
  <c r="I892" i="7"/>
  <c r="H892" i="7"/>
  <c r="F892" i="7"/>
  <c r="J891" i="7"/>
  <c r="I891" i="7"/>
  <c r="H891" i="7"/>
  <c r="F891" i="7"/>
  <c r="J890" i="7"/>
  <c r="I890" i="7"/>
  <c r="H890" i="7"/>
  <c r="F890" i="7"/>
  <c r="J889" i="7"/>
  <c r="I889" i="7"/>
  <c r="H889" i="7"/>
  <c r="F889" i="7"/>
  <c r="J888" i="7"/>
  <c r="I888" i="7"/>
  <c r="H888" i="7"/>
  <c r="F888" i="7"/>
  <c r="J887" i="7"/>
  <c r="I887" i="7"/>
  <c r="H887" i="7"/>
  <c r="F887" i="7"/>
  <c r="J886" i="7"/>
  <c r="I886" i="7"/>
  <c r="H886" i="7"/>
  <c r="F886" i="7"/>
  <c r="J885" i="7"/>
  <c r="I885" i="7"/>
  <c r="H885" i="7"/>
  <c r="F885" i="7"/>
  <c r="J884" i="7"/>
  <c r="I884" i="7"/>
  <c r="H884" i="7"/>
  <c r="F884" i="7"/>
  <c r="J883" i="7"/>
  <c r="I883" i="7"/>
  <c r="H883" i="7"/>
  <c r="F883" i="7"/>
  <c r="J882" i="7"/>
  <c r="I882" i="7"/>
  <c r="H882" i="7"/>
  <c r="F882" i="7"/>
  <c r="J881" i="7"/>
  <c r="I881" i="7"/>
  <c r="H881" i="7"/>
  <c r="F881" i="7"/>
  <c r="J880" i="7"/>
  <c r="I880" i="7"/>
  <c r="H880" i="7"/>
  <c r="F880" i="7"/>
  <c r="J879" i="7"/>
  <c r="I879" i="7"/>
  <c r="H879" i="7"/>
  <c r="F879" i="7"/>
  <c r="J878" i="7"/>
  <c r="I878" i="7"/>
  <c r="H878" i="7"/>
  <c r="F878" i="7"/>
  <c r="J877" i="7"/>
  <c r="I877" i="7"/>
  <c r="H877" i="7"/>
  <c r="F877" i="7"/>
  <c r="J876" i="7"/>
  <c r="I876" i="7"/>
  <c r="H876" i="7"/>
  <c r="F876" i="7"/>
  <c r="J875" i="7"/>
  <c r="I875" i="7"/>
  <c r="H875" i="7"/>
  <c r="F875" i="7"/>
  <c r="J874" i="7"/>
  <c r="I874" i="7"/>
  <c r="H874" i="7"/>
  <c r="F874" i="7"/>
  <c r="J873" i="7"/>
  <c r="I873" i="7"/>
  <c r="H873" i="7"/>
  <c r="F873" i="7"/>
  <c r="J872" i="7"/>
  <c r="I872" i="7"/>
  <c r="H872" i="7"/>
  <c r="F872" i="7"/>
  <c r="J871" i="7"/>
  <c r="I871" i="7"/>
  <c r="H871" i="7"/>
  <c r="F871" i="7"/>
  <c r="J870" i="7"/>
  <c r="I870" i="7"/>
  <c r="H870" i="7"/>
  <c r="F870" i="7"/>
  <c r="J869" i="7"/>
  <c r="I869" i="7"/>
  <c r="H869" i="7"/>
  <c r="F869" i="7"/>
  <c r="J868" i="7"/>
  <c r="I868" i="7"/>
  <c r="H868" i="7"/>
  <c r="F868" i="7"/>
  <c r="J867" i="7"/>
  <c r="I867" i="7"/>
  <c r="H867" i="7"/>
  <c r="F867" i="7"/>
  <c r="J866" i="7"/>
  <c r="I866" i="7"/>
  <c r="H866" i="7"/>
  <c r="F866" i="7"/>
  <c r="J865" i="7"/>
  <c r="I865" i="7"/>
  <c r="H865" i="7"/>
  <c r="F865" i="7"/>
  <c r="J864" i="7"/>
  <c r="I864" i="7"/>
  <c r="H864" i="7"/>
  <c r="F864" i="7"/>
  <c r="J863" i="7"/>
  <c r="I863" i="7"/>
  <c r="H863" i="7"/>
  <c r="F863" i="7"/>
  <c r="J862" i="7"/>
  <c r="I862" i="7"/>
  <c r="H862" i="7"/>
  <c r="F862" i="7"/>
  <c r="J861" i="7"/>
  <c r="I861" i="7"/>
  <c r="H861" i="7"/>
  <c r="F861" i="7"/>
  <c r="J860" i="7"/>
  <c r="I860" i="7"/>
  <c r="H860" i="7"/>
  <c r="F860" i="7"/>
  <c r="J859" i="7"/>
  <c r="I859" i="7"/>
  <c r="H859" i="7"/>
  <c r="F859" i="7"/>
  <c r="J858" i="7"/>
  <c r="I858" i="7"/>
  <c r="H858" i="7"/>
  <c r="F858" i="7"/>
  <c r="J857" i="7"/>
  <c r="I857" i="7"/>
  <c r="H857" i="7"/>
  <c r="F857" i="7"/>
  <c r="J856" i="7"/>
  <c r="I856" i="7"/>
  <c r="H856" i="7"/>
  <c r="F856" i="7"/>
  <c r="J855" i="7"/>
  <c r="I855" i="7"/>
  <c r="H855" i="7"/>
  <c r="F855" i="7"/>
  <c r="J854" i="7"/>
  <c r="I854" i="7"/>
  <c r="H854" i="7"/>
  <c r="F854" i="7"/>
  <c r="J853" i="7"/>
  <c r="I853" i="7"/>
  <c r="H853" i="7"/>
  <c r="F853" i="7"/>
  <c r="J852" i="7"/>
  <c r="I852" i="7"/>
  <c r="H852" i="7"/>
  <c r="F852" i="7"/>
  <c r="J851" i="7"/>
  <c r="I851" i="7"/>
  <c r="H851" i="7"/>
  <c r="F851" i="7"/>
  <c r="J850" i="7"/>
  <c r="I850" i="7"/>
  <c r="H850" i="7"/>
  <c r="F850" i="7"/>
  <c r="J849" i="7"/>
  <c r="I849" i="7"/>
  <c r="H849" i="7"/>
  <c r="F849" i="7"/>
  <c r="J848" i="7"/>
  <c r="I848" i="7"/>
  <c r="H848" i="7"/>
  <c r="F848" i="7"/>
  <c r="J847" i="7"/>
  <c r="I847" i="7"/>
  <c r="H847" i="7"/>
  <c r="F847" i="7"/>
  <c r="J846" i="7"/>
  <c r="I846" i="7"/>
  <c r="H846" i="7"/>
  <c r="F846" i="7"/>
  <c r="J845" i="7"/>
  <c r="I845" i="7"/>
  <c r="H845" i="7"/>
  <c r="F845" i="7"/>
  <c r="J844" i="7"/>
  <c r="I844" i="7"/>
  <c r="H844" i="7"/>
  <c r="F844" i="7"/>
  <c r="J843" i="7"/>
  <c r="I843" i="7"/>
  <c r="H843" i="7"/>
  <c r="F843" i="7"/>
  <c r="J842" i="7"/>
  <c r="I842" i="7"/>
  <c r="H842" i="7"/>
  <c r="F842" i="7"/>
  <c r="J841" i="7"/>
  <c r="I841" i="7"/>
  <c r="H841" i="7"/>
  <c r="F841" i="7"/>
  <c r="J840" i="7"/>
  <c r="I840" i="7"/>
  <c r="H840" i="7"/>
  <c r="F840" i="7"/>
  <c r="J839" i="7"/>
  <c r="I839" i="7"/>
  <c r="H839" i="7"/>
  <c r="F839" i="7"/>
  <c r="J838" i="7"/>
  <c r="I838" i="7"/>
  <c r="H838" i="7"/>
  <c r="F838" i="7"/>
  <c r="J837" i="7"/>
  <c r="I837" i="7"/>
  <c r="H837" i="7"/>
  <c r="F837" i="7"/>
  <c r="J836" i="7"/>
  <c r="I836" i="7"/>
  <c r="H836" i="7"/>
  <c r="F836" i="7"/>
  <c r="J835" i="7"/>
  <c r="I835" i="7"/>
  <c r="H835" i="7"/>
  <c r="F835" i="7"/>
  <c r="J834" i="7"/>
  <c r="I834" i="7"/>
  <c r="H834" i="7"/>
  <c r="F834" i="7"/>
  <c r="J833" i="7"/>
  <c r="I833" i="7"/>
  <c r="H833" i="7"/>
  <c r="F833" i="7"/>
  <c r="J832" i="7"/>
  <c r="I832" i="7"/>
  <c r="H832" i="7"/>
  <c r="F832" i="7"/>
  <c r="J831" i="7"/>
  <c r="I831" i="7"/>
  <c r="H831" i="7"/>
  <c r="F831" i="7"/>
  <c r="J830" i="7"/>
  <c r="I830" i="7"/>
  <c r="H830" i="7"/>
  <c r="F830" i="7"/>
  <c r="J829" i="7"/>
  <c r="I829" i="7"/>
  <c r="H829" i="7"/>
  <c r="F829" i="7"/>
  <c r="J828" i="7"/>
  <c r="I828" i="7"/>
  <c r="H828" i="7"/>
  <c r="F828" i="7"/>
  <c r="J827" i="7"/>
  <c r="I827" i="7"/>
  <c r="H827" i="7"/>
  <c r="F827" i="7"/>
  <c r="J826" i="7"/>
  <c r="I826" i="7"/>
  <c r="H826" i="7"/>
  <c r="F826" i="7"/>
  <c r="J825" i="7"/>
  <c r="I825" i="7"/>
  <c r="H825" i="7"/>
  <c r="F825" i="7"/>
  <c r="J824" i="7"/>
  <c r="I824" i="7"/>
  <c r="H824" i="7"/>
  <c r="F824" i="7"/>
  <c r="J823" i="7"/>
  <c r="I823" i="7"/>
  <c r="H823" i="7"/>
  <c r="F823" i="7"/>
  <c r="J822" i="7"/>
  <c r="I822" i="7"/>
  <c r="H822" i="7"/>
  <c r="F822" i="7"/>
  <c r="J821" i="7"/>
  <c r="I821" i="7"/>
  <c r="H821" i="7"/>
  <c r="F821" i="7"/>
  <c r="J820" i="7"/>
  <c r="I820" i="7"/>
  <c r="H820" i="7"/>
  <c r="F820" i="7"/>
  <c r="J819" i="7"/>
  <c r="I819" i="7"/>
  <c r="H819" i="7"/>
  <c r="F819" i="7"/>
  <c r="J818" i="7"/>
  <c r="I818" i="7"/>
  <c r="H818" i="7"/>
  <c r="F818" i="7"/>
  <c r="J817" i="7"/>
  <c r="I817" i="7"/>
  <c r="H817" i="7"/>
  <c r="F817" i="7"/>
  <c r="J816" i="7"/>
  <c r="I816" i="7"/>
  <c r="H816" i="7"/>
  <c r="F816" i="7"/>
  <c r="J815" i="7"/>
  <c r="I815" i="7"/>
  <c r="H815" i="7"/>
  <c r="F815" i="7"/>
  <c r="J814" i="7"/>
  <c r="I814" i="7"/>
  <c r="H814" i="7"/>
  <c r="F814" i="7"/>
  <c r="J813" i="7"/>
  <c r="I813" i="7"/>
  <c r="H813" i="7"/>
  <c r="F813" i="7"/>
  <c r="J812" i="7"/>
  <c r="I812" i="7"/>
  <c r="H812" i="7"/>
  <c r="F812" i="7"/>
  <c r="J811" i="7"/>
  <c r="I811" i="7"/>
  <c r="H811" i="7"/>
  <c r="F811" i="7"/>
  <c r="J810" i="7"/>
  <c r="I810" i="7"/>
  <c r="H810" i="7"/>
  <c r="F810" i="7"/>
  <c r="J809" i="7"/>
  <c r="I809" i="7"/>
  <c r="H809" i="7"/>
  <c r="F809" i="7"/>
  <c r="J808" i="7"/>
  <c r="I808" i="7"/>
  <c r="H808" i="7"/>
  <c r="F808" i="7"/>
  <c r="J807" i="7"/>
  <c r="I807" i="7"/>
  <c r="H807" i="7"/>
  <c r="F807" i="7"/>
  <c r="J806" i="7"/>
  <c r="I806" i="7"/>
  <c r="H806" i="7"/>
  <c r="F806" i="7"/>
  <c r="J805" i="7"/>
  <c r="I805" i="7"/>
  <c r="H805" i="7"/>
  <c r="F805" i="7"/>
  <c r="J804" i="7"/>
  <c r="I804" i="7"/>
  <c r="H804" i="7"/>
  <c r="F804" i="7"/>
  <c r="J803" i="7"/>
  <c r="I803" i="7"/>
  <c r="H803" i="7"/>
  <c r="F803" i="7"/>
  <c r="J802" i="7"/>
  <c r="I802" i="7"/>
  <c r="H802" i="7"/>
  <c r="F802" i="7"/>
  <c r="J801" i="7"/>
  <c r="I801" i="7"/>
  <c r="H801" i="7"/>
  <c r="F801" i="7"/>
  <c r="J800" i="7"/>
  <c r="I800" i="7"/>
  <c r="H800" i="7"/>
  <c r="F800" i="7"/>
  <c r="J799" i="7"/>
  <c r="I799" i="7"/>
  <c r="H799" i="7"/>
  <c r="F799" i="7"/>
  <c r="J798" i="7"/>
  <c r="I798" i="7"/>
  <c r="H798" i="7"/>
  <c r="F798" i="7"/>
  <c r="J797" i="7"/>
  <c r="I797" i="7"/>
  <c r="H797" i="7"/>
  <c r="F797" i="7"/>
  <c r="J796" i="7"/>
  <c r="I796" i="7"/>
  <c r="H796" i="7"/>
  <c r="F796" i="7"/>
  <c r="J795" i="7"/>
  <c r="I795" i="7"/>
  <c r="H795" i="7"/>
  <c r="F795" i="7"/>
  <c r="J794" i="7"/>
  <c r="I794" i="7"/>
  <c r="H794" i="7"/>
  <c r="F794" i="7"/>
  <c r="J793" i="7"/>
  <c r="I793" i="7"/>
  <c r="H793" i="7"/>
  <c r="F793" i="7"/>
  <c r="J792" i="7"/>
  <c r="I792" i="7"/>
  <c r="H792" i="7"/>
  <c r="F792" i="7"/>
  <c r="J791" i="7"/>
  <c r="I791" i="7"/>
  <c r="H791" i="7"/>
  <c r="F791" i="7"/>
  <c r="J790" i="7"/>
  <c r="I790" i="7"/>
  <c r="H790" i="7"/>
  <c r="F790" i="7"/>
  <c r="J789" i="7"/>
  <c r="I789" i="7"/>
  <c r="H789" i="7"/>
  <c r="F789" i="7"/>
  <c r="J788" i="7"/>
  <c r="I788" i="7"/>
  <c r="H788" i="7"/>
  <c r="F788" i="7"/>
  <c r="J787" i="7"/>
  <c r="I787" i="7"/>
  <c r="H787" i="7"/>
  <c r="F787" i="7"/>
  <c r="J786" i="7"/>
  <c r="I786" i="7"/>
  <c r="H786" i="7"/>
  <c r="F786" i="7"/>
  <c r="J785" i="7"/>
  <c r="I785" i="7"/>
  <c r="H785" i="7"/>
  <c r="F785" i="7"/>
  <c r="J784" i="7"/>
  <c r="I784" i="7"/>
  <c r="H784" i="7"/>
  <c r="F784" i="7"/>
  <c r="J783" i="7"/>
  <c r="I783" i="7"/>
  <c r="H783" i="7"/>
  <c r="F783" i="7"/>
  <c r="J782" i="7"/>
  <c r="I782" i="7"/>
  <c r="H782" i="7"/>
  <c r="F782" i="7"/>
  <c r="J781" i="7"/>
  <c r="I781" i="7"/>
  <c r="H781" i="7"/>
  <c r="F781" i="7"/>
  <c r="J780" i="7"/>
  <c r="I780" i="7"/>
  <c r="H780" i="7"/>
  <c r="F780" i="7"/>
  <c r="J779" i="7"/>
  <c r="I779" i="7"/>
  <c r="H779" i="7"/>
  <c r="F779" i="7"/>
  <c r="J778" i="7"/>
  <c r="I778" i="7"/>
  <c r="H778" i="7"/>
  <c r="F778" i="7"/>
  <c r="J777" i="7"/>
  <c r="I777" i="7"/>
  <c r="H777" i="7"/>
  <c r="F777" i="7"/>
  <c r="J776" i="7"/>
  <c r="I776" i="7"/>
  <c r="H776" i="7"/>
  <c r="F776" i="7"/>
  <c r="J775" i="7"/>
  <c r="I775" i="7"/>
  <c r="H775" i="7"/>
  <c r="F775" i="7"/>
  <c r="J774" i="7"/>
  <c r="I774" i="7"/>
  <c r="H774" i="7"/>
  <c r="F774" i="7"/>
  <c r="J773" i="7"/>
  <c r="I773" i="7"/>
  <c r="H773" i="7"/>
  <c r="F773" i="7"/>
  <c r="J772" i="7"/>
  <c r="I772" i="7"/>
  <c r="H772" i="7"/>
  <c r="F772" i="7"/>
  <c r="J771" i="7"/>
  <c r="I771" i="7"/>
  <c r="H771" i="7"/>
  <c r="F771" i="7"/>
  <c r="J770" i="7"/>
  <c r="I770" i="7"/>
  <c r="H770" i="7"/>
  <c r="F770" i="7"/>
  <c r="J769" i="7"/>
  <c r="I769" i="7"/>
  <c r="H769" i="7"/>
  <c r="F769" i="7"/>
  <c r="J768" i="7"/>
  <c r="I768" i="7"/>
  <c r="H768" i="7"/>
  <c r="F768" i="7"/>
  <c r="J767" i="7"/>
  <c r="I767" i="7"/>
  <c r="H767" i="7"/>
  <c r="F767" i="7"/>
  <c r="J766" i="7"/>
  <c r="I766" i="7"/>
  <c r="H766" i="7"/>
  <c r="F766" i="7"/>
  <c r="J765" i="7"/>
  <c r="I765" i="7"/>
  <c r="H765" i="7"/>
  <c r="F765" i="7"/>
  <c r="J764" i="7"/>
  <c r="I764" i="7"/>
  <c r="H764" i="7"/>
  <c r="F764" i="7"/>
  <c r="J763" i="7"/>
  <c r="I763" i="7"/>
  <c r="H763" i="7"/>
  <c r="F763" i="7"/>
  <c r="J762" i="7"/>
  <c r="I762" i="7"/>
  <c r="H762" i="7"/>
  <c r="F762" i="7"/>
  <c r="J761" i="7"/>
  <c r="I761" i="7"/>
  <c r="H761" i="7"/>
  <c r="F761" i="7"/>
  <c r="J760" i="7"/>
  <c r="I760" i="7"/>
  <c r="H760" i="7"/>
  <c r="F760" i="7"/>
  <c r="J759" i="7"/>
  <c r="I759" i="7"/>
  <c r="H759" i="7"/>
  <c r="F759" i="7"/>
  <c r="J758" i="7"/>
  <c r="I758" i="7"/>
  <c r="H758" i="7"/>
  <c r="F758" i="7"/>
  <c r="J757" i="7"/>
  <c r="I757" i="7"/>
  <c r="H757" i="7"/>
  <c r="F757" i="7"/>
  <c r="J756" i="7"/>
  <c r="I756" i="7"/>
  <c r="H756" i="7"/>
  <c r="F756" i="7"/>
  <c r="J755" i="7"/>
  <c r="I755" i="7"/>
  <c r="H755" i="7"/>
  <c r="F755" i="7"/>
  <c r="J754" i="7"/>
  <c r="I754" i="7"/>
  <c r="H754" i="7"/>
  <c r="F754" i="7"/>
  <c r="J753" i="7"/>
  <c r="I753" i="7"/>
  <c r="H753" i="7"/>
  <c r="F753" i="7"/>
  <c r="J752" i="7"/>
  <c r="I752" i="7"/>
  <c r="H752" i="7"/>
  <c r="F752" i="7"/>
  <c r="J751" i="7"/>
  <c r="I751" i="7"/>
  <c r="H751" i="7"/>
  <c r="F751" i="7"/>
  <c r="J750" i="7"/>
  <c r="I750" i="7"/>
  <c r="H750" i="7"/>
  <c r="F750" i="7"/>
  <c r="J749" i="7"/>
  <c r="I749" i="7"/>
  <c r="H749" i="7"/>
  <c r="F749" i="7"/>
  <c r="J748" i="7"/>
  <c r="I748" i="7"/>
  <c r="H748" i="7"/>
  <c r="F748" i="7"/>
  <c r="J747" i="7"/>
  <c r="I747" i="7"/>
  <c r="H747" i="7"/>
  <c r="F747" i="7"/>
  <c r="J746" i="7"/>
  <c r="I746" i="7"/>
  <c r="H746" i="7"/>
  <c r="F746" i="7"/>
  <c r="J745" i="7"/>
  <c r="I745" i="7"/>
  <c r="H745" i="7"/>
  <c r="F745" i="7"/>
  <c r="J744" i="7"/>
  <c r="I744" i="7"/>
  <c r="H744" i="7"/>
  <c r="F744" i="7"/>
  <c r="J743" i="7"/>
  <c r="I743" i="7"/>
  <c r="H743" i="7"/>
  <c r="F743" i="7"/>
  <c r="J742" i="7"/>
  <c r="I742" i="7"/>
  <c r="H742" i="7"/>
  <c r="F742" i="7"/>
  <c r="J741" i="7"/>
  <c r="I741" i="7"/>
  <c r="H741" i="7"/>
  <c r="F741" i="7"/>
  <c r="J740" i="7"/>
  <c r="I740" i="7"/>
  <c r="H740" i="7"/>
  <c r="F740" i="7"/>
  <c r="J739" i="7"/>
  <c r="I739" i="7"/>
  <c r="H739" i="7"/>
  <c r="F739" i="7"/>
  <c r="J738" i="7"/>
  <c r="I738" i="7"/>
  <c r="H738" i="7"/>
  <c r="F738" i="7"/>
  <c r="J737" i="7"/>
  <c r="I737" i="7"/>
  <c r="H737" i="7"/>
  <c r="F737" i="7"/>
  <c r="J736" i="7"/>
  <c r="I736" i="7"/>
  <c r="H736" i="7"/>
  <c r="F736" i="7"/>
  <c r="J735" i="7"/>
  <c r="I735" i="7"/>
  <c r="H735" i="7"/>
  <c r="F735" i="7"/>
  <c r="J734" i="7"/>
  <c r="I734" i="7"/>
  <c r="H734" i="7"/>
  <c r="F734" i="7"/>
  <c r="J733" i="7"/>
  <c r="I733" i="7"/>
  <c r="H733" i="7"/>
  <c r="F733" i="7"/>
  <c r="J732" i="7"/>
  <c r="I732" i="7"/>
  <c r="H732" i="7"/>
  <c r="F732" i="7"/>
  <c r="J731" i="7"/>
  <c r="I731" i="7"/>
  <c r="H731" i="7"/>
  <c r="F731" i="7"/>
  <c r="J730" i="7"/>
  <c r="I730" i="7"/>
  <c r="H730" i="7"/>
  <c r="F730" i="7"/>
  <c r="J729" i="7"/>
  <c r="I729" i="7"/>
  <c r="H729" i="7"/>
  <c r="F729" i="7"/>
  <c r="J728" i="7"/>
  <c r="I728" i="7"/>
  <c r="H728" i="7"/>
  <c r="F728" i="7"/>
  <c r="J727" i="7"/>
  <c r="I727" i="7"/>
  <c r="H727" i="7"/>
  <c r="F727" i="7"/>
  <c r="J726" i="7"/>
  <c r="I726" i="7"/>
  <c r="H726" i="7"/>
  <c r="F726" i="7"/>
  <c r="J725" i="7"/>
  <c r="I725" i="7"/>
  <c r="H725" i="7"/>
  <c r="F725" i="7"/>
  <c r="J724" i="7"/>
  <c r="I724" i="7"/>
  <c r="H724" i="7"/>
  <c r="F724" i="7"/>
  <c r="J723" i="7"/>
  <c r="I723" i="7"/>
  <c r="H723" i="7"/>
  <c r="F723" i="7"/>
  <c r="J722" i="7"/>
  <c r="I722" i="7"/>
  <c r="H722" i="7"/>
  <c r="F722" i="7"/>
  <c r="J721" i="7"/>
  <c r="I721" i="7"/>
  <c r="H721" i="7"/>
  <c r="F721" i="7"/>
  <c r="J720" i="7"/>
  <c r="I720" i="7"/>
  <c r="H720" i="7"/>
  <c r="F720" i="7"/>
  <c r="J719" i="7"/>
  <c r="I719" i="7"/>
  <c r="H719" i="7"/>
  <c r="F719" i="7"/>
  <c r="J718" i="7"/>
  <c r="I718" i="7"/>
  <c r="H718" i="7"/>
  <c r="F718" i="7"/>
  <c r="J717" i="7"/>
  <c r="I717" i="7"/>
  <c r="H717" i="7"/>
  <c r="F717" i="7"/>
  <c r="J716" i="7"/>
  <c r="I716" i="7"/>
  <c r="H716" i="7"/>
  <c r="F716" i="7"/>
  <c r="J715" i="7"/>
  <c r="I715" i="7"/>
  <c r="H715" i="7"/>
  <c r="F715" i="7"/>
  <c r="J714" i="7"/>
  <c r="I714" i="7"/>
  <c r="H714" i="7"/>
  <c r="F714" i="7"/>
  <c r="J713" i="7"/>
  <c r="I713" i="7"/>
  <c r="H713" i="7"/>
  <c r="F713" i="7"/>
  <c r="J712" i="7"/>
  <c r="I712" i="7"/>
  <c r="H712" i="7"/>
  <c r="F712" i="7"/>
  <c r="J711" i="7"/>
  <c r="I711" i="7"/>
  <c r="H711" i="7"/>
  <c r="F711" i="7"/>
  <c r="J710" i="7"/>
  <c r="I710" i="7"/>
  <c r="H710" i="7"/>
  <c r="F710" i="7"/>
  <c r="J709" i="7"/>
  <c r="I709" i="7"/>
  <c r="H709" i="7"/>
  <c r="F709" i="7"/>
  <c r="J708" i="7"/>
  <c r="I708" i="7"/>
  <c r="H708" i="7"/>
  <c r="F708" i="7"/>
  <c r="J707" i="7"/>
  <c r="I707" i="7"/>
  <c r="H707" i="7"/>
  <c r="F707" i="7"/>
  <c r="J706" i="7"/>
  <c r="I706" i="7"/>
  <c r="H706" i="7"/>
  <c r="F706" i="7"/>
  <c r="J705" i="7"/>
  <c r="I705" i="7"/>
  <c r="H705" i="7"/>
  <c r="F705" i="7"/>
  <c r="J704" i="7"/>
  <c r="I704" i="7"/>
  <c r="H704" i="7"/>
  <c r="F704" i="7"/>
  <c r="J703" i="7"/>
  <c r="I703" i="7"/>
  <c r="H703" i="7"/>
  <c r="F703" i="7"/>
  <c r="J702" i="7"/>
  <c r="I702" i="7"/>
  <c r="H702" i="7"/>
  <c r="F702" i="7"/>
  <c r="J701" i="7"/>
  <c r="I701" i="7"/>
  <c r="H701" i="7"/>
  <c r="F701" i="7"/>
  <c r="J700" i="7"/>
  <c r="I700" i="7"/>
  <c r="H700" i="7"/>
  <c r="F700" i="7"/>
  <c r="J699" i="7"/>
  <c r="I699" i="7"/>
  <c r="H699" i="7"/>
  <c r="F699" i="7"/>
  <c r="J698" i="7"/>
  <c r="I698" i="7"/>
  <c r="H698" i="7"/>
  <c r="F698" i="7"/>
  <c r="J697" i="7"/>
  <c r="I697" i="7"/>
  <c r="H697" i="7"/>
  <c r="F697" i="7"/>
  <c r="J696" i="7"/>
  <c r="I696" i="7"/>
  <c r="H696" i="7"/>
  <c r="F696" i="7"/>
  <c r="J695" i="7"/>
  <c r="I695" i="7"/>
  <c r="H695" i="7"/>
  <c r="F695" i="7"/>
  <c r="J694" i="7"/>
  <c r="I694" i="7"/>
  <c r="H694" i="7"/>
  <c r="F694" i="7"/>
  <c r="J693" i="7"/>
  <c r="I693" i="7"/>
  <c r="H693" i="7"/>
  <c r="F693" i="7"/>
  <c r="J692" i="7"/>
  <c r="I692" i="7"/>
  <c r="H692" i="7"/>
  <c r="F692" i="7"/>
  <c r="J691" i="7"/>
  <c r="I691" i="7"/>
  <c r="H691" i="7"/>
  <c r="F691" i="7"/>
  <c r="J690" i="7"/>
  <c r="I690" i="7"/>
  <c r="H690" i="7"/>
  <c r="F690" i="7"/>
  <c r="J689" i="7"/>
  <c r="I689" i="7"/>
  <c r="H689" i="7"/>
  <c r="F689" i="7"/>
  <c r="J688" i="7"/>
  <c r="I688" i="7"/>
  <c r="H688" i="7"/>
  <c r="F688" i="7"/>
  <c r="J687" i="7"/>
  <c r="I687" i="7"/>
  <c r="H687" i="7"/>
  <c r="F687" i="7"/>
  <c r="J686" i="7"/>
  <c r="I686" i="7"/>
  <c r="H686" i="7"/>
  <c r="F686" i="7"/>
  <c r="J685" i="7"/>
  <c r="I685" i="7"/>
  <c r="H685" i="7"/>
  <c r="F685" i="7"/>
  <c r="J684" i="7"/>
  <c r="I684" i="7"/>
  <c r="H684" i="7"/>
  <c r="F684" i="7"/>
  <c r="J683" i="7"/>
  <c r="I683" i="7"/>
  <c r="H683" i="7"/>
  <c r="F683" i="7"/>
  <c r="J682" i="7"/>
  <c r="I682" i="7"/>
  <c r="H682" i="7"/>
  <c r="F682" i="7"/>
  <c r="J681" i="7"/>
  <c r="I681" i="7"/>
  <c r="H681" i="7"/>
  <c r="F681" i="7"/>
  <c r="J680" i="7"/>
  <c r="I680" i="7"/>
  <c r="H680" i="7"/>
  <c r="F680" i="7"/>
  <c r="J679" i="7"/>
  <c r="I679" i="7"/>
  <c r="H679" i="7"/>
  <c r="F679" i="7"/>
  <c r="J678" i="7"/>
  <c r="I678" i="7"/>
  <c r="H678" i="7"/>
  <c r="F678" i="7"/>
  <c r="J677" i="7"/>
  <c r="I677" i="7"/>
  <c r="H677" i="7"/>
  <c r="F677" i="7"/>
  <c r="J676" i="7"/>
  <c r="I676" i="7"/>
  <c r="H676" i="7"/>
  <c r="F676" i="7"/>
  <c r="J675" i="7"/>
  <c r="I675" i="7"/>
  <c r="H675" i="7"/>
  <c r="F675" i="7"/>
  <c r="J674" i="7"/>
  <c r="I674" i="7"/>
  <c r="H674" i="7"/>
  <c r="F674" i="7"/>
  <c r="J673" i="7"/>
  <c r="I673" i="7"/>
  <c r="H673" i="7"/>
  <c r="F673" i="7"/>
  <c r="J672" i="7"/>
  <c r="I672" i="7"/>
  <c r="H672" i="7"/>
  <c r="F672" i="7"/>
  <c r="J671" i="7"/>
  <c r="I671" i="7"/>
  <c r="H671" i="7"/>
  <c r="F671" i="7"/>
  <c r="J670" i="7"/>
  <c r="I670" i="7"/>
  <c r="H670" i="7"/>
  <c r="F670" i="7"/>
  <c r="J669" i="7"/>
  <c r="I669" i="7"/>
  <c r="H669" i="7"/>
  <c r="F669" i="7"/>
  <c r="J668" i="7"/>
  <c r="I668" i="7"/>
  <c r="H668" i="7"/>
  <c r="F668" i="7"/>
  <c r="J667" i="7"/>
  <c r="I667" i="7"/>
  <c r="H667" i="7"/>
  <c r="F667" i="7"/>
  <c r="J666" i="7"/>
  <c r="I666" i="7"/>
  <c r="H666" i="7"/>
  <c r="F666" i="7"/>
  <c r="J665" i="7"/>
  <c r="I665" i="7"/>
  <c r="H665" i="7"/>
  <c r="F665" i="7"/>
  <c r="J664" i="7"/>
  <c r="I664" i="7"/>
  <c r="H664" i="7"/>
  <c r="F664" i="7"/>
  <c r="J663" i="7"/>
  <c r="I663" i="7"/>
  <c r="H663" i="7"/>
  <c r="F663" i="7"/>
  <c r="J662" i="7"/>
  <c r="I662" i="7"/>
  <c r="H662" i="7"/>
  <c r="F662" i="7"/>
  <c r="J661" i="7"/>
  <c r="I661" i="7"/>
  <c r="H661" i="7"/>
  <c r="F661" i="7"/>
  <c r="J660" i="7"/>
  <c r="I660" i="7"/>
  <c r="H660" i="7"/>
  <c r="F660" i="7"/>
  <c r="J659" i="7"/>
  <c r="I659" i="7"/>
  <c r="H659" i="7"/>
  <c r="F659" i="7"/>
  <c r="J658" i="7"/>
  <c r="I658" i="7"/>
  <c r="H658" i="7"/>
  <c r="F658" i="7"/>
  <c r="J657" i="7"/>
  <c r="I657" i="7"/>
  <c r="H657" i="7"/>
  <c r="F657" i="7"/>
  <c r="J656" i="7"/>
  <c r="I656" i="7"/>
  <c r="H656" i="7"/>
  <c r="F656" i="7"/>
  <c r="J655" i="7"/>
  <c r="I655" i="7"/>
  <c r="H655" i="7"/>
  <c r="F655" i="7"/>
  <c r="J654" i="7"/>
  <c r="I654" i="7"/>
  <c r="H654" i="7"/>
  <c r="F654" i="7"/>
  <c r="J653" i="7"/>
  <c r="I653" i="7"/>
  <c r="H653" i="7"/>
  <c r="F653" i="7"/>
  <c r="J652" i="7"/>
  <c r="I652" i="7"/>
  <c r="H652" i="7"/>
  <c r="F652" i="7"/>
  <c r="J651" i="7"/>
  <c r="I651" i="7"/>
  <c r="H651" i="7"/>
  <c r="F651" i="7"/>
  <c r="J650" i="7"/>
  <c r="I650" i="7"/>
  <c r="H650" i="7"/>
  <c r="F650" i="7"/>
  <c r="J649" i="7"/>
  <c r="I649" i="7"/>
  <c r="H649" i="7"/>
  <c r="F649" i="7"/>
  <c r="J648" i="7"/>
  <c r="I648" i="7"/>
  <c r="H648" i="7"/>
  <c r="F648" i="7"/>
  <c r="J647" i="7"/>
  <c r="I647" i="7"/>
  <c r="H647" i="7"/>
  <c r="F647" i="7"/>
  <c r="J646" i="7"/>
  <c r="I646" i="7"/>
  <c r="H646" i="7"/>
  <c r="F646" i="7"/>
  <c r="J645" i="7"/>
  <c r="I645" i="7"/>
  <c r="H645" i="7"/>
  <c r="F645" i="7"/>
  <c r="J644" i="7"/>
  <c r="I644" i="7"/>
  <c r="H644" i="7"/>
  <c r="F644" i="7"/>
  <c r="J643" i="7"/>
  <c r="I643" i="7"/>
  <c r="H643" i="7"/>
  <c r="F643" i="7"/>
  <c r="J642" i="7"/>
  <c r="I642" i="7"/>
  <c r="H642" i="7"/>
  <c r="F642" i="7"/>
  <c r="J641" i="7"/>
  <c r="I641" i="7"/>
  <c r="H641" i="7"/>
  <c r="F641" i="7"/>
  <c r="J640" i="7"/>
  <c r="I640" i="7"/>
  <c r="H640" i="7"/>
  <c r="F640" i="7"/>
  <c r="J639" i="7"/>
  <c r="I639" i="7"/>
  <c r="H639" i="7"/>
  <c r="F639" i="7"/>
  <c r="J638" i="7"/>
  <c r="I638" i="7"/>
  <c r="H638" i="7"/>
  <c r="F638" i="7"/>
  <c r="J637" i="7"/>
  <c r="I637" i="7"/>
  <c r="H637" i="7"/>
  <c r="F637" i="7"/>
  <c r="J636" i="7"/>
  <c r="I636" i="7"/>
  <c r="H636" i="7"/>
  <c r="F636" i="7"/>
  <c r="J635" i="7"/>
  <c r="I635" i="7"/>
  <c r="H635" i="7"/>
  <c r="F635" i="7"/>
  <c r="J634" i="7"/>
  <c r="I634" i="7"/>
  <c r="H634" i="7"/>
  <c r="F634" i="7"/>
  <c r="J633" i="7"/>
  <c r="I633" i="7"/>
  <c r="H633" i="7"/>
  <c r="F633" i="7"/>
  <c r="J632" i="7"/>
  <c r="I632" i="7"/>
  <c r="H632" i="7"/>
  <c r="F632" i="7"/>
  <c r="J631" i="7"/>
  <c r="I631" i="7"/>
  <c r="H631" i="7"/>
  <c r="F631" i="7"/>
  <c r="J630" i="7"/>
  <c r="I630" i="7"/>
  <c r="H630" i="7"/>
  <c r="F630" i="7"/>
  <c r="J629" i="7"/>
  <c r="I629" i="7"/>
  <c r="H629" i="7"/>
  <c r="F629" i="7"/>
  <c r="J628" i="7"/>
  <c r="I628" i="7"/>
  <c r="H628" i="7"/>
  <c r="F628" i="7"/>
  <c r="J627" i="7"/>
  <c r="I627" i="7"/>
  <c r="H627" i="7"/>
  <c r="F627" i="7"/>
  <c r="J626" i="7"/>
  <c r="I626" i="7"/>
  <c r="H626" i="7"/>
  <c r="F626" i="7"/>
  <c r="J625" i="7"/>
  <c r="I625" i="7"/>
  <c r="H625" i="7"/>
  <c r="F625" i="7"/>
  <c r="J624" i="7"/>
  <c r="I624" i="7"/>
  <c r="H624" i="7"/>
  <c r="F624" i="7"/>
  <c r="J623" i="7"/>
  <c r="I623" i="7"/>
  <c r="H623" i="7"/>
  <c r="F623" i="7"/>
  <c r="J622" i="7"/>
  <c r="I622" i="7"/>
  <c r="H622" i="7"/>
  <c r="F622" i="7"/>
  <c r="J621" i="7"/>
  <c r="I621" i="7"/>
  <c r="H621" i="7"/>
  <c r="F621" i="7"/>
  <c r="J620" i="7"/>
  <c r="I620" i="7"/>
  <c r="H620" i="7"/>
  <c r="F620" i="7"/>
  <c r="J619" i="7"/>
  <c r="I619" i="7"/>
  <c r="H619" i="7"/>
  <c r="F619" i="7"/>
  <c r="J618" i="7"/>
  <c r="I618" i="7"/>
  <c r="H618" i="7"/>
  <c r="F618" i="7"/>
  <c r="J617" i="7"/>
  <c r="I617" i="7"/>
  <c r="H617" i="7"/>
  <c r="F617" i="7"/>
  <c r="J616" i="7"/>
  <c r="I616" i="7"/>
  <c r="H616" i="7"/>
  <c r="F616" i="7"/>
  <c r="J615" i="7"/>
  <c r="I615" i="7"/>
  <c r="H615" i="7"/>
  <c r="F615" i="7"/>
  <c r="J614" i="7"/>
  <c r="I614" i="7"/>
  <c r="H614" i="7"/>
  <c r="F614" i="7"/>
  <c r="J613" i="7"/>
  <c r="I613" i="7"/>
  <c r="H613" i="7"/>
  <c r="F613" i="7"/>
  <c r="J612" i="7"/>
  <c r="I612" i="7"/>
  <c r="H612" i="7"/>
  <c r="F612" i="7"/>
  <c r="J611" i="7"/>
  <c r="I611" i="7"/>
  <c r="H611" i="7"/>
  <c r="F611" i="7"/>
  <c r="J610" i="7"/>
  <c r="I610" i="7"/>
  <c r="H610" i="7"/>
  <c r="F610" i="7"/>
  <c r="J609" i="7"/>
  <c r="I609" i="7"/>
  <c r="H609" i="7"/>
  <c r="F609" i="7"/>
  <c r="J608" i="7"/>
  <c r="I608" i="7"/>
  <c r="H608" i="7"/>
  <c r="F608" i="7"/>
  <c r="J607" i="7"/>
  <c r="I607" i="7"/>
  <c r="H607" i="7"/>
  <c r="F607" i="7"/>
  <c r="J606" i="7"/>
  <c r="I606" i="7"/>
  <c r="H606" i="7"/>
  <c r="F606" i="7"/>
  <c r="J605" i="7"/>
  <c r="I605" i="7"/>
  <c r="H605" i="7"/>
  <c r="F605" i="7"/>
  <c r="J604" i="7"/>
  <c r="I604" i="7"/>
  <c r="H604" i="7"/>
  <c r="F604" i="7"/>
  <c r="J603" i="7"/>
  <c r="I603" i="7"/>
  <c r="H603" i="7"/>
  <c r="F603" i="7"/>
  <c r="J602" i="7"/>
  <c r="I602" i="7"/>
  <c r="H602" i="7"/>
  <c r="F602" i="7"/>
  <c r="J601" i="7"/>
  <c r="I601" i="7"/>
  <c r="H601" i="7"/>
  <c r="F601" i="7"/>
  <c r="J600" i="7"/>
  <c r="I600" i="7"/>
  <c r="H600" i="7"/>
  <c r="F600" i="7"/>
  <c r="J599" i="7"/>
  <c r="I599" i="7"/>
  <c r="H599" i="7"/>
  <c r="F599" i="7"/>
  <c r="J598" i="7"/>
  <c r="I598" i="7"/>
  <c r="H598" i="7"/>
  <c r="F598" i="7"/>
  <c r="J597" i="7"/>
  <c r="I597" i="7"/>
  <c r="H597" i="7"/>
  <c r="F597" i="7"/>
  <c r="J596" i="7"/>
  <c r="I596" i="7"/>
  <c r="H596" i="7"/>
  <c r="F596" i="7"/>
  <c r="J595" i="7"/>
  <c r="I595" i="7"/>
  <c r="H595" i="7"/>
  <c r="F595" i="7"/>
  <c r="J594" i="7"/>
  <c r="I594" i="7"/>
  <c r="H594" i="7"/>
  <c r="F594" i="7"/>
  <c r="J593" i="7"/>
  <c r="I593" i="7"/>
  <c r="H593" i="7"/>
  <c r="F593" i="7"/>
  <c r="J592" i="7"/>
  <c r="I592" i="7"/>
  <c r="H592" i="7"/>
  <c r="F592" i="7"/>
  <c r="J591" i="7"/>
  <c r="I591" i="7"/>
  <c r="H591" i="7"/>
  <c r="F591" i="7"/>
  <c r="J590" i="7"/>
  <c r="I590" i="7"/>
  <c r="H590" i="7"/>
  <c r="F590" i="7"/>
  <c r="J589" i="7"/>
  <c r="I589" i="7"/>
  <c r="H589" i="7"/>
  <c r="F589" i="7"/>
  <c r="J588" i="7"/>
  <c r="I588" i="7"/>
  <c r="H588" i="7"/>
  <c r="F588" i="7"/>
  <c r="J587" i="7"/>
  <c r="I587" i="7"/>
  <c r="H587" i="7"/>
  <c r="F587" i="7"/>
  <c r="J586" i="7"/>
  <c r="I586" i="7"/>
  <c r="H586" i="7"/>
  <c r="F586" i="7"/>
  <c r="J585" i="7"/>
  <c r="I585" i="7"/>
  <c r="H585" i="7"/>
  <c r="F585" i="7"/>
  <c r="J584" i="7"/>
  <c r="I584" i="7"/>
  <c r="H584" i="7"/>
  <c r="F584" i="7"/>
  <c r="J583" i="7"/>
  <c r="I583" i="7"/>
  <c r="H583" i="7"/>
  <c r="F583" i="7"/>
  <c r="J582" i="7"/>
  <c r="I582" i="7"/>
  <c r="H582" i="7"/>
  <c r="F582" i="7"/>
  <c r="J581" i="7"/>
  <c r="I581" i="7"/>
  <c r="H581" i="7"/>
  <c r="F581" i="7"/>
  <c r="J580" i="7"/>
  <c r="I580" i="7"/>
  <c r="H580" i="7"/>
  <c r="F580" i="7"/>
  <c r="J579" i="7"/>
  <c r="I579" i="7"/>
  <c r="H579" i="7"/>
  <c r="F579" i="7"/>
  <c r="J578" i="7"/>
  <c r="I578" i="7"/>
  <c r="H578" i="7"/>
  <c r="F578" i="7"/>
  <c r="J577" i="7"/>
  <c r="I577" i="7"/>
  <c r="H577" i="7"/>
  <c r="F577" i="7"/>
  <c r="J576" i="7"/>
  <c r="I576" i="7"/>
  <c r="H576" i="7"/>
  <c r="F576" i="7"/>
  <c r="J575" i="7"/>
  <c r="I575" i="7"/>
  <c r="H575" i="7"/>
  <c r="F575" i="7"/>
  <c r="J574" i="7"/>
  <c r="I574" i="7"/>
  <c r="H574" i="7"/>
  <c r="F574" i="7"/>
  <c r="J573" i="7"/>
  <c r="I573" i="7"/>
  <c r="H573" i="7"/>
  <c r="F573" i="7"/>
  <c r="J572" i="7"/>
  <c r="I572" i="7"/>
  <c r="H572" i="7"/>
  <c r="F572" i="7"/>
  <c r="J571" i="7"/>
  <c r="I571" i="7"/>
  <c r="H571" i="7"/>
  <c r="F571" i="7"/>
  <c r="J570" i="7"/>
  <c r="I570" i="7"/>
  <c r="H570" i="7"/>
  <c r="F570" i="7"/>
  <c r="J569" i="7"/>
  <c r="I569" i="7"/>
  <c r="H569" i="7"/>
  <c r="F569" i="7"/>
  <c r="J568" i="7"/>
  <c r="I568" i="7"/>
  <c r="H568" i="7"/>
  <c r="F568" i="7"/>
  <c r="J567" i="7"/>
  <c r="I567" i="7"/>
  <c r="H567" i="7"/>
  <c r="F567" i="7"/>
  <c r="J566" i="7"/>
  <c r="I566" i="7"/>
  <c r="H566" i="7"/>
  <c r="F566" i="7"/>
  <c r="J565" i="7"/>
  <c r="I565" i="7"/>
  <c r="H565" i="7"/>
  <c r="F565" i="7"/>
  <c r="J564" i="7"/>
  <c r="I564" i="7"/>
  <c r="H564" i="7"/>
  <c r="F564" i="7"/>
  <c r="J563" i="7"/>
  <c r="I563" i="7"/>
  <c r="H563" i="7"/>
  <c r="F563" i="7"/>
  <c r="J562" i="7"/>
  <c r="I562" i="7"/>
  <c r="H562" i="7"/>
  <c r="F562" i="7"/>
  <c r="J561" i="7"/>
  <c r="I561" i="7"/>
  <c r="H561" i="7"/>
  <c r="F561" i="7"/>
  <c r="J560" i="7"/>
  <c r="I560" i="7"/>
  <c r="H560" i="7"/>
  <c r="F560" i="7"/>
  <c r="J559" i="7"/>
  <c r="I559" i="7"/>
  <c r="H559" i="7"/>
  <c r="F559" i="7"/>
  <c r="J558" i="7"/>
  <c r="I558" i="7"/>
  <c r="H558" i="7"/>
  <c r="F558" i="7"/>
  <c r="J557" i="7"/>
  <c r="I557" i="7"/>
  <c r="H557" i="7"/>
  <c r="F557" i="7"/>
  <c r="J556" i="7"/>
  <c r="I556" i="7"/>
  <c r="H556" i="7"/>
  <c r="F556" i="7"/>
  <c r="J555" i="7"/>
  <c r="I555" i="7"/>
  <c r="H555" i="7"/>
  <c r="F555" i="7"/>
  <c r="J554" i="7"/>
  <c r="I554" i="7"/>
  <c r="H554" i="7"/>
  <c r="F554" i="7"/>
  <c r="J553" i="7"/>
  <c r="I553" i="7"/>
  <c r="H553" i="7"/>
  <c r="F553" i="7"/>
  <c r="J552" i="7"/>
  <c r="I552" i="7"/>
  <c r="H552" i="7"/>
  <c r="F552" i="7"/>
  <c r="J551" i="7"/>
  <c r="I551" i="7"/>
  <c r="H551" i="7"/>
  <c r="F551" i="7"/>
  <c r="J550" i="7"/>
  <c r="I550" i="7"/>
  <c r="H550" i="7"/>
  <c r="F550" i="7"/>
  <c r="J549" i="7"/>
  <c r="I549" i="7"/>
  <c r="H549" i="7"/>
  <c r="F549" i="7"/>
  <c r="J548" i="7"/>
  <c r="I548" i="7"/>
  <c r="H548" i="7"/>
  <c r="F548" i="7"/>
  <c r="J547" i="7"/>
  <c r="I547" i="7"/>
  <c r="H547" i="7"/>
  <c r="F547" i="7"/>
  <c r="J546" i="7"/>
  <c r="I546" i="7"/>
  <c r="H546" i="7"/>
  <c r="F546" i="7"/>
  <c r="J545" i="7"/>
  <c r="I545" i="7"/>
  <c r="H545" i="7"/>
  <c r="F545" i="7"/>
  <c r="J544" i="7"/>
  <c r="I544" i="7"/>
  <c r="H544" i="7"/>
  <c r="F544" i="7"/>
  <c r="J543" i="7"/>
  <c r="I543" i="7"/>
  <c r="H543" i="7"/>
  <c r="F543" i="7"/>
  <c r="J542" i="7"/>
  <c r="I542" i="7"/>
  <c r="H542" i="7"/>
  <c r="F542" i="7"/>
  <c r="J541" i="7"/>
  <c r="I541" i="7"/>
  <c r="H541" i="7"/>
  <c r="F541" i="7"/>
  <c r="J540" i="7"/>
  <c r="I540" i="7"/>
  <c r="H540" i="7"/>
  <c r="F540" i="7"/>
  <c r="J539" i="7"/>
  <c r="I539" i="7"/>
  <c r="H539" i="7"/>
  <c r="F539" i="7"/>
  <c r="J538" i="7"/>
  <c r="I538" i="7"/>
  <c r="H538" i="7"/>
  <c r="F538" i="7"/>
  <c r="J537" i="7"/>
  <c r="I537" i="7"/>
  <c r="H537" i="7"/>
  <c r="F537" i="7"/>
  <c r="J536" i="7"/>
  <c r="I536" i="7"/>
  <c r="H536" i="7"/>
  <c r="F536" i="7"/>
  <c r="J535" i="7"/>
  <c r="I535" i="7"/>
  <c r="H535" i="7"/>
  <c r="F535" i="7"/>
  <c r="J534" i="7"/>
  <c r="I534" i="7"/>
  <c r="H534" i="7"/>
  <c r="F534" i="7"/>
  <c r="J533" i="7"/>
  <c r="I533" i="7"/>
  <c r="H533" i="7"/>
  <c r="F533" i="7"/>
  <c r="J532" i="7"/>
  <c r="I532" i="7"/>
  <c r="H532" i="7"/>
  <c r="F532" i="7"/>
  <c r="J531" i="7"/>
  <c r="I531" i="7"/>
  <c r="H531" i="7"/>
  <c r="F531" i="7"/>
  <c r="J530" i="7"/>
  <c r="I530" i="7"/>
  <c r="H530" i="7"/>
  <c r="F530" i="7"/>
  <c r="J529" i="7"/>
  <c r="I529" i="7"/>
  <c r="H529" i="7"/>
  <c r="F529" i="7"/>
  <c r="J528" i="7"/>
  <c r="I528" i="7"/>
  <c r="H528" i="7"/>
  <c r="F528" i="7"/>
  <c r="J527" i="7"/>
  <c r="I527" i="7"/>
  <c r="H527" i="7"/>
  <c r="F527" i="7"/>
  <c r="J526" i="7"/>
  <c r="I526" i="7"/>
  <c r="H526" i="7"/>
  <c r="F526" i="7"/>
  <c r="J525" i="7"/>
  <c r="I525" i="7"/>
  <c r="H525" i="7"/>
  <c r="F525" i="7"/>
  <c r="J524" i="7"/>
  <c r="I524" i="7"/>
  <c r="H524" i="7"/>
  <c r="F524" i="7"/>
  <c r="J523" i="7"/>
  <c r="I523" i="7"/>
  <c r="H523" i="7"/>
  <c r="F523" i="7"/>
  <c r="J522" i="7"/>
  <c r="I522" i="7"/>
  <c r="H522" i="7"/>
  <c r="F522" i="7"/>
  <c r="J521" i="7"/>
  <c r="I521" i="7"/>
  <c r="H521" i="7"/>
  <c r="F521" i="7"/>
  <c r="J520" i="7"/>
  <c r="I520" i="7"/>
  <c r="H520" i="7"/>
  <c r="F520" i="7"/>
  <c r="J519" i="7"/>
  <c r="I519" i="7"/>
  <c r="H519" i="7"/>
  <c r="F519" i="7"/>
  <c r="J518" i="7"/>
  <c r="I518" i="7"/>
  <c r="H518" i="7"/>
  <c r="F518" i="7"/>
  <c r="J517" i="7"/>
  <c r="I517" i="7"/>
  <c r="H517" i="7"/>
  <c r="F517" i="7"/>
  <c r="J516" i="7"/>
  <c r="I516" i="7"/>
  <c r="H516" i="7"/>
  <c r="F516" i="7"/>
  <c r="J515" i="7"/>
  <c r="I515" i="7"/>
  <c r="H515" i="7"/>
  <c r="F515" i="7"/>
  <c r="J514" i="7"/>
  <c r="I514" i="7"/>
  <c r="H514" i="7"/>
  <c r="F514" i="7"/>
  <c r="J513" i="7"/>
  <c r="I513" i="7"/>
  <c r="H513" i="7"/>
  <c r="F513" i="7"/>
  <c r="J512" i="7"/>
  <c r="I512" i="7"/>
  <c r="H512" i="7"/>
  <c r="F512" i="7"/>
  <c r="J511" i="7"/>
  <c r="I511" i="7"/>
  <c r="H511" i="7"/>
  <c r="F511" i="7"/>
  <c r="J510" i="7"/>
  <c r="I510" i="7"/>
  <c r="H510" i="7"/>
  <c r="F510" i="7"/>
  <c r="J509" i="7"/>
  <c r="I509" i="7"/>
  <c r="H509" i="7"/>
  <c r="F509" i="7"/>
  <c r="J508" i="7"/>
  <c r="I508" i="7"/>
  <c r="H508" i="7"/>
  <c r="F508" i="7"/>
  <c r="J507" i="7"/>
  <c r="I507" i="7"/>
  <c r="H507" i="7"/>
  <c r="F507" i="7"/>
  <c r="J506" i="7"/>
  <c r="I506" i="7"/>
  <c r="H506" i="7"/>
  <c r="F506" i="7"/>
  <c r="J505" i="7"/>
  <c r="I505" i="7"/>
  <c r="H505" i="7"/>
  <c r="F505" i="7"/>
  <c r="J504" i="7"/>
  <c r="I504" i="7"/>
  <c r="H504" i="7"/>
  <c r="F504" i="7"/>
  <c r="J503" i="7"/>
  <c r="I503" i="7"/>
  <c r="H503" i="7"/>
  <c r="F503" i="7"/>
  <c r="J502" i="7"/>
  <c r="I502" i="7"/>
  <c r="H502" i="7"/>
  <c r="F502" i="7"/>
  <c r="J501" i="7"/>
  <c r="I501" i="7"/>
  <c r="H501" i="7"/>
  <c r="F501" i="7"/>
  <c r="J500" i="7"/>
  <c r="I500" i="7"/>
  <c r="H500" i="7"/>
  <c r="F500" i="7"/>
  <c r="J499" i="7"/>
  <c r="I499" i="7"/>
  <c r="H499" i="7"/>
  <c r="F499" i="7"/>
  <c r="J498" i="7"/>
  <c r="I498" i="7"/>
  <c r="H498" i="7"/>
  <c r="F498" i="7"/>
  <c r="J497" i="7"/>
  <c r="I497" i="7"/>
  <c r="H497" i="7"/>
  <c r="F497" i="7"/>
  <c r="J496" i="7"/>
  <c r="I496" i="7"/>
  <c r="H496" i="7"/>
  <c r="F496" i="7"/>
  <c r="J495" i="7"/>
  <c r="I495" i="7"/>
  <c r="H495" i="7"/>
  <c r="F495" i="7"/>
  <c r="J494" i="7"/>
  <c r="I494" i="7"/>
  <c r="H494" i="7"/>
  <c r="F494" i="7"/>
  <c r="J493" i="7"/>
  <c r="I493" i="7"/>
  <c r="H493" i="7"/>
  <c r="F493" i="7"/>
  <c r="J492" i="7"/>
  <c r="I492" i="7"/>
  <c r="H492" i="7"/>
  <c r="F492" i="7"/>
  <c r="J491" i="7"/>
  <c r="I491" i="7"/>
  <c r="H491" i="7"/>
  <c r="F491" i="7"/>
  <c r="J490" i="7"/>
  <c r="I490" i="7"/>
  <c r="H490" i="7"/>
  <c r="F490" i="7"/>
  <c r="J489" i="7"/>
  <c r="I489" i="7"/>
  <c r="H489" i="7"/>
  <c r="F489" i="7"/>
  <c r="J488" i="7"/>
  <c r="I488" i="7"/>
  <c r="H488" i="7"/>
  <c r="F488" i="7"/>
  <c r="J487" i="7"/>
  <c r="I487" i="7"/>
  <c r="H487" i="7"/>
  <c r="F487" i="7"/>
  <c r="J486" i="7"/>
  <c r="I486" i="7"/>
  <c r="H486" i="7"/>
  <c r="F486" i="7"/>
  <c r="J485" i="7"/>
  <c r="I485" i="7"/>
  <c r="H485" i="7"/>
  <c r="F485" i="7"/>
  <c r="J484" i="7"/>
  <c r="I484" i="7"/>
  <c r="H484" i="7"/>
  <c r="F484" i="7"/>
  <c r="J483" i="7"/>
  <c r="I483" i="7"/>
  <c r="H483" i="7"/>
  <c r="F483" i="7"/>
  <c r="J482" i="7"/>
  <c r="I482" i="7"/>
  <c r="H482" i="7"/>
  <c r="F482" i="7"/>
  <c r="J481" i="7"/>
  <c r="I481" i="7"/>
  <c r="H481" i="7"/>
  <c r="F481" i="7"/>
  <c r="J480" i="7"/>
  <c r="I480" i="7"/>
  <c r="H480" i="7"/>
  <c r="F480" i="7"/>
  <c r="J479" i="7"/>
  <c r="I479" i="7"/>
  <c r="H479" i="7"/>
  <c r="F479" i="7"/>
  <c r="J478" i="7"/>
  <c r="I478" i="7"/>
  <c r="H478" i="7"/>
  <c r="F478" i="7"/>
  <c r="J477" i="7"/>
  <c r="I477" i="7"/>
  <c r="H477" i="7"/>
  <c r="F477" i="7"/>
  <c r="J476" i="7"/>
  <c r="I476" i="7"/>
  <c r="H476" i="7"/>
  <c r="F476" i="7"/>
  <c r="J475" i="7"/>
  <c r="I475" i="7"/>
  <c r="H475" i="7"/>
  <c r="F475" i="7"/>
  <c r="J474" i="7"/>
  <c r="I474" i="7"/>
  <c r="H474" i="7"/>
  <c r="F474" i="7"/>
  <c r="J473" i="7"/>
  <c r="I473" i="7"/>
  <c r="H473" i="7"/>
  <c r="F473" i="7"/>
  <c r="J472" i="7"/>
  <c r="I472" i="7"/>
  <c r="H472" i="7"/>
  <c r="F472" i="7"/>
  <c r="J471" i="7"/>
  <c r="I471" i="7"/>
  <c r="H471" i="7"/>
  <c r="F471" i="7"/>
  <c r="J470" i="7"/>
  <c r="I470" i="7"/>
  <c r="H470" i="7"/>
  <c r="F470" i="7"/>
  <c r="J469" i="7"/>
  <c r="I469" i="7"/>
  <c r="H469" i="7"/>
  <c r="F469" i="7"/>
  <c r="J468" i="7"/>
  <c r="I468" i="7"/>
  <c r="H468" i="7"/>
  <c r="F468" i="7"/>
  <c r="J467" i="7"/>
  <c r="I467" i="7"/>
  <c r="H467" i="7"/>
  <c r="F467" i="7"/>
  <c r="J466" i="7"/>
  <c r="I466" i="7"/>
  <c r="H466" i="7"/>
  <c r="F466" i="7"/>
  <c r="J465" i="7"/>
  <c r="I465" i="7"/>
  <c r="H465" i="7"/>
  <c r="F465" i="7"/>
  <c r="J464" i="7"/>
  <c r="I464" i="7"/>
  <c r="H464" i="7"/>
  <c r="F464" i="7"/>
  <c r="J463" i="7"/>
  <c r="I463" i="7"/>
  <c r="H463" i="7"/>
  <c r="F463" i="7"/>
  <c r="J462" i="7"/>
  <c r="I462" i="7"/>
  <c r="H462" i="7"/>
  <c r="F462" i="7"/>
  <c r="J461" i="7"/>
  <c r="I461" i="7"/>
  <c r="H461" i="7"/>
  <c r="F461" i="7"/>
  <c r="J460" i="7"/>
  <c r="I460" i="7"/>
  <c r="H460" i="7"/>
  <c r="F460" i="7"/>
  <c r="J459" i="7"/>
  <c r="I459" i="7"/>
  <c r="H459" i="7"/>
  <c r="F459" i="7"/>
  <c r="J458" i="7"/>
  <c r="I458" i="7"/>
  <c r="H458" i="7"/>
  <c r="F458" i="7"/>
  <c r="J457" i="7"/>
  <c r="I457" i="7"/>
  <c r="H457" i="7"/>
  <c r="F457" i="7"/>
  <c r="J456" i="7"/>
  <c r="I456" i="7"/>
  <c r="H456" i="7"/>
  <c r="F456" i="7"/>
  <c r="J455" i="7"/>
  <c r="I455" i="7"/>
  <c r="H455" i="7"/>
  <c r="F455" i="7"/>
  <c r="J454" i="7"/>
  <c r="I454" i="7"/>
  <c r="H454" i="7"/>
  <c r="F454" i="7"/>
  <c r="J453" i="7"/>
  <c r="I453" i="7"/>
  <c r="H453" i="7"/>
  <c r="F453" i="7"/>
  <c r="J452" i="7"/>
  <c r="I452" i="7"/>
  <c r="H452" i="7"/>
  <c r="F452" i="7"/>
  <c r="J451" i="7"/>
  <c r="I451" i="7"/>
  <c r="H451" i="7"/>
  <c r="F451" i="7"/>
  <c r="J450" i="7"/>
  <c r="I450" i="7"/>
  <c r="H450" i="7"/>
  <c r="F450" i="7"/>
  <c r="J449" i="7"/>
  <c r="I449" i="7"/>
  <c r="H449" i="7"/>
  <c r="F449" i="7"/>
  <c r="J448" i="7"/>
  <c r="I448" i="7"/>
  <c r="H448" i="7"/>
  <c r="F448" i="7"/>
  <c r="J447" i="7"/>
  <c r="I447" i="7"/>
  <c r="H447" i="7"/>
  <c r="F447" i="7"/>
  <c r="J446" i="7"/>
  <c r="I446" i="7"/>
  <c r="H446" i="7"/>
  <c r="F446" i="7"/>
  <c r="J445" i="7"/>
  <c r="I445" i="7"/>
  <c r="H445" i="7"/>
  <c r="F445" i="7"/>
  <c r="J444" i="7"/>
  <c r="I444" i="7"/>
  <c r="H444" i="7"/>
  <c r="F444" i="7"/>
  <c r="J443" i="7"/>
  <c r="I443" i="7"/>
  <c r="H443" i="7"/>
  <c r="F443" i="7"/>
  <c r="J442" i="7"/>
  <c r="I442" i="7"/>
  <c r="H442" i="7"/>
  <c r="F442" i="7"/>
  <c r="J441" i="7"/>
  <c r="I441" i="7"/>
  <c r="H441" i="7"/>
  <c r="F441" i="7"/>
  <c r="J440" i="7"/>
  <c r="I440" i="7"/>
  <c r="H440" i="7"/>
  <c r="F440" i="7"/>
  <c r="J439" i="7"/>
  <c r="I439" i="7"/>
  <c r="H439" i="7"/>
  <c r="F439" i="7"/>
  <c r="J438" i="7"/>
  <c r="I438" i="7"/>
  <c r="H438" i="7"/>
  <c r="F438" i="7"/>
  <c r="J437" i="7"/>
  <c r="I437" i="7"/>
  <c r="H437" i="7"/>
  <c r="F437" i="7"/>
  <c r="J436" i="7"/>
  <c r="I436" i="7"/>
  <c r="H436" i="7"/>
  <c r="F436" i="7"/>
  <c r="J435" i="7"/>
  <c r="I435" i="7"/>
  <c r="H435" i="7"/>
  <c r="F435" i="7"/>
  <c r="J434" i="7"/>
  <c r="I434" i="7"/>
  <c r="H434" i="7"/>
  <c r="F434" i="7"/>
  <c r="J433" i="7"/>
  <c r="I433" i="7"/>
  <c r="H433" i="7"/>
  <c r="F433" i="7"/>
  <c r="J432" i="7"/>
  <c r="I432" i="7"/>
  <c r="H432" i="7"/>
  <c r="F432" i="7"/>
  <c r="J431" i="7"/>
  <c r="I431" i="7"/>
  <c r="H431" i="7"/>
  <c r="F431" i="7"/>
  <c r="J430" i="7"/>
  <c r="I430" i="7"/>
  <c r="H430" i="7"/>
  <c r="F430" i="7"/>
  <c r="J429" i="7"/>
  <c r="I429" i="7"/>
  <c r="H429" i="7"/>
  <c r="F429" i="7"/>
  <c r="J428" i="7"/>
  <c r="I428" i="7"/>
  <c r="H428" i="7"/>
  <c r="F428" i="7"/>
  <c r="J427" i="7"/>
  <c r="I427" i="7"/>
  <c r="H427" i="7"/>
  <c r="F427" i="7"/>
  <c r="J426" i="7"/>
  <c r="I426" i="7"/>
  <c r="H426" i="7"/>
  <c r="F426" i="7"/>
  <c r="J425" i="7"/>
  <c r="I425" i="7"/>
  <c r="H425" i="7"/>
  <c r="F425" i="7"/>
  <c r="J424" i="7"/>
  <c r="I424" i="7"/>
  <c r="H424" i="7"/>
  <c r="F424" i="7"/>
  <c r="J423" i="7"/>
  <c r="I423" i="7"/>
  <c r="H423" i="7"/>
  <c r="F423" i="7"/>
  <c r="J422" i="7"/>
  <c r="I422" i="7"/>
  <c r="H422" i="7"/>
  <c r="F422" i="7"/>
  <c r="J421" i="7"/>
  <c r="I421" i="7"/>
  <c r="H421" i="7"/>
  <c r="F421" i="7"/>
  <c r="J420" i="7"/>
  <c r="I420" i="7"/>
  <c r="H420" i="7"/>
  <c r="F420" i="7"/>
  <c r="J419" i="7"/>
  <c r="I419" i="7"/>
  <c r="H419" i="7"/>
  <c r="F419" i="7"/>
  <c r="J418" i="7"/>
  <c r="I418" i="7"/>
  <c r="H418" i="7"/>
  <c r="F418" i="7"/>
  <c r="J417" i="7"/>
  <c r="I417" i="7"/>
  <c r="H417" i="7"/>
  <c r="F417" i="7"/>
  <c r="J416" i="7"/>
  <c r="I416" i="7"/>
  <c r="H416" i="7"/>
  <c r="F416" i="7"/>
  <c r="J415" i="7"/>
  <c r="I415" i="7"/>
  <c r="H415" i="7"/>
  <c r="F415" i="7"/>
  <c r="J414" i="7"/>
  <c r="I414" i="7"/>
  <c r="H414" i="7"/>
  <c r="F414" i="7"/>
  <c r="J413" i="7"/>
  <c r="I413" i="7"/>
  <c r="H413" i="7"/>
  <c r="F413" i="7"/>
  <c r="J412" i="7"/>
  <c r="I412" i="7"/>
  <c r="H412" i="7"/>
  <c r="F412" i="7"/>
  <c r="J411" i="7"/>
  <c r="I411" i="7"/>
  <c r="H411" i="7"/>
  <c r="F411" i="7"/>
  <c r="J410" i="7"/>
  <c r="I410" i="7"/>
  <c r="H410" i="7"/>
  <c r="F410" i="7"/>
  <c r="J409" i="7"/>
  <c r="I409" i="7"/>
  <c r="H409" i="7"/>
  <c r="F409" i="7"/>
  <c r="J408" i="7"/>
  <c r="I408" i="7"/>
  <c r="H408" i="7"/>
  <c r="F408" i="7"/>
  <c r="J407" i="7"/>
  <c r="I407" i="7"/>
  <c r="H407" i="7"/>
  <c r="F407" i="7"/>
  <c r="J406" i="7"/>
  <c r="I406" i="7"/>
  <c r="H406" i="7"/>
  <c r="F406" i="7"/>
  <c r="J405" i="7"/>
  <c r="I405" i="7"/>
  <c r="H405" i="7"/>
  <c r="F405" i="7"/>
  <c r="J404" i="7"/>
  <c r="I404" i="7"/>
  <c r="H404" i="7"/>
  <c r="F404" i="7"/>
  <c r="J403" i="7"/>
  <c r="I403" i="7"/>
  <c r="H403" i="7"/>
  <c r="F403" i="7"/>
  <c r="J402" i="7"/>
  <c r="I402" i="7"/>
  <c r="H402" i="7"/>
  <c r="F402" i="7"/>
  <c r="J401" i="7"/>
  <c r="I401" i="7"/>
  <c r="H401" i="7"/>
  <c r="F401" i="7"/>
  <c r="J400" i="7"/>
  <c r="I400" i="7"/>
  <c r="H400" i="7"/>
  <c r="F400" i="7"/>
  <c r="J399" i="7"/>
  <c r="I399" i="7"/>
  <c r="H399" i="7"/>
  <c r="F399" i="7"/>
  <c r="J398" i="7"/>
  <c r="I398" i="7"/>
  <c r="H398" i="7"/>
  <c r="F398" i="7"/>
  <c r="J397" i="7"/>
  <c r="I397" i="7"/>
  <c r="H397" i="7"/>
  <c r="F397" i="7"/>
  <c r="J396" i="7"/>
  <c r="I396" i="7"/>
  <c r="H396" i="7"/>
  <c r="F396" i="7"/>
  <c r="J395" i="7"/>
  <c r="I395" i="7"/>
  <c r="H395" i="7"/>
  <c r="F395" i="7"/>
  <c r="J394" i="7"/>
  <c r="I394" i="7"/>
  <c r="H394" i="7"/>
  <c r="F394" i="7"/>
  <c r="J393" i="7"/>
  <c r="I393" i="7"/>
  <c r="H393" i="7"/>
  <c r="F393" i="7"/>
  <c r="J392" i="7"/>
  <c r="I392" i="7"/>
  <c r="H392" i="7"/>
  <c r="F392" i="7"/>
  <c r="J391" i="7"/>
  <c r="I391" i="7"/>
  <c r="H391" i="7"/>
  <c r="F391" i="7"/>
  <c r="J390" i="7"/>
  <c r="I390" i="7"/>
  <c r="H390" i="7"/>
  <c r="F390" i="7"/>
  <c r="J389" i="7"/>
  <c r="I389" i="7"/>
  <c r="H389" i="7"/>
  <c r="F389" i="7"/>
  <c r="J388" i="7"/>
  <c r="I388" i="7"/>
  <c r="H388" i="7"/>
  <c r="F388" i="7"/>
  <c r="J387" i="7"/>
  <c r="I387" i="7"/>
  <c r="H387" i="7"/>
  <c r="F387" i="7"/>
  <c r="J386" i="7"/>
  <c r="I386" i="7"/>
  <c r="H386" i="7"/>
  <c r="F386" i="7"/>
  <c r="J385" i="7"/>
  <c r="I385" i="7"/>
  <c r="H385" i="7"/>
  <c r="F385" i="7"/>
  <c r="J384" i="7"/>
  <c r="I384" i="7"/>
  <c r="H384" i="7"/>
  <c r="F384" i="7"/>
  <c r="J383" i="7"/>
  <c r="I383" i="7"/>
  <c r="H383" i="7"/>
  <c r="F383" i="7"/>
  <c r="J382" i="7"/>
  <c r="I382" i="7"/>
  <c r="H382" i="7"/>
  <c r="F382" i="7"/>
  <c r="J381" i="7"/>
  <c r="I381" i="7"/>
  <c r="H381" i="7"/>
  <c r="F381" i="7"/>
  <c r="J380" i="7"/>
  <c r="I380" i="7"/>
  <c r="H380" i="7"/>
  <c r="F380" i="7"/>
  <c r="J379" i="7"/>
  <c r="I379" i="7"/>
  <c r="H379" i="7"/>
  <c r="F379" i="7"/>
  <c r="J378" i="7"/>
  <c r="I378" i="7"/>
  <c r="H378" i="7"/>
  <c r="F378" i="7"/>
  <c r="J377" i="7"/>
  <c r="I377" i="7"/>
  <c r="H377" i="7"/>
  <c r="F377" i="7"/>
  <c r="J376" i="7"/>
  <c r="I376" i="7"/>
  <c r="H376" i="7"/>
  <c r="F376" i="7"/>
  <c r="J375" i="7"/>
  <c r="I375" i="7"/>
  <c r="H375" i="7"/>
  <c r="F375" i="7"/>
  <c r="J374" i="7"/>
  <c r="I374" i="7"/>
  <c r="H374" i="7"/>
  <c r="F374" i="7"/>
  <c r="J373" i="7"/>
  <c r="I373" i="7"/>
  <c r="H373" i="7"/>
  <c r="F373" i="7"/>
  <c r="J372" i="7"/>
  <c r="I372" i="7"/>
  <c r="H372" i="7"/>
  <c r="F372" i="7"/>
  <c r="J371" i="7"/>
  <c r="I371" i="7"/>
  <c r="H371" i="7"/>
  <c r="F371" i="7"/>
  <c r="J370" i="7"/>
  <c r="I370" i="7"/>
  <c r="H370" i="7"/>
  <c r="F370" i="7"/>
  <c r="J369" i="7"/>
  <c r="I369" i="7"/>
  <c r="H369" i="7"/>
  <c r="F369" i="7"/>
  <c r="J368" i="7"/>
  <c r="I368" i="7"/>
  <c r="H368" i="7"/>
  <c r="F368" i="7"/>
  <c r="J367" i="7"/>
  <c r="I367" i="7"/>
  <c r="H367" i="7"/>
  <c r="F367" i="7"/>
  <c r="J366" i="7"/>
  <c r="I366" i="7"/>
  <c r="H366" i="7"/>
  <c r="F366" i="7"/>
  <c r="J365" i="7"/>
  <c r="I365" i="7"/>
  <c r="H365" i="7"/>
  <c r="F365" i="7"/>
  <c r="J364" i="7"/>
  <c r="I364" i="7"/>
  <c r="H364" i="7"/>
  <c r="F364" i="7"/>
  <c r="J363" i="7"/>
  <c r="I363" i="7"/>
  <c r="H363" i="7"/>
  <c r="F363" i="7"/>
  <c r="J362" i="7"/>
  <c r="I362" i="7"/>
  <c r="H362" i="7"/>
  <c r="F362" i="7"/>
  <c r="J361" i="7"/>
  <c r="I361" i="7"/>
  <c r="H361" i="7"/>
  <c r="F361" i="7"/>
  <c r="J360" i="7"/>
  <c r="I360" i="7"/>
  <c r="H360" i="7"/>
  <c r="F360" i="7"/>
  <c r="J359" i="7"/>
  <c r="I359" i="7"/>
  <c r="H359" i="7"/>
  <c r="F359" i="7"/>
  <c r="J358" i="7"/>
  <c r="I358" i="7"/>
  <c r="H358" i="7"/>
  <c r="F358" i="7"/>
  <c r="J357" i="7"/>
  <c r="I357" i="7"/>
  <c r="H357" i="7"/>
  <c r="F357" i="7"/>
  <c r="J356" i="7"/>
  <c r="I356" i="7"/>
  <c r="H356" i="7"/>
  <c r="F356" i="7"/>
  <c r="J355" i="7"/>
  <c r="I355" i="7"/>
  <c r="H355" i="7"/>
  <c r="F355" i="7"/>
  <c r="J354" i="7"/>
  <c r="I354" i="7"/>
  <c r="H354" i="7"/>
  <c r="F354" i="7"/>
  <c r="J353" i="7"/>
  <c r="I353" i="7"/>
  <c r="H353" i="7"/>
  <c r="F353" i="7"/>
  <c r="J352" i="7"/>
  <c r="I352" i="7"/>
  <c r="H352" i="7"/>
  <c r="F352" i="7"/>
  <c r="J351" i="7"/>
  <c r="I351" i="7"/>
  <c r="H351" i="7"/>
  <c r="F351" i="7"/>
  <c r="J350" i="7"/>
  <c r="I350" i="7"/>
  <c r="H350" i="7"/>
  <c r="F350" i="7"/>
  <c r="J349" i="7"/>
  <c r="I349" i="7"/>
  <c r="H349" i="7"/>
  <c r="F349" i="7"/>
  <c r="J348" i="7"/>
  <c r="I348" i="7"/>
  <c r="H348" i="7"/>
  <c r="F348" i="7"/>
  <c r="J347" i="7"/>
  <c r="I347" i="7"/>
  <c r="H347" i="7"/>
  <c r="F347" i="7"/>
  <c r="J346" i="7"/>
  <c r="I346" i="7"/>
  <c r="H346" i="7"/>
  <c r="F346" i="7"/>
  <c r="J345" i="7"/>
  <c r="I345" i="7"/>
  <c r="H345" i="7"/>
  <c r="F345" i="7"/>
  <c r="J344" i="7"/>
  <c r="I344" i="7"/>
  <c r="H344" i="7"/>
  <c r="F344" i="7"/>
  <c r="J343" i="7"/>
  <c r="I343" i="7"/>
  <c r="H343" i="7"/>
  <c r="F343" i="7"/>
  <c r="J342" i="7"/>
  <c r="I342" i="7"/>
  <c r="H342" i="7"/>
  <c r="F342" i="7"/>
  <c r="J341" i="7"/>
  <c r="I341" i="7"/>
  <c r="H341" i="7"/>
  <c r="F341" i="7"/>
  <c r="J340" i="7"/>
  <c r="I340" i="7"/>
  <c r="H340" i="7"/>
  <c r="F340" i="7"/>
  <c r="J339" i="7"/>
  <c r="I339" i="7"/>
  <c r="H339" i="7"/>
  <c r="F339" i="7"/>
  <c r="J338" i="7"/>
  <c r="I338" i="7"/>
  <c r="H338" i="7"/>
  <c r="F338" i="7"/>
  <c r="J337" i="7"/>
  <c r="I337" i="7"/>
  <c r="H337" i="7"/>
  <c r="F337" i="7"/>
  <c r="J336" i="7"/>
  <c r="I336" i="7"/>
  <c r="H336" i="7"/>
  <c r="F336" i="7"/>
  <c r="J335" i="7"/>
  <c r="I335" i="7"/>
  <c r="H335" i="7"/>
  <c r="F335" i="7"/>
  <c r="J334" i="7"/>
  <c r="I334" i="7"/>
  <c r="H334" i="7"/>
  <c r="F334" i="7"/>
  <c r="J333" i="7"/>
  <c r="I333" i="7"/>
  <c r="H333" i="7"/>
  <c r="F333" i="7"/>
  <c r="J332" i="7"/>
  <c r="I332" i="7"/>
  <c r="H332" i="7"/>
  <c r="F332" i="7"/>
  <c r="J331" i="7"/>
  <c r="I331" i="7"/>
  <c r="H331" i="7"/>
  <c r="F331" i="7"/>
  <c r="J330" i="7"/>
  <c r="I330" i="7"/>
  <c r="H330" i="7"/>
  <c r="F330" i="7"/>
  <c r="J329" i="7"/>
  <c r="I329" i="7"/>
  <c r="H329" i="7"/>
  <c r="F329" i="7"/>
  <c r="J328" i="7"/>
  <c r="I328" i="7"/>
  <c r="H328" i="7"/>
  <c r="F328" i="7"/>
  <c r="J327" i="7"/>
  <c r="I327" i="7"/>
  <c r="H327" i="7"/>
  <c r="F327" i="7"/>
  <c r="J326" i="7"/>
  <c r="I326" i="7"/>
  <c r="H326" i="7"/>
  <c r="F326" i="7"/>
  <c r="J325" i="7"/>
  <c r="I325" i="7"/>
  <c r="H325" i="7"/>
  <c r="F325" i="7"/>
  <c r="J324" i="7"/>
  <c r="I324" i="7"/>
  <c r="H324" i="7"/>
  <c r="F324" i="7"/>
  <c r="J323" i="7"/>
  <c r="I323" i="7"/>
  <c r="H323" i="7"/>
  <c r="F323" i="7"/>
  <c r="J322" i="7"/>
  <c r="I322" i="7"/>
  <c r="H322" i="7"/>
  <c r="F322" i="7"/>
  <c r="J321" i="7"/>
  <c r="I321" i="7"/>
  <c r="H321" i="7"/>
  <c r="F321" i="7"/>
  <c r="J320" i="7"/>
  <c r="I320" i="7"/>
  <c r="H320" i="7"/>
  <c r="F320" i="7"/>
  <c r="J319" i="7"/>
  <c r="I319" i="7"/>
  <c r="H319" i="7"/>
  <c r="F319" i="7"/>
  <c r="J318" i="7"/>
  <c r="I318" i="7"/>
  <c r="H318" i="7"/>
  <c r="F318" i="7"/>
  <c r="J317" i="7"/>
  <c r="I317" i="7"/>
  <c r="H317" i="7"/>
  <c r="F317" i="7"/>
  <c r="J316" i="7"/>
  <c r="I316" i="7"/>
  <c r="H316" i="7"/>
  <c r="F316" i="7"/>
  <c r="J315" i="7"/>
  <c r="I315" i="7"/>
  <c r="H315" i="7"/>
  <c r="F315" i="7"/>
  <c r="J314" i="7"/>
  <c r="I314" i="7"/>
  <c r="H314" i="7"/>
  <c r="F314" i="7"/>
  <c r="J313" i="7"/>
  <c r="I313" i="7"/>
  <c r="H313" i="7"/>
  <c r="F313" i="7"/>
  <c r="J312" i="7"/>
  <c r="I312" i="7"/>
  <c r="H312" i="7"/>
  <c r="F312" i="7"/>
  <c r="J311" i="7"/>
  <c r="I311" i="7"/>
  <c r="H311" i="7"/>
  <c r="F311" i="7"/>
  <c r="J310" i="7"/>
  <c r="I310" i="7"/>
  <c r="H310" i="7"/>
  <c r="F310" i="7"/>
  <c r="J309" i="7"/>
  <c r="I309" i="7"/>
  <c r="H309" i="7"/>
  <c r="F309" i="7"/>
  <c r="J308" i="7"/>
  <c r="I308" i="7"/>
  <c r="H308" i="7"/>
  <c r="F308" i="7"/>
  <c r="J307" i="7"/>
  <c r="I307" i="7"/>
  <c r="H307" i="7"/>
  <c r="F307" i="7"/>
  <c r="J306" i="7"/>
  <c r="I306" i="7"/>
  <c r="H306" i="7"/>
  <c r="F306" i="7"/>
  <c r="J305" i="7"/>
  <c r="I305" i="7"/>
  <c r="H305" i="7"/>
  <c r="F305" i="7"/>
  <c r="J304" i="7"/>
  <c r="I304" i="7"/>
  <c r="H304" i="7"/>
  <c r="F304" i="7"/>
  <c r="J303" i="7"/>
  <c r="I303" i="7"/>
  <c r="H303" i="7"/>
  <c r="F303" i="7"/>
  <c r="J302" i="7"/>
  <c r="I302" i="7"/>
  <c r="H302" i="7"/>
  <c r="F302" i="7"/>
  <c r="J301" i="7"/>
  <c r="I301" i="7"/>
  <c r="H301" i="7"/>
  <c r="F301" i="7"/>
  <c r="J300" i="7"/>
  <c r="I300" i="7"/>
  <c r="H300" i="7"/>
  <c r="F300" i="7"/>
  <c r="J299" i="7"/>
  <c r="I299" i="7"/>
  <c r="H299" i="7"/>
  <c r="F299" i="7"/>
  <c r="J298" i="7"/>
  <c r="I298" i="7"/>
  <c r="H298" i="7"/>
  <c r="F298" i="7"/>
  <c r="J297" i="7"/>
  <c r="I297" i="7"/>
  <c r="H297" i="7"/>
  <c r="F297" i="7"/>
  <c r="J296" i="7"/>
  <c r="I296" i="7"/>
  <c r="H296" i="7"/>
  <c r="F296" i="7"/>
  <c r="J295" i="7"/>
  <c r="I295" i="7"/>
  <c r="H295" i="7"/>
  <c r="F295" i="7"/>
  <c r="J294" i="7"/>
  <c r="I294" i="7"/>
  <c r="H294" i="7"/>
  <c r="F294" i="7"/>
  <c r="J293" i="7"/>
  <c r="I293" i="7"/>
  <c r="H293" i="7"/>
  <c r="F293" i="7"/>
  <c r="J292" i="7"/>
  <c r="I292" i="7"/>
  <c r="H292" i="7"/>
  <c r="F292" i="7"/>
  <c r="J291" i="7"/>
  <c r="I291" i="7"/>
  <c r="H291" i="7"/>
  <c r="F291" i="7"/>
  <c r="J290" i="7"/>
  <c r="I290" i="7"/>
  <c r="H290" i="7"/>
  <c r="F290" i="7"/>
  <c r="J289" i="7"/>
  <c r="I289" i="7"/>
  <c r="H289" i="7"/>
  <c r="F289" i="7"/>
  <c r="J288" i="7"/>
  <c r="I288" i="7"/>
  <c r="H288" i="7"/>
  <c r="F288" i="7"/>
  <c r="J287" i="7"/>
  <c r="I287" i="7"/>
  <c r="H287" i="7"/>
  <c r="F287" i="7"/>
  <c r="J286" i="7"/>
  <c r="I286" i="7"/>
  <c r="H286" i="7"/>
  <c r="F286" i="7"/>
  <c r="J285" i="7"/>
  <c r="I285" i="7"/>
  <c r="H285" i="7"/>
  <c r="F285" i="7"/>
  <c r="J284" i="7"/>
  <c r="I284" i="7"/>
  <c r="H284" i="7"/>
  <c r="F284" i="7"/>
  <c r="J283" i="7"/>
  <c r="I283" i="7"/>
  <c r="H283" i="7"/>
  <c r="F283" i="7"/>
  <c r="J282" i="7"/>
  <c r="I282" i="7"/>
  <c r="H282" i="7"/>
  <c r="F282" i="7"/>
  <c r="J281" i="7"/>
  <c r="I281" i="7"/>
  <c r="H281" i="7"/>
  <c r="F281" i="7"/>
  <c r="J280" i="7"/>
  <c r="I280" i="7"/>
  <c r="H280" i="7"/>
  <c r="F280" i="7"/>
  <c r="J279" i="7"/>
  <c r="I279" i="7"/>
  <c r="H279" i="7"/>
  <c r="F279" i="7"/>
  <c r="J278" i="7"/>
  <c r="I278" i="7"/>
  <c r="H278" i="7"/>
  <c r="F278" i="7"/>
  <c r="J277" i="7"/>
  <c r="I277" i="7"/>
  <c r="H277" i="7"/>
  <c r="F277" i="7"/>
  <c r="J276" i="7"/>
  <c r="I276" i="7"/>
  <c r="H276" i="7"/>
  <c r="F276" i="7"/>
  <c r="J275" i="7"/>
  <c r="I275" i="7"/>
  <c r="H275" i="7"/>
  <c r="F275" i="7"/>
  <c r="J274" i="7"/>
  <c r="I274" i="7"/>
  <c r="H274" i="7"/>
  <c r="F274" i="7"/>
  <c r="J273" i="7"/>
  <c r="I273" i="7"/>
  <c r="H273" i="7"/>
  <c r="F273" i="7"/>
  <c r="J272" i="7"/>
  <c r="I272" i="7"/>
  <c r="H272" i="7"/>
  <c r="F272" i="7"/>
  <c r="J271" i="7"/>
  <c r="I271" i="7"/>
  <c r="H271" i="7"/>
  <c r="F271" i="7"/>
  <c r="J270" i="7"/>
  <c r="I270" i="7"/>
  <c r="H270" i="7"/>
  <c r="F270" i="7"/>
  <c r="J269" i="7"/>
  <c r="I269" i="7"/>
  <c r="H269" i="7"/>
  <c r="F269" i="7"/>
  <c r="J268" i="7"/>
  <c r="I268" i="7"/>
  <c r="H268" i="7"/>
  <c r="F268" i="7"/>
  <c r="J267" i="7"/>
  <c r="I267" i="7"/>
  <c r="H267" i="7"/>
  <c r="F267" i="7"/>
  <c r="J266" i="7"/>
  <c r="I266" i="7"/>
  <c r="H266" i="7"/>
  <c r="F266" i="7"/>
  <c r="J265" i="7"/>
  <c r="I265" i="7"/>
  <c r="H265" i="7"/>
  <c r="F265" i="7"/>
  <c r="J264" i="7"/>
  <c r="I264" i="7"/>
  <c r="H264" i="7"/>
  <c r="F264" i="7"/>
  <c r="J263" i="7"/>
  <c r="I263" i="7"/>
  <c r="H263" i="7"/>
  <c r="F263" i="7"/>
  <c r="J262" i="7"/>
  <c r="I262" i="7"/>
  <c r="H262" i="7"/>
  <c r="F262" i="7"/>
  <c r="J261" i="7"/>
  <c r="I261" i="7"/>
  <c r="H261" i="7"/>
  <c r="F261" i="7"/>
  <c r="J260" i="7"/>
  <c r="I260" i="7"/>
  <c r="H260" i="7"/>
  <c r="F260" i="7"/>
  <c r="J259" i="7"/>
  <c r="I259" i="7"/>
  <c r="H259" i="7"/>
  <c r="F259" i="7"/>
  <c r="J258" i="7"/>
  <c r="I258" i="7"/>
  <c r="H258" i="7"/>
  <c r="F258" i="7"/>
  <c r="J257" i="7"/>
  <c r="I257" i="7"/>
  <c r="H257" i="7"/>
  <c r="F257" i="7"/>
  <c r="J256" i="7"/>
  <c r="I256" i="7"/>
  <c r="H256" i="7"/>
  <c r="F256" i="7"/>
  <c r="J255" i="7"/>
  <c r="I255" i="7"/>
  <c r="H255" i="7"/>
  <c r="F255" i="7"/>
  <c r="J254" i="7"/>
  <c r="I254" i="7"/>
  <c r="H254" i="7"/>
  <c r="F254" i="7"/>
  <c r="J253" i="7"/>
  <c r="I253" i="7"/>
  <c r="H253" i="7"/>
  <c r="F253" i="7"/>
  <c r="J252" i="7"/>
  <c r="I252" i="7"/>
  <c r="H252" i="7"/>
  <c r="F252" i="7"/>
  <c r="J251" i="7"/>
  <c r="I251" i="7"/>
  <c r="H251" i="7"/>
  <c r="F251" i="7"/>
  <c r="J250" i="7"/>
  <c r="I250" i="7"/>
  <c r="H250" i="7"/>
  <c r="F250" i="7"/>
  <c r="J249" i="7"/>
  <c r="I249" i="7"/>
  <c r="H249" i="7"/>
  <c r="F249" i="7"/>
  <c r="J248" i="7"/>
  <c r="I248" i="7"/>
  <c r="H248" i="7"/>
  <c r="F248" i="7"/>
  <c r="J247" i="7"/>
  <c r="I247" i="7"/>
  <c r="H247" i="7"/>
  <c r="F247" i="7"/>
  <c r="J246" i="7"/>
  <c r="I246" i="7"/>
  <c r="H246" i="7"/>
  <c r="F246" i="7"/>
  <c r="J245" i="7"/>
  <c r="I245" i="7"/>
  <c r="H245" i="7"/>
  <c r="F245" i="7"/>
  <c r="J244" i="7"/>
  <c r="I244" i="7"/>
  <c r="H244" i="7"/>
  <c r="F244" i="7"/>
  <c r="J243" i="7"/>
  <c r="I243" i="7"/>
  <c r="H243" i="7"/>
  <c r="F243" i="7"/>
  <c r="J242" i="7"/>
  <c r="I242" i="7"/>
  <c r="H242" i="7"/>
  <c r="F242" i="7"/>
  <c r="J241" i="7"/>
  <c r="I241" i="7"/>
  <c r="H241" i="7"/>
  <c r="F241" i="7"/>
  <c r="J240" i="7"/>
  <c r="I240" i="7"/>
  <c r="H240" i="7"/>
  <c r="F240" i="7"/>
  <c r="J239" i="7"/>
  <c r="I239" i="7"/>
  <c r="H239" i="7"/>
  <c r="F239" i="7"/>
  <c r="J238" i="7"/>
  <c r="I238" i="7"/>
  <c r="H238" i="7"/>
  <c r="F238" i="7"/>
  <c r="J237" i="7"/>
  <c r="I237" i="7"/>
  <c r="H237" i="7"/>
  <c r="F237" i="7"/>
  <c r="J236" i="7"/>
  <c r="I236" i="7"/>
  <c r="H236" i="7"/>
  <c r="F236" i="7"/>
  <c r="J235" i="7"/>
  <c r="I235" i="7"/>
  <c r="H235" i="7"/>
  <c r="F235" i="7"/>
  <c r="J234" i="7"/>
  <c r="I234" i="7"/>
  <c r="H234" i="7"/>
  <c r="F234" i="7"/>
  <c r="J233" i="7"/>
  <c r="I233" i="7"/>
  <c r="H233" i="7"/>
  <c r="F233" i="7"/>
  <c r="J232" i="7"/>
  <c r="I232" i="7"/>
  <c r="H232" i="7"/>
  <c r="F232" i="7"/>
  <c r="J231" i="7"/>
  <c r="I231" i="7"/>
  <c r="H231" i="7"/>
  <c r="F231" i="7"/>
  <c r="J230" i="7"/>
  <c r="I230" i="7"/>
  <c r="H230" i="7"/>
  <c r="F230" i="7"/>
  <c r="J229" i="7"/>
  <c r="I229" i="7"/>
  <c r="H229" i="7"/>
  <c r="F229" i="7"/>
  <c r="J228" i="7"/>
  <c r="I228" i="7"/>
  <c r="H228" i="7"/>
  <c r="F228" i="7"/>
  <c r="J227" i="7"/>
  <c r="I227" i="7"/>
  <c r="H227" i="7"/>
  <c r="F227" i="7"/>
  <c r="J226" i="7"/>
  <c r="I226" i="7"/>
  <c r="H226" i="7"/>
  <c r="F226" i="7"/>
  <c r="J225" i="7"/>
  <c r="I225" i="7"/>
  <c r="H225" i="7"/>
  <c r="F225" i="7"/>
  <c r="J224" i="7"/>
  <c r="I224" i="7"/>
  <c r="H224" i="7"/>
  <c r="F224" i="7"/>
  <c r="J223" i="7"/>
  <c r="I223" i="7"/>
  <c r="H223" i="7"/>
  <c r="F223" i="7"/>
  <c r="J222" i="7"/>
  <c r="I222" i="7"/>
  <c r="H222" i="7"/>
  <c r="F222" i="7"/>
  <c r="J221" i="7"/>
  <c r="I221" i="7"/>
  <c r="H221" i="7"/>
  <c r="F221" i="7"/>
  <c r="J220" i="7"/>
  <c r="I220" i="7"/>
  <c r="H220" i="7"/>
  <c r="F220" i="7"/>
  <c r="J219" i="7"/>
  <c r="I219" i="7"/>
  <c r="H219" i="7"/>
  <c r="F219" i="7"/>
  <c r="J218" i="7"/>
  <c r="I218" i="7"/>
  <c r="H218" i="7"/>
  <c r="F218" i="7"/>
  <c r="J217" i="7"/>
  <c r="I217" i="7"/>
  <c r="H217" i="7"/>
  <c r="F217" i="7"/>
  <c r="J216" i="7"/>
  <c r="I216" i="7"/>
  <c r="H216" i="7"/>
  <c r="F216" i="7"/>
  <c r="J215" i="7"/>
  <c r="I215" i="7"/>
  <c r="H215" i="7"/>
  <c r="F215" i="7"/>
  <c r="J214" i="7"/>
  <c r="I214" i="7"/>
  <c r="H214" i="7"/>
  <c r="F214" i="7"/>
  <c r="J213" i="7"/>
  <c r="I213" i="7"/>
  <c r="H213" i="7"/>
  <c r="F213" i="7"/>
  <c r="J212" i="7"/>
  <c r="I212" i="7"/>
  <c r="H212" i="7"/>
  <c r="F212" i="7"/>
  <c r="J211" i="7"/>
  <c r="I211" i="7"/>
  <c r="H211" i="7"/>
  <c r="F211" i="7"/>
  <c r="J210" i="7"/>
  <c r="I210" i="7"/>
  <c r="H210" i="7"/>
  <c r="F210" i="7"/>
  <c r="J209" i="7"/>
  <c r="I209" i="7"/>
  <c r="H209" i="7"/>
  <c r="F209" i="7"/>
  <c r="J208" i="7"/>
  <c r="I208" i="7"/>
  <c r="H208" i="7"/>
  <c r="F208" i="7"/>
  <c r="J207" i="7"/>
  <c r="I207" i="7"/>
  <c r="H207" i="7"/>
  <c r="F207" i="7"/>
  <c r="J206" i="7"/>
  <c r="I206" i="7"/>
  <c r="H206" i="7"/>
  <c r="F206" i="7"/>
  <c r="J205" i="7"/>
  <c r="I205" i="7"/>
  <c r="H205" i="7"/>
  <c r="F205" i="7"/>
  <c r="J204" i="7"/>
  <c r="I204" i="7"/>
  <c r="H204" i="7"/>
  <c r="F204" i="7"/>
  <c r="J203" i="7"/>
  <c r="I203" i="7"/>
  <c r="H203" i="7"/>
  <c r="F203" i="7"/>
  <c r="J202" i="7"/>
  <c r="I202" i="7"/>
  <c r="H202" i="7"/>
  <c r="F202" i="7"/>
  <c r="J201" i="7"/>
  <c r="I201" i="7"/>
  <c r="H201" i="7"/>
  <c r="F201" i="7"/>
  <c r="J200" i="7"/>
  <c r="I200" i="7"/>
  <c r="H200" i="7"/>
  <c r="F200" i="7"/>
  <c r="J199" i="7"/>
  <c r="I199" i="7"/>
  <c r="H199" i="7"/>
  <c r="F199" i="7"/>
  <c r="J198" i="7"/>
  <c r="I198" i="7"/>
  <c r="H198" i="7"/>
  <c r="F198" i="7"/>
  <c r="J197" i="7"/>
  <c r="I197" i="7"/>
  <c r="H197" i="7"/>
  <c r="F197" i="7"/>
  <c r="J196" i="7"/>
  <c r="I196" i="7"/>
  <c r="H196" i="7"/>
  <c r="F196" i="7"/>
  <c r="J195" i="7"/>
  <c r="I195" i="7"/>
  <c r="H195" i="7"/>
  <c r="F195" i="7"/>
  <c r="J194" i="7"/>
  <c r="I194" i="7"/>
  <c r="H194" i="7"/>
  <c r="F194" i="7"/>
  <c r="J193" i="7"/>
  <c r="I193" i="7"/>
  <c r="H193" i="7"/>
  <c r="F193" i="7"/>
  <c r="J192" i="7"/>
  <c r="I192" i="7"/>
  <c r="H192" i="7"/>
  <c r="F192" i="7"/>
  <c r="J191" i="7"/>
  <c r="I191" i="7"/>
  <c r="H191" i="7"/>
  <c r="F191" i="7"/>
  <c r="J190" i="7"/>
  <c r="I190" i="7"/>
  <c r="H190" i="7"/>
  <c r="F190" i="7"/>
  <c r="J189" i="7"/>
  <c r="I189" i="7"/>
  <c r="H189" i="7"/>
  <c r="F189" i="7"/>
  <c r="J188" i="7"/>
  <c r="I188" i="7"/>
  <c r="H188" i="7"/>
  <c r="F188" i="7"/>
  <c r="J187" i="7"/>
  <c r="I187" i="7"/>
  <c r="H187" i="7"/>
  <c r="F187" i="7"/>
  <c r="J186" i="7"/>
  <c r="I186" i="7"/>
  <c r="H186" i="7"/>
  <c r="F186" i="7"/>
  <c r="J185" i="7"/>
  <c r="I185" i="7"/>
  <c r="H185" i="7"/>
  <c r="F185" i="7"/>
  <c r="J184" i="7"/>
  <c r="I184" i="7"/>
  <c r="H184" i="7"/>
  <c r="F184" i="7"/>
  <c r="J183" i="7"/>
  <c r="I183" i="7"/>
  <c r="H183" i="7"/>
  <c r="F183" i="7"/>
  <c r="J182" i="7"/>
  <c r="I182" i="7"/>
  <c r="H182" i="7"/>
  <c r="F182" i="7"/>
  <c r="J181" i="7"/>
  <c r="I181" i="7"/>
  <c r="H181" i="7"/>
  <c r="F181" i="7"/>
  <c r="J180" i="7"/>
  <c r="I180" i="7"/>
  <c r="H180" i="7"/>
  <c r="F180" i="7"/>
  <c r="J179" i="7"/>
  <c r="I179" i="7"/>
  <c r="H179" i="7"/>
  <c r="F179" i="7"/>
  <c r="J178" i="7"/>
  <c r="I178" i="7"/>
  <c r="H178" i="7"/>
  <c r="F178" i="7"/>
  <c r="J177" i="7"/>
  <c r="I177" i="7"/>
  <c r="H177" i="7"/>
  <c r="F177" i="7"/>
  <c r="J176" i="7"/>
  <c r="I176" i="7"/>
  <c r="H176" i="7"/>
  <c r="F176" i="7"/>
  <c r="J175" i="7"/>
  <c r="I175" i="7"/>
  <c r="H175" i="7"/>
  <c r="F175" i="7"/>
  <c r="J174" i="7"/>
  <c r="I174" i="7"/>
  <c r="H174" i="7"/>
  <c r="F174" i="7"/>
  <c r="J173" i="7"/>
  <c r="I173" i="7"/>
  <c r="H173" i="7"/>
  <c r="F173" i="7"/>
  <c r="J172" i="7"/>
  <c r="I172" i="7"/>
  <c r="H172" i="7"/>
  <c r="F172" i="7"/>
  <c r="J171" i="7"/>
  <c r="I171" i="7"/>
  <c r="H171" i="7"/>
  <c r="F171" i="7"/>
  <c r="J170" i="7"/>
  <c r="I170" i="7"/>
  <c r="H170" i="7"/>
  <c r="F170" i="7"/>
  <c r="J169" i="7"/>
  <c r="I169" i="7"/>
  <c r="H169" i="7"/>
  <c r="F169" i="7"/>
  <c r="J168" i="7"/>
  <c r="I168" i="7"/>
  <c r="H168" i="7"/>
  <c r="F168" i="7"/>
  <c r="J167" i="7"/>
  <c r="I167" i="7"/>
  <c r="H167" i="7"/>
  <c r="F167" i="7"/>
  <c r="J166" i="7"/>
  <c r="I166" i="7"/>
  <c r="H166" i="7"/>
  <c r="F166" i="7"/>
  <c r="J165" i="7"/>
  <c r="I165" i="7"/>
  <c r="H165" i="7"/>
  <c r="F165" i="7"/>
  <c r="J164" i="7"/>
  <c r="I164" i="7"/>
  <c r="H164" i="7"/>
  <c r="F164" i="7"/>
  <c r="J163" i="7"/>
  <c r="I163" i="7"/>
  <c r="H163" i="7"/>
  <c r="F163" i="7"/>
  <c r="J162" i="7"/>
  <c r="I162" i="7"/>
  <c r="H162" i="7"/>
  <c r="F162" i="7"/>
  <c r="J161" i="7"/>
  <c r="I161" i="7"/>
  <c r="H161" i="7"/>
  <c r="F161" i="7"/>
  <c r="J160" i="7"/>
  <c r="I160" i="7"/>
  <c r="H160" i="7"/>
  <c r="F160" i="7"/>
  <c r="J159" i="7"/>
  <c r="I159" i="7"/>
  <c r="H159" i="7"/>
  <c r="F159" i="7"/>
  <c r="J158" i="7"/>
  <c r="I158" i="7"/>
  <c r="H158" i="7"/>
  <c r="F158" i="7"/>
  <c r="J157" i="7"/>
  <c r="I157" i="7"/>
  <c r="H157" i="7"/>
  <c r="F157" i="7"/>
  <c r="J156" i="7"/>
  <c r="I156" i="7"/>
  <c r="H156" i="7"/>
  <c r="F156" i="7"/>
  <c r="J155" i="7"/>
  <c r="I155" i="7"/>
  <c r="H155" i="7"/>
  <c r="F155" i="7"/>
  <c r="J154" i="7"/>
  <c r="I154" i="7"/>
  <c r="H154" i="7"/>
  <c r="F154" i="7"/>
  <c r="J153" i="7"/>
  <c r="I153" i="7"/>
  <c r="H153" i="7"/>
  <c r="F153" i="7"/>
  <c r="J152" i="7"/>
  <c r="I152" i="7"/>
  <c r="H152" i="7"/>
  <c r="F152" i="7"/>
  <c r="J151" i="7"/>
  <c r="I151" i="7"/>
  <c r="H151" i="7"/>
  <c r="F151" i="7"/>
  <c r="J150" i="7"/>
  <c r="I150" i="7"/>
  <c r="H150" i="7"/>
  <c r="F150" i="7"/>
  <c r="J149" i="7"/>
  <c r="I149" i="7"/>
  <c r="H149" i="7"/>
  <c r="F149" i="7"/>
  <c r="J148" i="7"/>
  <c r="I148" i="7"/>
  <c r="H148" i="7"/>
  <c r="F148" i="7"/>
  <c r="J147" i="7"/>
  <c r="I147" i="7"/>
  <c r="H147" i="7"/>
  <c r="F147" i="7"/>
  <c r="J146" i="7"/>
  <c r="I146" i="7"/>
  <c r="H146" i="7"/>
  <c r="F146" i="7"/>
  <c r="J145" i="7"/>
  <c r="I145" i="7"/>
  <c r="H145" i="7"/>
  <c r="F145" i="7"/>
  <c r="J144" i="7"/>
  <c r="I144" i="7"/>
  <c r="H144" i="7"/>
  <c r="F144" i="7"/>
  <c r="J143" i="7"/>
  <c r="I143" i="7"/>
  <c r="H143" i="7"/>
  <c r="F143" i="7"/>
  <c r="J142" i="7"/>
  <c r="I142" i="7"/>
  <c r="H142" i="7"/>
  <c r="F142" i="7"/>
  <c r="J141" i="7"/>
  <c r="I141" i="7"/>
  <c r="H141" i="7"/>
  <c r="F141" i="7"/>
  <c r="J140" i="7"/>
  <c r="I140" i="7"/>
  <c r="H140" i="7"/>
  <c r="F140" i="7"/>
  <c r="J139" i="7"/>
  <c r="I139" i="7"/>
  <c r="H139" i="7"/>
  <c r="F139" i="7"/>
  <c r="J138" i="7"/>
  <c r="I138" i="7"/>
  <c r="H138" i="7"/>
  <c r="F138" i="7"/>
  <c r="J137" i="7"/>
  <c r="I137" i="7"/>
  <c r="H137" i="7"/>
  <c r="F137" i="7"/>
  <c r="J136" i="7"/>
  <c r="I136" i="7"/>
  <c r="H136" i="7"/>
  <c r="F136" i="7"/>
  <c r="J135" i="7"/>
  <c r="I135" i="7"/>
  <c r="H135" i="7"/>
  <c r="F135" i="7"/>
  <c r="J134" i="7"/>
  <c r="I134" i="7"/>
  <c r="H134" i="7"/>
  <c r="F134" i="7"/>
  <c r="J133" i="7"/>
  <c r="I133" i="7"/>
  <c r="H133" i="7"/>
  <c r="F133" i="7"/>
  <c r="J132" i="7"/>
  <c r="I132" i="7"/>
  <c r="H132" i="7"/>
  <c r="F132" i="7"/>
  <c r="J131" i="7"/>
  <c r="I131" i="7"/>
  <c r="H131" i="7"/>
  <c r="F131" i="7"/>
  <c r="J130" i="7"/>
  <c r="I130" i="7"/>
  <c r="H130" i="7"/>
  <c r="F130" i="7"/>
  <c r="J129" i="7"/>
  <c r="I129" i="7"/>
  <c r="H129" i="7"/>
  <c r="F129" i="7"/>
  <c r="J128" i="7"/>
  <c r="I128" i="7"/>
  <c r="H128" i="7"/>
  <c r="F128" i="7"/>
  <c r="J127" i="7"/>
  <c r="I127" i="7"/>
  <c r="H127" i="7"/>
  <c r="F127" i="7"/>
  <c r="J126" i="7"/>
  <c r="I126" i="7"/>
  <c r="H126" i="7"/>
  <c r="F126" i="7"/>
  <c r="J125" i="7"/>
  <c r="I125" i="7"/>
  <c r="H125" i="7"/>
  <c r="F125" i="7"/>
  <c r="J124" i="7"/>
  <c r="I124" i="7"/>
  <c r="H124" i="7"/>
  <c r="F124" i="7"/>
  <c r="J123" i="7"/>
  <c r="I123" i="7"/>
  <c r="H123" i="7"/>
  <c r="F123" i="7"/>
  <c r="J122" i="7"/>
  <c r="I122" i="7"/>
  <c r="H122" i="7"/>
  <c r="F122" i="7"/>
  <c r="J121" i="7"/>
  <c r="I121" i="7"/>
  <c r="H121" i="7"/>
  <c r="F121" i="7"/>
  <c r="J120" i="7"/>
  <c r="I120" i="7"/>
  <c r="H120" i="7"/>
  <c r="F120" i="7"/>
  <c r="J119" i="7"/>
  <c r="I119" i="7"/>
  <c r="H119" i="7"/>
  <c r="F119" i="7"/>
  <c r="J118" i="7"/>
  <c r="I118" i="7"/>
  <c r="H118" i="7"/>
  <c r="F118" i="7"/>
  <c r="J117" i="7"/>
  <c r="I117" i="7"/>
  <c r="H117" i="7"/>
  <c r="F117" i="7"/>
  <c r="J116" i="7"/>
  <c r="I116" i="7"/>
  <c r="H116" i="7"/>
  <c r="F116" i="7"/>
  <c r="J115" i="7"/>
  <c r="I115" i="7"/>
  <c r="H115" i="7"/>
  <c r="F115" i="7"/>
  <c r="J114" i="7"/>
  <c r="I114" i="7"/>
  <c r="H114" i="7"/>
  <c r="F114" i="7"/>
  <c r="J113" i="7"/>
  <c r="I113" i="7"/>
  <c r="H113" i="7"/>
  <c r="F113" i="7"/>
  <c r="J112" i="7"/>
  <c r="I112" i="7"/>
  <c r="H112" i="7"/>
  <c r="F112" i="7"/>
  <c r="J111" i="7"/>
  <c r="I111" i="7"/>
  <c r="H111" i="7"/>
  <c r="F111" i="7"/>
  <c r="J110" i="7"/>
  <c r="I110" i="7"/>
  <c r="H110" i="7"/>
  <c r="F110" i="7"/>
  <c r="J109" i="7"/>
  <c r="I109" i="7"/>
  <c r="H109" i="7"/>
  <c r="F109" i="7"/>
  <c r="J108" i="7"/>
  <c r="I108" i="7"/>
  <c r="H108" i="7"/>
  <c r="F108" i="7"/>
  <c r="J107" i="7"/>
  <c r="I107" i="7"/>
  <c r="H107" i="7"/>
  <c r="F107" i="7"/>
  <c r="J106" i="7"/>
  <c r="I106" i="7"/>
  <c r="H106" i="7"/>
  <c r="F106" i="7"/>
  <c r="J105" i="7"/>
  <c r="I105" i="7"/>
  <c r="H105" i="7"/>
  <c r="F105" i="7"/>
  <c r="J104" i="7"/>
  <c r="I104" i="7"/>
  <c r="H104" i="7"/>
  <c r="F104" i="7"/>
  <c r="J103" i="7"/>
  <c r="I103" i="7"/>
  <c r="H103" i="7"/>
  <c r="F103" i="7"/>
  <c r="J102" i="7"/>
  <c r="I102" i="7"/>
  <c r="H102" i="7"/>
  <c r="F102" i="7"/>
  <c r="J101" i="7"/>
  <c r="I101" i="7"/>
  <c r="H101" i="7"/>
  <c r="F101" i="7"/>
  <c r="J100" i="7"/>
  <c r="I100" i="7"/>
  <c r="H100" i="7"/>
  <c r="F100" i="7"/>
  <c r="J99" i="7"/>
  <c r="I99" i="7"/>
  <c r="H99" i="7"/>
  <c r="F99" i="7"/>
  <c r="J98" i="7"/>
  <c r="I98" i="7"/>
  <c r="H98" i="7"/>
  <c r="F98" i="7"/>
  <c r="J97" i="7"/>
  <c r="I97" i="7"/>
  <c r="H97" i="7"/>
  <c r="F97" i="7"/>
  <c r="J96" i="7"/>
  <c r="I96" i="7"/>
  <c r="H96" i="7"/>
  <c r="F96" i="7"/>
  <c r="J95" i="7"/>
  <c r="I95" i="7"/>
  <c r="H95" i="7"/>
  <c r="F95" i="7"/>
  <c r="J94" i="7"/>
  <c r="I94" i="7"/>
  <c r="H94" i="7"/>
  <c r="F94" i="7"/>
  <c r="J93" i="7"/>
  <c r="I93" i="7"/>
  <c r="H93" i="7"/>
  <c r="F93" i="7"/>
  <c r="J92" i="7"/>
  <c r="I92" i="7"/>
  <c r="H92" i="7"/>
  <c r="F92" i="7"/>
  <c r="J91" i="7"/>
  <c r="I91" i="7"/>
  <c r="H91" i="7"/>
  <c r="F91" i="7"/>
  <c r="J90" i="7"/>
  <c r="I90" i="7"/>
  <c r="H90" i="7"/>
  <c r="F90" i="7"/>
  <c r="J89" i="7"/>
  <c r="I89" i="7"/>
  <c r="H89" i="7"/>
  <c r="F89" i="7"/>
  <c r="J88" i="7"/>
  <c r="I88" i="7"/>
  <c r="H88" i="7"/>
  <c r="F88" i="7"/>
  <c r="J87" i="7"/>
  <c r="I87" i="7"/>
  <c r="H87" i="7"/>
  <c r="F87" i="7"/>
  <c r="J86" i="7"/>
  <c r="I86" i="7"/>
  <c r="H86" i="7"/>
  <c r="F86" i="7"/>
  <c r="J85" i="7"/>
  <c r="I85" i="7"/>
  <c r="H85" i="7"/>
  <c r="F85" i="7"/>
  <c r="J84" i="7"/>
  <c r="I84" i="7"/>
  <c r="H84" i="7"/>
  <c r="F84" i="7"/>
  <c r="J83" i="7"/>
  <c r="I83" i="7"/>
  <c r="H83" i="7"/>
  <c r="F83" i="7"/>
  <c r="J82" i="7"/>
  <c r="I82" i="7"/>
  <c r="H82" i="7"/>
  <c r="F82" i="7"/>
  <c r="J81" i="7"/>
  <c r="I81" i="7"/>
  <c r="H81" i="7"/>
  <c r="F81" i="7"/>
  <c r="J80" i="7"/>
  <c r="I80" i="7"/>
  <c r="H80" i="7"/>
  <c r="F80" i="7"/>
  <c r="J79" i="7"/>
  <c r="I79" i="7"/>
  <c r="H79" i="7"/>
  <c r="F79" i="7"/>
  <c r="J78" i="7"/>
  <c r="I78" i="7"/>
  <c r="H78" i="7"/>
  <c r="F78" i="7"/>
  <c r="J77" i="7"/>
  <c r="I77" i="7"/>
  <c r="H77" i="7"/>
  <c r="F77" i="7"/>
  <c r="J76" i="7"/>
  <c r="I76" i="7"/>
  <c r="H76" i="7"/>
  <c r="F76" i="7"/>
  <c r="J75" i="7"/>
  <c r="I75" i="7"/>
  <c r="H75" i="7"/>
  <c r="F75" i="7"/>
  <c r="J74" i="7"/>
  <c r="I74" i="7"/>
  <c r="H74" i="7"/>
  <c r="F74" i="7"/>
  <c r="J73" i="7"/>
  <c r="I73" i="7"/>
  <c r="H73" i="7"/>
  <c r="F73" i="7"/>
  <c r="J72" i="7"/>
  <c r="I72" i="7"/>
  <c r="H72" i="7"/>
  <c r="F72" i="7"/>
  <c r="J71" i="7"/>
  <c r="I71" i="7"/>
  <c r="H71" i="7"/>
  <c r="F71" i="7"/>
  <c r="J70" i="7"/>
  <c r="I70" i="7"/>
  <c r="H70" i="7"/>
  <c r="F70" i="7"/>
  <c r="J69" i="7"/>
  <c r="I69" i="7"/>
  <c r="H69" i="7"/>
  <c r="F69" i="7"/>
  <c r="J68" i="7"/>
  <c r="I68" i="7"/>
  <c r="H68" i="7"/>
  <c r="F68" i="7"/>
  <c r="J67" i="7"/>
  <c r="I67" i="7"/>
  <c r="H67" i="7"/>
  <c r="F67" i="7"/>
  <c r="J66" i="7"/>
  <c r="I66" i="7"/>
  <c r="H66" i="7"/>
  <c r="F66" i="7"/>
  <c r="J65" i="7"/>
  <c r="I65" i="7"/>
  <c r="H65" i="7"/>
  <c r="F65" i="7"/>
  <c r="J64" i="7"/>
  <c r="I64" i="7"/>
  <c r="H64" i="7"/>
  <c r="F64" i="7"/>
  <c r="J63" i="7"/>
  <c r="I63" i="7"/>
  <c r="H63" i="7"/>
  <c r="F63" i="7"/>
  <c r="J62" i="7"/>
  <c r="I62" i="7"/>
  <c r="H62" i="7"/>
  <c r="F62" i="7"/>
  <c r="M4" i="3"/>
  <c r="AT1007" i="3"/>
  <c r="AR1007" i="3"/>
  <c r="AO1007" i="3"/>
  <c r="AG1007" i="3"/>
  <c r="I1007" i="3"/>
  <c r="G1007" i="3"/>
  <c r="F1007" i="3"/>
  <c r="E1057" i="7" s="1"/>
  <c r="E1007" i="3"/>
  <c r="C1057" i="7" s="1"/>
  <c r="D1007" i="3"/>
  <c r="C1007" i="3"/>
  <c r="B1057" i="7" s="1"/>
  <c r="B1007" i="3"/>
  <c r="AT1006" i="3"/>
  <c r="AR1006" i="3"/>
  <c r="AO1006" i="3"/>
  <c r="AG1006" i="3"/>
  <c r="I1006" i="3"/>
  <c r="G1006" i="3"/>
  <c r="F1006" i="3"/>
  <c r="E1056" i="7" s="1"/>
  <c r="D1056" i="7" s="1"/>
  <c r="E1006" i="3"/>
  <c r="C1056" i="7" s="1"/>
  <c r="D1006" i="3"/>
  <c r="C1006" i="3"/>
  <c r="B1006" i="3"/>
  <c r="AT1005" i="3"/>
  <c r="AR1005" i="3"/>
  <c r="AO1005" i="3"/>
  <c r="AG1005" i="3"/>
  <c r="N1005" i="3"/>
  <c r="R1005" i="3" s="1"/>
  <c r="I1005" i="3"/>
  <c r="G1005" i="3"/>
  <c r="F1005" i="3"/>
  <c r="E1055" i="7" s="1"/>
  <c r="E1005" i="3"/>
  <c r="C1055" i="7" s="1"/>
  <c r="D1005" i="3"/>
  <c r="C1005" i="3"/>
  <c r="B1055" i="7" s="1"/>
  <c r="B1005" i="3"/>
  <c r="AT1004" i="3"/>
  <c r="AR1004" i="3"/>
  <c r="AO1004" i="3"/>
  <c r="AG1004" i="3"/>
  <c r="N1004" i="3"/>
  <c r="R1004" i="3" s="1"/>
  <c r="I1004" i="3"/>
  <c r="G1004" i="3"/>
  <c r="F1004" i="3"/>
  <c r="E1054" i="7" s="1"/>
  <c r="D1054" i="7" s="1"/>
  <c r="E1004" i="3"/>
  <c r="C1054" i="7" s="1"/>
  <c r="D1004" i="3"/>
  <c r="C1004" i="3"/>
  <c r="B1054" i="7" s="1"/>
  <c r="B1004" i="3"/>
  <c r="AT1003" i="3"/>
  <c r="AR1003" i="3"/>
  <c r="AO1003" i="3"/>
  <c r="AG1003" i="3"/>
  <c r="I1003" i="3"/>
  <c r="G1003" i="3"/>
  <c r="F1003" i="3"/>
  <c r="E1053" i="7" s="1"/>
  <c r="E1003" i="3"/>
  <c r="C1053" i="7" s="1"/>
  <c r="D1003" i="3"/>
  <c r="C1003" i="3"/>
  <c r="B1053" i="7" s="1"/>
  <c r="B1003" i="3"/>
  <c r="AT1002" i="3"/>
  <c r="AR1002" i="3"/>
  <c r="AO1002" i="3"/>
  <c r="AG1002" i="3"/>
  <c r="I1002" i="3"/>
  <c r="G1002" i="3"/>
  <c r="F1002" i="3"/>
  <c r="E1052" i="7" s="1"/>
  <c r="D1052" i="7" s="1"/>
  <c r="E1002" i="3"/>
  <c r="C1052" i="7" s="1"/>
  <c r="D1002" i="3"/>
  <c r="C1002" i="3"/>
  <c r="B1002" i="3"/>
  <c r="AT1001" i="3"/>
  <c r="AR1001" i="3"/>
  <c r="AO1001" i="3"/>
  <c r="AG1001" i="3"/>
  <c r="I1001" i="3"/>
  <c r="G1001" i="3"/>
  <c r="F1001" i="3"/>
  <c r="E1051" i="7" s="1"/>
  <c r="E1001" i="3"/>
  <c r="C1051" i="7" s="1"/>
  <c r="D1001" i="3"/>
  <c r="C1001" i="3"/>
  <c r="B1001" i="3"/>
  <c r="AT1000" i="3"/>
  <c r="AR1000" i="3"/>
  <c r="AO1000" i="3"/>
  <c r="AG1000" i="3"/>
  <c r="I1000" i="3"/>
  <c r="G1000" i="3"/>
  <c r="F1000" i="3"/>
  <c r="E1050" i="7" s="1"/>
  <c r="D1050" i="7" s="1"/>
  <c r="E1000" i="3"/>
  <c r="C1050" i="7" s="1"/>
  <c r="D1000" i="3"/>
  <c r="C1000" i="3"/>
  <c r="B1050" i="7" s="1"/>
  <c r="B1000" i="3"/>
  <c r="AT999" i="3"/>
  <c r="AR999" i="3"/>
  <c r="AO999" i="3"/>
  <c r="AG999" i="3"/>
  <c r="I999" i="3"/>
  <c r="G999" i="3"/>
  <c r="F999" i="3"/>
  <c r="E1049" i="7" s="1"/>
  <c r="E999" i="3"/>
  <c r="C1049" i="7" s="1"/>
  <c r="D999" i="3"/>
  <c r="C999" i="3"/>
  <c r="B1049" i="7" s="1"/>
  <c r="B999" i="3"/>
  <c r="AT998" i="3"/>
  <c r="AR998" i="3"/>
  <c r="AO998" i="3"/>
  <c r="AG998" i="3"/>
  <c r="I998" i="3"/>
  <c r="G998" i="3"/>
  <c r="F998" i="3"/>
  <c r="E1048" i="7" s="1"/>
  <c r="D1048" i="7" s="1"/>
  <c r="E998" i="3"/>
  <c r="C1048" i="7" s="1"/>
  <c r="D998" i="3"/>
  <c r="C998" i="3"/>
  <c r="B998" i="3"/>
  <c r="AT997" i="3"/>
  <c r="AR997" i="3"/>
  <c r="AO997" i="3"/>
  <c r="AG997" i="3"/>
  <c r="N997" i="3"/>
  <c r="R997" i="3" s="1"/>
  <c r="I997" i="3"/>
  <c r="G997" i="3"/>
  <c r="F997" i="3"/>
  <c r="E1047" i="7" s="1"/>
  <c r="E997" i="3"/>
  <c r="C1047" i="7" s="1"/>
  <c r="D997" i="3"/>
  <c r="C997" i="3"/>
  <c r="B1047" i="7" s="1"/>
  <c r="B997" i="3"/>
  <c r="AT996" i="3"/>
  <c r="AR996" i="3"/>
  <c r="AO996" i="3"/>
  <c r="AG996" i="3"/>
  <c r="N996" i="3"/>
  <c r="R996" i="3" s="1"/>
  <c r="K1050" i="15" s="1"/>
  <c r="I996" i="3"/>
  <c r="G996" i="3"/>
  <c r="F996" i="3"/>
  <c r="E1046" i="7" s="1"/>
  <c r="D1046" i="7" s="1"/>
  <c r="E996" i="3"/>
  <c r="C1046" i="7" s="1"/>
  <c r="D996" i="3"/>
  <c r="C996" i="3"/>
  <c r="B1046" i="7" s="1"/>
  <c r="B996" i="3"/>
  <c r="AT995" i="3"/>
  <c r="AR995" i="3"/>
  <c r="AO995" i="3"/>
  <c r="AG995" i="3"/>
  <c r="I995" i="3"/>
  <c r="G995" i="3"/>
  <c r="F995" i="3"/>
  <c r="E1045" i="7" s="1"/>
  <c r="E995" i="3"/>
  <c r="C1045" i="7" s="1"/>
  <c r="D995" i="3"/>
  <c r="C995" i="3"/>
  <c r="B1045" i="7" s="1"/>
  <c r="B995" i="3"/>
  <c r="AT994" i="3"/>
  <c r="AR994" i="3"/>
  <c r="AO994" i="3"/>
  <c r="AG994" i="3"/>
  <c r="I994" i="3"/>
  <c r="G994" i="3"/>
  <c r="F994" i="3"/>
  <c r="E1044" i="7" s="1"/>
  <c r="D1044" i="7" s="1"/>
  <c r="E994" i="3"/>
  <c r="C1044" i="7" s="1"/>
  <c r="D994" i="3"/>
  <c r="C994" i="3"/>
  <c r="B994" i="3"/>
  <c r="AT993" i="3"/>
  <c r="AR993" i="3"/>
  <c r="AO993" i="3"/>
  <c r="AG993" i="3"/>
  <c r="I993" i="3"/>
  <c r="G993" i="3"/>
  <c r="F993" i="3"/>
  <c r="E1043" i="7" s="1"/>
  <c r="D1043" i="7" s="1"/>
  <c r="E993" i="3"/>
  <c r="C1043" i="7" s="1"/>
  <c r="D993" i="3"/>
  <c r="C993" i="3"/>
  <c r="B993" i="3"/>
  <c r="AT992" i="3"/>
  <c r="AR992" i="3"/>
  <c r="AO992" i="3"/>
  <c r="AG992" i="3"/>
  <c r="I992" i="3"/>
  <c r="G992" i="3"/>
  <c r="F992" i="3"/>
  <c r="E1042" i="7" s="1"/>
  <c r="D1042" i="7" s="1"/>
  <c r="E992" i="3"/>
  <c r="C1042" i="7" s="1"/>
  <c r="D992" i="3"/>
  <c r="C992" i="3"/>
  <c r="B1042" i="7" s="1"/>
  <c r="B992" i="3"/>
  <c r="AT991" i="3"/>
  <c r="AR991" i="3"/>
  <c r="AO991" i="3"/>
  <c r="AG991" i="3"/>
  <c r="I991" i="3"/>
  <c r="G991" i="3"/>
  <c r="F991" i="3"/>
  <c r="E1041" i="7" s="1"/>
  <c r="D1041" i="7" s="1"/>
  <c r="E991" i="3"/>
  <c r="C1041" i="7" s="1"/>
  <c r="D991" i="3"/>
  <c r="C991" i="3"/>
  <c r="B991" i="3"/>
  <c r="AT990" i="3"/>
  <c r="AR990" i="3"/>
  <c r="AO990" i="3"/>
  <c r="AG990" i="3"/>
  <c r="I990" i="3"/>
  <c r="G990" i="3"/>
  <c r="F990" i="3"/>
  <c r="E1040" i="7" s="1"/>
  <c r="D1040" i="7" s="1"/>
  <c r="E990" i="3"/>
  <c r="C1040" i="7" s="1"/>
  <c r="D990" i="3"/>
  <c r="C990" i="3"/>
  <c r="B1040" i="7" s="1"/>
  <c r="B990" i="3"/>
  <c r="AT989" i="3"/>
  <c r="AR989" i="3"/>
  <c r="AO989" i="3"/>
  <c r="AG989" i="3"/>
  <c r="I989" i="3"/>
  <c r="G989" i="3"/>
  <c r="F989" i="3"/>
  <c r="E1039" i="7" s="1"/>
  <c r="D1039" i="7" s="1"/>
  <c r="E989" i="3"/>
  <c r="C1039" i="7" s="1"/>
  <c r="D989" i="3"/>
  <c r="C989" i="3"/>
  <c r="B1039" i="7" s="1"/>
  <c r="B989" i="3"/>
  <c r="AT988" i="3"/>
  <c r="AR988" i="3"/>
  <c r="AO988" i="3"/>
  <c r="AG988" i="3"/>
  <c r="I988" i="3"/>
  <c r="G988" i="3"/>
  <c r="F988" i="3"/>
  <c r="E1038" i="7" s="1"/>
  <c r="D1038" i="7" s="1"/>
  <c r="E988" i="3"/>
  <c r="C1038" i="7" s="1"/>
  <c r="D988" i="3"/>
  <c r="C988" i="3"/>
  <c r="B1038" i="7" s="1"/>
  <c r="B988" i="3"/>
  <c r="AT987" i="3"/>
  <c r="AR987" i="3"/>
  <c r="AO987" i="3"/>
  <c r="AG987" i="3"/>
  <c r="I987" i="3"/>
  <c r="G987" i="3"/>
  <c r="F987" i="3"/>
  <c r="E1037" i="7" s="1"/>
  <c r="D1037" i="7" s="1"/>
  <c r="E987" i="3"/>
  <c r="C1037" i="7" s="1"/>
  <c r="D987" i="3"/>
  <c r="C987" i="3"/>
  <c r="B987" i="3"/>
  <c r="AT986" i="3"/>
  <c r="AR986" i="3"/>
  <c r="AO986" i="3"/>
  <c r="AG986" i="3"/>
  <c r="I986" i="3"/>
  <c r="G986" i="3"/>
  <c r="F986" i="3"/>
  <c r="E1036" i="7" s="1"/>
  <c r="D1036" i="7" s="1"/>
  <c r="E986" i="3"/>
  <c r="C1036" i="7" s="1"/>
  <c r="D986" i="3"/>
  <c r="C986" i="3"/>
  <c r="B1036" i="7" s="1"/>
  <c r="B986" i="3"/>
  <c r="AT985" i="3"/>
  <c r="AR985" i="3"/>
  <c r="AO985" i="3"/>
  <c r="AG985" i="3"/>
  <c r="I985" i="3"/>
  <c r="G985" i="3"/>
  <c r="F985" i="3"/>
  <c r="E1035" i="7" s="1"/>
  <c r="D1035" i="7" s="1"/>
  <c r="E985" i="3"/>
  <c r="C1035" i="7" s="1"/>
  <c r="D985" i="3"/>
  <c r="C985" i="3"/>
  <c r="B985" i="3"/>
  <c r="AT984" i="3"/>
  <c r="AR984" i="3"/>
  <c r="AO984" i="3"/>
  <c r="AG984" i="3"/>
  <c r="N984" i="3"/>
  <c r="R984" i="3" s="1"/>
  <c r="K1038" i="15" s="1"/>
  <c r="I984" i="3"/>
  <c r="G984" i="3"/>
  <c r="F984" i="3"/>
  <c r="E1034" i="7" s="1"/>
  <c r="D1034" i="7" s="1"/>
  <c r="E984" i="3"/>
  <c r="C1034" i="7" s="1"/>
  <c r="D984" i="3"/>
  <c r="C984" i="3"/>
  <c r="B1034" i="7" s="1"/>
  <c r="B984" i="3"/>
  <c r="AT983" i="3"/>
  <c r="AR983" i="3"/>
  <c r="AO983" i="3"/>
  <c r="AG983" i="3"/>
  <c r="I983" i="3"/>
  <c r="G983" i="3"/>
  <c r="F983" i="3"/>
  <c r="E1033" i="7" s="1"/>
  <c r="D1033" i="7" s="1"/>
  <c r="E983" i="3"/>
  <c r="C1033" i="7" s="1"/>
  <c r="D983" i="3"/>
  <c r="C983" i="3"/>
  <c r="B1033" i="7" s="1"/>
  <c r="B983" i="3"/>
  <c r="AT982" i="3"/>
  <c r="AR982" i="3"/>
  <c r="AO982" i="3"/>
  <c r="AG982" i="3"/>
  <c r="N982" i="3"/>
  <c r="R982" i="3" s="1"/>
  <c r="I982" i="3"/>
  <c r="G982" i="3"/>
  <c r="F982" i="3"/>
  <c r="E1032" i="7" s="1"/>
  <c r="D1032" i="7" s="1"/>
  <c r="E982" i="3"/>
  <c r="C1032" i="7" s="1"/>
  <c r="D982" i="3"/>
  <c r="C982" i="3"/>
  <c r="B1032" i="7" s="1"/>
  <c r="B982" i="3"/>
  <c r="AT981" i="3"/>
  <c r="AR981" i="3"/>
  <c r="AO981" i="3"/>
  <c r="AG981" i="3"/>
  <c r="N981" i="3"/>
  <c r="R981" i="3" s="1"/>
  <c r="I981" i="3"/>
  <c r="G981" i="3"/>
  <c r="F981" i="3"/>
  <c r="E1031" i="7" s="1"/>
  <c r="D1031" i="7" s="1"/>
  <c r="E981" i="3"/>
  <c r="C1031" i="7" s="1"/>
  <c r="D981" i="3"/>
  <c r="C981" i="3"/>
  <c r="B1031" i="7" s="1"/>
  <c r="B981" i="3"/>
  <c r="AT980" i="3"/>
  <c r="AR980" i="3"/>
  <c r="AO980" i="3"/>
  <c r="AG980" i="3"/>
  <c r="I980" i="3"/>
  <c r="G980" i="3"/>
  <c r="F980" i="3"/>
  <c r="E1030" i="7" s="1"/>
  <c r="D1030" i="7" s="1"/>
  <c r="E980" i="3"/>
  <c r="C1030" i="7" s="1"/>
  <c r="D980" i="3"/>
  <c r="C980" i="3"/>
  <c r="B1030" i="7" s="1"/>
  <c r="B980" i="3"/>
  <c r="AT979" i="3"/>
  <c r="AR979" i="3"/>
  <c r="AO979" i="3"/>
  <c r="AG979" i="3"/>
  <c r="I979" i="3"/>
  <c r="G979" i="3"/>
  <c r="F979" i="3"/>
  <c r="E1029" i="7" s="1"/>
  <c r="D1029" i="7" s="1"/>
  <c r="E979" i="3"/>
  <c r="C1029" i="7" s="1"/>
  <c r="D979" i="3"/>
  <c r="C979" i="3"/>
  <c r="B979" i="3"/>
  <c r="AT978" i="3"/>
  <c r="AR978" i="3"/>
  <c r="AO978" i="3"/>
  <c r="AG978" i="3"/>
  <c r="N978" i="3"/>
  <c r="R978" i="3" s="1"/>
  <c r="K1032" i="15" s="1"/>
  <c r="I978" i="3"/>
  <c r="G978" i="3"/>
  <c r="F978" i="3"/>
  <c r="E1028" i="7" s="1"/>
  <c r="D1028" i="7" s="1"/>
  <c r="E978" i="3"/>
  <c r="C1028" i="7" s="1"/>
  <c r="D978" i="3"/>
  <c r="C978" i="3"/>
  <c r="B1028" i="7" s="1"/>
  <c r="B978" i="3"/>
  <c r="AT977" i="3"/>
  <c r="AR977" i="3"/>
  <c r="AO977" i="3"/>
  <c r="AG977" i="3"/>
  <c r="I977" i="3"/>
  <c r="G977" i="3"/>
  <c r="F977" i="3"/>
  <c r="E1027" i="7" s="1"/>
  <c r="D1027" i="7" s="1"/>
  <c r="E977" i="3"/>
  <c r="C1027" i="7" s="1"/>
  <c r="D977" i="3"/>
  <c r="C977" i="3"/>
  <c r="B1027" i="7" s="1"/>
  <c r="B977" i="3"/>
  <c r="AT976" i="3"/>
  <c r="AR976" i="3"/>
  <c r="AO976" i="3"/>
  <c r="AG976" i="3"/>
  <c r="I976" i="3"/>
  <c r="G976" i="3"/>
  <c r="F976" i="3"/>
  <c r="E1026" i="7" s="1"/>
  <c r="E976" i="3"/>
  <c r="C1026" i="7" s="1"/>
  <c r="D976" i="3"/>
  <c r="C976" i="3"/>
  <c r="B1026" i="7" s="1"/>
  <c r="B976" i="3"/>
  <c r="AT975" i="3"/>
  <c r="AR975" i="3"/>
  <c r="AO975" i="3"/>
  <c r="AG975" i="3"/>
  <c r="I975" i="3"/>
  <c r="G975" i="3"/>
  <c r="F975" i="3"/>
  <c r="E1025" i="7" s="1"/>
  <c r="D1025" i="7" s="1"/>
  <c r="E975" i="3"/>
  <c r="C1025" i="7" s="1"/>
  <c r="D975" i="3"/>
  <c r="C975" i="3"/>
  <c r="B975" i="3"/>
  <c r="AT974" i="3"/>
  <c r="AR974" i="3"/>
  <c r="AO974" i="3"/>
  <c r="AG974" i="3"/>
  <c r="I974" i="3"/>
  <c r="G974" i="3"/>
  <c r="F974" i="3"/>
  <c r="E1024" i="7" s="1"/>
  <c r="D1024" i="7" s="1"/>
  <c r="E974" i="3"/>
  <c r="C1024" i="7" s="1"/>
  <c r="D974" i="3"/>
  <c r="C974" i="3"/>
  <c r="B1024" i="7" s="1"/>
  <c r="B974" i="3"/>
  <c r="AT973" i="3"/>
  <c r="AR973" i="3"/>
  <c r="AO973" i="3"/>
  <c r="AG973" i="3"/>
  <c r="I973" i="3"/>
  <c r="G973" i="3"/>
  <c r="F973" i="3"/>
  <c r="E1023" i="7" s="1"/>
  <c r="D1023" i="7" s="1"/>
  <c r="E973" i="3"/>
  <c r="C1023" i="7" s="1"/>
  <c r="D973" i="3"/>
  <c r="C973" i="3"/>
  <c r="B1023" i="7" s="1"/>
  <c r="B973" i="3"/>
  <c r="AT972" i="3"/>
  <c r="AR972" i="3"/>
  <c r="AO972" i="3"/>
  <c r="AG972" i="3"/>
  <c r="I972" i="3"/>
  <c r="G972" i="3"/>
  <c r="F972" i="3"/>
  <c r="E1022" i="7" s="1"/>
  <c r="E972" i="3"/>
  <c r="C1022" i="7" s="1"/>
  <c r="D972" i="3"/>
  <c r="C972" i="3"/>
  <c r="B1022" i="7" s="1"/>
  <c r="B972" i="3"/>
  <c r="AT971" i="3"/>
  <c r="AR971" i="3"/>
  <c r="AO971" i="3"/>
  <c r="AG971" i="3"/>
  <c r="I971" i="3"/>
  <c r="G971" i="3"/>
  <c r="F971" i="3"/>
  <c r="E1021" i="7" s="1"/>
  <c r="D1021" i="7" s="1"/>
  <c r="E971" i="3"/>
  <c r="C1021" i="7" s="1"/>
  <c r="D971" i="3"/>
  <c r="C971" i="3"/>
  <c r="B971" i="3"/>
  <c r="AT970" i="3"/>
  <c r="AR970" i="3"/>
  <c r="AO970" i="3"/>
  <c r="AG970" i="3"/>
  <c r="I970" i="3"/>
  <c r="G970" i="3"/>
  <c r="F970" i="3"/>
  <c r="E1020" i="7" s="1"/>
  <c r="D1020" i="7" s="1"/>
  <c r="E970" i="3"/>
  <c r="C1020" i="7" s="1"/>
  <c r="D970" i="3"/>
  <c r="C970" i="3"/>
  <c r="B970" i="3"/>
  <c r="AT969" i="3"/>
  <c r="AR969" i="3"/>
  <c r="AO969" i="3"/>
  <c r="AG969" i="3"/>
  <c r="V969" i="3"/>
  <c r="N969" i="3"/>
  <c r="R969" i="3" s="1"/>
  <c r="K1023" i="15" s="1"/>
  <c r="I969" i="3"/>
  <c r="G969" i="3"/>
  <c r="F969" i="3"/>
  <c r="E1019" i="7" s="1"/>
  <c r="D1019" i="7" s="1"/>
  <c r="E969" i="3"/>
  <c r="C1019" i="7" s="1"/>
  <c r="D969" i="3"/>
  <c r="C969" i="3"/>
  <c r="B1019" i="7" s="1"/>
  <c r="B969" i="3"/>
  <c r="AT968" i="3"/>
  <c r="AR968" i="3"/>
  <c r="AO968" i="3"/>
  <c r="AG968" i="3"/>
  <c r="N968" i="3"/>
  <c r="R968" i="3" s="1"/>
  <c r="I968" i="3"/>
  <c r="G968" i="3"/>
  <c r="F968" i="3"/>
  <c r="E1018" i="7" s="1"/>
  <c r="D1018" i="7" s="1"/>
  <c r="E968" i="3"/>
  <c r="C1018" i="7" s="1"/>
  <c r="D968" i="3"/>
  <c r="C968" i="3"/>
  <c r="B1018" i="7" s="1"/>
  <c r="B968" i="3"/>
  <c r="AT967" i="3"/>
  <c r="AR967" i="3"/>
  <c r="AO967" i="3"/>
  <c r="AG967" i="3"/>
  <c r="I967" i="3"/>
  <c r="G967" i="3"/>
  <c r="F967" i="3"/>
  <c r="E1017" i="7" s="1"/>
  <c r="D1017" i="7" s="1"/>
  <c r="E967" i="3"/>
  <c r="C1017" i="7" s="1"/>
  <c r="D967" i="3"/>
  <c r="C967" i="3"/>
  <c r="B967" i="3"/>
  <c r="AT966" i="3"/>
  <c r="AR966" i="3"/>
  <c r="AO966" i="3"/>
  <c r="AG966" i="3"/>
  <c r="N966" i="3"/>
  <c r="R966" i="3" s="1"/>
  <c r="I966" i="3"/>
  <c r="G966" i="3"/>
  <c r="F966" i="3"/>
  <c r="E1016" i="7" s="1"/>
  <c r="D1016" i="7" s="1"/>
  <c r="E966" i="3"/>
  <c r="C1016" i="7" s="1"/>
  <c r="D966" i="3"/>
  <c r="C966" i="3"/>
  <c r="B1016" i="7" s="1"/>
  <c r="B966" i="3"/>
  <c r="AT965" i="3"/>
  <c r="AR965" i="3"/>
  <c r="AO965" i="3"/>
  <c r="AG965" i="3"/>
  <c r="N965" i="3"/>
  <c r="R965" i="3" s="1"/>
  <c r="V965" i="3" s="1"/>
  <c r="I965" i="3"/>
  <c r="G965" i="3"/>
  <c r="F965" i="3"/>
  <c r="E1015" i="7" s="1"/>
  <c r="D1015" i="7" s="1"/>
  <c r="E965" i="3"/>
  <c r="C1015" i="7" s="1"/>
  <c r="D965" i="3"/>
  <c r="C965" i="3"/>
  <c r="B1015" i="7" s="1"/>
  <c r="B965" i="3"/>
  <c r="AT964" i="3"/>
  <c r="AR964" i="3"/>
  <c r="AO964" i="3"/>
  <c r="AG964" i="3"/>
  <c r="N964" i="3"/>
  <c r="R964" i="3" s="1"/>
  <c r="K1018" i="15" s="1"/>
  <c r="I964" i="3"/>
  <c r="G964" i="3"/>
  <c r="F964" i="3"/>
  <c r="E1014" i="7" s="1"/>
  <c r="D1014" i="7" s="1"/>
  <c r="E964" i="3"/>
  <c r="C1014" i="7" s="1"/>
  <c r="D964" i="3"/>
  <c r="C964" i="3"/>
  <c r="B1014" i="7" s="1"/>
  <c r="B964" i="3"/>
  <c r="AT963" i="3"/>
  <c r="AR963" i="3"/>
  <c r="AO963" i="3"/>
  <c r="AG963" i="3"/>
  <c r="I963" i="3"/>
  <c r="G963" i="3"/>
  <c r="F963" i="3"/>
  <c r="E1013" i="7" s="1"/>
  <c r="E963" i="3"/>
  <c r="C1013" i="7" s="1"/>
  <c r="D963" i="3"/>
  <c r="C963" i="3"/>
  <c r="B963" i="3"/>
  <c r="AT962" i="3"/>
  <c r="AR962" i="3"/>
  <c r="AO962" i="3"/>
  <c r="AG962" i="3"/>
  <c r="N962" i="3"/>
  <c r="R962" i="3" s="1"/>
  <c r="I962" i="3"/>
  <c r="G962" i="3"/>
  <c r="F962" i="3"/>
  <c r="E1012" i="7" s="1"/>
  <c r="D1012" i="7" s="1"/>
  <c r="E962" i="3"/>
  <c r="C1012" i="7" s="1"/>
  <c r="D962" i="3"/>
  <c r="C962" i="3"/>
  <c r="B1012" i="7" s="1"/>
  <c r="B962" i="3"/>
  <c r="AT961" i="3"/>
  <c r="AR961" i="3"/>
  <c r="AO961" i="3"/>
  <c r="AG961" i="3"/>
  <c r="N961" i="3"/>
  <c r="R961" i="3" s="1"/>
  <c r="I961" i="3"/>
  <c r="G961" i="3"/>
  <c r="F961" i="3"/>
  <c r="E1011" i="7" s="1"/>
  <c r="D1011" i="7" s="1"/>
  <c r="E961" i="3"/>
  <c r="C1011" i="7" s="1"/>
  <c r="D961" i="3"/>
  <c r="C961" i="3"/>
  <c r="B1011" i="7" s="1"/>
  <c r="B961" i="3"/>
  <c r="AT960" i="3"/>
  <c r="AR960" i="3"/>
  <c r="AO960" i="3"/>
  <c r="AG960" i="3"/>
  <c r="N960" i="3"/>
  <c r="R960" i="3" s="1"/>
  <c r="K1014" i="15" s="1"/>
  <c r="I960" i="3"/>
  <c r="G960" i="3"/>
  <c r="F960" i="3"/>
  <c r="E1010" i="7" s="1"/>
  <c r="D1010" i="7" s="1"/>
  <c r="E960" i="3"/>
  <c r="C1010" i="7" s="1"/>
  <c r="D960" i="3"/>
  <c r="C960" i="3"/>
  <c r="B1010" i="7" s="1"/>
  <c r="B960" i="3"/>
  <c r="AT959" i="3"/>
  <c r="AR959" i="3"/>
  <c r="AO959" i="3"/>
  <c r="AG959" i="3"/>
  <c r="I959" i="3"/>
  <c r="G959" i="3"/>
  <c r="F959" i="3"/>
  <c r="E1009" i="7" s="1"/>
  <c r="D1009" i="7" s="1"/>
  <c r="E959" i="3"/>
  <c r="C1009" i="7" s="1"/>
  <c r="D959" i="3"/>
  <c r="C959" i="3"/>
  <c r="B959" i="3"/>
  <c r="AT958" i="3"/>
  <c r="AR958" i="3"/>
  <c r="AO958" i="3"/>
  <c r="AG958" i="3"/>
  <c r="N958" i="3"/>
  <c r="R958" i="3" s="1"/>
  <c r="I958" i="3"/>
  <c r="G958" i="3"/>
  <c r="F958" i="3"/>
  <c r="E1008" i="7" s="1"/>
  <c r="D1008" i="7" s="1"/>
  <c r="E958" i="3"/>
  <c r="C1008" i="7" s="1"/>
  <c r="D958" i="3"/>
  <c r="C958" i="3"/>
  <c r="B1008" i="7" s="1"/>
  <c r="B958" i="3"/>
  <c r="AT957" i="3"/>
  <c r="AR957" i="3"/>
  <c r="AO957" i="3"/>
  <c r="AG957" i="3"/>
  <c r="N957" i="3"/>
  <c r="R957" i="3" s="1"/>
  <c r="I957" i="3"/>
  <c r="G957" i="3"/>
  <c r="F957" i="3"/>
  <c r="E1007" i="7" s="1"/>
  <c r="E957" i="3"/>
  <c r="C1007" i="7" s="1"/>
  <c r="D957" i="3"/>
  <c r="C957" i="3"/>
  <c r="B1007" i="7" s="1"/>
  <c r="B957" i="3"/>
  <c r="AT956" i="3"/>
  <c r="AR956" i="3"/>
  <c r="AO956" i="3"/>
  <c r="AG956" i="3"/>
  <c r="N956" i="3"/>
  <c r="R956" i="3" s="1"/>
  <c r="K1010" i="15" s="1"/>
  <c r="I956" i="3"/>
  <c r="G956" i="3"/>
  <c r="F956" i="3"/>
  <c r="E1006" i="7" s="1"/>
  <c r="D1006" i="7" s="1"/>
  <c r="E956" i="3"/>
  <c r="C1006" i="7" s="1"/>
  <c r="D956" i="3"/>
  <c r="C956" i="3"/>
  <c r="B1006" i="7" s="1"/>
  <c r="B956" i="3"/>
  <c r="AT955" i="3"/>
  <c r="AR955" i="3"/>
  <c r="AO955" i="3"/>
  <c r="AG955" i="3"/>
  <c r="I955" i="3"/>
  <c r="G955" i="3"/>
  <c r="F955" i="3"/>
  <c r="E1005" i="7" s="1"/>
  <c r="E955" i="3"/>
  <c r="C1005" i="7" s="1"/>
  <c r="D955" i="3"/>
  <c r="C955" i="3"/>
  <c r="B955" i="3"/>
  <c r="AT954" i="3"/>
  <c r="AR954" i="3"/>
  <c r="AO954" i="3"/>
  <c r="AG954" i="3"/>
  <c r="I954" i="3"/>
  <c r="G954" i="3"/>
  <c r="F954" i="3"/>
  <c r="E1004" i="7" s="1"/>
  <c r="D1004" i="7" s="1"/>
  <c r="E954" i="3"/>
  <c r="C1004" i="7" s="1"/>
  <c r="D954" i="3"/>
  <c r="C954" i="3"/>
  <c r="B1004" i="7" s="1"/>
  <c r="B954" i="3"/>
  <c r="AT953" i="3"/>
  <c r="AR953" i="3"/>
  <c r="AO953" i="3"/>
  <c r="AG953" i="3"/>
  <c r="I953" i="3"/>
  <c r="G953" i="3"/>
  <c r="F953" i="3"/>
  <c r="E1003" i="7" s="1"/>
  <c r="D1003" i="7" s="1"/>
  <c r="E953" i="3"/>
  <c r="C1003" i="7" s="1"/>
  <c r="D953" i="3"/>
  <c r="C953" i="3"/>
  <c r="B953" i="3"/>
  <c r="AT952" i="3"/>
  <c r="AR952" i="3"/>
  <c r="AO952" i="3"/>
  <c r="AG952" i="3"/>
  <c r="I952" i="3"/>
  <c r="G952" i="3"/>
  <c r="F952" i="3"/>
  <c r="E1002" i="7" s="1"/>
  <c r="D1002" i="7" s="1"/>
  <c r="E952" i="3"/>
  <c r="C1002" i="7" s="1"/>
  <c r="D952" i="3"/>
  <c r="C952" i="3"/>
  <c r="B1002" i="7" s="1"/>
  <c r="B952" i="3"/>
  <c r="AT951" i="3"/>
  <c r="AR951" i="3"/>
  <c r="AO951" i="3"/>
  <c r="AG951" i="3"/>
  <c r="I951" i="3"/>
  <c r="G951" i="3"/>
  <c r="F951" i="3"/>
  <c r="E1001" i="7" s="1"/>
  <c r="D1001" i="7" s="1"/>
  <c r="E951" i="3"/>
  <c r="C1001" i="7" s="1"/>
  <c r="D951" i="3"/>
  <c r="C951" i="3"/>
  <c r="B1001" i="7" s="1"/>
  <c r="B951" i="3"/>
  <c r="AT950" i="3"/>
  <c r="AR950" i="3"/>
  <c r="AO950" i="3"/>
  <c r="AG950" i="3"/>
  <c r="I950" i="3"/>
  <c r="G950" i="3"/>
  <c r="F950" i="3"/>
  <c r="E1000" i="7" s="1"/>
  <c r="D1000" i="7" s="1"/>
  <c r="E950" i="3"/>
  <c r="C1000" i="7" s="1"/>
  <c r="D950" i="3"/>
  <c r="C950" i="3"/>
  <c r="B1000" i="7" s="1"/>
  <c r="B950" i="3"/>
  <c r="AT949" i="3"/>
  <c r="AR949" i="3"/>
  <c r="AO949" i="3"/>
  <c r="AG949" i="3"/>
  <c r="I949" i="3"/>
  <c r="G949" i="3"/>
  <c r="F949" i="3"/>
  <c r="E999" i="7" s="1"/>
  <c r="E949" i="3"/>
  <c r="C999" i="7" s="1"/>
  <c r="D949" i="3"/>
  <c r="C949" i="3"/>
  <c r="B999" i="7" s="1"/>
  <c r="B949" i="3"/>
  <c r="AT948" i="3"/>
  <c r="AR948" i="3"/>
  <c r="AO948" i="3"/>
  <c r="AG948" i="3"/>
  <c r="N948" i="3"/>
  <c r="R948" i="3" s="1"/>
  <c r="I948" i="3"/>
  <c r="G948" i="3"/>
  <c r="F948" i="3"/>
  <c r="E998" i="7" s="1"/>
  <c r="D998" i="7" s="1"/>
  <c r="E948" i="3"/>
  <c r="C998" i="7" s="1"/>
  <c r="D948" i="3"/>
  <c r="C948" i="3"/>
  <c r="B998" i="7" s="1"/>
  <c r="B948" i="3"/>
  <c r="AT947" i="3"/>
  <c r="AR947" i="3"/>
  <c r="AO947" i="3"/>
  <c r="AG947" i="3"/>
  <c r="I947" i="3"/>
  <c r="G947" i="3"/>
  <c r="F947" i="3"/>
  <c r="E997" i="7" s="1"/>
  <c r="E947" i="3"/>
  <c r="C997" i="7" s="1"/>
  <c r="D947" i="3"/>
  <c r="C947" i="3"/>
  <c r="B947" i="3"/>
  <c r="AT946" i="3"/>
  <c r="AR946" i="3"/>
  <c r="AO946" i="3"/>
  <c r="AG946" i="3"/>
  <c r="I946" i="3"/>
  <c r="G946" i="3"/>
  <c r="F946" i="3"/>
  <c r="E996" i="7" s="1"/>
  <c r="E946" i="3"/>
  <c r="C996" i="7" s="1"/>
  <c r="D946" i="3"/>
  <c r="C946" i="3"/>
  <c r="B996" i="7" s="1"/>
  <c r="B946" i="3"/>
  <c r="AT945" i="3"/>
  <c r="AR945" i="3"/>
  <c r="AO945" i="3"/>
  <c r="AG945" i="3"/>
  <c r="I945" i="3"/>
  <c r="G945" i="3"/>
  <c r="F945" i="3"/>
  <c r="E995" i="7" s="1"/>
  <c r="D995" i="7" s="1"/>
  <c r="E945" i="3"/>
  <c r="C995" i="7" s="1"/>
  <c r="D945" i="3"/>
  <c r="C945" i="3"/>
  <c r="B995" i="7" s="1"/>
  <c r="B945" i="3"/>
  <c r="AT944" i="3"/>
  <c r="AR944" i="3"/>
  <c r="AO944" i="3"/>
  <c r="AG944" i="3"/>
  <c r="I944" i="3"/>
  <c r="G944" i="3"/>
  <c r="F944" i="3"/>
  <c r="E994" i="7" s="1"/>
  <c r="E944" i="3"/>
  <c r="C994" i="7" s="1"/>
  <c r="D944" i="3"/>
  <c r="C944" i="3"/>
  <c r="B994" i="7" s="1"/>
  <c r="B944" i="3"/>
  <c r="AT943" i="3"/>
  <c r="AR943" i="3"/>
  <c r="AO943" i="3"/>
  <c r="AG943" i="3"/>
  <c r="I943" i="3"/>
  <c r="G943" i="3"/>
  <c r="F943" i="3"/>
  <c r="E993" i="7" s="1"/>
  <c r="D993" i="7" s="1"/>
  <c r="E943" i="3"/>
  <c r="C993" i="7" s="1"/>
  <c r="D943" i="3"/>
  <c r="C943" i="3"/>
  <c r="B943" i="3"/>
  <c r="AT942" i="3"/>
  <c r="AR942" i="3"/>
  <c r="AO942" i="3"/>
  <c r="AG942" i="3"/>
  <c r="I942" i="3"/>
  <c r="G942" i="3"/>
  <c r="F942" i="3"/>
  <c r="E992" i="7" s="1"/>
  <c r="E942" i="3"/>
  <c r="C992" i="7" s="1"/>
  <c r="D942" i="3"/>
  <c r="C942" i="3"/>
  <c r="B992" i="7" s="1"/>
  <c r="B942" i="3"/>
  <c r="AT941" i="3"/>
  <c r="AR941" i="3"/>
  <c r="AO941" i="3"/>
  <c r="AG941" i="3"/>
  <c r="I941" i="3"/>
  <c r="G941" i="3"/>
  <c r="F941" i="3"/>
  <c r="E991" i="7" s="1"/>
  <c r="D991" i="7" s="1"/>
  <c r="E941" i="3"/>
  <c r="C991" i="7" s="1"/>
  <c r="D941" i="3"/>
  <c r="C941" i="3"/>
  <c r="B991" i="7" s="1"/>
  <c r="B941" i="3"/>
  <c r="AT940" i="3"/>
  <c r="AR940" i="3"/>
  <c r="AO940" i="3"/>
  <c r="AG940" i="3"/>
  <c r="I940" i="3"/>
  <c r="G940" i="3"/>
  <c r="F940" i="3"/>
  <c r="E990" i="7" s="1"/>
  <c r="E940" i="3"/>
  <c r="C990" i="7" s="1"/>
  <c r="D940" i="3"/>
  <c r="C940" i="3"/>
  <c r="B990" i="7" s="1"/>
  <c r="B940" i="3"/>
  <c r="AT939" i="3"/>
  <c r="AR939" i="3"/>
  <c r="AO939" i="3"/>
  <c r="AG939" i="3"/>
  <c r="I939" i="3"/>
  <c r="G939" i="3"/>
  <c r="F939" i="3"/>
  <c r="E989" i="7" s="1"/>
  <c r="D989" i="7" s="1"/>
  <c r="E939" i="3"/>
  <c r="C989" i="7" s="1"/>
  <c r="D939" i="3"/>
  <c r="C939" i="3"/>
  <c r="B989" i="7" s="1"/>
  <c r="B939" i="3"/>
  <c r="AT938" i="3"/>
  <c r="AR938" i="3"/>
  <c r="AO938" i="3"/>
  <c r="AG938" i="3"/>
  <c r="I938" i="3"/>
  <c r="G938" i="3"/>
  <c r="F938" i="3"/>
  <c r="E988" i="7" s="1"/>
  <c r="E938" i="3"/>
  <c r="C988" i="7" s="1"/>
  <c r="D938" i="3"/>
  <c r="C938" i="3"/>
  <c r="B988" i="7" s="1"/>
  <c r="B938" i="3"/>
  <c r="AT937" i="3"/>
  <c r="AR937" i="3"/>
  <c r="AO937" i="3"/>
  <c r="AG937" i="3"/>
  <c r="I937" i="3"/>
  <c r="G937" i="3"/>
  <c r="F937" i="3"/>
  <c r="E987" i="7" s="1"/>
  <c r="D987" i="7" s="1"/>
  <c r="E937" i="3"/>
  <c r="C987" i="7" s="1"/>
  <c r="D937" i="3"/>
  <c r="C937" i="3"/>
  <c r="B987" i="7" s="1"/>
  <c r="B937" i="3"/>
  <c r="AT936" i="3"/>
  <c r="AR936" i="3"/>
  <c r="AO936" i="3"/>
  <c r="AG936" i="3"/>
  <c r="I936" i="3"/>
  <c r="G936" i="3"/>
  <c r="F936" i="3"/>
  <c r="E986" i="7" s="1"/>
  <c r="E936" i="3"/>
  <c r="C986" i="7" s="1"/>
  <c r="D936" i="3"/>
  <c r="C936" i="3"/>
  <c r="B986" i="7" s="1"/>
  <c r="B936" i="3"/>
  <c r="AT935" i="3"/>
  <c r="AR935" i="3"/>
  <c r="AO935" i="3"/>
  <c r="AG935" i="3"/>
  <c r="I935" i="3"/>
  <c r="G935" i="3"/>
  <c r="F935" i="3"/>
  <c r="E985" i="7" s="1"/>
  <c r="D985" i="7" s="1"/>
  <c r="E935" i="3"/>
  <c r="C985" i="7" s="1"/>
  <c r="D935" i="3"/>
  <c r="C935" i="3"/>
  <c r="B935" i="3"/>
  <c r="AT934" i="3"/>
  <c r="AR934" i="3"/>
  <c r="AO934" i="3"/>
  <c r="AG934" i="3"/>
  <c r="I934" i="3"/>
  <c r="G934" i="3"/>
  <c r="F934" i="3"/>
  <c r="E984" i="7" s="1"/>
  <c r="E934" i="3"/>
  <c r="C984" i="7" s="1"/>
  <c r="D934" i="3"/>
  <c r="C934" i="3"/>
  <c r="B984" i="7" s="1"/>
  <c r="B934" i="3"/>
  <c r="AT933" i="3"/>
  <c r="AR933" i="3"/>
  <c r="AO933" i="3"/>
  <c r="AG933" i="3"/>
  <c r="N933" i="3"/>
  <c r="R933" i="3" s="1"/>
  <c r="I933" i="3"/>
  <c r="G933" i="3"/>
  <c r="F933" i="3"/>
  <c r="E983" i="7" s="1"/>
  <c r="D983" i="7" s="1"/>
  <c r="E933" i="3"/>
  <c r="C983" i="7" s="1"/>
  <c r="D933" i="3"/>
  <c r="C933" i="3"/>
  <c r="B983" i="7" s="1"/>
  <c r="B933" i="3"/>
  <c r="AT932" i="3"/>
  <c r="AR932" i="3"/>
  <c r="AO932" i="3"/>
  <c r="AG932" i="3"/>
  <c r="I932" i="3"/>
  <c r="G932" i="3"/>
  <c r="F932" i="3"/>
  <c r="E982" i="7" s="1"/>
  <c r="E932" i="3"/>
  <c r="C982" i="7" s="1"/>
  <c r="D932" i="3"/>
  <c r="C932" i="3"/>
  <c r="B982" i="7" s="1"/>
  <c r="B932" i="3"/>
  <c r="AT931" i="3"/>
  <c r="AR931" i="3"/>
  <c r="AO931" i="3"/>
  <c r="AG931" i="3"/>
  <c r="I931" i="3"/>
  <c r="G931" i="3"/>
  <c r="F931" i="3"/>
  <c r="E981" i="7" s="1"/>
  <c r="D981" i="7" s="1"/>
  <c r="E931" i="3"/>
  <c r="C981" i="7" s="1"/>
  <c r="D931" i="3"/>
  <c r="C931" i="3"/>
  <c r="B981" i="7" s="1"/>
  <c r="B931" i="3"/>
  <c r="AT930" i="3"/>
  <c r="AR930" i="3"/>
  <c r="AO930" i="3"/>
  <c r="AG930" i="3"/>
  <c r="I930" i="3"/>
  <c r="G930" i="3"/>
  <c r="F930" i="3"/>
  <c r="E980" i="7" s="1"/>
  <c r="E930" i="3"/>
  <c r="C980" i="7" s="1"/>
  <c r="D930" i="3"/>
  <c r="C930" i="3"/>
  <c r="B930" i="3"/>
  <c r="AT929" i="3"/>
  <c r="AR929" i="3"/>
  <c r="AO929" i="3"/>
  <c r="AG929" i="3"/>
  <c r="I929" i="3"/>
  <c r="G929" i="3"/>
  <c r="F929" i="3"/>
  <c r="E979" i="7" s="1"/>
  <c r="D979" i="7" s="1"/>
  <c r="E929" i="3"/>
  <c r="C979" i="7" s="1"/>
  <c r="D929" i="3"/>
  <c r="C929" i="3"/>
  <c r="B979" i="7" s="1"/>
  <c r="B929" i="3"/>
  <c r="AT928" i="3"/>
  <c r="AR928" i="3"/>
  <c r="AO928" i="3"/>
  <c r="AG928" i="3"/>
  <c r="I928" i="3"/>
  <c r="G928" i="3"/>
  <c r="F928" i="3"/>
  <c r="E978" i="7" s="1"/>
  <c r="E928" i="3"/>
  <c r="C978" i="7" s="1"/>
  <c r="D928" i="3"/>
  <c r="C928" i="3"/>
  <c r="B978" i="7" s="1"/>
  <c r="B928" i="3"/>
  <c r="AT927" i="3"/>
  <c r="AR927" i="3"/>
  <c r="AO927" i="3"/>
  <c r="AG927" i="3"/>
  <c r="I927" i="3"/>
  <c r="G927" i="3"/>
  <c r="F927" i="3"/>
  <c r="E977" i="7" s="1"/>
  <c r="D977" i="7" s="1"/>
  <c r="E927" i="3"/>
  <c r="C977" i="7" s="1"/>
  <c r="D927" i="3"/>
  <c r="C927" i="3"/>
  <c r="B977" i="7" s="1"/>
  <c r="B927" i="3"/>
  <c r="AT926" i="3"/>
  <c r="AR926" i="3"/>
  <c r="AO926" i="3"/>
  <c r="AG926" i="3"/>
  <c r="I926" i="3"/>
  <c r="G926" i="3"/>
  <c r="F926" i="3"/>
  <c r="E976" i="7" s="1"/>
  <c r="E926" i="3"/>
  <c r="C976" i="7" s="1"/>
  <c r="D926" i="3"/>
  <c r="C926" i="3"/>
  <c r="B926" i="3"/>
  <c r="AT925" i="3"/>
  <c r="AR925" i="3"/>
  <c r="AO925" i="3"/>
  <c r="AG925" i="3"/>
  <c r="I925" i="3"/>
  <c r="G925" i="3"/>
  <c r="F925" i="3"/>
  <c r="E975" i="7" s="1"/>
  <c r="D975" i="7" s="1"/>
  <c r="E925" i="3"/>
  <c r="C975" i="7" s="1"/>
  <c r="D925" i="3"/>
  <c r="C925" i="3"/>
  <c r="B975" i="7" s="1"/>
  <c r="B925" i="3"/>
  <c r="AT924" i="3"/>
  <c r="AR924" i="3"/>
  <c r="AO924" i="3"/>
  <c r="AG924" i="3"/>
  <c r="I924" i="3"/>
  <c r="G924" i="3"/>
  <c r="F924" i="3"/>
  <c r="E974" i="7" s="1"/>
  <c r="E924" i="3"/>
  <c r="C974" i="7" s="1"/>
  <c r="D924" i="3"/>
  <c r="C924" i="3"/>
  <c r="B974" i="7" s="1"/>
  <c r="B924" i="3"/>
  <c r="AT923" i="3"/>
  <c r="AR923" i="3"/>
  <c r="AO923" i="3"/>
  <c r="AG923" i="3"/>
  <c r="I923" i="3"/>
  <c r="G923" i="3"/>
  <c r="F923" i="3"/>
  <c r="E973" i="7" s="1"/>
  <c r="D973" i="7" s="1"/>
  <c r="E923" i="3"/>
  <c r="C973" i="7" s="1"/>
  <c r="D923" i="3"/>
  <c r="C923" i="3"/>
  <c r="B973" i="7" s="1"/>
  <c r="B923" i="3"/>
  <c r="AT922" i="3"/>
  <c r="AR922" i="3"/>
  <c r="AO922" i="3"/>
  <c r="AG922" i="3"/>
  <c r="I922" i="3"/>
  <c r="G922" i="3"/>
  <c r="F922" i="3"/>
  <c r="E972" i="7" s="1"/>
  <c r="E922" i="3"/>
  <c r="C972" i="7" s="1"/>
  <c r="D922" i="3"/>
  <c r="C922" i="3"/>
  <c r="B922" i="3"/>
  <c r="AT921" i="3"/>
  <c r="AR921" i="3"/>
  <c r="AO921" i="3"/>
  <c r="AG921" i="3"/>
  <c r="N921" i="3"/>
  <c r="R921" i="3" s="1"/>
  <c r="I921" i="3"/>
  <c r="G921" i="3"/>
  <c r="F921" i="3"/>
  <c r="E971" i="7" s="1"/>
  <c r="D971" i="7" s="1"/>
  <c r="E921" i="3"/>
  <c r="C971" i="7" s="1"/>
  <c r="D921" i="3"/>
  <c r="C921" i="3"/>
  <c r="B971" i="7" s="1"/>
  <c r="B921" i="3"/>
  <c r="AT920" i="3"/>
  <c r="AR920" i="3"/>
  <c r="AO920" i="3"/>
  <c r="AG920" i="3"/>
  <c r="I920" i="3"/>
  <c r="G920" i="3"/>
  <c r="F920" i="3"/>
  <c r="E970" i="7" s="1"/>
  <c r="E920" i="3"/>
  <c r="C970" i="7" s="1"/>
  <c r="D920" i="3"/>
  <c r="C920" i="3"/>
  <c r="B970" i="7" s="1"/>
  <c r="B920" i="3"/>
  <c r="AT919" i="3"/>
  <c r="AR919" i="3"/>
  <c r="AO919" i="3"/>
  <c r="AG919" i="3"/>
  <c r="I919" i="3"/>
  <c r="G919" i="3"/>
  <c r="F919" i="3"/>
  <c r="E969" i="7" s="1"/>
  <c r="D969" i="7" s="1"/>
  <c r="E919" i="3"/>
  <c r="C969" i="7" s="1"/>
  <c r="D919" i="3"/>
  <c r="C919" i="3"/>
  <c r="B969" i="7" s="1"/>
  <c r="B919" i="3"/>
  <c r="AT918" i="3"/>
  <c r="AR918" i="3"/>
  <c r="AO918" i="3"/>
  <c r="AG918" i="3"/>
  <c r="I918" i="3"/>
  <c r="G918" i="3"/>
  <c r="F918" i="3"/>
  <c r="E968" i="7" s="1"/>
  <c r="E918" i="3"/>
  <c r="C968" i="7" s="1"/>
  <c r="D918" i="3"/>
  <c r="C918" i="3"/>
  <c r="B918" i="3"/>
  <c r="AT917" i="3"/>
  <c r="AR917" i="3"/>
  <c r="AO917" i="3"/>
  <c r="AG917" i="3"/>
  <c r="N917" i="3"/>
  <c r="R917" i="3" s="1"/>
  <c r="I917" i="3"/>
  <c r="G917" i="3"/>
  <c r="F917" i="3"/>
  <c r="E967" i="7" s="1"/>
  <c r="D967" i="7" s="1"/>
  <c r="E917" i="3"/>
  <c r="C967" i="7" s="1"/>
  <c r="D917" i="3"/>
  <c r="C917" i="3"/>
  <c r="B967" i="7" s="1"/>
  <c r="B917" i="3"/>
  <c r="AT916" i="3"/>
  <c r="AR916" i="3"/>
  <c r="AO916" i="3"/>
  <c r="AG916" i="3"/>
  <c r="I916" i="3"/>
  <c r="G916" i="3"/>
  <c r="F916" i="3"/>
  <c r="E966" i="7" s="1"/>
  <c r="E916" i="3"/>
  <c r="C966" i="7" s="1"/>
  <c r="D916" i="3"/>
  <c r="C916" i="3"/>
  <c r="B966" i="7" s="1"/>
  <c r="B916" i="3"/>
  <c r="AT915" i="3"/>
  <c r="AR915" i="3"/>
  <c r="AO915" i="3"/>
  <c r="AG915" i="3"/>
  <c r="I915" i="3"/>
  <c r="G915" i="3"/>
  <c r="F915" i="3"/>
  <c r="E965" i="7" s="1"/>
  <c r="D965" i="7" s="1"/>
  <c r="E915" i="3"/>
  <c r="C965" i="7" s="1"/>
  <c r="D915" i="3"/>
  <c r="C915" i="3"/>
  <c r="B965" i="7" s="1"/>
  <c r="B915" i="3"/>
  <c r="AT914" i="3"/>
  <c r="AR914" i="3"/>
  <c r="AO914" i="3"/>
  <c r="AG914" i="3"/>
  <c r="I914" i="3"/>
  <c r="G914" i="3"/>
  <c r="F914" i="3"/>
  <c r="E964" i="7" s="1"/>
  <c r="E914" i="3"/>
  <c r="C964" i="7" s="1"/>
  <c r="D914" i="3"/>
  <c r="C914" i="3"/>
  <c r="B964" i="7" s="1"/>
  <c r="B914" i="3"/>
  <c r="AT913" i="3"/>
  <c r="AR913" i="3"/>
  <c r="AO913" i="3"/>
  <c r="AG913" i="3"/>
  <c r="I913" i="3"/>
  <c r="G913" i="3"/>
  <c r="F913" i="3"/>
  <c r="E963" i="7" s="1"/>
  <c r="D963" i="7" s="1"/>
  <c r="E913" i="3"/>
  <c r="C963" i="7" s="1"/>
  <c r="D913" i="3"/>
  <c r="C913" i="3"/>
  <c r="B963" i="7" s="1"/>
  <c r="B913" i="3"/>
  <c r="AT912" i="3"/>
  <c r="AR912" i="3"/>
  <c r="AO912" i="3"/>
  <c r="AG912" i="3"/>
  <c r="I912" i="3"/>
  <c r="G912" i="3"/>
  <c r="F912" i="3"/>
  <c r="E962" i="7" s="1"/>
  <c r="E912" i="3"/>
  <c r="C962" i="7" s="1"/>
  <c r="D912" i="3"/>
  <c r="C912" i="3"/>
  <c r="B962" i="7" s="1"/>
  <c r="B912" i="3"/>
  <c r="AT911" i="3"/>
  <c r="AR911" i="3"/>
  <c r="AO911" i="3"/>
  <c r="AG911" i="3"/>
  <c r="I911" i="3"/>
  <c r="G911" i="3"/>
  <c r="F911" i="3"/>
  <c r="E961" i="7" s="1"/>
  <c r="D961" i="7" s="1"/>
  <c r="E911" i="3"/>
  <c r="C961" i="7" s="1"/>
  <c r="D911" i="3"/>
  <c r="C911" i="3"/>
  <c r="B961" i="7" s="1"/>
  <c r="B911" i="3"/>
  <c r="AT910" i="3"/>
  <c r="AR910" i="3"/>
  <c r="AO910" i="3"/>
  <c r="AG910" i="3"/>
  <c r="I910" i="3"/>
  <c r="G910" i="3"/>
  <c r="F910" i="3"/>
  <c r="E960" i="7" s="1"/>
  <c r="E910" i="3"/>
  <c r="C960" i="7" s="1"/>
  <c r="D910" i="3"/>
  <c r="C910" i="3"/>
  <c r="B960" i="7" s="1"/>
  <c r="B910" i="3"/>
  <c r="AT909" i="3"/>
  <c r="AR909" i="3"/>
  <c r="AO909" i="3"/>
  <c r="AG909" i="3"/>
  <c r="N909" i="3"/>
  <c r="R909" i="3" s="1"/>
  <c r="I909" i="3"/>
  <c r="G909" i="3"/>
  <c r="F909" i="3"/>
  <c r="E959" i="7" s="1"/>
  <c r="D959" i="7" s="1"/>
  <c r="E909" i="3"/>
  <c r="C959" i="7" s="1"/>
  <c r="D909" i="3"/>
  <c r="C909" i="3"/>
  <c r="B959" i="7" s="1"/>
  <c r="B909" i="3"/>
  <c r="AT908" i="3"/>
  <c r="AR908" i="3"/>
  <c r="AO908" i="3"/>
  <c r="AG908" i="3"/>
  <c r="I908" i="3"/>
  <c r="G908" i="3"/>
  <c r="F908" i="3"/>
  <c r="E958" i="7" s="1"/>
  <c r="E908" i="3"/>
  <c r="C958" i="7" s="1"/>
  <c r="D908" i="3"/>
  <c r="C908" i="3"/>
  <c r="B958" i="7" s="1"/>
  <c r="B908" i="3"/>
  <c r="AT907" i="3"/>
  <c r="AR907" i="3"/>
  <c r="AO907" i="3"/>
  <c r="AG907" i="3"/>
  <c r="I907" i="3"/>
  <c r="G907" i="3"/>
  <c r="F907" i="3"/>
  <c r="E957" i="7" s="1"/>
  <c r="D957" i="7" s="1"/>
  <c r="E907" i="3"/>
  <c r="C957" i="7" s="1"/>
  <c r="D907" i="3"/>
  <c r="C907" i="3"/>
  <c r="B907" i="3"/>
  <c r="AT906" i="3"/>
  <c r="AR906" i="3"/>
  <c r="AO906" i="3"/>
  <c r="AG906" i="3"/>
  <c r="I906" i="3"/>
  <c r="G906" i="3"/>
  <c r="F906" i="3"/>
  <c r="E956" i="7" s="1"/>
  <c r="E906" i="3"/>
  <c r="C956" i="7" s="1"/>
  <c r="D906" i="3"/>
  <c r="C906" i="3"/>
  <c r="B956" i="7" s="1"/>
  <c r="B906" i="3"/>
  <c r="AT905" i="3"/>
  <c r="AR905" i="3"/>
  <c r="AO905" i="3"/>
  <c r="AG905" i="3"/>
  <c r="I905" i="3"/>
  <c r="G905" i="3"/>
  <c r="F905" i="3"/>
  <c r="E955" i="7" s="1"/>
  <c r="D955" i="7" s="1"/>
  <c r="E905" i="3"/>
  <c r="C955" i="7" s="1"/>
  <c r="D905" i="3"/>
  <c r="C905" i="3"/>
  <c r="B955" i="7" s="1"/>
  <c r="B905" i="3"/>
  <c r="AT904" i="3"/>
  <c r="AR904" i="3"/>
  <c r="AO904" i="3"/>
  <c r="AG904" i="3"/>
  <c r="I904" i="3"/>
  <c r="G904" i="3"/>
  <c r="F904" i="3"/>
  <c r="E954" i="7" s="1"/>
  <c r="E904" i="3"/>
  <c r="C954" i="7" s="1"/>
  <c r="D904" i="3"/>
  <c r="C904" i="3"/>
  <c r="B954" i="7" s="1"/>
  <c r="B904" i="3"/>
  <c r="AT903" i="3"/>
  <c r="AR903" i="3"/>
  <c r="AO903" i="3"/>
  <c r="AG903" i="3"/>
  <c r="I903" i="3"/>
  <c r="G903" i="3"/>
  <c r="F903" i="3"/>
  <c r="E953" i="7" s="1"/>
  <c r="D953" i="7" s="1"/>
  <c r="E903" i="3"/>
  <c r="C953" i="7" s="1"/>
  <c r="D903" i="3"/>
  <c r="C903" i="3"/>
  <c r="B903" i="3"/>
  <c r="AT902" i="3"/>
  <c r="AR902" i="3"/>
  <c r="AO902" i="3"/>
  <c r="AG902" i="3"/>
  <c r="N902" i="3"/>
  <c r="R902" i="3" s="1"/>
  <c r="I902" i="3"/>
  <c r="G902" i="3"/>
  <c r="F902" i="3"/>
  <c r="E952" i="7" s="1"/>
  <c r="E902" i="3"/>
  <c r="C952" i="7" s="1"/>
  <c r="D902" i="3"/>
  <c r="C902" i="3"/>
  <c r="B952" i="7" s="1"/>
  <c r="B902" i="3"/>
  <c r="AT901" i="3"/>
  <c r="AR901" i="3"/>
  <c r="AO901" i="3"/>
  <c r="AG901" i="3"/>
  <c r="N901" i="3"/>
  <c r="R901" i="3" s="1"/>
  <c r="K955" i="15" s="1"/>
  <c r="I901" i="3"/>
  <c r="G901" i="3"/>
  <c r="F901" i="3"/>
  <c r="E951" i="7" s="1"/>
  <c r="D951" i="7" s="1"/>
  <c r="E901" i="3"/>
  <c r="C951" i="7" s="1"/>
  <c r="D901" i="3"/>
  <c r="C901" i="3"/>
  <c r="B951" i="7" s="1"/>
  <c r="B901" i="3"/>
  <c r="AT900" i="3"/>
  <c r="AR900" i="3"/>
  <c r="AO900" i="3"/>
  <c r="AG900" i="3"/>
  <c r="I900" i="3"/>
  <c r="G900" i="3"/>
  <c r="F900" i="3"/>
  <c r="E950" i="7" s="1"/>
  <c r="E900" i="3"/>
  <c r="C950" i="7" s="1"/>
  <c r="D900" i="3"/>
  <c r="C900" i="3"/>
  <c r="B950" i="7" s="1"/>
  <c r="B900" i="3"/>
  <c r="AT899" i="3"/>
  <c r="AR899" i="3"/>
  <c r="AO899" i="3"/>
  <c r="AG899" i="3"/>
  <c r="I899" i="3"/>
  <c r="G899" i="3"/>
  <c r="F899" i="3"/>
  <c r="E949" i="7" s="1"/>
  <c r="D949" i="7" s="1"/>
  <c r="E899" i="3"/>
  <c r="C949" i="7" s="1"/>
  <c r="D899" i="3"/>
  <c r="C899" i="3"/>
  <c r="B899" i="3"/>
  <c r="AT898" i="3"/>
  <c r="AR898" i="3"/>
  <c r="AO898" i="3"/>
  <c r="AG898" i="3"/>
  <c r="I898" i="3"/>
  <c r="G898" i="3"/>
  <c r="F898" i="3"/>
  <c r="E948" i="7" s="1"/>
  <c r="E898" i="3"/>
  <c r="C948" i="7" s="1"/>
  <c r="D898" i="3"/>
  <c r="C898" i="3"/>
  <c r="B948" i="7" s="1"/>
  <c r="B898" i="3"/>
  <c r="AT897" i="3"/>
  <c r="AR897" i="3"/>
  <c r="AO897" i="3"/>
  <c r="AG897" i="3"/>
  <c r="I897" i="3"/>
  <c r="G897" i="3"/>
  <c r="F897" i="3"/>
  <c r="E947" i="7" s="1"/>
  <c r="D947" i="7" s="1"/>
  <c r="E897" i="3"/>
  <c r="C947" i="7" s="1"/>
  <c r="D897" i="3"/>
  <c r="C897" i="3"/>
  <c r="B947" i="7" s="1"/>
  <c r="B897" i="3"/>
  <c r="AT896" i="3"/>
  <c r="AR896" i="3"/>
  <c r="AO896" i="3"/>
  <c r="AG896" i="3"/>
  <c r="I896" i="3"/>
  <c r="G896" i="3"/>
  <c r="F896" i="3"/>
  <c r="E946" i="7" s="1"/>
  <c r="E896" i="3"/>
  <c r="C946" i="7" s="1"/>
  <c r="D896" i="3"/>
  <c r="C896" i="3"/>
  <c r="B946" i="7" s="1"/>
  <c r="B896" i="3"/>
  <c r="AT895" i="3"/>
  <c r="AR895" i="3"/>
  <c r="AO895" i="3"/>
  <c r="AG895" i="3"/>
  <c r="I895" i="3"/>
  <c r="G895" i="3"/>
  <c r="F895" i="3"/>
  <c r="E945" i="7" s="1"/>
  <c r="E895" i="3"/>
  <c r="C945" i="7" s="1"/>
  <c r="D895" i="3"/>
  <c r="C895" i="3"/>
  <c r="B895" i="3"/>
  <c r="AT894" i="3"/>
  <c r="AR894" i="3"/>
  <c r="AO894" i="3"/>
  <c r="AG894" i="3"/>
  <c r="I894" i="3"/>
  <c r="G894" i="3"/>
  <c r="F894" i="3"/>
  <c r="E944" i="7" s="1"/>
  <c r="E894" i="3"/>
  <c r="C944" i="7" s="1"/>
  <c r="D894" i="3"/>
  <c r="C894" i="3"/>
  <c r="B944" i="7" s="1"/>
  <c r="B894" i="3"/>
  <c r="AT893" i="3"/>
  <c r="AR893" i="3"/>
  <c r="AO893" i="3"/>
  <c r="AG893" i="3"/>
  <c r="I893" i="3"/>
  <c r="G893" i="3"/>
  <c r="F893" i="3"/>
  <c r="E943" i="7" s="1"/>
  <c r="D943" i="7" s="1"/>
  <c r="E893" i="3"/>
  <c r="C943" i="7" s="1"/>
  <c r="D893" i="3"/>
  <c r="C893" i="3"/>
  <c r="B943" i="7" s="1"/>
  <c r="B893" i="3"/>
  <c r="AT892" i="3"/>
  <c r="AR892" i="3"/>
  <c r="AO892" i="3"/>
  <c r="AG892" i="3"/>
  <c r="I892" i="3"/>
  <c r="G892" i="3"/>
  <c r="F892" i="3"/>
  <c r="E942" i="7" s="1"/>
  <c r="E892" i="3"/>
  <c r="C942" i="7" s="1"/>
  <c r="D892" i="3"/>
  <c r="C892" i="3"/>
  <c r="B942" i="7" s="1"/>
  <c r="B892" i="3"/>
  <c r="AT891" i="3"/>
  <c r="AR891" i="3"/>
  <c r="AO891" i="3"/>
  <c r="AG891" i="3"/>
  <c r="I891" i="3"/>
  <c r="G891" i="3"/>
  <c r="F891" i="3"/>
  <c r="E941" i="7" s="1"/>
  <c r="D941" i="7" s="1"/>
  <c r="E891" i="3"/>
  <c r="C941" i="7" s="1"/>
  <c r="D891" i="3"/>
  <c r="C891" i="3"/>
  <c r="B891" i="3"/>
  <c r="AT890" i="3"/>
  <c r="AR890" i="3"/>
  <c r="AO890" i="3"/>
  <c r="AG890" i="3"/>
  <c r="I890" i="3"/>
  <c r="G890" i="3"/>
  <c r="F890" i="3"/>
  <c r="E940" i="7" s="1"/>
  <c r="E890" i="3"/>
  <c r="C940" i="7" s="1"/>
  <c r="D890" i="3"/>
  <c r="C890" i="3"/>
  <c r="B940" i="7" s="1"/>
  <c r="B890" i="3"/>
  <c r="AT889" i="3"/>
  <c r="AR889" i="3"/>
  <c r="AO889" i="3"/>
  <c r="AG889" i="3"/>
  <c r="I889" i="3"/>
  <c r="G889" i="3"/>
  <c r="F889" i="3"/>
  <c r="E939" i="7" s="1"/>
  <c r="D939" i="7" s="1"/>
  <c r="E889" i="3"/>
  <c r="C939" i="7" s="1"/>
  <c r="D889" i="3"/>
  <c r="C889" i="3"/>
  <c r="B939" i="7" s="1"/>
  <c r="B889" i="3"/>
  <c r="AT888" i="3"/>
  <c r="AR888" i="3"/>
  <c r="AO888" i="3"/>
  <c r="AG888" i="3"/>
  <c r="I888" i="3"/>
  <c r="G888" i="3"/>
  <c r="F888" i="3"/>
  <c r="E938" i="7" s="1"/>
  <c r="D938" i="7" s="1"/>
  <c r="E888" i="3"/>
  <c r="C938" i="7" s="1"/>
  <c r="D888" i="3"/>
  <c r="C888" i="3"/>
  <c r="B938" i="7" s="1"/>
  <c r="B888" i="3"/>
  <c r="AT887" i="3"/>
  <c r="AR887" i="3"/>
  <c r="AO887" i="3"/>
  <c r="AG887" i="3"/>
  <c r="I887" i="3"/>
  <c r="G887" i="3"/>
  <c r="F887" i="3"/>
  <c r="E937" i="7" s="1"/>
  <c r="D937" i="7" s="1"/>
  <c r="E887" i="3"/>
  <c r="C937" i="7" s="1"/>
  <c r="D887" i="3"/>
  <c r="C887" i="3"/>
  <c r="B887" i="3"/>
  <c r="AT886" i="3"/>
  <c r="AR886" i="3"/>
  <c r="AO886" i="3"/>
  <c r="AG886" i="3"/>
  <c r="I886" i="3"/>
  <c r="G886" i="3"/>
  <c r="F886" i="3"/>
  <c r="E936" i="7" s="1"/>
  <c r="E886" i="3"/>
  <c r="C936" i="7" s="1"/>
  <c r="D886" i="3"/>
  <c r="C886" i="3"/>
  <c r="B936" i="7" s="1"/>
  <c r="B886" i="3"/>
  <c r="AT885" i="3"/>
  <c r="AR885" i="3"/>
  <c r="AO885" i="3"/>
  <c r="AG885" i="3"/>
  <c r="I885" i="3"/>
  <c r="G885" i="3"/>
  <c r="F885" i="3"/>
  <c r="E935" i="7" s="1"/>
  <c r="D935" i="7" s="1"/>
  <c r="E885" i="3"/>
  <c r="C935" i="7" s="1"/>
  <c r="D885" i="3"/>
  <c r="C885" i="3"/>
  <c r="B935" i="7" s="1"/>
  <c r="B885" i="3"/>
  <c r="AT884" i="3"/>
  <c r="AR884" i="3"/>
  <c r="AO884" i="3"/>
  <c r="AG884" i="3"/>
  <c r="I884" i="3"/>
  <c r="G884" i="3"/>
  <c r="F884" i="3"/>
  <c r="E934" i="7" s="1"/>
  <c r="E884" i="3"/>
  <c r="C934" i="7" s="1"/>
  <c r="D884" i="3"/>
  <c r="C884" i="3"/>
  <c r="B934" i="7" s="1"/>
  <c r="B884" i="3"/>
  <c r="AT883" i="3"/>
  <c r="AR883" i="3"/>
  <c r="AO883" i="3"/>
  <c r="AG883" i="3"/>
  <c r="I883" i="3"/>
  <c r="G883" i="3"/>
  <c r="F883" i="3"/>
  <c r="E933" i="7" s="1"/>
  <c r="D933" i="7" s="1"/>
  <c r="E883" i="3"/>
  <c r="C933" i="7" s="1"/>
  <c r="D883" i="3"/>
  <c r="C883" i="3"/>
  <c r="B933" i="7" s="1"/>
  <c r="B883" i="3"/>
  <c r="AT882" i="3"/>
  <c r="AR882" i="3"/>
  <c r="AO882" i="3"/>
  <c r="AG882" i="3"/>
  <c r="I882" i="3"/>
  <c r="G882" i="3"/>
  <c r="F882" i="3"/>
  <c r="E932" i="7" s="1"/>
  <c r="E882" i="3"/>
  <c r="C932" i="7" s="1"/>
  <c r="D882" i="3"/>
  <c r="C882" i="3"/>
  <c r="B882" i="3"/>
  <c r="AT881" i="3"/>
  <c r="AR881" i="3"/>
  <c r="AO881" i="3"/>
  <c r="AG881" i="3"/>
  <c r="N881" i="3"/>
  <c r="R881" i="3" s="1"/>
  <c r="I881" i="3"/>
  <c r="G881" i="3"/>
  <c r="F881" i="3"/>
  <c r="E931" i="7" s="1"/>
  <c r="D931" i="7" s="1"/>
  <c r="E881" i="3"/>
  <c r="C931" i="7" s="1"/>
  <c r="D881" i="3"/>
  <c r="C881" i="3"/>
  <c r="B931" i="7" s="1"/>
  <c r="B881" i="3"/>
  <c r="AT880" i="3"/>
  <c r="AR880" i="3"/>
  <c r="AO880" i="3"/>
  <c r="AG880" i="3"/>
  <c r="N880" i="3"/>
  <c r="R880" i="3" s="1"/>
  <c r="I880" i="3"/>
  <c r="G880" i="3"/>
  <c r="F880" i="3"/>
  <c r="E930" i="7" s="1"/>
  <c r="E880" i="3"/>
  <c r="C930" i="7" s="1"/>
  <c r="D880" i="3"/>
  <c r="C880" i="3"/>
  <c r="B930" i="7" s="1"/>
  <c r="B880" i="3"/>
  <c r="AT879" i="3"/>
  <c r="AR879" i="3"/>
  <c r="AO879" i="3"/>
  <c r="AG879" i="3"/>
  <c r="N879" i="3"/>
  <c r="R879" i="3" s="1"/>
  <c r="I879" i="3"/>
  <c r="G879" i="3"/>
  <c r="F879" i="3"/>
  <c r="E929" i="7" s="1"/>
  <c r="D929" i="7" s="1"/>
  <c r="E879" i="3"/>
  <c r="C929" i="7" s="1"/>
  <c r="D879" i="3"/>
  <c r="C879" i="3"/>
  <c r="B929" i="7" s="1"/>
  <c r="B879" i="3"/>
  <c r="AT878" i="3"/>
  <c r="AR878" i="3"/>
  <c r="AO878" i="3"/>
  <c r="AG878" i="3"/>
  <c r="I878" i="3"/>
  <c r="G878" i="3"/>
  <c r="F878" i="3"/>
  <c r="E928" i="7" s="1"/>
  <c r="E878" i="3"/>
  <c r="C928" i="7" s="1"/>
  <c r="D878" i="3"/>
  <c r="C878" i="3"/>
  <c r="B878" i="3"/>
  <c r="AT877" i="3"/>
  <c r="AR877" i="3"/>
  <c r="AO877" i="3"/>
  <c r="AG877" i="3"/>
  <c r="N877" i="3"/>
  <c r="R877" i="3" s="1"/>
  <c r="I877" i="3"/>
  <c r="G877" i="3"/>
  <c r="F877" i="3"/>
  <c r="E927" i="7" s="1"/>
  <c r="D927" i="7" s="1"/>
  <c r="E877" i="3"/>
  <c r="C927" i="7" s="1"/>
  <c r="D877" i="3"/>
  <c r="C877" i="3"/>
  <c r="B927" i="7" s="1"/>
  <c r="B877" i="3"/>
  <c r="AT876" i="3"/>
  <c r="AR876" i="3"/>
  <c r="AO876" i="3"/>
  <c r="AG876" i="3"/>
  <c r="N876" i="3"/>
  <c r="R876" i="3" s="1"/>
  <c r="I876" i="3"/>
  <c r="G876" i="3"/>
  <c r="F876" i="3"/>
  <c r="E926" i="7" s="1"/>
  <c r="E876" i="3"/>
  <c r="C926" i="7" s="1"/>
  <c r="D876" i="3"/>
  <c r="C876" i="3"/>
  <c r="B926" i="7" s="1"/>
  <c r="B876" i="3"/>
  <c r="AT875" i="3"/>
  <c r="AR875" i="3"/>
  <c r="AO875" i="3"/>
  <c r="AG875" i="3"/>
  <c r="N875" i="3"/>
  <c r="R875" i="3" s="1"/>
  <c r="I875" i="3"/>
  <c r="G875" i="3"/>
  <c r="F875" i="3"/>
  <c r="E925" i="7" s="1"/>
  <c r="D925" i="7" s="1"/>
  <c r="E875" i="3"/>
  <c r="C925" i="7" s="1"/>
  <c r="D875" i="3"/>
  <c r="C875" i="3"/>
  <c r="B925" i="7" s="1"/>
  <c r="B875" i="3"/>
  <c r="AT874" i="3"/>
  <c r="AR874" i="3"/>
  <c r="AO874" i="3"/>
  <c r="AG874" i="3"/>
  <c r="I874" i="3"/>
  <c r="G874" i="3"/>
  <c r="F874" i="3"/>
  <c r="E924" i="7" s="1"/>
  <c r="E874" i="3"/>
  <c r="C924" i="7" s="1"/>
  <c r="D874" i="3"/>
  <c r="C874" i="3"/>
  <c r="B924" i="7" s="1"/>
  <c r="B874" i="3"/>
  <c r="AT873" i="3"/>
  <c r="AR873" i="3"/>
  <c r="AO873" i="3"/>
  <c r="AG873" i="3"/>
  <c r="I873" i="3"/>
  <c r="G873" i="3"/>
  <c r="F873" i="3"/>
  <c r="E923" i="7" s="1"/>
  <c r="D923" i="7" s="1"/>
  <c r="E873" i="3"/>
  <c r="C923" i="7" s="1"/>
  <c r="D873" i="3"/>
  <c r="C873" i="3"/>
  <c r="B923" i="7" s="1"/>
  <c r="B873" i="3"/>
  <c r="AT872" i="3"/>
  <c r="AR872" i="3"/>
  <c r="AO872" i="3"/>
  <c r="AG872" i="3"/>
  <c r="I872" i="3"/>
  <c r="G872" i="3"/>
  <c r="F872" i="3"/>
  <c r="E922" i="7" s="1"/>
  <c r="E872" i="3"/>
  <c r="C922" i="7" s="1"/>
  <c r="D872" i="3"/>
  <c r="C872" i="3"/>
  <c r="B922" i="7" s="1"/>
  <c r="B872" i="3"/>
  <c r="AT871" i="3"/>
  <c r="AR871" i="3"/>
  <c r="AO871" i="3"/>
  <c r="AG871" i="3"/>
  <c r="I871" i="3"/>
  <c r="G871" i="3"/>
  <c r="F871" i="3"/>
  <c r="E921" i="7" s="1"/>
  <c r="D921" i="7" s="1"/>
  <c r="E871" i="3"/>
  <c r="C921" i="7" s="1"/>
  <c r="D871" i="3"/>
  <c r="C871" i="3"/>
  <c r="B921" i="7" s="1"/>
  <c r="B871" i="3"/>
  <c r="AT870" i="3"/>
  <c r="AR870" i="3"/>
  <c r="AO870" i="3"/>
  <c r="AG870" i="3"/>
  <c r="I870" i="3"/>
  <c r="G870" i="3"/>
  <c r="F870" i="3"/>
  <c r="E920" i="7" s="1"/>
  <c r="E870" i="3"/>
  <c r="C920" i="7" s="1"/>
  <c r="D870" i="3"/>
  <c r="C870" i="3"/>
  <c r="B920" i="7" s="1"/>
  <c r="B870" i="3"/>
  <c r="AT869" i="3"/>
  <c r="AR869" i="3"/>
  <c r="AO869" i="3"/>
  <c r="AG869" i="3"/>
  <c r="I869" i="3"/>
  <c r="G869" i="3"/>
  <c r="F869" i="3"/>
  <c r="E919" i="7" s="1"/>
  <c r="D919" i="7" s="1"/>
  <c r="E869" i="3"/>
  <c r="C919" i="7" s="1"/>
  <c r="D869" i="3"/>
  <c r="C869" i="3"/>
  <c r="B919" i="7" s="1"/>
  <c r="B869" i="3"/>
  <c r="AT868" i="3"/>
  <c r="AR868" i="3"/>
  <c r="AO868" i="3"/>
  <c r="AG868" i="3"/>
  <c r="I868" i="3"/>
  <c r="G868" i="3"/>
  <c r="F868" i="3"/>
  <c r="E918" i="7" s="1"/>
  <c r="E868" i="3"/>
  <c r="C918" i="7" s="1"/>
  <c r="D868" i="3"/>
  <c r="C868" i="3"/>
  <c r="B918" i="7" s="1"/>
  <c r="B868" i="3"/>
  <c r="AT867" i="3"/>
  <c r="AR867" i="3"/>
  <c r="AO867" i="3"/>
  <c r="AG867" i="3"/>
  <c r="I867" i="3"/>
  <c r="G867" i="3"/>
  <c r="F867" i="3"/>
  <c r="E917" i="7" s="1"/>
  <c r="D917" i="7" s="1"/>
  <c r="E867" i="3"/>
  <c r="C917" i="7" s="1"/>
  <c r="D867" i="3"/>
  <c r="C867" i="3"/>
  <c r="B917" i="7" s="1"/>
  <c r="B867" i="3"/>
  <c r="AT866" i="3"/>
  <c r="AR866" i="3"/>
  <c r="AO866" i="3"/>
  <c r="AG866" i="3"/>
  <c r="I866" i="3"/>
  <c r="G866" i="3"/>
  <c r="F866" i="3"/>
  <c r="E916" i="7" s="1"/>
  <c r="E866" i="3"/>
  <c r="C916" i="7" s="1"/>
  <c r="D866" i="3"/>
  <c r="C866" i="3"/>
  <c r="B916" i="7" s="1"/>
  <c r="B866" i="3"/>
  <c r="AT865" i="3"/>
  <c r="AR865" i="3"/>
  <c r="AO865" i="3"/>
  <c r="AG865" i="3"/>
  <c r="I865" i="3"/>
  <c r="G865" i="3"/>
  <c r="F865" i="3"/>
  <c r="E915" i="7" s="1"/>
  <c r="D915" i="7" s="1"/>
  <c r="E865" i="3"/>
  <c r="C915" i="7" s="1"/>
  <c r="D865" i="3"/>
  <c r="C865" i="3"/>
  <c r="B915" i="7" s="1"/>
  <c r="B865" i="3"/>
  <c r="AT864" i="3"/>
  <c r="AR864" i="3"/>
  <c r="AO864" i="3"/>
  <c r="AG864" i="3"/>
  <c r="N864" i="3"/>
  <c r="R864" i="3" s="1"/>
  <c r="I864" i="3"/>
  <c r="G864" i="3"/>
  <c r="F864" i="3"/>
  <c r="E914" i="7" s="1"/>
  <c r="E864" i="3"/>
  <c r="C914" i="7" s="1"/>
  <c r="D864" i="3"/>
  <c r="C864" i="3"/>
  <c r="B914" i="7" s="1"/>
  <c r="B864" i="3"/>
  <c r="AT863" i="3"/>
  <c r="AR863" i="3"/>
  <c r="AO863" i="3"/>
  <c r="AG863" i="3"/>
  <c r="N863" i="3"/>
  <c r="R863" i="3" s="1"/>
  <c r="I863" i="3"/>
  <c r="G863" i="3"/>
  <c r="F863" i="3"/>
  <c r="E913" i="7" s="1"/>
  <c r="D913" i="7" s="1"/>
  <c r="E863" i="3"/>
  <c r="C913" i="7" s="1"/>
  <c r="D863" i="3"/>
  <c r="C863" i="3"/>
  <c r="B913" i="7" s="1"/>
  <c r="B863" i="3"/>
  <c r="AT862" i="3"/>
  <c r="AR862" i="3"/>
  <c r="AO862" i="3"/>
  <c r="AG862" i="3"/>
  <c r="I862" i="3"/>
  <c r="G862" i="3"/>
  <c r="F862" i="3"/>
  <c r="E912" i="7" s="1"/>
  <c r="E862" i="3"/>
  <c r="C912" i="7" s="1"/>
  <c r="D862" i="3"/>
  <c r="C862" i="3"/>
  <c r="B862" i="3"/>
  <c r="AT861" i="3"/>
  <c r="AR861" i="3"/>
  <c r="AO861" i="3"/>
  <c r="AG861" i="3"/>
  <c r="I861" i="3"/>
  <c r="G861" i="3"/>
  <c r="F861" i="3"/>
  <c r="E911" i="7" s="1"/>
  <c r="D911" i="7" s="1"/>
  <c r="E861" i="3"/>
  <c r="C911" i="7" s="1"/>
  <c r="D861" i="3"/>
  <c r="C861" i="3"/>
  <c r="B911" i="7" s="1"/>
  <c r="B861" i="3"/>
  <c r="AT860" i="3"/>
  <c r="AR860" i="3"/>
  <c r="AO860" i="3"/>
  <c r="AG860" i="3"/>
  <c r="I860" i="3"/>
  <c r="G860" i="3"/>
  <c r="F860" i="3"/>
  <c r="E910" i="7" s="1"/>
  <c r="E860" i="3"/>
  <c r="C910" i="7" s="1"/>
  <c r="D860" i="3"/>
  <c r="C860" i="3"/>
  <c r="B910" i="7" s="1"/>
  <c r="B860" i="3"/>
  <c r="AT859" i="3"/>
  <c r="AR859" i="3"/>
  <c r="AO859" i="3"/>
  <c r="AG859" i="3"/>
  <c r="N859" i="3"/>
  <c r="R859" i="3" s="1"/>
  <c r="I859" i="3"/>
  <c r="G859" i="3"/>
  <c r="F859" i="3"/>
  <c r="E909" i="7" s="1"/>
  <c r="D909" i="7" s="1"/>
  <c r="E859" i="3"/>
  <c r="C909" i="7" s="1"/>
  <c r="D859" i="3"/>
  <c r="C859" i="3"/>
  <c r="B909" i="7" s="1"/>
  <c r="B859" i="3"/>
  <c r="AT858" i="3"/>
  <c r="AR858" i="3"/>
  <c r="AO858" i="3"/>
  <c r="AG858" i="3"/>
  <c r="I858" i="3"/>
  <c r="G858" i="3"/>
  <c r="F858" i="3"/>
  <c r="E908" i="7" s="1"/>
  <c r="E858" i="3"/>
  <c r="C908" i="7" s="1"/>
  <c r="D858" i="3"/>
  <c r="C858" i="3"/>
  <c r="B858" i="3"/>
  <c r="AT857" i="3"/>
  <c r="AR857" i="3"/>
  <c r="AO857" i="3"/>
  <c r="AG857" i="3"/>
  <c r="I857" i="3"/>
  <c r="G857" i="3"/>
  <c r="F857" i="3"/>
  <c r="E907" i="7" s="1"/>
  <c r="D907" i="7" s="1"/>
  <c r="E857" i="3"/>
  <c r="C907" i="7" s="1"/>
  <c r="D857" i="3"/>
  <c r="C857" i="3"/>
  <c r="B907" i="7" s="1"/>
  <c r="B857" i="3"/>
  <c r="AT856" i="3"/>
  <c r="AR856" i="3"/>
  <c r="AO856" i="3"/>
  <c r="AG856" i="3"/>
  <c r="I856" i="3"/>
  <c r="G856" i="3"/>
  <c r="F856" i="3"/>
  <c r="E906" i="7" s="1"/>
  <c r="E856" i="3"/>
  <c r="C906" i="7" s="1"/>
  <c r="D856" i="3"/>
  <c r="C856" i="3"/>
  <c r="B906" i="7" s="1"/>
  <c r="B856" i="3"/>
  <c r="AT855" i="3"/>
  <c r="AR855" i="3"/>
  <c r="AO855" i="3"/>
  <c r="AG855" i="3"/>
  <c r="N855" i="3"/>
  <c r="R855" i="3" s="1"/>
  <c r="I855" i="3"/>
  <c r="G855" i="3"/>
  <c r="F855" i="3"/>
  <c r="E905" i="7" s="1"/>
  <c r="D905" i="7" s="1"/>
  <c r="E855" i="3"/>
  <c r="C905" i="7" s="1"/>
  <c r="D855" i="3"/>
  <c r="C855" i="3"/>
  <c r="B905" i="7" s="1"/>
  <c r="B855" i="3"/>
  <c r="AT854" i="3"/>
  <c r="AR854" i="3"/>
  <c r="AO854" i="3"/>
  <c r="AG854" i="3"/>
  <c r="I854" i="3"/>
  <c r="G854" i="3"/>
  <c r="F854" i="3"/>
  <c r="E904" i="7" s="1"/>
  <c r="E854" i="3"/>
  <c r="C904" i="7" s="1"/>
  <c r="D854" i="3"/>
  <c r="C854" i="3"/>
  <c r="B854" i="3"/>
  <c r="AT853" i="3"/>
  <c r="AR853" i="3"/>
  <c r="AO853" i="3"/>
  <c r="AG853" i="3"/>
  <c r="I853" i="3"/>
  <c r="G853" i="3"/>
  <c r="F853" i="3"/>
  <c r="E903" i="7" s="1"/>
  <c r="D903" i="7" s="1"/>
  <c r="E853" i="3"/>
  <c r="C903" i="7" s="1"/>
  <c r="D853" i="3"/>
  <c r="C853" i="3"/>
  <c r="B903" i="7" s="1"/>
  <c r="B853" i="3"/>
  <c r="AT852" i="3"/>
  <c r="AR852" i="3"/>
  <c r="AO852" i="3"/>
  <c r="AG852" i="3"/>
  <c r="I852" i="3"/>
  <c r="G852" i="3"/>
  <c r="F852" i="3"/>
  <c r="E902" i="7" s="1"/>
  <c r="E852" i="3"/>
  <c r="C902" i="7" s="1"/>
  <c r="D852" i="3"/>
  <c r="C852" i="3"/>
  <c r="B902" i="7" s="1"/>
  <c r="B852" i="3"/>
  <c r="AT851" i="3"/>
  <c r="AR851" i="3"/>
  <c r="AO851" i="3"/>
  <c r="AG851" i="3"/>
  <c r="I851" i="3"/>
  <c r="G851" i="3"/>
  <c r="F851" i="3"/>
  <c r="E901" i="7" s="1"/>
  <c r="D901" i="7" s="1"/>
  <c r="E851" i="3"/>
  <c r="C901" i="7" s="1"/>
  <c r="D851" i="3"/>
  <c r="C851" i="3"/>
  <c r="B901" i="7" s="1"/>
  <c r="B851" i="3"/>
  <c r="AT850" i="3"/>
  <c r="AR850" i="3"/>
  <c r="AO850" i="3"/>
  <c r="AG850" i="3"/>
  <c r="I850" i="3"/>
  <c r="G850" i="3"/>
  <c r="F850" i="3"/>
  <c r="E900" i="7" s="1"/>
  <c r="E850" i="3"/>
  <c r="C900" i="7" s="1"/>
  <c r="D850" i="3"/>
  <c r="C850" i="3"/>
  <c r="B850" i="3"/>
  <c r="AT849" i="3"/>
  <c r="AR849" i="3"/>
  <c r="AO849" i="3"/>
  <c r="AG849" i="3"/>
  <c r="I849" i="3"/>
  <c r="G849" i="3"/>
  <c r="F849" i="3"/>
  <c r="E899" i="7" s="1"/>
  <c r="D899" i="7" s="1"/>
  <c r="E849" i="3"/>
  <c r="C899" i="7" s="1"/>
  <c r="D849" i="3"/>
  <c r="C849" i="3"/>
  <c r="B899" i="7" s="1"/>
  <c r="B849" i="3"/>
  <c r="AT848" i="3"/>
  <c r="AR848" i="3"/>
  <c r="AO848" i="3"/>
  <c r="AG848" i="3"/>
  <c r="I848" i="3"/>
  <c r="G848" i="3"/>
  <c r="F848" i="3"/>
  <c r="E898" i="7" s="1"/>
  <c r="E848" i="3"/>
  <c r="C898" i="7" s="1"/>
  <c r="D848" i="3"/>
  <c r="C848" i="3"/>
  <c r="B848" i="3"/>
  <c r="AT847" i="3"/>
  <c r="AR847" i="3"/>
  <c r="AO847" i="3"/>
  <c r="AG847" i="3"/>
  <c r="I847" i="3"/>
  <c r="G847" i="3"/>
  <c r="F847" i="3"/>
  <c r="E897" i="7" s="1"/>
  <c r="D897" i="7" s="1"/>
  <c r="E847" i="3"/>
  <c r="C897" i="7" s="1"/>
  <c r="D847" i="3"/>
  <c r="C847" i="3"/>
  <c r="B897" i="7" s="1"/>
  <c r="B847" i="3"/>
  <c r="AT846" i="3"/>
  <c r="AR846" i="3"/>
  <c r="AO846" i="3"/>
  <c r="AG846" i="3"/>
  <c r="I846" i="3"/>
  <c r="G846" i="3"/>
  <c r="F846" i="3"/>
  <c r="E896" i="7" s="1"/>
  <c r="E846" i="3"/>
  <c r="C896" i="7" s="1"/>
  <c r="D846" i="3"/>
  <c r="C846" i="3"/>
  <c r="B846" i="3"/>
  <c r="AT845" i="3"/>
  <c r="AR845" i="3"/>
  <c r="AO845" i="3"/>
  <c r="AG845" i="3"/>
  <c r="N845" i="3"/>
  <c r="R845" i="3" s="1"/>
  <c r="I845" i="3"/>
  <c r="G845" i="3"/>
  <c r="F845" i="3"/>
  <c r="E895" i="7" s="1"/>
  <c r="D895" i="7" s="1"/>
  <c r="E845" i="3"/>
  <c r="C895" i="7" s="1"/>
  <c r="D845" i="3"/>
  <c r="C845" i="3"/>
  <c r="B895" i="7" s="1"/>
  <c r="B845" i="3"/>
  <c r="AT844" i="3"/>
  <c r="AR844" i="3"/>
  <c r="AO844" i="3"/>
  <c r="AG844" i="3"/>
  <c r="N844" i="3"/>
  <c r="R844" i="3" s="1"/>
  <c r="I844" i="3"/>
  <c r="G844" i="3"/>
  <c r="F844" i="3"/>
  <c r="E894" i="7" s="1"/>
  <c r="D894" i="7" s="1"/>
  <c r="E844" i="3"/>
  <c r="C894" i="7" s="1"/>
  <c r="D844" i="3"/>
  <c r="C844" i="3"/>
  <c r="B894" i="7" s="1"/>
  <c r="B844" i="3"/>
  <c r="AT843" i="3"/>
  <c r="AR843" i="3"/>
  <c r="AO843" i="3"/>
  <c r="AG843" i="3"/>
  <c r="N843" i="3"/>
  <c r="R843" i="3" s="1"/>
  <c r="I843" i="3"/>
  <c r="G843" i="3"/>
  <c r="F843" i="3"/>
  <c r="E893" i="7" s="1"/>
  <c r="D893" i="7" s="1"/>
  <c r="E843" i="3"/>
  <c r="C893" i="7" s="1"/>
  <c r="D843" i="3"/>
  <c r="C843" i="3"/>
  <c r="B893" i="7" s="1"/>
  <c r="B843" i="3"/>
  <c r="AT842" i="3"/>
  <c r="AR842" i="3"/>
  <c r="AO842" i="3"/>
  <c r="AG842" i="3"/>
  <c r="I842" i="3"/>
  <c r="G842" i="3"/>
  <c r="F842" i="3"/>
  <c r="E892" i="7" s="1"/>
  <c r="E842" i="3"/>
  <c r="C892" i="7" s="1"/>
  <c r="D842" i="3"/>
  <c r="C842" i="3"/>
  <c r="B842" i="3"/>
  <c r="AT841" i="3"/>
  <c r="AR841" i="3"/>
  <c r="AO841" i="3"/>
  <c r="AG841" i="3"/>
  <c r="N841" i="3"/>
  <c r="R841" i="3" s="1"/>
  <c r="I841" i="3"/>
  <c r="G841" i="3"/>
  <c r="F841" i="3"/>
  <c r="E891" i="7" s="1"/>
  <c r="D891" i="7" s="1"/>
  <c r="E841" i="3"/>
  <c r="C891" i="7" s="1"/>
  <c r="D841" i="3"/>
  <c r="C841" i="3"/>
  <c r="B891" i="7" s="1"/>
  <c r="B841" i="3"/>
  <c r="AT840" i="3"/>
  <c r="AR840" i="3"/>
  <c r="AO840" i="3"/>
  <c r="AG840" i="3"/>
  <c r="N840" i="3"/>
  <c r="R840" i="3" s="1"/>
  <c r="I840" i="3"/>
  <c r="G840" i="3"/>
  <c r="F840" i="3"/>
  <c r="E890" i="7" s="1"/>
  <c r="D890" i="7" s="1"/>
  <c r="E840" i="3"/>
  <c r="C890" i="7" s="1"/>
  <c r="D840" i="3"/>
  <c r="C840" i="3"/>
  <c r="B890" i="7" s="1"/>
  <c r="B840" i="3"/>
  <c r="AT839" i="3"/>
  <c r="AR839" i="3"/>
  <c r="AO839" i="3"/>
  <c r="AG839" i="3"/>
  <c r="I839" i="3"/>
  <c r="G839" i="3"/>
  <c r="F839" i="3"/>
  <c r="E889" i="7" s="1"/>
  <c r="D889" i="7" s="1"/>
  <c r="E839" i="3"/>
  <c r="C889" i="7" s="1"/>
  <c r="D839" i="3"/>
  <c r="C839" i="3"/>
  <c r="B889" i="7" s="1"/>
  <c r="B839" i="3"/>
  <c r="AT838" i="3"/>
  <c r="AR838" i="3"/>
  <c r="AO838" i="3"/>
  <c r="AG838" i="3"/>
  <c r="N838" i="3"/>
  <c r="R838" i="3" s="1"/>
  <c r="I838" i="3"/>
  <c r="G838" i="3"/>
  <c r="F838" i="3"/>
  <c r="E888" i="7" s="1"/>
  <c r="E838" i="3"/>
  <c r="C888" i="7" s="1"/>
  <c r="D838" i="3"/>
  <c r="C838" i="3"/>
  <c r="B888" i="7" s="1"/>
  <c r="B838" i="3"/>
  <c r="AT837" i="3"/>
  <c r="AR837" i="3"/>
  <c r="AO837" i="3"/>
  <c r="AG837" i="3"/>
  <c r="N837" i="3"/>
  <c r="R837" i="3" s="1"/>
  <c r="I837" i="3"/>
  <c r="G837" i="3"/>
  <c r="F837" i="3"/>
  <c r="E887" i="7" s="1"/>
  <c r="D887" i="7" s="1"/>
  <c r="E837" i="3"/>
  <c r="C887" i="7" s="1"/>
  <c r="D837" i="3"/>
  <c r="C837" i="3"/>
  <c r="B887" i="7" s="1"/>
  <c r="B837" i="3"/>
  <c r="AT836" i="3"/>
  <c r="AR836" i="3"/>
  <c r="AO836" i="3"/>
  <c r="AG836" i="3"/>
  <c r="N836" i="3"/>
  <c r="R836" i="3" s="1"/>
  <c r="I836" i="3"/>
  <c r="G836" i="3"/>
  <c r="F836" i="3"/>
  <c r="E886" i="7" s="1"/>
  <c r="D886" i="7" s="1"/>
  <c r="E836" i="3"/>
  <c r="C886" i="7" s="1"/>
  <c r="D836" i="3"/>
  <c r="C836" i="3"/>
  <c r="B886" i="7" s="1"/>
  <c r="B836" i="3"/>
  <c r="AT835" i="3"/>
  <c r="AR835" i="3"/>
  <c r="AO835" i="3"/>
  <c r="AG835" i="3"/>
  <c r="I835" i="3"/>
  <c r="G835" i="3"/>
  <c r="F835" i="3"/>
  <c r="E885" i="7" s="1"/>
  <c r="D885" i="7" s="1"/>
  <c r="E835" i="3"/>
  <c r="C885" i="7" s="1"/>
  <c r="D835" i="3"/>
  <c r="C835" i="3"/>
  <c r="B885" i="7" s="1"/>
  <c r="B835" i="3"/>
  <c r="AT834" i="3"/>
  <c r="AR834" i="3"/>
  <c r="AO834" i="3"/>
  <c r="AG834" i="3"/>
  <c r="I834" i="3"/>
  <c r="G834" i="3"/>
  <c r="F834" i="3"/>
  <c r="E884" i="7" s="1"/>
  <c r="E834" i="3"/>
  <c r="C884" i="7" s="1"/>
  <c r="D834" i="3"/>
  <c r="C834" i="3"/>
  <c r="B884" i="7" s="1"/>
  <c r="B834" i="3"/>
  <c r="AT833" i="3"/>
  <c r="AR833" i="3"/>
  <c r="AO833" i="3"/>
  <c r="AG833" i="3"/>
  <c r="I833" i="3"/>
  <c r="G833" i="3"/>
  <c r="F833" i="3"/>
  <c r="E883" i="7" s="1"/>
  <c r="D883" i="7" s="1"/>
  <c r="E833" i="3"/>
  <c r="C883" i="7" s="1"/>
  <c r="D833" i="3"/>
  <c r="C833" i="3"/>
  <c r="B883" i="7" s="1"/>
  <c r="B833" i="3"/>
  <c r="AT832" i="3"/>
  <c r="AR832" i="3"/>
  <c r="AO832" i="3"/>
  <c r="AG832" i="3"/>
  <c r="I832" i="3"/>
  <c r="G832" i="3"/>
  <c r="F832" i="3"/>
  <c r="E882" i="7" s="1"/>
  <c r="D882" i="7" s="1"/>
  <c r="E832" i="3"/>
  <c r="C882" i="7" s="1"/>
  <c r="D832" i="3"/>
  <c r="C832" i="3"/>
  <c r="B882" i="7" s="1"/>
  <c r="B832" i="3"/>
  <c r="AT831" i="3"/>
  <c r="AR831" i="3"/>
  <c r="AO831" i="3"/>
  <c r="AG831" i="3"/>
  <c r="I831" i="3"/>
  <c r="G831" i="3"/>
  <c r="F831" i="3"/>
  <c r="E881" i="7" s="1"/>
  <c r="D881" i="7" s="1"/>
  <c r="E831" i="3"/>
  <c r="C881" i="7" s="1"/>
  <c r="D831" i="3"/>
  <c r="C831" i="3"/>
  <c r="B881" i="7" s="1"/>
  <c r="B831" i="3"/>
  <c r="AT830" i="3"/>
  <c r="AR830" i="3"/>
  <c r="AO830" i="3"/>
  <c r="AG830" i="3"/>
  <c r="I830" i="3"/>
  <c r="G830" i="3"/>
  <c r="F830" i="3"/>
  <c r="E880" i="7" s="1"/>
  <c r="D880" i="7" s="1"/>
  <c r="E830" i="3"/>
  <c r="C880" i="7" s="1"/>
  <c r="D830" i="3"/>
  <c r="C830" i="3"/>
  <c r="B880" i="7" s="1"/>
  <c r="B830" i="3"/>
  <c r="AT829" i="3"/>
  <c r="AR829" i="3"/>
  <c r="AO829" i="3"/>
  <c r="AG829" i="3"/>
  <c r="I829" i="3"/>
  <c r="G829" i="3"/>
  <c r="F829" i="3"/>
  <c r="E879" i="7" s="1"/>
  <c r="D879" i="7" s="1"/>
  <c r="E829" i="3"/>
  <c r="C879" i="7" s="1"/>
  <c r="D829" i="3"/>
  <c r="C829" i="3"/>
  <c r="B879" i="7" s="1"/>
  <c r="B829" i="3"/>
  <c r="AT828" i="3"/>
  <c r="AR828" i="3"/>
  <c r="AO828" i="3"/>
  <c r="AG828" i="3"/>
  <c r="I828" i="3"/>
  <c r="G828" i="3"/>
  <c r="F828" i="3"/>
  <c r="E878" i="7" s="1"/>
  <c r="D878" i="7" s="1"/>
  <c r="E828" i="3"/>
  <c r="C878" i="7" s="1"/>
  <c r="D828" i="3"/>
  <c r="C828" i="3"/>
  <c r="B878" i="7" s="1"/>
  <c r="B828" i="3"/>
  <c r="AT827" i="3"/>
  <c r="AR827" i="3"/>
  <c r="AO827" i="3"/>
  <c r="AG827" i="3"/>
  <c r="I827" i="3"/>
  <c r="G827" i="3"/>
  <c r="F827" i="3"/>
  <c r="E877" i="7" s="1"/>
  <c r="D877" i="7" s="1"/>
  <c r="E827" i="3"/>
  <c r="C877" i="7" s="1"/>
  <c r="D827" i="3"/>
  <c r="C827" i="3"/>
  <c r="B877" i="7" s="1"/>
  <c r="B827" i="3"/>
  <c r="AT826" i="3"/>
  <c r="AR826" i="3"/>
  <c r="AO826" i="3"/>
  <c r="AG826" i="3"/>
  <c r="N826" i="3"/>
  <c r="R826" i="3" s="1"/>
  <c r="K880" i="15" s="1"/>
  <c r="I826" i="3"/>
  <c r="G826" i="3"/>
  <c r="F826" i="3"/>
  <c r="E876" i="7" s="1"/>
  <c r="D876" i="7" s="1"/>
  <c r="E826" i="3"/>
  <c r="C876" i="7" s="1"/>
  <c r="D826" i="3"/>
  <c r="C826" i="3"/>
  <c r="B876" i="7" s="1"/>
  <c r="B826" i="3"/>
  <c r="AT825" i="3"/>
  <c r="AR825" i="3"/>
  <c r="AO825" i="3"/>
  <c r="AG825" i="3"/>
  <c r="N825" i="3"/>
  <c r="R825" i="3" s="1"/>
  <c r="K879" i="15" s="1"/>
  <c r="I825" i="3"/>
  <c r="G825" i="3"/>
  <c r="F825" i="3"/>
  <c r="E875" i="7" s="1"/>
  <c r="D875" i="7" s="1"/>
  <c r="E825" i="3"/>
  <c r="C875" i="7" s="1"/>
  <c r="D825" i="3"/>
  <c r="C825" i="3"/>
  <c r="B875" i="7" s="1"/>
  <c r="B825" i="3"/>
  <c r="AT824" i="3"/>
  <c r="AR824" i="3"/>
  <c r="AO824" i="3"/>
  <c r="AG824" i="3"/>
  <c r="I824" i="3"/>
  <c r="G824" i="3"/>
  <c r="F824" i="3"/>
  <c r="E874" i="7" s="1"/>
  <c r="E824" i="3"/>
  <c r="C874" i="7" s="1"/>
  <c r="D824" i="3"/>
  <c r="C824" i="3"/>
  <c r="B874" i="7" s="1"/>
  <c r="B824" i="3"/>
  <c r="AT823" i="3"/>
  <c r="AR823" i="3"/>
  <c r="AO823" i="3"/>
  <c r="AG823" i="3"/>
  <c r="I823" i="3"/>
  <c r="G823" i="3"/>
  <c r="F823" i="3"/>
  <c r="E873" i="7" s="1"/>
  <c r="D873" i="7" s="1"/>
  <c r="E823" i="3"/>
  <c r="C873" i="7" s="1"/>
  <c r="D823" i="3"/>
  <c r="C823" i="3"/>
  <c r="B873" i="7" s="1"/>
  <c r="B823" i="3"/>
  <c r="AT822" i="3"/>
  <c r="AR822" i="3"/>
  <c r="AO822" i="3"/>
  <c r="AG822" i="3"/>
  <c r="N822" i="3"/>
  <c r="R822" i="3" s="1"/>
  <c r="I822" i="3"/>
  <c r="G822" i="3"/>
  <c r="F822" i="3"/>
  <c r="E872" i="7" s="1"/>
  <c r="E822" i="3"/>
  <c r="C872" i="7" s="1"/>
  <c r="D822" i="3"/>
  <c r="C822" i="3"/>
  <c r="B872" i="7" s="1"/>
  <c r="B822" i="3"/>
  <c r="AT821" i="3"/>
  <c r="AR821" i="3"/>
  <c r="AO821" i="3"/>
  <c r="AG821" i="3"/>
  <c r="N821" i="3"/>
  <c r="R821" i="3" s="1"/>
  <c r="I821" i="3"/>
  <c r="G821" i="3"/>
  <c r="F821" i="3"/>
  <c r="E871" i="7" s="1"/>
  <c r="D871" i="7" s="1"/>
  <c r="E821" i="3"/>
  <c r="C871" i="7" s="1"/>
  <c r="D821" i="3"/>
  <c r="C821" i="3"/>
  <c r="B871" i="7" s="1"/>
  <c r="B821" i="3"/>
  <c r="AT820" i="3"/>
  <c r="AR820" i="3"/>
  <c r="AO820" i="3"/>
  <c r="AG820" i="3"/>
  <c r="I820" i="3"/>
  <c r="G820" i="3"/>
  <c r="F820" i="3"/>
  <c r="E870" i="7" s="1"/>
  <c r="D870" i="7" s="1"/>
  <c r="E820" i="3"/>
  <c r="C870" i="7" s="1"/>
  <c r="D820" i="3"/>
  <c r="C820" i="3"/>
  <c r="B870" i="7" s="1"/>
  <c r="B820" i="3"/>
  <c r="AT819" i="3"/>
  <c r="AR819" i="3"/>
  <c r="AO819" i="3"/>
  <c r="AG819" i="3"/>
  <c r="I819" i="3"/>
  <c r="G819" i="3"/>
  <c r="F819" i="3"/>
  <c r="E869" i="7" s="1"/>
  <c r="D869" i="7" s="1"/>
  <c r="E819" i="3"/>
  <c r="C869" i="7" s="1"/>
  <c r="D819" i="3"/>
  <c r="C819" i="3"/>
  <c r="B819" i="3"/>
  <c r="AT818" i="3"/>
  <c r="AR818" i="3"/>
  <c r="AO818" i="3"/>
  <c r="AG818" i="3"/>
  <c r="I818" i="3"/>
  <c r="G818" i="3"/>
  <c r="F818" i="3"/>
  <c r="E868" i="7" s="1"/>
  <c r="D868" i="7" s="1"/>
  <c r="E818" i="3"/>
  <c r="C868" i="7" s="1"/>
  <c r="D818" i="3"/>
  <c r="C818" i="3"/>
  <c r="B868" i="7" s="1"/>
  <c r="B818" i="3"/>
  <c r="AT817" i="3"/>
  <c r="AR817" i="3"/>
  <c r="AO817" i="3"/>
  <c r="AG817" i="3"/>
  <c r="N817" i="3"/>
  <c r="R817" i="3" s="1"/>
  <c r="I817" i="3"/>
  <c r="G817" i="3"/>
  <c r="F817" i="3"/>
  <c r="E867" i="7" s="1"/>
  <c r="D867" i="7" s="1"/>
  <c r="E817" i="3"/>
  <c r="C867" i="7" s="1"/>
  <c r="D817" i="3"/>
  <c r="C817" i="3"/>
  <c r="B867" i="7" s="1"/>
  <c r="B817" i="3"/>
  <c r="AT816" i="3"/>
  <c r="AR816" i="3"/>
  <c r="AO816" i="3"/>
  <c r="AG816" i="3"/>
  <c r="N816" i="3"/>
  <c r="R816" i="3" s="1"/>
  <c r="K870" i="15" s="1"/>
  <c r="I816" i="3"/>
  <c r="G816" i="3"/>
  <c r="F816" i="3"/>
  <c r="E866" i="7" s="1"/>
  <c r="E816" i="3"/>
  <c r="C866" i="7" s="1"/>
  <c r="D816" i="3"/>
  <c r="C816" i="3"/>
  <c r="B866" i="7" s="1"/>
  <c r="B816" i="3"/>
  <c r="AT815" i="3"/>
  <c r="AR815" i="3"/>
  <c r="AO815" i="3"/>
  <c r="AG815" i="3"/>
  <c r="I815" i="3"/>
  <c r="G815" i="3"/>
  <c r="F815" i="3"/>
  <c r="E865" i="7" s="1"/>
  <c r="D865" i="7" s="1"/>
  <c r="E815" i="3"/>
  <c r="C865" i="7" s="1"/>
  <c r="D815" i="3"/>
  <c r="C815" i="3"/>
  <c r="B815" i="3"/>
  <c r="AT814" i="3"/>
  <c r="AR814" i="3"/>
  <c r="AO814" i="3"/>
  <c r="AG814" i="3"/>
  <c r="I814" i="3"/>
  <c r="G814" i="3"/>
  <c r="F814" i="3"/>
  <c r="E864" i="7" s="1"/>
  <c r="E814" i="3"/>
  <c r="C864" i="7" s="1"/>
  <c r="D814" i="3"/>
  <c r="C814" i="3"/>
  <c r="B864" i="7" s="1"/>
  <c r="B814" i="3"/>
  <c r="AT813" i="3"/>
  <c r="AR813" i="3"/>
  <c r="AO813" i="3"/>
  <c r="AG813" i="3"/>
  <c r="I813" i="3"/>
  <c r="G813" i="3"/>
  <c r="F813" i="3"/>
  <c r="E863" i="7" s="1"/>
  <c r="D863" i="7" s="1"/>
  <c r="E813" i="3"/>
  <c r="C863" i="7" s="1"/>
  <c r="D813" i="3"/>
  <c r="C813" i="3"/>
  <c r="B813" i="3"/>
  <c r="AT812" i="3"/>
  <c r="AR812" i="3"/>
  <c r="AO812" i="3"/>
  <c r="AG812" i="3"/>
  <c r="I812" i="3"/>
  <c r="G812" i="3"/>
  <c r="F812" i="3"/>
  <c r="E862" i="7" s="1"/>
  <c r="D862" i="7" s="1"/>
  <c r="E812" i="3"/>
  <c r="C862" i="7" s="1"/>
  <c r="D812" i="3"/>
  <c r="C812" i="3"/>
  <c r="B862" i="7" s="1"/>
  <c r="B812" i="3"/>
  <c r="AT811" i="3"/>
  <c r="AR811" i="3"/>
  <c r="AO811" i="3"/>
  <c r="AG811" i="3"/>
  <c r="I811" i="3"/>
  <c r="G811" i="3"/>
  <c r="F811" i="3"/>
  <c r="E861" i="7" s="1"/>
  <c r="E811" i="3"/>
  <c r="C861" i="7" s="1"/>
  <c r="D811" i="3"/>
  <c r="C811" i="3"/>
  <c r="B811" i="3"/>
  <c r="AT810" i="3"/>
  <c r="AR810" i="3"/>
  <c r="AO810" i="3"/>
  <c r="AG810" i="3"/>
  <c r="I810" i="3"/>
  <c r="G810" i="3"/>
  <c r="F810" i="3"/>
  <c r="E860" i="7" s="1"/>
  <c r="D860" i="7" s="1"/>
  <c r="E810" i="3"/>
  <c r="C860" i="7" s="1"/>
  <c r="D810" i="3"/>
  <c r="C810" i="3"/>
  <c r="B860" i="7" s="1"/>
  <c r="B810" i="3"/>
  <c r="AT809" i="3"/>
  <c r="AR809" i="3"/>
  <c r="AO809" i="3"/>
  <c r="AG809" i="3"/>
  <c r="I809" i="3"/>
  <c r="G809" i="3"/>
  <c r="F809" i="3"/>
  <c r="E859" i="7" s="1"/>
  <c r="E809" i="3"/>
  <c r="C859" i="7" s="1"/>
  <c r="D809" i="3"/>
  <c r="C809" i="3"/>
  <c r="B859" i="7" s="1"/>
  <c r="B809" i="3"/>
  <c r="AT808" i="3"/>
  <c r="AR808" i="3"/>
  <c r="AO808" i="3"/>
  <c r="AG808" i="3"/>
  <c r="N808" i="3"/>
  <c r="R808" i="3" s="1"/>
  <c r="I808" i="3"/>
  <c r="G808" i="3"/>
  <c r="F808" i="3"/>
  <c r="E858" i="7" s="1"/>
  <c r="D858" i="7" s="1"/>
  <c r="E808" i="3"/>
  <c r="C858" i="7" s="1"/>
  <c r="D808" i="3"/>
  <c r="C808" i="3"/>
  <c r="B858" i="7" s="1"/>
  <c r="B808" i="3"/>
  <c r="AT807" i="3"/>
  <c r="AR807" i="3"/>
  <c r="AO807" i="3"/>
  <c r="AG807" i="3"/>
  <c r="I807" i="3"/>
  <c r="G807" i="3"/>
  <c r="F807" i="3"/>
  <c r="E857" i="7" s="1"/>
  <c r="E807" i="3"/>
  <c r="C857" i="7" s="1"/>
  <c r="D807" i="3"/>
  <c r="C807" i="3"/>
  <c r="B807" i="3"/>
  <c r="AT806" i="3"/>
  <c r="AR806" i="3"/>
  <c r="AO806" i="3"/>
  <c r="AG806" i="3"/>
  <c r="I806" i="3"/>
  <c r="G806" i="3"/>
  <c r="F806" i="3"/>
  <c r="E856" i="7" s="1"/>
  <c r="D856" i="7" s="1"/>
  <c r="E806" i="3"/>
  <c r="C856" i="7" s="1"/>
  <c r="D806" i="3"/>
  <c r="C806" i="3"/>
  <c r="B856" i="7" s="1"/>
  <c r="B806" i="3"/>
  <c r="AT805" i="3"/>
  <c r="AR805" i="3"/>
  <c r="AO805" i="3"/>
  <c r="AG805" i="3"/>
  <c r="I805" i="3"/>
  <c r="G805" i="3"/>
  <c r="F805" i="3"/>
  <c r="E855" i="7" s="1"/>
  <c r="E805" i="3"/>
  <c r="C855" i="7" s="1"/>
  <c r="D805" i="3"/>
  <c r="C805" i="3"/>
  <c r="B855" i="7" s="1"/>
  <c r="B805" i="3"/>
  <c r="AT804" i="3"/>
  <c r="AR804" i="3"/>
  <c r="AO804" i="3"/>
  <c r="AG804" i="3"/>
  <c r="I804" i="3"/>
  <c r="G804" i="3"/>
  <c r="F804" i="3"/>
  <c r="E854" i="7" s="1"/>
  <c r="D854" i="7" s="1"/>
  <c r="E804" i="3"/>
  <c r="C854" i="7" s="1"/>
  <c r="D804" i="3"/>
  <c r="C804" i="3"/>
  <c r="B854" i="7" s="1"/>
  <c r="B804" i="3"/>
  <c r="AT803" i="3"/>
  <c r="AR803" i="3"/>
  <c r="AO803" i="3"/>
  <c r="AG803" i="3"/>
  <c r="I803" i="3"/>
  <c r="G803" i="3"/>
  <c r="F803" i="3"/>
  <c r="E853" i="7" s="1"/>
  <c r="E803" i="3"/>
  <c r="C853" i="7" s="1"/>
  <c r="D803" i="3"/>
  <c r="C803" i="3"/>
  <c r="B803" i="3"/>
  <c r="AT802" i="3"/>
  <c r="AR802" i="3"/>
  <c r="AO802" i="3"/>
  <c r="AG802" i="3"/>
  <c r="I802" i="3"/>
  <c r="G802" i="3"/>
  <c r="F802" i="3"/>
  <c r="E852" i="7" s="1"/>
  <c r="D852" i="7" s="1"/>
  <c r="E802" i="3"/>
  <c r="C852" i="7" s="1"/>
  <c r="D802" i="3"/>
  <c r="C802" i="3"/>
  <c r="B852" i="7" s="1"/>
  <c r="B802" i="3"/>
  <c r="AT801" i="3"/>
  <c r="AR801" i="3"/>
  <c r="AO801" i="3"/>
  <c r="AG801" i="3"/>
  <c r="I801" i="3"/>
  <c r="G801" i="3"/>
  <c r="F801" i="3"/>
  <c r="E851" i="7" s="1"/>
  <c r="E801" i="3"/>
  <c r="C851" i="7" s="1"/>
  <c r="D801" i="3"/>
  <c r="C801" i="3"/>
  <c r="B851" i="7" s="1"/>
  <c r="B801" i="3"/>
  <c r="AT800" i="3"/>
  <c r="AR800" i="3"/>
  <c r="AO800" i="3"/>
  <c r="AG800" i="3"/>
  <c r="I800" i="3"/>
  <c r="G800" i="3"/>
  <c r="F800" i="3"/>
  <c r="E850" i="7" s="1"/>
  <c r="D850" i="7" s="1"/>
  <c r="E800" i="3"/>
  <c r="C850" i="7" s="1"/>
  <c r="D800" i="3"/>
  <c r="C800" i="3"/>
  <c r="B850" i="7" s="1"/>
  <c r="B800" i="3"/>
  <c r="AT799" i="3"/>
  <c r="AR799" i="3"/>
  <c r="AO799" i="3"/>
  <c r="AG799" i="3"/>
  <c r="I799" i="3"/>
  <c r="G799" i="3"/>
  <c r="F799" i="3"/>
  <c r="E849" i="7" s="1"/>
  <c r="E799" i="3"/>
  <c r="C849" i="7" s="1"/>
  <c r="D799" i="3"/>
  <c r="C799" i="3"/>
  <c r="B849" i="7" s="1"/>
  <c r="B799" i="3"/>
  <c r="AT798" i="3"/>
  <c r="AR798" i="3"/>
  <c r="AO798" i="3"/>
  <c r="AG798" i="3"/>
  <c r="I798" i="3"/>
  <c r="G798" i="3"/>
  <c r="F798" i="3"/>
  <c r="E848" i="7" s="1"/>
  <c r="D848" i="7" s="1"/>
  <c r="E798" i="3"/>
  <c r="C848" i="7" s="1"/>
  <c r="D798" i="3"/>
  <c r="C798" i="3"/>
  <c r="B798" i="3"/>
  <c r="AT797" i="3"/>
  <c r="AR797" i="3"/>
  <c r="AO797" i="3"/>
  <c r="AG797" i="3"/>
  <c r="I797" i="3"/>
  <c r="G797" i="3"/>
  <c r="F797" i="3"/>
  <c r="E847" i="7" s="1"/>
  <c r="E797" i="3"/>
  <c r="C847" i="7" s="1"/>
  <c r="D797" i="3"/>
  <c r="C797" i="3"/>
  <c r="B847" i="7" s="1"/>
  <c r="B797" i="3"/>
  <c r="AT796" i="3"/>
  <c r="AR796" i="3"/>
  <c r="AO796" i="3"/>
  <c r="AG796" i="3"/>
  <c r="N796" i="3"/>
  <c r="R796" i="3" s="1"/>
  <c r="I796" i="3"/>
  <c r="G796" i="3"/>
  <c r="F796" i="3"/>
  <c r="E846" i="7" s="1"/>
  <c r="D846" i="7" s="1"/>
  <c r="E796" i="3"/>
  <c r="C846" i="7" s="1"/>
  <c r="D796" i="3"/>
  <c r="C796" i="3"/>
  <c r="B846" i="7" s="1"/>
  <c r="B796" i="3"/>
  <c r="AT795" i="3"/>
  <c r="AR795" i="3"/>
  <c r="AO795" i="3"/>
  <c r="AG795" i="3"/>
  <c r="N795" i="3"/>
  <c r="R795" i="3" s="1"/>
  <c r="I795" i="3"/>
  <c r="G795" i="3"/>
  <c r="F795" i="3"/>
  <c r="E845" i="7" s="1"/>
  <c r="E795" i="3"/>
  <c r="C845" i="7" s="1"/>
  <c r="D795" i="3"/>
  <c r="C795" i="3"/>
  <c r="B845" i="7" s="1"/>
  <c r="B795" i="3"/>
  <c r="AT794" i="3"/>
  <c r="AR794" i="3"/>
  <c r="AO794" i="3"/>
  <c r="AG794" i="3"/>
  <c r="I794" i="3"/>
  <c r="G794" i="3"/>
  <c r="F794" i="3"/>
  <c r="E844" i="7" s="1"/>
  <c r="D844" i="7" s="1"/>
  <c r="E794" i="3"/>
  <c r="C844" i="7" s="1"/>
  <c r="D794" i="3"/>
  <c r="C794" i="3"/>
  <c r="B794" i="3"/>
  <c r="AT793" i="3"/>
  <c r="AR793" i="3"/>
  <c r="AO793" i="3"/>
  <c r="AG793" i="3"/>
  <c r="I793" i="3"/>
  <c r="G793" i="3"/>
  <c r="F793" i="3"/>
  <c r="E843" i="7" s="1"/>
  <c r="E793" i="3"/>
  <c r="C843" i="7" s="1"/>
  <c r="D793" i="3"/>
  <c r="C793" i="3"/>
  <c r="B843" i="7" s="1"/>
  <c r="B793" i="3"/>
  <c r="AT792" i="3"/>
  <c r="AR792" i="3"/>
  <c r="AO792" i="3"/>
  <c r="AG792" i="3"/>
  <c r="I792" i="3"/>
  <c r="G792" i="3"/>
  <c r="F792" i="3"/>
  <c r="E842" i="7" s="1"/>
  <c r="D842" i="7" s="1"/>
  <c r="E792" i="3"/>
  <c r="C842" i="7" s="1"/>
  <c r="D792" i="3"/>
  <c r="C792" i="3"/>
  <c r="B842" i="7" s="1"/>
  <c r="B792" i="3"/>
  <c r="AT791" i="3"/>
  <c r="AR791" i="3"/>
  <c r="AO791" i="3"/>
  <c r="AG791" i="3"/>
  <c r="I791" i="3"/>
  <c r="G791" i="3"/>
  <c r="F791" i="3"/>
  <c r="E841" i="7" s="1"/>
  <c r="E791" i="3"/>
  <c r="C841" i="7" s="1"/>
  <c r="D791" i="3"/>
  <c r="C791" i="3"/>
  <c r="B841" i="7" s="1"/>
  <c r="B791" i="3"/>
  <c r="AT790" i="3"/>
  <c r="AR790" i="3"/>
  <c r="AO790" i="3"/>
  <c r="AG790" i="3"/>
  <c r="I790" i="3"/>
  <c r="G790" i="3"/>
  <c r="F790" i="3"/>
  <c r="E840" i="7" s="1"/>
  <c r="D840" i="7" s="1"/>
  <c r="E790" i="3"/>
  <c r="C840" i="7" s="1"/>
  <c r="D790" i="3"/>
  <c r="C790" i="3"/>
  <c r="B790" i="3"/>
  <c r="AT789" i="3"/>
  <c r="AR789" i="3"/>
  <c r="AO789" i="3"/>
  <c r="AG789" i="3"/>
  <c r="I789" i="3"/>
  <c r="G789" i="3"/>
  <c r="F789" i="3"/>
  <c r="E839" i="7" s="1"/>
  <c r="E789" i="3"/>
  <c r="C839" i="7" s="1"/>
  <c r="D789" i="3"/>
  <c r="C789" i="3"/>
  <c r="B839" i="7" s="1"/>
  <c r="B789" i="3"/>
  <c r="AT788" i="3"/>
  <c r="AR788" i="3"/>
  <c r="AO788" i="3"/>
  <c r="AG788" i="3"/>
  <c r="N788" i="3"/>
  <c r="R788" i="3" s="1"/>
  <c r="I788" i="3"/>
  <c r="G788" i="3"/>
  <c r="F788" i="3"/>
  <c r="E838" i="7" s="1"/>
  <c r="D838" i="7" s="1"/>
  <c r="E788" i="3"/>
  <c r="C838" i="7" s="1"/>
  <c r="D788" i="3"/>
  <c r="C788" i="3"/>
  <c r="B838" i="7" s="1"/>
  <c r="B788" i="3"/>
  <c r="AT787" i="3"/>
  <c r="AR787" i="3"/>
  <c r="AO787" i="3"/>
  <c r="AG787" i="3"/>
  <c r="N787" i="3"/>
  <c r="R787" i="3" s="1"/>
  <c r="I787" i="3"/>
  <c r="G787" i="3"/>
  <c r="F787" i="3"/>
  <c r="E837" i="7" s="1"/>
  <c r="E787" i="3"/>
  <c r="C837" i="7" s="1"/>
  <c r="D787" i="3"/>
  <c r="C787" i="3"/>
  <c r="B837" i="7" s="1"/>
  <c r="B787" i="3"/>
  <c r="AT786" i="3"/>
  <c r="AR786" i="3"/>
  <c r="AO786" i="3"/>
  <c r="AG786" i="3"/>
  <c r="I786" i="3"/>
  <c r="G786" i="3"/>
  <c r="F786" i="3"/>
  <c r="E836" i="7" s="1"/>
  <c r="D836" i="7" s="1"/>
  <c r="E786" i="3"/>
  <c r="C836" i="7" s="1"/>
  <c r="D786" i="3"/>
  <c r="C786" i="3"/>
  <c r="B786" i="3"/>
  <c r="AT785" i="3"/>
  <c r="AR785" i="3"/>
  <c r="AO785" i="3"/>
  <c r="AG785" i="3"/>
  <c r="I785" i="3"/>
  <c r="G785" i="3"/>
  <c r="F785" i="3"/>
  <c r="E835" i="7" s="1"/>
  <c r="E785" i="3"/>
  <c r="C835" i="7" s="1"/>
  <c r="D785" i="3"/>
  <c r="C785" i="3"/>
  <c r="B835" i="7" s="1"/>
  <c r="B785" i="3"/>
  <c r="AT784" i="3"/>
  <c r="AR784" i="3"/>
  <c r="AO784" i="3"/>
  <c r="AG784" i="3"/>
  <c r="I784" i="3"/>
  <c r="G784" i="3"/>
  <c r="F784" i="3"/>
  <c r="E834" i="7" s="1"/>
  <c r="D834" i="7" s="1"/>
  <c r="E784" i="3"/>
  <c r="C834" i="7" s="1"/>
  <c r="D784" i="3"/>
  <c r="C784" i="3"/>
  <c r="B834" i="7" s="1"/>
  <c r="B784" i="3"/>
  <c r="AT783" i="3"/>
  <c r="AR783" i="3"/>
  <c r="AO783" i="3"/>
  <c r="AG783" i="3"/>
  <c r="N783" i="3"/>
  <c r="R783" i="3" s="1"/>
  <c r="I783" i="3"/>
  <c r="G783" i="3"/>
  <c r="F783" i="3"/>
  <c r="E833" i="7" s="1"/>
  <c r="E783" i="3"/>
  <c r="C833" i="7" s="1"/>
  <c r="D783" i="3"/>
  <c r="C783" i="3"/>
  <c r="B833" i="7" s="1"/>
  <c r="B783" i="3"/>
  <c r="AT782" i="3"/>
  <c r="AR782" i="3"/>
  <c r="AO782" i="3"/>
  <c r="AG782" i="3"/>
  <c r="I782" i="3"/>
  <c r="G782" i="3"/>
  <c r="F782" i="3"/>
  <c r="E832" i="7" s="1"/>
  <c r="D832" i="7" s="1"/>
  <c r="E782" i="3"/>
  <c r="C832" i="7" s="1"/>
  <c r="D782" i="3"/>
  <c r="C782" i="3"/>
  <c r="B782" i="3"/>
  <c r="AT781" i="3"/>
  <c r="AR781" i="3"/>
  <c r="AO781" i="3"/>
  <c r="AG781" i="3"/>
  <c r="I781" i="3"/>
  <c r="G781" i="3"/>
  <c r="F781" i="3"/>
  <c r="E831" i="7" s="1"/>
  <c r="E781" i="3"/>
  <c r="C831" i="7" s="1"/>
  <c r="D781" i="3"/>
  <c r="C781" i="3"/>
  <c r="B831" i="7" s="1"/>
  <c r="B781" i="3"/>
  <c r="AT780" i="3"/>
  <c r="AR780" i="3"/>
  <c r="AO780" i="3"/>
  <c r="AG780" i="3"/>
  <c r="I780" i="3"/>
  <c r="G780" i="3"/>
  <c r="F780" i="3"/>
  <c r="E830" i="7" s="1"/>
  <c r="D830" i="7" s="1"/>
  <c r="E780" i="3"/>
  <c r="C830" i="7" s="1"/>
  <c r="D780" i="3"/>
  <c r="C780" i="3"/>
  <c r="B830" i="7" s="1"/>
  <c r="B780" i="3"/>
  <c r="AT779" i="3"/>
  <c r="AR779" i="3"/>
  <c r="AO779" i="3"/>
  <c r="AG779" i="3"/>
  <c r="I779" i="3"/>
  <c r="G779" i="3"/>
  <c r="F779" i="3"/>
  <c r="E829" i="7" s="1"/>
  <c r="E779" i="3"/>
  <c r="C829" i="7" s="1"/>
  <c r="D779" i="3"/>
  <c r="C779" i="3"/>
  <c r="B829" i="7" s="1"/>
  <c r="B779" i="3"/>
  <c r="AT778" i="3"/>
  <c r="AR778" i="3"/>
  <c r="AO778" i="3"/>
  <c r="AG778" i="3"/>
  <c r="I778" i="3"/>
  <c r="G778" i="3"/>
  <c r="F778" i="3"/>
  <c r="E828" i="7" s="1"/>
  <c r="D828" i="7" s="1"/>
  <c r="E778" i="3"/>
  <c r="C828" i="7" s="1"/>
  <c r="D778" i="3"/>
  <c r="C778" i="3"/>
  <c r="B778" i="3"/>
  <c r="AT777" i="3"/>
  <c r="AR777" i="3"/>
  <c r="AO777" i="3"/>
  <c r="AG777" i="3"/>
  <c r="I777" i="3"/>
  <c r="G777" i="3"/>
  <c r="F777" i="3"/>
  <c r="E827" i="7" s="1"/>
  <c r="E777" i="3"/>
  <c r="C827" i="7" s="1"/>
  <c r="D777" i="3"/>
  <c r="C777" i="3"/>
  <c r="B827" i="7" s="1"/>
  <c r="B777" i="3"/>
  <c r="AT776" i="3"/>
  <c r="AR776" i="3"/>
  <c r="AO776" i="3"/>
  <c r="AG776" i="3"/>
  <c r="N776" i="3"/>
  <c r="R776" i="3" s="1"/>
  <c r="I776" i="3"/>
  <c r="G776" i="3"/>
  <c r="F776" i="3"/>
  <c r="E826" i="7" s="1"/>
  <c r="D826" i="7" s="1"/>
  <c r="E776" i="3"/>
  <c r="C826" i="7" s="1"/>
  <c r="D776" i="3"/>
  <c r="C776" i="3"/>
  <c r="B826" i="7" s="1"/>
  <c r="B776" i="3"/>
  <c r="AT775" i="3"/>
  <c r="AR775" i="3"/>
  <c r="AO775" i="3"/>
  <c r="AG775" i="3"/>
  <c r="N775" i="3"/>
  <c r="R775" i="3" s="1"/>
  <c r="I775" i="3"/>
  <c r="G775" i="3"/>
  <c r="F775" i="3"/>
  <c r="E825" i="7" s="1"/>
  <c r="E775" i="3"/>
  <c r="C825" i="7" s="1"/>
  <c r="D775" i="3"/>
  <c r="C775" i="3"/>
  <c r="B825" i="7" s="1"/>
  <c r="B775" i="3"/>
  <c r="AT774" i="3"/>
  <c r="AR774" i="3"/>
  <c r="AO774" i="3"/>
  <c r="AG774" i="3"/>
  <c r="I774" i="3"/>
  <c r="G774" i="3"/>
  <c r="F774" i="3"/>
  <c r="E824" i="7" s="1"/>
  <c r="D824" i="7" s="1"/>
  <c r="E774" i="3"/>
  <c r="C824" i="7" s="1"/>
  <c r="D774" i="3"/>
  <c r="C774" i="3"/>
  <c r="B774" i="3"/>
  <c r="AT773" i="3"/>
  <c r="AR773" i="3"/>
  <c r="AO773" i="3"/>
  <c r="AG773" i="3"/>
  <c r="I773" i="3"/>
  <c r="G773" i="3"/>
  <c r="F773" i="3"/>
  <c r="E823" i="7" s="1"/>
  <c r="E773" i="3"/>
  <c r="C823" i="7" s="1"/>
  <c r="D773" i="3"/>
  <c r="C773" i="3"/>
  <c r="B823" i="7" s="1"/>
  <c r="B773" i="3"/>
  <c r="AT772" i="3"/>
  <c r="AR772" i="3"/>
  <c r="AO772" i="3"/>
  <c r="AG772" i="3"/>
  <c r="I772" i="3"/>
  <c r="G772" i="3"/>
  <c r="F772" i="3"/>
  <c r="E822" i="7" s="1"/>
  <c r="D822" i="7" s="1"/>
  <c r="E772" i="3"/>
  <c r="C822" i="7" s="1"/>
  <c r="D772" i="3"/>
  <c r="C772" i="3"/>
  <c r="B822" i="7" s="1"/>
  <c r="B772" i="3"/>
  <c r="AT771" i="3"/>
  <c r="AR771" i="3"/>
  <c r="AO771" i="3"/>
  <c r="AG771" i="3"/>
  <c r="I771" i="3"/>
  <c r="G771" i="3"/>
  <c r="F771" i="3"/>
  <c r="E821" i="7" s="1"/>
  <c r="E771" i="3"/>
  <c r="C821" i="7" s="1"/>
  <c r="D771" i="3"/>
  <c r="C771" i="3"/>
  <c r="B821" i="7" s="1"/>
  <c r="B771" i="3"/>
  <c r="AT770" i="3"/>
  <c r="AR770" i="3"/>
  <c r="AO770" i="3"/>
  <c r="AG770" i="3"/>
  <c r="I770" i="3"/>
  <c r="G770" i="3"/>
  <c r="F770" i="3"/>
  <c r="E820" i="7" s="1"/>
  <c r="D820" i="7" s="1"/>
  <c r="E770" i="3"/>
  <c r="C820" i="7" s="1"/>
  <c r="D770" i="3"/>
  <c r="C770" i="3"/>
  <c r="B770" i="3"/>
  <c r="AT769" i="3"/>
  <c r="AR769" i="3"/>
  <c r="AO769" i="3"/>
  <c r="AG769" i="3"/>
  <c r="I769" i="3"/>
  <c r="G769" i="3"/>
  <c r="F769" i="3"/>
  <c r="E819" i="7" s="1"/>
  <c r="E769" i="3"/>
  <c r="C819" i="7" s="1"/>
  <c r="D769" i="3"/>
  <c r="C769" i="3"/>
  <c r="B819" i="7" s="1"/>
  <c r="B769" i="3"/>
  <c r="AT768" i="3"/>
  <c r="AR768" i="3"/>
  <c r="AO768" i="3"/>
  <c r="AG768" i="3"/>
  <c r="N768" i="3"/>
  <c r="R768" i="3" s="1"/>
  <c r="I768" i="3"/>
  <c r="G768" i="3"/>
  <c r="F768" i="3"/>
  <c r="E818" i="7" s="1"/>
  <c r="D818" i="7" s="1"/>
  <c r="E768" i="3"/>
  <c r="C818" i="7" s="1"/>
  <c r="D768" i="3"/>
  <c r="C768" i="3"/>
  <c r="B818" i="7" s="1"/>
  <c r="B768" i="3"/>
  <c r="AT767" i="3"/>
  <c r="AR767" i="3"/>
  <c r="AO767" i="3"/>
  <c r="AG767" i="3"/>
  <c r="N767" i="3"/>
  <c r="R767" i="3" s="1"/>
  <c r="I767" i="3"/>
  <c r="G767" i="3"/>
  <c r="F767" i="3"/>
  <c r="E817" i="7" s="1"/>
  <c r="E767" i="3"/>
  <c r="C817" i="7" s="1"/>
  <c r="D767" i="3"/>
  <c r="C767" i="3"/>
  <c r="B817" i="7" s="1"/>
  <c r="B767" i="3"/>
  <c r="AT766" i="3"/>
  <c r="AR766" i="3"/>
  <c r="AO766" i="3"/>
  <c r="AG766" i="3"/>
  <c r="I766" i="3"/>
  <c r="G766" i="3"/>
  <c r="F766" i="3"/>
  <c r="E816" i="7" s="1"/>
  <c r="D816" i="7" s="1"/>
  <c r="E766" i="3"/>
  <c r="C816" i="7" s="1"/>
  <c r="D766" i="3"/>
  <c r="C766" i="3"/>
  <c r="B766" i="3"/>
  <c r="AT765" i="3"/>
  <c r="AR765" i="3"/>
  <c r="AO765" i="3"/>
  <c r="AG765" i="3"/>
  <c r="I765" i="3"/>
  <c r="G765" i="3"/>
  <c r="F765" i="3"/>
  <c r="E815" i="7" s="1"/>
  <c r="E765" i="3"/>
  <c r="C815" i="7" s="1"/>
  <c r="D765" i="3"/>
  <c r="C765" i="3"/>
  <c r="B815" i="7" s="1"/>
  <c r="B765" i="3"/>
  <c r="AT764" i="3"/>
  <c r="AR764" i="3"/>
  <c r="AO764" i="3"/>
  <c r="AG764" i="3"/>
  <c r="I764" i="3"/>
  <c r="G764" i="3"/>
  <c r="F764" i="3"/>
  <c r="E814" i="7" s="1"/>
  <c r="D814" i="7" s="1"/>
  <c r="E764" i="3"/>
  <c r="C814" i="7" s="1"/>
  <c r="D764" i="3"/>
  <c r="C764" i="3"/>
  <c r="B814" i="7" s="1"/>
  <c r="B764" i="3"/>
  <c r="AT763" i="3"/>
  <c r="AR763" i="3"/>
  <c r="AO763" i="3"/>
  <c r="AG763" i="3"/>
  <c r="I763" i="3"/>
  <c r="G763" i="3"/>
  <c r="F763" i="3"/>
  <c r="E813" i="7" s="1"/>
  <c r="E763" i="3"/>
  <c r="C813" i="7" s="1"/>
  <c r="D763" i="3"/>
  <c r="C763" i="3"/>
  <c r="B813" i="7" s="1"/>
  <c r="B763" i="3"/>
  <c r="AT762" i="3"/>
  <c r="AR762" i="3"/>
  <c r="AO762" i="3"/>
  <c r="AG762" i="3"/>
  <c r="I762" i="3"/>
  <c r="G762" i="3"/>
  <c r="F762" i="3"/>
  <c r="E812" i="7" s="1"/>
  <c r="D812" i="7" s="1"/>
  <c r="E762" i="3"/>
  <c r="C812" i="7" s="1"/>
  <c r="D762" i="3"/>
  <c r="C762" i="3"/>
  <c r="B762" i="3"/>
  <c r="AT761" i="3"/>
  <c r="AR761" i="3"/>
  <c r="AO761" i="3"/>
  <c r="AG761" i="3"/>
  <c r="I761" i="3"/>
  <c r="G761" i="3"/>
  <c r="F761" i="3"/>
  <c r="E811" i="7" s="1"/>
  <c r="E761" i="3"/>
  <c r="C811" i="7" s="1"/>
  <c r="D761" i="3"/>
  <c r="C761" i="3"/>
  <c r="B811" i="7" s="1"/>
  <c r="B761" i="3"/>
  <c r="AT760" i="3"/>
  <c r="AR760" i="3"/>
  <c r="AO760" i="3"/>
  <c r="AG760" i="3"/>
  <c r="N760" i="3"/>
  <c r="R760" i="3" s="1"/>
  <c r="K814" i="15" s="1"/>
  <c r="I760" i="3"/>
  <c r="G760" i="3"/>
  <c r="F760" i="3"/>
  <c r="E810" i="7" s="1"/>
  <c r="D810" i="7" s="1"/>
  <c r="E760" i="3"/>
  <c r="C810" i="7" s="1"/>
  <c r="D760" i="3"/>
  <c r="C760" i="3"/>
  <c r="B810" i="7" s="1"/>
  <c r="B760" i="3"/>
  <c r="AT759" i="3"/>
  <c r="AR759" i="3"/>
  <c r="AO759" i="3"/>
  <c r="AG759" i="3"/>
  <c r="N759" i="3"/>
  <c r="R759" i="3" s="1"/>
  <c r="I759" i="3"/>
  <c r="G759" i="3"/>
  <c r="F759" i="3"/>
  <c r="E809" i="7" s="1"/>
  <c r="E759" i="3"/>
  <c r="C809" i="7" s="1"/>
  <c r="D759" i="3"/>
  <c r="C759" i="3"/>
  <c r="B809" i="7" s="1"/>
  <c r="B759" i="3"/>
  <c r="AT758" i="3"/>
  <c r="AR758" i="3"/>
  <c r="AO758" i="3"/>
  <c r="AG758" i="3"/>
  <c r="I758" i="3"/>
  <c r="G758" i="3"/>
  <c r="F758" i="3"/>
  <c r="E808" i="7" s="1"/>
  <c r="D808" i="7" s="1"/>
  <c r="E758" i="3"/>
  <c r="C808" i="7" s="1"/>
  <c r="D758" i="3"/>
  <c r="C758" i="3"/>
  <c r="B758" i="3"/>
  <c r="AT757" i="3"/>
  <c r="AR757" i="3"/>
  <c r="AO757" i="3"/>
  <c r="AG757" i="3"/>
  <c r="I757" i="3"/>
  <c r="G757" i="3"/>
  <c r="F757" i="3"/>
  <c r="E807" i="7" s="1"/>
  <c r="E757" i="3"/>
  <c r="C807" i="7" s="1"/>
  <c r="D757" i="3"/>
  <c r="C757" i="3"/>
  <c r="B757" i="3"/>
  <c r="AT756" i="3"/>
  <c r="AR756" i="3"/>
  <c r="AO756" i="3"/>
  <c r="AG756" i="3"/>
  <c r="N756" i="3"/>
  <c r="R756" i="3" s="1"/>
  <c r="K810" i="15" s="1"/>
  <c r="I756" i="3"/>
  <c r="G756" i="3"/>
  <c r="F756" i="3"/>
  <c r="E806" i="7" s="1"/>
  <c r="D806" i="7" s="1"/>
  <c r="E756" i="3"/>
  <c r="C806" i="7" s="1"/>
  <c r="D756" i="3"/>
  <c r="C756" i="3"/>
  <c r="B806" i="7" s="1"/>
  <c r="B756" i="3"/>
  <c r="AT755" i="3"/>
  <c r="AR755" i="3"/>
  <c r="AO755" i="3"/>
  <c r="AG755" i="3"/>
  <c r="N755" i="3"/>
  <c r="R755" i="3" s="1"/>
  <c r="I755" i="3"/>
  <c r="G755" i="3"/>
  <c r="F755" i="3"/>
  <c r="E805" i="7" s="1"/>
  <c r="E755" i="3"/>
  <c r="C805" i="7" s="1"/>
  <c r="D755" i="3"/>
  <c r="C755" i="3"/>
  <c r="B805" i="7" s="1"/>
  <c r="B755" i="3"/>
  <c r="AT754" i="3"/>
  <c r="AR754" i="3"/>
  <c r="AO754" i="3"/>
  <c r="AG754" i="3"/>
  <c r="I754" i="3"/>
  <c r="G754" i="3"/>
  <c r="F754" i="3"/>
  <c r="E804" i="7" s="1"/>
  <c r="D804" i="7" s="1"/>
  <c r="E754" i="3"/>
  <c r="C804" i="7" s="1"/>
  <c r="D754" i="3"/>
  <c r="C754" i="3"/>
  <c r="B754" i="3"/>
  <c r="AT753" i="3"/>
  <c r="AR753" i="3"/>
  <c r="AO753" i="3"/>
  <c r="AG753" i="3"/>
  <c r="N753" i="3"/>
  <c r="R753" i="3" s="1"/>
  <c r="I753" i="3"/>
  <c r="G753" i="3"/>
  <c r="F753" i="3"/>
  <c r="E803" i="7" s="1"/>
  <c r="E753" i="3"/>
  <c r="C803" i="7" s="1"/>
  <c r="D753" i="3"/>
  <c r="C753" i="3"/>
  <c r="B803" i="7" s="1"/>
  <c r="B753" i="3"/>
  <c r="AT752" i="3"/>
  <c r="AR752" i="3"/>
  <c r="AO752" i="3"/>
  <c r="AG752" i="3"/>
  <c r="N752" i="3"/>
  <c r="R752" i="3" s="1"/>
  <c r="I752" i="3"/>
  <c r="G752" i="3"/>
  <c r="F752" i="3"/>
  <c r="E802" i="7" s="1"/>
  <c r="D802" i="7" s="1"/>
  <c r="E752" i="3"/>
  <c r="C802" i="7" s="1"/>
  <c r="D752" i="3"/>
  <c r="C752" i="3"/>
  <c r="B802" i="7" s="1"/>
  <c r="B752" i="3"/>
  <c r="AT751" i="3"/>
  <c r="AR751" i="3"/>
  <c r="AO751" i="3"/>
  <c r="AG751" i="3"/>
  <c r="I751" i="3"/>
  <c r="G751" i="3"/>
  <c r="F751" i="3"/>
  <c r="E801" i="7" s="1"/>
  <c r="E751" i="3"/>
  <c r="C801" i="7" s="1"/>
  <c r="D751" i="3"/>
  <c r="C751" i="3"/>
  <c r="B801" i="7" s="1"/>
  <c r="B751" i="3"/>
  <c r="AT750" i="3"/>
  <c r="AR750" i="3"/>
  <c r="AO750" i="3"/>
  <c r="AG750" i="3"/>
  <c r="I750" i="3"/>
  <c r="G750" i="3"/>
  <c r="F750" i="3"/>
  <c r="E800" i="7" s="1"/>
  <c r="D800" i="7" s="1"/>
  <c r="E750" i="3"/>
  <c r="C800" i="7" s="1"/>
  <c r="D750" i="3"/>
  <c r="C750" i="3"/>
  <c r="B750" i="3"/>
  <c r="AT749" i="3"/>
  <c r="AR749" i="3"/>
  <c r="AO749" i="3"/>
  <c r="AG749" i="3"/>
  <c r="I749" i="3"/>
  <c r="G749" i="3"/>
  <c r="F749" i="3"/>
  <c r="E799" i="7" s="1"/>
  <c r="E749" i="3"/>
  <c r="C799" i="7" s="1"/>
  <c r="D749" i="3"/>
  <c r="C749" i="3"/>
  <c r="B749" i="3"/>
  <c r="AT748" i="3"/>
  <c r="AR748" i="3"/>
  <c r="AO748" i="3"/>
  <c r="AG748" i="3"/>
  <c r="N748" i="3"/>
  <c r="R748" i="3" s="1"/>
  <c r="I748" i="3"/>
  <c r="G748" i="3"/>
  <c r="F748" i="3"/>
  <c r="E798" i="7" s="1"/>
  <c r="D798" i="7" s="1"/>
  <c r="E748" i="3"/>
  <c r="C798" i="7" s="1"/>
  <c r="D748" i="3"/>
  <c r="C748" i="3"/>
  <c r="B798" i="7" s="1"/>
  <c r="B748" i="3"/>
  <c r="AT747" i="3"/>
  <c r="AR747" i="3"/>
  <c r="AO747" i="3"/>
  <c r="AG747" i="3"/>
  <c r="N747" i="3"/>
  <c r="R747" i="3" s="1"/>
  <c r="K801" i="15" s="1"/>
  <c r="I747" i="3"/>
  <c r="G747" i="3"/>
  <c r="F747" i="3"/>
  <c r="E797" i="7" s="1"/>
  <c r="E747" i="3"/>
  <c r="C797" i="7" s="1"/>
  <c r="D747" i="3"/>
  <c r="C747" i="3"/>
  <c r="B797" i="7" s="1"/>
  <c r="B747" i="3"/>
  <c r="AT746" i="3"/>
  <c r="AR746" i="3"/>
  <c r="AO746" i="3"/>
  <c r="AG746" i="3"/>
  <c r="I746" i="3"/>
  <c r="G746" i="3"/>
  <c r="F746" i="3"/>
  <c r="E796" i="7" s="1"/>
  <c r="D796" i="7" s="1"/>
  <c r="E746" i="3"/>
  <c r="C796" i="7" s="1"/>
  <c r="D746" i="3"/>
  <c r="C746" i="3"/>
  <c r="B746" i="3"/>
  <c r="AT745" i="3"/>
  <c r="AR745" i="3"/>
  <c r="AO745" i="3"/>
  <c r="AG745" i="3"/>
  <c r="N745" i="3"/>
  <c r="R745" i="3" s="1"/>
  <c r="I745" i="3"/>
  <c r="G745" i="3"/>
  <c r="F745" i="3"/>
  <c r="E795" i="7" s="1"/>
  <c r="E745" i="3"/>
  <c r="C795" i="7" s="1"/>
  <c r="D745" i="3"/>
  <c r="C745" i="3"/>
  <c r="B795" i="7" s="1"/>
  <c r="B745" i="3"/>
  <c r="AT744" i="3"/>
  <c r="AR744" i="3"/>
  <c r="AO744" i="3"/>
  <c r="AG744" i="3"/>
  <c r="N744" i="3"/>
  <c r="R744" i="3" s="1"/>
  <c r="I744" i="3"/>
  <c r="G744" i="3"/>
  <c r="F744" i="3"/>
  <c r="E794" i="7" s="1"/>
  <c r="D794" i="7" s="1"/>
  <c r="E744" i="3"/>
  <c r="C794" i="7" s="1"/>
  <c r="D744" i="3"/>
  <c r="C744" i="3"/>
  <c r="B794" i="7" s="1"/>
  <c r="B744" i="3"/>
  <c r="AT743" i="3"/>
  <c r="AR743" i="3"/>
  <c r="AO743" i="3"/>
  <c r="AG743" i="3"/>
  <c r="N743" i="3"/>
  <c r="R743" i="3" s="1"/>
  <c r="I743" i="3"/>
  <c r="G743" i="3"/>
  <c r="F743" i="3"/>
  <c r="E793" i="7" s="1"/>
  <c r="E743" i="3"/>
  <c r="C793" i="7" s="1"/>
  <c r="D743" i="3"/>
  <c r="C743" i="3"/>
  <c r="B793" i="7" s="1"/>
  <c r="B743" i="3"/>
  <c r="AT742" i="3"/>
  <c r="AR742" i="3"/>
  <c r="AO742" i="3"/>
  <c r="AG742" i="3"/>
  <c r="I742" i="3"/>
  <c r="G742" i="3"/>
  <c r="F742" i="3"/>
  <c r="E792" i="7" s="1"/>
  <c r="D792" i="7" s="1"/>
  <c r="E742" i="3"/>
  <c r="C792" i="7" s="1"/>
  <c r="D742" i="3"/>
  <c r="C742" i="3"/>
  <c r="B742" i="3"/>
  <c r="AT741" i="3"/>
  <c r="AR741" i="3"/>
  <c r="AO741" i="3"/>
  <c r="AG741" i="3"/>
  <c r="I741" i="3"/>
  <c r="G741" i="3"/>
  <c r="F741" i="3"/>
  <c r="E791" i="7" s="1"/>
  <c r="E741" i="3"/>
  <c r="C791" i="7" s="1"/>
  <c r="D741" i="3"/>
  <c r="C741" i="3"/>
  <c r="B741" i="3"/>
  <c r="AT740" i="3"/>
  <c r="AR740" i="3"/>
  <c r="AO740" i="3"/>
  <c r="AG740" i="3"/>
  <c r="N740" i="3"/>
  <c r="R740" i="3" s="1"/>
  <c r="K794" i="15" s="1"/>
  <c r="I740" i="3"/>
  <c r="G740" i="3"/>
  <c r="F740" i="3"/>
  <c r="E790" i="7" s="1"/>
  <c r="D790" i="7" s="1"/>
  <c r="E740" i="3"/>
  <c r="C790" i="7" s="1"/>
  <c r="D740" i="3"/>
  <c r="C740" i="3"/>
  <c r="B790" i="7" s="1"/>
  <c r="B740" i="3"/>
  <c r="AT739" i="3"/>
  <c r="AR739" i="3"/>
  <c r="AO739" i="3"/>
  <c r="AG739" i="3"/>
  <c r="N739" i="3"/>
  <c r="R739" i="3" s="1"/>
  <c r="I739" i="3"/>
  <c r="G739" i="3"/>
  <c r="F739" i="3"/>
  <c r="E789" i="7" s="1"/>
  <c r="D789" i="7" s="1"/>
  <c r="E739" i="3"/>
  <c r="C789" i="7" s="1"/>
  <c r="D739" i="3"/>
  <c r="C739" i="3"/>
  <c r="B789" i="7" s="1"/>
  <c r="B739" i="3"/>
  <c r="AT738" i="3"/>
  <c r="AR738" i="3"/>
  <c r="AO738" i="3"/>
  <c r="AG738" i="3"/>
  <c r="I738" i="3"/>
  <c r="G738" i="3"/>
  <c r="F738" i="3"/>
  <c r="E788" i="7" s="1"/>
  <c r="D788" i="7" s="1"/>
  <c r="E738" i="3"/>
  <c r="C788" i="7" s="1"/>
  <c r="D738" i="3"/>
  <c r="C738" i="3"/>
  <c r="B738" i="3"/>
  <c r="AT737" i="3"/>
  <c r="AR737" i="3"/>
  <c r="AO737" i="3"/>
  <c r="AG737" i="3"/>
  <c r="I737" i="3"/>
  <c r="G737" i="3"/>
  <c r="F737" i="3"/>
  <c r="E787" i="7" s="1"/>
  <c r="E737" i="3"/>
  <c r="C787" i="7" s="1"/>
  <c r="D737" i="3"/>
  <c r="C737" i="3"/>
  <c r="B787" i="7" s="1"/>
  <c r="B737" i="3"/>
  <c r="AT736" i="3"/>
  <c r="AR736" i="3"/>
  <c r="AO736" i="3"/>
  <c r="AG736" i="3"/>
  <c r="N736" i="3"/>
  <c r="R736" i="3" s="1"/>
  <c r="I736" i="3"/>
  <c r="G736" i="3"/>
  <c r="F736" i="3"/>
  <c r="E786" i="7" s="1"/>
  <c r="D786" i="7" s="1"/>
  <c r="E736" i="3"/>
  <c r="C786" i="7" s="1"/>
  <c r="D736" i="3"/>
  <c r="C736" i="3"/>
  <c r="B786" i="7" s="1"/>
  <c r="B736" i="3"/>
  <c r="AT735" i="3"/>
  <c r="AR735" i="3"/>
  <c r="AO735" i="3"/>
  <c r="AG735" i="3"/>
  <c r="I735" i="3"/>
  <c r="G735" i="3"/>
  <c r="F735" i="3"/>
  <c r="E785" i="7" s="1"/>
  <c r="D785" i="7" s="1"/>
  <c r="E735" i="3"/>
  <c r="C785" i="7" s="1"/>
  <c r="D735" i="3"/>
  <c r="C735" i="3"/>
  <c r="B785" i="7" s="1"/>
  <c r="B735" i="3"/>
  <c r="AT734" i="3"/>
  <c r="AR734" i="3"/>
  <c r="AO734" i="3"/>
  <c r="AG734" i="3"/>
  <c r="I734" i="3"/>
  <c r="G734" i="3"/>
  <c r="F734" i="3"/>
  <c r="E784" i="7" s="1"/>
  <c r="D784" i="7" s="1"/>
  <c r="E734" i="3"/>
  <c r="C784" i="7" s="1"/>
  <c r="D734" i="3"/>
  <c r="C734" i="3"/>
  <c r="B734" i="3"/>
  <c r="AT733" i="3"/>
  <c r="AR733" i="3"/>
  <c r="AO733" i="3"/>
  <c r="AG733" i="3"/>
  <c r="I733" i="3"/>
  <c r="G733" i="3"/>
  <c r="F733" i="3"/>
  <c r="E783" i="7" s="1"/>
  <c r="D783" i="7" s="1"/>
  <c r="E733" i="3"/>
  <c r="C783" i="7" s="1"/>
  <c r="D733" i="3"/>
  <c r="C733" i="3"/>
  <c r="B783" i="7" s="1"/>
  <c r="B733" i="3"/>
  <c r="AT732" i="3"/>
  <c r="AR732" i="3"/>
  <c r="AO732" i="3"/>
  <c r="AG732" i="3"/>
  <c r="I732" i="3"/>
  <c r="G732" i="3"/>
  <c r="F732" i="3"/>
  <c r="E782" i="7" s="1"/>
  <c r="D782" i="7" s="1"/>
  <c r="E732" i="3"/>
  <c r="C782" i="7" s="1"/>
  <c r="D732" i="3"/>
  <c r="C732" i="3"/>
  <c r="B782" i="7" s="1"/>
  <c r="B732" i="3"/>
  <c r="AT731" i="3"/>
  <c r="AR731" i="3"/>
  <c r="AO731" i="3"/>
  <c r="AG731" i="3"/>
  <c r="I731" i="3"/>
  <c r="G731" i="3"/>
  <c r="F731" i="3"/>
  <c r="E781" i="7" s="1"/>
  <c r="E731" i="3"/>
  <c r="C781" i="7" s="1"/>
  <c r="D731" i="3"/>
  <c r="C731" i="3"/>
  <c r="B781" i="7" s="1"/>
  <c r="B731" i="3"/>
  <c r="AT730" i="3"/>
  <c r="AR730" i="3"/>
  <c r="AO730" i="3"/>
  <c r="AG730" i="3"/>
  <c r="I730" i="3"/>
  <c r="G730" i="3"/>
  <c r="F730" i="3"/>
  <c r="E780" i="7" s="1"/>
  <c r="D780" i="7" s="1"/>
  <c r="E730" i="3"/>
  <c r="C780" i="7" s="1"/>
  <c r="D730" i="3"/>
  <c r="C730" i="3"/>
  <c r="B730" i="3"/>
  <c r="AT729" i="3"/>
  <c r="AR729" i="3"/>
  <c r="AO729" i="3"/>
  <c r="AG729" i="3"/>
  <c r="N729" i="3"/>
  <c r="R729" i="3" s="1"/>
  <c r="I729" i="3"/>
  <c r="G729" i="3"/>
  <c r="F729" i="3"/>
  <c r="E779" i="7" s="1"/>
  <c r="E729" i="3"/>
  <c r="C779" i="7" s="1"/>
  <c r="D729" i="3"/>
  <c r="C729" i="3"/>
  <c r="B779" i="7" s="1"/>
  <c r="B729" i="3"/>
  <c r="AT728" i="3"/>
  <c r="AR728" i="3"/>
  <c r="AO728" i="3"/>
  <c r="AG728" i="3"/>
  <c r="N728" i="3"/>
  <c r="R728" i="3" s="1"/>
  <c r="I728" i="3"/>
  <c r="G728" i="3"/>
  <c r="F728" i="3"/>
  <c r="E778" i="7" s="1"/>
  <c r="D778" i="7" s="1"/>
  <c r="E728" i="3"/>
  <c r="C778" i="7" s="1"/>
  <c r="D728" i="3"/>
  <c r="C728" i="3"/>
  <c r="B778" i="7" s="1"/>
  <c r="B728" i="3"/>
  <c r="AT727" i="3"/>
  <c r="AR727" i="3"/>
  <c r="AO727" i="3"/>
  <c r="AG727" i="3"/>
  <c r="N727" i="3"/>
  <c r="R727" i="3" s="1"/>
  <c r="K781" i="15" s="1"/>
  <c r="I727" i="3"/>
  <c r="G727" i="3"/>
  <c r="F727" i="3"/>
  <c r="E777" i="7" s="1"/>
  <c r="E727" i="3"/>
  <c r="C777" i="7" s="1"/>
  <c r="D727" i="3"/>
  <c r="C727" i="3"/>
  <c r="B777" i="7" s="1"/>
  <c r="B727" i="3"/>
  <c r="AT726" i="3"/>
  <c r="AR726" i="3"/>
  <c r="AO726" i="3"/>
  <c r="AG726" i="3"/>
  <c r="I726" i="3"/>
  <c r="G726" i="3"/>
  <c r="F726" i="3"/>
  <c r="E776" i="7" s="1"/>
  <c r="D776" i="7" s="1"/>
  <c r="E726" i="3"/>
  <c r="C776" i="7" s="1"/>
  <c r="D726" i="3"/>
  <c r="C726" i="3"/>
  <c r="B726" i="3"/>
  <c r="AT725" i="3"/>
  <c r="AR725" i="3"/>
  <c r="AO725" i="3"/>
  <c r="AG725" i="3"/>
  <c r="I725" i="3"/>
  <c r="G725" i="3"/>
  <c r="F725" i="3"/>
  <c r="E775" i="7" s="1"/>
  <c r="D775" i="7" s="1"/>
  <c r="E725" i="3"/>
  <c r="C775" i="7" s="1"/>
  <c r="D725" i="3"/>
  <c r="C725" i="3"/>
  <c r="B775" i="7" s="1"/>
  <c r="B725" i="3"/>
  <c r="AT724" i="3"/>
  <c r="AR724" i="3"/>
  <c r="AO724" i="3"/>
  <c r="AG724" i="3"/>
  <c r="I724" i="3"/>
  <c r="G724" i="3"/>
  <c r="F724" i="3"/>
  <c r="E774" i="7" s="1"/>
  <c r="D774" i="7" s="1"/>
  <c r="E724" i="3"/>
  <c r="C774" i="7" s="1"/>
  <c r="D724" i="3"/>
  <c r="C724" i="3"/>
  <c r="B774" i="7" s="1"/>
  <c r="B724" i="3"/>
  <c r="AT723" i="3"/>
  <c r="AR723" i="3"/>
  <c r="AO723" i="3"/>
  <c r="AG723" i="3"/>
  <c r="I723" i="3"/>
  <c r="G723" i="3"/>
  <c r="F723" i="3"/>
  <c r="E773" i="7" s="1"/>
  <c r="E723" i="3"/>
  <c r="C773" i="7" s="1"/>
  <c r="D723" i="3"/>
  <c r="C723" i="3"/>
  <c r="B773" i="7" s="1"/>
  <c r="B723" i="3"/>
  <c r="AT722" i="3"/>
  <c r="AR722" i="3"/>
  <c r="AO722" i="3"/>
  <c r="AG722" i="3"/>
  <c r="I722" i="3"/>
  <c r="G722" i="3"/>
  <c r="F722" i="3"/>
  <c r="E772" i="7" s="1"/>
  <c r="D772" i="7" s="1"/>
  <c r="E722" i="3"/>
  <c r="C772" i="7" s="1"/>
  <c r="D722" i="3"/>
  <c r="C722" i="3"/>
  <c r="B722" i="3"/>
  <c r="AT721" i="3"/>
  <c r="AR721" i="3"/>
  <c r="AO721" i="3"/>
  <c r="AG721" i="3"/>
  <c r="I721" i="3"/>
  <c r="G721" i="3"/>
  <c r="F721" i="3"/>
  <c r="E771" i="7" s="1"/>
  <c r="E721" i="3"/>
  <c r="C771" i="7" s="1"/>
  <c r="D721" i="3"/>
  <c r="C721" i="3"/>
  <c r="B771" i="7" s="1"/>
  <c r="B721" i="3"/>
  <c r="AT720" i="3"/>
  <c r="AR720" i="3"/>
  <c r="AO720" i="3"/>
  <c r="AG720" i="3"/>
  <c r="I720" i="3"/>
  <c r="G720" i="3"/>
  <c r="F720" i="3"/>
  <c r="E770" i="7" s="1"/>
  <c r="D770" i="7" s="1"/>
  <c r="E720" i="3"/>
  <c r="C770" i="7" s="1"/>
  <c r="D720" i="3"/>
  <c r="C720" i="3"/>
  <c r="B720" i="3"/>
  <c r="AT719" i="3"/>
  <c r="AR719" i="3"/>
  <c r="AO719" i="3"/>
  <c r="AG719" i="3"/>
  <c r="I719" i="3"/>
  <c r="G719" i="3"/>
  <c r="F719" i="3"/>
  <c r="E769" i="7" s="1"/>
  <c r="D769" i="7" s="1"/>
  <c r="E719" i="3"/>
  <c r="C769" i="7" s="1"/>
  <c r="D719" i="3"/>
  <c r="C719" i="3"/>
  <c r="B769" i="7" s="1"/>
  <c r="B719" i="3"/>
  <c r="AT718" i="3"/>
  <c r="AR718" i="3"/>
  <c r="AO718" i="3"/>
  <c r="AG718" i="3"/>
  <c r="I718" i="3"/>
  <c r="G718" i="3"/>
  <c r="F718" i="3"/>
  <c r="E768" i="7" s="1"/>
  <c r="D768" i="7" s="1"/>
  <c r="E718" i="3"/>
  <c r="C768" i="7" s="1"/>
  <c r="D718" i="3"/>
  <c r="C718" i="3"/>
  <c r="B718" i="3"/>
  <c r="AT717" i="3"/>
  <c r="AR717" i="3"/>
  <c r="AO717" i="3"/>
  <c r="AG717" i="3"/>
  <c r="N717" i="3"/>
  <c r="R717" i="3" s="1"/>
  <c r="I717" i="3"/>
  <c r="G717" i="3"/>
  <c r="F717" i="3"/>
  <c r="E767" i="7" s="1"/>
  <c r="D767" i="7" s="1"/>
  <c r="E717" i="3"/>
  <c r="C767" i="7" s="1"/>
  <c r="D717" i="3"/>
  <c r="C717" i="3"/>
  <c r="B767" i="7" s="1"/>
  <c r="B717" i="3"/>
  <c r="AT716" i="3"/>
  <c r="AR716" i="3"/>
  <c r="AO716" i="3"/>
  <c r="AG716" i="3"/>
  <c r="N716" i="3"/>
  <c r="R716" i="3" s="1"/>
  <c r="I716" i="3"/>
  <c r="G716" i="3"/>
  <c r="F716" i="3"/>
  <c r="E766" i="7" s="1"/>
  <c r="D766" i="7" s="1"/>
  <c r="E716" i="3"/>
  <c r="C766" i="7" s="1"/>
  <c r="D716" i="3"/>
  <c r="C716" i="3"/>
  <c r="B766" i="7" s="1"/>
  <c r="B716" i="3"/>
  <c r="AT715" i="3"/>
  <c r="AR715" i="3"/>
  <c r="AO715" i="3"/>
  <c r="AG715" i="3"/>
  <c r="I715" i="3"/>
  <c r="G715" i="3"/>
  <c r="F715" i="3"/>
  <c r="E765" i="7" s="1"/>
  <c r="E715" i="3"/>
  <c r="C765" i="7" s="1"/>
  <c r="D715" i="3"/>
  <c r="C715" i="3"/>
  <c r="B765" i="7" s="1"/>
  <c r="B715" i="3"/>
  <c r="AT714" i="3"/>
  <c r="AR714" i="3"/>
  <c r="AO714" i="3"/>
  <c r="AG714" i="3"/>
  <c r="I714" i="3"/>
  <c r="G714" i="3"/>
  <c r="F714" i="3"/>
  <c r="E764" i="7" s="1"/>
  <c r="D764" i="7" s="1"/>
  <c r="E714" i="3"/>
  <c r="C764" i="7" s="1"/>
  <c r="D714" i="3"/>
  <c r="C714" i="3"/>
  <c r="B714" i="3"/>
  <c r="AT713" i="3"/>
  <c r="AR713" i="3"/>
  <c r="AO713" i="3"/>
  <c r="AG713" i="3"/>
  <c r="N713" i="3"/>
  <c r="R713" i="3" s="1"/>
  <c r="I713" i="3"/>
  <c r="G713" i="3"/>
  <c r="F713" i="3"/>
  <c r="E763" i="7" s="1"/>
  <c r="E713" i="3"/>
  <c r="C763" i="7" s="1"/>
  <c r="D713" i="3"/>
  <c r="C713" i="3"/>
  <c r="B763" i="7" s="1"/>
  <c r="B713" i="3"/>
  <c r="AT712" i="3"/>
  <c r="AR712" i="3"/>
  <c r="AO712" i="3"/>
  <c r="AG712" i="3"/>
  <c r="I712" i="3"/>
  <c r="G712" i="3"/>
  <c r="F712" i="3"/>
  <c r="E762" i="7" s="1"/>
  <c r="D762" i="7" s="1"/>
  <c r="E712" i="3"/>
  <c r="C762" i="7" s="1"/>
  <c r="D712" i="3"/>
  <c r="C712" i="3"/>
  <c r="B762" i="7" s="1"/>
  <c r="B712" i="3"/>
  <c r="AT711" i="3"/>
  <c r="AR711" i="3"/>
  <c r="AO711" i="3"/>
  <c r="AG711" i="3"/>
  <c r="N711" i="3"/>
  <c r="R711" i="3" s="1"/>
  <c r="I711" i="3"/>
  <c r="G711" i="3"/>
  <c r="F711" i="3"/>
  <c r="E761" i="7" s="1"/>
  <c r="D761" i="7" s="1"/>
  <c r="E711" i="3"/>
  <c r="C761" i="7" s="1"/>
  <c r="D711" i="3"/>
  <c r="C711" i="3"/>
  <c r="B761" i="7" s="1"/>
  <c r="B711" i="3"/>
  <c r="AT710" i="3"/>
  <c r="AR710" i="3"/>
  <c r="AO710" i="3"/>
  <c r="AG710" i="3"/>
  <c r="N710" i="3"/>
  <c r="R710" i="3" s="1"/>
  <c r="I710" i="3"/>
  <c r="G710" i="3"/>
  <c r="F710" i="3"/>
  <c r="E760" i="7" s="1"/>
  <c r="D760" i="7" s="1"/>
  <c r="E710" i="3"/>
  <c r="C760" i="7" s="1"/>
  <c r="D710" i="3"/>
  <c r="C710" i="3"/>
  <c r="B760" i="7" s="1"/>
  <c r="B710" i="3"/>
  <c r="AT709" i="3"/>
  <c r="AR709" i="3"/>
  <c r="AO709" i="3"/>
  <c r="AG709" i="3"/>
  <c r="I709" i="3"/>
  <c r="G709" i="3"/>
  <c r="F709" i="3"/>
  <c r="E759" i="7" s="1"/>
  <c r="D759" i="7" s="1"/>
  <c r="E709" i="3"/>
  <c r="C759" i="7" s="1"/>
  <c r="D709" i="3"/>
  <c r="C709" i="3"/>
  <c r="B759" i="7" s="1"/>
  <c r="B709" i="3"/>
  <c r="AT708" i="3"/>
  <c r="AR708" i="3"/>
  <c r="AO708" i="3"/>
  <c r="AG708" i="3"/>
  <c r="I708" i="3"/>
  <c r="G708" i="3"/>
  <c r="F708" i="3"/>
  <c r="E758" i="7" s="1"/>
  <c r="D758" i="7" s="1"/>
  <c r="E708" i="3"/>
  <c r="C758" i="7" s="1"/>
  <c r="D708" i="3"/>
  <c r="C708" i="3"/>
  <c r="B758" i="7" s="1"/>
  <c r="B708" i="3"/>
  <c r="AT707" i="3"/>
  <c r="AR707" i="3"/>
  <c r="AO707" i="3"/>
  <c r="AG707" i="3"/>
  <c r="I707" i="3"/>
  <c r="G707" i="3"/>
  <c r="F707" i="3"/>
  <c r="E757" i="7" s="1"/>
  <c r="E707" i="3"/>
  <c r="C757" i="7" s="1"/>
  <c r="D707" i="3"/>
  <c r="C707" i="3"/>
  <c r="B757" i="7" s="1"/>
  <c r="B707" i="3"/>
  <c r="AT706" i="3"/>
  <c r="AR706" i="3"/>
  <c r="AO706" i="3"/>
  <c r="AG706" i="3"/>
  <c r="I706" i="3"/>
  <c r="G706" i="3"/>
  <c r="F706" i="3"/>
  <c r="E756" i="7" s="1"/>
  <c r="D756" i="7" s="1"/>
  <c r="E706" i="3"/>
  <c r="C756" i="7" s="1"/>
  <c r="D706" i="3"/>
  <c r="C706" i="3"/>
  <c r="B756" i="7" s="1"/>
  <c r="B706" i="3"/>
  <c r="AT705" i="3"/>
  <c r="AR705" i="3"/>
  <c r="AO705" i="3"/>
  <c r="AG705" i="3"/>
  <c r="I705" i="3"/>
  <c r="G705" i="3"/>
  <c r="F705" i="3"/>
  <c r="E755" i="7" s="1"/>
  <c r="E705" i="3"/>
  <c r="C755" i="7" s="1"/>
  <c r="D705" i="3"/>
  <c r="C705" i="3"/>
  <c r="B755" i="7" s="1"/>
  <c r="B705" i="3"/>
  <c r="AT704" i="3"/>
  <c r="AR704" i="3"/>
  <c r="AO704" i="3"/>
  <c r="AG704" i="3"/>
  <c r="I704" i="3"/>
  <c r="G704" i="3"/>
  <c r="F704" i="3"/>
  <c r="E754" i="7" s="1"/>
  <c r="D754" i="7" s="1"/>
  <c r="E704" i="3"/>
  <c r="C754" i="7" s="1"/>
  <c r="D704" i="3"/>
  <c r="C704" i="3"/>
  <c r="B754" i="7" s="1"/>
  <c r="B704" i="3"/>
  <c r="AT703" i="3"/>
  <c r="AR703" i="3"/>
  <c r="AO703" i="3"/>
  <c r="AG703" i="3"/>
  <c r="N703" i="3"/>
  <c r="R703" i="3" s="1"/>
  <c r="K757" i="15" s="1"/>
  <c r="I703" i="3"/>
  <c r="G703" i="3"/>
  <c r="F703" i="3"/>
  <c r="E753" i="7" s="1"/>
  <c r="D753" i="7" s="1"/>
  <c r="E703" i="3"/>
  <c r="C753" i="7" s="1"/>
  <c r="D703" i="3"/>
  <c r="C703" i="3"/>
  <c r="B753" i="7" s="1"/>
  <c r="B703" i="3"/>
  <c r="AT702" i="3"/>
  <c r="AR702" i="3"/>
  <c r="AO702" i="3"/>
  <c r="AG702" i="3"/>
  <c r="N702" i="3"/>
  <c r="R702" i="3" s="1"/>
  <c r="I702" i="3"/>
  <c r="G702" i="3"/>
  <c r="F702" i="3"/>
  <c r="E752" i="7" s="1"/>
  <c r="D752" i="7" s="1"/>
  <c r="E702" i="3"/>
  <c r="C752" i="7" s="1"/>
  <c r="D702" i="3"/>
  <c r="C702" i="3"/>
  <c r="B752" i="7" s="1"/>
  <c r="B702" i="3"/>
  <c r="AT701" i="3"/>
  <c r="AR701" i="3"/>
  <c r="AO701" i="3"/>
  <c r="AG701" i="3"/>
  <c r="I701" i="3"/>
  <c r="G701" i="3"/>
  <c r="F701" i="3"/>
  <c r="E751" i="7" s="1"/>
  <c r="D751" i="7" s="1"/>
  <c r="E701" i="3"/>
  <c r="C751" i="7" s="1"/>
  <c r="D701" i="3"/>
  <c r="C701" i="3"/>
  <c r="B751" i="7" s="1"/>
  <c r="B701" i="3"/>
  <c r="AT700" i="3"/>
  <c r="AR700" i="3"/>
  <c r="AO700" i="3"/>
  <c r="AG700" i="3"/>
  <c r="I700" i="3"/>
  <c r="G700" i="3"/>
  <c r="F700" i="3"/>
  <c r="E750" i="7" s="1"/>
  <c r="D750" i="7" s="1"/>
  <c r="E700" i="3"/>
  <c r="C750" i="7" s="1"/>
  <c r="D700" i="3"/>
  <c r="C700" i="3"/>
  <c r="B750" i="7" s="1"/>
  <c r="B700" i="3"/>
  <c r="AT699" i="3"/>
  <c r="AR699" i="3"/>
  <c r="AO699" i="3"/>
  <c r="AG699" i="3"/>
  <c r="I699" i="3"/>
  <c r="G699" i="3"/>
  <c r="F699" i="3"/>
  <c r="E749" i="7" s="1"/>
  <c r="D749" i="7" s="1"/>
  <c r="E699" i="3"/>
  <c r="C749" i="7" s="1"/>
  <c r="D699" i="3"/>
  <c r="C699" i="3"/>
  <c r="B749" i="7" s="1"/>
  <c r="B699" i="3"/>
  <c r="AT698" i="3"/>
  <c r="AR698" i="3"/>
  <c r="AO698" i="3"/>
  <c r="AG698" i="3"/>
  <c r="I698" i="3"/>
  <c r="G698" i="3"/>
  <c r="F698" i="3"/>
  <c r="E748" i="7" s="1"/>
  <c r="E698" i="3"/>
  <c r="C748" i="7" s="1"/>
  <c r="D698" i="3"/>
  <c r="C698" i="3"/>
  <c r="B748" i="7" s="1"/>
  <c r="B698" i="3"/>
  <c r="AT697" i="3"/>
  <c r="AR697" i="3"/>
  <c r="AO697" i="3"/>
  <c r="AG697" i="3"/>
  <c r="I697" i="3"/>
  <c r="G697" i="3"/>
  <c r="F697" i="3"/>
  <c r="E747" i="7" s="1"/>
  <c r="D747" i="7" s="1"/>
  <c r="E697" i="3"/>
  <c r="C747" i="7" s="1"/>
  <c r="D697" i="3"/>
  <c r="C697" i="3"/>
  <c r="B747" i="7" s="1"/>
  <c r="B697" i="3"/>
  <c r="AT696" i="3"/>
  <c r="AR696" i="3"/>
  <c r="AO696" i="3"/>
  <c r="AG696" i="3"/>
  <c r="I696" i="3"/>
  <c r="G696" i="3"/>
  <c r="F696" i="3"/>
  <c r="E746" i="7" s="1"/>
  <c r="E696" i="3"/>
  <c r="C746" i="7" s="1"/>
  <c r="D696" i="3"/>
  <c r="C696" i="3"/>
  <c r="B746" i="7" s="1"/>
  <c r="B696" i="3"/>
  <c r="AT695" i="3"/>
  <c r="AR695" i="3"/>
  <c r="AO695" i="3"/>
  <c r="AG695" i="3"/>
  <c r="I695" i="3"/>
  <c r="G695" i="3"/>
  <c r="F695" i="3"/>
  <c r="E745" i="7" s="1"/>
  <c r="D745" i="7" s="1"/>
  <c r="E695" i="3"/>
  <c r="C745" i="7" s="1"/>
  <c r="D695" i="3"/>
  <c r="C695" i="3"/>
  <c r="B745" i="7" s="1"/>
  <c r="B695" i="3"/>
  <c r="AT694" i="3"/>
  <c r="AR694" i="3"/>
  <c r="AO694" i="3"/>
  <c r="AG694" i="3"/>
  <c r="I694" i="3"/>
  <c r="G694" i="3"/>
  <c r="F694" i="3"/>
  <c r="E744" i="7" s="1"/>
  <c r="E694" i="3"/>
  <c r="C744" i="7" s="1"/>
  <c r="D694" i="3"/>
  <c r="C694" i="3"/>
  <c r="B744" i="7" s="1"/>
  <c r="B694" i="3"/>
  <c r="AT693" i="3"/>
  <c r="AR693" i="3"/>
  <c r="AO693" i="3"/>
  <c r="AG693" i="3"/>
  <c r="I693" i="3"/>
  <c r="G693" i="3"/>
  <c r="F693" i="3"/>
  <c r="E743" i="7" s="1"/>
  <c r="D743" i="7" s="1"/>
  <c r="E693" i="3"/>
  <c r="C743" i="7" s="1"/>
  <c r="D693" i="3"/>
  <c r="C693" i="3"/>
  <c r="B743" i="7" s="1"/>
  <c r="B693" i="3"/>
  <c r="AT692" i="3"/>
  <c r="AR692" i="3"/>
  <c r="AO692" i="3"/>
  <c r="AG692" i="3"/>
  <c r="I692" i="3"/>
  <c r="G692" i="3"/>
  <c r="F692" i="3"/>
  <c r="E742" i="7" s="1"/>
  <c r="E692" i="3"/>
  <c r="C742" i="7" s="1"/>
  <c r="D692" i="3"/>
  <c r="C692" i="3"/>
  <c r="B742" i="7" s="1"/>
  <c r="B692" i="3"/>
  <c r="AT691" i="3"/>
  <c r="AR691" i="3"/>
  <c r="AO691" i="3"/>
  <c r="AG691" i="3"/>
  <c r="W691" i="3"/>
  <c r="N691" i="3"/>
  <c r="R691" i="3" s="1"/>
  <c r="I691" i="3"/>
  <c r="G691" i="3"/>
  <c r="F691" i="3"/>
  <c r="E741" i="7" s="1"/>
  <c r="D741" i="7" s="1"/>
  <c r="E691" i="3"/>
  <c r="C741" i="7" s="1"/>
  <c r="D691" i="3"/>
  <c r="C691" i="3"/>
  <c r="B741" i="7" s="1"/>
  <c r="B691" i="3"/>
  <c r="AT690" i="3"/>
  <c r="AR690" i="3"/>
  <c r="AO690" i="3"/>
  <c r="AG690" i="3"/>
  <c r="N690" i="3"/>
  <c r="R690" i="3" s="1"/>
  <c r="I690" i="3"/>
  <c r="G690" i="3"/>
  <c r="F690" i="3"/>
  <c r="E740" i="7" s="1"/>
  <c r="E690" i="3"/>
  <c r="C740" i="7" s="1"/>
  <c r="D690" i="3"/>
  <c r="C690" i="3"/>
  <c r="B740" i="7" s="1"/>
  <c r="B690" i="3"/>
  <c r="AT689" i="3"/>
  <c r="AR689" i="3"/>
  <c r="AO689" i="3"/>
  <c r="AG689" i="3"/>
  <c r="I689" i="3"/>
  <c r="G689" i="3"/>
  <c r="F689" i="3"/>
  <c r="E739" i="7" s="1"/>
  <c r="D739" i="7" s="1"/>
  <c r="E689" i="3"/>
  <c r="C739" i="7" s="1"/>
  <c r="D689" i="3"/>
  <c r="C689" i="3"/>
  <c r="B739" i="7" s="1"/>
  <c r="B689" i="3"/>
  <c r="AT688" i="3"/>
  <c r="AR688" i="3"/>
  <c r="AO688" i="3"/>
  <c r="AG688" i="3"/>
  <c r="I688" i="3"/>
  <c r="G688" i="3"/>
  <c r="F688" i="3"/>
  <c r="E738" i="7" s="1"/>
  <c r="E688" i="3"/>
  <c r="C738" i="7" s="1"/>
  <c r="D688" i="3"/>
  <c r="C688" i="3"/>
  <c r="B738" i="7" s="1"/>
  <c r="B688" i="3"/>
  <c r="AT687" i="3"/>
  <c r="AR687" i="3"/>
  <c r="AO687" i="3"/>
  <c r="AG687" i="3"/>
  <c r="I687" i="3"/>
  <c r="G687" i="3"/>
  <c r="F687" i="3"/>
  <c r="E737" i="7" s="1"/>
  <c r="D737" i="7" s="1"/>
  <c r="E687" i="3"/>
  <c r="C737" i="7" s="1"/>
  <c r="D687" i="3"/>
  <c r="C687" i="3"/>
  <c r="B737" i="7" s="1"/>
  <c r="B687" i="3"/>
  <c r="AT686" i="3"/>
  <c r="AR686" i="3"/>
  <c r="AO686" i="3"/>
  <c r="AG686" i="3"/>
  <c r="N686" i="3"/>
  <c r="R686" i="3" s="1"/>
  <c r="I686" i="3"/>
  <c r="G686" i="3"/>
  <c r="F686" i="3"/>
  <c r="E736" i="7" s="1"/>
  <c r="E686" i="3"/>
  <c r="C736" i="7" s="1"/>
  <c r="D686" i="3"/>
  <c r="C686" i="3"/>
  <c r="B736" i="7" s="1"/>
  <c r="B686" i="3"/>
  <c r="AT685" i="3"/>
  <c r="AR685" i="3"/>
  <c r="AO685" i="3"/>
  <c r="AG685" i="3"/>
  <c r="I685" i="3"/>
  <c r="G685" i="3"/>
  <c r="F685" i="3"/>
  <c r="E735" i="7" s="1"/>
  <c r="D735" i="7" s="1"/>
  <c r="E685" i="3"/>
  <c r="C735" i="7" s="1"/>
  <c r="D685" i="3"/>
  <c r="C685" i="3"/>
  <c r="B735" i="7" s="1"/>
  <c r="B685" i="3"/>
  <c r="AT684" i="3"/>
  <c r="AR684" i="3"/>
  <c r="AO684" i="3"/>
  <c r="AG684" i="3"/>
  <c r="I684" i="3"/>
  <c r="G684" i="3"/>
  <c r="F684" i="3"/>
  <c r="E734" i="7" s="1"/>
  <c r="E684" i="3"/>
  <c r="C734" i="7" s="1"/>
  <c r="D684" i="3"/>
  <c r="C684" i="3"/>
  <c r="B734" i="7" s="1"/>
  <c r="B684" i="3"/>
  <c r="AT683" i="3"/>
  <c r="AR683" i="3"/>
  <c r="AO683" i="3"/>
  <c r="AG683" i="3"/>
  <c r="I683" i="3"/>
  <c r="G683" i="3"/>
  <c r="F683" i="3"/>
  <c r="E733" i="7" s="1"/>
  <c r="D733" i="7" s="1"/>
  <c r="E683" i="3"/>
  <c r="C733" i="7" s="1"/>
  <c r="D683" i="3"/>
  <c r="C683" i="3"/>
  <c r="B733" i="7" s="1"/>
  <c r="B683" i="3"/>
  <c r="AT682" i="3"/>
  <c r="AR682" i="3"/>
  <c r="AO682" i="3"/>
  <c r="AG682" i="3"/>
  <c r="I682" i="3"/>
  <c r="G682" i="3"/>
  <c r="F682" i="3"/>
  <c r="E732" i="7" s="1"/>
  <c r="E682" i="3"/>
  <c r="C732" i="7" s="1"/>
  <c r="D682" i="3"/>
  <c r="C682" i="3"/>
  <c r="B732" i="7" s="1"/>
  <c r="B682" i="3"/>
  <c r="AT681" i="3"/>
  <c r="AR681" i="3"/>
  <c r="AO681" i="3"/>
  <c r="AG681" i="3"/>
  <c r="I681" i="3"/>
  <c r="G681" i="3"/>
  <c r="F681" i="3"/>
  <c r="E731" i="7" s="1"/>
  <c r="D731" i="7" s="1"/>
  <c r="E681" i="3"/>
  <c r="C731" i="7" s="1"/>
  <c r="D681" i="3"/>
  <c r="C681" i="3"/>
  <c r="B731" i="7" s="1"/>
  <c r="B681" i="3"/>
  <c r="AT680" i="3"/>
  <c r="AR680" i="3"/>
  <c r="AO680" i="3"/>
  <c r="AG680" i="3"/>
  <c r="I680" i="3"/>
  <c r="G680" i="3"/>
  <c r="F680" i="3"/>
  <c r="E730" i="7" s="1"/>
  <c r="E680" i="3"/>
  <c r="C730" i="7" s="1"/>
  <c r="D680" i="3"/>
  <c r="C680" i="3"/>
  <c r="B730" i="7" s="1"/>
  <c r="B680" i="3"/>
  <c r="AT679" i="3"/>
  <c r="AR679" i="3"/>
  <c r="AO679" i="3"/>
  <c r="AG679" i="3"/>
  <c r="I679" i="3"/>
  <c r="G679" i="3"/>
  <c r="F679" i="3"/>
  <c r="E729" i="7" s="1"/>
  <c r="D729" i="7" s="1"/>
  <c r="E679" i="3"/>
  <c r="C729" i="7" s="1"/>
  <c r="D679" i="3"/>
  <c r="C679" i="3"/>
  <c r="B679" i="3"/>
  <c r="AT678" i="3"/>
  <c r="AR678" i="3"/>
  <c r="AO678" i="3"/>
  <c r="AG678" i="3"/>
  <c r="N678" i="3"/>
  <c r="R678" i="3" s="1"/>
  <c r="K732" i="15" s="1"/>
  <c r="I678" i="3"/>
  <c r="G678" i="3"/>
  <c r="F678" i="3"/>
  <c r="E728" i="7" s="1"/>
  <c r="E678" i="3"/>
  <c r="C728" i="7" s="1"/>
  <c r="D678" i="3"/>
  <c r="C678" i="3"/>
  <c r="B728" i="7" s="1"/>
  <c r="B678" i="3"/>
  <c r="AT677" i="3"/>
  <c r="AR677" i="3"/>
  <c r="AO677" i="3"/>
  <c r="AG677" i="3"/>
  <c r="I677" i="3"/>
  <c r="G677" i="3"/>
  <c r="F677" i="3"/>
  <c r="E727" i="7" s="1"/>
  <c r="D727" i="7" s="1"/>
  <c r="E677" i="3"/>
  <c r="C727" i="7" s="1"/>
  <c r="D677" i="3"/>
  <c r="C677" i="3"/>
  <c r="B727" i="7" s="1"/>
  <c r="B677" i="3"/>
  <c r="AT676" i="3"/>
  <c r="AR676" i="3"/>
  <c r="AO676" i="3"/>
  <c r="AG676" i="3"/>
  <c r="I676" i="3"/>
  <c r="G676" i="3"/>
  <c r="F676" i="3"/>
  <c r="E726" i="7" s="1"/>
  <c r="E676" i="3"/>
  <c r="C726" i="7" s="1"/>
  <c r="D676" i="3"/>
  <c r="C676" i="3"/>
  <c r="B676" i="3"/>
  <c r="AT675" i="3"/>
  <c r="AR675" i="3"/>
  <c r="AO675" i="3"/>
  <c r="AG675" i="3"/>
  <c r="I675" i="3"/>
  <c r="G675" i="3"/>
  <c r="F675" i="3"/>
  <c r="E725" i="7" s="1"/>
  <c r="D725" i="7" s="1"/>
  <c r="E675" i="3"/>
  <c r="C725" i="7" s="1"/>
  <c r="D675" i="3"/>
  <c r="C675" i="3"/>
  <c r="B725" i="7" s="1"/>
  <c r="B675" i="3"/>
  <c r="AT674" i="3"/>
  <c r="AR674" i="3"/>
  <c r="AO674" i="3"/>
  <c r="AG674" i="3"/>
  <c r="I674" i="3"/>
  <c r="G674" i="3"/>
  <c r="F674" i="3"/>
  <c r="E724" i="7" s="1"/>
  <c r="E674" i="3"/>
  <c r="C724" i="7" s="1"/>
  <c r="D674" i="3"/>
  <c r="C674" i="3"/>
  <c r="B724" i="7" s="1"/>
  <c r="B674" i="3"/>
  <c r="AT673" i="3"/>
  <c r="AR673" i="3"/>
  <c r="AO673" i="3"/>
  <c r="AG673" i="3"/>
  <c r="I673" i="3"/>
  <c r="G673" i="3"/>
  <c r="F673" i="3"/>
  <c r="E723" i="7" s="1"/>
  <c r="D723" i="7" s="1"/>
  <c r="E673" i="3"/>
  <c r="C723" i="7" s="1"/>
  <c r="D673" i="3"/>
  <c r="C673" i="3"/>
  <c r="B723" i="7" s="1"/>
  <c r="B673" i="3"/>
  <c r="AT672" i="3"/>
  <c r="AR672" i="3"/>
  <c r="AO672" i="3"/>
  <c r="AG672" i="3"/>
  <c r="I672" i="3"/>
  <c r="G672" i="3"/>
  <c r="F672" i="3"/>
  <c r="E722" i="7" s="1"/>
  <c r="E672" i="3"/>
  <c r="C722" i="7" s="1"/>
  <c r="D672" i="3"/>
  <c r="C672" i="3"/>
  <c r="B672" i="3"/>
  <c r="AT671" i="3"/>
  <c r="AR671" i="3"/>
  <c r="AO671" i="3"/>
  <c r="AG671" i="3"/>
  <c r="I671" i="3"/>
  <c r="G671" i="3"/>
  <c r="F671" i="3"/>
  <c r="E721" i="7" s="1"/>
  <c r="D721" i="7" s="1"/>
  <c r="E671" i="3"/>
  <c r="C721" i="7" s="1"/>
  <c r="D671" i="3"/>
  <c r="C671" i="3"/>
  <c r="B671" i="3"/>
  <c r="AT670" i="3"/>
  <c r="AR670" i="3"/>
  <c r="AO670" i="3"/>
  <c r="AG670" i="3"/>
  <c r="N670" i="3"/>
  <c r="R670" i="3" s="1"/>
  <c r="K724" i="15" s="1"/>
  <c r="I670" i="3"/>
  <c r="G670" i="3"/>
  <c r="F670" i="3"/>
  <c r="E720" i="7" s="1"/>
  <c r="E670" i="3"/>
  <c r="C720" i="7" s="1"/>
  <c r="D670" i="3"/>
  <c r="C670" i="3"/>
  <c r="B720" i="7" s="1"/>
  <c r="B670" i="3"/>
  <c r="AT669" i="3"/>
  <c r="AR669" i="3"/>
  <c r="AO669" i="3"/>
  <c r="AG669" i="3"/>
  <c r="I669" i="3"/>
  <c r="G669" i="3"/>
  <c r="F669" i="3"/>
  <c r="E719" i="7" s="1"/>
  <c r="D719" i="7" s="1"/>
  <c r="E669" i="3"/>
  <c r="C719" i="7" s="1"/>
  <c r="D669" i="3"/>
  <c r="C669" i="3"/>
  <c r="B669" i="3"/>
  <c r="AT668" i="3"/>
  <c r="AR668" i="3"/>
  <c r="AO668" i="3"/>
  <c r="AG668" i="3"/>
  <c r="I668" i="3"/>
  <c r="G668" i="3"/>
  <c r="F668" i="3"/>
  <c r="E718" i="7" s="1"/>
  <c r="E668" i="3"/>
  <c r="C718" i="7" s="1"/>
  <c r="D668" i="3"/>
  <c r="C668" i="3"/>
  <c r="B718" i="7" s="1"/>
  <c r="B668" i="3"/>
  <c r="AT667" i="3"/>
  <c r="AR667" i="3"/>
  <c r="AO667" i="3"/>
  <c r="AG667" i="3"/>
  <c r="I667" i="3"/>
  <c r="G667" i="3"/>
  <c r="F667" i="3"/>
  <c r="E717" i="7" s="1"/>
  <c r="D717" i="7" s="1"/>
  <c r="E667" i="3"/>
  <c r="C717" i="7" s="1"/>
  <c r="D667" i="3"/>
  <c r="C667" i="3"/>
  <c r="B667" i="3"/>
  <c r="AT666" i="3"/>
  <c r="AR666" i="3"/>
  <c r="AO666" i="3"/>
  <c r="AG666" i="3"/>
  <c r="I666" i="3"/>
  <c r="G666" i="3"/>
  <c r="F666" i="3"/>
  <c r="E716" i="7" s="1"/>
  <c r="E666" i="3"/>
  <c r="C716" i="7" s="1"/>
  <c r="D666" i="3"/>
  <c r="C666" i="3"/>
  <c r="B716" i="7" s="1"/>
  <c r="B666" i="3"/>
  <c r="AT665" i="3"/>
  <c r="AR665" i="3"/>
  <c r="AO665" i="3"/>
  <c r="AG665" i="3"/>
  <c r="I665" i="3"/>
  <c r="G665" i="3"/>
  <c r="F665" i="3"/>
  <c r="E715" i="7" s="1"/>
  <c r="D715" i="7" s="1"/>
  <c r="E665" i="3"/>
  <c r="C715" i="7" s="1"/>
  <c r="D665" i="3"/>
  <c r="C665" i="3"/>
  <c r="B665" i="3"/>
  <c r="AT664" i="3"/>
  <c r="AR664" i="3"/>
  <c r="AO664" i="3"/>
  <c r="AG664" i="3"/>
  <c r="I664" i="3"/>
  <c r="G664" i="3"/>
  <c r="F664" i="3"/>
  <c r="E714" i="7" s="1"/>
  <c r="E664" i="3"/>
  <c r="C714" i="7" s="1"/>
  <c r="D664" i="3"/>
  <c r="C664" i="3"/>
  <c r="B714" i="7" s="1"/>
  <c r="B664" i="3"/>
  <c r="AT663" i="3"/>
  <c r="AR663" i="3"/>
  <c r="AO663" i="3"/>
  <c r="AG663" i="3"/>
  <c r="I663" i="3"/>
  <c r="G663" i="3"/>
  <c r="F663" i="3"/>
  <c r="E713" i="7" s="1"/>
  <c r="D713" i="7" s="1"/>
  <c r="E663" i="3"/>
  <c r="C713" i="7" s="1"/>
  <c r="D663" i="3"/>
  <c r="C663" i="3"/>
  <c r="B663" i="3"/>
  <c r="AT662" i="3"/>
  <c r="AR662" i="3"/>
  <c r="AO662" i="3"/>
  <c r="AG662" i="3"/>
  <c r="I662" i="3"/>
  <c r="G662" i="3"/>
  <c r="F662" i="3"/>
  <c r="E712" i="7" s="1"/>
  <c r="E662" i="3"/>
  <c r="C712" i="7" s="1"/>
  <c r="D662" i="3"/>
  <c r="C662" i="3"/>
  <c r="B712" i="7" s="1"/>
  <c r="B662" i="3"/>
  <c r="AT661" i="3"/>
  <c r="AR661" i="3"/>
  <c r="AO661" i="3"/>
  <c r="AG661" i="3"/>
  <c r="I661" i="3"/>
  <c r="G661" i="3"/>
  <c r="F661" i="3"/>
  <c r="E711" i="7" s="1"/>
  <c r="D711" i="7" s="1"/>
  <c r="E661" i="3"/>
  <c r="C711" i="7" s="1"/>
  <c r="D661" i="3"/>
  <c r="C661" i="3"/>
  <c r="B661" i="3"/>
  <c r="AT660" i="3"/>
  <c r="AR660" i="3"/>
  <c r="AO660" i="3"/>
  <c r="AG660" i="3"/>
  <c r="N660" i="3"/>
  <c r="R660" i="3" s="1"/>
  <c r="I660" i="3"/>
  <c r="G660" i="3"/>
  <c r="F660" i="3"/>
  <c r="E710" i="7" s="1"/>
  <c r="E660" i="3"/>
  <c r="C710" i="7" s="1"/>
  <c r="D660" i="3"/>
  <c r="C660" i="3"/>
  <c r="B710" i="7" s="1"/>
  <c r="B660" i="3"/>
  <c r="AT659" i="3"/>
  <c r="AR659" i="3"/>
  <c r="AO659" i="3"/>
  <c r="AG659" i="3"/>
  <c r="N659" i="3"/>
  <c r="R659" i="3" s="1"/>
  <c r="I659" i="3"/>
  <c r="G659" i="3"/>
  <c r="F659" i="3"/>
  <c r="E709" i="7" s="1"/>
  <c r="D709" i="7" s="1"/>
  <c r="E659" i="3"/>
  <c r="C709" i="7" s="1"/>
  <c r="D659" i="3"/>
  <c r="C659" i="3"/>
  <c r="B709" i="7" s="1"/>
  <c r="B659" i="3"/>
  <c r="AT658" i="3"/>
  <c r="AR658" i="3"/>
  <c r="AO658" i="3"/>
  <c r="AG658" i="3"/>
  <c r="N658" i="3"/>
  <c r="R658" i="3" s="1"/>
  <c r="I658" i="3"/>
  <c r="G658" i="3"/>
  <c r="F658" i="3"/>
  <c r="E708" i="7" s="1"/>
  <c r="E658" i="3"/>
  <c r="C708" i="7" s="1"/>
  <c r="D658" i="3"/>
  <c r="C658" i="3"/>
  <c r="B708" i="7" s="1"/>
  <c r="B658" i="3"/>
  <c r="AT657" i="3"/>
  <c r="AR657" i="3"/>
  <c r="AO657" i="3"/>
  <c r="AG657" i="3"/>
  <c r="I657" i="3"/>
  <c r="G657" i="3"/>
  <c r="F657" i="3"/>
  <c r="E707" i="7" s="1"/>
  <c r="D707" i="7" s="1"/>
  <c r="E657" i="3"/>
  <c r="C707" i="7" s="1"/>
  <c r="D657" i="3"/>
  <c r="C657" i="3"/>
  <c r="B657" i="3"/>
  <c r="AT656" i="3"/>
  <c r="AR656" i="3"/>
  <c r="AO656" i="3"/>
  <c r="AG656" i="3"/>
  <c r="I656" i="3"/>
  <c r="G656" i="3"/>
  <c r="F656" i="3"/>
  <c r="E706" i="7" s="1"/>
  <c r="E656" i="3"/>
  <c r="C706" i="7" s="1"/>
  <c r="D656" i="3"/>
  <c r="C656" i="3"/>
  <c r="B706" i="7" s="1"/>
  <c r="B656" i="3"/>
  <c r="AT655" i="3"/>
  <c r="AR655" i="3"/>
  <c r="AO655" i="3"/>
  <c r="AG655" i="3"/>
  <c r="I655" i="3"/>
  <c r="G655" i="3"/>
  <c r="F655" i="3"/>
  <c r="E705" i="7" s="1"/>
  <c r="D705" i="7" s="1"/>
  <c r="E655" i="3"/>
  <c r="C705" i="7" s="1"/>
  <c r="D655" i="3"/>
  <c r="C655" i="3"/>
  <c r="B705" i="7" s="1"/>
  <c r="B655" i="3"/>
  <c r="AT654" i="3"/>
  <c r="AR654" i="3"/>
  <c r="AO654" i="3"/>
  <c r="AG654" i="3"/>
  <c r="I654" i="3"/>
  <c r="G654" i="3"/>
  <c r="F654" i="3"/>
  <c r="E704" i="7" s="1"/>
  <c r="E654" i="3"/>
  <c r="C704" i="7" s="1"/>
  <c r="D654" i="3"/>
  <c r="C654" i="3"/>
  <c r="B704" i="7" s="1"/>
  <c r="B654" i="3"/>
  <c r="AT653" i="3"/>
  <c r="AR653" i="3"/>
  <c r="AO653" i="3"/>
  <c r="AG653" i="3"/>
  <c r="I653" i="3"/>
  <c r="G653" i="3"/>
  <c r="F653" i="3"/>
  <c r="E703" i="7" s="1"/>
  <c r="D703" i="7" s="1"/>
  <c r="E653" i="3"/>
  <c r="C703" i="7" s="1"/>
  <c r="D653" i="3"/>
  <c r="C653" i="3"/>
  <c r="B653" i="3"/>
  <c r="AT652" i="3"/>
  <c r="AR652" i="3"/>
  <c r="AO652" i="3"/>
  <c r="AG652" i="3"/>
  <c r="I652" i="3"/>
  <c r="G652" i="3"/>
  <c r="F652" i="3"/>
  <c r="E702" i="7" s="1"/>
  <c r="E652" i="3"/>
  <c r="C702" i="7" s="1"/>
  <c r="D652" i="3"/>
  <c r="C652" i="3"/>
  <c r="B702" i="7" s="1"/>
  <c r="B652" i="3"/>
  <c r="AT651" i="3"/>
  <c r="AR651" i="3"/>
  <c r="AO651" i="3"/>
  <c r="AG651" i="3"/>
  <c r="I651" i="3"/>
  <c r="G651" i="3"/>
  <c r="F651" i="3"/>
  <c r="E701" i="7" s="1"/>
  <c r="D701" i="7" s="1"/>
  <c r="E651" i="3"/>
  <c r="C701" i="7" s="1"/>
  <c r="D651" i="3"/>
  <c r="C651" i="3"/>
  <c r="B651" i="3"/>
  <c r="AT650" i="3"/>
  <c r="AR650" i="3"/>
  <c r="AO650" i="3"/>
  <c r="AG650" i="3"/>
  <c r="N650" i="3"/>
  <c r="R650" i="3" s="1"/>
  <c r="I650" i="3"/>
  <c r="G650" i="3"/>
  <c r="F650" i="3"/>
  <c r="E700" i="7" s="1"/>
  <c r="E650" i="3"/>
  <c r="C700" i="7" s="1"/>
  <c r="D650" i="3"/>
  <c r="C650" i="3"/>
  <c r="B700" i="7" s="1"/>
  <c r="B650" i="3"/>
  <c r="AT649" i="3"/>
  <c r="AR649" i="3"/>
  <c r="AO649" i="3"/>
  <c r="AG649" i="3"/>
  <c r="I649" i="3"/>
  <c r="G649" i="3"/>
  <c r="F649" i="3"/>
  <c r="E699" i="7" s="1"/>
  <c r="D699" i="7" s="1"/>
  <c r="E649" i="3"/>
  <c r="C699" i="7" s="1"/>
  <c r="D649" i="3"/>
  <c r="C649" i="3"/>
  <c r="B699" i="7" s="1"/>
  <c r="B649" i="3"/>
  <c r="AT648" i="3"/>
  <c r="AR648" i="3"/>
  <c r="AO648" i="3"/>
  <c r="AG648" i="3"/>
  <c r="I648" i="3"/>
  <c r="G648" i="3"/>
  <c r="F648" i="3"/>
  <c r="E698" i="7" s="1"/>
  <c r="E648" i="3"/>
  <c r="C698" i="7" s="1"/>
  <c r="D648" i="3"/>
  <c r="C648" i="3"/>
  <c r="B698" i="7" s="1"/>
  <c r="B648" i="3"/>
  <c r="AT647" i="3"/>
  <c r="AR647" i="3"/>
  <c r="AO647" i="3"/>
  <c r="AG647" i="3"/>
  <c r="I647" i="3"/>
  <c r="G647" i="3"/>
  <c r="F647" i="3"/>
  <c r="E697" i="7" s="1"/>
  <c r="D697" i="7" s="1"/>
  <c r="E647" i="3"/>
  <c r="C697" i="7" s="1"/>
  <c r="D647" i="3"/>
  <c r="C647" i="3"/>
  <c r="B647" i="3"/>
  <c r="AT646" i="3"/>
  <c r="AR646" i="3"/>
  <c r="AO646" i="3"/>
  <c r="AG646" i="3"/>
  <c r="N646" i="3"/>
  <c r="R646" i="3" s="1"/>
  <c r="I646" i="3"/>
  <c r="G646" i="3"/>
  <c r="F646" i="3"/>
  <c r="E696" i="7" s="1"/>
  <c r="E646" i="3"/>
  <c r="C696" i="7" s="1"/>
  <c r="D646" i="3"/>
  <c r="C646" i="3"/>
  <c r="B696" i="7" s="1"/>
  <c r="B646" i="3"/>
  <c r="AT645" i="3"/>
  <c r="AR645" i="3"/>
  <c r="AO645" i="3"/>
  <c r="AG645" i="3"/>
  <c r="I645" i="3"/>
  <c r="G645" i="3"/>
  <c r="F645" i="3"/>
  <c r="E695" i="7" s="1"/>
  <c r="D695" i="7" s="1"/>
  <c r="E645" i="3"/>
  <c r="C695" i="7" s="1"/>
  <c r="D645" i="3"/>
  <c r="C645" i="3"/>
  <c r="B645" i="3"/>
  <c r="AT644" i="3"/>
  <c r="AR644" i="3"/>
  <c r="AO644" i="3"/>
  <c r="AG644" i="3"/>
  <c r="N644" i="3"/>
  <c r="R644" i="3" s="1"/>
  <c r="I644" i="3"/>
  <c r="G644" i="3"/>
  <c r="F644" i="3"/>
  <c r="E694" i="7" s="1"/>
  <c r="E644" i="3"/>
  <c r="C694" i="7" s="1"/>
  <c r="D644" i="3"/>
  <c r="C644" i="3"/>
  <c r="B694" i="7" s="1"/>
  <c r="B644" i="3"/>
  <c r="AT643" i="3"/>
  <c r="AR643" i="3"/>
  <c r="AO643" i="3"/>
  <c r="AG643" i="3"/>
  <c r="N643" i="3"/>
  <c r="R643" i="3" s="1"/>
  <c r="I643" i="3"/>
  <c r="G643" i="3"/>
  <c r="F643" i="3"/>
  <c r="E693" i="7" s="1"/>
  <c r="D693" i="7" s="1"/>
  <c r="E643" i="3"/>
  <c r="C693" i="7" s="1"/>
  <c r="D643" i="3"/>
  <c r="C643" i="3"/>
  <c r="B693" i="7" s="1"/>
  <c r="B643" i="3"/>
  <c r="AT642" i="3"/>
  <c r="AR642" i="3"/>
  <c r="AO642" i="3"/>
  <c r="AG642" i="3"/>
  <c r="I642" i="3"/>
  <c r="G642" i="3"/>
  <c r="F642" i="3"/>
  <c r="E692" i="7" s="1"/>
  <c r="E642" i="3"/>
  <c r="C692" i="7" s="1"/>
  <c r="D642" i="3"/>
  <c r="C642" i="3"/>
  <c r="B692" i="7" s="1"/>
  <c r="B642" i="3"/>
  <c r="AT641" i="3"/>
  <c r="AR641" i="3"/>
  <c r="AO641" i="3"/>
  <c r="AG641" i="3"/>
  <c r="I641" i="3"/>
  <c r="G641" i="3"/>
  <c r="F641" i="3"/>
  <c r="E691" i="7" s="1"/>
  <c r="D691" i="7" s="1"/>
  <c r="E641" i="3"/>
  <c r="C691" i="7" s="1"/>
  <c r="D641" i="3"/>
  <c r="C641" i="3"/>
  <c r="B641" i="3"/>
  <c r="AT640" i="3"/>
  <c r="AR640" i="3"/>
  <c r="AO640" i="3"/>
  <c r="AG640" i="3"/>
  <c r="I640" i="3"/>
  <c r="G640" i="3"/>
  <c r="F640" i="3"/>
  <c r="E690" i="7" s="1"/>
  <c r="E640" i="3"/>
  <c r="C690" i="7" s="1"/>
  <c r="D640" i="3"/>
  <c r="C640" i="3"/>
  <c r="B690" i="7" s="1"/>
  <c r="B640" i="3"/>
  <c r="AT639" i="3"/>
  <c r="AR639" i="3"/>
  <c r="AO639" i="3"/>
  <c r="AG639" i="3"/>
  <c r="I639" i="3"/>
  <c r="G639" i="3"/>
  <c r="F639" i="3"/>
  <c r="E689" i="7" s="1"/>
  <c r="D689" i="7" s="1"/>
  <c r="E639" i="3"/>
  <c r="C689" i="7" s="1"/>
  <c r="D639" i="3"/>
  <c r="C639" i="3"/>
  <c r="B689" i="7" s="1"/>
  <c r="B639" i="3"/>
  <c r="AT638" i="3"/>
  <c r="AR638" i="3"/>
  <c r="AO638" i="3"/>
  <c r="AG638" i="3"/>
  <c r="N638" i="3"/>
  <c r="R638" i="3" s="1"/>
  <c r="I638" i="3"/>
  <c r="G638" i="3"/>
  <c r="F638" i="3"/>
  <c r="E688" i="7" s="1"/>
  <c r="E638" i="3"/>
  <c r="C688" i="7" s="1"/>
  <c r="D638" i="3"/>
  <c r="C638" i="3"/>
  <c r="B688" i="7" s="1"/>
  <c r="B638" i="3"/>
  <c r="AT637" i="3"/>
  <c r="AR637" i="3"/>
  <c r="AO637" i="3"/>
  <c r="AG637" i="3"/>
  <c r="I637" i="3"/>
  <c r="G637" i="3"/>
  <c r="F637" i="3"/>
  <c r="E687" i="7" s="1"/>
  <c r="D687" i="7" s="1"/>
  <c r="E637" i="3"/>
  <c r="C687" i="7" s="1"/>
  <c r="D637" i="3"/>
  <c r="C637" i="3"/>
  <c r="B637" i="3"/>
  <c r="AT636" i="3"/>
  <c r="AR636" i="3"/>
  <c r="AO636" i="3"/>
  <c r="AG636" i="3"/>
  <c r="I636" i="3"/>
  <c r="G636" i="3"/>
  <c r="F636" i="3"/>
  <c r="E686" i="7" s="1"/>
  <c r="E636" i="3"/>
  <c r="C686" i="7" s="1"/>
  <c r="D636" i="3"/>
  <c r="C636" i="3"/>
  <c r="B686" i="7" s="1"/>
  <c r="B636" i="3"/>
  <c r="AT635" i="3"/>
  <c r="AR635" i="3"/>
  <c r="AO635" i="3"/>
  <c r="AG635" i="3"/>
  <c r="I635" i="3"/>
  <c r="G635" i="3"/>
  <c r="F635" i="3"/>
  <c r="E685" i="7" s="1"/>
  <c r="D685" i="7" s="1"/>
  <c r="E635" i="3"/>
  <c r="C685" i="7" s="1"/>
  <c r="D635" i="3"/>
  <c r="C635" i="3"/>
  <c r="B635" i="3"/>
  <c r="AT634" i="3"/>
  <c r="AR634" i="3"/>
  <c r="AO634" i="3"/>
  <c r="AG634" i="3"/>
  <c r="I634" i="3"/>
  <c r="G634" i="3"/>
  <c r="F634" i="3"/>
  <c r="E684" i="7" s="1"/>
  <c r="E634" i="3"/>
  <c r="C684" i="7" s="1"/>
  <c r="D634" i="3"/>
  <c r="C634" i="3"/>
  <c r="B684" i="7" s="1"/>
  <c r="B634" i="3"/>
  <c r="AT633" i="3"/>
  <c r="AR633" i="3"/>
  <c r="AO633" i="3"/>
  <c r="AG633" i="3"/>
  <c r="I633" i="3"/>
  <c r="G633" i="3"/>
  <c r="F633" i="3"/>
  <c r="E683" i="7" s="1"/>
  <c r="D683" i="7" s="1"/>
  <c r="E633" i="3"/>
  <c r="C683" i="7" s="1"/>
  <c r="D633" i="3"/>
  <c r="C633" i="3"/>
  <c r="B683" i="7" s="1"/>
  <c r="B633" i="3"/>
  <c r="AT632" i="3"/>
  <c r="AR632" i="3"/>
  <c r="AO632" i="3"/>
  <c r="AG632" i="3"/>
  <c r="I632" i="3"/>
  <c r="G632" i="3"/>
  <c r="F632" i="3"/>
  <c r="E682" i="7" s="1"/>
  <c r="E632" i="3"/>
  <c r="C682" i="7" s="1"/>
  <c r="D632" i="3"/>
  <c r="C632" i="3"/>
  <c r="B682" i="7" s="1"/>
  <c r="B632" i="3"/>
  <c r="AT631" i="3"/>
  <c r="AR631" i="3"/>
  <c r="AO631" i="3"/>
  <c r="AG631" i="3"/>
  <c r="I631" i="3"/>
  <c r="G631" i="3"/>
  <c r="F631" i="3"/>
  <c r="E681" i="7" s="1"/>
  <c r="D681" i="7" s="1"/>
  <c r="E631" i="3"/>
  <c r="C681" i="7" s="1"/>
  <c r="D631" i="3"/>
  <c r="C631" i="3"/>
  <c r="B681" i="7" s="1"/>
  <c r="B631" i="3"/>
  <c r="AT630" i="3"/>
  <c r="AR630" i="3"/>
  <c r="AO630" i="3"/>
  <c r="AG630" i="3"/>
  <c r="N630" i="3"/>
  <c r="R630" i="3" s="1"/>
  <c r="K684" i="15" s="1"/>
  <c r="I630" i="3"/>
  <c r="G630" i="3"/>
  <c r="F630" i="3"/>
  <c r="E680" i="7" s="1"/>
  <c r="E630" i="3"/>
  <c r="C680" i="7" s="1"/>
  <c r="D630" i="3"/>
  <c r="C630" i="3"/>
  <c r="B680" i="7" s="1"/>
  <c r="B630" i="3"/>
  <c r="AT629" i="3"/>
  <c r="AR629" i="3"/>
  <c r="AO629" i="3"/>
  <c r="AG629" i="3"/>
  <c r="I629" i="3"/>
  <c r="G629" i="3"/>
  <c r="F629" i="3"/>
  <c r="E679" i="7" s="1"/>
  <c r="D679" i="7" s="1"/>
  <c r="E629" i="3"/>
  <c r="C679" i="7" s="1"/>
  <c r="D629" i="3"/>
  <c r="C629" i="3"/>
  <c r="B679" i="7" s="1"/>
  <c r="B629" i="3"/>
  <c r="AT628" i="3"/>
  <c r="AR628" i="3"/>
  <c r="AO628" i="3"/>
  <c r="AG628" i="3"/>
  <c r="N628" i="3"/>
  <c r="R628" i="3" s="1"/>
  <c r="I628" i="3"/>
  <c r="G628" i="3"/>
  <c r="F628" i="3"/>
  <c r="E678" i="7" s="1"/>
  <c r="E628" i="3"/>
  <c r="C678" i="7" s="1"/>
  <c r="D628" i="3"/>
  <c r="C628" i="3"/>
  <c r="B678" i="7" s="1"/>
  <c r="B628" i="3"/>
  <c r="AT627" i="3"/>
  <c r="AR627" i="3"/>
  <c r="AO627" i="3"/>
  <c r="AG627" i="3"/>
  <c r="N627" i="3"/>
  <c r="R627" i="3" s="1"/>
  <c r="K681" i="15" s="1"/>
  <c r="I627" i="3"/>
  <c r="G627" i="3"/>
  <c r="F627" i="3"/>
  <c r="E677" i="7" s="1"/>
  <c r="D677" i="7" s="1"/>
  <c r="E627" i="3"/>
  <c r="C677" i="7" s="1"/>
  <c r="D627" i="3"/>
  <c r="C627" i="3"/>
  <c r="B677" i="7" s="1"/>
  <c r="B627" i="3"/>
  <c r="AT626" i="3"/>
  <c r="AR626" i="3"/>
  <c r="AO626" i="3"/>
  <c r="AG626" i="3"/>
  <c r="N626" i="3"/>
  <c r="R626" i="3" s="1"/>
  <c r="K680" i="15" s="1"/>
  <c r="I626" i="3"/>
  <c r="G626" i="3"/>
  <c r="F626" i="3"/>
  <c r="E676" i="7" s="1"/>
  <c r="E626" i="3"/>
  <c r="C676" i="7" s="1"/>
  <c r="D626" i="3"/>
  <c r="C626" i="3"/>
  <c r="B676" i="7" s="1"/>
  <c r="B626" i="3"/>
  <c r="AT625" i="3"/>
  <c r="AR625" i="3"/>
  <c r="AO625" i="3"/>
  <c r="AG625" i="3"/>
  <c r="I625" i="3"/>
  <c r="G625" i="3"/>
  <c r="F625" i="3"/>
  <c r="E675" i="7" s="1"/>
  <c r="D675" i="7" s="1"/>
  <c r="E625" i="3"/>
  <c r="C675" i="7" s="1"/>
  <c r="D625" i="3"/>
  <c r="C625" i="3"/>
  <c r="B625" i="3"/>
  <c r="AT624" i="3"/>
  <c r="AR624" i="3"/>
  <c r="AO624" i="3"/>
  <c r="AG624" i="3"/>
  <c r="N624" i="3"/>
  <c r="R624" i="3" s="1"/>
  <c r="I624" i="3"/>
  <c r="G624" i="3"/>
  <c r="F624" i="3"/>
  <c r="E674" i="7" s="1"/>
  <c r="E624" i="3"/>
  <c r="C674" i="7" s="1"/>
  <c r="D624" i="3"/>
  <c r="C624" i="3"/>
  <c r="B674" i="7" s="1"/>
  <c r="B624" i="3"/>
  <c r="AT623" i="3"/>
  <c r="AR623" i="3"/>
  <c r="AO623" i="3"/>
  <c r="AG623" i="3"/>
  <c r="I623" i="3"/>
  <c r="G623" i="3"/>
  <c r="F623" i="3"/>
  <c r="E673" i="7" s="1"/>
  <c r="D673" i="7" s="1"/>
  <c r="E623" i="3"/>
  <c r="C673" i="7" s="1"/>
  <c r="D623" i="3"/>
  <c r="C623" i="3"/>
  <c r="B623" i="3"/>
  <c r="AT622" i="3"/>
  <c r="AR622" i="3"/>
  <c r="AO622" i="3"/>
  <c r="AG622" i="3"/>
  <c r="I622" i="3"/>
  <c r="G622" i="3"/>
  <c r="F622" i="3"/>
  <c r="E672" i="7" s="1"/>
  <c r="E622" i="3"/>
  <c r="C672" i="7" s="1"/>
  <c r="D622" i="3"/>
  <c r="C622" i="3"/>
  <c r="B672" i="7" s="1"/>
  <c r="B622" i="3"/>
  <c r="AT621" i="3"/>
  <c r="AR621" i="3"/>
  <c r="AO621" i="3"/>
  <c r="AG621" i="3"/>
  <c r="I621" i="3"/>
  <c r="G621" i="3"/>
  <c r="F621" i="3"/>
  <c r="E671" i="7" s="1"/>
  <c r="D671" i="7" s="1"/>
  <c r="E621" i="3"/>
  <c r="C671" i="7" s="1"/>
  <c r="D621" i="3"/>
  <c r="C621" i="3"/>
  <c r="B621" i="3"/>
  <c r="AT620" i="3"/>
  <c r="AR620" i="3"/>
  <c r="AO620" i="3"/>
  <c r="AG620" i="3"/>
  <c r="I620" i="3"/>
  <c r="G620" i="3"/>
  <c r="F620" i="3"/>
  <c r="E670" i="7" s="1"/>
  <c r="E620" i="3"/>
  <c r="C670" i="7" s="1"/>
  <c r="D620" i="3"/>
  <c r="C620" i="3"/>
  <c r="B670" i="7" s="1"/>
  <c r="B620" i="3"/>
  <c r="AT619" i="3"/>
  <c r="AR619" i="3"/>
  <c r="AO619" i="3"/>
  <c r="AG619" i="3"/>
  <c r="I619" i="3"/>
  <c r="G619" i="3"/>
  <c r="F619" i="3"/>
  <c r="E669" i="7" s="1"/>
  <c r="D669" i="7" s="1"/>
  <c r="E619" i="3"/>
  <c r="C669" i="7" s="1"/>
  <c r="D619" i="3"/>
  <c r="C619" i="3"/>
  <c r="B669" i="7" s="1"/>
  <c r="B619" i="3"/>
  <c r="AT618" i="3"/>
  <c r="AR618" i="3"/>
  <c r="AO618" i="3"/>
  <c r="AG618" i="3"/>
  <c r="I618" i="3"/>
  <c r="G618" i="3"/>
  <c r="F618" i="3"/>
  <c r="E668" i="7" s="1"/>
  <c r="E618" i="3"/>
  <c r="C668" i="7" s="1"/>
  <c r="D618" i="3"/>
  <c r="C618" i="3"/>
  <c r="B668" i="7" s="1"/>
  <c r="B618" i="3"/>
  <c r="AT617" i="3"/>
  <c r="AR617" i="3"/>
  <c r="AO617" i="3"/>
  <c r="AG617" i="3"/>
  <c r="I617" i="3"/>
  <c r="G617" i="3"/>
  <c r="F617" i="3"/>
  <c r="E667" i="7" s="1"/>
  <c r="D667" i="7" s="1"/>
  <c r="E617" i="3"/>
  <c r="C667" i="7" s="1"/>
  <c r="D617" i="3"/>
  <c r="C617" i="3"/>
  <c r="B617" i="3"/>
  <c r="AT616" i="3"/>
  <c r="AR616" i="3"/>
  <c r="AO616" i="3"/>
  <c r="AG616" i="3"/>
  <c r="I616" i="3"/>
  <c r="G616" i="3"/>
  <c r="F616" i="3"/>
  <c r="E666" i="7" s="1"/>
  <c r="E616" i="3"/>
  <c r="C666" i="7" s="1"/>
  <c r="D616" i="3"/>
  <c r="C616" i="3"/>
  <c r="B666" i="7" s="1"/>
  <c r="B616" i="3"/>
  <c r="AT615" i="3"/>
  <c r="AR615" i="3"/>
  <c r="AO615" i="3"/>
  <c r="AG615" i="3"/>
  <c r="I615" i="3"/>
  <c r="G615" i="3"/>
  <c r="F615" i="3"/>
  <c r="E665" i="7" s="1"/>
  <c r="D665" i="7" s="1"/>
  <c r="E615" i="3"/>
  <c r="C665" i="7" s="1"/>
  <c r="D615" i="3"/>
  <c r="C615" i="3"/>
  <c r="B665" i="7" s="1"/>
  <c r="B615" i="3"/>
  <c r="AT614" i="3"/>
  <c r="AR614" i="3"/>
  <c r="AO614" i="3"/>
  <c r="AG614" i="3"/>
  <c r="I614" i="3"/>
  <c r="G614" i="3"/>
  <c r="F614" i="3"/>
  <c r="E664" i="7" s="1"/>
  <c r="E614" i="3"/>
  <c r="C664" i="7" s="1"/>
  <c r="D614" i="3"/>
  <c r="C614" i="3"/>
  <c r="B664" i="7" s="1"/>
  <c r="B614" i="3"/>
  <c r="AT613" i="3"/>
  <c r="AR613" i="3"/>
  <c r="AO613" i="3"/>
  <c r="AG613" i="3"/>
  <c r="I613" i="3"/>
  <c r="G613" i="3"/>
  <c r="F613" i="3"/>
  <c r="E663" i="7" s="1"/>
  <c r="D663" i="7" s="1"/>
  <c r="E613" i="3"/>
  <c r="C663" i="7" s="1"/>
  <c r="D613" i="3"/>
  <c r="C613" i="3"/>
  <c r="B663" i="7" s="1"/>
  <c r="B613" i="3"/>
  <c r="AT612" i="3"/>
  <c r="AR612" i="3"/>
  <c r="AO612" i="3"/>
  <c r="AG612" i="3"/>
  <c r="N612" i="3"/>
  <c r="R612" i="3" s="1"/>
  <c r="I612" i="3"/>
  <c r="G612" i="3"/>
  <c r="F612" i="3"/>
  <c r="E662" i="7" s="1"/>
  <c r="E612" i="3"/>
  <c r="C662" i="7" s="1"/>
  <c r="D612" i="3"/>
  <c r="C612" i="3"/>
  <c r="B662" i="7" s="1"/>
  <c r="B612" i="3"/>
  <c r="AT611" i="3"/>
  <c r="AR611" i="3"/>
  <c r="AO611" i="3"/>
  <c r="AG611" i="3"/>
  <c r="I611" i="3"/>
  <c r="G611" i="3"/>
  <c r="F611" i="3"/>
  <c r="E661" i="7" s="1"/>
  <c r="D661" i="7" s="1"/>
  <c r="E611" i="3"/>
  <c r="C661" i="7" s="1"/>
  <c r="D611" i="3"/>
  <c r="C611" i="3"/>
  <c r="B661" i="7" s="1"/>
  <c r="B611" i="3"/>
  <c r="AT610" i="3"/>
  <c r="AR610" i="3"/>
  <c r="AO610" i="3"/>
  <c r="AG610" i="3"/>
  <c r="N610" i="3"/>
  <c r="R610" i="3" s="1"/>
  <c r="I610" i="3"/>
  <c r="G610" i="3"/>
  <c r="F610" i="3"/>
  <c r="E660" i="7" s="1"/>
  <c r="E610" i="3"/>
  <c r="C660" i="7" s="1"/>
  <c r="D610" i="3"/>
  <c r="C610" i="3"/>
  <c r="B660" i="7" s="1"/>
  <c r="B610" i="3"/>
  <c r="AT609" i="3"/>
  <c r="AR609" i="3"/>
  <c r="AO609" i="3"/>
  <c r="AG609" i="3"/>
  <c r="I609" i="3"/>
  <c r="G609" i="3"/>
  <c r="F609" i="3"/>
  <c r="E659" i="7" s="1"/>
  <c r="D659" i="7" s="1"/>
  <c r="E609" i="3"/>
  <c r="C659" i="7" s="1"/>
  <c r="D609" i="3"/>
  <c r="C609" i="3"/>
  <c r="B659" i="7" s="1"/>
  <c r="B609" i="3"/>
  <c r="AT608" i="3"/>
  <c r="AR608" i="3"/>
  <c r="AO608" i="3"/>
  <c r="AG608" i="3"/>
  <c r="I608" i="3"/>
  <c r="G608" i="3"/>
  <c r="F608" i="3"/>
  <c r="E658" i="7" s="1"/>
  <c r="E608" i="3"/>
  <c r="C658" i="7" s="1"/>
  <c r="D608" i="3"/>
  <c r="C608" i="3"/>
  <c r="B658" i="7" s="1"/>
  <c r="B608" i="3"/>
  <c r="AT607" i="3"/>
  <c r="AR607" i="3"/>
  <c r="AO607" i="3"/>
  <c r="AG607" i="3"/>
  <c r="I607" i="3"/>
  <c r="G607" i="3"/>
  <c r="F607" i="3"/>
  <c r="E657" i="7" s="1"/>
  <c r="D657" i="7" s="1"/>
  <c r="E607" i="3"/>
  <c r="C657" i="7" s="1"/>
  <c r="D607" i="3"/>
  <c r="C607" i="3"/>
  <c r="B657" i="7" s="1"/>
  <c r="B607" i="3"/>
  <c r="AT606" i="3"/>
  <c r="AR606" i="3"/>
  <c r="AO606" i="3"/>
  <c r="AG606" i="3"/>
  <c r="I606" i="3"/>
  <c r="G606" i="3"/>
  <c r="F606" i="3"/>
  <c r="E656" i="7" s="1"/>
  <c r="E606" i="3"/>
  <c r="C656" i="7" s="1"/>
  <c r="D606" i="3"/>
  <c r="C606" i="3"/>
  <c r="B656" i="7" s="1"/>
  <c r="B606" i="3"/>
  <c r="AT605" i="3"/>
  <c r="AR605" i="3"/>
  <c r="AO605" i="3"/>
  <c r="AG605" i="3"/>
  <c r="I605" i="3"/>
  <c r="G605" i="3"/>
  <c r="F605" i="3"/>
  <c r="E655" i="7" s="1"/>
  <c r="D655" i="7" s="1"/>
  <c r="E605" i="3"/>
  <c r="C655" i="7" s="1"/>
  <c r="D605" i="3"/>
  <c r="C605" i="3"/>
  <c r="B655" i="7" s="1"/>
  <c r="B605" i="3"/>
  <c r="AT604" i="3"/>
  <c r="AR604" i="3"/>
  <c r="AO604" i="3"/>
  <c r="AG604" i="3"/>
  <c r="N604" i="3"/>
  <c r="R604" i="3" s="1"/>
  <c r="I604" i="3"/>
  <c r="G604" i="3"/>
  <c r="F604" i="3"/>
  <c r="E654" i="7" s="1"/>
  <c r="E604" i="3"/>
  <c r="C654" i="7" s="1"/>
  <c r="D604" i="3"/>
  <c r="C604" i="3"/>
  <c r="B654" i="7" s="1"/>
  <c r="B604" i="3"/>
  <c r="AT603" i="3"/>
  <c r="AR603" i="3"/>
  <c r="AO603" i="3"/>
  <c r="AG603" i="3"/>
  <c r="I603" i="3"/>
  <c r="G603" i="3"/>
  <c r="F603" i="3"/>
  <c r="E653" i="7" s="1"/>
  <c r="D653" i="7" s="1"/>
  <c r="E603" i="3"/>
  <c r="C653" i="7" s="1"/>
  <c r="D603" i="3"/>
  <c r="C603" i="3"/>
  <c r="B653" i="7" s="1"/>
  <c r="B603" i="3"/>
  <c r="AT602" i="3"/>
  <c r="AR602" i="3"/>
  <c r="AO602" i="3"/>
  <c r="AG602" i="3"/>
  <c r="N602" i="3"/>
  <c r="R602" i="3" s="1"/>
  <c r="I602" i="3"/>
  <c r="G602" i="3"/>
  <c r="F602" i="3"/>
  <c r="E652" i="7" s="1"/>
  <c r="E602" i="3"/>
  <c r="C652" i="7" s="1"/>
  <c r="D602" i="3"/>
  <c r="C602" i="3"/>
  <c r="B652" i="7" s="1"/>
  <c r="B602" i="3"/>
  <c r="AT601" i="3"/>
  <c r="AR601" i="3"/>
  <c r="AO601" i="3"/>
  <c r="AG601" i="3"/>
  <c r="I601" i="3"/>
  <c r="G601" i="3"/>
  <c r="F601" i="3"/>
  <c r="E651" i="7" s="1"/>
  <c r="D651" i="7" s="1"/>
  <c r="E601" i="3"/>
  <c r="C651" i="7" s="1"/>
  <c r="D601" i="3"/>
  <c r="C601" i="3"/>
  <c r="B651" i="7" s="1"/>
  <c r="B601" i="3"/>
  <c r="AT600" i="3"/>
  <c r="AR600" i="3"/>
  <c r="AO600" i="3"/>
  <c r="AG600" i="3"/>
  <c r="I600" i="3"/>
  <c r="G600" i="3"/>
  <c r="F600" i="3"/>
  <c r="E650" i="7" s="1"/>
  <c r="E600" i="3"/>
  <c r="C650" i="7" s="1"/>
  <c r="D600" i="3"/>
  <c r="C600" i="3"/>
  <c r="B650" i="7" s="1"/>
  <c r="B600" i="3"/>
  <c r="AT599" i="3"/>
  <c r="AR599" i="3"/>
  <c r="AO599" i="3"/>
  <c r="AG599" i="3"/>
  <c r="I599" i="3"/>
  <c r="G599" i="3"/>
  <c r="F599" i="3"/>
  <c r="E649" i="7" s="1"/>
  <c r="D649" i="7" s="1"/>
  <c r="E599" i="3"/>
  <c r="C649" i="7" s="1"/>
  <c r="D599" i="3"/>
  <c r="C599" i="3"/>
  <c r="B649" i="7" s="1"/>
  <c r="B599" i="3"/>
  <c r="AT598" i="3"/>
  <c r="AR598" i="3"/>
  <c r="AO598" i="3"/>
  <c r="AG598" i="3"/>
  <c r="I598" i="3"/>
  <c r="G598" i="3"/>
  <c r="F598" i="3"/>
  <c r="E648" i="7" s="1"/>
  <c r="E598" i="3"/>
  <c r="C648" i="7" s="1"/>
  <c r="D598" i="3"/>
  <c r="C598" i="3"/>
  <c r="B648" i="7" s="1"/>
  <c r="B598" i="3"/>
  <c r="AT597" i="3"/>
  <c r="AR597" i="3"/>
  <c r="AO597" i="3"/>
  <c r="AG597" i="3"/>
  <c r="I597" i="3"/>
  <c r="G597" i="3"/>
  <c r="F597" i="3"/>
  <c r="E647" i="7" s="1"/>
  <c r="D647" i="7" s="1"/>
  <c r="E597" i="3"/>
  <c r="C647" i="7" s="1"/>
  <c r="D597" i="3"/>
  <c r="C597" i="3"/>
  <c r="B647" i="7" s="1"/>
  <c r="B597" i="3"/>
  <c r="AT596" i="3"/>
  <c r="AR596" i="3"/>
  <c r="AO596" i="3"/>
  <c r="AG596" i="3"/>
  <c r="N596" i="3"/>
  <c r="R596" i="3" s="1"/>
  <c r="I596" i="3"/>
  <c r="G596" i="3"/>
  <c r="F596" i="3"/>
  <c r="E646" i="7" s="1"/>
  <c r="E596" i="3"/>
  <c r="C646" i="7" s="1"/>
  <c r="D596" i="3"/>
  <c r="C596" i="3"/>
  <c r="B646" i="7" s="1"/>
  <c r="B596" i="3"/>
  <c r="AT595" i="3"/>
  <c r="AR595" i="3"/>
  <c r="AO595" i="3"/>
  <c r="AG595" i="3"/>
  <c r="I595" i="3"/>
  <c r="G595" i="3"/>
  <c r="F595" i="3"/>
  <c r="E645" i="7" s="1"/>
  <c r="D645" i="7" s="1"/>
  <c r="E595" i="3"/>
  <c r="C645" i="7" s="1"/>
  <c r="D595" i="3"/>
  <c r="C595" i="3"/>
  <c r="B645" i="7" s="1"/>
  <c r="B595" i="3"/>
  <c r="AT594" i="3"/>
  <c r="AR594" i="3"/>
  <c r="AO594" i="3"/>
  <c r="AG594" i="3"/>
  <c r="N594" i="3"/>
  <c r="R594" i="3" s="1"/>
  <c r="I594" i="3"/>
  <c r="G594" i="3"/>
  <c r="F594" i="3"/>
  <c r="E644" i="7" s="1"/>
  <c r="E594" i="3"/>
  <c r="C644" i="7" s="1"/>
  <c r="D594" i="3"/>
  <c r="C594" i="3"/>
  <c r="B644" i="7" s="1"/>
  <c r="B594" i="3"/>
  <c r="AT593" i="3"/>
  <c r="AR593" i="3"/>
  <c r="AO593" i="3"/>
  <c r="AG593" i="3"/>
  <c r="I593" i="3"/>
  <c r="G593" i="3"/>
  <c r="F593" i="3"/>
  <c r="E643" i="7" s="1"/>
  <c r="D643" i="7" s="1"/>
  <c r="E593" i="3"/>
  <c r="C643" i="7" s="1"/>
  <c r="D593" i="3"/>
  <c r="C593" i="3"/>
  <c r="B643" i="7" s="1"/>
  <c r="B593" i="3"/>
  <c r="AT592" i="3"/>
  <c r="AR592" i="3"/>
  <c r="AO592" i="3"/>
  <c r="AG592" i="3"/>
  <c r="I592" i="3"/>
  <c r="G592" i="3"/>
  <c r="F592" i="3"/>
  <c r="E642" i="7" s="1"/>
  <c r="D642" i="7" s="1"/>
  <c r="E592" i="3"/>
  <c r="C642" i="7" s="1"/>
  <c r="D592" i="3"/>
  <c r="C592" i="3"/>
  <c r="B642" i="7" s="1"/>
  <c r="B592" i="3"/>
  <c r="AT591" i="3"/>
  <c r="AR591" i="3"/>
  <c r="AO591" i="3"/>
  <c r="AG591" i="3"/>
  <c r="I591" i="3"/>
  <c r="G591" i="3"/>
  <c r="F591" i="3"/>
  <c r="E641" i="7" s="1"/>
  <c r="D641" i="7" s="1"/>
  <c r="E591" i="3"/>
  <c r="C641" i="7" s="1"/>
  <c r="D591" i="3"/>
  <c r="C591" i="3"/>
  <c r="B641" i="7" s="1"/>
  <c r="B591" i="3"/>
  <c r="AT590" i="3"/>
  <c r="AR590" i="3"/>
  <c r="AO590" i="3"/>
  <c r="AG590" i="3"/>
  <c r="I590" i="3"/>
  <c r="G590" i="3"/>
  <c r="F590" i="3"/>
  <c r="E640" i="7" s="1"/>
  <c r="E590" i="3"/>
  <c r="C640" i="7" s="1"/>
  <c r="D590" i="3"/>
  <c r="C590" i="3"/>
  <c r="B640" i="7" s="1"/>
  <c r="B590" i="3"/>
  <c r="AT589" i="3"/>
  <c r="AR589" i="3"/>
  <c r="AO589" i="3"/>
  <c r="AG589" i="3"/>
  <c r="I589" i="3"/>
  <c r="G589" i="3"/>
  <c r="F589" i="3"/>
  <c r="E639" i="7" s="1"/>
  <c r="D639" i="7" s="1"/>
  <c r="E589" i="3"/>
  <c r="C639" i="7" s="1"/>
  <c r="D589" i="3"/>
  <c r="C589" i="3"/>
  <c r="B639" i="7" s="1"/>
  <c r="B589" i="3"/>
  <c r="AT588" i="3"/>
  <c r="AR588" i="3"/>
  <c r="AO588" i="3"/>
  <c r="AG588" i="3"/>
  <c r="N588" i="3"/>
  <c r="R588" i="3" s="1"/>
  <c r="I588" i="3"/>
  <c r="G588" i="3"/>
  <c r="F588" i="3"/>
  <c r="E638" i="7" s="1"/>
  <c r="D638" i="7" s="1"/>
  <c r="E588" i="3"/>
  <c r="C638" i="7" s="1"/>
  <c r="D588" i="3"/>
  <c r="C588" i="3"/>
  <c r="B638" i="7" s="1"/>
  <c r="B588" i="3"/>
  <c r="AT587" i="3"/>
  <c r="AR587" i="3"/>
  <c r="AO587" i="3"/>
  <c r="AG587" i="3"/>
  <c r="I587" i="3"/>
  <c r="G587" i="3"/>
  <c r="F587" i="3"/>
  <c r="E637" i="7" s="1"/>
  <c r="D637" i="7" s="1"/>
  <c r="E587" i="3"/>
  <c r="C637" i="7" s="1"/>
  <c r="D587" i="3"/>
  <c r="C587" i="3"/>
  <c r="B637" i="7" s="1"/>
  <c r="B587" i="3"/>
  <c r="AT586" i="3"/>
  <c r="AR586" i="3"/>
  <c r="AO586" i="3"/>
  <c r="AG586" i="3"/>
  <c r="N586" i="3"/>
  <c r="R586" i="3" s="1"/>
  <c r="I586" i="3"/>
  <c r="G586" i="3"/>
  <c r="F586" i="3"/>
  <c r="E636" i="7" s="1"/>
  <c r="E586" i="3"/>
  <c r="C636" i="7" s="1"/>
  <c r="D586" i="3"/>
  <c r="C586" i="3"/>
  <c r="B636" i="7" s="1"/>
  <c r="B586" i="3"/>
  <c r="AT585" i="3"/>
  <c r="AR585" i="3"/>
  <c r="AO585" i="3"/>
  <c r="AG585" i="3"/>
  <c r="I585" i="3"/>
  <c r="G585" i="3"/>
  <c r="F585" i="3"/>
  <c r="E635" i="7" s="1"/>
  <c r="D635" i="7" s="1"/>
  <c r="E585" i="3"/>
  <c r="C635" i="7" s="1"/>
  <c r="D585" i="3"/>
  <c r="C585" i="3"/>
  <c r="B635" i="7" s="1"/>
  <c r="B585" i="3"/>
  <c r="AT584" i="3"/>
  <c r="AR584" i="3"/>
  <c r="AO584" i="3"/>
  <c r="AG584" i="3"/>
  <c r="I584" i="3"/>
  <c r="G584" i="3"/>
  <c r="F584" i="3"/>
  <c r="E634" i="7" s="1"/>
  <c r="E584" i="3"/>
  <c r="C634" i="7" s="1"/>
  <c r="D584" i="3"/>
  <c r="C584" i="3"/>
  <c r="B634" i="7" s="1"/>
  <c r="B584" i="3"/>
  <c r="AT583" i="3"/>
  <c r="AR583" i="3"/>
  <c r="AO583" i="3"/>
  <c r="AG583" i="3"/>
  <c r="I583" i="3"/>
  <c r="G583" i="3"/>
  <c r="F583" i="3"/>
  <c r="E633" i="7" s="1"/>
  <c r="D633" i="7" s="1"/>
  <c r="E583" i="3"/>
  <c r="C633" i="7" s="1"/>
  <c r="D583" i="3"/>
  <c r="C583" i="3"/>
  <c r="B633" i="7" s="1"/>
  <c r="B583" i="3"/>
  <c r="AT582" i="3"/>
  <c r="AR582" i="3"/>
  <c r="AO582" i="3"/>
  <c r="AG582" i="3"/>
  <c r="I582" i="3"/>
  <c r="G582" i="3"/>
  <c r="F582" i="3"/>
  <c r="E632" i="7" s="1"/>
  <c r="E582" i="3"/>
  <c r="C632" i="7" s="1"/>
  <c r="D582" i="3"/>
  <c r="C582" i="3"/>
  <c r="B632" i="7" s="1"/>
  <c r="B582" i="3"/>
  <c r="AT581" i="3"/>
  <c r="AR581" i="3"/>
  <c r="AO581" i="3"/>
  <c r="AG581" i="3"/>
  <c r="I581" i="3"/>
  <c r="G581" i="3"/>
  <c r="F581" i="3"/>
  <c r="E631" i="7" s="1"/>
  <c r="D631" i="7" s="1"/>
  <c r="E581" i="3"/>
  <c r="C631" i="7" s="1"/>
  <c r="D581" i="3"/>
  <c r="C581" i="3"/>
  <c r="B631" i="7" s="1"/>
  <c r="B581" i="3"/>
  <c r="AT580" i="3"/>
  <c r="AR580" i="3"/>
  <c r="AO580" i="3"/>
  <c r="AG580" i="3"/>
  <c r="N580" i="3"/>
  <c r="R580" i="3" s="1"/>
  <c r="I580" i="3"/>
  <c r="G580" i="3"/>
  <c r="F580" i="3"/>
  <c r="E630" i="7" s="1"/>
  <c r="E580" i="3"/>
  <c r="C630" i="7" s="1"/>
  <c r="D580" i="3"/>
  <c r="C580" i="3"/>
  <c r="B630" i="7" s="1"/>
  <c r="B580" i="3"/>
  <c r="AT579" i="3"/>
  <c r="AR579" i="3"/>
  <c r="AO579" i="3"/>
  <c r="AG579" i="3"/>
  <c r="I579" i="3"/>
  <c r="G579" i="3"/>
  <c r="F579" i="3"/>
  <c r="E629" i="7" s="1"/>
  <c r="D629" i="7" s="1"/>
  <c r="E579" i="3"/>
  <c r="C629" i="7" s="1"/>
  <c r="D579" i="3"/>
  <c r="C579" i="3"/>
  <c r="B629" i="7" s="1"/>
  <c r="B579" i="3"/>
  <c r="AT578" i="3"/>
  <c r="AR578" i="3"/>
  <c r="AO578" i="3"/>
  <c r="AG578" i="3"/>
  <c r="N578" i="3"/>
  <c r="R578" i="3" s="1"/>
  <c r="I578" i="3"/>
  <c r="G578" i="3"/>
  <c r="F578" i="3"/>
  <c r="E628" i="7" s="1"/>
  <c r="E578" i="3"/>
  <c r="C628" i="7" s="1"/>
  <c r="D578" i="3"/>
  <c r="C578" i="3"/>
  <c r="B628" i="7" s="1"/>
  <c r="B578" i="3"/>
  <c r="AT577" i="3"/>
  <c r="AR577" i="3"/>
  <c r="AO577" i="3"/>
  <c r="AG577" i="3"/>
  <c r="I577" i="3"/>
  <c r="G577" i="3"/>
  <c r="F577" i="3"/>
  <c r="E627" i="7" s="1"/>
  <c r="D627" i="7" s="1"/>
  <c r="E577" i="3"/>
  <c r="C627" i="7" s="1"/>
  <c r="D577" i="3"/>
  <c r="C577" i="3"/>
  <c r="B627" i="7" s="1"/>
  <c r="B577" i="3"/>
  <c r="AT576" i="3"/>
  <c r="AR576" i="3"/>
  <c r="AO576" i="3"/>
  <c r="AG576" i="3"/>
  <c r="I576" i="3"/>
  <c r="G576" i="3"/>
  <c r="F576" i="3"/>
  <c r="E626" i="7" s="1"/>
  <c r="E576" i="3"/>
  <c r="C626" i="7" s="1"/>
  <c r="D576" i="3"/>
  <c r="C576" i="3"/>
  <c r="B626" i="7" s="1"/>
  <c r="B576" i="3"/>
  <c r="AT575" i="3"/>
  <c r="AR575" i="3"/>
  <c r="AO575" i="3"/>
  <c r="AG575" i="3"/>
  <c r="I575" i="3"/>
  <c r="G575" i="3"/>
  <c r="F575" i="3"/>
  <c r="E625" i="7" s="1"/>
  <c r="D625" i="7" s="1"/>
  <c r="E575" i="3"/>
  <c r="C625" i="7" s="1"/>
  <c r="D575" i="3"/>
  <c r="C575" i="3"/>
  <c r="B625" i="7" s="1"/>
  <c r="B575" i="3"/>
  <c r="AT574" i="3"/>
  <c r="AR574" i="3"/>
  <c r="AO574" i="3"/>
  <c r="AG574" i="3"/>
  <c r="I574" i="3"/>
  <c r="G574" i="3"/>
  <c r="F574" i="3"/>
  <c r="E624" i="7" s="1"/>
  <c r="E574" i="3"/>
  <c r="C624" i="7" s="1"/>
  <c r="D574" i="3"/>
  <c r="C574" i="3"/>
  <c r="B624" i="7" s="1"/>
  <c r="B574" i="3"/>
  <c r="AT573" i="3"/>
  <c r="AR573" i="3"/>
  <c r="AO573" i="3"/>
  <c r="AG573" i="3"/>
  <c r="I573" i="3"/>
  <c r="G573" i="3"/>
  <c r="F573" i="3"/>
  <c r="E623" i="7" s="1"/>
  <c r="D623" i="7" s="1"/>
  <c r="E573" i="3"/>
  <c r="C623" i="7" s="1"/>
  <c r="D573" i="3"/>
  <c r="C573" i="3"/>
  <c r="B623" i="7" s="1"/>
  <c r="B573" i="3"/>
  <c r="AT572" i="3"/>
  <c r="AR572" i="3"/>
  <c r="AO572" i="3"/>
  <c r="AG572" i="3"/>
  <c r="N572" i="3"/>
  <c r="R572" i="3" s="1"/>
  <c r="I572" i="3"/>
  <c r="G572" i="3"/>
  <c r="F572" i="3"/>
  <c r="E622" i="7" s="1"/>
  <c r="E572" i="3"/>
  <c r="C622" i="7" s="1"/>
  <c r="D572" i="3"/>
  <c r="C572" i="3"/>
  <c r="B622" i="7" s="1"/>
  <c r="B572" i="3"/>
  <c r="AT571" i="3"/>
  <c r="AR571" i="3"/>
  <c r="AO571" i="3"/>
  <c r="AG571" i="3"/>
  <c r="I571" i="3"/>
  <c r="G571" i="3"/>
  <c r="F571" i="3"/>
  <c r="E621" i="7" s="1"/>
  <c r="D621" i="7" s="1"/>
  <c r="E571" i="3"/>
  <c r="C621" i="7" s="1"/>
  <c r="D571" i="3"/>
  <c r="C571" i="3"/>
  <c r="B621" i="7" s="1"/>
  <c r="B571" i="3"/>
  <c r="AT570" i="3"/>
  <c r="AR570" i="3"/>
  <c r="AO570" i="3"/>
  <c r="AG570" i="3"/>
  <c r="N570" i="3"/>
  <c r="R570" i="3" s="1"/>
  <c r="I570" i="3"/>
  <c r="G570" i="3"/>
  <c r="F570" i="3"/>
  <c r="E620" i="7" s="1"/>
  <c r="E570" i="3"/>
  <c r="C620" i="7" s="1"/>
  <c r="D570" i="3"/>
  <c r="C570" i="3"/>
  <c r="B620" i="7" s="1"/>
  <c r="B570" i="3"/>
  <c r="AT569" i="3"/>
  <c r="AR569" i="3"/>
  <c r="AO569" i="3"/>
  <c r="AG569" i="3"/>
  <c r="I569" i="3"/>
  <c r="G569" i="3"/>
  <c r="F569" i="3"/>
  <c r="E619" i="7" s="1"/>
  <c r="D619" i="7" s="1"/>
  <c r="E569" i="3"/>
  <c r="C619" i="7" s="1"/>
  <c r="D569" i="3"/>
  <c r="C569" i="3"/>
  <c r="B619" i="7" s="1"/>
  <c r="B569" i="3"/>
  <c r="AT568" i="3"/>
  <c r="AR568" i="3"/>
  <c r="AO568" i="3"/>
  <c r="AG568" i="3"/>
  <c r="I568" i="3"/>
  <c r="G568" i="3"/>
  <c r="F568" i="3"/>
  <c r="E618" i="7" s="1"/>
  <c r="D618" i="7" s="1"/>
  <c r="E568" i="3"/>
  <c r="C618" i="7" s="1"/>
  <c r="D568" i="3"/>
  <c r="C568" i="3"/>
  <c r="B618" i="7" s="1"/>
  <c r="B568" i="3"/>
  <c r="AT567" i="3"/>
  <c r="AR567" i="3"/>
  <c r="AO567" i="3"/>
  <c r="AG567" i="3"/>
  <c r="I567" i="3"/>
  <c r="G567" i="3"/>
  <c r="F567" i="3"/>
  <c r="E617" i="7" s="1"/>
  <c r="D617" i="7" s="1"/>
  <c r="E567" i="3"/>
  <c r="C617" i="7" s="1"/>
  <c r="D567" i="3"/>
  <c r="C567" i="3"/>
  <c r="B617" i="7" s="1"/>
  <c r="B567" i="3"/>
  <c r="AT566" i="3"/>
  <c r="AR566" i="3"/>
  <c r="AO566" i="3"/>
  <c r="AG566" i="3"/>
  <c r="I566" i="3"/>
  <c r="G566" i="3"/>
  <c r="F566" i="3"/>
  <c r="E616" i="7" s="1"/>
  <c r="D616" i="7" s="1"/>
  <c r="E566" i="3"/>
  <c r="C616" i="7" s="1"/>
  <c r="D566" i="3"/>
  <c r="C566" i="3"/>
  <c r="B616" i="7" s="1"/>
  <c r="B566" i="3"/>
  <c r="AT565" i="3"/>
  <c r="AR565" i="3"/>
  <c r="AO565" i="3"/>
  <c r="AG565" i="3"/>
  <c r="I565" i="3"/>
  <c r="G565" i="3"/>
  <c r="F565" i="3"/>
  <c r="E615" i="7" s="1"/>
  <c r="D615" i="7" s="1"/>
  <c r="E565" i="3"/>
  <c r="C615" i="7" s="1"/>
  <c r="D565" i="3"/>
  <c r="C565" i="3"/>
  <c r="B615" i="7" s="1"/>
  <c r="B565" i="3"/>
  <c r="AT564" i="3"/>
  <c r="AR564" i="3"/>
  <c r="AO564" i="3"/>
  <c r="AG564" i="3"/>
  <c r="I564" i="3"/>
  <c r="G564" i="3"/>
  <c r="F564" i="3"/>
  <c r="E614" i="7" s="1"/>
  <c r="E564" i="3"/>
  <c r="C614" i="7" s="1"/>
  <c r="D564" i="3"/>
  <c r="C564" i="3"/>
  <c r="B614" i="7" s="1"/>
  <c r="B564" i="3"/>
  <c r="AT563" i="3"/>
  <c r="AR563" i="3"/>
  <c r="AO563" i="3"/>
  <c r="AG563" i="3"/>
  <c r="I563" i="3"/>
  <c r="G563" i="3"/>
  <c r="F563" i="3"/>
  <c r="E613" i="7" s="1"/>
  <c r="D613" i="7" s="1"/>
  <c r="E563" i="3"/>
  <c r="C613" i="7" s="1"/>
  <c r="D563" i="3"/>
  <c r="C563" i="3"/>
  <c r="B613" i="7" s="1"/>
  <c r="B563" i="3"/>
  <c r="AT562" i="3"/>
  <c r="AR562" i="3"/>
  <c r="AO562" i="3"/>
  <c r="AG562" i="3"/>
  <c r="I562" i="3"/>
  <c r="G562" i="3"/>
  <c r="F562" i="3"/>
  <c r="E612" i="7" s="1"/>
  <c r="E562" i="3"/>
  <c r="C612" i="7" s="1"/>
  <c r="D562" i="3"/>
  <c r="C562" i="3"/>
  <c r="B612" i="7" s="1"/>
  <c r="B562" i="3"/>
  <c r="AT561" i="3"/>
  <c r="AR561" i="3"/>
  <c r="AO561" i="3"/>
  <c r="AG561" i="3"/>
  <c r="I561" i="3"/>
  <c r="G561" i="3"/>
  <c r="F561" i="3"/>
  <c r="E611" i="7" s="1"/>
  <c r="D611" i="7" s="1"/>
  <c r="E561" i="3"/>
  <c r="C611" i="7" s="1"/>
  <c r="D561" i="3"/>
  <c r="C561" i="3"/>
  <c r="B611" i="7" s="1"/>
  <c r="B561" i="3"/>
  <c r="AT560" i="3"/>
  <c r="AR560" i="3"/>
  <c r="AO560" i="3"/>
  <c r="AG560" i="3"/>
  <c r="I560" i="3"/>
  <c r="G560" i="3"/>
  <c r="F560" i="3"/>
  <c r="E610" i="7" s="1"/>
  <c r="D610" i="7" s="1"/>
  <c r="E560" i="3"/>
  <c r="C610" i="7" s="1"/>
  <c r="D560" i="3"/>
  <c r="C560" i="3"/>
  <c r="B610" i="7" s="1"/>
  <c r="B560" i="3"/>
  <c r="AT559" i="3"/>
  <c r="AR559" i="3"/>
  <c r="AO559" i="3"/>
  <c r="AG559" i="3"/>
  <c r="I559" i="3"/>
  <c r="G559" i="3"/>
  <c r="F559" i="3"/>
  <c r="E609" i="7" s="1"/>
  <c r="D609" i="7" s="1"/>
  <c r="E559" i="3"/>
  <c r="C609" i="7" s="1"/>
  <c r="D559" i="3"/>
  <c r="C559" i="3"/>
  <c r="B609" i="7" s="1"/>
  <c r="B559" i="3"/>
  <c r="AT558" i="3"/>
  <c r="AR558" i="3"/>
  <c r="AO558" i="3"/>
  <c r="AG558" i="3"/>
  <c r="I558" i="3"/>
  <c r="G558" i="3"/>
  <c r="F558" i="3"/>
  <c r="E608" i="7" s="1"/>
  <c r="D608" i="7" s="1"/>
  <c r="E558" i="3"/>
  <c r="C608" i="7" s="1"/>
  <c r="D558" i="3"/>
  <c r="C558" i="3"/>
  <c r="B608" i="7" s="1"/>
  <c r="B558" i="3"/>
  <c r="AT557" i="3"/>
  <c r="AR557" i="3"/>
  <c r="AO557" i="3"/>
  <c r="AG557" i="3"/>
  <c r="I557" i="3"/>
  <c r="G557" i="3"/>
  <c r="F557" i="3"/>
  <c r="E607" i="7" s="1"/>
  <c r="D607" i="7" s="1"/>
  <c r="E557" i="3"/>
  <c r="C607" i="7" s="1"/>
  <c r="D557" i="3"/>
  <c r="C557" i="3"/>
  <c r="B607" i="7" s="1"/>
  <c r="B557" i="3"/>
  <c r="AT556" i="3"/>
  <c r="AR556" i="3"/>
  <c r="AO556" i="3"/>
  <c r="AG556" i="3"/>
  <c r="I556" i="3"/>
  <c r="G556" i="3"/>
  <c r="F556" i="3"/>
  <c r="E606" i="7" s="1"/>
  <c r="E556" i="3"/>
  <c r="C606" i="7" s="1"/>
  <c r="D556" i="3"/>
  <c r="C556" i="3"/>
  <c r="B606" i="7" s="1"/>
  <c r="B556" i="3"/>
  <c r="AT555" i="3"/>
  <c r="AR555" i="3"/>
  <c r="AO555" i="3"/>
  <c r="AG555" i="3"/>
  <c r="I555" i="3"/>
  <c r="G555" i="3"/>
  <c r="F555" i="3"/>
  <c r="E605" i="7" s="1"/>
  <c r="D605" i="7" s="1"/>
  <c r="E555" i="3"/>
  <c r="C605" i="7" s="1"/>
  <c r="D555" i="3"/>
  <c r="C555" i="3"/>
  <c r="B605" i="7" s="1"/>
  <c r="B555" i="3"/>
  <c r="AT554" i="3"/>
  <c r="AR554" i="3"/>
  <c r="AO554" i="3"/>
  <c r="AG554" i="3"/>
  <c r="I554" i="3"/>
  <c r="G554" i="3"/>
  <c r="F554" i="3"/>
  <c r="E604" i="7" s="1"/>
  <c r="E554" i="3"/>
  <c r="C604" i="7" s="1"/>
  <c r="D554" i="3"/>
  <c r="C554" i="3"/>
  <c r="B604" i="7" s="1"/>
  <c r="B554" i="3"/>
  <c r="AT553" i="3"/>
  <c r="AR553" i="3"/>
  <c r="AO553" i="3"/>
  <c r="AG553" i="3"/>
  <c r="I553" i="3"/>
  <c r="G553" i="3"/>
  <c r="F553" i="3"/>
  <c r="E603" i="7" s="1"/>
  <c r="D603" i="7" s="1"/>
  <c r="E553" i="3"/>
  <c r="C603" i="7" s="1"/>
  <c r="D553" i="3"/>
  <c r="C553" i="3"/>
  <c r="B603" i="7" s="1"/>
  <c r="B553" i="3"/>
  <c r="AT552" i="3"/>
  <c r="AR552" i="3"/>
  <c r="AO552" i="3"/>
  <c r="AG552" i="3"/>
  <c r="I552" i="3"/>
  <c r="G552" i="3"/>
  <c r="F552" i="3"/>
  <c r="E602" i="7" s="1"/>
  <c r="D602" i="7" s="1"/>
  <c r="E552" i="3"/>
  <c r="C602" i="7" s="1"/>
  <c r="D552" i="3"/>
  <c r="C552" i="3"/>
  <c r="B602" i="7" s="1"/>
  <c r="B552" i="3"/>
  <c r="AT551" i="3"/>
  <c r="AR551" i="3"/>
  <c r="AO551" i="3"/>
  <c r="AG551" i="3"/>
  <c r="I551" i="3"/>
  <c r="G551" i="3"/>
  <c r="F551" i="3"/>
  <c r="E601" i="7" s="1"/>
  <c r="D601" i="7" s="1"/>
  <c r="E551" i="3"/>
  <c r="C601" i="7" s="1"/>
  <c r="D551" i="3"/>
  <c r="C551" i="3"/>
  <c r="B601" i="7" s="1"/>
  <c r="B551" i="3"/>
  <c r="AT550" i="3"/>
  <c r="AR550" i="3"/>
  <c r="AO550" i="3"/>
  <c r="AG550" i="3"/>
  <c r="I550" i="3"/>
  <c r="G550" i="3"/>
  <c r="F550" i="3"/>
  <c r="E600" i="7" s="1"/>
  <c r="D600" i="7" s="1"/>
  <c r="E550" i="3"/>
  <c r="C600" i="7" s="1"/>
  <c r="D550" i="3"/>
  <c r="C550" i="3"/>
  <c r="B600" i="7" s="1"/>
  <c r="B550" i="3"/>
  <c r="AT549" i="3"/>
  <c r="AR549" i="3"/>
  <c r="AO549" i="3"/>
  <c r="AG549" i="3"/>
  <c r="I549" i="3"/>
  <c r="G549" i="3"/>
  <c r="F549" i="3"/>
  <c r="E599" i="7" s="1"/>
  <c r="D599" i="7" s="1"/>
  <c r="E549" i="3"/>
  <c r="C599" i="7" s="1"/>
  <c r="D549" i="3"/>
  <c r="C549" i="3"/>
  <c r="B599" i="7" s="1"/>
  <c r="B549" i="3"/>
  <c r="AT548" i="3"/>
  <c r="AR548" i="3"/>
  <c r="AO548" i="3"/>
  <c r="AG548" i="3"/>
  <c r="I548" i="3"/>
  <c r="G548" i="3"/>
  <c r="F548" i="3"/>
  <c r="E598" i="7" s="1"/>
  <c r="E548" i="3"/>
  <c r="C598" i="7" s="1"/>
  <c r="D548" i="3"/>
  <c r="C548" i="3"/>
  <c r="B598" i="7" s="1"/>
  <c r="B548" i="3"/>
  <c r="AT547" i="3"/>
  <c r="AR547" i="3"/>
  <c r="AO547" i="3"/>
  <c r="AG547" i="3"/>
  <c r="I547" i="3"/>
  <c r="G547" i="3"/>
  <c r="F547" i="3"/>
  <c r="E597" i="7" s="1"/>
  <c r="D597" i="7" s="1"/>
  <c r="E547" i="3"/>
  <c r="C597" i="7" s="1"/>
  <c r="D547" i="3"/>
  <c r="C547" i="3"/>
  <c r="B597" i="7" s="1"/>
  <c r="B547" i="3"/>
  <c r="AT546" i="3"/>
  <c r="AR546" i="3"/>
  <c r="AO546" i="3"/>
  <c r="AG546" i="3"/>
  <c r="I546" i="3"/>
  <c r="G546" i="3"/>
  <c r="F546" i="3"/>
  <c r="E596" i="7" s="1"/>
  <c r="E546" i="3"/>
  <c r="C596" i="7" s="1"/>
  <c r="D546" i="3"/>
  <c r="C546" i="3"/>
  <c r="B596" i="7" s="1"/>
  <c r="B546" i="3"/>
  <c r="AT545" i="3"/>
  <c r="AR545" i="3"/>
  <c r="AO545" i="3"/>
  <c r="AG545" i="3"/>
  <c r="I545" i="3"/>
  <c r="G545" i="3"/>
  <c r="F545" i="3"/>
  <c r="E595" i="7" s="1"/>
  <c r="D595" i="7" s="1"/>
  <c r="E545" i="3"/>
  <c r="C595" i="7" s="1"/>
  <c r="D545" i="3"/>
  <c r="C545" i="3"/>
  <c r="B595" i="7" s="1"/>
  <c r="B545" i="3"/>
  <c r="AT544" i="3"/>
  <c r="AR544" i="3"/>
  <c r="AO544" i="3"/>
  <c r="AG544" i="3"/>
  <c r="N544" i="3"/>
  <c r="R544" i="3" s="1"/>
  <c r="I544" i="3"/>
  <c r="G544" i="3"/>
  <c r="F544" i="3"/>
  <c r="E594" i="7" s="1"/>
  <c r="E544" i="3"/>
  <c r="C594" i="7" s="1"/>
  <c r="D544" i="3"/>
  <c r="C544" i="3"/>
  <c r="B594" i="7" s="1"/>
  <c r="B544" i="3"/>
  <c r="AT543" i="3"/>
  <c r="AR543" i="3"/>
  <c r="AO543" i="3"/>
  <c r="AG543" i="3"/>
  <c r="I543" i="3"/>
  <c r="G543" i="3"/>
  <c r="F543" i="3"/>
  <c r="E593" i="7" s="1"/>
  <c r="D593" i="7" s="1"/>
  <c r="E543" i="3"/>
  <c r="C593" i="7" s="1"/>
  <c r="D543" i="3"/>
  <c r="C543" i="3"/>
  <c r="B593" i="7" s="1"/>
  <c r="B543" i="3"/>
  <c r="AT542" i="3"/>
  <c r="AR542" i="3"/>
  <c r="AO542" i="3"/>
  <c r="AG542" i="3"/>
  <c r="N542" i="3"/>
  <c r="R542" i="3" s="1"/>
  <c r="I542" i="3"/>
  <c r="G542" i="3"/>
  <c r="F542" i="3"/>
  <c r="E592" i="7" s="1"/>
  <c r="D592" i="7" s="1"/>
  <c r="E542" i="3"/>
  <c r="C592" i="7" s="1"/>
  <c r="D542" i="3"/>
  <c r="C542" i="3"/>
  <c r="B592" i="7" s="1"/>
  <c r="B542" i="3"/>
  <c r="AT541" i="3"/>
  <c r="AR541" i="3"/>
  <c r="AO541" i="3"/>
  <c r="AG541" i="3"/>
  <c r="I541" i="3"/>
  <c r="G541" i="3"/>
  <c r="F541" i="3"/>
  <c r="E591" i="7" s="1"/>
  <c r="D591" i="7" s="1"/>
  <c r="E541" i="3"/>
  <c r="C591" i="7" s="1"/>
  <c r="D541" i="3"/>
  <c r="C541" i="3"/>
  <c r="B591" i="7" s="1"/>
  <c r="B541" i="3"/>
  <c r="AT540" i="3"/>
  <c r="AR540" i="3"/>
  <c r="AO540" i="3"/>
  <c r="AG540" i="3"/>
  <c r="I540" i="3"/>
  <c r="G540" i="3"/>
  <c r="F540" i="3"/>
  <c r="E590" i="7" s="1"/>
  <c r="D590" i="7" s="1"/>
  <c r="E540" i="3"/>
  <c r="C590" i="7" s="1"/>
  <c r="D540" i="3"/>
  <c r="C540" i="3"/>
  <c r="B590" i="7" s="1"/>
  <c r="B540" i="3"/>
  <c r="AT539" i="3"/>
  <c r="AR539" i="3"/>
  <c r="AO539" i="3"/>
  <c r="AG539" i="3"/>
  <c r="I539" i="3"/>
  <c r="G539" i="3"/>
  <c r="F539" i="3"/>
  <c r="E589" i="7" s="1"/>
  <c r="D589" i="7" s="1"/>
  <c r="E539" i="3"/>
  <c r="C589" i="7" s="1"/>
  <c r="D539" i="3"/>
  <c r="C539" i="3"/>
  <c r="B589" i="7" s="1"/>
  <c r="B539" i="3"/>
  <c r="AT538" i="3"/>
  <c r="AR538" i="3"/>
  <c r="AO538" i="3"/>
  <c r="AG538" i="3"/>
  <c r="I538" i="3"/>
  <c r="G538" i="3"/>
  <c r="F538" i="3"/>
  <c r="E588" i="7" s="1"/>
  <c r="D588" i="7" s="1"/>
  <c r="E538" i="3"/>
  <c r="C588" i="7" s="1"/>
  <c r="D538" i="3"/>
  <c r="C538" i="3"/>
  <c r="B588" i="7" s="1"/>
  <c r="B538" i="3"/>
  <c r="AT537" i="3"/>
  <c r="AR537" i="3"/>
  <c r="AO537" i="3"/>
  <c r="AG537" i="3"/>
  <c r="I537" i="3"/>
  <c r="G537" i="3"/>
  <c r="F537" i="3"/>
  <c r="E587" i="7" s="1"/>
  <c r="D587" i="7" s="1"/>
  <c r="E537" i="3"/>
  <c r="C587" i="7" s="1"/>
  <c r="D537" i="3"/>
  <c r="C537" i="3"/>
  <c r="B587" i="7" s="1"/>
  <c r="B537" i="3"/>
  <c r="AT536" i="3"/>
  <c r="AR536" i="3"/>
  <c r="AO536" i="3"/>
  <c r="AG536" i="3"/>
  <c r="N536" i="3"/>
  <c r="R536" i="3" s="1"/>
  <c r="K590" i="15" s="1"/>
  <c r="I536" i="3"/>
  <c r="G536" i="3"/>
  <c r="F536" i="3"/>
  <c r="E586" i="7" s="1"/>
  <c r="D586" i="7" s="1"/>
  <c r="E536" i="3"/>
  <c r="C586" i="7" s="1"/>
  <c r="D536" i="3"/>
  <c r="C536" i="3"/>
  <c r="B586" i="7" s="1"/>
  <c r="B536" i="3"/>
  <c r="AT535" i="3"/>
  <c r="AR535" i="3"/>
  <c r="AO535" i="3"/>
  <c r="AG535" i="3"/>
  <c r="I535" i="3"/>
  <c r="G535" i="3"/>
  <c r="F535" i="3"/>
  <c r="E585" i="7" s="1"/>
  <c r="D585" i="7" s="1"/>
  <c r="E535" i="3"/>
  <c r="C585" i="7" s="1"/>
  <c r="D535" i="3"/>
  <c r="C535" i="3"/>
  <c r="B585" i="7" s="1"/>
  <c r="B535" i="3"/>
  <c r="AT534" i="3"/>
  <c r="AR534" i="3"/>
  <c r="AO534" i="3"/>
  <c r="AG534" i="3"/>
  <c r="N534" i="3"/>
  <c r="R534" i="3" s="1"/>
  <c r="K588" i="15" s="1"/>
  <c r="I534" i="3"/>
  <c r="G534" i="3"/>
  <c r="F534" i="3"/>
  <c r="E584" i="7" s="1"/>
  <c r="D584" i="7" s="1"/>
  <c r="E534" i="3"/>
  <c r="C584" i="7" s="1"/>
  <c r="D534" i="3"/>
  <c r="C534" i="3"/>
  <c r="B584" i="7" s="1"/>
  <c r="B534" i="3"/>
  <c r="AT533" i="3"/>
  <c r="AR533" i="3"/>
  <c r="AO533" i="3"/>
  <c r="AG533" i="3"/>
  <c r="I533" i="3"/>
  <c r="G533" i="3"/>
  <c r="F533" i="3"/>
  <c r="E583" i="7" s="1"/>
  <c r="D583" i="7" s="1"/>
  <c r="E533" i="3"/>
  <c r="C583" i="7" s="1"/>
  <c r="D533" i="3"/>
  <c r="C533" i="3"/>
  <c r="B583" i="7" s="1"/>
  <c r="B533" i="3"/>
  <c r="AT532" i="3"/>
  <c r="AR532" i="3"/>
  <c r="AO532" i="3"/>
  <c r="AG532" i="3"/>
  <c r="I532" i="3"/>
  <c r="G532" i="3"/>
  <c r="F532" i="3"/>
  <c r="E582" i="7" s="1"/>
  <c r="D582" i="7" s="1"/>
  <c r="E532" i="3"/>
  <c r="C582" i="7" s="1"/>
  <c r="D532" i="3"/>
  <c r="C532" i="3"/>
  <c r="B582" i="7" s="1"/>
  <c r="B532" i="3"/>
  <c r="AT531" i="3"/>
  <c r="AR531" i="3"/>
  <c r="AO531" i="3"/>
  <c r="AG531" i="3"/>
  <c r="I531" i="3"/>
  <c r="G531" i="3"/>
  <c r="F531" i="3"/>
  <c r="E581" i="7" s="1"/>
  <c r="D581" i="7" s="1"/>
  <c r="E531" i="3"/>
  <c r="C581" i="7" s="1"/>
  <c r="D531" i="3"/>
  <c r="C531" i="3"/>
  <c r="B581" i="7" s="1"/>
  <c r="B531" i="3"/>
  <c r="AT530" i="3"/>
  <c r="AR530" i="3"/>
  <c r="AO530" i="3"/>
  <c r="AG530" i="3"/>
  <c r="I530" i="3"/>
  <c r="G530" i="3"/>
  <c r="F530" i="3"/>
  <c r="E580" i="7" s="1"/>
  <c r="D580" i="7" s="1"/>
  <c r="E530" i="3"/>
  <c r="C580" i="7" s="1"/>
  <c r="D530" i="3"/>
  <c r="C530" i="3"/>
  <c r="B580" i="7" s="1"/>
  <c r="B530" i="3"/>
  <c r="AT529" i="3"/>
  <c r="AR529" i="3"/>
  <c r="AO529" i="3"/>
  <c r="AG529" i="3"/>
  <c r="I529" i="3"/>
  <c r="G529" i="3"/>
  <c r="F529" i="3"/>
  <c r="E579" i="7" s="1"/>
  <c r="D579" i="7" s="1"/>
  <c r="E529" i="3"/>
  <c r="C579" i="7" s="1"/>
  <c r="D529" i="3"/>
  <c r="C529" i="3"/>
  <c r="B579" i="7" s="1"/>
  <c r="B529" i="3"/>
  <c r="AT528" i="3"/>
  <c r="AR528" i="3"/>
  <c r="AO528" i="3"/>
  <c r="AG528" i="3"/>
  <c r="I528" i="3"/>
  <c r="G528" i="3"/>
  <c r="F528" i="3"/>
  <c r="E578" i="7" s="1"/>
  <c r="D578" i="7" s="1"/>
  <c r="E528" i="3"/>
  <c r="C578" i="7" s="1"/>
  <c r="D528" i="3"/>
  <c r="C528" i="3"/>
  <c r="B578" i="7" s="1"/>
  <c r="B528" i="3"/>
  <c r="AT527" i="3"/>
  <c r="AR527" i="3"/>
  <c r="AO527" i="3"/>
  <c r="AG527" i="3"/>
  <c r="I527" i="3"/>
  <c r="G527" i="3"/>
  <c r="F527" i="3"/>
  <c r="E577" i="7" s="1"/>
  <c r="D577" i="7" s="1"/>
  <c r="E527" i="3"/>
  <c r="C577" i="7" s="1"/>
  <c r="D527" i="3"/>
  <c r="C527" i="3"/>
  <c r="B577" i="7" s="1"/>
  <c r="B527" i="3"/>
  <c r="AT526" i="3"/>
  <c r="AR526" i="3"/>
  <c r="AO526" i="3"/>
  <c r="AG526" i="3"/>
  <c r="I526" i="3"/>
  <c r="G526" i="3"/>
  <c r="F526" i="3"/>
  <c r="E576" i="7" s="1"/>
  <c r="D576" i="7" s="1"/>
  <c r="E526" i="3"/>
  <c r="C576" i="7" s="1"/>
  <c r="D526" i="3"/>
  <c r="C526" i="3"/>
  <c r="B576" i="7" s="1"/>
  <c r="B526" i="3"/>
  <c r="AT525" i="3"/>
  <c r="AR525" i="3"/>
  <c r="AO525" i="3"/>
  <c r="AG525" i="3"/>
  <c r="I525" i="3"/>
  <c r="G525" i="3"/>
  <c r="F525" i="3"/>
  <c r="E575" i="7" s="1"/>
  <c r="D575" i="7" s="1"/>
  <c r="E525" i="3"/>
  <c r="C575" i="7" s="1"/>
  <c r="D525" i="3"/>
  <c r="C525" i="3"/>
  <c r="B575" i="7" s="1"/>
  <c r="B525" i="3"/>
  <c r="AT524" i="3"/>
  <c r="AR524" i="3"/>
  <c r="AO524" i="3"/>
  <c r="AG524" i="3"/>
  <c r="I524" i="3"/>
  <c r="G524" i="3"/>
  <c r="F524" i="3"/>
  <c r="E574" i="7" s="1"/>
  <c r="D574" i="7" s="1"/>
  <c r="E524" i="3"/>
  <c r="C574" i="7" s="1"/>
  <c r="D524" i="3"/>
  <c r="C524" i="3"/>
  <c r="B574" i="7" s="1"/>
  <c r="B524" i="3"/>
  <c r="AT523" i="3"/>
  <c r="AR523" i="3"/>
  <c r="AO523" i="3"/>
  <c r="AG523" i="3"/>
  <c r="I523" i="3"/>
  <c r="G523" i="3"/>
  <c r="F523" i="3"/>
  <c r="E573" i="7" s="1"/>
  <c r="D573" i="7" s="1"/>
  <c r="E523" i="3"/>
  <c r="C573" i="7" s="1"/>
  <c r="D523" i="3"/>
  <c r="C523" i="3"/>
  <c r="B573" i="7" s="1"/>
  <c r="B523" i="3"/>
  <c r="AT522" i="3"/>
  <c r="AR522" i="3"/>
  <c r="AO522" i="3"/>
  <c r="AG522" i="3"/>
  <c r="N522" i="3"/>
  <c r="R522" i="3" s="1"/>
  <c r="I522" i="3"/>
  <c r="G522" i="3"/>
  <c r="F522" i="3"/>
  <c r="E572" i="7" s="1"/>
  <c r="D572" i="7" s="1"/>
  <c r="E522" i="3"/>
  <c r="C572" i="7" s="1"/>
  <c r="D522" i="3"/>
  <c r="C522" i="3"/>
  <c r="B572" i="7" s="1"/>
  <c r="B522" i="3"/>
  <c r="AT521" i="3"/>
  <c r="AR521" i="3"/>
  <c r="AO521" i="3"/>
  <c r="AG521" i="3"/>
  <c r="I521" i="3"/>
  <c r="G521" i="3"/>
  <c r="F521" i="3"/>
  <c r="E571" i="7" s="1"/>
  <c r="D571" i="7" s="1"/>
  <c r="E521" i="3"/>
  <c r="C571" i="7" s="1"/>
  <c r="D521" i="3"/>
  <c r="C521" i="3"/>
  <c r="B571" i="7" s="1"/>
  <c r="B521" i="3"/>
  <c r="AT520" i="3"/>
  <c r="AR520" i="3"/>
  <c r="AO520" i="3"/>
  <c r="AG520" i="3"/>
  <c r="N520" i="3"/>
  <c r="R520" i="3" s="1"/>
  <c r="K574" i="15" s="1"/>
  <c r="I520" i="3"/>
  <c r="G520" i="3"/>
  <c r="F520" i="3"/>
  <c r="E570" i="7" s="1"/>
  <c r="D570" i="7" s="1"/>
  <c r="E520" i="3"/>
  <c r="C570" i="7" s="1"/>
  <c r="D520" i="3"/>
  <c r="C520" i="3"/>
  <c r="B570" i="7" s="1"/>
  <c r="B520" i="3"/>
  <c r="AT519" i="3"/>
  <c r="AR519" i="3"/>
  <c r="AO519" i="3"/>
  <c r="AG519" i="3"/>
  <c r="I519" i="3"/>
  <c r="G519" i="3"/>
  <c r="F519" i="3"/>
  <c r="E569" i="7" s="1"/>
  <c r="D569" i="7" s="1"/>
  <c r="E519" i="3"/>
  <c r="C569" i="7" s="1"/>
  <c r="D519" i="3"/>
  <c r="C519" i="3"/>
  <c r="B569" i="7" s="1"/>
  <c r="B519" i="3"/>
  <c r="AT518" i="3"/>
  <c r="AR518" i="3"/>
  <c r="AO518" i="3"/>
  <c r="AG518" i="3"/>
  <c r="N518" i="3"/>
  <c r="R518" i="3" s="1"/>
  <c r="K572" i="15" s="1"/>
  <c r="I518" i="3"/>
  <c r="G518" i="3"/>
  <c r="F518" i="3"/>
  <c r="E568" i="7" s="1"/>
  <c r="D568" i="7" s="1"/>
  <c r="E518" i="3"/>
  <c r="C568" i="7" s="1"/>
  <c r="D518" i="3"/>
  <c r="C518" i="3"/>
  <c r="B568" i="7" s="1"/>
  <c r="B518" i="3"/>
  <c r="AT517" i="3"/>
  <c r="AR517" i="3"/>
  <c r="AO517" i="3"/>
  <c r="AG517" i="3"/>
  <c r="I517" i="3"/>
  <c r="G517" i="3"/>
  <c r="F517" i="3"/>
  <c r="E567" i="7" s="1"/>
  <c r="D567" i="7" s="1"/>
  <c r="E517" i="3"/>
  <c r="C567" i="7" s="1"/>
  <c r="D517" i="3"/>
  <c r="C517" i="3"/>
  <c r="B567" i="7" s="1"/>
  <c r="B517" i="3"/>
  <c r="AT516" i="3"/>
  <c r="AR516" i="3"/>
  <c r="AO516" i="3"/>
  <c r="AG516" i="3"/>
  <c r="N516" i="3"/>
  <c r="R516" i="3" s="1"/>
  <c r="U516" i="3" s="1"/>
  <c r="I516" i="3"/>
  <c r="G516" i="3"/>
  <c r="F516" i="3"/>
  <c r="E566" i="7" s="1"/>
  <c r="D566" i="7" s="1"/>
  <c r="E516" i="3"/>
  <c r="C566" i="7" s="1"/>
  <c r="D516" i="3"/>
  <c r="C516" i="3"/>
  <c r="B566" i="7" s="1"/>
  <c r="B516" i="3"/>
  <c r="AT515" i="3"/>
  <c r="AR515" i="3"/>
  <c r="AO515" i="3"/>
  <c r="AG515" i="3"/>
  <c r="I515" i="3"/>
  <c r="G515" i="3"/>
  <c r="F515" i="3"/>
  <c r="E565" i="7" s="1"/>
  <c r="D565" i="7" s="1"/>
  <c r="E515" i="3"/>
  <c r="C565" i="7" s="1"/>
  <c r="D515" i="3"/>
  <c r="C515" i="3"/>
  <c r="B565" i="7" s="1"/>
  <c r="B515" i="3"/>
  <c r="AT514" i="3"/>
  <c r="AR514" i="3"/>
  <c r="AO514" i="3"/>
  <c r="AG514" i="3"/>
  <c r="N514" i="3"/>
  <c r="R514" i="3" s="1"/>
  <c r="I514" i="3"/>
  <c r="G514" i="3"/>
  <c r="F514" i="3"/>
  <c r="E564" i="7" s="1"/>
  <c r="D564" i="7" s="1"/>
  <c r="E514" i="3"/>
  <c r="C564" i="7" s="1"/>
  <c r="D514" i="3"/>
  <c r="C514" i="3"/>
  <c r="B564" i="7" s="1"/>
  <c r="B514" i="3"/>
  <c r="AT513" i="3"/>
  <c r="AR513" i="3"/>
  <c r="AO513" i="3"/>
  <c r="AG513" i="3"/>
  <c r="I513" i="3"/>
  <c r="G513" i="3"/>
  <c r="F513" i="3"/>
  <c r="E563" i="7" s="1"/>
  <c r="D563" i="7" s="1"/>
  <c r="E513" i="3"/>
  <c r="C563" i="7" s="1"/>
  <c r="D513" i="3"/>
  <c r="C513" i="3"/>
  <c r="B563" i="7" s="1"/>
  <c r="B513" i="3"/>
  <c r="AT512" i="3"/>
  <c r="AR512" i="3"/>
  <c r="AO512" i="3"/>
  <c r="AG512" i="3"/>
  <c r="I512" i="3"/>
  <c r="G512" i="3"/>
  <c r="F512" i="3"/>
  <c r="E562" i="7" s="1"/>
  <c r="D562" i="7" s="1"/>
  <c r="E512" i="3"/>
  <c r="C562" i="7" s="1"/>
  <c r="D512" i="3"/>
  <c r="C512" i="3"/>
  <c r="B562" i="7" s="1"/>
  <c r="B512" i="3"/>
  <c r="AT511" i="3"/>
  <c r="AR511" i="3"/>
  <c r="AO511" i="3"/>
  <c r="AG511" i="3"/>
  <c r="I511" i="3"/>
  <c r="G511" i="3"/>
  <c r="F511" i="3"/>
  <c r="E561" i="7" s="1"/>
  <c r="D561" i="7" s="1"/>
  <c r="E511" i="3"/>
  <c r="C561" i="7" s="1"/>
  <c r="D511" i="3"/>
  <c r="C511" i="3"/>
  <c r="B561" i="7" s="1"/>
  <c r="B511" i="3"/>
  <c r="AT510" i="3"/>
  <c r="AR510" i="3"/>
  <c r="AO510" i="3"/>
  <c r="AG510" i="3"/>
  <c r="I510" i="3"/>
  <c r="G510" i="3"/>
  <c r="F510" i="3"/>
  <c r="E560" i="7" s="1"/>
  <c r="D560" i="7" s="1"/>
  <c r="E510" i="3"/>
  <c r="C560" i="7" s="1"/>
  <c r="D510" i="3"/>
  <c r="C510" i="3"/>
  <c r="B560" i="7" s="1"/>
  <c r="B510" i="3"/>
  <c r="AT509" i="3"/>
  <c r="AR509" i="3"/>
  <c r="AO509" i="3"/>
  <c r="AG509" i="3"/>
  <c r="I509" i="3"/>
  <c r="G509" i="3"/>
  <c r="F509" i="3"/>
  <c r="E559" i="7" s="1"/>
  <c r="D559" i="7" s="1"/>
  <c r="E509" i="3"/>
  <c r="C559" i="7" s="1"/>
  <c r="D509" i="3"/>
  <c r="C509" i="3"/>
  <c r="B559" i="7" s="1"/>
  <c r="B509" i="3"/>
  <c r="AT508" i="3"/>
  <c r="AR508" i="3"/>
  <c r="AO508" i="3"/>
  <c r="AG508" i="3"/>
  <c r="N508" i="3"/>
  <c r="R508" i="3" s="1"/>
  <c r="K562" i="15" s="1"/>
  <c r="I508" i="3"/>
  <c r="G508" i="3"/>
  <c r="F508" i="3"/>
  <c r="E558" i="7" s="1"/>
  <c r="D558" i="7" s="1"/>
  <c r="E508" i="3"/>
  <c r="C558" i="7" s="1"/>
  <c r="D508" i="3"/>
  <c r="C508" i="3"/>
  <c r="B558" i="7" s="1"/>
  <c r="B508" i="3"/>
  <c r="AT507" i="3"/>
  <c r="AR507" i="3"/>
  <c r="AO507" i="3"/>
  <c r="AG507" i="3"/>
  <c r="I507" i="3"/>
  <c r="G507" i="3"/>
  <c r="F507" i="3"/>
  <c r="E557" i="7" s="1"/>
  <c r="D557" i="7" s="1"/>
  <c r="E507" i="3"/>
  <c r="C557" i="7" s="1"/>
  <c r="D507" i="3"/>
  <c r="C507" i="3"/>
  <c r="B557" i="7" s="1"/>
  <c r="B507" i="3"/>
  <c r="AT506" i="3"/>
  <c r="AR506" i="3"/>
  <c r="AO506" i="3"/>
  <c r="AG506" i="3"/>
  <c r="N506" i="3"/>
  <c r="R506" i="3" s="1"/>
  <c r="I506" i="3"/>
  <c r="G506" i="3"/>
  <c r="F506" i="3"/>
  <c r="E556" i="7" s="1"/>
  <c r="D556" i="7" s="1"/>
  <c r="E506" i="3"/>
  <c r="C556" i="7" s="1"/>
  <c r="D506" i="3"/>
  <c r="C506" i="3"/>
  <c r="B556" i="7" s="1"/>
  <c r="B506" i="3"/>
  <c r="AT505" i="3"/>
  <c r="AR505" i="3"/>
  <c r="AO505" i="3"/>
  <c r="AG505" i="3"/>
  <c r="I505" i="3"/>
  <c r="G505" i="3"/>
  <c r="F505" i="3"/>
  <c r="E555" i="7" s="1"/>
  <c r="D555" i="7" s="1"/>
  <c r="E505" i="3"/>
  <c r="C555" i="7" s="1"/>
  <c r="D505" i="3"/>
  <c r="C505" i="3"/>
  <c r="B555" i="7" s="1"/>
  <c r="B505" i="3"/>
  <c r="AT504" i="3"/>
  <c r="AR504" i="3"/>
  <c r="AO504" i="3"/>
  <c r="AG504" i="3"/>
  <c r="I504" i="3"/>
  <c r="G504" i="3"/>
  <c r="F504" i="3"/>
  <c r="E554" i="7" s="1"/>
  <c r="D554" i="7" s="1"/>
  <c r="E504" i="3"/>
  <c r="C554" i="7" s="1"/>
  <c r="D504" i="3"/>
  <c r="C504" i="3"/>
  <c r="B554" i="7" s="1"/>
  <c r="B504" i="3"/>
  <c r="AT503" i="3"/>
  <c r="AR503" i="3"/>
  <c r="AO503" i="3"/>
  <c r="AG503" i="3"/>
  <c r="I503" i="3"/>
  <c r="G503" i="3"/>
  <c r="F503" i="3"/>
  <c r="E553" i="7" s="1"/>
  <c r="E503" i="3"/>
  <c r="C553" i="7" s="1"/>
  <c r="D503" i="3"/>
  <c r="C503" i="3"/>
  <c r="B553" i="7" s="1"/>
  <c r="B503" i="3"/>
  <c r="AT502" i="3"/>
  <c r="AR502" i="3"/>
  <c r="AO502" i="3"/>
  <c r="AG502" i="3"/>
  <c r="I502" i="3"/>
  <c r="G502" i="3"/>
  <c r="F502" i="3"/>
  <c r="E552" i="7" s="1"/>
  <c r="D552" i="7" s="1"/>
  <c r="E502" i="3"/>
  <c r="C552" i="7" s="1"/>
  <c r="D502" i="3"/>
  <c r="C502" i="3"/>
  <c r="B552" i="7" s="1"/>
  <c r="B502" i="3"/>
  <c r="AT501" i="3"/>
  <c r="AR501" i="3"/>
  <c r="AO501" i="3"/>
  <c r="AG501" i="3"/>
  <c r="I501" i="3"/>
  <c r="G501" i="3"/>
  <c r="F501" i="3"/>
  <c r="E551" i="7" s="1"/>
  <c r="E501" i="3"/>
  <c r="C551" i="7" s="1"/>
  <c r="D501" i="3"/>
  <c r="C501" i="3"/>
  <c r="B501" i="3"/>
  <c r="AT500" i="3"/>
  <c r="AR500" i="3"/>
  <c r="AO500" i="3"/>
  <c r="AG500" i="3"/>
  <c r="N500" i="3"/>
  <c r="R500" i="3" s="1"/>
  <c r="I500" i="3"/>
  <c r="G500" i="3"/>
  <c r="F500" i="3"/>
  <c r="E550" i="7" s="1"/>
  <c r="D550" i="7" s="1"/>
  <c r="E500" i="3"/>
  <c r="C550" i="7" s="1"/>
  <c r="D500" i="3"/>
  <c r="C500" i="3"/>
  <c r="B550" i="7" s="1"/>
  <c r="B500" i="3"/>
  <c r="AT499" i="3"/>
  <c r="AR499" i="3"/>
  <c r="AO499" i="3"/>
  <c r="AG499" i="3"/>
  <c r="N499" i="3"/>
  <c r="R499" i="3" s="1"/>
  <c r="I499" i="3"/>
  <c r="G499" i="3"/>
  <c r="F499" i="3"/>
  <c r="E549" i="7" s="1"/>
  <c r="E499" i="3"/>
  <c r="C549" i="7" s="1"/>
  <c r="D499" i="3"/>
  <c r="C499" i="3"/>
  <c r="B549" i="7" s="1"/>
  <c r="B499" i="3"/>
  <c r="AT498" i="3"/>
  <c r="AR498" i="3"/>
  <c r="AO498" i="3"/>
  <c r="AG498" i="3"/>
  <c r="N498" i="3"/>
  <c r="R498" i="3" s="1"/>
  <c r="K552" i="15" s="1"/>
  <c r="I498" i="3"/>
  <c r="G498" i="3"/>
  <c r="F498" i="3"/>
  <c r="E548" i="7" s="1"/>
  <c r="D548" i="7" s="1"/>
  <c r="E498" i="3"/>
  <c r="C548" i="7" s="1"/>
  <c r="D498" i="3"/>
  <c r="C498" i="3"/>
  <c r="B548" i="7" s="1"/>
  <c r="B498" i="3"/>
  <c r="AT497" i="3"/>
  <c r="AR497" i="3"/>
  <c r="AO497" i="3"/>
  <c r="AG497" i="3"/>
  <c r="I497" i="3"/>
  <c r="G497" i="3"/>
  <c r="F497" i="3"/>
  <c r="E547" i="7" s="1"/>
  <c r="E497" i="3"/>
  <c r="C547" i="7" s="1"/>
  <c r="D497" i="3"/>
  <c r="C497" i="3"/>
  <c r="B497" i="3"/>
  <c r="AT496" i="3"/>
  <c r="AR496" i="3"/>
  <c r="AO496" i="3"/>
  <c r="AG496" i="3"/>
  <c r="I496" i="3"/>
  <c r="G496" i="3"/>
  <c r="F496" i="3"/>
  <c r="E546" i="7" s="1"/>
  <c r="D546" i="7" s="1"/>
  <c r="E496" i="3"/>
  <c r="C546" i="7" s="1"/>
  <c r="D496" i="3"/>
  <c r="C496" i="3"/>
  <c r="B546" i="7" s="1"/>
  <c r="B496" i="3"/>
  <c r="AT495" i="3"/>
  <c r="AR495" i="3"/>
  <c r="AO495" i="3"/>
  <c r="AG495" i="3"/>
  <c r="I495" i="3"/>
  <c r="G495" i="3"/>
  <c r="F495" i="3"/>
  <c r="E545" i="7" s="1"/>
  <c r="E495" i="3"/>
  <c r="C545" i="7" s="1"/>
  <c r="D495" i="3"/>
  <c r="C495" i="3"/>
  <c r="B495" i="3"/>
  <c r="AT494" i="3"/>
  <c r="AR494" i="3"/>
  <c r="AO494" i="3"/>
  <c r="AG494" i="3"/>
  <c r="I494" i="3"/>
  <c r="G494" i="3"/>
  <c r="F494" i="3"/>
  <c r="E544" i="7" s="1"/>
  <c r="D544" i="7" s="1"/>
  <c r="E494" i="3"/>
  <c r="C544" i="7" s="1"/>
  <c r="D494" i="3"/>
  <c r="C494" i="3"/>
  <c r="B544" i="7" s="1"/>
  <c r="B494" i="3"/>
  <c r="AT493" i="3"/>
  <c r="AR493" i="3"/>
  <c r="AO493" i="3"/>
  <c r="AG493" i="3"/>
  <c r="I493" i="3"/>
  <c r="G493" i="3"/>
  <c r="F493" i="3"/>
  <c r="E543" i="7" s="1"/>
  <c r="E493" i="3"/>
  <c r="C543" i="7" s="1"/>
  <c r="D493" i="3"/>
  <c r="C493" i="3"/>
  <c r="B493" i="3"/>
  <c r="AT492" i="3"/>
  <c r="AR492" i="3"/>
  <c r="AO492" i="3"/>
  <c r="AG492" i="3"/>
  <c r="I492" i="3"/>
  <c r="G492" i="3"/>
  <c r="F492" i="3"/>
  <c r="E542" i="7" s="1"/>
  <c r="D542" i="7" s="1"/>
  <c r="E492" i="3"/>
  <c r="C542" i="7" s="1"/>
  <c r="D492" i="3"/>
  <c r="C492" i="3"/>
  <c r="B542" i="7" s="1"/>
  <c r="B492" i="3"/>
  <c r="AT491" i="3"/>
  <c r="AR491" i="3"/>
  <c r="AO491" i="3"/>
  <c r="AG491" i="3"/>
  <c r="I491" i="3"/>
  <c r="G491" i="3"/>
  <c r="F491" i="3"/>
  <c r="E541" i="7" s="1"/>
  <c r="E491" i="3"/>
  <c r="C541" i="7" s="1"/>
  <c r="D491" i="3"/>
  <c r="C491" i="3"/>
  <c r="B541" i="7" s="1"/>
  <c r="B491" i="3"/>
  <c r="AT490" i="3"/>
  <c r="AR490" i="3"/>
  <c r="AO490" i="3"/>
  <c r="AG490" i="3"/>
  <c r="I490" i="3"/>
  <c r="G490" i="3"/>
  <c r="F490" i="3"/>
  <c r="E540" i="7" s="1"/>
  <c r="D540" i="7" s="1"/>
  <c r="E490" i="3"/>
  <c r="C540" i="7" s="1"/>
  <c r="D490" i="3"/>
  <c r="C490" i="3"/>
  <c r="B540" i="7" s="1"/>
  <c r="B490" i="3"/>
  <c r="AT489" i="3"/>
  <c r="AR489" i="3"/>
  <c r="AO489" i="3"/>
  <c r="AG489" i="3"/>
  <c r="I489" i="3"/>
  <c r="G489" i="3"/>
  <c r="F489" i="3"/>
  <c r="E539" i="7" s="1"/>
  <c r="E489" i="3"/>
  <c r="C539" i="7" s="1"/>
  <c r="D489" i="3"/>
  <c r="C489" i="3"/>
  <c r="B489" i="3"/>
  <c r="AT488" i="3"/>
  <c r="AR488" i="3"/>
  <c r="AO488" i="3"/>
  <c r="AG488" i="3"/>
  <c r="I488" i="3"/>
  <c r="G488" i="3"/>
  <c r="F488" i="3"/>
  <c r="E538" i="7" s="1"/>
  <c r="D538" i="7" s="1"/>
  <c r="E488" i="3"/>
  <c r="C538" i="7" s="1"/>
  <c r="D488" i="3"/>
  <c r="C488" i="3"/>
  <c r="B538" i="7" s="1"/>
  <c r="B488" i="3"/>
  <c r="AT487" i="3"/>
  <c r="AR487" i="3"/>
  <c r="AO487" i="3"/>
  <c r="AG487" i="3"/>
  <c r="I487" i="3"/>
  <c r="G487" i="3"/>
  <c r="F487" i="3"/>
  <c r="E537" i="7" s="1"/>
  <c r="E487" i="3"/>
  <c r="C537" i="7" s="1"/>
  <c r="D487" i="3"/>
  <c r="C487" i="3"/>
  <c r="B487" i="3"/>
  <c r="AT486" i="3"/>
  <c r="AR486" i="3"/>
  <c r="AO486" i="3"/>
  <c r="AG486" i="3"/>
  <c r="I486" i="3"/>
  <c r="G486" i="3"/>
  <c r="F486" i="3"/>
  <c r="E536" i="7" s="1"/>
  <c r="D536" i="7" s="1"/>
  <c r="E486" i="3"/>
  <c r="C536" i="7" s="1"/>
  <c r="D486" i="3"/>
  <c r="C486" i="3"/>
  <c r="B536" i="7" s="1"/>
  <c r="B486" i="3"/>
  <c r="AT485" i="3"/>
  <c r="AR485" i="3"/>
  <c r="AO485" i="3"/>
  <c r="AG485" i="3"/>
  <c r="I485" i="3"/>
  <c r="G485" i="3"/>
  <c r="F485" i="3"/>
  <c r="E535" i="7" s="1"/>
  <c r="E485" i="3"/>
  <c r="C535" i="7" s="1"/>
  <c r="D485" i="3"/>
  <c r="C485" i="3"/>
  <c r="B535" i="7" s="1"/>
  <c r="B485" i="3"/>
  <c r="AT484" i="3"/>
  <c r="AR484" i="3"/>
  <c r="AO484" i="3"/>
  <c r="AG484" i="3"/>
  <c r="I484" i="3"/>
  <c r="G484" i="3"/>
  <c r="F484" i="3"/>
  <c r="E534" i="7" s="1"/>
  <c r="D534" i="7" s="1"/>
  <c r="E484" i="3"/>
  <c r="C534" i="7" s="1"/>
  <c r="D484" i="3"/>
  <c r="C484" i="3"/>
  <c r="B534" i="7" s="1"/>
  <c r="B484" i="3"/>
  <c r="AT483" i="3"/>
  <c r="AR483" i="3"/>
  <c r="AO483" i="3"/>
  <c r="AG483" i="3"/>
  <c r="I483" i="3"/>
  <c r="G483" i="3"/>
  <c r="F483" i="3"/>
  <c r="E533" i="7" s="1"/>
  <c r="E483" i="3"/>
  <c r="C533" i="7" s="1"/>
  <c r="D483" i="3"/>
  <c r="C483" i="3"/>
  <c r="B533" i="7" s="1"/>
  <c r="B483" i="3"/>
  <c r="AT482" i="3"/>
  <c r="AR482" i="3"/>
  <c r="AO482" i="3"/>
  <c r="AG482" i="3"/>
  <c r="N482" i="3"/>
  <c r="R482" i="3" s="1"/>
  <c r="I482" i="3"/>
  <c r="G482" i="3"/>
  <c r="F482" i="3"/>
  <c r="E532" i="7" s="1"/>
  <c r="D532" i="7" s="1"/>
  <c r="E482" i="3"/>
  <c r="C532" i="7" s="1"/>
  <c r="D482" i="3"/>
  <c r="C482" i="3"/>
  <c r="B532" i="7" s="1"/>
  <c r="B482" i="3"/>
  <c r="AT481" i="3"/>
  <c r="AR481" i="3"/>
  <c r="AO481" i="3"/>
  <c r="AG481" i="3"/>
  <c r="I481" i="3"/>
  <c r="G481" i="3"/>
  <c r="F481" i="3"/>
  <c r="E531" i="7" s="1"/>
  <c r="E481" i="3"/>
  <c r="C531" i="7" s="1"/>
  <c r="D481" i="3"/>
  <c r="C481" i="3"/>
  <c r="B531" i="7" s="1"/>
  <c r="B481" i="3"/>
  <c r="AT480" i="3"/>
  <c r="AR480" i="3"/>
  <c r="AO480" i="3"/>
  <c r="AG480" i="3"/>
  <c r="N480" i="3"/>
  <c r="R480" i="3" s="1"/>
  <c r="I480" i="3"/>
  <c r="G480" i="3"/>
  <c r="F480" i="3"/>
  <c r="E530" i="7" s="1"/>
  <c r="D530" i="7" s="1"/>
  <c r="E480" i="3"/>
  <c r="C530" i="7" s="1"/>
  <c r="D480" i="3"/>
  <c r="C480" i="3"/>
  <c r="B530" i="7" s="1"/>
  <c r="B480" i="3"/>
  <c r="AT479" i="3"/>
  <c r="AR479" i="3"/>
  <c r="AO479" i="3"/>
  <c r="AG479" i="3"/>
  <c r="I479" i="3"/>
  <c r="G479" i="3"/>
  <c r="F479" i="3"/>
  <c r="E529" i="7" s="1"/>
  <c r="E479" i="3"/>
  <c r="C529" i="7" s="1"/>
  <c r="D479" i="3"/>
  <c r="C479" i="3"/>
  <c r="B529" i="7" s="1"/>
  <c r="B479" i="3"/>
  <c r="AT478" i="3"/>
  <c r="AR478" i="3"/>
  <c r="AO478" i="3"/>
  <c r="AG478" i="3"/>
  <c r="I478" i="3"/>
  <c r="G478" i="3"/>
  <c r="F478" i="3"/>
  <c r="E528" i="7" s="1"/>
  <c r="D528" i="7" s="1"/>
  <c r="E478" i="3"/>
  <c r="C528" i="7" s="1"/>
  <c r="D478" i="3"/>
  <c r="C478" i="3"/>
  <c r="B528" i="7" s="1"/>
  <c r="B478" i="3"/>
  <c r="AT477" i="3"/>
  <c r="AR477" i="3"/>
  <c r="AO477" i="3"/>
  <c r="AG477" i="3"/>
  <c r="I477" i="3"/>
  <c r="G477" i="3"/>
  <c r="F477" i="3"/>
  <c r="E527" i="7" s="1"/>
  <c r="E477" i="3"/>
  <c r="C527" i="7" s="1"/>
  <c r="D477" i="3"/>
  <c r="C477" i="3"/>
  <c r="B527" i="7" s="1"/>
  <c r="B477" i="3"/>
  <c r="AT476" i="3"/>
  <c r="AR476" i="3"/>
  <c r="AO476" i="3"/>
  <c r="AG476" i="3"/>
  <c r="I476" i="3"/>
  <c r="G476" i="3"/>
  <c r="F476" i="3"/>
  <c r="E526" i="7" s="1"/>
  <c r="D526" i="7" s="1"/>
  <c r="E476" i="3"/>
  <c r="C526" i="7" s="1"/>
  <c r="D476" i="3"/>
  <c r="C476" i="3"/>
  <c r="B526" i="7" s="1"/>
  <c r="B476" i="3"/>
  <c r="AT475" i="3"/>
  <c r="AR475" i="3"/>
  <c r="AO475" i="3"/>
  <c r="AG475" i="3"/>
  <c r="I475" i="3"/>
  <c r="G475" i="3"/>
  <c r="F475" i="3"/>
  <c r="E525" i="7" s="1"/>
  <c r="E475" i="3"/>
  <c r="C525" i="7" s="1"/>
  <c r="D475" i="3"/>
  <c r="C475" i="3"/>
  <c r="B525" i="7" s="1"/>
  <c r="B475" i="3"/>
  <c r="AT474" i="3"/>
  <c r="AR474" i="3"/>
  <c r="AO474" i="3"/>
  <c r="AG474" i="3"/>
  <c r="N474" i="3"/>
  <c r="R474" i="3" s="1"/>
  <c r="I474" i="3"/>
  <c r="G474" i="3"/>
  <c r="F474" i="3"/>
  <c r="E524" i="7" s="1"/>
  <c r="D524" i="7" s="1"/>
  <c r="E474" i="3"/>
  <c r="C524" i="7" s="1"/>
  <c r="D474" i="3"/>
  <c r="C474" i="3"/>
  <c r="B524" i="7" s="1"/>
  <c r="B474" i="3"/>
  <c r="AT473" i="3"/>
  <c r="AR473" i="3"/>
  <c r="AO473" i="3"/>
  <c r="AG473" i="3"/>
  <c r="I473" i="3"/>
  <c r="G473" i="3"/>
  <c r="F473" i="3"/>
  <c r="E523" i="7" s="1"/>
  <c r="E473" i="3"/>
  <c r="C523" i="7" s="1"/>
  <c r="D473" i="3"/>
  <c r="C473" i="3"/>
  <c r="B523" i="7" s="1"/>
  <c r="B473" i="3"/>
  <c r="AT472" i="3"/>
  <c r="AR472" i="3"/>
  <c r="AO472" i="3"/>
  <c r="AG472" i="3"/>
  <c r="N472" i="3"/>
  <c r="R472" i="3" s="1"/>
  <c r="I472" i="3"/>
  <c r="G472" i="3"/>
  <c r="F472" i="3"/>
  <c r="E522" i="7" s="1"/>
  <c r="D522" i="7" s="1"/>
  <c r="E472" i="3"/>
  <c r="C522" i="7" s="1"/>
  <c r="D472" i="3"/>
  <c r="C472" i="3"/>
  <c r="B522" i="7" s="1"/>
  <c r="B472" i="3"/>
  <c r="AT471" i="3"/>
  <c r="AR471" i="3"/>
  <c r="AO471" i="3"/>
  <c r="AG471" i="3"/>
  <c r="I471" i="3"/>
  <c r="G471" i="3"/>
  <c r="F471" i="3"/>
  <c r="E521" i="7" s="1"/>
  <c r="E471" i="3"/>
  <c r="C521" i="7" s="1"/>
  <c r="D471" i="3"/>
  <c r="C471" i="3"/>
  <c r="B521" i="7" s="1"/>
  <c r="B471" i="3"/>
  <c r="AT470" i="3"/>
  <c r="AR470" i="3"/>
  <c r="AO470" i="3"/>
  <c r="AG470" i="3"/>
  <c r="I470" i="3"/>
  <c r="G470" i="3"/>
  <c r="F470" i="3"/>
  <c r="E520" i="7" s="1"/>
  <c r="D520" i="7" s="1"/>
  <c r="E470" i="3"/>
  <c r="C520" i="7" s="1"/>
  <c r="D470" i="3"/>
  <c r="C470" i="3"/>
  <c r="B520" i="7" s="1"/>
  <c r="B470" i="3"/>
  <c r="AT469" i="3"/>
  <c r="AR469" i="3"/>
  <c r="AO469" i="3"/>
  <c r="AG469" i="3"/>
  <c r="I469" i="3"/>
  <c r="G469" i="3"/>
  <c r="F469" i="3"/>
  <c r="E519" i="7" s="1"/>
  <c r="E469" i="3"/>
  <c r="C519" i="7" s="1"/>
  <c r="D469" i="3"/>
  <c r="C469" i="3"/>
  <c r="B519" i="7" s="1"/>
  <c r="B469" i="3"/>
  <c r="AT468" i="3"/>
  <c r="AR468" i="3"/>
  <c r="AO468" i="3"/>
  <c r="AG468" i="3"/>
  <c r="I468" i="3"/>
  <c r="G468" i="3"/>
  <c r="F468" i="3"/>
  <c r="E518" i="7" s="1"/>
  <c r="D518" i="7" s="1"/>
  <c r="E468" i="3"/>
  <c r="C518" i="7" s="1"/>
  <c r="D468" i="3"/>
  <c r="C468" i="3"/>
  <c r="B518" i="7" s="1"/>
  <c r="B468" i="3"/>
  <c r="AT467" i="3"/>
  <c r="AR467" i="3"/>
  <c r="AO467" i="3"/>
  <c r="AG467" i="3"/>
  <c r="I467" i="3"/>
  <c r="G467" i="3"/>
  <c r="F467" i="3"/>
  <c r="E517" i="7" s="1"/>
  <c r="E467" i="3"/>
  <c r="C517" i="7" s="1"/>
  <c r="D467" i="3"/>
  <c r="C467" i="3"/>
  <c r="B517" i="7" s="1"/>
  <c r="B467" i="3"/>
  <c r="AT466" i="3"/>
  <c r="AR466" i="3"/>
  <c r="AO466" i="3"/>
  <c r="AG466" i="3"/>
  <c r="N466" i="3"/>
  <c r="R466" i="3" s="1"/>
  <c r="I466" i="3"/>
  <c r="G466" i="3"/>
  <c r="F466" i="3"/>
  <c r="E516" i="7" s="1"/>
  <c r="D516" i="7" s="1"/>
  <c r="E466" i="3"/>
  <c r="C516" i="7" s="1"/>
  <c r="D466" i="3"/>
  <c r="C466" i="3"/>
  <c r="B516" i="7" s="1"/>
  <c r="B466" i="3"/>
  <c r="AT465" i="3"/>
  <c r="AR465" i="3"/>
  <c r="AO465" i="3"/>
  <c r="AG465" i="3"/>
  <c r="I465" i="3"/>
  <c r="G465" i="3"/>
  <c r="F465" i="3"/>
  <c r="E515" i="7" s="1"/>
  <c r="D515" i="7" s="1"/>
  <c r="E465" i="3"/>
  <c r="C515" i="7" s="1"/>
  <c r="D465" i="3"/>
  <c r="C465" i="3"/>
  <c r="B515" i="7" s="1"/>
  <c r="B465" i="3"/>
  <c r="AT464" i="3"/>
  <c r="AR464" i="3"/>
  <c r="AO464" i="3"/>
  <c r="AG464" i="3"/>
  <c r="N464" i="3"/>
  <c r="R464" i="3" s="1"/>
  <c r="I464" i="3"/>
  <c r="G464" i="3"/>
  <c r="F464" i="3"/>
  <c r="E514" i="7" s="1"/>
  <c r="D514" i="7" s="1"/>
  <c r="E464" i="3"/>
  <c r="C514" i="7" s="1"/>
  <c r="D464" i="3"/>
  <c r="C464" i="3"/>
  <c r="B514" i="7" s="1"/>
  <c r="B464" i="3"/>
  <c r="AT463" i="3"/>
  <c r="AR463" i="3"/>
  <c r="AO463" i="3"/>
  <c r="AG463" i="3"/>
  <c r="I463" i="3"/>
  <c r="G463" i="3"/>
  <c r="F463" i="3"/>
  <c r="E513" i="7" s="1"/>
  <c r="E463" i="3"/>
  <c r="C513" i="7" s="1"/>
  <c r="D463" i="3"/>
  <c r="C463" i="3"/>
  <c r="B513" i="7" s="1"/>
  <c r="B463" i="3"/>
  <c r="AT462" i="3"/>
  <c r="AR462" i="3"/>
  <c r="AO462" i="3"/>
  <c r="AG462" i="3"/>
  <c r="I462" i="3"/>
  <c r="G462" i="3"/>
  <c r="F462" i="3"/>
  <c r="E512" i="7" s="1"/>
  <c r="D512" i="7" s="1"/>
  <c r="E462" i="3"/>
  <c r="C512" i="7" s="1"/>
  <c r="D462" i="3"/>
  <c r="C462" i="3"/>
  <c r="B512" i="7" s="1"/>
  <c r="B462" i="3"/>
  <c r="AT461" i="3"/>
  <c r="AR461" i="3"/>
  <c r="AO461" i="3"/>
  <c r="AG461" i="3"/>
  <c r="I461" i="3"/>
  <c r="G461" i="3"/>
  <c r="F461" i="3"/>
  <c r="E511" i="7" s="1"/>
  <c r="D511" i="7" s="1"/>
  <c r="E461" i="3"/>
  <c r="C511" i="7" s="1"/>
  <c r="D461" i="3"/>
  <c r="C461" i="3"/>
  <c r="B511" i="7" s="1"/>
  <c r="B461" i="3"/>
  <c r="AT460" i="3"/>
  <c r="AR460" i="3"/>
  <c r="AO460" i="3"/>
  <c r="AG460" i="3"/>
  <c r="I460" i="3"/>
  <c r="G460" i="3"/>
  <c r="F460" i="3"/>
  <c r="E510" i="7" s="1"/>
  <c r="D510" i="7" s="1"/>
  <c r="E460" i="3"/>
  <c r="C510" i="7" s="1"/>
  <c r="D460" i="3"/>
  <c r="C460" i="3"/>
  <c r="B510" i="7" s="1"/>
  <c r="B460" i="3"/>
  <c r="AT459" i="3"/>
  <c r="AR459" i="3"/>
  <c r="AO459" i="3"/>
  <c r="AG459" i="3"/>
  <c r="I459" i="3"/>
  <c r="G459" i="3"/>
  <c r="F459" i="3"/>
  <c r="E509" i="7" s="1"/>
  <c r="E459" i="3"/>
  <c r="C509" i="7" s="1"/>
  <c r="D459" i="3"/>
  <c r="C459" i="3"/>
  <c r="B509" i="7" s="1"/>
  <c r="B459" i="3"/>
  <c r="AT458" i="3"/>
  <c r="AR458" i="3"/>
  <c r="AO458" i="3"/>
  <c r="AG458" i="3"/>
  <c r="N458" i="3"/>
  <c r="R458" i="3" s="1"/>
  <c r="I458" i="3"/>
  <c r="G458" i="3"/>
  <c r="F458" i="3"/>
  <c r="E508" i="7" s="1"/>
  <c r="D508" i="7" s="1"/>
  <c r="E458" i="3"/>
  <c r="C508" i="7" s="1"/>
  <c r="D458" i="3"/>
  <c r="C458" i="3"/>
  <c r="B508" i="7" s="1"/>
  <c r="B458" i="3"/>
  <c r="AT457" i="3"/>
  <c r="AR457" i="3"/>
  <c r="AO457" i="3"/>
  <c r="AG457" i="3"/>
  <c r="I457" i="3"/>
  <c r="G457" i="3"/>
  <c r="F457" i="3"/>
  <c r="E507" i="7" s="1"/>
  <c r="D507" i="7" s="1"/>
  <c r="E457" i="3"/>
  <c r="C507" i="7" s="1"/>
  <c r="D457" i="3"/>
  <c r="C457" i="3"/>
  <c r="B507" i="7" s="1"/>
  <c r="B457" i="3"/>
  <c r="AT456" i="3"/>
  <c r="AR456" i="3"/>
  <c r="AO456" i="3"/>
  <c r="AG456" i="3"/>
  <c r="N456" i="3"/>
  <c r="R456" i="3" s="1"/>
  <c r="I456" i="3"/>
  <c r="G456" i="3"/>
  <c r="F456" i="3"/>
  <c r="E506" i="7" s="1"/>
  <c r="D506" i="7" s="1"/>
  <c r="E456" i="3"/>
  <c r="C506" i="7" s="1"/>
  <c r="D456" i="3"/>
  <c r="C456" i="3"/>
  <c r="B506" i="7" s="1"/>
  <c r="B456" i="3"/>
  <c r="AT455" i="3"/>
  <c r="AR455" i="3"/>
  <c r="AO455" i="3"/>
  <c r="AG455" i="3"/>
  <c r="I455" i="3"/>
  <c r="G455" i="3"/>
  <c r="F455" i="3"/>
  <c r="E505" i="7" s="1"/>
  <c r="E455" i="3"/>
  <c r="C505" i="7" s="1"/>
  <c r="D455" i="3"/>
  <c r="C455" i="3"/>
  <c r="B505" i="7" s="1"/>
  <c r="B455" i="3"/>
  <c r="AT454" i="3"/>
  <c r="AR454" i="3"/>
  <c r="AO454" i="3"/>
  <c r="AG454" i="3"/>
  <c r="I454" i="3"/>
  <c r="G454" i="3"/>
  <c r="F454" i="3"/>
  <c r="E504" i="7" s="1"/>
  <c r="D504" i="7" s="1"/>
  <c r="E454" i="3"/>
  <c r="C504" i="7" s="1"/>
  <c r="D454" i="3"/>
  <c r="C454" i="3"/>
  <c r="B454" i="3"/>
  <c r="AT453" i="3"/>
  <c r="AR453" i="3"/>
  <c r="AO453" i="3"/>
  <c r="AG453" i="3"/>
  <c r="I453" i="3"/>
  <c r="G453" i="3"/>
  <c r="F453" i="3"/>
  <c r="E503" i="7" s="1"/>
  <c r="D503" i="7" s="1"/>
  <c r="E453" i="3"/>
  <c r="C503" i="7" s="1"/>
  <c r="D453" i="3"/>
  <c r="C453" i="3"/>
  <c r="B503" i="7" s="1"/>
  <c r="B453" i="3"/>
  <c r="AT452" i="3"/>
  <c r="AR452" i="3"/>
  <c r="AO452" i="3"/>
  <c r="AG452" i="3"/>
  <c r="I452" i="3"/>
  <c r="G452" i="3"/>
  <c r="F452" i="3"/>
  <c r="E502" i="7" s="1"/>
  <c r="D502" i="7" s="1"/>
  <c r="E452" i="3"/>
  <c r="C502" i="7" s="1"/>
  <c r="D452" i="3"/>
  <c r="C452" i="3"/>
  <c r="B502" i="7" s="1"/>
  <c r="B452" i="3"/>
  <c r="AT451" i="3"/>
  <c r="AR451" i="3"/>
  <c r="AO451" i="3"/>
  <c r="AG451" i="3"/>
  <c r="I451" i="3"/>
  <c r="G451" i="3"/>
  <c r="F451" i="3"/>
  <c r="E501" i="7" s="1"/>
  <c r="D501" i="7" s="1"/>
  <c r="E451" i="3"/>
  <c r="C501" i="7" s="1"/>
  <c r="D451" i="3"/>
  <c r="C451" i="3"/>
  <c r="B501" i="7" s="1"/>
  <c r="B451" i="3"/>
  <c r="AT450" i="3"/>
  <c r="AR450" i="3"/>
  <c r="AO450" i="3"/>
  <c r="AG450" i="3"/>
  <c r="N450" i="3"/>
  <c r="R450" i="3" s="1"/>
  <c r="I450" i="3"/>
  <c r="G450" i="3"/>
  <c r="F450" i="3"/>
  <c r="E500" i="7" s="1"/>
  <c r="D500" i="7" s="1"/>
  <c r="E450" i="3"/>
  <c r="C500" i="7" s="1"/>
  <c r="D450" i="3"/>
  <c r="C450" i="3"/>
  <c r="B500" i="7" s="1"/>
  <c r="B450" i="3"/>
  <c r="AT449" i="3"/>
  <c r="AR449" i="3"/>
  <c r="AO449" i="3"/>
  <c r="AG449" i="3"/>
  <c r="I449" i="3"/>
  <c r="G449" i="3"/>
  <c r="F449" i="3"/>
  <c r="E499" i="7" s="1"/>
  <c r="D499" i="7" s="1"/>
  <c r="E449" i="3"/>
  <c r="C499" i="7" s="1"/>
  <c r="D449" i="3"/>
  <c r="C449" i="3"/>
  <c r="B499" i="7" s="1"/>
  <c r="B449" i="3"/>
  <c r="AT448" i="3"/>
  <c r="AR448" i="3"/>
  <c r="AO448" i="3"/>
  <c r="AG448" i="3"/>
  <c r="N448" i="3"/>
  <c r="R448" i="3" s="1"/>
  <c r="I448" i="3"/>
  <c r="G448" i="3"/>
  <c r="F448" i="3"/>
  <c r="E498" i="7" s="1"/>
  <c r="D498" i="7" s="1"/>
  <c r="E448" i="3"/>
  <c r="C498" i="7" s="1"/>
  <c r="D448" i="3"/>
  <c r="C448" i="3"/>
  <c r="B498" i="7" s="1"/>
  <c r="B448" i="3"/>
  <c r="AT447" i="3"/>
  <c r="AR447" i="3"/>
  <c r="AO447" i="3"/>
  <c r="AG447" i="3"/>
  <c r="I447" i="3"/>
  <c r="G447" i="3"/>
  <c r="F447" i="3"/>
  <c r="E497" i="7" s="1"/>
  <c r="E447" i="3"/>
  <c r="C497" i="7" s="1"/>
  <c r="D447" i="3"/>
  <c r="C447" i="3"/>
  <c r="B497" i="7" s="1"/>
  <c r="B447" i="3"/>
  <c r="AT446" i="3"/>
  <c r="AR446" i="3"/>
  <c r="AO446" i="3"/>
  <c r="AG446" i="3"/>
  <c r="I446" i="3"/>
  <c r="G446" i="3"/>
  <c r="F446" i="3"/>
  <c r="E496" i="7" s="1"/>
  <c r="D496" i="7" s="1"/>
  <c r="E446" i="3"/>
  <c r="C496" i="7" s="1"/>
  <c r="D446" i="3"/>
  <c r="C446" i="3"/>
  <c r="B446" i="3"/>
  <c r="AT445" i="3"/>
  <c r="AR445" i="3"/>
  <c r="AO445" i="3"/>
  <c r="AG445" i="3"/>
  <c r="I445" i="3"/>
  <c r="G445" i="3"/>
  <c r="F445" i="3"/>
  <c r="E495" i="7" s="1"/>
  <c r="D495" i="7" s="1"/>
  <c r="E445" i="3"/>
  <c r="C495" i="7" s="1"/>
  <c r="D445" i="3"/>
  <c r="C445" i="3"/>
  <c r="B495" i="7" s="1"/>
  <c r="B445" i="3"/>
  <c r="AT444" i="3"/>
  <c r="AR444" i="3"/>
  <c r="AO444" i="3"/>
  <c r="AG444" i="3"/>
  <c r="I444" i="3"/>
  <c r="G444" i="3"/>
  <c r="F444" i="3"/>
  <c r="E494" i="7" s="1"/>
  <c r="D494" i="7" s="1"/>
  <c r="E444" i="3"/>
  <c r="C494" i="7" s="1"/>
  <c r="D444" i="3"/>
  <c r="C444" i="3"/>
  <c r="B494" i="7" s="1"/>
  <c r="B444" i="3"/>
  <c r="AT443" i="3"/>
  <c r="AR443" i="3"/>
  <c r="AO443" i="3"/>
  <c r="AG443" i="3"/>
  <c r="I443" i="3"/>
  <c r="G443" i="3"/>
  <c r="F443" i="3"/>
  <c r="E493" i="7" s="1"/>
  <c r="D493" i="7" s="1"/>
  <c r="E443" i="3"/>
  <c r="C493" i="7" s="1"/>
  <c r="D443" i="3"/>
  <c r="C443" i="3"/>
  <c r="B493" i="7" s="1"/>
  <c r="B443" i="3"/>
  <c r="AT442" i="3"/>
  <c r="AR442" i="3"/>
  <c r="AO442" i="3"/>
  <c r="AG442" i="3"/>
  <c r="N442" i="3"/>
  <c r="R442" i="3" s="1"/>
  <c r="I442" i="3"/>
  <c r="G442" i="3"/>
  <c r="F442" i="3"/>
  <c r="E492" i="7" s="1"/>
  <c r="D492" i="7" s="1"/>
  <c r="E442" i="3"/>
  <c r="C492" i="7" s="1"/>
  <c r="D442" i="3"/>
  <c r="C442" i="3"/>
  <c r="B492" i="7" s="1"/>
  <c r="B442" i="3"/>
  <c r="AT441" i="3"/>
  <c r="AR441" i="3"/>
  <c r="AO441" i="3"/>
  <c r="AG441" i="3"/>
  <c r="I441" i="3"/>
  <c r="G441" i="3"/>
  <c r="F441" i="3"/>
  <c r="E491" i="7" s="1"/>
  <c r="D491" i="7" s="1"/>
  <c r="E441" i="3"/>
  <c r="C491" i="7" s="1"/>
  <c r="D441" i="3"/>
  <c r="C441" i="3"/>
  <c r="B491" i="7" s="1"/>
  <c r="B441" i="3"/>
  <c r="AT440" i="3"/>
  <c r="AR440" i="3"/>
  <c r="AO440" i="3"/>
  <c r="AG440" i="3"/>
  <c r="N440" i="3"/>
  <c r="R440" i="3" s="1"/>
  <c r="I440" i="3"/>
  <c r="G440" i="3"/>
  <c r="F440" i="3"/>
  <c r="E490" i="7" s="1"/>
  <c r="D490" i="7" s="1"/>
  <c r="E440" i="3"/>
  <c r="C490" i="7" s="1"/>
  <c r="D440" i="3"/>
  <c r="C440" i="3"/>
  <c r="B490" i="7" s="1"/>
  <c r="B440" i="3"/>
  <c r="AT439" i="3"/>
  <c r="AR439" i="3"/>
  <c r="AO439" i="3"/>
  <c r="AG439" i="3"/>
  <c r="I439" i="3"/>
  <c r="G439" i="3"/>
  <c r="F439" i="3"/>
  <c r="E489" i="7" s="1"/>
  <c r="E439" i="3"/>
  <c r="C489" i="7" s="1"/>
  <c r="D439" i="3"/>
  <c r="C439" i="3"/>
  <c r="B489" i="7" s="1"/>
  <c r="B439" i="3"/>
  <c r="AT438" i="3"/>
  <c r="AR438" i="3"/>
  <c r="AO438" i="3"/>
  <c r="AG438" i="3"/>
  <c r="I438" i="3"/>
  <c r="G438" i="3"/>
  <c r="F438" i="3"/>
  <c r="E488" i="7" s="1"/>
  <c r="D488" i="7" s="1"/>
  <c r="E438" i="3"/>
  <c r="C488" i="7" s="1"/>
  <c r="D438" i="3"/>
  <c r="C438" i="3"/>
  <c r="B438" i="3"/>
  <c r="AT437" i="3"/>
  <c r="AR437" i="3"/>
  <c r="AO437" i="3"/>
  <c r="AG437" i="3"/>
  <c r="I437" i="3"/>
  <c r="G437" i="3"/>
  <c r="F437" i="3"/>
  <c r="E487" i="7" s="1"/>
  <c r="D487" i="7" s="1"/>
  <c r="E437" i="3"/>
  <c r="C487" i="7" s="1"/>
  <c r="D437" i="3"/>
  <c r="C437" i="3"/>
  <c r="B487" i="7" s="1"/>
  <c r="B437" i="3"/>
  <c r="AT436" i="3"/>
  <c r="AR436" i="3"/>
  <c r="AO436" i="3"/>
  <c r="AG436" i="3"/>
  <c r="I436" i="3"/>
  <c r="G436" i="3"/>
  <c r="F436" i="3"/>
  <c r="E486" i="7" s="1"/>
  <c r="D486" i="7" s="1"/>
  <c r="E436" i="3"/>
  <c r="C486" i="7" s="1"/>
  <c r="D436" i="3"/>
  <c r="C436" i="3"/>
  <c r="B486" i="7" s="1"/>
  <c r="B436" i="3"/>
  <c r="AT435" i="3"/>
  <c r="AR435" i="3"/>
  <c r="AO435" i="3"/>
  <c r="AG435" i="3"/>
  <c r="I435" i="3"/>
  <c r="G435" i="3"/>
  <c r="F435" i="3"/>
  <c r="E485" i="7" s="1"/>
  <c r="D485" i="7" s="1"/>
  <c r="E435" i="3"/>
  <c r="C485" i="7" s="1"/>
  <c r="D435" i="3"/>
  <c r="C435" i="3"/>
  <c r="B485" i="7" s="1"/>
  <c r="B435" i="3"/>
  <c r="AT434" i="3"/>
  <c r="AR434" i="3"/>
  <c r="AO434" i="3"/>
  <c r="AG434" i="3"/>
  <c r="N434" i="3"/>
  <c r="R434" i="3" s="1"/>
  <c r="I434" i="3"/>
  <c r="G434" i="3"/>
  <c r="F434" i="3"/>
  <c r="E484" i="7" s="1"/>
  <c r="D484" i="7" s="1"/>
  <c r="E434" i="3"/>
  <c r="C484" i="7" s="1"/>
  <c r="D434" i="3"/>
  <c r="C434" i="3"/>
  <c r="B484" i="7" s="1"/>
  <c r="B434" i="3"/>
  <c r="AT433" i="3"/>
  <c r="AR433" i="3"/>
  <c r="AO433" i="3"/>
  <c r="AG433" i="3"/>
  <c r="I433" i="3"/>
  <c r="G433" i="3"/>
  <c r="F433" i="3"/>
  <c r="E483" i="7" s="1"/>
  <c r="D483" i="7" s="1"/>
  <c r="E433" i="3"/>
  <c r="C483" i="7" s="1"/>
  <c r="D433" i="3"/>
  <c r="C433" i="3"/>
  <c r="B483" i="7" s="1"/>
  <c r="B433" i="3"/>
  <c r="AT432" i="3"/>
  <c r="AR432" i="3"/>
  <c r="AO432" i="3"/>
  <c r="AG432" i="3"/>
  <c r="N432" i="3"/>
  <c r="R432" i="3" s="1"/>
  <c r="I432" i="3"/>
  <c r="G432" i="3"/>
  <c r="F432" i="3"/>
  <c r="E482" i="7" s="1"/>
  <c r="D482" i="7" s="1"/>
  <c r="E432" i="3"/>
  <c r="C482" i="7" s="1"/>
  <c r="D432" i="3"/>
  <c r="C432" i="3"/>
  <c r="B482" i="7" s="1"/>
  <c r="B432" i="3"/>
  <c r="AT431" i="3"/>
  <c r="AR431" i="3"/>
  <c r="AO431" i="3"/>
  <c r="AG431" i="3"/>
  <c r="I431" i="3"/>
  <c r="G431" i="3"/>
  <c r="F431" i="3"/>
  <c r="E481" i="7" s="1"/>
  <c r="E431" i="3"/>
  <c r="C481" i="7" s="1"/>
  <c r="D431" i="3"/>
  <c r="C431" i="3"/>
  <c r="B481" i="7" s="1"/>
  <c r="B431" i="3"/>
  <c r="AT430" i="3"/>
  <c r="AR430" i="3"/>
  <c r="AO430" i="3"/>
  <c r="AG430" i="3"/>
  <c r="I430" i="3"/>
  <c r="G430" i="3"/>
  <c r="F430" i="3"/>
  <c r="E480" i="7" s="1"/>
  <c r="D480" i="7" s="1"/>
  <c r="E430" i="3"/>
  <c r="C480" i="7" s="1"/>
  <c r="D430" i="3"/>
  <c r="C430" i="3"/>
  <c r="B430" i="3"/>
  <c r="AT429" i="3"/>
  <c r="AR429" i="3"/>
  <c r="AO429" i="3"/>
  <c r="AG429" i="3"/>
  <c r="I429" i="3"/>
  <c r="G429" i="3"/>
  <c r="F429" i="3"/>
  <c r="E479" i="7" s="1"/>
  <c r="D479" i="7" s="1"/>
  <c r="E429" i="3"/>
  <c r="C479" i="7" s="1"/>
  <c r="D429" i="3"/>
  <c r="C429" i="3"/>
  <c r="B479" i="7" s="1"/>
  <c r="B429" i="3"/>
  <c r="AT428" i="3"/>
  <c r="AR428" i="3"/>
  <c r="AO428" i="3"/>
  <c r="AG428" i="3"/>
  <c r="I428" i="3"/>
  <c r="G428" i="3"/>
  <c r="F428" i="3"/>
  <c r="E478" i="7" s="1"/>
  <c r="D478" i="7" s="1"/>
  <c r="E428" i="3"/>
  <c r="C478" i="7" s="1"/>
  <c r="D428" i="3"/>
  <c r="C428" i="3"/>
  <c r="B478" i="7" s="1"/>
  <c r="B428" i="3"/>
  <c r="AT427" i="3"/>
  <c r="AR427" i="3"/>
  <c r="AO427" i="3"/>
  <c r="AG427" i="3"/>
  <c r="I427" i="3"/>
  <c r="G427" i="3"/>
  <c r="F427" i="3"/>
  <c r="E477" i="7" s="1"/>
  <c r="D477" i="7" s="1"/>
  <c r="E427" i="3"/>
  <c r="C477" i="7" s="1"/>
  <c r="D427" i="3"/>
  <c r="C427" i="3"/>
  <c r="B477" i="7" s="1"/>
  <c r="B427" i="3"/>
  <c r="AT426" i="3"/>
  <c r="AR426" i="3"/>
  <c r="AO426" i="3"/>
  <c r="AG426" i="3"/>
  <c r="N426" i="3"/>
  <c r="R426" i="3" s="1"/>
  <c r="I426" i="3"/>
  <c r="G426" i="3"/>
  <c r="F426" i="3"/>
  <c r="E476" i="7" s="1"/>
  <c r="D476" i="7" s="1"/>
  <c r="E426" i="3"/>
  <c r="C476" i="7" s="1"/>
  <c r="D426" i="3"/>
  <c r="C426" i="3"/>
  <c r="B476" i="7" s="1"/>
  <c r="B426" i="3"/>
  <c r="AT425" i="3"/>
  <c r="AR425" i="3"/>
  <c r="AO425" i="3"/>
  <c r="AG425" i="3"/>
  <c r="I425" i="3"/>
  <c r="G425" i="3"/>
  <c r="F425" i="3"/>
  <c r="E475" i="7" s="1"/>
  <c r="D475" i="7" s="1"/>
  <c r="E425" i="3"/>
  <c r="C475" i="7" s="1"/>
  <c r="D425" i="3"/>
  <c r="C425" i="3"/>
  <c r="B475" i="7" s="1"/>
  <c r="B425" i="3"/>
  <c r="AT424" i="3"/>
  <c r="AR424" i="3"/>
  <c r="AO424" i="3"/>
  <c r="AG424" i="3"/>
  <c r="N424" i="3"/>
  <c r="R424" i="3" s="1"/>
  <c r="I424" i="3"/>
  <c r="G424" i="3"/>
  <c r="F424" i="3"/>
  <c r="E474" i="7" s="1"/>
  <c r="D474" i="7" s="1"/>
  <c r="E424" i="3"/>
  <c r="C474" i="7" s="1"/>
  <c r="D424" i="3"/>
  <c r="C424" i="3"/>
  <c r="B474" i="7" s="1"/>
  <c r="B424" i="3"/>
  <c r="AT423" i="3"/>
  <c r="AR423" i="3"/>
  <c r="AO423" i="3"/>
  <c r="AG423" i="3"/>
  <c r="I423" i="3"/>
  <c r="G423" i="3"/>
  <c r="F423" i="3"/>
  <c r="E473" i="7" s="1"/>
  <c r="E423" i="3"/>
  <c r="C473" i="7" s="1"/>
  <c r="D423" i="3"/>
  <c r="C423" i="3"/>
  <c r="B473" i="7" s="1"/>
  <c r="B423" i="3"/>
  <c r="AT422" i="3"/>
  <c r="AR422" i="3"/>
  <c r="AO422" i="3"/>
  <c r="AG422" i="3"/>
  <c r="I422" i="3"/>
  <c r="G422" i="3"/>
  <c r="F422" i="3"/>
  <c r="E472" i="7" s="1"/>
  <c r="D472" i="7" s="1"/>
  <c r="E422" i="3"/>
  <c r="C472" i="7" s="1"/>
  <c r="D422" i="3"/>
  <c r="C422" i="3"/>
  <c r="B422" i="3"/>
  <c r="AT421" i="3"/>
  <c r="AR421" i="3"/>
  <c r="AO421" i="3"/>
  <c r="AG421" i="3"/>
  <c r="I421" i="3"/>
  <c r="G421" i="3"/>
  <c r="F421" i="3"/>
  <c r="E471" i="7" s="1"/>
  <c r="D471" i="7" s="1"/>
  <c r="E421" i="3"/>
  <c r="C471" i="7" s="1"/>
  <c r="D421" i="3"/>
  <c r="C421" i="3"/>
  <c r="B471" i="7" s="1"/>
  <c r="B421" i="3"/>
  <c r="AT420" i="3"/>
  <c r="AR420" i="3"/>
  <c r="AO420" i="3"/>
  <c r="AG420" i="3"/>
  <c r="I420" i="3"/>
  <c r="G420" i="3"/>
  <c r="F420" i="3"/>
  <c r="E470" i="7" s="1"/>
  <c r="D470" i="7" s="1"/>
  <c r="E420" i="3"/>
  <c r="C470" i="7" s="1"/>
  <c r="D420" i="3"/>
  <c r="C420" i="3"/>
  <c r="B470" i="7" s="1"/>
  <c r="B420" i="3"/>
  <c r="AT419" i="3"/>
  <c r="AR419" i="3"/>
  <c r="AO419" i="3"/>
  <c r="AG419" i="3"/>
  <c r="I419" i="3"/>
  <c r="G419" i="3"/>
  <c r="F419" i="3"/>
  <c r="E469" i="7" s="1"/>
  <c r="D469" i="7" s="1"/>
  <c r="E419" i="3"/>
  <c r="C469" i="7" s="1"/>
  <c r="D419" i="3"/>
  <c r="C419" i="3"/>
  <c r="B469" i="7" s="1"/>
  <c r="B419" i="3"/>
  <c r="AT418" i="3"/>
  <c r="AR418" i="3"/>
  <c r="AO418" i="3"/>
  <c r="AG418" i="3"/>
  <c r="N418" i="3"/>
  <c r="R418" i="3" s="1"/>
  <c r="I418" i="3"/>
  <c r="G418" i="3"/>
  <c r="F418" i="3"/>
  <c r="E468" i="7" s="1"/>
  <c r="D468" i="7" s="1"/>
  <c r="E418" i="3"/>
  <c r="C468" i="7" s="1"/>
  <c r="D418" i="3"/>
  <c r="C418" i="3"/>
  <c r="B468" i="7" s="1"/>
  <c r="B418" i="3"/>
  <c r="AT417" i="3"/>
  <c r="AR417" i="3"/>
  <c r="AO417" i="3"/>
  <c r="AG417" i="3"/>
  <c r="I417" i="3"/>
  <c r="G417" i="3"/>
  <c r="F417" i="3"/>
  <c r="E467" i="7" s="1"/>
  <c r="D467" i="7" s="1"/>
  <c r="E417" i="3"/>
  <c r="C467" i="7" s="1"/>
  <c r="D417" i="3"/>
  <c r="C417" i="3"/>
  <c r="B467" i="7" s="1"/>
  <c r="B417" i="3"/>
  <c r="AT416" i="3"/>
  <c r="AR416" i="3"/>
  <c r="AO416" i="3"/>
  <c r="AG416" i="3"/>
  <c r="N416" i="3"/>
  <c r="R416" i="3" s="1"/>
  <c r="I416" i="3"/>
  <c r="G416" i="3"/>
  <c r="F416" i="3"/>
  <c r="E466" i="7" s="1"/>
  <c r="D466" i="7" s="1"/>
  <c r="E416" i="3"/>
  <c r="C466" i="7" s="1"/>
  <c r="D416" i="3"/>
  <c r="C416" i="3"/>
  <c r="B466" i="7" s="1"/>
  <c r="B416" i="3"/>
  <c r="AT415" i="3"/>
  <c r="AR415" i="3"/>
  <c r="AO415" i="3"/>
  <c r="AG415" i="3"/>
  <c r="I415" i="3"/>
  <c r="G415" i="3"/>
  <c r="F415" i="3"/>
  <c r="E465" i="7" s="1"/>
  <c r="D465" i="7" s="1"/>
  <c r="E415" i="3"/>
  <c r="C465" i="7" s="1"/>
  <c r="D415" i="3"/>
  <c r="C415" i="3"/>
  <c r="B465" i="7" s="1"/>
  <c r="B415" i="3"/>
  <c r="AT414" i="3"/>
  <c r="AR414" i="3"/>
  <c r="AO414" i="3"/>
  <c r="AG414" i="3"/>
  <c r="I414" i="3"/>
  <c r="G414" i="3"/>
  <c r="F414" i="3"/>
  <c r="E464" i="7" s="1"/>
  <c r="D464" i="7" s="1"/>
  <c r="E414" i="3"/>
  <c r="C464" i="7" s="1"/>
  <c r="D414" i="3"/>
  <c r="C414" i="3"/>
  <c r="B414" i="3"/>
  <c r="AT413" i="3"/>
  <c r="AR413" i="3"/>
  <c r="AO413" i="3"/>
  <c r="AG413" i="3"/>
  <c r="I413" i="3"/>
  <c r="G413" i="3"/>
  <c r="F413" i="3"/>
  <c r="E463" i="7" s="1"/>
  <c r="D463" i="7" s="1"/>
  <c r="E413" i="3"/>
  <c r="C463" i="7" s="1"/>
  <c r="D413" i="3"/>
  <c r="C413" i="3"/>
  <c r="B463" i="7" s="1"/>
  <c r="B413" i="3"/>
  <c r="AT412" i="3"/>
  <c r="AR412" i="3"/>
  <c r="AO412" i="3"/>
  <c r="AG412" i="3"/>
  <c r="I412" i="3"/>
  <c r="G412" i="3"/>
  <c r="F412" i="3"/>
  <c r="E462" i="7" s="1"/>
  <c r="D462" i="7" s="1"/>
  <c r="E412" i="3"/>
  <c r="C462" i="7" s="1"/>
  <c r="D412" i="3"/>
  <c r="C412" i="3"/>
  <c r="B462" i="7" s="1"/>
  <c r="AT411" i="3"/>
  <c r="AR411" i="3"/>
  <c r="AO411" i="3"/>
  <c r="AG411" i="3"/>
  <c r="I411" i="3"/>
  <c r="G411" i="3"/>
  <c r="F411" i="3"/>
  <c r="E461" i="7" s="1"/>
  <c r="D461" i="7" s="1"/>
  <c r="E411" i="3"/>
  <c r="C461" i="7" s="1"/>
  <c r="D411" i="3"/>
  <c r="C411" i="3"/>
  <c r="B461" i="7" s="1"/>
  <c r="B411" i="3"/>
  <c r="AT410" i="3"/>
  <c r="AR410" i="3"/>
  <c r="AO410" i="3"/>
  <c r="AG410" i="3"/>
  <c r="N410" i="3"/>
  <c r="R410" i="3" s="1"/>
  <c r="K464" i="15" s="1"/>
  <c r="I410" i="3"/>
  <c r="G410" i="3"/>
  <c r="F410" i="3"/>
  <c r="E460" i="7" s="1"/>
  <c r="D460" i="7" s="1"/>
  <c r="E410" i="3"/>
  <c r="C460" i="7" s="1"/>
  <c r="D410" i="3"/>
  <c r="C410" i="3"/>
  <c r="B460" i="7" s="1"/>
  <c r="B410" i="3"/>
  <c r="AT409" i="3"/>
  <c r="AR409" i="3"/>
  <c r="AO409" i="3"/>
  <c r="AG409" i="3"/>
  <c r="I409" i="3"/>
  <c r="G409" i="3"/>
  <c r="F409" i="3"/>
  <c r="E459" i="7" s="1"/>
  <c r="D459" i="7" s="1"/>
  <c r="E409" i="3"/>
  <c r="C459" i="7" s="1"/>
  <c r="D409" i="3"/>
  <c r="C409" i="3"/>
  <c r="B459" i="7" s="1"/>
  <c r="B409" i="3"/>
  <c r="AT408" i="3"/>
  <c r="AR408" i="3"/>
  <c r="AO408" i="3"/>
  <c r="AG408" i="3"/>
  <c r="N408" i="3"/>
  <c r="R408" i="3" s="1"/>
  <c r="K462" i="15" s="1"/>
  <c r="I408" i="3"/>
  <c r="G408" i="3"/>
  <c r="F408" i="3"/>
  <c r="E458" i="7" s="1"/>
  <c r="D458" i="7" s="1"/>
  <c r="E408" i="3"/>
  <c r="C458" i="7" s="1"/>
  <c r="D408" i="3"/>
  <c r="C408" i="3"/>
  <c r="B458" i="7" s="1"/>
  <c r="B408" i="3"/>
  <c r="AT407" i="3"/>
  <c r="AR407" i="3"/>
  <c r="AO407" i="3"/>
  <c r="AG407" i="3"/>
  <c r="I407" i="3"/>
  <c r="G407" i="3"/>
  <c r="F407" i="3"/>
  <c r="E457" i="7" s="1"/>
  <c r="D457" i="7" s="1"/>
  <c r="E407" i="3"/>
  <c r="C457" i="7" s="1"/>
  <c r="D407" i="3"/>
  <c r="C407" i="3"/>
  <c r="B457" i="7" s="1"/>
  <c r="B407" i="3"/>
  <c r="AT406" i="3"/>
  <c r="AR406" i="3"/>
  <c r="AO406" i="3"/>
  <c r="AG406" i="3"/>
  <c r="I406" i="3"/>
  <c r="G406" i="3"/>
  <c r="F406" i="3"/>
  <c r="E456" i="7" s="1"/>
  <c r="D456" i="7" s="1"/>
  <c r="E406" i="3"/>
  <c r="C456" i="7" s="1"/>
  <c r="D406" i="3"/>
  <c r="C406" i="3"/>
  <c r="B406" i="3"/>
  <c r="AT405" i="3"/>
  <c r="AR405" i="3"/>
  <c r="AO405" i="3"/>
  <c r="AG405" i="3"/>
  <c r="I405" i="3"/>
  <c r="G405" i="3"/>
  <c r="F405" i="3"/>
  <c r="E455" i="7" s="1"/>
  <c r="D455" i="7" s="1"/>
  <c r="E405" i="3"/>
  <c r="C455" i="7" s="1"/>
  <c r="D405" i="3"/>
  <c r="C405" i="3"/>
  <c r="B455" i="7" s="1"/>
  <c r="B405" i="3"/>
  <c r="AT404" i="3"/>
  <c r="AR404" i="3"/>
  <c r="AO404" i="3"/>
  <c r="AG404" i="3"/>
  <c r="I404" i="3"/>
  <c r="G404" i="3"/>
  <c r="F404" i="3"/>
  <c r="E454" i="7" s="1"/>
  <c r="D454" i="7" s="1"/>
  <c r="E404" i="3"/>
  <c r="C454" i="7" s="1"/>
  <c r="D404" i="3"/>
  <c r="C404" i="3"/>
  <c r="B454" i="7" s="1"/>
  <c r="B404" i="3"/>
  <c r="AT403" i="3"/>
  <c r="AR403" i="3"/>
  <c r="AO403" i="3"/>
  <c r="AG403" i="3"/>
  <c r="I403" i="3"/>
  <c r="G403" i="3"/>
  <c r="F403" i="3"/>
  <c r="E453" i="7" s="1"/>
  <c r="D453" i="7" s="1"/>
  <c r="E403" i="3"/>
  <c r="C453" i="7" s="1"/>
  <c r="D403" i="3"/>
  <c r="C403" i="3"/>
  <c r="B453" i="7" s="1"/>
  <c r="B403" i="3"/>
  <c r="AT402" i="3"/>
  <c r="AR402" i="3"/>
  <c r="AO402" i="3"/>
  <c r="AG402" i="3"/>
  <c r="N402" i="3"/>
  <c r="R402" i="3" s="1"/>
  <c r="K456" i="15" s="1"/>
  <c r="I402" i="3"/>
  <c r="G402" i="3"/>
  <c r="F402" i="3"/>
  <c r="E452" i="7" s="1"/>
  <c r="D452" i="7" s="1"/>
  <c r="E402" i="3"/>
  <c r="C452" i="7" s="1"/>
  <c r="D402" i="3"/>
  <c r="C402" i="3"/>
  <c r="B452" i="7" s="1"/>
  <c r="B402" i="3"/>
  <c r="AT401" i="3"/>
  <c r="AR401" i="3"/>
  <c r="AO401" i="3"/>
  <c r="AG401" i="3"/>
  <c r="I401" i="3"/>
  <c r="G401" i="3"/>
  <c r="F401" i="3"/>
  <c r="E451" i="7" s="1"/>
  <c r="D451" i="7" s="1"/>
  <c r="E401" i="3"/>
  <c r="C451" i="7" s="1"/>
  <c r="D401" i="3"/>
  <c r="C401" i="3"/>
  <c r="B451" i="7" s="1"/>
  <c r="B401" i="3"/>
  <c r="AT400" i="3"/>
  <c r="AR400" i="3"/>
  <c r="AO400" i="3"/>
  <c r="AG400" i="3"/>
  <c r="N400" i="3"/>
  <c r="R400" i="3" s="1"/>
  <c r="K454" i="15" s="1"/>
  <c r="I400" i="3"/>
  <c r="G400" i="3"/>
  <c r="F400" i="3"/>
  <c r="E450" i="7" s="1"/>
  <c r="D450" i="7" s="1"/>
  <c r="E400" i="3"/>
  <c r="C450" i="7" s="1"/>
  <c r="D400" i="3"/>
  <c r="C400" i="3"/>
  <c r="B450" i="7" s="1"/>
  <c r="B400" i="3"/>
  <c r="AT399" i="3"/>
  <c r="AR399" i="3"/>
  <c r="AO399" i="3"/>
  <c r="AG399" i="3"/>
  <c r="I399" i="3"/>
  <c r="G399" i="3"/>
  <c r="F399" i="3"/>
  <c r="E449" i="7" s="1"/>
  <c r="D449" i="7" s="1"/>
  <c r="E399" i="3"/>
  <c r="C449" i="7" s="1"/>
  <c r="D399" i="3"/>
  <c r="C399" i="3"/>
  <c r="B449" i="7" s="1"/>
  <c r="B399" i="3"/>
  <c r="AT398" i="3"/>
  <c r="AR398" i="3"/>
  <c r="AO398" i="3"/>
  <c r="AG398" i="3"/>
  <c r="I398" i="3"/>
  <c r="G398" i="3"/>
  <c r="F398" i="3"/>
  <c r="E448" i="7" s="1"/>
  <c r="D448" i="7" s="1"/>
  <c r="E398" i="3"/>
  <c r="C448" i="7" s="1"/>
  <c r="D398" i="3"/>
  <c r="C398" i="3"/>
  <c r="B398" i="3"/>
  <c r="AT397" i="3"/>
  <c r="AR397" i="3"/>
  <c r="AO397" i="3"/>
  <c r="AG397" i="3"/>
  <c r="I397" i="3"/>
  <c r="G397" i="3"/>
  <c r="F397" i="3"/>
  <c r="E447" i="7" s="1"/>
  <c r="D447" i="7" s="1"/>
  <c r="E397" i="3"/>
  <c r="C447" i="7" s="1"/>
  <c r="D397" i="3"/>
  <c r="C397" i="3"/>
  <c r="B447" i="7" s="1"/>
  <c r="B397" i="3"/>
  <c r="AT396" i="3"/>
  <c r="AR396" i="3"/>
  <c r="AO396" i="3"/>
  <c r="AG396" i="3"/>
  <c r="I396" i="3"/>
  <c r="G396" i="3"/>
  <c r="F396" i="3"/>
  <c r="E446" i="7" s="1"/>
  <c r="D446" i="7" s="1"/>
  <c r="E396" i="3"/>
  <c r="C446" i="7" s="1"/>
  <c r="D396" i="3"/>
  <c r="C396" i="3"/>
  <c r="B446" i="7" s="1"/>
  <c r="B396" i="3"/>
  <c r="AT395" i="3"/>
  <c r="AR395" i="3"/>
  <c r="AO395" i="3"/>
  <c r="AG395" i="3"/>
  <c r="I395" i="3"/>
  <c r="G395" i="3"/>
  <c r="F395" i="3"/>
  <c r="E445" i="7" s="1"/>
  <c r="D445" i="7" s="1"/>
  <c r="E395" i="3"/>
  <c r="C445" i="7" s="1"/>
  <c r="D395" i="3"/>
  <c r="C395" i="3"/>
  <c r="B445" i="7" s="1"/>
  <c r="B395" i="3"/>
  <c r="AT394" i="3"/>
  <c r="AR394" i="3"/>
  <c r="AO394" i="3"/>
  <c r="AG394" i="3"/>
  <c r="I394" i="3"/>
  <c r="G394" i="3"/>
  <c r="F394" i="3"/>
  <c r="E444" i="7" s="1"/>
  <c r="D444" i="7" s="1"/>
  <c r="E394" i="3"/>
  <c r="C444" i="7" s="1"/>
  <c r="D394" i="3"/>
  <c r="C394" i="3"/>
  <c r="B444" i="7" s="1"/>
  <c r="AT393" i="3"/>
  <c r="AR393" i="3"/>
  <c r="AO393" i="3"/>
  <c r="AG393" i="3"/>
  <c r="I393" i="3"/>
  <c r="G393" i="3"/>
  <c r="F393" i="3"/>
  <c r="E443" i="7" s="1"/>
  <c r="D443" i="7" s="1"/>
  <c r="E393" i="3"/>
  <c r="C443" i="7" s="1"/>
  <c r="D393" i="3"/>
  <c r="C393" i="3"/>
  <c r="B443" i="7" s="1"/>
  <c r="B393" i="3"/>
  <c r="AT392" i="3"/>
  <c r="AR392" i="3"/>
  <c r="AO392" i="3"/>
  <c r="AG392" i="3"/>
  <c r="I392" i="3"/>
  <c r="G392" i="3"/>
  <c r="F392" i="3"/>
  <c r="E442" i="7" s="1"/>
  <c r="D442" i="7" s="1"/>
  <c r="E392" i="3"/>
  <c r="C442" i="7" s="1"/>
  <c r="D392" i="3"/>
  <c r="C392" i="3"/>
  <c r="B442" i="7" s="1"/>
  <c r="B392" i="3"/>
  <c r="AT391" i="3"/>
  <c r="AR391" i="3"/>
  <c r="AO391" i="3"/>
  <c r="AG391" i="3"/>
  <c r="I391" i="3"/>
  <c r="G391" i="3"/>
  <c r="F391" i="3"/>
  <c r="E441" i="7" s="1"/>
  <c r="D441" i="7" s="1"/>
  <c r="E391" i="3"/>
  <c r="C441" i="7" s="1"/>
  <c r="D391" i="3"/>
  <c r="C391" i="3"/>
  <c r="B441" i="7" s="1"/>
  <c r="B391" i="3"/>
  <c r="AT390" i="3"/>
  <c r="AR390" i="3"/>
  <c r="AO390" i="3"/>
  <c r="AG390" i="3"/>
  <c r="N390" i="3"/>
  <c r="R390" i="3" s="1"/>
  <c r="I390" i="3"/>
  <c r="G390" i="3"/>
  <c r="F390" i="3"/>
  <c r="E440" i="7" s="1"/>
  <c r="D440" i="7" s="1"/>
  <c r="E390" i="3"/>
  <c r="C440" i="7" s="1"/>
  <c r="D390" i="3"/>
  <c r="C390" i="3"/>
  <c r="B440" i="7" s="1"/>
  <c r="B390" i="3"/>
  <c r="AT389" i="3"/>
  <c r="AR389" i="3"/>
  <c r="AO389" i="3"/>
  <c r="AG389" i="3"/>
  <c r="I389" i="3"/>
  <c r="G389" i="3"/>
  <c r="F389" i="3"/>
  <c r="E439" i="7" s="1"/>
  <c r="D439" i="7" s="1"/>
  <c r="E389" i="3"/>
  <c r="C439" i="7" s="1"/>
  <c r="D389" i="3"/>
  <c r="C389" i="3"/>
  <c r="B439" i="7" s="1"/>
  <c r="B389" i="3"/>
  <c r="AT388" i="3"/>
  <c r="AR388" i="3"/>
  <c r="AO388" i="3"/>
  <c r="AG388" i="3"/>
  <c r="N388" i="3"/>
  <c r="R388" i="3" s="1"/>
  <c r="I388" i="3"/>
  <c r="G388" i="3"/>
  <c r="F388" i="3"/>
  <c r="E438" i="7" s="1"/>
  <c r="D438" i="7" s="1"/>
  <c r="E388" i="3"/>
  <c r="C438" i="7" s="1"/>
  <c r="D388" i="3"/>
  <c r="C388" i="3"/>
  <c r="B438" i="7" s="1"/>
  <c r="B388" i="3"/>
  <c r="AT387" i="3"/>
  <c r="AR387" i="3"/>
  <c r="AO387" i="3"/>
  <c r="AG387" i="3"/>
  <c r="I387" i="3"/>
  <c r="G387" i="3"/>
  <c r="F387" i="3"/>
  <c r="E437" i="7" s="1"/>
  <c r="D437" i="7" s="1"/>
  <c r="E387" i="3"/>
  <c r="C437" i="7" s="1"/>
  <c r="D387" i="3"/>
  <c r="C387" i="3"/>
  <c r="B437" i="7" s="1"/>
  <c r="B387" i="3"/>
  <c r="AT386" i="3"/>
  <c r="AR386" i="3"/>
  <c r="AO386" i="3"/>
  <c r="AG386" i="3"/>
  <c r="I386" i="3"/>
  <c r="G386" i="3"/>
  <c r="F386" i="3"/>
  <c r="E436" i="7" s="1"/>
  <c r="D436" i="7" s="1"/>
  <c r="E386" i="3"/>
  <c r="C436" i="7" s="1"/>
  <c r="D386" i="3"/>
  <c r="C386" i="3"/>
  <c r="B386" i="3"/>
  <c r="AT385" i="3"/>
  <c r="AR385" i="3"/>
  <c r="AO385" i="3"/>
  <c r="AG385" i="3"/>
  <c r="I385" i="3"/>
  <c r="G385" i="3"/>
  <c r="F385" i="3"/>
  <c r="E435" i="7" s="1"/>
  <c r="D435" i="7" s="1"/>
  <c r="E385" i="3"/>
  <c r="C435" i="7" s="1"/>
  <c r="D385" i="3"/>
  <c r="C385" i="3"/>
  <c r="B435" i="7" s="1"/>
  <c r="B385" i="3"/>
  <c r="AT384" i="3"/>
  <c r="AR384" i="3"/>
  <c r="AO384" i="3"/>
  <c r="AG384" i="3"/>
  <c r="I384" i="3"/>
  <c r="G384" i="3"/>
  <c r="F384" i="3"/>
  <c r="E434" i="7" s="1"/>
  <c r="D434" i="7" s="1"/>
  <c r="E384" i="3"/>
  <c r="C434" i="7" s="1"/>
  <c r="D384" i="3"/>
  <c r="C384" i="3"/>
  <c r="B434" i="7" s="1"/>
  <c r="B384" i="3"/>
  <c r="AT383" i="3"/>
  <c r="AR383" i="3"/>
  <c r="AO383" i="3"/>
  <c r="AG383" i="3"/>
  <c r="I383" i="3"/>
  <c r="G383" i="3"/>
  <c r="F383" i="3"/>
  <c r="E433" i="7" s="1"/>
  <c r="D433" i="7" s="1"/>
  <c r="E383" i="3"/>
  <c r="C433" i="7" s="1"/>
  <c r="D383" i="3"/>
  <c r="C383" i="3"/>
  <c r="B433" i="7" s="1"/>
  <c r="B383" i="3"/>
  <c r="AT382" i="3"/>
  <c r="AR382" i="3"/>
  <c r="AO382" i="3"/>
  <c r="AG382" i="3"/>
  <c r="N382" i="3"/>
  <c r="R382" i="3" s="1"/>
  <c r="I382" i="3"/>
  <c r="G382" i="3"/>
  <c r="F382" i="3"/>
  <c r="E432" i="7" s="1"/>
  <c r="D432" i="7" s="1"/>
  <c r="E382" i="3"/>
  <c r="C432" i="7" s="1"/>
  <c r="D382" i="3"/>
  <c r="C382" i="3"/>
  <c r="B432" i="7" s="1"/>
  <c r="B382" i="3"/>
  <c r="AT381" i="3"/>
  <c r="AR381" i="3"/>
  <c r="AO381" i="3"/>
  <c r="AG381" i="3"/>
  <c r="I381" i="3"/>
  <c r="G381" i="3"/>
  <c r="F381" i="3"/>
  <c r="E431" i="7" s="1"/>
  <c r="D431" i="7" s="1"/>
  <c r="E381" i="3"/>
  <c r="C431" i="7" s="1"/>
  <c r="D381" i="3"/>
  <c r="C381" i="3"/>
  <c r="B431" i="7" s="1"/>
  <c r="B381" i="3"/>
  <c r="AT380" i="3"/>
  <c r="AR380" i="3"/>
  <c r="AO380" i="3"/>
  <c r="AG380" i="3"/>
  <c r="N380" i="3"/>
  <c r="R380" i="3" s="1"/>
  <c r="I380" i="3"/>
  <c r="G380" i="3"/>
  <c r="F380" i="3"/>
  <c r="E430" i="7" s="1"/>
  <c r="D430" i="7" s="1"/>
  <c r="E380" i="3"/>
  <c r="C430" i="7" s="1"/>
  <c r="D380" i="3"/>
  <c r="C380" i="3"/>
  <c r="B430" i="7" s="1"/>
  <c r="B380" i="3"/>
  <c r="AT379" i="3"/>
  <c r="AR379" i="3"/>
  <c r="AO379" i="3"/>
  <c r="AG379" i="3"/>
  <c r="I379" i="3"/>
  <c r="G379" i="3"/>
  <c r="F379" i="3"/>
  <c r="E429" i="7" s="1"/>
  <c r="D429" i="7" s="1"/>
  <c r="E379" i="3"/>
  <c r="C429" i="7" s="1"/>
  <c r="D379" i="3"/>
  <c r="C379" i="3"/>
  <c r="B429" i="7" s="1"/>
  <c r="B379" i="3"/>
  <c r="AT378" i="3"/>
  <c r="AR378" i="3"/>
  <c r="AO378" i="3"/>
  <c r="AG378" i="3"/>
  <c r="I378" i="3"/>
  <c r="G378" i="3"/>
  <c r="F378" i="3"/>
  <c r="E428" i="7" s="1"/>
  <c r="D428" i="7" s="1"/>
  <c r="E378" i="3"/>
  <c r="C428" i="7" s="1"/>
  <c r="D378" i="3"/>
  <c r="C378" i="3"/>
  <c r="B378" i="3"/>
  <c r="AT377" i="3"/>
  <c r="AR377" i="3"/>
  <c r="AO377" i="3"/>
  <c r="AG377" i="3"/>
  <c r="I377" i="3"/>
  <c r="G377" i="3"/>
  <c r="F377" i="3"/>
  <c r="E427" i="7" s="1"/>
  <c r="D427" i="7" s="1"/>
  <c r="E377" i="3"/>
  <c r="C427" i="7" s="1"/>
  <c r="D377" i="3"/>
  <c r="C377" i="3"/>
  <c r="B427" i="7" s="1"/>
  <c r="B377" i="3"/>
  <c r="AT376" i="3"/>
  <c r="AR376" i="3"/>
  <c r="AO376" i="3"/>
  <c r="AG376" i="3"/>
  <c r="I376" i="3"/>
  <c r="G376" i="3"/>
  <c r="F376" i="3"/>
  <c r="E426" i="7" s="1"/>
  <c r="D426" i="7" s="1"/>
  <c r="E376" i="3"/>
  <c r="C426" i="7" s="1"/>
  <c r="D376" i="3"/>
  <c r="C376" i="3"/>
  <c r="B426" i="7" s="1"/>
  <c r="B376" i="3"/>
  <c r="AT375" i="3"/>
  <c r="AR375" i="3"/>
  <c r="AO375" i="3"/>
  <c r="AG375" i="3"/>
  <c r="I375" i="3"/>
  <c r="G375" i="3"/>
  <c r="F375" i="3"/>
  <c r="E425" i="7" s="1"/>
  <c r="D425" i="7" s="1"/>
  <c r="E375" i="3"/>
  <c r="C425" i="7" s="1"/>
  <c r="D375" i="3"/>
  <c r="C375" i="3"/>
  <c r="B425" i="7" s="1"/>
  <c r="B375" i="3"/>
  <c r="AT374" i="3"/>
  <c r="AR374" i="3"/>
  <c r="AO374" i="3"/>
  <c r="AG374" i="3"/>
  <c r="N374" i="3"/>
  <c r="R374" i="3" s="1"/>
  <c r="I374" i="3"/>
  <c r="G374" i="3"/>
  <c r="F374" i="3"/>
  <c r="E424" i="7" s="1"/>
  <c r="D424" i="7" s="1"/>
  <c r="E374" i="3"/>
  <c r="C424" i="7" s="1"/>
  <c r="D374" i="3"/>
  <c r="C374" i="3"/>
  <c r="B424" i="7" s="1"/>
  <c r="B374" i="3"/>
  <c r="AT373" i="3"/>
  <c r="AR373" i="3"/>
  <c r="AO373" i="3"/>
  <c r="AG373" i="3"/>
  <c r="I373" i="3"/>
  <c r="G373" i="3"/>
  <c r="F373" i="3"/>
  <c r="E423" i="7" s="1"/>
  <c r="D423" i="7" s="1"/>
  <c r="E373" i="3"/>
  <c r="C423" i="7" s="1"/>
  <c r="D373" i="3"/>
  <c r="C373" i="3"/>
  <c r="B423" i="7" s="1"/>
  <c r="B373" i="3"/>
  <c r="AT372" i="3"/>
  <c r="AR372" i="3"/>
  <c r="AO372" i="3"/>
  <c r="AG372" i="3"/>
  <c r="N372" i="3"/>
  <c r="R372" i="3" s="1"/>
  <c r="I372" i="3"/>
  <c r="G372" i="3"/>
  <c r="F372" i="3"/>
  <c r="E422" i="7" s="1"/>
  <c r="D422" i="7" s="1"/>
  <c r="E372" i="3"/>
  <c r="C422" i="7" s="1"/>
  <c r="D372" i="3"/>
  <c r="C372" i="3"/>
  <c r="B422" i="7" s="1"/>
  <c r="B372" i="3"/>
  <c r="AT371" i="3"/>
  <c r="AR371" i="3"/>
  <c r="AO371" i="3"/>
  <c r="AG371" i="3"/>
  <c r="I371" i="3"/>
  <c r="G371" i="3"/>
  <c r="F371" i="3"/>
  <c r="E421" i="7" s="1"/>
  <c r="D421" i="7" s="1"/>
  <c r="E371" i="3"/>
  <c r="C421" i="7" s="1"/>
  <c r="D371" i="3"/>
  <c r="C371" i="3"/>
  <c r="B421" i="7" s="1"/>
  <c r="B371" i="3"/>
  <c r="AT370" i="3"/>
  <c r="AR370" i="3"/>
  <c r="AO370" i="3"/>
  <c r="AG370" i="3"/>
  <c r="I370" i="3"/>
  <c r="G370" i="3"/>
  <c r="F370" i="3"/>
  <c r="E420" i="7" s="1"/>
  <c r="D420" i="7" s="1"/>
  <c r="E370" i="3"/>
  <c r="C420" i="7" s="1"/>
  <c r="D370" i="3"/>
  <c r="C370" i="3"/>
  <c r="B370" i="3"/>
  <c r="AT369" i="3"/>
  <c r="AR369" i="3"/>
  <c r="AO369" i="3"/>
  <c r="AG369" i="3"/>
  <c r="I369" i="3"/>
  <c r="G369" i="3"/>
  <c r="F369" i="3"/>
  <c r="E419" i="7" s="1"/>
  <c r="D419" i="7" s="1"/>
  <c r="E369" i="3"/>
  <c r="C419" i="7" s="1"/>
  <c r="D369" i="3"/>
  <c r="C369" i="3"/>
  <c r="B419" i="7" s="1"/>
  <c r="B369" i="3"/>
  <c r="AT368" i="3"/>
  <c r="AR368" i="3"/>
  <c r="AO368" i="3"/>
  <c r="AG368" i="3"/>
  <c r="I368" i="3"/>
  <c r="G368" i="3"/>
  <c r="F368" i="3"/>
  <c r="E418" i="7" s="1"/>
  <c r="D418" i="7" s="1"/>
  <c r="E368" i="3"/>
  <c r="C418" i="7" s="1"/>
  <c r="D368" i="3"/>
  <c r="C368" i="3"/>
  <c r="B418" i="7" s="1"/>
  <c r="B368" i="3"/>
  <c r="AT367" i="3"/>
  <c r="AR367" i="3"/>
  <c r="AO367" i="3"/>
  <c r="AG367" i="3"/>
  <c r="I367" i="3"/>
  <c r="G367" i="3"/>
  <c r="F367" i="3"/>
  <c r="E417" i="7" s="1"/>
  <c r="D417" i="7" s="1"/>
  <c r="E367" i="3"/>
  <c r="C417" i="7" s="1"/>
  <c r="D367" i="3"/>
  <c r="C367" i="3"/>
  <c r="B417" i="7" s="1"/>
  <c r="B367" i="3"/>
  <c r="AT366" i="3"/>
  <c r="AR366" i="3"/>
  <c r="AO366" i="3"/>
  <c r="AG366" i="3"/>
  <c r="N366" i="3"/>
  <c r="R366" i="3" s="1"/>
  <c r="I366" i="3"/>
  <c r="G366" i="3"/>
  <c r="F366" i="3"/>
  <c r="E416" i="7" s="1"/>
  <c r="D416" i="7" s="1"/>
  <c r="E366" i="3"/>
  <c r="C416" i="7" s="1"/>
  <c r="D366" i="3"/>
  <c r="C366" i="3"/>
  <c r="B416" i="7" s="1"/>
  <c r="B366" i="3"/>
  <c r="AT365" i="3"/>
  <c r="AR365" i="3"/>
  <c r="AO365" i="3"/>
  <c r="AG365" i="3"/>
  <c r="I365" i="3"/>
  <c r="G365" i="3"/>
  <c r="F365" i="3"/>
  <c r="E415" i="7" s="1"/>
  <c r="D415" i="7" s="1"/>
  <c r="E365" i="3"/>
  <c r="C415" i="7" s="1"/>
  <c r="D365" i="3"/>
  <c r="C365" i="3"/>
  <c r="B415" i="7" s="1"/>
  <c r="B365" i="3"/>
  <c r="AT364" i="3"/>
  <c r="AR364" i="3"/>
  <c r="AO364" i="3"/>
  <c r="AG364" i="3"/>
  <c r="N364" i="3"/>
  <c r="R364" i="3" s="1"/>
  <c r="I364" i="3"/>
  <c r="G364" i="3"/>
  <c r="F364" i="3"/>
  <c r="E414" i="7" s="1"/>
  <c r="D414" i="7" s="1"/>
  <c r="E364" i="3"/>
  <c r="C414" i="7" s="1"/>
  <c r="D364" i="3"/>
  <c r="C364" i="3"/>
  <c r="B414" i="7" s="1"/>
  <c r="B364" i="3"/>
  <c r="AT363" i="3"/>
  <c r="AR363" i="3"/>
  <c r="AO363" i="3"/>
  <c r="AG363" i="3"/>
  <c r="I363" i="3"/>
  <c r="G363" i="3"/>
  <c r="F363" i="3"/>
  <c r="E413" i="7" s="1"/>
  <c r="D413" i="7" s="1"/>
  <c r="E363" i="3"/>
  <c r="C413" i="7" s="1"/>
  <c r="D363" i="3"/>
  <c r="C363" i="3"/>
  <c r="B413" i="7" s="1"/>
  <c r="B363" i="3"/>
  <c r="AT362" i="3"/>
  <c r="AR362" i="3"/>
  <c r="AO362" i="3"/>
  <c r="AG362" i="3"/>
  <c r="I362" i="3"/>
  <c r="G362" i="3"/>
  <c r="F362" i="3"/>
  <c r="E412" i="7" s="1"/>
  <c r="D412" i="7" s="1"/>
  <c r="E362" i="3"/>
  <c r="C412" i="7" s="1"/>
  <c r="D362" i="3"/>
  <c r="C362" i="3"/>
  <c r="B362" i="3"/>
  <c r="AT361" i="3"/>
  <c r="AR361" i="3"/>
  <c r="AO361" i="3"/>
  <c r="AG361" i="3"/>
  <c r="I361" i="3"/>
  <c r="G361" i="3"/>
  <c r="F361" i="3"/>
  <c r="E411" i="7" s="1"/>
  <c r="D411" i="7" s="1"/>
  <c r="E361" i="3"/>
  <c r="C411" i="7" s="1"/>
  <c r="D361" i="3"/>
  <c r="C361" i="3"/>
  <c r="B411" i="7" s="1"/>
  <c r="B361" i="3"/>
  <c r="AT360" i="3"/>
  <c r="AR360" i="3"/>
  <c r="AO360" i="3"/>
  <c r="AG360" i="3"/>
  <c r="I360" i="3"/>
  <c r="G360" i="3"/>
  <c r="F360" i="3"/>
  <c r="E410" i="7" s="1"/>
  <c r="D410" i="7" s="1"/>
  <c r="E360" i="3"/>
  <c r="C410" i="7" s="1"/>
  <c r="D360" i="3"/>
  <c r="C360" i="3"/>
  <c r="B360" i="3"/>
  <c r="AT359" i="3"/>
  <c r="AR359" i="3"/>
  <c r="AO359" i="3"/>
  <c r="AG359" i="3"/>
  <c r="I359" i="3"/>
  <c r="G359" i="3"/>
  <c r="F359" i="3"/>
  <c r="E409" i="7" s="1"/>
  <c r="D409" i="7" s="1"/>
  <c r="E359" i="3"/>
  <c r="C409" i="7" s="1"/>
  <c r="D359" i="3"/>
  <c r="C359" i="3"/>
  <c r="B359" i="3"/>
  <c r="AT358" i="3"/>
  <c r="AR358" i="3"/>
  <c r="AO358" i="3"/>
  <c r="AG358" i="3"/>
  <c r="I358" i="3"/>
  <c r="G358" i="3"/>
  <c r="F358" i="3"/>
  <c r="E408" i="7" s="1"/>
  <c r="D408" i="7" s="1"/>
  <c r="E358" i="3"/>
  <c r="C408" i="7" s="1"/>
  <c r="D358" i="3"/>
  <c r="C358" i="3"/>
  <c r="B408" i="7" s="1"/>
  <c r="B358" i="3"/>
  <c r="AT357" i="3"/>
  <c r="AR357" i="3"/>
  <c r="AO357" i="3"/>
  <c r="AG357" i="3"/>
  <c r="I357" i="3"/>
  <c r="G357" i="3"/>
  <c r="F357" i="3"/>
  <c r="E407" i="7" s="1"/>
  <c r="D407" i="7" s="1"/>
  <c r="E357" i="3"/>
  <c r="C407" i="7" s="1"/>
  <c r="D357" i="3"/>
  <c r="C357" i="3"/>
  <c r="B357" i="3"/>
  <c r="AT356" i="3"/>
  <c r="AR356" i="3"/>
  <c r="AO356" i="3"/>
  <c r="AG356" i="3"/>
  <c r="N356" i="3"/>
  <c r="R356" i="3" s="1"/>
  <c r="I356" i="3"/>
  <c r="G356" i="3"/>
  <c r="F356" i="3"/>
  <c r="E406" i="7" s="1"/>
  <c r="D406" i="7" s="1"/>
  <c r="E356" i="3"/>
  <c r="C406" i="7" s="1"/>
  <c r="D356" i="3"/>
  <c r="C356" i="3"/>
  <c r="B406" i="7" s="1"/>
  <c r="B356" i="3"/>
  <c r="AT355" i="3"/>
  <c r="AR355" i="3"/>
  <c r="AO355" i="3"/>
  <c r="AG355" i="3"/>
  <c r="N355" i="3"/>
  <c r="R355" i="3" s="1"/>
  <c r="I355" i="3"/>
  <c r="G355" i="3"/>
  <c r="F355" i="3"/>
  <c r="E405" i="7" s="1"/>
  <c r="D405" i="7" s="1"/>
  <c r="E355" i="3"/>
  <c r="C405" i="7" s="1"/>
  <c r="D355" i="3"/>
  <c r="C355" i="3"/>
  <c r="B405" i="7" s="1"/>
  <c r="B355" i="3"/>
  <c r="AT354" i="3"/>
  <c r="AR354" i="3"/>
  <c r="AO354" i="3"/>
  <c r="AG354" i="3"/>
  <c r="N354" i="3"/>
  <c r="R354" i="3" s="1"/>
  <c r="K408" i="15" s="1"/>
  <c r="I354" i="3"/>
  <c r="G354" i="3"/>
  <c r="F354" i="3"/>
  <c r="E404" i="7" s="1"/>
  <c r="D404" i="7" s="1"/>
  <c r="E354" i="3"/>
  <c r="C404" i="7" s="1"/>
  <c r="D354" i="3"/>
  <c r="C354" i="3"/>
  <c r="B404" i="7" s="1"/>
  <c r="B354" i="3"/>
  <c r="AT353" i="3"/>
  <c r="AR353" i="3"/>
  <c r="AO353" i="3"/>
  <c r="AG353" i="3"/>
  <c r="I353" i="3"/>
  <c r="G353" i="3"/>
  <c r="F353" i="3"/>
  <c r="E403" i="7" s="1"/>
  <c r="D403" i="7" s="1"/>
  <c r="E353" i="3"/>
  <c r="C403" i="7" s="1"/>
  <c r="D353" i="3"/>
  <c r="C353" i="3"/>
  <c r="B353" i="3"/>
  <c r="AT352" i="3"/>
  <c r="AR352" i="3"/>
  <c r="AO352" i="3"/>
  <c r="AG352" i="3"/>
  <c r="I352" i="3"/>
  <c r="G352" i="3"/>
  <c r="F352" i="3"/>
  <c r="E402" i="7" s="1"/>
  <c r="D402" i="7" s="1"/>
  <c r="E352" i="3"/>
  <c r="C402" i="7" s="1"/>
  <c r="D352" i="3"/>
  <c r="C352" i="3"/>
  <c r="B402" i="7" s="1"/>
  <c r="B352" i="3"/>
  <c r="AT351" i="3"/>
  <c r="AR351" i="3"/>
  <c r="AO351" i="3"/>
  <c r="AG351" i="3"/>
  <c r="I351" i="3"/>
  <c r="G351" i="3"/>
  <c r="F351" i="3"/>
  <c r="E401" i="7" s="1"/>
  <c r="D401" i="7" s="1"/>
  <c r="E351" i="3"/>
  <c r="C401" i="7" s="1"/>
  <c r="D351" i="3"/>
  <c r="C351" i="3"/>
  <c r="B401" i="7" s="1"/>
  <c r="B351" i="3"/>
  <c r="AT350" i="3"/>
  <c r="AR350" i="3"/>
  <c r="AO350" i="3"/>
  <c r="AG350" i="3"/>
  <c r="N350" i="3"/>
  <c r="R350" i="3" s="1"/>
  <c r="K404" i="15" s="1"/>
  <c r="I350" i="3"/>
  <c r="G350" i="3"/>
  <c r="F350" i="3"/>
  <c r="E400" i="7" s="1"/>
  <c r="D400" i="7" s="1"/>
  <c r="E350" i="3"/>
  <c r="C400" i="7" s="1"/>
  <c r="D350" i="3"/>
  <c r="C350" i="3"/>
  <c r="B400" i="7" s="1"/>
  <c r="B350" i="3"/>
  <c r="AT349" i="3"/>
  <c r="AR349" i="3"/>
  <c r="AO349" i="3"/>
  <c r="AG349" i="3"/>
  <c r="I349" i="3"/>
  <c r="G349" i="3"/>
  <c r="F349" i="3"/>
  <c r="E399" i="7" s="1"/>
  <c r="D399" i="7" s="1"/>
  <c r="E349" i="3"/>
  <c r="C399" i="7" s="1"/>
  <c r="D349" i="3"/>
  <c r="C349" i="3"/>
  <c r="B349" i="3"/>
  <c r="AT348" i="3"/>
  <c r="AR348" i="3"/>
  <c r="AO348" i="3"/>
  <c r="AG348" i="3"/>
  <c r="N348" i="3"/>
  <c r="R348" i="3" s="1"/>
  <c r="I348" i="3"/>
  <c r="G348" i="3"/>
  <c r="F348" i="3"/>
  <c r="E398" i="7" s="1"/>
  <c r="D398" i="7" s="1"/>
  <c r="E348" i="3"/>
  <c r="C398" i="7" s="1"/>
  <c r="D348" i="3"/>
  <c r="C348" i="3"/>
  <c r="B398" i="7" s="1"/>
  <c r="B348" i="3"/>
  <c r="AT347" i="3"/>
  <c r="AR347" i="3"/>
  <c r="AO347" i="3"/>
  <c r="AG347" i="3"/>
  <c r="N347" i="3"/>
  <c r="R347" i="3" s="1"/>
  <c r="I347" i="3"/>
  <c r="G347" i="3"/>
  <c r="F347" i="3"/>
  <c r="E397" i="7" s="1"/>
  <c r="D397" i="7" s="1"/>
  <c r="E347" i="3"/>
  <c r="C397" i="7" s="1"/>
  <c r="D347" i="3"/>
  <c r="C347" i="3"/>
  <c r="B397" i="7" s="1"/>
  <c r="B347" i="3"/>
  <c r="AT346" i="3"/>
  <c r="AR346" i="3"/>
  <c r="AO346" i="3"/>
  <c r="AG346" i="3"/>
  <c r="N346" i="3"/>
  <c r="R346" i="3" s="1"/>
  <c r="K400" i="15" s="1"/>
  <c r="I346" i="3"/>
  <c r="G346" i="3"/>
  <c r="F346" i="3"/>
  <c r="E396" i="7" s="1"/>
  <c r="D396" i="7" s="1"/>
  <c r="E346" i="3"/>
  <c r="C396" i="7" s="1"/>
  <c r="D346" i="3"/>
  <c r="C346" i="3"/>
  <c r="B396" i="7" s="1"/>
  <c r="B346" i="3"/>
  <c r="AT345" i="3"/>
  <c r="AR345" i="3"/>
  <c r="AO345" i="3"/>
  <c r="AG345" i="3"/>
  <c r="I345" i="3"/>
  <c r="G345" i="3"/>
  <c r="F345" i="3"/>
  <c r="E395" i="7" s="1"/>
  <c r="D395" i="7" s="1"/>
  <c r="E345" i="3"/>
  <c r="C395" i="7" s="1"/>
  <c r="D345" i="3"/>
  <c r="C345" i="3"/>
  <c r="B345" i="3"/>
  <c r="AT344" i="3"/>
  <c r="AR344" i="3"/>
  <c r="AO344" i="3"/>
  <c r="AG344" i="3"/>
  <c r="I344" i="3"/>
  <c r="G344" i="3"/>
  <c r="F344" i="3"/>
  <c r="E394" i="7" s="1"/>
  <c r="D394" i="7" s="1"/>
  <c r="E344" i="3"/>
  <c r="C394" i="7" s="1"/>
  <c r="D344" i="3"/>
  <c r="C344" i="3"/>
  <c r="B394" i="7" s="1"/>
  <c r="B344" i="3"/>
  <c r="AT343" i="3"/>
  <c r="AR343" i="3"/>
  <c r="AO343" i="3"/>
  <c r="AG343" i="3"/>
  <c r="I343" i="3"/>
  <c r="G343" i="3"/>
  <c r="F343" i="3"/>
  <c r="E393" i="7" s="1"/>
  <c r="D393" i="7" s="1"/>
  <c r="E343" i="3"/>
  <c r="C393" i="7" s="1"/>
  <c r="D343" i="3"/>
  <c r="C343" i="3"/>
  <c r="B343" i="3"/>
  <c r="AT342" i="3"/>
  <c r="AR342" i="3"/>
  <c r="AO342" i="3"/>
  <c r="AG342" i="3"/>
  <c r="I342" i="3"/>
  <c r="G342" i="3"/>
  <c r="F342" i="3"/>
  <c r="E392" i="7" s="1"/>
  <c r="D392" i="7" s="1"/>
  <c r="E342" i="3"/>
  <c r="C392" i="7" s="1"/>
  <c r="D342" i="3"/>
  <c r="C342" i="3"/>
  <c r="B342" i="3"/>
  <c r="AT341" i="3"/>
  <c r="AR341" i="3"/>
  <c r="AO341" i="3"/>
  <c r="AG341" i="3"/>
  <c r="I341" i="3"/>
  <c r="G341" i="3"/>
  <c r="F341" i="3"/>
  <c r="E391" i="7" s="1"/>
  <c r="D391" i="7" s="1"/>
  <c r="E341" i="3"/>
  <c r="C391" i="7" s="1"/>
  <c r="D341" i="3"/>
  <c r="C341" i="3"/>
  <c r="B341" i="3"/>
  <c r="AT340" i="3"/>
  <c r="AR340" i="3"/>
  <c r="AO340" i="3"/>
  <c r="AG340" i="3"/>
  <c r="I340" i="3"/>
  <c r="G340" i="3"/>
  <c r="F340" i="3"/>
  <c r="E390" i="7" s="1"/>
  <c r="D390" i="7" s="1"/>
  <c r="E340" i="3"/>
  <c r="C390" i="7" s="1"/>
  <c r="D340" i="3"/>
  <c r="C340" i="3"/>
  <c r="B390" i="7" s="1"/>
  <c r="B340" i="3"/>
  <c r="AT339" i="3"/>
  <c r="AR339" i="3"/>
  <c r="AO339" i="3"/>
  <c r="AG339" i="3"/>
  <c r="I339" i="3"/>
  <c r="G339" i="3"/>
  <c r="F339" i="3"/>
  <c r="E389" i="7" s="1"/>
  <c r="D389" i="7" s="1"/>
  <c r="E339" i="3"/>
  <c r="C389" i="7" s="1"/>
  <c r="D339" i="3"/>
  <c r="C339" i="3"/>
  <c r="B389" i="7" s="1"/>
  <c r="B339" i="3"/>
  <c r="AT338" i="3"/>
  <c r="AR338" i="3"/>
  <c r="AO338" i="3"/>
  <c r="AG338" i="3"/>
  <c r="I338" i="3"/>
  <c r="G338" i="3"/>
  <c r="F338" i="3"/>
  <c r="E388" i="7" s="1"/>
  <c r="D388" i="7" s="1"/>
  <c r="E338" i="3"/>
  <c r="C388" i="7" s="1"/>
  <c r="D338" i="3"/>
  <c r="C338" i="3"/>
  <c r="B388" i="7" s="1"/>
  <c r="B338" i="3"/>
  <c r="AT337" i="3"/>
  <c r="AR337" i="3"/>
  <c r="AO337" i="3"/>
  <c r="AG337" i="3"/>
  <c r="I337" i="3"/>
  <c r="G337" i="3"/>
  <c r="F337" i="3"/>
  <c r="E387" i="7" s="1"/>
  <c r="D387" i="7" s="1"/>
  <c r="E337" i="3"/>
  <c r="C387" i="7" s="1"/>
  <c r="D337" i="3"/>
  <c r="C337" i="3"/>
  <c r="B337" i="3"/>
  <c r="AT336" i="3"/>
  <c r="AR336" i="3"/>
  <c r="AO336" i="3"/>
  <c r="AG336" i="3"/>
  <c r="I336" i="3"/>
  <c r="G336" i="3"/>
  <c r="F336" i="3"/>
  <c r="E386" i="7" s="1"/>
  <c r="D386" i="7" s="1"/>
  <c r="E336" i="3"/>
  <c r="C386" i="7" s="1"/>
  <c r="D336" i="3"/>
  <c r="C336" i="3"/>
  <c r="B386" i="7" s="1"/>
  <c r="B336" i="3"/>
  <c r="AT335" i="3"/>
  <c r="AR335" i="3"/>
  <c r="AO335" i="3"/>
  <c r="AG335" i="3"/>
  <c r="I335" i="3"/>
  <c r="G335" i="3"/>
  <c r="F335" i="3"/>
  <c r="E385" i="7" s="1"/>
  <c r="D385" i="7" s="1"/>
  <c r="E335" i="3"/>
  <c r="C385" i="7" s="1"/>
  <c r="D335" i="3"/>
  <c r="C335" i="3"/>
  <c r="B385" i="7" s="1"/>
  <c r="B335" i="3"/>
  <c r="AT334" i="3"/>
  <c r="AR334" i="3"/>
  <c r="AO334" i="3"/>
  <c r="AG334" i="3"/>
  <c r="N334" i="3"/>
  <c r="R334" i="3" s="1"/>
  <c r="I334" i="3"/>
  <c r="G334" i="3"/>
  <c r="F334" i="3"/>
  <c r="E384" i="7" s="1"/>
  <c r="D384" i="7" s="1"/>
  <c r="E334" i="3"/>
  <c r="C384" i="7" s="1"/>
  <c r="D334" i="3"/>
  <c r="C334" i="3"/>
  <c r="B384" i="7" s="1"/>
  <c r="B334" i="3"/>
  <c r="AT333" i="3"/>
  <c r="AR333" i="3"/>
  <c r="AO333" i="3"/>
  <c r="AG333" i="3"/>
  <c r="I333" i="3"/>
  <c r="G333" i="3"/>
  <c r="F333" i="3"/>
  <c r="E383" i="7" s="1"/>
  <c r="D383" i="7" s="1"/>
  <c r="E333" i="3"/>
  <c r="C383" i="7" s="1"/>
  <c r="D333" i="3"/>
  <c r="C333" i="3"/>
  <c r="B333" i="3"/>
  <c r="AT332" i="3"/>
  <c r="AR332" i="3"/>
  <c r="AO332" i="3"/>
  <c r="AG332" i="3"/>
  <c r="I332" i="3"/>
  <c r="G332" i="3"/>
  <c r="F332" i="3"/>
  <c r="E382" i="7" s="1"/>
  <c r="D382" i="7" s="1"/>
  <c r="E332" i="3"/>
  <c r="C382" i="7" s="1"/>
  <c r="D332" i="3"/>
  <c r="C332" i="3"/>
  <c r="B332" i="3"/>
  <c r="AT331" i="3"/>
  <c r="AR331" i="3"/>
  <c r="AO331" i="3"/>
  <c r="AG331" i="3"/>
  <c r="I331" i="3"/>
  <c r="G331" i="3"/>
  <c r="F331" i="3"/>
  <c r="E381" i="7" s="1"/>
  <c r="D381" i="7" s="1"/>
  <c r="E331" i="3"/>
  <c r="C381" i="7" s="1"/>
  <c r="D331" i="3"/>
  <c r="C331" i="3"/>
  <c r="B331" i="3"/>
  <c r="AT330" i="3"/>
  <c r="AR330" i="3"/>
  <c r="AO330" i="3"/>
  <c r="AG330" i="3"/>
  <c r="I330" i="3"/>
  <c r="G330" i="3"/>
  <c r="F330" i="3"/>
  <c r="E380" i="7" s="1"/>
  <c r="D380" i="7" s="1"/>
  <c r="E330" i="3"/>
  <c r="C380" i="7" s="1"/>
  <c r="D330" i="3"/>
  <c r="C330" i="3"/>
  <c r="B330" i="3"/>
  <c r="AT329" i="3"/>
  <c r="AR329" i="3"/>
  <c r="AO329" i="3"/>
  <c r="AG329" i="3"/>
  <c r="I329" i="3"/>
  <c r="G329" i="3"/>
  <c r="F329" i="3"/>
  <c r="E379" i="7" s="1"/>
  <c r="D379" i="7" s="1"/>
  <c r="E329" i="3"/>
  <c r="C379" i="7" s="1"/>
  <c r="D329" i="3"/>
  <c r="C329" i="3"/>
  <c r="B329" i="3"/>
  <c r="AT328" i="3"/>
  <c r="AR328" i="3"/>
  <c r="AO328" i="3"/>
  <c r="AG328" i="3"/>
  <c r="I328" i="3"/>
  <c r="G328" i="3"/>
  <c r="F328" i="3"/>
  <c r="E378" i="7" s="1"/>
  <c r="D378" i="7" s="1"/>
  <c r="E328" i="3"/>
  <c r="C378" i="7" s="1"/>
  <c r="D328" i="3"/>
  <c r="C328" i="3"/>
  <c r="B378" i="7" s="1"/>
  <c r="B328" i="3"/>
  <c r="AT327" i="3"/>
  <c r="AR327" i="3"/>
  <c r="AO327" i="3"/>
  <c r="AG327" i="3"/>
  <c r="I327" i="3"/>
  <c r="G327" i="3"/>
  <c r="F327" i="3"/>
  <c r="E377" i="7" s="1"/>
  <c r="D377" i="7" s="1"/>
  <c r="E327" i="3"/>
  <c r="C377" i="7" s="1"/>
  <c r="D327" i="3"/>
  <c r="C327" i="3"/>
  <c r="B327" i="3"/>
  <c r="AT326" i="3"/>
  <c r="AR326" i="3"/>
  <c r="AO326" i="3"/>
  <c r="AG326" i="3"/>
  <c r="I326" i="3"/>
  <c r="G326" i="3"/>
  <c r="F326" i="3"/>
  <c r="E376" i="7" s="1"/>
  <c r="D376" i="7" s="1"/>
  <c r="E326" i="3"/>
  <c r="C376" i="7" s="1"/>
  <c r="D326" i="3"/>
  <c r="C326" i="3"/>
  <c r="B326" i="3"/>
  <c r="AT325" i="3"/>
  <c r="AR325" i="3"/>
  <c r="AO325" i="3"/>
  <c r="AG325" i="3"/>
  <c r="I325" i="3"/>
  <c r="G325" i="3"/>
  <c r="F325" i="3"/>
  <c r="E375" i="7" s="1"/>
  <c r="D375" i="7" s="1"/>
  <c r="E325" i="3"/>
  <c r="C375" i="7" s="1"/>
  <c r="D325" i="3"/>
  <c r="C325" i="3"/>
  <c r="B325" i="3"/>
  <c r="AT324" i="3"/>
  <c r="AR324" i="3"/>
  <c r="AO324" i="3"/>
  <c r="AG324" i="3"/>
  <c r="I324" i="3"/>
  <c r="G324" i="3"/>
  <c r="F324" i="3"/>
  <c r="E374" i="7" s="1"/>
  <c r="D374" i="7" s="1"/>
  <c r="E324" i="3"/>
  <c r="C374" i="7" s="1"/>
  <c r="D324" i="3"/>
  <c r="C324" i="3"/>
  <c r="B374" i="7" s="1"/>
  <c r="B324" i="3"/>
  <c r="AT323" i="3"/>
  <c r="AR323" i="3"/>
  <c r="AO323" i="3"/>
  <c r="AG323" i="3"/>
  <c r="I323" i="3"/>
  <c r="G323" i="3"/>
  <c r="F323" i="3"/>
  <c r="E373" i="7" s="1"/>
  <c r="D373" i="7" s="1"/>
  <c r="E323" i="3"/>
  <c r="C373" i="7" s="1"/>
  <c r="D323" i="3"/>
  <c r="C323" i="3"/>
  <c r="B373" i="7" s="1"/>
  <c r="B323" i="3"/>
  <c r="AT322" i="3"/>
  <c r="AR322" i="3"/>
  <c r="AO322" i="3"/>
  <c r="AG322" i="3"/>
  <c r="I322" i="3"/>
  <c r="G322" i="3"/>
  <c r="F322" i="3"/>
  <c r="E372" i="7" s="1"/>
  <c r="D372" i="7" s="1"/>
  <c r="E322" i="3"/>
  <c r="C372" i="7" s="1"/>
  <c r="D322" i="3"/>
  <c r="C322" i="3"/>
  <c r="B372" i="7" s="1"/>
  <c r="B322" i="3"/>
  <c r="AT321" i="3"/>
  <c r="AR321" i="3"/>
  <c r="AO321" i="3"/>
  <c r="AG321" i="3"/>
  <c r="I321" i="3"/>
  <c r="G321" i="3"/>
  <c r="F321" i="3"/>
  <c r="E371" i="7" s="1"/>
  <c r="D371" i="7" s="1"/>
  <c r="E321" i="3"/>
  <c r="C371" i="7" s="1"/>
  <c r="D321" i="3"/>
  <c r="C321" i="3"/>
  <c r="B321" i="3"/>
  <c r="AT320" i="3"/>
  <c r="AR320" i="3"/>
  <c r="AO320" i="3"/>
  <c r="AG320" i="3"/>
  <c r="I320" i="3"/>
  <c r="G320" i="3"/>
  <c r="F320" i="3"/>
  <c r="E370" i="7" s="1"/>
  <c r="D370" i="7" s="1"/>
  <c r="E320" i="3"/>
  <c r="C370" i="7" s="1"/>
  <c r="D320" i="3"/>
  <c r="C320" i="3"/>
  <c r="B370" i="7" s="1"/>
  <c r="B320" i="3"/>
  <c r="AT319" i="3"/>
  <c r="AR319" i="3"/>
  <c r="AO319" i="3"/>
  <c r="AG319" i="3"/>
  <c r="I319" i="3"/>
  <c r="G319" i="3"/>
  <c r="F319" i="3"/>
  <c r="E369" i="7" s="1"/>
  <c r="D369" i="7" s="1"/>
  <c r="E319" i="3"/>
  <c r="C369" i="7" s="1"/>
  <c r="D319" i="3"/>
  <c r="C319" i="3"/>
  <c r="B369" i="7" s="1"/>
  <c r="B319" i="3"/>
  <c r="AT318" i="3"/>
  <c r="AR318" i="3"/>
  <c r="AO318" i="3"/>
  <c r="AG318" i="3"/>
  <c r="I318" i="3"/>
  <c r="G318" i="3"/>
  <c r="F318" i="3"/>
  <c r="E368" i="7" s="1"/>
  <c r="D368" i="7" s="1"/>
  <c r="E318" i="3"/>
  <c r="C368" i="7" s="1"/>
  <c r="D318" i="3"/>
  <c r="C318" i="3"/>
  <c r="B368" i="7" s="1"/>
  <c r="B318" i="3"/>
  <c r="AT317" i="3"/>
  <c r="AR317" i="3"/>
  <c r="AO317" i="3"/>
  <c r="AG317" i="3"/>
  <c r="I317" i="3"/>
  <c r="G317" i="3"/>
  <c r="F317" i="3"/>
  <c r="E367" i="7" s="1"/>
  <c r="D367" i="7" s="1"/>
  <c r="E317" i="3"/>
  <c r="C367" i="7" s="1"/>
  <c r="D317" i="3"/>
  <c r="C317" i="3"/>
  <c r="B367" i="7" s="1"/>
  <c r="B317" i="3"/>
  <c r="AT316" i="3"/>
  <c r="AR316" i="3"/>
  <c r="AO316" i="3"/>
  <c r="AG316" i="3"/>
  <c r="I316" i="3"/>
  <c r="G316" i="3"/>
  <c r="F316" i="3"/>
  <c r="E366" i="7" s="1"/>
  <c r="D366" i="7" s="1"/>
  <c r="E316" i="3"/>
  <c r="C366" i="7" s="1"/>
  <c r="D316" i="3"/>
  <c r="C316" i="3"/>
  <c r="B366" i="7" s="1"/>
  <c r="B316" i="3"/>
  <c r="AT315" i="3"/>
  <c r="AR315" i="3"/>
  <c r="AO315" i="3"/>
  <c r="AG315" i="3"/>
  <c r="I315" i="3"/>
  <c r="G315" i="3"/>
  <c r="F315" i="3"/>
  <c r="E365" i="7" s="1"/>
  <c r="D365" i="7" s="1"/>
  <c r="E315" i="3"/>
  <c r="C365" i="7" s="1"/>
  <c r="D315" i="3"/>
  <c r="C315" i="3"/>
  <c r="B365" i="7" s="1"/>
  <c r="B315" i="3"/>
  <c r="AT314" i="3"/>
  <c r="AR314" i="3"/>
  <c r="AO314" i="3"/>
  <c r="AG314" i="3"/>
  <c r="I314" i="3"/>
  <c r="G314" i="3"/>
  <c r="F314" i="3"/>
  <c r="E364" i="7" s="1"/>
  <c r="D364" i="7" s="1"/>
  <c r="E314" i="3"/>
  <c r="C364" i="7" s="1"/>
  <c r="D314" i="3"/>
  <c r="C314" i="3"/>
  <c r="B364" i="7" s="1"/>
  <c r="B314" i="3"/>
  <c r="AT313" i="3"/>
  <c r="AR313" i="3"/>
  <c r="AO313" i="3"/>
  <c r="AG313" i="3"/>
  <c r="I313" i="3"/>
  <c r="G313" i="3"/>
  <c r="F313" i="3"/>
  <c r="E363" i="7" s="1"/>
  <c r="D363" i="7" s="1"/>
  <c r="E313" i="3"/>
  <c r="C363" i="7" s="1"/>
  <c r="D313" i="3"/>
  <c r="C313" i="3"/>
  <c r="B313" i="3"/>
  <c r="AT312" i="3"/>
  <c r="AR312" i="3"/>
  <c r="AO312" i="3"/>
  <c r="AG312" i="3"/>
  <c r="I312" i="3"/>
  <c r="G312" i="3"/>
  <c r="F312" i="3"/>
  <c r="E362" i="7" s="1"/>
  <c r="D362" i="7" s="1"/>
  <c r="E312" i="3"/>
  <c r="C362" i="7" s="1"/>
  <c r="D312" i="3"/>
  <c r="C312" i="3"/>
  <c r="B362" i="7" s="1"/>
  <c r="B312" i="3"/>
  <c r="AT311" i="3"/>
  <c r="AR311" i="3"/>
  <c r="AO311" i="3"/>
  <c r="AG311" i="3"/>
  <c r="I311" i="3"/>
  <c r="G311" i="3"/>
  <c r="F311" i="3"/>
  <c r="E361" i="7" s="1"/>
  <c r="D361" i="7" s="1"/>
  <c r="E311" i="3"/>
  <c r="C361" i="7" s="1"/>
  <c r="D311" i="3"/>
  <c r="C311" i="3"/>
  <c r="B361" i="7" s="1"/>
  <c r="B311" i="3"/>
  <c r="AT310" i="3"/>
  <c r="AR310" i="3"/>
  <c r="AO310" i="3"/>
  <c r="AG310" i="3"/>
  <c r="N310" i="3"/>
  <c r="R310" i="3" s="1"/>
  <c r="K364" i="15" s="1"/>
  <c r="I310" i="3"/>
  <c r="G310" i="3"/>
  <c r="F310" i="3"/>
  <c r="E360" i="7" s="1"/>
  <c r="E310" i="3"/>
  <c r="C360" i="7" s="1"/>
  <c r="D310" i="3"/>
  <c r="C310" i="3"/>
  <c r="B360" i="7" s="1"/>
  <c r="B310" i="3"/>
  <c r="AT309" i="3"/>
  <c r="AR309" i="3"/>
  <c r="AO309" i="3"/>
  <c r="AG309" i="3"/>
  <c r="I309" i="3"/>
  <c r="G309" i="3"/>
  <c r="F309" i="3"/>
  <c r="E359" i="7" s="1"/>
  <c r="D359" i="7" s="1"/>
  <c r="E309" i="3"/>
  <c r="C359" i="7" s="1"/>
  <c r="D309" i="3"/>
  <c r="C309" i="3"/>
  <c r="B359" i="7" s="1"/>
  <c r="B309" i="3"/>
  <c r="AT308" i="3"/>
  <c r="AR308" i="3"/>
  <c r="AO308" i="3"/>
  <c r="AG308" i="3"/>
  <c r="N308" i="3"/>
  <c r="R308" i="3" s="1"/>
  <c r="K362" i="15" s="1"/>
  <c r="I308" i="3"/>
  <c r="G308" i="3"/>
  <c r="F308" i="3"/>
  <c r="E358" i="7" s="1"/>
  <c r="D358" i="7" s="1"/>
  <c r="E308" i="3"/>
  <c r="C358" i="7" s="1"/>
  <c r="D308" i="3"/>
  <c r="C308" i="3"/>
  <c r="B358" i="7" s="1"/>
  <c r="B308" i="3"/>
  <c r="AT307" i="3"/>
  <c r="AR307" i="3"/>
  <c r="AO307" i="3"/>
  <c r="AG307" i="3"/>
  <c r="N307" i="3"/>
  <c r="R307" i="3" s="1"/>
  <c r="K361" i="15" s="1"/>
  <c r="I307" i="3"/>
  <c r="G307" i="3"/>
  <c r="F307" i="3"/>
  <c r="E357" i="7" s="1"/>
  <c r="D357" i="7" s="1"/>
  <c r="E307" i="3"/>
  <c r="C357" i="7" s="1"/>
  <c r="D307" i="3"/>
  <c r="C307" i="3"/>
  <c r="B357" i="7" s="1"/>
  <c r="B307" i="3"/>
  <c r="AT306" i="3"/>
  <c r="AR306" i="3"/>
  <c r="AO306" i="3"/>
  <c r="AG306" i="3"/>
  <c r="I306" i="3"/>
  <c r="G306" i="3"/>
  <c r="F306" i="3"/>
  <c r="E356" i="7" s="1"/>
  <c r="D356" i="7" s="1"/>
  <c r="E306" i="3"/>
  <c r="C356" i="7" s="1"/>
  <c r="D306" i="3"/>
  <c r="C306" i="3"/>
  <c r="B356" i="7" s="1"/>
  <c r="B306" i="3"/>
  <c r="AT305" i="3"/>
  <c r="AR305" i="3"/>
  <c r="AO305" i="3"/>
  <c r="AG305" i="3"/>
  <c r="I305" i="3"/>
  <c r="G305" i="3"/>
  <c r="F305" i="3"/>
  <c r="E355" i="7" s="1"/>
  <c r="D355" i="7" s="1"/>
  <c r="E305" i="3"/>
  <c r="C355" i="7" s="1"/>
  <c r="D305" i="3"/>
  <c r="C305" i="3"/>
  <c r="AT304" i="3"/>
  <c r="AR304" i="3"/>
  <c r="AO304" i="3"/>
  <c r="AG304" i="3"/>
  <c r="I304" i="3"/>
  <c r="G304" i="3"/>
  <c r="F304" i="3"/>
  <c r="E354" i="7" s="1"/>
  <c r="D354" i="7" s="1"/>
  <c r="E304" i="3"/>
  <c r="C354" i="7" s="1"/>
  <c r="D304" i="3"/>
  <c r="C304" i="3"/>
  <c r="B354" i="7" s="1"/>
  <c r="B304" i="3"/>
  <c r="AT303" i="3"/>
  <c r="AR303" i="3"/>
  <c r="AO303" i="3"/>
  <c r="AG303" i="3"/>
  <c r="I303" i="3"/>
  <c r="G303" i="3"/>
  <c r="F303" i="3"/>
  <c r="E353" i="7" s="1"/>
  <c r="D353" i="7" s="1"/>
  <c r="E303" i="3"/>
  <c r="C353" i="7" s="1"/>
  <c r="D303" i="3"/>
  <c r="C303" i="3"/>
  <c r="B353" i="7" s="1"/>
  <c r="B303" i="3"/>
  <c r="AT302" i="3"/>
  <c r="AR302" i="3"/>
  <c r="AO302" i="3"/>
  <c r="AG302" i="3"/>
  <c r="I302" i="3"/>
  <c r="G302" i="3"/>
  <c r="F302" i="3"/>
  <c r="E352" i="7" s="1"/>
  <c r="E302" i="3"/>
  <c r="C352" i="7" s="1"/>
  <c r="D302" i="3"/>
  <c r="C302" i="3"/>
  <c r="B352" i="7" s="1"/>
  <c r="B302" i="3"/>
  <c r="AT301" i="3"/>
  <c r="AR301" i="3"/>
  <c r="AO301" i="3"/>
  <c r="AG301" i="3"/>
  <c r="I301" i="3"/>
  <c r="G301" i="3"/>
  <c r="F301" i="3"/>
  <c r="E351" i="7" s="1"/>
  <c r="D351" i="7" s="1"/>
  <c r="E301" i="3"/>
  <c r="C351" i="7" s="1"/>
  <c r="D301" i="3"/>
  <c r="C301" i="3"/>
  <c r="B351" i="7" s="1"/>
  <c r="B301" i="3"/>
  <c r="AT300" i="3"/>
  <c r="AR300" i="3"/>
  <c r="AO300" i="3"/>
  <c r="AG300" i="3"/>
  <c r="I300" i="3"/>
  <c r="G300" i="3"/>
  <c r="F300" i="3"/>
  <c r="E350" i="7" s="1"/>
  <c r="D350" i="7" s="1"/>
  <c r="E300" i="3"/>
  <c r="C350" i="7" s="1"/>
  <c r="D300" i="3"/>
  <c r="C300" i="3"/>
  <c r="B350" i="7" s="1"/>
  <c r="B300" i="3"/>
  <c r="AT299" i="3"/>
  <c r="AR299" i="3"/>
  <c r="AO299" i="3"/>
  <c r="AG299" i="3"/>
  <c r="I299" i="3"/>
  <c r="G299" i="3"/>
  <c r="F299" i="3"/>
  <c r="E349" i="7" s="1"/>
  <c r="D349" i="7" s="1"/>
  <c r="E299" i="3"/>
  <c r="C349" i="7" s="1"/>
  <c r="D299" i="3"/>
  <c r="C299" i="3"/>
  <c r="B349" i="7" s="1"/>
  <c r="B299" i="3"/>
  <c r="AT298" i="3"/>
  <c r="AR298" i="3"/>
  <c r="AO298" i="3"/>
  <c r="AG298" i="3"/>
  <c r="I298" i="3"/>
  <c r="G298" i="3"/>
  <c r="F298" i="3"/>
  <c r="E348" i="7" s="1"/>
  <c r="D348" i="7" s="1"/>
  <c r="E298" i="3"/>
  <c r="C348" i="7" s="1"/>
  <c r="D298" i="3"/>
  <c r="C298" i="3"/>
  <c r="B348" i="7" s="1"/>
  <c r="B298" i="3"/>
  <c r="AT297" i="3"/>
  <c r="AR297" i="3"/>
  <c r="AO297" i="3"/>
  <c r="AG297" i="3"/>
  <c r="I297" i="3"/>
  <c r="G297" i="3"/>
  <c r="F297" i="3"/>
  <c r="E347" i="7" s="1"/>
  <c r="D347" i="7" s="1"/>
  <c r="E297" i="3"/>
  <c r="C347" i="7" s="1"/>
  <c r="D297" i="3"/>
  <c r="C297" i="3"/>
  <c r="B297" i="3"/>
  <c r="AT296" i="3"/>
  <c r="AR296" i="3"/>
  <c r="AO296" i="3"/>
  <c r="AG296" i="3"/>
  <c r="I296" i="3"/>
  <c r="G296" i="3"/>
  <c r="F296" i="3"/>
  <c r="E346" i="7" s="1"/>
  <c r="D346" i="7" s="1"/>
  <c r="E296" i="3"/>
  <c r="C346" i="7" s="1"/>
  <c r="D296" i="3"/>
  <c r="C296" i="3"/>
  <c r="B346" i="7" s="1"/>
  <c r="B296" i="3"/>
  <c r="AT295" i="3"/>
  <c r="AR295" i="3"/>
  <c r="AO295" i="3"/>
  <c r="AG295" i="3"/>
  <c r="I295" i="3"/>
  <c r="G295" i="3"/>
  <c r="F295" i="3"/>
  <c r="E345" i="7" s="1"/>
  <c r="D345" i="7" s="1"/>
  <c r="E295" i="3"/>
  <c r="C345" i="7" s="1"/>
  <c r="D295" i="3"/>
  <c r="C295" i="3"/>
  <c r="B345" i="7" s="1"/>
  <c r="B295" i="3"/>
  <c r="AT294" i="3"/>
  <c r="AR294" i="3"/>
  <c r="AO294" i="3"/>
  <c r="AG294" i="3"/>
  <c r="N294" i="3"/>
  <c r="R294" i="3" s="1"/>
  <c r="K348" i="15" s="1"/>
  <c r="I294" i="3"/>
  <c r="G294" i="3"/>
  <c r="F294" i="3"/>
  <c r="E344" i="7" s="1"/>
  <c r="E294" i="3"/>
  <c r="C344" i="7" s="1"/>
  <c r="D294" i="3"/>
  <c r="C294" i="3"/>
  <c r="B344" i="7" s="1"/>
  <c r="B294" i="3"/>
  <c r="AT293" i="3"/>
  <c r="AR293" i="3"/>
  <c r="AO293" i="3"/>
  <c r="AG293" i="3"/>
  <c r="I293" i="3"/>
  <c r="G293" i="3"/>
  <c r="F293" i="3"/>
  <c r="E343" i="7" s="1"/>
  <c r="D343" i="7" s="1"/>
  <c r="E293" i="3"/>
  <c r="C343" i="7" s="1"/>
  <c r="D293" i="3"/>
  <c r="C293" i="3"/>
  <c r="B343" i="7" s="1"/>
  <c r="B293" i="3"/>
  <c r="AT292" i="3"/>
  <c r="AR292" i="3"/>
  <c r="AO292" i="3"/>
  <c r="AG292" i="3"/>
  <c r="N292" i="3"/>
  <c r="R292" i="3" s="1"/>
  <c r="K346" i="15" s="1"/>
  <c r="I292" i="3"/>
  <c r="G292" i="3"/>
  <c r="F292" i="3"/>
  <c r="E342" i="7" s="1"/>
  <c r="D342" i="7" s="1"/>
  <c r="E292" i="3"/>
  <c r="C342" i="7" s="1"/>
  <c r="D292" i="3"/>
  <c r="C292" i="3"/>
  <c r="B342" i="7" s="1"/>
  <c r="B292" i="3"/>
  <c r="AT291" i="3"/>
  <c r="AR291" i="3"/>
  <c r="AO291" i="3"/>
  <c r="AG291" i="3"/>
  <c r="I291" i="3"/>
  <c r="G291" i="3"/>
  <c r="F291" i="3"/>
  <c r="E341" i="7" s="1"/>
  <c r="D341" i="7" s="1"/>
  <c r="E291" i="3"/>
  <c r="C341" i="7" s="1"/>
  <c r="D291" i="3"/>
  <c r="C291" i="3"/>
  <c r="B341" i="7" s="1"/>
  <c r="B291" i="3"/>
  <c r="AT290" i="3"/>
  <c r="AR290" i="3"/>
  <c r="AO290" i="3"/>
  <c r="AG290" i="3"/>
  <c r="N290" i="3"/>
  <c r="R290" i="3" s="1"/>
  <c r="K344" i="15" s="1"/>
  <c r="I290" i="3"/>
  <c r="G290" i="3"/>
  <c r="F290" i="3"/>
  <c r="E340" i="7" s="1"/>
  <c r="D340" i="7" s="1"/>
  <c r="E290" i="3"/>
  <c r="C340" i="7" s="1"/>
  <c r="D290" i="3"/>
  <c r="C290" i="3"/>
  <c r="B340" i="7" s="1"/>
  <c r="B290" i="3"/>
  <c r="AT289" i="3"/>
  <c r="AR289" i="3"/>
  <c r="AO289" i="3"/>
  <c r="AG289" i="3"/>
  <c r="I289" i="3"/>
  <c r="G289" i="3"/>
  <c r="F289" i="3"/>
  <c r="E339" i="7" s="1"/>
  <c r="D339" i="7" s="1"/>
  <c r="E289" i="3"/>
  <c r="C339" i="7" s="1"/>
  <c r="D289" i="3"/>
  <c r="C289" i="3"/>
  <c r="B339" i="7" s="1"/>
  <c r="B289" i="3"/>
  <c r="AT288" i="3"/>
  <c r="AR288" i="3"/>
  <c r="AO288" i="3"/>
  <c r="AG288" i="3"/>
  <c r="N288" i="3"/>
  <c r="R288" i="3" s="1"/>
  <c r="K342" i="15" s="1"/>
  <c r="I288" i="3"/>
  <c r="G288" i="3"/>
  <c r="F288" i="3"/>
  <c r="E338" i="7" s="1"/>
  <c r="D338" i="7" s="1"/>
  <c r="E288" i="3"/>
  <c r="C338" i="7" s="1"/>
  <c r="D288" i="3"/>
  <c r="C288" i="3"/>
  <c r="B338" i="7" s="1"/>
  <c r="B288" i="3"/>
  <c r="AT287" i="3"/>
  <c r="AR287" i="3"/>
  <c r="AO287" i="3"/>
  <c r="AG287" i="3"/>
  <c r="I287" i="3"/>
  <c r="G287" i="3"/>
  <c r="F287" i="3"/>
  <c r="E337" i="7" s="1"/>
  <c r="D337" i="7" s="1"/>
  <c r="E287" i="3"/>
  <c r="C337" i="7" s="1"/>
  <c r="D287" i="3"/>
  <c r="C287" i="3"/>
  <c r="B337" i="7" s="1"/>
  <c r="B287" i="3"/>
  <c r="AT286" i="3"/>
  <c r="AR286" i="3"/>
  <c r="AO286" i="3"/>
  <c r="AG286" i="3"/>
  <c r="N286" i="3"/>
  <c r="R286" i="3" s="1"/>
  <c r="K340" i="15" s="1"/>
  <c r="I286" i="3"/>
  <c r="G286" i="3"/>
  <c r="F286" i="3"/>
  <c r="E336" i="7" s="1"/>
  <c r="E286" i="3"/>
  <c r="C336" i="7" s="1"/>
  <c r="D286" i="3"/>
  <c r="C286" i="3"/>
  <c r="B336" i="7" s="1"/>
  <c r="B286" i="3"/>
  <c r="AT285" i="3"/>
  <c r="AR285" i="3"/>
  <c r="AO285" i="3"/>
  <c r="AG285" i="3"/>
  <c r="I285" i="3"/>
  <c r="G285" i="3"/>
  <c r="F285" i="3"/>
  <c r="E335" i="7" s="1"/>
  <c r="D335" i="7" s="1"/>
  <c r="E285" i="3"/>
  <c r="C335" i="7" s="1"/>
  <c r="D285" i="3"/>
  <c r="C285" i="3"/>
  <c r="B335" i="7" s="1"/>
  <c r="B285" i="3"/>
  <c r="AT284" i="3"/>
  <c r="AR284" i="3"/>
  <c r="AO284" i="3"/>
  <c r="AG284" i="3"/>
  <c r="N284" i="3"/>
  <c r="R284" i="3" s="1"/>
  <c r="I284" i="3"/>
  <c r="G284" i="3"/>
  <c r="F284" i="3"/>
  <c r="E334" i="7" s="1"/>
  <c r="D334" i="7" s="1"/>
  <c r="E284" i="3"/>
  <c r="C334" i="7" s="1"/>
  <c r="D284" i="3"/>
  <c r="C284" i="3"/>
  <c r="B334" i="7" s="1"/>
  <c r="B284" i="3"/>
  <c r="AT283" i="3"/>
  <c r="AR283" i="3"/>
  <c r="AO283" i="3"/>
  <c r="AG283" i="3"/>
  <c r="I283" i="3"/>
  <c r="G283" i="3"/>
  <c r="F283" i="3"/>
  <c r="E333" i="7" s="1"/>
  <c r="D333" i="7" s="1"/>
  <c r="E283" i="3"/>
  <c r="C333" i="7" s="1"/>
  <c r="D283" i="3"/>
  <c r="C283" i="3"/>
  <c r="B333" i="7" s="1"/>
  <c r="B283" i="3"/>
  <c r="AT282" i="3"/>
  <c r="AR282" i="3"/>
  <c r="AO282" i="3"/>
  <c r="AG282" i="3"/>
  <c r="N282" i="3"/>
  <c r="R282" i="3" s="1"/>
  <c r="K336" i="15" s="1"/>
  <c r="I282" i="3"/>
  <c r="G282" i="3"/>
  <c r="F282" i="3"/>
  <c r="E332" i="7" s="1"/>
  <c r="D332" i="7" s="1"/>
  <c r="E282" i="3"/>
  <c r="C332" i="7" s="1"/>
  <c r="D282" i="3"/>
  <c r="C282" i="3"/>
  <c r="B332" i="7" s="1"/>
  <c r="B282" i="3"/>
  <c r="AT281" i="3"/>
  <c r="AR281" i="3"/>
  <c r="AO281" i="3"/>
  <c r="AG281" i="3"/>
  <c r="I281" i="3"/>
  <c r="G281" i="3"/>
  <c r="F281" i="3"/>
  <c r="E331" i="7" s="1"/>
  <c r="D331" i="7" s="1"/>
  <c r="E281" i="3"/>
  <c r="C331" i="7" s="1"/>
  <c r="D281" i="3"/>
  <c r="C281" i="3"/>
  <c r="B331" i="7" s="1"/>
  <c r="B281" i="3"/>
  <c r="AT280" i="3"/>
  <c r="AR280" i="3"/>
  <c r="AO280" i="3"/>
  <c r="AG280" i="3"/>
  <c r="I280" i="3"/>
  <c r="G280" i="3"/>
  <c r="F280" i="3"/>
  <c r="E330" i="7" s="1"/>
  <c r="D330" i="7" s="1"/>
  <c r="E280" i="3"/>
  <c r="C330" i="7" s="1"/>
  <c r="D280" i="3"/>
  <c r="C280" i="3"/>
  <c r="B280" i="3"/>
  <c r="AT279" i="3"/>
  <c r="AR279" i="3"/>
  <c r="AO279" i="3"/>
  <c r="AG279" i="3"/>
  <c r="I279" i="3"/>
  <c r="G279" i="3"/>
  <c r="F279" i="3"/>
  <c r="E329" i="7" s="1"/>
  <c r="D329" i="7" s="1"/>
  <c r="E279" i="3"/>
  <c r="C329" i="7" s="1"/>
  <c r="D279" i="3"/>
  <c r="C279" i="3"/>
  <c r="B329" i="7" s="1"/>
  <c r="B279" i="3"/>
  <c r="AT278" i="3"/>
  <c r="AR278" i="3"/>
  <c r="AO278" i="3"/>
  <c r="AG278" i="3"/>
  <c r="I278" i="3"/>
  <c r="G278" i="3"/>
  <c r="F278" i="3"/>
  <c r="E328" i="7" s="1"/>
  <c r="E278" i="3"/>
  <c r="C328" i="7" s="1"/>
  <c r="D278" i="3"/>
  <c r="C278" i="3"/>
  <c r="B278" i="3"/>
  <c r="AT277" i="3"/>
  <c r="AR277" i="3"/>
  <c r="AO277" i="3"/>
  <c r="AG277" i="3"/>
  <c r="I277" i="3"/>
  <c r="G277" i="3"/>
  <c r="F277" i="3"/>
  <c r="E327" i="7" s="1"/>
  <c r="D327" i="7" s="1"/>
  <c r="E277" i="3"/>
  <c r="C327" i="7" s="1"/>
  <c r="D277" i="3"/>
  <c r="C277" i="3"/>
  <c r="B327" i="7" s="1"/>
  <c r="B277" i="3"/>
  <c r="AT276" i="3"/>
  <c r="AR276" i="3"/>
  <c r="AO276" i="3"/>
  <c r="AG276" i="3"/>
  <c r="I276" i="3"/>
  <c r="G276" i="3"/>
  <c r="F276" i="3"/>
  <c r="E326" i="7" s="1"/>
  <c r="D326" i="7" s="1"/>
  <c r="E276" i="3"/>
  <c r="C326" i="7" s="1"/>
  <c r="D276" i="3"/>
  <c r="C276" i="3"/>
  <c r="B276" i="3"/>
  <c r="AT275" i="3"/>
  <c r="AR275" i="3"/>
  <c r="AO275" i="3"/>
  <c r="AG275" i="3"/>
  <c r="I275" i="3"/>
  <c r="G275" i="3"/>
  <c r="F275" i="3"/>
  <c r="E325" i="7" s="1"/>
  <c r="D325" i="7" s="1"/>
  <c r="E275" i="3"/>
  <c r="C325" i="7" s="1"/>
  <c r="D275" i="3"/>
  <c r="C275" i="3"/>
  <c r="B325" i="7" s="1"/>
  <c r="B275" i="3"/>
  <c r="AT274" i="3"/>
  <c r="AR274" i="3"/>
  <c r="AO274" i="3"/>
  <c r="AG274" i="3"/>
  <c r="I274" i="3"/>
  <c r="G274" i="3"/>
  <c r="F274" i="3"/>
  <c r="E324" i="7" s="1"/>
  <c r="E274" i="3"/>
  <c r="C324" i="7" s="1"/>
  <c r="D274" i="3"/>
  <c r="C274" i="3"/>
  <c r="B274" i="3"/>
  <c r="AT273" i="3"/>
  <c r="AR273" i="3"/>
  <c r="AO273" i="3"/>
  <c r="AG273" i="3"/>
  <c r="I273" i="3"/>
  <c r="G273" i="3"/>
  <c r="F273" i="3"/>
  <c r="E323" i="7" s="1"/>
  <c r="D323" i="7" s="1"/>
  <c r="E273" i="3"/>
  <c r="C323" i="7" s="1"/>
  <c r="D273" i="3"/>
  <c r="C273" i="3"/>
  <c r="B323" i="7" s="1"/>
  <c r="B273" i="3"/>
  <c r="AT272" i="3"/>
  <c r="AR272" i="3"/>
  <c r="AO272" i="3"/>
  <c r="AG272" i="3"/>
  <c r="I272" i="3"/>
  <c r="G272" i="3"/>
  <c r="F272" i="3"/>
  <c r="E322" i="7" s="1"/>
  <c r="D322" i="7" s="1"/>
  <c r="E272" i="3"/>
  <c r="C322" i="7" s="1"/>
  <c r="D272" i="3"/>
  <c r="C272" i="3"/>
  <c r="B322" i="7" s="1"/>
  <c r="B272" i="3"/>
  <c r="AT271" i="3"/>
  <c r="AR271" i="3"/>
  <c r="AO271" i="3"/>
  <c r="AG271" i="3"/>
  <c r="I271" i="3"/>
  <c r="G271" i="3"/>
  <c r="F271" i="3"/>
  <c r="E321" i="7" s="1"/>
  <c r="D321" i="7" s="1"/>
  <c r="E271" i="3"/>
  <c r="C321" i="7" s="1"/>
  <c r="D271" i="3"/>
  <c r="C271" i="3"/>
  <c r="B321" i="7" s="1"/>
  <c r="B271" i="3"/>
  <c r="AT270" i="3"/>
  <c r="AR270" i="3"/>
  <c r="AO270" i="3"/>
  <c r="AG270" i="3"/>
  <c r="I270" i="3"/>
  <c r="G270" i="3"/>
  <c r="F270" i="3"/>
  <c r="E320" i="7" s="1"/>
  <c r="E270" i="3"/>
  <c r="C320" i="7" s="1"/>
  <c r="D270" i="3"/>
  <c r="C270" i="3"/>
  <c r="B320" i="7" s="1"/>
  <c r="B270" i="3"/>
  <c r="AT269" i="3"/>
  <c r="AR269" i="3"/>
  <c r="AO269" i="3"/>
  <c r="AG269" i="3"/>
  <c r="I269" i="3"/>
  <c r="G269" i="3"/>
  <c r="F269" i="3"/>
  <c r="E319" i="7" s="1"/>
  <c r="D319" i="7" s="1"/>
  <c r="E269" i="3"/>
  <c r="C319" i="7" s="1"/>
  <c r="D269" i="3"/>
  <c r="C269" i="3"/>
  <c r="B319" i="7" s="1"/>
  <c r="B269" i="3"/>
  <c r="AT268" i="3"/>
  <c r="AR268" i="3"/>
  <c r="AO268" i="3"/>
  <c r="AG268" i="3"/>
  <c r="I268" i="3"/>
  <c r="G268" i="3"/>
  <c r="F268" i="3"/>
  <c r="E318" i="7" s="1"/>
  <c r="D318" i="7" s="1"/>
  <c r="E268" i="3"/>
  <c r="C318" i="7" s="1"/>
  <c r="D268" i="3"/>
  <c r="C268" i="3"/>
  <c r="B318" i="7" s="1"/>
  <c r="B268" i="3"/>
  <c r="AT267" i="3"/>
  <c r="AR267" i="3"/>
  <c r="AO267" i="3"/>
  <c r="AG267" i="3"/>
  <c r="I267" i="3"/>
  <c r="G267" i="3"/>
  <c r="F267" i="3"/>
  <c r="E317" i="7" s="1"/>
  <c r="D317" i="7" s="1"/>
  <c r="E267" i="3"/>
  <c r="C317" i="7" s="1"/>
  <c r="D267" i="3"/>
  <c r="C267" i="3"/>
  <c r="B317" i="7" s="1"/>
  <c r="B267" i="3"/>
  <c r="AT266" i="3"/>
  <c r="AR266" i="3"/>
  <c r="AO266" i="3"/>
  <c r="AG266" i="3"/>
  <c r="I266" i="3"/>
  <c r="G266" i="3"/>
  <c r="F266" i="3"/>
  <c r="E316" i="7" s="1"/>
  <c r="E266" i="3"/>
  <c r="C316" i="7" s="1"/>
  <c r="D266" i="3"/>
  <c r="C266" i="3"/>
  <c r="B316" i="7" s="1"/>
  <c r="B266" i="3"/>
  <c r="AT265" i="3"/>
  <c r="AR265" i="3"/>
  <c r="AO265" i="3"/>
  <c r="AG265" i="3"/>
  <c r="I265" i="3"/>
  <c r="G265" i="3"/>
  <c r="F265" i="3"/>
  <c r="E315" i="7" s="1"/>
  <c r="D315" i="7" s="1"/>
  <c r="E265" i="3"/>
  <c r="C315" i="7" s="1"/>
  <c r="D265" i="3"/>
  <c r="C265" i="3"/>
  <c r="B315" i="7" s="1"/>
  <c r="B265" i="3"/>
  <c r="AT264" i="3"/>
  <c r="AR264" i="3"/>
  <c r="AO264" i="3"/>
  <c r="AG264" i="3"/>
  <c r="N264" i="3"/>
  <c r="R264" i="3" s="1"/>
  <c r="K318" i="15" s="1"/>
  <c r="I264" i="3"/>
  <c r="G264" i="3"/>
  <c r="F264" i="3"/>
  <c r="E314" i="7" s="1"/>
  <c r="D314" i="7" s="1"/>
  <c r="E264" i="3"/>
  <c r="C314" i="7" s="1"/>
  <c r="D264" i="3"/>
  <c r="C264" i="3"/>
  <c r="B314" i="7" s="1"/>
  <c r="B264" i="3"/>
  <c r="AT263" i="3"/>
  <c r="AR263" i="3"/>
  <c r="AO263" i="3"/>
  <c r="AG263" i="3"/>
  <c r="I263" i="3"/>
  <c r="G263" i="3"/>
  <c r="F263" i="3"/>
  <c r="E313" i="7" s="1"/>
  <c r="D313" i="7" s="1"/>
  <c r="E263" i="3"/>
  <c r="C313" i="7" s="1"/>
  <c r="D263" i="3"/>
  <c r="C263" i="3"/>
  <c r="B313" i="7" s="1"/>
  <c r="B263" i="3"/>
  <c r="AT262" i="3"/>
  <c r="AR262" i="3"/>
  <c r="AO262" i="3"/>
  <c r="AG262" i="3"/>
  <c r="N262" i="3"/>
  <c r="R262" i="3" s="1"/>
  <c r="K316" i="15" s="1"/>
  <c r="I262" i="3"/>
  <c r="G262" i="3"/>
  <c r="F262" i="3"/>
  <c r="E312" i="7" s="1"/>
  <c r="E262" i="3"/>
  <c r="C312" i="7" s="1"/>
  <c r="D262" i="3"/>
  <c r="C262" i="3"/>
  <c r="B312" i="7" s="1"/>
  <c r="B262" i="3"/>
  <c r="AT261" i="3"/>
  <c r="AR261" i="3"/>
  <c r="AO261" i="3"/>
  <c r="AG261" i="3"/>
  <c r="I261" i="3"/>
  <c r="G261" i="3"/>
  <c r="F261" i="3"/>
  <c r="E311" i="7" s="1"/>
  <c r="D311" i="7" s="1"/>
  <c r="E261" i="3"/>
  <c r="C311" i="7" s="1"/>
  <c r="D261" i="3"/>
  <c r="C261" i="3"/>
  <c r="B311" i="7" s="1"/>
  <c r="B261" i="3"/>
  <c r="AT260" i="3"/>
  <c r="AR260" i="3"/>
  <c r="AO260" i="3"/>
  <c r="AG260" i="3"/>
  <c r="N260" i="3"/>
  <c r="R260" i="3" s="1"/>
  <c r="K314" i="15" s="1"/>
  <c r="I260" i="3"/>
  <c r="G260" i="3"/>
  <c r="F260" i="3"/>
  <c r="E310" i="7" s="1"/>
  <c r="D310" i="7" s="1"/>
  <c r="E260" i="3"/>
  <c r="C310" i="7" s="1"/>
  <c r="D260" i="3"/>
  <c r="C260" i="3"/>
  <c r="B310" i="7" s="1"/>
  <c r="B260" i="3"/>
  <c r="AT259" i="3"/>
  <c r="AR259" i="3"/>
  <c r="AO259" i="3"/>
  <c r="AG259" i="3"/>
  <c r="I259" i="3"/>
  <c r="G259" i="3"/>
  <c r="F259" i="3"/>
  <c r="E309" i="7" s="1"/>
  <c r="D309" i="7" s="1"/>
  <c r="E259" i="3"/>
  <c r="C309" i="7" s="1"/>
  <c r="D259" i="3"/>
  <c r="C259" i="3"/>
  <c r="B309" i="7" s="1"/>
  <c r="B259" i="3"/>
  <c r="AT258" i="3"/>
  <c r="AR258" i="3"/>
  <c r="AO258" i="3"/>
  <c r="AG258" i="3"/>
  <c r="N258" i="3"/>
  <c r="R258" i="3" s="1"/>
  <c r="K312" i="15" s="1"/>
  <c r="I258" i="3"/>
  <c r="G258" i="3"/>
  <c r="F258" i="3"/>
  <c r="E308" i="7" s="1"/>
  <c r="E258" i="3"/>
  <c r="C308" i="7" s="1"/>
  <c r="D258" i="3"/>
  <c r="C258" i="3"/>
  <c r="B308" i="7" s="1"/>
  <c r="B258" i="3"/>
  <c r="AT257" i="3"/>
  <c r="AR257" i="3"/>
  <c r="AO257" i="3"/>
  <c r="AG257" i="3"/>
  <c r="I257" i="3"/>
  <c r="G257" i="3"/>
  <c r="F257" i="3"/>
  <c r="E307" i="7" s="1"/>
  <c r="D307" i="7" s="1"/>
  <c r="E257" i="3"/>
  <c r="C307" i="7" s="1"/>
  <c r="D257" i="3"/>
  <c r="C257" i="3"/>
  <c r="B307" i="7" s="1"/>
  <c r="B257" i="3"/>
  <c r="AT256" i="3"/>
  <c r="AR256" i="3"/>
  <c r="AO256" i="3"/>
  <c r="AG256" i="3"/>
  <c r="N256" i="3"/>
  <c r="R256" i="3" s="1"/>
  <c r="K310" i="15" s="1"/>
  <c r="I256" i="3"/>
  <c r="G256" i="3"/>
  <c r="F256" i="3"/>
  <c r="E306" i="7" s="1"/>
  <c r="D306" i="7" s="1"/>
  <c r="E256" i="3"/>
  <c r="C306" i="7" s="1"/>
  <c r="D256" i="3"/>
  <c r="C256" i="3"/>
  <c r="B306" i="7" s="1"/>
  <c r="B256" i="3"/>
  <c r="AT255" i="3"/>
  <c r="AR255" i="3"/>
  <c r="AO255" i="3"/>
  <c r="AG255" i="3"/>
  <c r="I255" i="3"/>
  <c r="G255" i="3"/>
  <c r="F255" i="3"/>
  <c r="E305" i="7" s="1"/>
  <c r="D305" i="7" s="1"/>
  <c r="E255" i="3"/>
  <c r="C305" i="7" s="1"/>
  <c r="D255" i="3"/>
  <c r="C255" i="3"/>
  <c r="B305" i="7" s="1"/>
  <c r="B255" i="3"/>
  <c r="AT254" i="3"/>
  <c r="AR254" i="3"/>
  <c r="AO254" i="3"/>
  <c r="AG254" i="3"/>
  <c r="N254" i="3"/>
  <c r="R254" i="3" s="1"/>
  <c r="K308" i="15" s="1"/>
  <c r="I254" i="3"/>
  <c r="G254" i="3"/>
  <c r="F254" i="3"/>
  <c r="E304" i="7" s="1"/>
  <c r="E254" i="3"/>
  <c r="C304" i="7" s="1"/>
  <c r="D254" i="3"/>
  <c r="C254" i="3"/>
  <c r="B304" i="7" s="1"/>
  <c r="B254" i="3"/>
  <c r="AT253" i="3"/>
  <c r="AR253" i="3"/>
  <c r="AO253" i="3"/>
  <c r="AG253" i="3"/>
  <c r="I253" i="3"/>
  <c r="G253" i="3"/>
  <c r="F253" i="3"/>
  <c r="E303" i="7" s="1"/>
  <c r="D303" i="7" s="1"/>
  <c r="E253" i="3"/>
  <c r="C303" i="7" s="1"/>
  <c r="D253" i="3"/>
  <c r="C253" i="3"/>
  <c r="B303" i="7" s="1"/>
  <c r="B253" i="3"/>
  <c r="AT252" i="3"/>
  <c r="AR252" i="3"/>
  <c r="AO252" i="3"/>
  <c r="AG252" i="3"/>
  <c r="N252" i="3"/>
  <c r="R252" i="3" s="1"/>
  <c r="I252" i="3"/>
  <c r="G252" i="3"/>
  <c r="F252" i="3"/>
  <c r="E302" i="7" s="1"/>
  <c r="D302" i="7" s="1"/>
  <c r="E252" i="3"/>
  <c r="C302" i="7" s="1"/>
  <c r="D252" i="3"/>
  <c r="C252" i="3"/>
  <c r="B302" i="7" s="1"/>
  <c r="B252" i="3"/>
  <c r="AT251" i="3"/>
  <c r="AR251" i="3"/>
  <c r="AO251" i="3"/>
  <c r="AG251" i="3"/>
  <c r="I251" i="3"/>
  <c r="G251" i="3"/>
  <c r="F251" i="3"/>
  <c r="E301" i="7" s="1"/>
  <c r="D301" i="7" s="1"/>
  <c r="E251" i="3"/>
  <c r="C301" i="7" s="1"/>
  <c r="D251" i="3"/>
  <c r="C251" i="3"/>
  <c r="B301" i="7" s="1"/>
  <c r="B251" i="3"/>
  <c r="AT250" i="3"/>
  <c r="AR250" i="3"/>
  <c r="AO250" i="3"/>
  <c r="AG250" i="3"/>
  <c r="I250" i="3"/>
  <c r="G250" i="3"/>
  <c r="F250" i="3"/>
  <c r="E300" i="7" s="1"/>
  <c r="E250" i="3"/>
  <c r="C300" i="7" s="1"/>
  <c r="D250" i="3"/>
  <c r="C250" i="3"/>
  <c r="B250" i="3"/>
  <c r="AT249" i="3"/>
  <c r="AR249" i="3"/>
  <c r="AO249" i="3"/>
  <c r="AG249" i="3"/>
  <c r="I249" i="3"/>
  <c r="G249" i="3"/>
  <c r="F249" i="3"/>
  <c r="E299" i="7" s="1"/>
  <c r="D299" i="7" s="1"/>
  <c r="E249" i="3"/>
  <c r="C299" i="7" s="1"/>
  <c r="D249" i="3"/>
  <c r="C249" i="3"/>
  <c r="B249" i="3"/>
  <c r="AT248" i="3"/>
  <c r="AR248" i="3"/>
  <c r="AO248" i="3"/>
  <c r="AG248" i="3"/>
  <c r="I248" i="3"/>
  <c r="G248" i="3"/>
  <c r="F248" i="3"/>
  <c r="E298" i="7" s="1"/>
  <c r="D298" i="7" s="1"/>
  <c r="E248" i="3"/>
  <c r="C298" i="7" s="1"/>
  <c r="D248" i="3"/>
  <c r="C248" i="3"/>
  <c r="B248" i="3"/>
  <c r="AT247" i="3"/>
  <c r="AR247" i="3"/>
  <c r="AO247" i="3"/>
  <c r="AG247" i="3"/>
  <c r="I247" i="3"/>
  <c r="G247" i="3"/>
  <c r="F247" i="3"/>
  <c r="E297" i="7" s="1"/>
  <c r="D297" i="7" s="1"/>
  <c r="E247" i="3"/>
  <c r="C297" i="7" s="1"/>
  <c r="D247" i="3"/>
  <c r="C247" i="3"/>
  <c r="B247" i="3"/>
  <c r="AT246" i="3"/>
  <c r="AR246" i="3"/>
  <c r="AO246" i="3"/>
  <c r="AG246" i="3"/>
  <c r="I246" i="3"/>
  <c r="G246" i="3"/>
  <c r="F246" i="3"/>
  <c r="E296" i="7" s="1"/>
  <c r="E246" i="3"/>
  <c r="C296" i="7" s="1"/>
  <c r="D246" i="3"/>
  <c r="C246" i="3"/>
  <c r="B296" i="7" s="1"/>
  <c r="B246" i="3"/>
  <c r="AT245" i="3"/>
  <c r="AR245" i="3"/>
  <c r="AO245" i="3"/>
  <c r="AG245" i="3"/>
  <c r="I245" i="3"/>
  <c r="G245" i="3"/>
  <c r="F245" i="3"/>
  <c r="E295" i="7" s="1"/>
  <c r="D295" i="7" s="1"/>
  <c r="E245" i="3"/>
  <c r="C295" i="7" s="1"/>
  <c r="D245" i="3"/>
  <c r="C245" i="3"/>
  <c r="B245" i="3"/>
  <c r="AT244" i="3"/>
  <c r="AR244" i="3"/>
  <c r="AO244" i="3"/>
  <c r="AG244" i="3"/>
  <c r="I244" i="3"/>
  <c r="G244" i="3"/>
  <c r="F244" i="3"/>
  <c r="E294" i="7" s="1"/>
  <c r="D294" i="7" s="1"/>
  <c r="E244" i="3"/>
  <c r="C294" i="7" s="1"/>
  <c r="D244" i="3"/>
  <c r="C244" i="3"/>
  <c r="B294" i="7" s="1"/>
  <c r="B244" i="3"/>
  <c r="AT243" i="3"/>
  <c r="AR243" i="3"/>
  <c r="AO243" i="3"/>
  <c r="AG243" i="3"/>
  <c r="I243" i="3"/>
  <c r="G243" i="3"/>
  <c r="F243" i="3"/>
  <c r="E293" i="7" s="1"/>
  <c r="D293" i="7" s="1"/>
  <c r="E243" i="3"/>
  <c r="C293" i="7" s="1"/>
  <c r="D243" i="3"/>
  <c r="C243" i="3"/>
  <c r="B243" i="3"/>
  <c r="AT242" i="3"/>
  <c r="AR242" i="3"/>
  <c r="AO242" i="3"/>
  <c r="AG242" i="3"/>
  <c r="N242" i="3"/>
  <c r="R242" i="3" s="1"/>
  <c r="I242" i="3"/>
  <c r="G242" i="3"/>
  <c r="F242" i="3"/>
  <c r="E292" i="7" s="1"/>
  <c r="E242" i="3"/>
  <c r="C292" i="7" s="1"/>
  <c r="D242" i="3"/>
  <c r="C242" i="3"/>
  <c r="B292" i="7" s="1"/>
  <c r="B242" i="3"/>
  <c r="AT241" i="3"/>
  <c r="AR241" i="3"/>
  <c r="AO241" i="3"/>
  <c r="AG241" i="3"/>
  <c r="N241" i="3"/>
  <c r="R241" i="3" s="1"/>
  <c r="I241" i="3"/>
  <c r="G241" i="3"/>
  <c r="F241" i="3"/>
  <c r="E291" i="7" s="1"/>
  <c r="D291" i="7" s="1"/>
  <c r="E241" i="3"/>
  <c r="C291" i="7" s="1"/>
  <c r="D241" i="3"/>
  <c r="C241" i="3"/>
  <c r="B291" i="7" s="1"/>
  <c r="B241" i="3"/>
  <c r="AT240" i="3"/>
  <c r="AR240" i="3"/>
  <c r="AO240" i="3"/>
  <c r="AG240" i="3"/>
  <c r="I240" i="3"/>
  <c r="G240" i="3"/>
  <c r="F240" i="3"/>
  <c r="E290" i="7" s="1"/>
  <c r="D290" i="7" s="1"/>
  <c r="E240" i="3"/>
  <c r="C290" i="7" s="1"/>
  <c r="D240" i="3"/>
  <c r="C240" i="3"/>
  <c r="B290" i="7" s="1"/>
  <c r="B240" i="3"/>
  <c r="AT239" i="3"/>
  <c r="AR239" i="3"/>
  <c r="AO239" i="3"/>
  <c r="AG239" i="3"/>
  <c r="I239" i="3"/>
  <c r="G239" i="3"/>
  <c r="F239" i="3"/>
  <c r="E289" i="7" s="1"/>
  <c r="D289" i="7" s="1"/>
  <c r="E239" i="3"/>
  <c r="C289" i="7" s="1"/>
  <c r="D239" i="3"/>
  <c r="C239" i="3"/>
  <c r="B239" i="3"/>
  <c r="AT238" i="3"/>
  <c r="AR238" i="3"/>
  <c r="AO238" i="3"/>
  <c r="AG238" i="3"/>
  <c r="I238" i="3"/>
  <c r="G238" i="3"/>
  <c r="F238" i="3"/>
  <c r="E288" i="7" s="1"/>
  <c r="E238" i="3"/>
  <c r="C288" i="7" s="1"/>
  <c r="D238" i="3"/>
  <c r="C238" i="3"/>
  <c r="B288" i="7" s="1"/>
  <c r="B238" i="3"/>
  <c r="AT237" i="3"/>
  <c r="AR237" i="3"/>
  <c r="AO237" i="3"/>
  <c r="AG237" i="3"/>
  <c r="I237" i="3"/>
  <c r="G237" i="3"/>
  <c r="F237" i="3"/>
  <c r="E287" i="7" s="1"/>
  <c r="D287" i="7" s="1"/>
  <c r="E237" i="3"/>
  <c r="C287" i="7" s="1"/>
  <c r="D237" i="3"/>
  <c r="C237" i="3"/>
  <c r="B237" i="3"/>
  <c r="AT236" i="3"/>
  <c r="AR236" i="3"/>
  <c r="AO236" i="3"/>
  <c r="AG236" i="3"/>
  <c r="I236" i="3"/>
  <c r="G236" i="3"/>
  <c r="F236" i="3"/>
  <c r="E286" i="7" s="1"/>
  <c r="D286" i="7" s="1"/>
  <c r="E236" i="3"/>
  <c r="C286" i="7" s="1"/>
  <c r="D236" i="3"/>
  <c r="C236" i="3"/>
  <c r="B236" i="3"/>
  <c r="AT235" i="3"/>
  <c r="AR235" i="3"/>
  <c r="AO235" i="3"/>
  <c r="AG235" i="3"/>
  <c r="I235" i="3"/>
  <c r="G235" i="3"/>
  <c r="F235" i="3"/>
  <c r="E285" i="7" s="1"/>
  <c r="D285" i="7" s="1"/>
  <c r="E235" i="3"/>
  <c r="C285" i="7" s="1"/>
  <c r="D235" i="3"/>
  <c r="C235" i="3"/>
  <c r="B235" i="3"/>
  <c r="AT234" i="3"/>
  <c r="AR234" i="3"/>
  <c r="AO234" i="3"/>
  <c r="AG234" i="3"/>
  <c r="I234" i="3"/>
  <c r="G234" i="3"/>
  <c r="F234" i="3"/>
  <c r="E284" i="7" s="1"/>
  <c r="E234" i="3"/>
  <c r="C284" i="7" s="1"/>
  <c r="D234" i="3"/>
  <c r="C234" i="3"/>
  <c r="B284" i="7" s="1"/>
  <c r="B234" i="3"/>
  <c r="AT233" i="3"/>
  <c r="AR233" i="3"/>
  <c r="AO233" i="3"/>
  <c r="AG233" i="3"/>
  <c r="I233" i="3"/>
  <c r="G233" i="3"/>
  <c r="F233" i="3"/>
  <c r="E283" i="7" s="1"/>
  <c r="D283" i="7" s="1"/>
  <c r="E233" i="3"/>
  <c r="C283" i="7" s="1"/>
  <c r="D233" i="3"/>
  <c r="C233" i="3"/>
  <c r="B283" i="7" s="1"/>
  <c r="AT232" i="3"/>
  <c r="AR232" i="3"/>
  <c r="AO232" i="3"/>
  <c r="AG232" i="3"/>
  <c r="I232" i="3"/>
  <c r="G232" i="3"/>
  <c r="F232" i="3"/>
  <c r="E282" i="7" s="1"/>
  <c r="D282" i="7" s="1"/>
  <c r="E232" i="3"/>
  <c r="C282" i="7" s="1"/>
  <c r="D232" i="3"/>
  <c r="C232" i="3"/>
  <c r="B282" i="7" s="1"/>
  <c r="B232" i="3"/>
  <c r="AT231" i="3"/>
  <c r="AR231" i="3"/>
  <c r="AO231" i="3"/>
  <c r="AG231" i="3"/>
  <c r="I231" i="3"/>
  <c r="G231" i="3"/>
  <c r="F231" i="3"/>
  <c r="E281" i="7" s="1"/>
  <c r="D281" i="7" s="1"/>
  <c r="E231" i="3"/>
  <c r="C281" i="7" s="1"/>
  <c r="D231" i="3"/>
  <c r="C231" i="3"/>
  <c r="B231" i="3"/>
  <c r="AT230" i="3"/>
  <c r="AR230" i="3"/>
  <c r="AO230" i="3"/>
  <c r="AG230" i="3"/>
  <c r="I230" i="3"/>
  <c r="G230" i="3"/>
  <c r="F230" i="3"/>
  <c r="E280" i="7" s="1"/>
  <c r="E230" i="3"/>
  <c r="C280" i="7" s="1"/>
  <c r="D230" i="3"/>
  <c r="C230" i="3"/>
  <c r="B280" i="7" s="1"/>
  <c r="B230" i="3"/>
  <c r="AT229" i="3"/>
  <c r="AR229" i="3"/>
  <c r="AO229" i="3"/>
  <c r="AG229" i="3"/>
  <c r="I229" i="3"/>
  <c r="G229" i="3"/>
  <c r="F229" i="3"/>
  <c r="E279" i="7" s="1"/>
  <c r="D279" i="7" s="1"/>
  <c r="E229" i="3"/>
  <c r="C279" i="7" s="1"/>
  <c r="D229" i="3"/>
  <c r="C229" i="3"/>
  <c r="B229" i="3"/>
  <c r="AT228" i="3"/>
  <c r="AR228" i="3"/>
  <c r="AO228" i="3"/>
  <c r="AG228" i="3"/>
  <c r="N228" i="3"/>
  <c r="R228" i="3" s="1"/>
  <c r="K282" i="15" s="1"/>
  <c r="I228" i="3"/>
  <c r="G228" i="3"/>
  <c r="F228" i="3"/>
  <c r="E278" i="7" s="1"/>
  <c r="D278" i="7" s="1"/>
  <c r="E228" i="3"/>
  <c r="C278" i="7" s="1"/>
  <c r="D228" i="3"/>
  <c r="C228" i="3"/>
  <c r="B278" i="7" s="1"/>
  <c r="B228" i="3"/>
  <c r="AT227" i="3"/>
  <c r="AR227" i="3"/>
  <c r="AO227" i="3"/>
  <c r="AG227" i="3"/>
  <c r="I227" i="3"/>
  <c r="G227" i="3"/>
  <c r="F227" i="3"/>
  <c r="E277" i="7" s="1"/>
  <c r="D277" i="7" s="1"/>
  <c r="E227" i="3"/>
  <c r="C277" i="7" s="1"/>
  <c r="D227" i="3"/>
  <c r="C227" i="3"/>
  <c r="B227" i="3"/>
  <c r="AT226" i="3"/>
  <c r="AR226" i="3"/>
  <c r="AO226" i="3"/>
  <c r="AG226" i="3"/>
  <c r="I226" i="3"/>
  <c r="G226" i="3"/>
  <c r="F226" i="3"/>
  <c r="E276" i="7" s="1"/>
  <c r="E226" i="3"/>
  <c r="C276" i="7" s="1"/>
  <c r="D226" i="3"/>
  <c r="C226" i="3"/>
  <c r="B226" i="3"/>
  <c r="AT225" i="3"/>
  <c r="AR225" i="3"/>
  <c r="AO225" i="3"/>
  <c r="AG225" i="3"/>
  <c r="I225" i="3"/>
  <c r="G225" i="3"/>
  <c r="F225" i="3"/>
  <c r="E275" i="7" s="1"/>
  <c r="D275" i="7" s="1"/>
  <c r="E225" i="3"/>
  <c r="C275" i="7" s="1"/>
  <c r="D225" i="3"/>
  <c r="C225" i="3"/>
  <c r="B225" i="3"/>
  <c r="AT224" i="3"/>
  <c r="AR224" i="3"/>
  <c r="AO224" i="3"/>
  <c r="AG224" i="3"/>
  <c r="I224" i="3"/>
  <c r="G224" i="3"/>
  <c r="F224" i="3"/>
  <c r="E274" i="7" s="1"/>
  <c r="D274" i="7" s="1"/>
  <c r="E224" i="3"/>
  <c r="C274" i="7" s="1"/>
  <c r="D224" i="3"/>
  <c r="C224" i="3"/>
  <c r="B224" i="3"/>
  <c r="AT223" i="3"/>
  <c r="AR223" i="3"/>
  <c r="AO223" i="3"/>
  <c r="AG223" i="3"/>
  <c r="I223" i="3"/>
  <c r="G223" i="3"/>
  <c r="F223" i="3"/>
  <c r="E273" i="7" s="1"/>
  <c r="D273" i="7" s="1"/>
  <c r="E223" i="3"/>
  <c r="C273" i="7" s="1"/>
  <c r="D223" i="3"/>
  <c r="C223" i="3"/>
  <c r="B223" i="3"/>
  <c r="AT222" i="3"/>
  <c r="AR222" i="3"/>
  <c r="AO222" i="3"/>
  <c r="AG222" i="3"/>
  <c r="I222" i="3"/>
  <c r="G222" i="3"/>
  <c r="F222" i="3"/>
  <c r="E272" i="7" s="1"/>
  <c r="E222" i="3"/>
  <c r="C272" i="7" s="1"/>
  <c r="D222" i="3"/>
  <c r="C222" i="3"/>
  <c r="B272" i="7" s="1"/>
  <c r="B222" i="3"/>
  <c r="AT221" i="3"/>
  <c r="AR221" i="3"/>
  <c r="AO221" i="3"/>
  <c r="AG221" i="3"/>
  <c r="I221" i="3"/>
  <c r="G221" i="3"/>
  <c r="F221" i="3"/>
  <c r="E271" i="7" s="1"/>
  <c r="D271" i="7" s="1"/>
  <c r="E221" i="3"/>
  <c r="C271" i="7" s="1"/>
  <c r="D221" i="3"/>
  <c r="C221" i="3"/>
  <c r="B221" i="3"/>
  <c r="AT220" i="3"/>
  <c r="AR220" i="3"/>
  <c r="AO220" i="3"/>
  <c r="AG220" i="3"/>
  <c r="N220" i="3"/>
  <c r="R220" i="3" s="1"/>
  <c r="K274" i="15" s="1"/>
  <c r="I220" i="3"/>
  <c r="G220" i="3"/>
  <c r="F220" i="3"/>
  <c r="E270" i="7" s="1"/>
  <c r="D270" i="7" s="1"/>
  <c r="E220" i="3"/>
  <c r="C270" i="7" s="1"/>
  <c r="D220" i="3"/>
  <c r="C220" i="3"/>
  <c r="B270" i="7" s="1"/>
  <c r="B220" i="3"/>
  <c r="AT219" i="3"/>
  <c r="AR219" i="3"/>
  <c r="AO219" i="3"/>
  <c r="AG219" i="3"/>
  <c r="I219" i="3"/>
  <c r="G219" i="3"/>
  <c r="F219" i="3"/>
  <c r="E269" i="7" s="1"/>
  <c r="D269" i="7" s="1"/>
  <c r="E219" i="3"/>
  <c r="C269" i="7" s="1"/>
  <c r="D219" i="3"/>
  <c r="C219" i="3"/>
  <c r="B219" i="3"/>
  <c r="AT218" i="3"/>
  <c r="AR218" i="3"/>
  <c r="AO218" i="3"/>
  <c r="AG218" i="3"/>
  <c r="N218" i="3"/>
  <c r="R218" i="3" s="1"/>
  <c r="I218" i="3"/>
  <c r="G218" i="3"/>
  <c r="F218" i="3"/>
  <c r="E268" i="7" s="1"/>
  <c r="E218" i="3"/>
  <c r="C268" i="7" s="1"/>
  <c r="D218" i="3"/>
  <c r="C218" i="3"/>
  <c r="B268" i="7" s="1"/>
  <c r="B218" i="3"/>
  <c r="AT217" i="3"/>
  <c r="AR217" i="3"/>
  <c r="AO217" i="3"/>
  <c r="AG217" i="3"/>
  <c r="N217" i="3"/>
  <c r="R217" i="3" s="1"/>
  <c r="I217" i="3"/>
  <c r="G217" i="3"/>
  <c r="F217" i="3"/>
  <c r="E267" i="7" s="1"/>
  <c r="D267" i="7" s="1"/>
  <c r="E217" i="3"/>
  <c r="C267" i="7" s="1"/>
  <c r="D217" i="3"/>
  <c r="C217" i="3"/>
  <c r="B267" i="7" s="1"/>
  <c r="B217" i="3"/>
  <c r="AT216" i="3"/>
  <c r="AR216" i="3"/>
  <c r="AO216" i="3"/>
  <c r="AG216" i="3"/>
  <c r="N216" i="3"/>
  <c r="R216" i="3" s="1"/>
  <c r="K270" i="15" s="1"/>
  <c r="I216" i="3"/>
  <c r="G216" i="3"/>
  <c r="F216" i="3"/>
  <c r="E266" i="7" s="1"/>
  <c r="D266" i="7" s="1"/>
  <c r="E216" i="3"/>
  <c r="C266" i="7" s="1"/>
  <c r="D216" i="3"/>
  <c r="C216" i="3"/>
  <c r="B266" i="7" s="1"/>
  <c r="B216" i="3"/>
  <c r="AT215" i="3"/>
  <c r="AR215" i="3"/>
  <c r="AO215" i="3"/>
  <c r="AG215" i="3"/>
  <c r="I215" i="3"/>
  <c r="G215" i="3"/>
  <c r="F215" i="3"/>
  <c r="E265" i="7" s="1"/>
  <c r="D265" i="7" s="1"/>
  <c r="E215" i="3"/>
  <c r="C265" i="7" s="1"/>
  <c r="D215" i="3"/>
  <c r="C215" i="3"/>
  <c r="B215" i="3"/>
  <c r="AT214" i="3"/>
  <c r="AR214" i="3"/>
  <c r="AO214" i="3"/>
  <c r="AG214" i="3"/>
  <c r="I214" i="3"/>
  <c r="G214" i="3"/>
  <c r="F214" i="3"/>
  <c r="E264" i="7" s="1"/>
  <c r="E214" i="3"/>
  <c r="C264" i="7" s="1"/>
  <c r="D214" i="3"/>
  <c r="C214" i="3"/>
  <c r="B264" i="7" s="1"/>
  <c r="B214" i="3"/>
  <c r="AT213" i="3"/>
  <c r="AR213" i="3"/>
  <c r="AO213" i="3"/>
  <c r="AG213" i="3"/>
  <c r="I213" i="3"/>
  <c r="G213" i="3"/>
  <c r="F213" i="3"/>
  <c r="E263" i="7" s="1"/>
  <c r="D263" i="7" s="1"/>
  <c r="E213" i="3"/>
  <c r="C263" i="7" s="1"/>
  <c r="D213" i="3"/>
  <c r="C213" i="3"/>
  <c r="B213" i="3"/>
  <c r="AT212" i="3"/>
  <c r="AR212" i="3"/>
  <c r="AO212" i="3"/>
  <c r="AG212" i="3"/>
  <c r="I212" i="3"/>
  <c r="G212" i="3"/>
  <c r="F212" i="3"/>
  <c r="E262" i="7" s="1"/>
  <c r="D262" i="7" s="1"/>
  <c r="E212" i="3"/>
  <c r="C262" i="7" s="1"/>
  <c r="D212" i="3"/>
  <c r="C212" i="3"/>
  <c r="B212" i="3"/>
  <c r="AT211" i="3"/>
  <c r="AR211" i="3"/>
  <c r="AO211" i="3"/>
  <c r="AG211" i="3"/>
  <c r="I211" i="3"/>
  <c r="G211" i="3"/>
  <c r="F211" i="3"/>
  <c r="E261" i="7" s="1"/>
  <c r="D261" i="7" s="1"/>
  <c r="E211" i="3"/>
  <c r="C261" i="7" s="1"/>
  <c r="D211" i="3"/>
  <c r="C211" i="3"/>
  <c r="B211" i="3"/>
  <c r="AT210" i="3"/>
  <c r="AR210" i="3"/>
  <c r="AO210" i="3"/>
  <c r="AG210" i="3"/>
  <c r="I210" i="3"/>
  <c r="G210" i="3"/>
  <c r="F210" i="3"/>
  <c r="E260" i="7" s="1"/>
  <c r="E210" i="3"/>
  <c r="C260" i="7" s="1"/>
  <c r="D210" i="3"/>
  <c r="C210" i="3"/>
  <c r="B260" i="7" s="1"/>
  <c r="B210" i="3"/>
  <c r="AT209" i="3"/>
  <c r="AR209" i="3"/>
  <c r="AO209" i="3"/>
  <c r="AG209" i="3"/>
  <c r="I209" i="3"/>
  <c r="G209" i="3"/>
  <c r="F209" i="3"/>
  <c r="E259" i="7" s="1"/>
  <c r="D259" i="7" s="1"/>
  <c r="E209" i="3"/>
  <c r="C259" i="7" s="1"/>
  <c r="D209" i="3"/>
  <c r="C209" i="3"/>
  <c r="B259" i="7" s="1"/>
  <c r="B209" i="3"/>
  <c r="AT208" i="3"/>
  <c r="AR208" i="3"/>
  <c r="AO208" i="3"/>
  <c r="AG208" i="3"/>
  <c r="N208" i="3"/>
  <c r="R208" i="3" s="1"/>
  <c r="I208" i="3"/>
  <c r="G208" i="3"/>
  <c r="F208" i="3"/>
  <c r="E258" i="7" s="1"/>
  <c r="D258" i="7" s="1"/>
  <c r="E208" i="3"/>
  <c r="C258" i="7" s="1"/>
  <c r="D208" i="3"/>
  <c r="C208" i="3"/>
  <c r="B258" i="7" s="1"/>
  <c r="B208" i="3"/>
  <c r="AT207" i="3"/>
  <c r="AR207" i="3"/>
  <c r="AO207" i="3"/>
  <c r="AG207" i="3"/>
  <c r="I207" i="3"/>
  <c r="G207" i="3"/>
  <c r="F207" i="3"/>
  <c r="E257" i="7" s="1"/>
  <c r="D257" i="7" s="1"/>
  <c r="E207" i="3"/>
  <c r="C257" i="7" s="1"/>
  <c r="D207" i="3"/>
  <c r="C207" i="3"/>
  <c r="B257" i="7" s="1"/>
  <c r="B207" i="3"/>
  <c r="AT206" i="3"/>
  <c r="AR206" i="3"/>
  <c r="AO206" i="3"/>
  <c r="AG206" i="3"/>
  <c r="N206" i="3"/>
  <c r="R206" i="3" s="1"/>
  <c r="I206" i="3"/>
  <c r="G206" i="3"/>
  <c r="F206" i="3"/>
  <c r="E256" i="7" s="1"/>
  <c r="E206" i="3"/>
  <c r="C256" i="7" s="1"/>
  <c r="D206" i="3"/>
  <c r="C206" i="3"/>
  <c r="B256" i="7" s="1"/>
  <c r="B206" i="3"/>
  <c r="AT205" i="3"/>
  <c r="AR205" i="3"/>
  <c r="AO205" i="3"/>
  <c r="AG205" i="3"/>
  <c r="I205" i="3"/>
  <c r="G205" i="3"/>
  <c r="F205" i="3"/>
  <c r="E255" i="7" s="1"/>
  <c r="D255" i="7" s="1"/>
  <c r="E205" i="3"/>
  <c r="C255" i="7" s="1"/>
  <c r="D205" i="3"/>
  <c r="C205" i="3"/>
  <c r="B255" i="7" s="1"/>
  <c r="B205" i="3"/>
  <c r="AT204" i="3"/>
  <c r="AR204" i="3"/>
  <c r="AO204" i="3"/>
  <c r="AG204" i="3"/>
  <c r="I204" i="3"/>
  <c r="G204" i="3"/>
  <c r="F204" i="3"/>
  <c r="E254" i="7" s="1"/>
  <c r="D254" i="7" s="1"/>
  <c r="E204" i="3"/>
  <c r="C254" i="7" s="1"/>
  <c r="D204" i="3"/>
  <c r="C204" i="3"/>
  <c r="B204" i="3"/>
  <c r="AT203" i="3"/>
  <c r="AR203" i="3"/>
  <c r="AO203" i="3"/>
  <c r="AG203" i="3"/>
  <c r="I203" i="3"/>
  <c r="G203" i="3"/>
  <c r="F203" i="3"/>
  <c r="E253" i="7" s="1"/>
  <c r="D253" i="7" s="1"/>
  <c r="E203" i="3"/>
  <c r="C253" i="7" s="1"/>
  <c r="D203" i="3"/>
  <c r="C203" i="3"/>
  <c r="B253" i="7" s="1"/>
  <c r="AT202" i="3"/>
  <c r="AR202" i="3"/>
  <c r="AO202" i="3"/>
  <c r="AG202" i="3"/>
  <c r="I202" i="3"/>
  <c r="G202" i="3"/>
  <c r="F202" i="3"/>
  <c r="E252" i="7" s="1"/>
  <c r="E202" i="3"/>
  <c r="C252" i="7" s="1"/>
  <c r="D202" i="3"/>
  <c r="C202" i="3"/>
  <c r="B252" i="7" s="1"/>
  <c r="B202" i="3"/>
  <c r="AT201" i="3"/>
  <c r="AR201" i="3"/>
  <c r="AO201" i="3"/>
  <c r="AG201" i="3"/>
  <c r="I201" i="3"/>
  <c r="G201" i="3"/>
  <c r="F201" i="3"/>
  <c r="E251" i="7" s="1"/>
  <c r="D251" i="7" s="1"/>
  <c r="E201" i="3"/>
  <c r="C251" i="7" s="1"/>
  <c r="D201" i="3"/>
  <c r="C201" i="3"/>
  <c r="B251" i="7" s="1"/>
  <c r="B201" i="3"/>
  <c r="AT200" i="3"/>
  <c r="AR200" i="3"/>
  <c r="AO200" i="3"/>
  <c r="AG200" i="3"/>
  <c r="N200" i="3"/>
  <c r="R200" i="3" s="1"/>
  <c r="I200" i="3"/>
  <c r="G200" i="3"/>
  <c r="F200" i="3"/>
  <c r="E250" i="7" s="1"/>
  <c r="D250" i="7" s="1"/>
  <c r="E200" i="3"/>
  <c r="C250" i="7" s="1"/>
  <c r="D200" i="3"/>
  <c r="C200" i="3"/>
  <c r="B250" i="7" s="1"/>
  <c r="B200" i="3"/>
  <c r="AT199" i="3"/>
  <c r="AR199" i="3"/>
  <c r="AO199" i="3"/>
  <c r="AG199" i="3"/>
  <c r="I199" i="3"/>
  <c r="G199" i="3"/>
  <c r="F199" i="3"/>
  <c r="E249" i="7" s="1"/>
  <c r="D249" i="7" s="1"/>
  <c r="E199" i="3"/>
  <c r="C249" i="7" s="1"/>
  <c r="D199" i="3"/>
  <c r="C199" i="3"/>
  <c r="B249" i="7" s="1"/>
  <c r="B199" i="3"/>
  <c r="AT198" i="3"/>
  <c r="AR198" i="3"/>
  <c r="AO198" i="3"/>
  <c r="AG198" i="3"/>
  <c r="N198" i="3"/>
  <c r="R198" i="3" s="1"/>
  <c r="I198" i="3"/>
  <c r="G198" i="3"/>
  <c r="F198" i="3"/>
  <c r="E248" i="7" s="1"/>
  <c r="E198" i="3"/>
  <c r="C248" i="7" s="1"/>
  <c r="D198" i="3"/>
  <c r="C198" i="3"/>
  <c r="B248" i="7" s="1"/>
  <c r="B198" i="3"/>
  <c r="AT197" i="3"/>
  <c r="AR197" i="3"/>
  <c r="AO197" i="3"/>
  <c r="AG197" i="3"/>
  <c r="I197" i="3"/>
  <c r="G197" i="3"/>
  <c r="F197" i="3"/>
  <c r="E247" i="7" s="1"/>
  <c r="D247" i="7" s="1"/>
  <c r="E197" i="3"/>
  <c r="C247" i="7" s="1"/>
  <c r="D197" i="3"/>
  <c r="C197" i="3"/>
  <c r="B247" i="7" s="1"/>
  <c r="B197" i="3"/>
  <c r="AT196" i="3"/>
  <c r="AR196" i="3"/>
  <c r="AO196" i="3"/>
  <c r="AG196" i="3"/>
  <c r="I196" i="3"/>
  <c r="G196" i="3"/>
  <c r="F196" i="3"/>
  <c r="E246" i="7" s="1"/>
  <c r="D246" i="7" s="1"/>
  <c r="E196" i="3"/>
  <c r="C246" i="7" s="1"/>
  <c r="D196" i="3"/>
  <c r="C196" i="3"/>
  <c r="B196" i="3"/>
  <c r="AT195" i="3"/>
  <c r="AR195" i="3"/>
  <c r="AO195" i="3"/>
  <c r="AG195" i="3"/>
  <c r="I195" i="3"/>
  <c r="G195" i="3"/>
  <c r="F195" i="3"/>
  <c r="E245" i="7" s="1"/>
  <c r="D245" i="7" s="1"/>
  <c r="E195" i="3"/>
  <c r="C245" i="7" s="1"/>
  <c r="D195" i="3"/>
  <c r="C195" i="3"/>
  <c r="B245" i="7" s="1"/>
  <c r="B195" i="3"/>
  <c r="AT194" i="3"/>
  <c r="AR194" i="3"/>
  <c r="AO194" i="3"/>
  <c r="AG194" i="3"/>
  <c r="I194" i="3"/>
  <c r="G194" i="3"/>
  <c r="F194" i="3"/>
  <c r="E244" i="7" s="1"/>
  <c r="E194" i="3"/>
  <c r="C244" i="7" s="1"/>
  <c r="D194" i="3"/>
  <c r="C194" i="3"/>
  <c r="B194" i="3"/>
  <c r="AT193" i="3"/>
  <c r="AR193" i="3"/>
  <c r="AO193" i="3"/>
  <c r="AG193" i="3"/>
  <c r="I193" i="3"/>
  <c r="G193" i="3"/>
  <c r="F193" i="3"/>
  <c r="E243" i="7" s="1"/>
  <c r="D243" i="7" s="1"/>
  <c r="E193" i="3"/>
  <c r="C243" i="7" s="1"/>
  <c r="D193" i="3"/>
  <c r="C193" i="3"/>
  <c r="B243" i="7" s="1"/>
  <c r="B193" i="3"/>
  <c r="AT192" i="3"/>
  <c r="AR192" i="3"/>
  <c r="AO192" i="3"/>
  <c r="AG192" i="3"/>
  <c r="N192" i="3"/>
  <c r="R192" i="3" s="1"/>
  <c r="I192" i="3"/>
  <c r="G192" i="3"/>
  <c r="F192" i="3"/>
  <c r="E242" i="7" s="1"/>
  <c r="D242" i="7" s="1"/>
  <c r="E192" i="3"/>
  <c r="C242" i="7" s="1"/>
  <c r="D192" i="3"/>
  <c r="C192" i="3"/>
  <c r="B242" i="7" s="1"/>
  <c r="B192" i="3"/>
  <c r="AT191" i="3"/>
  <c r="AR191" i="3"/>
  <c r="AO191" i="3"/>
  <c r="AG191" i="3"/>
  <c r="I191" i="3"/>
  <c r="G191" i="3"/>
  <c r="F191" i="3"/>
  <c r="E241" i="7" s="1"/>
  <c r="D241" i="7" s="1"/>
  <c r="E191" i="3"/>
  <c r="C241" i="7" s="1"/>
  <c r="D191" i="3"/>
  <c r="C191" i="3"/>
  <c r="B241" i="7" s="1"/>
  <c r="B191" i="3"/>
  <c r="AT190" i="3"/>
  <c r="AR190" i="3"/>
  <c r="AO190" i="3"/>
  <c r="AG190" i="3"/>
  <c r="N190" i="3"/>
  <c r="R190" i="3" s="1"/>
  <c r="I190" i="3"/>
  <c r="G190" i="3"/>
  <c r="F190" i="3"/>
  <c r="E240" i="7" s="1"/>
  <c r="E190" i="3"/>
  <c r="C240" i="7" s="1"/>
  <c r="D190" i="3"/>
  <c r="C190" i="3"/>
  <c r="B240" i="7" s="1"/>
  <c r="B190" i="3"/>
  <c r="AT189" i="3"/>
  <c r="AR189" i="3"/>
  <c r="AO189" i="3"/>
  <c r="AG189" i="3"/>
  <c r="I189" i="3"/>
  <c r="G189" i="3"/>
  <c r="F189" i="3"/>
  <c r="E239" i="7" s="1"/>
  <c r="D239" i="7" s="1"/>
  <c r="E189" i="3"/>
  <c r="C239" i="7" s="1"/>
  <c r="D189" i="3"/>
  <c r="C189" i="3"/>
  <c r="B239" i="7" s="1"/>
  <c r="B189" i="3"/>
  <c r="AT188" i="3"/>
  <c r="AR188" i="3"/>
  <c r="AO188" i="3"/>
  <c r="AG188" i="3"/>
  <c r="I188" i="3"/>
  <c r="G188" i="3"/>
  <c r="F188" i="3"/>
  <c r="E238" i="7" s="1"/>
  <c r="D238" i="7" s="1"/>
  <c r="E188" i="3"/>
  <c r="C238" i="7" s="1"/>
  <c r="D188" i="3"/>
  <c r="C188" i="3"/>
  <c r="B188" i="3"/>
  <c r="AT187" i="3"/>
  <c r="AR187" i="3"/>
  <c r="AO187" i="3"/>
  <c r="AG187" i="3"/>
  <c r="I187" i="3"/>
  <c r="G187" i="3"/>
  <c r="F187" i="3"/>
  <c r="E237" i="7" s="1"/>
  <c r="D237" i="7" s="1"/>
  <c r="E187" i="3"/>
  <c r="C237" i="7" s="1"/>
  <c r="D187" i="3"/>
  <c r="C187" i="3"/>
  <c r="B237" i="7" s="1"/>
  <c r="B187" i="3"/>
  <c r="AT186" i="3"/>
  <c r="AR186" i="3"/>
  <c r="AO186" i="3"/>
  <c r="AG186" i="3"/>
  <c r="I186" i="3"/>
  <c r="G186" i="3"/>
  <c r="F186" i="3"/>
  <c r="E236" i="7" s="1"/>
  <c r="E186" i="3"/>
  <c r="C236" i="7" s="1"/>
  <c r="D186" i="3"/>
  <c r="C186" i="3"/>
  <c r="B186" i="3"/>
  <c r="AT185" i="3"/>
  <c r="AR185" i="3"/>
  <c r="AO185" i="3"/>
  <c r="AG185" i="3"/>
  <c r="I185" i="3"/>
  <c r="G185" i="3"/>
  <c r="F185" i="3"/>
  <c r="E235" i="7" s="1"/>
  <c r="D235" i="7" s="1"/>
  <c r="E185" i="3"/>
  <c r="C235" i="7" s="1"/>
  <c r="D185" i="3"/>
  <c r="C185" i="3"/>
  <c r="B235" i="7" s="1"/>
  <c r="B185" i="3"/>
  <c r="AT184" i="3"/>
  <c r="AR184" i="3"/>
  <c r="AO184" i="3"/>
  <c r="AG184" i="3"/>
  <c r="N184" i="3"/>
  <c r="R184" i="3" s="1"/>
  <c r="I184" i="3"/>
  <c r="G184" i="3"/>
  <c r="F184" i="3"/>
  <c r="E234" i="7" s="1"/>
  <c r="D234" i="7" s="1"/>
  <c r="E184" i="3"/>
  <c r="C234" i="7" s="1"/>
  <c r="D184" i="3"/>
  <c r="C184" i="3"/>
  <c r="B234" i="7" s="1"/>
  <c r="B184" i="3"/>
  <c r="AT183" i="3"/>
  <c r="AR183" i="3"/>
  <c r="AO183" i="3"/>
  <c r="AG183" i="3"/>
  <c r="I183" i="3"/>
  <c r="G183" i="3"/>
  <c r="F183" i="3"/>
  <c r="E233" i="7" s="1"/>
  <c r="D233" i="7" s="1"/>
  <c r="E183" i="3"/>
  <c r="C233" i="7" s="1"/>
  <c r="D183" i="3"/>
  <c r="C183" i="3"/>
  <c r="B233" i="7" s="1"/>
  <c r="B183" i="3"/>
  <c r="AT182" i="3"/>
  <c r="AR182" i="3"/>
  <c r="AO182" i="3"/>
  <c r="AG182" i="3"/>
  <c r="N182" i="3"/>
  <c r="R182" i="3" s="1"/>
  <c r="I182" i="3"/>
  <c r="G182" i="3"/>
  <c r="F182" i="3"/>
  <c r="E232" i="7" s="1"/>
  <c r="E182" i="3"/>
  <c r="C232" i="7" s="1"/>
  <c r="D182" i="3"/>
  <c r="C182" i="3"/>
  <c r="B232" i="7" s="1"/>
  <c r="B182" i="3"/>
  <c r="AT181" i="3"/>
  <c r="AR181" i="3"/>
  <c r="AO181" i="3"/>
  <c r="AG181" i="3"/>
  <c r="I181" i="3"/>
  <c r="G181" i="3"/>
  <c r="F181" i="3"/>
  <c r="E231" i="7" s="1"/>
  <c r="D231" i="7" s="1"/>
  <c r="E181" i="3"/>
  <c r="C231" i="7" s="1"/>
  <c r="D181" i="3"/>
  <c r="C181" i="3"/>
  <c r="B231" i="7" s="1"/>
  <c r="B181" i="3"/>
  <c r="AT180" i="3"/>
  <c r="AR180" i="3"/>
  <c r="AO180" i="3"/>
  <c r="AG180" i="3"/>
  <c r="I180" i="3"/>
  <c r="G180" i="3"/>
  <c r="F180" i="3"/>
  <c r="E230" i="7" s="1"/>
  <c r="D230" i="7" s="1"/>
  <c r="E180" i="3"/>
  <c r="C230" i="7" s="1"/>
  <c r="D180" i="3"/>
  <c r="C180" i="3"/>
  <c r="B180" i="3"/>
  <c r="AT179" i="3"/>
  <c r="AR179" i="3"/>
  <c r="AO179" i="3"/>
  <c r="AG179" i="3"/>
  <c r="I179" i="3"/>
  <c r="G179" i="3"/>
  <c r="F179" i="3"/>
  <c r="E229" i="7" s="1"/>
  <c r="D229" i="7" s="1"/>
  <c r="E179" i="3"/>
  <c r="C229" i="7" s="1"/>
  <c r="D179" i="3"/>
  <c r="C179" i="3"/>
  <c r="B229" i="7" s="1"/>
  <c r="B179" i="3"/>
  <c r="AT178" i="3"/>
  <c r="AR178" i="3"/>
  <c r="AO178" i="3"/>
  <c r="AG178" i="3"/>
  <c r="I178" i="3"/>
  <c r="G178" i="3"/>
  <c r="F178" i="3"/>
  <c r="E228" i="7" s="1"/>
  <c r="E178" i="3"/>
  <c r="C228" i="7" s="1"/>
  <c r="D178" i="3"/>
  <c r="C178" i="3"/>
  <c r="B178" i="3"/>
  <c r="AT177" i="3"/>
  <c r="AR177" i="3"/>
  <c r="AO177" i="3"/>
  <c r="AG177" i="3"/>
  <c r="I177" i="3"/>
  <c r="G177" i="3"/>
  <c r="F177" i="3"/>
  <c r="E227" i="7" s="1"/>
  <c r="D227" i="7" s="1"/>
  <c r="E177" i="3"/>
  <c r="C227" i="7" s="1"/>
  <c r="D177" i="3"/>
  <c r="C177" i="3"/>
  <c r="B227" i="7" s="1"/>
  <c r="B177" i="3"/>
  <c r="AT176" i="3"/>
  <c r="AR176" i="3"/>
  <c r="AO176" i="3"/>
  <c r="AG176" i="3"/>
  <c r="N176" i="3"/>
  <c r="R176" i="3" s="1"/>
  <c r="K230" i="15" s="1"/>
  <c r="I176" i="3"/>
  <c r="G176" i="3"/>
  <c r="F176" i="3"/>
  <c r="E226" i="7" s="1"/>
  <c r="D226" i="7" s="1"/>
  <c r="E176" i="3"/>
  <c r="C226" i="7" s="1"/>
  <c r="D176" i="3"/>
  <c r="C176" i="3"/>
  <c r="B226" i="7" s="1"/>
  <c r="B176" i="3"/>
  <c r="AT175" i="3"/>
  <c r="AR175" i="3"/>
  <c r="AO175" i="3"/>
  <c r="AG175" i="3"/>
  <c r="I175" i="3"/>
  <c r="G175" i="3"/>
  <c r="F175" i="3"/>
  <c r="E225" i="7" s="1"/>
  <c r="D225" i="7" s="1"/>
  <c r="E175" i="3"/>
  <c r="C225" i="7" s="1"/>
  <c r="D175" i="3"/>
  <c r="C175" i="3"/>
  <c r="B225" i="7" s="1"/>
  <c r="B175" i="3"/>
  <c r="AT174" i="3"/>
  <c r="AR174" i="3"/>
  <c r="AO174" i="3"/>
  <c r="AG174" i="3"/>
  <c r="N174" i="3"/>
  <c r="R174" i="3" s="1"/>
  <c r="K228" i="15" s="1"/>
  <c r="I174" i="3"/>
  <c r="G174" i="3"/>
  <c r="F174" i="3"/>
  <c r="E224" i="7" s="1"/>
  <c r="E174" i="3"/>
  <c r="C224" i="7" s="1"/>
  <c r="D174" i="3"/>
  <c r="C174" i="3"/>
  <c r="B224" i="7" s="1"/>
  <c r="B174" i="3"/>
  <c r="AT173" i="3"/>
  <c r="AR173" i="3"/>
  <c r="AO173" i="3"/>
  <c r="AG173" i="3"/>
  <c r="I173" i="3"/>
  <c r="G173" i="3"/>
  <c r="F173" i="3"/>
  <c r="E223" i="7" s="1"/>
  <c r="D223" i="7" s="1"/>
  <c r="E173" i="3"/>
  <c r="C223" i="7" s="1"/>
  <c r="D173" i="3"/>
  <c r="C173" i="3"/>
  <c r="B223" i="7" s="1"/>
  <c r="B173" i="3"/>
  <c r="AT172" i="3"/>
  <c r="AR172" i="3"/>
  <c r="AO172" i="3"/>
  <c r="AG172" i="3"/>
  <c r="I172" i="3"/>
  <c r="G172" i="3"/>
  <c r="F172" i="3"/>
  <c r="E222" i="7" s="1"/>
  <c r="D222" i="7" s="1"/>
  <c r="E172" i="3"/>
  <c r="C222" i="7" s="1"/>
  <c r="D172" i="3"/>
  <c r="C172" i="3"/>
  <c r="B172" i="3"/>
  <c r="AT171" i="3"/>
  <c r="AR171" i="3"/>
  <c r="AO171" i="3"/>
  <c r="AG171" i="3"/>
  <c r="I171" i="3"/>
  <c r="G171" i="3"/>
  <c r="F171" i="3"/>
  <c r="E221" i="7" s="1"/>
  <c r="D221" i="7" s="1"/>
  <c r="E171" i="3"/>
  <c r="C221" i="7" s="1"/>
  <c r="D171" i="3"/>
  <c r="C171" i="3"/>
  <c r="B221" i="7" s="1"/>
  <c r="B171" i="3"/>
  <c r="AT170" i="3"/>
  <c r="AR170" i="3"/>
  <c r="AO170" i="3"/>
  <c r="AG170" i="3"/>
  <c r="I170" i="3"/>
  <c r="G170" i="3"/>
  <c r="F170" i="3"/>
  <c r="E220" i="7" s="1"/>
  <c r="E170" i="3"/>
  <c r="C220" i="7" s="1"/>
  <c r="D170" i="3"/>
  <c r="C170" i="3"/>
  <c r="AT169" i="3"/>
  <c r="AR169" i="3"/>
  <c r="AO169" i="3"/>
  <c r="AG169" i="3"/>
  <c r="I169" i="3"/>
  <c r="G169" i="3"/>
  <c r="F169" i="3"/>
  <c r="E219" i="7" s="1"/>
  <c r="D219" i="7" s="1"/>
  <c r="E169" i="3"/>
  <c r="C219" i="7" s="1"/>
  <c r="D169" i="3"/>
  <c r="C169" i="3"/>
  <c r="B219" i="7" s="1"/>
  <c r="B169" i="3"/>
  <c r="AT168" i="3"/>
  <c r="AR168" i="3"/>
  <c r="AO168" i="3"/>
  <c r="AG168" i="3"/>
  <c r="N168" i="3"/>
  <c r="R168" i="3" s="1"/>
  <c r="K222" i="15" s="1"/>
  <c r="I168" i="3"/>
  <c r="G168" i="3"/>
  <c r="F168" i="3"/>
  <c r="E218" i="7" s="1"/>
  <c r="D218" i="7" s="1"/>
  <c r="E168" i="3"/>
  <c r="C218" i="7" s="1"/>
  <c r="D168" i="3"/>
  <c r="C168" i="3"/>
  <c r="B218" i="7" s="1"/>
  <c r="B168" i="3"/>
  <c r="AT167" i="3"/>
  <c r="AR167" i="3"/>
  <c r="AO167" i="3"/>
  <c r="AG167" i="3"/>
  <c r="I167" i="3"/>
  <c r="G167" i="3"/>
  <c r="F167" i="3"/>
  <c r="E217" i="7" s="1"/>
  <c r="D217" i="7" s="1"/>
  <c r="E167" i="3"/>
  <c r="C217" i="7" s="1"/>
  <c r="D167" i="3"/>
  <c r="C167" i="3"/>
  <c r="B217" i="7" s="1"/>
  <c r="B167" i="3"/>
  <c r="AT166" i="3"/>
  <c r="AR166" i="3"/>
  <c r="AO166" i="3"/>
  <c r="AG166" i="3"/>
  <c r="N166" i="3"/>
  <c r="R166" i="3" s="1"/>
  <c r="K220" i="15" s="1"/>
  <c r="I166" i="3"/>
  <c r="G166" i="3"/>
  <c r="F166" i="3"/>
  <c r="E216" i="7" s="1"/>
  <c r="E166" i="3"/>
  <c r="C216" i="7" s="1"/>
  <c r="D166" i="3"/>
  <c r="C166" i="3"/>
  <c r="B216" i="7" s="1"/>
  <c r="B166" i="3"/>
  <c r="AT165" i="3"/>
  <c r="AR165" i="3"/>
  <c r="AO165" i="3"/>
  <c r="AG165" i="3"/>
  <c r="I165" i="3"/>
  <c r="G165" i="3"/>
  <c r="F165" i="3"/>
  <c r="E215" i="7" s="1"/>
  <c r="D215" i="7" s="1"/>
  <c r="E165" i="3"/>
  <c r="C215" i="7" s="1"/>
  <c r="D165" i="3"/>
  <c r="C165" i="3"/>
  <c r="B215" i="7" s="1"/>
  <c r="B165" i="3"/>
  <c r="AT164" i="3"/>
  <c r="AR164" i="3"/>
  <c r="AO164" i="3"/>
  <c r="AG164" i="3"/>
  <c r="I164" i="3"/>
  <c r="G164" i="3"/>
  <c r="F164" i="3"/>
  <c r="E214" i="7" s="1"/>
  <c r="D214" i="7" s="1"/>
  <c r="E164" i="3"/>
  <c r="C214" i="7" s="1"/>
  <c r="D164" i="3"/>
  <c r="C164" i="3"/>
  <c r="B214" i="7" s="1"/>
  <c r="B164" i="3"/>
  <c r="AT163" i="3"/>
  <c r="AR163" i="3"/>
  <c r="AO163" i="3"/>
  <c r="AG163" i="3"/>
  <c r="I163" i="3"/>
  <c r="G163" i="3"/>
  <c r="F163" i="3"/>
  <c r="E213" i="7" s="1"/>
  <c r="D213" i="7" s="1"/>
  <c r="E163" i="3"/>
  <c r="C213" i="7" s="1"/>
  <c r="D163" i="3"/>
  <c r="C163" i="3"/>
  <c r="B213" i="7" s="1"/>
  <c r="B163" i="3"/>
  <c r="AT162" i="3"/>
  <c r="AR162" i="3"/>
  <c r="AO162" i="3"/>
  <c r="AG162" i="3"/>
  <c r="N162" i="3"/>
  <c r="R162" i="3" s="1"/>
  <c r="K216" i="15" s="1"/>
  <c r="I162" i="3"/>
  <c r="G162" i="3"/>
  <c r="F162" i="3"/>
  <c r="E212" i="7" s="1"/>
  <c r="E162" i="3"/>
  <c r="C212" i="7" s="1"/>
  <c r="D162" i="3"/>
  <c r="C162" i="3"/>
  <c r="B212" i="7" s="1"/>
  <c r="B162" i="3"/>
  <c r="AT161" i="3"/>
  <c r="AR161" i="3"/>
  <c r="AO161" i="3"/>
  <c r="AG161" i="3"/>
  <c r="I161" i="3"/>
  <c r="G161" i="3"/>
  <c r="F161" i="3"/>
  <c r="E211" i="7" s="1"/>
  <c r="E161" i="3"/>
  <c r="C211" i="7" s="1"/>
  <c r="D161" i="3"/>
  <c r="C161" i="3"/>
  <c r="B211" i="7" s="1"/>
  <c r="B161" i="3"/>
  <c r="AT160" i="3"/>
  <c r="AR160" i="3"/>
  <c r="AO160" i="3"/>
  <c r="AG160" i="3"/>
  <c r="N160" i="3"/>
  <c r="R160" i="3" s="1"/>
  <c r="K214" i="15" s="1"/>
  <c r="I160" i="3"/>
  <c r="G160" i="3"/>
  <c r="F160" i="3"/>
  <c r="E210" i="7" s="1"/>
  <c r="E160" i="3"/>
  <c r="C210" i="7" s="1"/>
  <c r="D160" i="3"/>
  <c r="C160" i="3"/>
  <c r="B210" i="7" s="1"/>
  <c r="B160" i="3"/>
  <c r="AT159" i="3"/>
  <c r="AR159" i="3"/>
  <c r="AO159" i="3"/>
  <c r="AG159" i="3"/>
  <c r="I159" i="3"/>
  <c r="G159" i="3"/>
  <c r="F159" i="3"/>
  <c r="E209" i="7" s="1"/>
  <c r="E159" i="3"/>
  <c r="C209" i="7" s="1"/>
  <c r="D159" i="3"/>
  <c r="C159" i="3"/>
  <c r="B209" i="7" s="1"/>
  <c r="B159" i="3"/>
  <c r="AT158" i="3"/>
  <c r="AR158" i="3"/>
  <c r="AO158" i="3"/>
  <c r="AG158" i="3"/>
  <c r="I158" i="3"/>
  <c r="G158" i="3"/>
  <c r="F158" i="3"/>
  <c r="E208" i="7" s="1"/>
  <c r="E158" i="3"/>
  <c r="C208" i="7" s="1"/>
  <c r="D158" i="3"/>
  <c r="C158" i="3"/>
  <c r="B208" i="7" s="1"/>
  <c r="B158" i="3"/>
  <c r="AT157" i="3"/>
  <c r="AR157" i="3"/>
  <c r="AO157" i="3"/>
  <c r="AG157" i="3"/>
  <c r="I157" i="3"/>
  <c r="G157" i="3"/>
  <c r="F157" i="3"/>
  <c r="E207" i="7" s="1"/>
  <c r="E157" i="3"/>
  <c r="C207" i="7" s="1"/>
  <c r="D157" i="3"/>
  <c r="C157" i="3"/>
  <c r="B207" i="7" s="1"/>
  <c r="B157" i="3"/>
  <c r="AT156" i="3"/>
  <c r="AR156" i="3"/>
  <c r="AO156" i="3"/>
  <c r="AG156" i="3"/>
  <c r="I156" i="3"/>
  <c r="G156" i="3"/>
  <c r="F156" i="3"/>
  <c r="E206" i="7" s="1"/>
  <c r="E156" i="3"/>
  <c r="C206" i="7" s="1"/>
  <c r="D156" i="3"/>
  <c r="C156" i="3"/>
  <c r="B206" i="7" s="1"/>
  <c r="B156" i="3"/>
  <c r="AT155" i="3"/>
  <c r="AR155" i="3"/>
  <c r="AO155" i="3"/>
  <c r="AG155" i="3"/>
  <c r="I155" i="3"/>
  <c r="G155" i="3"/>
  <c r="F155" i="3"/>
  <c r="E205" i="7" s="1"/>
  <c r="E155" i="3"/>
  <c r="C205" i="7" s="1"/>
  <c r="D155" i="3"/>
  <c r="C155" i="3"/>
  <c r="B205" i="7" s="1"/>
  <c r="AT154" i="3"/>
  <c r="AR154" i="3"/>
  <c r="AO154" i="3"/>
  <c r="AG154" i="3"/>
  <c r="N154" i="3"/>
  <c r="R154" i="3" s="1"/>
  <c r="K208" i="15" s="1"/>
  <c r="I154" i="3"/>
  <c r="G154" i="3"/>
  <c r="F154" i="3"/>
  <c r="E204" i="7" s="1"/>
  <c r="E154" i="3"/>
  <c r="C204" i="7" s="1"/>
  <c r="D154" i="3"/>
  <c r="C154" i="3"/>
  <c r="B204" i="7" s="1"/>
  <c r="B154" i="3"/>
  <c r="AT153" i="3"/>
  <c r="AR153" i="3"/>
  <c r="AO153" i="3"/>
  <c r="AG153" i="3"/>
  <c r="I153" i="3"/>
  <c r="G153" i="3"/>
  <c r="F153" i="3"/>
  <c r="E203" i="7" s="1"/>
  <c r="E153" i="3"/>
  <c r="C203" i="7" s="1"/>
  <c r="D153" i="3"/>
  <c r="C153" i="3"/>
  <c r="B153" i="3"/>
  <c r="AT152" i="3"/>
  <c r="AR152" i="3"/>
  <c r="AO152" i="3"/>
  <c r="AG152" i="3"/>
  <c r="N152" i="3"/>
  <c r="R152" i="3" s="1"/>
  <c r="K206" i="15" s="1"/>
  <c r="I152" i="3"/>
  <c r="G152" i="3"/>
  <c r="F152" i="3"/>
  <c r="E202" i="7" s="1"/>
  <c r="D202" i="7" s="1"/>
  <c r="E152" i="3"/>
  <c r="C202" i="7" s="1"/>
  <c r="D152" i="3"/>
  <c r="C152" i="3"/>
  <c r="B202" i="7" s="1"/>
  <c r="B152" i="3"/>
  <c r="AT151" i="3"/>
  <c r="AR151" i="3"/>
  <c r="AO151" i="3"/>
  <c r="AG151" i="3"/>
  <c r="I151" i="3"/>
  <c r="G151" i="3"/>
  <c r="F151" i="3"/>
  <c r="E201" i="7" s="1"/>
  <c r="E151" i="3"/>
  <c r="C201" i="7" s="1"/>
  <c r="D151" i="3"/>
  <c r="C151" i="3"/>
  <c r="B201" i="7" s="1"/>
  <c r="B151" i="3"/>
  <c r="AT150" i="3"/>
  <c r="AR150" i="3"/>
  <c r="AO150" i="3"/>
  <c r="AG150" i="3"/>
  <c r="N150" i="3"/>
  <c r="R150" i="3" s="1"/>
  <c r="I150" i="3"/>
  <c r="G150" i="3"/>
  <c r="F150" i="3"/>
  <c r="E200" i="7" s="1"/>
  <c r="E150" i="3"/>
  <c r="C200" i="7" s="1"/>
  <c r="D150" i="3"/>
  <c r="C150" i="3"/>
  <c r="B200" i="7" s="1"/>
  <c r="AT149" i="3"/>
  <c r="AR149" i="3"/>
  <c r="AO149" i="3"/>
  <c r="AG149" i="3"/>
  <c r="I149" i="3"/>
  <c r="G149" i="3"/>
  <c r="F149" i="3"/>
  <c r="E199" i="7" s="1"/>
  <c r="E149" i="3"/>
  <c r="C199" i="7" s="1"/>
  <c r="D149" i="3"/>
  <c r="C149" i="3"/>
  <c r="B199" i="7" s="1"/>
  <c r="B149" i="3"/>
  <c r="AT148" i="3"/>
  <c r="AR148" i="3"/>
  <c r="AO148" i="3"/>
  <c r="AG148" i="3"/>
  <c r="N148" i="3"/>
  <c r="R148" i="3" s="1"/>
  <c r="I148" i="3"/>
  <c r="G148" i="3"/>
  <c r="F148" i="3"/>
  <c r="E198" i="7" s="1"/>
  <c r="D198" i="7" s="1"/>
  <c r="E148" i="3"/>
  <c r="C198" i="7" s="1"/>
  <c r="D148" i="3"/>
  <c r="C148" i="3"/>
  <c r="B198" i="7" s="1"/>
  <c r="B148" i="3"/>
  <c r="AT147" i="3"/>
  <c r="AR147" i="3"/>
  <c r="AO147" i="3"/>
  <c r="AG147" i="3"/>
  <c r="I147" i="3"/>
  <c r="G147" i="3"/>
  <c r="F147" i="3"/>
  <c r="E197" i="7" s="1"/>
  <c r="E147" i="3"/>
  <c r="C197" i="7" s="1"/>
  <c r="D147" i="3"/>
  <c r="C147" i="3"/>
  <c r="B147" i="3"/>
  <c r="AT146" i="3"/>
  <c r="AR146" i="3"/>
  <c r="AO146" i="3"/>
  <c r="AG146" i="3"/>
  <c r="N146" i="3"/>
  <c r="R146" i="3" s="1"/>
  <c r="K200" i="15" s="1"/>
  <c r="I146" i="3"/>
  <c r="G146" i="3"/>
  <c r="F146" i="3"/>
  <c r="E196" i="7" s="1"/>
  <c r="E146" i="3"/>
  <c r="C196" i="7" s="1"/>
  <c r="D146" i="3"/>
  <c r="C146" i="3"/>
  <c r="B196" i="7" s="1"/>
  <c r="B146" i="3"/>
  <c r="AT145" i="3"/>
  <c r="AR145" i="3"/>
  <c r="AO145" i="3"/>
  <c r="AG145" i="3"/>
  <c r="I145" i="3"/>
  <c r="G145" i="3"/>
  <c r="F145" i="3"/>
  <c r="E195" i="7" s="1"/>
  <c r="E145" i="3"/>
  <c r="C195" i="7" s="1"/>
  <c r="D145" i="3"/>
  <c r="C145" i="3"/>
  <c r="B145" i="3"/>
  <c r="AT144" i="3"/>
  <c r="AR144" i="3"/>
  <c r="AO144" i="3"/>
  <c r="AG144" i="3"/>
  <c r="N144" i="3"/>
  <c r="R144" i="3" s="1"/>
  <c r="K198" i="15" s="1"/>
  <c r="I144" i="3"/>
  <c r="G144" i="3"/>
  <c r="F144" i="3"/>
  <c r="E194" i="7" s="1"/>
  <c r="D194" i="7" s="1"/>
  <c r="E144" i="3"/>
  <c r="C194" i="7" s="1"/>
  <c r="D144" i="3"/>
  <c r="C144" i="3"/>
  <c r="B194" i="7" s="1"/>
  <c r="B144" i="3"/>
  <c r="AT143" i="3"/>
  <c r="AR143" i="3"/>
  <c r="AO143" i="3"/>
  <c r="AG143" i="3"/>
  <c r="I143" i="3"/>
  <c r="G143" i="3"/>
  <c r="F143" i="3"/>
  <c r="E193" i="7" s="1"/>
  <c r="E143" i="3"/>
  <c r="C193" i="7" s="1"/>
  <c r="D143" i="3"/>
  <c r="C143" i="3"/>
  <c r="B193" i="7" s="1"/>
  <c r="B143" i="3"/>
  <c r="AT142" i="3"/>
  <c r="AR142" i="3"/>
  <c r="AO142" i="3"/>
  <c r="AG142" i="3"/>
  <c r="N142" i="3"/>
  <c r="R142" i="3" s="1"/>
  <c r="I142" i="3"/>
  <c r="G142" i="3"/>
  <c r="F142" i="3"/>
  <c r="E192" i="7" s="1"/>
  <c r="E142" i="3"/>
  <c r="C192" i="7" s="1"/>
  <c r="D142" i="3"/>
  <c r="C142" i="3"/>
  <c r="B192" i="7" s="1"/>
  <c r="B142" i="3"/>
  <c r="AT141" i="3"/>
  <c r="AR141" i="3"/>
  <c r="AO141" i="3"/>
  <c r="AG141" i="3"/>
  <c r="I141" i="3"/>
  <c r="G141" i="3"/>
  <c r="F141" i="3"/>
  <c r="E191" i="7" s="1"/>
  <c r="E141" i="3"/>
  <c r="C191" i="7" s="1"/>
  <c r="D141" i="3"/>
  <c r="C141" i="3"/>
  <c r="B191" i="7" s="1"/>
  <c r="B141" i="3"/>
  <c r="AT140" i="3"/>
  <c r="AR140" i="3"/>
  <c r="AO140" i="3"/>
  <c r="AG140" i="3"/>
  <c r="N140" i="3"/>
  <c r="R140" i="3" s="1"/>
  <c r="I140" i="3"/>
  <c r="G140" i="3"/>
  <c r="F140" i="3"/>
  <c r="E190" i="7" s="1"/>
  <c r="D190" i="7" s="1"/>
  <c r="E140" i="3"/>
  <c r="C190" i="7" s="1"/>
  <c r="D140" i="3"/>
  <c r="C140" i="3"/>
  <c r="B190" i="7" s="1"/>
  <c r="B140" i="3"/>
  <c r="AT139" i="3"/>
  <c r="AR139" i="3"/>
  <c r="AO139" i="3"/>
  <c r="AG139" i="3"/>
  <c r="I139" i="3"/>
  <c r="G139" i="3"/>
  <c r="F139" i="3"/>
  <c r="E189" i="7" s="1"/>
  <c r="E139" i="3"/>
  <c r="C189" i="7" s="1"/>
  <c r="D139" i="3"/>
  <c r="C139" i="3"/>
  <c r="B139" i="3"/>
  <c r="AT138" i="3"/>
  <c r="AR138" i="3"/>
  <c r="AO138" i="3"/>
  <c r="AG138" i="3"/>
  <c r="I138" i="3"/>
  <c r="G138" i="3"/>
  <c r="F138" i="3"/>
  <c r="E188" i="7" s="1"/>
  <c r="E138" i="3"/>
  <c r="C188" i="7" s="1"/>
  <c r="D138" i="3"/>
  <c r="C138" i="3"/>
  <c r="B188" i="7" s="1"/>
  <c r="B138" i="3"/>
  <c r="AT137" i="3"/>
  <c r="AR137" i="3"/>
  <c r="AO137" i="3"/>
  <c r="AG137" i="3"/>
  <c r="I137" i="3"/>
  <c r="G137" i="3"/>
  <c r="F137" i="3"/>
  <c r="E187" i="7" s="1"/>
  <c r="E137" i="3"/>
  <c r="C187" i="7" s="1"/>
  <c r="D137" i="3"/>
  <c r="C137" i="3"/>
  <c r="B137" i="3"/>
  <c r="AT136" i="3"/>
  <c r="AR136" i="3"/>
  <c r="AO136" i="3"/>
  <c r="AG136" i="3"/>
  <c r="I136" i="3"/>
  <c r="G136" i="3"/>
  <c r="F136" i="3"/>
  <c r="E186" i="7" s="1"/>
  <c r="D186" i="7" s="1"/>
  <c r="E136" i="3"/>
  <c r="C186" i="7" s="1"/>
  <c r="D136" i="3"/>
  <c r="C136" i="3"/>
  <c r="B186" i="7" s="1"/>
  <c r="AT135" i="3"/>
  <c r="AR135" i="3"/>
  <c r="AO135" i="3"/>
  <c r="AG135" i="3"/>
  <c r="I135" i="3"/>
  <c r="G135" i="3"/>
  <c r="F135" i="3"/>
  <c r="E185" i="7" s="1"/>
  <c r="E135" i="3"/>
  <c r="C185" i="7" s="1"/>
  <c r="D135" i="3"/>
  <c r="C135" i="3"/>
  <c r="B185" i="7" s="1"/>
  <c r="B135" i="3"/>
  <c r="AT134" i="3"/>
  <c r="AR134" i="3"/>
  <c r="AO134" i="3"/>
  <c r="AG134" i="3"/>
  <c r="N134" i="3"/>
  <c r="R134" i="3" s="1"/>
  <c r="K188" i="15" s="1"/>
  <c r="I134" i="3"/>
  <c r="G134" i="3"/>
  <c r="F134" i="3"/>
  <c r="E184" i="7" s="1"/>
  <c r="E134" i="3"/>
  <c r="C184" i="7" s="1"/>
  <c r="D134" i="3"/>
  <c r="C134" i="3"/>
  <c r="B184" i="7" s="1"/>
  <c r="B134" i="3"/>
  <c r="AT133" i="3"/>
  <c r="AR133" i="3"/>
  <c r="AO133" i="3"/>
  <c r="AG133" i="3"/>
  <c r="I133" i="3"/>
  <c r="G133" i="3"/>
  <c r="F133" i="3"/>
  <c r="E183" i="7" s="1"/>
  <c r="E133" i="3"/>
  <c r="C183" i="7" s="1"/>
  <c r="D133" i="3"/>
  <c r="C133" i="3"/>
  <c r="B183" i="7" s="1"/>
  <c r="B133" i="3"/>
  <c r="AT132" i="3"/>
  <c r="AR132" i="3"/>
  <c r="AO132" i="3"/>
  <c r="AG132" i="3"/>
  <c r="N132" i="3"/>
  <c r="R132" i="3" s="1"/>
  <c r="K186" i="15" s="1"/>
  <c r="I132" i="3"/>
  <c r="G132" i="3"/>
  <c r="F132" i="3"/>
  <c r="E182" i="7" s="1"/>
  <c r="D182" i="7" s="1"/>
  <c r="E132" i="3"/>
  <c r="C182" i="7" s="1"/>
  <c r="D132" i="3"/>
  <c r="C132" i="3"/>
  <c r="B182" i="7" s="1"/>
  <c r="B132" i="3"/>
  <c r="AT131" i="3"/>
  <c r="AR131" i="3"/>
  <c r="AO131" i="3"/>
  <c r="AG131" i="3"/>
  <c r="I131" i="3"/>
  <c r="G131" i="3"/>
  <c r="F131" i="3"/>
  <c r="E181" i="7" s="1"/>
  <c r="D181" i="7" s="1"/>
  <c r="E131" i="3"/>
  <c r="C181" i="7" s="1"/>
  <c r="D131" i="3"/>
  <c r="C131" i="3"/>
  <c r="B131" i="3"/>
  <c r="AT130" i="3"/>
  <c r="AR130" i="3"/>
  <c r="AO130" i="3"/>
  <c r="AG130" i="3"/>
  <c r="I130" i="3"/>
  <c r="G130" i="3"/>
  <c r="F130" i="3"/>
  <c r="E180" i="7" s="1"/>
  <c r="D180" i="7" s="1"/>
  <c r="E130" i="3"/>
  <c r="C180" i="7" s="1"/>
  <c r="D130" i="3"/>
  <c r="C130" i="3"/>
  <c r="B180" i="7" s="1"/>
  <c r="B130" i="3"/>
  <c r="AT129" i="3"/>
  <c r="AR129" i="3"/>
  <c r="AO129" i="3"/>
  <c r="AG129" i="3"/>
  <c r="I129" i="3"/>
  <c r="G129" i="3"/>
  <c r="F129" i="3"/>
  <c r="E179" i="7" s="1"/>
  <c r="D179" i="7" s="1"/>
  <c r="E129" i="3"/>
  <c r="C179" i="7" s="1"/>
  <c r="D129" i="3"/>
  <c r="C129" i="3"/>
  <c r="B129" i="3"/>
  <c r="AT128" i="3"/>
  <c r="AR128" i="3"/>
  <c r="AO128" i="3"/>
  <c r="AG128" i="3"/>
  <c r="I128" i="3"/>
  <c r="G128" i="3"/>
  <c r="F128" i="3"/>
  <c r="E178" i="7" s="1"/>
  <c r="D178" i="7" s="1"/>
  <c r="E128" i="3"/>
  <c r="C178" i="7" s="1"/>
  <c r="D128" i="3"/>
  <c r="C128" i="3"/>
  <c r="B178" i="7" s="1"/>
  <c r="B128" i="3"/>
  <c r="AT127" i="3"/>
  <c r="AR127" i="3"/>
  <c r="AO127" i="3"/>
  <c r="AG127" i="3"/>
  <c r="I127" i="3"/>
  <c r="G127" i="3"/>
  <c r="F127" i="3"/>
  <c r="E177" i="7" s="1"/>
  <c r="D177" i="7" s="1"/>
  <c r="E127" i="3"/>
  <c r="C177" i="7" s="1"/>
  <c r="D127" i="3"/>
  <c r="C127" i="3"/>
  <c r="B177" i="7" s="1"/>
  <c r="B127" i="3"/>
  <c r="AT126" i="3"/>
  <c r="AR126" i="3"/>
  <c r="AO126" i="3"/>
  <c r="AG126" i="3"/>
  <c r="N126" i="3"/>
  <c r="R126" i="3" s="1"/>
  <c r="K180" i="15" s="1"/>
  <c r="I126" i="3"/>
  <c r="G126" i="3"/>
  <c r="F126" i="3"/>
  <c r="E176" i="7" s="1"/>
  <c r="D176" i="7" s="1"/>
  <c r="E126" i="3"/>
  <c r="C176" i="7" s="1"/>
  <c r="D126" i="3"/>
  <c r="C126" i="3"/>
  <c r="B176" i="7" s="1"/>
  <c r="B126" i="3"/>
  <c r="AT125" i="3"/>
  <c r="AR125" i="3"/>
  <c r="AO125" i="3"/>
  <c r="AG125" i="3"/>
  <c r="I125" i="3"/>
  <c r="G125" i="3"/>
  <c r="F125" i="3"/>
  <c r="E175" i="7" s="1"/>
  <c r="D175" i="7" s="1"/>
  <c r="E125" i="3"/>
  <c r="C175" i="7" s="1"/>
  <c r="D125" i="3"/>
  <c r="C125" i="3"/>
  <c r="B175" i="7" s="1"/>
  <c r="B125" i="3"/>
  <c r="AT124" i="3"/>
  <c r="AR124" i="3"/>
  <c r="AO124" i="3"/>
  <c r="AG124" i="3"/>
  <c r="N124" i="3"/>
  <c r="R124" i="3" s="1"/>
  <c r="K178" i="15" s="1"/>
  <c r="I124" i="3"/>
  <c r="G124" i="3"/>
  <c r="F124" i="3"/>
  <c r="E174" i="7" s="1"/>
  <c r="D174" i="7" s="1"/>
  <c r="E124" i="3"/>
  <c r="C174" i="7" s="1"/>
  <c r="D124" i="3"/>
  <c r="C124" i="3"/>
  <c r="B174" i="7" s="1"/>
  <c r="B124" i="3"/>
  <c r="AT123" i="3"/>
  <c r="AR123" i="3"/>
  <c r="AO123" i="3"/>
  <c r="AG123" i="3"/>
  <c r="I123" i="3"/>
  <c r="G123" i="3"/>
  <c r="F123" i="3"/>
  <c r="E173" i="7" s="1"/>
  <c r="D173" i="7" s="1"/>
  <c r="E123" i="3"/>
  <c r="C173" i="7" s="1"/>
  <c r="D123" i="3"/>
  <c r="C123" i="3"/>
  <c r="B123" i="3"/>
  <c r="AT122" i="3"/>
  <c r="AR122" i="3"/>
  <c r="AO122" i="3"/>
  <c r="AG122" i="3"/>
  <c r="I122" i="3"/>
  <c r="G122" i="3"/>
  <c r="F122" i="3"/>
  <c r="E172" i="7" s="1"/>
  <c r="D172" i="7" s="1"/>
  <c r="E122" i="3"/>
  <c r="C172" i="7" s="1"/>
  <c r="D122" i="3"/>
  <c r="C122" i="3"/>
  <c r="B172" i="7" s="1"/>
  <c r="B122" i="3"/>
  <c r="AT121" i="3"/>
  <c r="AR121" i="3"/>
  <c r="AO121" i="3"/>
  <c r="AG121" i="3"/>
  <c r="I121" i="3"/>
  <c r="G121" i="3"/>
  <c r="F121" i="3"/>
  <c r="E171" i="7" s="1"/>
  <c r="D171" i="7" s="1"/>
  <c r="E121" i="3"/>
  <c r="C171" i="7" s="1"/>
  <c r="D121" i="3"/>
  <c r="C121" i="3"/>
  <c r="B121" i="3"/>
  <c r="AT120" i="3"/>
  <c r="AR120" i="3"/>
  <c r="AO120" i="3"/>
  <c r="AG120" i="3"/>
  <c r="I120" i="3"/>
  <c r="G120" i="3"/>
  <c r="F120" i="3"/>
  <c r="E170" i="7" s="1"/>
  <c r="D170" i="7" s="1"/>
  <c r="E120" i="3"/>
  <c r="C170" i="7" s="1"/>
  <c r="D120" i="3"/>
  <c r="C120" i="3"/>
  <c r="B170" i="7" s="1"/>
  <c r="B120" i="3"/>
  <c r="AT119" i="3"/>
  <c r="AR119" i="3"/>
  <c r="AO119" i="3"/>
  <c r="AG119" i="3"/>
  <c r="I119" i="3"/>
  <c r="G119" i="3"/>
  <c r="F119" i="3"/>
  <c r="E169" i="7" s="1"/>
  <c r="D169" i="7" s="1"/>
  <c r="E119" i="3"/>
  <c r="C169" i="7" s="1"/>
  <c r="D119" i="3"/>
  <c r="C119" i="3"/>
  <c r="B169" i="7" s="1"/>
  <c r="B119" i="3"/>
  <c r="AT118" i="3"/>
  <c r="AR118" i="3"/>
  <c r="AO118" i="3"/>
  <c r="AG118" i="3"/>
  <c r="I118" i="3"/>
  <c r="G118" i="3"/>
  <c r="F118" i="3"/>
  <c r="E168" i="7" s="1"/>
  <c r="D168" i="7" s="1"/>
  <c r="E118" i="3"/>
  <c r="C168" i="7" s="1"/>
  <c r="D118" i="3"/>
  <c r="C118" i="3"/>
  <c r="B168" i="7" s="1"/>
  <c r="B118" i="3"/>
  <c r="AT117" i="3"/>
  <c r="AR117" i="3"/>
  <c r="AO117" i="3"/>
  <c r="AG117" i="3"/>
  <c r="I117" i="3"/>
  <c r="G117" i="3"/>
  <c r="F117" i="3"/>
  <c r="E167" i="7" s="1"/>
  <c r="D167" i="7" s="1"/>
  <c r="E117" i="3"/>
  <c r="C167" i="7" s="1"/>
  <c r="D117" i="3"/>
  <c r="C117" i="3"/>
  <c r="B167" i="7" s="1"/>
  <c r="B117" i="3"/>
  <c r="AT116" i="3"/>
  <c r="AR116" i="3"/>
  <c r="AO116" i="3"/>
  <c r="AG116" i="3"/>
  <c r="I116" i="3"/>
  <c r="G116" i="3"/>
  <c r="F116" i="3"/>
  <c r="E166" i="7" s="1"/>
  <c r="D166" i="7" s="1"/>
  <c r="E116" i="3"/>
  <c r="C166" i="7" s="1"/>
  <c r="D116" i="3"/>
  <c r="C116" i="3"/>
  <c r="B166" i="7" s="1"/>
  <c r="B116" i="3"/>
  <c r="AT115" i="3"/>
  <c r="AR115" i="3"/>
  <c r="AO115" i="3"/>
  <c r="AG115" i="3"/>
  <c r="I115" i="3"/>
  <c r="G115" i="3"/>
  <c r="F115" i="3"/>
  <c r="E165" i="7" s="1"/>
  <c r="D165" i="7" s="1"/>
  <c r="E115" i="3"/>
  <c r="C165" i="7" s="1"/>
  <c r="D115" i="3"/>
  <c r="C115" i="3"/>
  <c r="B115" i="3"/>
  <c r="AT114" i="3"/>
  <c r="AR114" i="3"/>
  <c r="AO114" i="3"/>
  <c r="AG114" i="3"/>
  <c r="I114" i="3"/>
  <c r="G114" i="3"/>
  <c r="F114" i="3"/>
  <c r="E164" i="7" s="1"/>
  <c r="D164" i="7" s="1"/>
  <c r="E114" i="3"/>
  <c r="C164" i="7" s="1"/>
  <c r="D114" i="3"/>
  <c r="C114" i="3"/>
  <c r="B164" i="7" s="1"/>
  <c r="B114" i="3"/>
  <c r="AT113" i="3"/>
  <c r="AR113" i="3"/>
  <c r="AO113" i="3"/>
  <c r="AG113" i="3"/>
  <c r="I113" i="3"/>
  <c r="G113" i="3"/>
  <c r="F113" i="3"/>
  <c r="E163" i="7" s="1"/>
  <c r="D163" i="7" s="1"/>
  <c r="E113" i="3"/>
  <c r="C163" i="7" s="1"/>
  <c r="D113" i="3"/>
  <c r="C113" i="3"/>
  <c r="B113" i="3"/>
  <c r="AT112" i="3"/>
  <c r="AR112" i="3"/>
  <c r="AO112" i="3"/>
  <c r="AG112" i="3"/>
  <c r="I112" i="3"/>
  <c r="G112" i="3"/>
  <c r="F112" i="3"/>
  <c r="E162" i="7" s="1"/>
  <c r="D162" i="7" s="1"/>
  <c r="E112" i="3"/>
  <c r="C162" i="7" s="1"/>
  <c r="D112" i="3"/>
  <c r="C112" i="3"/>
  <c r="B162" i="7" s="1"/>
  <c r="B112" i="3"/>
  <c r="AT111" i="3"/>
  <c r="AR111" i="3"/>
  <c r="AO111" i="3"/>
  <c r="AG111" i="3"/>
  <c r="I111" i="3"/>
  <c r="G111" i="3"/>
  <c r="F111" i="3"/>
  <c r="E161" i="7" s="1"/>
  <c r="D161" i="7" s="1"/>
  <c r="E111" i="3"/>
  <c r="C161" i="7" s="1"/>
  <c r="D111" i="3"/>
  <c r="C111" i="3"/>
  <c r="B161" i="7" s="1"/>
  <c r="B111" i="3"/>
  <c r="AT110" i="3"/>
  <c r="AR110" i="3"/>
  <c r="AO110" i="3"/>
  <c r="AG110" i="3"/>
  <c r="I110" i="3"/>
  <c r="G110" i="3"/>
  <c r="F110" i="3"/>
  <c r="E160" i="7" s="1"/>
  <c r="D160" i="7" s="1"/>
  <c r="E110" i="3"/>
  <c r="C160" i="7" s="1"/>
  <c r="D110" i="3"/>
  <c r="C110" i="3"/>
  <c r="B160" i="7" s="1"/>
  <c r="B110" i="3"/>
  <c r="AT109" i="3"/>
  <c r="AR109" i="3"/>
  <c r="AO109" i="3"/>
  <c r="AG109" i="3"/>
  <c r="I109" i="3"/>
  <c r="G109" i="3"/>
  <c r="F109" i="3"/>
  <c r="E159" i="7" s="1"/>
  <c r="D159" i="7" s="1"/>
  <c r="E109" i="3"/>
  <c r="C159" i="7" s="1"/>
  <c r="D109" i="3"/>
  <c r="C109" i="3"/>
  <c r="B159" i="7" s="1"/>
  <c r="B109" i="3"/>
  <c r="AT108" i="3"/>
  <c r="AR108" i="3"/>
  <c r="AO108" i="3"/>
  <c r="AG108" i="3"/>
  <c r="I108" i="3"/>
  <c r="G108" i="3"/>
  <c r="F108" i="3"/>
  <c r="E158" i="7" s="1"/>
  <c r="D158" i="7" s="1"/>
  <c r="E108" i="3"/>
  <c r="C158" i="7" s="1"/>
  <c r="D108" i="3"/>
  <c r="C108" i="3"/>
  <c r="B158" i="7" s="1"/>
  <c r="B108" i="3"/>
  <c r="AT107" i="3"/>
  <c r="AR107" i="3"/>
  <c r="AO107" i="3"/>
  <c r="AG107" i="3"/>
  <c r="I107" i="3"/>
  <c r="G107" i="3"/>
  <c r="F107" i="3"/>
  <c r="E157" i="7" s="1"/>
  <c r="D157" i="7" s="1"/>
  <c r="E107" i="3"/>
  <c r="C157" i="7" s="1"/>
  <c r="D107" i="3"/>
  <c r="C107" i="3"/>
  <c r="B107" i="3"/>
  <c r="AT106" i="3"/>
  <c r="AR106" i="3"/>
  <c r="AO106" i="3"/>
  <c r="AG106" i="3"/>
  <c r="N106" i="3"/>
  <c r="R106" i="3" s="1"/>
  <c r="K160" i="15" s="1"/>
  <c r="I106" i="3"/>
  <c r="G106" i="3"/>
  <c r="F106" i="3"/>
  <c r="E156" i="7" s="1"/>
  <c r="D156" i="7" s="1"/>
  <c r="E106" i="3"/>
  <c r="C156" i="7" s="1"/>
  <c r="D106" i="3"/>
  <c r="C106" i="3"/>
  <c r="B156" i="7" s="1"/>
  <c r="B106" i="3"/>
  <c r="AT105" i="3"/>
  <c r="AR105" i="3"/>
  <c r="AO105" i="3"/>
  <c r="AG105" i="3"/>
  <c r="I105" i="3"/>
  <c r="G105" i="3"/>
  <c r="F105" i="3"/>
  <c r="E155" i="7" s="1"/>
  <c r="D155" i="7" s="1"/>
  <c r="E105" i="3"/>
  <c r="C155" i="7" s="1"/>
  <c r="D105" i="3"/>
  <c r="C105" i="3"/>
  <c r="B105" i="3"/>
  <c r="AT104" i="3"/>
  <c r="AR104" i="3"/>
  <c r="AO104" i="3"/>
  <c r="AG104" i="3"/>
  <c r="N104" i="3"/>
  <c r="R104" i="3" s="1"/>
  <c r="K158" i="15" s="1"/>
  <c r="I104" i="3"/>
  <c r="G104" i="3"/>
  <c r="F104" i="3"/>
  <c r="E154" i="7" s="1"/>
  <c r="D154" i="7" s="1"/>
  <c r="E104" i="3"/>
  <c r="C154" i="7" s="1"/>
  <c r="D104" i="3"/>
  <c r="C104" i="3"/>
  <c r="B154" i="7" s="1"/>
  <c r="B104" i="3"/>
  <c r="AT103" i="3"/>
  <c r="AR103" i="3"/>
  <c r="AO103" i="3"/>
  <c r="AG103" i="3"/>
  <c r="I103" i="3"/>
  <c r="G103" i="3"/>
  <c r="F103" i="3"/>
  <c r="E153" i="7" s="1"/>
  <c r="D153" i="7" s="1"/>
  <c r="E103" i="3"/>
  <c r="C153" i="7" s="1"/>
  <c r="D103" i="3"/>
  <c r="C103" i="3"/>
  <c r="B153" i="7" s="1"/>
  <c r="B103" i="3"/>
  <c r="AT102" i="3"/>
  <c r="AR102" i="3"/>
  <c r="AO102" i="3"/>
  <c r="AG102" i="3"/>
  <c r="I102" i="3"/>
  <c r="G102" i="3"/>
  <c r="F102" i="3"/>
  <c r="E152" i="7" s="1"/>
  <c r="D152" i="7" s="1"/>
  <c r="E102" i="3"/>
  <c r="C152" i="7" s="1"/>
  <c r="D102" i="3"/>
  <c r="C102" i="3"/>
  <c r="B152" i="7" s="1"/>
  <c r="B102" i="3"/>
  <c r="AT101" i="3"/>
  <c r="AR101" i="3"/>
  <c r="AO101" i="3"/>
  <c r="AG101" i="3"/>
  <c r="I101" i="3"/>
  <c r="G101" i="3"/>
  <c r="F101" i="3"/>
  <c r="E151" i="7" s="1"/>
  <c r="D151" i="7" s="1"/>
  <c r="E101" i="3"/>
  <c r="C151" i="7" s="1"/>
  <c r="D101" i="3"/>
  <c r="C101" i="3"/>
  <c r="B151" i="7" s="1"/>
  <c r="B101" i="3"/>
  <c r="AT100" i="3"/>
  <c r="AR100" i="3"/>
  <c r="AO100" i="3"/>
  <c r="AG100" i="3"/>
  <c r="I100" i="3"/>
  <c r="G100" i="3"/>
  <c r="F100" i="3"/>
  <c r="E150" i="7" s="1"/>
  <c r="D150" i="7" s="1"/>
  <c r="E100" i="3"/>
  <c r="C150" i="7" s="1"/>
  <c r="D100" i="3"/>
  <c r="C100" i="3"/>
  <c r="B150" i="7" s="1"/>
  <c r="B100" i="3"/>
  <c r="AT99" i="3"/>
  <c r="AR99" i="3"/>
  <c r="AO99" i="3"/>
  <c r="AG99" i="3"/>
  <c r="I99" i="3"/>
  <c r="G99" i="3"/>
  <c r="F99" i="3"/>
  <c r="E149" i="7" s="1"/>
  <c r="D149" i="7" s="1"/>
  <c r="E99" i="3"/>
  <c r="C149" i="7" s="1"/>
  <c r="D99" i="3"/>
  <c r="C99" i="3"/>
  <c r="B99" i="3"/>
  <c r="AT98" i="3"/>
  <c r="AR98" i="3"/>
  <c r="AO98" i="3"/>
  <c r="AG98" i="3"/>
  <c r="N98" i="3"/>
  <c r="R98" i="3" s="1"/>
  <c r="K152" i="15" s="1"/>
  <c r="I98" i="3"/>
  <c r="G98" i="3"/>
  <c r="F98" i="3"/>
  <c r="E148" i="7" s="1"/>
  <c r="D148" i="7" s="1"/>
  <c r="E98" i="3"/>
  <c r="C148" i="7" s="1"/>
  <c r="D98" i="3"/>
  <c r="C98" i="3"/>
  <c r="B148" i="7" s="1"/>
  <c r="B98" i="3"/>
  <c r="AT97" i="3"/>
  <c r="AR97" i="3"/>
  <c r="AO97" i="3"/>
  <c r="AG97" i="3"/>
  <c r="I97" i="3"/>
  <c r="G97" i="3"/>
  <c r="F97" i="3"/>
  <c r="E147" i="7" s="1"/>
  <c r="D147" i="7" s="1"/>
  <c r="E97" i="3"/>
  <c r="C147" i="7" s="1"/>
  <c r="D97" i="3"/>
  <c r="C97" i="3"/>
  <c r="B97" i="3"/>
  <c r="AT96" i="3"/>
  <c r="AR96" i="3"/>
  <c r="AO96" i="3"/>
  <c r="AG96" i="3"/>
  <c r="N96" i="3"/>
  <c r="R96" i="3" s="1"/>
  <c r="K150" i="15" s="1"/>
  <c r="I96" i="3"/>
  <c r="G96" i="3"/>
  <c r="F96" i="3"/>
  <c r="E146" i="7" s="1"/>
  <c r="D146" i="7" s="1"/>
  <c r="E96" i="3"/>
  <c r="C146" i="7" s="1"/>
  <c r="D96" i="3"/>
  <c r="C96" i="3"/>
  <c r="B146" i="7" s="1"/>
  <c r="B96" i="3"/>
  <c r="AT95" i="3"/>
  <c r="AR95" i="3"/>
  <c r="AO95" i="3"/>
  <c r="AG95" i="3"/>
  <c r="I95" i="3"/>
  <c r="G95" i="3"/>
  <c r="F95" i="3"/>
  <c r="E145" i="7" s="1"/>
  <c r="D145" i="7" s="1"/>
  <c r="E95" i="3"/>
  <c r="C145" i="7" s="1"/>
  <c r="D95" i="3"/>
  <c r="C95" i="3"/>
  <c r="B145" i="7" s="1"/>
  <c r="B95" i="3"/>
  <c r="AT94" i="3"/>
  <c r="AR94" i="3"/>
  <c r="AO94" i="3"/>
  <c r="AG94" i="3"/>
  <c r="I94" i="3"/>
  <c r="G94" i="3"/>
  <c r="F94" i="3"/>
  <c r="E144" i="7" s="1"/>
  <c r="D144" i="7" s="1"/>
  <c r="E94" i="3"/>
  <c r="C144" i="7" s="1"/>
  <c r="D94" i="3"/>
  <c r="C94" i="3"/>
  <c r="B144" i="7" s="1"/>
  <c r="B94" i="3"/>
  <c r="AT93" i="3"/>
  <c r="AR93" i="3"/>
  <c r="AO93" i="3"/>
  <c r="AG93" i="3"/>
  <c r="I93" i="3"/>
  <c r="G93" i="3"/>
  <c r="F93" i="3"/>
  <c r="E143" i="7" s="1"/>
  <c r="D143" i="7" s="1"/>
  <c r="E93" i="3"/>
  <c r="C143" i="7" s="1"/>
  <c r="D93" i="3"/>
  <c r="C93" i="3"/>
  <c r="B143" i="7" s="1"/>
  <c r="AT92" i="3"/>
  <c r="AR92" i="3"/>
  <c r="AO92" i="3"/>
  <c r="AG92" i="3"/>
  <c r="I92" i="3"/>
  <c r="G92" i="3"/>
  <c r="F92" i="3"/>
  <c r="E142" i="7" s="1"/>
  <c r="D142" i="7" s="1"/>
  <c r="E92" i="3"/>
  <c r="C142" i="7" s="1"/>
  <c r="D92" i="3"/>
  <c r="C92" i="3"/>
  <c r="B142" i="7" s="1"/>
  <c r="B92" i="3"/>
  <c r="AT91" i="3"/>
  <c r="AR91" i="3"/>
  <c r="AO91" i="3"/>
  <c r="AG91" i="3"/>
  <c r="I91" i="3"/>
  <c r="G91" i="3"/>
  <c r="F91" i="3"/>
  <c r="E141" i="7" s="1"/>
  <c r="D141" i="7" s="1"/>
  <c r="E91" i="3"/>
  <c r="C141" i="7" s="1"/>
  <c r="D91" i="3"/>
  <c r="C91" i="3"/>
  <c r="B91" i="3"/>
  <c r="AT90" i="3"/>
  <c r="AR90" i="3"/>
  <c r="AO90" i="3"/>
  <c r="AG90" i="3"/>
  <c r="N90" i="3"/>
  <c r="R90" i="3" s="1"/>
  <c r="K144" i="15" s="1"/>
  <c r="I90" i="3"/>
  <c r="G90" i="3"/>
  <c r="F90" i="3"/>
  <c r="E140" i="7" s="1"/>
  <c r="D140" i="7" s="1"/>
  <c r="E90" i="3"/>
  <c r="C140" i="7" s="1"/>
  <c r="D90" i="3"/>
  <c r="C90" i="3"/>
  <c r="B140" i="7" s="1"/>
  <c r="B90" i="3"/>
  <c r="AT89" i="3"/>
  <c r="AR89" i="3"/>
  <c r="AO89" i="3"/>
  <c r="AG89" i="3"/>
  <c r="I89" i="3"/>
  <c r="G89" i="3"/>
  <c r="F89" i="3"/>
  <c r="E139" i="7" s="1"/>
  <c r="D139" i="7" s="1"/>
  <c r="E89" i="3"/>
  <c r="C139" i="7" s="1"/>
  <c r="D89" i="3"/>
  <c r="C89" i="3"/>
  <c r="B89" i="3"/>
  <c r="AT88" i="3"/>
  <c r="AR88" i="3"/>
  <c r="AO88" i="3"/>
  <c r="AG88" i="3"/>
  <c r="N88" i="3"/>
  <c r="R88" i="3" s="1"/>
  <c r="K142" i="15" s="1"/>
  <c r="I88" i="3"/>
  <c r="G88" i="3"/>
  <c r="F88" i="3"/>
  <c r="E138" i="7" s="1"/>
  <c r="D138" i="7" s="1"/>
  <c r="E88" i="3"/>
  <c r="C138" i="7" s="1"/>
  <c r="D88" i="3"/>
  <c r="C88" i="3"/>
  <c r="B138" i="7" s="1"/>
  <c r="B88" i="3"/>
  <c r="AT87" i="3"/>
  <c r="AR87" i="3"/>
  <c r="AO87" i="3"/>
  <c r="AG87" i="3"/>
  <c r="I87" i="3"/>
  <c r="G87" i="3"/>
  <c r="F87" i="3"/>
  <c r="E137" i="7" s="1"/>
  <c r="D137" i="7" s="1"/>
  <c r="E87" i="3"/>
  <c r="C137" i="7" s="1"/>
  <c r="D87" i="3"/>
  <c r="C87" i="3"/>
  <c r="B137" i="7" s="1"/>
  <c r="B87" i="3"/>
  <c r="AT86" i="3"/>
  <c r="AR86" i="3"/>
  <c r="AO86" i="3"/>
  <c r="AG86" i="3"/>
  <c r="I86" i="3"/>
  <c r="G86" i="3"/>
  <c r="F86" i="3"/>
  <c r="E136" i="7" s="1"/>
  <c r="D136" i="7" s="1"/>
  <c r="E86" i="3"/>
  <c r="C136" i="7" s="1"/>
  <c r="D86" i="3"/>
  <c r="C86" i="3"/>
  <c r="B136" i="7" s="1"/>
  <c r="B86" i="3"/>
  <c r="AT85" i="3"/>
  <c r="AR85" i="3"/>
  <c r="AO85" i="3"/>
  <c r="AG85" i="3"/>
  <c r="I85" i="3"/>
  <c r="G85" i="3"/>
  <c r="F85" i="3"/>
  <c r="E135" i="7" s="1"/>
  <c r="D135" i="7" s="1"/>
  <c r="E85" i="3"/>
  <c r="C135" i="7" s="1"/>
  <c r="D85" i="3"/>
  <c r="C85" i="3"/>
  <c r="B135" i="7" s="1"/>
  <c r="B85" i="3"/>
  <c r="AT84" i="3"/>
  <c r="AR84" i="3"/>
  <c r="AO84" i="3"/>
  <c r="AG84" i="3"/>
  <c r="I84" i="3"/>
  <c r="G84" i="3"/>
  <c r="F84" i="3"/>
  <c r="E134" i="7" s="1"/>
  <c r="D134" i="7" s="1"/>
  <c r="E84" i="3"/>
  <c r="C134" i="7" s="1"/>
  <c r="D84" i="3"/>
  <c r="C84" i="3"/>
  <c r="B134" i="7" s="1"/>
  <c r="B84" i="3"/>
  <c r="AT83" i="3"/>
  <c r="AR83" i="3"/>
  <c r="AO83" i="3"/>
  <c r="AG83" i="3"/>
  <c r="I83" i="3"/>
  <c r="G83" i="3"/>
  <c r="F83" i="3"/>
  <c r="E133" i="7" s="1"/>
  <c r="D133" i="7" s="1"/>
  <c r="E83" i="3"/>
  <c r="C133" i="7" s="1"/>
  <c r="D83" i="3"/>
  <c r="C83" i="3"/>
  <c r="B83" i="3"/>
  <c r="AT82" i="3"/>
  <c r="AR82" i="3"/>
  <c r="AO82" i="3"/>
  <c r="AG82" i="3"/>
  <c r="N82" i="3"/>
  <c r="R82" i="3" s="1"/>
  <c r="K136" i="15" s="1"/>
  <c r="I82" i="3"/>
  <c r="G82" i="3"/>
  <c r="F82" i="3"/>
  <c r="E132" i="7" s="1"/>
  <c r="D132" i="7" s="1"/>
  <c r="E82" i="3"/>
  <c r="C132" i="7" s="1"/>
  <c r="D82" i="3"/>
  <c r="C82" i="3"/>
  <c r="B132" i="7" s="1"/>
  <c r="B82" i="3"/>
  <c r="AT81" i="3"/>
  <c r="AR81" i="3"/>
  <c r="AO81" i="3"/>
  <c r="AG81" i="3"/>
  <c r="I81" i="3"/>
  <c r="G81" i="3"/>
  <c r="F81" i="3"/>
  <c r="E131" i="7" s="1"/>
  <c r="D131" i="7" s="1"/>
  <c r="E81" i="3"/>
  <c r="C131" i="7" s="1"/>
  <c r="D81" i="3"/>
  <c r="C81" i="3"/>
  <c r="B81" i="3"/>
  <c r="AT80" i="3"/>
  <c r="AR80" i="3"/>
  <c r="AO80" i="3"/>
  <c r="AG80" i="3"/>
  <c r="N80" i="3"/>
  <c r="R80" i="3" s="1"/>
  <c r="K134" i="15" s="1"/>
  <c r="I80" i="3"/>
  <c r="G80" i="3"/>
  <c r="F80" i="3"/>
  <c r="E130" i="7" s="1"/>
  <c r="D130" i="7" s="1"/>
  <c r="E80" i="3"/>
  <c r="C130" i="7" s="1"/>
  <c r="D80" i="3"/>
  <c r="C80" i="3"/>
  <c r="B130" i="7" s="1"/>
  <c r="B80" i="3"/>
  <c r="AT79" i="3"/>
  <c r="AR79" i="3"/>
  <c r="AO79" i="3"/>
  <c r="AG79" i="3"/>
  <c r="I79" i="3"/>
  <c r="G79" i="3"/>
  <c r="F79" i="3"/>
  <c r="E129" i="7" s="1"/>
  <c r="D129" i="7" s="1"/>
  <c r="E79" i="3"/>
  <c r="C129" i="7" s="1"/>
  <c r="D79" i="3"/>
  <c r="C79" i="3"/>
  <c r="B129" i="7" s="1"/>
  <c r="B79" i="3"/>
  <c r="AT78" i="3"/>
  <c r="AR78" i="3"/>
  <c r="AO78" i="3"/>
  <c r="AG78" i="3"/>
  <c r="I78" i="3"/>
  <c r="G78" i="3"/>
  <c r="F78" i="3"/>
  <c r="E128" i="7" s="1"/>
  <c r="D128" i="7" s="1"/>
  <c r="E78" i="3"/>
  <c r="C128" i="7" s="1"/>
  <c r="D78" i="3"/>
  <c r="C78" i="3"/>
  <c r="B128" i="7" s="1"/>
  <c r="B78" i="3"/>
  <c r="AT77" i="3"/>
  <c r="AR77" i="3"/>
  <c r="AO77" i="3"/>
  <c r="AG77" i="3"/>
  <c r="I77" i="3"/>
  <c r="G77" i="3"/>
  <c r="F77" i="3"/>
  <c r="E127" i="7" s="1"/>
  <c r="D127" i="7" s="1"/>
  <c r="E77" i="3"/>
  <c r="C127" i="7" s="1"/>
  <c r="D77" i="3"/>
  <c r="C77" i="3"/>
  <c r="B127" i="7" s="1"/>
  <c r="B77" i="3"/>
  <c r="AT76" i="3"/>
  <c r="AR76" i="3"/>
  <c r="AO76" i="3"/>
  <c r="AG76" i="3"/>
  <c r="I76" i="3"/>
  <c r="G76" i="3"/>
  <c r="F76" i="3"/>
  <c r="E126" i="7" s="1"/>
  <c r="D126" i="7" s="1"/>
  <c r="E76" i="3"/>
  <c r="C126" i="7" s="1"/>
  <c r="D76" i="3"/>
  <c r="C76" i="3"/>
  <c r="B126" i="7" s="1"/>
  <c r="B76" i="3"/>
  <c r="AT75" i="3"/>
  <c r="AR75" i="3"/>
  <c r="AO75" i="3"/>
  <c r="AG75" i="3"/>
  <c r="I75" i="3"/>
  <c r="G75" i="3"/>
  <c r="F75" i="3"/>
  <c r="E125" i="7" s="1"/>
  <c r="D125" i="7" s="1"/>
  <c r="E75" i="3"/>
  <c r="C125" i="7" s="1"/>
  <c r="D75" i="3"/>
  <c r="C75" i="3"/>
  <c r="B75" i="3"/>
  <c r="AT74" i="3"/>
  <c r="AR74" i="3"/>
  <c r="AO74" i="3"/>
  <c r="AG74" i="3"/>
  <c r="N74" i="3"/>
  <c r="R74" i="3" s="1"/>
  <c r="K128" i="15" s="1"/>
  <c r="I74" i="3"/>
  <c r="G74" i="3"/>
  <c r="F74" i="3"/>
  <c r="E124" i="7" s="1"/>
  <c r="D124" i="7" s="1"/>
  <c r="E74" i="3"/>
  <c r="C124" i="7" s="1"/>
  <c r="D74" i="3"/>
  <c r="C74" i="3"/>
  <c r="B124" i="7" s="1"/>
  <c r="B74" i="3"/>
  <c r="AT73" i="3"/>
  <c r="AR73" i="3"/>
  <c r="AO73" i="3"/>
  <c r="AG73" i="3"/>
  <c r="I73" i="3"/>
  <c r="G73" i="3"/>
  <c r="F73" i="3"/>
  <c r="E123" i="7" s="1"/>
  <c r="D123" i="7" s="1"/>
  <c r="E73" i="3"/>
  <c r="C123" i="7" s="1"/>
  <c r="D73" i="3"/>
  <c r="C73" i="3"/>
  <c r="B73" i="3"/>
  <c r="AT72" i="3"/>
  <c r="AR72" i="3"/>
  <c r="AO72" i="3"/>
  <c r="AG72" i="3"/>
  <c r="N72" i="3"/>
  <c r="R72" i="3" s="1"/>
  <c r="K126" i="15" s="1"/>
  <c r="I72" i="3"/>
  <c r="G72" i="3"/>
  <c r="F72" i="3"/>
  <c r="E122" i="7" s="1"/>
  <c r="D122" i="7" s="1"/>
  <c r="E72" i="3"/>
  <c r="C122" i="7" s="1"/>
  <c r="D72" i="3"/>
  <c r="C72" i="3"/>
  <c r="B122" i="7" s="1"/>
  <c r="B72" i="3"/>
  <c r="AT71" i="3"/>
  <c r="AR71" i="3"/>
  <c r="AO71" i="3"/>
  <c r="AG71" i="3"/>
  <c r="I71" i="3"/>
  <c r="G71" i="3"/>
  <c r="F71" i="3"/>
  <c r="E121" i="7" s="1"/>
  <c r="D121" i="7" s="1"/>
  <c r="E71" i="3"/>
  <c r="C121" i="7" s="1"/>
  <c r="D71" i="3"/>
  <c r="C71" i="3"/>
  <c r="B121" i="7" s="1"/>
  <c r="B71" i="3"/>
  <c r="AT70" i="3"/>
  <c r="AR70" i="3"/>
  <c r="AO70" i="3"/>
  <c r="AG70" i="3"/>
  <c r="I70" i="3"/>
  <c r="G70" i="3"/>
  <c r="F70" i="3"/>
  <c r="E120" i="7" s="1"/>
  <c r="D120" i="7" s="1"/>
  <c r="E70" i="3"/>
  <c r="C120" i="7" s="1"/>
  <c r="D70" i="3"/>
  <c r="C70" i="3"/>
  <c r="B120" i="7" s="1"/>
  <c r="B70" i="3"/>
  <c r="AT69" i="3"/>
  <c r="AR69" i="3"/>
  <c r="AO69" i="3"/>
  <c r="AG69" i="3"/>
  <c r="I69" i="3"/>
  <c r="G69" i="3"/>
  <c r="F69" i="3"/>
  <c r="E119" i="7" s="1"/>
  <c r="D119" i="7" s="1"/>
  <c r="E69" i="3"/>
  <c r="C119" i="7" s="1"/>
  <c r="D69" i="3"/>
  <c r="C69" i="3"/>
  <c r="B119" i="7" s="1"/>
  <c r="B69" i="3"/>
  <c r="AT68" i="3"/>
  <c r="AR68" i="3"/>
  <c r="AO68" i="3"/>
  <c r="AG68" i="3"/>
  <c r="I68" i="3"/>
  <c r="G68" i="3"/>
  <c r="F68" i="3"/>
  <c r="E118" i="7" s="1"/>
  <c r="D118" i="7" s="1"/>
  <c r="E68" i="3"/>
  <c r="C118" i="7" s="1"/>
  <c r="D68" i="3"/>
  <c r="C68" i="3"/>
  <c r="B118" i="7" s="1"/>
  <c r="B68" i="3"/>
  <c r="AT67" i="3"/>
  <c r="AR67" i="3"/>
  <c r="AO67" i="3"/>
  <c r="AG67" i="3"/>
  <c r="I67" i="3"/>
  <c r="G67" i="3"/>
  <c r="F67" i="3"/>
  <c r="E117" i="7" s="1"/>
  <c r="D117" i="7" s="1"/>
  <c r="E67" i="3"/>
  <c r="C117" i="7" s="1"/>
  <c r="D67" i="3"/>
  <c r="C67" i="3"/>
  <c r="B67" i="3"/>
  <c r="AT66" i="3"/>
  <c r="AR66" i="3"/>
  <c r="AO66" i="3"/>
  <c r="AG66" i="3"/>
  <c r="N66" i="3"/>
  <c r="R66" i="3" s="1"/>
  <c r="K120" i="15" s="1"/>
  <c r="I66" i="3"/>
  <c r="G66" i="3"/>
  <c r="F66" i="3"/>
  <c r="E116" i="7" s="1"/>
  <c r="D116" i="7" s="1"/>
  <c r="E66" i="3"/>
  <c r="C116" i="7" s="1"/>
  <c r="D66" i="3"/>
  <c r="C66" i="3"/>
  <c r="B116" i="7" s="1"/>
  <c r="B66" i="3"/>
  <c r="AT65" i="3"/>
  <c r="AR65" i="3"/>
  <c r="AO65" i="3"/>
  <c r="AG65" i="3"/>
  <c r="I65" i="3"/>
  <c r="G65" i="3"/>
  <c r="F65" i="3"/>
  <c r="E115" i="7" s="1"/>
  <c r="D115" i="7" s="1"/>
  <c r="E65" i="3"/>
  <c r="C115" i="7" s="1"/>
  <c r="D65" i="3"/>
  <c r="C65" i="3"/>
  <c r="B65" i="3"/>
  <c r="AT64" i="3"/>
  <c r="AR64" i="3"/>
  <c r="AO64" i="3"/>
  <c r="AG64" i="3"/>
  <c r="N64" i="3"/>
  <c r="R64" i="3" s="1"/>
  <c r="K118" i="15" s="1"/>
  <c r="I64" i="3"/>
  <c r="G64" i="3"/>
  <c r="F64" i="3"/>
  <c r="E114" i="7" s="1"/>
  <c r="D114" i="7" s="1"/>
  <c r="E64" i="3"/>
  <c r="C114" i="7" s="1"/>
  <c r="D64" i="3"/>
  <c r="C64" i="3"/>
  <c r="B114" i="7" s="1"/>
  <c r="B64" i="3"/>
  <c r="AT63" i="3"/>
  <c r="AR63" i="3"/>
  <c r="AO63" i="3"/>
  <c r="AG63" i="3"/>
  <c r="I63" i="3"/>
  <c r="G63" i="3"/>
  <c r="F63" i="3"/>
  <c r="E113" i="7" s="1"/>
  <c r="D113" i="7" s="1"/>
  <c r="E63" i="3"/>
  <c r="C113" i="7" s="1"/>
  <c r="D63" i="3"/>
  <c r="C63" i="3"/>
  <c r="B113" i="7" s="1"/>
  <c r="B63" i="3"/>
  <c r="AT62" i="3"/>
  <c r="AR62" i="3"/>
  <c r="AO62" i="3"/>
  <c r="AG62" i="3"/>
  <c r="I62" i="3"/>
  <c r="G62" i="3"/>
  <c r="F62" i="3"/>
  <c r="E112" i="7" s="1"/>
  <c r="D112" i="7" s="1"/>
  <c r="E62" i="3"/>
  <c r="C112" i="7" s="1"/>
  <c r="D62" i="3"/>
  <c r="C62" i="3"/>
  <c r="B112" i="7" s="1"/>
  <c r="B62" i="3"/>
  <c r="AT61" i="3"/>
  <c r="AR61" i="3"/>
  <c r="AO61" i="3"/>
  <c r="AG61" i="3"/>
  <c r="I61" i="3"/>
  <c r="G61" i="3"/>
  <c r="F61" i="3"/>
  <c r="E111" i="7" s="1"/>
  <c r="D111" i="7" s="1"/>
  <c r="E61" i="3"/>
  <c r="C111" i="7" s="1"/>
  <c r="D61" i="3"/>
  <c r="C61" i="3"/>
  <c r="B111" i="7" s="1"/>
  <c r="B61" i="3"/>
  <c r="AT60" i="3"/>
  <c r="AR60" i="3"/>
  <c r="AO60" i="3"/>
  <c r="AG60" i="3"/>
  <c r="I60" i="3"/>
  <c r="G60" i="3"/>
  <c r="F60" i="3"/>
  <c r="E110" i="7" s="1"/>
  <c r="D110" i="7" s="1"/>
  <c r="E60" i="3"/>
  <c r="C110" i="7" s="1"/>
  <c r="D60" i="3"/>
  <c r="C60" i="3"/>
  <c r="B110" i="7" s="1"/>
  <c r="B60" i="3"/>
  <c r="AT59" i="3"/>
  <c r="AR59" i="3"/>
  <c r="AO59" i="3"/>
  <c r="AG59" i="3"/>
  <c r="I59" i="3"/>
  <c r="G59" i="3"/>
  <c r="F59" i="3"/>
  <c r="E109" i="7" s="1"/>
  <c r="D109" i="7" s="1"/>
  <c r="E59" i="3"/>
  <c r="C109" i="7" s="1"/>
  <c r="D59" i="3"/>
  <c r="C59" i="3"/>
  <c r="B59" i="3"/>
  <c r="AT58" i="3"/>
  <c r="AR58" i="3"/>
  <c r="AO58" i="3"/>
  <c r="AG58" i="3"/>
  <c r="N58" i="3"/>
  <c r="R58" i="3" s="1"/>
  <c r="K112" i="15" s="1"/>
  <c r="I58" i="3"/>
  <c r="G58" i="3"/>
  <c r="F58" i="3"/>
  <c r="E108" i="7" s="1"/>
  <c r="D108" i="7" s="1"/>
  <c r="E58" i="3"/>
  <c r="C108" i="7" s="1"/>
  <c r="D58" i="3"/>
  <c r="C58" i="3"/>
  <c r="B108" i="7" s="1"/>
  <c r="B58" i="3"/>
  <c r="AT57" i="3"/>
  <c r="AR57" i="3"/>
  <c r="AO57" i="3"/>
  <c r="AG57" i="3"/>
  <c r="I57" i="3"/>
  <c r="G57" i="3"/>
  <c r="F57" i="3"/>
  <c r="E107" i="7" s="1"/>
  <c r="D107" i="7" s="1"/>
  <c r="E57" i="3"/>
  <c r="C107" i="7" s="1"/>
  <c r="D57" i="3"/>
  <c r="C57" i="3"/>
  <c r="B57" i="3"/>
  <c r="AT56" i="3"/>
  <c r="AR56" i="3"/>
  <c r="AO56" i="3"/>
  <c r="AG56" i="3"/>
  <c r="N56" i="3"/>
  <c r="R56" i="3" s="1"/>
  <c r="K110" i="15" s="1"/>
  <c r="I56" i="3"/>
  <c r="G56" i="3"/>
  <c r="F56" i="3"/>
  <c r="E106" i="7" s="1"/>
  <c r="D106" i="7" s="1"/>
  <c r="E56" i="3"/>
  <c r="C106" i="7" s="1"/>
  <c r="D56" i="3"/>
  <c r="C56" i="3"/>
  <c r="B106" i="7" s="1"/>
  <c r="B56" i="3"/>
  <c r="AT55" i="3"/>
  <c r="AR55" i="3"/>
  <c r="AO55" i="3"/>
  <c r="AG55" i="3"/>
  <c r="I55" i="3"/>
  <c r="G55" i="3"/>
  <c r="F55" i="3"/>
  <c r="E105" i="7" s="1"/>
  <c r="D105" i="7" s="1"/>
  <c r="E55" i="3"/>
  <c r="C105" i="7" s="1"/>
  <c r="D55" i="3"/>
  <c r="C55" i="3"/>
  <c r="B105" i="7" s="1"/>
  <c r="B55" i="3"/>
  <c r="AT54" i="3"/>
  <c r="AR54" i="3"/>
  <c r="AO54" i="3"/>
  <c r="AG54" i="3"/>
  <c r="I54" i="3"/>
  <c r="G54" i="3"/>
  <c r="F54" i="3"/>
  <c r="E104" i="7" s="1"/>
  <c r="D104" i="7" s="1"/>
  <c r="E54" i="3"/>
  <c r="C104" i="7" s="1"/>
  <c r="D54" i="3"/>
  <c r="C54" i="3"/>
  <c r="B104" i="7" s="1"/>
  <c r="B54" i="3"/>
  <c r="AT53" i="3"/>
  <c r="AR53" i="3"/>
  <c r="AO53" i="3"/>
  <c r="AG53" i="3"/>
  <c r="I53" i="3"/>
  <c r="G53" i="3"/>
  <c r="F53" i="3"/>
  <c r="E103" i="7" s="1"/>
  <c r="D103" i="7" s="1"/>
  <c r="E53" i="3"/>
  <c r="C103" i="7" s="1"/>
  <c r="D53" i="3"/>
  <c r="C53" i="3"/>
  <c r="B103" i="7" s="1"/>
  <c r="B53" i="3"/>
  <c r="AT52" i="3"/>
  <c r="AR52" i="3"/>
  <c r="AO52" i="3"/>
  <c r="AG52" i="3"/>
  <c r="I52" i="3"/>
  <c r="G52" i="3"/>
  <c r="F52" i="3"/>
  <c r="E102" i="7" s="1"/>
  <c r="D102" i="7" s="1"/>
  <c r="E52" i="3"/>
  <c r="C102" i="7" s="1"/>
  <c r="D52" i="3"/>
  <c r="C52" i="3"/>
  <c r="B52" i="3"/>
  <c r="AT51" i="3"/>
  <c r="AR51" i="3"/>
  <c r="AO51" i="3"/>
  <c r="AG51" i="3"/>
  <c r="I51" i="3"/>
  <c r="G51" i="3"/>
  <c r="F51" i="3"/>
  <c r="E101" i="7" s="1"/>
  <c r="D101" i="7" s="1"/>
  <c r="E51" i="3"/>
  <c r="C101" i="7" s="1"/>
  <c r="D51" i="3"/>
  <c r="C51" i="3"/>
  <c r="B51" i="3"/>
  <c r="AT50" i="3"/>
  <c r="AR50" i="3"/>
  <c r="AO50" i="3"/>
  <c r="AG50" i="3"/>
  <c r="N50" i="3"/>
  <c r="R50" i="3" s="1"/>
  <c r="K104" i="15" s="1"/>
  <c r="I50" i="3"/>
  <c r="G50" i="3"/>
  <c r="F50" i="3"/>
  <c r="E100" i="7" s="1"/>
  <c r="D100" i="7" s="1"/>
  <c r="E50" i="3"/>
  <c r="C100" i="7" s="1"/>
  <c r="D50" i="3"/>
  <c r="C50" i="3"/>
  <c r="B100" i="7" s="1"/>
  <c r="B50" i="3"/>
  <c r="AT49" i="3"/>
  <c r="AR49" i="3"/>
  <c r="AO49" i="3"/>
  <c r="AG49" i="3"/>
  <c r="I49" i="3"/>
  <c r="G49" i="3"/>
  <c r="F49" i="3"/>
  <c r="E99" i="7" s="1"/>
  <c r="D99" i="7" s="1"/>
  <c r="E49" i="3"/>
  <c r="C99" i="7" s="1"/>
  <c r="D49" i="3"/>
  <c r="C49" i="3"/>
  <c r="B49" i="3"/>
  <c r="AT48" i="3"/>
  <c r="AR48" i="3"/>
  <c r="AO48" i="3"/>
  <c r="AG48" i="3"/>
  <c r="I48" i="3"/>
  <c r="G48" i="3"/>
  <c r="F48" i="3"/>
  <c r="E98" i="7" s="1"/>
  <c r="D98" i="7" s="1"/>
  <c r="E48" i="3"/>
  <c r="C98" i="7" s="1"/>
  <c r="D48" i="3"/>
  <c r="C48" i="3"/>
  <c r="B48" i="3"/>
  <c r="AT47" i="3"/>
  <c r="AR47" i="3"/>
  <c r="AO47" i="3"/>
  <c r="AG47" i="3"/>
  <c r="I47" i="3"/>
  <c r="G47" i="3"/>
  <c r="F47" i="3"/>
  <c r="E97" i="7" s="1"/>
  <c r="D97" i="7" s="1"/>
  <c r="E47" i="3"/>
  <c r="C97" i="7" s="1"/>
  <c r="D47" i="3"/>
  <c r="C47" i="3"/>
  <c r="AT46" i="3"/>
  <c r="AR46" i="3"/>
  <c r="AO46" i="3"/>
  <c r="AG46" i="3"/>
  <c r="I46" i="3"/>
  <c r="G46" i="3"/>
  <c r="F46" i="3"/>
  <c r="E96" i="7" s="1"/>
  <c r="D96" i="7" s="1"/>
  <c r="E46" i="3"/>
  <c r="C96" i="7" s="1"/>
  <c r="D46" i="3"/>
  <c r="C46" i="3"/>
  <c r="B96" i="7" s="1"/>
  <c r="B46" i="3"/>
  <c r="AT45" i="3"/>
  <c r="AR45" i="3"/>
  <c r="AO45" i="3"/>
  <c r="AG45" i="3"/>
  <c r="I45" i="3"/>
  <c r="G45" i="3"/>
  <c r="F45" i="3"/>
  <c r="E95" i="7" s="1"/>
  <c r="D95" i="7" s="1"/>
  <c r="E45" i="3"/>
  <c r="C95" i="7" s="1"/>
  <c r="D45" i="3"/>
  <c r="C45" i="3"/>
  <c r="B45" i="3"/>
  <c r="AT44" i="3"/>
  <c r="AR44" i="3"/>
  <c r="AO44" i="3"/>
  <c r="AG44" i="3"/>
  <c r="I44" i="3"/>
  <c r="G44" i="3"/>
  <c r="F44" i="3"/>
  <c r="E94" i="7" s="1"/>
  <c r="D94" i="7" s="1"/>
  <c r="E44" i="3"/>
  <c r="C94" i="7" s="1"/>
  <c r="D44" i="3"/>
  <c r="C44" i="3"/>
  <c r="B44" i="3"/>
  <c r="AT43" i="3"/>
  <c r="AR43" i="3"/>
  <c r="AO43" i="3"/>
  <c r="AG43" i="3"/>
  <c r="I43" i="3"/>
  <c r="G43" i="3"/>
  <c r="F43" i="3"/>
  <c r="E93" i="7" s="1"/>
  <c r="D93" i="7" s="1"/>
  <c r="E43" i="3"/>
  <c r="C93" i="7" s="1"/>
  <c r="D43" i="3"/>
  <c r="C43" i="3"/>
  <c r="B93" i="7" s="1"/>
  <c r="B43" i="3"/>
  <c r="AT42" i="3"/>
  <c r="AR42" i="3"/>
  <c r="AO42" i="3"/>
  <c r="AG42" i="3"/>
  <c r="I42" i="3"/>
  <c r="G42" i="3"/>
  <c r="F42" i="3"/>
  <c r="E92" i="7" s="1"/>
  <c r="D92" i="7" s="1"/>
  <c r="E42" i="3"/>
  <c r="C92" i="7" s="1"/>
  <c r="D42" i="3"/>
  <c r="C42" i="3"/>
  <c r="B92" i="7" s="1"/>
  <c r="B42" i="3"/>
  <c r="AT41" i="3"/>
  <c r="AR41" i="3"/>
  <c r="AO41" i="3"/>
  <c r="AG41" i="3"/>
  <c r="I41" i="3"/>
  <c r="G41" i="3"/>
  <c r="F41" i="3"/>
  <c r="E91" i="7" s="1"/>
  <c r="D91" i="7" s="1"/>
  <c r="E41" i="3"/>
  <c r="C91" i="7" s="1"/>
  <c r="D41" i="3"/>
  <c r="C41" i="3"/>
  <c r="B41" i="3"/>
  <c r="AT40" i="3"/>
  <c r="AR40" i="3"/>
  <c r="AO40" i="3"/>
  <c r="AG40" i="3"/>
  <c r="I40" i="3"/>
  <c r="G40" i="3"/>
  <c r="F40" i="3"/>
  <c r="E90" i="7" s="1"/>
  <c r="D90" i="7" s="1"/>
  <c r="E40" i="3"/>
  <c r="C90" i="7" s="1"/>
  <c r="D40" i="3"/>
  <c r="C40" i="3"/>
  <c r="B40" i="3"/>
  <c r="AT39" i="3"/>
  <c r="AR39" i="3"/>
  <c r="AO39" i="3"/>
  <c r="AG39" i="3"/>
  <c r="I39" i="3"/>
  <c r="G39" i="3"/>
  <c r="F39" i="3"/>
  <c r="E89" i="7" s="1"/>
  <c r="D89" i="7" s="1"/>
  <c r="E39" i="3"/>
  <c r="C89" i="7" s="1"/>
  <c r="D39" i="3"/>
  <c r="C39" i="3"/>
  <c r="B89" i="7" s="1"/>
  <c r="B39" i="3"/>
  <c r="AT38" i="3"/>
  <c r="AR38" i="3"/>
  <c r="AO38" i="3"/>
  <c r="AG38" i="3"/>
  <c r="I38" i="3"/>
  <c r="G38" i="3"/>
  <c r="F38" i="3"/>
  <c r="E88" i="7" s="1"/>
  <c r="D88" i="7" s="1"/>
  <c r="E38" i="3"/>
  <c r="C88" i="7" s="1"/>
  <c r="D38" i="3"/>
  <c r="C38" i="3"/>
  <c r="B88" i="7" s="1"/>
  <c r="B38" i="3"/>
  <c r="AT37" i="3"/>
  <c r="AR37" i="3"/>
  <c r="AO37" i="3"/>
  <c r="AG37" i="3"/>
  <c r="I37" i="3"/>
  <c r="G37" i="3"/>
  <c r="F37" i="3"/>
  <c r="E87" i="7" s="1"/>
  <c r="D87" i="7" s="1"/>
  <c r="E37" i="3"/>
  <c r="C87" i="7" s="1"/>
  <c r="D37" i="3"/>
  <c r="C37" i="3"/>
  <c r="B37" i="3"/>
  <c r="AT36" i="3"/>
  <c r="AR36" i="3"/>
  <c r="AO36" i="3"/>
  <c r="AG36" i="3"/>
  <c r="I36" i="3"/>
  <c r="G36" i="3"/>
  <c r="F36" i="3"/>
  <c r="E86" i="7" s="1"/>
  <c r="D86" i="7" s="1"/>
  <c r="E36" i="3"/>
  <c r="C86" i="7" s="1"/>
  <c r="D36" i="3"/>
  <c r="C36" i="3"/>
  <c r="AT35" i="3"/>
  <c r="AR35" i="3"/>
  <c r="AO35" i="3"/>
  <c r="AG35" i="3"/>
  <c r="I35" i="3"/>
  <c r="G35" i="3"/>
  <c r="F35" i="3"/>
  <c r="E85" i="7" s="1"/>
  <c r="D85" i="7" s="1"/>
  <c r="E35" i="3"/>
  <c r="C85" i="7" s="1"/>
  <c r="D35" i="3"/>
  <c r="C35" i="3"/>
  <c r="B35" i="3"/>
  <c r="AT34" i="3"/>
  <c r="AR34" i="3"/>
  <c r="AO34" i="3"/>
  <c r="AG34" i="3"/>
  <c r="N34" i="3"/>
  <c r="R34" i="3" s="1"/>
  <c r="K88" i="15" s="1"/>
  <c r="I34" i="3"/>
  <c r="G34" i="3"/>
  <c r="F34" i="3"/>
  <c r="E84" i="7" s="1"/>
  <c r="D84" i="7" s="1"/>
  <c r="E34" i="3"/>
  <c r="C84" i="7" s="1"/>
  <c r="D34" i="3"/>
  <c r="C34" i="3"/>
  <c r="B84" i="7" s="1"/>
  <c r="B34" i="3"/>
  <c r="AT33" i="3"/>
  <c r="AR33" i="3"/>
  <c r="AO33" i="3"/>
  <c r="AG33" i="3"/>
  <c r="I33" i="3"/>
  <c r="G33" i="3"/>
  <c r="F33" i="3"/>
  <c r="E83" i="7" s="1"/>
  <c r="D83" i="7" s="1"/>
  <c r="E33" i="3"/>
  <c r="C83" i="7" s="1"/>
  <c r="D33" i="3"/>
  <c r="C33" i="3"/>
  <c r="B33" i="3"/>
  <c r="AT32" i="3"/>
  <c r="AR32" i="3"/>
  <c r="AO32" i="3"/>
  <c r="AG32" i="3"/>
  <c r="I32" i="3"/>
  <c r="G32" i="3"/>
  <c r="F32" i="3"/>
  <c r="E82" i="7" s="1"/>
  <c r="D82" i="7" s="1"/>
  <c r="E32" i="3"/>
  <c r="C82" i="7" s="1"/>
  <c r="D32" i="3"/>
  <c r="C32" i="3"/>
  <c r="B32" i="3"/>
  <c r="AT31" i="3"/>
  <c r="AR31" i="3"/>
  <c r="AO31" i="3"/>
  <c r="AG31" i="3"/>
  <c r="I31" i="3"/>
  <c r="G31" i="3"/>
  <c r="F31" i="3"/>
  <c r="E81" i="7" s="1"/>
  <c r="D81" i="7" s="1"/>
  <c r="E31" i="3"/>
  <c r="C81" i="7" s="1"/>
  <c r="D31" i="3"/>
  <c r="C31" i="3"/>
  <c r="B31" i="3"/>
  <c r="AT30" i="3"/>
  <c r="AR30" i="3"/>
  <c r="AO30" i="3"/>
  <c r="AG30" i="3"/>
  <c r="N30" i="3"/>
  <c r="R30" i="3" s="1"/>
  <c r="K84" i="15" s="1"/>
  <c r="I30" i="3"/>
  <c r="G30" i="3"/>
  <c r="F30" i="3"/>
  <c r="E80" i="7" s="1"/>
  <c r="D80" i="7" s="1"/>
  <c r="E30" i="3"/>
  <c r="C80" i="7" s="1"/>
  <c r="D30" i="3"/>
  <c r="C30" i="3"/>
  <c r="B80" i="7" s="1"/>
  <c r="B30" i="3"/>
  <c r="AT29" i="3"/>
  <c r="AR29" i="3"/>
  <c r="AO29" i="3"/>
  <c r="AG29" i="3"/>
  <c r="I29" i="3"/>
  <c r="G29" i="3"/>
  <c r="F29" i="3"/>
  <c r="E79" i="7" s="1"/>
  <c r="D79" i="7" s="1"/>
  <c r="E29" i="3"/>
  <c r="C79" i="7" s="1"/>
  <c r="D29" i="3"/>
  <c r="C29" i="3"/>
  <c r="B29" i="3"/>
  <c r="AT28" i="3"/>
  <c r="AR28" i="3"/>
  <c r="AO28" i="3"/>
  <c r="AG28" i="3"/>
  <c r="I28" i="3"/>
  <c r="G28" i="3"/>
  <c r="F28" i="3"/>
  <c r="E78" i="7" s="1"/>
  <c r="D78" i="7" s="1"/>
  <c r="E28" i="3"/>
  <c r="C78" i="7" s="1"/>
  <c r="D28" i="3"/>
  <c r="C28" i="3"/>
  <c r="B28" i="3"/>
  <c r="AT27" i="3"/>
  <c r="AR27" i="3"/>
  <c r="AO27" i="3"/>
  <c r="AG27" i="3"/>
  <c r="I27" i="3"/>
  <c r="G27" i="3"/>
  <c r="F27" i="3"/>
  <c r="E77" i="7" s="1"/>
  <c r="D77" i="7" s="1"/>
  <c r="E27" i="3"/>
  <c r="C77" i="7" s="1"/>
  <c r="D27" i="3"/>
  <c r="C27" i="3"/>
  <c r="B77" i="7" s="1"/>
  <c r="B27" i="3"/>
  <c r="AT26" i="3"/>
  <c r="AR26" i="3"/>
  <c r="AO26" i="3"/>
  <c r="AG26" i="3"/>
  <c r="I26" i="3"/>
  <c r="G26" i="3"/>
  <c r="F26" i="3"/>
  <c r="E76" i="7" s="1"/>
  <c r="D76" i="7" s="1"/>
  <c r="E26" i="3"/>
  <c r="C76" i="7" s="1"/>
  <c r="D26" i="3"/>
  <c r="C26" i="3"/>
  <c r="AT25" i="3"/>
  <c r="AR25" i="3"/>
  <c r="AO25" i="3"/>
  <c r="AG25" i="3"/>
  <c r="I25" i="3"/>
  <c r="G25" i="3"/>
  <c r="F25" i="3"/>
  <c r="E75" i="7" s="1"/>
  <c r="D75" i="7" s="1"/>
  <c r="E25" i="3"/>
  <c r="C75" i="7" s="1"/>
  <c r="D25" i="3"/>
  <c r="C25" i="3"/>
  <c r="B25" i="3"/>
  <c r="AT24" i="3"/>
  <c r="AR24" i="3"/>
  <c r="AO24" i="3"/>
  <c r="AG24" i="3"/>
  <c r="N24" i="3"/>
  <c r="R24" i="3" s="1"/>
  <c r="I24" i="3"/>
  <c r="G24" i="3"/>
  <c r="F24" i="3"/>
  <c r="E74" i="7" s="1"/>
  <c r="D74" i="7" s="1"/>
  <c r="E24" i="3"/>
  <c r="C74" i="7" s="1"/>
  <c r="D24" i="3"/>
  <c r="C24" i="3"/>
  <c r="B24" i="3"/>
  <c r="AT23" i="3"/>
  <c r="AR23" i="3"/>
  <c r="AO23" i="3"/>
  <c r="AG23" i="3"/>
  <c r="N23" i="3"/>
  <c r="R23" i="3" s="1"/>
  <c r="I23" i="3"/>
  <c r="G23" i="3"/>
  <c r="F23" i="3"/>
  <c r="E73" i="7" s="1"/>
  <c r="D73" i="7" s="1"/>
  <c r="E23" i="3"/>
  <c r="C73" i="7" s="1"/>
  <c r="D23" i="3"/>
  <c r="C23" i="3"/>
  <c r="B23" i="3"/>
  <c r="AT22" i="3"/>
  <c r="AR22" i="3"/>
  <c r="AO22" i="3"/>
  <c r="AG22" i="3"/>
  <c r="I22" i="3"/>
  <c r="G22" i="3"/>
  <c r="F22" i="3"/>
  <c r="E72" i="7" s="1"/>
  <c r="D72" i="7" s="1"/>
  <c r="E22" i="3"/>
  <c r="C72" i="7" s="1"/>
  <c r="D22" i="3"/>
  <c r="C22" i="3"/>
  <c r="B22" i="3"/>
  <c r="AT21" i="3"/>
  <c r="AR21" i="3"/>
  <c r="AO21" i="3"/>
  <c r="AG21" i="3"/>
  <c r="I21" i="3"/>
  <c r="G21" i="3"/>
  <c r="F21" i="3"/>
  <c r="E71" i="7" s="1"/>
  <c r="D71" i="7" s="1"/>
  <c r="E21" i="3"/>
  <c r="C71" i="7" s="1"/>
  <c r="D21" i="3"/>
  <c r="C21" i="3"/>
  <c r="B21" i="3"/>
  <c r="AT20" i="3"/>
  <c r="AR20" i="3"/>
  <c r="AO20" i="3"/>
  <c r="AG20" i="3"/>
  <c r="I20" i="3"/>
  <c r="G20" i="3"/>
  <c r="F20" i="3"/>
  <c r="E70" i="7" s="1"/>
  <c r="D70" i="7" s="1"/>
  <c r="E20" i="3"/>
  <c r="C70" i="7" s="1"/>
  <c r="D20" i="3"/>
  <c r="C20" i="3"/>
  <c r="B20" i="3"/>
  <c r="AT19" i="3"/>
  <c r="AR19" i="3"/>
  <c r="AO19" i="3"/>
  <c r="AG19" i="3"/>
  <c r="I19" i="3"/>
  <c r="G19" i="3"/>
  <c r="F19" i="3"/>
  <c r="E69" i="7" s="1"/>
  <c r="D69" i="7" s="1"/>
  <c r="E19" i="3"/>
  <c r="C69" i="7" s="1"/>
  <c r="D19" i="3"/>
  <c r="C19" i="3"/>
  <c r="B19" i="3"/>
  <c r="AT18" i="3"/>
  <c r="AR18" i="3"/>
  <c r="AO18" i="3"/>
  <c r="AG18" i="3"/>
  <c r="I18" i="3"/>
  <c r="G18" i="3"/>
  <c r="F18" i="3"/>
  <c r="E68" i="7" s="1"/>
  <c r="D68" i="7" s="1"/>
  <c r="E18" i="3"/>
  <c r="C68" i="7" s="1"/>
  <c r="D18" i="3"/>
  <c r="C18" i="3"/>
  <c r="AT17" i="3"/>
  <c r="AR17" i="3"/>
  <c r="AO17" i="3"/>
  <c r="AG17" i="3"/>
  <c r="I17" i="3"/>
  <c r="G17" i="3"/>
  <c r="F17" i="3"/>
  <c r="E67" i="7" s="1"/>
  <c r="D67" i="7" s="1"/>
  <c r="E17" i="3"/>
  <c r="C67" i="7" s="1"/>
  <c r="D17" i="3"/>
  <c r="C17" i="3"/>
  <c r="B17" i="3"/>
  <c r="AT16" i="3"/>
  <c r="AR16" i="3"/>
  <c r="AO16" i="3"/>
  <c r="AG16" i="3"/>
  <c r="N16" i="3"/>
  <c r="R16" i="3" s="1"/>
  <c r="I16" i="3"/>
  <c r="G16" i="3"/>
  <c r="F16" i="3"/>
  <c r="E66" i="7" s="1"/>
  <c r="D66" i="7" s="1"/>
  <c r="E16" i="3"/>
  <c r="C66" i="7" s="1"/>
  <c r="D16" i="3"/>
  <c r="C16" i="3"/>
  <c r="B16" i="3"/>
  <c r="AT15" i="3"/>
  <c r="AR15" i="3"/>
  <c r="AO15" i="3"/>
  <c r="AG15" i="3"/>
  <c r="N15" i="3"/>
  <c r="R15" i="3" s="1"/>
  <c r="I15" i="3"/>
  <c r="G15" i="3"/>
  <c r="F15" i="3"/>
  <c r="E65" i="7" s="1"/>
  <c r="D65" i="7" s="1"/>
  <c r="E15" i="3"/>
  <c r="C65" i="7" s="1"/>
  <c r="D15" i="3"/>
  <c r="C15" i="3"/>
  <c r="B15" i="3"/>
  <c r="AT14" i="3"/>
  <c r="AR14" i="3"/>
  <c r="AO14" i="3"/>
  <c r="AG14" i="3"/>
  <c r="I14" i="3"/>
  <c r="G14" i="3"/>
  <c r="F14" i="3"/>
  <c r="E64" i="7" s="1"/>
  <c r="D64" i="7" s="1"/>
  <c r="E14" i="3"/>
  <c r="C64" i="7" s="1"/>
  <c r="D14" i="3"/>
  <c r="C14" i="3"/>
  <c r="B14" i="3"/>
  <c r="AT13" i="3"/>
  <c r="AR13" i="3"/>
  <c r="AO13" i="3"/>
  <c r="AG13" i="3"/>
  <c r="I13" i="3"/>
  <c r="G13" i="3"/>
  <c r="F13" i="3"/>
  <c r="E63" i="7" s="1"/>
  <c r="D63" i="7" s="1"/>
  <c r="E13" i="3"/>
  <c r="C63" i="7" s="1"/>
  <c r="D13" i="3"/>
  <c r="C13" i="3"/>
  <c r="B13" i="3"/>
  <c r="AT12" i="3"/>
  <c r="AR12" i="3"/>
  <c r="AO12" i="3"/>
  <c r="AG12" i="3"/>
  <c r="N12" i="3"/>
  <c r="R12" i="3" s="1"/>
  <c r="I12" i="3"/>
  <c r="G12" i="3"/>
  <c r="F12" i="3"/>
  <c r="E62" i="7" s="1"/>
  <c r="D62" i="7" s="1"/>
  <c r="E12" i="3"/>
  <c r="C62" i="7" s="1"/>
  <c r="D12" i="3"/>
  <c r="C12" i="3"/>
  <c r="B12" i="3"/>
  <c r="AT11" i="3"/>
  <c r="AR11" i="3"/>
  <c r="AO11" i="3"/>
  <c r="AG11" i="3"/>
  <c r="N11" i="3"/>
  <c r="R11" i="3" s="1"/>
  <c r="I11" i="3"/>
  <c r="G11" i="3"/>
  <c r="F11" i="3"/>
  <c r="E11" i="3"/>
  <c r="D11" i="3"/>
  <c r="C11" i="3"/>
  <c r="B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" i="3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AX1009" i="2"/>
  <c r="AQ1009" i="2"/>
  <c r="AI1009" i="2"/>
  <c r="AC1009" i="2"/>
  <c r="S1009" i="2"/>
  <c r="J1009" i="2"/>
  <c r="H1007" i="3" s="1"/>
  <c r="C1009" i="2"/>
  <c r="B1009" i="2"/>
  <c r="AX1008" i="2"/>
  <c r="AI1008" i="2"/>
  <c r="AC1008" i="2"/>
  <c r="S1008" i="2"/>
  <c r="J1008" i="2"/>
  <c r="H1006" i="3" s="1"/>
  <c r="C1008" i="2"/>
  <c r="AQ1008" i="2" s="1"/>
  <c r="B1008" i="2"/>
  <c r="AX1007" i="2"/>
  <c r="AW1007" i="2"/>
  <c r="AI1007" i="2"/>
  <c r="AC1007" i="2"/>
  <c r="S1007" i="2"/>
  <c r="J1007" i="2"/>
  <c r="H1005" i="3" s="1"/>
  <c r="C1007" i="2"/>
  <c r="AQ1007" i="2" s="1"/>
  <c r="B1007" i="2"/>
  <c r="AX1006" i="2"/>
  <c r="AV1006" i="2"/>
  <c r="AI1006" i="2"/>
  <c r="AC1006" i="2"/>
  <c r="S1006" i="2"/>
  <c r="J1006" i="2"/>
  <c r="H1004" i="3" s="1"/>
  <c r="C1006" i="2"/>
  <c r="AQ1006" i="2" s="1"/>
  <c r="B1006" i="2"/>
  <c r="AX1005" i="2"/>
  <c r="AQ1005" i="2"/>
  <c r="AI1005" i="2"/>
  <c r="AC1005" i="2"/>
  <c r="S1005" i="2"/>
  <c r="J1005" i="2"/>
  <c r="H1003" i="3" s="1"/>
  <c r="C1005" i="2"/>
  <c r="B1005" i="2"/>
  <c r="AX1004" i="2"/>
  <c r="AI1004" i="2"/>
  <c r="AC1004" i="2"/>
  <c r="S1004" i="2"/>
  <c r="J1004" i="2"/>
  <c r="H1002" i="3" s="1"/>
  <c r="C1004" i="2"/>
  <c r="AQ1004" i="2" s="1"/>
  <c r="B1004" i="2"/>
  <c r="AX1003" i="2"/>
  <c r="AW1003" i="2"/>
  <c r="AI1003" i="2"/>
  <c r="AC1003" i="2"/>
  <c r="S1003" i="2"/>
  <c r="J1003" i="2"/>
  <c r="H1001" i="3" s="1"/>
  <c r="C1003" i="2"/>
  <c r="AQ1003" i="2" s="1"/>
  <c r="B1003" i="2"/>
  <c r="AX1002" i="2"/>
  <c r="AV1002" i="2"/>
  <c r="AR1002" i="2"/>
  <c r="AS1002" i="2" s="1"/>
  <c r="AQ1002" i="2"/>
  <c r="AI1002" i="2"/>
  <c r="AC1002" i="2"/>
  <c r="S1002" i="2"/>
  <c r="J1002" i="2"/>
  <c r="H1000" i="3" s="1"/>
  <c r="C1002" i="2"/>
  <c r="B1002" i="2"/>
  <c r="AX1001" i="2"/>
  <c r="AQ1001" i="2"/>
  <c r="AI1001" i="2"/>
  <c r="AC1001" i="2"/>
  <c r="S1001" i="2"/>
  <c r="J1001" i="2"/>
  <c r="H999" i="3" s="1"/>
  <c r="C1001" i="2"/>
  <c r="B1001" i="2"/>
  <c r="AX1000" i="2"/>
  <c r="AT1000" i="2"/>
  <c r="AI1000" i="2"/>
  <c r="AC1000" i="2"/>
  <c r="S1000" i="2"/>
  <c r="J1000" i="2"/>
  <c r="H998" i="3" s="1"/>
  <c r="C1000" i="2"/>
  <c r="AQ1000" i="2" s="1"/>
  <c r="B1000" i="2"/>
  <c r="AX999" i="2"/>
  <c r="AW999" i="2"/>
  <c r="AI999" i="2"/>
  <c r="AC999" i="2"/>
  <c r="S999" i="2"/>
  <c r="J999" i="2"/>
  <c r="H997" i="3" s="1"/>
  <c r="C999" i="2"/>
  <c r="AQ999" i="2" s="1"/>
  <c r="B999" i="2"/>
  <c r="AX998" i="2"/>
  <c r="AV998" i="2"/>
  <c r="AR998" i="2"/>
  <c r="AS998" i="2" s="1"/>
  <c r="AQ998" i="2"/>
  <c r="AI998" i="2"/>
  <c r="AC998" i="2"/>
  <c r="S998" i="2"/>
  <c r="J998" i="2"/>
  <c r="H996" i="3" s="1"/>
  <c r="C998" i="2"/>
  <c r="B998" i="2"/>
  <c r="AX997" i="2"/>
  <c r="AQ997" i="2"/>
  <c r="AI997" i="2"/>
  <c r="AC997" i="2"/>
  <c r="S997" i="2"/>
  <c r="J997" i="2"/>
  <c r="H995" i="3" s="1"/>
  <c r="C997" i="2"/>
  <c r="B997" i="2"/>
  <c r="AX996" i="2"/>
  <c r="AT996" i="2"/>
  <c r="AI996" i="2"/>
  <c r="AC996" i="2"/>
  <c r="S996" i="2"/>
  <c r="J996" i="2"/>
  <c r="H994" i="3" s="1"/>
  <c r="C996" i="2"/>
  <c r="AQ996" i="2" s="1"/>
  <c r="B996" i="2"/>
  <c r="AX995" i="2"/>
  <c r="AW995" i="2"/>
  <c r="AI995" i="2"/>
  <c r="AC995" i="2"/>
  <c r="S995" i="2"/>
  <c r="J995" i="2"/>
  <c r="H993" i="3" s="1"/>
  <c r="C995" i="2"/>
  <c r="AQ995" i="2" s="1"/>
  <c r="B995" i="2"/>
  <c r="AX994" i="2"/>
  <c r="AV994" i="2"/>
  <c r="AR994" i="2"/>
  <c r="AS994" i="2" s="1"/>
  <c r="AQ994" i="2"/>
  <c r="AI994" i="2"/>
  <c r="AC994" i="2"/>
  <c r="S994" i="2"/>
  <c r="J994" i="2"/>
  <c r="H992" i="3" s="1"/>
  <c r="C994" i="2"/>
  <c r="B994" i="2"/>
  <c r="AX993" i="2"/>
  <c r="AQ993" i="2"/>
  <c r="AI993" i="2"/>
  <c r="AC993" i="2"/>
  <c r="S993" i="2"/>
  <c r="J993" i="2"/>
  <c r="H991" i="3" s="1"/>
  <c r="C993" i="2"/>
  <c r="B993" i="2"/>
  <c r="AX992" i="2"/>
  <c r="AI992" i="2"/>
  <c r="AC992" i="2"/>
  <c r="S992" i="2"/>
  <c r="J992" i="2"/>
  <c r="H990" i="3" s="1"/>
  <c r="C992" i="2"/>
  <c r="AQ992" i="2" s="1"/>
  <c r="B992" i="2"/>
  <c r="AX991" i="2"/>
  <c r="AI991" i="2"/>
  <c r="AC991" i="2"/>
  <c r="S991" i="2"/>
  <c r="J991" i="2"/>
  <c r="H989" i="3" s="1"/>
  <c r="C991" i="2"/>
  <c r="AQ991" i="2" s="1"/>
  <c r="B991" i="2"/>
  <c r="AX990" i="2"/>
  <c r="AV990" i="2"/>
  <c r="AR990" i="2"/>
  <c r="AS990" i="2" s="1"/>
  <c r="AQ990" i="2"/>
  <c r="AI990" i="2"/>
  <c r="AC990" i="2"/>
  <c r="S990" i="2"/>
  <c r="J990" i="2"/>
  <c r="H988" i="3" s="1"/>
  <c r="C990" i="2"/>
  <c r="B990" i="2"/>
  <c r="AX989" i="2"/>
  <c r="AQ989" i="2"/>
  <c r="AI989" i="2"/>
  <c r="AC989" i="2"/>
  <c r="S989" i="2"/>
  <c r="J989" i="2"/>
  <c r="H987" i="3" s="1"/>
  <c r="C989" i="2"/>
  <c r="B989" i="2"/>
  <c r="AX988" i="2"/>
  <c r="AW988" i="2"/>
  <c r="AT988" i="2"/>
  <c r="AI988" i="2"/>
  <c r="AC988" i="2"/>
  <c r="S988" i="2"/>
  <c r="J988" i="2"/>
  <c r="H986" i="3" s="1"/>
  <c r="C988" i="2"/>
  <c r="AQ988" i="2" s="1"/>
  <c r="B988" i="2"/>
  <c r="AX987" i="2"/>
  <c r="AR987" i="2"/>
  <c r="AS987" i="2" s="1"/>
  <c r="AI987" i="2"/>
  <c r="AC987" i="2"/>
  <c r="S987" i="2"/>
  <c r="J987" i="2"/>
  <c r="H985" i="3" s="1"/>
  <c r="C987" i="2"/>
  <c r="AQ987" i="2" s="1"/>
  <c r="AV987" i="2" s="1"/>
  <c r="B987" i="2"/>
  <c r="AX986" i="2"/>
  <c r="AQ986" i="2"/>
  <c r="AI986" i="2"/>
  <c r="AC986" i="2"/>
  <c r="S986" i="2"/>
  <c r="J986" i="2"/>
  <c r="H984" i="3" s="1"/>
  <c r="C986" i="2"/>
  <c r="B986" i="2"/>
  <c r="AX985" i="2"/>
  <c r="AI985" i="2"/>
  <c r="AC985" i="2"/>
  <c r="S985" i="2"/>
  <c r="J985" i="2"/>
  <c r="H983" i="3" s="1"/>
  <c r="C985" i="2"/>
  <c r="AQ985" i="2" s="1"/>
  <c r="B985" i="2"/>
  <c r="AX984" i="2"/>
  <c r="AW984" i="2"/>
  <c r="AT984" i="2"/>
  <c r="AI984" i="2"/>
  <c r="AC984" i="2"/>
  <c r="S984" i="2"/>
  <c r="J984" i="2"/>
  <c r="H982" i="3" s="1"/>
  <c r="C984" i="2"/>
  <c r="AQ984" i="2" s="1"/>
  <c r="B984" i="2"/>
  <c r="AX983" i="2"/>
  <c r="AR983" i="2"/>
  <c r="AS983" i="2" s="1"/>
  <c r="AI983" i="2"/>
  <c r="AC983" i="2"/>
  <c r="S983" i="2"/>
  <c r="J983" i="2"/>
  <c r="H981" i="3" s="1"/>
  <c r="C983" i="2"/>
  <c r="AQ983" i="2" s="1"/>
  <c r="AV983" i="2" s="1"/>
  <c r="B983" i="2"/>
  <c r="AX982" i="2"/>
  <c r="AQ982" i="2"/>
  <c r="AI982" i="2"/>
  <c r="AC982" i="2"/>
  <c r="S982" i="2"/>
  <c r="J982" i="2"/>
  <c r="H980" i="3" s="1"/>
  <c r="C982" i="2"/>
  <c r="B982" i="2"/>
  <c r="AX981" i="2"/>
  <c r="AI981" i="2"/>
  <c r="AC981" i="2"/>
  <c r="S981" i="2"/>
  <c r="J981" i="2"/>
  <c r="H979" i="3" s="1"/>
  <c r="C981" i="2"/>
  <c r="AQ981" i="2" s="1"/>
  <c r="B981" i="2"/>
  <c r="AX980" i="2"/>
  <c r="AW980" i="2"/>
  <c r="AT980" i="2"/>
  <c r="AI980" i="2"/>
  <c r="AC980" i="2"/>
  <c r="S980" i="2"/>
  <c r="J980" i="2"/>
  <c r="H978" i="3" s="1"/>
  <c r="C980" i="2"/>
  <c r="AQ980" i="2" s="1"/>
  <c r="B980" i="2"/>
  <c r="AX979" i="2"/>
  <c r="AR979" i="2"/>
  <c r="AS979" i="2" s="1"/>
  <c r="AI979" i="2"/>
  <c r="AC979" i="2"/>
  <c r="S979" i="2"/>
  <c r="J979" i="2"/>
  <c r="H977" i="3" s="1"/>
  <c r="C979" i="2"/>
  <c r="AQ979" i="2" s="1"/>
  <c r="AV979" i="2" s="1"/>
  <c r="B979" i="2"/>
  <c r="AX978" i="2"/>
  <c r="AQ978" i="2"/>
  <c r="AI978" i="2"/>
  <c r="AC978" i="2"/>
  <c r="S978" i="2"/>
  <c r="J978" i="2"/>
  <c r="H976" i="3" s="1"/>
  <c r="C978" i="2"/>
  <c r="B978" i="2"/>
  <c r="AX977" i="2"/>
  <c r="AI977" i="2"/>
  <c r="AC977" i="2"/>
  <c r="S977" i="2"/>
  <c r="J977" i="2"/>
  <c r="H975" i="3" s="1"/>
  <c r="C977" i="2"/>
  <c r="AQ977" i="2" s="1"/>
  <c r="B977" i="2"/>
  <c r="AX976" i="2"/>
  <c r="AW976" i="2"/>
  <c r="AT976" i="2"/>
  <c r="AI976" i="2"/>
  <c r="AC976" i="2"/>
  <c r="S976" i="2"/>
  <c r="J976" i="2"/>
  <c r="H974" i="3" s="1"/>
  <c r="C976" i="2"/>
  <c r="AQ976" i="2" s="1"/>
  <c r="B976" i="2"/>
  <c r="AX975" i="2"/>
  <c r="AS975" i="2"/>
  <c r="AR975" i="2"/>
  <c r="AI975" i="2"/>
  <c r="AC975" i="2"/>
  <c r="S975" i="2"/>
  <c r="J975" i="2"/>
  <c r="H973" i="3" s="1"/>
  <c r="C975" i="2"/>
  <c r="AQ975" i="2" s="1"/>
  <c r="AV975" i="2" s="1"/>
  <c r="B975" i="2"/>
  <c r="AX974" i="2"/>
  <c r="AQ974" i="2"/>
  <c r="AI974" i="2"/>
  <c r="AC974" i="2"/>
  <c r="S974" i="2"/>
  <c r="J974" i="2"/>
  <c r="H972" i="3" s="1"/>
  <c r="C974" i="2"/>
  <c r="B974" i="2"/>
  <c r="AX973" i="2"/>
  <c r="AQ973" i="2"/>
  <c r="AI973" i="2"/>
  <c r="AC973" i="2"/>
  <c r="S973" i="2"/>
  <c r="J973" i="2"/>
  <c r="H971" i="3" s="1"/>
  <c r="C973" i="2"/>
  <c r="B973" i="2"/>
  <c r="AX972" i="2"/>
  <c r="AW972" i="2"/>
  <c r="AT972" i="2"/>
  <c r="AI972" i="2"/>
  <c r="AC972" i="2"/>
  <c r="S972" i="2"/>
  <c r="J972" i="2"/>
  <c r="H970" i="3" s="1"/>
  <c r="C972" i="2"/>
  <c r="AQ972" i="2" s="1"/>
  <c r="B972" i="2"/>
  <c r="AX971" i="2"/>
  <c r="AR971" i="2"/>
  <c r="AS971" i="2" s="1"/>
  <c r="AI971" i="2"/>
  <c r="AC971" i="2"/>
  <c r="S971" i="2"/>
  <c r="J971" i="2"/>
  <c r="H969" i="3" s="1"/>
  <c r="C971" i="2"/>
  <c r="AQ971" i="2" s="1"/>
  <c r="AV971" i="2" s="1"/>
  <c r="B971" i="2"/>
  <c r="AX970" i="2"/>
  <c r="AQ970" i="2"/>
  <c r="AI970" i="2"/>
  <c r="AC970" i="2"/>
  <c r="S970" i="2"/>
  <c r="J970" i="2"/>
  <c r="H968" i="3" s="1"/>
  <c r="C970" i="2"/>
  <c r="B970" i="2"/>
  <c r="AX969" i="2"/>
  <c r="AI969" i="2"/>
  <c r="AC969" i="2"/>
  <c r="S969" i="2"/>
  <c r="J969" i="2"/>
  <c r="H967" i="3" s="1"/>
  <c r="C969" i="2"/>
  <c r="AQ969" i="2" s="1"/>
  <c r="B969" i="2"/>
  <c r="AX968" i="2"/>
  <c r="AW968" i="2"/>
  <c r="AT968" i="2"/>
  <c r="AI968" i="2"/>
  <c r="AC968" i="2"/>
  <c r="S968" i="2"/>
  <c r="J968" i="2"/>
  <c r="H966" i="3" s="1"/>
  <c r="C968" i="2"/>
  <c r="AQ968" i="2" s="1"/>
  <c r="B968" i="2"/>
  <c r="AX967" i="2"/>
  <c r="AQ967" i="2"/>
  <c r="AI967" i="2"/>
  <c r="AC967" i="2"/>
  <c r="S967" i="2"/>
  <c r="J967" i="2"/>
  <c r="H965" i="3" s="1"/>
  <c r="C967" i="2"/>
  <c r="B967" i="2"/>
  <c r="AX966" i="2"/>
  <c r="AW966" i="2"/>
  <c r="AI966" i="2"/>
  <c r="AC966" i="2"/>
  <c r="S966" i="2"/>
  <c r="J966" i="2"/>
  <c r="H964" i="3" s="1"/>
  <c r="C966" i="2"/>
  <c r="AQ966" i="2" s="1"/>
  <c r="B966" i="2"/>
  <c r="AX965" i="2"/>
  <c r="AW965" i="2"/>
  <c r="AV965" i="2"/>
  <c r="AS965" i="2"/>
  <c r="AR965" i="2"/>
  <c r="AQ965" i="2"/>
  <c r="AI965" i="2"/>
  <c r="AC965" i="2"/>
  <c r="S965" i="2"/>
  <c r="J965" i="2"/>
  <c r="H963" i="3" s="1"/>
  <c r="C965" i="2"/>
  <c r="B965" i="2"/>
  <c r="AX964" i="2"/>
  <c r="AV964" i="2"/>
  <c r="AQ964" i="2"/>
  <c r="AI964" i="2"/>
  <c r="AC964" i="2"/>
  <c r="S964" i="2"/>
  <c r="J964" i="2"/>
  <c r="H962" i="3" s="1"/>
  <c r="C964" i="2"/>
  <c r="B964" i="2"/>
  <c r="AX963" i="2"/>
  <c r="AT963" i="2"/>
  <c r="AI963" i="2"/>
  <c r="AC963" i="2"/>
  <c r="S963" i="2"/>
  <c r="J963" i="2"/>
  <c r="H961" i="3" s="1"/>
  <c r="C963" i="2"/>
  <c r="AQ963" i="2" s="1"/>
  <c r="B963" i="2"/>
  <c r="AX962" i="2"/>
  <c r="AI962" i="2"/>
  <c r="AC962" i="2"/>
  <c r="S962" i="2"/>
  <c r="J962" i="2"/>
  <c r="H960" i="3" s="1"/>
  <c r="C962" i="2"/>
  <c r="AQ962" i="2" s="1"/>
  <c r="B962" i="2"/>
  <c r="AX961" i="2"/>
  <c r="AW961" i="2"/>
  <c r="AV961" i="2"/>
  <c r="AR961" i="2"/>
  <c r="AS961" i="2" s="1"/>
  <c r="AQ961" i="2"/>
  <c r="AI961" i="2"/>
  <c r="AC961" i="2"/>
  <c r="S961" i="2"/>
  <c r="J961" i="2"/>
  <c r="H959" i="3" s="1"/>
  <c r="C961" i="2"/>
  <c r="B961" i="2"/>
  <c r="AX960" i="2"/>
  <c r="AV960" i="2"/>
  <c r="AQ960" i="2"/>
  <c r="AI960" i="2"/>
  <c r="AC960" i="2"/>
  <c r="S960" i="2"/>
  <c r="J960" i="2"/>
  <c r="H958" i="3" s="1"/>
  <c r="C960" i="2"/>
  <c r="B960" i="2"/>
  <c r="AX959" i="2"/>
  <c r="AI959" i="2"/>
  <c r="AC959" i="2"/>
  <c r="S959" i="2"/>
  <c r="J959" i="2"/>
  <c r="H957" i="3" s="1"/>
  <c r="C959" i="2"/>
  <c r="AQ959" i="2" s="1"/>
  <c r="B959" i="2"/>
  <c r="AX958" i="2"/>
  <c r="AW958" i="2"/>
  <c r="AT958" i="2"/>
  <c r="AI958" i="2"/>
  <c r="AC958" i="2"/>
  <c r="S958" i="2"/>
  <c r="J958" i="2"/>
  <c r="H956" i="3" s="1"/>
  <c r="C958" i="2"/>
  <c r="AQ958" i="2" s="1"/>
  <c r="B958" i="2"/>
  <c r="AX957" i="2"/>
  <c r="AW957" i="2"/>
  <c r="AV957" i="2"/>
  <c r="AR957" i="2"/>
  <c r="AS957" i="2" s="1"/>
  <c r="AQ957" i="2"/>
  <c r="AI957" i="2"/>
  <c r="AC957" i="2"/>
  <c r="S957" i="2"/>
  <c r="J957" i="2"/>
  <c r="H955" i="3" s="1"/>
  <c r="C957" i="2"/>
  <c r="B957" i="2"/>
  <c r="AX956" i="2"/>
  <c r="AQ956" i="2"/>
  <c r="AI956" i="2"/>
  <c r="AC956" i="2"/>
  <c r="S956" i="2"/>
  <c r="J956" i="2"/>
  <c r="H954" i="3" s="1"/>
  <c r="C956" i="2"/>
  <c r="B956" i="2"/>
  <c r="AX955" i="2"/>
  <c r="AI955" i="2"/>
  <c r="AC955" i="2"/>
  <c r="S955" i="2"/>
  <c r="J955" i="2"/>
  <c r="H953" i="3" s="1"/>
  <c r="C955" i="2"/>
  <c r="AQ955" i="2" s="1"/>
  <c r="B955" i="2"/>
  <c r="AX954" i="2"/>
  <c r="AW954" i="2"/>
  <c r="AT954" i="2"/>
  <c r="AI954" i="2"/>
  <c r="AC954" i="2"/>
  <c r="S954" i="2"/>
  <c r="J954" i="2"/>
  <c r="H952" i="3" s="1"/>
  <c r="C954" i="2"/>
  <c r="AQ954" i="2" s="1"/>
  <c r="B954" i="2"/>
  <c r="AX953" i="2"/>
  <c r="AW953" i="2"/>
  <c r="AV953" i="2"/>
  <c r="AR953" i="2"/>
  <c r="AS953" i="2" s="1"/>
  <c r="AQ953" i="2"/>
  <c r="AI953" i="2"/>
  <c r="AC953" i="2"/>
  <c r="S953" i="2"/>
  <c r="J953" i="2"/>
  <c r="H951" i="3" s="1"/>
  <c r="C953" i="2"/>
  <c r="B953" i="2"/>
  <c r="AX952" i="2"/>
  <c r="AV952" i="2"/>
  <c r="AR952" i="2"/>
  <c r="AS952" i="2" s="1"/>
  <c r="AQ952" i="2"/>
  <c r="AI952" i="2"/>
  <c r="AC952" i="2"/>
  <c r="S952" i="2"/>
  <c r="J952" i="2"/>
  <c r="H950" i="3" s="1"/>
  <c r="C952" i="2"/>
  <c r="B952" i="2"/>
  <c r="AX951" i="2"/>
  <c r="AQ951" i="2"/>
  <c r="AI951" i="2"/>
  <c r="AC951" i="2"/>
  <c r="S951" i="2"/>
  <c r="J951" i="2"/>
  <c r="H949" i="3" s="1"/>
  <c r="C951" i="2"/>
  <c r="B951" i="2"/>
  <c r="AX950" i="2"/>
  <c r="AW950" i="2"/>
  <c r="AI950" i="2"/>
  <c r="AC950" i="2"/>
  <c r="S950" i="2"/>
  <c r="J950" i="2"/>
  <c r="H948" i="3" s="1"/>
  <c r="C950" i="2"/>
  <c r="AQ950" i="2" s="1"/>
  <c r="B950" i="2"/>
  <c r="AX949" i="2"/>
  <c r="AT949" i="2"/>
  <c r="AI949" i="2"/>
  <c r="AC949" i="2"/>
  <c r="S949" i="2"/>
  <c r="J949" i="2"/>
  <c r="H947" i="3" s="1"/>
  <c r="C949" i="2"/>
  <c r="AQ949" i="2" s="1"/>
  <c r="B949" i="2"/>
  <c r="AX948" i="2"/>
  <c r="AV948" i="2"/>
  <c r="AQ948" i="2"/>
  <c r="AI948" i="2"/>
  <c r="AC948" i="2"/>
  <c r="S948" i="2"/>
  <c r="J948" i="2"/>
  <c r="H946" i="3" s="1"/>
  <c r="C948" i="2"/>
  <c r="B948" i="2"/>
  <c r="AX947" i="2"/>
  <c r="AI947" i="2"/>
  <c r="AC947" i="2"/>
  <c r="S947" i="2"/>
  <c r="J947" i="2"/>
  <c r="H945" i="3" s="1"/>
  <c r="C947" i="2"/>
  <c r="AQ947" i="2" s="1"/>
  <c r="B947" i="2"/>
  <c r="AX946" i="2"/>
  <c r="AI946" i="2"/>
  <c r="AC946" i="2"/>
  <c r="S946" i="2"/>
  <c r="J946" i="2"/>
  <c r="H944" i="3" s="1"/>
  <c r="C946" i="2"/>
  <c r="AQ946" i="2" s="1"/>
  <c r="AT946" i="2" s="1"/>
  <c r="B946" i="2"/>
  <c r="AX945" i="2"/>
  <c r="AT945" i="2"/>
  <c r="AI945" i="2"/>
  <c r="AC945" i="2"/>
  <c r="S945" i="2"/>
  <c r="J945" i="2"/>
  <c r="H943" i="3" s="1"/>
  <c r="C945" i="2"/>
  <c r="AQ945" i="2" s="1"/>
  <c r="B945" i="2"/>
  <c r="AX944" i="2"/>
  <c r="AQ944" i="2"/>
  <c r="AV944" i="2" s="1"/>
  <c r="AI944" i="2"/>
  <c r="AC944" i="2"/>
  <c r="S944" i="2"/>
  <c r="J944" i="2"/>
  <c r="H942" i="3" s="1"/>
  <c r="C944" i="2"/>
  <c r="B944" i="2"/>
  <c r="AX943" i="2"/>
  <c r="AR943" i="2"/>
  <c r="AS943" i="2" s="1"/>
  <c r="AI943" i="2"/>
  <c r="AC943" i="2"/>
  <c r="S943" i="2"/>
  <c r="J943" i="2"/>
  <c r="H941" i="3" s="1"/>
  <c r="C943" i="2"/>
  <c r="AQ943" i="2" s="1"/>
  <c r="B943" i="2"/>
  <c r="AX942" i="2"/>
  <c r="AT942" i="2"/>
  <c r="AI942" i="2"/>
  <c r="AC942" i="2"/>
  <c r="S942" i="2"/>
  <c r="J942" i="2"/>
  <c r="H940" i="3" s="1"/>
  <c r="C942" i="2"/>
  <c r="AQ942" i="2" s="1"/>
  <c r="B942" i="2"/>
  <c r="AX941" i="2"/>
  <c r="AT941" i="2"/>
  <c r="AI941" i="2"/>
  <c r="AC941" i="2"/>
  <c r="S941" i="2"/>
  <c r="J941" i="2"/>
  <c r="H939" i="3" s="1"/>
  <c r="C941" i="2"/>
  <c r="AQ941" i="2" s="1"/>
  <c r="B941" i="2"/>
  <c r="AX940" i="2"/>
  <c r="AV940" i="2"/>
  <c r="AQ940" i="2"/>
  <c r="AI940" i="2"/>
  <c r="AC940" i="2"/>
  <c r="S940" i="2"/>
  <c r="J940" i="2"/>
  <c r="H938" i="3" s="1"/>
  <c r="C940" i="2"/>
  <c r="B940" i="2"/>
  <c r="AX939" i="2"/>
  <c r="AI939" i="2"/>
  <c r="AC939" i="2"/>
  <c r="S939" i="2"/>
  <c r="J939" i="2"/>
  <c r="H937" i="3" s="1"/>
  <c r="C939" i="2"/>
  <c r="AQ939" i="2" s="1"/>
  <c r="B939" i="2"/>
  <c r="AX938" i="2"/>
  <c r="AT938" i="2"/>
  <c r="AQ938" i="2"/>
  <c r="AI938" i="2"/>
  <c r="AC938" i="2"/>
  <c r="S938" i="2"/>
  <c r="J938" i="2"/>
  <c r="H936" i="3" s="1"/>
  <c r="C938" i="2"/>
  <c r="B938" i="2"/>
  <c r="AX937" i="2"/>
  <c r="AT937" i="2"/>
  <c r="AI937" i="2"/>
  <c r="AC937" i="2"/>
  <c r="S937" i="2"/>
  <c r="J937" i="2"/>
  <c r="H935" i="3" s="1"/>
  <c r="C937" i="2"/>
  <c r="AQ937" i="2" s="1"/>
  <c r="B937" i="2"/>
  <c r="AX936" i="2"/>
  <c r="AW936" i="2"/>
  <c r="AQ936" i="2"/>
  <c r="AV936" i="2" s="1"/>
  <c r="AI936" i="2"/>
  <c r="AC936" i="2"/>
  <c r="S936" i="2"/>
  <c r="J936" i="2"/>
  <c r="H934" i="3" s="1"/>
  <c r="C936" i="2"/>
  <c r="B936" i="2"/>
  <c r="AX935" i="2"/>
  <c r="AI935" i="2"/>
  <c r="AC935" i="2"/>
  <c r="S935" i="2"/>
  <c r="J935" i="2"/>
  <c r="H933" i="3" s="1"/>
  <c r="C935" i="2"/>
  <c r="AQ935" i="2" s="1"/>
  <c r="AV935" i="2" s="1"/>
  <c r="B935" i="2"/>
  <c r="AX934" i="2"/>
  <c r="AQ934" i="2"/>
  <c r="AI934" i="2"/>
  <c r="AC934" i="2"/>
  <c r="S934" i="2"/>
  <c r="J934" i="2"/>
  <c r="H932" i="3" s="1"/>
  <c r="C934" i="2"/>
  <c r="B934" i="2"/>
  <c r="AX933" i="2"/>
  <c r="AT933" i="2"/>
  <c r="AI933" i="2"/>
  <c r="AC933" i="2"/>
  <c r="S933" i="2"/>
  <c r="J933" i="2"/>
  <c r="H931" i="3" s="1"/>
  <c r="C933" i="2"/>
  <c r="AQ933" i="2" s="1"/>
  <c r="B933" i="2"/>
  <c r="AX932" i="2"/>
  <c r="AW932" i="2"/>
  <c r="AQ932" i="2"/>
  <c r="AV932" i="2" s="1"/>
  <c r="AI932" i="2"/>
  <c r="AC932" i="2"/>
  <c r="S932" i="2"/>
  <c r="J932" i="2"/>
  <c r="H930" i="3" s="1"/>
  <c r="C932" i="2"/>
  <c r="B932" i="2"/>
  <c r="AX931" i="2"/>
  <c r="AV931" i="2"/>
  <c r="AR931" i="2"/>
  <c r="AS931" i="2" s="1"/>
  <c r="AI931" i="2"/>
  <c r="AC931" i="2"/>
  <c r="S931" i="2"/>
  <c r="J931" i="2"/>
  <c r="H929" i="3" s="1"/>
  <c r="C931" i="2"/>
  <c r="AQ931" i="2" s="1"/>
  <c r="B931" i="2"/>
  <c r="AX930" i="2"/>
  <c r="AQ930" i="2"/>
  <c r="AI930" i="2"/>
  <c r="AC930" i="2"/>
  <c r="S930" i="2"/>
  <c r="J930" i="2"/>
  <c r="H928" i="3" s="1"/>
  <c r="C930" i="2"/>
  <c r="B930" i="2"/>
  <c r="AX929" i="2"/>
  <c r="AI929" i="2"/>
  <c r="AC929" i="2"/>
  <c r="S929" i="2"/>
  <c r="J929" i="2"/>
  <c r="H927" i="3" s="1"/>
  <c r="C929" i="2"/>
  <c r="AQ929" i="2" s="1"/>
  <c r="B929" i="2"/>
  <c r="AX928" i="2"/>
  <c r="AW928" i="2"/>
  <c r="AQ928" i="2"/>
  <c r="AV928" i="2" s="1"/>
  <c r="AI928" i="2"/>
  <c r="AC928" i="2"/>
  <c r="S928" i="2"/>
  <c r="J928" i="2"/>
  <c r="H926" i="3" s="1"/>
  <c r="C928" i="2"/>
  <c r="B928" i="2"/>
  <c r="AX927" i="2"/>
  <c r="AV927" i="2"/>
  <c r="AR927" i="2"/>
  <c r="AS927" i="2" s="1"/>
  <c r="AI927" i="2"/>
  <c r="AC927" i="2"/>
  <c r="S927" i="2"/>
  <c r="J927" i="2"/>
  <c r="H925" i="3" s="1"/>
  <c r="C927" i="2"/>
  <c r="AQ927" i="2" s="1"/>
  <c r="B927" i="2"/>
  <c r="AX926" i="2"/>
  <c r="AQ926" i="2"/>
  <c r="AI926" i="2"/>
  <c r="AC926" i="2"/>
  <c r="S926" i="2"/>
  <c r="J926" i="2"/>
  <c r="H924" i="3" s="1"/>
  <c r="C926" i="2"/>
  <c r="B926" i="2"/>
  <c r="AX925" i="2"/>
  <c r="AI925" i="2"/>
  <c r="AC925" i="2"/>
  <c r="S925" i="2"/>
  <c r="J925" i="2"/>
  <c r="H923" i="3" s="1"/>
  <c r="C925" i="2"/>
  <c r="AQ925" i="2" s="1"/>
  <c r="AT925" i="2" s="1"/>
  <c r="B925" i="2"/>
  <c r="AX924" i="2"/>
  <c r="AW924" i="2"/>
  <c r="AQ924" i="2"/>
  <c r="AV924" i="2" s="1"/>
  <c r="AI924" i="2"/>
  <c r="AC924" i="2"/>
  <c r="S924" i="2"/>
  <c r="J924" i="2"/>
  <c r="H922" i="3" s="1"/>
  <c r="C924" i="2"/>
  <c r="B924" i="2"/>
  <c r="AX923" i="2"/>
  <c r="AI923" i="2"/>
  <c r="AC923" i="2"/>
  <c r="S923" i="2"/>
  <c r="J923" i="2"/>
  <c r="H921" i="3" s="1"/>
  <c r="C923" i="2"/>
  <c r="AQ923" i="2" s="1"/>
  <c r="B923" i="2"/>
  <c r="AX922" i="2"/>
  <c r="AQ922" i="2"/>
  <c r="AI922" i="2"/>
  <c r="AC922" i="2"/>
  <c r="S922" i="2"/>
  <c r="J922" i="2"/>
  <c r="H920" i="3" s="1"/>
  <c r="C922" i="2"/>
  <c r="B922" i="2"/>
  <c r="AX921" i="2"/>
  <c r="AT921" i="2"/>
  <c r="AI921" i="2"/>
  <c r="AC921" i="2"/>
  <c r="S921" i="2"/>
  <c r="J921" i="2"/>
  <c r="H919" i="3" s="1"/>
  <c r="C921" i="2"/>
  <c r="AQ921" i="2" s="1"/>
  <c r="B921" i="2"/>
  <c r="AX920" i="2"/>
  <c r="AW920" i="2"/>
  <c r="AI920" i="2"/>
  <c r="AC920" i="2"/>
  <c r="S920" i="2"/>
  <c r="J920" i="2"/>
  <c r="H918" i="3" s="1"/>
  <c r="C920" i="2"/>
  <c r="AQ920" i="2" s="1"/>
  <c r="B920" i="2"/>
  <c r="AX919" i="2"/>
  <c r="AI919" i="2"/>
  <c r="AC919" i="2"/>
  <c r="S919" i="2"/>
  <c r="J919" i="2"/>
  <c r="H917" i="3" s="1"/>
  <c r="C919" i="2"/>
  <c r="AQ919" i="2" s="1"/>
  <c r="B919" i="2"/>
  <c r="AX918" i="2"/>
  <c r="AQ918" i="2"/>
  <c r="AI918" i="2"/>
  <c r="AC918" i="2"/>
  <c r="S918" i="2"/>
  <c r="J918" i="2"/>
  <c r="H916" i="3" s="1"/>
  <c r="C918" i="2"/>
  <c r="B918" i="2"/>
  <c r="AX917" i="2"/>
  <c r="AT917" i="2"/>
  <c r="AI917" i="2"/>
  <c r="AC917" i="2"/>
  <c r="S917" i="2"/>
  <c r="J917" i="2"/>
  <c r="H915" i="3" s="1"/>
  <c r="C917" i="2"/>
  <c r="AQ917" i="2" s="1"/>
  <c r="B917" i="2"/>
  <c r="AX916" i="2"/>
  <c r="AW916" i="2"/>
  <c r="AI916" i="2"/>
  <c r="AC916" i="2"/>
  <c r="S916" i="2"/>
  <c r="J916" i="2"/>
  <c r="H914" i="3" s="1"/>
  <c r="C916" i="2"/>
  <c r="AQ916" i="2" s="1"/>
  <c r="B916" i="2"/>
  <c r="AX915" i="2"/>
  <c r="AI915" i="2"/>
  <c r="AC915" i="2"/>
  <c r="S915" i="2"/>
  <c r="J915" i="2"/>
  <c r="H913" i="3" s="1"/>
  <c r="C915" i="2"/>
  <c r="AQ915" i="2" s="1"/>
  <c r="B915" i="2"/>
  <c r="AX914" i="2"/>
  <c r="AQ914" i="2"/>
  <c r="AI914" i="2"/>
  <c r="AC914" i="2"/>
  <c r="S914" i="2"/>
  <c r="J914" i="2"/>
  <c r="H912" i="3" s="1"/>
  <c r="C914" i="2"/>
  <c r="B914" i="2"/>
  <c r="AX913" i="2"/>
  <c r="AT913" i="2"/>
  <c r="AI913" i="2"/>
  <c r="AC913" i="2"/>
  <c r="S913" i="2"/>
  <c r="J913" i="2"/>
  <c r="H911" i="3" s="1"/>
  <c r="C913" i="2"/>
  <c r="AQ913" i="2" s="1"/>
  <c r="B913" i="2"/>
  <c r="AX912" i="2"/>
  <c r="AW912" i="2"/>
  <c r="AI912" i="2"/>
  <c r="AC912" i="2"/>
  <c r="S912" i="2"/>
  <c r="J912" i="2"/>
  <c r="H910" i="3" s="1"/>
  <c r="C912" i="2"/>
  <c r="AQ912" i="2" s="1"/>
  <c r="B912" i="2"/>
  <c r="AX911" i="2"/>
  <c r="AT911" i="2"/>
  <c r="AI911" i="2"/>
  <c r="AC911" i="2"/>
  <c r="S911" i="2"/>
  <c r="J911" i="2"/>
  <c r="H909" i="3" s="1"/>
  <c r="C911" i="2"/>
  <c r="AQ911" i="2" s="1"/>
  <c r="B911" i="2"/>
  <c r="AX910" i="2"/>
  <c r="AQ910" i="2"/>
  <c r="AT910" i="2" s="1"/>
  <c r="AI910" i="2"/>
  <c r="AC910" i="2"/>
  <c r="S910" i="2"/>
  <c r="J910" i="2"/>
  <c r="H908" i="3" s="1"/>
  <c r="C910" i="2"/>
  <c r="B910" i="2"/>
  <c r="AX909" i="2"/>
  <c r="AT909" i="2"/>
  <c r="AR909" i="2"/>
  <c r="AS909" i="2" s="1"/>
  <c r="AQ909" i="2"/>
  <c r="AW909" i="2" s="1"/>
  <c r="AI909" i="2"/>
  <c r="AC909" i="2"/>
  <c r="S909" i="2"/>
  <c r="J909" i="2"/>
  <c r="H907" i="3" s="1"/>
  <c r="C909" i="2"/>
  <c r="B909" i="2"/>
  <c r="AX908" i="2"/>
  <c r="AI908" i="2"/>
  <c r="AC908" i="2"/>
  <c r="S908" i="2"/>
  <c r="J908" i="2"/>
  <c r="H906" i="3" s="1"/>
  <c r="C908" i="2"/>
  <c r="AQ908" i="2" s="1"/>
  <c r="B908" i="2"/>
  <c r="AX907" i="2"/>
  <c r="AT907" i="2"/>
  <c r="AI907" i="2"/>
  <c r="AC907" i="2"/>
  <c r="S907" i="2"/>
  <c r="J907" i="2"/>
  <c r="H905" i="3" s="1"/>
  <c r="C907" i="2"/>
  <c r="AQ907" i="2" s="1"/>
  <c r="B907" i="2"/>
  <c r="AX906" i="2"/>
  <c r="AQ906" i="2"/>
  <c r="AI906" i="2"/>
  <c r="AC906" i="2"/>
  <c r="S906" i="2"/>
  <c r="J906" i="2"/>
  <c r="H904" i="3" s="1"/>
  <c r="C906" i="2"/>
  <c r="B906" i="2"/>
  <c r="AX905" i="2"/>
  <c r="AT905" i="2"/>
  <c r="AR905" i="2"/>
  <c r="AS905" i="2" s="1"/>
  <c r="AQ905" i="2"/>
  <c r="AW905" i="2" s="1"/>
  <c r="AI905" i="2"/>
  <c r="AC905" i="2"/>
  <c r="S905" i="2"/>
  <c r="J905" i="2"/>
  <c r="H903" i="3" s="1"/>
  <c r="C905" i="2"/>
  <c r="B905" i="2"/>
  <c r="AX904" i="2"/>
  <c r="AI904" i="2"/>
  <c r="AC904" i="2"/>
  <c r="S904" i="2"/>
  <c r="J904" i="2"/>
  <c r="H902" i="3" s="1"/>
  <c r="C904" i="2"/>
  <c r="AQ904" i="2" s="1"/>
  <c r="B904" i="2"/>
  <c r="AX903" i="2"/>
  <c r="AI903" i="2"/>
  <c r="AC903" i="2"/>
  <c r="S903" i="2"/>
  <c r="J903" i="2"/>
  <c r="H901" i="3" s="1"/>
  <c r="C903" i="2"/>
  <c r="AQ903" i="2" s="1"/>
  <c r="B903" i="2"/>
  <c r="AX902" i="2"/>
  <c r="AV902" i="2"/>
  <c r="AR902" i="2"/>
  <c r="AS902" i="2" s="1"/>
  <c r="AQ902" i="2"/>
  <c r="AI902" i="2"/>
  <c r="AC902" i="2"/>
  <c r="S902" i="2"/>
  <c r="J902" i="2"/>
  <c r="H900" i="3" s="1"/>
  <c r="C902" i="2"/>
  <c r="B902" i="2"/>
  <c r="AX901" i="2"/>
  <c r="AT901" i="2"/>
  <c r="AR901" i="2"/>
  <c r="AS901" i="2" s="1"/>
  <c r="AQ901" i="2"/>
  <c r="AW901" i="2" s="1"/>
  <c r="AI901" i="2"/>
  <c r="AC901" i="2"/>
  <c r="S901" i="2"/>
  <c r="J901" i="2"/>
  <c r="H899" i="3" s="1"/>
  <c r="C901" i="2"/>
  <c r="B901" i="2"/>
  <c r="AX900" i="2"/>
  <c r="AI900" i="2"/>
  <c r="AC900" i="2"/>
  <c r="S900" i="2"/>
  <c r="J900" i="2"/>
  <c r="H898" i="3" s="1"/>
  <c r="C900" i="2"/>
  <c r="AQ900" i="2" s="1"/>
  <c r="B900" i="2"/>
  <c r="AX899" i="2"/>
  <c r="AT899" i="2"/>
  <c r="AI899" i="2"/>
  <c r="AC899" i="2"/>
  <c r="S899" i="2"/>
  <c r="J899" i="2"/>
  <c r="H897" i="3" s="1"/>
  <c r="C899" i="2"/>
  <c r="AQ899" i="2" s="1"/>
  <c r="B899" i="2"/>
  <c r="AX898" i="2"/>
  <c r="AW898" i="2"/>
  <c r="AV898" i="2"/>
  <c r="AR898" i="2"/>
  <c r="AS898" i="2" s="1"/>
  <c r="AQ898" i="2"/>
  <c r="AI898" i="2"/>
  <c r="AC898" i="2"/>
  <c r="S898" i="2"/>
  <c r="J898" i="2"/>
  <c r="H896" i="3" s="1"/>
  <c r="C898" i="2"/>
  <c r="B898" i="2"/>
  <c r="AX897" i="2"/>
  <c r="AT897" i="2"/>
  <c r="AR897" i="2"/>
  <c r="AS897" i="2" s="1"/>
  <c r="AQ897" i="2"/>
  <c r="AW897" i="2" s="1"/>
  <c r="AI897" i="2"/>
  <c r="AC897" i="2"/>
  <c r="S897" i="2"/>
  <c r="J897" i="2"/>
  <c r="H895" i="3" s="1"/>
  <c r="C897" i="2"/>
  <c r="B897" i="2"/>
  <c r="AX896" i="2"/>
  <c r="AT896" i="2"/>
  <c r="AI896" i="2"/>
  <c r="AC896" i="2"/>
  <c r="S896" i="2"/>
  <c r="J896" i="2"/>
  <c r="H894" i="3" s="1"/>
  <c r="C896" i="2"/>
  <c r="AQ896" i="2" s="1"/>
  <c r="B896" i="2"/>
  <c r="AX895" i="2"/>
  <c r="AI895" i="2"/>
  <c r="AC895" i="2"/>
  <c r="S895" i="2"/>
  <c r="J895" i="2"/>
  <c r="H893" i="3" s="1"/>
  <c r="C895" i="2"/>
  <c r="AQ895" i="2" s="1"/>
  <c r="B895" i="2"/>
  <c r="AX894" i="2"/>
  <c r="AV894" i="2"/>
  <c r="AQ894" i="2"/>
  <c r="AW894" i="2" s="1"/>
  <c r="AI894" i="2"/>
  <c r="AC894" i="2"/>
  <c r="S894" i="2"/>
  <c r="J894" i="2"/>
  <c r="H892" i="3" s="1"/>
  <c r="C894" i="2"/>
  <c r="B894" i="2"/>
  <c r="AX893" i="2"/>
  <c r="AT893" i="2"/>
  <c r="AR893" i="2"/>
  <c r="AS893" i="2" s="1"/>
  <c r="AQ893" i="2"/>
  <c r="AW893" i="2" s="1"/>
  <c r="AI893" i="2"/>
  <c r="AC893" i="2"/>
  <c r="S893" i="2"/>
  <c r="J893" i="2"/>
  <c r="H891" i="3" s="1"/>
  <c r="C893" i="2"/>
  <c r="B893" i="2"/>
  <c r="AX892" i="2"/>
  <c r="AI892" i="2"/>
  <c r="AC892" i="2"/>
  <c r="S892" i="2"/>
  <c r="J892" i="2"/>
  <c r="H890" i="3" s="1"/>
  <c r="C892" i="2"/>
  <c r="AQ892" i="2" s="1"/>
  <c r="B892" i="2"/>
  <c r="AX891" i="2"/>
  <c r="AV891" i="2"/>
  <c r="AT891" i="2"/>
  <c r="AI891" i="2"/>
  <c r="AC891" i="2"/>
  <c r="S891" i="2"/>
  <c r="J891" i="2"/>
  <c r="H889" i="3" s="1"/>
  <c r="C891" i="2"/>
  <c r="AQ891" i="2" s="1"/>
  <c r="B891" i="2"/>
  <c r="AX890" i="2"/>
  <c r="AW890" i="2"/>
  <c r="AR890" i="2"/>
  <c r="AS890" i="2" s="1"/>
  <c r="AQ890" i="2"/>
  <c r="AI890" i="2"/>
  <c r="AC890" i="2"/>
  <c r="S890" i="2"/>
  <c r="J890" i="2"/>
  <c r="H888" i="3" s="1"/>
  <c r="C890" i="2"/>
  <c r="B890" i="2"/>
  <c r="AX889" i="2"/>
  <c r="AT889" i="2"/>
  <c r="AR889" i="2"/>
  <c r="AS889" i="2" s="1"/>
  <c r="AQ889" i="2"/>
  <c r="AW889" i="2" s="1"/>
  <c r="AI889" i="2"/>
  <c r="AC889" i="2"/>
  <c r="S889" i="2"/>
  <c r="J889" i="2"/>
  <c r="H887" i="3" s="1"/>
  <c r="C889" i="2"/>
  <c r="B889" i="2"/>
  <c r="AX888" i="2"/>
  <c r="AT888" i="2"/>
  <c r="AI888" i="2"/>
  <c r="AC888" i="2"/>
  <c r="S888" i="2"/>
  <c r="J888" i="2"/>
  <c r="H886" i="3" s="1"/>
  <c r="C888" i="2"/>
  <c r="AQ888" i="2" s="1"/>
  <c r="B888" i="2"/>
  <c r="AX887" i="2"/>
  <c r="AI887" i="2"/>
  <c r="AC887" i="2"/>
  <c r="S887" i="2"/>
  <c r="J887" i="2"/>
  <c r="H885" i="3" s="1"/>
  <c r="C887" i="2"/>
  <c r="AQ887" i="2" s="1"/>
  <c r="AV887" i="2" s="1"/>
  <c r="B887" i="2"/>
  <c r="AX886" i="2"/>
  <c r="AV886" i="2"/>
  <c r="AQ886" i="2"/>
  <c r="AI886" i="2"/>
  <c r="AC886" i="2"/>
  <c r="S886" i="2"/>
  <c r="J886" i="2"/>
  <c r="H884" i="3" s="1"/>
  <c r="C886" i="2"/>
  <c r="B886" i="2"/>
  <c r="AX885" i="2"/>
  <c r="AT885" i="2"/>
  <c r="AR885" i="2"/>
  <c r="AS885" i="2" s="1"/>
  <c r="AQ885" i="2"/>
  <c r="AW885" i="2" s="1"/>
  <c r="AI885" i="2"/>
  <c r="AC885" i="2"/>
  <c r="S885" i="2"/>
  <c r="J885" i="2"/>
  <c r="H883" i="3" s="1"/>
  <c r="C885" i="2"/>
  <c r="B885" i="2"/>
  <c r="AX884" i="2"/>
  <c r="AI884" i="2"/>
  <c r="AC884" i="2"/>
  <c r="S884" i="2"/>
  <c r="J884" i="2"/>
  <c r="H882" i="3" s="1"/>
  <c r="C884" i="2"/>
  <c r="AQ884" i="2" s="1"/>
  <c r="B884" i="2"/>
  <c r="AX883" i="2"/>
  <c r="AT883" i="2"/>
  <c r="AI883" i="2"/>
  <c r="AC883" i="2"/>
  <c r="S883" i="2"/>
  <c r="J883" i="2"/>
  <c r="H881" i="3" s="1"/>
  <c r="C883" i="2"/>
  <c r="AQ883" i="2" s="1"/>
  <c r="B883" i="2"/>
  <c r="AX882" i="2"/>
  <c r="AW882" i="2"/>
  <c r="AV882" i="2"/>
  <c r="AR882" i="2"/>
  <c r="AS882" i="2" s="1"/>
  <c r="AQ882" i="2"/>
  <c r="AI882" i="2"/>
  <c r="AC882" i="2"/>
  <c r="S882" i="2"/>
  <c r="J882" i="2"/>
  <c r="H880" i="3" s="1"/>
  <c r="C882" i="2"/>
  <c r="B882" i="2"/>
  <c r="AX881" i="2"/>
  <c r="AT881" i="2"/>
  <c r="AR881" i="2"/>
  <c r="AS881" i="2" s="1"/>
  <c r="AQ881" i="2"/>
  <c r="AW881" i="2" s="1"/>
  <c r="AI881" i="2"/>
  <c r="AC881" i="2"/>
  <c r="S881" i="2"/>
  <c r="J881" i="2"/>
  <c r="H879" i="3" s="1"/>
  <c r="C881" i="2"/>
  <c r="B881" i="2"/>
  <c r="AX880" i="2"/>
  <c r="AT880" i="2"/>
  <c r="AI880" i="2"/>
  <c r="AC880" i="2"/>
  <c r="S880" i="2"/>
  <c r="J880" i="2"/>
  <c r="H878" i="3" s="1"/>
  <c r="C880" i="2"/>
  <c r="AQ880" i="2" s="1"/>
  <c r="B880" i="2"/>
  <c r="AX879" i="2"/>
  <c r="AI879" i="2"/>
  <c r="AC879" i="2"/>
  <c r="S879" i="2"/>
  <c r="J879" i="2"/>
  <c r="H877" i="3" s="1"/>
  <c r="C879" i="2"/>
  <c r="AQ879" i="2" s="1"/>
  <c r="B879" i="2"/>
  <c r="AX878" i="2"/>
  <c r="AV878" i="2"/>
  <c r="AQ878" i="2"/>
  <c r="AW878" i="2" s="1"/>
  <c r="AI878" i="2"/>
  <c r="AC878" i="2"/>
  <c r="S878" i="2"/>
  <c r="J878" i="2"/>
  <c r="H876" i="3" s="1"/>
  <c r="C878" i="2"/>
  <c r="B878" i="2"/>
  <c r="AX877" i="2"/>
  <c r="AT877" i="2"/>
  <c r="AR877" i="2"/>
  <c r="AS877" i="2" s="1"/>
  <c r="AQ877" i="2"/>
  <c r="AW877" i="2" s="1"/>
  <c r="AI877" i="2"/>
  <c r="AC877" i="2"/>
  <c r="S877" i="2"/>
  <c r="J877" i="2"/>
  <c r="H875" i="3" s="1"/>
  <c r="C877" i="2"/>
  <c r="B877" i="2"/>
  <c r="AX876" i="2"/>
  <c r="AI876" i="2"/>
  <c r="AC876" i="2"/>
  <c r="S876" i="2"/>
  <c r="J876" i="2"/>
  <c r="H874" i="3" s="1"/>
  <c r="C876" i="2"/>
  <c r="AQ876" i="2" s="1"/>
  <c r="B876" i="2"/>
  <c r="AX875" i="2"/>
  <c r="AV875" i="2"/>
  <c r="AT875" i="2"/>
  <c r="AI875" i="2"/>
  <c r="AC875" i="2"/>
  <c r="S875" i="2"/>
  <c r="J875" i="2"/>
  <c r="H873" i="3" s="1"/>
  <c r="C875" i="2"/>
  <c r="AQ875" i="2" s="1"/>
  <c r="B875" i="2"/>
  <c r="AX874" i="2"/>
  <c r="AW874" i="2"/>
  <c r="AR874" i="2"/>
  <c r="AS874" i="2" s="1"/>
  <c r="AQ874" i="2"/>
  <c r="AI874" i="2"/>
  <c r="AC874" i="2"/>
  <c r="S874" i="2"/>
  <c r="J874" i="2"/>
  <c r="H872" i="3" s="1"/>
  <c r="C874" i="2"/>
  <c r="B874" i="2"/>
  <c r="AX873" i="2"/>
  <c r="AT873" i="2"/>
  <c r="AR873" i="2"/>
  <c r="AS873" i="2" s="1"/>
  <c r="AQ873" i="2"/>
  <c r="AW873" i="2" s="1"/>
  <c r="AI873" i="2"/>
  <c r="AC873" i="2"/>
  <c r="S873" i="2"/>
  <c r="J873" i="2"/>
  <c r="H871" i="3" s="1"/>
  <c r="C873" i="2"/>
  <c r="B873" i="2"/>
  <c r="AX872" i="2"/>
  <c r="AT872" i="2"/>
  <c r="AI872" i="2"/>
  <c r="AC872" i="2"/>
  <c r="S872" i="2"/>
  <c r="J872" i="2"/>
  <c r="H870" i="3" s="1"/>
  <c r="C872" i="2"/>
  <c r="AQ872" i="2" s="1"/>
  <c r="B872" i="2"/>
  <c r="AX871" i="2"/>
  <c r="AV871" i="2"/>
  <c r="AQ871" i="2"/>
  <c r="AI871" i="2"/>
  <c r="AC871" i="2"/>
  <c r="S871" i="2"/>
  <c r="J871" i="2"/>
  <c r="H869" i="3" s="1"/>
  <c r="C871" i="2"/>
  <c r="B871" i="2"/>
  <c r="AX870" i="2"/>
  <c r="AW870" i="2"/>
  <c r="AT870" i="2"/>
  <c r="AI870" i="2"/>
  <c r="AC870" i="2"/>
  <c r="S870" i="2"/>
  <c r="J870" i="2"/>
  <c r="H868" i="3" s="1"/>
  <c r="C870" i="2"/>
  <c r="AQ870" i="2" s="1"/>
  <c r="B870" i="2"/>
  <c r="AX869" i="2"/>
  <c r="AW869" i="2"/>
  <c r="AV869" i="2"/>
  <c r="AS869" i="2"/>
  <c r="AR869" i="2"/>
  <c r="AQ869" i="2"/>
  <c r="AI869" i="2"/>
  <c r="AC869" i="2"/>
  <c r="S869" i="2"/>
  <c r="J869" i="2"/>
  <c r="H867" i="3" s="1"/>
  <c r="C869" i="2"/>
  <c r="B869" i="2"/>
  <c r="AX868" i="2"/>
  <c r="AI868" i="2"/>
  <c r="AC868" i="2"/>
  <c r="S868" i="2"/>
  <c r="J868" i="2"/>
  <c r="H866" i="3" s="1"/>
  <c r="C868" i="2"/>
  <c r="AQ868" i="2" s="1"/>
  <c r="AR868" i="2" s="1"/>
  <c r="AS868" i="2" s="1"/>
  <c r="B868" i="2"/>
  <c r="AX867" i="2"/>
  <c r="AT867" i="2"/>
  <c r="AQ867" i="2"/>
  <c r="AI867" i="2"/>
  <c r="AC867" i="2"/>
  <c r="S867" i="2"/>
  <c r="J867" i="2"/>
  <c r="H865" i="3" s="1"/>
  <c r="C867" i="2"/>
  <c r="B867" i="2"/>
  <c r="AX866" i="2"/>
  <c r="AW866" i="2"/>
  <c r="AT866" i="2"/>
  <c r="AR866" i="2"/>
  <c r="AS866" i="2" s="1"/>
  <c r="AI866" i="2"/>
  <c r="AC866" i="2"/>
  <c r="S866" i="2"/>
  <c r="J866" i="2"/>
  <c r="H864" i="3" s="1"/>
  <c r="C866" i="2"/>
  <c r="AQ866" i="2" s="1"/>
  <c r="B866" i="2"/>
  <c r="AX865" i="2"/>
  <c r="AQ865" i="2"/>
  <c r="AV865" i="2" s="1"/>
  <c r="AI865" i="2"/>
  <c r="AC865" i="2"/>
  <c r="S865" i="2"/>
  <c r="J865" i="2"/>
  <c r="H863" i="3" s="1"/>
  <c r="C865" i="2"/>
  <c r="B865" i="2"/>
  <c r="AX864" i="2"/>
  <c r="AR864" i="2"/>
  <c r="AS864" i="2" s="1"/>
  <c r="AI864" i="2"/>
  <c r="AC864" i="2"/>
  <c r="S864" i="2"/>
  <c r="J864" i="2"/>
  <c r="H862" i="3" s="1"/>
  <c r="C864" i="2"/>
  <c r="AQ864" i="2" s="1"/>
  <c r="B864" i="2"/>
  <c r="AX863" i="2"/>
  <c r="AT863" i="2"/>
  <c r="AQ863" i="2"/>
  <c r="AI863" i="2"/>
  <c r="AC863" i="2"/>
  <c r="S863" i="2"/>
  <c r="J863" i="2"/>
  <c r="H861" i="3" s="1"/>
  <c r="C863" i="2"/>
  <c r="B863" i="2"/>
  <c r="AX862" i="2"/>
  <c r="AW862" i="2"/>
  <c r="AT862" i="2"/>
  <c r="AR862" i="2"/>
  <c r="AS862" i="2" s="1"/>
  <c r="AI862" i="2"/>
  <c r="AC862" i="2"/>
  <c r="S862" i="2"/>
  <c r="J862" i="2"/>
  <c r="H860" i="3" s="1"/>
  <c r="C862" i="2"/>
  <c r="AQ862" i="2" s="1"/>
  <c r="B862" i="2"/>
  <c r="AX861" i="2"/>
  <c r="AV861" i="2"/>
  <c r="AQ861" i="2"/>
  <c r="AI861" i="2"/>
  <c r="AC861" i="2"/>
  <c r="S861" i="2"/>
  <c r="J861" i="2"/>
  <c r="H859" i="3" s="1"/>
  <c r="C861" i="2"/>
  <c r="B861" i="2"/>
  <c r="AX860" i="2"/>
  <c r="AI860" i="2"/>
  <c r="AC860" i="2"/>
  <c r="S860" i="2"/>
  <c r="J860" i="2"/>
  <c r="H858" i="3" s="1"/>
  <c r="C860" i="2"/>
  <c r="AQ860" i="2" s="1"/>
  <c r="B860" i="2"/>
  <c r="AX859" i="2"/>
  <c r="AT859" i="2"/>
  <c r="AQ859" i="2"/>
  <c r="AI859" i="2"/>
  <c r="AC859" i="2"/>
  <c r="S859" i="2"/>
  <c r="J859" i="2"/>
  <c r="H857" i="3" s="1"/>
  <c r="C859" i="2"/>
  <c r="B859" i="2"/>
  <c r="AX858" i="2"/>
  <c r="AW858" i="2"/>
  <c r="AT858" i="2"/>
  <c r="AR858" i="2"/>
  <c r="AS858" i="2" s="1"/>
  <c r="AI858" i="2"/>
  <c r="AC858" i="2"/>
  <c r="S858" i="2"/>
  <c r="J858" i="2"/>
  <c r="H856" i="3" s="1"/>
  <c r="C858" i="2"/>
  <c r="AQ858" i="2" s="1"/>
  <c r="B858" i="2"/>
  <c r="AX857" i="2"/>
  <c r="AQ857" i="2"/>
  <c r="AI857" i="2"/>
  <c r="AC857" i="2"/>
  <c r="S857" i="2"/>
  <c r="J857" i="2"/>
  <c r="H855" i="3" s="1"/>
  <c r="C857" i="2"/>
  <c r="B857" i="2"/>
  <c r="AX856" i="2"/>
  <c r="AR856" i="2"/>
  <c r="AS856" i="2" s="1"/>
  <c r="AI856" i="2"/>
  <c r="AC856" i="2"/>
  <c r="S856" i="2"/>
  <c r="J856" i="2"/>
  <c r="H854" i="3" s="1"/>
  <c r="C856" i="2"/>
  <c r="AQ856" i="2" s="1"/>
  <c r="B856" i="2"/>
  <c r="AX855" i="2"/>
  <c r="AT855" i="2"/>
  <c r="AQ855" i="2"/>
  <c r="AI855" i="2"/>
  <c r="AC855" i="2"/>
  <c r="S855" i="2"/>
  <c r="J855" i="2"/>
  <c r="H853" i="3" s="1"/>
  <c r="C855" i="2"/>
  <c r="B855" i="2"/>
  <c r="AX854" i="2"/>
  <c r="AW854" i="2"/>
  <c r="AT854" i="2"/>
  <c r="AR854" i="2"/>
  <c r="AS854" i="2" s="1"/>
  <c r="AI854" i="2"/>
  <c r="AC854" i="2"/>
  <c r="S854" i="2"/>
  <c r="J854" i="2"/>
  <c r="H852" i="3" s="1"/>
  <c r="C854" i="2"/>
  <c r="AQ854" i="2" s="1"/>
  <c r="B854" i="2"/>
  <c r="AX853" i="2"/>
  <c r="AV853" i="2"/>
  <c r="AQ853" i="2"/>
  <c r="AI853" i="2"/>
  <c r="AC853" i="2"/>
  <c r="S853" i="2"/>
  <c r="J853" i="2"/>
  <c r="H851" i="3" s="1"/>
  <c r="C853" i="2"/>
  <c r="B853" i="2"/>
  <c r="AX852" i="2"/>
  <c r="AI852" i="2"/>
  <c r="AC852" i="2"/>
  <c r="S852" i="2"/>
  <c r="J852" i="2"/>
  <c r="H850" i="3" s="1"/>
  <c r="C852" i="2"/>
  <c r="AQ852" i="2" s="1"/>
  <c r="AR852" i="2" s="1"/>
  <c r="AS852" i="2" s="1"/>
  <c r="B852" i="2"/>
  <c r="AX851" i="2"/>
  <c r="AT851" i="2"/>
  <c r="AQ851" i="2"/>
  <c r="AI851" i="2"/>
  <c r="AC851" i="2"/>
  <c r="S851" i="2"/>
  <c r="J851" i="2"/>
  <c r="H849" i="3" s="1"/>
  <c r="C851" i="2"/>
  <c r="B851" i="2"/>
  <c r="AX850" i="2"/>
  <c r="AW850" i="2"/>
  <c r="AT850" i="2"/>
  <c r="AR850" i="2"/>
  <c r="AS850" i="2" s="1"/>
  <c r="AI850" i="2"/>
  <c r="AC850" i="2"/>
  <c r="S850" i="2"/>
  <c r="J850" i="2"/>
  <c r="H848" i="3" s="1"/>
  <c r="C850" i="2"/>
  <c r="AQ850" i="2" s="1"/>
  <c r="B850" i="2"/>
  <c r="AX849" i="2"/>
  <c r="AQ849" i="2"/>
  <c r="AV849" i="2" s="1"/>
  <c r="AI849" i="2"/>
  <c r="AC849" i="2"/>
  <c r="S849" i="2"/>
  <c r="J849" i="2"/>
  <c r="H847" i="3" s="1"/>
  <c r="C849" i="2"/>
  <c r="B849" i="2"/>
  <c r="AX848" i="2"/>
  <c r="AR848" i="2"/>
  <c r="AS848" i="2" s="1"/>
  <c r="AI848" i="2"/>
  <c r="AC848" i="2"/>
  <c r="S848" i="2"/>
  <c r="J848" i="2"/>
  <c r="H846" i="3" s="1"/>
  <c r="C848" i="2"/>
  <c r="AQ848" i="2" s="1"/>
  <c r="B848" i="2"/>
  <c r="AX847" i="2"/>
  <c r="AT847" i="2"/>
  <c r="AQ847" i="2"/>
  <c r="AI847" i="2"/>
  <c r="AC847" i="2"/>
  <c r="S847" i="2"/>
  <c r="J847" i="2"/>
  <c r="H845" i="3" s="1"/>
  <c r="C847" i="2"/>
  <c r="B847" i="2"/>
  <c r="AX846" i="2"/>
  <c r="AW846" i="2"/>
  <c r="AT846" i="2"/>
  <c r="AR846" i="2"/>
  <c r="AS846" i="2" s="1"/>
  <c r="AI846" i="2"/>
  <c r="AC846" i="2"/>
  <c r="S846" i="2"/>
  <c r="J846" i="2"/>
  <c r="H844" i="3" s="1"/>
  <c r="C846" i="2"/>
  <c r="AQ846" i="2" s="1"/>
  <c r="B846" i="2"/>
  <c r="AX845" i="2"/>
  <c r="AV845" i="2"/>
  <c r="AQ845" i="2"/>
  <c r="AI845" i="2"/>
  <c r="AC845" i="2"/>
  <c r="S845" i="2"/>
  <c r="J845" i="2"/>
  <c r="H843" i="3" s="1"/>
  <c r="C845" i="2"/>
  <c r="B845" i="2"/>
  <c r="AX844" i="2"/>
  <c r="AI844" i="2"/>
  <c r="AC844" i="2"/>
  <c r="S844" i="2"/>
  <c r="J844" i="2"/>
  <c r="H842" i="3" s="1"/>
  <c r="C844" i="2"/>
  <c r="AQ844" i="2" s="1"/>
  <c r="B844" i="2"/>
  <c r="AX843" i="2"/>
  <c r="AT843" i="2"/>
  <c r="AQ843" i="2"/>
  <c r="AI843" i="2"/>
  <c r="AC843" i="2"/>
  <c r="S843" i="2"/>
  <c r="J843" i="2"/>
  <c r="H841" i="3" s="1"/>
  <c r="C843" i="2"/>
  <c r="B843" i="2"/>
  <c r="AX842" i="2"/>
  <c r="AW842" i="2"/>
  <c r="AT842" i="2"/>
  <c r="AR842" i="2"/>
  <c r="AS842" i="2" s="1"/>
  <c r="AI842" i="2"/>
  <c r="AC842" i="2"/>
  <c r="S842" i="2"/>
  <c r="J842" i="2"/>
  <c r="H840" i="3" s="1"/>
  <c r="C842" i="2"/>
  <c r="AQ842" i="2" s="1"/>
  <c r="B842" i="2"/>
  <c r="AX841" i="2"/>
  <c r="AQ841" i="2"/>
  <c r="AI841" i="2"/>
  <c r="AC841" i="2"/>
  <c r="S841" i="2"/>
  <c r="J841" i="2"/>
  <c r="H839" i="3" s="1"/>
  <c r="C841" i="2"/>
  <c r="B841" i="2"/>
  <c r="AX840" i="2"/>
  <c r="AR840" i="2"/>
  <c r="AS840" i="2" s="1"/>
  <c r="AI840" i="2"/>
  <c r="AC840" i="2"/>
  <c r="S840" i="2"/>
  <c r="J840" i="2"/>
  <c r="H838" i="3" s="1"/>
  <c r="C840" i="2"/>
  <c r="AQ840" i="2" s="1"/>
  <c r="B840" i="2"/>
  <c r="AX839" i="2"/>
  <c r="AT839" i="2"/>
  <c r="AQ839" i="2"/>
  <c r="AI839" i="2"/>
  <c r="AC839" i="2"/>
  <c r="S839" i="2"/>
  <c r="J839" i="2"/>
  <c r="H837" i="3" s="1"/>
  <c r="C839" i="2"/>
  <c r="B839" i="2"/>
  <c r="AX838" i="2"/>
  <c r="AW838" i="2"/>
  <c r="AT838" i="2"/>
  <c r="AR838" i="2"/>
  <c r="AS838" i="2" s="1"/>
  <c r="AI838" i="2"/>
  <c r="AC838" i="2"/>
  <c r="S838" i="2"/>
  <c r="J838" i="2"/>
  <c r="H836" i="3" s="1"/>
  <c r="C838" i="2"/>
  <c r="AQ838" i="2" s="1"/>
  <c r="B838" i="2"/>
  <c r="AX837" i="2"/>
  <c r="AV837" i="2"/>
  <c r="AQ837" i="2"/>
  <c r="AI837" i="2"/>
  <c r="AC837" i="2"/>
  <c r="S837" i="2"/>
  <c r="J837" i="2"/>
  <c r="H835" i="3" s="1"/>
  <c r="C837" i="2"/>
  <c r="B837" i="2"/>
  <c r="AX836" i="2"/>
  <c r="AI836" i="2"/>
  <c r="AC836" i="2"/>
  <c r="S836" i="2"/>
  <c r="J836" i="2"/>
  <c r="H834" i="3" s="1"/>
  <c r="C836" i="2"/>
  <c r="AQ836" i="2" s="1"/>
  <c r="AR836" i="2" s="1"/>
  <c r="AS836" i="2" s="1"/>
  <c r="B836" i="2"/>
  <c r="AX835" i="2"/>
  <c r="AT835" i="2"/>
  <c r="AQ835" i="2"/>
  <c r="AI835" i="2"/>
  <c r="AC835" i="2"/>
  <c r="S835" i="2"/>
  <c r="J835" i="2"/>
  <c r="H833" i="3" s="1"/>
  <c r="C835" i="2"/>
  <c r="B835" i="2"/>
  <c r="AX834" i="2"/>
  <c r="AW834" i="2"/>
  <c r="AT834" i="2"/>
  <c r="AR834" i="2"/>
  <c r="AS834" i="2" s="1"/>
  <c r="AI834" i="2"/>
  <c r="AC834" i="2"/>
  <c r="S834" i="2"/>
  <c r="J834" i="2"/>
  <c r="H832" i="3" s="1"/>
  <c r="C834" i="2"/>
  <c r="AQ834" i="2" s="1"/>
  <c r="B834" i="2"/>
  <c r="AX833" i="2"/>
  <c r="AQ833" i="2"/>
  <c r="AV833" i="2" s="1"/>
  <c r="AI833" i="2"/>
  <c r="AC833" i="2"/>
  <c r="S833" i="2"/>
  <c r="J833" i="2"/>
  <c r="H831" i="3" s="1"/>
  <c r="C833" i="2"/>
  <c r="B833" i="2"/>
  <c r="AX832" i="2"/>
  <c r="AR832" i="2"/>
  <c r="AS832" i="2" s="1"/>
  <c r="AI832" i="2"/>
  <c r="AC832" i="2"/>
  <c r="S832" i="2"/>
  <c r="J832" i="2"/>
  <c r="H830" i="3" s="1"/>
  <c r="C832" i="2"/>
  <c r="AQ832" i="2" s="1"/>
  <c r="B832" i="2"/>
  <c r="AX831" i="2"/>
  <c r="AT831" i="2"/>
  <c r="AQ831" i="2"/>
  <c r="AI831" i="2"/>
  <c r="AC831" i="2"/>
  <c r="S831" i="2"/>
  <c r="J831" i="2"/>
  <c r="H829" i="3" s="1"/>
  <c r="C831" i="2"/>
  <c r="B831" i="2"/>
  <c r="AX830" i="2"/>
  <c r="AW830" i="2"/>
  <c r="AT830" i="2"/>
  <c r="AR830" i="2"/>
  <c r="AS830" i="2" s="1"/>
  <c r="AI830" i="2"/>
  <c r="AC830" i="2"/>
  <c r="S830" i="2"/>
  <c r="J830" i="2"/>
  <c r="H828" i="3" s="1"/>
  <c r="C830" i="2"/>
  <c r="AQ830" i="2" s="1"/>
  <c r="B830" i="2"/>
  <c r="AX829" i="2"/>
  <c r="AV829" i="2"/>
  <c r="AQ829" i="2"/>
  <c r="AI829" i="2"/>
  <c r="AC829" i="2"/>
  <c r="S829" i="2"/>
  <c r="J829" i="2"/>
  <c r="H827" i="3" s="1"/>
  <c r="C829" i="2"/>
  <c r="B829" i="2"/>
  <c r="AX828" i="2"/>
  <c r="AI828" i="2"/>
  <c r="AC828" i="2"/>
  <c r="S828" i="2"/>
  <c r="J828" i="2"/>
  <c r="H826" i="3" s="1"/>
  <c r="C828" i="2"/>
  <c r="AQ828" i="2" s="1"/>
  <c r="B828" i="2"/>
  <c r="AX827" i="2"/>
  <c r="AT827" i="2"/>
  <c r="AQ827" i="2"/>
  <c r="AI827" i="2"/>
  <c r="AC827" i="2"/>
  <c r="S827" i="2"/>
  <c r="J827" i="2"/>
  <c r="H825" i="3" s="1"/>
  <c r="C827" i="2"/>
  <c r="B827" i="2"/>
  <c r="AX826" i="2"/>
  <c r="AW826" i="2"/>
  <c r="AT826" i="2"/>
  <c r="AR826" i="2"/>
  <c r="AS826" i="2" s="1"/>
  <c r="AI826" i="2"/>
  <c r="AC826" i="2"/>
  <c r="S826" i="2"/>
  <c r="J826" i="2"/>
  <c r="H824" i="3" s="1"/>
  <c r="C826" i="2"/>
  <c r="AQ826" i="2" s="1"/>
  <c r="B826" i="2"/>
  <c r="AX825" i="2"/>
  <c r="AQ825" i="2"/>
  <c r="AI825" i="2"/>
  <c r="AC825" i="2"/>
  <c r="S825" i="2"/>
  <c r="J825" i="2"/>
  <c r="H823" i="3" s="1"/>
  <c r="C825" i="2"/>
  <c r="B825" i="2"/>
  <c r="AX824" i="2"/>
  <c r="AQ824" i="2"/>
  <c r="AW824" i="2" s="1"/>
  <c r="AI824" i="2"/>
  <c r="AC824" i="2"/>
  <c r="S824" i="2"/>
  <c r="J824" i="2"/>
  <c r="H822" i="3" s="1"/>
  <c r="C824" i="2"/>
  <c r="B824" i="2"/>
  <c r="AX823" i="2"/>
  <c r="AR823" i="2"/>
  <c r="AS823" i="2" s="1"/>
  <c r="AI823" i="2"/>
  <c r="AC823" i="2"/>
  <c r="S823" i="2"/>
  <c r="J823" i="2"/>
  <c r="H821" i="3" s="1"/>
  <c r="C823" i="2"/>
  <c r="AQ823" i="2" s="1"/>
  <c r="AV823" i="2" s="1"/>
  <c r="B823" i="2"/>
  <c r="AX822" i="2"/>
  <c r="AQ822" i="2"/>
  <c r="AI822" i="2"/>
  <c r="AC822" i="2"/>
  <c r="S822" i="2"/>
  <c r="J822" i="2"/>
  <c r="H820" i="3" s="1"/>
  <c r="C822" i="2"/>
  <c r="B822" i="2"/>
  <c r="AX821" i="2"/>
  <c r="AI821" i="2"/>
  <c r="AC821" i="2"/>
  <c r="S821" i="2"/>
  <c r="J821" i="2"/>
  <c r="H819" i="3" s="1"/>
  <c r="C821" i="2"/>
  <c r="AQ821" i="2" s="1"/>
  <c r="B821" i="2"/>
  <c r="AX820" i="2"/>
  <c r="AW820" i="2"/>
  <c r="AQ820" i="2"/>
  <c r="AV820" i="2" s="1"/>
  <c r="AI820" i="2"/>
  <c r="AC820" i="2"/>
  <c r="S820" i="2"/>
  <c r="J820" i="2"/>
  <c r="H818" i="3" s="1"/>
  <c r="C820" i="2"/>
  <c r="B820" i="2"/>
  <c r="AX819" i="2"/>
  <c r="AV819" i="2"/>
  <c r="AI819" i="2"/>
  <c r="AC819" i="2"/>
  <c r="S819" i="2"/>
  <c r="J819" i="2"/>
  <c r="H817" i="3" s="1"/>
  <c r="C819" i="2"/>
  <c r="AQ819" i="2" s="1"/>
  <c r="B819" i="2"/>
  <c r="AX818" i="2"/>
  <c r="AQ818" i="2"/>
  <c r="AI818" i="2"/>
  <c r="AC818" i="2"/>
  <c r="S818" i="2"/>
  <c r="J818" i="2"/>
  <c r="H816" i="3" s="1"/>
  <c r="C818" i="2"/>
  <c r="B818" i="2"/>
  <c r="AX817" i="2"/>
  <c r="AI817" i="2"/>
  <c r="AC817" i="2"/>
  <c r="S817" i="2"/>
  <c r="J817" i="2"/>
  <c r="H815" i="3" s="1"/>
  <c r="C817" i="2"/>
  <c r="AQ817" i="2" s="1"/>
  <c r="AT817" i="2" s="1"/>
  <c r="B817" i="2"/>
  <c r="AX816" i="2"/>
  <c r="AW816" i="2"/>
  <c r="AQ816" i="2"/>
  <c r="AV816" i="2" s="1"/>
  <c r="AI816" i="2"/>
  <c r="AC816" i="2"/>
  <c r="S816" i="2"/>
  <c r="J816" i="2"/>
  <c r="H814" i="3" s="1"/>
  <c r="C816" i="2"/>
  <c r="B816" i="2"/>
  <c r="AX815" i="2"/>
  <c r="AI815" i="2"/>
  <c r="AC815" i="2"/>
  <c r="S815" i="2"/>
  <c r="J815" i="2"/>
  <c r="H813" i="3" s="1"/>
  <c r="C815" i="2"/>
  <c r="AQ815" i="2" s="1"/>
  <c r="B815" i="2"/>
  <c r="AX814" i="2"/>
  <c r="AQ814" i="2"/>
  <c r="AI814" i="2"/>
  <c r="AC814" i="2"/>
  <c r="S814" i="2"/>
  <c r="J814" i="2"/>
  <c r="H812" i="3" s="1"/>
  <c r="C814" i="2"/>
  <c r="B814" i="2"/>
  <c r="AX813" i="2"/>
  <c r="AT813" i="2"/>
  <c r="AI813" i="2"/>
  <c r="AC813" i="2"/>
  <c r="S813" i="2"/>
  <c r="J813" i="2"/>
  <c r="H811" i="3" s="1"/>
  <c r="C813" i="2"/>
  <c r="AQ813" i="2" s="1"/>
  <c r="B813" i="2"/>
  <c r="AX812" i="2"/>
  <c r="AW812" i="2"/>
  <c r="AQ812" i="2"/>
  <c r="AV812" i="2" s="1"/>
  <c r="AI812" i="2"/>
  <c r="AC812" i="2"/>
  <c r="S812" i="2"/>
  <c r="J812" i="2"/>
  <c r="H810" i="3" s="1"/>
  <c r="C812" i="2"/>
  <c r="B812" i="2"/>
  <c r="AX811" i="2"/>
  <c r="AT811" i="2"/>
  <c r="AR811" i="2"/>
  <c r="AS811" i="2" s="1"/>
  <c r="AI811" i="2"/>
  <c r="AC811" i="2"/>
  <c r="S811" i="2"/>
  <c r="J811" i="2"/>
  <c r="H809" i="3" s="1"/>
  <c r="C811" i="2"/>
  <c r="AQ811" i="2" s="1"/>
  <c r="AV811" i="2" s="1"/>
  <c r="B811" i="2"/>
  <c r="AX810" i="2"/>
  <c r="AQ810" i="2"/>
  <c r="AW810" i="2" s="1"/>
  <c r="AI810" i="2"/>
  <c r="AC810" i="2"/>
  <c r="S810" i="2"/>
  <c r="J810" i="2"/>
  <c r="H808" i="3" s="1"/>
  <c r="C810" i="2"/>
  <c r="B810" i="2"/>
  <c r="AX809" i="2"/>
  <c r="AV809" i="2"/>
  <c r="AI809" i="2"/>
  <c r="AC809" i="2"/>
  <c r="S809" i="2"/>
  <c r="J809" i="2"/>
  <c r="H807" i="3" s="1"/>
  <c r="C809" i="2"/>
  <c r="AQ809" i="2" s="1"/>
  <c r="B809" i="2"/>
  <c r="AX808" i="2"/>
  <c r="AW808" i="2"/>
  <c r="AQ808" i="2"/>
  <c r="AI808" i="2"/>
  <c r="AC808" i="2"/>
  <c r="S808" i="2"/>
  <c r="J808" i="2"/>
  <c r="H806" i="3" s="1"/>
  <c r="C808" i="2"/>
  <c r="B808" i="2"/>
  <c r="AX807" i="2"/>
  <c r="AT807" i="2"/>
  <c r="AR807" i="2"/>
  <c r="AS807" i="2" s="1"/>
  <c r="AI807" i="2"/>
  <c r="AC807" i="2"/>
  <c r="S807" i="2"/>
  <c r="J807" i="2"/>
  <c r="H805" i="3" s="1"/>
  <c r="C807" i="2"/>
  <c r="AQ807" i="2" s="1"/>
  <c r="AV807" i="2" s="1"/>
  <c r="B807" i="2"/>
  <c r="AX806" i="2"/>
  <c r="AQ806" i="2"/>
  <c r="AW806" i="2" s="1"/>
  <c r="AI806" i="2"/>
  <c r="AC806" i="2"/>
  <c r="S806" i="2"/>
  <c r="J806" i="2"/>
  <c r="H804" i="3" s="1"/>
  <c r="C806" i="2"/>
  <c r="B806" i="2"/>
  <c r="AX805" i="2"/>
  <c r="AV805" i="2"/>
  <c r="AI805" i="2"/>
  <c r="AC805" i="2"/>
  <c r="S805" i="2"/>
  <c r="J805" i="2"/>
  <c r="H803" i="3" s="1"/>
  <c r="C805" i="2"/>
  <c r="AQ805" i="2" s="1"/>
  <c r="B805" i="2"/>
  <c r="AX804" i="2"/>
  <c r="AW804" i="2"/>
  <c r="AQ804" i="2"/>
  <c r="AI804" i="2"/>
  <c r="AC804" i="2"/>
  <c r="S804" i="2"/>
  <c r="J804" i="2"/>
  <c r="H802" i="3" s="1"/>
  <c r="C804" i="2"/>
  <c r="B804" i="2"/>
  <c r="AX803" i="2"/>
  <c r="AR803" i="2"/>
  <c r="AS803" i="2" s="1"/>
  <c r="AI803" i="2"/>
  <c r="AC803" i="2"/>
  <c r="S803" i="2"/>
  <c r="J803" i="2"/>
  <c r="H801" i="3" s="1"/>
  <c r="C803" i="2"/>
  <c r="AQ803" i="2" s="1"/>
  <c r="AV803" i="2" s="1"/>
  <c r="B803" i="2"/>
  <c r="AX802" i="2"/>
  <c r="AW802" i="2"/>
  <c r="AS802" i="2"/>
  <c r="AR802" i="2"/>
  <c r="AQ802" i="2"/>
  <c r="AT802" i="2" s="1"/>
  <c r="AI802" i="2"/>
  <c r="AC802" i="2"/>
  <c r="S802" i="2"/>
  <c r="J802" i="2"/>
  <c r="H800" i="3" s="1"/>
  <c r="C802" i="2"/>
  <c r="B802" i="2"/>
  <c r="AX801" i="2"/>
  <c r="AI801" i="2"/>
  <c r="AC801" i="2"/>
  <c r="S801" i="2"/>
  <c r="J801" i="2"/>
  <c r="H799" i="3" s="1"/>
  <c r="C801" i="2"/>
  <c r="AQ801" i="2" s="1"/>
  <c r="B801" i="2"/>
  <c r="AX800" i="2"/>
  <c r="AQ800" i="2"/>
  <c r="AI800" i="2"/>
  <c r="AC800" i="2"/>
  <c r="S800" i="2"/>
  <c r="J800" i="2"/>
  <c r="H798" i="3" s="1"/>
  <c r="C800" i="2"/>
  <c r="B800" i="2"/>
  <c r="AX799" i="2"/>
  <c r="AW799" i="2"/>
  <c r="AR799" i="2"/>
  <c r="AS799" i="2" s="1"/>
  <c r="AI799" i="2"/>
  <c r="AC799" i="2"/>
  <c r="S799" i="2"/>
  <c r="J799" i="2"/>
  <c r="H797" i="3" s="1"/>
  <c r="C799" i="2"/>
  <c r="AQ799" i="2" s="1"/>
  <c r="B799" i="2"/>
  <c r="AX798" i="2"/>
  <c r="AW798" i="2"/>
  <c r="AS798" i="2"/>
  <c r="AR798" i="2"/>
  <c r="AQ798" i="2"/>
  <c r="AT798" i="2" s="1"/>
  <c r="AI798" i="2"/>
  <c r="AC798" i="2"/>
  <c r="S798" i="2"/>
  <c r="J798" i="2"/>
  <c r="H796" i="3" s="1"/>
  <c r="C798" i="2"/>
  <c r="B798" i="2"/>
  <c r="AX797" i="2"/>
  <c r="AI797" i="2"/>
  <c r="AC797" i="2"/>
  <c r="S797" i="2"/>
  <c r="J797" i="2"/>
  <c r="H795" i="3" s="1"/>
  <c r="C797" i="2"/>
  <c r="AQ797" i="2" s="1"/>
  <c r="B797" i="2"/>
  <c r="AX796" i="2"/>
  <c r="AQ796" i="2"/>
  <c r="AI796" i="2"/>
  <c r="AC796" i="2"/>
  <c r="S796" i="2"/>
  <c r="J796" i="2"/>
  <c r="H794" i="3" s="1"/>
  <c r="C796" i="2"/>
  <c r="B796" i="2"/>
  <c r="AX795" i="2"/>
  <c r="AW795" i="2"/>
  <c r="AR795" i="2"/>
  <c r="AS795" i="2" s="1"/>
  <c r="AI795" i="2"/>
  <c r="AC795" i="2"/>
  <c r="S795" i="2"/>
  <c r="J795" i="2"/>
  <c r="H793" i="3" s="1"/>
  <c r="C795" i="2"/>
  <c r="AQ795" i="2" s="1"/>
  <c r="B795" i="2"/>
  <c r="AX794" i="2"/>
  <c r="AW794" i="2"/>
  <c r="AS794" i="2"/>
  <c r="AR794" i="2"/>
  <c r="AQ794" i="2"/>
  <c r="AT794" i="2" s="1"/>
  <c r="AI794" i="2"/>
  <c r="AC794" i="2"/>
  <c r="S794" i="2"/>
  <c r="J794" i="2"/>
  <c r="H792" i="3" s="1"/>
  <c r="C794" i="2"/>
  <c r="B794" i="2"/>
  <c r="AX793" i="2"/>
  <c r="AI793" i="2"/>
  <c r="AC793" i="2"/>
  <c r="S793" i="2"/>
  <c r="J793" i="2"/>
  <c r="H791" i="3" s="1"/>
  <c r="C793" i="2"/>
  <c r="AQ793" i="2" s="1"/>
  <c r="B793" i="2"/>
  <c r="AX792" i="2"/>
  <c r="AQ792" i="2"/>
  <c r="AI792" i="2"/>
  <c r="AC792" i="2"/>
  <c r="S792" i="2"/>
  <c r="J792" i="2"/>
  <c r="H790" i="3" s="1"/>
  <c r="C792" i="2"/>
  <c r="B792" i="2"/>
  <c r="AX791" i="2"/>
  <c r="AW791" i="2"/>
  <c r="AR791" i="2"/>
  <c r="AS791" i="2" s="1"/>
  <c r="AI791" i="2"/>
  <c r="AC791" i="2"/>
  <c r="S791" i="2"/>
  <c r="J791" i="2"/>
  <c r="H789" i="3" s="1"/>
  <c r="C791" i="2"/>
  <c r="AQ791" i="2" s="1"/>
  <c r="B791" i="2"/>
  <c r="AX790" i="2"/>
  <c r="AW790" i="2"/>
  <c r="AS790" i="2"/>
  <c r="AR790" i="2"/>
  <c r="AQ790" i="2"/>
  <c r="AT790" i="2" s="1"/>
  <c r="AI790" i="2"/>
  <c r="AC790" i="2"/>
  <c r="S790" i="2"/>
  <c r="J790" i="2"/>
  <c r="H788" i="3" s="1"/>
  <c r="C790" i="2"/>
  <c r="B790" i="2"/>
  <c r="AX789" i="2"/>
  <c r="AI789" i="2"/>
  <c r="AC789" i="2"/>
  <c r="S789" i="2"/>
  <c r="J789" i="2"/>
  <c r="H787" i="3" s="1"/>
  <c r="C789" i="2"/>
  <c r="AQ789" i="2" s="1"/>
  <c r="B789" i="2"/>
  <c r="AX788" i="2"/>
  <c r="AQ788" i="2"/>
  <c r="AI788" i="2"/>
  <c r="AC788" i="2"/>
  <c r="S788" i="2"/>
  <c r="J788" i="2"/>
  <c r="H786" i="3" s="1"/>
  <c r="C788" i="2"/>
  <c r="B788" i="2"/>
  <c r="AX787" i="2"/>
  <c r="AW787" i="2"/>
  <c r="AR787" i="2"/>
  <c r="AS787" i="2" s="1"/>
  <c r="AI787" i="2"/>
  <c r="AC787" i="2"/>
  <c r="S787" i="2"/>
  <c r="J787" i="2"/>
  <c r="H785" i="3" s="1"/>
  <c r="C787" i="2"/>
  <c r="AQ787" i="2" s="1"/>
  <c r="B787" i="2"/>
  <c r="AX786" i="2"/>
  <c r="AW786" i="2"/>
  <c r="AS786" i="2"/>
  <c r="AR786" i="2"/>
  <c r="AQ786" i="2"/>
  <c r="AT786" i="2" s="1"/>
  <c r="AI786" i="2"/>
  <c r="AC786" i="2"/>
  <c r="S786" i="2"/>
  <c r="J786" i="2"/>
  <c r="H784" i="3" s="1"/>
  <c r="C786" i="2"/>
  <c r="B786" i="2"/>
  <c r="AX785" i="2"/>
  <c r="AI785" i="2"/>
  <c r="AC785" i="2"/>
  <c r="S785" i="2"/>
  <c r="J785" i="2"/>
  <c r="H783" i="3" s="1"/>
  <c r="C785" i="2"/>
  <c r="AQ785" i="2" s="1"/>
  <c r="B785" i="2"/>
  <c r="AX784" i="2"/>
  <c r="AW784" i="2"/>
  <c r="AR784" i="2"/>
  <c r="AS784" i="2" s="1"/>
  <c r="AQ784" i="2"/>
  <c r="AV784" i="2" s="1"/>
  <c r="AI784" i="2"/>
  <c r="AC784" i="2"/>
  <c r="S784" i="2"/>
  <c r="J784" i="2"/>
  <c r="H782" i="3" s="1"/>
  <c r="C784" i="2"/>
  <c r="B784" i="2"/>
  <c r="AX783" i="2"/>
  <c r="AQ783" i="2"/>
  <c r="AI783" i="2"/>
  <c r="AC783" i="2"/>
  <c r="S783" i="2"/>
  <c r="J783" i="2"/>
  <c r="H781" i="3" s="1"/>
  <c r="C783" i="2"/>
  <c r="B783" i="2"/>
  <c r="AX782" i="2"/>
  <c r="AI782" i="2"/>
  <c r="AC782" i="2"/>
  <c r="S782" i="2"/>
  <c r="J782" i="2"/>
  <c r="H780" i="3" s="1"/>
  <c r="C782" i="2"/>
  <c r="AQ782" i="2" s="1"/>
  <c r="B782" i="2"/>
  <c r="AX781" i="2"/>
  <c r="AI781" i="2"/>
  <c r="AC781" i="2"/>
  <c r="S781" i="2"/>
  <c r="J781" i="2"/>
  <c r="H779" i="3" s="1"/>
  <c r="C781" i="2"/>
  <c r="AQ781" i="2" s="1"/>
  <c r="B781" i="2"/>
  <c r="AX780" i="2"/>
  <c r="AV780" i="2"/>
  <c r="AR780" i="2"/>
  <c r="AS780" i="2" s="1"/>
  <c r="AQ780" i="2"/>
  <c r="AI780" i="2"/>
  <c r="AC780" i="2"/>
  <c r="S780" i="2"/>
  <c r="J780" i="2"/>
  <c r="H778" i="3" s="1"/>
  <c r="C780" i="2"/>
  <c r="B780" i="2"/>
  <c r="AX779" i="2"/>
  <c r="AQ779" i="2"/>
  <c r="AI779" i="2"/>
  <c r="AC779" i="2"/>
  <c r="S779" i="2"/>
  <c r="J779" i="2"/>
  <c r="H777" i="3" s="1"/>
  <c r="C779" i="2"/>
  <c r="B779" i="2"/>
  <c r="AX778" i="2"/>
  <c r="AI778" i="2"/>
  <c r="AC778" i="2"/>
  <c r="S778" i="2"/>
  <c r="J778" i="2"/>
  <c r="H776" i="3" s="1"/>
  <c r="C778" i="2"/>
  <c r="AQ778" i="2" s="1"/>
  <c r="B778" i="2"/>
  <c r="AX777" i="2"/>
  <c r="AI777" i="2"/>
  <c r="AC777" i="2"/>
  <c r="S777" i="2"/>
  <c r="J777" i="2"/>
  <c r="H775" i="3" s="1"/>
  <c r="C777" i="2"/>
  <c r="AQ777" i="2" s="1"/>
  <c r="B777" i="2"/>
  <c r="AX776" i="2"/>
  <c r="AV776" i="2"/>
  <c r="AR776" i="2"/>
  <c r="AS776" i="2" s="1"/>
  <c r="AQ776" i="2"/>
  <c r="AI776" i="2"/>
  <c r="AC776" i="2"/>
  <c r="S776" i="2"/>
  <c r="J776" i="2"/>
  <c r="H774" i="3" s="1"/>
  <c r="C776" i="2"/>
  <c r="B776" i="2"/>
  <c r="AX775" i="2"/>
  <c r="AQ775" i="2"/>
  <c r="AI775" i="2"/>
  <c r="AC775" i="2"/>
  <c r="S775" i="2"/>
  <c r="J775" i="2"/>
  <c r="H773" i="3" s="1"/>
  <c r="C775" i="2"/>
  <c r="B775" i="2"/>
  <c r="AX774" i="2"/>
  <c r="AI774" i="2"/>
  <c r="AC774" i="2"/>
  <c r="S774" i="2"/>
  <c r="J774" i="2"/>
  <c r="H772" i="3" s="1"/>
  <c r="C774" i="2"/>
  <c r="AQ774" i="2" s="1"/>
  <c r="B774" i="2"/>
  <c r="AX773" i="2"/>
  <c r="AI773" i="2"/>
  <c r="AC773" i="2"/>
  <c r="S773" i="2"/>
  <c r="J773" i="2"/>
  <c r="H771" i="3" s="1"/>
  <c r="C773" i="2"/>
  <c r="AQ773" i="2" s="1"/>
  <c r="B773" i="2"/>
  <c r="AX772" i="2"/>
  <c r="AV772" i="2"/>
  <c r="AR772" i="2"/>
  <c r="AS772" i="2" s="1"/>
  <c r="AQ772" i="2"/>
  <c r="AI772" i="2"/>
  <c r="AC772" i="2"/>
  <c r="S772" i="2"/>
  <c r="J772" i="2"/>
  <c r="H770" i="3" s="1"/>
  <c r="C772" i="2"/>
  <c r="B772" i="2"/>
  <c r="AX771" i="2"/>
  <c r="AI771" i="2"/>
  <c r="AC771" i="2"/>
  <c r="S771" i="2"/>
  <c r="J771" i="2"/>
  <c r="H769" i="3" s="1"/>
  <c r="C771" i="2"/>
  <c r="AQ771" i="2" s="1"/>
  <c r="B771" i="2"/>
  <c r="AX770" i="2"/>
  <c r="AI770" i="2"/>
  <c r="AC770" i="2"/>
  <c r="S770" i="2"/>
  <c r="J770" i="2"/>
  <c r="H768" i="3" s="1"/>
  <c r="C770" i="2"/>
  <c r="AQ770" i="2" s="1"/>
  <c r="B770" i="2"/>
  <c r="AX769" i="2"/>
  <c r="AI769" i="2"/>
  <c r="AC769" i="2"/>
  <c r="S769" i="2"/>
  <c r="J769" i="2"/>
  <c r="H767" i="3" s="1"/>
  <c r="C769" i="2"/>
  <c r="AQ769" i="2" s="1"/>
  <c r="B769" i="2"/>
  <c r="AX768" i="2"/>
  <c r="AR768" i="2"/>
  <c r="AS768" i="2" s="1"/>
  <c r="AQ768" i="2"/>
  <c r="AV768" i="2" s="1"/>
  <c r="AI768" i="2"/>
  <c r="AC768" i="2"/>
  <c r="S768" i="2"/>
  <c r="J768" i="2"/>
  <c r="H766" i="3" s="1"/>
  <c r="C768" i="2"/>
  <c r="B768" i="2"/>
  <c r="AX767" i="2"/>
  <c r="AQ767" i="2"/>
  <c r="AI767" i="2"/>
  <c r="AC767" i="2"/>
  <c r="S767" i="2"/>
  <c r="J767" i="2"/>
  <c r="H765" i="3" s="1"/>
  <c r="C767" i="2"/>
  <c r="B767" i="2"/>
  <c r="AX766" i="2"/>
  <c r="AW766" i="2"/>
  <c r="AT766" i="2"/>
  <c r="AI766" i="2"/>
  <c r="AC766" i="2"/>
  <c r="S766" i="2"/>
  <c r="J766" i="2"/>
  <c r="H764" i="3" s="1"/>
  <c r="C766" i="2"/>
  <c r="AQ766" i="2" s="1"/>
  <c r="B766" i="2"/>
  <c r="AX765" i="2"/>
  <c r="AS765" i="2"/>
  <c r="AR765" i="2"/>
  <c r="AI765" i="2"/>
  <c r="AC765" i="2"/>
  <c r="S765" i="2"/>
  <c r="J765" i="2"/>
  <c r="H763" i="3" s="1"/>
  <c r="C765" i="2"/>
  <c r="AQ765" i="2" s="1"/>
  <c r="B765" i="2"/>
  <c r="AX764" i="2"/>
  <c r="AS764" i="2"/>
  <c r="AR764" i="2"/>
  <c r="AQ764" i="2"/>
  <c r="AI764" i="2"/>
  <c r="AC764" i="2"/>
  <c r="S764" i="2"/>
  <c r="J764" i="2"/>
  <c r="H762" i="3" s="1"/>
  <c r="C764" i="2"/>
  <c r="B764" i="2"/>
  <c r="AX763" i="2"/>
  <c r="AI763" i="2"/>
  <c r="AC763" i="2"/>
  <c r="S763" i="2"/>
  <c r="J763" i="2"/>
  <c r="H761" i="3" s="1"/>
  <c r="C763" i="2"/>
  <c r="AQ763" i="2" s="1"/>
  <c r="B763" i="2"/>
  <c r="AX762" i="2"/>
  <c r="AQ762" i="2"/>
  <c r="AI762" i="2"/>
  <c r="AC762" i="2"/>
  <c r="S762" i="2"/>
  <c r="J762" i="2"/>
  <c r="H760" i="3" s="1"/>
  <c r="C762" i="2"/>
  <c r="B762" i="2"/>
  <c r="AX761" i="2"/>
  <c r="AW761" i="2"/>
  <c r="AT761" i="2"/>
  <c r="AR761" i="2"/>
  <c r="AS761" i="2" s="1"/>
  <c r="AI761" i="2"/>
  <c r="AC761" i="2"/>
  <c r="S761" i="2"/>
  <c r="J761" i="2"/>
  <c r="H759" i="3" s="1"/>
  <c r="C761" i="2"/>
  <c r="AQ761" i="2" s="1"/>
  <c r="B761" i="2"/>
  <c r="AX760" i="2"/>
  <c r="AI760" i="2"/>
  <c r="AC760" i="2"/>
  <c r="S760" i="2"/>
  <c r="J760" i="2"/>
  <c r="H758" i="3" s="1"/>
  <c r="C760" i="2"/>
  <c r="AQ760" i="2" s="1"/>
  <c r="B760" i="2"/>
  <c r="AX759" i="2"/>
  <c r="AW759" i="2"/>
  <c r="AQ759" i="2"/>
  <c r="AT759" i="2" s="1"/>
  <c r="AI759" i="2"/>
  <c r="AC759" i="2"/>
  <c r="S759" i="2"/>
  <c r="J759" i="2"/>
  <c r="H757" i="3" s="1"/>
  <c r="C759" i="2"/>
  <c r="B759" i="2"/>
  <c r="AX758" i="2"/>
  <c r="AI758" i="2"/>
  <c r="AC758" i="2"/>
  <c r="S758" i="2"/>
  <c r="J758" i="2"/>
  <c r="H756" i="3" s="1"/>
  <c r="C758" i="2"/>
  <c r="AQ758" i="2" s="1"/>
  <c r="B758" i="2"/>
  <c r="AX757" i="2"/>
  <c r="AQ757" i="2"/>
  <c r="AV757" i="2" s="1"/>
  <c r="AI757" i="2"/>
  <c r="AC757" i="2"/>
  <c r="S757" i="2"/>
  <c r="J757" i="2"/>
  <c r="H755" i="3" s="1"/>
  <c r="C757" i="2"/>
  <c r="B757" i="2"/>
  <c r="AX756" i="2"/>
  <c r="AI756" i="2"/>
  <c r="AC756" i="2"/>
  <c r="S756" i="2"/>
  <c r="J756" i="2"/>
  <c r="H754" i="3" s="1"/>
  <c r="C756" i="2"/>
  <c r="AQ756" i="2" s="1"/>
  <c r="B756" i="2"/>
  <c r="AX755" i="2"/>
  <c r="AW755" i="2"/>
  <c r="AQ755" i="2"/>
  <c r="AT755" i="2" s="1"/>
  <c r="AI755" i="2"/>
  <c r="AC755" i="2"/>
  <c r="S755" i="2"/>
  <c r="J755" i="2"/>
  <c r="H753" i="3" s="1"/>
  <c r="C755" i="2"/>
  <c r="B755" i="2"/>
  <c r="AX754" i="2"/>
  <c r="AI754" i="2"/>
  <c r="AC754" i="2"/>
  <c r="S754" i="2"/>
  <c r="J754" i="2"/>
  <c r="H752" i="3" s="1"/>
  <c r="C754" i="2"/>
  <c r="AQ754" i="2" s="1"/>
  <c r="B754" i="2"/>
  <c r="AX753" i="2"/>
  <c r="AQ753" i="2"/>
  <c r="AV753" i="2" s="1"/>
  <c r="AI753" i="2"/>
  <c r="AC753" i="2"/>
  <c r="S753" i="2"/>
  <c r="J753" i="2"/>
  <c r="H751" i="3" s="1"/>
  <c r="C753" i="2"/>
  <c r="B753" i="2"/>
  <c r="AX752" i="2"/>
  <c r="AI752" i="2"/>
  <c r="AC752" i="2"/>
  <c r="S752" i="2"/>
  <c r="J752" i="2"/>
  <c r="H750" i="3" s="1"/>
  <c r="C752" i="2"/>
  <c r="AQ752" i="2" s="1"/>
  <c r="B752" i="2"/>
  <c r="AX751" i="2"/>
  <c r="AW751" i="2"/>
  <c r="AQ751" i="2"/>
  <c r="AT751" i="2" s="1"/>
  <c r="AI751" i="2"/>
  <c r="AC751" i="2"/>
  <c r="S751" i="2"/>
  <c r="J751" i="2"/>
  <c r="H749" i="3" s="1"/>
  <c r="C751" i="2"/>
  <c r="B751" i="2"/>
  <c r="AX750" i="2"/>
  <c r="AI750" i="2"/>
  <c r="AC750" i="2"/>
  <c r="S750" i="2"/>
  <c r="J750" i="2"/>
  <c r="H748" i="3" s="1"/>
  <c r="C750" i="2"/>
  <c r="AQ750" i="2" s="1"/>
  <c r="B750" i="2"/>
  <c r="AX749" i="2"/>
  <c r="AQ749" i="2"/>
  <c r="AV749" i="2" s="1"/>
  <c r="AI749" i="2"/>
  <c r="AC749" i="2"/>
  <c r="S749" i="2"/>
  <c r="J749" i="2"/>
  <c r="H747" i="3" s="1"/>
  <c r="C749" i="2"/>
  <c r="B749" i="2"/>
  <c r="AX748" i="2"/>
  <c r="AI748" i="2"/>
  <c r="AC748" i="2"/>
  <c r="S748" i="2"/>
  <c r="J748" i="2"/>
  <c r="H746" i="3" s="1"/>
  <c r="C748" i="2"/>
  <c r="AQ748" i="2" s="1"/>
  <c r="B748" i="2"/>
  <c r="AX747" i="2"/>
  <c r="AW747" i="2"/>
  <c r="AQ747" i="2"/>
  <c r="AT747" i="2" s="1"/>
  <c r="AI747" i="2"/>
  <c r="AC747" i="2"/>
  <c r="S747" i="2"/>
  <c r="J747" i="2"/>
  <c r="H745" i="3" s="1"/>
  <c r="C747" i="2"/>
  <c r="B747" i="2"/>
  <c r="AX746" i="2"/>
  <c r="AI746" i="2"/>
  <c r="AC746" i="2"/>
  <c r="S746" i="2"/>
  <c r="J746" i="2"/>
  <c r="H744" i="3" s="1"/>
  <c r="C746" i="2"/>
  <c r="AQ746" i="2" s="1"/>
  <c r="B746" i="2"/>
  <c r="AX745" i="2"/>
  <c r="AQ745" i="2"/>
  <c r="AV745" i="2" s="1"/>
  <c r="AI745" i="2"/>
  <c r="AC745" i="2"/>
  <c r="S745" i="2"/>
  <c r="J745" i="2"/>
  <c r="H743" i="3" s="1"/>
  <c r="C745" i="2"/>
  <c r="B745" i="2"/>
  <c r="AX744" i="2"/>
  <c r="AI744" i="2"/>
  <c r="AC744" i="2"/>
  <c r="S744" i="2"/>
  <c r="J744" i="2"/>
  <c r="H742" i="3" s="1"/>
  <c r="C744" i="2"/>
  <c r="AQ744" i="2" s="1"/>
  <c r="B744" i="2"/>
  <c r="AX743" i="2"/>
  <c r="AW743" i="2"/>
  <c r="AQ743" i="2"/>
  <c r="AT743" i="2" s="1"/>
  <c r="AI743" i="2"/>
  <c r="AC743" i="2"/>
  <c r="S743" i="2"/>
  <c r="J743" i="2"/>
  <c r="H741" i="3" s="1"/>
  <c r="C743" i="2"/>
  <c r="B743" i="2"/>
  <c r="AX742" i="2"/>
  <c r="AI742" i="2"/>
  <c r="AC742" i="2"/>
  <c r="S742" i="2"/>
  <c r="J742" i="2"/>
  <c r="H740" i="3" s="1"/>
  <c r="C742" i="2"/>
  <c r="AQ742" i="2" s="1"/>
  <c r="B742" i="2"/>
  <c r="AX741" i="2"/>
  <c r="AQ741" i="2"/>
  <c r="AV741" i="2" s="1"/>
  <c r="AI741" i="2"/>
  <c r="AC741" i="2"/>
  <c r="S741" i="2"/>
  <c r="J741" i="2"/>
  <c r="H739" i="3" s="1"/>
  <c r="C741" i="2"/>
  <c r="B741" i="2"/>
  <c r="AX740" i="2"/>
  <c r="AI740" i="2"/>
  <c r="AC740" i="2"/>
  <c r="S740" i="2"/>
  <c r="J740" i="2"/>
  <c r="H738" i="3" s="1"/>
  <c r="C740" i="2"/>
  <c r="AQ740" i="2" s="1"/>
  <c r="B740" i="2"/>
  <c r="AX739" i="2"/>
  <c r="AW739" i="2"/>
  <c r="AQ739" i="2"/>
  <c r="AT739" i="2" s="1"/>
  <c r="AI739" i="2"/>
  <c r="AC739" i="2"/>
  <c r="S739" i="2"/>
  <c r="J739" i="2"/>
  <c r="H737" i="3" s="1"/>
  <c r="C739" i="2"/>
  <c r="B739" i="2"/>
  <c r="AX738" i="2"/>
  <c r="AI738" i="2"/>
  <c r="AC738" i="2"/>
  <c r="S738" i="2"/>
  <c r="J738" i="2"/>
  <c r="H736" i="3" s="1"/>
  <c r="C738" i="2"/>
  <c r="AQ738" i="2" s="1"/>
  <c r="B738" i="2"/>
  <c r="AX737" i="2"/>
  <c r="AQ737" i="2"/>
  <c r="AV737" i="2" s="1"/>
  <c r="AI737" i="2"/>
  <c r="AC737" i="2"/>
  <c r="S737" i="2"/>
  <c r="J737" i="2"/>
  <c r="H735" i="3" s="1"/>
  <c r="C737" i="2"/>
  <c r="B737" i="2"/>
  <c r="AX736" i="2"/>
  <c r="AI736" i="2"/>
  <c r="AC736" i="2"/>
  <c r="S736" i="2"/>
  <c r="J736" i="2"/>
  <c r="H734" i="3" s="1"/>
  <c r="C736" i="2"/>
  <c r="AQ736" i="2" s="1"/>
  <c r="B736" i="2"/>
  <c r="AX735" i="2"/>
  <c r="AW735" i="2"/>
  <c r="AQ735" i="2"/>
  <c r="AT735" i="2" s="1"/>
  <c r="AI735" i="2"/>
  <c r="AC735" i="2"/>
  <c r="S735" i="2"/>
  <c r="J735" i="2"/>
  <c r="H733" i="3" s="1"/>
  <c r="C735" i="2"/>
  <c r="B735" i="2"/>
  <c r="AX734" i="2"/>
  <c r="AI734" i="2"/>
  <c r="AC734" i="2"/>
  <c r="S734" i="2"/>
  <c r="J734" i="2"/>
  <c r="H732" i="3" s="1"/>
  <c r="C734" i="2"/>
  <c r="AQ734" i="2" s="1"/>
  <c r="B734" i="2"/>
  <c r="AX733" i="2"/>
  <c r="AQ733" i="2"/>
  <c r="AV733" i="2" s="1"/>
  <c r="AI733" i="2"/>
  <c r="AC733" i="2"/>
  <c r="S733" i="2"/>
  <c r="J733" i="2"/>
  <c r="H731" i="3" s="1"/>
  <c r="C733" i="2"/>
  <c r="B733" i="2"/>
  <c r="AX732" i="2"/>
  <c r="AI732" i="2"/>
  <c r="AC732" i="2"/>
  <c r="S732" i="2"/>
  <c r="J732" i="2"/>
  <c r="H730" i="3" s="1"/>
  <c r="C732" i="2"/>
  <c r="AQ732" i="2" s="1"/>
  <c r="B732" i="2"/>
  <c r="AX731" i="2"/>
  <c r="AW731" i="2"/>
  <c r="AQ731" i="2"/>
  <c r="AT731" i="2" s="1"/>
  <c r="AI731" i="2"/>
  <c r="AC731" i="2"/>
  <c r="S731" i="2"/>
  <c r="J731" i="2"/>
  <c r="H729" i="3" s="1"/>
  <c r="C731" i="2"/>
  <c r="B731" i="2"/>
  <c r="AX730" i="2"/>
  <c r="AI730" i="2"/>
  <c r="AC730" i="2"/>
  <c r="S730" i="2"/>
  <c r="J730" i="2"/>
  <c r="H728" i="3" s="1"/>
  <c r="C730" i="2"/>
  <c r="AQ730" i="2" s="1"/>
  <c r="B730" i="2"/>
  <c r="AX729" i="2"/>
  <c r="AQ729" i="2"/>
  <c r="AV729" i="2" s="1"/>
  <c r="AI729" i="2"/>
  <c r="AC729" i="2"/>
  <c r="S729" i="2"/>
  <c r="J729" i="2"/>
  <c r="H727" i="3" s="1"/>
  <c r="C729" i="2"/>
  <c r="B729" i="2"/>
  <c r="AX728" i="2"/>
  <c r="AI728" i="2"/>
  <c r="AC728" i="2"/>
  <c r="S728" i="2"/>
  <c r="J728" i="2"/>
  <c r="H726" i="3" s="1"/>
  <c r="C728" i="2"/>
  <c r="AQ728" i="2" s="1"/>
  <c r="B728" i="2"/>
  <c r="AX727" i="2"/>
  <c r="AW727" i="2"/>
  <c r="AQ727" i="2"/>
  <c r="AT727" i="2" s="1"/>
  <c r="AI727" i="2"/>
  <c r="AC727" i="2"/>
  <c r="S727" i="2"/>
  <c r="J727" i="2"/>
  <c r="H725" i="3" s="1"/>
  <c r="C727" i="2"/>
  <c r="B727" i="2"/>
  <c r="AX726" i="2"/>
  <c r="AI726" i="2"/>
  <c r="AC726" i="2"/>
  <c r="S726" i="2"/>
  <c r="J726" i="2"/>
  <c r="H724" i="3" s="1"/>
  <c r="C726" i="2"/>
  <c r="AQ726" i="2" s="1"/>
  <c r="B726" i="2"/>
  <c r="AX725" i="2"/>
  <c r="AQ725" i="2"/>
  <c r="AV725" i="2" s="1"/>
  <c r="AI725" i="2"/>
  <c r="AC725" i="2"/>
  <c r="S725" i="2"/>
  <c r="J725" i="2"/>
  <c r="H723" i="3" s="1"/>
  <c r="C725" i="2"/>
  <c r="B725" i="2"/>
  <c r="AX724" i="2"/>
  <c r="AI724" i="2"/>
  <c r="AC724" i="2"/>
  <c r="S724" i="2"/>
  <c r="J724" i="2"/>
  <c r="H722" i="3" s="1"/>
  <c r="C724" i="2"/>
  <c r="AQ724" i="2" s="1"/>
  <c r="B724" i="2"/>
  <c r="AX723" i="2"/>
  <c r="AW723" i="2"/>
  <c r="AQ723" i="2"/>
  <c r="AT723" i="2" s="1"/>
  <c r="AI723" i="2"/>
  <c r="AC723" i="2"/>
  <c r="S723" i="2"/>
  <c r="J723" i="2"/>
  <c r="H721" i="3" s="1"/>
  <c r="C723" i="2"/>
  <c r="B723" i="2"/>
  <c r="AX722" i="2"/>
  <c r="AT722" i="2"/>
  <c r="AI722" i="2"/>
  <c r="AC722" i="2"/>
  <c r="S722" i="2"/>
  <c r="J722" i="2"/>
  <c r="H720" i="3" s="1"/>
  <c r="C722" i="2"/>
  <c r="AQ722" i="2" s="1"/>
  <c r="B722" i="2"/>
  <c r="AX721" i="2"/>
  <c r="AW721" i="2"/>
  <c r="AQ721" i="2"/>
  <c r="AV721" i="2" s="1"/>
  <c r="AI721" i="2"/>
  <c r="AC721" i="2"/>
  <c r="S721" i="2"/>
  <c r="J721" i="2"/>
  <c r="H719" i="3" s="1"/>
  <c r="C721" i="2"/>
  <c r="B721" i="2"/>
  <c r="AX720" i="2"/>
  <c r="AI720" i="2"/>
  <c r="AC720" i="2"/>
  <c r="S720" i="2"/>
  <c r="J720" i="2"/>
  <c r="H718" i="3" s="1"/>
  <c r="C720" i="2"/>
  <c r="AQ720" i="2" s="1"/>
  <c r="AV720" i="2" s="1"/>
  <c r="B720" i="2"/>
  <c r="AX719" i="2"/>
  <c r="AQ719" i="2"/>
  <c r="AI719" i="2"/>
  <c r="AC719" i="2"/>
  <c r="S719" i="2"/>
  <c r="J719" i="2"/>
  <c r="H717" i="3" s="1"/>
  <c r="C719" i="2"/>
  <c r="B719" i="2"/>
  <c r="AX718" i="2"/>
  <c r="AI718" i="2"/>
  <c r="AC718" i="2"/>
  <c r="S718" i="2"/>
  <c r="J718" i="2"/>
  <c r="H716" i="3" s="1"/>
  <c r="C718" i="2"/>
  <c r="AQ718" i="2" s="1"/>
  <c r="B718" i="2"/>
  <c r="AX717" i="2"/>
  <c r="AW717" i="2"/>
  <c r="AQ717" i="2"/>
  <c r="AV717" i="2" s="1"/>
  <c r="AI717" i="2"/>
  <c r="AC717" i="2"/>
  <c r="S717" i="2"/>
  <c r="J717" i="2"/>
  <c r="H715" i="3" s="1"/>
  <c r="C717" i="2"/>
  <c r="B717" i="2"/>
  <c r="AX716" i="2"/>
  <c r="AR716" i="2"/>
  <c r="AS716" i="2" s="1"/>
  <c r="AI716" i="2"/>
  <c r="AC716" i="2"/>
  <c r="S716" i="2"/>
  <c r="J716" i="2"/>
  <c r="H714" i="3" s="1"/>
  <c r="C716" i="2"/>
  <c r="AQ716" i="2" s="1"/>
  <c r="AV716" i="2" s="1"/>
  <c r="B716" i="2"/>
  <c r="AX715" i="2"/>
  <c r="AQ715" i="2"/>
  <c r="AI715" i="2"/>
  <c r="AC715" i="2"/>
  <c r="S715" i="2"/>
  <c r="J715" i="2"/>
  <c r="H713" i="3" s="1"/>
  <c r="C715" i="2"/>
  <c r="B715" i="2"/>
  <c r="AX714" i="2"/>
  <c r="AT714" i="2"/>
  <c r="AI714" i="2"/>
  <c r="AC714" i="2"/>
  <c r="S714" i="2"/>
  <c r="J714" i="2"/>
  <c r="H712" i="3" s="1"/>
  <c r="C714" i="2"/>
  <c r="AQ714" i="2" s="1"/>
  <c r="B714" i="2"/>
  <c r="AX713" i="2"/>
  <c r="AW713" i="2"/>
  <c r="AQ713" i="2"/>
  <c r="AV713" i="2" s="1"/>
  <c r="AI713" i="2"/>
  <c r="AC713" i="2"/>
  <c r="S713" i="2"/>
  <c r="J713" i="2"/>
  <c r="H711" i="3" s="1"/>
  <c r="C713" i="2"/>
  <c r="B713" i="2"/>
  <c r="AX712" i="2"/>
  <c r="AV712" i="2"/>
  <c r="AI712" i="2"/>
  <c r="AC712" i="2"/>
  <c r="S712" i="2"/>
  <c r="J712" i="2"/>
  <c r="H710" i="3" s="1"/>
  <c r="C712" i="2"/>
  <c r="AQ712" i="2" s="1"/>
  <c r="B712" i="2"/>
  <c r="AX711" i="2"/>
  <c r="AQ711" i="2"/>
  <c r="AI711" i="2"/>
  <c r="AC711" i="2"/>
  <c r="S711" i="2"/>
  <c r="J711" i="2"/>
  <c r="H709" i="3" s="1"/>
  <c r="C711" i="2"/>
  <c r="B711" i="2"/>
  <c r="AX710" i="2"/>
  <c r="AI710" i="2"/>
  <c r="AC710" i="2"/>
  <c r="S710" i="2"/>
  <c r="J710" i="2"/>
  <c r="H708" i="3" s="1"/>
  <c r="C710" i="2"/>
  <c r="AQ710" i="2" s="1"/>
  <c r="AT710" i="2" s="1"/>
  <c r="B710" i="2"/>
  <c r="AX709" i="2"/>
  <c r="AW709" i="2"/>
  <c r="AQ709" i="2"/>
  <c r="AV709" i="2" s="1"/>
  <c r="AI709" i="2"/>
  <c r="AC709" i="2"/>
  <c r="S709" i="2"/>
  <c r="J709" i="2"/>
  <c r="H707" i="3" s="1"/>
  <c r="C709" i="2"/>
  <c r="B709" i="2"/>
  <c r="AX708" i="2"/>
  <c r="AR708" i="2"/>
  <c r="AS708" i="2" s="1"/>
  <c r="AI708" i="2"/>
  <c r="AC708" i="2"/>
  <c r="S708" i="2"/>
  <c r="J708" i="2"/>
  <c r="H706" i="3" s="1"/>
  <c r="C708" i="2"/>
  <c r="AQ708" i="2" s="1"/>
  <c r="B708" i="2"/>
  <c r="AX707" i="2"/>
  <c r="AQ707" i="2"/>
  <c r="AI707" i="2"/>
  <c r="AC707" i="2"/>
  <c r="S707" i="2"/>
  <c r="J707" i="2"/>
  <c r="H705" i="3" s="1"/>
  <c r="C707" i="2"/>
  <c r="B707" i="2"/>
  <c r="AX706" i="2"/>
  <c r="AT706" i="2"/>
  <c r="AI706" i="2"/>
  <c r="AC706" i="2"/>
  <c r="S706" i="2"/>
  <c r="J706" i="2"/>
  <c r="H704" i="3" s="1"/>
  <c r="C706" i="2"/>
  <c r="AQ706" i="2" s="1"/>
  <c r="B706" i="2"/>
  <c r="AX705" i="2"/>
  <c r="AW705" i="2"/>
  <c r="AQ705" i="2"/>
  <c r="AV705" i="2" s="1"/>
  <c r="AI705" i="2"/>
  <c r="AC705" i="2"/>
  <c r="S705" i="2"/>
  <c r="J705" i="2"/>
  <c r="H703" i="3" s="1"/>
  <c r="C705" i="2"/>
  <c r="B705" i="2"/>
  <c r="AX704" i="2"/>
  <c r="AI704" i="2"/>
  <c r="AC704" i="2"/>
  <c r="S704" i="2"/>
  <c r="J704" i="2"/>
  <c r="H702" i="3" s="1"/>
  <c r="C704" i="2"/>
  <c r="AQ704" i="2" s="1"/>
  <c r="AV704" i="2" s="1"/>
  <c r="B704" i="2"/>
  <c r="AX703" i="2"/>
  <c r="AQ703" i="2"/>
  <c r="AI703" i="2"/>
  <c r="AC703" i="2"/>
  <c r="S703" i="2"/>
  <c r="J703" i="2"/>
  <c r="H701" i="3" s="1"/>
  <c r="C703" i="2"/>
  <c r="B703" i="2"/>
  <c r="AX702" i="2"/>
  <c r="AI702" i="2"/>
  <c r="AC702" i="2"/>
  <c r="S702" i="2"/>
  <c r="J702" i="2"/>
  <c r="H700" i="3" s="1"/>
  <c r="C702" i="2"/>
  <c r="AQ702" i="2" s="1"/>
  <c r="B702" i="2"/>
  <c r="AX701" i="2"/>
  <c r="AW701" i="2"/>
  <c r="AQ701" i="2"/>
  <c r="AV701" i="2" s="1"/>
  <c r="AI701" i="2"/>
  <c r="AC701" i="2"/>
  <c r="S701" i="2"/>
  <c r="J701" i="2"/>
  <c r="H699" i="3" s="1"/>
  <c r="C701" i="2"/>
  <c r="B701" i="2"/>
  <c r="AX700" i="2"/>
  <c r="AR700" i="2"/>
  <c r="AS700" i="2" s="1"/>
  <c r="AI700" i="2"/>
  <c r="AC700" i="2"/>
  <c r="S700" i="2"/>
  <c r="J700" i="2"/>
  <c r="H698" i="3" s="1"/>
  <c r="C700" i="2"/>
  <c r="AQ700" i="2" s="1"/>
  <c r="AV700" i="2" s="1"/>
  <c r="B700" i="2"/>
  <c r="AX699" i="2"/>
  <c r="AQ699" i="2"/>
  <c r="AI699" i="2"/>
  <c r="AC699" i="2"/>
  <c r="S699" i="2"/>
  <c r="J699" i="2"/>
  <c r="H697" i="3" s="1"/>
  <c r="C699" i="2"/>
  <c r="B699" i="2"/>
  <c r="AX698" i="2"/>
  <c r="AT698" i="2"/>
  <c r="AI698" i="2"/>
  <c r="AC698" i="2"/>
  <c r="S698" i="2"/>
  <c r="J698" i="2"/>
  <c r="H696" i="3" s="1"/>
  <c r="C698" i="2"/>
  <c r="AQ698" i="2" s="1"/>
  <c r="B698" i="2"/>
  <c r="AX697" i="2"/>
  <c r="AW697" i="2"/>
  <c r="AQ697" i="2"/>
  <c r="AV697" i="2" s="1"/>
  <c r="AI697" i="2"/>
  <c r="AC697" i="2"/>
  <c r="S697" i="2"/>
  <c r="J697" i="2"/>
  <c r="H695" i="3" s="1"/>
  <c r="C697" i="2"/>
  <c r="B697" i="2"/>
  <c r="AX696" i="2"/>
  <c r="AV696" i="2"/>
  <c r="AI696" i="2"/>
  <c r="AC696" i="2"/>
  <c r="S696" i="2"/>
  <c r="J696" i="2"/>
  <c r="H694" i="3" s="1"/>
  <c r="C696" i="2"/>
  <c r="AQ696" i="2" s="1"/>
  <c r="B696" i="2"/>
  <c r="AX695" i="2"/>
  <c r="AQ695" i="2"/>
  <c r="AI695" i="2"/>
  <c r="AC695" i="2"/>
  <c r="S695" i="2"/>
  <c r="J695" i="2"/>
  <c r="H693" i="3" s="1"/>
  <c r="C695" i="2"/>
  <c r="B695" i="2"/>
  <c r="AX694" i="2"/>
  <c r="AI694" i="2"/>
  <c r="AC694" i="2"/>
  <c r="S694" i="2"/>
  <c r="J694" i="2"/>
  <c r="H692" i="3" s="1"/>
  <c r="C694" i="2"/>
  <c r="AQ694" i="2" s="1"/>
  <c r="AT694" i="2" s="1"/>
  <c r="B694" i="2"/>
  <c r="AX693" i="2"/>
  <c r="AW693" i="2"/>
  <c r="AQ693" i="2"/>
  <c r="AV693" i="2" s="1"/>
  <c r="AI693" i="2"/>
  <c r="AC693" i="2"/>
  <c r="S693" i="2"/>
  <c r="J693" i="2"/>
  <c r="H691" i="3" s="1"/>
  <c r="C693" i="2"/>
  <c r="B693" i="2"/>
  <c r="AX692" i="2"/>
  <c r="AV692" i="2"/>
  <c r="AR692" i="2"/>
  <c r="AS692" i="2" s="1"/>
  <c r="AI692" i="2"/>
  <c r="AC692" i="2"/>
  <c r="S692" i="2"/>
  <c r="J692" i="2"/>
  <c r="H690" i="3" s="1"/>
  <c r="C692" i="2"/>
  <c r="AQ692" i="2" s="1"/>
  <c r="B692" i="2"/>
  <c r="AX691" i="2"/>
  <c r="AQ691" i="2"/>
  <c r="AI691" i="2"/>
  <c r="AC691" i="2"/>
  <c r="S691" i="2"/>
  <c r="J691" i="2"/>
  <c r="H689" i="3" s="1"/>
  <c r="C691" i="2"/>
  <c r="B691" i="2"/>
  <c r="AX690" i="2"/>
  <c r="AT690" i="2"/>
  <c r="AI690" i="2"/>
  <c r="AC690" i="2"/>
  <c r="S690" i="2"/>
  <c r="J690" i="2"/>
  <c r="H688" i="3" s="1"/>
  <c r="C690" i="2"/>
  <c r="AQ690" i="2" s="1"/>
  <c r="B690" i="2"/>
  <c r="AX689" i="2"/>
  <c r="AW689" i="2"/>
  <c r="AQ689" i="2"/>
  <c r="AV689" i="2" s="1"/>
  <c r="AI689" i="2"/>
  <c r="AC689" i="2"/>
  <c r="S689" i="2"/>
  <c r="J689" i="2"/>
  <c r="H687" i="3" s="1"/>
  <c r="C689" i="2"/>
  <c r="B689" i="2"/>
  <c r="AX688" i="2"/>
  <c r="AI688" i="2"/>
  <c r="AC688" i="2"/>
  <c r="S688" i="2"/>
  <c r="J688" i="2"/>
  <c r="H686" i="3" s="1"/>
  <c r="C688" i="2"/>
  <c r="AQ688" i="2" s="1"/>
  <c r="AV688" i="2" s="1"/>
  <c r="B688" i="2"/>
  <c r="AX687" i="2"/>
  <c r="AQ687" i="2"/>
  <c r="AI687" i="2"/>
  <c r="AC687" i="2"/>
  <c r="S687" i="2"/>
  <c r="J687" i="2"/>
  <c r="H685" i="3" s="1"/>
  <c r="C687" i="2"/>
  <c r="B687" i="2"/>
  <c r="AX686" i="2"/>
  <c r="AI686" i="2"/>
  <c r="AC686" i="2"/>
  <c r="S686" i="2"/>
  <c r="J686" i="2"/>
  <c r="H684" i="3" s="1"/>
  <c r="C686" i="2"/>
  <c r="AQ686" i="2" s="1"/>
  <c r="B686" i="2"/>
  <c r="AX685" i="2"/>
  <c r="AW685" i="2"/>
  <c r="AQ685" i="2"/>
  <c r="AV685" i="2" s="1"/>
  <c r="AI685" i="2"/>
  <c r="AC685" i="2"/>
  <c r="S685" i="2"/>
  <c r="J685" i="2"/>
  <c r="H683" i="3" s="1"/>
  <c r="C685" i="2"/>
  <c r="B685" i="2"/>
  <c r="AX684" i="2"/>
  <c r="AR684" i="2"/>
  <c r="AS684" i="2" s="1"/>
  <c r="AI684" i="2"/>
  <c r="AC684" i="2"/>
  <c r="S684" i="2"/>
  <c r="J684" i="2"/>
  <c r="H682" i="3" s="1"/>
  <c r="C684" i="2"/>
  <c r="AQ684" i="2" s="1"/>
  <c r="AV684" i="2" s="1"/>
  <c r="B684" i="2"/>
  <c r="AX683" i="2"/>
  <c r="AQ683" i="2"/>
  <c r="AI683" i="2"/>
  <c r="AC683" i="2"/>
  <c r="S683" i="2"/>
  <c r="J683" i="2"/>
  <c r="H681" i="3" s="1"/>
  <c r="C683" i="2"/>
  <c r="B683" i="2"/>
  <c r="AX682" i="2"/>
  <c r="AT682" i="2"/>
  <c r="AI682" i="2"/>
  <c r="AC682" i="2"/>
  <c r="S682" i="2"/>
  <c r="J682" i="2"/>
  <c r="H680" i="3" s="1"/>
  <c r="C682" i="2"/>
  <c r="AQ682" i="2" s="1"/>
  <c r="B682" i="2"/>
  <c r="AX681" i="2"/>
  <c r="AW681" i="2"/>
  <c r="AQ681" i="2"/>
  <c r="AV681" i="2" s="1"/>
  <c r="AI681" i="2"/>
  <c r="AC681" i="2"/>
  <c r="S681" i="2"/>
  <c r="J681" i="2"/>
  <c r="H679" i="3" s="1"/>
  <c r="C681" i="2"/>
  <c r="B681" i="2"/>
  <c r="AX680" i="2"/>
  <c r="AV680" i="2"/>
  <c r="AI680" i="2"/>
  <c r="AC680" i="2"/>
  <c r="S680" i="2"/>
  <c r="J680" i="2"/>
  <c r="H678" i="3" s="1"/>
  <c r="C680" i="2"/>
  <c r="AQ680" i="2" s="1"/>
  <c r="B680" i="2"/>
  <c r="AX679" i="2"/>
  <c r="AQ679" i="2"/>
  <c r="AI679" i="2"/>
  <c r="AC679" i="2"/>
  <c r="S679" i="2"/>
  <c r="J679" i="2"/>
  <c r="H677" i="3" s="1"/>
  <c r="C679" i="2"/>
  <c r="B679" i="2"/>
  <c r="AX678" i="2"/>
  <c r="AI678" i="2"/>
  <c r="AC678" i="2"/>
  <c r="S678" i="2"/>
  <c r="J678" i="2"/>
  <c r="H676" i="3" s="1"/>
  <c r="C678" i="2"/>
  <c r="AQ678" i="2" s="1"/>
  <c r="AT678" i="2" s="1"/>
  <c r="B678" i="2"/>
  <c r="AX677" i="2"/>
  <c r="AW677" i="2"/>
  <c r="AQ677" i="2"/>
  <c r="AV677" i="2" s="1"/>
  <c r="AI677" i="2"/>
  <c r="AC677" i="2"/>
  <c r="S677" i="2"/>
  <c r="J677" i="2"/>
  <c r="H675" i="3" s="1"/>
  <c r="C677" i="2"/>
  <c r="B677" i="2"/>
  <c r="AX676" i="2"/>
  <c r="AV676" i="2"/>
  <c r="AR676" i="2"/>
  <c r="AS676" i="2" s="1"/>
  <c r="AI676" i="2"/>
  <c r="AC676" i="2"/>
  <c r="S676" i="2"/>
  <c r="J676" i="2"/>
  <c r="H674" i="3" s="1"/>
  <c r="C676" i="2"/>
  <c r="AQ676" i="2" s="1"/>
  <c r="B676" i="2"/>
  <c r="AX675" i="2"/>
  <c r="AQ675" i="2"/>
  <c r="AI675" i="2"/>
  <c r="AC675" i="2"/>
  <c r="S675" i="2"/>
  <c r="J675" i="2"/>
  <c r="H673" i="3" s="1"/>
  <c r="C675" i="2"/>
  <c r="B675" i="2"/>
  <c r="AX674" i="2"/>
  <c r="AT674" i="2"/>
  <c r="AI674" i="2"/>
  <c r="AC674" i="2"/>
  <c r="S674" i="2"/>
  <c r="J674" i="2"/>
  <c r="H672" i="3" s="1"/>
  <c r="C674" i="2"/>
  <c r="AQ674" i="2" s="1"/>
  <c r="B674" i="2"/>
  <c r="AX673" i="2"/>
  <c r="AW673" i="2"/>
  <c r="AQ673" i="2"/>
  <c r="AV673" i="2" s="1"/>
  <c r="AI673" i="2"/>
  <c r="AC673" i="2"/>
  <c r="S673" i="2"/>
  <c r="J673" i="2"/>
  <c r="H671" i="3" s="1"/>
  <c r="C673" i="2"/>
  <c r="B673" i="2"/>
  <c r="AX672" i="2"/>
  <c r="AI672" i="2"/>
  <c r="AC672" i="2"/>
  <c r="S672" i="2"/>
  <c r="J672" i="2"/>
  <c r="H670" i="3" s="1"/>
  <c r="C672" i="2"/>
  <c r="AQ672" i="2" s="1"/>
  <c r="AV672" i="2" s="1"/>
  <c r="B672" i="2"/>
  <c r="AX671" i="2"/>
  <c r="AQ671" i="2"/>
  <c r="AI671" i="2"/>
  <c r="AC671" i="2"/>
  <c r="S671" i="2"/>
  <c r="J671" i="2"/>
  <c r="H669" i="3" s="1"/>
  <c r="C671" i="2"/>
  <c r="B671" i="2"/>
  <c r="AX670" i="2"/>
  <c r="AI670" i="2"/>
  <c r="AC670" i="2"/>
  <c r="S670" i="2"/>
  <c r="J670" i="2"/>
  <c r="H668" i="3" s="1"/>
  <c r="C670" i="2"/>
  <c r="AQ670" i="2" s="1"/>
  <c r="B670" i="2"/>
  <c r="AX669" i="2"/>
  <c r="AW669" i="2"/>
  <c r="AQ669" i="2"/>
  <c r="AV669" i="2" s="1"/>
  <c r="AI669" i="2"/>
  <c r="AC669" i="2"/>
  <c r="S669" i="2"/>
  <c r="J669" i="2"/>
  <c r="H667" i="3" s="1"/>
  <c r="C669" i="2"/>
  <c r="B669" i="2"/>
  <c r="AX668" i="2"/>
  <c r="AR668" i="2"/>
  <c r="AS668" i="2" s="1"/>
  <c r="AI668" i="2"/>
  <c r="AC668" i="2"/>
  <c r="S668" i="2"/>
  <c r="J668" i="2"/>
  <c r="H666" i="3" s="1"/>
  <c r="C668" i="2"/>
  <c r="AQ668" i="2" s="1"/>
  <c r="AV668" i="2" s="1"/>
  <c r="B668" i="2"/>
  <c r="AX667" i="2"/>
  <c r="AQ667" i="2"/>
  <c r="AI667" i="2"/>
  <c r="AC667" i="2"/>
  <c r="S667" i="2"/>
  <c r="J667" i="2"/>
  <c r="H665" i="3" s="1"/>
  <c r="C667" i="2"/>
  <c r="B667" i="2"/>
  <c r="AX666" i="2"/>
  <c r="AT666" i="2"/>
  <c r="AI666" i="2"/>
  <c r="AC666" i="2"/>
  <c r="S666" i="2"/>
  <c r="J666" i="2"/>
  <c r="H664" i="3" s="1"/>
  <c r="C666" i="2"/>
  <c r="AQ666" i="2" s="1"/>
  <c r="B666" i="2"/>
  <c r="AX665" i="2"/>
  <c r="AW665" i="2"/>
  <c r="AQ665" i="2"/>
  <c r="AV665" i="2" s="1"/>
  <c r="AI665" i="2"/>
  <c r="AC665" i="2"/>
  <c r="S665" i="2"/>
  <c r="J665" i="2"/>
  <c r="H663" i="3" s="1"/>
  <c r="C665" i="2"/>
  <c r="B665" i="2"/>
  <c r="AX664" i="2"/>
  <c r="AV664" i="2"/>
  <c r="AI664" i="2"/>
  <c r="AC664" i="2"/>
  <c r="S664" i="2"/>
  <c r="J664" i="2"/>
  <c r="H662" i="3" s="1"/>
  <c r="C664" i="2"/>
  <c r="AQ664" i="2" s="1"/>
  <c r="B664" i="2"/>
  <c r="AX663" i="2"/>
  <c r="AQ663" i="2"/>
  <c r="AI663" i="2"/>
  <c r="AC663" i="2"/>
  <c r="S663" i="2"/>
  <c r="J663" i="2"/>
  <c r="H661" i="3" s="1"/>
  <c r="C663" i="2"/>
  <c r="B663" i="2"/>
  <c r="AX662" i="2"/>
  <c r="AI662" i="2"/>
  <c r="AC662" i="2"/>
  <c r="S662" i="2"/>
  <c r="J662" i="2"/>
  <c r="H660" i="3" s="1"/>
  <c r="C662" i="2"/>
  <c r="AQ662" i="2" s="1"/>
  <c r="AT662" i="2" s="1"/>
  <c r="B662" i="2"/>
  <c r="AX661" i="2"/>
  <c r="AI661" i="2"/>
  <c r="AC661" i="2"/>
  <c r="S661" i="2"/>
  <c r="J661" i="2"/>
  <c r="H659" i="3" s="1"/>
  <c r="C661" i="2"/>
  <c r="AQ661" i="2" s="1"/>
  <c r="AW661" i="2" s="1"/>
  <c r="B661" i="2"/>
  <c r="AX660" i="2"/>
  <c r="AV660" i="2"/>
  <c r="AI660" i="2"/>
  <c r="AC660" i="2"/>
  <c r="S660" i="2"/>
  <c r="J660" i="2"/>
  <c r="H658" i="3" s="1"/>
  <c r="C660" i="2"/>
  <c r="AQ660" i="2" s="1"/>
  <c r="B660" i="2"/>
  <c r="AX659" i="2"/>
  <c r="AQ659" i="2"/>
  <c r="AI659" i="2"/>
  <c r="AC659" i="2"/>
  <c r="S659" i="2"/>
  <c r="J659" i="2"/>
  <c r="H657" i="3" s="1"/>
  <c r="C659" i="2"/>
  <c r="B659" i="2"/>
  <c r="AX658" i="2"/>
  <c r="AI658" i="2"/>
  <c r="AC658" i="2"/>
  <c r="S658" i="2"/>
  <c r="J658" i="2"/>
  <c r="H656" i="3" s="1"/>
  <c r="C658" i="2"/>
  <c r="AQ658" i="2" s="1"/>
  <c r="AT658" i="2" s="1"/>
  <c r="B658" i="2"/>
  <c r="AX657" i="2"/>
  <c r="AI657" i="2"/>
  <c r="AC657" i="2"/>
  <c r="S657" i="2"/>
  <c r="J657" i="2"/>
  <c r="H655" i="3" s="1"/>
  <c r="C657" i="2"/>
  <c r="AQ657" i="2" s="1"/>
  <c r="AW657" i="2" s="1"/>
  <c r="B657" i="2"/>
  <c r="AX656" i="2"/>
  <c r="AV656" i="2"/>
  <c r="AI656" i="2"/>
  <c r="AC656" i="2"/>
  <c r="S656" i="2"/>
  <c r="J656" i="2"/>
  <c r="H654" i="3" s="1"/>
  <c r="C656" i="2"/>
  <c r="AQ656" i="2" s="1"/>
  <c r="B656" i="2"/>
  <c r="AX655" i="2"/>
  <c r="AQ655" i="2"/>
  <c r="AI655" i="2"/>
  <c r="AC655" i="2"/>
  <c r="S655" i="2"/>
  <c r="J655" i="2"/>
  <c r="H653" i="3" s="1"/>
  <c r="C655" i="2"/>
  <c r="B655" i="2"/>
  <c r="AX654" i="2"/>
  <c r="AI654" i="2"/>
  <c r="AC654" i="2"/>
  <c r="S654" i="2"/>
  <c r="J654" i="2"/>
  <c r="H652" i="3" s="1"/>
  <c r="C654" i="2"/>
  <c r="AQ654" i="2" s="1"/>
  <c r="AT654" i="2" s="1"/>
  <c r="B654" i="2"/>
  <c r="AX653" i="2"/>
  <c r="AI653" i="2"/>
  <c r="AC653" i="2"/>
  <c r="S653" i="2"/>
  <c r="J653" i="2"/>
  <c r="H651" i="3" s="1"/>
  <c r="C653" i="2"/>
  <c r="AQ653" i="2" s="1"/>
  <c r="AW653" i="2" s="1"/>
  <c r="B653" i="2"/>
  <c r="AX652" i="2"/>
  <c r="AV652" i="2"/>
  <c r="AI652" i="2"/>
  <c r="AC652" i="2"/>
  <c r="S652" i="2"/>
  <c r="J652" i="2"/>
  <c r="H650" i="3" s="1"/>
  <c r="C652" i="2"/>
  <c r="AQ652" i="2" s="1"/>
  <c r="B652" i="2"/>
  <c r="AX651" i="2"/>
  <c r="AQ651" i="2"/>
  <c r="AI651" i="2"/>
  <c r="AC651" i="2"/>
  <c r="S651" i="2"/>
  <c r="J651" i="2"/>
  <c r="H649" i="3" s="1"/>
  <c r="C651" i="2"/>
  <c r="B651" i="2"/>
  <c r="AX650" i="2"/>
  <c r="AI650" i="2"/>
  <c r="AC650" i="2"/>
  <c r="S650" i="2"/>
  <c r="J650" i="2"/>
  <c r="H648" i="3" s="1"/>
  <c r="C650" i="2"/>
  <c r="AQ650" i="2" s="1"/>
  <c r="AT650" i="2" s="1"/>
  <c r="B650" i="2"/>
  <c r="AX649" i="2"/>
  <c r="AI649" i="2"/>
  <c r="AC649" i="2"/>
  <c r="S649" i="2"/>
  <c r="J649" i="2"/>
  <c r="H647" i="3" s="1"/>
  <c r="C649" i="2"/>
  <c r="AQ649" i="2" s="1"/>
  <c r="AW649" i="2" s="1"/>
  <c r="B649" i="2"/>
  <c r="AX648" i="2"/>
  <c r="AV648" i="2"/>
  <c r="AI648" i="2"/>
  <c r="AC648" i="2"/>
  <c r="S648" i="2"/>
  <c r="J648" i="2"/>
  <c r="H646" i="3" s="1"/>
  <c r="C648" i="2"/>
  <c r="AQ648" i="2" s="1"/>
  <c r="B648" i="2"/>
  <c r="AX647" i="2"/>
  <c r="AQ647" i="2"/>
  <c r="AI647" i="2"/>
  <c r="AC647" i="2"/>
  <c r="S647" i="2"/>
  <c r="J647" i="2"/>
  <c r="H645" i="3" s="1"/>
  <c r="C647" i="2"/>
  <c r="B647" i="2"/>
  <c r="AX646" i="2"/>
  <c r="AI646" i="2"/>
  <c r="AC646" i="2"/>
  <c r="S646" i="2"/>
  <c r="J646" i="2"/>
  <c r="H644" i="3" s="1"/>
  <c r="C646" i="2"/>
  <c r="AQ646" i="2" s="1"/>
  <c r="AT646" i="2" s="1"/>
  <c r="B646" i="2"/>
  <c r="AX645" i="2"/>
  <c r="AW645" i="2"/>
  <c r="AI645" i="2"/>
  <c r="AC645" i="2"/>
  <c r="S645" i="2"/>
  <c r="J645" i="2"/>
  <c r="H643" i="3" s="1"/>
  <c r="C645" i="2"/>
  <c r="AQ645" i="2" s="1"/>
  <c r="B645" i="2"/>
  <c r="AX644" i="2"/>
  <c r="AV644" i="2"/>
  <c r="AI644" i="2"/>
  <c r="AC644" i="2"/>
  <c r="S644" i="2"/>
  <c r="J644" i="2"/>
  <c r="H642" i="3" s="1"/>
  <c r="C644" i="2"/>
  <c r="AQ644" i="2" s="1"/>
  <c r="B644" i="2"/>
  <c r="AX643" i="2"/>
  <c r="AQ643" i="2"/>
  <c r="AI643" i="2"/>
  <c r="AC643" i="2"/>
  <c r="S643" i="2"/>
  <c r="J643" i="2"/>
  <c r="H641" i="3" s="1"/>
  <c r="C643" i="2"/>
  <c r="B643" i="2"/>
  <c r="AX642" i="2"/>
  <c r="AI642" i="2"/>
  <c r="AC642" i="2"/>
  <c r="S642" i="2"/>
  <c r="J642" i="2"/>
  <c r="H640" i="3" s="1"/>
  <c r="C642" i="2"/>
  <c r="AQ642" i="2" s="1"/>
  <c r="AT642" i="2" s="1"/>
  <c r="B642" i="2"/>
  <c r="AX641" i="2"/>
  <c r="AW641" i="2"/>
  <c r="AI641" i="2"/>
  <c r="AC641" i="2"/>
  <c r="S641" i="2"/>
  <c r="J641" i="2"/>
  <c r="H639" i="3" s="1"/>
  <c r="C641" i="2"/>
  <c r="AQ641" i="2" s="1"/>
  <c r="B641" i="2"/>
  <c r="AX640" i="2"/>
  <c r="AV640" i="2"/>
  <c r="AI640" i="2"/>
  <c r="AC640" i="2"/>
  <c r="S640" i="2"/>
  <c r="J640" i="2"/>
  <c r="H638" i="3" s="1"/>
  <c r="C640" i="2"/>
  <c r="AQ640" i="2" s="1"/>
  <c r="B640" i="2"/>
  <c r="AX639" i="2"/>
  <c r="AQ639" i="2"/>
  <c r="AI639" i="2"/>
  <c r="AC639" i="2"/>
  <c r="S639" i="2"/>
  <c r="J639" i="2"/>
  <c r="H637" i="3" s="1"/>
  <c r="C639" i="2"/>
  <c r="B639" i="2"/>
  <c r="AX638" i="2"/>
  <c r="AI638" i="2"/>
  <c r="AC638" i="2"/>
  <c r="S638" i="2"/>
  <c r="J638" i="2"/>
  <c r="H636" i="3" s="1"/>
  <c r="C638" i="2"/>
  <c r="AQ638" i="2" s="1"/>
  <c r="AT638" i="2" s="1"/>
  <c r="B638" i="2"/>
  <c r="AX637" i="2"/>
  <c r="AW637" i="2"/>
  <c r="AI637" i="2"/>
  <c r="AC637" i="2"/>
  <c r="S637" i="2"/>
  <c r="J637" i="2"/>
  <c r="H635" i="3" s="1"/>
  <c r="C637" i="2"/>
  <c r="AQ637" i="2" s="1"/>
  <c r="B637" i="2"/>
  <c r="AX636" i="2"/>
  <c r="AV636" i="2"/>
  <c r="AI636" i="2"/>
  <c r="AC636" i="2"/>
  <c r="S636" i="2"/>
  <c r="J636" i="2"/>
  <c r="H634" i="3" s="1"/>
  <c r="C636" i="2"/>
  <c r="AQ636" i="2" s="1"/>
  <c r="B636" i="2"/>
  <c r="AX635" i="2"/>
  <c r="AQ635" i="2"/>
  <c r="AI635" i="2"/>
  <c r="AC635" i="2"/>
  <c r="S635" i="2"/>
  <c r="J635" i="2"/>
  <c r="H633" i="3" s="1"/>
  <c r="C635" i="2"/>
  <c r="B635" i="2"/>
  <c r="AX634" i="2"/>
  <c r="AI634" i="2"/>
  <c r="AC634" i="2"/>
  <c r="S634" i="2"/>
  <c r="J634" i="2"/>
  <c r="H632" i="3" s="1"/>
  <c r="C634" i="2"/>
  <c r="AQ634" i="2" s="1"/>
  <c r="AT634" i="2" s="1"/>
  <c r="B634" i="2"/>
  <c r="AX633" i="2"/>
  <c r="AW633" i="2"/>
  <c r="AI633" i="2"/>
  <c r="AC633" i="2"/>
  <c r="S633" i="2"/>
  <c r="J633" i="2"/>
  <c r="H631" i="3" s="1"/>
  <c r="C633" i="2"/>
  <c r="AQ633" i="2" s="1"/>
  <c r="B633" i="2"/>
  <c r="AX632" i="2"/>
  <c r="AV632" i="2"/>
  <c r="AI632" i="2"/>
  <c r="AC632" i="2"/>
  <c r="S632" i="2"/>
  <c r="J632" i="2"/>
  <c r="H630" i="3" s="1"/>
  <c r="C632" i="2"/>
  <c r="AQ632" i="2" s="1"/>
  <c r="B632" i="2"/>
  <c r="AX631" i="2"/>
  <c r="AQ631" i="2"/>
  <c r="AI631" i="2"/>
  <c r="AC631" i="2"/>
  <c r="S631" i="2"/>
  <c r="J631" i="2"/>
  <c r="H629" i="3" s="1"/>
  <c r="C631" i="2"/>
  <c r="B631" i="2"/>
  <c r="AX630" i="2"/>
  <c r="AI630" i="2"/>
  <c r="AC630" i="2"/>
  <c r="S630" i="2"/>
  <c r="J630" i="2"/>
  <c r="H628" i="3" s="1"/>
  <c r="C630" i="2"/>
  <c r="AQ630" i="2" s="1"/>
  <c r="AT630" i="2" s="1"/>
  <c r="B630" i="2"/>
  <c r="AX629" i="2"/>
  <c r="AW629" i="2"/>
  <c r="AI629" i="2"/>
  <c r="AC629" i="2"/>
  <c r="S629" i="2"/>
  <c r="J629" i="2"/>
  <c r="H627" i="3" s="1"/>
  <c r="C629" i="2"/>
  <c r="AQ629" i="2" s="1"/>
  <c r="B629" i="2"/>
  <c r="AX628" i="2"/>
  <c r="AV628" i="2"/>
  <c r="AI628" i="2"/>
  <c r="AC628" i="2"/>
  <c r="S628" i="2"/>
  <c r="J628" i="2"/>
  <c r="H626" i="3" s="1"/>
  <c r="C628" i="2"/>
  <c r="AQ628" i="2" s="1"/>
  <c r="B628" i="2"/>
  <c r="AX627" i="2"/>
  <c r="AQ627" i="2"/>
  <c r="AI627" i="2"/>
  <c r="AC627" i="2"/>
  <c r="S627" i="2"/>
  <c r="J627" i="2"/>
  <c r="H625" i="3" s="1"/>
  <c r="C627" i="2"/>
  <c r="B627" i="2"/>
  <c r="AX626" i="2"/>
  <c r="AI626" i="2"/>
  <c r="AC626" i="2"/>
  <c r="S626" i="2"/>
  <c r="J626" i="2"/>
  <c r="H624" i="3" s="1"/>
  <c r="C626" i="2"/>
  <c r="AQ626" i="2" s="1"/>
  <c r="AT626" i="2" s="1"/>
  <c r="B626" i="2"/>
  <c r="AX625" i="2"/>
  <c r="AW625" i="2"/>
  <c r="AI625" i="2"/>
  <c r="AC625" i="2"/>
  <c r="S625" i="2"/>
  <c r="J625" i="2"/>
  <c r="H623" i="3" s="1"/>
  <c r="C625" i="2"/>
  <c r="AQ625" i="2" s="1"/>
  <c r="B625" i="2"/>
  <c r="AX624" i="2"/>
  <c r="AV624" i="2"/>
  <c r="AI624" i="2"/>
  <c r="AC624" i="2"/>
  <c r="S624" i="2"/>
  <c r="J624" i="2"/>
  <c r="H622" i="3" s="1"/>
  <c r="C624" i="2"/>
  <c r="AQ624" i="2" s="1"/>
  <c r="B624" i="2"/>
  <c r="AX623" i="2"/>
  <c r="AQ623" i="2"/>
  <c r="AI623" i="2"/>
  <c r="AC623" i="2"/>
  <c r="S623" i="2"/>
  <c r="J623" i="2"/>
  <c r="H621" i="3" s="1"/>
  <c r="C623" i="2"/>
  <c r="B623" i="2"/>
  <c r="AX622" i="2"/>
  <c r="AI622" i="2"/>
  <c r="AC622" i="2"/>
  <c r="S622" i="2"/>
  <c r="J622" i="2"/>
  <c r="H620" i="3" s="1"/>
  <c r="C622" i="2"/>
  <c r="AQ622" i="2" s="1"/>
  <c r="AT622" i="2" s="1"/>
  <c r="B622" i="2"/>
  <c r="AX621" i="2"/>
  <c r="AW621" i="2"/>
  <c r="AI621" i="2"/>
  <c r="AC621" i="2"/>
  <c r="S621" i="2"/>
  <c r="J621" i="2"/>
  <c r="H619" i="3" s="1"/>
  <c r="C621" i="2"/>
  <c r="AQ621" i="2" s="1"/>
  <c r="B621" i="2"/>
  <c r="AX620" i="2"/>
  <c r="AV620" i="2"/>
  <c r="AR620" i="2"/>
  <c r="AS620" i="2" s="1"/>
  <c r="AQ620" i="2"/>
  <c r="AI620" i="2"/>
  <c r="AC620" i="2"/>
  <c r="S620" i="2"/>
  <c r="J620" i="2"/>
  <c r="H618" i="3" s="1"/>
  <c r="C620" i="2"/>
  <c r="B620" i="2"/>
  <c r="AX619" i="2"/>
  <c r="AQ619" i="2"/>
  <c r="AI619" i="2"/>
  <c r="AC619" i="2"/>
  <c r="S619" i="2"/>
  <c r="J619" i="2"/>
  <c r="H617" i="3" s="1"/>
  <c r="C619" i="2"/>
  <c r="B619" i="2"/>
  <c r="AX618" i="2"/>
  <c r="AT618" i="2"/>
  <c r="AI618" i="2"/>
  <c r="AC618" i="2"/>
  <c r="S618" i="2"/>
  <c r="J618" i="2"/>
  <c r="H616" i="3" s="1"/>
  <c r="C618" i="2"/>
  <c r="AQ618" i="2" s="1"/>
  <c r="B618" i="2"/>
  <c r="AX617" i="2"/>
  <c r="AW617" i="2"/>
  <c r="AI617" i="2"/>
  <c r="AC617" i="2"/>
  <c r="S617" i="2"/>
  <c r="J617" i="2"/>
  <c r="H615" i="3" s="1"/>
  <c r="C617" i="2"/>
  <c r="AQ617" i="2" s="1"/>
  <c r="B617" i="2"/>
  <c r="AX616" i="2"/>
  <c r="AV616" i="2"/>
  <c r="AR616" i="2"/>
  <c r="AS616" i="2" s="1"/>
  <c r="AQ616" i="2"/>
  <c r="AI616" i="2"/>
  <c r="AC616" i="2"/>
  <c r="S616" i="2"/>
  <c r="J616" i="2"/>
  <c r="H614" i="3" s="1"/>
  <c r="C616" i="2"/>
  <c r="B616" i="2"/>
  <c r="AX615" i="2"/>
  <c r="AQ615" i="2"/>
  <c r="AI615" i="2"/>
  <c r="AC615" i="2"/>
  <c r="S615" i="2"/>
  <c r="J615" i="2"/>
  <c r="H613" i="3" s="1"/>
  <c r="C615" i="2"/>
  <c r="B615" i="2"/>
  <c r="AX614" i="2"/>
  <c r="AI614" i="2"/>
  <c r="AC614" i="2"/>
  <c r="S614" i="2"/>
  <c r="J614" i="2"/>
  <c r="H612" i="3" s="1"/>
  <c r="C614" i="2"/>
  <c r="AQ614" i="2" s="1"/>
  <c r="B614" i="2"/>
  <c r="AX613" i="2"/>
  <c r="AI613" i="2"/>
  <c r="AC613" i="2"/>
  <c r="S613" i="2"/>
  <c r="J613" i="2"/>
  <c r="H611" i="3" s="1"/>
  <c r="C613" i="2"/>
  <c r="AQ613" i="2" s="1"/>
  <c r="B613" i="2"/>
  <c r="AX612" i="2"/>
  <c r="AV612" i="2"/>
  <c r="AR612" i="2"/>
  <c r="AS612" i="2" s="1"/>
  <c r="AQ612" i="2"/>
  <c r="AI612" i="2"/>
  <c r="AC612" i="2"/>
  <c r="S612" i="2"/>
  <c r="J612" i="2"/>
  <c r="H610" i="3" s="1"/>
  <c r="C612" i="2"/>
  <c r="B612" i="2"/>
  <c r="AX611" i="2"/>
  <c r="AQ611" i="2"/>
  <c r="AI611" i="2"/>
  <c r="AC611" i="2"/>
  <c r="S611" i="2"/>
  <c r="J611" i="2"/>
  <c r="H609" i="3" s="1"/>
  <c r="C611" i="2"/>
  <c r="B611" i="2"/>
  <c r="AX610" i="2"/>
  <c r="AT610" i="2"/>
  <c r="AI610" i="2"/>
  <c r="AC610" i="2"/>
  <c r="S610" i="2"/>
  <c r="J610" i="2"/>
  <c r="H608" i="3" s="1"/>
  <c r="C610" i="2"/>
  <c r="AQ610" i="2" s="1"/>
  <c r="B610" i="2"/>
  <c r="AX609" i="2"/>
  <c r="AI609" i="2"/>
  <c r="AC609" i="2"/>
  <c r="S609" i="2"/>
  <c r="J609" i="2"/>
  <c r="H607" i="3" s="1"/>
  <c r="C609" i="2"/>
  <c r="AQ609" i="2" s="1"/>
  <c r="AW609" i="2" s="1"/>
  <c r="B609" i="2"/>
  <c r="AX608" i="2"/>
  <c r="AV608" i="2"/>
  <c r="AR608" i="2"/>
  <c r="AS608" i="2" s="1"/>
  <c r="AQ608" i="2"/>
  <c r="AI608" i="2"/>
  <c r="AC608" i="2"/>
  <c r="S608" i="2"/>
  <c r="J608" i="2"/>
  <c r="H606" i="3" s="1"/>
  <c r="C608" i="2"/>
  <c r="B608" i="2"/>
  <c r="AX607" i="2"/>
  <c r="AQ607" i="2"/>
  <c r="AI607" i="2"/>
  <c r="AC607" i="2"/>
  <c r="S607" i="2"/>
  <c r="J607" i="2"/>
  <c r="H605" i="3" s="1"/>
  <c r="C607" i="2"/>
  <c r="B607" i="2"/>
  <c r="AX606" i="2"/>
  <c r="AI606" i="2"/>
  <c r="AC606" i="2"/>
  <c r="S606" i="2"/>
  <c r="J606" i="2"/>
  <c r="H604" i="3" s="1"/>
  <c r="C606" i="2"/>
  <c r="AQ606" i="2" s="1"/>
  <c r="AT606" i="2" s="1"/>
  <c r="B606" i="2"/>
  <c r="AX605" i="2"/>
  <c r="AW605" i="2"/>
  <c r="AI605" i="2"/>
  <c r="AC605" i="2"/>
  <c r="S605" i="2"/>
  <c r="J605" i="2"/>
  <c r="H603" i="3" s="1"/>
  <c r="C605" i="2"/>
  <c r="AQ605" i="2" s="1"/>
  <c r="B605" i="2"/>
  <c r="AX604" i="2"/>
  <c r="AV604" i="2"/>
  <c r="AR604" i="2"/>
  <c r="AS604" i="2" s="1"/>
  <c r="AQ604" i="2"/>
  <c r="AI604" i="2"/>
  <c r="AC604" i="2"/>
  <c r="S604" i="2"/>
  <c r="J604" i="2"/>
  <c r="H602" i="3" s="1"/>
  <c r="C604" i="2"/>
  <c r="B604" i="2"/>
  <c r="AX603" i="2"/>
  <c r="AQ603" i="2"/>
  <c r="AI603" i="2"/>
  <c r="AC603" i="2"/>
  <c r="S603" i="2"/>
  <c r="J603" i="2"/>
  <c r="H601" i="3" s="1"/>
  <c r="C603" i="2"/>
  <c r="B603" i="2"/>
  <c r="AX602" i="2"/>
  <c r="AT602" i="2"/>
  <c r="AI602" i="2"/>
  <c r="AC602" i="2"/>
  <c r="S602" i="2"/>
  <c r="J602" i="2"/>
  <c r="H600" i="3" s="1"/>
  <c r="C602" i="2"/>
  <c r="AQ602" i="2" s="1"/>
  <c r="B602" i="2"/>
  <c r="AX601" i="2"/>
  <c r="AW601" i="2"/>
  <c r="AI601" i="2"/>
  <c r="AC601" i="2"/>
  <c r="S601" i="2"/>
  <c r="J601" i="2"/>
  <c r="H599" i="3" s="1"/>
  <c r="C601" i="2"/>
  <c r="AQ601" i="2" s="1"/>
  <c r="B601" i="2"/>
  <c r="AX600" i="2"/>
  <c r="AV600" i="2"/>
  <c r="AR600" i="2"/>
  <c r="AS600" i="2" s="1"/>
  <c r="AQ600" i="2"/>
  <c r="AI600" i="2"/>
  <c r="AC600" i="2"/>
  <c r="S600" i="2"/>
  <c r="J600" i="2"/>
  <c r="H598" i="3" s="1"/>
  <c r="C600" i="2"/>
  <c r="B600" i="2"/>
  <c r="AX599" i="2"/>
  <c r="AQ599" i="2"/>
  <c r="AI599" i="2"/>
  <c r="AC599" i="2"/>
  <c r="S599" i="2"/>
  <c r="J599" i="2"/>
  <c r="H597" i="3" s="1"/>
  <c r="C599" i="2"/>
  <c r="B599" i="2"/>
  <c r="AX598" i="2"/>
  <c r="AW598" i="2"/>
  <c r="AI598" i="2"/>
  <c r="AC598" i="2"/>
  <c r="S598" i="2"/>
  <c r="J598" i="2"/>
  <c r="H596" i="3" s="1"/>
  <c r="C598" i="2"/>
  <c r="AQ598" i="2" s="1"/>
  <c r="AT598" i="2" s="1"/>
  <c r="B598" i="2"/>
  <c r="AX597" i="2"/>
  <c r="AI597" i="2"/>
  <c r="AC597" i="2"/>
  <c r="S597" i="2"/>
  <c r="J597" i="2"/>
  <c r="H595" i="3" s="1"/>
  <c r="C597" i="2"/>
  <c r="AQ597" i="2" s="1"/>
  <c r="AV597" i="2" s="1"/>
  <c r="B597" i="2"/>
  <c r="AX596" i="2"/>
  <c r="AV596" i="2"/>
  <c r="AR596" i="2"/>
  <c r="AS596" i="2" s="1"/>
  <c r="AQ596" i="2"/>
  <c r="AI596" i="2"/>
  <c r="AC596" i="2"/>
  <c r="S596" i="2"/>
  <c r="J596" i="2"/>
  <c r="H594" i="3" s="1"/>
  <c r="C596" i="2"/>
  <c r="B596" i="2"/>
  <c r="AX595" i="2"/>
  <c r="AQ595" i="2"/>
  <c r="AI595" i="2"/>
  <c r="AC595" i="2"/>
  <c r="S595" i="2"/>
  <c r="J595" i="2"/>
  <c r="H593" i="3" s="1"/>
  <c r="C595" i="2"/>
  <c r="B595" i="2"/>
  <c r="AX594" i="2"/>
  <c r="AI594" i="2"/>
  <c r="AC594" i="2"/>
  <c r="S594" i="2"/>
  <c r="J594" i="2"/>
  <c r="H592" i="3" s="1"/>
  <c r="C594" i="2"/>
  <c r="AQ594" i="2" s="1"/>
  <c r="B594" i="2"/>
  <c r="AX593" i="2"/>
  <c r="AW593" i="2"/>
  <c r="AQ593" i="2"/>
  <c r="AV593" i="2" s="1"/>
  <c r="AI593" i="2"/>
  <c r="AC593" i="2"/>
  <c r="S593" i="2"/>
  <c r="J593" i="2"/>
  <c r="H591" i="3" s="1"/>
  <c r="C593" i="2"/>
  <c r="B593" i="2"/>
  <c r="AX592" i="2"/>
  <c r="AI592" i="2"/>
  <c r="AC592" i="2"/>
  <c r="S592" i="2"/>
  <c r="J592" i="2"/>
  <c r="H590" i="3" s="1"/>
  <c r="C592" i="2"/>
  <c r="AQ592" i="2" s="1"/>
  <c r="B592" i="2"/>
  <c r="AX591" i="2"/>
  <c r="AQ591" i="2"/>
  <c r="AI591" i="2"/>
  <c r="AC591" i="2"/>
  <c r="S591" i="2"/>
  <c r="J591" i="2"/>
  <c r="H589" i="3" s="1"/>
  <c r="C591" i="2"/>
  <c r="B591" i="2"/>
  <c r="AX590" i="2"/>
  <c r="AI590" i="2"/>
  <c r="AC590" i="2"/>
  <c r="S590" i="2"/>
  <c r="J590" i="2"/>
  <c r="H588" i="3" s="1"/>
  <c r="C590" i="2"/>
  <c r="AQ590" i="2" s="1"/>
  <c r="B590" i="2"/>
  <c r="AX589" i="2"/>
  <c r="AW589" i="2"/>
  <c r="AQ589" i="2"/>
  <c r="AV589" i="2" s="1"/>
  <c r="AI589" i="2"/>
  <c r="AC589" i="2"/>
  <c r="S589" i="2"/>
  <c r="J589" i="2"/>
  <c r="H587" i="3" s="1"/>
  <c r="C589" i="2"/>
  <c r="B589" i="2"/>
  <c r="AX588" i="2"/>
  <c r="AI588" i="2"/>
  <c r="AC588" i="2"/>
  <c r="S588" i="2"/>
  <c r="J588" i="2"/>
  <c r="H586" i="3" s="1"/>
  <c r="C588" i="2"/>
  <c r="AQ588" i="2" s="1"/>
  <c r="B588" i="2"/>
  <c r="AX587" i="2"/>
  <c r="AQ587" i="2"/>
  <c r="AI587" i="2"/>
  <c r="AC587" i="2"/>
  <c r="S587" i="2"/>
  <c r="J587" i="2"/>
  <c r="H585" i="3" s="1"/>
  <c r="C587" i="2"/>
  <c r="B587" i="2"/>
  <c r="AX586" i="2"/>
  <c r="AI586" i="2"/>
  <c r="AC586" i="2"/>
  <c r="S586" i="2"/>
  <c r="J586" i="2"/>
  <c r="H584" i="3" s="1"/>
  <c r="C586" i="2"/>
  <c r="AQ586" i="2" s="1"/>
  <c r="B586" i="2"/>
  <c r="AX585" i="2"/>
  <c r="AW585" i="2"/>
  <c r="AQ585" i="2"/>
  <c r="AV585" i="2" s="1"/>
  <c r="AI585" i="2"/>
  <c r="AC585" i="2"/>
  <c r="S585" i="2"/>
  <c r="J585" i="2"/>
  <c r="H583" i="3" s="1"/>
  <c r="C585" i="2"/>
  <c r="B585" i="2"/>
  <c r="AX584" i="2"/>
  <c r="AI584" i="2"/>
  <c r="AC584" i="2"/>
  <c r="S584" i="2"/>
  <c r="J584" i="2"/>
  <c r="H582" i="3" s="1"/>
  <c r="C584" i="2"/>
  <c r="AQ584" i="2" s="1"/>
  <c r="B584" i="2"/>
  <c r="AX583" i="2"/>
  <c r="AQ583" i="2"/>
  <c r="AI583" i="2"/>
  <c r="AC583" i="2"/>
  <c r="S583" i="2"/>
  <c r="J583" i="2"/>
  <c r="H581" i="3" s="1"/>
  <c r="C583" i="2"/>
  <c r="B583" i="2"/>
  <c r="AX582" i="2"/>
  <c r="AI582" i="2"/>
  <c r="AC582" i="2"/>
  <c r="S582" i="2"/>
  <c r="J582" i="2"/>
  <c r="H580" i="3" s="1"/>
  <c r="C582" i="2"/>
  <c r="AQ582" i="2" s="1"/>
  <c r="B582" i="2"/>
  <c r="AX581" i="2"/>
  <c r="AW581" i="2"/>
  <c r="AQ581" i="2"/>
  <c r="AV581" i="2" s="1"/>
  <c r="AI581" i="2"/>
  <c r="AC581" i="2"/>
  <c r="S581" i="2"/>
  <c r="J581" i="2"/>
  <c r="H579" i="3" s="1"/>
  <c r="C581" i="2"/>
  <c r="B581" i="2"/>
  <c r="AX580" i="2"/>
  <c r="AI580" i="2"/>
  <c r="AC580" i="2"/>
  <c r="S580" i="2"/>
  <c r="J580" i="2"/>
  <c r="H578" i="3" s="1"/>
  <c r="C580" i="2"/>
  <c r="AQ580" i="2" s="1"/>
  <c r="B580" i="2"/>
  <c r="AX579" i="2"/>
  <c r="AQ579" i="2"/>
  <c r="AI579" i="2"/>
  <c r="AC579" i="2"/>
  <c r="S579" i="2"/>
  <c r="J579" i="2"/>
  <c r="H577" i="3" s="1"/>
  <c r="C579" i="2"/>
  <c r="B579" i="2"/>
  <c r="AX578" i="2"/>
  <c r="AI578" i="2"/>
  <c r="AC578" i="2"/>
  <c r="S578" i="2"/>
  <c r="J578" i="2"/>
  <c r="H576" i="3" s="1"/>
  <c r="C578" i="2"/>
  <c r="AQ578" i="2" s="1"/>
  <c r="AT578" i="2" s="1"/>
  <c r="B578" i="2"/>
  <c r="AX577" i="2"/>
  <c r="AW577" i="2"/>
  <c r="AQ577" i="2"/>
  <c r="AV577" i="2" s="1"/>
  <c r="AI577" i="2"/>
  <c r="AC577" i="2"/>
  <c r="S577" i="2"/>
  <c r="J577" i="2"/>
  <c r="H575" i="3" s="1"/>
  <c r="C577" i="2"/>
  <c r="B577" i="2"/>
  <c r="AX576" i="2"/>
  <c r="AR576" i="2"/>
  <c r="AS576" i="2" s="1"/>
  <c r="AI576" i="2"/>
  <c r="AC576" i="2"/>
  <c r="S576" i="2"/>
  <c r="J576" i="2"/>
  <c r="H574" i="3" s="1"/>
  <c r="C576" i="2"/>
  <c r="AQ576" i="2" s="1"/>
  <c r="B576" i="2"/>
  <c r="AX575" i="2"/>
  <c r="AQ575" i="2"/>
  <c r="AI575" i="2"/>
  <c r="AC575" i="2"/>
  <c r="S575" i="2"/>
  <c r="J575" i="2"/>
  <c r="H573" i="3" s="1"/>
  <c r="C575" i="2"/>
  <c r="B575" i="2"/>
  <c r="AX574" i="2"/>
  <c r="AT574" i="2"/>
  <c r="AI574" i="2"/>
  <c r="AC574" i="2"/>
  <c r="S574" i="2"/>
  <c r="J574" i="2"/>
  <c r="H572" i="3" s="1"/>
  <c r="C574" i="2"/>
  <c r="AQ574" i="2" s="1"/>
  <c r="B574" i="2"/>
  <c r="AX573" i="2"/>
  <c r="AW573" i="2"/>
  <c r="AQ573" i="2"/>
  <c r="AV573" i="2" s="1"/>
  <c r="AI573" i="2"/>
  <c r="AC573" i="2"/>
  <c r="S573" i="2"/>
  <c r="J573" i="2"/>
  <c r="H571" i="3" s="1"/>
  <c r="C573" i="2"/>
  <c r="B573" i="2"/>
  <c r="AX572" i="2"/>
  <c r="AV572" i="2"/>
  <c r="AI572" i="2"/>
  <c r="AC572" i="2"/>
  <c r="S572" i="2"/>
  <c r="J572" i="2"/>
  <c r="H570" i="3" s="1"/>
  <c r="C572" i="2"/>
  <c r="AQ572" i="2" s="1"/>
  <c r="AR572" i="2" s="1"/>
  <c r="AS572" i="2" s="1"/>
  <c r="B572" i="2"/>
  <c r="AX571" i="2"/>
  <c r="AQ571" i="2"/>
  <c r="AI571" i="2"/>
  <c r="AC571" i="2"/>
  <c r="S571" i="2"/>
  <c r="J571" i="2"/>
  <c r="H569" i="3" s="1"/>
  <c r="C571" i="2"/>
  <c r="B571" i="2"/>
  <c r="AX570" i="2"/>
  <c r="AI570" i="2"/>
  <c r="AC570" i="2"/>
  <c r="S570" i="2"/>
  <c r="J570" i="2"/>
  <c r="H568" i="3" s="1"/>
  <c r="C570" i="2"/>
  <c r="AQ570" i="2" s="1"/>
  <c r="B570" i="2"/>
  <c r="AX569" i="2"/>
  <c r="AW569" i="2"/>
  <c r="AQ569" i="2"/>
  <c r="AV569" i="2" s="1"/>
  <c r="AI569" i="2"/>
  <c r="AC569" i="2"/>
  <c r="S569" i="2"/>
  <c r="J569" i="2"/>
  <c r="H567" i="3" s="1"/>
  <c r="C569" i="2"/>
  <c r="B569" i="2"/>
  <c r="AX568" i="2"/>
  <c r="AR568" i="2"/>
  <c r="AS568" i="2" s="1"/>
  <c r="AI568" i="2"/>
  <c r="AC568" i="2"/>
  <c r="S568" i="2"/>
  <c r="J568" i="2"/>
  <c r="H566" i="3" s="1"/>
  <c r="C568" i="2"/>
  <c r="AQ568" i="2" s="1"/>
  <c r="AV568" i="2" s="1"/>
  <c r="B568" i="2"/>
  <c r="AX567" i="2"/>
  <c r="AQ567" i="2"/>
  <c r="AI567" i="2"/>
  <c r="AC567" i="2"/>
  <c r="S567" i="2"/>
  <c r="J567" i="2"/>
  <c r="H565" i="3" s="1"/>
  <c r="C567" i="2"/>
  <c r="B567" i="2"/>
  <c r="AX566" i="2"/>
  <c r="AT566" i="2"/>
  <c r="AI566" i="2"/>
  <c r="AC566" i="2"/>
  <c r="S566" i="2"/>
  <c r="J566" i="2"/>
  <c r="H564" i="3" s="1"/>
  <c r="C566" i="2"/>
  <c r="AQ566" i="2" s="1"/>
  <c r="B566" i="2"/>
  <c r="AX565" i="2"/>
  <c r="AW565" i="2"/>
  <c r="AQ565" i="2"/>
  <c r="AV565" i="2" s="1"/>
  <c r="AI565" i="2"/>
  <c r="AC565" i="2"/>
  <c r="S565" i="2"/>
  <c r="J565" i="2"/>
  <c r="H563" i="3" s="1"/>
  <c r="C565" i="2"/>
  <c r="B565" i="2"/>
  <c r="AX564" i="2"/>
  <c r="AI564" i="2"/>
  <c r="AC564" i="2"/>
  <c r="S564" i="2"/>
  <c r="J564" i="2"/>
  <c r="H562" i="3" s="1"/>
  <c r="C564" i="2"/>
  <c r="AQ564" i="2" s="1"/>
  <c r="B564" i="2"/>
  <c r="AX563" i="2"/>
  <c r="AQ563" i="2"/>
  <c r="AI563" i="2"/>
  <c r="AC563" i="2"/>
  <c r="S563" i="2"/>
  <c r="J563" i="2"/>
  <c r="H561" i="3" s="1"/>
  <c r="C563" i="2"/>
  <c r="B563" i="2"/>
  <c r="AX562" i="2"/>
  <c r="AI562" i="2"/>
  <c r="AC562" i="2"/>
  <c r="S562" i="2"/>
  <c r="J562" i="2"/>
  <c r="H560" i="3" s="1"/>
  <c r="C562" i="2"/>
  <c r="AQ562" i="2" s="1"/>
  <c r="AT562" i="2" s="1"/>
  <c r="B562" i="2"/>
  <c r="AX561" i="2"/>
  <c r="AW561" i="2"/>
  <c r="AQ561" i="2"/>
  <c r="AV561" i="2" s="1"/>
  <c r="AI561" i="2"/>
  <c r="AC561" i="2"/>
  <c r="S561" i="2"/>
  <c r="J561" i="2"/>
  <c r="H559" i="3" s="1"/>
  <c r="C561" i="2"/>
  <c r="B561" i="2"/>
  <c r="AX560" i="2"/>
  <c r="AR560" i="2"/>
  <c r="AS560" i="2" s="1"/>
  <c r="AI560" i="2"/>
  <c r="AC560" i="2"/>
  <c r="S560" i="2"/>
  <c r="J560" i="2"/>
  <c r="H558" i="3" s="1"/>
  <c r="C560" i="2"/>
  <c r="AQ560" i="2" s="1"/>
  <c r="B560" i="2"/>
  <c r="AX559" i="2"/>
  <c r="AQ559" i="2"/>
  <c r="AI559" i="2"/>
  <c r="AC559" i="2"/>
  <c r="S559" i="2"/>
  <c r="J559" i="2"/>
  <c r="H557" i="3" s="1"/>
  <c r="C559" i="2"/>
  <c r="B559" i="2"/>
  <c r="AX558" i="2"/>
  <c r="AT558" i="2"/>
  <c r="AI558" i="2"/>
  <c r="AC558" i="2"/>
  <c r="S558" i="2"/>
  <c r="J558" i="2"/>
  <c r="H556" i="3" s="1"/>
  <c r="C558" i="2"/>
  <c r="AQ558" i="2" s="1"/>
  <c r="B558" i="2"/>
  <c r="AX557" i="2"/>
  <c r="AW557" i="2"/>
  <c r="AQ557" i="2"/>
  <c r="AV557" i="2" s="1"/>
  <c r="AI557" i="2"/>
  <c r="AC557" i="2"/>
  <c r="S557" i="2"/>
  <c r="J557" i="2"/>
  <c r="H555" i="3" s="1"/>
  <c r="C557" i="2"/>
  <c r="B557" i="2"/>
  <c r="AX556" i="2"/>
  <c r="AV556" i="2"/>
  <c r="AI556" i="2"/>
  <c r="AC556" i="2"/>
  <c r="S556" i="2"/>
  <c r="J556" i="2"/>
  <c r="H554" i="3" s="1"/>
  <c r="C556" i="2"/>
  <c r="AQ556" i="2" s="1"/>
  <c r="AR556" i="2" s="1"/>
  <c r="AS556" i="2" s="1"/>
  <c r="B556" i="2"/>
  <c r="AX555" i="2"/>
  <c r="AQ555" i="2"/>
  <c r="AI555" i="2"/>
  <c r="AC555" i="2"/>
  <c r="S555" i="2"/>
  <c r="J555" i="2"/>
  <c r="H553" i="3" s="1"/>
  <c r="C555" i="2"/>
  <c r="B555" i="2"/>
  <c r="AX554" i="2"/>
  <c r="AI554" i="2"/>
  <c r="AC554" i="2"/>
  <c r="S554" i="2"/>
  <c r="J554" i="2"/>
  <c r="H552" i="3" s="1"/>
  <c r="C554" i="2"/>
  <c r="AQ554" i="2" s="1"/>
  <c r="B554" i="2"/>
  <c r="AX553" i="2"/>
  <c r="AW553" i="2"/>
  <c r="AQ553" i="2"/>
  <c r="AV553" i="2" s="1"/>
  <c r="AI553" i="2"/>
  <c r="AC553" i="2"/>
  <c r="S553" i="2"/>
  <c r="J553" i="2"/>
  <c r="H551" i="3" s="1"/>
  <c r="C553" i="2"/>
  <c r="B553" i="2"/>
  <c r="AX552" i="2"/>
  <c r="AR552" i="2"/>
  <c r="AS552" i="2" s="1"/>
  <c r="AI552" i="2"/>
  <c r="AC552" i="2"/>
  <c r="S552" i="2"/>
  <c r="J552" i="2"/>
  <c r="H550" i="3" s="1"/>
  <c r="C552" i="2"/>
  <c r="AQ552" i="2" s="1"/>
  <c r="AV552" i="2" s="1"/>
  <c r="B552" i="2"/>
  <c r="AX551" i="2"/>
  <c r="AQ551" i="2"/>
  <c r="AI551" i="2"/>
  <c r="AC551" i="2"/>
  <c r="S551" i="2"/>
  <c r="J551" i="2"/>
  <c r="H549" i="3" s="1"/>
  <c r="C551" i="2"/>
  <c r="B551" i="2"/>
  <c r="AX550" i="2"/>
  <c r="AT550" i="2"/>
  <c r="AI550" i="2"/>
  <c r="AC550" i="2"/>
  <c r="S550" i="2"/>
  <c r="J550" i="2"/>
  <c r="H548" i="3" s="1"/>
  <c r="C550" i="2"/>
  <c r="AQ550" i="2" s="1"/>
  <c r="B550" i="2"/>
  <c r="AX549" i="2"/>
  <c r="AW549" i="2"/>
  <c r="AQ549" i="2"/>
  <c r="AV549" i="2" s="1"/>
  <c r="AI549" i="2"/>
  <c r="AC549" i="2"/>
  <c r="S549" i="2"/>
  <c r="J549" i="2"/>
  <c r="H547" i="3" s="1"/>
  <c r="C549" i="2"/>
  <c r="B549" i="2"/>
  <c r="AX548" i="2"/>
  <c r="AI548" i="2"/>
  <c r="AC548" i="2"/>
  <c r="S548" i="2"/>
  <c r="J548" i="2"/>
  <c r="H546" i="3" s="1"/>
  <c r="C548" i="2"/>
  <c r="AQ548" i="2" s="1"/>
  <c r="B548" i="2"/>
  <c r="AX547" i="2"/>
  <c r="AQ547" i="2"/>
  <c r="AI547" i="2"/>
  <c r="AC547" i="2"/>
  <c r="S547" i="2"/>
  <c r="J547" i="2"/>
  <c r="H545" i="3" s="1"/>
  <c r="C547" i="2"/>
  <c r="B547" i="2"/>
  <c r="AX546" i="2"/>
  <c r="AI546" i="2"/>
  <c r="AC546" i="2"/>
  <c r="S546" i="2"/>
  <c r="J546" i="2"/>
  <c r="H544" i="3" s="1"/>
  <c r="C546" i="2"/>
  <c r="AQ546" i="2" s="1"/>
  <c r="AV546" i="2" s="1"/>
  <c r="B546" i="2"/>
  <c r="AX545" i="2"/>
  <c r="AW545" i="2"/>
  <c r="AQ545" i="2"/>
  <c r="AI545" i="2"/>
  <c r="AC545" i="2"/>
  <c r="S545" i="2"/>
  <c r="J545" i="2"/>
  <c r="H543" i="3" s="1"/>
  <c r="C545" i="2"/>
  <c r="B545" i="2"/>
  <c r="AX544" i="2"/>
  <c r="AT544" i="2"/>
  <c r="AI544" i="2"/>
  <c r="AC544" i="2"/>
  <c r="S544" i="2"/>
  <c r="J544" i="2"/>
  <c r="H542" i="3" s="1"/>
  <c r="C544" i="2"/>
  <c r="AQ544" i="2" s="1"/>
  <c r="AV544" i="2" s="1"/>
  <c r="B544" i="2"/>
  <c r="AX543" i="2"/>
  <c r="AW543" i="2"/>
  <c r="AQ543" i="2"/>
  <c r="AI543" i="2"/>
  <c r="AC543" i="2"/>
  <c r="S543" i="2"/>
  <c r="J543" i="2"/>
  <c r="H541" i="3" s="1"/>
  <c r="C543" i="2"/>
  <c r="B543" i="2"/>
  <c r="AX542" i="2"/>
  <c r="AI542" i="2"/>
  <c r="AC542" i="2"/>
  <c r="S542" i="2"/>
  <c r="J542" i="2"/>
  <c r="H540" i="3" s="1"/>
  <c r="C542" i="2"/>
  <c r="AQ542" i="2" s="1"/>
  <c r="AV542" i="2" s="1"/>
  <c r="B542" i="2"/>
  <c r="AX541" i="2"/>
  <c r="AW541" i="2"/>
  <c r="AQ541" i="2"/>
  <c r="AI541" i="2"/>
  <c r="AC541" i="2"/>
  <c r="S541" i="2"/>
  <c r="J541" i="2"/>
  <c r="H539" i="3" s="1"/>
  <c r="C541" i="2"/>
  <c r="B541" i="2"/>
  <c r="AX540" i="2"/>
  <c r="AT540" i="2"/>
  <c r="AI540" i="2"/>
  <c r="AC540" i="2"/>
  <c r="S540" i="2"/>
  <c r="J540" i="2"/>
  <c r="H538" i="3" s="1"/>
  <c r="C540" i="2"/>
  <c r="AQ540" i="2" s="1"/>
  <c r="AV540" i="2" s="1"/>
  <c r="B540" i="2"/>
  <c r="AX539" i="2"/>
  <c r="AW539" i="2"/>
  <c r="AQ539" i="2"/>
  <c r="AI539" i="2"/>
  <c r="AC539" i="2"/>
  <c r="S539" i="2"/>
  <c r="J539" i="2"/>
  <c r="H537" i="3" s="1"/>
  <c r="C539" i="2"/>
  <c r="B539" i="2"/>
  <c r="AX538" i="2"/>
  <c r="AI538" i="2"/>
  <c r="AC538" i="2"/>
  <c r="S538" i="2"/>
  <c r="J538" i="2"/>
  <c r="H536" i="3" s="1"/>
  <c r="C538" i="2"/>
  <c r="AQ538" i="2" s="1"/>
  <c r="AV538" i="2" s="1"/>
  <c r="B538" i="2"/>
  <c r="AX537" i="2"/>
  <c r="AW537" i="2"/>
  <c r="AQ537" i="2"/>
  <c r="AI537" i="2"/>
  <c r="AC537" i="2"/>
  <c r="S537" i="2"/>
  <c r="J537" i="2"/>
  <c r="H535" i="3" s="1"/>
  <c r="C537" i="2"/>
  <c r="B537" i="2"/>
  <c r="AX536" i="2"/>
  <c r="AT536" i="2"/>
  <c r="AI536" i="2"/>
  <c r="AC536" i="2"/>
  <c r="S536" i="2"/>
  <c r="J536" i="2"/>
  <c r="H534" i="3" s="1"/>
  <c r="C536" i="2"/>
  <c r="AQ536" i="2" s="1"/>
  <c r="AV536" i="2" s="1"/>
  <c r="B536" i="2"/>
  <c r="AX535" i="2"/>
  <c r="AQ535" i="2"/>
  <c r="AW535" i="2" s="1"/>
  <c r="AI535" i="2"/>
  <c r="AC535" i="2"/>
  <c r="S535" i="2"/>
  <c r="J535" i="2"/>
  <c r="H533" i="3" s="1"/>
  <c r="C535" i="2"/>
  <c r="B535" i="2"/>
  <c r="AX534" i="2"/>
  <c r="AI534" i="2"/>
  <c r="AC534" i="2"/>
  <c r="S534" i="2"/>
  <c r="J534" i="2"/>
  <c r="H532" i="3" s="1"/>
  <c r="C534" i="2"/>
  <c r="AQ534" i="2" s="1"/>
  <c r="B534" i="2"/>
  <c r="AX533" i="2"/>
  <c r="AW533" i="2"/>
  <c r="AQ533" i="2"/>
  <c r="AI533" i="2"/>
  <c r="AC533" i="2"/>
  <c r="S533" i="2"/>
  <c r="J533" i="2"/>
  <c r="H531" i="3" s="1"/>
  <c r="C533" i="2"/>
  <c r="B533" i="2"/>
  <c r="AX532" i="2"/>
  <c r="AI532" i="2"/>
  <c r="AC532" i="2"/>
  <c r="S532" i="2"/>
  <c r="J532" i="2"/>
  <c r="H530" i="3" s="1"/>
  <c r="C532" i="2"/>
  <c r="AQ532" i="2" s="1"/>
  <c r="B532" i="2"/>
  <c r="AX531" i="2"/>
  <c r="AQ531" i="2"/>
  <c r="AW531" i="2" s="1"/>
  <c r="AI531" i="2"/>
  <c r="AC531" i="2"/>
  <c r="S531" i="2"/>
  <c r="J531" i="2"/>
  <c r="H529" i="3" s="1"/>
  <c r="C531" i="2"/>
  <c r="B531" i="2"/>
  <c r="AX530" i="2"/>
  <c r="AI530" i="2"/>
  <c r="AC530" i="2"/>
  <c r="S530" i="2"/>
  <c r="J530" i="2"/>
  <c r="H528" i="3" s="1"/>
  <c r="C530" i="2"/>
  <c r="AQ530" i="2" s="1"/>
  <c r="B530" i="2"/>
  <c r="AX529" i="2"/>
  <c r="AW529" i="2"/>
  <c r="AQ529" i="2"/>
  <c r="AI529" i="2"/>
  <c r="AC529" i="2"/>
  <c r="S529" i="2"/>
  <c r="J529" i="2"/>
  <c r="H527" i="3" s="1"/>
  <c r="C529" i="2"/>
  <c r="B529" i="2"/>
  <c r="AX528" i="2"/>
  <c r="AI528" i="2"/>
  <c r="AC528" i="2"/>
  <c r="S528" i="2"/>
  <c r="J528" i="2"/>
  <c r="H526" i="3" s="1"/>
  <c r="C528" i="2"/>
  <c r="AQ528" i="2" s="1"/>
  <c r="B528" i="2"/>
  <c r="AX527" i="2"/>
  <c r="AQ527" i="2"/>
  <c r="AW527" i="2" s="1"/>
  <c r="AI527" i="2"/>
  <c r="AC527" i="2"/>
  <c r="S527" i="2"/>
  <c r="J527" i="2"/>
  <c r="H525" i="3" s="1"/>
  <c r="C527" i="2"/>
  <c r="B527" i="2"/>
  <c r="AX526" i="2"/>
  <c r="AI526" i="2"/>
  <c r="AC526" i="2"/>
  <c r="S526" i="2"/>
  <c r="J526" i="2"/>
  <c r="H524" i="3" s="1"/>
  <c r="C526" i="2"/>
  <c r="AQ526" i="2" s="1"/>
  <c r="B526" i="2"/>
  <c r="AX525" i="2"/>
  <c r="AW525" i="2"/>
  <c r="AQ525" i="2"/>
  <c r="AI525" i="2"/>
  <c r="AC525" i="2"/>
  <c r="S525" i="2"/>
  <c r="J525" i="2"/>
  <c r="H523" i="3" s="1"/>
  <c r="C525" i="2"/>
  <c r="B525" i="2"/>
  <c r="AX524" i="2"/>
  <c r="AI524" i="2"/>
  <c r="AC524" i="2"/>
  <c r="S524" i="2"/>
  <c r="J524" i="2"/>
  <c r="H522" i="3" s="1"/>
  <c r="C524" i="2"/>
  <c r="AQ524" i="2" s="1"/>
  <c r="B524" i="2"/>
  <c r="AX523" i="2"/>
  <c r="AQ523" i="2"/>
  <c r="AW523" i="2" s="1"/>
  <c r="AI523" i="2"/>
  <c r="AC523" i="2"/>
  <c r="S523" i="2"/>
  <c r="J523" i="2"/>
  <c r="H521" i="3" s="1"/>
  <c r="C523" i="2"/>
  <c r="B523" i="2"/>
  <c r="AX522" i="2"/>
  <c r="AI522" i="2"/>
  <c r="AC522" i="2"/>
  <c r="S522" i="2"/>
  <c r="J522" i="2"/>
  <c r="H520" i="3" s="1"/>
  <c r="C522" i="2"/>
  <c r="AQ522" i="2" s="1"/>
  <c r="B522" i="2"/>
  <c r="AX521" i="2"/>
  <c r="AW521" i="2"/>
  <c r="AQ521" i="2"/>
  <c r="AI521" i="2"/>
  <c r="AC521" i="2"/>
  <c r="S521" i="2"/>
  <c r="J521" i="2"/>
  <c r="H519" i="3" s="1"/>
  <c r="C521" i="2"/>
  <c r="B521" i="2"/>
  <c r="AX520" i="2"/>
  <c r="AI520" i="2"/>
  <c r="AC520" i="2"/>
  <c r="S520" i="2"/>
  <c r="J520" i="2"/>
  <c r="H518" i="3" s="1"/>
  <c r="C520" i="2"/>
  <c r="AQ520" i="2" s="1"/>
  <c r="B520" i="2"/>
  <c r="AX519" i="2"/>
  <c r="AQ519" i="2"/>
  <c r="AW519" i="2" s="1"/>
  <c r="AI519" i="2"/>
  <c r="AC519" i="2"/>
  <c r="S519" i="2"/>
  <c r="J519" i="2"/>
  <c r="H517" i="3" s="1"/>
  <c r="C519" i="2"/>
  <c r="B519" i="2"/>
  <c r="AX518" i="2"/>
  <c r="AI518" i="2"/>
  <c r="AC518" i="2"/>
  <c r="S518" i="2"/>
  <c r="J518" i="2"/>
  <c r="H516" i="3" s="1"/>
  <c r="C518" i="2"/>
  <c r="AQ518" i="2" s="1"/>
  <c r="B518" i="2"/>
  <c r="AX517" i="2"/>
  <c r="AW517" i="2"/>
  <c r="AQ517" i="2"/>
  <c r="AI517" i="2"/>
  <c r="AC517" i="2"/>
  <c r="S517" i="2"/>
  <c r="J517" i="2"/>
  <c r="H515" i="3" s="1"/>
  <c r="C517" i="2"/>
  <c r="B517" i="2"/>
  <c r="AX516" i="2"/>
  <c r="AI516" i="2"/>
  <c r="AC516" i="2"/>
  <c r="S516" i="2"/>
  <c r="J516" i="2"/>
  <c r="H514" i="3" s="1"/>
  <c r="C516" i="2"/>
  <c r="AQ516" i="2" s="1"/>
  <c r="B516" i="2"/>
  <c r="AX515" i="2"/>
  <c r="AQ515" i="2"/>
  <c r="AW515" i="2" s="1"/>
  <c r="AI515" i="2"/>
  <c r="AC515" i="2"/>
  <c r="S515" i="2"/>
  <c r="J515" i="2"/>
  <c r="H513" i="3" s="1"/>
  <c r="C515" i="2"/>
  <c r="B515" i="2"/>
  <c r="AX514" i="2"/>
  <c r="AI514" i="2"/>
  <c r="AC514" i="2"/>
  <c r="S514" i="2"/>
  <c r="J514" i="2"/>
  <c r="H512" i="3" s="1"/>
  <c r="C514" i="2"/>
  <c r="AQ514" i="2" s="1"/>
  <c r="B514" i="2"/>
  <c r="AX513" i="2"/>
  <c r="AW513" i="2"/>
  <c r="AQ513" i="2"/>
  <c r="AI513" i="2"/>
  <c r="AC513" i="2"/>
  <c r="S513" i="2"/>
  <c r="J513" i="2"/>
  <c r="H511" i="3" s="1"/>
  <c r="C513" i="2"/>
  <c r="B513" i="2"/>
  <c r="AX512" i="2"/>
  <c r="AI512" i="2"/>
  <c r="AC512" i="2"/>
  <c r="S512" i="2"/>
  <c r="J512" i="2"/>
  <c r="H510" i="3" s="1"/>
  <c r="C512" i="2"/>
  <c r="AQ512" i="2" s="1"/>
  <c r="B512" i="2"/>
  <c r="AX511" i="2"/>
  <c r="AQ511" i="2"/>
  <c r="AW511" i="2" s="1"/>
  <c r="AI511" i="2"/>
  <c r="AC511" i="2"/>
  <c r="S511" i="2"/>
  <c r="J511" i="2"/>
  <c r="H509" i="3" s="1"/>
  <c r="C511" i="2"/>
  <c r="B511" i="2"/>
  <c r="AX510" i="2"/>
  <c r="AI510" i="2"/>
  <c r="AC510" i="2"/>
  <c r="S510" i="2"/>
  <c r="J510" i="2"/>
  <c r="H508" i="3" s="1"/>
  <c r="C510" i="2"/>
  <c r="AQ510" i="2" s="1"/>
  <c r="B510" i="2"/>
  <c r="AX509" i="2"/>
  <c r="AW509" i="2"/>
  <c r="AQ509" i="2"/>
  <c r="AI509" i="2"/>
  <c r="AC509" i="2"/>
  <c r="S509" i="2"/>
  <c r="J509" i="2"/>
  <c r="H507" i="3" s="1"/>
  <c r="C509" i="2"/>
  <c r="B509" i="2"/>
  <c r="AX508" i="2"/>
  <c r="AI508" i="2"/>
  <c r="AC508" i="2"/>
  <c r="S508" i="2"/>
  <c r="J508" i="2"/>
  <c r="H506" i="3" s="1"/>
  <c r="C508" i="2"/>
  <c r="AQ508" i="2" s="1"/>
  <c r="B508" i="2"/>
  <c r="AX507" i="2"/>
  <c r="AQ507" i="2"/>
  <c r="AW507" i="2" s="1"/>
  <c r="AI507" i="2"/>
  <c r="AC507" i="2"/>
  <c r="S507" i="2"/>
  <c r="J507" i="2"/>
  <c r="H505" i="3" s="1"/>
  <c r="C507" i="2"/>
  <c r="B507" i="2"/>
  <c r="AX506" i="2"/>
  <c r="AI506" i="2"/>
  <c r="AC506" i="2"/>
  <c r="S506" i="2"/>
  <c r="J506" i="2"/>
  <c r="H504" i="3" s="1"/>
  <c r="C506" i="2"/>
  <c r="AQ506" i="2" s="1"/>
  <c r="B506" i="2"/>
  <c r="AX505" i="2"/>
  <c r="AW505" i="2"/>
  <c r="AQ505" i="2"/>
  <c r="AI505" i="2"/>
  <c r="AC505" i="2"/>
  <c r="S505" i="2"/>
  <c r="J505" i="2"/>
  <c r="H503" i="3" s="1"/>
  <c r="C505" i="2"/>
  <c r="B505" i="2"/>
  <c r="AX504" i="2"/>
  <c r="AI504" i="2"/>
  <c r="AC504" i="2"/>
  <c r="S504" i="2"/>
  <c r="J504" i="2"/>
  <c r="H502" i="3" s="1"/>
  <c r="C504" i="2"/>
  <c r="AQ504" i="2" s="1"/>
  <c r="B504" i="2"/>
  <c r="AX503" i="2"/>
  <c r="AQ503" i="2"/>
  <c r="AW503" i="2" s="1"/>
  <c r="AI503" i="2"/>
  <c r="AC503" i="2"/>
  <c r="S503" i="2"/>
  <c r="J503" i="2"/>
  <c r="H501" i="3" s="1"/>
  <c r="C503" i="2"/>
  <c r="B503" i="2"/>
  <c r="AX502" i="2"/>
  <c r="AI502" i="2"/>
  <c r="AC502" i="2"/>
  <c r="S502" i="2"/>
  <c r="J502" i="2"/>
  <c r="H500" i="3" s="1"/>
  <c r="C502" i="2"/>
  <c r="AQ502" i="2" s="1"/>
  <c r="B502" i="2"/>
  <c r="AX501" i="2"/>
  <c r="AW501" i="2"/>
  <c r="AQ501" i="2"/>
  <c r="AI501" i="2"/>
  <c r="AC501" i="2"/>
  <c r="S501" i="2"/>
  <c r="J501" i="2"/>
  <c r="H499" i="3" s="1"/>
  <c r="C501" i="2"/>
  <c r="B501" i="2"/>
  <c r="AX500" i="2"/>
  <c r="AI500" i="2"/>
  <c r="AC500" i="2"/>
  <c r="S500" i="2"/>
  <c r="J500" i="2"/>
  <c r="H498" i="3" s="1"/>
  <c r="C500" i="2"/>
  <c r="AQ500" i="2" s="1"/>
  <c r="B500" i="2"/>
  <c r="AX499" i="2"/>
  <c r="AQ499" i="2"/>
  <c r="AW499" i="2" s="1"/>
  <c r="AI499" i="2"/>
  <c r="AC499" i="2"/>
  <c r="S499" i="2"/>
  <c r="J499" i="2"/>
  <c r="H497" i="3" s="1"/>
  <c r="C499" i="2"/>
  <c r="B499" i="2"/>
  <c r="AX498" i="2"/>
  <c r="AI498" i="2"/>
  <c r="AC498" i="2"/>
  <c r="S498" i="2"/>
  <c r="J498" i="2"/>
  <c r="H496" i="3" s="1"/>
  <c r="C498" i="2"/>
  <c r="AQ498" i="2" s="1"/>
  <c r="B498" i="2"/>
  <c r="AX497" i="2"/>
  <c r="AW497" i="2"/>
  <c r="AQ497" i="2"/>
  <c r="AI497" i="2"/>
  <c r="AC497" i="2"/>
  <c r="S497" i="2"/>
  <c r="J497" i="2"/>
  <c r="H495" i="3" s="1"/>
  <c r="C497" i="2"/>
  <c r="B497" i="2"/>
  <c r="AX496" i="2"/>
  <c r="AI496" i="2"/>
  <c r="AC496" i="2"/>
  <c r="S496" i="2"/>
  <c r="J496" i="2"/>
  <c r="H494" i="3" s="1"/>
  <c r="C496" i="2"/>
  <c r="AQ496" i="2" s="1"/>
  <c r="B496" i="2"/>
  <c r="AX495" i="2"/>
  <c r="AQ495" i="2"/>
  <c r="AW495" i="2" s="1"/>
  <c r="AI495" i="2"/>
  <c r="AC495" i="2"/>
  <c r="S495" i="2"/>
  <c r="J495" i="2"/>
  <c r="H493" i="3" s="1"/>
  <c r="C495" i="2"/>
  <c r="B495" i="2"/>
  <c r="AX494" i="2"/>
  <c r="AI494" i="2"/>
  <c r="AC494" i="2"/>
  <c r="S494" i="2"/>
  <c r="J494" i="2"/>
  <c r="H492" i="3" s="1"/>
  <c r="C494" i="2"/>
  <c r="AQ494" i="2" s="1"/>
  <c r="AT494" i="2" s="1"/>
  <c r="B494" i="2"/>
  <c r="AX493" i="2"/>
  <c r="AW493" i="2"/>
  <c r="AQ493" i="2"/>
  <c r="AI493" i="2"/>
  <c r="AC493" i="2"/>
  <c r="S493" i="2"/>
  <c r="J493" i="2"/>
  <c r="H491" i="3" s="1"/>
  <c r="C493" i="2"/>
  <c r="B493" i="2"/>
  <c r="AX492" i="2"/>
  <c r="AI492" i="2"/>
  <c r="AC492" i="2"/>
  <c r="S492" i="2"/>
  <c r="J492" i="2"/>
  <c r="H490" i="3" s="1"/>
  <c r="C492" i="2"/>
  <c r="AQ492" i="2" s="1"/>
  <c r="B492" i="2"/>
  <c r="AX491" i="2"/>
  <c r="AQ491" i="2"/>
  <c r="AI491" i="2"/>
  <c r="AC491" i="2"/>
  <c r="S491" i="2"/>
  <c r="J491" i="2"/>
  <c r="H489" i="3" s="1"/>
  <c r="C491" i="2"/>
  <c r="B491" i="2"/>
  <c r="AX490" i="2"/>
  <c r="AT490" i="2"/>
  <c r="AI490" i="2"/>
  <c r="AC490" i="2"/>
  <c r="S490" i="2"/>
  <c r="J490" i="2"/>
  <c r="H488" i="3" s="1"/>
  <c r="C490" i="2"/>
  <c r="AQ490" i="2" s="1"/>
  <c r="B490" i="2"/>
  <c r="AX489" i="2"/>
  <c r="AW489" i="2"/>
  <c r="AQ489" i="2"/>
  <c r="AI489" i="2"/>
  <c r="AC489" i="2"/>
  <c r="S489" i="2"/>
  <c r="J489" i="2"/>
  <c r="H487" i="3" s="1"/>
  <c r="C489" i="2"/>
  <c r="B489" i="2"/>
  <c r="AX488" i="2"/>
  <c r="AI488" i="2"/>
  <c r="AC488" i="2"/>
  <c r="S488" i="2"/>
  <c r="J488" i="2"/>
  <c r="H486" i="3" s="1"/>
  <c r="C488" i="2"/>
  <c r="AQ488" i="2" s="1"/>
  <c r="AV488" i="2" s="1"/>
  <c r="B488" i="2"/>
  <c r="AX487" i="2"/>
  <c r="AQ487" i="2"/>
  <c r="AI487" i="2"/>
  <c r="AC487" i="2"/>
  <c r="S487" i="2"/>
  <c r="J487" i="2"/>
  <c r="H485" i="3" s="1"/>
  <c r="C487" i="2"/>
  <c r="B487" i="2"/>
  <c r="AX486" i="2"/>
  <c r="AT486" i="2"/>
  <c r="AI486" i="2"/>
  <c r="AC486" i="2"/>
  <c r="S486" i="2"/>
  <c r="J486" i="2"/>
  <c r="H484" i="3" s="1"/>
  <c r="C486" i="2"/>
  <c r="AQ486" i="2" s="1"/>
  <c r="B486" i="2"/>
  <c r="AX485" i="2"/>
  <c r="AW485" i="2"/>
  <c r="AQ485" i="2"/>
  <c r="AI485" i="2"/>
  <c r="AC485" i="2"/>
  <c r="S485" i="2"/>
  <c r="J485" i="2"/>
  <c r="H483" i="3" s="1"/>
  <c r="C485" i="2"/>
  <c r="B485" i="2"/>
  <c r="AX484" i="2"/>
  <c r="AR484" i="2"/>
  <c r="AS484" i="2" s="1"/>
  <c r="AI484" i="2"/>
  <c r="AC484" i="2"/>
  <c r="S484" i="2"/>
  <c r="J484" i="2"/>
  <c r="H482" i="3" s="1"/>
  <c r="C484" i="2"/>
  <c r="AQ484" i="2" s="1"/>
  <c r="AV484" i="2" s="1"/>
  <c r="B484" i="2"/>
  <c r="AX483" i="2"/>
  <c r="AQ483" i="2"/>
  <c r="AI483" i="2"/>
  <c r="AC483" i="2"/>
  <c r="S483" i="2"/>
  <c r="J483" i="2"/>
  <c r="H481" i="3" s="1"/>
  <c r="C483" i="2"/>
  <c r="B483" i="2"/>
  <c r="AX482" i="2"/>
  <c r="AI482" i="2"/>
  <c r="AC482" i="2"/>
  <c r="S482" i="2"/>
  <c r="J482" i="2"/>
  <c r="H480" i="3" s="1"/>
  <c r="C482" i="2"/>
  <c r="AQ482" i="2" s="1"/>
  <c r="B482" i="2"/>
  <c r="AX481" i="2"/>
  <c r="AW481" i="2"/>
  <c r="AQ481" i="2"/>
  <c r="AI481" i="2"/>
  <c r="AC481" i="2"/>
  <c r="S481" i="2"/>
  <c r="J481" i="2"/>
  <c r="H479" i="3" s="1"/>
  <c r="C481" i="2"/>
  <c r="B481" i="2"/>
  <c r="AX480" i="2"/>
  <c r="AV480" i="2"/>
  <c r="AR480" i="2"/>
  <c r="AS480" i="2" s="1"/>
  <c r="AI480" i="2"/>
  <c r="AC480" i="2"/>
  <c r="S480" i="2"/>
  <c r="J480" i="2"/>
  <c r="H478" i="3" s="1"/>
  <c r="C480" i="2"/>
  <c r="AQ480" i="2" s="1"/>
  <c r="B480" i="2"/>
  <c r="AX479" i="2"/>
  <c r="AQ479" i="2"/>
  <c r="AI479" i="2"/>
  <c r="AC479" i="2"/>
  <c r="S479" i="2"/>
  <c r="J479" i="2"/>
  <c r="H477" i="3" s="1"/>
  <c r="C479" i="2"/>
  <c r="B479" i="2"/>
  <c r="AX478" i="2"/>
  <c r="AI478" i="2"/>
  <c r="AC478" i="2"/>
  <c r="S478" i="2"/>
  <c r="J478" i="2"/>
  <c r="H476" i="3" s="1"/>
  <c r="C478" i="2"/>
  <c r="AQ478" i="2" s="1"/>
  <c r="AT478" i="2" s="1"/>
  <c r="B478" i="2"/>
  <c r="AX477" i="2"/>
  <c r="AW477" i="2"/>
  <c r="AQ477" i="2"/>
  <c r="AI477" i="2"/>
  <c r="AC477" i="2"/>
  <c r="S477" i="2"/>
  <c r="J477" i="2"/>
  <c r="H475" i="3" s="1"/>
  <c r="C477" i="2"/>
  <c r="B477" i="2"/>
  <c r="AX476" i="2"/>
  <c r="AV476" i="2"/>
  <c r="AI476" i="2"/>
  <c r="AC476" i="2"/>
  <c r="S476" i="2"/>
  <c r="J476" i="2"/>
  <c r="H474" i="3" s="1"/>
  <c r="C476" i="2"/>
  <c r="AQ476" i="2" s="1"/>
  <c r="B476" i="2"/>
  <c r="AX475" i="2"/>
  <c r="AQ475" i="2"/>
  <c r="AI475" i="2"/>
  <c r="AC475" i="2"/>
  <c r="S475" i="2"/>
  <c r="J475" i="2"/>
  <c r="H473" i="3" s="1"/>
  <c r="C475" i="2"/>
  <c r="B475" i="2"/>
  <c r="AX474" i="2"/>
  <c r="AT474" i="2"/>
  <c r="AI474" i="2"/>
  <c r="AC474" i="2"/>
  <c r="S474" i="2"/>
  <c r="J474" i="2"/>
  <c r="H472" i="3" s="1"/>
  <c r="C474" i="2"/>
  <c r="AQ474" i="2" s="1"/>
  <c r="B474" i="2"/>
  <c r="AX473" i="2"/>
  <c r="AW473" i="2"/>
  <c r="AQ473" i="2"/>
  <c r="AI473" i="2"/>
  <c r="AC473" i="2"/>
  <c r="S473" i="2"/>
  <c r="J473" i="2"/>
  <c r="H471" i="3" s="1"/>
  <c r="C473" i="2"/>
  <c r="B473" i="2"/>
  <c r="AX472" i="2"/>
  <c r="AI472" i="2"/>
  <c r="AC472" i="2"/>
  <c r="S472" i="2"/>
  <c r="J472" i="2"/>
  <c r="H470" i="3" s="1"/>
  <c r="C472" i="2"/>
  <c r="AQ472" i="2" s="1"/>
  <c r="AV472" i="2" s="1"/>
  <c r="B472" i="2"/>
  <c r="AX471" i="2"/>
  <c r="AQ471" i="2"/>
  <c r="AI471" i="2"/>
  <c r="AC471" i="2"/>
  <c r="S471" i="2"/>
  <c r="J471" i="2"/>
  <c r="H469" i="3" s="1"/>
  <c r="C471" i="2"/>
  <c r="B471" i="2"/>
  <c r="AX470" i="2"/>
  <c r="AT470" i="2"/>
  <c r="AI470" i="2"/>
  <c r="AC470" i="2"/>
  <c r="S470" i="2"/>
  <c r="J470" i="2"/>
  <c r="H468" i="3" s="1"/>
  <c r="C470" i="2"/>
  <c r="AQ470" i="2" s="1"/>
  <c r="B470" i="2"/>
  <c r="AX469" i="2"/>
  <c r="AW469" i="2"/>
  <c r="AQ469" i="2"/>
  <c r="AI469" i="2"/>
  <c r="AC469" i="2"/>
  <c r="S469" i="2"/>
  <c r="J469" i="2"/>
  <c r="H467" i="3" s="1"/>
  <c r="C469" i="2"/>
  <c r="B469" i="2"/>
  <c r="AX468" i="2"/>
  <c r="AI468" i="2"/>
  <c r="AC468" i="2"/>
  <c r="S468" i="2"/>
  <c r="J468" i="2"/>
  <c r="H466" i="3" s="1"/>
  <c r="C468" i="2"/>
  <c r="AQ468" i="2" s="1"/>
  <c r="AV468" i="2" s="1"/>
  <c r="B468" i="2"/>
  <c r="AX467" i="2"/>
  <c r="AQ467" i="2"/>
  <c r="AI467" i="2"/>
  <c r="AC467" i="2"/>
  <c r="S467" i="2"/>
  <c r="J467" i="2"/>
  <c r="H465" i="3" s="1"/>
  <c r="C467" i="2"/>
  <c r="B467" i="2"/>
  <c r="AX466" i="2"/>
  <c r="AT466" i="2"/>
  <c r="AI466" i="2"/>
  <c r="AC466" i="2"/>
  <c r="S466" i="2"/>
  <c r="J466" i="2"/>
  <c r="H464" i="3" s="1"/>
  <c r="C466" i="2"/>
  <c r="AQ466" i="2" s="1"/>
  <c r="B466" i="2"/>
  <c r="AX465" i="2"/>
  <c r="AW465" i="2"/>
  <c r="AQ465" i="2"/>
  <c r="AI465" i="2"/>
  <c r="AC465" i="2"/>
  <c r="S465" i="2"/>
  <c r="J465" i="2"/>
  <c r="H463" i="3" s="1"/>
  <c r="C465" i="2"/>
  <c r="B465" i="2"/>
  <c r="AX464" i="2"/>
  <c r="AV464" i="2"/>
  <c r="AR464" i="2"/>
  <c r="AS464" i="2" s="1"/>
  <c r="AI464" i="2"/>
  <c r="AC464" i="2"/>
  <c r="S464" i="2"/>
  <c r="J464" i="2"/>
  <c r="H462" i="3" s="1"/>
  <c r="C464" i="2"/>
  <c r="AQ464" i="2" s="1"/>
  <c r="B464" i="2"/>
  <c r="AX463" i="2"/>
  <c r="AQ463" i="2"/>
  <c r="AI463" i="2"/>
  <c r="AC463" i="2"/>
  <c r="S463" i="2"/>
  <c r="J463" i="2"/>
  <c r="H461" i="3" s="1"/>
  <c r="C463" i="2"/>
  <c r="B463" i="2"/>
  <c r="AX462" i="2"/>
  <c r="AI462" i="2"/>
  <c r="AC462" i="2"/>
  <c r="S462" i="2"/>
  <c r="J462" i="2"/>
  <c r="H460" i="3" s="1"/>
  <c r="C462" i="2"/>
  <c r="AQ462" i="2" s="1"/>
  <c r="AT462" i="2" s="1"/>
  <c r="B462" i="2"/>
  <c r="AX461" i="2"/>
  <c r="AW461" i="2"/>
  <c r="AQ461" i="2"/>
  <c r="AI461" i="2"/>
  <c r="AC461" i="2"/>
  <c r="S461" i="2"/>
  <c r="J461" i="2"/>
  <c r="H459" i="3" s="1"/>
  <c r="C461" i="2"/>
  <c r="B461" i="2"/>
  <c r="AX460" i="2"/>
  <c r="AV460" i="2"/>
  <c r="AR460" i="2"/>
  <c r="AS460" i="2" s="1"/>
  <c r="AI460" i="2"/>
  <c r="AC460" i="2"/>
  <c r="S460" i="2"/>
  <c r="J460" i="2"/>
  <c r="H458" i="3" s="1"/>
  <c r="C460" i="2"/>
  <c r="AQ460" i="2" s="1"/>
  <c r="B460" i="2"/>
  <c r="AX459" i="2"/>
  <c r="AQ459" i="2"/>
  <c r="AI459" i="2"/>
  <c r="AC459" i="2"/>
  <c r="S459" i="2"/>
  <c r="J459" i="2"/>
  <c r="H457" i="3" s="1"/>
  <c r="C459" i="2"/>
  <c r="B459" i="2"/>
  <c r="AX458" i="2"/>
  <c r="AI458" i="2"/>
  <c r="AC458" i="2"/>
  <c r="S458" i="2"/>
  <c r="J458" i="2"/>
  <c r="H456" i="3" s="1"/>
  <c r="C458" i="2"/>
  <c r="AQ458" i="2" s="1"/>
  <c r="B458" i="2"/>
  <c r="AX457" i="2"/>
  <c r="AW457" i="2"/>
  <c r="AQ457" i="2"/>
  <c r="AI457" i="2"/>
  <c r="AC457" i="2"/>
  <c r="S457" i="2"/>
  <c r="J457" i="2"/>
  <c r="H455" i="3" s="1"/>
  <c r="C457" i="2"/>
  <c r="B457" i="2"/>
  <c r="AX456" i="2"/>
  <c r="AI456" i="2"/>
  <c r="AC456" i="2"/>
  <c r="S456" i="2"/>
  <c r="J456" i="2"/>
  <c r="H454" i="3" s="1"/>
  <c r="C456" i="2"/>
  <c r="AQ456" i="2" s="1"/>
  <c r="AV456" i="2" s="1"/>
  <c r="B456" i="2"/>
  <c r="AX455" i="2"/>
  <c r="AQ455" i="2"/>
  <c r="AI455" i="2"/>
  <c r="AC455" i="2"/>
  <c r="S455" i="2"/>
  <c r="J455" i="2"/>
  <c r="H453" i="3" s="1"/>
  <c r="C455" i="2"/>
  <c r="B455" i="2"/>
  <c r="AX454" i="2"/>
  <c r="AT454" i="2"/>
  <c r="AI454" i="2"/>
  <c r="AC454" i="2"/>
  <c r="S454" i="2"/>
  <c r="J454" i="2"/>
  <c r="H452" i="3" s="1"/>
  <c r="C454" i="2"/>
  <c r="AQ454" i="2" s="1"/>
  <c r="B454" i="2"/>
  <c r="AX453" i="2"/>
  <c r="AW453" i="2"/>
  <c r="AQ453" i="2"/>
  <c r="AI453" i="2"/>
  <c r="AC453" i="2"/>
  <c r="S453" i="2"/>
  <c r="J453" i="2"/>
  <c r="H451" i="3" s="1"/>
  <c r="C453" i="2"/>
  <c r="B453" i="2"/>
  <c r="AX452" i="2"/>
  <c r="AI452" i="2"/>
  <c r="AC452" i="2"/>
  <c r="S452" i="2"/>
  <c r="J452" i="2"/>
  <c r="H450" i="3" s="1"/>
  <c r="C452" i="2"/>
  <c r="AQ452" i="2" s="1"/>
  <c r="AV452" i="2" s="1"/>
  <c r="B452" i="2"/>
  <c r="AX451" i="2"/>
  <c r="AQ451" i="2"/>
  <c r="AI451" i="2"/>
  <c r="AC451" i="2"/>
  <c r="S451" i="2"/>
  <c r="J451" i="2"/>
  <c r="H449" i="3" s="1"/>
  <c r="C451" i="2"/>
  <c r="B451" i="2"/>
  <c r="AX450" i="2"/>
  <c r="AT450" i="2"/>
  <c r="AI450" i="2"/>
  <c r="AC450" i="2"/>
  <c r="S450" i="2"/>
  <c r="J450" i="2"/>
  <c r="H448" i="3" s="1"/>
  <c r="C450" i="2"/>
  <c r="AQ450" i="2" s="1"/>
  <c r="B450" i="2"/>
  <c r="AX449" i="2"/>
  <c r="AW449" i="2"/>
  <c r="AQ449" i="2"/>
  <c r="AI449" i="2"/>
  <c r="AC449" i="2"/>
  <c r="S449" i="2"/>
  <c r="J449" i="2"/>
  <c r="H447" i="3" s="1"/>
  <c r="C449" i="2"/>
  <c r="B449" i="2"/>
  <c r="AX448" i="2"/>
  <c r="AV448" i="2"/>
  <c r="AR448" i="2"/>
  <c r="AS448" i="2" s="1"/>
  <c r="AI448" i="2"/>
  <c r="AC448" i="2"/>
  <c r="S448" i="2"/>
  <c r="J448" i="2"/>
  <c r="H446" i="3" s="1"/>
  <c r="C448" i="2"/>
  <c r="AQ448" i="2" s="1"/>
  <c r="B448" i="2"/>
  <c r="AX447" i="2"/>
  <c r="AQ447" i="2"/>
  <c r="AI447" i="2"/>
  <c r="AC447" i="2"/>
  <c r="S447" i="2"/>
  <c r="J447" i="2"/>
  <c r="H445" i="3" s="1"/>
  <c r="C447" i="2"/>
  <c r="B447" i="2"/>
  <c r="AX446" i="2"/>
  <c r="AI446" i="2"/>
  <c r="AC446" i="2"/>
  <c r="S446" i="2"/>
  <c r="J446" i="2"/>
  <c r="H444" i="3" s="1"/>
  <c r="C446" i="2"/>
  <c r="AQ446" i="2" s="1"/>
  <c r="AT446" i="2" s="1"/>
  <c r="B446" i="2"/>
  <c r="AX445" i="2"/>
  <c r="AW445" i="2"/>
  <c r="AQ445" i="2"/>
  <c r="AI445" i="2"/>
  <c r="AC445" i="2"/>
  <c r="S445" i="2"/>
  <c r="J445" i="2"/>
  <c r="H443" i="3" s="1"/>
  <c r="C445" i="2"/>
  <c r="B445" i="2"/>
  <c r="AX444" i="2"/>
  <c r="AV444" i="2"/>
  <c r="AR444" i="2"/>
  <c r="AS444" i="2" s="1"/>
  <c r="AI444" i="2"/>
  <c r="AC444" i="2"/>
  <c r="S444" i="2"/>
  <c r="J444" i="2"/>
  <c r="H442" i="3" s="1"/>
  <c r="C444" i="2"/>
  <c r="AQ444" i="2" s="1"/>
  <c r="B444" i="2"/>
  <c r="AX443" i="2"/>
  <c r="AQ443" i="2"/>
  <c r="AI443" i="2"/>
  <c r="AC443" i="2"/>
  <c r="S443" i="2"/>
  <c r="J443" i="2"/>
  <c r="H441" i="3" s="1"/>
  <c r="C443" i="2"/>
  <c r="B443" i="2"/>
  <c r="AX442" i="2"/>
  <c r="AI442" i="2"/>
  <c r="AC442" i="2"/>
  <c r="S442" i="2"/>
  <c r="J442" i="2"/>
  <c r="H440" i="3" s="1"/>
  <c r="C442" i="2"/>
  <c r="AQ442" i="2" s="1"/>
  <c r="B442" i="2"/>
  <c r="AX441" i="2"/>
  <c r="AW441" i="2"/>
  <c r="AQ441" i="2"/>
  <c r="AI441" i="2"/>
  <c r="AC441" i="2"/>
  <c r="S441" i="2"/>
  <c r="J441" i="2"/>
  <c r="H439" i="3" s="1"/>
  <c r="C441" i="2"/>
  <c r="B441" i="2"/>
  <c r="AX440" i="2"/>
  <c r="AI440" i="2"/>
  <c r="AC440" i="2"/>
  <c r="S440" i="2"/>
  <c r="J440" i="2"/>
  <c r="H438" i="3" s="1"/>
  <c r="C440" i="2"/>
  <c r="AQ440" i="2" s="1"/>
  <c r="AV440" i="2" s="1"/>
  <c r="B440" i="2"/>
  <c r="AX439" i="2"/>
  <c r="AQ439" i="2"/>
  <c r="AI439" i="2"/>
  <c r="AC439" i="2"/>
  <c r="S439" i="2"/>
  <c r="J439" i="2"/>
  <c r="H437" i="3" s="1"/>
  <c r="C439" i="2"/>
  <c r="B439" i="2"/>
  <c r="AX438" i="2"/>
  <c r="AT438" i="2"/>
  <c r="AI438" i="2"/>
  <c r="AC438" i="2"/>
  <c r="S438" i="2"/>
  <c r="J438" i="2"/>
  <c r="H436" i="3" s="1"/>
  <c r="C438" i="2"/>
  <c r="AQ438" i="2" s="1"/>
  <c r="B438" i="2"/>
  <c r="AX437" i="2"/>
  <c r="AW437" i="2"/>
  <c r="AQ437" i="2"/>
  <c r="AI437" i="2"/>
  <c r="AC437" i="2"/>
  <c r="S437" i="2"/>
  <c r="J437" i="2"/>
  <c r="H435" i="3" s="1"/>
  <c r="C437" i="2"/>
  <c r="B437" i="2"/>
  <c r="AX436" i="2"/>
  <c r="AI436" i="2"/>
  <c r="AC436" i="2"/>
  <c r="S436" i="2"/>
  <c r="J436" i="2"/>
  <c r="H434" i="3" s="1"/>
  <c r="C436" i="2"/>
  <c r="AQ436" i="2" s="1"/>
  <c r="AV436" i="2" s="1"/>
  <c r="B436" i="2"/>
  <c r="AX435" i="2"/>
  <c r="AQ435" i="2"/>
  <c r="AI435" i="2"/>
  <c r="AC435" i="2"/>
  <c r="S435" i="2"/>
  <c r="J435" i="2"/>
  <c r="H433" i="3" s="1"/>
  <c r="C435" i="2"/>
  <c r="B435" i="2"/>
  <c r="AX434" i="2"/>
  <c r="AT434" i="2"/>
  <c r="AI434" i="2"/>
  <c r="AC434" i="2"/>
  <c r="S434" i="2"/>
  <c r="J434" i="2"/>
  <c r="H432" i="3" s="1"/>
  <c r="C434" i="2"/>
  <c r="AQ434" i="2" s="1"/>
  <c r="B434" i="2"/>
  <c r="AX433" i="2"/>
  <c r="AW433" i="2"/>
  <c r="AQ433" i="2"/>
  <c r="AI433" i="2"/>
  <c r="AC433" i="2"/>
  <c r="S433" i="2"/>
  <c r="J433" i="2"/>
  <c r="H431" i="3" s="1"/>
  <c r="C433" i="2"/>
  <c r="B433" i="2"/>
  <c r="AX432" i="2"/>
  <c r="AV432" i="2"/>
  <c r="AT432" i="2"/>
  <c r="AR432" i="2"/>
  <c r="AS432" i="2" s="1"/>
  <c r="AI432" i="2"/>
  <c r="AC432" i="2"/>
  <c r="S432" i="2"/>
  <c r="J432" i="2"/>
  <c r="H430" i="3" s="1"/>
  <c r="C432" i="2"/>
  <c r="AQ432" i="2" s="1"/>
  <c r="B432" i="2"/>
  <c r="AX431" i="2"/>
  <c r="AQ431" i="2"/>
  <c r="AW431" i="2" s="1"/>
  <c r="AI431" i="2"/>
  <c r="AC431" i="2"/>
  <c r="S431" i="2"/>
  <c r="J431" i="2"/>
  <c r="H429" i="3" s="1"/>
  <c r="C431" i="2"/>
  <c r="B431" i="2"/>
  <c r="AX430" i="2"/>
  <c r="AI430" i="2"/>
  <c r="AC430" i="2"/>
  <c r="S430" i="2"/>
  <c r="J430" i="2"/>
  <c r="H428" i="3" s="1"/>
  <c r="C430" i="2"/>
  <c r="AQ430" i="2" s="1"/>
  <c r="AV430" i="2" s="1"/>
  <c r="B430" i="2"/>
  <c r="AX429" i="2"/>
  <c r="AW429" i="2"/>
  <c r="AQ429" i="2"/>
  <c r="AI429" i="2"/>
  <c r="AC429" i="2"/>
  <c r="S429" i="2"/>
  <c r="J429" i="2"/>
  <c r="H427" i="3" s="1"/>
  <c r="C429" i="2"/>
  <c r="B429" i="2"/>
  <c r="AX428" i="2"/>
  <c r="AV428" i="2"/>
  <c r="AT428" i="2"/>
  <c r="AR428" i="2"/>
  <c r="AS428" i="2" s="1"/>
  <c r="AI428" i="2"/>
  <c r="AC428" i="2"/>
  <c r="S428" i="2"/>
  <c r="J428" i="2"/>
  <c r="H426" i="3" s="1"/>
  <c r="C428" i="2"/>
  <c r="AQ428" i="2" s="1"/>
  <c r="B428" i="2"/>
  <c r="AX427" i="2"/>
  <c r="AQ427" i="2"/>
  <c r="AW427" i="2" s="1"/>
  <c r="AI427" i="2"/>
  <c r="AC427" i="2"/>
  <c r="S427" i="2"/>
  <c r="J427" i="2"/>
  <c r="H425" i="3" s="1"/>
  <c r="C427" i="2"/>
  <c r="B427" i="2"/>
  <c r="AX426" i="2"/>
  <c r="AI426" i="2"/>
  <c r="AC426" i="2"/>
  <c r="S426" i="2"/>
  <c r="J426" i="2"/>
  <c r="H424" i="3" s="1"/>
  <c r="C426" i="2"/>
  <c r="AQ426" i="2" s="1"/>
  <c r="AV426" i="2" s="1"/>
  <c r="B426" i="2"/>
  <c r="AX425" i="2"/>
  <c r="AW425" i="2"/>
  <c r="AQ425" i="2"/>
  <c r="AI425" i="2"/>
  <c r="AC425" i="2"/>
  <c r="S425" i="2"/>
  <c r="J425" i="2"/>
  <c r="H423" i="3" s="1"/>
  <c r="C425" i="2"/>
  <c r="B425" i="2"/>
  <c r="AX424" i="2"/>
  <c r="AV424" i="2"/>
  <c r="AT424" i="2"/>
  <c r="AR424" i="2"/>
  <c r="AS424" i="2" s="1"/>
  <c r="AI424" i="2"/>
  <c r="AC424" i="2"/>
  <c r="S424" i="2"/>
  <c r="J424" i="2"/>
  <c r="H422" i="3" s="1"/>
  <c r="C424" i="2"/>
  <c r="AQ424" i="2" s="1"/>
  <c r="B424" i="2"/>
  <c r="AX423" i="2"/>
  <c r="AQ423" i="2"/>
  <c r="AW423" i="2" s="1"/>
  <c r="AI423" i="2"/>
  <c r="AC423" i="2"/>
  <c r="S423" i="2"/>
  <c r="J423" i="2"/>
  <c r="H421" i="3" s="1"/>
  <c r="C423" i="2"/>
  <c r="B423" i="2"/>
  <c r="AX422" i="2"/>
  <c r="AI422" i="2"/>
  <c r="AC422" i="2"/>
  <c r="S422" i="2"/>
  <c r="J422" i="2"/>
  <c r="H420" i="3" s="1"/>
  <c r="C422" i="2"/>
  <c r="AQ422" i="2" s="1"/>
  <c r="AV422" i="2" s="1"/>
  <c r="B422" i="2"/>
  <c r="AX421" i="2"/>
  <c r="AW421" i="2"/>
  <c r="AQ421" i="2"/>
  <c r="AI421" i="2"/>
  <c r="AC421" i="2"/>
  <c r="S421" i="2"/>
  <c r="J421" i="2"/>
  <c r="H419" i="3" s="1"/>
  <c r="C421" i="2"/>
  <c r="B421" i="2"/>
  <c r="AX420" i="2"/>
  <c r="AV420" i="2"/>
  <c r="AT420" i="2"/>
  <c r="AR420" i="2"/>
  <c r="AS420" i="2" s="1"/>
  <c r="AI420" i="2"/>
  <c r="AC420" i="2"/>
  <c r="S420" i="2"/>
  <c r="J420" i="2"/>
  <c r="H418" i="3" s="1"/>
  <c r="C420" i="2"/>
  <c r="AQ420" i="2" s="1"/>
  <c r="B420" i="2"/>
  <c r="AX419" i="2"/>
  <c r="AQ419" i="2"/>
  <c r="AW419" i="2" s="1"/>
  <c r="AI419" i="2"/>
  <c r="AC419" i="2"/>
  <c r="S419" i="2"/>
  <c r="J419" i="2"/>
  <c r="H417" i="3" s="1"/>
  <c r="C419" i="2"/>
  <c r="B419" i="2"/>
  <c r="AX418" i="2"/>
  <c r="AI418" i="2"/>
  <c r="AC418" i="2"/>
  <c r="S418" i="2"/>
  <c r="J418" i="2"/>
  <c r="H416" i="3" s="1"/>
  <c r="C418" i="2"/>
  <c r="AQ418" i="2" s="1"/>
  <c r="AV418" i="2" s="1"/>
  <c r="B418" i="2"/>
  <c r="AX417" i="2"/>
  <c r="AW417" i="2"/>
  <c r="AQ417" i="2"/>
  <c r="AI417" i="2"/>
  <c r="AC417" i="2"/>
  <c r="S417" i="2"/>
  <c r="J417" i="2"/>
  <c r="H415" i="3" s="1"/>
  <c r="C417" i="2"/>
  <c r="B417" i="2"/>
  <c r="AX416" i="2"/>
  <c r="AV416" i="2"/>
  <c r="AT416" i="2"/>
  <c r="AR416" i="2"/>
  <c r="AS416" i="2" s="1"/>
  <c r="AI416" i="2"/>
  <c r="AC416" i="2"/>
  <c r="S416" i="2"/>
  <c r="J416" i="2"/>
  <c r="H414" i="3" s="1"/>
  <c r="C416" i="2"/>
  <c r="AQ416" i="2" s="1"/>
  <c r="B416" i="2"/>
  <c r="AX415" i="2"/>
  <c r="AQ415" i="2"/>
  <c r="AW415" i="2" s="1"/>
  <c r="AI415" i="2"/>
  <c r="AC415" i="2"/>
  <c r="S415" i="2"/>
  <c r="J415" i="2"/>
  <c r="H413" i="3" s="1"/>
  <c r="C415" i="2"/>
  <c r="B415" i="2"/>
  <c r="AX414" i="2"/>
  <c r="AI414" i="2"/>
  <c r="AC414" i="2"/>
  <c r="S414" i="2"/>
  <c r="J414" i="2"/>
  <c r="H412" i="3" s="1"/>
  <c r="C414" i="2"/>
  <c r="AQ414" i="2" s="1"/>
  <c r="AV414" i="2" s="1"/>
  <c r="B414" i="2"/>
  <c r="AX413" i="2"/>
  <c r="AW413" i="2"/>
  <c r="AQ413" i="2"/>
  <c r="AI413" i="2"/>
  <c r="AC413" i="2"/>
  <c r="S413" i="2"/>
  <c r="J413" i="2"/>
  <c r="H411" i="3" s="1"/>
  <c r="C413" i="2"/>
  <c r="B413" i="2"/>
  <c r="AX412" i="2"/>
  <c r="AV412" i="2"/>
  <c r="AT412" i="2"/>
  <c r="AR412" i="2"/>
  <c r="AS412" i="2" s="1"/>
  <c r="AI412" i="2"/>
  <c r="AC412" i="2"/>
  <c r="S412" i="2"/>
  <c r="J412" i="2"/>
  <c r="H410" i="3" s="1"/>
  <c r="C412" i="2"/>
  <c r="AQ412" i="2" s="1"/>
  <c r="B412" i="2"/>
  <c r="AX411" i="2"/>
  <c r="AQ411" i="2"/>
  <c r="AW411" i="2" s="1"/>
  <c r="AI411" i="2"/>
  <c r="AC411" i="2"/>
  <c r="S411" i="2"/>
  <c r="J411" i="2"/>
  <c r="H409" i="3" s="1"/>
  <c r="C411" i="2"/>
  <c r="B411" i="2"/>
  <c r="AX410" i="2"/>
  <c r="AI410" i="2"/>
  <c r="AC410" i="2"/>
  <c r="S410" i="2"/>
  <c r="J410" i="2"/>
  <c r="H408" i="3" s="1"/>
  <c r="C410" i="2"/>
  <c r="AQ410" i="2" s="1"/>
  <c r="AV410" i="2" s="1"/>
  <c r="B410" i="2"/>
  <c r="AX409" i="2"/>
  <c r="AW409" i="2"/>
  <c r="AQ409" i="2"/>
  <c r="AI409" i="2"/>
  <c r="AC409" i="2"/>
  <c r="S409" i="2"/>
  <c r="J409" i="2"/>
  <c r="H407" i="3" s="1"/>
  <c r="C409" i="2"/>
  <c r="B409" i="2"/>
  <c r="AX408" i="2"/>
  <c r="AV408" i="2"/>
  <c r="AT408" i="2"/>
  <c r="AR408" i="2"/>
  <c r="AS408" i="2" s="1"/>
  <c r="AI408" i="2"/>
  <c r="AC408" i="2"/>
  <c r="S408" i="2"/>
  <c r="J408" i="2"/>
  <c r="H406" i="3" s="1"/>
  <c r="C408" i="2"/>
  <c r="AQ408" i="2" s="1"/>
  <c r="B408" i="2"/>
  <c r="AX407" i="2"/>
  <c r="AQ407" i="2"/>
  <c r="AW407" i="2" s="1"/>
  <c r="AI407" i="2"/>
  <c r="AC407" i="2"/>
  <c r="S407" i="2"/>
  <c r="J407" i="2"/>
  <c r="H405" i="3" s="1"/>
  <c r="C407" i="2"/>
  <c r="B407" i="2"/>
  <c r="AX406" i="2"/>
  <c r="AI406" i="2"/>
  <c r="AC406" i="2"/>
  <c r="S406" i="2"/>
  <c r="J406" i="2"/>
  <c r="H404" i="3" s="1"/>
  <c r="C406" i="2"/>
  <c r="AQ406" i="2" s="1"/>
  <c r="AV406" i="2" s="1"/>
  <c r="B406" i="2"/>
  <c r="AX405" i="2"/>
  <c r="AW405" i="2"/>
  <c r="AQ405" i="2"/>
  <c r="AI405" i="2"/>
  <c r="AC405" i="2"/>
  <c r="S405" i="2"/>
  <c r="J405" i="2"/>
  <c r="H403" i="3" s="1"/>
  <c r="C405" i="2"/>
  <c r="B405" i="2"/>
  <c r="AX404" i="2"/>
  <c r="AV404" i="2"/>
  <c r="AT404" i="2"/>
  <c r="AR404" i="2"/>
  <c r="AS404" i="2" s="1"/>
  <c r="AI404" i="2"/>
  <c r="AC404" i="2"/>
  <c r="S404" i="2"/>
  <c r="J404" i="2"/>
  <c r="H402" i="3" s="1"/>
  <c r="C404" i="2"/>
  <c r="AQ404" i="2" s="1"/>
  <c r="B404" i="2"/>
  <c r="AX403" i="2"/>
  <c r="AQ403" i="2"/>
  <c r="AW403" i="2" s="1"/>
  <c r="AI403" i="2"/>
  <c r="AC403" i="2"/>
  <c r="S403" i="2"/>
  <c r="J403" i="2"/>
  <c r="H401" i="3" s="1"/>
  <c r="C403" i="2"/>
  <c r="B403" i="2"/>
  <c r="AX402" i="2"/>
  <c r="AI402" i="2"/>
  <c r="AC402" i="2"/>
  <c r="S402" i="2"/>
  <c r="J402" i="2"/>
  <c r="H400" i="3" s="1"/>
  <c r="C402" i="2"/>
  <c r="AQ402" i="2" s="1"/>
  <c r="AV402" i="2" s="1"/>
  <c r="B402" i="2"/>
  <c r="AX401" i="2"/>
  <c r="AW401" i="2"/>
  <c r="AQ401" i="2"/>
  <c r="AI401" i="2"/>
  <c r="AC401" i="2"/>
  <c r="S401" i="2"/>
  <c r="J401" i="2"/>
  <c r="H399" i="3" s="1"/>
  <c r="C401" i="2"/>
  <c r="B401" i="2"/>
  <c r="AX400" i="2"/>
  <c r="AV400" i="2"/>
  <c r="AT400" i="2"/>
  <c r="AR400" i="2"/>
  <c r="AS400" i="2" s="1"/>
  <c r="AI400" i="2"/>
  <c r="AC400" i="2"/>
  <c r="S400" i="2"/>
  <c r="J400" i="2"/>
  <c r="H398" i="3" s="1"/>
  <c r="C400" i="2"/>
  <c r="AQ400" i="2" s="1"/>
  <c r="B400" i="2"/>
  <c r="AX399" i="2"/>
  <c r="AQ399" i="2"/>
  <c r="AW399" i="2" s="1"/>
  <c r="AI399" i="2"/>
  <c r="AC399" i="2"/>
  <c r="S399" i="2"/>
  <c r="J399" i="2"/>
  <c r="H397" i="3" s="1"/>
  <c r="C399" i="2"/>
  <c r="B399" i="2"/>
  <c r="AX398" i="2"/>
  <c r="AI398" i="2"/>
  <c r="AC398" i="2"/>
  <c r="S398" i="2"/>
  <c r="J398" i="2"/>
  <c r="H396" i="3" s="1"/>
  <c r="C398" i="2"/>
  <c r="AQ398" i="2" s="1"/>
  <c r="AV398" i="2" s="1"/>
  <c r="B398" i="2"/>
  <c r="AX397" i="2"/>
  <c r="AW397" i="2"/>
  <c r="AQ397" i="2"/>
  <c r="AI397" i="2"/>
  <c r="AC397" i="2"/>
  <c r="S397" i="2"/>
  <c r="J397" i="2"/>
  <c r="H395" i="3" s="1"/>
  <c r="C397" i="2"/>
  <c r="B397" i="2"/>
  <c r="AX396" i="2"/>
  <c r="AV396" i="2"/>
  <c r="AT396" i="2"/>
  <c r="AR396" i="2"/>
  <c r="AS396" i="2" s="1"/>
  <c r="AI396" i="2"/>
  <c r="AC396" i="2"/>
  <c r="S396" i="2"/>
  <c r="J396" i="2"/>
  <c r="H394" i="3" s="1"/>
  <c r="C396" i="2"/>
  <c r="AQ396" i="2" s="1"/>
  <c r="B396" i="2"/>
  <c r="AX395" i="2"/>
  <c r="AQ395" i="2"/>
  <c r="AW395" i="2" s="1"/>
  <c r="AI395" i="2"/>
  <c r="AC395" i="2"/>
  <c r="S395" i="2"/>
  <c r="J395" i="2"/>
  <c r="H393" i="3" s="1"/>
  <c r="C395" i="2"/>
  <c r="B395" i="2"/>
  <c r="AX394" i="2"/>
  <c r="AI394" i="2"/>
  <c r="AC394" i="2"/>
  <c r="S394" i="2"/>
  <c r="J394" i="2"/>
  <c r="H392" i="3" s="1"/>
  <c r="C394" i="2"/>
  <c r="AQ394" i="2" s="1"/>
  <c r="AV394" i="2" s="1"/>
  <c r="B394" i="2"/>
  <c r="AX393" i="2"/>
  <c r="AW393" i="2"/>
  <c r="AQ393" i="2"/>
  <c r="AI393" i="2"/>
  <c r="AC393" i="2"/>
  <c r="S393" i="2"/>
  <c r="J393" i="2"/>
  <c r="H391" i="3" s="1"/>
  <c r="C393" i="2"/>
  <c r="B393" i="2"/>
  <c r="AX392" i="2"/>
  <c r="AV392" i="2"/>
  <c r="AT392" i="2"/>
  <c r="AR392" i="2"/>
  <c r="AS392" i="2" s="1"/>
  <c r="AI392" i="2"/>
  <c r="AC392" i="2"/>
  <c r="S392" i="2"/>
  <c r="J392" i="2"/>
  <c r="H390" i="3" s="1"/>
  <c r="C392" i="2"/>
  <c r="AQ392" i="2" s="1"/>
  <c r="B392" i="2"/>
  <c r="AX391" i="2"/>
  <c r="AQ391" i="2"/>
  <c r="AW391" i="2" s="1"/>
  <c r="AI391" i="2"/>
  <c r="AC391" i="2"/>
  <c r="S391" i="2"/>
  <c r="J391" i="2"/>
  <c r="H389" i="3" s="1"/>
  <c r="C391" i="2"/>
  <c r="B391" i="2"/>
  <c r="AX390" i="2"/>
  <c r="AI390" i="2"/>
  <c r="AC390" i="2"/>
  <c r="S390" i="2"/>
  <c r="J390" i="2"/>
  <c r="H388" i="3" s="1"/>
  <c r="C390" i="2"/>
  <c r="AQ390" i="2" s="1"/>
  <c r="AV390" i="2" s="1"/>
  <c r="B390" i="2"/>
  <c r="AX389" i="2"/>
  <c r="AW389" i="2"/>
  <c r="AQ389" i="2"/>
  <c r="AI389" i="2"/>
  <c r="AC389" i="2"/>
  <c r="S389" i="2"/>
  <c r="J389" i="2"/>
  <c r="H387" i="3" s="1"/>
  <c r="C389" i="2"/>
  <c r="B389" i="2"/>
  <c r="AX388" i="2"/>
  <c r="AV388" i="2"/>
  <c r="AT388" i="2"/>
  <c r="AR388" i="2"/>
  <c r="AS388" i="2" s="1"/>
  <c r="AI388" i="2"/>
  <c r="AC388" i="2"/>
  <c r="S388" i="2"/>
  <c r="J388" i="2"/>
  <c r="H386" i="3" s="1"/>
  <c r="C388" i="2"/>
  <c r="AQ388" i="2" s="1"/>
  <c r="B388" i="2"/>
  <c r="AX387" i="2"/>
  <c r="AQ387" i="2"/>
  <c r="AW387" i="2" s="1"/>
  <c r="AI387" i="2"/>
  <c r="AC387" i="2"/>
  <c r="S387" i="2"/>
  <c r="J387" i="2"/>
  <c r="H385" i="3" s="1"/>
  <c r="C387" i="2"/>
  <c r="B387" i="2"/>
  <c r="AX386" i="2"/>
  <c r="AI386" i="2"/>
  <c r="AC386" i="2"/>
  <c r="S386" i="2"/>
  <c r="J386" i="2"/>
  <c r="H384" i="3" s="1"/>
  <c r="C386" i="2"/>
  <c r="AQ386" i="2" s="1"/>
  <c r="AV386" i="2" s="1"/>
  <c r="B386" i="2"/>
  <c r="AX385" i="2"/>
  <c r="AW385" i="2"/>
  <c r="AQ385" i="2"/>
  <c r="AI385" i="2"/>
  <c r="AC385" i="2"/>
  <c r="S385" i="2"/>
  <c r="J385" i="2"/>
  <c r="H383" i="3" s="1"/>
  <c r="C385" i="2"/>
  <c r="B385" i="2"/>
  <c r="AX384" i="2"/>
  <c r="AV384" i="2"/>
  <c r="AT384" i="2"/>
  <c r="AR384" i="2"/>
  <c r="AS384" i="2" s="1"/>
  <c r="AI384" i="2"/>
  <c r="AC384" i="2"/>
  <c r="S384" i="2"/>
  <c r="J384" i="2"/>
  <c r="H382" i="3" s="1"/>
  <c r="C384" i="2"/>
  <c r="AQ384" i="2" s="1"/>
  <c r="B384" i="2"/>
  <c r="AX383" i="2"/>
  <c r="AQ383" i="2"/>
  <c r="AW383" i="2" s="1"/>
  <c r="AI383" i="2"/>
  <c r="AC383" i="2"/>
  <c r="S383" i="2"/>
  <c r="J383" i="2"/>
  <c r="H381" i="3" s="1"/>
  <c r="C383" i="2"/>
  <c r="B383" i="2"/>
  <c r="AX382" i="2"/>
  <c r="AI382" i="2"/>
  <c r="AC382" i="2"/>
  <c r="S382" i="2"/>
  <c r="J382" i="2"/>
  <c r="H380" i="3" s="1"/>
  <c r="C382" i="2"/>
  <c r="AQ382" i="2" s="1"/>
  <c r="AV382" i="2" s="1"/>
  <c r="B382" i="2"/>
  <c r="AX381" i="2"/>
  <c r="AW381" i="2"/>
  <c r="AQ381" i="2"/>
  <c r="AI381" i="2"/>
  <c r="AC381" i="2"/>
  <c r="S381" i="2"/>
  <c r="J381" i="2"/>
  <c r="H379" i="3" s="1"/>
  <c r="C381" i="2"/>
  <c r="B381" i="2"/>
  <c r="AX380" i="2"/>
  <c r="AV380" i="2"/>
  <c r="AT380" i="2"/>
  <c r="AR380" i="2"/>
  <c r="AS380" i="2" s="1"/>
  <c r="AI380" i="2"/>
  <c r="AC380" i="2"/>
  <c r="S380" i="2"/>
  <c r="J380" i="2"/>
  <c r="H378" i="3" s="1"/>
  <c r="C380" i="2"/>
  <c r="AQ380" i="2" s="1"/>
  <c r="B380" i="2"/>
  <c r="AX379" i="2"/>
  <c r="AQ379" i="2"/>
  <c r="AT379" i="2" s="1"/>
  <c r="AI379" i="2"/>
  <c r="AC379" i="2"/>
  <c r="S379" i="2"/>
  <c r="J379" i="2"/>
  <c r="H377" i="3" s="1"/>
  <c r="C379" i="2"/>
  <c r="B379" i="2"/>
  <c r="AX378" i="2"/>
  <c r="AQ378" i="2"/>
  <c r="AW378" i="2" s="1"/>
  <c r="AI378" i="2"/>
  <c r="AC378" i="2"/>
  <c r="S378" i="2"/>
  <c r="J378" i="2"/>
  <c r="H376" i="3" s="1"/>
  <c r="C378" i="2"/>
  <c r="B378" i="2"/>
  <c r="AX377" i="2"/>
  <c r="AQ377" i="2"/>
  <c r="AI377" i="2"/>
  <c r="AC377" i="2"/>
  <c r="S377" i="2"/>
  <c r="J377" i="2"/>
  <c r="H375" i="3" s="1"/>
  <c r="C377" i="2"/>
  <c r="B377" i="2"/>
  <c r="AX376" i="2"/>
  <c r="AQ376" i="2"/>
  <c r="AV376" i="2" s="1"/>
  <c r="AI376" i="2"/>
  <c r="AC376" i="2"/>
  <c r="S376" i="2"/>
  <c r="J376" i="2"/>
  <c r="H374" i="3" s="1"/>
  <c r="C376" i="2"/>
  <c r="B376" i="2"/>
  <c r="AX375" i="2"/>
  <c r="AI375" i="2"/>
  <c r="AC375" i="2"/>
  <c r="S375" i="2"/>
  <c r="J375" i="2"/>
  <c r="H373" i="3" s="1"/>
  <c r="C375" i="2"/>
  <c r="AQ375" i="2" s="1"/>
  <c r="B375" i="2"/>
  <c r="AX374" i="2"/>
  <c r="AI374" i="2"/>
  <c r="AC374" i="2"/>
  <c r="S374" i="2"/>
  <c r="J374" i="2"/>
  <c r="H372" i="3" s="1"/>
  <c r="C374" i="2"/>
  <c r="AQ374" i="2" s="1"/>
  <c r="B374" i="2"/>
  <c r="AX373" i="2"/>
  <c r="AV373" i="2"/>
  <c r="AR373" i="2"/>
  <c r="AS373" i="2" s="1"/>
  <c r="AQ373" i="2"/>
  <c r="AW373" i="2" s="1"/>
  <c r="AI373" i="2"/>
  <c r="AC373" i="2"/>
  <c r="S373" i="2"/>
  <c r="J373" i="2"/>
  <c r="H371" i="3" s="1"/>
  <c r="C373" i="2"/>
  <c r="B373" i="2"/>
  <c r="AX372" i="2"/>
  <c r="AQ372" i="2"/>
  <c r="AV372" i="2" s="1"/>
  <c r="AI372" i="2"/>
  <c r="AC372" i="2"/>
  <c r="S372" i="2"/>
  <c r="J372" i="2"/>
  <c r="H370" i="3" s="1"/>
  <c r="C372" i="2"/>
  <c r="B372" i="2"/>
  <c r="AX371" i="2"/>
  <c r="AI371" i="2"/>
  <c r="AC371" i="2"/>
  <c r="S371" i="2"/>
  <c r="J371" i="2"/>
  <c r="H369" i="3" s="1"/>
  <c r="C371" i="2"/>
  <c r="AQ371" i="2" s="1"/>
  <c r="B371" i="2"/>
  <c r="AX370" i="2"/>
  <c r="AI370" i="2"/>
  <c r="AC370" i="2"/>
  <c r="S370" i="2"/>
  <c r="J370" i="2"/>
  <c r="H368" i="3" s="1"/>
  <c r="C370" i="2"/>
  <c r="AQ370" i="2" s="1"/>
  <c r="B370" i="2"/>
  <c r="AX369" i="2"/>
  <c r="AV369" i="2"/>
  <c r="AR369" i="2"/>
  <c r="AS369" i="2" s="1"/>
  <c r="AQ369" i="2"/>
  <c r="AW369" i="2" s="1"/>
  <c r="AI369" i="2"/>
  <c r="AC369" i="2"/>
  <c r="S369" i="2"/>
  <c r="J369" i="2"/>
  <c r="H367" i="3" s="1"/>
  <c r="C369" i="2"/>
  <c r="B369" i="2"/>
  <c r="AX368" i="2"/>
  <c r="AQ368" i="2"/>
  <c r="AV368" i="2" s="1"/>
  <c r="AI368" i="2"/>
  <c r="AC368" i="2"/>
  <c r="S368" i="2"/>
  <c r="J368" i="2"/>
  <c r="H366" i="3" s="1"/>
  <c r="C368" i="2"/>
  <c r="B368" i="2"/>
  <c r="AX367" i="2"/>
  <c r="AI367" i="2"/>
  <c r="AC367" i="2"/>
  <c r="S367" i="2"/>
  <c r="J367" i="2"/>
  <c r="H365" i="3" s="1"/>
  <c r="C367" i="2"/>
  <c r="AQ367" i="2" s="1"/>
  <c r="B367" i="2"/>
  <c r="AX366" i="2"/>
  <c r="AI366" i="2"/>
  <c r="AC366" i="2"/>
  <c r="S366" i="2"/>
  <c r="J366" i="2"/>
  <c r="H364" i="3" s="1"/>
  <c r="C366" i="2"/>
  <c r="AQ366" i="2" s="1"/>
  <c r="B366" i="2"/>
  <c r="AX365" i="2"/>
  <c r="AV365" i="2"/>
  <c r="AR365" i="2"/>
  <c r="AS365" i="2" s="1"/>
  <c r="AQ365" i="2"/>
  <c r="AW365" i="2" s="1"/>
  <c r="AI365" i="2"/>
  <c r="AC365" i="2"/>
  <c r="S365" i="2"/>
  <c r="J365" i="2"/>
  <c r="H363" i="3" s="1"/>
  <c r="C365" i="2"/>
  <c r="B365" i="2"/>
  <c r="AX364" i="2"/>
  <c r="AQ364" i="2"/>
  <c r="AV364" i="2" s="1"/>
  <c r="AI364" i="2"/>
  <c r="AC364" i="2"/>
  <c r="S364" i="2"/>
  <c r="J364" i="2"/>
  <c r="H362" i="3" s="1"/>
  <c r="C364" i="2"/>
  <c r="B364" i="2"/>
  <c r="AX363" i="2"/>
  <c r="AI363" i="2"/>
  <c r="AC363" i="2"/>
  <c r="S363" i="2"/>
  <c r="J363" i="2"/>
  <c r="H361" i="3" s="1"/>
  <c r="C363" i="2"/>
  <c r="AQ363" i="2" s="1"/>
  <c r="B363" i="2"/>
  <c r="AX362" i="2"/>
  <c r="AI362" i="2"/>
  <c r="AC362" i="2"/>
  <c r="S362" i="2"/>
  <c r="J362" i="2"/>
  <c r="H360" i="3" s="1"/>
  <c r="C362" i="2"/>
  <c r="AQ362" i="2" s="1"/>
  <c r="B362" i="2"/>
  <c r="AX361" i="2"/>
  <c r="AV361" i="2"/>
  <c r="AR361" i="2"/>
  <c r="AS361" i="2" s="1"/>
  <c r="AQ361" i="2"/>
  <c r="AW361" i="2" s="1"/>
  <c r="AI361" i="2"/>
  <c r="AC361" i="2"/>
  <c r="S361" i="2"/>
  <c r="J361" i="2"/>
  <c r="H359" i="3" s="1"/>
  <c r="C361" i="2"/>
  <c r="B361" i="2"/>
  <c r="AX360" i="2"/>
  <c r="AQ360" i="2"/>
  <c r="AV360" i="2" s="1"/>
  <c r="AI360" i="2"/>
  <c r="AC360" i="2"/>
  <c r="S360" i="2"/>
  <c r="J360" i="2"/>
  <c r="H358" i="3" s="1"/>
  <c r="C360" i="2"/>
  <c r="B360" i="2"/>
  <c r="AX359" i="2"/>
  <c r="AI359" i="2"/>
  <c r="AC359" i="2"/>
  <c r="S359" i="2"/>
  <c r="J359" i="2"/>
  <c r="H357" i="3" s="1"/>
  <c r="C359" i="2"/>
  <c r="AQ359" i="2" s="1"/>
  <c r="B359" i="2"/>
  <c r="AX358" i="2"/>
  <c r="AI358" i="2"/>
  <c r="AC358" i="2"/>
  <c r="S358" i="2"/>
  <c r="J358" i="2"/>
  <c r="H356" i="3" s="1"/>
  <c r="C358" i="2"/>
  <c r="AQ358" i="2" s="1"/>
  <c r="B358" i="2"/>
  <c r="AX357" i="2"/>
  <c r="AV357" i="2"/>
  <c r="AR357" i="2"/>
  <c r="AS357" i="2" s="1"/>
  <c r="AQ357" i="2"/>
  <c r="AW357" i="2" s="1"/>
  <c r="AI357" i="2"/>
  <c r="AC357" i="2"/>
  <c r="S357" i="2"/>
  <c r="J357" i="2"/>
  <c r="H355" i="3" s="1"/>
  <c r="C357" i="2"/>
  <c r="B357" i="2"/>
  <c r="AX356" i="2"/>
  <c r="AQ356" i="2"/>
  <c r="AV356" i="2" s="1"/>
  <c r="AI356" i="2"/>
  <c r="AC356" i="2"/>
  <c r="S356" i="2"/>
  <c r="J356" i="2"/>
  <c r="H354" i="3" s="1"/>
  <c r="C356" i="2"/>
  <c r="B356" i="2"/>
  <c r="AX355" i="2"/>
  <c r="AI355" i="2"/>
  <c r="AC355" i="2"/>
  <c r="S355" i="2"/>
  <c r="J355" i="2"/>
  <c r="H353" i="3" s="1"/>
  <c r="C355" i="2"/>
  <c r="AQ355" i="2" s="1"/>
  <c r="B355" i="2"/>
  <c r="AX354" i="2"/>
  <c r="AI354" i="2"/>
  <c r="AC354" i="2"/>
  <c r="S354" i="2"/>
  <c r="J354" i="2"/>
  <c r="H352" i="3" s="1"/>
  <c r="C354" i="2"/>
  <c r="AQ354" i="2" s="1"/>
  <c r="B354" i="2"/>
  <c r="AX353" i="2"/>
  <c r="AQ353" i="2"/>
  <c r="AW353" i="2" s="1"/>
  <c r="AI353" i="2"/>
  <c r="AC353" i="2"/>
  <c r="S353" i="2"/>
  <c r="J353" i="2"/>
  <c r="H351" i="3" s="1"/>
  <c r="C353" i="2"/>
  <c r="B353" i="2"/>
  <c r="AX352" i="2"/>
  <c r="AI352" i="2"/>
  <c r="AC352" i="2"/>
  <c r="S352" i="2"/>
  <c r="J352" i="2"/>
  <c r="H350" i="3" s="1"/>
  <c r="C352" i="2"/>
  <c r="AQ352" i="2" s="1"/>
  <c r="B352" i="2"/>
  <c r="AX351" i="2"/>
  <c r="AI351" i="2"/>
  <c r="AC351" i="2"/>
  <c r="S351" i="2"/>
  <c r="J351" i="2"/>
  <c r="H349" i="3" s="1"/>
  <c r="C351" i="2"/>
  <c r="AQ351" i="2" s="1"/>
  <c r="B351" i="2"/>
  <c r="AX350" i="2"/>
  <c r="AI350" i="2"/>
  <c r="AC350" i="2"/>
  <c r="S350" i="2"/>
  <c r="J350" i="2"/>
  <c r="H348" i="3" s="1"/>
  <c r="C350" i="2"/>
  <c r="AQ350" i="2" s="1"/>
  <c r="B350" i="2"/>
  <c r="AX349" i="2"/>
  <c r="AQ349" i="2"/>
  <c r="AW349" i="2" s="1"/>
  <c r="AI349" i="2"/>
  <c r="AC349" i="2"/>
  <c r="S349" i="2"/>
  <c r="J349" i="2"/>
  <c r="H347" i="3" s="1"/>
  <c r="C349" i="2"/>
  <c r="B349" i="2"/>
  <c r="AX348" i="2"/>
  <c r="AI348" i="2"/>
  <c r="AC348" i="2"/>
  <c r="S348" i="2"/>
  <c r="J348" i="2"/>
  <c r="H346" i="3" s="1"/>
  <c r="C348" i="2"/>
  <c r="AQ348" i="2" s="1"/>
  <c r="B348" i="2"/>
  <c r="AX347" i="2"/>
  <c r="AI347" i="2"/>
  <c r="AC347" i="2"/>
  <c r="S347" i="2"/>
  <c r="J347" i="2"/>
  <c r="H345" i="3" s="1"/>
  <c r="C347" i="2"/>
  <c r="AQ347" i="2" s="1"/>
  <c r="B347" i="2"/>
  <c r="AX346" i="2"/>
  <c r="AI346" i="2"/>
  <c r="AC346" i="2"/>
  <c r="S346" i="2"/>
  <c r="J346" i="2"/>
  <c r="H344" i="3" s="1"/>
  <c r="C346" i="2"/>
  <c r="AQ346" i="2" s="1"/>
  <c r="B346" i="2"/>
  <c r="AX345" i="2"/>
  <c r="AQ345" i="2"/>
  <c r="AW345" i="2" s="1"/>
  <c r="AI345" i="2"/>
  <c r="AC345" i="2"/>
  <c r="S345" i="2"/>
  <c r="J345" i="2"/>
  <c r="H343" i="3" s="1"/>
  <c r="C345" i="2"/>
  <c r="B345" i="2"/>
  <c r="AX344" i="2"/>
  <c r="AI344" i="2"/>
  <c r="AC344" i="2"/>
  <c r="S344" i="2"/>
  <c r="J344" i="2"/>
  <c r="H342" i="3" s="1"/>
  <c r="C344" i="2"/>
  <c r="AQ344" i="2" s="1"/>
  <c r="B344" i="2"/>
  <c r="AX343" i="2"/>
  <c r="AI343" i="2"/>
  <c r="AC343" i="2"/>
  <c r="S343" i="2"/>
  <c r="J343" i="2"/>
  <c r="H341" i="3" s="1"/>
  <c r="C343" i="2"/>
  <c r="AQ343" i="2" s="1"/>
  <c r="B343" i="2"/>
  <c r="AX342" i="2"/>
  <c r="AI342" i="2"/>
  <c r="AC342" i="2"/>
  <c r="S342" i="2"/>
  <c r="J342" i="2"/>
  <c r="H340" i="3" s="1"/>
  <c r="C342" i="2"/>
  <c r="AQ342" i="2" s="1"/>
  <c r="B342" i="2"/>
  <c r="AX341" i="2"/>
  <c r="AQ341" i="2"/>
  <c r="AW341" i="2" s="1"/>
  <c r="AI341" i="2"/>
  <c r="AC341" i="2"/>
  <c r="S341" i="2"/>
  <c r="J341" i="2"/>
  <c r="H339" i="3" s="1"/>
  <c r="C341" i="2"/>
  <c r="B341" i="2"/>
  <c r="AX340" i="2"/>
  <c r="AI340" i="2"/>
  <c r="AC340" i="2"/>
  <c r="S340" i="2"/>
  <c r="J340" i="2"/>
  <c r="H338" i="3" s="1"/>
  <c r="C340" i="2"/>
  <c r="AQ340" i="2" s="1"/>
  <c r="B340" i="2"/>
  <c r="AX339" i="2"/>
  <c r="AI339" i="2"/>
  <c r="AC339" i="2"/>
  <c r="S339" i="2"/>
  <c r="J339" i="2"/>
  <c r="H337" i="3" s="1"/>
  <c r="C339" i="2"/>
  <c r="AQ339" i="2" s="1"/>
  <c r="B339" i="2"/>
  <c r="AX338" i="2"/>
  <c r="AI338" i="2"/>
  <c r="AC338" i="2"/>
  <c r="S338" i="2"/>
  <c r="J338" i="2"/>
  <c r="H336" i="3" s="1"/>
  <c r="C338" i="2"/>
  <c r="AQ338" i="2" s="1"/>
  <c r="B338" i="2"/>
  <c r="AX337" i="2"/>
  <c r="AQ337" i="2"/>
  <c r="AW337" i="2" s="1"/>
  <c r="AI337" i="2"/>
  <c r="AC337" i="2"/>
  <c r="S337" i="2"/>
  <c r="J337" i="2"/>
  <c r="H335" i="3" s="1"/>
  <c r="C337" i="2"/>
  <c r="B337" i="2"/>
  <c r="AX336" i="2"/>
  <c r="AI336" i="2"/>
  <c r="AC336" i="2"/>
  <c r="S336" i="2"/>
  <c r="J336" i="2"/>
  <c r="H334" i="3" s="1"/>
  <c r="C336" i="2"/>
  <c r="AQ336" i="2" s="1"/>
  <c r="B336" i="2"/>
  <c r="AX335" i="2"/>
  <c r="AI335" i="2"/>
  <c r="AC335" i="2"/>
  <c r="S335" i="2"/>
  <c r="J335" i="2"/>
  <c r="H333" i="3" s="1"/>
  <c r="C335" i="2"/>
  <c r="AQ335" i="2" s="1"/>
  <c r="B335" i="2"/>
  <c r="AX334" i="2"/>
  <c r="AI334" i="2"/>
  <c r="AC334" i="2"/>
  <c r="S334" i="2"/>
  <c r="J334" i="2"/>
  <c r="H332" i="3" s="1"/>
  <c r="C334" i="2"/>
  <c r="AQ334" i="2" s="1"/>
  <c r="B334" i="2"/>
  <c r="AX333" i="2"/>
  <c r="AQ333" i="2"/>
  <c r="AW333" i="2" s="1"/>
  <c r="AI333" i="2"/>
  <c r="AC333" i="2"/>
  <c r="S333" i="2"/>
  <c r="J333" i="2"/>
  <c r="H331" i="3" s="1"/>
  <c r="C333" i="2"/>
  <c r="B333" i="2"/>
  <c r="AX332" i="2"/>
  <c r="AI332" i="2"/>
  <c r="AC332" i="2"/>
  <c r="S332" i="2"/>
  <c r="J332" i="2"/>
  <c r="H330" i="3" s="1"/>
  <c r="C332" i="2"/>
  <c r="AQ332" i="2" s="1"/>
  <c r="B332" i="2"/>
  <c r="AX331" i="2"/>
  <c r="AI331" i="2"/>
  <c r="AC331" i="2"/>
  <c r="S331" i="2"/>
  <c r="J331" i="2"/>
  <c r="H329" i="3" s="1"/>
  <c r="C331" i="2"/>
  <c r="AQ331" i="2" s="1"/>
  <c r="AW331" i="2" s="1"/>
  <c r="B331" i="2"/>
  <c r="AX330" i="2"/>
  <c r="AI330" i="2"/>
  <c r="AC330" i="2"/>
  <c r="S330" i="2"/>
  <c r="J330" i="2"/>
  <c r="H328" i="3" s="1"/>
  <c r="C330" i="2"/>
  <c r="AQ330" i="2" s="1"/>
  <c r="AV330" i="2" s="1"/>
  <c r="B330" i="2"/>
  <c r="AX329" i="2"/>
  <c r="AQ329" i="2"/>
  <c r="AI329" i="2"/>
  <c r="AC329" i="2"/>
  <c r="S329" i="2"/>
  <c r="J329" i="2"/>
  <c r="H327" i="3" s="1"/>
  <c r="C329" i="2"/>
  <c r="B329" i="2"/>
  <c r="AX328" i="2"/>
  <c r="AI328" i="2"/>
  <c r="AC328" i="2"/>
  <c r="S328" i="2"/>
  <c r="J328" i="2"/>
  <c r="H326" i="3" s="1"/>
  <c r="C328" i="2"/>
  <c r="AQ328" i="2" s="1"/>
  <c r="B328" i="2"/>
  <c r="AX327" i="2"/>
  <c r="AI327" i="2"/>
  <c r="AC327" i="2"/>
  <c r="S327" i="2"/>
  <c r="J327" i="2"/>
  <c r="H325" i="3" s="1"/>
  <c r="C327" i="2"/>
  <c r="AQ327" i="2" s="1"/>
  <c r="AW327" i="2" s="1"/>
  <c r="B327" i="2"/>
  <c r="AX326" i="2"/>
  <c r="AI326" i="2"/>
  <c r="AC326" i="2"/>
  <c r="S326" i="2"/>
  <c r="J326" i="2"/>
  <c r="H324" i="3" s="1"/>
  <c r="C326" i="2"/>
  <c r="AQ326" i="2" s="1"/>
  <c r="AV326" i="2" s="1"/>
  <c r="B326" i="2"/>
  <c r="AX325" i="2"/>
  <c r="AQ325" i="2"/>
  <c r="AI325" i="2"/>
  <c r="AC325" i="2"/>
  <c r="S325" i="2"/>
  <c r="J325" i="2"/>
  <c r="H323" i="3" s="1"/>
  <c r="C325" i="2"/>
  <c r="B325" i="2"/>
  <c r="AX324" i="2"/>
  <c r="AI324" i="2"/>
  <c r="AC324" i="2"/>
  <c r="S324" i="2"/>
  <c r="J324" i="2"/>
  <c r="H322" i="3" s="1"/>
  <c r="C324" i="2"/>
  <c r="AQ324" i="2" s="1"/>
  <c r="B324" i="2"/>
  <c r="AX323" i="2"/>
  <c r="AI323" i="2"/>
  <c r="AC323" i="2"/>
  <c r="S323" i="2"/>
  <c r="J323" i="2"/>
  <c r="H321" i="3" s="1"/>
  <c r="C323" i="2"/>
  <c r="AQ323" i="2" s="1"/>
  <c r="AW323" i="2" s="1"/>
  <c r="B323" i="2"/>
  <c r="AX322" i="2"/>
  <c r="AI322" i="2"/>
  <c r="AC322" i="2"/>
  <c r="S322" i="2"/>
  <c r="J322" i="2"/>
  <c r="H320" i="3" s="1"/>
  <c r="C322" i="2"/>
  <c r="AQ322" i="2" s="1"/>
  <c r="AV322" i="2" s="1"/>
  <c r="B322" i="2"/>
  <c r="AX321" i="2"/>
  <c r="AQ321" i="2"/>
  <c r="AI321" i="2"/>
  <c r="AC321" i="2"/>
  <c r="S321" i="2"/>
  <c r="J321" i="2"/>
  <c r="H319" i="3" s="1"/>
  <c r="C321" i="2"/>
  <c r="B321" i="2"/>
  <c r="AX320" i="2"/>
  <c r="AI320" i="2"/>
  <c r="AC320" i="2"/>
  <c r="S320" i="2"/>
  <c r="J320" i="2"/>
  <c r="H318" i="3" s="1"/>
  <c r="C320" i="2"/>
  <c r="AQ320" i="2" s="1"/>
  <c r="B320" i="2"/>
  <c r="AX319" i="2"/>
  <c r="AW319" i="2"/>
  <c r="AI319" i="2"/>
  <c r="AC319" i="2"/>
  <c r="S319" i="2"/>
  <c r="J319" i="2"/>
  <c r="H317" i="3" s="1"/>
  <c r="C319" i="2"/>
  <c r="AQ319" i="2" s="1"/>
  <c r="B319" i="2"/>
  <c r="AX318" i="2"/>
  <c r="AI318" i="2"/>
  <c r="AC318" i="2"/>
  <c r="S318" i="2"/>
  <c r="J318" i="2"/>
  <c r="H316" i="3" s="1"/>
  <c r="C318" i="2"/>
  <c r="AQ318" i="2" s="1"/>
  <c r="AV318" i="2" s="1"/>
  <c r="B318" i="2"/>
  <c r="AX317" i="2"/>
  <c r="AQ317" i="2"/>
  <c r="AI317" i="2"/>
  <c r="AC317" i="2"/>
  <c r="S317" i="2"/>
  <c r="J317" i="2"/>
  <c r="H315" i="3" s="1"/>
  <c r="C317" i="2"/>
  <c r="B317" i="2"/>
  <c r="AX316" i="2"/>
  <c r="AI316" i="2"/>
  <c r="AC316" i="2"/>
  <c r="S316" i="2"/>
  <c r="J316" i="2"/>
  <c r="H314" i="3" s="1"/>
  <c r="C316" i="2"/>
  <c r="AQ316" i="2" s="1"/>
  <c r="B316" i="2"/>
  <c r="AX315" i="2"/>
  <c r="AW315" i="2"/>
  <c r="AI315" i="2"/>
  <c r="AC315" i="2"/>
  <c r="S315" i="2"/>
  <c r="J315" i="2"/>
  <c r="H313" i="3" s="1"/>
  <c r="C315" i="2"/>
  <c r="AQ315" i="2" s="1"/>
  <c r="B315" i="2"/>
  <c r="AX314" i="2"/>
  <c r="AI314" i="2"/>
  <c r="AC314" i="2"/>
  <c r="S314" i="2"/>
  <c r="J314" i="2"/>
  <c r="H312" i="3" s="1"/>
  <c r="C314" i="2"/>
  <c r="AQ314" i="2" s="1"/>
  <c r="AV314" i="2" s="1"/>
  <c r="B314" i="2"/>
  <c r="AX313" i="2"/>
  <c r="AQ313" i="2"/>
  <c r="AI313" i="2"/>
  <c r="AC313" i="2"/>
  <c r="S313" i="2"/>
  <c r="J313" i="2"/>
  <c r="H311" i="3" s="1"/>
  <c r="C313" i="2"/>
  <c r="B313" i="2"/>
  <c r="AX312" i="2"/>
  <c r="AI312" i="2"/>
  <c r="AC312" i="2"/>
  <c r="S312" i="2"/>
  <c r="J312" i="2"/>
  <c r="H310" i="3" s="1"/>
  <c r="C312" i="2"/>
  <c r="AQ312" i="2" s="1"/>
  <c r="B312" i="2"/>
  <c r="AX311" i="2"/>
  <c r="AW311" i="2"/>
  <c r="AI311" i="2"/>
  <c r="AC311" i="2"/>
  <c r="S311" i="2"/>
  <c r="J311" i="2"/>
  <c r="H309" i="3" s="1"/>
  <c r="C311" i="2"/>
  <c r="AQ311" i="2" s="1"/>
  <c r="B311" i="2"/>
  <c r="AX310" i="2"/>
  <c r="AI310" i="2"/>
  <c r="AC310" i="2"/>
  <c r="S310" i="2"/>
  <c r="J310" i="2"/>
  <c r="H308" i="3" s="1"/>
  <c r="C310" i="2"/>
  <c r="AQ310" i="2" s="1"/>
  <c r="AV310" i="2" s="1"/>
  <c r="B310" i="2"/>
  <c r="AX309" i="2"/>
  <c r="AQ309" i="2"/>
  <c r="AI309" i="2"/>
  <c r="AC309" i="2"/>
  <c r="S309" i="2"/>
  <c r="J309" i="2"/>
  <c r="H307" i="3" s="1"/>
  <c r="C309" i="2"/>
  <c r="B309" i="2"/>
  <c r="AX308" i="2"/>
  <c r="AI308" i="2"/>
  <c r="AC308" i="2"/>
  <c r="S308" i="2"/>
  <c r="J308" i="2"/>
  <c r="H306" i="3" s="1"/>
  <c r="C308" i="2"/>
  <c r="AQ308" i="2" s="1"/>
  <c r="B308" i="2"/>
  <c r="AX307" i="2"/>
  <c r="AW307" i="2"/>
  <c r="AI307" i="2"/>
  <c r="AC307" i="2"/>
  <c r="S307" i="2"/>
  <c r="J307" i="2"/>
  <c r="H305" i="3" s="1"/>
  <c r="C307" i="2"/>
  <c r="AQ307" i="2" s="1"/>
  <c r="B307" i="2"/>
  <c r="AX306" i="2"/>
  <c r="AI306" i="2"/>
  <c r="AC306" i="2"/>
  <c r="S306" i="2"/>
  <c r="J306" i="2"/>
  <c r="H304" i="3" s="1"/>
  <c r="C306" i="2"/>
  <c r="AQ306" i="2" s="1"/>
  <c r="AV306" i="2" s="1"/>
  <c r="B306" i="2"/>
  <c r="AX305" i="2"/>
  <c r="AQ305" i="2"/>
  <c r="AI305" i="2"/>
  <c r="AC305" i="2"/>
  <c r="S305" i="2"/>
  <c r="J305" i="2"/>
  <c r="H303" i="3" s="1"/>
  <c r="C305" i="2"/>
  <c r="B305" i="2"/>
  <c r="AX304" i="2"/>
  <c r="AI304" i="2"/>
  <c r="AC304" i="2"/>
  <c r="S304" i="2"/>
  <c r="J304" i="2"/>
  <c r="H302" i="3" s="1"/>
  <c r="C304" i="2"/>
  <c r="AQ304" i="2" s="1"/>
  <c r="B304" i="2"/>
  <c r="AX303" i="2"/>
  <c r="AW303" i="2"/>
  <c r="AI303" i="2"/>
  <c r="AC303" i="2"/>
  <c r="S303" i="2"/>
  <c r="J303" i="2"/>
  <c r="H301" i="3" s="1"/>
  <c r="C303" i="2"/>
  <c r="AQ303" i="2" s="1"/>
  <c r="B303" i="2"/>
  <c r="AX302" i="2"/>
  <c r="AI302" i="2"/>
  <c r="AC302" i="2"/>
  <c r="S302" i="2"/>
  <c r="J302" i="2"/>
  <c r="H300" i="3" s="1"/>
  <c r="C302" i="2"/>
  <c r="AQ302" i="2" s="1"/>
  <c r="AV302" i="2" s="1"/>
  <c r="B302" i="2"/>
  <c r="AX301" i="2"/>
  <c r="AQ301" i="2"/>
  <c r="AI301" i="2"/>
  <c r="AC301" i="2"/>
  <c r="S301" i="2"/>
  <c r="J301" i="2"/>
  <c r="H299" i="3" s="1"/>
  <c r="C301" i="2"/>
  <c r="B301" i="2"/>
  <c r="AX300" i="2"/>
  <c r="AI300" i="2"/>
  <c r="AC300" i="2"/>
  <c r="S300" i="2"/>
  <c r="J300" i="2"/>
  <c r="H298" i="3" s="1"/>
  <c r="C300" i="2"/>
  <c r="AQ300" i="2" s="1"/>
  <c r="B300" i="2"/>
  <c r="AX299" i="2"/>
  <c r="AW299" i="2"/>
  <c r="AI299" i="2"/>
  <c r="AC299" i="2"/>
  <c r="S299" i="2"/>
  <c r="J299" i="2"/>
  <c r="H297" i="3" s="1"/>
  <c r="C299" i="2"/>
  <c r="AQ299" i="2" s="1"/>
  <c r="B299" i="2"/>
  <c r="AX298" i="2"/>
  <c r="AI298" i="2"/>
  <c r="AC298" i="2"/>
  <c r="S298" i="2"/>
  <c r="J298" i="2"/>
  <c r="H296" i="3" s="1"/>
  <c r="C298" i="2"/>
  <c r="AQ298" i="2" s="1"/>
  <c r="AV298" i="2" s="1"/>
  <c r="B298" i="2"/>
  <c r="AX297" i="2"/>
  <c r="AQ297" i="2"/>
  <c r="AI297" i="2"/>
  <c r="AC297" i="2"/>
  <c r="S297" i="2"/>
  <c r="J297" i="2"/>
  <c r="H295" i="3" s="1"/>
  <c r="C297" i="2"/>
  <c r="B297" i="2"/>
  <c r="AX296" i="2"/>
  <c r="AI296" i="2"/>
  <c r="AC296" i="2"/>
  <c r="S296" i="2"/>
  <c r="J296" i="2"/>
  <c r="H294" i="3" s="1"/>
  <c r="C296" i="2"/>
  <c r="AQ296" i="2" s="1"/>
  <c r="B296" i="2"/>
  <c r="AX295" i="2"/>
  <c r="AW295" i="2"/>
  <c r="AI295" i="2"/>
  <c r="AC295" i="2"/>
  <c r="S295" i="2"/>
  <c r="J295" i="2"/>
  <c r="H293" i="3" s="1"/>
  <c r="C295" i="2"/>
  <c r="AQ295" i="2" s="1"/>
  <c r="B295" i="2"/>
  <c r="AX294" i="2"/>
  <c r="AI294" i="2"/>
  <c r="AC294" i="2"/>
  <c r="S294" i="2"/>
  <c r="J294" i="2"/>
  <c r="H292" i="3" s="1"/>
  <c r="C294" i="2"/>
  <c r="AQ294" i="2" s="1"/>
  <c r="AV294" i="2" s="1"/>
  <c r="B294" i="2"/>
  <c r="AX293" i="2"/>
  <c r="AQ293" i="2"/>
  <c r="AI293" i="2"/>
  <c r="AC293" i="2"/>
  <c r="S293" i="2"/>
  <c r="J293" i="2"/>
  <c r="H291" i="3" s="1"/>
  <c r="C293" i="2"/>
  <c r="B293" i="2"/>
  <c r="AX292" i="2"/>
  <c r="AI292" i="2"/>
  <c r="AC292" i="2"/>
  <c r="S292" i="2"/>
  <c r="J292" i="2"/>
  <c r="H290" i="3" s="1"/>
  <c r="C292" i="2"/>
  <c r="AQ292" i="2" s="1"/>
  <c r="B292" i="2"/>
  <c r="AX291" i="2"/>
  <c r="AW291" i="2"/>
  <c r="AI291" i="2"/>
  <c r="AC291" i="2"/>
  <c r="S291" i="2"/>
  <c r="J291" i="2"/>
  <c r="H289" i="3" s="1"/>
  <c r="C291" i="2"/>
  <c r="AQ291" i="2" s="1"/>
  <c r="B291" i="2"/>
  <c r="AX290" i="2"/>
  <c r="AI290" i="2"/>
  <c r="AC290" i="2"/>
  <c r="S290" i="2"/>
  <c r="J290" i="2"/>
  <c r="H288" i="3" s="1"/>
  <c r="C290" i="2"/>
  <c r="AQ290" i="2" s="1"/>
  <c r="AV290" i="2" s="1"/>
  <c r="B290" i="2"/>
  <c r="AX289" i="2"/>
  <c r="AQ289" i="2"/>
  <c r="AI289" i="2"/>
  <c r="AC289" i="2"/>
  <c r="S289" i="2"/>
  <c r="J289" i="2"/>
  <c r="H287" i="3" s="1"/>
  <c r="C289" i="2"/>
  <c r="B289" i="2"/>
  <c r="AX288" i="2"/>
  <c r="AI288" i="2"/>
  <c r="AC288" i="2"/>
  <c r="S288" i="2"/>
  <c r="J288" i="2"/>
  <c r="H286" i="3" s="1"/>
  <c r="C288" i="2"/>
  <c r="AQ288" i="2" s="1"/>
  <c r="B288" i="2"/>
  <c r="AX287" i="2"/>
  <c r="AW287" i="2"/>
  <c r="AI287" i="2"/>
  <c r="AC287" i="2"/>
  <c r="S287" i="2"/>
  <c r="J287" i="2"/>
  <c r="H285" i="3" s="1"/>
  <c r="C287" i="2"/>
  <c r="AQ287" i="2" s="1"/>
  <c r="B287" i="2"/>
  <c r="AX286" i="2"/>
  <c r="AI286" i="2"/>
  <c r="AC286" i="2"/>
  <c r="S286" i="2"/>
  <c r="J286" i="2"/>
  <c r="H284" i="3" s="1"/>
  <c r="C286" i="2"/>
  <c r="AQ286" i="2" s="1"/>
  <c r="AV286" i="2" s="1"/>
  <c r="B286" i="2"/>
  <c r="AX285" i="2"/>
  <c r="AQ285" i="2"/>
  <c r="AI285" i="2"/>
  <c r="AC285" i="2"/>
  <c r="S285" i="2"/>
  <c r="J285" i="2"/>
  <c r="H283" i="3" s="1"/>
  <c r="C285" i="2"/>
  <c r="B285" i="2"/>
  <c r="AX284" i="2"/>
  <c r="AI284" i="2"/>
  <c r="AC284" i="2"/>
  <c r="S284" i="2"/>
  <c r="J284" i="2"/>
  <c r="H282" i="3" s="1"/>
  <c r="C284" i="2"/>
  <c r="AQ284" i="2" s="1"/>
  <c r="B284" i="2"/>
  <c r="AX283" i="2"/>
  <c r="AW283" i="2"/>
  <c r="AI283" i="2"/>
  <c r="AC283" i="2"/>
  <c r="S283" i="2"/>
  <c r="J283" i="2"/>
  <c r="H281" i="3" s="1"/>
  <c r="C283" i="2"/>
  <c r="AQ283" i="2" s="1"/>
  <c r="B283" i="2"/>
  <c r="AX282" i="2"/>
  <c r="AI282" i="2"/>
  <c r="AC282" i="2"/>
  <c r="S282" i="2"/>
  <c r="J282" i="2"/>
  <c r="H280" i="3" s="1"/>
  <c r="C282" i="2"/>
  <c r="AQ282" i="2" s="1"/>
  <c r="AV282" i="2" s="1"/>
  <c r="B282" i="2"/>
  <c r="AX281" i="2"/>
  <c r="AQ281" i="2"/>
  <c r="AI281" i="2"/>
  <c r="AC281" i="2"/>
  <c r="S281" i="2"/>
  <c r="J281" i="2"/>
  <c r="H279" i="3" s="1"/>
  <c r="C281" i="2"/>
  <c r="B281" i="2"/>
  <c r="AX280" i="2"/>
  <c r="AI280" i="2"/>
  <c r="AC280" i="2"/>
  <c r="S280" i="2"/>
  <c r="J280" i="2"/>
  <c r="H278" i="3" s="1"/>
  <c r="C280" i="2"/>
  <c r="AQ280" i="2" s="1"/>
  <c r="B280" i="2"/>
  <c r="AX279" i="2"/>
  <c r="AW279" i="2"/>
  <c r="AI279" i="2"/>
  <c r="AC279" i="2"/>
  <c r="S279" i="2"/>
  <c r="J279" i="2"/>
  <c r="H277" i="3" s="1"/>
  <c r="C279" i="2"/>
  <c r="AQ279" i="2" s="1"/>
  <c r="B279" i="2"/>
  <c r="AX278" i="2"/>
  <c r="AI278" i="2"/>
  <c r="AC278" i="2"/>
  <c r="S278" i="2"/>
  <c r="J278" i="2"/>
  <c r="H276" i="3" s="1"/>
  <c r="C278" i="2"/>
  <c r="AQ278" i="2" s="1"/>
  <c r="AV278" i="2" s="1"/>
  <c r="B278" i="2"/>
  <c r="AX277" i="2"/>
  <c r="AQ277" i="2"/>
  <c r="AI277" i="2"/>
  <c r="AC277" i="2"/>
  <c r="S277" i="2"/>
  <c r="J277" i="2"/>
  <c r="H275" i="3" s="1"/>
  <c r="C277" i="2"/>
  <c r="B277" i="2"/>
  <c r="AX276" i="2"/>
  <c r="AI276" i="2"/>
  <c r="AC276" i="2"/>
  <c r="S276" i="2"/>
  <c r="J276" i="2"/>
  <c r="H274" i="3" s="1"/>
  <c r="C276" i="2"/>
  <c r="AQ276" i="2" s="1"/>
  <c r="B276" i="2"/>
  <c r="AX275" i="2"/>
  <c r="AW275" i="2"/>
  <c r="AI275" i="2"/>
  <c r="AC275" i="2"/>
  <c r="S275" i="2"/>
  <c r="J275" i="2"/>
  <c r="H273" i="3" s="1"/>
  <c r="C275" i="2"/>
  <c r="AQ275" i="2" s="1"/>
  <c r="B275" i="2"/>
  <c r="AX274" i="2"/>
  <c r="AI274" i="2"/>
  <c r="AC274" i="2"/>
  <c r="S274" i="2"/>
  <c r="J274" i="2"/>
  <c r="H272" i="3" s="1"/>
  <c r="C274" i="2"/>
  <c r="AQ274" i="2" s="1"/>
  <c r="AV274" i="2" s="1"/>
  <c r="B274" i="2"/>
  <c r="AX273" i="2"/>
  <c r="AQ273" i="2"/>
  <c r="AI273" i="2"/>
  <c r="AC273" i="2"/>
  <c r="S273" i="2"/>
  <c r="J273" i="2"/>
  <c r="H271" i="3" s="1"/>
  <c r="C273" i="2"/>
  <c r="B273" i="2"/>
  <c r="AX272" i="2"/>
  <c r="AI272" i="2"/>
  <c r="AC272" i="2"/>
  <c r="S272" i="2"/>
  <c r="J272" i="2"/>
  <c r="H270" i="3" s="1"/>
  <c r="C272" i="2"/>
  <c r="AQ272" i="2" s="1"/>
  <c r="B272" i="2"/>
  <c r="AX271" i="2"/>
  <c r="AW271" i="2"/>
  <c r="AI271" i="2"/>
  <c r="AC271" i="2"/>
  <c r="S271" i="2"/>
  <c r="J271" i="2"/>
  <c r="H269" i="3" s="1"/>
  <c r="C271" i="2"/>
  <c r="AQ271" i="2" s="1"/>
  <c r="B271" i="2"/>
  <c r="AX270" i="2"/>
  <c r="AI270" i="2"/>
  <c r="AC270" i="2"/>
  <c r="S270" i="2"/>
  <c r="J270" i="2"/>
  <c r="H268" i="3" s="1"/>
  <c r="C270" i="2"/>
  <c r="AQ270" i="2" s="1"/>
  <c r="AV270" i="2" s="1"/>
  <c r="B270" i="2"/>
  <c r="AX269" i="2"/>
  <c r="AQ269" i="2"/>
  <c r="AI269" i="2"/>
  <c r="AC269" i="2"/>
  <c r="S269" i="2"/>
  <c r="J269" i="2"/>
  <c r="H267" i="3" s="1"/>
  <c r="C269" i="2"/>
  <c r="B269" i="2"/>
  <c r="AX268" i="2"/>
  <c r="AI268" i="2"/>
  <c r="AC268" i="2"/>
  <c r="S268" i="2"/>
  <c r="J268" i="2"/>
  <c r="H266" i="3" s="1"/>
  <c r="C268" i="2"/>
  <c r="AQ268" i="2" s="1"/>
  <c r="B268" i="2"/>
  <c r="AX267" i="2"/>
  <c r="AW267" i="2"/>
  <c r="AI267" i="2"/>
  <c r="AC267" i="2"/>
  <c r="S267" i="2"/>
  <c r="J267" i="2"/>
  <c r="H265" i="3" s="1"/>
  <c r="C267" i="2"/>
  <c r="AQ267" i="2" s="1"/>
  <c r="B267" i="2"/>
  <c r="AX266" i="2"/>
  <c r="AI266" i="2"/>
  <c r="AC266" i="2"/>
  <c r="S266" i="2"/>
  <c r="J266" i="2"/>
  <c r="H264" i="3" s="1"/>
  <c r="C266" i="2"/>
  <c r="AQ266" i="2" s="1"/>
  <c r="AV266" i="2" s="1"/>
  <c r="B266" i="2"/>
  <c r="AX265" i="2"/>
  <c r="AQ265" i="2"/>
  <c r="AI265" i="2"/>
  <c r="AC265" i="2"/>
  <c r="S265" i="2"/>
  <c r="J265" i="2"/>
  <c r="H263" i="3" s="1"/>
  <c r="C265" i="2"/>
  <c r="B265" i="2"/>
  <c r="AX264" i="2"/>
  <c r="AI264" i="2"/>
  <c r="AC264" i="2"/>
  <c r="S264" i="2"/>
  <c r="J264" i="2"/>
  <c r="H262" i="3" s="1"/>
  <c r="C264" i="2"/>
  <c r="AQ264" i="2" s="1"/>
  <c r="B264" i="2"/>
  <c r="AX263" i="2"/>
  <c r="AW263" i="2"/>
  <c r="AI263" i="2"/>
  <c r="AC263" i="2"/>
  <c r="S263" i="2"/>
  <c r="J263" i="2"/>
  <c r="H261" i="3" s="1"/>
  <c r="C263" i="2"/>
  <c r="AQ263" i="2" s="1"/>
  <c r="B263" i="2"/>
  <c r="AX262" i="2"/>
  <c r="AI262" i="2"/>
  <c r="AC262" i="2"/>
  <c r="S262" i="2"/>
  <c r="J262" i="2"/>
  <c r="H260" i="3" s="1"/>
  <c r="C262" i="2"/>
  <c r="AQ262" i="2" s="1"/>
  <c r="AV262" i="2" s="1"/>
  <c r="B262" i="2"/>
  <c r="AX261" i="2"/>
  <c r="AQ261" i="2"/>
  <c r="AI261" i="2"/>
  <c r="AC261" i="2"/>
  <c r="S261" i="2"/>
  <c r="J261" i="2"/>
  <c r="H259" i="3" s="1"/>
  <c r="C261" i="2"/>
  <c r="B261" i="2"/>
  <c r="AX260" i="2"/>
  <c r="AI260" i="2"/>
  <c r="AC260" i="2"/>
  <c r="S260" i="2"/>
  <c r="J260" i="2"/>
  <c r="H258" i="3" s="1"/>
  <c r="C260" i="2"/>
  <c r="AQ260" i="2" s="1"/>
  <c r="B260" i="2"/>
  <c r="AX259" i="2"/>
  <c r="AW259" i="2"/>
  <c r="AI259" i="2"/>
  <c r="AC259" i="2"/>
  <c r="S259" i="2"/>
  <c r="J259" i="2"/>
  <c r="H257" i="3" s="1"/>
  <c r="C259" i="2"/>
  <c r="AQ259" i="2" s="1"/>
  <c r="B259" i="2"/>
  <c r="AX258" i="2"/>
  <c r="AI258" i="2"/>
  <c r="AC258" i="2"/>
  <c r="S258" i="2"/>
  <c r="J258" i="2"/>
  <c r="H256" i="3" s="1"/>
  <c r="C258" i="2"/>
  <c r="AQ258" i="2" s="1"/>
  <c r="AV258" i="2" s="1"/>
  <c r="B258" i="2"/>
  <c r="AX257" i="2"/>
  <c r="AQ257" i="2"/>
  <c r="AI257" i="2"/>
  <c r="AC257" i="2"/>
  <c r="S257" i="2"/>
  <c r="J257" i="2"/>
  <c r="H255" i="3" s="1"/>
  <c r="C257" i="2"/>
  <c r="B257" i="2"/>
  <c r="AX256" i="2"/>
  <c r="AI256" i="2"/>
  <c r="AC256" i="2"/>
  <c r="S256" i="2"/>
  <c r="J256" i="2"/>
  <c r="H254" i="3" s="1"/>
  <c r="C256" i="2"/>
  <c r="AQ256" i="2" s="1"/>
  <c r="B256" i="2"/>
  <c r="AX255" i="2"/>
  <c r="AW255" i="2"/>
  <c r="AI255" i="2"/>
  <c r="AC255" i="2"/>
  <c r="S255" i="2"/>
  <c r="J255" i="2"/>
  <c r="H253" i="3" s="1"/>
  <c r="C255" i="2"/>
  <c r="AQ255" i="2" s="1"/>
  <c r="B255" i="2"/>
  <c r="AX254" i="2"/>
  <c r="AI254" i="2"/>
  <c r="AC254" i="2"/>
  <c r="S254" i="2"/>
  <c r="J254" i="2"/>
  <c r="H252" i="3" s="1"/>
  <c r="C254" i="2"/>
  <c r="AQ254" i="2" s="1"/>
  <c r="AV254" i="2" s="1"/>
  <c r="B254" i="2"/>
  <c r="AX253" i="2"/>
  <c r="AQ253" i="2"/>
  <c r="AI253" i="2"/>
  <c r="AC253" i="2"/>
  <c r="S253" i="2"/>
  <c r="J253" i="2"/>
  <c r="H251" i="3" s="1"/>
  <c r="C253" i="2"/>
  <c r="B253" i="2"/>
  <c r="AX252" i="2"/>
  <c r="AI252" i="2"/>
  <c r="AC252" i="2"/>
  <c r="S252" i="2"/>
  <c r="J252" i="2"/>
  <c r="H250" i="3" s="1"/>
  <c r="C252" i="2"/>
  <c r="AQ252" i="2" s="1"/>
  <c r="B252" i="2"/>
  <c r="AX251" i="2"/>
  <c r="AW251" i="2"/>
  <c r="AI251" i="2"/>
  <c r="AC251" i="2"/>
  <c r="S251" i="2"/>
  <c r="J251" i="2"/>
  <c r="H249" i="3" s="1"/>
  <c r="C251" i="2"/>
  <c r="AQ251" i="2" s="1"/>
  <c r="B251" i="2"/>
  <c r="AX250" i="2"/>
  <c r="AI250" i="2"/>
  <c r="AC250" i="2"/>
  <c r="S250" i="2"/>
  <c r="J250" i="2"/>
  <c r="H248" i="3" s="1"/>
  <c r="C250" i="2"/>
  <c r="AQ250" i="2" s="1"/>
  <c r="AV250" i="2" s="1"/>
  <c r="B250" i="2"/>
  <c r="AX249" i="2"/>
  <c r="AQ249" i="2"/>
  <c r="AI249" i="2"/>
  <c r="AC249" i="2"/>
  <c r="S249" i="2"/>
  <c r="J249" i="2"/>
  <c r="H247" i="3" s="1"/>
  <c r="C249" i="2"/>
  <c r="B249" i="2"/>
  <c r="AX248" i="2"/>
  <c r="AI248" i="2"/>
  <c r="AC248" i="2"/>
  <c r="S248" i="2"/>
  <c r="J248" i="2"/>
  <c r="H246" i="3" s="1"/>
  <c r="C248" i="2"/>
  <c r="AQ248" i="2" s="1"/>
  <c r="B248" i="2"/>
  <c r="AX247" i="2"/>
  <c r="AW247" i="2"/>
  <c r="AI247" i="2"/>
  <c r="AC247" i="2"/>
  <c r="S247" i="2"/>
  <c r="J247" i="2"/>
  <c r="H245" i="3" s="1"/>
  <c r="C247" i="2"/>
  <c r="AQ247" i="2" s="1"/>
  <c r="B247" i="2"/>
  <c r="AX246" i="2"/>
  <c r="AI246" i="2"/>
  <c r="AC246" i="2"/>
  <c r="S246" i="2"/>
  <c r="J246" i="2"/>
  <c r="H244" i="3" s="1"/>
  <c r="C246" i="2"/>
  <c r="AQ246" i="2" s="1"/>
  <c r="AV246" i="2" s="1"/>
  <c r="B246" i="2"/>
  <c r="AX245" i="2"/>
  <c r="AQ245" i="2"/>
  <c r="AI245" i="2"/>
  <c r="AC245" i="2"/>
  <c r="S245" i="2"/>
  <c r="J245" i="2"/>
  <c r="H243" i="3" s="1"/>
  <c r="C245" i="2"/>
  <c r="B245" i="2"/>
  <c r="AX244" i="2"/>
  <c r="AI244" i="2"/>
  <c r="AC244" i="2"/>
  <c r="S244" i="2"/>
  <c r="J244" i="2"/>
  <c r="H242" i="3" s="1"/>
  <c r="C244" i="2"/>
  <c r="AQ244" i="2" s="1"/>
  <c r="B244" i="2"/>
  <c r="AX243" i="2"/>
  <c r="AW243" i="2"/>
  <c r="AI243" i="2"/>
  <c r="AC243" i="2"/>
  <c r="S243" i="2"/>
  <c r="J243" i="2"/>
  <c r="H241" i="3" s="1"/>
  <c r="C243" i="2"/>
  <c r="AQ243" i="2" s="1"/>
  <c r="B243" i="2"/>
  <c r="AX242" i="2"/>
  <c r="AI242" i="2"/>
  <c r="AC242" i="2"/>
  <c r="S242" i="2"/>
  <c r="J242" i="2"/>
  <c r="H240" i="3" s="1"/>
  <c r="C242" i="2"/>
  <c r="AQ242" i="2" s="1"/>
  <c r="AV242" i="2" s="1"/>
  <c r="B242" i="2"/>
  <c r="AX241" i="2"/>
  <c r="AQ241" i="2"/>
  <c r="AI241" i="2"/>
  <c r="AC241" i="2"/>
  <c r="S241" i="2"/>
  <c r="J241" i="2"/>
  <c r="H239" i="3" s="1"/>
  <c r="C241" i="2"/>
  <c r="B241" i="2"/>
  <c r="AX240" i="2"/>
  <c r="AI240" i="2"/>
  <c r="AC240" i="2"/>
  <c r="S240" i="2"/>
  <c r="J240" i="2"/>
  <c r="H238" i="3" s="1"/>
  <c r="C240" i="2"/>
  <c r="AQ240" i="2" s="1"/>
  <c r="B240" i="2"/>
  <c r="AX239" i="2"/>
  <c r="AW239" i="2"/>
  <c r="AI239" i="2"/>
  <c r="AC239" i="2"/>
  <c r="S239" i="2"/>
  <c r="J239" i="2"/>
  <c r="H237" i="3" s="1"/>
  <c r="C239" i="2"/>
  <c r="AQ239" i="2" s="1"/>
  <c r="B239" i="2"/>
  <c r="AX238" i="2"/>
  <c r="AI238" i="2"/>
  <c r="AC238" i="2"/>
  <c r="S238" i="2"/>
  <c r="J238" i="2"/>
  <c r="H236" i="3" s="1"/>
  <c r="C238" i="2"/>
  <c r="AQ238" i="2" s="1"/>
  <c r="AV238" i="2" s="1"/>
  <c r="B238" i="2"/>
  <c r="AX237" i="2"/>
  <c r="AQ237" i="2"/>
  <c r="AI237" i="2"/>
  <c r="AC237" i="2"/>
  <c r="S237" i="2"/>
  <c r="J237" i="2"/>
  <c r="H235" i="3" s="1"/>
  <c r="C237" i="2"/>
  <c r="B237" i="2"/>
  <c r="AX236" i="2"/>
  <c r="AI236" i="2"/>
  <c r="AC236" i="2"/>
  <c r="S236" i="2"/>
  <c r="J236" i="2"/>
  <c r="H234" i="3" s="1"/>
  <c r="C236" i="2"/>
  <c r="AQ236" i="2" s="1"/>
  <c r="B236" i="2"/>
  <c r="AX235" i="2"/>
  <c r="AW235" i="2"/>
  <c r="AI235" i="2"/>
  <c r="AC235" i="2"/>
  <c r="S235" i="2"/>
  <c r="J235" i="2"/>
  <c r="H233" i="3" s="1"/>
  <c r="C235" i="2"/>
  <c r="AQ235" i="2" s="1"/>
  <c r="B235" i="2"/>
  <c r="AX234" i="2"/>
  <c r="AI234" i="2"/>
  <c r="AC234" i="2"/>
  <c r="S234" i="2"/>
  <c r="J234" i="2"/>
  <c r="H232" i="3" s="1"/>
  <c r="C234" i="2"/>
  <c r="AQ234" i="2" s="1"/>
  <c r="AV234" i="2" s="1"/>
  <c r="B234" i="2"/>
  <c r="AX233" i="2"/>
  <c r="AQ233" i="2"/>
  <c r="AI233" i="2"/>
  <c r="AC233" i="2"/>
  <c r="S233" i="2"/>
  <c r="J233" i="2"/>
  <c r="H231" i="3" s="1"/>
  <c r="C233" i="2"/>
  <c r="B233" i="2"/>
  <c r="AX232" i="2"/>
  <c r="AI232" i="2"/>
  <c r="AC232" i="2"/>
  <c r="S232" i="2"/>
  <c r="J232" i="2"/>
  <c r="H230" i="3" s="1"/>
  <c r="C232" i="2"/>
  <c r="AQ232" i="2" s="1"/>
  <c r="B232" i="2"/>
  <c r="AX231" i="2"/>
  <c r="AW231" i="2"/>
  <c r="AI231" i="2"/>
  <c r="AC231" i="2"/>
  <c r="S231" i="2"/>
  <c r="J231" i="2"/>
  <c r="H229" i="3" s="1"/>
  <c r="C231" i="2"/>
  <c r="AQ231" i="2" s="1"/>
  <c r="B231" i="2"/>
  <c r="AX230" i="2"/>
  <c r="AI230" i="2"/>
  <c r="AC230" i="2"/>
  <c r="S230" i="2"/>
  <c r="J230" i="2"/>
  <c r="H228" i="3" s="1"/>
  <c r="C230" i="2"/>
  <c r="AQ230" i="2" s="1"/>
  <c r="B230" i="2"/>
  <c r="AX229" i="2"/>
  <c r="AQ229" i="2"/>
  <c r="AV229" i="2" s="1"/>
  <c r="AI229" i="2"/>
  <c r="AC229" i="2"/>
  <c r="S229" i="2"/>
  <c r="J229" i="2"/>
  <c r="H227" i="3" s="1"/>
  <c r="C229" i="2"/>
  <c r="B229" i="2"/>
  <c r="AX228" i="2"/>
  <c r="AI228" i="2"/>
  <c r="AC228" i="2"/>
  <c r="S228" i="2"/>
  <c r="J228" i="2"/>
  <c r="H226" i="3" s="1"/>
  <c r="C228" i="2"/>
  <c r="AQ228" i="2" s="1"/>
  <c r="B228" i="2"/>
  <c r="AX227" i="2"/>
  <c r="AW227" i="2"/>
  <c r="AQ227" i="2"/>
  <c r="AT227" i="2" s="1"/>
  <c r="AI227" i="2"/>
  <c r="AC227" i="2"/>
  <c r="S227" i="2"/>
  <c r="J227" i="2"/>
  <c r="H225" i="3" s="1"/>
  <c r="C227" i="2"/>
  <c r="B227" i="2"/>
  <c r="AX226" i="2"/>
  <c r="AI226" i="2"/>
  <c r="AC226" i="2"/>
  <c r="S226" i="2"/>
  <c r="J226" i="2"/>
  <c r="H224" i="3" s="1"/>
  <c r="C226" i="2"/>
  <c r="AQ226" i="2" s="1"/>
  <c r="B226" i="2"/>
  <c r="AX225" i="2"/>
  <c r="AQ225" i="2"/>
  <c r="AV225" i="2" s="1"/>
  <c r="AI225" i="2"/>
  <c r="AC225" i="2"/>
  <c r="S225" i="2"/>
  <c r="J225" i="2"/>
  <c r="H223" i="3" s="1"/>
  <c r="C225" i="2"/>
  <c r="B225" i="2"/>
  <c r="AX224" i="2"/>
  <c r="AI224" i="2"/>
  <c r="AC224" i="2"/>
  <c r="S224" i="2"/>
  <c r="J224" i="2"/>
  <c r="H222" i="3" s="1"/>
  <c r="C224" i="2"/>
  <c r="AQ224" i="2" s="1"/>
  <c r="B224" i="2"/>
  <c r="AX223" i="2"/>
  <c r="AW223" i="2"/>
  <c r="AQ223" i="2"/>
  <c r="AT223" i="2" s="1"/>
  <c r="AI223" i="2"/>
  <c r="AC223" i="2"/>
  <c r="S223" i="2"/>
  <c r="J223" i="2"/>
  <c r="H221" i="3" s="1"/>
  <c r="C223" i="2"/>
  <c r="B223" i="2"/>
  <c r="AX222" i="2"/>
  <c r="AI222" i="2"/>
  <c r="AC222" i="2"/>
  <c r="S222" i="2"/>
  <c r="J222" i="2"/>
  <c r="H220" i="3" s="1"/>
  <c r="C222" i="2"/>
  <c r="AQ222" i="2" s="1"/>
  <c r="B222" i="2"/>
  <c r="AX221" i="2"/>
  <c r="AQ221" i="2"/>
  <c r="AV221" i="2" s="1"/>
  <c r="AI221" i="2"/>
  <c r="AC221" i="2"/>
  <c r="S221" i="2"/>
  <c r="J221" i="2"/>
  <c r="H219" i="3" s="1"/>
  <c r="C221" i="2"/>
  <c r="B221" i="2"/>
  <c r="AX220" i="2"/>
  <c r="AI220" i="2"/>
  <c r="AC220" i="2"/>
  <c r="S220" i="2"/>
  <c r="J220" i="2"/>
  <c r="H218" i="3" s="1"/>
  <c r="C220" i="2"/>
  <c r="AQ220" i="2" s="1"/>
  <c r="B220" i="2"/>
  <c r="AX219" i="2"/>
  <c r="AW219" i="2"/>
  <c r="AQ219" i="2"/>
  <c r="AT219" i="2" s="1"/>
  <c r="AI219" i="2"/>
  <c r="AC219" i="2"/>
  <c r="S219" i="2"/>
  <c r="J219" i="2"/>
  <c r="H217" i="3" s="1"/>
  <c r="C219" i="2"/>
  <c r="B219" i="2"/>
  <c r="AX218" i="2"/>
  <c r="AI218" i="2"/>
  <c r="AC218" i="2"/>
  <c r="S218" i="2"/>
  <c r="J218" i="2"/>
  <c r="H216" i="3" s="1"/>
  <c r="C218" i="2"/>
  <c r="AQ218" i="2" s="1"/>
  <c r="B218" i="2"/>
  <c r="AX217" i="2"/>
  <c r="AQ217" i="2"/>
  <c r="AV217" i="2" s="1"/>
  <c r="AI217" i="2"/>
  <c r="AC217" i="2"/>
  <c r="S217" i="2"/>
  <c r="J217" i="2"/>
  <c r="H215" i="3" s="1"/>
  <c r="C217" i="2"/>
  <c r="B217" i="2"/>
  <c r="AX216" i="2"/>
  <c r="AI216" i="2"/>
  <c r="AC216" i="2"/>
  <c r="S216" i="2"/>
  <c r="J216" i="2"/>
  <c r="H214" i="3" s="1"/>
  <c r="C216" i="2"/>
  <c r="AQ216" i="2" s="1"/>
  <c r="B216" i="2"/>
  <c r="AX215" i="2"/>
  <c r="AW215" i="2"/>
  <c r="AQ215" i="2"/>
  <c r="AT215" i="2" s="1"/>
  <c r="AI215" i="2"/>
  <c r="AC215" i="2"/>
  <c r="S215" i="2"/>
  <c r="J215" i="2"/>
  <c r="H213" i="3" s="1"/>
  <c r="C215" i="2"/>
  <c r="B215" i="2"/>
  <c r="AX214" i="2"/>
  <c r="AI214" i="2"/>
  <c r="AC214" i="2"/>
  <c r="S214" i="2"/>
  <c r="J214" i="2"/>
  <c r="H212" i="3" s="1"/>
  <c r="C214" i="2"/>
  <c r="AQ214" i="2" s="1"/>
  <c r="B214" i="2"/>
  <c r="AX213" i="2"/>
  <c r="AQ213" i="2"/>
  <c r="AV213" i="2" s="1"/>
  <c r="AI213" i="2"/>
  <c r="AC213" i="2"/>
  <c r="S213" i="2"/>
  <c r="J213" i="2"/>
  <c r="H211" i="3" s="1"/>
  <c r="C213" i="2"/>
  <c r="B213" i="2"/>
  <c r="AX212" i="2"/>
  <c r="AI212" i="2"/>
  <c r="AC212" i="2"/>
  <c r="S212" i="2"/>
  <c r="J212" i="2"/>
  <c r="H210" i="3" s="1"/>
  <c r="C212" i="2"/>
  <c r="AQ212" i="2" s="1"/>
  <c r="B212" i="2"/>
  <c r="AX211" i="2"/>
  <c r="AW211" i="2"/>
  <c r="AQ211" i="2"/>
  <c r="AT211" i="2" s="1"/>
  <c r="AI211" i="2"/>
  <c r="AC211" i="2"/>
  <c r="S211" i="2"/>
  <c r="J211" i="2"/>
  <c r="H209" i="3" s="1"/>
  <c r="C211" i="2"/>
  <c r="B211" i="2"/>
  <c r="AX210" i="2"/>
  <c r="AI210" i="2"/>
  <c r="AC210" i="2"/>
  <c r="S210" i="2"/>
  <c r="J210" i="2"/>
  <c r="H208" i="3" s="1"/>
  <c r="C210" i="2"/>
  <c r="AQ210" i="2" s="1"/>
  <c r="B210" i="2"/>
  <c r="AX209" i="2"/>
  <c r="AQ209" i="2"/>
  <c r="AV209" i="2" s="1"/>
  <c r="AI209" i="2"/>
  <c r="AC209" i="2"/>
  <c r="S209" i="2"/>
  <c r="J209" i="2"/>
  <c r="H207" i="3" s="1"/>
  <c r="C209" i="2"/>
  <c r="B209" i="2"/>
  <c r="AX208" i="2"/>
  <c r="AI208" i="2"/>
  <c r="AC208" i="2"/>
  <c r="S208" i="2"/>
  <c r="J208" i="2"/>
  <c r="H206" i="3" s="1"/>
  <c r="C208" i="2"/>
  <c r="AQ208" i="2" s="1"/>
  <c r="B208" i="2"/>
  <c r="AX207" i="2"/>
  <c r="AW207" i="2"/>
  <c r="AQ207" i="2"/>
  <c r="AT207" i="2" s="1"/>
  <c r="AI207" i="2"/>
  <c r="AC207" i="2"/>
  <c r="S207" i="2"/>
  <c r="J207" i="2"/>
  <c r="H205" i="3" s="1"/>
  <c r="C207" i="2"/>
  <c r="B207" i="2"/>
  <c r="AX206" i="2"/>
  <c r="AI206" i="2"/>
  <c r="AC206" i="2"/>
  <c r="S206" i="2"/>
  <c r="J206" i="2"/>
  <c r="H204" i="3" s="1"/>
  <c r="C206" i="2"/>
  <c r="AQ206" i="2" s="1"/>
  <c r="B206" i="2"/>
  <c r="AX205" i="2"/>
  <c r="AQ205" i="2"/>
  <c r="AV205" i="2" s="1"/>
  <c r="AI205" i="2"/>
  <c r="AC205" i="2"/>
  <c r="S205" i="2"/>
  <c r="J205" i="2"/>
  <c r="H203" i="3" s="1"/>
  <c r="C205" i="2"/>
  <c r="B205" i="2"/>
  <c r="AX204" i="2"/>
  <c r="AI204" i="2"/>
  <c r="AC204" i="2"/>
  <c r="S204" i="2"/>
  <c r="J204" i="2"/>
  <c r="H202" i="3" s="1"/>
  <c r="C204" i="2"/>
  <c r="AQ204" i="2" s="1"/>
  <c r="B204" i="2"/>
  <c r="AX203" i="2"/>
  <c r="AW203" i="2"/>
  <c r="AQ203" i="2"/>
  <c r="AT203" i="2" s="1"/>
  <c r="AI203" i="2"/>
  <c r="AC203" i="2"/>
  <c r="S203" i="2"/>
  <c r="J203" i="2"/>
  <c r="H201" i="3" s="1"/>
  <c r="C203" i="2"/>
  <c r="B203" i="2"/>
  <c r="AX202" i="2"/>
  <c r="AI202" i="2"/>
  <c r="AC202" i="2"/>
  <c r="S202" i="2"/>
  <c r="J202" i="2"/>
  <c r="H200" i="3" s="1"/>
  <c r="C202" i="2"/>
  <c r="AQ202" i="2" s="1"/>
  <c r="B202" i="2"/>
  <c r="AX201" i="2"/>
  <c r="AQ201" i="2"/>
  <c r="AV201" i="2" s="1"/>
  <c r="AI201" i="2"/>
  <c r="AC201" i="2"/>
  <c r="S201" i="2"/>
  <c r="J201" i="2"/>
  <c r="H199" i="3" s="1"/>
  <c r="C201" i="2"/>
  <c r="B201" i="2"/>
  <c r="AX200" i="2"/>
  <c r="AI200" i="2"/>
  <c r="AC200" i="2"/>
  <c r="S200" i="2"/>
  <c r="J200" i="2"/>
  <c r="H198" i="3" s="1"/>
  <c r="C200" i="2"/>
  <c r="AQ200" i="2" s="1"/>
  <c r="B200" i="2"/>
  <c r="AX199" i="2"/>
  <c r="AW199" i="2"/>
  <c r="AQ199" i="2"/>
  <c r="AT199" i="2" s="1"/>
  <c r="AI199" i="2"/>
  <c r="AC199" i="2"/>
  <c r="S199" i="2"/>
  <c r="J199" i="2"/>
  <c r="H197" i="3" s="1"/>
  <c r="C199" i="2"/>
  <c r="B199" i="2"/>
  <c r="AX198" i="2"/>
  <c r="AI198" i="2"/>
  <c r="AC198" i="2"/>
  <c r="S198" i="2"/>
  <c r="J198" i="2"/>
  <c r="H196" i="3" s="1"/>
  <c r="C198" i="2"/>
  <c r="AQ198" i="2" s="1"/>
  <c r="B198" i="2"/>
  <c r="AX197" i="2"/>
  <c r="AQ197" i="2"/>
  <c r="AV197" i="2" s="1"/>
  <c r="AI197" i="2"/>
  <c r="AC197" i="2"/>
  <c r="S197" i="2"/>
  <c r="J197" i="2"/>
  <c r="H195" i="3" s="1"/>
  <c r="C197" i="2"/>
  <c r="B197" i="2"/>
  <c r="AX196" i="2"/>
  <c r="AI196" i="2"/>
  <c r="AC196" i="2"/>
  <c r="S196" i="2"/>
  <c r="J196" i="2"/>
  <c r="H194" i="3" s="1"/>
  <c r="C196" i="2"/>
  <c r="AQ196" i="2" s="1"/>
  <c r="B196" i="2"/>
  <c r="AX195" i="2"/>
  <c r="AW195" i="2"/>
  <c r="AQ195" i="2"/>
  <c r="AT195" i="2" s="1"/>
  <c r="AI195" i="2"/>
  <c r="AC195" i="2"/>
  <c r="S195" i="2"/>
  <c r="J195" i="2"/>
  <c r="H193" i="3" s="1"/>
  <c r="C195" i="2"/>
  <c r="B195" i="2"/>
  <c r="AX194" i="2"/>
  <c r="AI194" i="2"/>
  <c r="AC194" i="2"/>
  <c r="S194" i="2"/>
  <c r="J194" i="2"/>
  <c r="H192" i="3" s="1"/>
  <c r="C194" i="2"/>
  <c r="AQ194" i="2" s="1"/>
  <c r="B194" i="2"/>
  <c r="AX193" i="2"/>
  <c r="AQ193" i="2"/>
  <c r="AV193" i="2" s="1"/>
  <c r="AI193" i="2"/>
  <c r="AC193" i="2"/>
  <c r="S193" i="2"/>
  <c r="J193" i="2"/>
  <c r="H191" i="3" s="1"/>
  <c r="C193" i="2"/>
  <c r="B193" i="2"/>
  <c r="AX192" i="2"/>
  <c r="AI192" i="2"/>
  <c r="AC192" i="2"/>
  <c r="S192" i="2"/>
  <c r="J192" i="2"/>
  <c r="H190" i="3" s="1"/>
  <c r="C192" i="2"/>
  <c r="AQ192" i="2" s="1"/>
  <c r="B192" i="2"/>
  <c r="AX191" i="2"/>
  <c r="AW191" i="2"/>
  <c r="AQ191" i="2"/>
  <c r="AT191" i="2" s="1"/>
  <c r="AI191" i="2"/>
  <c r="AC191" i="2"/>
  <c r="S191" i="2"/>
  <c r="J191" i="2"/>
  <c r="H189" i="3" s="1"/>
  <c r="C191" i="2"/>
  <c r="B191" i="2"/>
  <c r="AX190" i="2"/>
  <c r="AI190" i="2"/>
  <c r="AC190" i="2"/>
  <c r="S190" i="2"/>
  <c r="J190" i="2"/>
  <c r="H188" i="3" s="1"/>
  <c r="C190" i="2"/>
  <c r="AQ190" i="2" s="1"/>
  <c r="B190" i="2"/>
  <c r="AX189" i="2"/>
  <c r="AQ189" i="2"/>
  <c r="AV189" i="2" s="1"/>
  <c r="AI189" i="2"/>
  <c r="AC189" i="2"/>
  <c r="S189" i="2"/>
  <c r="J189" i="2"/>
  <c r="H187" i="3" s="1"/>
  <c r="C189" i="2"/>
  <c r="B189" i="2"/>
  <c r="AX188" i="2"/>
  <c r="AI188" i="2"/>
  <c r="AC188" i="2"/>
  <c r="S188" i="2"/>
  <c r="J188" i="2"/>
  <c r="H186" i="3" s="1"/>
  <c r="C188" i="2"/>
  <c r="AQ188" i="2" s="1"/>
  <c r="B188" i="2"/>
  <c r="AX187" i="2"/>
  <c r="AW187" i="2"/>
  <c r="AQ187" i="2"/>
  <c r="AT187" i="2" s="1"/>
  <c r="AI187" i="2"/>
  <c r="AC187" i="2"/>
  <c r="S187" i="2"/>
  <c r="J187" i="2"/>
  <c r="H185" i="3" s="1"/>
  <c r="C187" i="2"/>
  <c r="B187" i="2"/>
  <c r="AX186" i="2"/>
  <c r="AI186" i="2"/>
  <c r="AC186" i="2"/>
  <c r="S186" i="2"/>
  <c r="J186" i="2"/>
  <c r="H184" i="3" s="1"/>
  <c r="C186" i="2"/>
  <c r="AQ186" i="2" s="1"/>
  <c r="B186" i="2"/>
  <c r="AX185" i="2"/>
  <c r="AQ185" i="2"/>
  <c r="AV185" i="2" s="1"/>
  <c r="AI185" i="2"/>
  <c r="AC185" i="2"/>
  <c r="S185" i="2"/>
  <c r="J185" i="2"/>
  <c r="H183" i="3" s="1"/>
  <c r="C185" i="2"/>
  <c r="B185" i="2"/>
  <c r="AX184" i="2"/>
  <c r="AI184" i="2"/>
  <c r="AC184" i="2"/>
  <c r="S184" i="2"/>
  <c r="J184" i="2"/>
  <c r="H182" i="3" s="1"/>
  <c r="C184" i="2"/>
  <c r="AQ184" i="2" s="1"/>
  <c r="B184" i="2"/>
  <c r="AX183" i="2"/>
  <c r="AW183" i="2"/>
  <c r="AQ183" i="2"/>
  <c r="AT183" i="2" s="1"/>
  <c r="AI183" i="2"/>
  <c r="AC183" i="2"/>
  <c r="S183" i="2"/>
  <c r="J183" i="2"/>
  <c r="H181" i="3" s="1"/>
  <c r="C183" i="2"/>
  <c r="B183" i="2"/>
  <c r="AX182" i="2"/>
  <c r="AI182" i="2"/>
  <c r="AC182" i="2"/>
  <c r="S182" i="2"/>
  <c r="J182" i="2"/>
  <c r="H180" i="3" s="1"/>
  <c r="C182" i="2"/>
  <c r="AQ182" i="2" s="1"/>
  <c r="B182" i="2"/>
  <c r="AX181" i="2"/>
  <c r="AQ181" i="2"/>
  <c r="AV181" i="2" s="1"/>
  <c r="AI181" i="2"/>
  <c r="AC181" i="2"/>
  <c r="S181" i="2"/>
  <c r="J181" i="2"/>
  <c r="H179" i="3" s="1"/>
  <c r="C181" i="2"/>
  <c r="B181" i="2"/>
  <c r="AX180" i="2"/>
  <c r="AI180" i="2"/>
  <c r="AC180" i="2"/>
  <c r="S180" i="2"/>
  <c r="J180" i="2"/>
  <c r="H178" i="3" s="1"/>
  <c r="C180" i="2"/>
  <c r="AQ180" i="2" s="1"/>
  <c r="B180" i="2"/>
  <c r="AX179" i="2"/>
  <c r="AW179" i="2"/>
  <c r="AQ179" i="2"/>
  <c r="AT179" i="2" s="1"/>
  <c r="AI179" i="2"/>
  <c r="AC179" i="2"/>
  <c r="S179" i="2"/>
  <c r="J179" i="2"/>
  <c r="H177" i="3" s="1"/>
  <c r="C179" i="2"/>
  <c r="B179" i="2"/>
  <c r="AX178" i="2"/>
  <c r="AI178" i="2"/>
  <c r="AC178" i="2"/>
  <c r="S178" i="2"/>
  <c r="J178" i="2"/>
  <c r="H176" i="3" s="1"/>
  <c r="C178" i="2"/>
  <c r="AQ178" i="2" s="1"/>
  <c r="B178" i="2"/>
  <c r="AX177" i="2"/>
  <c r="AQ177" i="2"/>
  <c r="AV177" i="2" s="1"/>
  <c r="AI177" i="2"/>
  <c r="AC177" i="2"/>
  <c r="S177" i="2"/>
  <c r="J177" i="2"/>
  <c r="H175" i="3" s="1"/>
  <c r="C177" i="2"/>
  <c r="B177" i="2"/>
  <c r="AX176" i="2"/>
  <c r="AI176" i="2"/>
  <c r="AC176" i="2"/>
  <c r="S176" i="2"/>
  <c r="J176" i="2"/>
  <c r="H174" i="3" s="1"/>
  <c r="C176" i="2"/>
  <c r="AQ176" i="2" s="1"/>
  <c r="B176" i="2"/>
  <c r="AX175" i="2"/>
  <c r="AW175" i="2"/>
  <c r="AQ175" i="2"/>
  <c r="AT175" i="2" s="1"/>
  <c r="AI175" i="2"/>
  <c r="AC175" i="2"/>
  <c r="S175" i="2"/>
  <c r="J175" i="2"/>
  <c r="H173" i="3" s="1"/>
  <c r="C175" i="2"/>
  <c r="B175" i="2"/>
  <c r="AX174" i="2"/>
  <c r="AI174" i="2"/>
  <c r="AC174" i="2"/>
  <c r="S174" i="2"/>
  <c r="J174" i="2"/>
  <c r="H172" i="3" s="1"/>
  <c r="C174" i="2"/>
  <c r="AQ174" i="2" s="1"/>
  <c r="B174" i="2"/>
  <c r="AX173" i="2"/>
  <c r="AQ173" i="2"/>
  <c r="AV173" i="2" s="1"/>
  <c r="AI173" i="2"/>
  <c r="AC173" i="2"/>
  <c r="S173" i="2"/>
  <c r="J173" i="2"/>
  <c r="H171" i="3" s="1"/>
  <c r="C173" i="2"/>
  <c r="B173" i="2"/>
  <c r="AX172" i="2"/>
  <c r="AI172" i="2"/>
  <c r="AC172" i="2"/>
  <c r="S172" i="2"/>
  <c r="J172" i="2"/>
  <c r="H170" i="3" s="1"/>
  <c r="C172" i="2"/>
  <c r="AQ172" i="2" s="1"/>
  <c r="B172" i="2"/>
  <c r="AX171" i="2"/>
  <c r="AW171" i="2"/>
  <c r="AQ171" i="2"/>
  <c r="AT171" i="2" s="1"/>
  <c r="AI171" i="2"/>
  <c r="AC171" i="2"/>
  <c r="S171" i="2"/>
  <c r="J171" i="2"/>
  <c r="H169" i="3" s="1"/>
  <c r="C171" i="2"/>
  <c r="B171" i="2"/>
  <c r="AX170" i="2"/>
  <c r="AI170" i="2"/>
  <c r="AC170" i="2"/>
  <c r="S170" i="2"/>
  <c r="J170" i="2"/>
  <c r="H168" i="3" s="1"/>
  <c r="C170" i="2"/>
  <c r="AQ170" i="2" s="1"/>
  <c r="B170" i="2"/>
  <c r="AX169" i="2"/>
  <c r="AQ169" i="2"/>
  <c r="AV169" i="2" s="1"/>
  <c r="AI169" i="2"/>
  <c r="AC169" i="2"/>
  <c r="S169" i="2"/>
  <c r="J169" i="2"/>
  <c r="H167" i="3" s="1"/>
  <c r="C169" i="2"/>
  <c r="B169" i="2"/>
  <c r="AX168" i="2"/>
  <c r="AI168" i="2"/>
  <c r="AC168" i="2"/>
  <c r="S168" i="2"/>
  <c r="J168" i="2"/>
  <c r="H166" i="3" s="1"/>
  <c r="C168" i="2"/>
  <c r="AQ168" i="2" s="1"/>
  <c r="B168" i="2"/>
  <c r="AX167" i="2"/>
  <c r="AW167" i="2"/>
  <c r="AQ167" i="2"/>
  <c r="AT167" i="2" s="1"/>
  <c r="AI167" i="2"/>
  <c r="AC167" i="2"/>
  <c r="S167" i="2"/>
  <c r="J167" i="2"/>
  <c r="H165" i="3" s="1"/>
  <c r="C167" i="2"/>
  <c r="B167" i="2"/>
  <c r="AX166" i="2"/>
  <c r="AI166" i="2"/>
  <c r="AC166" i="2"/>
  <c r="S166" i="2"/>
  <c r="J166" i="2"/>
  <c r="H164" i="3" s="1"/>
  <c r="C166" i="2"/>
  <c r="AQ166" i="2" s="1"/>
  <c r="B166" i="2"/>
  <c r="AX165" i="2"/>
  <c r="AQ165" i="2"/>
  <c r="AV165" i="2" s="1"/>
  <c r="AI165" i="2"/>
  <c r="AC165" i="2"/>
  <c r="S165" i="2"/>
  <c r="J165" i="2"/>
  <c r="H163" i="3" s="1"/>
  <c r="C165" i="2"/>
  <c r="B165" i="2"/>
  <c r="AX164" i="2"/>
  <c r="AI164" i="2"/>
  <c r="AC164" i="2"/>
  <c r="S164" i="2"/>
  <c r="J164" i="2"/>
  <c r="H162" i="3" s="1"/>
  <c r="C164" i="2"/>
  <c r="AQ164" i="2" s="1"/>
  <c r="B164" i="2"/>
  <c r="AX163" i="2"/>
  <c r="AW163" i="2"/>
  <c r="AQ163" i="2"/>
  <c r="AT163" i="2" s="1"/>
  <c r="AI163" i="2"/>
  <c r="AC163" i="2"/>
  <c r="S163" i="2"/>
  <c r="J163" i="2"/>
  <c r="H161" i="3" s="1"/>
  <c r="C163" i="2"/>
  <c r="B163" i="2"/>
  <c r="AX162" i="2"/>
  <c r="AI162" i="2"/>
  <c r="AC162" i="2"/>
  <c r="S162" i="2"/>
  <c r="J162" i="2"/>
  <c r="H160" i="3" s="1"/>
  <c r="C162" i="2"/>
  <c r="AQ162" i="2" s="1"/>
  <c r="B162" i="2"/>
  <c r="AX161" i="2"/>
  <c r="AQ161" i="2"/>
  <c r="AV161" i="2" s="1"/>
  <c r="AI161" i="2"/>
  <c r="AC161" i="2"/>
  <c r="S161" i="2"/>
  <c r="J161" i="2"/>
  <c r="H159" i="3" s="1"/>
  <c r="C161" i="2"/>
  <c r="B161" i="2"/>
  <c r="AX160" i="2"/>
  <c r="AI160" i="2"/>
  <c r="AC160" i="2"/>
  <c r="S160" i="2"/>
  <c r="J160" i="2"/>
  <c r="H158" i="3" s="1"/>
  <c r="C160" i="2"/>
  <c r="AQ160" i="2" s="1"/>
  <c r="B160" i="2"/>
  <c r="AX159" i="2"/>
  <c r="AW159" i="2"/>
  <c r="AQ159" i="2"/>
  <c r="AT159" i="2" s="1"/>
  <c r="AI159" i="2"/>
  <c r="AC159" i="2"/>
  <c r="S159" i="2"/>
  <c r="J159" i="2"/>
  <c r="H157" i="3" s="1"/>
  <c r="C159" i="2"/>
  <c r="B159" i="2"/>
  <c r="AX158" i="2"/>
  <c r="AI158" i="2"/>
  <c r="AC158" i="2"/>
  <c r="S158" i="2"/>
  <c r="J158" i="2"/>
  <c r="H156" i="3" s="1"/>
  <c r="C158" i="2"/>
  <c r="AQ158" i="2" s="1"/>
  <c r="B158" i="2"/>
  <c r="AX157" i="2"/>
  <c r="AQ157" i="2"/>
  <c r="AV157" i="2" s="1"/>
  <c r="AI157" i="2"/>
  <c r="AC157" i="2"/>
  <c r="S157" i="2"/>
  <c r="J157" i="2"/>
  <c r="H155" i="3" s="1"/>
  <c r="C157" i="2"/>
  <c r="B157" i="2"/>
  <c r="AX156" i="2"/>
  <c r="AI156" i="2"/>
  <c r="AC156" i="2"/>
  <c r="S156" i="2"/>
  <c r="J156" i="2"/>
  <c r="H154" i="3" s="1"/>
  <c r="C156" i="2"/>
  <c r="AQ156" i="2" s="1"/>
  <c r="B156" i="2"/>
  <c r="AX155" i="2"/>
  <c r="AW155" i="2"/>
  <c r="AQ155" i="2"/>
  <c r="AT155" i="2" s="1"/>
  <c r="AI155" i="2"/>
  <c r="AC155" i="2"/>
  <c r="S155" i="2"/>
  <c r="J155" i="2"/>
  <c r="H153" i="3" s="1"/>
  <c r="C155" i="2"/>
  <c r="B155" i="2"/>
  <c r="AX154" i="2"/>
  <c r="AI154" i="2"/>
  <c r="AC154" i="2"/>
  <c r="S154" i="2"/>
  <c r="J154" i="2"/>
  <c r="H152" i="3" s="1"/>
  <c r="C154" i="2"/>
  <c r="AQ154" i="2" s="1"/>
  <c r="B154" i="2"/>
  <c r="AX153" i="2"/>
  <c r="AQ153" i="2"/>
  <c r="AV153" i="2" s="1"/>
  <c r="AI153" i="2"/>
  <c r="AC153" i="2"/>
  <c r="S153" i="2"/>
  <c r="J153" i="2"/>
  <c r="H151" i="3" s="1"/>
  <c r="C153" i="2"/>
  <c r="B153" i="2"/>
  <c r="AX152" i="2"/>
  <c r="AI152" i="2"/>
  <c r="AC152" i="2"/>
  <c r="S152" i="2"/>
  <c r="J152" i="2"/>
  <c r="H150" i="3" s="1"/>
  <c r="C152" i="2"/>
  <c r="AQ152" i="2" s="1"/>
  <c r="B152" i="2"/>
  <c r="AX151" i="2"/>
  <c r="AW151" i="2"/>
  <c r="AQ151" i="2"/>
  <c r="AT151" i="2" s="1"/>
  <c r="AI151" i="2"/>
  <c r="AC151" i="2"/>
  <c r="S151" i="2"/>
  <c r="J151" i="2"/>
  <c r="H149" i="3" s="1"/>
  <c r="C151" i="2"/>
  <c r="B151" i="2"/>
  <c r="AX150" i="2"/>
  <c r="AI150" i="2"/>
  <c r="AC150" i="2"/>
  <c r="S150" i="2"/>
  <c r="J150" i="2"/>
  <c r="H148" i="3" s="1"/>
  <c r="C150" i="2"/>
  <c r="AQ150" i="2" s="1"/>
  <c r="B150" i="2"/>
  <c r="AX149" i="2"/>
  <c r="AQ149" i="2"/>
  <c r="AV149" i="2" s="1"/>
  <c r="AI149" i="2"/>
  <c r="AC149" i="2"/>
  <c r="S149" i="2"/>
  <c r="J149" i="2"/>
  <c r="H147" i="3" s="1"/>
  <c r="C149" i="2"/>
  <c r="B149" i="2"/>
  <c r="AX148" i="2"/>
  <c r="AI148" i="2"/>
  <c r="AC148" i="2"/>
  <c r="S148" i="2"/>
  <c r="J148" i="2"/>
  <c r="H146" i="3" s="1"/>
  <c r="C148" i="2"/>
  <c r="AQ148" i="2" s="1"/>
  <c r="B148" i="2"/>
  <c r="AX147" i="2"/>
  <c r="AW147" i="2"/>
  <c r="AQ147" i="2"/>
  <c r="AT147" i="2" s="1"/>
  <c r="AI147" i="2"/>
  <c r="AC147" i="2"/>
  <c r="S147" i="2"/>
  <c r="J147" i="2"/>
  <c r="H145" i="3" s="1"/>
  <c r="C147" i="2"/>
  <c r="B147" i="2"/>
  <c r="AX146" i="2"/>
  <c r="AI146" i="2"/>
  <c r="AC146" i="2"/>
  <c r="S146" i="2"/>
  <c r="J146" i="2"/>
  <c r="H144" i="3" s="1"/>
  <c r="C146" i="2"/>
  <c r="AQ146" i="2" s="1"/>
  <c r="B146" i="2"/>
  <c r="AX145" i="2"/>
  <c r="AQ145" i="2"/>
  <c r="AV145" i="2" s="1"/>
  <c r="AI145" i="2"/>
  <c r="AC145" i="2"/>
  <c r="S145" i="2"/>
  <c r="J145" i="2"/>
  <c r="H143" i="3" s="1"/>
  <c r="C145" i="2"/>
  <c r="B145" i="2"/>
  <c r="AX144" i="2"/>
  <c r="AI144" i="2"/>
  <c r="AC144" i="2"/>
  <c r="S144" i="2"/>
  <c r="J144" i="2"/>
  <c r="H142" i="3" s="1"/>
  <c r="C144" i="2"/>
  <c r="AQ144" i="2" s="1"/>
  <c r="B144" i="2"/>
  <c r="AX143" i="2"/>
  <c r="AW143" i="2"/>
  <c r="AQ143" i="2"/>
  <c r="AT143" i="2" s="1"/>
  <c r="AI143" i="2"/>
  <c r="AC143" i="2"/>
  <c r="S143" i="2"/>
  <c r="J143" i="2"/>
  <c r="H141" i="3" s="1"/>
  <c r="C143" i="2"/>
  <c r="B143" i="2"/>
  <c r="AX142" i="2"/>
  <c r="AI142" i="2"/>
  <c r="AC142" i="2"/>
  <c r="S142" i="2"/>
  <c r="J142" i="2"/>
  <c r="H140" i="3" s="1"/>
  <c r="C142" i="2"/>
  <c r="AQ142" i="2" s="1"/>
  <c r="B142" i="2"/>
  <c r="AX141" i="2"/>
  <c r="AQ141" i="2"/>
  <c r="AV141" i="2" s="1"/>
  <c r="AI141" i="2"/>
  <c r="AC141" i="2"/>
  <c r="S141" i="2"/>
  <c r="J141" i="2"/>
  <c r="H139" i="3" s="1"/>
  <c r="C141" i="2"/>
  <c r="B141" i="2"/>
  <c r="AX140" i="2"/>
  <c r="AI140" i="2"/>
  <c r="AC140" i="2"/>
  <c r="S140" i="2"/>
  <c r="J140" i="2"/>
  <c r="H138" i="3" s="1"/>
  <c r="C140" i="2"/>
  <c r="AQ140" i="2" s="1"/>
  <c r="B140" i="2"/>
  <c r="AX139" i="2"/>
  <c r="AW139" i="2"/>
  <c r="AQ139" i="2"/>
  <c r="AT139" i="2" s="1"/>
  <c r="AI139" i="2"/>
  <c r="AC139" i="2"/>
  <c r="S139" i="2"/>
  <c r="J139" i="2"/>
  <c r="H137" i="3" s="1"/>
  <c r="C139" i="2"/>
  <c r="B139" i="2"/>
  <c r="AX138" i="2"/>
  <c r="AI138" i="2"/>
  <c r="AC138" i="2"/>
  <c r="S138" i="2"/>
  <c r="J138" i="2"/>
  <c r="H136" i="3" s="1"/>
  <c r="C138" i="2"/>
  <c r="AQ138" i="2" s="1"/>
  <c r="B138" i="2"/>
  <c r="AX137" i="2"/>
  <c r="AQ137" i="2"/>
  <c r="AV137" i="2" s="1"/>
  <c r="AI137" i="2"/>
  <c r="AC137" i="2"/>
  <c r="S137" i="2"/>
  <c r="J137" i="2"/>
  <c r="H135" i="3" s="1"/>
  <c r="C137" i="2"/>
  <c r="B137" i="2"/>
  <c r="AX136" i="2"/>
  <c r="AI136" i="2"/>
  <c r="AC136" i="2"/>
  <c r="S136" i="2"/>
  <c r="J136" i="2"/>
  <c r="H134" i="3" s="1"/>
  <c r="C136" i="2"/>
  <c r="AQ136" i="2" s="1"/>
  <c r="B136" i="2"/>
  <c r="AX135" i="2"/>
  <c r="AW135" i="2"/>
  <c r="AQ135" i="2"/>
  <c r="AT135" i="2" s="1"/>
  <c r="AI135" i="2"/>
  <c r="AC135" i="2"/>
  <c r="S135" i="2"/>
  <c r="J135" i="2"/>
  <c r="H133" i="3" s="1"/>
  <c r="C135" i="2"/>
  <c r="B135" i="2"/>
  <c r="AX134" i="2"/>
  <c r="AI134" i="2"/>
  <c r="AC134" i="2"/>
  <c r="S134" i="2"/>
  <c r="J134" i="2"/>
  <c r="H132" i="3" s="1"/>
  <c r="C134" i="2"/>
  <c r="AQ134" i="2" s="1"/>
  <c r="B134" i="2"/>
  <c r="AX133" i="2"/>
  <c r="AQ133" i="2"/>
  <c r="AV133" i="2" s="1"/>
  <c r="AI133" i="2"/>
  <c r="AC133" i="2"/>
  <c r="S133" i="2"/>
  <c r="J133" i="2"/>
  <c r="H131" i="3" s="1"/>
  <c r="C133" i="2"/>
  <c r="B133" i="2"/>
  <c r="AX132" i="2"/>
  <c r="AI132" i="2"/>
  <c r="AC132" i="2"/>
  <c r="S132" i="2"/>
  <c r="J132" i="2"/>
  <c r="H130" i="3" s="1"/>
  <c r="C132" i="2"/>
  <c r="AQ132" i="2" s="1"/>
  <c r="B132" i="2"/>
  <c r="AX131" i="2"/>
  <c r="AW131" i="2"/>
  <c r="AQ131" i="2"/>
  <c r="AT131" i="2" s="1"/>
  <c r="AI131" i="2"/>
  <c r="AC131" i="2"/>
  <c r="S131" i="2"/>
  <c r="J131" i="2"/>
  <c r="H129" i="3" s="1"/>
  <c r="C131" i="2"/>
  <c r="B131" i="2"/>
  <c r="AX130" i="2"/>
  <c r="AI130" i="2"/>
  <c r="AC130" i="2"/>
  <c r="S130" i="2"/>
  <c r="J130" i="2"/>
  <c r="H128" i="3" s="1"/>
  <c r="C130" i="2"/>
  <c r="AQ130" i="2" s="1"/>
  <c r="B130" i="2"/>
  <c r="AX129" i="2"/>
  <c r="AQ129" i="2"/>
  <c r="AV129" i="2" s="1"/>
  <c r="AI129" i="2"/>
  <c r="AC129" i="2"/>
  <c r="S129" i="2"/>
  <c r="J129" i="2"/>
  <c r="H127" i="3" s="1"/>
  <c r="C129" i="2"/>
  <c r="B129" i="2"/>
  <c r="AX128" i="2"/>
  <c r="AI128" i="2"/>
  <c r="AC128" i="2"/>
  <c r="S128" i="2"/>
  <c r="J128" i="2"/>
  <c r="H126" i="3" s="1"/>
  <c r="C128" i="2"/>
  <c r="AQ128" i="2" s="1"/>
  <c r="B128" i="2"/>
  <c r="AX127" i="2"/>
  <c r="AW127" i="2"/>
  <c r="AV127" i="2"/>
  <c r="AS127" i="2"/>
  <c r="AR127" i="2"/>
  <c r="AQ127" i="2"/>
  <c r="AT127" i="2" s="1"/>
  <c r="AI127" i="2"/>
  <c r="AC127" i="2"/>
  <c r="S127" i="2"/>
  <c r="J127" i="2"/>
  <c r="H125" i="3" s="1"/>
  <c r="C127" i="2"/>
  <c r="B127" i="2"/>
  <c r="AX126" i="2"/>
  <c r="AV126" i="2"/>
  <c r="AR126" i="2"/>
  <c r="AS126" i="2" s="1"/>
  <c r="AQ126" i="2"/>
  <c r="AW126" i="2" s="1"/>
  <c r="AI126" i="2"/>
  <c r="AC126" i="2"/>
  <c r="S126" i="2"/>
  <c r="J126" i="2"/>
  <c r="H124" i="3" s="1"/>
  <c r="C126" i="2"/>
  <c r="B126" i="2"/>
  <c r="AX125" i="2"/>
  <c r="AQ125" i="2"/>
  <c r="AV125" i="2" s="1"/>
  <c r="AI125" i="2"/>
  <c r="AC125" i="2"/>
  <c r="S125" i="2"/>
  <c r="J125" i="2"/>
  <c r="H123" i="3" s="1"/>
  <c r="C125" i="2"/>
  <c r="B125" i="2"/>
  <c r="AX124" i="2"/>
  <c r="AI124" i="2"/>
  <c r="AC124" i="2"/>
  <c r="S124" i="2"/>
  <c r="J124" i="2"/>
  <c r="H122" i="3" s="1"/>
  <c r="C124" i="2"/>
  <c r="AQ124" i="2" s="1"/>
  <c r="B124" i="2"/>
  <c r="AX123" i="2"/>
  <c r="AW123" i="2"/>
  <c r="AV123" i="2"/>
  <c r="AS123" i="2"/>
  <c r="AR123" i="2"/>
  <c r="AQ123" i="2"/>
  <c r="AT123" i="2" s="1"/>
  <c r="AI123" i="2"/>
  <c r="AC123" i="2"/>
  <c r="S123" i="2"/>
  <c r="J123" i="2"/>
  <c r="H121" i="3" s="1"/>
  <c r="C123" i="2"/>
  <c r="B123" i="2"/>
  <c r="AX122" i="2"/>
  <c r="AV122" i="2"/>
  <c r="AR122" i="2"/>
  <c r="AS122" i="2" s="1"/>
  <c r="AQ122" i="2"/>
  <c r="AW122" i="2" s="1"/>
  <c r="AI122" i="2"/>
  <c r="AC122" i="2"/>
  <c r="S122" i="2"/>
  <c r="J122" i="2"/>
  <c r="H120" i="3" s="1"/>
  <c r="C122" i="2"/>
  <c r="B122" i="2"/>
  <c r="AX121" i="2"/>
  <c r="AQ121" i="2"/>
  <c r="AV121" i="2" s="1"/>
  <c r="AI121" i="2"/>
  <c r="AC121" i="2"/>
  <c r="S121" i="2"/>
  <c r="J121" i="2"/>
  <c r="H119" i="3" s="1"/>
  <c r="C121" i="2"/>
  <c r="B121" i="2"/>
  <c r="AX120" i="2"/>
  <c r="AI120" i="2"/>
  <c r="AC120" i="2"/>
  <c r="S120" i="2"/>
  <c r="J120" i="2"/>
  <c r="H118" i="3" s="1"/>
  <c r="C120" i="2"/>
  <c r="AQ120" i="2" s="1"/>
  <c r="B120" i="2"/>
  <c r="AX119" i="2"/>
  <c r="AW119" i="2"/>
  <c r="AV119" i="2"/>
  <c r="AS119" i="2"/>
  <c r="AR119" i="2"/>
  <c r="AQ119" i="2"/>
  <c r="AT119" i="2" s="1"/>
  <c r="AI119" i="2"/>
  <c r="AC119" i="2"/>
  <c r="S119" i="2"/>
  <c r="J119" i="2"/>
  <c r="H117" i="3" s="1"/>
  <c r="C119" i="2"/>
  <c r="B119" i="2"/>
  <c r="AX118" i="2"/>
  <c r="AV118" i="2"/>
  <c r="AR118" i="2"/>
  <c r="AS118" i="2" s="1"/>
  <c r="AQ118" i="2"/>
  <c r="AW118" i="2" s="1"/>
  <c r="AI118" i="2"/>
  <c r="AC118" i="2"/>
  <c r="S118" i="2"/>
  <c r="J118" i="2"/>
  <c r="H116" i="3" s="1"/>
  <c r="C118" i="2"/>
  <c r="B118" i="2"/>
  <c r="AX117" i="2"/>
  <c r="AQ117" i="2"/>
  <c r="AV117" i="2" s="1"/>
  <c r="AI117" i="2"/>
  <c r="AC117" i="2"/>
  <c r="S117" i="2"/>
  <c r="J117" i="2"/>
  <c r="H115" i="3" s="1"/>
  <c r="C117" i="2"/>
  <c r="B117" i="2"/>
  <c r="AX116" i="2"/>
  <c r="AI116" i="2"/>
  <c r="AC116" i="2"/>
  <c r="S116" i="2"/>
  <c r="J116" i="2"/>
  <c r="H114" i="3" s="1"/>
  <c r="C116" i="2"/>
  <c r="AQ116" i="2" s="1"/>
  <c r="B116" i="2"/>
  <c r="AX115" i="2"/>
  <c r="AW115" i="2"/>
  <c r="AV115" i="2"/>
  <c r="AS115" i="2"/>
  <c r="AR115" i="2"/>
  <c r="AQ115" i="2"/>
  <c r="AT115" i="2" s="1"/>
  <c r="AI115" i="2"/>
  <c r="AC115" i="2"/>
  <c r="S115" i="2"/>
  <c r="J115" i="2"/>
  <c r="H113" i="3" s="1"/>
  <c r="C115" i="2"/>
  <c r="B115" i="2"/>
  <c r="AX114" i="2"/>
  <c r="AV114" i="2"/>
  <c r="AR114" i="2"/>
  <c r="AS114" i="2" s="1"/>
  <c r="AQ114" i="2"/>
  <c r="AW114" i="2" s="1"/>
  <c r="AI114" i="2"/>
  <c r="AC114" i="2"/>
  <c r="S114" i="2"/>
  <c r="J114" i="2"/>
  <c r="H112" i="3" s="1"/>
  <c r="C114" i="2"/>
  <c r="B114" i="2"/>
  <c r="AX113" i="2"/>
  <c r="AQ113" i="2"/>
  <c r="AV113" i="2" s="1"/>
  <c r="AI113" i="2"/>
  <c r="AC113" i="2"/>
  <c r="S113" i="2"/>
  <c r="J113" i="2"/>
  <c r="H111" i="3" s="1"/>
  <c r="C113" i="2"/>
  <c r="B113" i="2"/>
  <c r="AX112" i="2"/>
  <c r="AI112" i="2"/>
  <c r="AC112" i="2"/>
  <c r="S112" i="2"/>
  <c r="J112" i="2"/>
  <c r="H110" i="3" s="1"/>
  <c r="C112" i="2"/>
  <c r="AQ112" i="2" s="1"/>
  <c r="B112" i="2"/>
  <c r="AX111" i="2"/>
  <c r="AW111" i="2"/>
  <c r="AV111" i="2"/>
  <c r="AS111" i="2"/>
  <c r="AR111" i="2"/>
  <c r="AQ111" i="2"/>
  <c r="AT111" i="2" s="1"/>
  <c r="AI111" i="2"/>
  <c r="AC111" i="2"/>
  <c r="S111" i="2"/>
  <c r="J111" i="2"/>
  <c r="H109" i="3" s="1"/>
  <c r="C111" i="2"/>
  <c r="B111" i="2"/>
  <c r="AX110" i="2"/>
  <c r="AV110" i="2"/>
  <c r="AR110" i="2"/>
  <c r="AS110" i="2" s="1"/>
  <c r="AQ110" i="2"/>
  <c r="AW110" i="2" s="1"/>
  <c r="AI110" i="2"/>
  <c r="AC110" i="2"/>
  <c r="S110" i="2"/>
  <c r="J110" i="2"/>
  <c r="H108" i="3" s="1"/>
  <c r="C110" i="2"/>
  <c r="B110" i="2"/>
  <c r="AX109" i="2"/>
  <c r="AQ109" i="2"/>
  <c r="AV109" i="2" s="1"/>
  <c r="AI109" i="2"/>
  <c r="AC109" i="2"/>
  <c r="S109" i="2"/>
  <c r="J109" i="2"/>
  <c r="H107" i="3" s="1"/>
  <c r="C109" i="2"/>
  <c r="B109" i="2"/>
  <c r="AX108" i="2"/>
  <c r="AI108" i="2"/>
  <c r="AC108" i="2"/>
  <c r="S108" i="2"/>
  <c r="J108" i="2"/>
  <c r="H106" i="3" s="1"/>
  <c r="C108" i="2"/>
  <c r="AQ108" i="2" s="1"/>
  <c r="B108" i="2"/>
  <c r="AX107" i="2"/>
  <c r="AW107" i="2"/>
  <c r="AV107" i="2"/>
  <c r="AS107" i="2"/>
  <c r="AR107" i="2"/>
  <c r="AQ107" i="2"/>
  <c r="AT107" i="2" s="1"/>
  <c r="AI107" i="2"/>
  <c r="AC107" i="2"/>
  <c r="S107" i="2"/>
  <c r="J107" i="2"/>
  <c r="H105" i="3" s="1"/>
  <c r="C107" i="2"/>
  <c r="B107" i="2"/>
  <c r="AX106" i="2"/>
  <c r="AV106" i="2"/>
  <c r="AR106" i="2"/>
  <c r="AS106" i="2" s="1"/>
  <c r="AQ106" i="2"/>
  <c r="AW106" i="2" s="1"/>
  <c r="AI106" i="2"/>
  <c r="AC106" i="2"/>
  <c r="S106" i="2"/>
  <c r="J106" i="2"/>
  <c r="H104" i="3" s="1"/>
  <c r="C106" i="2"/>
  <c r="B106" i="2"/>
  <c r="AX105" i="2"/>
  <c r="AQ105" i="2"/>
  <c r="AV105" i="2" s="1"/>
  <c r="AI105" i="2"/>
  <c r="AC105" i="2"/>
  <c r="S105" i="2"/>
  <c r="J105" i="2"/>
  <c r="H103" i="3" s="1"/>
  <c r="C105" i="2"/>
  <c r="B105" i="2"/>
  <c r="AX104" i="2"/>
  <c r="AI104" i="2"/>
  <c r="AC104" i="2"/>
  <c r="S104" i="2"/>
  <c r="J104" i="2"/>
  <c r="H102" i="3" s="1"/>
  <c r="C104" i="2"/>
  <c r="AQ104" i="2" s="1"/>
  <c r="B104" i="2"/>
  <c r="AX103" i="2"/>
  <c r="AW103" i="2"/>
  <c r="AV103" i="2"/>
  <c r="AS103" i="2"/>
  <c r="AR103" i="2"/>
  <c r="AQ103" i="2"/>
  <c r="AT103" i="2" s="1"/>
  <c r="AI103" i="2"/>
  <c r="AC103" i="2"/>
  <c r="S103" i="2"/>
  <c r="J103" i="2"/>
  <c r="H101" i="3" s="1"/>
  <c r="C103" i="2"/>
  <c r="B103" i="2"/>
  <c r="AX102" i="2"/>
  <c r="AV102" i="2"/>
  <c r="AR102" i="2"/>
  <c r="AS102" i="2" s="1"/>
  <c r="AQ102" i="2"/>
  <c r="AW102" i="2" s="1"/>
  <c r="AI102" i="2"/>
  <c r="AC102" i="2"/>
  <c r="S102" i="2"/>
  <c r="J102" i="2"/>
  <c r="H100" i="3" s="1"/>
  <c r="C102" i="2"/>
  <c r="B102" i="2"/>
  <c r="AX101" i="2"/>
  <c r="AQ101" i="2"/>
  <c r="AV101" i="2" s="1"/>
  <c r="AI101" i="2"/>
  <c r="AC101" i="2"/>
  <c r="S101" i="2"/>
  <c r="J101" i="2"/>
  <c r="H99" i="3" s="1"/>
  <c r="C101" i="2"/>
  <c r="B101" i="2"/>
  <c r="AX100" i="2"/>
  <c r="AI100" i="2"/>
  <c r="AC100" i="2"/>
  <c r="S100" i="2"/>
  <c r="J100" i="2"/>
  <c r="H98" i="3" s="1"/>
  <c r="C100" i="2"/>
  <c r="AQ100" i="2" s="1"/>
  <c r="B100" i="2"/>
  <c r="AX99" i="2"/>
  <c r="AW99" i="2"/>
  <c r="AV99" i="2"/>
  <c r="AR99" i="2"/>
  <c r="AS99" i="2" s="1"/>
  <c r="AQ99" i="2"/>
  <c r="AT99" i="2" s="1"/>
  <c r="AI99" i="2"/>
  <c r="AC99" i="2"/>
  <c r="S99" i="2"/>
  <c r="J99" i="2"/>
  <c r="H97" i="3" s="1"/>
  <c r="C99" i="2"/>
  <c r="B99" i="2"/>
  <c r="AX98" i="2"/>
  <c r="AQ98" i="2"/>
  <c r="AW98" i="2" s="1"/>
  <c r="AI98" i="2"/>
  <c r="AC98" i="2"/>
  <c r="S98" i="2"/>
  <c r="J98" i="2"/>
  <c r="H96" i="3" s="1"/>
  <c r="C98" i="2"/>
  <c r="B98" i="2"/>
  <c r="AX97" i="2"/>
  <c r="AI97" i="2"/>
  <c r="AC97" i="2"/>
  <c r="S97" i="2"/>
  <c r="J97" i="2"/>
  <c r="H95" i="3" s="1"/>
  <c r="C97" i="2"/>
  <c r="AQ97" i="2" s="1"/>
  <c r="B97" i="2"/>
  <c r="AX96" i="2"/>
  <c r="AI96" i="2"/>
  <c r="AC96" i="2"/>
  <c r="S96" i="2"/>
  <c r="J96" i="2"/>
  <c r="H94" i="3" s="1"/>
  <c r="C96" i="2"/>
  <c r="AQ96" i="2" s="1"/>
  <c r="B96" i="2"/>
  <c r="AX95" i="2"/>
  <c r="AW95" i="2"/>
  <c r="AV95" i="2"/>
  <c r="AR95" i="2"/>
  <c r="AS95" i="2" s="1"/>
  <c r="AQ95" i="2"/>
  <c r="AT95" i="2" s="1"/>
  <c r="AI95" i="2"/>
  <c r="AC95" i="2"/>
  <c r="S95" i="2"/>
  <c r="J95" i="2"/>
  <c r="H93" i="3" s="1"/>
  <c r="C95" i="2"/>
  <c r="B95" i="2"/>
  <c r="AX94" i="2"/>
  <c r="AQ94" i="2"/>
  <c r="AW94" i="2" s="1"/>
  <c r="AI94" i="2"/>
  <c r="AC94" i="2"/>
  <c r="S94" i="2"/>
  <c r="J94" i="2"/>
  <c r="H92" i="3" s="1"/>
  <c r="C94" i="2"/>
  <c r="B94" i="2"/>
  <c r="AX93" i="2"/>
  <c r="AI93" i="2"/>
  <c r="AC93" i="2"/>
  <c r="S93" i="2"/>
  <c r="J93" i="2"/>
  <c r="H91" i="3" s="1"/>
  <c r="C93" i="2"/>
  <c r="AQ93" i="2" s="1"/>
  <c r="B93" i="2"/>
  <c r="AX92" i="2"/>
  <c r="AI92" i="2"/>
  <c r="AC92" i="2"/>
  <c r="S92" i="2"/>
  <c r="J92" i="2"/>
  <c r="H90" i="3" s="1"/>
  <c r="C92" i="2"/>
  <c r="AQ92" i="2" s="1"/>
  <c r="B92" i="2"/>
  <c r="AX91" i="2"/>
  <c r="AW91" i="2"/>
  <c r="AV91" i="2"/>
  <c r="AR91" i="2"/>
  <c r="AS91" i="2" s="1"/>
  <c r="AQ91" i="2"/>
  <c r="AT91" i="2" s="1"/>
  <c r="AI91" i="2"/>
  <c r="AC91" i="2"/>
  <c r="S91" i="2"/>
  <c r="J91" i="2"/>
  <c r="H89" i="3" s="1"/>
  <c r="C91" i="2"/>
  <c r="B91" i="2"/>
  <c r="AX90" i="2"/>
  <c r="AQ90" i="2"/>
  <c r="AW90" i="2" s="1"/>
  <c r="AI90" i="2"/>
  <c r="AC90" i="2"/>
  <c r="S90" i="2"/>
  <c r="J90" i="2"/>
  <c r="H88" i="3" s="1"/>
  <c r="C90" i="2"/>
  <c r="B90" i="2"/>
  <c r="AX89" i="2"/>
  <c r="AI89" i="2"/>
  <c r="AC89" i="2"/>
  <c r="S89" i="2"/>
  <c r="J89" i="2"/>
  <c r="H87" i="3" s="1"/>
  <c r="C89" i="2"/>
  <c r="AQ89" i="2" s="1"/>
  <c r="B89" i="2"/>
  <c r="AX88" i="2"/>
  <c r="AI88" i="2"/>
  <c r="AC88" i="2"/>
  <c r="S88" i="2"/>
  <c r="J88" i="2"/>
  <c r="H86" i="3" s="1"/>
  <c r="C88" i="2"/>
  <c r="AQ88" i="2" s="1"/>
  <c r="B88" i="2"/>
  <c r="AX87" i="2"/>
  <c r="AW87" i="2"/>
  <c r="AV87" i="2"/>
  <c r="AR87" i="2"/>
  <c r="AS87" i="2" s="1"/>
  <c r="AQ87" i="2"/>
  <c r="AT87" i="2" s="1"/>
  <c r="AI87" i="2"/>
  <c r="AC87" i="2"/>
  <c r="S87" i="2"/>
  <c r="J87" i="2"/>
  <c r="H85" i="3" s="1"/>
  <c r="C87" i="2"/>
  <c r="B87" i="2"/>
  <c r="AX86" i="2"/>
  <c r="AQ86" i="2"/>
  <c r="AW86" i="2" s="1"/>
  <c r="AI86" i="2"/>
  <c r="AC86" i="2"/>
  <c r="S86" i="2"/>
  <c r="J86" i="2"/>
  <c r="H84" i="3" s="1"/>
  <c r="C86" i="2"/>
  <c r="B86" i="2"/>
  <c r="AX85" i="2"/>
  <c r="AI85" i="2"/>
  <c r="AC85" i="2"/>
  <c r="S85" i="2"/>
  <c r="J85" i="2"/>
  <c r="H83" i="3" s="1"/>
  <c r="C85" i="2"/>
  <c r="AQ85" i="2" s="1"/>
  <c r="B85" i="2"/>
  <c r="AX84" i="2"/>
  <c r="AI84" i="2"/>
  <c r="AC84" i="2"/>
  <c r="S84" i="2"/>
  <c r="J84" i="2"/>
  <c r="H82" i="3" s="1"/>
  <c r="C84" i="2"/>
  <c r="AQ84" i="2" s="1"/>
  <c r="B84" i="2"/>
  <c r="AX83" i="2"/>
  <c r="AW83" i="2"/>
  <c r="AV83" i="2"/>
  <c r="AR83" i="2"/>
  <c r="AS83" i="2" s="1"/>
  <c r="AQ83" i="2"/>
  <c r="AT83" i="2" s="1"/>
  <c r="AI83" i="2"/>
  <c r="AC83" i="2"/>
  <c r="S83" i="2"/>
  <c r="J83" i="2"/>
  <c r="H81" i="3" s="1"/>
  <c r="C83" i="2"/>
  <c r="B83" i="2"/>
  <c r="AX82" i="2"/>
  <c r="AQ82" i="2"/>
  <c r="AW82" i="2" s="1"/>
  <c r="AI82" i="2"/>
  <c r="AC82" i="2"/>
  <c r="S82" i="2"/>
  <c r="J82" i="2"/>
  <c r="H80" i="3" s="1"/>
  <c r="C82" i="2"/>
  <c r="B82" i="2"/>
  <c r="AX81" i="2"/>
  <c r="AI81" i="2"/>
  <c r="AC81" i="2"/>
  <c r="S81" i="2"/>
  <c r="J81" i="2"/>
  <c r="H79" i="3" s="1"/>
  <c r="C81" i="2"/>
  <c r="AQ81" i="2" s="1"/>
  <c r="B81" i="2"/>
  <c r="AX80" i="2"/>
  <c r="AI80" i="2"/>
  <c r="AC80" i="2"/>
  <c r="S80" i="2"/>
  <c r="J80" i="2"/>
  <c r="H78" i="3" s="1"/>
  <c r="C80" i="2"/>
  <c r="AQ80" i="2" s="1"/>
  <c r="B80" i="2"/>
  <c r="AX79" i="2"/>
  <c r="AW79" i="2"/>
  <c r="AV79" i="2"/>
  <c r="AR79" i="2"/>
  <c r="AS79" i="2" s="1"/>
  <c r="AQ79" i="2"/>
  <c r="AT79" i="2" s="1"/>
  <c r="AI79" i="2"/>
  <c r="AC79" i="2"/>
  <c r="S79" i="2"/>
  <c r="J79" i="2"/>
  <c r="H77" i="3" s="1"/>
  <c r="C79" i="2"/>
  <c r="B79" i="2"/>
  <c r="AX78" i="2"/>
  <c r="AQ78" i="2"/>
  <c r="AW78" i="2" s="1"/>
  <c r="AI78" i="2"/>
  <c r="AC78" i="2"/>
  <c r="S78" i="2"/>
  <c r="J78" i="2"/>
  <c r="H76" i="3" s="1"/>
  <c r="C78" i="2"/>
  <c r="B78" i="2"/>
  <c r="AX77" i="2"/>
  <c r="AI77" i="2"/>
  <c r="AC77" i="2"/>
  <c r="S77" i="2"/>
  <c r="J77" i="2"/>
  <c r="H75" i="3" s="1"/>
  <c r="C77" i="2"/>
  <c r="AQ77" i="2" s="1"/>
  <c r="B77" i="2"/>
  <c r="AX76" i="2"/>
  <c r="AI76" i="2"/>
  <c r="AC76" i="2"/>
  <c r="S76" i="2"/>
  <c r="J76" i="2"/>
  <c r="H74" i="3" s="1"/>
  <c r="C76" i="2"/>
  <c r="AQ76" i="2" s="1"/>
  <c r="B76" i="2"/>
  <c r="AX75" i="2"/>
  <c r="AW75" i="2"/>
  <c r="AV75" i="2"/>
  <c r="AR75" i="2"/>
  <c r="AS75" i="2" s="1"/>
  <c r="AQ75" i="2"/>
  <c r="AT75" i="2" s="1"/>
  <c r="AI75" i="2"/>
  <c r="AC75" i="2"/>
  <c r="S75" i="2"/>
  <c r="J75" i="2"/>
  <c r="H73" i="3" s="1"/>
  <c r="C75" i="2"/>
  <c r="B75" i="2"/>
  <c r="AX74" i="2"/>
  <c r="AQ74" i="2"/>
  <c r="AW74" i="2" s="1"/>
  <c r="AI74" i="2"/>
  <c r="AC74" i="2"/>
  <c r="S74" i="2"/>
  <c r="J74" i="2"/>
  <c r="H72" i="3" s="1"/>
  <c r="C74" i="2"/>
  <c r="B74" i="2"/>
  <c r="AX73" i="2"/>
  <c r="AI73" i="2"/>
  <c r="AC73" i="2"/>
  <c r="S73" i="2"/>
  <c r="J73" i="2"/>
  <c r="H71" i="3" s="1"/>
  <c r="C73" i="2"/>
  <c r="AQ73" i="2" s="1"/>
  <c r="B73" i="2"/>
  <c r="AX72" i="2"/>
  <c r="AI72" i="2"/>
  <c r="AC72" i="2"/>
  <c r="S72" i="2"/>
  <c r="J72" i="2"/>
  <c r="H70" i="3" s="1"/>
  <c r="C72" i="2"/>
  <c r="AQ72" i="2" s="1"/>
  <c r="B72" i="2"/>
  <c r="AX71" i="2"/>
  <c r="AW71" i="2"/>
  <c r="AV71" i="2"/>
  <c r="AR71" i="2"/>
  <c r="AS71" i="2" s="1"/>
  <c r="AQ71" i="2"/>
  <c r="AT71" i="2" s="1"/>
  <c r="AI71" i="2"/>
  <c r="AC71" i="2"/>
  <c r="S71" i="2"/>
  <c r="J71" i="2"/>
  <c r="H69" i="3" s="1"/>
  <c r="C71" i="2"/>
  <c r="B71" i="2"/>
  <c r="AX70" i="2"/>
  <c r="AQ70" i="2"/>
  <c r="AW70" i="2" s="1"/>
  <c r="AI70" i="2"/>
  <c r="AC70" i="2"/>
  <c r="S70" i="2"/>
  <c r="J70" i="2"/>
  <c r="H68" i="3" s="1"/>
  <c r="C70" i="2"/>
  <c r="B70" i="2"/>
  <c r="AX69" i="2"/>
  <c r="AI69" i="2"/>
  <c r="AC69" i="2"/>
  <c r="S69" i="2"/>
  <c r="J69" i="2"/>
  <c r="H67" i="3" s="1"/>
  <c r="C69" i="2"/>
  <c r="AQ69" i="2" s="1"/>
  <c r="B69" i="2"/>
  <c r="AX68" i="2"/>
  <c r="AI68" i="2"/>
  <c r="AC68" i="2"/>
  <c r="S68" i="2"/>
  <c r="J68" i="2"/>
  <c r="H66" i="3" s="1"/>
  <c r="C68" i="2"/>
  <c r="AQ68" i="2" s="1"/>
  <c r="B68" i="2"/>
  <c r="AX67" i="2"/>
  <c r="AW67" i="2"/>
  <c r="AV67" i="2"/>
  <c r="AR67" i="2"/>
  <c r="AS67" i="2" s="1"/>
  <c r="AQ67" i="2"/>
  <c r="AT67" i="2" s="1"/>
  <c r="AI67" i="2"/>
  <c r="AC67" i="2"/>
  <c r="S67" i="2"/>
  <c r="J67" i="2"/>
  <c r="H65" i="3" s="1"/>
  <c r="C67" i="2"/>
  <c r="B67" i="2"/>
  <c r="AX66" i="2"/>
  <c r="AQ66" i="2"/>
  <c r="AW66" i="2" s="1"/>
  <c r="AI66" i="2"/>
  <c r="AC66" i="2"/>
  <c r="S66" i="2"/>
  <c r="J66" i="2"/>
  <c r="H64" i="3" s="1"/>
  <c r="C66" i="2"/>
  <c r="B66" i="2"/>
  <c r="AX65" i="2"/>
  <c r="AI65" i="2"/>
  <c r="AC65" i="2"/>
  <c r="S65" i="2"/>
  <c r="J65" i="2"/>
  <c r="H63" i="3" s="1"/>
  <c r="C65" i="2"/>
  <c r="AQ65" i="2" s="1"/>
  <c r="B65" i="2"/>
  <c r="AX64" i="2"/>
  <c r="AI64" i="2"/>
  <c r="AC64" i="2"/>
  <c r="S64" i="2"/>
  <c r="J64" i="2"/>
  <c r="H62" i="3" s="1"/>
  <c r="C64" i="2"/>
  <c r="AQ64" i="2" s="1"/>
  <c r="B64" i="2"/>
  <c r="AX63" i="2"/>
  <c r="AW63" i="2"/>
  <c r="AV63" i="2"/>
  <c r="AR63" i="2"/>
  <c r="AS63" i="2" s="1"/>
  <c r="AQ63" i="2"/>
  <c r="AT63" i="2" s="1"/>
  <c r="AI63" i="2"/>
  <c r="AC63" i="2"/>
  <c r="S63" i="2"/>
  <c r="J63" i="2"/>
  <c r="H61" i="3" s="1"/>
  <c r="C63" i="2"/>
  <c r="B63" i="2"/>
  <c r="AX62" i="2"/>
  <c r="AQ62" i="2"/>
  <c r="AW62" i="2" s="1"/>
  <c r="AI62" i="2"/>
  <c r="AC62" i="2"/>
  <c r="S62" i="2"/>
  <c r="J62" i="2"/>
  <c r="H60" i="3" s="1"/>
  <c r="C62" i="2"/>
  <c r="B62" i="2"/>
  <c r="AX61" i="2"/>
  <c r="AI61" i="2"/>
  <c r="AC61" i="2"/>
  <c r="S61" i="2"/>
  <c r="J61" i="2"/>
  <c r="H59" i="3" s="1"/>
  <c r="C61" i="2"/>
  <c r="AQ61" i="2" s="1"/>
  <c r="B61" i="2"/>
  <c r="AX60" i="2"/>
  <c r="AI60" i="2"/>
  <c r="AC60" i="2"/>
  <c r="S60" i="2"/>
  <c r="J60" i="2"/>
  <c r="H58" i="3" s="1"/>
  <c r="C60" i="2"/>
  <c r="AQ60" i="2" s="1"/>
  <c r="B60" i="2"/>
  <c r="AX59" i="2"/>
  <c r="AW59" i="2"/>
  <c r="AV59" i="2"/>
  <c r="AR59" i="2"/>
  <c r="AS59" i="2" s="1"/>
  <c r="AQ59" i="2"/>
  <c r="AT59" i="2" s="1"/>
  <c r="AI59" i="2"/>
  <c r="AC59" i="2"/>
  <c r="S59" i="2"/>
  <c r="J59" i="2"/>
  <c r="H57" i="3" s="1"/>
  <c r="C59" i="2"/>
  <c r="B59" i="2"/>
  <c r="AX58" i="2"/>
  <c r="AQ58" i="2"/>
  <c r="AW58" i="2" s="1"/>
  <c r="AI58" i="2"/>
  <c r="AC58" i="2"/>
  <c r="S58" i="2"/>
  <c r="J58" i="2"/>
  <c r="H56" i="3" s="1"/>
  <c r="C58" i="2"/>
  <c r="B58" i="2"/>
  <c r="AX57" i="2"/>
  <c r="AI57" i="2"/>
  <c r="AC57" i="2"/>
  <c r="S57" i="2"/>
  <c r="J57" i="2"/>
  <c r="H55" i="3" s="1"/>
  <c r="C57" i="2"/>
  <c r="AQ57" i="2" s="1"/>
  <c r="B57" i="2"/>
  <c r="AX56" i="2"/>
  <c r="AI56" i="2"/>
  <c r="AC56" i="2"/>
  <c r="S56" i="2"/>
  <c r="J56" i="2"/>
  <c r="H54" i="3" s="1"/>
  <c r="C56" i="2"/>
  <c r="AQ56" i="2" s="1"/>
  <c r="B56" i="2"/>
  <c r="AX55" i="2"/>
  <c r="AW55" i="2"/>
  <c r="AV55" i="2"/>
  <c r="AR55" i="2"/>
  <c r="AS55" i="2" s="1"/>
  <c r="AQ55" i="2"/>
  <c r="AT55" i="2" s="1"/>
  <c r="AI55" i="2"/>
  <c r="AC55" i="2"/>
  <c r="S55" i="2"/>
  <c r="J55" i="2"/>
  <c r="H53" i="3" s="1"/>
  <c r="C55" i="2"/>
  <c r="B55" i="2"/>
  <c r="AX54" i="2"/>
  <c r="AQ54" i="2"/>
  <c r="AW54" i="2" s="1"/>
  <c r="AI54" i="2"/>
  <c r="AC54" i="2"/>
  <c r="S54" i="2"/>
  <c r="J54" i="2"/>
  <c r="H52" i="3" s="1"/>
  <c r="C54" i="2"/>
  <c r="B54" i="2"/>
  <c r="AX53" i="2"/>
  <c r="AI53" i="2"/>
  <c r="AC53" i="2"/>
  <c r="S53" i="2"/>
  <c r="J53" i="2"/>
  <c r="H51" i="3" s="1"/>
  <c r="C53" i="2"/>
  <c r="AQ53" i="2" s="1"/>
  <c r="B53" i="2"/>
  <c r="AX52" i="2"/>
  <c r="AI52" i="2"/>
  <c r="AC52" i="2"/>
  <c r="S52" i="2"/>
  <c r="J52" i="2"/>
  <c r="H50" i="3" s="1"/>
  <c r="C52" i="2"/>
  <c r="AQ52" i="2" s="1"/>
  <c r="B52" i="2"/>
  <c r="AX51" i="2"/>
  <c r="AW51" i="2"/>
  <c r="AV51" i="2"/>
  <c r="AR51" i="2"/>
  <c r="AS51" i="2" s="1"/>
  <c r="AQ51" i="2"/>
  <c r="AT51" i="2" s="1"/>
  <c r="AI51" i="2"/>
  <c r="AC51" i="2"/>
  <c r="S51" i="2"/>
  <c r="J51" i="2"/>
  <c r="H49" i="3" s="1"/>
  <c r="C51" i="2"/>
  <c r="B51" i="2"/>
  <c r="AX50" i="2"/>
  <c r="AQ50" i="2"/>
  <c r="AW50" i="2" s="1"/>
  <c r="AI50" i="2"/>
  <c r="AC50" i="2"/>
  <c r="S50" i="2"/>
  <c r="J50" i="2"/>
  <c r="H48" i="3" s="1"/>
  <c r="C50" i="2"/>
  <c r="B50" i="2"/>
  <c r="AX49" i="2"/>
  <c r="AI49" i="2"/>
  <c r="AC49" i="2"/>
  <c r="S49" i="2"/>
  <c r="J49" i="2"/>
  <c r="H47" i="3" s="1"/>
  <c r="C49" i="2"/>
  <c r="AQ49" i="2" s="1"/>
  <c r="B49" i="2"/>
  <c r="AX48" i="2"/>
  <c r="AI48" i="2"/>
  <c r="AC48" i="2"/>
  <c r="S48" i="2"/>
  <c r="J48" i="2"/>
  <c r="H46" i="3" s="1"/>
  <c r="C48" i="2"/>
  <c r="AQ48" i="2" s="1"/>
  <c r="B48" i="2"/>
  <c r="AX47" i="2"/>
  <c r="AW47" i="2"/>
  <c r="AV47" i="2"/>
  <c r="AR47" i="2"/>
  <c r="AS47" i="2" s="1"/>
  <c r="AQ47" i="2"/>
  <c r="AT47" i="2" s="1"/>
  <c r="AI47" i="2"/>
  <c r="AC47" i="2"/>
  <c r="S47" i="2"/>
  <c r="J47" i="2"/>
  <c r="H45" i="3" s="1"/>
  <c r="C47" i="2"/>
  <c r="B47" i="2"/>
  <c r="AX46" i="2"/>
  <c r="AQ46" i="2"/>
  <c r="AW46" i="2" s="1"/>
  <c r="AI46" i="2"/>
  <c r="AC46" i="2"/>
  <c r="S46" i="2"/>
  <c r="J46" i="2"/>
  <c r="H44" i="3" s="1"/>
  <c r="C46" i="2"/>
  <c r="B46" i="2"/>
  <c r="AX45" i="2"/>
  <c r="AI45" i="2"/>
  <c r="AC45" i="2"/>
  <c r="S45" i="2"/>
  <c r="J45" i="2"/>
  <c r="H43" i="3" s="1"/>
  <c r="C45" i="2"/>
  <c r="AQ45" i="2" s="1"/>
  <c r="B45" i="2"/>
  <c r="AX44" i="2"/>
  <c r="AI44" i="2"/>
  <c r="AC44" i="2"/>
  <c r="S44" i="2"/>
  <c r="J44" i="2"/>
  <c r="H42" i="3" s="1"/>
  <c r="C44" i="2"/>
  <c r="AQ44" i="2" s="1"/>
  <c r="B44" i="2"/>
  <c r="AX43" i="2"/>
  <c r="AW43" i="2"/>
  <c r="AV43" i="2"/>
  <c r="AR43" i="2"/>
  <c r="AS43" i="2" s="1"/>
  <c r="AQ43" i="2"/>
  <c r="AT43" i="2" s="1"/>
  <c r="AI43" i="2"/>
  <c r="AC43" i="2"/>
  <c r="S43" i="2"/>
  <c r="J43" i="2"/>
  <c r="H41" i="3" s="1"/>
  <c r="C43" i="2"/>
  <c r="B43" i="2"/>
  <c r="AX42" i="2"/>
  <c r="AQ42" i="2"/>
  <c r="AW42" i="2" s="1"/>
  <c r="AI42" i="2"/>
  <c r="AC42" i="2"/>
  <c r="S42" i="2"/>
  <c r="J42" i="2"/>
  <c r="H40" i="3" s="1"/>
  <c r="C42" i="2"/>
  <c r="B42" i="2"/>
  <c r="AX41" i="2"/>
  <c r="AI41" i="2"/>
  <c r="AC41" i="2"/>
  <c r="S41" i="2"/>
  <c r="J41" i="2"/>
  <c r="H39" i="3" s="1"/>
  <c r="C41" i="2"/>
  <c r="AQ41" i="2" s="1"/>
  <c r="B41" i="2"/>
  <c r="AX40" i="2"/>
  <c r="AI40" i="2"/>
  <c r="AC40" i="2"/>
  <c r="S40" i="2"/>
  <c r="J40" i="2"/>
  <c r="H38" i="3" s="1"/>
  <c r="C40" i="2"/>
  <c r="AQ40" i="2" s="1"/>
  <c r="B40" i="2"/>
  <c r="AX39" i="2"/>
  <c r="AW39" i="2"/>
  <c r="AV39" i="2"/>
  <c r="AR39" i="2"/>
  <c r="AS39" i="2" s="1"/>
  <c r="AQ39" i="2"/>
  <c r="AT39" i="2" s="1"/>
  <c r="AI39" i="2"/>
  <c r="AC39" i="2"/>
  <c r="S39" i="2"/>
  <c r="J39" i="2"/>
  <c r="H37" i="3" s="1"/>
  <c r="C39" i="2"/>
  <c r="B39" i="2"/>
  <c r="AX38" i="2"/>
  <c r="AQ38" i="2"/>
  <c r="AW38" i="2" s="1"/>
  <c r="AI38" i="2"/>
  <c r="AC38" i="2"/>
  <c r="S38" i="2"/>
  <c r="J38" i="2"/>
  <c r="H36" i="3" s="1"/>
  <c r="C38" i="2"/>
  <c r="B38" i="2"/>
  <c r="AX37" i="2"/>
  <c r="AI37" i="2"/>
  <c r="AC37" i="2"/>
  <c r="S37" i="2"/>
  <c r="J37" i="2"/>
  <c r="H35" i="3" s="1"/>
  <c r="C37" i="2"/>
  <c r="AQ37" i="2" s="1"/>
  <c r="B37" i="2"/>
  <c r="AX36" i="2"/>
  <c r="AI36" i="2"/>
  <c r="AC36" i="2"/>
  <c r="S36" i="2"/>
  <c r="J36" i="2"/>
  <c r="H34" i="3" s="1"/>
  <c r="C36" i="2"/>
  <c r="AQ36" i="2" s="1"/>
  <c r="B36" i="2"/>
  <c r="AX35" i="2"/>
  <c r="AW35" i="2"/>
  <c r="AV35" i="2"/>
  <c r="AR35" i="2"/>
  <c r="AS35" i="2" s="1"/>
  <c r="AQ35" i="2"/>
  <c r="AT35" i="2" s="1"/>
  <c r="AI35" i="2"/>
  <c r="AC35" i="2"/>
  <c r="S35" i="2"/>
  <c r="J35" i="2"/>
  <c r="H33" i="3" s="1"/>
  <c r="C35" i="2"/>
  <c r="B35" i="2"/>
  <c r="AX34" i="2"/>
  <c r="AQ34" i="2"/>
  <c r="AW34" i="2" s="1"/>
  <c r="AI34" i="2"/>
  <c r="AC34" i="2"/>
  <c r="S34" i="2"/>
  <c r="J34" i="2"/>
  <c r="H32" i="3" s="1"/>
  <c r="C34" i="2"/>
  <c r="B34" i="2"/>
  <c r="AX33" i="2"/>
  <c r="AI33" i="2"/>
  <c r="AC33" i="2"/>
  <c r="S33" i="2"/>
  <c r="J33" i="2"/>
  <c r="H31" i="3" s="1"/>
  <c r="C33" i="2"/>
  <c r="AQ33" i="2" s="1"/>
  <c r="B33" i="2"/>
  <c r="AX32" i="2"/>
  <c r="AI32" i="2"/>
  <c r="AC32" i="2"/>
  <c r="S32" i="2"/>
  <c r="J32" i="2"/>
  <c r="H30" i="3" s="1"/>
  <c r="C32" i="2"/>
  <c r="AQ32" i="2" s="1"/>
  <c r="B32" i="2"/>
  <c r="AX31" i="2"/>
  <c r="AW31" i="2"/>
  <c r="AV31" i="2"/>
  <c r="AR31" i="2"/>
  <c r="AS31" i="2" s="1"/>
  <c r="AQ31" i="2"/>
  <c r="AT31" i="2" s="1"/>
  <c r="AI31" i="2"/>
  <c r="AC31" i="2"/>
  <c r="S31" i="2"/>
  <c r="J31" i="2"/>
  <c r="H29" i="3" s="1"/>
  <c r="C31" i="2"/>
  <c r="B31" i="2"/>
  <c r="AX30" i="2"/>
  <c r="AQ30" i="2"/>
  <c r="AW30" i="2" s="1"/>
  <c r="AI30" i="2"/>
  <c r="AC30" i="2"/>
  <c r="S30" i="2"/>
  <c r="J30" i="2"/>
  <c r="H28" i="3" s="1"/>
  <c r="C30" i="2"/>
  <c r="B30" i="2"/>
  <c r="AX29" i="2"/>
  <c r="AI29" i="2"/>
  <c r="AC29" i="2"/>
  <c r="S29" i="2"/>
  <c r="J29" i="2"/>
  <c r="H27" i="3" s="1"/>
  <c r="C29" i="2"/>
  <c r="AQ29" i="2" s="1"/>
  <c r="B29" i="2"/>
  <c r="AX28" i="2"/>
  <c r="AI28" i="2"/>
  <c r="AC28" i="2"/>
  <c r="S28" i="2"/>
  <c r="J28" i="2"/>
  <c r="H26" i="3" s="1"/>
  <c r="C28" i="2"/>
  <c r="AQ28" i="2" s="1"/>
  <c r="B28" i="2"/>
  <c r="AX27" i="2"/>
  <c r="AW27" i="2"/>
  <c r="AV27" i="2"/>
  <c r="AR27" i="2"/>
  <c r="AS27" i="2" s="1"/>
  <c r="AQ27" i="2"/>
  <c r="AT27" i="2" s="1"/>
  <c r="AI27" i="2"/>
  <c r="AC27" i="2"/>
  <c r="S27" i="2"/>
  <c r="J27" i="2"/>
  <c r="H25" i="3" s="1"/>
  <c r="C27" i="2"/>
  <c r="B27" i="2"/>
  <c r="AX26" i="2"/>
  <c r="AQ26" i="2"/>
  <c r="AW26" i="2" s="1"/>
  <c r="AI26" i="2"/>
  <c r="AC26" i="2"/>
  <c r="S26" i="2"/>
  <c r="J26" i="2"/>
  <c r="H24" i="3" s="1"/>
  <c r="C26" i="2"/>
  <c r="B26" i="2"/>
  <c r="AX25" i="2"/>
  <c r="AI25" i="2"/>
  <c r="AC25" i="2"/>
  <c r="S25" i="2"/>
  <c r="J25" i="2"/>
  <c r="H23" i="3" s="1"/>
  <c r="C25" i="2"/>
  <c r="AQ25" i="2" s="1"/>
  <c r="B25" i="2"/>
  <c r="AX24" i="2"/>
  <c r="AI24" i="2"/>
  <c r="AC24" i="2"/>
  <c r="S24" i="2"/>
  <c r="J24" i="2"/>
  <c r="H22" i="3" s="1"/>
  <c r="C24" i="2"/>
  <c r="AQ24" i="2" s="1"/>
  <c r="B24" i="2"/>
  <c r="AX23" i="2"/>
  <c r="AW23" i="2"/>
  <c r="AV23" i="2"/>
  <c r="AR23" i="2"/>
  <c r="AS23" i="2" s="1"/>
  <c r="AQ23" i="2"/>
  <c r="AT23" i="2" s="1"/>
  <c r="AI23" i="2"/>
  <c r="AC23" i="2"/>
  <c r="S23" i="2"/>
  <c r="J23" i="2"/>
  <c r="H21" i="3" s="1"/>
  <c r="C23" i="2"/>
  <c r="B23" i="2"/>
  <c r="AX22" i="2"/>
  <c r="AQ22" i="2"/>
  <c r="AW22" i="2" s="1"/>
  <c r="AI22" i="2"/>
  <c r="AC22" i="2"/>
  <c r="S22" i="2"/>
  <c r="J22" i="2"/>
  <c r="H20" i="3" s="1"/>
  <c r="C22" i="2"/>
  <c r="B22" i="2"/>
  <c r="AX21" i="2"/>
  <c r="AI21" i="2"/>
  <c r="AC21" i="2"/>
  <c r="S21" i="2"/>
  <c r="J21" i="2"/>
  <c r="H19" i="3" s="1"/>
  <c r="C21" i="2"/>
  <c r="AQ21" i="2" s="1"/>
  <c r="B21" i="2"/>
  <c r="AX20" i="2"/>
  <c r="AI20" i="2"/>
  <c r="AC20" i="2"/>
  <c r="S20" i="2"/>
  <c r="J20" i="2"/>
  <c r="H18" i="3" s="1"/>
  <c r="C20" i="2"/>
  <c r="AQ20" i="2" s="1"/>
  <c r="B20" i="2"/>
  <c r="AX19" i="2"/>
  <c r="AW19" i="2"/>
  <c r="AV19" i="2"/>
  <c r="AR19" i="2"/>
  <c r="AS19" i="2" s="1"/>
  <c r="AQ19" i="2"/>
  <c r="AT19" i="2" s="1"/>
  <c r="AI19" i="2"/>
  <c r="AC19" i="2"/>
  <c r="S19" i="2"/>
  <c r="J19" i="2"/>
  <c r="H17" i="3" s="1"/>
  <c r="C19" i="2"/>
  <c r="B19" i="2"/>
  <c r="AX18" i="2"/>
  <c r="AQ18" i="2"/>
  <c r="AW18" i="2" s="1"/>
  <c r="AI18" i="2"/>
  <c r="AC18" i="2"/>
  <c r="S18" i="2"/>
  <c r="J18" i="2"/>
  <c r="H16" i="3" s="1"/>
  <c r="C18" i="2"/>
  <c r="B18" i="2"/>
  <c r="AX17" i="2"/>
  <c r="AI17" i="2"/>
  <c r="AC17" i="2"/>
  <c r="S17" i="2"/>
  <c r="J17" i="2"/>
  <c r="H15" i="3" s="1"/>
  <c r="C17" i="2"/>
  <c r="AQ17" i="2" s="1"/>
  <c r="B17" i="2"/>
  <c r="AX16" i="2"/>
  <c r="AI16" i="2"/>
  <c r="AC16" i="2"/>
  <c r="S16" i="2"/>
  <c r="J16" i="2"/>
  <c r="H14" i="3" s="1"/>
  <c r="C16" i="2"/>
  <c r="AQ16" i="2" s="1"/>
  <c r="B16" i="2"/>
  <c r="A16" i="2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2" i="2"/>
  <c r="A13" i="2" s="1"/>
  <c r="A14" i="2" s="1"/>
  <c r="A15" i="2" s="1"/>
  <c r="B15" i="2"/>
  <c r="C15" i="2"/>
  <c r="AQ15" i="2" s="1"/>
  <c r="J15" i="2"/>
  <c r="H13" i="3" s="1"/>
  <c r="S15" i="2"/>
  <c r="AC15" i="2"/>
  <c r="AI15" i="2"/>
  <c r="AX15" i="2"/>
  <c r="W960" i="3" l="1"/>
  <c r="U520" i="3"/>
  <c r="G73" i="7"/>
  <c r="K77" i="15"/>
  <c r="G74" i="7"/>
  <c r="K78" i="15"/>
  <c r="G192" i="7"/>
  <c r="K196" i="15"/>
  <c r="G240" i="7"/>
  <c r="K244" i="15"/>
  <c r="G397" i="7"/>
  <c r="K401" i="15"/>
  <c r="G398" i="7"/>
  <c r="K402" i="15"/>
  <c r="G405" i="7"/>
  <c r="K409" i="15"/>
  <c r="G406" i="7"/>
  <c r="K410" i="15"/>
  <c r="G416" i="7"/>
  <c r="K420" i="15"/>
  <c r="G432" i="7"/>
  <c r="K436" i="15"/>
  <c r="G476" i="7"/>
  <c r="K480" i="15"/>
  <c r="G492" i="7"/>
  <c r="K496" i="15"/>
  <c r="G508" i="7"/>
  <c r="K512" i="15"/>
  <c r="G524" i="7"/>
  <c r="K528" i="15"/>
  <c r="G564" i="7"/>
  <c r="K568" i="15"/>
  <c r="W518" i="3"/>
  <c r="G620" i="7"/>
  <c r="K624" i="15"/>
  <c r="G636" i="7"/>
  <c r="K640" i="15"/>
  <c r="G652" i="7"/>
  <c r="K656" i="15"/>
  <c r="G736" i="7"/>
  <c r="K740" i="15"/>
  <c r="G752" i="7"/>
  <c r="K756" i="15"/>
  <c r="G786" i="7"/>
  <c r="K790" i="15"/>
  <c r="G793" i="7"/>
  <c r="K797" i="15"/>
  <c r="G809" i="7"/>
  <c r="K813" i="15"/>
  <c r="G837" i="7"/>
  <c r="K841" i="15"/>
  <c r="G838" i="7"/>
  <c r="K842" i="15"/>
  <c r="G867" i="7"/>
  <c r="K871" i="15"/>
  <c r="G893" i="7"/>
  <c r="K897" i="15"/>
  <c r="G894" i="7"/>
  <c r="K898" i="15"/>
  <c r="G895" i="7"/>
  <c r="K899" i="15"/>
  <c r="G909" i="7"/>
  <c r="K913" i="15"/>
  <c r="G983" i="7"/>
  <c r="K987" i="15"/>
  <c r="G1007" i="7"/>
  <c r="K1011" i="15"/>
  <c r="G1008" i="7"/>
  <c r="K1012" i="15"/>
  <c r="G1011" i="7"/>
  <c r="K1015" i="15"/>
  <c r="G1012" i="7"/>
  <c r="K1016" i="15"/>
  <c r="G1016" i="7"/>
  <c r="K1020" i="15"/>
  <c r="G1054" i="7"/>
  <c r="K1058" i="15"/>
  <c r="G1055" i="7"/>
  <c r="K1059" i="15"/>
  <c r="G62" i="7"/>
  <c r="K66" i="15"/>
  <c r="G190" i="7"/>
  <c r="K194" i="15"/>
  <c r="G198" i="7"/>
  <c r="K202" i="15"/>
  <c r="G234" i="7"/>
  <c r="K238" i="15"/>
  <c r="G250" i="7"/>
  <c r="K254" i="15"/>
  <c r="G302" i="7"/>
  <c r="K306" i="15"/>
  <c r="G334" i="7"/>
  <c r="K338" i="15"/>
  <c r="G414" i="7"/>
  <c r="K418" i="15"/>
  <c r="G430" i="7"/>
  <c r="K434" i="15"/>
  <c r="G474" i="7"/>
  <c r="K478" i="15"/>
  <c r="G490" i="7"/>
  <c r="K494" i="15"/>
  <c r="G506" i="7"/>
  <c r="K510" i="15"/>
  <c r="G522" i="7"/>
  <c r="K526" i="15"/>
  <c r="G594" i="7"/>
  <c r="K598" i="15"/>
  <c r="G630" i="7"/>
  <c r="K634" i="15"/>
  <c r="G646" i="7"/>
  <c r="K650" i="15"/>
  <c r="G662" i="7"/>
  <c r="K666" i="15"/>
  <c r="AU628" i="3"/>
  <c r="K682" i="15"/>
  <c r="G696" i="7"/>
  <c r="K700" i="15"/>
  <c r="G740" i="7"/>
  <c r="K744" i="15"/>
  <c r="G741" i="7"/>
  <c r="K745" i="15"/>
  <c r="G763" i="7"/>
  <c r="K767" i="15"/>
  <c r="U743" i="3"/>
  <c r="G794" i="7"/>
  <c r="K798" i="15"/>
  <c r="G795" i="7"/>
  <c r="K799" i="15"/>
  <c r="V747" i="3"/>
  <c r="G798" i="7"/>
  <c r="K802" i="15"/>
  <c r="V759" i="3"/>
  <c r="G825" i="7"/>
  <c r="K829" i="15"/>
  <c r="G826" i="7"/>
  <c r="K830" i="15"/>
  <c r="G871" i="7"/>
  <c r="K875" i="15"/>
  <c r="G872" i="7"/>
  <c r="K876" i="15"/>
  <c r="G890" i="7"/>
  <c r="K894" i="15"/>
  <c r="G891" i="7"/>
  <c r="K895" i="15"/>
  <c r="G913" i="7"/>
  <c r="K917" i="15"/>
  <c r="G914" i="7"/>
  <c r="K918" i="15"/>
  <c r="G959" i="7"/>
  <c r="K963" i="15"/>
  <c r="G232" i="7"/>
  <c r="K236" i="15"/>
  <c r="G248" i="7"/>
  <c r="K252" i="15"/>
  <c r="G258" i="7"/>
  <c r="K262" i="15"/>
  <c r="G291" i="7"/>
  <c r="K295" i="15"/>
  <c r="G292" i="7"/>
  <c r="K296" i="15"/>
  <c r="G424" i="7"/>
  <c r="K428" i="15"/>
  <c r="G440" i="7"/>
  <c r="K444" i="15"/>
  <c r="G468" i="7"/>
  <c r="K472" i="15"/>
  <c r="G484" i="7"/>
  <c r="K488" i="15"/>
  <c r="G500" i="7"/>
  <c r="K504" i="15"/>
  <c r="G516" i="7"/>
  <c r="K520" i="15"/>
  <c r="G532" i="7"/>
  <c r="K536" i="15"/>
  <c r="G556" i="7"/>
  <c r="K560" i="15"/>
  <c r="G592" i="7"/>
  <c r="K596" i="15"/>
  <c r="G628" i="7"/>
  <c r="K632" i="15"/>
  <c r="G644" i="7"/>
  <c r="K648" i="15"/>
  <c r="G660" i="7"/>
  <c r="K664" i="15"/>
  <c r="G674" i="7"/>
  <c r="K678" i="15"/>
  <c r="W628" i="3"/>
  <c r="G688" i="7"/>
  <c r="K692" i="15"/>
  <c r="G693" i="7"/>
  <c r="K697" i="15"/>
  <c r="G694" i="7"/>
  <c r="K698" i="15"/>
  <c r="G700" i="7"/>
  <c r="K704" i="15"/>
  <c r="G760" i="7"/>
  <c r="K764" i="15"/>
  <c r="G761" i="7"/>
  <c r="K765" i="15"/>
  <c r="G778" i="7"/>
  <c r="K782" i="15"/>
  <c r="G779" i="7"/>
  <c r="K783" i="15"/>
  <c r="G789" i="7"/>
  <c r="K793" i="15"/>
  <c r="G802" i="7"/>
  <c r="K806" i="15"/>
  <c r="G805" i="7"/>
  <c r="K809" i="15"/>
  <c r="G845" i="7"/>
  <c r="K849" i="15"/>
  <c r="G846" i="7"/>
  <c r="K850" i="15"/>
  <c r="G886" i="7"/>
  <c r="K890" i="15"/>
  <c r="G887" i="7"/>
  <c r="K891" i="15"/>
  <c r="G888" i="7"/>
  <c r="K892" i="15"/>
  <c r="G929" i="7"/>
  <c r="K933" i="15"/>
  <c r="G930" i="7"/>
  <c r="K934" i="15"/>
  <c r="G931" i="7"/>
  <c r="K935" i="15"/>
  <c r="G967" i="7"/>
  <c r="K971" i="15"/>
  <c r="W948" i="3"/>
  <c r="K1002" i="15"/>
  <c r="G1031" i="7"/>
  <c r="K1035" i="15"/>
  <c r="G1032" i="7"/>
  <c r="K1036" i="15"/>
  <c r="G1047" i="7"/>
  <c r="K1051" i="15"/>
  <c r="G65" i="7"/>
  <c r="K69" i="15"/>
  <c r="G66" i="7"/>
  <c r="K70" i="15"/>
  <c r="G200" i="7"/>
  <c r="K204" i="15"/>
  <c r="G242" i="7"/>
  <c r="K246" i="15"/>
  <c r="G256" i="7"/>
  <c r="K260" i="15"/>
  <c r="G267" i="7"/>
  <c r="K271" i="15"/>
  <c r="G268" i="7"/>
  <c r="K272" i="15"/>
  <c r="G384" i="7"/>
  <c r="K388" i="15"/>
  <c r="G422" i="7"/>
  <c r="K426" i="15"/>
  <c r="G438" i="7"/>
  <c r="K442" i="15"/>
  <c r="G466" i="7"/>
  <c r="K470" i="15"/>
  <c r="G482" i="7"/>
  <c r="K486" i="15"/>
  <c r="G498" i="7"/>
  <c r="K502" i="15"/>
  <c r="G514" i="7"/>
  <c r="K518" i="15"/>
  <c r="G530" i="7"/>
  <c r="K534" i="15"/>
  <c r="G549" i="7"/>
  <c r="K553" i="15"/>
  <c r="G550" i="7"/>
  <c r="K554" i="15"/>
  <c r="G566" i="7"/>
  <c r="K570" i="15"/>
  <c r="G572" i="7"/>
  <c r="K576" i="15"/>
  <c r="G622" i="7"/>
  <c r="K626" i="15"/>
  <c r="G638" i="7"/>
  <c r="K642" i="15"/>
  <c r="G654" i="7"/>
  <c r="K658" i="15"/>
  <c r="G708" i="7"/>
  <c r="K712" i="15"/>
  <c r="G709" i="7"/>
  <c r="K713" i="15"/>
  <c r="G710" i="7"/>
  <c r="K714" i="15"/>
  <c r="G766" i="7"/>
  <c r="K770" i="15"/>
  <c r="G767" i="7"/>
  <c r="K771" i="15"/>
  <c r="V752" i="3"/>
  <c r="G803" i="7"/>
  <c r="K807" i="15"/>
  <c r="G817" i="7"/>
  <c r="K821" i="15"/>
  <c r="G818" i="7"/>
  <c r="K822" i="15"/>
  <c r="G833" i="7"/>
  <c r="K837" i="15"/>
  <c r="G858" i="7"/>
  <c r="K862" i="15"/>
  <c r="W855" i="3"/>
  <c r="K909" i="15"/>
  <c r="G925" i="7"/>
  <c r="K929" i="15"/>
  <c r="G926" i="7"/>
  <c r="K930" i="15"/>
  <c r="G927" i="7"/>
  <c r="K931" i="15"/>
  <c r="G952" i="7"/>
  <c r="K956" i="15"/>
  <c r="G971" i="7"/>
  <c r="K975" i="15"/>
  <c r="U948" i="3"/>
  <c r="G1015" i="7"/>
  <c r="K1019" i="15"/>
  <c r="G1018" i="7"/>
  <c r="K1022" i="15"/>
  <c r="N22" i="3"/>
  <c r="R22" i="3" s="1"/>
  <c r="B72" i="7"/>
  <c r="N29" i="3"/>
  <c r="R29" i="3" s="1"/>
  <c r="B79" i="7"/>
  <c r="AU34" i="3"/>
  <c r="G84" i="7"/>
  <c r="B47" i="3"/>
  <c r="W82" i="3"/>
  <c r="G132" i="7"/>
  <c r="B93" i="3"/>
  <c r="W106" i="3"/>
  <c r="G156" i="7"/>
  <c r="W126" i="3"/>
  <c r="G176" i="7"/>
  <c r="B181" i="7"/>
  <c r="B189" i="7"/>
  <c r="B195" i="7"/>
  <c r="W152" i="3"/>
  <c r="G202" i="7"/>
  <c r="W174" i="3"/>
  <c r="G224" i="7"/>
  <c r="N178" i="3"/>
  <c r="R178" i="3" s="1"/>
  <c r="B228" i="7"/>
  <c r="B276" i="7"/>
  <c r="N226" i="3"/>
  <c r="R226" i="3" s="1"/>
  <c r="N247" i="3"/>
  <c r="R247" i="3" s="1"/>
  <c r="K301" i="15" s="1"/>
  <c r="B297" i="7"/>
  <c r="W262" i="3"/>
  <c r="G312" i="7"/>
  <c r="U262" i="3"/>
  <c r="N329" i="3"/>
  <c r="R329" i="3" s="1"/>
  <c r="K383" i="15" s="1"/>
  <c r="B379" i="7"/>
  <c r="N333" i="3"/>
  <c r="R333" i="3" s="1"/>
  <c r="B383" i="7"/>
  <c r="B392" i="7"/>
  <c r="N342" i="3"/>
  <c r="R342" i="3" s="1"/>
  <c r="W410" i="3"/>
  <c r="G460" i="7"/>
  <c r="B412" i="3"/>
  <c r="B69" i="7"/>
  <c r="B71" i="7"/>
  <c r="AU30" i="3"/>
  <c r="G80" i="7"/>
  <c r="U34" i="3"/>
  <c r="N41" i="3"/>
  <c r="R41" i="3" s="1"/>
  <c r="B91" i="7"/>
  <c r="W56" i="3"/>
  <c r="G106" i="7"/>
  <c r="W72" i="3"/>
  <c r="G122" i="7"/>
  <c r="W88" i="3"/>
  <c r="G138" i="7"/>
  <c r="W104" i="3"/>
  <c r="G154" i="7"/>
  <c r="B171" i="7"/>
  <c r="U132" i="3"/>
  <c r="G182" i="7"/>
  <c r="B187" i="7"/>
  <c r="W144" i="3"/>
  <c r="G194" i="7"/>
  <c r="U148" i="3"/>
  <c r="B150" i="3"/>
  <c r="W150" i="3"/>
  <c r="U152" i="3"/>
  <c r="B155" i="3"/>
  <c r="U160" i="3"/>
  <c r="G210" i="7"/>
  <c r="B170" i="3"/>
  <c r="B300" i="7"/>
  <c r="N250" i="3"/>
  <c r="R250" i="3" s="1"/>
  <c r="B326" i="7"/>
  <c r="N276" i="3"/>
  <c r="R276" i="3" s="1"/>
  <c r="K330" i="15" s="1"/>
  <c r="B330" i="7"/>
  <c r="N280" i="3"/>
  <c r="R280" i="3" s="1"/>
  <c r="K334" i="15" s="1"/>
  <c r="W290" i="3"/>
  <c r="G340" i="7"/>
  <c r="U290" i="3"/>
  <c r="AU310" i="3"/>
  <c r="G360" i="7"/>
  <c r="W310" i="3"/>
  <c r="U310" i="3"/>
  <c r="B412" i="7"/>
  <c r="N362" i="3"/>
  <c r="R362" i="3" s="1"/>
  <c r="K416" i="15" s="1"/>
  <c r="B394" i="3"/>
  <c r="B456" i="7"/>
  <c r="N406" i="3"/>
  <c r="R406" i="3" s="1"/>
  <c r="K460" i="15" s="1"/>
  <c r="B488" i="7"/>
  <c r="N438" i="3"/>
  <c r="R438" i="3" s="1"/>
  <c r="B82" i="7"/>
  <c r="AU50" i="3"/>
  <c r="G100" i="7"/>
  <c r="B173" i="7"/>
  <c r="B244" i="7"/>
  <c r="N194" i="3"/>
  <c r="R194" i="3" s="1"/>
  <c r="B254" i="7"/>
  <c r="N204" i="3"/>
  <c r="R204" i="3" s="1"/>
  <c r="B26" i="3"/>
  <c r="B36" i="3"/>
  <c r="N37" i="3"/>
  <c r="R37" i="3" s="1"/>
  <c r="K91" i="15" s="1"/>
  <c r="B87" i="7"/>
  <c r="U50" i="3"/>
  <c r="W96" i="3"/>
  <c r="G146" i="7"/>
  <c r="B165" i="7"/>
  <c r="W146" i="3"/>
  <c r="G196" i="7"/>
  <c r="U168" i="3"/>
  <c r="G218" i="7"/>
  <c r="B275" i="7"/>
  <c r="N225" i="3"/>
  <c r="R225" i="3" s="1"/>
  <c r="B233" i="3"/>
  <c r="G310" i="7"/>
  <c r="W260" i="3"/>
  <c r="B382" i="7"/>
  <c r="N332" i="3"/>
  <c r="R332" i="3" s="1"/>
  <c r="B428" i="7"/>
  <c r="N378" i="3"/>
  <c r="R378" i="3" s="1"/>
  <c r="K432" i="15" s="1"/>
  <c r="B472" i="7"/>
  <c r="N422" i="3"/>
  <c r="R422" i="3" s="1"/>
  <c r="B504" i="7"/>
  <c r="N454" i="3"/>
  <c r="R454" i="3" s="1"/>
  <c r="N14" i="3"/>
  <c r="R14" i="3" s="1"/>
  <c r="B64" i="7"/>
  <c r="B65" i="7"/>
  <c r="B66" i="7"/>
  <c r="B67" i="7"/>
  <c r="N18" i="3"/>
  <c r="R18" i="3" s="1"/>
  <c r="B68" i="7"/>
  <c r="N26" i="3"/>
  <c r="R26" i="3" s="1"/>
  <c r="B76" i="7"/>
  <c r="U30" i="3"/>
  <c r="B86" i="7"/>
  <c r="N42" i="3"/>
  <c r="R42" i="3" s="1"/>
  <c r="K96" i="15" s="1"/>
  <c r="N45" i="3"/>
  <c r="R45" i="3" s="1"/>
  <c r="B95" i="7"/>
  <c r="B102" i="7"/>
  <c r="N54" i="3"/>
  <c r="R54" i="3" s="1"/>
  <c r="K108" i="15" s="1"/>
  <c r="B109" i="7"/>
  <c r="N62" i="3"/>
  <c r="R62" i="3" s="1"/>
  <c r="K116" i="15" s="1"/>
  <c r="B117" i="7"/>
  <c r="N70" i="3"/>
  <c r="R70" i="3" s="1"/>
  <c r="K124" i="15" s="1"/>
  <c r="B125" i="7"/>
  <c r="N78" i="3"/>
  <c r="R78" i="3" s="1"/>
  <c r="K132" i="15" s="1"/>
  <c r="B133" i="7"/>
  <c r="N86" i="3"/>
  <c r="R86" i="3" s="1"/>
  <c r="K140" i="15" s="1"/>
  <c r="B141" i="7"/>
  <c r="N94" i="3"/>
  <c r="R94" i="3" s="1"/>
  <c r="K148" i="15" s="1"/>
  <c r="B149" i="7"/>
  <c r="N102" i="3"/>
  <c r="R102" i="3" s="1"/>
  <c r="K156" i="15" s="1"/>
  <c r="B157" i="7"/>
  <c r="B163" i="7"/>
  <c r="N116" i="3"/>
  <c r="R116" i="3" s="1"/>
  <c r="K170" i="15" s="1"/>
  <c r="N118" i="3"/>
  <c r="R118" i="3" s="1"/>
  <c r="K172" i="15" s="1"/>
  <c r="N120" i="3"/>
  <c r="R120" i="3" s="1"/>
  <c r="K174" i="15" s="1"/>
  <c r="N122" i="3"/>
  <c r="R122" i="3" s="1"/>
  <c r="K176" i="15" s="1"/>
  <c r="N130" i="3"/>
  <c r="R130" i="3" s="1"/>
  <c r="K184" i="15" s="1"/>
  <c r="N138" i="3"/>
  <c r="R138" i="3" s="1"/>
  <c r="K192" i="15" s="1"/>
  <c r="U140" i="3"/>
  <c r="W142" i="3"/>
  <c r="U144" i="3"/>
  <c r="N158" i="3"/>
  <c r="R158" i="3" s="1"/>
  <c r="K212" i="15" s="1"/>
  <c r="W166" i="3"/>
  <c r="G216" i="7"/>
  <c r="B220" i="7"/>
  <c r="N170" i="3"/>
  <c r="R170" i="3" s="1"/>
  <c r="K224" i="15" s="1"/>
  <c r="B230" i="7"/>
  <c r="N180" i="3"/>
  <c r="R180" i="3" s="1"/>
  <c r="N186" i="3"/>
  <c r="R186" i="3" s="1"/>
  <c r="B236" i="7"/>
  <c r="B246" i="7"/>
  <c r="N196" i="3"/>
  <c r="R196" i="3" s="1"/>
  <c r="B262" i="7"/>
  <c r="N212" i="3"/>
  <c r="R212" i="3" s="1"/>
  <c r="K266" i="15" s="1"/>
  <c r="B274" i="7"/>
  <c r="N224" i="3"/>
  <c r="R224" i="3" s="1"/>
  <c r="K278" i="15" s="1"/>
  <c r="N229" i="3"/>
  <c r="R229" i="3" s="1"/>
  <c r="B279" i="7"/>
  <c r="N237" i="3"/>
  <c r="R237" i="3" s="1"/>
  <c r="B287" i="7"/>
  <c r="B299" i="7"/>
  <c r="N249" i="3"/>
  <c r="R249" i="3" s="1"/>
  <c r="W258" i="3"/>
  <c r="G308" i="7"/>
  <c r="U258" i="3"/>
  <c r="G357" i="7"/>
  <c r="V307" i="3"/>
  <c r="B376" i="7"/>
  <c r="N326" i="3"/>
  <c r="R326" i="3" s="1"/>
  <c r="K380" i="15" s="1"/>
  <c r="B381" i="7"/>
  <c r="N331" i="3"/>
  <c r="R331" i="3" s="1"/>
  <c r="AU350" i="3"/>
  <c r="G400" i="7"/>
  <c r="W350" i="3"/>
  <c r="V350" i="3"/>
  <c r="U350" i="3"/>
  <c r="W402" i="3"/>
  <c r="G452" i="7"/>
  <c r="B98" i="7"/>
  <c r="W58" i="3"/>
  <c r="G108" i="7"/>
  <c r="W66" i="3"/>
  <c r="G116" i="7"/>
  <c r="W74" i="3"/>
  <c r="G124" i="7"/>
  <c r="W90" i="3"/>
  <c r="G140" i="7"/>
  <c r="W98" i="3"/>
  <c r="G148" i="7"/>
  <c r="W134" i="3"/>
  <c r="G184" i="7"/>
  <c r="B136" i="3"/>
  <c r="W154" i="3"/>
  <c r="G204" i="7"/>
  <c r="W162" i="3"/>
  <c r="G212" i="7"/>
  <c r="B222" i="7"/>
  <c r="N172" i="3"/>
  <c r="R172" i="3" s="1"/>
  <c r="K226" i="15" s="1"/>
  <c r="N188" i="3"/>
  <c r="R188" i="3" s="1"/>
  <c r="B238" i="7"/>
  <c r="B203" i="3"/>
  <c r="G342" i="7"/>
  <c r="W292" i="3"/>
  <c r="B305" i="3"/>
  <c r="B18" i="3"/>
  <c r="B70" i="7"/>
  <c r="B78" i="7"/>
  <c r="N31" i="3"/>
  <c r="R31" i="3" s="1"/>
  <c r="B81" i="7"/>
  <c r="B90" i="7"/>
  <c r="N47" i="3"/>
  <c r="R47" i="3" s="1"/>
  <c r="B97" i="7"/>
  <c r="W64" i="3"/>
  <c r="G114" i="7"/>
  <c r="W80" i="3"/>
  <c r="G130" i="7"/>
  <c r="U124" i="3"/>
  <c r="G174" i="7"/>
  <c r="B179" i="7"/>
  <c r="B62" i="7"/>
  <c r="B63" i="7"/>
  <c r="N19" i="3"/>
  <c r="R19" i="3" s="1"/>
  <c r="N20" i="3"/>
  <c r="R20" i="3" s="1"/>
  <c r="B73" i="7"/>
  <c r="B74" i="7"/>
  <c r="B75" i="7"/>
  <c r="N27" i="3"/>
  <c r="R27" i="3" s="1"/>
  <c r="V30" i="3"/>
  <c r="N33" i="3"/>
  <c r="R33" i="3" s="1"/>
  <c r="B83" i="7"/>
  <c r="N35" i="3"/>
  <c r="R35" i="3" s="1"/>
  <c r="B85" i="7"/>
  <c r="N38" i="3"/>
  <c r="R38" i="3" s="1"/>
  <c r="K92" i="15" s="1"/>
  <c r="N39" i="3"/>
  <c r="R39" i="3" s="1"/>
  <c r="N40" i="3"/>
  <c r="R40" i="3" s="1"/>
  <c r="B94" i="7"/>
  <c r="N46" i="3"/>
  <c r="R46" i="3" s="1"/>
  <c r="K100" i="15" s="1"/>
  <c r="N49" i="3"/>
  <c r="R49" i="3" s="1"/>
  <c r="B99" i="7"/>
  <c r="N51" i="3"/>
  <c r="R51" i="3" s="1"/>
  <c r="B101" i="7"/>
  <c r="B107" i="7"/>
  <c r="N60" i="3"/>
  <c r="R60" i="3" s="1"/>
  <c r="K114" i="15" s="1"/>
  <c r="B115" i="7"/>
  <c r="N68" i="3"/>
  <c r="R68" i="3" s="1"/>
  <c r="K122" i="15" s="1"/>
  <c r="B123" i="7"/>
  <c r="N76" i="3"/>
  <c r="R76" i="3" s="1"/>
  <c r="K130" i="15" s="1"/>
  <c r="B131" i="7"/>
  <c r="N84" i="3"/>
  <c r="R84" i="3" s="1"/>
  <c r="K138" i="15" s="1"/>
  <c r="B139" i="7"/>
  <c r="N92" i="3"/>
  <c r="R92" i="3" s="1"/>
  <c r="K146" i="15" s="1"/>
  <c r="B147" i="7"/>
  <c r="N100" i="3"/>
  <c r="R100" i="3" s="1"/>
  <c r="K154" i="15" s="1"/>
  <c r="B155" i="7"/>
  <c r="N108" i="3"/>
  <c r="R108" i="3" s="1"/>
  <c r="K162" i="15" s="1"/>
  <c r="N110" i="3"/>
  <c r="R110" i="3" s="1"/>
  <c r="K164" i="15" s="1"/>
  <c r="N112" i="3"/>
  <c r="R112" i="3" s="1"/>
  <c r="K166" i="15" s="1"/>
  <c r="N114" i="3"/>
  <c r="R114" i="3" s="1"/>
  <c r="K168" i="15" s="1"/>
  <c r="N128" i="3"/>
  <c r="R128" i="3" s="1"/>
  <c r="K182" i="15" s="1"/>
  <c r="N136" i="3"/>
  <c r="R136" i="3" s="1"/>
  <c r="K190" i="15" s="1"/>
  <c r="B197" i="7"/>
  <c r="B203" i="7"/>
  <c r="N156" i="3"/>
  <c r="R156" i="3" s="1"/>
  <c r="K210" i="15" s="1"/>
  <c r="N164" i="3"/>
  <c r="R164" i="3" s="1"/>
  <c r="K218" i="15" s="1"/>
  <c r="U176" i="3"/>
  <c r="G226" i="7"/>
  <c r="AU220" i="3"/>
  <c r="G270" i="7"/>
  <c r="W220" i="3"/>
  <c r="V220" i="3"/>
  <c r="U220" i="3"/>
  <c r="N227" i="3"/>
  <c r="R227" i="3" s="1"/>
  <c r="B277" i="7"/>
  <c r="B286" i="7"/>
  <c r="N236" i="3"/>
  <c r="R236" i="3" s="1"/>
  <c r="B298" i="7"/>
  <c r="N248" i="3"/>
  <c r="R248" i="3" s="1"/>
  <c r="K302" i="15" s="1"/>
  <c r="W264" i="3"/>
  <c r="G314" i="7"/>
  <c r="B324" i="7"/>
  <c r="N274" i="3"/>
  <c r="R274" i="3" s="1"/>
  <c r="K328" i="15" s="1"/>
  <c r="B328" i="7"/>
  <c r="N278" i="3"/>
  <c r="R278" i="3" s="1"/>
  <c r="K332" i="15" s="1"/>
  <c r="G344" i="7"/>
  <c r="W294" i="3"/>
  <c r="U294" i="3"/>
  <c r="B380" i="7"/>
  <c r="N330" i="3"/>
  <c r="R330" i="3" s="1"/>
  <c r="N343" i="3"/>
  <c r="R343" i="3" s="1"/>
  <c r="B393" i="7"/>
  <c r="AU346" i="3"/>
  <c r="G396" i="7"/>
  <c r="V346" i="3"/>
  <c r="AU354" i="3"/>
  <c r="G404" i="7"/>
  <c r="B420" i="7"/>
  <c r="N370" i="3"/>
  <c r="R370" i="3" s="1"/>
  <c r="K424" i="15" s="1"/>
  <c r="B436" i="7"/>
  <c r="N386" i="3"/>
  <c r="R386" i="3" s="1"/>
  <c r="K440" i="15" s="1"/>
  <c r="B448" i="7"/>
  <c r="N398" i="3"/>
  <c r="R398" i="3" s="1"/>
  <c r="K452" i="15" s="1"/>
  <c r="B464" i="7"/>
  <c r="N414" i="3"/>
  <c r="R414" i="3" s="1"/>
  <c r="B480" i="7"/>
  <c r="N430" i="3"/>
  <c r="R430" i="3" s="1"/>
  <c r="B496" i="7"/>
  <c r="N446" i="3"/>
  <c r="R446" i="3" s="1"/>
  <c r="N487" i="3"/>
  <c r="R487" i="3" s="1"/>
  <c r="B537" i="7"/>
  <c r="N495" i="3"/>
  <c r="R495" i="3" s="1"/>
  <c r="B545" i="7"/>
  <c r="U534" i="3"/>
  <c r="G584" i="7"/>
  <c r="N617" i="3"/>
  <c r="R617" i="3" s="1"/>
  <c r="B667" i="7"/>
  <c r="N621" i="3"/>
  <c r="R621" i="3" s="1"/>
  <c r="B671" i="7"/>
  <c r="AU630" i="3"/>
  <c r="G680" i="7"/>
  <c r="N641" i="3"/>
  <c r="R641" i="3" s="1"/>
  <c r="B691" i="7"/>
  <c r="N653" i="3"/>
  <c r="R653" i="3" s="1"/>
  <c r="K707" i="15" s="1"/>
  <c r="B703" i="7"/>
  <c r="N657" i="3"/>
  <c r="R657" i="3" s="1"/>
  <c r="K711" i="15" s="1"/>
  <c r="B707" i="7"/>
  <c r="N665" i="3"/>
  <c r="R665" i="3" s="1"/>
  <c r="B715" i="7"/>
  <c r="N672" i="3"/>
  <c r="R672" i="3" s="1"/>
  <c r="K726" i="15" s="1"/>
  <c r="B722" i="7"/>
  <c r="N676" i="3"/>
  <c r="R676" i="3" s="1"/>
  <c r="B726" i="7"/>
  <c r="W678" i="3"/>
  <c r="G728" i="7"/>
  <c r="N722" i="3"/>
  <c r="R722" i="3" s="1"/>
  <c r="B772" i="7"/>
  <c r="W740" i="3"/>
  <c r="G790" i="7"/>
  <c r="V756" i="3"/>
  <c r="G806" i="7"/>
  <c r="W760" i="3"/>
  <c r="G810" i="7"/>
  <c r="N784" i="3"/>
  <c r="R784" i="3" s="1"/>
  <c r="N791" i="3"/>
  <c r="R791" i="3" s="1"/>
  <c r="N792" i="3"/>
  <c r="R792" i="3" s="1"/>
  <c r="N799" i="3"/>
  <c r="R799" i="3" s="1"/>
  <c r="N800" i="3"/>
  <c r="R800" i="3" s="1"/>
  <c r="K854" i="15" s="1"/>
  <c r="N801" i="3"/>
  <c r="R801" i="3" s="1"/>
  <c r="N802" i="3"/>
  <c r="R802" i="3" s="1"/>
  <c r="N804" i="3"/>
  <c r="R804" i="3" s="1"/>
  <c r="N805" i="3"/>
  <c r="R805" i="3" s="1"/>
  <c r="N806" i="3"/>
  <c r="R806" i="3" s="1"/>
  <c r="N812" i="3"/>
  <c r="R812" i="3" s="1"/>
  <c r="N815" i="3"/>
  <c r="R815" i="3" s="1"/>
  <c r="K869" i="15" s="1"/>
  <c r="B865" i="7"/>
  <c r="N832" i="3"/>
  <c r="R832" i="3" s="1"/>
  <c r="N833" i="3"/>
  <c r="R833" i="3" s="1"/>
  <c r="N834" i="3"/>
  <c r="R834" i="3" s="1"/>
  <c r="N842" i="3"/>
  <c r="R842" i="3" s="1"/>
  <c r="K896" i="15" s="1"/>
  <c r="B892" i="7"/>
  <c r="N846" i="3"/>
  <c r="R846" i="3" s="1"/>
  <c r="B896" i="7"/>
  <c r="N851" i="3"/>
  <c r="R851" i="3" s="1"/>
  <c r="K905" i="15" s="1"/>
  <c r="N852" i="3"/>
  <c r="R852" i="3" s="1"/>
  <c r="N853" i="3"/>
  <c r="R853" i="3" s="1"/>
  <c r="N856" i="3"/>
  <c r="R856" i="3" s="1"/>
  <c r="N857" i="3"/>
  <c r="R857" i="3" s="1"/>
  <c r="V859" i="3"/>
  <c r="N860" i="3"/>
  <c r="R860" i="3" s="1"/>
  <c r="K914" i="15" s="1"/>
  <c r="N861" i="3"/>
  <c r="R861" i="3" s="1"/>
  <c r="V864" i="3"/>
  <c r="N867" i="3"/>
  <c r="R867" i="3" s="1"/>
  <c r="K921" i="15" s="1"/>
  <c r="N871" i="3"/>
  <c r="R871" i="3" s="1"/>
  <c r="K925" i="15" s="1"/>
  <c r="N872" i="3"/>
  <c r="R872" i="3" s="1"/>
  <c r="K926" i="15" s="1"/>
  <c r="N873" i="3"/>
  <c r="R873" i="3" s="1"/>
  <c r="K927" i="15" s="1"/>
  <c r="N882" i="3"/>
  <c r="R882" i="3" s="1"/>
  <c r="B932" i="7"/>
  <c r="N888" i="3"/>
  <c r="R888" i="3" s="1"/>
  <c r="K942" i="15" s="1"/>
  <c r="N892" i="3"/>
  <c r="R892" i="3" s="1"/>
  <c r="N893" i="3"/>
  <c r="R893" i="3" s="1"/>
  <c r="K947" i="15" s="1"/>
  <c r="N896" i="3"/>
  <c r="R896" i="3" s="1"/>
  <c r="N897" i="3"/>
  <c r="R897" i="3" s="1"/>
  <c r="K951" i="15" s="1"/>
  <c r="N903" i="3"/>
  <c r="R903" i="3" s="1"/>
  <c r="B953" i="7"/>
  <c r="N905" i="3"/>
  <c r="R905" i="3" s="1"/>
  <c r="K959" i="15" s="1"/>
  <c r="V909" i="3"/>
  <c r="N918" i="3"/>
  <c r="R918" i="3" s="1"/>
  <c r="B968" i="7"/>
  <c r="N925" i="3"/>
  <c r="R925" i="3" s="1"/>
  <c r="N936" i="3"/>
  <c r="R936" i="3" s="1"/>
  <c r="N944" i="3"/>
  <c r="R944" i="3" s="1"/>
  <c r="N945" i="3"/>
  <c r="R945" i="3" s="1"/>
  <c r="K999" i="15" s="1"/>
  <c r="N947" i="3"/>
  <c r="R947" i="3" s="1"/>
  <c r="K1001" i="15" s="1"/>
  <c r="B997" i="7"/>
  <c r="V948" i="3"/>
  <c r="N952" i="3"/>
  <c r="R952" i="3" s="1"/>
  <c r="K1006" i="15" s="1"/>
  <c r="N971" i="3"/>
  <c r="R971" i="3" s="1"/>
  <c r="B1021" i="7"/>
  <c r="N976" i="3"/>
  <c r="R976" i="3" s="1"/>
  <c r="K1030" i="15" s="1"/>
  <c r="N979" i="3"/>
  <c r="R979" i="3" s="1"/>
  <c r="B1029" i="7"/>
  <c r="N988" i="3"/>
  <c r="R988" i="3" s="1"/>
  <c r="K1042" i="15" s="1"/>
  <c r="N1006" i="3"/>
  <c r="R1006" i="3" s="1"/>
  <c r="B1056" i="7"/>
  <c r="N211" i="3"/>
  <c r="R211" i="3" s="1"/>
  <c r="B261" i="7"/>
  <c r="N213" i="3"/>
  <c r="R213" i="3" s="1"/>
  <c r="B263" i="7"/>
  <c r="AU216" i="3"/>
  <c r="G266" i="7"/>
  <c r="N221" i="3"/>
  <c r="R221" i="3" s="1"/>
  <c r="B271" i="7"/>
  <c r="AU228" i="3"/>
  <c r="G278" i="7"/>
  <c r="N235" i="3"/>
  <c r="R235" i="3" s="1"/>
  <c r="B285" i="7"/>
  <c r="W254" i="3"/>
  <c r="G304" i="7"/>
  <c r="W256" i="3"/>
  <c r="G306" i="7"/>
  <c r="W282" i="3"/>
  <c r="G332" i="7"/>
  <c r="W286" i="3"/>
  <c r="G336" i="7"/>
  <c r="W288" i="3"/>
  <c r="G338" i="7"/>
  <c r="N305" i="3"/>
  <c r="R305" i="3" s="1"/>
  <c r="B355" i="7"/>
  <c r="U308" i="3"/>
  <c r="G358" i="7"/>
  <c r="N325" i="3"/>
  <c r="R325" i="3" s="1"/>
  <c r="B375" i="7"/>
  <c r="N337" i="3"/>
  <c r="R337" i="3" s="1"/>
  <c r="K391" i="15" s="1"/>
  <c r="B387" i="7"/>
  <c r="N341" i="3"/>
  <c r="R341" i="3" s="1"/>
  <c r="B391" i="7"/>
  <c r="U400" i="3"/>
  <c r="G450" i="7"/>
  <c r="U408" i="3"/>
  <c r="G458" i="7"/>
  <c r="N493" i="3"/>
  <c r="R493" i="3" s="1"/>
  <c r="B543" i="7"/>
  <c r="N501" i="3"/>
  <c r="R501" i="3" s="1"/>
  <c r="B551" i="7"/>
  <c r="N504" i="3"/>
  <c r="R504" i="3" s="1"/>
  <c r="K558" i="15" s="1"/>
  <c r="N512" i="3"/>
  <c r="R512" i="3" s="1"/>
  <c r="N532" i="3"/>
  <c r="R532" i="3" s="1"/>
  <c r="K586" i="15" s="1"/>
  <c r="N540" i="3"/>
  <c r="R540" i="3" s="1"/>
  <c r="K594" i="15" s="1"/>
  <c r="N548" i="3"/>
  <c r="R548" i="3" s="1"/>
  <c r="K602" i="15" s="1"/>
  <c r="N550" i="3"/>
  <c r="R550" i="3" s="1"/>
  <c r="K604" i="15" s="1"/>
  <c r="N552" i="3"/>
  <c r="R552" i="3" s="1"/>
  <c r="K606" i="15" s="1"/>
  <c r="N554" i="3"/>
  <c r="R554" i="3" s="1"/>
  <c r="K608" i="15" s="1"/>
  <c r="N556" i="3"/>
  <c r="R556" i="3" s="1"/>
  <c r="K610" i="15" s="1"/>
  <c r="N558" i="3"/>
  <c r="R558" i="3" s="1"/>
  <c r="K612" i="15" s="1"/>
  <c r="N560" i="3"/>
  <c r="R560" i="3" s="1"/>
  <c r="K614" i="15" s="1"/>
  <c r="N562" i="3"/>
  <c r="R562" i="3" s="1"/>
  <c r="K616" i="15" s="1"/>
  <c r="N564" i="3"/>
  <c r="R564" i="3" s="1"/>
  <c r="K618" i="15" s="1"/>
  <c r="N566" i="3"/>
  <c r="R566" i="3" s="1"/>
  <c r="K620" i="15" s="1"/>
  <c r="N568" i="3"/>
  <c r="R568" i="3" s="1"/>
  <c r="N576" i="3"/>
  <c r="R576" i="3" s="1"/>
  <c r="N584" i="3"/>
  <c r="R584" i="3" s="1"/>
  <c r="N592" i="3"/>
  <c r="R592" i="3" s="1"/>
  <c r="N600" i="3"/>
  <c r="R600" i="3" s="1"/>
  <c r="N608" i="3"/>
  <c r="R608" i="3" s="1"/>
  <c r="N618" i="3"/>
  <c r="R618" i="3" s="1"/>
  <c r="K672" i="15" s="1"/>
  <c r="N622" i="3"/>
  <c r="R622" i="3" s="1"/>
  <c r="K676" i="15" s="1"/>
  <c r="N625" i="3"/>
  <c r="R625" i="3" s="1"/>
  <c r="K679" i="15" s="1"/>
  <c r="B675" i="7"/>
  <c r="U630" i="3"/>
  <c r="N635" i="3"/>
  <c r="R635" i="3" s="1"/>
  <c r="B685" i="7"/>
  <c r="W638" i="3"/>
  <c r="N639" i="3"/>
  <c r="R639" i="3" s="1"/>
  <c r="K693" i="15" s="1"/>
  <c r="N642" i="3"/>
  <c r="R642" i="3" s="1"/>
  <c r="K696" i="15" s="1"/>
  <c r="N645" i="3"/>
  <c r="R645" i="3" s="1"/>
  <c r="K699" i="15" s="1"/>
  <c r="B695" i="7"/>
  <c r="N647" i="3"/>
  <c r="R647" i="3" s="1"/>
  <c r="B697" i="7"/>
  <c r="N661" i="3"/>
  <c r="R661" i="3" s="1"/>
  <c r="B711" i="7"/>
  <c r="N666" i="3"/>
  <c r="R666" i="3" s="1"/>
  <c r="K720" i="15" s="1"/>
  <c r="N669" i="3"/>
  <c r="R669" i="3" s="1"/>
  <c r="K723" i="15" s="1"/>
  <c r="B719" i="7"/>
  <c r="N671" i="3"/>
  <c r="R671" i="3" s="1"/>
  <c r="B721" i="7"/>
  <c r="N674" i="3"/>
  <c r="R674" i="3" s="1"/>
  <c r="K728" i="15" s="1"/>
  <c r="N682" i="3"/>
  <c r="R682" i="3" s="1"/>
  <c r="K736" i="15" s="1"/>
  <c r="V686" i="3"/>
  <c r="N687" i="3"/>
  <c r="R687" i="3" s="1"/>
  <c r="K741" i="15" s="1"/>
  <c r="N698" i="3"/>
  <c r="R698" i="3" s="1"/>
  <c r="N699" i="3"/>
  <c r="R699" i="3" s="1"/>
  <c r="K753" i="15" s="1"/>
  <c r="N706" i="3"/>
  <c r="R706" i="3" s="1"/>
  <c r="N707" i="3"/>
  <c r="R707" i="3" s="1"/>
  <c r="K761" i="15" s="1"/>
  <c r="N714" i="3"/>
  <c r="R714" i="3" s="1"/>
  <c r="K768" i="15" s="1"/>
  <c r="B764" i="7"/>
  <c r="N718" i="3"/>
  <c r="R718" i="3" s="1"/>
  <c r="B768" i="7"/>
  <c r="N723" i="3"/>
  <c r="R723" i="3" s="1"/>
  <c r="K777" i="15" s="1"/>
  <c r="N730" i="3"/>
  <c r="R730" i="3" s="1"/>
  <c r="K784" i="15" s="1"/>
  <c r="B780" i="7"/>
  <c r="N734" i="3"/>
  <c r="R734" i="3" s="1"/>
  <c r="B784" i="7"/>
  <c r="V736" i="3"/>
  <c r="N737" i="3"/>
  <c r="R737" i="3" s="1"/>
  <c r="V740" i="3"/>
  <c r="N750" i="3"/>
  <c r="R750" i="3" s="1"/>
  <c r="B800" i="7"/>
  <c r="W756" i="3"/>
  <c r="N762" i="3"/>
  <c r="R762" i="3" s="1"/>
  <c r="K816" i="15" s="1"/>
  <c r="B812" i="7"/>
  <c r="N770" i="3"/>
  <c r="R770" i="3" s="1"/>
  <c r="B820" i="7"/>
  <c r="N778" i="3"/>
  <c r="R778" i="3" s="1"/>
  <c r="B828" i="7"/>
  <c r="N786" i="3"/>
  <c r="R786" i="3" s="1"/>
  <c r="B836" i="7"/>
  <c r="N794" i="3"/>
  <c r="R794" i="3" s="1"/>
  <c r="B844" i="7"/>
  <c r="N820" i="3"/>
  <c r="R820" i="3" s="1"/>
  <c r="K874" i="15" s="1"/>
  <c r="N824" i="3"/>
  <c r="R824" i="3" s="1"/>
  <c r="K878" i="15" s="1"/>
  <c r="N828" i="3"/>
  <c r="R828" i="3" s="1"/>
  <c r="N829" i="3"/>
  <c r="R829" i="3" s="1"/>
  <c r="N830" i="3"/>
  <c r="R830" i="3" s="1"/>
  <c r="N847" i="3"/>
  <c r="R847" i="3" s="1"/>
  <c r="K901" i="15" s="1"/>
  <c r="N848" i="3"/>
  <c r="R848" i="3" s="1"/>
  <c r="B898" i="7"/>
  <c r="W864" i="3"/>
  <c r="N865" i="3"/>
  <c r="R865" i="3" s="1"/>
  <c r="N868" i="3"/>
  <c r="R868" i="3" s="1"/>
  <c r="K922" i="15" s="1"/>
  <c r="N869" i="3"/>
  <c r="R869" i="3" s="1"/>
  <c r="N878" i="3"/>
  <c r="R878" i="3" s="1"/>
  <c r="B928" i="7"/>
  <c r="N883" i="3"/>
  <c r="R883" i="3" s="1"/>
  <c r="N884" i="3"/>
  <c r="R884" i="3" s="1"/>
  <c r="N885" i="3"/>
  <c r="R885" i="3" s="1"/>
  <c r="N886" i="3"/>
  <c r="R886" i="3" s="1"/>
  <c r="N890" i="3"/>
  <c r="R890" i="3" s="1"/>
  <c r="N894" i="3"/>
  <c r="R894" i="3" s="1"/>
  <c r="N913" i="3"/>
  <c r="R913" i="3" s="1"/>
  <c r="K967" i="15" s="1"/>
  <c r="N922" i="3"/>
  <c r="R922" i="3" s="1"/>
  <c r="B972" i="7"/>
  <c r="N929" i="3"/>
  <c r="R929" i="3" s="1"/>
  <c r="N940" i="3"/>
  <c r="R940" i="3" s="1"/>
  <c r="N941" i="3"/>
  <c r="R941" i="3" s="1"/>
  <c r="N942" i="3"/>
  <c r="R942" i="3" s="1"/>
  <c r="N946" i="3"/>
  <c r="R946" i="3" s="1"/>
  <c r="K1000" i="15" s="1"/>
  <c r="N949" i="3"/>
  <c r="R949" i="3" s="1"/>
  <c r="N950" i="3"/>
  <c r="R950" i="3" s="1"/>
  <c r="K1004" i="15" s="1"/>
  <c r="N955" i="3"/>
  <c r="R955" i="3" s="1"/>
  <c r="K1009" i="15" s="1"/>
  <c r="B1005" i="7"/>
  <c r="N959" i="3"/>
  <c r="R959" i="3" s="1"/>
  <c r="B1009" i="7"/>
  <c r="N963" i="3"/>
  <c r="R963" i="3" s="1"/>
  <c r="B1013" i="7"/>
  <c r="N967" i="3"/>
  <c r="R967" i="3" s="1"/>
  <c r="B1017" i="7"/>
  <c r="N970" i="3"/>
  <c r="R970" i="3" s="1"/>
  <c r="B1020" i="7"/>
  <c r="N972" i="3"/>
  <c r="R972" i="3" s="1"/>
  <c r="N973" i="3"/>
  <c r="R973" i="3" s="1"/>
  <c r="K1027" i="15" s="1"/>
  <c r="N977" i="3"/>
  <c r="R977" i="3" s="1"/>
  <c r="K1031" i="15" s="1"/>
  <c r="N980" i="3"/>
  <c r="R980" i="3" s="1"/>
  <c r="K1034" i="15" s="1"/>
  <c r="N985" i="3"/>
  <c r="R985" i="3" s="1"/>
  <c r="B1035" i="7"/>
  <c r="N989" i="3"/>
  <c r="R989" i="3" s="1"/>
  <c r="N990" i="3"/>
  <c r="R990" i="3" s="1"/>
  <c r="N992" i="3"/>
  <c r="R992" i="3" s="1"/>
  <c r="N998" i="3"/>
  <c r="R998" i="3" s="1"/>
  <c r="B1048" i="7"/>
  <c r="N1000" i="3"/>
  <c r="R1000" i="3" s="1"/>
  <c r="K1054" i="15" s="1"/>
  <c r="W228" i="3"/>
  <c r="N231" i="3"/>
  <c r="R231" i="3" s="1"/>
  <c r="K285" i="15" s="1"/>
  <c r="B281" i="7"/>
  <c r="N239" i="3"/>
  <c r="R239" i="3" s="1"/>
  <c r="B289" i="7"/>
  <c r="N243" i="3"/>
  <c r="R243" i="3" s="1"/>
  <c r="B293" i="7"/>
  <c r="N245" i="3"/>
  <c r="R245" i="3" s="1"/>
  <c r="B295" i="7"/>
  <c r="W252" i="3"/>
  <c r="U254" i="3"/>
  <c r="U282" i="3"/>
  <c r="W284" i="3"/>
  <c r="U286" i="3"/>
  <c r="N297" i="3"/>
  <c r="R297" i="3" s="1"/>
  <c r="B347" i="7"/>
  <c r="N313" i="3"/>
  <c r="R313" i="3" s="1"/>
  <c r="K367" i="15" s="1"/>
  <c r="B363" i="7"/>
  <c r="N321" i="3"/>
  <c r="R321" i="3" s="1"/>
  <c r="B371" i="7"/>
  <c r="N327" i="3"/>
  <c r="R327" i="3" s="1"/>
  <c r="B377" i="7"/>
  <c r="N345" i="3"/>
  <c r="R345" i="3" s="1"/>
  <c r="B395" i="7"/>
  <c r="N357" i="3"/>
  <c r="R357" i="3" s="1"/>
  <c r="B407" i="7"/>
  <c r="N360" i="3"/>
  <c r="R360" i="3" s="1"/>
  <c r="B410" i="7"/>
  <c r="N462" i="3"/>
  <c r="R462" i="3" s="1"/>
  <c r="N470" i="3"/>
  <c r="R470" i="3" s="1"/>
  <c r="N478" i="3"/>
  <c r="R478" i="3" s="1"/>
  <c r="N486" i="3"/>
  <c r="R486" i="3" s="1"/>
  <c r="N489" i="3"/>
  <c r="R489" i="3" s="1"/>
  <c r="B539" i="7"/>
  <c r="N494" i="3"/>
  <c r="R494" i="3" s="1"/>
  <c r="N497" i="3"/>
  <c r="R497" i="3" s="1"/>
  <c r="K551" i="15" s="1"/>
  <c r="B547" i="7"/>
  <c r="N502" i="3"/>
  <c r="R502" i="3" s="1"/>
  <c r="N510" i="3"/>
  <c r="R510" i="3" s="1"/>
  <c r="N524" i="3"/>
  <c r="R524" i="3" s="1"/>
  <c r="K578" i="15" s="1"/>
  <c r="N526" i="3"/>
  <c r="R526" i="3" s="1"/>
  <c r="K580" i="15" s="1"/>
  <c r="N528" i="3"/>
  <c r="R528" i="3" s="1"/>
  <c r="K582" i="15" s="1"/>
  <c r="N530" i="3"/>
  <c r="R530" i="3" s="1"/>
  <c r="N538" i="3"/>
  <c r="R538" i="3" s="1"/>
  <c r="N546" i="3"/>
  <c r="R546" i="3" s="1"/>
  <c r="N574" i="3"/>
  <c r="R574" i="3" s="1"/>
  <c r="N582" i="3"/>
  <c r="R582" i="3" s="1"/>
  <c r="N590" i="3"/>
  <c r="R590" i="3" s="1"/>
  <c r="N598" i="3"/>
  <c r="R598" i="3" s="1"/>
  <c r="N606" i="3"/>
  <c r="R606" i="3" s="1"/>
  <c r="N614" i="3"/>
  <c r="R614" i="3" s="1"/>
  <c r="N615" i="3"/>
  <c r="R615" i="3" s="1"/>
  <c r="N616" i="3"/>
  <c r="R616" i="3" s="1"/>
  <c r="N619" i="3"/>
  <c r="R619" i="3" s="1"/>
  <c r="N620" i="3"/>
  <c r="R620" i="3" s="1"/>
  <c r="N623" i="3"/>
  <c r="R623" i="3" s="1"/>
  <c r="B673" i="7"/>
  <c r="N634" i="3"/>
  <c r="R634" i="3" s="1"/>
  <c r="K688" i="15" s="1"/>
  <c r="N640" i="3"/>
  <c r="R640" i="3" s="1"/>
  <c r="K694" i="15" s="1"/>
  <c r="N651" i="3"/>
  <c r="R651" i="3" s="1"/>
  <c r="B701" i="7"/>
  <c r="N654" i="3"/>
  <c r="R654" i="3" s="1"/>
  <c r="K708" i="15" s="1"/>
  <c r="N655" i="3"/>
  <c r="R655" i="3" s="1"/>
  <c r="N656" i="3"/>
  <c r="R656" i="3" s="1"/>
  <c r="N662" i="3"/>
  <c r="R662" i="3" s="1"/>
  <c r="K716" i="15" s="1"/>
  <c r="N663" i="3"/>
  <c r="R663" i="3" s="1"/>
  <c r="B713" i="7"/>
  <c r="N675" i="3"/>
  <c r="R675" i="3" s="1"/>
  <c r="N679" i="3"/>
  <c r="R679" i="3" s="1"/>
  <c r="B729" i="7"/>
  <c r="N683" i="3"/>
  <c r="R683" i="3" s="1"/>
  <c r="K737" i="15" s="1"/>
  <c r="N694" i="3"/>
  <c r="R694" i="3" s="1"/>
  <c r="N695" i="3"/>
  <c r="R695" i="3" s="1"/>
  <c r="K749" i="15" s="1"/>
  <c r="N715" i="3"/>
  <c r="R715" i="3" s="1"/>
  <c r="K769" i="15" s="1"/>
  <c r="N719" i="3"/>
  <c r="R719" i="3" s="1"/>
  <c r="K773" i="15" s="1"/>
  <c r="N720" i="3"/>
  <c r="R720" i="3" s="1"/>
  <c r="B770" i="7"/>
  <c r="N726" i="3"/>
  <c r="R726" i="3" s="1"/>
  <c r="K780" i="15" s="1"/>
  <c r="B776" i="7"/>
  <c r="N731" i="3"/>
  <c r="R731" i="3" s="1"/>
  <c r="K785" i="15" s="1"/>
  <c r="N735" i="3"/>
  <c r="R735" i="3" s="1"/>
  <c r="K789" i="15" s="1"/>
  <c r="N742" i="3"/>
  <c r="R742" i="3" s="1"/>
  <c r="B792" i="7"/>
  <c r="N746" i="3"/>
  <c r="R746" i="3" s="1"/>
  <c r="B796" i="7"/>
  <c r="N749" i="3"/>
  <c r="R749" i="3" s="1"/>
  <c r="B799" i="7"/>
  <c r="N751" i="3"/>
  <c r="R751" i="3" s="1"/>
  <c r="K805" i="15" s="1"/>
  <c r="N754" i="3"/>
  <c r="R754" i="3" s="1"/>
  <c r="K808" i="15" s="1"/>
  <c r="B804" i="7"/>
  <c r="N758" i="3"/>
  <c r="R758" i="3" s="1"/>
  <c r="B808" i="7"/>
  <c r="N763" i="3"/>
  <c r="R763" i="3" s="1"/>
  <c r="N764" i="3"/>
  <c r="R764" i="3" s="1"/>
  <c r="N771" i="3"/>
  <c r="R771" i="3" s="1"/>
  <c r="N772" i="3"/>
  <c r="R772" i="3" s="1"/>
  <c r="N779" i="3"/>
  <c r="R779" i="3" s="1"/>
  <c r="N780" i="3"/>
  <c r="R780" i="3" s="1"/>
  <c r="N803" i="3"/>
  <c r="R803" i="3" s="1"/>
  <c r="K857" i="15" s="1"/>
  <c r="B853" i="7"/>
  <c r="N807" i="3"/>
  <c r="R807" i="3" s="1"/>
  <c r="B857" i="7"/>
  <c r="N813" i="3"/>
  <c r="R813" i="3" s="1"/>
  <c r="B863" i="7"/>
  <c r="AU816" i="3"/>
  <c r="G866" i="7"/>
  <c r="V825" i="3"/>
  <c r="G875" i="7"/>
  <c r="W826" i="3"/>
  <c r="G876" i="7"/>
  <c r="N854" i="3"/>
  <c r="R854" i="3" s="1"/>
  <c r="B904" i="7"/>
  <c r="N858" i="3"/>
  <c r="R858" i="3" s="1"/>
  <c r="B908" i="7"/>
  <c r="N862" i="3"/>
  <c r="R862" i="3" s="1"/>
  <c r="B912" i="7"/>
  <c r="N899" i="3"/>
  <c r="R899" i="3" s="1"/>
  <c r="B949" i="7"/>
  <c r="V901" i="3"/>
  <c r="G951" i="7"/>
  <c r="N907" i="3"/>
  <c r="R907" i="3" s="1"/>
  <c r="B957" i="7"/>
  <c r="N926" i="3"/>
  <c r="R926" i="3" s="1"/>
  <c r="B976" i="7"/>
  <c r="AU948" i="3"/>
  <c r="G998" i="7"/>
  <c r="AU960" i="3"/>
  <c r="G1010" i="7"/>
  <c r="V964" i="3"/>
  <c r="G1014" i="7"/>
  <c r="W969" i="3"/>
  <c r="G1019" i="7"/>
  <c r="W978" i="3"/>
  <c r="G1028" i="7"/>
  <c r="AU984" i="3"/>
  <c r="G1034" i="7"/>
  <c r="N994" i="3"/>
  <c r="R994" i="3" s="1"/>
  <c r="B1044" i="7"/>
  <c r="N1002" i="3"/>
  <c r="R1002" i="3" s="1"/>
  <c r="B1052" i="7"/>
  <c r="N202" i="3"/>
  <c r="R202" i="3" s="1"/>
  <c r="N210" i="3"/>
  <c r="R210" i="3" s="1"/>
  <c r="N215" i="3"/>
  <c r="R215" i="3" s="1"/>
  <c r="K269" i="15" s="1"/>
  <c r="B265" i="7"/>
  <c r="N219" i="3"/>
  <c r="R219" i="3" s="1"/>
  <c r="B269" i="7"/>
  <c r="N223" i="3"/>
  <c r="R223" i="3" s="1"/>
  <c r="K277" i="15" s="1"/>
  <c r="B273" i="7"/>
  <c r="N232" i="3"/>
  <c r="R232" i="3" s="1"/>
  <c r="K286" i="15" s="1"/>
  <c r="N233" i="3"/>
  <c r="R233" i="3" s="1"/>
  <c r="N234" i="3"/>
  <c r="R234" i="3" s="1"/>
  <c r="N240" i="3"/>
  <c r="R240" i="3" s="1"/>
  <c r="K294" i="15" s="1"/>
  <c r="N244" i="3"/>
  <c r="R244" i="3" s="1"/>
  <c r="K298" i="15" s="1"/>
  <c r="N266" i="3"/>
  <c r="R266" i="3" s="1"/>
  <c r="K320" i="15" s="1"/>
  <c r="N268" i="3"/>
  <c r="R268" i="3" s="1"/>
  <c r="K322" i="15" s="1"/>
  <c r="N270" i="3"/>
  <c r="R270" i="3" s="1"/>
  <c r="K324" i="15" s="1"/>
  <c r="N272" i="3"/>
  <c r="R272" i="3" s="1"/>
  <c r="K326" i="15" s="1"/>
  <c r="N298" i="3"/>
  <c r="R298" i="3" s="1"/>
  <c r="K352" i="15" s="1"/>
  <c r="N299" i="3"/>
  <c r="R299" i="3" s="1"/>
  <c r="N300" i="3"/>
  <c r="R300" i="3" s="1"/>
  <c r="K354" i="15" s="1"/>
  <c r="N302" i="3"/>
  <c r="R302" i="3" s="1"/>
  <c r="K356" i="15" s="1"/>
  <c r="N306" i="3"/>
  <c r="R306" i="3" s="1"/>
  <c r="K360" i="15" s="1"/>
  <c r="N314" i="3"/>
  <c r="R314" i="3" s="1"/>
  <c r="K368" i="15" s="1"/>
  <c r="N315" i="3"/>
  <c r="R315" i="3" s="1"/>
  <c r="K369" i="15" s="1"/>
  <c r="N316" i="3"/>
  <c r="R316" i="3" s="1"/>
  <c r="K370" i="15" s="1"/>
  <c r="N318" i="3"/>
  <c r="R318" i="3" s="1"/>
  <c r="K372" i="15" s="1"/>
  <c r="N322" i="3"/>
  <c r="R322" i="3" s="1"/>
  <c r="N323" i="3"/>
  <c r="R323" i="3" s="1"/>
  <c r="N324" i="3"/>
  <c r="R324" i="3" s="1"/>
  <c r="N338" i="3"/>
  <c r="R338" i="3" s="1"/>
  <c r="K392" i="15" s="1"/>
  <c r="N339" i="3"/>
  <c r="R339" i="3" s="1"/>
  <c r="N340" i="3"/>
  <c r="R340" i="3" s="1"/>
  <c r="N349" i="3"/>
  <c r="R349" i="3" s="1"/>
  <c r="B399" i="7"/>
  <c r="N353" i="3"/>
  <c r="R353" i="3" s="1"/>
  <c r="K407" i="15" s="1"/>
  <c r="B403" i="7"/>
  <c r="N358" i="3"/>
  <c r="R358" i="3" s="1"/>
  <c r="K412" i="15" s="1"/>
  <c r="N359" i="3"/>
  <c r="R359" i="3" s="1"/>
  <c r="B409" i="7"/>
  <c r="N368" i="3"/>
  <c r="R368" i="3" s="1"/>
  <c r="K422" i="15" s="1"/>
  <c r="N376" i="3"/>
  <c r="R376" i="3" s="1"/>
  <c r="K430" i="15" s="1"/>
  <c r="N384" i="3"/>
  <c r="R384" i="3" s="1"/>
  <c r="K438" i="15" s="1"/>
  <c r="N392" i="3"/>
  <c r="R392" i="3" s="1"/>
  <c r="K446" i="15" s="1"/>
  <c r="N394" i="3"/>
  <c r="R394" i="3" s="1"/>
  <c r="K448" i="15" s="1"/>
  <c r="N396" i="3"/>
  <c r="R396" i="3" s="1"/>
  <c r="N404" i="3"/>
  <c r="R404" i="3" s="1"/>
  <c r="K458" i="15" s="1"/>
  <c r="N412" i="3"/>
  <c r="R412" i="3" s="1"/>
  <c r="K466" i="15" s="1"/>
  <c r="N420" i="3"/>
  <c r="R420" i="3" s="1"/>
  <c r="N428" i="3"/>
  <c r="R428" i="3" s="1"/>
  <c r="N436" i="3"/>
  <c r="R436" i="3" s="1"/>
  <c r="N444" i="3"/>
  <c r="R444" i="3" s="1"/>
  <c r="N452" i="3"/>
  <c r="R452" i="3" s="1"/>
  <c r="N460" i="3"/>
  <c r="R460" i="3" s="1"/>
  <c r="N468" i="3"/>
  <c r="R468" i="3" s="1"/>
  <c r="N476" i="3"/>
  <c r="R476" i="3" s="1"/>
  <c r="N484" i="3"/>
  <c r="R484" i="3" s="1"/>
  <c r="N490" i="3"/>
  <c r="R490" i="3" s="1"/>
  <c r="N491" i="3"/>
  <c r="R491" i="3" s="1"/>
  <c r="N492" i="3"/>
  <c r="R492" i="3" s="1"/>
  <c r="AU498" i="3"/>
  <c r="G548" i="7"/>
  <c r="U508" i="3"/>
  <c r="G558" i="7"/>
  <c r="U518" i="3"/>
  <c r="G568" i="7"/>
  <c r="W520" i="3"/>
  <c r="G570" i="7"/>
  <c r="W536" i="3"/>
  <c r="G586" i="7"/>
  <c r="W626" i="3"/>
  <c r="G676" i="7"/>
  <c r="U627" i="3"/>
  <c r="G677" i="7"/>
  <c r="V628" i="3"/>
  <c r="G678" i="7"/>
  <c r="N637" i="3"/>
  <c r="R637" i="3" s="1"/>
  <c r="B687" i="7"/>
  <c r="N667" i="3"/>
  <c r="R667" i="3" s="1"/>
  <c r="B717" i="7"/>
  <c r="AU670" i="3"/>
  <c r="G720" i="7"/>
  <c r="W703" i="3"/>
  <c r="G753" i="7"/>
  <c r="AU727" i="3"/>
  <c r="G777" i="7"/>
  <c r="N732" i="3"/>
  <c r="R732" i="3" s="1"/>
  <c r="N733" i="3"/>
  <c r="R733" i="3" s="1"/>
  <c r="N738" i="3"/>
  <c r="R738" i="3" s="1"/>
  <c r="B788" i="7"/>
  <c r="N741" i="3"/>
  <c r="R741" i="3" s="1"/>
  <c r="B791" i="7"/>
  <c r="U747" i="3"/>
  <c r="G797" i="7"/>
  <c r="N757" i="3"/>
  <c r="R757" i="3" s="1"/>
  <c r="B807" i="7"/>
  <c r="N766" i="3"/>
  <c r="R766" i="3" s="1"/>
  <c r="B816" i="7"/>
  <c r="N774" i="3"/>
  <c r="R774" i="3" s="1"/>
  <c r="B824" i="7"/>
  <c r="N782" i="3"/>
  <c r="R782" i="3" s="1"/>
  <c r="B832" i="7"/>
  <c r="N790" i="3"/>
  <c r="R790" i="3" s="1"/>
  <c r="B840" i="7"/>
  <c r="N798" i="3"/>
  <c r="R798" i="3" s="1"/>
  <c r="B848" i="7"/>
  <c r="N811" i="3"/>
  <c r="R811" i="3" s="1"/>
  <c r="B861" i="7"/>
  <c r="N819" i="3"/>
  <c r="R819" i="3" s="1"/>
  <c r="B869" i="7"/>
  <c r="N850" i="3"/>
  <c r="R850" i="3" s="1"/>
  <c r="B900" i="7"/>
  <c r="AU855" i="3"/>
  <c r="G905" i="7"/>
  <c r="N887" i="3"/>
  <c r="R887" i="3" s="1"/>
  <c r="B937" i="7"/>
  <c r="N891" i="3"/>
  <c r="R891" i="3" s="1"/>
  <c r="B941" i="7"/>
  <c r="N895" i="3"/>
  <c r="R895" i="3" s="1"/>
  <c r="B945" i="7"/>
  <c r="N930" i="3"/>
  <c r="R930" i="3" s="1"/>
  <c r="B980" i="7"/>
  <c r="N935" i="3"/>
  <c r="R935" i="3" s="1"/>
  <c r="B985" i="7"/>
  <c r="N943" i="3"/>
  <c r="R943" i="3" s="1"/>
  <c r="B993" i="7"/>
  <c r="N953" i="3"/>
  <c r="R953" i="3" s="1"/>
  <c r="B1003" i="7"/>
  <c r="AU956" i="3"/>
  <c r="G1006" i="7"/>
  <c r="N975" i="3"/>
  <c r="R975" i="3" s="1"/>
  <c r="B1025" i="7"/>
  <c r="U984" i="3"/>
  <c r="N987" i="3"/>
  <c r="R987" i="3" s="1"/>
  <c r="B1037" i="7"/>
  <c r="N991" i="3"/>
  <c r="R991" i="3" s="1"/>
  <c r="K1045" i="15" s="1"/>
  <c r="B1041" i="7"/>
  <c r="N993" i="3"/>
  <c r="R993" i="3" s="1"/>
  <c r="B1043" i="7"/>
  <c r="W996" i="3"/>
  <c r="G1046" i="7"/>
  <c r="N1001" i="3"/>
  <c r="R1001" i="3" s="1"/>
  <c r="B1051" i="7"/>
  <c r="D191" i="7"/>
  <c r="D204" i="7"/>
  <c r="D212" i="7"/>
  <c r="D216" i="7"/>
  <c r="D220" i="7"/>
  <c r="D224" i="7"/>
  <c r="D228" i="7"/>
  <c r="D232" i="7"/>
  <c r="D236" i="7"/>
  <c r="D240" i="7"/>
  <c r="D244" i="7"/>
  <c r="D248" i="7"/>
  <c r="D252" i="7"/>
  <c r="D280" i="7"/>
  <c r="D360" i="7"/>
  <c r="D184" i="7"/>
  <c r="D189" i="7"/>
  <c r="D192" i="7"/>
  <c r="D197" i="7"/>
  <c r="D200" i="7"/>
  <c r="D205" i="7"/>
  <c r="D209" i="7"/>
  <c r="D272" i="7"/>
  <c r="D304" i="7"/>
  <c r="D352" i="7"/>
  <c r="D183" i="7"/>
  <c r="D187" i="7"/>
  <c r="D195" i="7"/>
  <c r="D206" i="7"/>
  <c r="D210" i="7"/>
  <c r="D264" i="7"/>
  <c r="D296" i="7"/>
  <c r="D328" i="7"/>
  <c r="D344" i="7"/>
  <c r="D199" i="7"/>
  <c r="D208" i="7"/>
  <c r="D312" i="7"/>
  <c r="D185" i="7"/>
  <c r="D188" i="7"/>
  <c r="D193" i="7"/>
  <c r="D196" i="7"/>
  <c r="D201" i="7"/>
  <c r="D203" i="7"/>
  <c r="D207" i="7"/>
  <c r="D211" i="7"/>
  <c r="D256" i="7"/>
  <c r="D288" i="7"/>
  <c r="D320" i="7"/>
  <c r="D336" i="7"/>
  <c r="D260" i="7"/>
  <c r="D268" i="7"/>
  <c r="D276" i="7"/>
  <c r="D284" i="7"/>
  <c r="D292" i="7"/>
  <c r="D300" i="7"/>
  <c r="D308" i="7"/>
  <c r="D316" i="7"/>
  <c r="D324" i="7"/>
  <c r="D513" i="7"/>
  <c r="D473" i="7"/>
  <c r="D481" i="7"/>
  <c r="D489" i="7"/>
  <c r="D497" i="7"/>
  <c r="D505" i="7"/>
  <c r="D509" i="7"/>
  <c r="D517" i="7"/>
  <c r="D521" i="7"/>
  <c r="D525" i="7"/>
  <c r="D529" i="7"/>
  <c r="D533" i="7"/>
  <c r="D537" i="7"/>
  <c r="D541" i="7"/>
  <c r="D545" i="7"/>
  <c r="D519" i="7"/>
  <c r="D523" i="7"/>
  <c r="D527" i="7"/>
  <c r="D531" i="7"/>
  <c r="D535" i="7"/>
  <c r="D539" i="7"/>
  <c r="D543" i="7"/>
  <c r="D547" i="7"/>
  <c r="D549" i="7"/>
  <c r="D551" i="7"/>
  <c r="D553" i="7"/>
  <c r="D624" i="7"/>
  <c r="D628" i="7"/>
  <c r="D632" i="7"/>
  <c r="D594" i="7"/>
  <c r="D596" i="7"/>
  <c r="D598" i="7"/>
  <c r="D606" i="7"/>
  <c r="D614" i="7"/>
  <c r="D622" i="7"/>
  <c r="D604" i="7"/>
  <c r="D612" i="7"/>
  <c r="D620" i="7"/>
  <c r="D626" i="7"/>
  <c r="D630" i="7"/>
  <c r="D640" i="7"/>
  <c r="D646" i="7"/>
  <c r="D650" i="7"/>
  <c r="D654" i="7"/>
  <c r="D658" i="7"/>
  <c r="D662" i="7"/>
  <c r="D666" i="7"/>
  <c r="D670" i="7"/>
  <c r="D674" i="7"/>
  <c r="D678" i="7"/>
  <c r="D682" i="7"/>
  <c r="D686" i="7"/>
  <c r="D690" i="7"/>
  <c r="D694" i="7"/>
  <c r="D698" i="7"/>
  <c r="D702" i="7"/>
  <c r="D706" i="7"/>
  <c r="D710" i="7"/>
  <c r="D634" i="7"/>
  <c r="D636" i="7"/>
  <c r="D644" i="7"/>
  <c r="D648" i="7"/>
  <c r="D652" i="7"/>
  <c r="D656" i="7"/>
  <c r="D660" i="7"/>
  <c r="D664" i="7"/>
  <c r="D668" i="7"/>
  <c r="D672" i="7"/>
  <c r="D676" i="7"/>
  <c r="D680" i="7"/>
  <c r="D684" i="7"/>
  <c r="D688" i="7"/>
  <c r="D692" i="7"/>
  <c r="D696" i="7"/>
  <c r="D700" i="7"/>
  <c r="D704" i="7"/>
  <c r="D708" i="7"/>
  <c r="D712" i="7"/>
  <c r="D777" i="7"/>
  <c r="D795" i="7"/>
  <c r="D799" i="7"/>
  <c r="D803" i="7"/>
  <c r="D807" i="7"/>
  <c r="D811" i="7"/>
  <c r="D815" i="7"/>
  <c r="D819" i="7"/>
  <c r="D823" i="7"/>
  <c r="D791" i="7"/>
  <c r="D757" i="7"/>
  <c r="D765" i="7"/>
  <c r="D773" i="7"/>
  <c r="D781" i="7"/>
  <c r="D793" i="7"/>
  <c r="D797" i="7"/>
  <c r="D801" i="7"/>
  <c r="D805" i="7"/>
  <c r="D809" i="7"/>
  <c r="D813" i="7"/>
  <c r="D817" i="7"/>
  <c r="D821" i="7"/>
  <c r="D825" i="7"/>
  <c r="D714" i="7"/>
  <c r="D716" i="7"/>
  <c r="D718" i="7"/>
  <c r="D720" i="7"/>
  <c r="D722" i="7"/>
  <c r="D724" i="7"/>
  <c r="D726" i="7"/>
  <c r="D728" i="7"/>
  <c r="D730" i="7"/>
  <c r="D732" i="7"/>
  <c r="D734" i="7"/>
  <c r="D736" i="7"/>
  <c r="D738" i="7"/>
  <c r="D740" i="7"/>
  <c r="D742" i="7"/>
  <c r="D744" i="7"/>
  <c r="D746" i="7"/>
  <c r="D748" i="7"/>
  <c r="D755" i="7"/>
  <c r="D763" i="7"/>
  <c r="D771" i="7"/>
  <c r="D779" i="7"/>
  <c r="D787" i="7"/>
  <c r="D866" i="7"/>
  <c r="D874" i="7"/>
  <c r="D827" i="7"/>
  <c r="D829" i="7"/>
  <c r="D831" i="7"/>
  <c r="D833" i="7"/>
  <c r="D835" i="7"/>
  <c r="D837" i="7"/>
  <c r="D839" i="7"/>
  <c r="D841" i="7"/>
  <c r="D843" i="7"/>
  <c r="D845" i="7"/>
  <c r="D847" i="7"/>
  <c r="D849" i="7"/>
  <c r="D851" i="7"/>
  <c r="D853" i="7"/>
  <c r="D855" i="7"/>
  <c r="D857" i="7"/>
  <c r="D859" i="7"/>
  <c r="D861" i="7"/>
  <c r="D864" i="7"/>
  <c r="D872" i="7"/>
  <c r="D884" i="7"/>
  <c r="D892" i="7"/>
  <c r="D898" i="7"/>
  <c r="D902" i="7"/>
  <c r="D906" i="7"/>
  <c r="D910" i="7"/>
  <c r="D914" i="7"/>
  <c r="D918" i="7"/>
  <c r="D888" i="7"/>
  <c r="D896" i="7"/>
  <c r="D900" i="7"/>
  <c r="D904" i="7"/>
  <c r="D908" i="7"/>
  <c r="D912" i="7"/>
  <c r="D916" i="7"/>
  <c r="D920" i="7"/>
  <c r="D946" i="7"/>
  <c r="D950" i="7"/>
  <c r="D954" i="7"/>
  <c r="D958" i="7"/>
  <c r="D962" i="7"/>
  <c r="D966" i="7"/>
  <c r="D970" i="7"/>
  <c r="D944" i="7"/>
  <c r="D974" i="7"/>
  <c r="D942" i="7"/>
  <c r="D945" i="7"/>
  <c r="D948" i="7"/>
  <c r="D952" i="7"/>
  <c r="D956" i="7"/>
  <c r="D960" i="7"/>
  <c r="D922" i="7"/>
  <c r="D924" i="7"/>
  <c r="D926" i="7"/>
  <c r="D928" i="7"/>
  <c r="D930" i="7"/>
  <c r="D932" i="7"/>
  <c r="D934" i="7"/>
  <c r="D936" i="7"/>
  <c r="D940" i="7"/>
  <c r="D964" i="7"/>
  <c r="D968" i="7"/>
  <c r="D972" i="7"/>
  <c r="D976" i="7"/>
  <c r="D980" i="7"/>
  <c r="D984" i="7"/>
  <c r="D988" i="7"/>
  <c r="D992" i="7"/>
  <c r="D996" i="7"/>
  <c r="D997" i="7"/>
  <c r="D1026" i="7"/>
  <c r="D978" i="7"/>
  <c r="D982" i="7"/>
  <c r="D986" i="7"/>
  <c r="D990" i="7"/>
  <c r="D994" i="7"/>
  <c r="D1005" i="7"/>
  <c r="D999" i="7"/>
  <c r="D1007" i="7"/>
  <c r="D1022" i="7"/>
  <c r="D1013" i="7"/>
  <c r="D1047" i="7"/>
  <c r="D1051" i="7"/>
  <c r="D1055" i="7"/>
  <c r="D1045" i="7"/>
  <c r="D1049" i="7"/>
  <c r="D1053" i="7"/>
  <c r="D1057" i="7"/>
  <c r="AU305" i="3"/>
  <c r="V305" i="3"/>
  <c r="AU330" i="3"/>
  <c r="V330" i="3"/>
  <c r="AU342" i="3"/>
  <c r="W342" i="3"/>
  <c r="U342" i="3"/>
  <c r="V489" i="3"/>
  <c r="W512" i="3"/>
  <c r="AU992" i="3"/>
  <c r="U42" i="3"/>
  <c r="U46" i="3"/>
  <c r="V42" i="3"/>
  <c r="V46" i="3"/>
  <c r="U56" i="3"/>
  <c r="U64" i="3"/>
  <c r="U72" i="3"/>
  <c r="U80" i="3"/>
  <c r="U88" i="3"/>
  <c r="U96" i="3"/>
  <c r="U104" i="3"/>
  <c r="U136" i="3"/>
  <c r="AU494" i="3"/>
  <c r="W494" i="3"/>
  <c r="V494" i="3"/>
  <c r="AU502" i="3"/>
  <c r="U502" i="3"/>
  <c r="U510" i="3"/>
  <c r="W614" i="3"/>
  <c r="U614" i="3"/>
  <c r="AU843" i="3"/>
  <c r="W843" i="3"/>
  <c r="V843" i="3"/>
  <c r="W1004" i="3"/>
  <c r="V1004" i="3"/>
  <c r="W42" i="3"/>
  <c r="U128" i="3"/>
  <c r="W329" i="3"/>
  <c r="V329" i="3"/>
  <c r="AU345" i="3"/>
  <c r="V345" i="3"/>
  <c r="W366" i="3"/>
  <c r="U366" i="3"/>
  <c r="W374" i="3"/>
  <c r="U374" i="3"/>
  <c r="W382" i="3"/>
  <c r="U382" i="3"/>
  <c r="W390" i="3"/>
  <c r="U390" i="3"/>
  <c r="AU489" i="3"/>
  <c r="V490" i="3"/>
  <c r="W544" i="3"/>
  <c r="U544" i="3"/>
  <c r="AU646" i="3"/>
  <c r="W646" i="3"/>
  <c r="V646" i="3"/>
  <c r="U646" i="3"/>
  <c r="AU658" i="3"/>
  <c r="W658" i="3"/>
  <c r="V658" i="3"/>
  <c r="AU808" i="3"/>
  <c r="W808" i="3"/>
  <c r="V808" i="3"/>
  <c r="U808" i="3"/>
  <c r="AU212" i="3"/>
  <c r="W212" i="3"/>
  <c r="AU236" i="3"/>
  <c r="V236" i="3"/>
  <c r="W239" i="3"/>
  <c r="W313" i="3"/>
  <c r="AU313" i="3"/>
  <c r="AU334" i="3"/>
  <c r="W334" i="3"/>
  <c r="V334" i="3"/>
  <c r="U334" i="3"/>
  <c r="U542" i="3"/>
  <c r="W542" i="3"/>
  <c r="W641" i="3"/>
  <c r="V641" i="3"/>
  <c r="AU650" i="3"/>
  <c r="U650" i="3"/>
  <c r="W744" i="3"/>
  <c r="V744" i="3"/>
  <c r="W804" i="3"/>
  <c r="AU812" i="3"/>
  <c r="V812" i="3"/>
  <c r="U812" i="3"/>
  <c r="W842" i="3"/>
  <c r="V842" i="3"/>
  <c r="AU936" i="3"/>
  <c r="W979" i="3"/>
  <c r="AU223" i="3"/>
  <c r="V630" i="3"/>
  <c r="AU639" i="3"/>
  <c r="AU657" i="3"/>
  <c r="V952" i="3"/>
  <c r="V984" i="3"/>
  <c r="V224" i="3"/>
  <c r="U228" i="3"/>
  <c r="W302" i="3"/>
  <c r="V314" i="3"/>
  <c r="U504" i="3"/>
  <c r="W534" i="3"/>
  <c r="U536" i="3"/>
  <c r="V618" i="3"/>
  <c r="U628" i="3"/>
  <c r="W630" i="3"/>
  <c r="U662" i="3"/>
  <c r="U666" i="3"/>
  <c r="U719" i="3"/>
  <c r="U851" i="3"/>
  <c r="U855" i="3"/>
  <c r="W952" i="3"/>
  <c r="W984" i="3"/>
  <c r="AU641" i="3"/>
  <c r="W14" i="3"/>
  <c r="V14" i="3"/>
  <c r="U14" i="3"/>
  <c r="AU14" i="3"/>
  <c r="AU15" i="3"/>
  <c r="W15" i="3"/>
  <c r="V15" i="3"/>
  <c r="U15" i="3"/>
  <c r="W18" i="3"/>
  <c r="U18" i="3"/>
  <c r="V18" i="3"/>
  <c r="AU18" i="3"/>
  <c r="W33" i="3"/>
  <c r="V33" i="3"/>
  <c r="U33" i="3"/>
  <c r="V40" i="3"/>
  <c r="W40" i="3"/>
  <c r="U16" i="3"/>
  <c r="AU16" i="3"/>
  <c r="W16" i="3"/>
  <c r="V16" i="3"/>
  <c r="W29" i="3"/>
  <c r="AU29" i="3"/>
  <c r="V29" i="3"/>
  <c r="U29" i="3"/>
  <c r="U47" i="3"/>
  <c r="AU47" i="3"/>
  <c r="W47" i="3"/>
  <c r="V47" i="3"/>
  <c r="AU19" i="3"/>
  <c r="V19" i="3"/>
  <c r="U19" i="3"/>
  <c r="AU27" i="3"/>
  <c r="V27" i="3"/>
  <c r="U39" i="3"/>
  <c r="AU39" i="3"/>
  <c r="W39" i="3"/>
  <c r="V39" i="3"/>
  <c r="U51" i="3"/>
  <c r="AU51" i="3"/>
  <c r="W51" i="3"/>
  <c r="U20" i="3"/>
  <c r="AU20" i="3"/>
  <c r="W20" i="3"/>
  <c r="V20" i="3"/>
  <c r="W26" i="3"/>
  <c r="V26" i="3"/>
  <c r="U26" i="3"/>
  <c r="AU26" i="3"/>
  <c r="AU23" i="3"/>
  <c r="W23" i="3"/>
  <c r="V23" i="3"/>
  <c r="U23" i="3"/>
  <c r="W49" i="3"/>
  <c r="V49" i="3"/>
  <c r="U31" i="3"/>
  <c r="AU31" i="3"/>
  <c r="W31" i="3"/>
  <c r="V31" i="3"/>
  <c r="AU11" i="3"/>
  <c r="W11" i="3"/>
  <c r="V11" i="3"/>
  <c r="U11" i="3"/>
  <c r="U12" i="3"/>
  <c r="AU12" i="3"/>
  <c r="W12" i="3"/>
  <c r="V12" i="3"/>
  <c r="W22" i="3"/>
  <c r="U22" i="3"/>
  <c r="V22" i="3"/>
  <c r="AU22" i="3"/>
  <c r="U24" i="3"/>
  <c r="AU24" i="3"/>
  <c r="W24" i="3"/>
  <c r="V24" i="3"/>
  <c r="U35" i="3"/>
  <c r="AU35" i="3"/>
  <c r="W41" i="3"/>
  <c r="AU41" i="3"/>
  <c r="V41" i="3"/>
  <c r="U41" i="3"/>
  <c r="W45" i="3"/>
  <c r="AU45" i="3"/>
  <c r="V45" i="3"/>
  <c r="U45" i="3"/>
  <c r="N13" i="3"/>
  <c r="R13" i="3" s="1"/>
  <c r="N17" i="3"/>
  <c r="R17" i="3" s="1"/>
  <c r="N21" i="3"/>
  <c r="R21" i="3" s="1"/>
  <c r="N25" i="3"/>
  <c r="R25" i="3" s="1"/>
  <c r="N32" i="3"/>
  <c r="R32" i="3" s="1"/>
  <c r="W34" i="3"/>
  <c r="V37" i="3"/>
  <c r="AU37" i="3"/>
  <c r="V38" i="3"/>
  <c r="N48" i="3"/>
  <c r="R48" i="3" s="1"/>
  <c r="W50" i="3"/>
  <c r="V54" i="3"/>
  <c r="AU54" i="3"/>
  <c r="N61" i="3"/>
  <c r="R61" i="3" s="1"/>
  <c r="V62" i="3"/>
  <c r="AU62" i="3"/>
  <c r="N69" i="3"/>
  <c r="R69" i="3" s="1"/>
  <c r="V70" i="3"/>
  <c r="AU70" i="3"/>
  <c r="N77" i="3"/>
  <c r="R77" i="3" s="1"/>
  <c r="V78" i="3"/>
  <c r="AU78" i="3"/>
  <c r="N85" i="3"/>
  <c r="R85" i="3" s="1"/>
  <c r="V86" i="3"/>
  <c r="AU86" i="3"/>
  <c r="N93" i="3"/>
  <c r="R93" i="3" s="1"/>
  <c r="V94" i="3"/>
  <c r="AU94" i="3"/>
  <c r="N101" i="3"/>
  <c r="R101" i="3" s="1"/>
  <c r="V102" i="3"/>
  <c r="AU102" i="3"/>
  <c r="N109" i="3"/>
  <c r="R109" i="3" s="1"/>
  <c r="V110" i="3"/>
  <c r="AU110" i="3"/>
  <c r="N117" i="3"/>
  <c r="R117" i="3" s="1"/>
  <c r="V118" i="3"/>
  <c r="AU118" i="3"/>
  <c r="N125" i="3"/>
  <c r="R125" i="3" s="1"/>
  <c r="V126" i="3"/>
  <c r="AU126" i="3"/>
  <c r="N133" i="3"/>
  <c r="R133" i="3" s="1"/>
  <c r="V134" i="3"/>
  <c r="AU134" i="3"/>
  <c r="N141" i="3"/>
  <c r="R141" i="3" s="1"/>
  <c r="V142" i="3"/>
  <c r="AU142" i="3"/>
  <c r="N149" i="3"/>
  <c r="R149" i="3" s="1"/>
  <c r="V150" i="3"/>
  <c r="AU150" i="3"/>
  <c r="U180" i="3"/>
  <c r="AU180" i="3"/>
  <c r="W180" i="3"/>
  <c r="V180" i="3"/>
  <c r="U188" i="3"/>
  <c r="AU188" i="3"/>
  <c r="W188" i="3"/>
  <c r="V188" i="3"/>
  <c r="U196" i="3"/>
  <c r="AU196" i="3"/>
  <c r="W196" i="3"/>
  <c r="V196" i="3"/>
  <c r="U204" i="3"/>
  <c r="AU204" i="3"/>
  <c r="W204" i="3"/>
  <c r="V204" i="3"/>
  <c r="U213" i="3"/>
  <c r="AU213" i="3"/>
  <c r="W213" i="3"/>
  <c r="V213" i="3"/>
  <c r="AU219" i="3"/>
  <c r="V219" i="3"/>
  <c r="U219" i="3"/>
  <c r="U221" i="3"/>
  <c r="AU221" i="3"/>
  <c r="W221" i="3"/>
  <c r="V221" i="3"/>
  <c r="U225" i="3"/>
  <c r="V225" i="3"/>
  <c r="AU225" i="3"/>
  <c r="W225" i="3"/>
  <c r="AU234" i="3"/>
  <c r="W234" i="3"/>
  <c r="U234" i="3"/>
  <c r="N36" i="3"/>
  <c r="R36" i="3" s="1"/>
  <c r="W38" i="3"/>
  <c r="N52" i="3"/>
  <c r="R52" i="3" s="1"/>
  <c r="U54" i="3"/>
  <c r="N59" i="3"/>
  <c r="R59" i="3" s="1"/>
  <c r="AU60" i="3"/>
  <c r="V60" i="3"/>
  <c r="U62" i="3"/>
  <c r="N67" i="3"/>
  <c r="R67" i="3" s="1"/>
  <c r="AU68" i="3"/>
  <c r="V68" i="3"/>
  <c r="U70" i="3"/>
  <c r="N75" i="3"/>
  <c r="R75" i="3" s="1"/>
  <c r="AU76" i="3"/>
  <c r="V76" i="3"/>
  <c r="U78" i="3"/>
  <c r="N83" i="3"/>
  <c r="R83" i="3" s="1"/>
  <c r="AU84" i="3"/>
  <c r="V84" i="3"/>
  <c r="U86" i="3"/>
  <c r="N91" i="3"/>
  <c r="R91" i="3" s="1"/>
  <c r="AU92" i="3"/>
  <c r="V92" i="3"/>
  <c r="U94" i="3"/>
  <c r="N99" i="3"/>
  <c r="R99" i="3" s="1"/>
  <c r="AU100" i="3"/>
  <c r="V100" i="3"/>
  <c r="U102" i="3"/>
  <c r="N107" i="3"/>
  <c r="R107" i="3" s="1"/>
  <c r="AU108" i="3"/>
  <c r="V108" i="3"/>
  <c r="U110" i="3"/>
  <c r="N115" i="3"/>
  <c r="R115" i="3" s="1"/>
  <c r="AU116" i="3"/>
  <c r="V116" i="3"/>
  <c r="U118" i="3"/>
  <c r="N123" i="3"/>
  <c r="R123" i="3" s="1"/>
  <c r="AU124" i="3"/>
  <c r="V124" i="3"/>
  <c r="U126" i="3"/>
  <c r="N131" i="3"/>
  <c r="R131" i="3" s="1"/>
  <c r="AU132" i="3"/>
  <c r="V132" i="3"/>
  <c r="U134" i="3"/>
  <c r="N139" i="3"/>
  <c r="R139" i="3" s="1"/>
  <c r="AU140" i="3"/>
  <c r="V140" i="3"/>
  <c r="U142" i="3"/>
  <c r="N147" i="3"/>
  <c r="R147" i="3" s="1"/>
  <c r="AU148" i="3"/>
  <c r="V148" i="3"/>
  <c r="U150" i="3"/>
  <c r="AU156" i="3"/>
  <c r="W156" i="3"/>
  <c r="V156" i="3"/>
  <c r="AU160" i="3"/>
  <c r="W160" i="3"/>
  <c r="V160" i="3"/>
  <c r="AU164" i="3"/>
  <c r="W164" i="3"/>
  <c r="V164" i="3"/>
  <c r="AU168" i="3"/>
  <c r="W168" i="3"/>
  <c r="V168" i="3"/>
  <c r="AU172" i="3"/>
  <c r="W172" i="3"/>
  <c r="V172" i="3"/>
  <c r="AU176" i="3"/>
  <c r="W176" i="3"/>
  <c r="V176" i="3"/>
  <c r="W182" i="3"/>
  <c r="V182" i="3"/>
  <c r="U182" i="3"/>
  <c r="AU182" i="3"/>
  <c r="W190" i="3"/>
  <c r="V190" i="3"/>
  <c r="U190" i="3"/>
  <c r="AU190" i="3"/>
  <c r="W198" i="3"/>
  <c r="V198" i="3"/>
  <c r="U198" i="3"/>
  <c r="AU198" i="3"/>
  <c r="W206" i="3"/>
  <c r="V206" i="3"/>
  <c r="U206" i="3"/>
  <c r="AU206" i="3"/>
  <c r="W211" i="3"/>
  <c r="U211" i="3"/>
  <c r="AU211" i="3"/>
  <c r="V211" i="3"/>
  <c r="U217" i="3"/>
  <c r="AU217" i="3"/>
  <c r="W217" i="3"/>
  <c r="V217" i="3"/>
  <c r="V226" i="3"/>
  <c r="U226" i="3"/>
  <c r="AU226" i="3"/>
  <c r="W226" i="3"/>
  <c r="W243" i="3"/>
  <c r="U243" i="3"/>
  <c r="AU243" i="3"/>
  <c r="V243" i="3"/>
  <c r="U245" i="3"/>
  <c r="AU245" i="3"/>
  <c r="V245" i="3"/>
  <c r="N65" i="3"/>
  <c r="R65" i="3" s="1"/>
  <c r="V66" i="3"/>
  <c r="AU66" i="3"/>
  <c r="N81" i="3"/>
  <c r="R81" i="3" s="1"/>
  <c r="V82" i="3"/>
  <c r="AU82" i="3"/>
  <c r="N97" i="3"/>
  <c r="R97" i="3" s="1"/>
  <c r="V98" i="3"/>
  <c r="AU98" i="3"/>
  <c r="N105" i="3"/>
  <c r="R105" i="3" s="1"/>
  <c r="V106" i="3"/>
  <c r="AU106" i="3"/>
  <c r="N113" i="3"/>
  <c r="R113" i="3" s="1"/>
  <c r="V114" i="3"/>
  <c r="AU114" i="3"/>
  <c r="N121" i="3"/>
  <c r="R121" i="3" s="1"/>
  <c r="V122" i="3"/>
  <c r="AU122" i="3"/>
  <c r="N129" i="3"/>
  <c r="R129" i="3" s="1"/>
  <c r="V130" i="3"/>
  <c r="AU130" i="3"/>
  <c r="N137" i="3"/>
  <c r="R137" i="3" s="1"/>
  <c r="V138" i="3"/>
  <c r="AU138" i="3"/>
  <c r="N145" i="3"/>
  <c r="R145" i="3" s="1"/>
  <c r="V146" i="3"/>
  <c r="AU146" i="3"/>
  <c r="N153" i="3"/>
  <c r="R153" i="3" s="1"/>
  <c r="V154" i="3"/>
  <c r="AU154" i="3"/>
  <c r="U184" i="3"/>
  <c r="AU184" i="3"/>
  <c r="W184" i="3"/>
  <c r="V184" i="3"/>
  <c r="U192" i="3"/>
  <c r="AU192" i="3"/>
  <c r="W192" i="3"/>
  <c r="V192" i="3"/>
  <c r="U200" i="3"/>
  <c r="AU200" i="3"/>
  <c r="W200" i="3"/>
  <c r="V200" i="3"/>
  <c r="U208" i="3"/>
  <c r="AU208" i="3"/>
  <c r="W208" i="3"/>
  <c r="V208" i="3"/>
  <c r="V218" i="3"/>
  <c r="AU218" i="3"/>
  <c r="W218" i="3"/>
  <c r="U218" i="3"/>
  <c r="U229" i="3"/>
  <c r="AU229" i="3"/>
  <c r="W229" i="3"/>
  <c r="V229" i="3"/>
  <c r="W235" i="3"/>
  <c r="AU235" i="3"/>
  <c r="V235" i="3"/>
  <c r="U235" i="3"/>
  <c r="U237" i="3"/>
  <c r="AU237" i="3"/>
  <c r="W237" i="3"/>
  <c r="V237" i="3"/>
  <c r="U241" i="3"/>
  <c r="V241" i="3"/>
  <c r="AU241" i="3"/>
  <c r="W241" i="3"/>
  <c r="U249" i="3"/>
  <c r="AU249" i="3"/>
  <c r="W249" i="3"/>
  <c r="V249" i="3"/>
  <c r="N57" i="3"/>
  <c r="R57" i="3" s="1"/>
  <c r="V58" i="3"/>
  <c r="AU58" i="3"/>
  <c r="N73" i="3"/>
  <c r="R73" i="3" s="1"/>
  <c r="V74" i="3"/>
  <c r="AU74" i="3"/>
  <c r="N89" i="3"/>
  <c r="R89" i="3" s="1"/>
  <c r="V90" i="3"/>
  <c r="AU90" i="3"/>
  <c r="N28" i="3"/>
  <c r="R28" i="3" s="1"/>
  <c r="W30" i="3"/>
  <c r="V34" i="3"/>
  <c r="U37" i="3"/>
  <c r="U38" i="3"/>
  <c r="N43" i="3"/>
  <c r="R43" i="3" s="1"/>
  <c r="N44" i="3"/>
  <c r="R44" i="3" s="1"/>
  <c r="W46" i="3"/>
  <c r="V50" i="3"/>
  <c r="N53" i="3"/>
  <c r="R53" i="3" s="1"/>
  <c r="N55" i="3"/>
  <c r="R55" i="3" s="1"/>
  <c r="AU56" i="3"/>
  <c r="V56" i="3"/>
  <c r="U58" i="3"/>
  <c r="W60" i="3"/>
  <c r="N63" i="3"/>
  <c r="R63" i="3" s="1"/>
  <c r="AU64" i="3"/>
  <c r="V64" i="3"/>
  <c r="U66" i="3"/>
  <c r="W68" i="3"/>
  <c r="N71" i="3"/>
  <c r="R71" i="3" s="1"/>
  <c r="AU72" i="3"/>
  <c r="V72" i="3"/>
  <c r="U74" i="3"/>
  <c r="W76" i="3"/>
  <c r="N79" i="3"/>
  <c r="R79" i="3" s="1"/>
  <c r="AU80" i="3"/>
  <c r="V80" i="3"/>
  <c r="U82" i="3"/>
  <c r="W84" i="3"/>
  <c r="N87" i="3"/>
  <c r="R87" i="3" s="1"/>
  <c r="AU88" i="3"/>
  <c r="V88" i="3"/>
  <c r="U90" i="3"/>
  <c r="W92" i="3"/>
  <c r="N95" i="3"/>
  <c r="R95" i="3" s="1"/>
  <c r="AU96" i="3"/>
  <c r="V96" i="3"/>
  <c r="U98" i="3"/>
  <c r="W100" i="3"/>
  <c r="N103" i="3"/>
  <c r="R103" i="3" s="1"/>
  <c r="AU104" i="3"/>
  <c r="V104" i="3"/>
  <c r="U106" i="3"/>
  <c r="W108" i="3"/>
  <c r="N111" i="3"/>
  <c r="R111" i="3" s="1"/>
  <c r="AU112" i="3"/>
  <c r="V112" i="3"/>
  <c r="U114" i="3"/>
  <c r="W116" i="3"/>
  <c r="N119" i="3"/>
  <c r="R119" i="3" s="1"/>
  <c r="AU120" i="3"/>
  <c r="V120" i="3"/>
  <c r="U122" i="3"/>
  <c r="W124" i="3"/>
  <c r="N127" i="3"/>
  <c r="R127" i="3" s="1"/>
  <c r="AU128" i="3"/>
  <c r="V128" i="3"/>
  <c r="U130" i="3"/>
  <c r="W132" i="3"/>
  <c r="N135" i="3"/>
  <c r="R135" i="3" s="1"/>
  <c r="AU136" i="3"/>
  <c r="V136" i="3"/>
  <c r="U138" i="3"/>
  <c r="W140" i="3"/>
  <c r="N143" i="3"/>
  <c r="R143" i="3" s="1"/>
  <c r="AU144" i="3"/>
  <c r="V144" i="3"/>
  <c r="U146" i="3"/>
  <c r="W148" i="3"/>
  <c r="N151" i="3"/>
  <c r="R151" i="3" s="1"/>
  <c r="AU152" i="3"/>
  <c r="V152" i="3"/>
  <c r="U154" i="3"/>
  <c r="N155" i="3"/>
  <c r="R155" i="3" s="1"/>
  <c r="V158" i="3"/>
  <c r="U158" i="3"/>
  <c r="AU158" i="3"/>
  <c r="N159" i="3"/>
  <c r="R159" i="3" s="1"/>
  <c r="V162" i="3"/>
  <c r="U162" i="3"/>
  <c r="AU162" i="3"/>
  <c r="N163" i="3"/>
  <c r="R163" i="3" s="1"/>
  <c r="V166" i="3"/>
  <c r="U166" i="3"/>
  <c r="AU166" i="3"/>
  <c r="N167" i="3"/>
  <c r="R167" i="3" s="1"/>
  <c r="V170" i="3"/>
  <c r="U170" i="3"/>
  <c r="AU170" i="3"/>
  <c r="N171" i="3"/>
  <c r="R171" i="3" s="1"/>
  <c r="V174" i="3"/>
  <c r="U174" i="3"/>
  <c r="AU174" i="3"/>
  <c r="N175" i="3"/>
  <c r="R175" i="3" s="1"/>
  <c r="W178" i="3"/>
  <c r="V178" i="3"/>
  <c r="U178" i="3"/>
  <c r="AU178" i="3"/>
  <c r="W186" i="3"/>
  <c r="V186" i="3"/>
  <c r="U186" i="3"/>
  <c r="AU186" i="3"/>
  <c r="W194" i="3"/>
  <c r="V194" i="3"/>
  <c r="U194" i="3"/>
  <c r="AU194" i="3"/>
  <c r="W202" i="3"/>
  <c r="V202" i="3"/>
  <c r="U202" i="3"/>
  <c r="AU202" i="3"/>
  <c r="V210" i="3"/>
  <c r="U210" i="3"/>
  <c r="AU210" i="3"/>
  <c r="W210" i="3"/>
  <c r="W227" i="3"/>
  <c r="U227" i="3"/>
  <c r="AU227" i="3"/>
  <c r="V227" i="3"/>
  <c r="U233" i="3"/>
  <c r="AU233" i="3"/>
  <c r="W233" i="3"/>
  <c r="V233" i="3"/>
  <c r="V242" i="3"/>
  <c r="U242" i="3"/>
  <c r="AU242" i="3"/>
  <c r="W242" i="3"/>
  <c r="V250" i="3"/>
  <c r="AU250" i="3"/>
  <c r="W250" i="3"/>
  <c r="U250" i="3"/>
  <c r="N157" i="3"/>
  <c r="R157" i="3" s="1"/>
  <c r="N161" i="3"/>
  <c r="R161" i="3" s="1"/>
  <c r="N165" i="3"/>
  <c r="R165" i="3" s="1"/>
  <c r="N169" i="3"/>
  <c r="R169" i="3" s="1"/>
  <c r="N173" i="3"/>
  <c r="R173" i="3" s="1"/>
  <c r="N177" i="3"/>
  <c r="R177" i="3" s="1"/>
  <c r="N181" i="3"/>
  <c r="R181" i="3" s="1"/>
  <c r="N185" i="3"/>
  <c r="R185" i="3" s="1"/>
  <c r="N189" i="3"/>
  <c r="R189" i="3" s="1"/>
  <c r="N193" i="3"/>
  <c r="R193" i="3" s="1"/>
  <c r="N197" i="3"/>
  <c r="R197" i="3" s="1"/>
  <c r="N201" i="3"/>
  <c r="R201" i="3" s="1"/>
  <c r="N205" i="3"/>
  <c r="R205" i="3" s="1"/>
  <c r="N209" i="3"/>
  <c r="R209" i="3" s="1"/>
  <c r="V212" i="3"/>
  <c r="U215" i="3"/>
  <c r="U216" i="3"/>
  <c r="N222" i="3"/>
  <c r="R222" i="3" s="1"/>
  <c r="W224" i="3"/>
  <c r="V228" i="3"/>
  <c r="U231" i="3"/>
  <c r="U232" i="3"/>
  <c r="N238" i="3"/>
  <c r="R238" i="3" s="1"/>
  <c r="W240" i="3"/>
  <c r="U247" i="3"/>
  <c r="U248" i="3"/>
  <c r="N253" i="3"/>
  <c r="R253" i="3" s="1"/>
  <c r="V254" i="3"/>
  <c r="AU254" i="3"/>
  <c r="U256" i="3"/>
  <c r="N261" i="3"/>
  <c r="R261" i="3" s="1"/>
  <c r="V262" i="3"/>
  <c r="AU262" i="3"/>
  <c r="U264" i="3"/>
  <c r="N269" i="3"/>
  <c r="R269" i="3" s="1"/>
  <c r="V270" i="3"/>
  <c r="U272" i="3"/>
  <c r="N277" i="3"/>
  <c r="R277" i="3" s="1"/>
  <c r="V278" i="3"/>
  <c r="AU278" i="3"/>
  <c r="U280" i="3"/>
  <c r="N285" i="3"/>
  <c r="R285" i="3" s="1"/>
  <c r="V286" i="3"/>
  <c r="AU286" i="3"/>
  <c r="U288" i="3"/>
  <c r="N293" i="3"/>
  <c r="R293" i="3" s="1"/>
  <c r="AU294" i="3"/>
  <c r="V294" i="3"/>
  <c r="N295" i="3"/>
  <c r="R295" i="3" s="1"/>
  <c r="V300" i="3"/>
  <c r="AU300" i="3"/>
  <c r="N304" i="3"/>
  <c r="R304" i="3" s="1"/>
  <c r="W305" i="3"/>
  <c r="U305" i="3"/>
  <c r="U307" i="3"/>
  <c r="AU307" i="3"/>
  <c r="W307" i="3"/>
  <c r="N309" i="3"/>
  <c r="R309" i="3" s="1"/>
  <c r="N319" i="3"/>
  <c r="R319" i="3" s="1"/>
  <c r="V324" i="3"/>
  <c r="AU324" i="3"/>
  <c r="W324" i="3"/>
  <c r="U324" i="3"/>
  <c r="W333" i="3"/>
  <c r="AU333" i="3"/>
  <c r="V333" i="3"/>
  <c r="U333" i="3"/>
  <c r="W341" i="3"/>
  <c r="AU341" i="3"/>
  <c r="V341" i="3"/>
  <c r="U341" i="3"/>
  <c r="V348" i="3"/>
  <c r="AU348" i="3"/>
  <c r="W348" i="3"/>
  <c r="U348" i="3"/>
  <c r="V356" i="3"/>
  <c r="AU356" i="3"/>
  <c r="W356" i="3"/>
  <c r="U356" i="3"/>
  <c r="V215" i="3"/>
  <c r="AU215" i="3"/>
  <c r="V216" i="3"/>
  <c r="V231" i="3"/>
  <c r="AU231" i="3"/>
  <c r="V232" i="3"/>
  <c r="V247" i="3"/>
  <c r="AU247" i="3"/>
  <c r="V248" i="3"/>
  <c r="N251" i="3"/>
  <c r="R251" i="3" s="1"/>
  <c r="AU252" i="3"/>
  <c r="V252" i="3"/>
  <c r="N259" i="3"/>
  <c r="R259" i="3" s="1"/>
  <c r="AU260" i="3"/>
  <c r="V260" i="3"/>
  <c r="N267" i="3"/>
  <c r="R267" i="3" s="1"/>
  <c r="AU268" i="3"/>
  <c r="V268" i="3"/>
  <c r="N275" i="3"/>
  <c r="R275" i="3" s="1"/>
  <c r="AU276" i="3"/>
  <c r="V276" i="3"/>
  <c r="N283" i="3"/>
  <c r="R283" i="3" s="1"/>
  <c r="AU284" i="3"/>
  <c r="V284" i="3"/>
  <c r="N291" i="3"/>
  <c r="R291" i="3" s="1"/>
  <c r="AU292" i="3"/>
  <c r="V292" i="3"/>
  <c r="N296" i="3"/>
  <c r="R296" i="3" s="1"/>
  <c r="W297" i="3"/>
  <c r="U297" i="3"/>
  <c r="U299" i="3"/>
  <c r="AU299" i="3"/>
  <c r="W299" i="3"/>
  <c r="N301" i="3"/>
  <c r="R301" i="3" s="1"/>
  <c r="N311" i="3"/>
  <c r="R311" i="3" s="1"/>
  <c r="N317" i="3"/>
  <c r="R317" i="3" s="1"/>
  <c r="U327" i="3"/>
  <c r="V327" i="3"/>
  <c r="AU327" i="3"/>
  <c r="W327" i="3"/>
  <c r="U331" i="3"/>
  <c r="AU331" i="3"/>
  <c r="W331" i="3"/>
  <c r="V331" i="3"/>
  <c r="U339" i="3"/>
  <c r="AU339" i="3"/>
  <c r="W339" i="3"/>
  <c r="V339" i="3"/>
  <c r="U359" i="3"/>
  <c r="V359" i="3"/>
  <c r="AU359" i="3"/>
  <c r="W359" i="3"/>
  <c r="V360" i="3"/>
  <c r="AU360" i="3"/>
  <c r="U360" i="3"/>
  <c r="W360" i="3"/>
  <c r="N179" i="3"/>
  <c r="R179" i="3" s="1"/>
  <c r="N183" i="3"/>
  <c r="R183" i="3" s="1"/>
  <c r="N187" i="3"/>
  <c r="R187" i="3" s="1"/>
  <c r="N191" i="3"/>
  <c r="R191" i="3" s="1"/>
  <c r="N195" i="3"/>
  <c r="R195" i="3" s="1"/>
  <c r="N199" i="3"/>
  <c r="R199" i="3" s="1"/>
  <c r="N203" i="3"/>
  <c r="R203" i="3" s="1"/>
  <c r="N207" i="3"/>
  <c r="R207" i="3" s="1"/>
  <c r="N214" i="3"/>
  <c r="R214" i="3" s="1"/>
  <c r="W216" i="3"/>
  <c r="U223" i="3"/>
  <c r="U224" i="3"/>
  <c r="N230" i="3"/>
  <c r="R230" i="3" s="1"/>
  <c r="W232" i="3"/>
  <c r="U239" i="3"/>
  <c r="N246" i="3"/>
  <c r="R246" i="3" s="1"/>
  <c r="W248" i="3"/>
  <c r="U252" i="3"/>
  <c r="N257" i="3"/>
  <c r="R257" i="3" s="1"/>
  <c r="V258" i="3"/>
  <c r="AU258" i="3"/>
  <c r="U260" i="3"/>
  <c r="N265" i="3"/>
  <c r="R265" i="3" s="1"/>
  <c r="V266" i="3"/>
  <c r="AU266" i="3"/>
  <c r="U268" i="3"/>
  <c r="N273" i="3"/>
  <c r="R273" i="3" s="1"/>
  <c r="V274" i="3"/>
  <c r="AU274" i="3"/>
  <c r="U276" i="3"/>
  <c r="N281" i="3"/>
  <c r="R281" i="3" s="1"/>
  <c r="V282" i="3"/>
  <c r="AU282" i="3"/>
  <c r="U284" i="3"/>
  <c r="N289" i="3"/>
  <c r="R289" i="3" s="1"/>
  <c r="V290" i="3"/>
  <c r="AU290" i="3"/>
  <c r="U292" i="3"/>
  <c r="V297" i="3"/>
  <c r="AU297" i="3"/>
  <c r="V299" i="3"/>
  <c r="AU306" i="3"/>
  <c r="W306" i="3"/>
  <c r="U306" i="3"/>
  <c r="N312" i="3"/>
  <c r="R312" i="3" s="1"/>
  <c r="V316" i="3"/>
  <c r="AU316" i="3"/>
  <c r="W316" i="3"/>
  <c r="N320" i="3"/>
  <c r="R320" i="3" s="1"/>
  <c r="AU322" i="3"/>
  <c r="W322" i="3"/>
  <c r="V322" i="3"/>
  <c r="U322" i="3"/>
  <c r="W325" i="3"/>
  <c r="AU325" i="3"/>
  <c r="V325" i="3"/>
  <c r="U325" i="3"/>
  <c r="V332" i="3"/>
  <c r="AU332" i="3"/>
  <c r="W332" i="3"/>
  <c r="U332" i="3"/>
  <c r="V340" i="3"/>
  <c r="W340" i="3"/>
  <c r="U340" i="3"/>
  <c r="W349" i="3"/>
  <c r="AU349" i="3"/>
  <c r="V349" i="3"/>
  <c r="U349" i="3"/>
  <c r="W357" i="3"/>
  <c r="AU357" i="3"/>
  <c r="V357" i="3"/>
  <c r="U357" i="3"/>
  <c r="N255" i="3"/>
  <c r="R255" i="3" s="1"/>
  <c r="AU256" i="3"/>
  <c r="V256" i="3"/>
  <c r="N263" i="3"/>
  <c r="R263" i="3" s="1"/>
  <c r="AU264" i="3"/>
  <c r="V264" i="3"/>
  <c r="N271" i="3"/>
  <c r="R271" i="3" s="1"/>
  <c r="AU272" i="3"/>
  <c r="V272" i="3"/>
  <c r="N279" i="3"/>
  <c r="R279" i="3" s="1"/>
  <c r="AU280" i="3"/>
  <c r="V280" i="3"/>
  <c r="N287" i="3"/>
  <c r="R287" i="3" s="1"/>
  <c r="AU288" i="3"/>
  <c r="V288" i="3"/>
  <c r="AU298" i="3"/>
  <c r="U298" i="3"/>
  <c r="W298" i="3"/>
  <c r="N303" i="3"/>
  <c r="R303" i="3" s="1"/>
  <c r="V308" i="3"/>
  <c r="AU308" i="3"/>
  <c r="W308" i="3"/>
  <c r="U315" i="3"/>
  <c r="AU315" i="3"/>
  <c r="W315" i="3"/>
  <c r="W321" i="3"/>
  <c r="AU321" i="3"/>
  <c r="V321" i="3"/>
  <c r="U321" i="3"/>
  <c r="U323" i="3"/>
  <c r="AU323" i="3"/>
  <c r="W323" i="3"/>
  <c r="V323" i="3"/>
  <c r="U343" i="3"/>
  <c r="V343" i="3"/>
  <c r="AU343" i="3"/>
  <c r="W343" i="3"/>
  <c r="U347" i="3"/>
  <c r="AU347" i="3"/>
  <c r="W347" i="3"/>
  <c r="V347" i="3"/>
  <c r="U355" i="3"/>
  <c r="AU355" i="3"/>
  <c r="W355" i="3"/>
  <c r="V355" i="3"/>
  <c r="N363" i="3"/>
  <c r="R363" i="3" s="1"/>
  <c r="V364" i="3"/>
  <c r="AU364" i="3"/>
  <c r="N371" i="3"/>
  <c r="R371" i="3" s="1"/>
  <c r="V372" i="3"/>
  <c r="AU372" i="3"/>
  <c r="N379" i="3"/>
  <c r="R379" i="3" s="1"/>
  <c r="V380" i="3"/>
  <c r="AU380" i="3"/>
  <c r="N387" i="3"/>
  <c r="R387" i="3" s="1"/>
  <c r="V388" i="3"/>
  <c r="AU388" i="3"/>
  <c r="N395" i="3"/>
  <c r="R395" i="3" s="1"/>
  <c r="V396" i="3"/>
  <c r="AU396" i="3"/>
  <c r="W416" i="3"/>
  <c r="V416" i="3"/>
  <c r="U416" i="3"/>
  <c r="AU416" i="3"/>
  <c r="W424" i="3"/>
  <c r="V424" i="3"/>
  <c r="U424" i="3"/>
  <c r="AU424" i="3"/>
  <c r="W432" i="3"/>
  <c r="V432" i="3"/>
  <c r="U432" i="3"/>
  <c r="AU432" i="3"/>
  <c r="W440" i="3"/>
  <c r="V440" i="3"/>
  <c r="U440" i="3"/>
  <c r="AU440" i="3"/>
  <c r="W448" i="3"/>
  <c r="V448" i="3"/>
  <c r="U448" i="3"/>
  <c r="AU448" i="3"/>
  <c r="W456" i="3"/>
  <c r="V456" i="3"/>
  <c r="U456" i="3"/>
  <c r="AU456" i="3"/>
  <c r="W464" i="3"/>
  <c r="V464" i="3"/>
  <c r="U464" i="3"/>
  <c r="AU464" i="3"/>
  <c r="W472" i="3"/>
  <c r="V472" i="3"/>
  <c r="U472" i="3"/>
  <c r="AU472" i="3"/>
  <c r="W480" i="3"/>
  <c r="V480" i="3"/>
  <c r="U480" i="3"/>
  <c r="AU480" i="3"/>
  <c r="W493" i="3"/>
  <c r="AU493" i="3"/>
  <c r="V493" i="3"/>
  <c r="U493" i="3"/>
  <c r="U495" i="3"/>
  <c r="AU495" i="3"/>
  <c r="W495" i="3"/>
  <c r="V495" i="3"/>
  <c r="W501" i="3"/>
  <c r="U501" i="3"/>
  <c r="AU501" i="3"/>
  <c r="V501" i="3"/>
  <c r="W314" i="3"/>
  <c r="N328" i="3"/>
  <c r="R328" i="3" s="1"/>
  <c r="W330" i="3"/>
  <c r="U337" i="3"/>
  <c r="U338" i="3"/>
  <c r="N344" i="3"/>
  <c r="R344" i="3" s="1"/>
  <c r="W346" i="3"/>
  <c r="U353" i="3"/>
  <c r="U354" i="3"/>
  <c r="N361" i="3"/>
  <c r="R361" i="3" s="1"/>
  <c r="AU362" i="3"/>
  <c r="V362" i="3"/>
  <c r="U364" i="3"/>
  <c r="N369" i="3"/>
  <c r="R369" i="3" s="1"/>
  <c r="AU370" i="3"/>
  <c r="V370" i="3"/>
  <c r="U372" i="3"/>
  <c r="N377" i="3"/>
  <c r="R377" i="3" s="1"/>
  <c r="AU378" i="3"/>
  <c r="V378" i="3"/>
  <c r="U380" i="3"/>
  <c r="N385" i="3"/>
  <c r="R385" i="3" s="1"/>
  <c r="AU386" i="3"/>
  <c r="V386" i="3"/>
  <c r="U388" i="3"/>
  <c r="N393" i="3"/>
  <c r="R393" i="3" s="1"/>
  <c r="AU394" i="3"/>
  <c r="V394" i="3"/>
  <c r="U396" i="3"/>
  <c r="W400" i="3"/>
  <c r="V400" i="3"/>
  <c r="AU400" i="3"/>
  <c r="W404" i="3"/>
  <c r="V404" i="3"/>
  <c r="AU404" i="3"/>
  <c r="W408" i="3"/>
  <c r="V408" i="3"/>
  <c r="AU408" i="3"/>
  <c r="W412" i="3"/>
  <c r="V412" i="3"/>
  <c r="AU412" i="3"/>
  <c r="U418" i="3"/>
  <c r="AU418" i="3"/>
  <c r="W418" i="3"/>
  <c r="V418" i="3"/>
  <c r="U426" i="3"/>
  <c r="AU426" i="3"/>
  <c r="W426" i="3"/>
  <c r="V426" i="3"/>
  <c r="U434" i="3"/>
  <c r="AU434" i="3"/>
  <c r="W434" i="3"/>
  <c r="V434" i="3"/>
  <c r="U442" i="3"/>
  <c r="AU442" i="3"/>
  <c r="W442" i="3"/>
  <c r="V442" i="3"/>
  <c r="U450" i="3"/>
  <c r="AU450" i="3"/>
  <c r="W450" i="3"/>
  <c r="V450" i="3"/>
  <c r="U458" i="3"/>
  <c r="AU458" i="3"/>
  <c r="W458" i="3"/>
  <c r="V458" i="3"/>
  <c r="U466" i="3"/>
  <c r="AU466" i="3"/>
  <c r="W466" i="3"/>
  <c r="V466" i="3"/>
  <c r="U474" i="3"/>
  <c r="AU474" i="3"/>
  <c r="W474" i="3"/>
  <c r="V474" i="3"/>
  <c r="U482" i="3"/>
  <c r="AU482" i="3"/>
  <c r="W482" i="3"/>
  <c r="V482" i="3"/>
  <c r="U487" i="3"/>
  <c r="AU487" i="3"/>
  <c r="W487" i="3"/>
  <c r="V487" i="3"/>
  <c r="U491" i="3"/>
  <c r="AU491" i="3"/>
  <c r="W491" i="3"/>
  <c r="V491" i="3"/>
  <c r="U499" i="3"/>
  <c r="V499" i="3"/>
  <c r="AU499" i="3"/>
  <c r="W499" i="3"/>
  <c r="V337" i="3"/>
  <c r="AU337" i="3"/>
  <c r="V338" i="3"/>
  <c r="V353" i="3"/>
  <c r="AU353" i="3"/>
  <c r="V354" i="3"/>
  <c r="W364" i="3"/>
  <c r="N367" i="3"/>
  <c r="R367" i="3" s="1"/>
  <c r="V368" i="3"/>
  <c r="AU368" i="3"/>
  <c r="W372" i="3"/>
  <c r="N375" i="3"/>
  <c r="R375" i="3" s="1"/>
  <c r="V376" i="3"/>
  <c r="AU376" i="3"/>
  <c r="W380" i="3"/>
  <c r="N383" i="3"/>
  <c r="R383" i="3" s="1"/>
  <c r="V384" i="3"/>
  <c r="AU384" i="3"/>
  <c r="W388" i="3"/>
  <c r="N391" i="3"/>
  <c r="R391" i="3" s="1"/>
  <c r="V392" i="3"/>
  <c r="AU392" i="3"/>
  <c r="W396" i="3"/>
  <c r="W420" i="3"/>
  <c r="V420" i="3"/>
  <c r="U420" i="3"/>
  <c r="AU420" i="3"/>
  <c r="W428" i="3"/>
  <c r="V428" i="3"/>
  <c r="U428" i="3"/>
  <c r="AU428" i="3"/>
  <c r="W436" i="3"/>
  <c r="V436" i="3"/>
  <c r="U436" i="3"/>
  <c r="AU436" i="3"/>
  <c r="W444" i="3"/>
  <c r="V444" i="3"/>
  <c r="U444" i="3"/>
  <c r="AU444" i="3"/>
  <c r="W452" i="3"/>
  <c r="V452" i="3"/>
  <c r="U452" i="3"/>
  <c r="AU452" i="3"/>
  <c r="W460" i="3"/>
  <c r="V460" i="3"/>
  <c r="U460" i="3"/>
  <c r="AU460" i="3"/>
  <c r="W468" i="3"/>
  <c r="V468" i="3"/>
  <c r="U468" i="3"/>
  <c r="AU468" i="3"/>
  <c r="W476" i="3"/>
  <c r="V476" i="3"/>
  <c r="U476" i="3"/>
  <c r="AU476" i="3"/>
  <c r="W484" i="3"/>
  <c r="V484" i="3"/>
  <c r="U484" i="3"/>
  <c r="AU484" i="3"/>
  <c r="V492" i="3"/>
  <c r="AU492" i="3"/>
  <c r="W492" i="3"/>
  <c r="U492" i="3"/>
  <c r="V500" i="3"/>
  <c r="U500" i="3"/>
  <c r="AU500" i="3"/>
  <c r="W500" i="3"/>
  <c r="V310" i="3"/>
  <c r="U313" i="3"/>
  <c r="U314" i="3"/>
  <c r="V326" i="3"/>
  <c r="U329" i="3"/>
  <c r="U330" i="3"/>
  <c r="N335" i="3"/>
  <c r="R335" i="3" s="1"/>
  <c r="N336" i="3"/>
  <c r="R336" i="3" s="1"/>
  <c r="W338" i="3"/>
  <c r="V342" i="3"/>
  <c r="U345" i="3"/>
  <c r="U346" i="3"/>
  <c r="N351" i="3"/>
  <c r="R351" i="3" s="1"/>
  <c r="N352" i="3"/>
  <c r="R352" i="3" s="1"/>
  <c r="W354" i="3"/>
  <c r="V358" i="3"/>
  <c r="W362" i="3"/>
  <c r="N365" i="3"/>
  <c r="R365" i="3" s="1"/>
  <c r="AU366" i="3"/>
  <c r="V366" i="3"/>
  <c r="U368" i="3"/>
  <c r="W370" i="3"/>
  <c r="N373" i="3"/>
  <c r="R373" i="3" s="1"/>
  <c r="AU374" i="3"/>
  <c r="V374" i="3"/>
  <c r="U376" i="3"/>
  <c r="W378" i="3"/>
  <c r="N381" i="3"/>
  <c r="R381" i="3" s="1"/>
  <c r="AU382" i="3"/>
  <c r="V382" i="3"/>
  <c r="U384" i="3"/>
  <c r="W386" i="3"/>
  <c r="N389" i="3"/>
  <c r="R389" i="3" s="1"/>
  <c r="AU390" i="3"/>
  <c r="V390" i="3"/>
  <c r="U392" i="3"/>
  <c r="W394" i="3"/>
  <c r="N397" i="3"/>
  <c r="R397" i="3" s="1"/>
  <c r="U398" i="3"/>
  <c r="AU398" i="3"/>
  <c r="V398" i="3"/>
  <c r="N399" i="3"/>
  <c r="R399" i="3" s="1"/>
  <c r="U402" i="3"/>
  <c r="AU402" i="3"/>
  <c r="V402" i="3"/>
  <c r="N403" i="3"/>
  <c r="R403" i="3" s="1"/>
  <c r="U406" i="3"/>
  <c r="AU406" i="3"/>
  <c r="V406" i="3"/>
  <c r="N407" i="3"/>
  <c r="R407" i="3" s="1"/>
  <c r="U410" i="3"/>
  <c r="AU410" i="3"/>
  <c r="V410" i="3"/>
  <c r="N411" i="3"/>
  <c r="R411" i="3" s="1"/>
  <c r="U414" i="3"/>
  <c r="AU414" i="3"/>
  <c r="W414" i="3"/>
  <c r="V414" i="3"/>
  <c r="U422" i="3"/>
  <c r="AU422" i="3"/>
  <c r="W422" i="3"/>
  <c r="V422" i="3"/>
  <c r="U430" i="3"/>
  <c r="AU430" i="3"/>
  <c r="W430" i="3"/>
  <c r="V430" i="3"/>
  <c r="U438" i="3"/>
  <c r="AU438" i="3"/>
  <c r="W438" i="3"/>
  <c r="V438" i="3"/>
  <c r="U446" i="3"/>
  <c r="AU446" i="3"/>
  <c r="W446" i="3"/>
  <c r="V446" i="3"/>
  <c r="U454" i="3"/>
  <c r="AU454" i="3"/>
  <c r="W454" i="3"/>
  <c r="V454" i="3"/>
  <c r="U462" i="3"/>
  <c r="AU462" i="3"/>
  <c r="W462" i="3"/>
  <c r="V462" i="3"/>
  <c r="U470" i="3"/>
  <c r="AU470" i="3"/>
  <c r="W470" i="3"/>
  <c r="V470" i="3"/>
  <c r="U478" i="3"/>
  <c r="AU478" i="3"/>
  <c r="W478" i="3"/>
  <c r="V478" i="3"/>
  <c r="AU486" i="3"/>
  <c r="U486" i="3"/>
  <c r="W486" i="3"/>
  <c r="V486" i="3"/>
  <c r="N415" i="3"/>
  <c r="R415" i="3" s="1"/>
  <c r="N419" i="3"/>
  <c r="R419" i="3" s="1"/>
  <c r="N423" i="3"/>
  <c r="R423" i="3" s="1"/>
  <c r="N427" i="3"/>
  <c r="R427" i="3" s="1"/>
  <c r="N431" i="3"/>
  <c r="R431" i="3" s="1"/>
  <c r="N435" i="3"/>
  <c r="R435" i="3" s="1"/>
  <c r="N439" i="3"/>
  <c r="R439" i="3" s="1"/>
  <c r="N443" i="3"/>
  <c r="R443" i="3" s="1"/>
  <c r="N447" i="3"/>
  <c r="R447" i="3" s="1"/>
  <c r="N451" i="3"/>
  <c r="R451" i="3" s="1"/>
  <c r="N455" i="3"/>
  <c r="R455" i="3" s="1"/>
  <c r="N459" i="3"/>
  <c r="R459" i="3" s="1"/>
  <c r="N463" i="3"/>
  <c r="R463" i="3" s="1"/>
  <c r="N467" i="3"/>
  <c r="R467" i="3" s="1"/>
  <c r="N471" i="3"/>
  <c r="R471" i="3" s="1"/>
  <c r="N475" i="3"/>
  <c r="R475" i="3" s="1"/>
  <c r="N479" i="3"/>
  <c r="R479" i="3" s="1"/>
  <c r="N483" i="3"/>
  <c r="R483" i="3" s="1"/>
  <c r="U489" i="3"/>
  <c r="U490" i="3"/>
  <c r="N496" i="3"/>
  <c r="R496" i="3" s="1"/>
  <c r="W498" i="3"/>
  <c r="V502" i="3"/>
  <c r="N507" i="3"/>
  <c r="R507" i="3" s="1"/>
  <c r="V508" i="3"/>
  <c r="AU508" i="3"/>
  <c r="N515" i="3"/>
  <c r="R515" i="3" s="1"/>
  <c r="V516" i="3"/>
  <c r="AU516" i="3"/>
  <c r="N523" i="3"/>
  <c r="R523" i="3" s="1"/>
  <c r="V524" i="3"/>
  <c r="AU524" i="3"/>
  <c r="N531" i="3"/>
  <c r="R531" i="3" s="1"/>
  <c r="V532" i="3"/>
  <c r="AU532" i="3"/>
  <c r="N539" i="3"/>
  <c r="R539" i="3" s="1"/>
  <c r="V540" i="3"/>
  <c r="AU540" i="3"/>
  <c r="N547" i="3"/>
  <c r="R547" i="3" s="1"/>
  <c r="V548" i="3"/>
  <c r="AU548" i="3"/>
  <c r="V552" i="3"/>
  <c r="U552" i="3"/>
  <c r="AU552" i="3"/>
  <c r="N553" i="3"/>
  <c r="R553" i="3" s="1"/>
  <c r="V556" i="3"/>
  <c r="U556" i="3"/>
  <c r="AU556" i="3"/>
  <c r="N557" i="3"/>
  <c r="R557" i="3" s="1"/>
  <c r="V560" i="3"/>
  <c r="U560" i="3"/>
  <c r="AU560" i="3"/>
  <c r="N561" i="3"/>
  <c r="R561" i="3" s="1"/>
  <c r="V564" i="3"/>
  <c r="U564" i="3"/>
  <c r="AU564" i="3"/>
  <c r="N565" i="3"/>
  <c r="R565" i="3" s="1"/>
  <c r="W568" i="3"/>
  <c r="V568" i="3"/>
  <c r="U568" i="3"/>
  <c r="AU568" i="3"/>
  <c r="W576" i="3"/>
  <c r="V576" i="3"/>
  <c r="U576" i="3"/>
  <c r="AU576" i="3"/>
  <c r="W584" i="3"/>
  <c r="V584" i="3"/>
  <c r="U584" i="3"/>
  <c r="AU584" i="3"/>
  <c r="W592" i="3"/>
  <c r="V592" i="3"/>
  <c r="U592" i="3"/>
  <c r="AU592" i="3"/>
  <c r="W600" i="3"/>
  <c r="V600" i="3"/>
  <c r="U600" i="3"/>
  <c r="AU600" i="3"/>
  <c r="W608" i="3"/>
  <c r="V608" i="3"/>
  <c r="U608" i="3"/>
  <c r="AU608" i="3"/>
  <c r="V620" i="3"/>
  <c r="U620" i="3"/>
  <c r="AU620" i="3"/>
  <c r="W620" i="3"/>
  <c r="N505" i="3"/>
  <c r="R505" i="3" s="1"/>
  <c r="AU506" i="3"/>
  <c r="V506" i="3"/>
  <c r="N513" i="3"/>
  <c r="R513" i="3" s="1"/>
  <c r="AU514" i="3"/>
  <c r="V514" i="3"/>
  <c r="N521" i="3"/>
  <c r="R521" i="3" s="1"/>
  <c r="AU522" i="3"/>
  <c r="V522" i="3"/>
  <c r="N529" i="3"/>
  <c r="R529" i="3" s="1"/>
  <c r="AU530" i="3"/>
  <c r="V530" i="3"/>
  <c r="N537" i="3"/>
  <c r="R537" i="3" s="1"/>
  <c r="AU538" i="3"/>
  <c r="V538" i="3"/>
  <c r="N545" i="3"/>
  <c r="R545" i="3" s="1"/>
  <c r="AU546" i="3"/>
  <c r="V546" i="3"/>
  <c r="U570" i="3"/>
  <c r="AU570" i="3"/>
  <c r="W570" i="3"/>
  <c r="V570" i="3"/>
  <c r="U578" i="3"/>
  <c r="AU578" i="3"/>
  <c r="W578" i="3"/>
  <c r="V578" i="3"/>
  <c r="U586" i="3"/>
  <c r="AU586" i="3"/>
  <c r="W586" i="3"/>
  <c r="V586" i="3"/>
  <c r="U594" i="3"/>
  <c r="AU594" i="3"/>
  <c r="W594" i="3"/>
  <c r="V594" i="3"/>
  <c r="U602" i="3"/>
  <c r="AU602" i="3"/>
  <c r="W602" i="3"/>
  <c r="V602" i="3"/>
  <c r="U610" i="3"/>
  <c r="AU610" i="3"/>
  <c r="W610" i="3"/>
  <c r="V610" i="3"/>
  <c r="W617" i="3"/>
  <c r="AU617" i="3"/>
  <c r="V617" i="3"/>
  <c r="U617" i="3"/>
  <c r="V624" i="3"/>
  <c r="U624" i="3"/>
  <c r="AU624" i="3"/>
  <c r="W624" i="3"/>
  <c r="U635" i="3"/>
  <c r="AU635" i="3"/>
  <c r="W635" i="3"/>
  <c r="V635" i="3"/>
  <c r="N401" i="3"/>
  <c r="R401" i="3" s="1"/>
  <c r="N405" i="3"/>
  <c r="R405" i="3" s="1"/>
  <c r="N409" i="3"/>
  <c r="R409" i="3" s="1"/>
  <c r="N413" i="3"/>
  <c r="R413" i="3" s="1"/>
  <c r="N417" i="3"/>
  <c r="R417" i="3" s="1"/>
  <c r="N421" i="3"/>
  <c r="R421" i="3" s="1"/>
  <c r="N425" i="3"/>
  <c r="R425" i="3" s="1"/>
  <c r="N429" i="3"/>
  <c r="R429" i="3" s="1"/>
  <c r="N433" i="3"/>
  <c r="R433" i="3" s="1"/>
  <c r="N437" i="3"/>
  <c r="R437" i="3" s="1"/>
  <c r="N441" i="3"/>
  <c r="R441" i="3" s="1"/>
  <c r="N445" i="3"/>
  <c r="R445" i="3" s="1"/>
  <c r="N449" i="3"/>
  <c r="R449" i="3" s="1"/>
  <c r="N453" i="3"/>
  <c r="R453" i="3" s="1"/>
  <c r="N457" i="3"/>
  <c r="R457" i="3" s="1"/>
  <c r="N461" i="3"/>
  <c r="R461" i="3" s="1"/>
  <c r="N465" i="3"/>
  <c r="R465" i="3" s="1"/>
  <c r="N469" i="3"/>
  <c r="R469" i="3" s="1"/>
  <c r="N473" i="3"/>
  <c r="R473" i="3" s="1"/>
  <c r="N477" i="3"/>
  <c r="R477" i="3" s="1"/>
  <c r="N481" i="3"/>
  <c r="R481" i="3" s="1"/>
  <c r="N485" i="3"/>
  <c r="R485" i="3" s="1"/>
  <c r="N488" i="3"/>
  <c r="R488" i="3" s="1"/>
  <c r="W490" i="3"/>
  <c r="U497" i="3"/>
  <c r="U498" i="3"/>
  <c r="N503" i="3"/>
  <c r="R503" i="3" s="1"/>
  <c r="V504" i="3"/>
  <c r="AU504" i="3"/>
  <c r="U506" i="3"/>
  <c r="W508" i="3"/>
  <c r="N511" i="3"/>
  <c r="R511" i="3" s="1"/>
  <c r="V512" i="3"/>
  <c r="AU512" i="3"/>
  <c r="U514" i="3"/>
  <c r="W516" i="3"/>
  <c r="N519" i="3"/>
  <c r="R519" i="3" s="1"/>
  <c r="V520" i="3"/>
  <c r="AU520" i="3"/>
  <c r="U522" i="3"/>
  <c r="W524" i="3"/>
  <c r="N527" i="3"/>
  <c r="R527" i="3" s="1"/>
  <c r="V528" i="3"/>
  <c r="AU528" i="3"/>
  <c r="U530" i="3"/>
  <c r="W532" i="3"/>
  <c r="N535" i="3"/>
  <c r="R535" i="3" s="1"/>
  <c r="V536" i="3"/>
  <c r="AU536" i="3"/>
  <c r="U538" i="3"/>
  <c r="W540" i="3"/>
  <c r="N543" i="3"/>
  <c r="R543" i="3" s="1"/>
  <c r="V544" i="3"/>
  <c r="AU544" i="3"/>
  <c r="U546" i="3"/>
  <c r="W548" i="3"/>
  <c r="N551" i="3"/>
  <c r="R551" i="3" s="1"/>
  <c r="AU554" i="3"/>
  <c r="W554" i="3"/>
  <c r="V554" i="3"/>
  <c r="AU558" i="3"/>
  <c r="W558" i="3"/>
  <c r="V558" i="3"/>
  <c r="AU562" i="3"/>
  <c r="W562" i="3"/>
  <c r="V562" i="3"/>
  <c r="AU566" i="3"/>
  <c r="W566" i="3"/>
  <c r="V566" i="3"/>
  <c r="W572" i="3"/>
  <c r="V572" i="3"/>
  <c r="U572" i="3"/>
  <c r="AU572" i="3"/>
  <c r="W580" i="3"/>
  <c r="V580" i="3"/>
  <c r="U580" i="3"/>
  <c r="AU580" i="3"/>
  <c r="W588" i="3"/>
  <c r="V588" i="3"/>
  <c r="U588" i="3"/>
  <c r="AU588" i="3"/>
  <c r="W596" i="3"/>
  <c r="V596" i="3"/>
  <c r="U596" i="3"/>
  <c r="AU596" i="3"/>
  <c r="W604" i="3"/>
  <c r="V604" i="3"/>
  <c r="U604" i="3"/>
  <c r="AU604" i="3"/>
  <c r="W612" i="3"/>
  <c r="V612" i="3"/>
  <c r="U612" i="3"/>
  <c r="AU612" i="3"/>
  <c r="U615" i="3"/>
  <c r="AU615" i="3"/>
  <c r="W615" i="3"/>
  <c r="V615" i="3"/>
  <c r="W621" i="3"/>
  <c r="U621" i="3"/>
  <c r="AU621" i="3"/>
  <c r="V621" i="3"/>
  <c r="U623" i="3"/>
  <c r="V623" i="3"/>
  <c r="AU623" i="3"/>
  <c r="W623" i="3"/>
  <c r="V497" i="3"/>
  <c r="AU497" i="3"/>
  <c r="V498" i="3"/>
  <c r="W506" i="3"/>
  <c r="N509" i="3"/>
  <c r="R509" i="3" s="1"/>
  <c r="AU510" i="3"/>
  <c r="V510" i="3"/>
  <c r="W514" i="3"/>
  <c r="N517" i="3"/>
  <c r="R517" i="3" s="1"/>
  <c r="AU518" i="3"/>
  <c r="V518" i="3"/>
  <c r="W522" i="3"/>
  <c r="N525" i="3"/>
  <c r="R525" i="3" s="1"/>
  <c r="AU526" i="3"/>
  <c r="V526" i="3"/>
  <c r="W530" i="3"/>
  <c r="N533" i="3"/>
  <c r="R533" i="3" s="1"/>
  <c r="AU534" i="3"/>
  <c r="V534" i="3"/>
  <c r="W538" i="3"/>
  <c r="N541" i="3"/>
  <c r="R541" i="3" s="1"/>
  <c r="AU542" i="3"/>
  <c r="V542" i="3"/>
  <c r="W546" i="3"/>
  <c r="N549" i="3"/>
  <c r="R549" i="3" s="1"/>
  <c r="AU550" i="3"/>
  <c r="V550" i="3"/>
  <c r="U574" i="3"/>
  <c r="AU574" i="3"/>
  <c r="W574" i="3"/>
  <c r="V574" i="3"/>
  <c r="U582" i="3"/>
  <c r="AU582" i="3"/>
  <c r="W582" i="3"/>
  <c r="V582" i="3"/>
  <c r="U590" i="3"/>
  <c r="AU590" i="3"/>
  <c r="W590" i="3"/>
  <c r="V590" i="3"/>
  <c r="U598" i="3"/>
  <c r="AU598" i="3"/>
  <c r="W598" i="3"/>
  <c r="V598" i="3"/>
  <c r="U606" i="3"/>
  <c r="AU606" i="3"/>
  <c r="W606" i="3"/>
  <c r="V606" i="3"/>
  <c r="V616" i="3"/>
  <c r="AU616" i="3"/>
  <c r="W616" i="3"/>
  <c r="U616" i="3"/>
  <c r="U619" i="3"/>
  <c r="V619" i="3"/>
  <c r="AU619" i="3"/>
  <c r="W619" i="3"/>
  <c r="N555" i="3"/>
  <c r="R555" i="3" s="1"/>
  <c r="N559" i="3"/>
  <c r="R559" i="3" s="1"/>
  <c r="N563" i="3"/>
  <c r="R563" i="3" s="1"/>
  <c r="N567" i="3"/>
  <c r="R567" i="3" s="1"/>
  <c r="N571" i="3"/>
  <c r="R571" i="3" s="1"/>
  <c r="N575" i="3"/>
  <c r="R575" i="3" s="1"/>
  <c r="N579" i="3"/>
  <c r="R579" i="3" s="1"/>
  <c r="N583" i="3"/>
  <c r="R583" i="3" s="1"/>
  <c r="N587" i="3"/>
  <c r="R587" i="3" s="1"/>
  <c r="N591" i="3"/>
  <c r="R591" i="3" s="1"/>
  <c r="N595" i="3"/>
  <c r="R595" i="3" s="1"/>
  <c r="N599" i="3"/>
  <c r="R599" i="3" s="1"/>
  <c r="N603" i="3"/>
  <c r="R603" i="3" s="1"/>
  <c r="N607" i="3"/>
  <c r="R607" i="3" s="1"/>
  <c r="N611" i="3"/>
  <c r="R611" i="3" s="1"/>
  <c r="W625" i="3"/>
  <c r="U625" i="3"/>
  <c r="V626" i="3"/>
  <c r="N632" i="3"/>
  <c r="R632" i="3" s="1"/>
  <c r="U643" i="3"/>
  <c r="V643" i="3"/>
  <c r="V644" i="3"/>
  <c r="U644" i="3"/>
  <c r="U647" i="3"/>
  <c r="AU647" i="3"/>
  <c r="W647" i="3"/>
  <c r="V656" i="3"/>
  <c r="AU656" i="3"/>
  <c r="W656" i="3"/>
  <c r="U656" i="3"/>
  <c r="AU625" i="3"/>
  <c r="V627" i="3"/>
  <c r="AU627" i="3"/>
  <c r="N636" i="3"/>
  <c r="R636" i="3" s="1"/>
  <c r="W643" i="3"/>
  <c r="W644" i="3"/>
  <c r="W645" i="3"/>
  <c r="U645" i="3"/>
  <c r="W661" i="3"/>
  <c r="AU661" i="3"/>
  <c r="V661" i="3"/>
  <c r="U661" i="3"/>
  <c r="U663" i="3"/>
  <c r="V663" i="3"/>
  <c r="AU663" i="3"/>
  <c r="W663" i="3"/>
  <c r="W665" i="3"/>
  <c r="U665" i="3"/>
  <c r="AU665" i="3"/>
  <c r="V665" i="3"/>
  <c r="V671" i="3"/>
  <c r="U671" i="3"/>
  <c r="W671" i="3"/>
  <c r="AU671" i="3"/>
  <c r="W676" i="3"/>
  <c r="V676" i="3"/>
  <c r="U676" i="3"/>
  <c r="AU676" i="3"/>
  <c r="N569" i="3"/>
  <c r="R569" i="3" s="1"/>
  <c r="N573" i="3"/>
  <c r="R573" i="3" s="1"/>
  <c r="N577" i="3"/>
  <c r="R577" i="3" s="1"/>
  <c r="N581" i="3"/>
  <c r="R581" i="3" s="1"/>
  <c r="N585" i="3"/>
  <c r="R585" i="3" s="1"/>
  <c r="N589" i="3"/>
  <c r="R589" i="3" s="1"/>
  <c r="N593" i="3"/>
  <c r="R593" i="3" s="1"/>
  <c r="N597" i="3"/>
  <c r="R597" i="3" s="1"/>
  <c r="N601" i="3"/>
  <c r="R601" i="3" s="1"/>
  <c r="N605" i="3"/>
  <c r="R605" i="3" s="1"/>
  <c r="N609" i="3"/>
  <c r="R609" i="3" s="1"/>
  <c r="N613" i="3"/>
  <c r="R613" i="3" s="1"/>
  <c r="V614" i="3"/>
  <c r="U618" i="3"/>
  <c r="W627" i="3"/>
  <c r="N629" i="3"/>
  <c r="R629" i="3" s="1"/>
  <c r="AU634" i="3"/>
  <c r="W634" i="3"/>
  <c r="V634" i="3"/>
  <c r="W637" i="3"/>
  <c r="AU637" i="3"/>
  <c r="V637" i="3"/>
  <c r="U637" i="3"/>
  <c r="AU638" i="3"/>
  <c r="V638" i="3"/>
  <c r="U638" i="3"/>
  <c r="U639" i="3"/>
  <c r="V639" i="3"/>
  <c r="V640" i="3"/>
  <c r="U640" i="3"/>
  <c r="AU640" i="3"/>
  <c r="AU645" i="3"/>
  <c r="U651" i="3"/>
  <c r="AU651" i="3"/>
  <c r="W651" i="3"/>
  <c r="V651" i="3"/>
  <c r="U659" i="3"/>
  <c r="AU659" i="3"/>
  <c r="W659" i="3"/>
  <c r="V659" i="3"/>
  <c r="AU626" i="3"/>
  <c r="U626" i="3"/>
  <c r="N631" i="3"/>
  <c r="R631" i="3" s="1"/>
  <c r="N633" i="3"/>
  <c r="R633" i="3" s="1"/>
  <c r="AU643" i="3"/>
  <c r="AU644" i="3"/>
  <c r="V647" i="3"/>
  <c r="N649" i="3"/>
  <c r="R649" i="3" s="1"/>
  <c r="U655" i="3"/>
  <c r="AU655" i="3"/>
  <c r="W655" i="3"/>
  <c r="V655" i="3"/>
  <c r="V660" i="3"/>
  <c r="AU660" i="3"/>
  <c r="W660" i="3"/>
  <c r="U660" i="3"/>
  <c r="U667" i="3"/>
  <c r="AU667" i="3"/>
  <c r="W667" i="3"/>
  <c r="V667" i="3"/>
  <c r="V675" i="3"/>
  <c r="U675" i="3"/>
  <c r="W675" i="3"/>
  <c r="AU675" i="3"/>
  <c r="V679" i="3"/>
  <c r="U679" i="3"/>
  <c r="W679" i="3"/>
  <c r="AU679" i="3"/>
  <c r="V650" i="3"/>
  <c r="U653" i="3"/>
  <c r="U654" i="3"/>
  <c r="V666" i="3"/>
  <c r="U669" i="3"/>
  <c r="U670" i="3"/>
  <c r="U678" i="3"/>
  <c r="AU678" i="3"/>
  <c r="N680" i="3"/>
  <c r="R680" i="3" s="1"/>
  <c r="V717" i="3"/>
  <c r="U717" i="3"/>
  <c r="AU717" i="3"/>
  <c r="W717" i="3"/>
  <c r="V733" i="3"/>
  <c r="AU733" i="3"/>
  <c r="U733" i="3"/>
  <c r="W733" i="3"/>
  <c r="W738" i="3"/>
  <c r="V738" i="3"/>
  <c r="AU738" i="3"/>
  <c r="U738" i="3"/>
  <c r="V741" i="3"/>
  <c r="U741" i="3"/>
  <c r="W741" i="3"/>
  <c r="AU741" i="3"/>
  <c r="W742" i="3"/>
  <c r="V742" i="3"/>
  <c r="U742" i="3"/>
  <c r="AU742" i="3"/>
  <c r="V745" i="3"/>
  <c r="U745" i="3"/>
  <c r="W745" i="3"/>
  <c r="AU745" i="3"/>
  <c r="U641" i="3"/>
  <c r="U642" i="3"/>
  <c r="N648" i="3"/>
  <c r="R648" i="3" s="1"/>
  <c r="W650" i="3"/>
  <c r="V653" i="3"/>
  <c r="AU653" i="3"/>
  <c r="V654" i="3"/>
  <c r="U657" i="3"/>
  <c r="U658" i="3"/>
  <c r="N664" i="3"/>
  <c r="R664" i="3" s="1"/>
  <c r="W666" i="3"/>
  <c r="V669" i="3"/>
  <c r="AU669" i="3"/>
  <c r="V670" i="3"/>
  <c r="V678" i="3"/>
  <c r="V683" i="3"/>
  <c r="U683" i="3"/>
  <c r="AU683" i="3"/>
  <c r="N684" i="3"/>
  <c r="R684" i="3" s="1"/>
  <c r="V687" i="3"/>
  <c r="U687" i="3"/>
  <c r="AU687" i="3"/>
  <c r="N688" i="3"/>
  <c r="R688" i="3" s="1"/>
  <c r="V691" i="3"/>
  <c r="U691" i="3"/>
  <c r="AU691" i="3"/>
  <c r="N692" i="3"/>
  <c r="R692" i="3" s="1"/>
  <c r="V695" i="3"/>
  <c r="U695" i="3"/>
  <c r="AU695" i="3"/>
  <c r="N696" i="3"/>
  <c r="R696" i="3" s="1"/>
  <c r="V699" i="3"/>
  <c r="U699" i="3"/>
  <c r="AU699" i="3"/>
  <c r="N700" i="3"/>
  <c r="R700" i="3" s="1"/>
  <c r="V703" i="3"/>
  <c r="U703" i="3"/>
  <c r="AU703" i="3"/>
  <c r="N704" i="3"/>
  <c r="R704" i="3" s="1"/>
  <c r="V707" i="3"/>
  <c r="U707" i="3"/>
  <c r="AU707" i="3"/>
  <c r="N708" i="3"/>
  <c r="R708" i="3" s="1"/>
  <c r="U710" i="3"/>
  <c r="AU710" i="3"/>
  <c r="W710" i="3"/>
  <c r="V710" i="3"/>
  <c r="V753" i="3"/>
  <c r="U753" i="3"/>
  <c r="W753" i="3"/>
  <c r="AU753" i="3"/>
  <c r="N652" i="3"/>
  <c r="R652" i="3" s="1"/>
  <c r="W654" i="3"/>
  <c r="N668" i="3"/>
  <c r="R668" i="3" s="1"/>
  <c r="W670" i="3"/>
  <c r="U674" i="3"/>
  <c r="AU674" i="3"/>
  <c r="U682" i="3"/>
  <c r="AU682" i="3"/>
  <c r="W682" i="3"/>
  <c r="U686" i="3"/>
  <c r="AU686" i="3"/>
  <c r="W686" i="3"/>
  <c r="U690" i="3"/>
  <c r="AU690" i="3"/>
  <c r="W690" i="3"/>
  <c r="U694" i="3"/>
  <c r="AU694" i="3"/>
  <c r="W694" i="3"/>
  <c r="U698" i="3"/>
  <c r="AU698" i="3"/>
  <c r="W698" i="3"/>
  <c r="U702" i="3"/>
  <c r="AU702" i="3"/>
  <c r="W702" i="3"/>
  <c r="U706" i="3"/>
  <c r="AU706" i="3"/>
  <c r="W706" i="3"/>
  <c r="V711" i="3"/>
  <c r="U711" i="3"/>
  <c r="AU711" i="3"/>
  <c r="W711" i="3"/>
  <c r="W718" i="3"/>
  <c r="U718" i="3"/>
  <c r="AU718" i="3"/>
  <c r="V718" i="3"/>
  <c r="U720" i="3"/>
  <c r="AU720" i="3"/>
  <c r="W720" i="3"/>
  <c r="V720" i="3"/>
  <c r="W722" i="3"/>
  <c r="AU722" i="3"/>
  <c r="V722" i="3"/>
  <c r="U722" i="3"/>
  <c r="U728" i="3"/>
  <c r="AU728" i="3"/>
  <c r="W728" i="3"/>
  <c r="V728" i="3"/>
  <c r="W734" i="3"/>
  <c r="V734" i="3"/>
  <c r="U734" i="3"/>
  <c r="AU734" i="3"/>
  <c r="V737" i="3"/>
  <c r="U737" i="3"/>
  <c r="W737" i="3"/>
  <c r="AU737" i="3"/>
  <c r="V749" i="3"/>
  <c r="U749" i="3"/>
  <c r="AU749" i="3"/>
  <c r="W749" i="3"/>
  <c r="W750" i="3"/>
  <c r="V750" i="3"/>
  <c r="U750" i="3"/>
  <c r="AU750" i="3"/>
  <c r="W672" i="3"/>
  <c r="V672" i="3"/>
  <c r="AU672" i="3"/>
  <c r="V690" i="3"/>
  <c r="V694" i="3"/>
  <c r="V698" i="3"/>
  <c r="V702" i="3"/>
  <c r="V706" i="3"/>
  <c r="V713" i="3"/>
  <c r="AU713" i="3"/>
  <c r="W713" i="3"/>
  <c r="U713" i="3"/>
  <c r="U716" i="3"/>
  <c r="V716" i="3"/>
  <c r="AU716" i="3"/>
  <c r="W716" i="3"/>
  <c r="V729" i="3"/>
  <c r="AU729" i="3"/>
  <c r="W729" i="3"/>
  <c r="U729" i="3"/>
  <c r="U732" i="3"/>
  <c r="V732" i="3"/>
  <c r="AU732" i="3"/>
  <c r="W732" i="3"/>
  <c r="V757" i="3"/>
  <c r="U757" i="3"/>
  <c r="W757" i="3"/>
  <c r="AU757" i="3"/>
  <c r="W758" i="3"/>
  <c r="V758" i="3"/>
  <c r="U758" i="3"/>
  <c r="AU758" i="3"/>
  <c r="U736" i="3"/>
  <c r="AU736" i="3"/>
  <c r="AU743" i="3"/>
  <c r="W743" i="3"/>
  <c r="U752" i="3"/>
  <c r="AU752" i="3"/>
  <c r="AU759" i="3"/>
  <c r="W759" i="3"/>
  <c r="U759" i="3"/>
  <c r="AU767" i="3"/>
  <c r="W767" i="3"/>
  <c r="V767" i="3"/>
  <c r="U767" i="3"/>
  <c r="AU775" i="3"/>
  <c r="W775" i="3"/>
  <c r="V775" i="3"/>
  <c r="U775" i="3"/>
  <c r="AU783" i="3"/>
  <c r="W783" i="3"/>
  <c r="V783" i="3"/>
  <c r="U783" i="3"/>
  <c r="AU791" i="3"/>
  <c r="W791" i="3"/>
  <c r="V791" i="3"/>
  <c r="U791" i="3"/>
  <c r="AU799" i="3"/>
  <c r="W799" i="3"/>
  <c r="V799" i="3"/>
  <c r="U799" i="3"/>
  <c r="V806" i="3"/>
  <c r="AU806" i="3"/>
  <c r="W806" i="3"/>
  <c r="U806" i="3"/>
  <c r="U726" i="3"/>
  <c r="U727" i="3"/>
  <c r="AU739" i="3"/>
  <c r="W739" i="3"/>
  <c r="W746" i="3"/>
  <c r="V746" i="3"/>
  <c r="AU746" i="3"/>
  <c r="U748" i="3"/>
  <c r="AU748" i="3"/>
  <c r="AU755" i="3"/>
  <c r="W755" i="3"/>
  <c r="W766" i="3"/>
  <c r="V766" i="3"/>
  <c r="U766" i="3"/>
  <c r="AU766" i="3"/>
  <c r="U768" i="3"/>
  <c r="AU768" i="3"/>
  <c r="W768" i="3"/>
  <c r="V768" i="3"/>
  <c r="W774" i="3"/>
  <c r="V774" i="3"/>
  <c r="U774" i="3"/>
  <c r="AU774" i="3"/>
  <c r="U776" i="3"/>
  <c r="AU776" i="3"/>
  <c r="W776" i="3"/>
  <c r="V776" i="3"/>
  <c r="W782" i="3"/>
  <c r="V782" i="3"/>
  <c r="U782" i="3"/>
  <c r="AU782" i="3"/>
  <c r="U784" i="3"/>
  <c r="AU784" i="3"/>
  <c r="W784" i="3"/>
  <c r="V784" i="3"/>
  <c r="W790" i="3"/>
  <c r="V790" i="3"/>
  <c r="U790" i="3"/>
  <c r="AU790" i="3"/>
  <c r="U792" i="3"/>
  <c r="AU792" i="3"/>
  <c r="W792" i="3"/>
  <c r="V792" i="3"/>
  <c r="W798" i="3"/>
  <c r="V798" i="3"/>
  <c r="U798" i="3"/>
  <c r="AU798" i="3"/>
  <c r="U813" i="3"/>
  <c r="AU813" i="3"/>
  <c r="W813" i="3"/>
  <c r="V813" i="3"/>
  <c r="N673" i="3"/>
  <c r="R673" i="3" s="1"/>
  <c r="N677" i="3"/>
  <c r="R677" i="3" s="1"/>
  <c r="N681" i="3"/>
  <c r="R681" i="3" s="1"/>
  <c r="N685" i="3"/>
  <c r="R685" i="3" s="1"/>
  <c r="N689" i="3"/>
  <c r="R689" i="3" s="1"/>
  <c r="N693" i="3"/>
  <c r="R693" i="3" s="1"/>
  <c r="N697" i="3"/>
  <c r="R697" i="3" s="1"/>
  <c r="N701" i="3"/>
  <c r="R701" i="3" s="1"/>
  <c r="N705" i="3"/>
  <c r="R705" i="3" s="1"/>
  <c r="N709" i="3"/>
  <c r="R709" i="3" s="1"/>
  <c r="U714" i="3"/>
  <c r="U715" i="3"/>
  <c r="N721" i="3"/>
  <c r="R721" i="3" s="1"/>
  <c r="W723" i="3"/>
  <c r="V726" i="3"/>
  <c r="AU726" i="3"/>
  <c r="V727" i="3"/>
  <c r="U730" i="3"/>
  <c r="U731" i="3"/>
  <c r="AU735" i="3"/>
  <c r="W735" i="3"/>
  <c r="W736" i="3"/>
  <c r="U739" i="3"/>
  <c r="V743" i="3"/>
  <c r="U744" i="3"/>
  <c r="AU744" i="3"/>
  <c r="U746" i="3"/>
  <c r="V748" i="3"/>
  <c r="AU751" i="3"/>
  <c r="W751" i="3"/>
  <c r="W752" i="3"/>
  <c r="U755" i="3"/>
  <c r="W762" i="3"/>
  <c r="V762" i="3"/>
  <c r="AU762" i="3"/>
  <c r="AU763" i="3"/>
  <c r="W763" i="3"/>
  <c r="V763" i="3"/>
  <c r="U763" i="3"/>
  <c r="AU771" i="3"/>
  <c r="W771" i="3"/>
  <c r="V771" i="3"/>
  <c r="U771" i="3"/>
  <c r="AU779" i="3"/>
  <c r="W779" i="3"/>
  <c r="V779" i="3"/>
  <c r="U779" i="3"/>
  <c r="AU787" i="3"/>
  <c r="W787" i="3"/>
  <c r="V787" i="3"/>
  <c r="U787" i="3"/>
  <c r="AU795" i="3"/>
  <c r="W795" i="3"/>
  <c r="V795" i="3"/>
  <c r="U795" i="3"/>
  <c r="U801" i="3"/>
  <c r="V801" i="3"/>
  <c r="AU801" i="3"/>
  <c r="W801" i="3"/>
  <c r="W807" i="3"/>
  <c r="AU807" i="3"/>
  <c r="V807" i="3"/>
  <c r="U807" i="3"/>
  <c r="W811" i="3"/>
  <c r="AU811" i="3"/>
  <c r="V811" i="3"/>
  <c r="U811" i="3"/>
  <c r="U817" i="3"/>
  <c r="AU817" i="3"/>
  <c r="V817" i="3"/>
  <c r="W817" i="3"/>
  <c r="N712" i="3"/>
  <c r="R712" i="3" s="1"/>
  <c r="V714" i="3"/>
  <c r="AU714" i="3"/>
  <c r="V715" i="3"/>
  <c r="N724" i="3"/>
  <c r="R724" i="3" s="1"/>
  <c r="N725" i="3"/>
  <c r="R725" i="3" s="1"/>
  <c r="W727" i="3"/>
  <c r="V730" i="3"/>
  <c r="AU730" i="3"/>
  <c r="V731" i="3"/>
  <c r="V739" i="3"/>
  <c r="U740" i="3"/>
  <c r="AU740" i="3"/>
  <c r="AU747" i="3"/>
  <c r="W747" i="3"/>
  <c r="W748" i="3"/>
  <c r="W754" i="3"/>
  <c r="V754" i="3"/>
  <c r="AU754" i="3"/>
  <c r="V755" i="3"/>
  <c r="U756" i="3"/>
  <c r="AU756" i="3"/>
  <c r="U760" i="3"/>
  <c r="AU760" i="3"/>
  <c r="V760" i="3"/>
  <c r="N761" i="3"/>
  <c r="R761" i="3" s="1"/>
  <c r="U764" i="3"/>
  <c r="AU764" i="3"/>
  <c r="W764" i="3"/>
  <c r="V764" i="3"/>
  <c r="W770" i="3"/>
  <c r="V770" i="3"/>
  <c r="U770" i="3"/>
  <c r="AU770" i="3"/>
  <c r="U772" i="3"/>
  <c r="AU772" i="3"/>
  <c r="W772" i="3"/>
  <c r="V772" i="3"/>
  <c r="W778" i="3"/>
  <c r="V778" i="3"/>
  <c r="U778" i="3"/>
  <c r="AU778" i="3"/>
  <c r="U780" i="3"/>
  <c r="AU780" i="3"/>
  <c r="W780" i="3"/>
  <c r="V780" i="3"/>
  <c r="W786" i="3"/>
  <c r="V786" i="3"/>
  <c r="U786" i="3"/>
  <c r="AU786" i="3"/>
  <c r="U788" i="3"/>
  <c r="AU788" i="3"/>
  <c r="W788" i="3"/>
  <c r="V788" i="3"/>
  <c r="W794" i="3"/>
  <c r="V794" i="3"/>
  <c r="U794" i="3"/>
  <c r="AU794" i="3"/>
  <c r="U796" i="3"/>
  <c r="AU796" i="3"/>
  <c r="W796" i="3"/>
  <c r="V796" i="3"/>
  <c r="V802" i="3"/>
  <c r="U802" i="3"/>
  <c r="AU802" i="3"/>
  <c r="W802" i="3"/>
  <c r="U805" i="3"/>
  <c r="AU805" i="3"/>
  <c r="W805" i="3"/>
  <c r="V805" i="3"/>
  <c r="V822" i="3"/>
  <c r="U822" i="3"/>
  <c r="AU822" i="3"/>
  <c r="W822" i="3"/>
  <c r="N765" i="3"/>
  <c r="R765" i="3" s="1"/>
  <c r="N769" i="3"/>
  <c r="R769" i="3" s="1"/>
  <c r="N773" i="3"/>
  <c r="R773" i="3" s="1"/>
  <c r="N777" i="3"/>
  <c r="R777" i="3" s="1"/>
  <c r="N781" i="3"/>
  <c r="R781" i="3" s="1"/>
  <c r="N785" i="3"/>
  <c r="R785" i="3" s="1"/>
  <c r="N789" i="3"/>
  <c r="R789" i="3" s="1"/>
  <c r="N793" i="3"/>
  <c r="R793" i="3" s="1"/>
  <c r="N797" i="3"/>
  <c r="R797" i="3" s="1"/>
  <c r="W800" i="3"/>
  <c r="V803" i="3"/>
  <c r="AU803" i="3"/>
  <c r="V804" i="3"/>
  <c r="N814" i="3"/>
  <c r="R814" i="3" s="1"/>
  <c r="W816" i="3"/>
  <c r="AU824" i="3"/>
  <c r="W824" i="3"/>
  <c r="V824" i="3"/>
  <c r="U825" i="3"/>
  <c r="AU825" i="3"/>
  <c r="W825" i="3"/>
  <c r="W830" i="3"/>
  <c r="V830" i="3"/>
  <c r="U830" i="3"/>
  <c r="AU830" i="3"/>
  <c r="U836" i="3"/>
  <c r="AU836" i="3"/>
  <c r="W836" i="3"/>
  <c r="V836" i="3"/>
  <c r="V841" i="3"/>
  <c r="AU841" i="3"/>
  <c r="W841" i="3"/>
  <c r="U841" i="3"/>
  <c r="V845" i="3"/>
  <c r="U845" i="3"/>
  <c r="AU845" i="3"/>
  <c r="W845" i="3"/>
  <c r="V853" i="3"/>
  <c r="AU853" i="3"/>
  <c r="W853" i="3"/>
  <c r="U853" i="3"/>
  <c r="U856" i="3"/>
  <c r="AU856" i="3"/>
  <c r="W856" i="3"/>
  <c r="V856" i="3"/>
  <c r="W819" i="3"/>
  <c r="V819" i="3"/>
  <c r="AU819" i="3"/>
  <c r="U821" i="3"/>
  <c r="AU821" i="3"/>
  <c r="N823" i="3"/>
  <c r="R823" i="3" s="1"/>
  <c r="AU828" i="3"/>
  <c r="W828" i="3"/>
  <c r="V828" i="3"/>
  <c r="U832" i="3"/>
  <c r="AU832" i="3"/>
  <c r="W832" i="3"/>
  <c r="V832" i="3"/>
  <c r="V837" i="3"/>
  <c r="U837" i="3"/>
  <c r="AU837" i="3"/>
  <c r="W837" i="3"/>
  <c r="V857" i="3"/>
  <c r="W857" i="3"/>
  <c r="AU857" i="3"/>
  <c r="U857" i="3"/>
  <c r="V861" i="3"/>
  <c r="U861" i="3"/>
  <c r="W861" i="3"/>
  <c r="AU861" i="3"/>
  <c r="U800" i="3"/>
  <c r="U815" i="3"/>
  <c r="U816" i="3"/>
  <c r="U819" i="3"/>
  <c r="V821" i="3"/>
  <c r="U828" i="3"/>
  <c r="V833" i="3"/>
  <c r="U833" i="3"/>
  <c r="AU833" i="3"/>
  <c r="W833" i="3"/>
  <c r="W838" i="3"/>
  <c r="V838" i="3"/>
  <c r="U838" i="3"/>
  <c r="AU838" i="3"/>
  <c r="W846" i="3"/>
  <c r="U846" i="3"/>
  <c r="AU846" i="3"/>
  <c r="V846" i="3"/>
  <c r="U848" i="3"/>
  <c r="AU848" i="3"/>
  <c r="W848" i="3"/>
  <c r="V848" i="3"/>
  <c r="W850" i="3"/>
  <c r="AU850" i="3"/>
  <c r="V850" i="3"/>
  <c r="U850" i="3"/>
  <c r="W854" i="3"/>
  <c r="AU854" i="3"/>
  <c r="V854" i="3"/>
  <c r="U854" i="3"/>
  <c r="V865" i="3"/>
  <c r="U865" i="3"/>
  <c r="AU865" i="3"/>
  <c r="W865" i="3"/>
  <c r="V800" i="3"/>
  <c r="U803" i="3"/>
  <c r="U804" i="3"/>
  <c r="N809" i="3"/>
  <c r="R809" i="3" s="1"/>
  <c r="N810" i="3"/>
  <c r="R810" i="3" s="1"/>
  <c r="W812" i="3"/>
  <c r="V815" i="3"/>
  <c r="AU815" i="3"/>
  <c r="V816" i="3"/>
  <c r="N818" i="3"/>
  <c r="R818" i="3" s="1"/>
  <c r="AU820" i="3"/>
  <c r="W820" i="3"/>
  <c r="W821" i="3"/>
  <c r="V826" i="3"/>
  <c r="U826" i="3"/>
  <c r="AU826" i="3"/>
  <c r="N827" i="3"/>
  <c r="R827" i="3" s="1"/>
  <c r="V829" i="3"/>
  <c r="U829" i="3"/>
  <c r="AU829" i="3"/>
  <c r="W829" i="3"/>
  <c r="W834" i="3"/>
  <c r="V834" i="3"/>
  <c r="U834" i="3"/>
  <c r="AU834" i="3"/>
  <c r="U840" i="3"/>
  <c r="AU840" i="3"/>
  <c r="W840" i="3"/>
  <c r="V840" i="3"/>
  <c r="U844" i="3"/>
  <c r="V844" i="3"/>
  <c r="AU844" i="3"/>
  <c r="W844" i="3"/>
  <c r="U852" i="3"/>
  <c r="AU852" i="3"/>
  <c r="W852" i="3"/>
  <c r="V852" i="3"/>
  <c r="W858" i="3"/>
  <c r="V858" i="3"/>
  <c r="AU858" i="3"/>
  <c r="U858" i="3"/>
  <c r="W862" i="3"/>
  <c r="V862" i="3"/>
  <c r="U862" i="3"/>
  <c r="AU862" i="3"/>
  <c r="V860" i="3"/>
  <c r="AU863" i="3"/>
  <c r="W863" i="3"/>
  <c r="N866" i="3"/>
  <c r="R866" i="3" s="1"/>
  <c r="AU875" i="3"/>
  <c r="W875" i="3"/>
  <c r="V875" i="3"/>
  <c r="AU879" i="3"/>
  <c r="W879" i="3"/>
  <c r="V879" i="3"/>
  <c r="U879" i="3"/>
  <c r="W882" i="3"/>
  <c r="V882" i="3"/>
  <c r="U882" i="3"/>
  <c r="AU882" i="3"/>
  <c r="AU884" i="3"/>
  <c r="U884" i="3"/>
  <c r="W884" i="3"/>
  <c r="V884" i="3"/>
  <c r="W887" i="3"/>
  <c r="AU887" i="3"/>
  <c r="V887" i="3"/>
  <c r="U887" i="3"/>
  <c r="V894" i="3"/>
  <c r="U894" i="3"/>
  <c r="W894" i="3"/>
  <c r="AU894" i="3"/>
  <c r="V902" i="3"/>
  <c r="U902" i="3"/>
  <c r="W902" i="3"/>
  <c r="AU902" i="3"/>
  <c r="V851" i="3"/>
  <c r="AU859" i="3"/>
  <c r="W859" i="3"/>
  <c r="U863" i="3"/>
  <c r="V869" i="3"/>
  <c r="U869" i="3"/>
  <c r="AU869" i="3"/>
  <c r="N870" i="3"/>
  <c r="R870" i="3" s="1"/>
  <c r="U875" i="3"/>
  <c r="W878" i="3"/>
  <c r="V878" i="3"/>
  <c r="U878" i="3"/>
  <c r="AU878" i="3"/>
  <c r="U880" i="3"/>
  <c r="AU880" i="3"/>
  <c r="W880" i="3"/>
  <c r="V880" i="3"/>
  <c r="U885" i="3"/>
  <c r="AU885" i="3"/>
  <c r="W885" i="3"/>
  <c r="V885" i="3"/>
  <c r="W891" i="3"/>
  <c r="V891" i="3"/>
  <c r="AU891" i="3"/>
  <c r="U891" i="3"/>
  <c r="N831" i="3"/>
  <c r="R831" i="3" s="1"/>
  <c r="N835" i="3"/>
  <c r="R835" i="3" s="1"/>
  <c r="N839" i="3"/>
  <c r="R839" i="3" s="1"/>
  <c r="U842" i="3"/>
  <c r="U843" i="3"/>
  <c r="N849" i="3"/>
  <c r="R849" i="3" s="1"/>
  <c r="W851" i="3"/>
  <c r="V855" i="3"/>
  <c r="U859" i="3"/>
  <c r="V863" i="3"/>
  <c r="U864" i="3"/>
  <c r="AU864" i="3"/>
  <c r="AU867" i="3"/>
  <c r="W867" i="3"/>
  <c r="V867" i="3"/>
  <c r="U868" i="3"/>
  <c r="AU868" i="3"/>
  <c r="W868" i="3"/>
  <c r="W869" i="3"/>
  <c r="V873" i="3"/>
  <c r="U873" i="3"/>
  <c r="AU873" i="3"/>
  <c r="N874" i="3"/>
  <c r="R874" i="3" s="1"/>
  <c r="U876" i="3"/>
  <c r="AU876" i="3"/>
  <c r="W876" i="3"/>
  <c r="V876" i="3"/>
  <c r="V881" i="3"/>
  <c r="U881" i="3"/>
  <c r="AU881" i="3"/>
  <c r="W881" i="3"/>
  <c r="V886" i="3"/>
  <c r="AU886" i="3"/>
  <c r="W886" i="3"/>
  <c r="U886" i="3"/>
  <c r="W903" i="3"/>
  <c r="V903" i="3"/>
  <c r="AU903" i="3"/>
  <c r="U903" i="3"/>
  <c r="U860" i="3"/>
  <c r="AU860" i="3"/>
  <c r="AU871" i="3"/>
  <c r="W871" i="3"/>
  <c r="V871" i="3"/>
  <c r="U872" i="3"/>
  <c r="AU872" i="3"/>
  <c r="W872" i="3"/>
  <c r="V877" i="3"/>
  <c r="U877" i="3"/>
  <c r="AU877" i="3"/>
  <c r="W877" i="3"/>
  <c r="AU883" i="3"/>
  <c r="W883" i="3"/>
  <c r="V883" i="3"/>
  <c r="U883" i="3"/>
  <c r="V890" i="3"/>
  <c r="U890" i="3"/>
  <c r="W890" i="3"/>
  <c r="AU890" i="3"/>
  <c r="AU896" i="3"/>
  <c r="W896" i="3"/>
  <c r="U901" i="3"/>
  <c r="AU901" i="3"/>
  <c r="U909" i="3"/>
  <c r="AU909" i="3"/>
  <c r="V913" i="3"/>
  <c r="U913" i="3"/>
  <c r="AU913" i="3"/>
  <c r="N914" i="3"/>
  <c r="R914" i="3" s="1"/>
  <c r="V917" i="3"/>
  <c r="U917" i="3"/>
  <c r="AU917" i="3"/>
  <c r="W917" i="3"/>
  <c r="W926" i="3"/>
  <c r="V926" i="3"/>
  <c r="U926" i="3"/>
  <c r="AU926" i="3"/>
  <c r="V933" i="3"/>
  <c r="U933" i="3"/>
  <c r="AU933" i="3"/>
  <c r="W933" i="3"/>
  <c r="U941" i="3"/>
  <c r="V941" i="3"/>
  <c r="AU941" i="3"/>
  <c r="W941" i="3"/>
  <c r="AU892" i="3"/>
  <c r="W892" i="3"/>
  <c r="U896" i="3"/>
  <c r="W899" i="3"/>
  <c r="V899" i="3"/>
  <c r="AU899" i="3"/>
  <c r="W907" i="3"/>
  <c r="V907" i="3"/>
  <c r="AU907" i="3"/>
  <c r="N910" i="3"/>
  <c r="R910" i="3" s="1"/>
  <c r="V921" i="3"/>
  <c r="U921" i="3"/>
  <c r="AU921" i="3"/>
  <c r="W921" i="3"/>
  <c r="W930" i="3"/>
  <c r="V930" i="3"/>
  <c r="U930" i="3"/>
  <c r="AU930" i="3"/>
  <c r="V942" i="3"/>
  <c r="U942" i="3"/>
  <c r="AU942" i="3"/>
  <c r="W942" i="3"/>
  <c r="U892" i="3"/>
  <c r="W895" i="3"/>
  <c r="V895" i="3"/>
  <c r="AU895" i="3"/>
  <c r="V896" i="3"/>
  <c r="U897" i="3"/>
  <c r="AU897" i="3"/>
  <c r="U899" i="3"/>
  <c r="W901" i="3"/>
  <c r="U905" i="3"/>
  <c r="AU905" i="3"/>
  <c r="U907" i="3"/>
  <c r="W909" i="3"/>
  <c r="W918" i="3"/>
  <c r="V918" i="3"/>
  <c r="U918" i="3"/>
  <c r="AU918" i="3"/>
  <c r="V925" i="3"/>
  <c r="U925" i="3"/>
  <c r="AU925" i="3"/>
  <c r="W925" i="3"/>
  <c r="W935" i="3"/>
  <c r="AU935" i="3"/>
  <c r="V935" i="3"/>
  <c r="U935" i="3"/>
  <c r="N889" i="3"/>
  <c r="R889" i="3" s="1"/>
  <c r="V892" i="3"/>
  <c r="U893" i="3"/>
  <c r="AU893" i="3"/>
  <c r="U895" i="3"/>
  <c r="V897" i="3"/>
  <c r="N898" i="3"/>
  <c r="R898" i="3" s="1"/>
  <c r="V905" i="3"/>
  <c r="N906" i="3"/>
  <c r="R906" i="3" s="1"/>
  <c r="W922" i="3"/>
  <c r="V922" i="3"/>
  <c r="U922" i="3"/>
  <c r="AU922" i="3"/>
  <c r="V929" i="3"/>
  <c r="U929" i="3"/>
  <c r="AU929" i="3"/>
  <c r="W929" i="3"/>
  <c r="N937" i="3"/>
  <c r="R937" i="3" s="1"/>
  <c r="U949" i="3"/>
  <c r="AU949" i="3"/>
  <c r="W949" i="3"/>
  <c r="W975" i="3"/>
  <c r="V975" i="3"/>
  <c r="U975" i="3"/>
  <c r="AU975" i="3"/>
  <c r="N900" i="3"/>
  <c r="R900" i="3" s="1"/>
  <c r="N904" i="3"/>
  <c r="R904" i="3" s="1"/>
  <c r="N908" i="3"/>
  <c r="R908" i="3" s="1"/>
  <c r="N912" i="3"/>
  <c r="R912" i="3" s="1"/>
  <c r="N916" i="3"/>
  <c r="R916" i="3" s="1"/>
  <c r="N920" i="3"/>
  <c r="R920" i="3" s="1"/>
  <c r="N924" i="3"/>
  <c r="R924" i="3" s="1"/>
  <c r="N928" i="3"/>
  <c r="R928" i="3" s="1"/>
  <c r="N932" i="3"/>
  <c r="R932" i="3" s="1"/>
  <c r="V936" i="3"/>
  <c r="N939" i="3"/>
  <c r="R939" i="3" s="1"/>
  <c r="AU940" i="3"/>
  <c r="V940" i="3"/>
  <c r="W940" i="3"/>
  <c r="W943" i="3"/>
  <c r="U943" i="3"/>
  <c r="AU943" i="3"/>
  <c r="V943" i="3"/>
  <c r="AU944" i="3"/>
  <c r="U944" i="3"/>
  <c r="V944" i="3"/>
  <c r="U945" i="3"/>
  <c r="V945" i="3"/>
  <c r="V946" i="3"/>
  <c r="U946" i="3"/>
  <c r="V949" i="3"/>
  <c r="U953" i="3"/>
  <c r="AU953" i="3"/>
  <c r="W953" i="3"/>
  <c r="V953" i="3"/>
  <c r="W959" i="3"/>
  <c r="U959" i="3"/>
  <c r="AU959" i="3"/>
  <c r="V959" i="3"/>
  <c r="W963" i="3"/>
  <c r="V963" i="3"/>
  <c r="AU963" i="3"/>
  <c r="U963" i="3"/>
  <c r="W967" i="3"/>
  <c r="V967" i="3"/>
  <c r="AU967" i="3"/>
  <c r="U967" i="3"/>
  <c r="V970" i="3"/>
  <c r="U970" i="3"/>
  <c r="W970" i="3"/>
  <c r="AU970" i="3"/>
  <c r="W971" i="3"/>
  <c r="V971" i="3"/>
  <c r="U971" i="3"/>
  <c r="AU971" i="3"/>
  <c r="N911" i="3"/>
  <c r="R911" i="3" s="1"/>
  <c r="N915" i="3"/>
  <c r="R915" i="3" s="1"/>
  <c r="N919" i="3"/>
  <c r="R919" i="3" s="1"/>
  <c r="N923" i="3"/>
  <c r="R923" i="3" s="1"/>
  <c r="N927" i="3"/>
  <c r="R927" i="3" s="1"/>
  <c r="N931" i="3"/>
  <c r="R931" i="3" s="1"/>
  <c r="N934" i="3"/>
  <c r="R934" i="3" s="1"/>
  <c r="W936" i="3"/>
  <c r="U940" i="3"/>
  <c r="W944" i="3"/>
  <c r="W945" i="3"/>
  <c r="W946" i="3"/>
  <c r="W947" i="3"/>
  <c r="U947" i="3"/>
  <c r="N951" i="3"/>
  <c r="R951" i="3" s="1"/>
  <c r="U957" i="3"/>
  <c r="V957" i="3"/>
  <c r="AU957" i="3"/>
  <c r="W957" i="3"/>
  <c r="U961" i="3"/>
  <c r="AU961" i="3"/>
  <c r="W961" i="3"/>
  <c r="V961" i="3"/>
  <c r="N938" i="3"/>
  <c r="R938" i="3" s="1"/>
  <c r="V950" i="3"/>
  <c r="AU950" i="3"/>
  <c r="W950" i="3"/>
  <c r="V958" i="3"/>
  <c r="U958" i="3"/>
  <c r="AU958" i="3"/>
  <c r="W958" i="3"/>
  <c r="V962" i="3"/>
  <c r="AU962" i="3"/>
  <c r="W962" i="3"/>
  <c r="U962" i="3"/>
  <c r="V966" i="3"/>
  <c r="U966" i="3"/>
  <c r="W966" i="3"/>
  <c r="AU966" i="3"/>
  <c r="N954" i="3"/>
  <c r="R954" i="3" s="1"/>
  <c r="W956" i="3"/>
  <c r="V960" i="3"/>
  <c r="U965" i="3"/>
  <c r="AU965" i="3"/>
  <c r="AU972" i="3"/>
  <c r="W972" i="3"/>
  <c r="N983" i="3"/>
  <c r="R983" i="3" s="1"/>
  <c r="V993" i="3"/>
  <c r="U993" i="3"/>
  <c r="AU993" i="3"/>
  <c r="W993" i="3"/>
  <c r="AU968" i="3"/>
  <c r="W968" i="3"/>
  <c r="U972" i="3"/>
  <c r="U977" i="3"/>
  <c r="V977" i="3"/>
  <c r="V978" i="3"/>
  <c r="U978" i="3"/>
  <c r="AU978" i="3"/>
  <c r="U981" i="3"/>
  <c r="AU981" i="3"/>
  <c r="V982" i="3"/>
  <c r="AU982" i="3"/>
  <c r="W982" i="3"/>
  <c r="U985" i="3"/>
  <c r="AU985" i="3"/>
  <c r="W985" i="3"/>
  <c r="V985" i="3"/>
  <c r="W987" i="3"/>
  <c r="AU987" i="3"/>
  <c r="V987" i="3"/>
  <c r="U987" i="3"/>
  <c r="V997" i="3"/>
  <c r="U997" i="3"/>
  <c r="W997" i="3"/>
  <c r="AU997" i="3"/>
  <c r="V1001" i="3"/>
  <c r="U1001" i="3"/>
  <c r="AU1001" i="3"/>
  <c r="W1001" i="3"/>
  <c r="W1006" i="3"/>
  <c r="V1006" i="3"/>
  <c r="U1006" i="3"/>
  <c r="AU1006" i="3"/>
  <c r="U955" i="3"/>
  <c r="U956" i="3"/>
  <c r="AU964" i="3"/>
  <c r="W964" i="3"/>
  <c r="W965" i="3"/>
  <c r="U968" i="3"/>
  <c r="V972" i="3"/>
  <c r="U973" i="3"/>
  <c r="AU973" i="3"/>
  <c r="V981" i="3"/>
  <c r="U982" i="3"/>
  <c r="U989" i="3"/>
  <c r="AU989" i="3"/>
  <c r="W989" i="3"/>
  <c r="V989" i="3"/>
  <c r="V955" i="3"/>
  <c r="AU955" i="3"/>
  <c r="V956" i="3"/>
  <c r="U960" i="3"/>
  <c r="U964" i="3"/>
  <c r="V968" i="3"/>
  <c r="U969" i="3"/>
  <c r="AU969" i="3"/>
  <c r="V973" i="3"/>
  <c r="N974" i="3"/>
  <c r="R974" i="3" s="1"/>
  <c r="AU976" i="3"/>
  <c r="W976" i="3"/>
  <c r="W981" i="3"/>
  <c r="V990" i="3"/>
  <c r="AU990" i="3"/>
  <c r="W990" i="3"/>
  <c r="U990" i="3"/>
  <c r="W998" i="3"/>
  <c r="V998" i="3"/>
  <c r="U998" i="3"/>
  <c r="AU998" i="3"/>
  <c r="V1005" i="3"/>
  <c r="U1005" i="3"/>
  <c r="W1005" i="3"/>
  <c r="AU1005" i="3"/>
  <c r="W994" i="3"/>
  <c r="V994" i="3"/>
  <c r="AU994" i="3"/>
  <c r="V996" i="3"/>
  <c r="W1002" i="3"/>
  <c r="V1002" i="3"/>
  <c r="AU1002" i="3"/>
  <c r="V988" i="3"/>
  <c r="U991" i="3"/>
  <c r="U992" i="3"/>
  <c r="U994" i="3"/>
  <c r="U1000" i="3"/>
  <c r="AU1000" i="3"/>
  <c r="U1002" i="3"/>
  <c r="U979" i="3"/>
  <c r="U980" i="3"/>
  <c r="N986" i="3"/>
  <c r="R986" i="3" s="1"/>
  <c r="W988" i="3"/>
  <c r="V991" i="3"/>
  <c r="AU991" i="3"/>
  <c r="V992" i="3"/>
  <c r="V1000" i="3"/>
  <c r="U996" i="3"/>
  <c r="AU996" i="3"/>
  <c r="U1004" i="3"/>
  <c r="AU1004" i="3"/>
  <c r="N995" i="3"/>
  <c r="R995" i="3" s="1"/>
  <c r="N999" i="3"/>
  <c r="R999" i="3" s="1"/>
  <c r="N1003" i="3"/>
  <c r="R1003" i="3" s="1"/>
  <c r="N1007" i="3"/>
  <c r="R1007" i="3" s="1"/>
  <c r="AT24" i="2"/>
  <c r="AW24" i="2"/>
  <c r="AV24" i="2"/>
  <c r="AR24" i="2"/>
  <c r="AS24" i="2" s="1"/>
  <c r="AT40" i="2"/>
  <c r="AW40" i="2"/>
  <c r="AV40" i="2"/>
  <c r="AR40" i="2"/>
  <c r="AS40" i="2" s="1"/>
  <c r="AW16" i="2"/>
  <c r="AT16" i="2"/>
  <c r="AV16" i="2"/>
  <c r="AR16" i="2"/>
  <c r="AS16" i="2" s="1"/>
  <c r="AW20" i="2"/>
  <c r="AT20" i="2"/>
  <c r="AV20" i="2"/>
  <c r="AR20" i="2"/>
  <c r="AS20" i="2" s="1"/>
  <c r="AV25" i="2"/>
  <c r="AR25" i="2"/>
  <c r="AS25" i="2" s="1"/>
  <c r="AT25" i="2"/>
  <c r="AW25" i="2"/>
  <c r="AT36" i="2"/>
  <c r="AW36" i="2"/>
  <c r="AV36" i="2"/>
  <c r="AR36" i="2"/>
  <c r="AS36" i="2" s="1"/>
  <c r="AV41" i="2"/>
  <c r="AR41" i="2"/>
  <c r="AS41" i="2" s="1"/>
  <c r="AT41" i="2"/>
  <c r="AW41" i="2"/>
  <c r="AT52" i="2"/>
  <c r="AW52" i="2"/>
  <c r="AV52" i="2"/>
  <c r="AR52" i="2"/>
  <c r="AS52" i="2" s="1"/>
  <c r="AV57" i="2"/>
  <c r="AR57" i="2"/>
  <c r="AS57" i="2" s="1"/>
  <c r="AT57" i="2"/>
  <c r="AW57" i="2"/>
  <c r="AT68" i="2"/>
  <c r="AW68" i="2"/>
  <c r="AV68" i="2"/>
  <c r="AR68" i="2"/>
  <c r="AS68" i="2" s="1"/>
  <c r="AV73" i="2"/>
  <c r="AR73" i="2"/>
  <c r="AS73" i="2" s="1"/>
  <c r="AT73" i="2"/>
  <c r="AW73" i="2"/>
  <c r="AT84" i="2"/>
  <c r="AW84" i="2"/>
  <c r="AV84" i="2"/>
  <c r="AR84" i="2"/>
  <c r="AS84" i="2" s="1"/>
  <c r="AV89" i="2"/>
  <c r="AR89" i="2"/>
  <c r="AS89" i="2" s="1"/>
  <c r="AT89" i="2"/>
  <c r="AW89" i="2"/>
  <c r="AT100" i="2"/>
  <c r="AW100" i="2"/>
  <c r="AV100" i="2"/>
  <c r="AR100" i="2"/>
  <c r="AS100" i="2" s="1"/>
  <c r="AT116" i="2"/>
  <c r="AW116" i="2"/>
  <c r="AV116" i="2"/>
  <c r="AR116" i="2"/>
  <c r="AS116" i="2" s="1"/>
  <c r="AW138" i="2"/>
  <c r="AV138" i="2"/>
  <c r="AR138" i="2"/>
  <c r="AS138" i="2" s="1"/>
  <c r="AT138" i="2"/>
  <c r="AT140" i="2"/>
  <c r="AW140" i="2"/>
  <c r="AV140" i="2"/>
  <c r="AR140" i="2"/>
  <c r="AS140" i="2" s="1"/>
  <c r="AW154" i="2"/>
  <c r="AV154" i="2"/>
  <c r="AR154" i="2"/>
  <c r="AS154" i="2" s="1"/>
  <c r="AT154" i="2"/>
  <c r="AT156" i="2"/>
  <c r="AW156" i="2"/>
  <c r="AV156" i="2"/>
  <c r="AR156" i="2"/>
  <c r="AS156" i="2" s="1"/>
  <c r="AW170" i="2"/>
  <c r="AV170" i="2"/>
  <c r="AR170" i="2"/>
  <c r="AS170" i="2" s="1"/>
  <c r="AT170" i="2"/>
  <c r="AT172" i="2"/>
  <c r="AW172" i="2"/>
  <c r="AV172" i="2"/>
  <c r="AR172" i="2"/>
  <c r="AS172" i="2" s="1"/>
  <c r="AW186" i="2"/>
  <c r="AV186" i="2"/>
  <c r="AR186" i="2"/>
  <c r="AS186" i="2" s="1"/>
  <c r="AT186" i="2"/>
  <c r="AT188" i="2"/>
  <c r="AW188" i="2"/>
  <c r="AV188" i="2"/>
  <c r="AR188" i="2"/>
  <c r="AS188" i="2" s="1"/>
  <c r="AW202" i="2"/>
  <c r="AV202" i="2"/>
  <c r="AR202" i="2"/>
  <c r="AS202" i="2" s="1"/>
  <c r="AT202" i="2"/>
  <c r="AT204" i="2"/>
  <c r="AW204" i="2"/>
  <c r="AV204" i="2"/>
  <c r="AR204" i="2"/>
  <c r="AS204" i="2" s="1"/>
  <c r="AW218" i="2"/>
  <c r="AV218" i="2"/>
  <c r="AR218" i="2"/>
  <c r="AS218" i="2" s="1"/>
  <c r="AT218" i="2"/>
  <c r="AT220" i="2"/>
  <c r="AW220" i="2"/>
  <c r="AV220" i="2"/>
  <c r="AR220" i="2"/>
  <c r="AS220" i="2" s="1"/>
  <c r="AV61" i="2"/>
  <c r="AR61" i="2"/>
  <c r="AS61" i="2" s="1"/>
  <c r="AT61" i="2"/>
  <c r="AW61" i="2"/>
  <c r="AT72" i="2"/>
  <c r="AW72" i="2"/>
  <c r="AV72" i="2"/>
  <c r="AR72" i="2"/>
  <c r="AS72" i="2" s="1"/>
  <c r="AV77" i="2"/>
  <c r="AR77" i="2"/>
  <c r="AS77" i="2" s="1"/>
  <c r="AT77" i="2"/>
  <c r="AW77" i="2"/>
  <c r="AT88" i="2"/>
  <c r="AW88" i="2"/>
  <c r="AV88" i="2"/>
  <c r="AR88" i="2"/>
  <c r="AS88" i="2" s="1"/>
  <c r="AV93" i="2"/>
  <c r="AR93" i="2"/>
  <c r="AS93" i="2" s="1"/>
  <c r="AT93" i="2"/>
  <c r="AW93" i="2"/>
  <c r="AT104" i="2"/>
  <c r="AW104" i="2"/>
  <c r="AV104" i="2"/>
  <c r="AR104" i="2"/>
  <c r="AS104" i="2" s="1"/>
  <c r="AT120" i="2"/>
  <c r="AW120" i="2"/>
  <c r="AV120" i="2"/>
  <c r="AR120" i="2"/>
  <c r="AS120" i="2" s="1"/>
  <c r="AW134" i="2"/>
  <c r="AV134" i="2"/>
  <c r="AR134" i="2"/>
  <c r="AS134" i="2" s="1"/>
  <c r="AT134" i="2"/>
  <c r="AT136" i="2"/>
  <c r="AW136" i="2"/>
  <c r="AV136" i="2"/>
  <c r="AR136" i="2"/>
  <c r="AS136" i="2" s="1"/>
  <c r="AW150" i="2"/>
  <c r="AV150" i="2"/>
  <c r="AR150" i="2"/>
  <c r="AS150" i="2" s="1"/>
  <c r="AT150" i="2"/>
  <c r="AT152" i="2"/>
  <c r="AW152" i="2"/>
  <c r="AV152" i="2"/>
  <c r="AR152" i="2"/>
  <c r="AS152" i="2" s="1"/>
  <c r="AW166" i="2"/>
  <c r="AV166" i="2"/>
  <c r="AR166" i="2"/>
  <c r="AS166" i="2" s="1"/>
  <c r="AT166" i="2"/>
  <c r="AT168" i="2"/>
  <c r="AW168" i="2"/>
  <c r="AV168" i="2"/>
  <c r="AR168" i="2"/>
  <c r="AS168" i="2" s="1"/>
  <c r="AW182" i="2"/>
  <c r="AV182" i="2"/>
  <c r="AR182" i="2"/>
  <c r="AS182" i="2" s="1"/>
  <c r="AT182" i="2"/>
  <c r="AT184" i="2"/>
  <c r="AW184" i="2"/>
  <c r="AV184" i="2"/>
  <c r="AR184" i="2"/>
  <c r="AS184" i="2" s="1"/>
  <c r="AW198" i="2"/>
  <c r="AV198" i="2"/>
  <c r="AR198" i="2"/>
  <c r="AS198" i="2" s="1"/>
  <c r="AT198" i="2"/>
  <c r="AT200" i="2"/>
  <c r="AW200" i="2"/>
  <c r="AV200" i="2"/>
  <c r="AR200" i="2"/>
  <c r="AS200" i="2" s="1"/>
  <c r="AW214" i="2"/>
  <c r="AV214" i="2"/>
  <c r="AR214" i="2"/>
  <c r="AS214" i="2" s="1"/>
  <c r="AT214" i="2"/>
  <c r="AT216" i="2"/>
  <c r="AW216" i="2"/>
  <c r="AV216" i="2"/>
  <c r="AR216" i="2"/>
  <c r="AS216" i="2" s="1"/>
  <c r="AV29" i="2"/>
  <c r="AR29" i="2"/>
  <c r="AS29" i="2" s="1"/>
  <c r="AT29" i="2"/>
  <c r="AW29" i="2"/>
  <c r="AV45" i="2"/>
  <c r="AR45" i="2"/>
  <c r="AS45" i="2" s="1"/>
  <c r="AT45" i="2"/>
  <c r="AW45" i="2"/>
  <c r="AV33" i="2"/>
  <c r="AR33" i="2"/>
  <c r="AS33" i="2" s="1"/>
  <c r="AT33" i="2"/>
  <c r="AW33" i="2"/>
  <c r="AT60" i="2"/>
  <c r="AW60" i="2"/>
  <c r="AV60" i="2"/>
  <c r="AR60" i="2"/>
  <c r="AS60" i="2" s="1"/>
  <c r="AV65" i="2"/>
  <c r="AR65" i="2"/>
  <c r="AS65" i="2" s="1"/>
  <c r="AT65" i="2"/>
  <c r="AW65" i="2"/>
  <c r="AT76" i="2"/>
  <c r="AW76" i="2"/>
  <c r="AV76" i="2"/>
  <c r="AR76" i="2"/>
  <c r="AS76" i="2" s="1"/>
  <c r="AV81" i="2"/>
  <c r="AR81" i="2"/>
  <c r="AS81" i="2" s="1"/>
  <c r="AT81" i="2"/>
  <c r="AW81" i="2"/>
  <c r="AT92" i="2"/>
  <c r="AW92" i="2"/>
  <c r="AV92" i="2"/>
  <c r="AR92" i="2"/>
  <c r="AS92" i="2" s="1"/>
  <c r="AV97" i="2"/>
  <c r="AR97" i="2"/>
  <c r="AS97" i="2" s="1"/>
  <c r="AT97" i="2"/>
  <c r="AW97" i="2"/>
  <c r="AT108" i="2"/>
  <c r="AW108" i="2"/>
  <c r="AV108" i="2"/>
  <c r="AR108" i="2"/>
  <c r="AS108" i="2" s="1"/>
  <c r="AT124" i="2"/>
  <c r="AW124" i="2"/>
  <c r="AV124" i="2"/>
  <c r="AR124" i="2"/>
  <c r="AS124" i="2" s="1"/>
  <c r="AW130" i="2"/>
  <c r="AV130" i="2"/>
  <c r="AR130" i="2"/>
  <c r="AS130" i="2" s="1"/>
  <c r="AT130" i="2"/>
  <c r="AT132" i="2"/>
  <c r="AW132" i="2"/>
  <c r="AV132" i="2"/>
  <c r="AR132" i="2"/>
  <c r="AS132" i="2" s="1"/>
  <c r="AW146" i="2"/>
  <c r="AV146" i="2"/>
  <c r="AR146" i="2"/>
  <c r="AS146" i="2" s="1"/>
  <c r="AT146" i="2"/>
  <c r="AT148" i="2"/>
  <c r="AW148" i="2"/>
  <c r="AV148" i="2"/>
  <c r="AR148" i="2"/>
  <c r="AS148" i="2" s="1"/>
  <c r="AW162" i="2"/>
  <c r="AV162" i="2"/>
  <c r="AR162" i="2"/>
  <c r="AS162" i="2" s="1"/>
  <c r="AT162" i="2"/>
  <c r="AT164" i="2"/>
  <c r="AW164" i="2"/>
  <c r="AV164" i="2"/>
  <c r="AR164" i="2"/>
  <c r="AS164" i="2" s="1"/>
  <c r="AW178" i="2"/>
  <c r="AV178" i="2"/>
  <c r="AR178" i="2"/>
  <c r="AS178" i="2" s="1"/>
  <c r="AT178" i="2"/>
  <c r="AT180" i="2"/>
  <c r="AW180" i="2"/>
  <c r="AV180" i="2"/>
  <c r="AR180" i="2"/>
  <c r="AS180" i="2" s="1"/>
  <c r="AW194" i="2"/>
  <c r="AV194" i="2"/>
  <c r="AR194" i="2"/>
  <c r="AS194" i="2" s="1"/>
  <c r="AT194" i="2"/>
  <c r="AT196" i="2"/>
  <c r="AW196" i="2"/>
  <c r="AV196" i="2"/>
  <c r="AR196" i="2"/>
  <c r="AS196" i="2" s="1"/>
  <c r="AW210" i="2"/>
  <c r="AV210" i="2"/>
  <c r="AR210" i="2"/>
  <c r="AS210" i="2" s="1"/>
  <c r="AT210" i="2"/>
  <c r="AT212" i="2"/>
  <c r="AW212" i="2"/>
  <c r="AV212" i="2"/>
  <c r="AR212" i="2"/>
  <c r="AS212" i="2" s="1"/>
  <c r="AW226" i="2"/>
  <c r="AV226" i="2"/>
  <c r="AR226" i="2"/>
  <c r="AS226" i="2" s="1"/>
  <c r="AT226" i="2"/>
  <c r="AT228" i="2"/>
  <c r="AW228" i="2"/>
  <c r="AV228" i="2"/>
  <c r="AR228" i="2"/>
  <c r="AS228" i="2" s="1"/>
  <c r="AT56" i="2"/>
  <c r="AW56" i="2"/>
  <c r="AV56" i="2"/>
  <c r="AR56" i="2"/>
  <c r="AS56" i="2" s="1"/>
  <c r="AV17" i="2"/>
  <c r="AR17" i="2"/>
  <c r="AS17" i="2" s="1"/>
  <c r="AT17" i="2"/>
  <c r="AW17" i="2"/>
  <c r="AV28" i="2"/>
  <c r="AR28" i="2"/>
  <c r="AS28" i="2" s="1"/>
  <c r="AT28" i="2"/>
  <c r="AW28" i="2"/>
  <c r="AT44" i="2"/>
  <c r="AV44" i="2"/>
  <c r="AR44" i="2"/>
  <c r="AS44" i="2" s="1"/>
  <c r="AW44" i="2"/>
  <c r="AV49" i="2"/>
  <c r="AR49" i="2"/>
  <c r="AS49" i="2" s="1"/>
  <c r="AT49" i="2"/>
  <c r="AW49" i="2"/>
  <c r="AV21" i="2"/>
  <c r="AR21" i="2"/>
  <c r="AS21" i="2" s="1"/>
  <c r="AT21" i="2"/>
  <c r="AW21" i="2"/>
  <c r="AT32" i="2"/>
  <c r="AV32" i="2"/>
  <c r="AR32" i="2"/>
  <c r="AS32" i="2" s="1"/>
  <c r="AW32" i="2"/>
  <c r="AV37" i="2"/>
  <c r="AR37" i="2"/>
  <c r="AS37" i="2" s="1"/>
  <c r="AW37" i="2"/>
  <c r="AT37" i="2"/>
  <c r="AT48" i="2"/>
  <c r="AW48" i="2"/>
  <c r="AV48" i="2"/>
  <c r="AR48" i="2"/>
  <c r="AS48" i="2" s="1"/>
  <c r="AV53" i="2"/>
  <c r="AR53" i="2"/>
  <c r="AS53" i="2" s="1"/>
  <c r="AT53" i="2"/>
  <c r="AW53" i="2"/>
  <c r="AT64" i="2"/>
  <c r="AW64" i="2"/>
  <c r="AV64" i="2"/>
  <c r="AR64" i="2"/>
  <c r="AS64" i="2" s="1"/>
  <c r="AV69" i="2"/>
  <c r="AR69" i="2"/>
  <c r="AS69" i="2" s="1"/>
  <c r="AT69" i="2"/>
  <c r="AW69" i="2"/>
  <c r="AT80" i="2"/>
  <c r="AW80" i="2"/>
  <c r="AV80" i="2"/>
  <c r="AR80" i="2"/>
  <c r="AS80" i="2" s="1"/>
  <c r="AV85" i="2"/>
  <c r="AR85" i="2"/>
  <c r="AS85" i="2" s="1"/>
  <c r="AT85" i="2"/>
  <c r="AW85" i="2"/>
  <c r="AT96" i="2"/>
  <c r="AW96" i="2"/>
  <c r="AV96" i="2"/>
  <c r="AR96" i="2"/>
  <c r="AS96" i="2" s="1"/>
  <c r="AT112" i="2"/>
  <c r="AW112" i="2"/>
  <c r="AV112" i="2"/>
  <c r="AR112" i="2"/>
  <c r="AS112" i="2" s="1"/>
  <c r="AT128" i="2"/>
  <c r="AW128" i="2"/>
  <c r="AV128" i="2"/>
  <c r="AR128" i="2"/>
  <c r="AS128" i="2" s="1"/>
  <c r="AW142" i="2"/>
  <c r="AV142" i="2"/>
  <c r="AR142" i="2"/>
  <c r="AS142" i="2" s="1"/>
  <c r="AT142" i="2"/>
  <c r="AT144" i="2"/>
  <c r="AW144" i="2"/>
  <c r="AV144" i="2"/>
  <c r="AR144" i="2"/>
  <c r="AS144" i="2" s="1"/>
  <c r="AW158" i="2"/>
  <c r="AV158" i="2"/>
  <c r="AR158" i="2"/>
  <c r="AS158" i="2" s="1"/>
  <c r="AT158" i="2"/>
  <c r="AT160" i="2"/>
  <c r="AW160" i="2"/>
  <c r="AV160" i="2"/>
  <c r="AR160" i="2"/>
  <c r="AS160" i="2" s="1"/>
  <c r="AW174" i="2"/>
  <c r="AV174" i="2"/>
  <c r="AR174" i="2"/>
  <c r="AS174" i="2" s="1"/>
  <c r="AT174" i="2"/>
  <c r="AT176" i="2"/>
  <c r="AW176" i="2"/>
  <c r="AV176" i="2"/>
  <c r="AR176" i="2"/>
  <c r="AS176" i="2" s="1"/>
  <c r="AW190" i="2"/>
  <c r="AV190" i="2"/>
  <c r="AR190" i="2"/>
  <c r="AS190" i="2" s="1"/>
  <c r="AT190" i="2"/>
  <c r="AT192" i="2"/>
  <c r="AW192" i="2"/>
  <c r="AV192" i="2"/>
  <c r="AR192" i="2"/>
  <c r="AS192" i="2" s="1"/>
  <c r="AW206" i="2"/>
  <c r="AV206" i="2"/>
  <c r="AR206" i="2"/>
  <c r="AS206" i="2" s="1"/>
  <c r="AT206" i="2"/>
  <c r="AT208" i="2"/>
  <c r="AW208" i="2"/>
  <c r="AV208" i="2"/>
  <c r="AR208" i="2"/>
  <c r="AS208" i="2" s="1"/>
  <c r="AW222" i="2"/>
  <c r="AV222" i="2"/>
  <c r="AR222" i="2"/>
  <c r="AS222" i="2" s="1"/>
  <c r="AT222" i="2"/>
  <c r="AT224" i="2"/>
  <c r="AW224" i="2"/>
  <c r="AV224" i="2"/>
  <c r="AR224" i="2"/>
  <c r="AS224" i="2" s="1"/>
  <c r="AR18" i="2"/>
  <c r="AS18" i="2" s="1"/>
  <c r="AV22" i="2"/>
  <c r="AR26" i="2"/>
  <c r="AS26" i="2" s="1"/>
  <c r="AR30" i="2"/>
  <c r="AS30" i="2" s="1"/>
  <c r="AT18" i="2"/>
  <c r="AT22" i="2"/>
  <c r="AT26" i="2"/>
  <c r="AT30" i="2"/>
  <c r="AT34" i="2"/>
  <c r="AT38" i="2"/>
  <c r="AT42" i="2"/>
  <c r="AT46" i="2"/>
  <c r="AT50" i="2"/>
  <c r="AT54" i="2"/>
  <c r="AT58" i="2"/>
  <c r="AT62" i="2"/>
  <c r="AT66" i="2"/>
  <c r="AT70" i="2"/>
  <c r="AT74" i="2"/>
  <c r="AT78" i="2"/>
  <c r="AT82" i="2"/>
  <c r="AT86" i="2"/>
  <c r="AT90" i="2"/>
  <c r="AT94" i="2"/>
  <c r="AT98" i="2"/>
  <c r="AW101" i="2"/>
  <c r="AT102" i="2"/>
  <c r="AW105" i="2"/>
  <c r="AT106" i="2"/>
  <c r="AW109" i="2"/>
  <c r="AT110" i="2"/>
  <c r="AW113" i="2"/>
  <c r="AT114" i="2"/>
  <c r="AW117" i="2"/>
  <c r="AT118" i="2"/>
  <c r="AW121" i="2"/>
  <c r="AT122" i="2"/>
  <c r="AW125" i="2"/>
  <c r="AT126" i="2"/>
  <c r="AW129" i="2"/>
  <c r="AW133" i="2"/>
  <c r="AW137" i="2"/>
  <c r="AW141" i="2"/>
  <c r="AW145" i="2"/>
  <c r="AW149" i="2"/>
  <c r="AW153" i="2"/>
  <c r="AW157" i="2"/>
  <c r="AW161" i="2"/>
  <c r="AW165" i="2"/>
  <c r="AW169" i="2"/>
  <c r="AW173" i="2"/>
  <c r="AW177" i="2"/>
  <c r="AW181" i="2"/>
  <c r="AW185" i="2"/>
  <c r="AW189" i="2"/>
  <c r="AW193" i="2"/>
  <c r="AW197" i="2"/>
  <c r="AW201" i="2"/>
  <c r="AW205" i="2"/>
  <c r="AW209" i="2"/>
  <c r="AW213" i="2"/>
  <c r="AW217" i="2"/>
  <c r="AW221" i="2"/>
  <c r="AW225" i="2"/>
  <c r="AW229" i="2"/>
  <c r="AT230" i="2"/>
  <c r="AW230" i="2"/>
  <c r="AV232" i="2"/>
  <c r="AR232" i="2"/>
  <c r="AS232" i="2" s="1"/>
  <c r="AW232" i="2"/>
  <c r="AV236" i="2"/>
  <c r="AR236" i="2"/>
  <c r="AS236" i="2" s="1"/>
  <c r="AW236" i="2"/>
  <c r="AV240" i="2"/>
  <c r="AR240" i="2"/>
  <c r="AS240" i="2" s="1"/>
  <c r="AW240" i="2"/>
  <c r="AV244" i="2"/>
  <c r="AR244" i="2"/>
  <c r="AS244" i="2" s="1"/>
  <c r="AW244" i="2"/>
  <c r="AV248" i="2"/>
  <c r="AR248" i="2"/>
  <c r="AS248" i="2" s="1"/>
  <c r="AW248" i="2"/>
  <c r="AV252" i="2"/>
  <c r="AR252" i="2"/>
  <c r="AS252" i="2" s="1"/>
  <c r="AW252" i="2"/>
  <c r="AV256" i="2"/>
  <c r="AR256" i="2"/>
  <c r="AS256" i="2" s="1"/>
  <c r="AW256" i="2"/>
  <c r="AV260" i="2"/>
  <c r="AR260" i="2"/>
  <c r="AS260" i="2" s="1"/>
  <c r="AW260" i="2"/>
  <c r="AV264" i="2"/>
  <c r="AR264" i="2"/>
  <c r="AS264" i="2" s="1"/>
  <c r="AW264" i="2"/>
  <c r="AV268" i="2"/>
  <c r="AR268" i="2"/>
  <c r="AS268" i="2" s="1"/>
  <c r="AW268" i="2"/>
  <c r="AV272" i="2"/>
  <c r="AR272" i="2"/>
  <c r="AS272" i="2" s="1"/>
  <c r="AW272" i="2"/>
  <c r="AV276" i="2"/>
  <c r="AR276" i="2"/>
  <c r="AS276" i="2" s="1"/>
  <c r="AW276" i="2"/>
  <c r="AV280" i="2"/>
  <c r="AR280" i="2"/>
  <c r="AS280" i="2" s="1"/>
  <c r="AW280" i="2"/>
  <c r="AV284" i="2"/>
  <c r="AR284" i="2"/>
  <c r="AS284" i="2" s="1"/>
  <c r="AW284" i="2"/>
  <c r="AV288" i="2"/>
  <c r="AR288" i="2"/>
  <c r="AS288" i="2" s="1"/>
  <c r="AW288" i="2"/>
  <c r="AV292" i="2"/>
  <c r="AR292" i="2"/>
  <c r="AS292" i="2" s="1"/>
  <c r="AW292" i="2"/>
  <c r="AV296" i="2"/>
  <c r="AR296" i="2"/>
  <c r="AS296" i="2" s="1"/>
  <c r="AW296" i="2"/>
  <c r="AV300" i="2"/>
  <c r="AR300" i="2"/>
  <c r="AS300" i="2" s="1"/>
  <c r="AW300" i="2"/>
  <c r="AV304" i="2"/>
  <c r="AR304" i="2"/>
  <c r="AS304" i="2" s="1"/>
  <c r="AW304" i="2"/>
  <c r="AV308" i="2"/>
  <c r="AR308" i="2"/>
  <c r="AS308" i="2" s="1"/>
  <c r="AW308" i="2"/>
  <c r="AV312" i="2"/>
  <c r="AR312" i="2"/>
  <c r="AS312" i="2" s="1"/>
  <c r="AW312" i="2"/>
  <c r="AV316" i="2"/>
  <c r="AR316" i="2"/>
  <c r="AS316" i="2" s="1"/>
  <c r="AW316" i="2"/>
  <c r="AV320" i="2"/>
  <c r="AR320" i="2"/>
  <c r="AS320" i="2" s="1"/>
  <c r="AW320" i="2"/>
  <c r="AV324" i="2"/>
  <c r="AR324" i="2"/>
  <c r="AS324" i="2" s="1"/>
  <c r="AW324" i="2"/>
  <c r="AV328" i="2"/>
  <c r="AR328" i="2"/>
  <c r="AS328" i="2" s="1"/>
  <c r="AW328" i="2"/>
  <c r="AV332" i="2"/>
  <c r="AR332" i="2"/>
  <c r="AS332" i="2" s="1"/>
  <c r="AT332" i="2"/>
  <c r="AW332" i="2"/>
  <c r="AT338" i="2"/>
  <c r="AW338" i="2"/>
  <c r="AV338" i="2"/>
  <c r="AR338" i="2"/>
  <c r="AS338" i="2" s="1"/>
  <c r="AT343" i="2"/>
  <c r="AW343" i="2"/>
  <c r="AV343" i="2"/>
  <c r="AR343" i="2"/>
  <c r="AS343" i="2" s="1"/>
  <c r="AV348" i="2"/>
  <c r="AR348" i="2"/>
  <c r="AS348" i="2" s="1"/>
  <c r="AT348" i="2"/>
  <c r="AW348" i="2"/>
  <c r="AT354" i="2"/>
  <c r="AW354" i="2"/>
  <c r="AV354" i="2"/>
  <c r="AR354" i="2"/>
  <c r="AS354" i="2" s="1"/>
  <c r="AT358" i="2"/>
  <c r="AW358" i="2"/>
  <c r="AV358" i="2"/>
  <c r="AR358" i="2"/>
  <c r="AS358" i="2" s="1"/>
  <c r="AT362" i="2"/>
  <c r="AW362" i="2"/>
  <c r="AV362" i="2"/>
  <c r="AR362" i="2"/>
  <c r="AS362" i="2" s="1"/>
  <c r="AT366" i="2"/>
  <c r="AW366" i="2"/>
  <c r="AV366" i="2"/>
  <c r="AR366" i="2"/>
  <c r="AS366" i="2" s="1"/>
  <c r="AT370" i="2"/>
  <c r="AW370" i="2"/>
  <c r="AV370" i="2"/>
  <c r="AR370" i="2"/>
  <c r="AS370" i="2" s="1"/>
  <c r="AT374" i="2"/>
  <c r="AW374" i="2"/>
  <c r="AV374" i="2"/>
  <c r="AR374" i="2"/>
  <c r="AS374" i="2" s="1"/>
  <c r="AT101" i="2"/>
  <c r="AT105" i="2"/>
  <c r="AT109" i="2"/>
  <c r="AT113" i="2"/>
  <c r="AT117" i="2"/>
  <c r="AT121" i="2"/>
  <c r="AT125" i="2"/>
  <c r="AT129" i="2"/>
  <c r="AR131" i="2"/>
  <c r="AS131" i="2" s="1"/>
  <c r="AV131" i="2"/>
  <c r="AT133" i="2"/>
  <c r="AR135" i="2"/>
  <c r="AS135" i="2" s="1"/>
  <c r="AV135" i="2"/>
  <c r="AT137" i="2"/>
  <c r="AR139" i="2"/>
  <c r="AS139" i="2" s="1"/>
  <c r="AV139" i="2"/>
  <c r="AT141" i="2"/>
  <c r="AR143" i="2"/>
  <c r="AS143" i="2" s="1"/>
  <c r="AV143" i="2"/>
  <c r="AT145" i="2"/>
  <c r="AR147" i="2"/>
  <c r="AS147" i="2" s="1"/>
  <c r="AV147" i="2"/>
  <c r="AT149" i="2"/>
  <c r="AR151" i="2"/>
  <c r="AS151" i="2" s="1"/>
  <c r="AV151" i="2"/>
  <c r="AT153" i="2"/>
  <c r="AR155" i="2"/>
  <c r="AS155" i="2" s="1"/>
  <c r="AV155" i="2"/>
  <c r="AT157" i="2"/>
  <c r="AR159" i="2"/>
  <c r="AS159" i="2" s="1"/>
  <c r="AV159" i="2"/>
  <c r="AT161" i="2"/>
  <c r="AR163" i="2"/>
  <c r="AS163" i="2" s="1"/>
  <c r="AV163" i="2"/>
  <c r="AT165" i="2"/>
  <c r="AR167" i="2"/>
  <c r="AS167" i="2" s="1"/>
  <c r="AV167" i="2"/>
  <c r="AT169" i="2"/>
  <c r="AR171" i="2"/>
  <c r="AS171" i="2" s="1"/>
  <c r="AV171" i="2"/>
  <c r="AT173" i="2"/>
  <c r="AR175" i="2"/>
  <c r="AS175" i="2" s="1"/>
  <c r="AV175" i="2"/>
  <c r="AT177" i="2"/>
  <c r="AR179" i="2"/>
  <c r="AS179" i="2" s="1"/>
  <c r="AV179" i="2"/>
  <c r="AT181" i="2"/>
  <c r="AR183" i="2"/>
  <c r="AS183" i="2" s="1"/>
  <c r="AV183" i="2"/>
  <c r="AT185" i="2"/>
  <c r="AR187" i="2"/>
  <c r="AS187" i="2" s="1"/>
  <c r="AV187" i="2"/>
  <c r="AT189" i="2"/>
  <c r="AR191" i="2"/>
  <c r="AS191" i="2" s="1"/>
  <c r="AV191" i="2"/>
  <c r="AT193" i="2"/>
  <c r="AR195" i="2"/>
  <c r="AS195" i="2" s="1"/>
  <c r="AV195" i="2"/>
  <c r="AT197" i="2"/>
  <c r="AR199" i="2"/>
  <c r="AS199" i="2" s="1"/>
  <c r="AV199" i="2"/>
  <c r="AT201" i="2"/>
  <c r="AR203" i="2"/>
  <c r="AS203" i="2" s="1"/>
  <c r="AV203" i="2"/>
  <c r="AT205" i="2"/>
  <c r="AR207" i="2"/>
  <c r="AS207" i="2" s="1"/>
  <c r="AV207" i="2"/>
  <c r="AT209" i="2"/>
  <c r="AR211" i="2"/>
  <c r="AS211" i="2" s="1"/>
  <c r="AV211" i="2"/>
  <c r="AT213" i="2"/>
  <c r="AR215" i="2"/>
  <c r="AS215" i="2" s="1"/>
  <c r="AV215" i="2"/>
  <c r="AT217" i="2"/>
  <c r="AR219" i="2"/>
  <c r="AS219" i="2" s="1"/>
  <c r="AV219" i="2"/>
  <c r="AT221" i="2"/>
  <c r="AR223" i="2"/>
  <c r="AS223" i="2" s="1"/>
  <c r="AV223" i="2"/>
  <c r="AT225" i="2"/>
  <c r="AR227" i="2"/>
  <c r="AS227" i="2" s="1"/>
  <c r="AV227" i="2"/>
  <c r="AT229" i="2"/>
  <c r="AR230" i="2"/>
  <c r="AS230" i="2" s="1"/>
  <c r="AT232" i="2"/>
  <c r="AW233" i="2"/>
  <c r="AV233" i="2"/>
  <c r="AR233" i="2"/>
  <c r="AS233" i="2" s="1"/>
  <c r="AT233" i="2"/>
  <c r="AT236" i="2"/>
  <c r="AW237" i="2"/>
  <c r="AV237" i="2"/>
  <c r="AR237" i="2"/>
  <c r="AS237" i="2" s="1"/>
  <c r="AT237" i="2"/>
  <c r="AT240" i="2"/>
  <c r="AW241" i="2"/>
  <c r="AV241" i="2"/>
  <c r="AR241" i="2"/>
  <c r="AS241" i="2" s="1"/>
  <c r="AT241" i="2"/>
  <c r="AT244" i="2"/>
  <c r="AW245" i="2"/>
  <c r="AV245" i="2"/>
  <c r="AR245" i="2"/>
  <c r="AS245" i="2" s="1"/>
  <c r="AT245" i="2"/>
  <c r="AT248" i="2"/>
  <c r="AW249" i="2"/>
  <c r="AV249" i="2"/>
  <c r="AR249" i="2"/>
  <c r="AS249" i="2" s="1"/>
  <c r="AT249" i="2"/>
  <c r="AT252" i="2"/>
  <c r="AW253" i="2"/>
  <c r="AV253" i="2"/>
  <c r="AR253" i="2"/>
  <c r="AS253" i="2" s="1"/>
  <c r="AT253" i="2"/>
  <c r="AT256" i="2"/>
  <c r="AW257" i="2"/>
  <c r="AV257" i="2"/>
  <c r="AR257" i="2"/>
  <c r="AS257" i="2" s="1"/>
  <c r="AT257" i="2"/>
  <c r="AT260" i="2"/>
  <c r="AW261" i="2"/>
  <c r="AV261" i="2"/>
  <c r="AR261" i="2"/>
  <c r="AS261" i="2" s="1"/>
  <c r="AT261" i="2"/>
  <c r="AT264" i="2"/>
  <c r="AW265" i="2"/>
  <c r="AV265" i="2"/>
  <c r="AR265" i="2"/>
  <c r="AS265" i="2" s="1"/>
  <c r="AT265" i="2"/>
  <c r="AT268" i="2"/>
  <c r="AW269" i="2"/>
  <c r="AV269" i="2"/>
  <c r="AR269" i="2"/>
  <c r="AS269" i="2" s="1"/>
  <c r="AT269" i="2"/>
  <c r="AT272" i="2"/>
  <c r="AW273" i="2"/>
  <c r="AV273" i="2"/>
  <c r="AR273" i="2"/>
  <c r="AS273" i="2" s="1"/>
  <c r="AT273" i="2"/>
  <c r="AT276" i="2"/>
  <c r="AW277" i="2"/>
  <c r="AV277" i="2"/>
  <c r="AR277" i="2"/>
  <c r="AS277" i="2" s="1"/>
  <c r="AT277" i="2"/>
  <c r="AT280" i="2"/>
  <c r="AW281" i="2"/>
  <c r="AV281" i="2"/>
  <c r="AR281" i="2"/>
  <c r="AS281" i="2" s="1"/>
  <c r="AT281" i="2"/>
  <c r="AT284" i="2"/>
  <c r="AW285" i="2"/>
  <c r="AV285" i="2"/>
  <c r="AR285" i="2"/>
  <c r="AS285" i="2" s="1"/>
  <c r="AT285" i="2"/>
  <c r="AT288" i="2"/>
  <c r="AW289" i="2"/>
  <c r="AV289" i="2"/>
  <c r="AR289" i="2"/>
  <c r="AS289" i="2" s="1"/>
  <c r="AT289" i="2"/>
  <c r="AT292" i="2"/>
  <c r="AW293" i="2"/>
  <c r="AV293" i="2"/>
  <c r="AR293" i="2"/>
  <c r="AS293" i="2" s="1"/>
  <c r="AT293" i="2"/>
  <c r="AT296" i="2"/>
  <c r="AW297" i="2"/>
  <c r="AV297" i="2"/>
  <c r="AR297" i="2"/>
  <c r="AS297" i="2" s="1"/>
  <c r="AT297" i="2"/>
  <c r="AT300" i="2"/>
  <c r="AW301" i="2"/>
  <c r="AV301" i="2"/>
  <c r="AR301" i="2"/>
  <c r="AS301" i="2" s="1"/>
  <c r="AT301" i="2"/>
  <c r="AT304" i="2"/>
  <c r="AW305" i="2"/>
  <c r="AV305" i="2"/>
  <c r="AR305" i="2"/>
  <c r="AS305" i="2" s="1"/>
  <c r="AT305" i="2"/>
  <c r="AT308" i="2"/>
  <c r="AW309" i="2"/>
  <c r="AV309" i="2"/>
  <c r="AR309" i="2"/>
  <c r="AS309" i="2" s="1"/>
  <c r="AT309" i="2"/>
  <c r="AT312" i="2"/>
  <c r="AW313" i="2"/>
  <c r="AV313" i="2"/>
  <c r="AR313" i="2"/>
  <c r="AS313" i="2" s="1"/>
  <c r="AT313" i="2"/>
  <c r="AT316" i="2"/>
  <c r="AW317" i="2"/>
  <c r="AV317" i="2"/>
  <c r="AR317" i="2"/>
  <c r="AS317" i="2" s="1"/>
  <c r="AT317" i="2"/>
  <c r="AT320" i="2"/>
  <c r="AW321" i="2"/>
  <c r="AV321" i="2"/>
  <c r="AR321" i="2"/>
  <c r="AS321" i="2" s="1"/>
  <c r="AT321" i="2"/>
  <c r="AT324" i="2"/>
  <c r="AW325" i="2"/>
  <c r="AV325" i="2"/>
  <c r="AR325" i="2"/>
  <c r="AS325" i="2" s="1"/>
  <c r="AT325" i="2"/>
  <c r="AT328" i="2"/>
  <c r="AW329" i="2"/>
  <c r="AV329" i="2"/>
  <c r="AR329" i="2"/>
  <c r="AS329" i="2" s="1"/>
  <c r="AT329" i="2"/>
  <c r="AV336" i="2"/>
  <c r="AR336" i="2"/>
  <c r="AS336" i="2" s="1"/>
  <c r="AT336" i="2"/>
  <c r="AW336" i="2"/>
  <c r="AT342" i="2"/>
  <c r="AW342" i="2"/>
  <c r="AV342" i="2"/>
  <c r="AR342" i="2"/>
  <c r="AS342" i="2" s="1"/>
  <c r="AT347" i="2"/>
  <c r="AW347" i="2"/>
  <c r="AV347" i="2"/>
  <c r="AR347" i="2"/>
  <c r="AS347" i="2" s="1"/>
  <c r="AV352" i="2"/>
  <c r="AR352" i="2"/>
  <c r="AS352" i="2" s="1"/>
  <c r="AT352" i="2"/>
  <c r="AW352" i="2"/>
  <c r="AV26" i="2"/>
  <c r="AV30" i="2"/>
  <c r="AV34" i="2"/>
  <c r="AV38" i="2"/>
  <c r="AR42" i="2"/>
  <c r="AS42" i="2" s="1"/>
  <c r="AV42" i="2"/>
  <c r="AR46" i="2"/>
  <c r="AS46" i="2" s="1"/>
  <c r="AV46" i="2"/>
  <c r="AV50" i="2"/>
  <c r="AV54" i="2"/>
  <c r="AR62" i="2"/>
  <c r="AS62" i="2" s="1"/>
  <c r="AV62" i="2"/>
  <c r="AR66" i="2"/>
  <c r="AS66" i="2" s="1"/>
  <c r="AR70" i="2"/>
  <c r="AS70" i="2" s="1"/>
  <c r="AV70" i="2"/>
  <c r="AR74" i="2"/>
  <c r="AS74" i="2" s="1"/>
  <c r="AV74" i="2"/>
  <c r="AR78" i="2"/>
  <c r="AS78" i="2" s="1"/>
  <c r="AV78" i="2"/>
  <c r="AR82" i="2"/>
  <c r="AS82" i="2" s="1"/>
  <c r="AV82" i="2"/>
  <c r="AR86" i="2"/>
  <c r="AS86" i="2" s="1"/>
  <c r="AV86" i="2"/>
  <c r="AR90" i="2"/>
  <c r="AS90" i="2" s="1"/>
  <c r="AV90" i="2"/>
  <c r="AR94" i="2"/>
  <c r="AS94" i="2" s="1"/>
  <c r="AV94" i="2"/>
  <c r="AR98" i="2"/>
  <c r="AS98" i="2" s="1"/>
  <c r="AV98" i="2"/>
  <c r="AT234" i="2"/>
  <c r="AW234" i="2"/>
  <c r="AT238" i="2"/>
  <c r="AW238" i="2"/>
  <c r="AT242" i="2"/>
  <c r="AW242" i="2"/>
  <c r="AT246" i="2"/>
  <c r="AW246" i="2"/>
  <c r="AT250" i="2"/>
  <c r="AW250" i="2"/>
  <c r="AT254" i="2"/>
  <c r="AW254" i="2"/>
  <c r="AT258" i="2"/>
  <c r="AW258" i="2"/>
  <c r="AT262" i="2"/>
  <c r="AW262" i="2"/>
  <c r="AT266" i="2"/>
  <c r="AW266" i="2"/>
  <c r="AT270" i="2"/>
  <c r="AW270" i="2"/>
  <c r="AT274" i="2"/>
  <c r="AW274" i="2"/>
  <c r="AT278" i="2"/>
  <c r="AW278" i="2"/>
  <c r="AT282" i="2"/>
  <c r="AW282" i="2"/>
  <c r="AT286" i="2"/>
  <c r="AW286" i="2"/>
  <c r="AT290" i="2"/>
  <c r="AW290" i="2"/>
  <c r="AT294" i="2"/>
  <c r="AW294" i="2"/>
  <c r="AT298" i="2"/>
  <c r="AW298" i="2"/>
  <c r="AT302" i="2"/>
  <c r="AW302" i="2"/>
  <c r="AT306" i="2"/>
  <c r="AW306" i="2"/>
  <c r="AT310" i="2"/>
  <c r="AW310" i="2"/>
  <c r="AT314" i="2"/>
  <c r="AW314" i="2"/>
  <c r="AT318" i="2"/>
  <c r="AW318" i="2"/>
  <c r="AT322" i="2"/>
  <c r="AW322" i="2"/>
  <c r="AT326" i="2"/>
  <c r="AW326" i="2"/>
  <c r="AT330" i="2"/>
  <c r="AW330" i="2"/>
  <c r="AT335" i="2"/>
  <c r="AW335" i="2"/>
  <c r="AV335" i="2"/>
  <c r="AR335" i="2"/>
  <c r="AS335" i="2" s="1"/>
  <c r="AV340" i="2"/>
  <c r="AR340" i="2"/>
  <c r="AS340" i="2" s="1"/>
  <c r="AT340" i="2"/>
  <c r="AW340" i="2"/>
  <c r="AT346" i="2"/>
  <c r="AW346" i="2"/>
  <c r="AV346" i="2"/>
  <c r="AR346" i="2"/>
  <c r="AS346" i="2" s="1"/>
  <c r="AT351" i="2"/>
  <c r="AW351" i="2"/>
  <c r="AV351" i="2"/>
  <c r="AR351" i="2"/>
  <c r="AS351" i="2" s="1"/>
  <c r="AV18" i="2"/>
  <c r="AR22" i="2"/>
  <c r="AS22" i="2" s="1"/>
  <c r="AR34" i="2"/>
  <c r="AS34" i="2" s="1"/>
  <c r="AR38" i="2"/>
  <c r="AS38" i="2" s="1"/>
  <c r="AR50" i="2"/>
  <c r="AS50" i="2" s="1"/>
  <c r="AR54" i="2"/>
  <c r="AS54" i="2" s="1"/>
  <c r="AR58" i="2"/>
  <c r="AS58" i="2" s="1"/>
  <c r="AV58" i="2"/>
  <c r="AV66" i="2"/>
  <c r="AR101" i="2"/>
  <c r="AS101" i="2" s="1"/>
  <c r="AR105" i="2"/>
  <c r="AS105" i="2" s="1"/>
  <c r="AR109" i="2"/>
  <c r="AS109" i="2" s="1"/>
  <c r="AR113" i="2"/>
  <c r="AS113" i="2" s="1"/>
  <c r="AR117" i="2"/>
  <c r="AS117" i="2" s="1"/>
  <c r="AR121" i="2"/>
  <c r="AS121" i="2" s="1"/>
  <c r="AR125" i="2"/>
  <c r="AS125" i="2" s="1"/>
  <c r="AR129" i="2"/>
  <c r="AS129" i="2" s="1"/>
  <c r="AR133" i="2"/>
  <c r="AS133" i="2" s="1"/>
  <c r="AR137" i="2"/>
  <c r="AS137" i="2" s="1"/>
  <c r="AR141" i="2"/>
  <c r="AS141" i="2" s="1"/>
  <c r="AR145" i="2"/>
  <c r="AS145" i="2" s="1"/>
  <c r="AR149" i="2"/>
  <c r="AS149" i="2" s="1"/>
  <c r="AR153" i="2"/>
  <c r="AS153" i="2" s="1"/>
  <c r="AR157" i="2"/>
  <c r="AS157" i="2" s="1"/>
  <c r="AR161" i="2"/>
  <c r="AS161" i="2" s="1"/>
  <c r="AR165" i="2"/>
  <c r="AS165" i="2" s="1"/>
  <c r="AR169" i="2"/>
  <c r="AS169" i="2" s="1"/>
  <c r="AR173" i="2"/>
  <c r="AS173" i="2" s="1"/>
  <c r="AR177" i="2"/>
  <c r="AS177" i="2" s="1"/>
  <c r="AR181" i="2"/>
  <c r="AS181" i="2" s="1"/>
  <c r="AR185" i="2"/>
  <c r="AS185" i="2" s="1"/>
  <c r="AR189" i="2"/>
  <c r="AS189" i="2" s="1"/>
  <c r="AR193" i="2"/>
  <c r="AS193" i="2" s="1"/>
  <c r="AR197" i="2"/>
  <c r="AS197" i="2" s="1"/>
  <c r="AR201" i="2"/>
  <c r="AS201" i="2" s="1"/>
  <c r="AR205" i="2"/>
  <c r="AS205" i="2" s="1"/>
  <c r="AR209" i="2"/>
  <c r="AS209" i="2" s="1"/>
  <c r="AR213" i="2"/>
  <c r="AS213" i="2" s="1"/>
  <c r="AR217" i="2"/>
  <c r="AS217" i="2" s="1"/>
  <c r="AR221" i="2"/>
  <c r="AS221" i="2" s="1"/>
  <c r="AR225" i="2"/>
  <c r="AS225" i="2" s="1"/>
  <c r="AR229" i="2"/>
  <c r="AS229" i="2" s="1"/>
  <c r="AV230" i="2"/>
  <c r="AT231" i="2"/>
  <c r="AV231" i="2"/>
  <c r="AR231" i="2"/>
  <c r="AS231" i="2" s="1"/>
  <c r="AR234" i="2"/>
  <c r="AS234" i="2" s="1"/>
  <c r="AT235" i="2"/>
  <c r="AV235" i="2"/>
  <c r="AR235" i="2"/>
  <c r="AS235" i="2" s="1"/>
  <c r="AR238" i="2"/>
  <c r="AS238" i="2" s="1"/>
  <c r="AT239" i="2"/>
  <c r="AV239" i="2"/>
  <c r="AR239" i="2"/>
  <c r="AS239" i="2" s="1"/>
  <c r="AR242" i="2"/>
  <c r="AS242" i="2" s="1"/>
  <c r="AT243" i="2"/>
  <c r="AV243" i="2"/>
  <c r="AR243" i="2"/>
  <c r="AS243" i="2" s="1"/>
  <c r="AR246" i="2"/>
  <c r="AS246" i="2" s="1"/>
  <c r="AT247" i="2"/>
  <c r="AV247" i="2"/>
  <c r="AR247" i="2"/>
  <c r="AS247" i="2" s="1"/>
  <c r="AR250" i="2"/>
  <c r="AS250" i="2" s="1"/>
  <c r="AT251" i="2"/>
  <c r="AV251" i="2"/>
  <c r="AR251" i="2"/>
  <c r="AS251" i="2" s="1"/>
  <c r="AR254" i="2"/>
  <c r="AS254" i="2" s="1"/>
  <c r="AT255" i="2"/>
  <c r="AV255" i="2"/>
  <c r="AR255" i="2"/>
  <c r="AS255" i="2" s="1"/>
  <c r="AR258" i="2"/>
  <c r="AS258" i="2" s="1"/>
  <c r="AT259" i="2"/>
  <c r="AV259" i="2"/>
  <c r="AR259" i="2"/>
  <c r="AS259" i="2" s="1"/>
  <c r="AR262" i="2"/>
  <c r="AS262" i="2" s="1"/>
  <c r="AT263" i="2"/>
  <c r="AV263" i="2"/>
  <c r="AR263" i="2"/>
  <c r="AS263" i="2" s="1"/>
  <c r="AR266" i="2"/>
  <c r="AS266" i="2" s="1"/>
  <c r="AT267" i="2"/>
  <c r="AV267" i="2"/>
  <c r="AR267" i="2"/>
  <c r="AS267" i="2" s="1"/>
  <c r="AR270" i="2"/>
  <c r="AS270" i="2" s="1"/>
  <c r="AT271" i="2"/>
  <c r="AV271" i="2"/>
  <c r="AR271" i="2"/>
  <c r="AS271" i="2" s="1"/>
  <c r="AR274" i="2"/>
  <c r="AS274" i="2" s="1"/>
  <c r="AT275" i="2"/>
  <c r="AV275" i="2"/>
  <c r="AR275" i="2"/>
  <c r="AS275" i="2" s="1"/>
  <c r="AR278" i="2"/>
  <c r="AS278" i="2" s="1"/>
  <c r="AT279" i="2"/>
  <c r="AV279" i="2"/>
  <c r="AR279" i="2"/>
  <c r="AS279" i="2" s="1"/>
  <c r="AR282" i="2"/>
  <c r="AS282" i="2" s="1"/>
  <c r="AT283" i="2"/>
  <c r="AV283" i="2"/>
  <c r="AR283" i="2"/>
  <c r="AS283" i="2" s="1"/>
  <c r="AR286" i="2"/>
  <c r="AS286" i="2" s="1"/>
  <c r="AT287" i="2"/>
  <c r="AV287" i="2"/>
  <c r="AR287" i="2"/>
  <c r="AS287" i="2" s="1"/>
  <c r="AR290" i="2"/>
  <c r="AS290" i="2" s="1"/>
  <c r="AT291" i="2"/>
  <c r="AV291" i="2"/>
  <c r="AR291" i="2"/>
  <c r="AS291" i="2" s="1"/>
  <c r="AR294" i="2"/>
  <c r="AS294" i="2" s="1"/>
  <c r="AT295" i="2"/>
  <c r="AV295" i="2"/>
  <c r="AR295" i="2"/>
  <c r="AS295" i="2" s="1"/>
  <c r="AR298" i="2"/>
  <c r="AS298" i="2" s="1"/>
  <c r="AT299" i="2"/>
  <c r="AV299" i="2"/>
  <c r="AR299" i="2"/>
  <c r="AS299" i="2" s="1"/>
  <c r="AR302" i="2"/>
  <c r="AS302" i="2" s="1"/>
  <c r="AT303" i="2"/>
  <c r="AV303" i="2"/>
  <c r="AR303" i="2"/>
  <c r="AS303" i="2" s="1"/>
  <c r="AR306" i="2"/>
  <c r="AS306" i="2" s="1"/>
  <c r="AT307" i="2"/>
  <c r="AV307" i="2"/>
  <c r="AR307" i="2"/>
  <c r="AS307" i="2" s="1"/>
  <c r="AR310" i="2"/>
  <c r="AS310" i="2" s="1"/>
  <c r="AT311" i="2"/>
  <c r="AV311" i="2"/>
  <c r="AR311" i="2"/>
  <c r="AS311" i="2" s="1"/>
  <c r="AR314" i="2"/>
  <c r="AS314" i="2" s="1"/>
  <c r="AT315" i="2"/>
  <c r="AV315" i="2"/>
  <c r="AR315" i="2"/>
  <c r="AS315" i="2" s="1"/>
  <c r="AR318" i="2"/>
  <c r="AS318" i="2" s="1"/>
  <c r="AT319" i="2"/>
  <c r="AV319" i="2"/>
  <c r="AR319" i="2"/>
  <c r="AS319" i="2" s="1"/>
  <c r="AR322" i="2"/>
  <c r="AS322" i="2" s="1"/>
  <c r="AT323" i="2"/>
  <c r="AV323" i="2"/>
  <c r="AR323" i="2"/>
  <c r="AS323" i="2" s="1"/>
  <c r="AR326" i="2"/>
  <c r="AS326" i="2" s="1"/>
  <c r="AT327" i="2"/>
  <c r="AV327" i="2"/>
  <c r="AR327" i="2"/>
  <c r="AS327" i="2" s="1"/>
  <c r="AR330" i="2"/>
  <c r="AS330" i="2" s="1"/>
  <c r="AT331" i="2"/>
  <c r="AV331" i="2"/>
  <c r="AR331" i="2"/>
  <c r="AS331" i="2" s="1"/>
  <c r="AT334" i="2"/>
  <c r="AW334" i="2"/>
  <c r="AV334" i="2"/>
  <c r="AR334" i="2"/>
  <c r="AS334" i="2" s="1"/>
  <c r="AT339" i="2"/>
  <c r="AW339" i="2"/>
  <c r="AV339" i="2"/>
  <c r="AR339" i="2"/>
  <c r="AS339" i="2" s="1"/>
  <c r="AV344" i="2"/>
  <c r="AR344" i="2"/>
  <c r="AS344" i="2" s="1"/>
  <c r="AT344" i="2"/>
  <c r="AW344" i="2"/>
  <c r="AT350" i="2"/>
  <c r="AW350" i="2"/>
  <c r="AV350" i="2"/>
  <c r="AR350" i="2"/>
  <c r="AS350" i="2" s="1"/>
  <c r="AT355" i="2"/>
  <c r="AW355" i="2"/>
  <c r="AV355" i="2"/>
  <c r="AR355" i="2"/>
  <c r="AS355" i="2" s="1"/>
  <c r="AT359" i="2"/>
  <c r="AW359" i="2"/>
  <c r="AV359" i="2"/>
  <c r="AR359" i="2"/>
  <c r="AS359" i="2" s="1"/>
  <c r="AT363" i="2"/>
  <c r="AW363" i="2"/>
  <c r="AV363" i="2"/>
  <c r="AR363" i="2"/>
  <c r="AS363" i="2" s="1"/>
  <c r="AT367" i="2"/>
  <c r="AW367" i="2"/>
  <c r="AV367" i="2"/>
  <c r="AR367" i="2"/>
  <c r="AS367" i="2" s="1"/>
  <c r="AT371" i="2"/>
  <c r="AW371" i="2"/>
  <c r="AV371" i="2"/>
  <c r="AR371" i="2"/>
  <c r="AS371" i="2" s="1"/>
  <c r="AT375" i="2"/>
  <c r="AW375" i="2"/>
  <c r="AV375" i="2"/>
  <c r="AR375" i="2"/>
  <c r="AS375" i="2" s="1"/>
  <c r="AT333" i="2"/>
  <c r="AT337" i="2"/>
  <c r="AT341" i="2"/>
  <c r="AT345" i="2"/>
  <c r="AT349" i="2"/>
  <c r="AT353" i="2"/>
  <c r="AW356" i="2"/>
  <c r="AT357" i="2"/>
  <c r="AW360" i="2"/>
  <c r="AT361" i="2"/>
  <c r="AW364" i="2"/>
  <c r="AT365" i="2"/>
  <c r="AW368" i="2"/>
  <c r="AT369" i="2"/>
  <c r="AW372" i="2"/>
  <c r="AT373" i="2"/>
  <c r="AW376" i="2"/>
  <c r="AT378" i="2"/>
  <c r="AR379" i="2"/>
  <c r="AS379" i="2" s="1"/>
  <c r="AW379" i="2"/>
  <c r="AW380" i="2"/>
  <c r="AT382" i="2"/>
  <c r="AW384" i="2"/>
  <c r="AT386" i="2"/>
  <c r="AW388" i="2"/>
  <c r="AT390" i="2"/>
  <c r="AW392" i="2"/>
  <c r="AT394" i="2"/>
  <c r="AW396" i="2"/>
  <c r="AT398" i="2"/>
  <c r="AW400" i="2"/>
  <c r="AT402" i="2"/>
  <c r="AW404" i="2"/>
  <c r="AT406" i="2"/>
  <c r="AW408" i="2"/>
  <c r="AT410" i="2"/>
  <c r="AW412" i="2"/>
  <c r="AT414" i="2"/>
  <c r="AW416" i="2"/>
  <c r="AT418" i="2"/>
  <c r="AW420" i="2"/>
  <c r="AT422" i="2"/>
  <c r="AW424" i="2"/>
  <c r="AT426" i="2"/>
  <c r="AW428" i="2"/>
  <c r="AT430" i="2"/>
  <c r="AW432" i="2"/>
  <c r="AV434" i="2"/>
  <c r="AR434" i="2"/>
  <c r="AS434" i="2" s="1"/>
  <c r="AW434" i="2"/>
  <c r="AR440" i="2"/>
  <c r="AS440" i="2" s="1"/>
  <c r="AT444" i="2"/>
  <c r="AW444" i="2"/>
  <c r="AW447" i="2"/>
  <c r="AV447" i="2"/>
  <c r="AR447" i="2"/>
  <c r="AS447" i="2" s="1"/>
  <c r="AT447" i="2"/>
  <c r="AV450" i="2"/>
  <c r="AR450" i="2"/>
  <c r="AS450" i="2" s="1"/>
  <c r="AW450" i="2"/>
  <c r="AR456" i="2"/>
  <c r="AS456" i="2" s="1"/>
  <c r="AT460" i="2"/>
  <c r="AW460" i="2"/>
  <c r="AW463" i="2"/>
  <c r="AV463" i="2"/>
  <c r="AR463" i="2"/>
  <c r="AS463" i="2" s="1"/>
  <c r="AT463" i="2"/>
  <c r="AV466" i="2"/>
  <c r="AR466" i="2"/>
  <c r="AS466" i="2" s="1"/>
  <c r="AW466" i="2"/>
  <c r="AR472" i="2"/>
  <c r="AS472" i="2" s="1"/>
  <c r="AT476" i="2"/>
  <c r="AW476" i="2"/>
  <c r="AW479" i="2"/>
  <c r="AV479" i="2"/>
  <c r="AR479" i="2"/>
  <c r="AS479" i="2" s="1"/>
  <c r="AT479" i="2"/>
  <c r="AV482" i="2"/>
  <c r="AR482" i="2"/>
  <c r="AS482" i="2" s="1"/>
  <c r="AW482" i="2"/>
  <c r="AR488" i="2"/>
  <c r="AS488" i="2" s="1"/>
  <c r="AT492" i="2"/>
  <c r="AW492" i="2"/>
  <c r="AT508" i="2"/>
  <c r="AW508" i="2"/>
  <c r="AV508" i="2"/>
  <c r="AR508" i="2"/>
  <c r="AS508" i="2" s="1"/>
  <c r="AV510" i="2"/>
  <c r="AR510" i="2"/>
  <c r="AS510" i="2" s="1"/>
  <c r="AT510" i="2"/>
  <c r="AW510" i="2"/>
  <c r="AT524" i="2"/>
  <c r="AW524" i="2"/>
  <c r="AV524" i="2"/>
  <c r="AR524" i="2"/>
  <c r="AS524" i="2" s="1"/>
  <c r="AV526" i="2"/>
  <c r="AR526" i="2"/>
  <c r="AS526" i="2" s="1"/>
  <c r="AT526" i="2"/>
  <c r="AW526" i="2"/>
  <c r="AT356" i="2"/>
  <c r="AT360" i="2"/>
  <c r="AT364" i="2"/>
  <c r="AT368" i="2"/>
  <c r="AT372" i="2"/>
  <c r="AT376" i="2"/>
  <c r="AV377" i="2"/>
  <c r="AR377" i="2"/>
  <c r="AS377" i="2" s="1"/>
  <c r="AW377" i="2"/>
  <c r="AV383" i="2"/>
  <c r="AR383" i="2"/>
  <c r="AS383" i="2" s="1"/>
  <c r="AT383" i="2"/>
  <c r="AV387" i="2"/>
  <c r="AR387" i="2"/>
  <c r="AS387" i="2" s="1"/>
  <c r="AT387" i="2"/>
  <c r="AV391" i="2"/>
  <c r="AR391" i="2"/>
  <c r="AS391" i="2" s="1"/>
  <c r="AT391" i="2"/>
  <c r="AV395" i="2"/>
  <c r="AR395" i="2"/>
  <c r="AS395" i="2" s="1"/>
  <c r="AT395" i="2"/>
  <c r="AV399" i="2"/>
  <c r="AR399" i="2"/>
  <c r="AS399" i="2" s="1"/>
  <c r="AT399" i="2"/>
  <c r="AV403" i="2"/>
  <c r="AR403" i="2"/>
  <c r="AS403" i="2" s="1"/>
  <c r="AT403" i="2"/>
  <c r="AV407" i="2"/>
  <c r="AR407" i="2"/>
  <c r="AS407" i="2" s="1"/>
  <c r="AT407" i="2"/>
  <c r="AV411" i="2"/>
  <c r="AR411" i="2"/>
  <c r="AS411" i="2" s="1"/>
  <c r="AT411" i="2"/>
  <c r="AV415" i="2"/>
  <c r="AR415" i="2"/>
  <c r="AS415" i="2" s="1"/>
  <c r="AT415" i="2"/>
  <c r="AV419" i="2"/>
  <c r="AR419" i="2"/>
  <c r="AS419" i="2" s="1"/>
  <c r="AT419" i="2"/>
  <c r="AV423" i="2"/>
  <c r="AR423" i="2"/>
  <c r="AS423" i="2" s="1"/>
  <c r="AT423" i="2"/>
  <c r="AV427" i="2"/>
  <c r="AR427" i="2"/>
  <c r="AS427" i="2" s="1"/>
  <c r="AT427" i="2"/>
  <c r="AV431" i="2"/>
  <c r="AR431" i="2"/>
  <c r="AS431" i="2" s="1"/>
  <c r="AT431" i="2"/>
  <c r="AW435" i="2"/>
  <c r="AV435" i="2"/>
  <c r="AR435" i="2"/>
  <c r="AS435" i="2" s="1"/>
  <c r="AT435" i="2"/>
  <c r="AV438" i="2"/>
  <c r="AR438" i="2"/>
  <c r="AS438" i="2" s="1"/>
  <c r="AW438" i="2"/>
  <c r="AT448" i="2"/>
  <c r="AW448" i="2"/>
  <c r="AW451" i="2"/>
  <c r="AV451" i="2"/>
  <c r="AR451" i="2"/>
  <c r="AS451" i="2" s="1"/>
  <c r="AT451" i="2"/>
  <c r="AV454" i="2"/>
  <c r="AR454" i="2"/>
  <c r="AS454" i="2" s="1"/>
  <c r="AW454" i="2"/>
  <c r="AT464" i="2"/>
  <c r="AW464" i="2"/>
  <c r="AW467" i="2"/>
  <c r="AV467" i="2"/>
  <c r="AR467" i="2"/>
  <c r="AS467" i="2" s="1"/>
  <c r="AT467" i="2"/>
  <c r="AV470" i="2"/>
  <c r="AR470" i="2"/>
  <c r="AS470" i="2" s="1"/>
  <c r="AW470" i="2"/>
  <c r="AR476" i="2"/>
  <c r="AS476" i="2" s="1"/>
  <c r="AT480" i="2"/>
  <c r="AW480" i="2"/>
  <c r="AT482" i="2"/>
  <c r="AW483" i="2"/>
  <c r="AV483" i="2"/>
  <c r="AR483" i="2"/>
  <c r="AS483" i="2" s="1"/>
  <c r="AT483" i="2"/>
  <c r="AV486" i="2"/>
  <c r="AR486" i="2"/>
  <c r="AS486" i="2" s="1"/>
  <c r="AW486" i="2"/>
  <c r="AR492" i="2"/>
  <c r="AS492" i="2" s="1"/>
  <c r="AT504" i="2"/>
  <c r="AW504" i="2"/>
  <c r="AV504" i="2"/>
  <c r="AR504" i="2"/>
  <c r="AS504" i="2" s="1"/>
  <c r="AV506" i="2"/>
  <c r="AR506" i="2"/>
  <c r="AS506" i="2" s="1"/>
  <c r="AT506" i="2"/>
  <c r="AW506" i="2"/>
  <c r="AT520" i="2"/>
  <c r="AW520" i="2"/>
  <c r="AV520" i="2"/>
  <c r="AR520" i="2"/>
  <c r="AS520" i="2" s="1"/>
  <c r="AV522" i="2"/>
  <c r="AR522" i="2"/>
  <c r="AS522" i="2" s="1"/>
  <c r="AT522" i="2"/>
  <c r="AW522" i="2"/>
  <c r="AR333" i="2"/>
  <c r="AS333" i="2" s="1"/>
  <c r="AV333" i="2"/>
  <c r="AR337" i="2"/>
  <c r="AS337" i="2" s="1"/>
  <c r="AV337" i="2"/>
  <c r="AR341" i="2"/>
  <c r="AS341" i="2" s="1"/>
  <c r="AV341" i="2"/>
  <c r="AR345" i="2"/>
  <c r="AS345" i="2" s="1"/>
  <c r="AV345" i="2"/>
  <c r="AR349" i="2"/>
  <c r="AS349" i="2" s="1"/>
  <c r="AV349" i="2"/>
  <c r="AR353" i="2"/>
  <c r="AS353" i="2" s="1"/>
  <c r="AV353" i="2"/>
  <c r="AV378" i="2"/>
  <c r="AW382" i="2"/>
  <c r="AW386" i="2"/>
  <c r="AW390" i="2"/>
  <c r="AW394" i="2"/>
  <c r="AW398" i="2"/>
  <c r="AW402" i="2"/>
  <c r="AW406" i="2"/>
  <c r="AW410" i="2"/>
  <c r="AW414" i="2"/>
  <c r="AW418" i="2"/>
  <c r="AW422" i="2"/>
  <c r="AW426" i="2"/>
  <c r="AW430" i="2"/>
  <c r="AT436" i="2"/>
  <c r="AW436" i="2"/>
  <c r="AW439" i="2"/>
  <c r="AV439" i="2"/>
  <c r="AR439" i="2"/>
  <c r="AS439" i="2" s="1"/>
  <c r="AT439" i="2"/>
  <c r="AV442" i="2"/>
  <c r="AR442" i="2"/>
  <c r="AS442" i="2" s="1"/>
  <c r="AW442" i="2"/>
  <c r="AT452" i="2"/>
  <c r="AW452" i="2"/>
  <c r="AW455" i="2"/>
  <c r="AV455" i="2"/>
  <c r="AR455" i="2"/>
  <c r="AS455" i="2" s="1"/>
  <c r="AT455" i="2"/>
  <c r="AV458" i="2"/>
  <c r="AR458" i="2"/>
  <c r="AS458" i="2" s="1"/>
  <c r="AW458" i="2"/>
  <c r="AT468" i="2"/>
  <c r="AW468" i="2"/>
  <c r="AW471" i="2"/>
  <c r="AV471" i="2"/>
  <c r="AR471" i="2"/>
  <c r="AS471" i="2" s="1"/>
  <c r="AT471" i="2"/>
  <c r="AV474" i="2"/>
  <c r="AR474" i="2"/>
  <c r="AS474" i="2" s="1"/>
  <c r="AW474" i="2"/>
  <c r="AT484" i="2"/>
  <c r="AW484" i="2"/>
  <c r="AW487" i="2"/>
  <c r="AV487" i="2"/>
  <c r="AR487" i="2"/>
  <c r="AS487" i="2" s="1"/>
  <c r="AT487" i="2"/>
  <c r="AV490" i="2"/>
  <c r="AR490" i="2"/>
  <c r="AS490" i="2" s="1"/>
  <c r="AW490" i="2"/>
  <c r="AV492" i="2"/>
  <c r="AT500" i="2"/>
  <c r="AW500" i="2"/>
  <c r="AV500" i="2"/>
  <c r="AR500" i="2"/>
  <c r="AS500" i="2" s="1"/>
  <c r="AV502" i="2"/>
  <c r="AR502" i="2"/>
  <c r="AS502" i="2" s="1"/>
  <c r="AT502" i="2"/>
  <c r="AW502" i="2"/>
  <c r="AT516" i="2"/>
  <c r="AW516" i="2"/>
  <c r="AV516" i="2"/>
  <c r="AR516" i="2"/>
  <c r="AS516" i="2" s="1"/>
  <c r="AV518" i="2"/>
  <c r="AR518" i="2"/>
  <c r="AS518" i="2" s="1"/>
  <c r="AT518" i="2"/>
  <c r="AW518" i="2"/>
  <c r="AT532" i="2"/>
  <c r="AW532" i="2"/>
  <c r="AV532" i="2"/>
  <c r="AR532" i="2"/>
  <c r="AS532" i="2" s="1"/>
  <c r="AV534" i="2"/>
  <c r="AR534" i="2"/>
  <c r="AS534" i="2" s="1"/>
  <c r="AT534" i="2"/>
  <c r="AW534" i="2"/>
  <c r="AR356" i="2"/>
  <c r="AS356" i="2" s="1"/>
  <c r="AR360" i="2"/>
  <c r="AS360" i="2" s="1"/>
  <c r="AR364" i="2"/>
  <c r="AS364" i="2" s="1"/>
  <c r="AR368" i="2"/>
  <c r="AS368" i="2" s="1"/>
  <c r="AR372" i="2"/>
  <c r="AS372" i="2" s="1"/>
  <c r="AR376" i="2"/>
  <c r="AS376" i="2" s="1"/>
  <c r="AT377" i="2"/>
  <c r="AR378" i="2"/>
  <c r="AS378" i="2" s="1"/>
  <c r="AV379" i="2"/>
  <c r="AT381" i="2"/>
  <c r="AV381" i="2"/>
  <c r="AR381" i="2"/>
  <c r="AS381" i="2" s="1"/>
  <c r="AR382" i="2"/>
  <c r="AS382" i="2" s="1"/>
  <c r="AT385" i="2"/>
  <c r="AV385" i="2"/>
  <c r="AR385" i="2"/>
  <c r="AS385" i="2" s="1"/>
  <c r="AR386" i="2"/>
  <c r="AS386" i="2" s="1"/>
  <c r="AT389" i="2"/>
  <c r="AV389" i="2"/>
  <c r="AR389" i="2"/>
  <c r="AS389" i="2" s="1"/>
  <c r="AR390" i="2"/>
  <c r="AS390" i="2" s="1"/>
  <c r="AT393" i="2"/>
  <c r="AV393" i="2"/>
  <c r="AR393" i="2"/>
  <c r="AS393" i="2" s="1"/>
  <c r="AR394" i="2"/>
  <c r="AS394" i="2" s="1"/>
  <c r="AT397" i="2"/>
  <c r="AV397" i="2"/>
  <c r="AR397" i="2"/>
  <c r="AS397" i="2" s="1"/>
  <c r="AR398" i="2"/>
  <c r="AS398" i="2" s="1"/>
  <c r="AT401" i="2"/>
  <c r="AV401" i="2"/>
  <c r="AR401" i="2"/>
  <c r="AS401" i="2" s="1"/>
  <c r="AR402" i="2"/>
  <c r="AS402" i="2" s="1"/>
  <c r="AT405" i="2"/>
  <c r="AV405" i="2"/>
  <c r="AR405" i="2"/>
  <c r="AS405" i="2" s="1"/>
  <c r="AR406" i="2"/>
  <c r="AS406" i="2" s="1"/>
  <c r="AT409" i="2"/>
  <c r="AV409" i="2"/>
  <c r="AR409" i="2"/>
  <c r="AS409" i="2" s="1"/>
  <c r="AR410" i="2"/>
  <c r="AS410" i="2" s="1"/>
  <c r="AT413" i="2"/>
  <c r="AV413" i="2"/>
  <c r="AR413" i="2"/>
  <c r="AS413" i="2" s="1"/>
  <c r="AR414" i="2"/>
  <c r="AS414" i="2" s="1"/>
  <c r="AT417" i="2"/>
  <c r="AV417" i="2"/>
  <c r="AR417" i="2"/>
  <c r="AS417" i="2" s="1"/>
  <c r="AR418" i="2"/>
  <c r="AS418" i="2" s="1"/>
  <c r="AT421" i="2"/>
  <c r="AV421" i="2"/>
  <c r="AR421" i="2"/>
  <c r="AS421" i="2" s="1"/>
  <c r="AR422" i="2"/>
  <c r="AS422" i="2" s="1"/>
  <c r="AT425" i="2"/>
  <c r="AV425" i="2"/>
  <c r="AR425" i="2"/>
  <c r="AS425" i="2" s="1"/>
  <c r="AR426" i="2"/>
  <c r="AS426" i="2" s="1"/>
  <c r="AT429" i="2"/>
  <c r="AV429" i="2"/>
  <c r="AR429" i="2"/>
  <c r="AS429" i="2" s="1"/>
  <c r="AR430" i="2"/>
  <c r="AS430" i="2" s="1"/>
  <c r="AR436" i="2"/>
  <c r="AS436" i="2" s="1"/>
  <c r="AT440" i="2"/>
  <c r="AW440" i="2"/>
  <c r="AT442" i="2"/>
  <c r="AW443" i="2"/>
  <c r="AV443" i="2"/>
  <c r="AR443" i="2"/>
  <c r="AS443" i="2" s="1"/>
  <c r="AT443" i="2"/>
  <c r="AV446" i="2"/>
  <c r="AR446" i="2"/>
  <c r="AS446" i="2" s="1"/>
  <c r="AW446" i="2"/>
  <c r="AR452" i="2"/>
  <c r="AS452" i="2" s="1"/>
  <c r="AT456" i="2"/>
  <c r="AW456" i="2"/>
  <c r="AT458" i="2"/>
  <c r="AW459" i="2"/>
  <c r="AV459" i="2"/>
  <c r="AR459" i="2"/>
  <c r="AS459" i="2" s="1"/>
  <c r="AT459" i="2"/>
  <c r="AV462" i="2"/>
  <c r="AR462" i="2"/>
  <c r="AS462" i="2" s="1"/>
  <c r="AW462" i="2"/>
  <c r="AR468" i="2"/>
  <c r="AS468" i="2" s="1"/>
  <c r="AT472" i="2"/>
  <c r="AW472" i="2"/>
  <c r="AW475" i="2"/>
  <c r="AV475" i="2"/>
  <c r="AR475" i="2"/>
  <c r="AS475" i="2" s="1"/>
  <c r="AT475" i="2"/>
  <c r="AV478" i="2"/>
  <c r="AR478" i="2"/>
  <c r="AS478" i="2" s="1"/>
  <c r="AW478" i="2"/>
  <c r="AT488" i="2"/>
  <c r="AW488" i="2"/>
  <c r="AW491" i="2"/>
  <c r="AV491" i="2"/>
  <c r="AR491" i="2"/>
  <c r="AS491" i="2" s="1"/>
  <c r="AT491" i="2"/>
  <c r="AV494" i="2"/>
  <c r="AR494" i="2"/>
  <c r="AS494" i="2" s="1"/>
  <c r="AW494" i="2"/>
  <c r="AT496" i="2"/>
  <c r="AW496" i="2"/>
  <c r="AV496" i="2"/>
  <c r="AR496" i="2"/>
  <c r="AS496" i="2" s="1"/>
  <c r="AV498" i="2"/>
  <c r="AR498" i="2"/>
  <c r="AS498" i="2" s="1"/>
  <c r="AT498" i="2"/>
  <c r="AW498" i="2"/>
  <c r="AT512" i="2"/>
  <c r="AW512" i="2"/>
  <c r="AV512" i="2"/>
  <c r="AR512" i="2"/>
  <c r="AS512" i="2" s="1"/>
  <c r="AV514" i="2"/>
  <c r="AR514" i="2"/>
  <c r="AS514" i="2" s="1"/>
  <c r="AT514" i="2"/>
  <c r="AW514" i="2"/>
  <c r="AT528" i="2"/>
  <c r="AW528" i="2"/>
  <c r="AV528" i="2"/>
  <c r="AR528" i="2"/>
  <c r="AS528" i="2" s="1"/>
  <c r="AV530" i="2"/>
  <c r="AR530" i="2"/>
  <c r="AS530" i="2" s="1"/>
  <c r="AT530" i="2"/>
  <c r="AW530" i="2"/>
  <c r="AR433" i="2"/>
  <c r="AS433" i="2" s="1"/>
  <c r="AV433" i="2"/>
  <c r="AR437" i="2"/>
  <c r="AS437" i="2" s="1"/>
  <c r="AV437" i="2"/>
  <c r="AR441" i="2"/>
  <c r="AS441" i="2" s="1"/>
  <c r="AV441" i="2"/>
  <c r="AR445" i="2"/>
  <c r="AS445" i="2" s="1"/>
  <c r="AV445" i="2"/>
  <c r="AR449" i="2"/>
  <c r="AS449" i="2" s="1"/>
  <c r="AV449" i="2"/>
  <c r="AR453" i="2"/>
  <c r="AS453" i="2" s="1"/>
  <c r="AV453" i="2"/>
  <c r="AR457" i="2"/>
  <c r="AS457" i="2" s="1"/>
  <c r="AV457" i="2"/>
  <c r="AR461" i="2"/>
  <c r="AS461" i="2" s="1"/>
  <c r="AV461" i="2"/>
  <c r="AR465" i="2"/>
  <c r="AS465" i="2" s="1"/>
  <c r="AV465" i="2"/>
  <c r="AR469" i="2"/>
  <c r="AS469" i="2" s="1"/>
  <c r="AV469" i="2"/>
  <c r="AR473" i="2"/>
  <c r="AS473" i="2" s="1"/>
  <c r="AV473" i="2"/>
  <c r="AR477" i="2"/>
  <c r="AS477" i="2" s="1"/>
  <c r="AV477" i="2"/>
  <c r="AR481" i="2"/>
  <c r="AS481" i="2" s="1"/>
  <c r="AV481" i="2"/>
  <c r="AR485" i="2"/>
  <c r="AS485" i="2" s="1"/>
  <c r="AV485" i="2"/>
  <c r="AR489" i="2"/>
  <c r="AS489" i="2" s="1"/>
  <c r="AV489" i="2"/>
  <c r="AR493" i="2"/>
  <c r="AS493" i="2" s="1"/>
  <c r="AV493" i="2"/>
  <c r="AT495" i="2"/>
  <c r="AR497" i="2"/>
  <c r="AS497" i="2" s="1"/>
  <c r="AV497" i="2"/>
  <c r="AT499" i="2"/>
  <c r="AR501" i="2"/>
  <c r="AS501" i="2" s="1"/>
  <c r="AV501" i="2"/>
  <c r="AT503" i="2"/>
  <c r="AR505" i="2"/>
  <c r="AS505" i="2" s="1"/>
  <c r="AV505" i="2"/>
  <c r="AT507" i="2"/>
  <c r="AR509" i="2"/>
  <c r="AS509" i="2" s="1"/>
  <c r="AV509" i="2"/>
  <c r="AT511" i="2"/>
  <c r="AR513" i="2"/>
  <c r="AS513" i="2" s="1"/>
  <c r="AV513" i="2"/>
  <c r="AT515" i="2"/>
  <c r="AR517" i="2"/>
  <c r="AS517" i="2" s="1"/>
  <c r="AV517" i="2"/>
  <c r="AT519" i="2"/>
  <c r="AR521" i="2"/>
  <c r="AS521" i="2" s="1"/>
  <c r="AV521" i="2"/>
  <c r="AT523" i="2"/>
  <c r="AR525" i="2"/>
  <c r="AS525" i="2" s="1"/>
  <c r="AV525" i="2"/>
  <c r="AT527" i="2"/>
  <c r="AR529" i="2"/>
  <c r="AS529" i="2" s="1"/>
  <c r="AV529" i="2"/>
  <c r="AT531" i="2"/>
  <c r="AR533" i="2"/>
  <c r="AS533" i="2" s="1"/>
  <c r="AV533" i="2"/>
  <c r="AT535" i="2"/>
  <c r="AR536" i="2"/>
  <c r="AS536" i="2" s="1"/>
  <c r="AT539" i="2"/>
  <c r="AV539" i="2"/>
  <c r="AR539" i="2"/>
  <c r="AS539" i="2" s="1"/>
  <c r="AR540" i="2"/>
  <c r="AS540" i="2" s="1"/>
  <c r="AT543" i="2"/>
  <c r="AV543" i="2"/>
  <c r="AR543" i="2"/>
  <c r="AS543" i="2" s="1"/>
  <c r="AR544" i="2"/>
  <c r="AS544" i="2" s="1"/>
  <c r="AT547" i="2"/>
  <c r="AW547" i="2"/>
  <c r="AV547" i="2"/>
  <c r="AR547" i="2"/>
  <c r="AS547" i="2" s="1"/>
  <c r="AW550" i="2"/>
  <c r="AV550" i="2"/>
  <c r="AR550" i="2"/>
  <c r="AS550" i="2" s="1"/>
  <c r="AT560" i="2"/>
  <c r="AW560" i="2"/>
  <c r="AT563" i="2"/>
  <c r="AW563" i="2"/>
  <c r="AV563" i="2"/>
  <c r="AR563" i="2"/>
  <c r="AS563" i="2" s="1"/>
  <c r="AW566" i="2"/>
  <c r="AV566" i="2"/>
  <c r="AR566" i="2"/>
  <c r="AS566" i="2" s="1"/>
  <c r="AT576" i="2"/>
  <c r="AW576" i="2"/>
  <c r="AT579" i="2"/>
  <c r="AW579" i="2"/>
  <c r="AV579" i="2"/>
  <c r="AR579" i="2"/>
  <c r="AS579" i="2" s="1"/>
  <c r="AV592" i="2"/>
  <c r="AR592" i="2"/>
  <c r="AS592" i="2" s="1"/>
  <c r="AT592" i="2"/>
  <c r="AW592" i="2"/>
  <c r="AT594" i="2"/>
  <c r="AW594" i="2"/>
  <c r="AR594" i="2"/>
  <c r="AS594" i="2" s="1"/>
  <c r="AV594" i="2"/>
  <c r="AW538" i="2"/>
  <c r="AW542" i="2"/>
  <c r="AW546" i="2"/>
  <c r="AT548" i="2"/>
  <c r="AW548" i="2"/>
  <c r="AT551" i="2"/>
  <c r="AW551" i="2"/>
  <c r="AV551" i="2"/>
  <c r="AR551" i="2"/>
  <c r="AS551" i="2" s="1"/>
  <c r="AW554" i="2"/>
  <c r="AV554" i="2"/>
  <c r="AR554" i="2"/>
  <c r="AS554" i="2" s="1"/>
  <c r="AT564" i="2"/>
  <c r="AW564" i="2"/>
  <c r="AT567" i="2"/>
  <c r="AW567" i="2"/>
  <c r="AV567" i="2"/>
  <c r="AR567" i="2"/>
  <c r="AS567" i="2" s="1"/>
  <c r="AW570" i="2"/>
  <c r="AV570" i="2"/>
  <c r="AR570" i="2"/>
  <c r="AS570" i="2" s="1"/>
  <c r="AT580" i="2"/>
  <c r="AW580" i="2"/>
  <c r="AV588" i="2"/>
  <c r="AR588" i="2"/>
  <c r="AS588" i="2" s="1"/>
  <c r="AT588" i="2"/>
  <c r="AW588" i="2"/>
  <c r="AT590" i="2"/>
  <c r="AW590" i="2"/>
  <c r="AV590" i="2"/>
  <c r="AR590" i="2"/>
  <c r="AS590" i="2" s="1"/>
  <c r="AT433" i="2"/>
  <c r="AT437" i="2"/>
  <c r="AT441" i="2"/>
  <c r="AT445" i="2"/>
  <c r="AT449" i="2"/>
  <c r="AT453" i="2"/>
  <c r="AT457" i="2"/>
  <c r="AT461" i="2"/>
  <c r="AT465" i="2"/>
  <c r="AT469" i="2"/>
  <c r="AT473" i="2"/>
  <c r="AT477" i="2"/>
  <c r="AT481" i="2"/>
  <c r="AT485" i="2"/>
  <c r="AT489" i="2"/>
  <c r="AT493" i="2"/>
  <c r="AR495" i="2"/>
  <c r="AS495" i="2" s="1"/>
  <c r="AV495" i="2"/>
  <c r="AT497" i="2"/>
  <c r="AR499" i="2"/>
  <c r="AS499" i="2" s="1"/>
  <c r="AV499" i="2"/>
  <c r="AT501" i="2"/>
  <c r="AR503" i="2"/>
  <c r="AS503" i="2" s="1"/>
  <c r="AV503" i="2"/>
  <c r="AT505" i="2"/>
  <c r="AR507" i="2"/>
  <c r="AS507" i="2" s="1"/>
  <c r="AV507" i="2"/>
  <c r="AT509" i="2"/>
  <c r="AR511" i="2"/>
  <c r="AS511" i="2" s="1"/>
  <c r="AV511" i="2"/>
  <c r="AT513" i="2"/>
  <c r="AR515" i="2"/>
  <c r="AS515" i="2" s="1"/>
  <c r="AV515" i="2"/>
  <c r="AT517" i="2"/>
  <c r="AR519" i="2"/>
  <c r="AS519" i="2" s="1"/>
  <c r="AV519" i="2"/>
  <c r="AT521" i="2"/>
  <c r="AR523" i="2"/>
  <c r="AS523" i="2" s="1"/>
  <c r="AV523" i="2"/>
  <c r="AT525" i="2"/>
  <c r="AR527" i="2"/>
  <c r="AS527" i="2" s="1"/>
  <c r="AV527" i="2"/>
  <c r="AT529" i="2"/>
  <c r="AR531" i="2"/>
  <c r="AS531" i="2" s="1"/>
  <c r="AV531" i="2"/>
  <c r="AT533" i="2"/>
  <c r="AR535" i="2"/>
  <c r="AS535" i="2" s="1"/>
  <c r="AV535" i="2"/>
  <c r="AV537" i="2"/>
  <c r="AR537" i="2"/>
  <c r="AS537" i="2" s="1"/>
  <c r="AT537" i="2"/>
  <c r="AR538" i="2"/>
  <c r="AS538" i="2" s="1"/>
  <c r="AV541" i="2"/>
  <c r="AR541" i="2"/>
  <c r="AS541" i="2" s="1"/>
  <c r="AT541" i="2"/>
  <c r="AR542" i="2"/>
  <c r="AS542" i="2" s="1"/>
  <c r="AV545" i="2"/>
  <c r="AR545" i="2"/>
  <c r="AS545" i="2" s="1"/>
  <c r="AT545" i="2"/>
  <c r="AR546" i="2"/>
  <c r="AS546" i="2" s="1"/>
  <c r="AR548" i="2"/>
  <c r="AS548" i="2" s="1"/>
  <c r="AT552" i="2"/>
  <c r="AW552" i="2"/>
  <c r="AT554" i="2"/>
  <c r="AT555" i="2"/>
  <c r="AW555" i="2"/>
  <c r="AV555" i="2"/>
  <c r="AR555" i="2"/>
  <c r="AS555" i="2" s="1"/>
  <c r="AW558" i="2"/>
  <c r="AV558" i="2"/>
  <c r="AR558" i="2"/>
  <c r="AS558" i="2" s="1"/>
  <c r="AV560" i="2"/>
  <c r="AR564" i="2"/>
  <c r="AS564" i="2" s="1"/>
  <c r="AT568" i="2"/>
  <c r="AW568" i="2"/>
  <c r="AT570" i="2"/>
  <c r="AT571" i="2"/>
  <c r="AW571" i="2"/>
  <c r="AV571" i="2"/>
  <c r="AR571" i="2"/>
  <c r="AS571" i="2" s="1"/>
  <c r="AW574" i="2"/>
  <c r="AV574" i="2"/>
  <c r="AR574" i="2"/>
  <c r="AS574" i="2" s="1"/>
  <c r="AV576" i="2"/>
  <c r="AR580" i="2"/>
  <c r="AS580" i="2" s="1"/>
  <c r="AV584" i="2"/>
  <c r="AR584" i="2"/>
  <c r="AS584" i="2" s="1"/>
  <c r="AT584" i="2"/>
  <c r="AW584" i="2"/>
  <c r="AT586" i="2"/>
  <c r="AW586" i="2"/>
  <c r="AV586" i="2"/>
  <c r="AR586" i="2"/>
  <c r="AS586" i="2" s="1"/>
  <c r="AW536" i="2"/>
  <c r="AT538" i="2"/>
  <c r="AW540" i="2"/>
  <c r="AT542" i="2"/>
  <c r="AW544" i="2"/>
  <c r="AT546" i="2"/>
  <c r="AV548" i="2"/>
  <c r="AT556" i="2"/>
  <c r="AW556" i="2"/>
  <c r="AT559" i="2"/>
  <c r="AW559" i="2"/>
  <c r="AV559" i="2"/>
  <c r="AR559" i="2"/>
  <c r="AS559" i="2" s="1"/>
  <c r="AW562" i="2"/>
  <c r="AV562" i="2"/>
  <c r="AR562" i="2"/>
  <c r="AS562" i="2" s="1"/>
  <c r="AV564" i="2"/>
  <c r="AT572" i="2"/>
  <c r="AW572" i="2"/>
  <c r="AT575" i="2"/>
  <c r="AW575" i="2"/>
  <c r="AV575" i="2"/>
  <c r="AR575" i="2"/>
  <c r="AS575" i="2" s="1"/>
  <c r="AW578" i="2"/>
  <c r="AV578" i="2"/>
  <c r="AR578" i="2"/>
  <c r="AS578" i="2" s="1"/>
  <c r="AV580" i="2"/>
  <c r="AT582" i="2"/>
  <c r="AW582" i="2"/>
  <c r="AV582" i="2"/>
  <c r="AR582" i="2"/>
  <c r="AS582" i="2" s="1"/>
  <c r="AT549" i="2"/>
  <c r="AT553" i="2"/>
  <c r="AT557" i="2"/>
  <c r="AT561" i="2"/>
  <c r="AT565" i="2"/>
  <c r="AT569" i="2"/>
  <c r="AT573" i="2"/>
  <c r="AT577" i="2"/>
  <c r="AT581" i="2"/>
  <c r="AR583" i="2"/>
  <c r="AS583" i="2" s="1"/>
  <c r="AV583" i="2"/>
  <c r="AT585" i="2"/>
  <c r="AR587" i="2"/>
  <c r="AS587" i="2" s="1"/>
  <c r="AV587" i="2"/>
  <c r="AT589" i="2"/>
  <c r="AR591" i="2"/>
  <c r="AS591" i="2" s="1"/>
  <c r="AV591" i="2"/>
  <c r="AT593" i="2"/>
  <c r="AT596" i="2"/>
  <c r="AW596" i="2"/>
  <c r="AR597" i="2"/>
  <c r="AS597" i="2" s="1"/>
  <c r="AT607" i="2"/>
  <c r="AW607" i="2"/>
  <c r="AV607" i="2"/>
  <c r="AR607" i="2"/>
  <c r="AS607" i="2" s="1"/>
  <c r="AW610" i="2"/>
  <c r="AV610" i="2"/>
  <c r="AR610" i="2"/>
  <c r="AS610" i="2" s="1"/>
  <c r="AV613" i="2"/>
  <c r="AR613" i="2"/>
  <c r="AS613" i="2" s="1"/>
  <c r="AT613" i="2"/>
  <c r="AT623" i="2"/>
  <c r="AW623" i="2"/>
  <c r="AV623" i="2"/>
  <c r="AR623" i="2"/>
  <c r="AS623" i="2" s="1"/>
  <c r="AT627" i="2"/>
  <c r="AW627" i="2"/>
  <c r="AV627" i="2"/>
  <c r="AR627" i="2"/>
  <c r="AS627" i="2" s="1"/>
  <c r="AT631" i="2"/>
  <c r="AW631" i="2"/>
  <c r="AV631" i="2"/>
  <c r="AR631" i="2"/>
  <c r="AS631" i="2" s="1"/>
  <c r="AT635" i="2"/>
  <c r="AW635" i="2"/>
  <c r="AV635" i="2"/>
  <c r="AR635" i="2"/>
  <c r="AS635" i="2" s="1"/>
  <c r="AT639" i="2"/>
  <c r="AW639" i="2"/>
  <c r="AV639" i="2"/>
  <c r="AR639" i="2"/>
  <c r="AS639" i="2" s="1"/>
  <c r="AT643" i="2"/>
  <c r="AW643" i="2"/>
  <c r="AV643" i="2"/>
  <c r="AR643" i="2"/>
  <c r="AS643" i="2" s="1"/>
  <c r="AT647" i="2"/>
  <c r="AW647" i="2"/>
  <c r="AV647" i="2"/>
  <c r="AR647" i="2"/>
  <c r="AS647" i="2" s="1"/>
  <c r="AT651" i="2"/>
  <c r="AW651" i="2"/>
  <c r="AV651" i="2"/>
  <c r="AR651" i="2"/>
  <c r="AS651" i="2" s="1"/>
  <c r="AT655" i="2"/>
  <c r="AW655" i="2"/>
  <c r="AV655" i="2"/>
  <c r="AR655" i="2"/>
  <c r="AS655" i="2" s="1"/>
  <c r="AT659" i="2"/>
  <c r="AW659" i="2"/>
  <c r="AV659" i="2"/>
  <c r="AR659" i="2"/>
  <c r="AS659" i="2" s="1"/>
  <c r="AT663" i="2"/>
  <c r="AW663" i="2"/>
  <c r="AV663" i="2"/>
  <c r="AR663" i="2"/>
  <c r="AS663" i="2" s="1"/>
  <c r="AW666" i="2"/>
  <c r="AV666" i="2"/>
  <c r="AR666" i="2"/>
  <c r="AS666" i="2" s="1"/>
  <c r="AR672" i="2"/>
  <c r="AS672" i="2" s="1"/>
  <c r="AT676" i="2"/>
  <c r="AW676" i="2"/>
  <c r="AT679" i="2"/>
  <c r="AW679" i="2"/>
  <c r="AV679" i="2"/>
  <c r="AR679" i="2"/>
  <c r="AS679" i="2" s="1"/>
  <c r="AW682" i="2"/>
  <c r="AV682" i="2"/>
  <c r="AR682" i="2"/>
  <c r="AS682" i="2" s="1"/>
  <c r="AR688" i="2"/>
  <c r="AS688" i="2" s="1"/>
  <c r="AT692" i="2"/>
  <c r="AW692" i="2"/>
  <c r="AT695" i="2"/>
  <c r="AW695" i="2"/>
  <c r="AV695" i="2"/>
  <c r="AR695" i="2"/>
  <c r="AS695" i="2" s="1"/>
  <c r="AW698" i="2"/>
  <c r="AV698" i="2"/>
  <c r="AR698" i="2"/>
  <c r="AS698" i="2" s="1"/>
  <c r="AR704" i="2"/>
  <c r="AS704" i="2" s="1"/>
  <c r="AT708" i="2"/>
  <c r="AW708" i="2"/>
  <c r="AT711" i="2"/>
  <c r="AW711" i="2"/>
  <c r="AV711" i="2"/>
  <c r="AR711" i="2"/>
  <c r="AS711" i="2" s="1"/>
  <c r="AW714" i="2"/>
  <c r="AV714" i="2"/>
  <c r="AR714" i="2"/>
  <c r="AS714" i="2" s="1"/>
  <c r="AR720" i="2"/>
  <c r="AS720" i="2" s="1"/>
  <c r="AW734" i="2"/>
  <c r="AV734" i="2"/>
  <c r="AR734" i="2"/>
  <c r="AS734" i="2" s="1"/>
  <c r="AT734" i="2"/>
  <c r="AT736" i="2"/>
  <c r="AW736" i="2"/>
  <c r="AV736" i="2"/>
  <c r="AR736" i="2"/>
  <c r="AS736" i="2" s="1"/>
  <c r="AW750" i="2"/>
  <c r="AV750" i="2"/>
  <c r="AR750" i="2"/>
  <c r="AS750" i="2" s="1"/>
  <c r="AT750" i="2"/>
  <c r="AT752" i="2"/>
  <c r="AW752" i="2"/>
  <c r="AV752" i="2"/>
  <c r="AR752" i="2"/>
  <c r="AS752" i="2" s="1"/>
  <c r="AW583" i="2"/>
  <c r="AW587" i="2"/>
  <c r="AW591" i="2"/>
  <c r="AW595" i="2"/>
  <c r="AV595" i="2"/>
  <c r="AR595" i="2"/>
  <c r="AS595" i="2" s="1"/>
  <c r="AW599" i="2"/>
  <c r="AV599" i="2"/>
  <c r="AR599" i="2"/>
  <c r="AS599" i="2" s="1"/>
  <c r="AV601" i="2"/>
  <c r="AR601" i="2"/>
  <c r="AS601" i="2" s="1"/>
  <c r="AT601" i="2"/>
  <c r="AT611" i="2"/>
  <c r="AW611" i="2"/>
  <c r="AV611" i="2"/>
  <c r="AR611" i="2"/>
  <c r="AS611" i="2" s="1"/>
  <c r="AW614" i="2"/>
  <c r="AV614" i="2"/>
  <c r="AR614" i="2"/>
  <c r="AS614" i="2" s="1"/>
  <c r="AV617" i="2"/>
  <c r="AR617" i="2"/>
  <c r="AS617" i="2" s="1"/>
  <c r="AT617" i="2"/>
  <c r="AT624" i="2"/>
  <c r="AW624" i="2"/>
  <c r="AT628" i="2"/>
  <c r="AW628" i="2"/>
  <c r="AT632" i="2"/>
  <c r="AW632" i="2"/>
  <c r="AT636" i="2"/>
  <c r="AW636" i="2"/>
  <c r="AT640" i="2"/>
  <c r="AW640" i="2"/>
  <c r="AT644" i="2"/>
  <c r="AW644" i="2"/>
  <c r="AT648" i="2"/>
  <c r="AW648" i="2"/>
  <c r="AT652" i="2"/>
  <c r="AW652" i="2"/>
  <c r="AT656" i="2"/>
  <c r="AW656" i="2"/>
  <c r="AT660" i="2"/>
  <c r="AW660" i="2"/>
  <c r="AT664" i="2"/>
  <c r="AW664" i="2"/>
  <c r="AT667" i="2"/>
  <c r="AW667" i="2"/>
  <c r="AV667" i="2"/>
  <c r="AR667" i="2"/>
  <c r="AS667" i="2" s="1"/>
  <c r="AW670" i="2"/>
  <c r="AV670" i="2"/>
  <c r="AR670" i="2"/>
  <c r="AS670" i="2" s="1"/>
  <c r="AT680" i="2"/>
  <c r="AW680" i="2"/>
  <c r="AT683" i="2"/>
  <c r="AW683" i="2"/>
  <c r="AV683" i="2"/>
  <c r="AR683" i="2"/>
  <c r="AS683" i="2" s="1"/>
  <c r="AW686" i="2"/>
  <c r="AV686" i="2"/>
  <c r="AR686" i="2"/>
  <c r="AS686" i="2" s="1"/>
  <c r="AT696" i="2"/>
  <c r="AW696" i="2"/>
  <c r="AT699" i="2"/>
  <c r="AW699" i="2"/>
  <c r="AV699" i="2"/>
  <c r="AR699" i="2"/>
  <c r="AS699" i="2" s="1"/>
  <c r="AW702" i="2"/>
  <c r="AV702" i="2"/>
  <c r="AR702" i="2"/>
  <c r="AS702" i="2" s="1"/>
  <c r="AT712" i="2"/>
  <c r="AW712" i="2"/>
  <c r="AT715" i="2"/>
  <c r="AW715" i="2"/>
  <c r="AV715" i="2"/>
  <c r="AR715" i="2"/>
  <c r="AS715" i="2" s="1"/>
  <c r="AW718" i="2"/>
  <c r="AV718" i="2"/>
  <c r="AR718" i="2"/>
  <c r="AS718" i="2" s="1"/>
  <c r="AW730" i="2"/>
  <c r="AV730" i="2"/>
  <c r="AR730" i="2"/>
  <c r="AS730" i="2" s="1"/>
  <c r="AT730" i="2"/>
  <c r="AT732" i="2"/>
  <c r="AW732" i="2"/>
  <c r="AV732" i="2"/>
  <c r="AR732" i="2"/>
  <c r="AS732" i="2" s="1"/>
  <c r="AW746" i="2"/>
  <c r="AV746" i="2"/>
  <c r="AR746" i="2"/>
  <c r="AS746" i="2" s="1"/>
  <c r="AT746" i="2"/>
  <c r="AT748" i="2"/>
  <c r="AW748" i="2"/>
  <c r="AV748" i="2"/>
  <c r="AR748" i="2"/>
  <c r="AS748" i="2" s="1"/>
  <c r="AR549" i="2"/>
  <c r="AS549" i="2" s="1"/>
  <c r="AR553" i="2"/>
  <c r="AS553" i="2" s="1"/>
  <c r="AR557" i="2"/>
  <c r="AS557" i="2" s="1"/>
  <c r="AR561" i="2"/>
  <c r="AS561" i="2" s="1"/>
  <c r="AR565" i="2"/>
  <c r="AS565" i="2" s="1"/>
  <c r="AR569" i="2"/>
  <c r="AS569" i="2" s="1"/>
  <c r="AR573" i="2"/>
  <c r="AS573" i="2" s="1"/>
  <c r="AR577" i="2"/>
  <c r="AS577" i="2" s="1"/>
  <c r="AR581" i="2"/>
  <c r="AS581" i="2" s="1"/>
  <c r="AT583" i="2"/>
  <c r="AR585" i="2"/>
  <c r="AS585" i="2" s="1"/>
  <c r="AT587" i="2"/>
  <c r="AR589" i="2"/>
  <c r="AS589" i="2" s="1"/>
  <c r="AT591" i="2"/>
  <c r="AR593" i="2"/>
  <c r="AS593" i="2" s="1"/>
  <c r="AT595" i="2"/>
  <c r="AV598" i="2"/>
  <c r="AR598" i="2"/>
  <c r="AS598" i="2" s="1"/>
  <c r="AT599" i="2"/>
  <c r="AW602" i="2"/>
  <c r="AV602" i="2"/>
  <c r="AR602" i="2"/>
  <c r="AS602" i="2" s="1"/>
  <c r="AV605" i="2"/>
  <c r="AR605" i="2"/>
  <c r="AS605" i="2" s="1"/>
  <c r="AT605" i="2"/>
  <c r="AW613" i="2"/>
  <c r="AT614" i="2"/>
  <c r="AT615" i="2"/>
  <c r="AW615" i="2"/>
  <c r="AV615" i="2"/>
  <c r="AR615" i="2"/>
  <c r="AS615" i="2" s="1"/>
  <c r="AW618" i="2"/>
  <c r="AV618" i="2"/>
  <c r="AR618" i="2"/>
  <c r="AS618" i="2" s="1"/>
  <c r="AV621" i="2"/>
  <c r="AR621" i="2"/>
  <c r="AS621" i="2" s="1"/>
  <c r="AT621" i="2"/>
  <c r="AR624" i="2"/>
  <c r="AS624" i="2" s="1"/>
  <c r="AV625" i="2"/>
  <c r="AR625" i="2"/>
  <c r="AS625" i="2" s="1"/>
  <c r="AT625" i="2"/>
  <c r="AR628" i="2"/>
  <c r="AS628" i="2" s="1"/>
  <c r="AV629" i="2"/>
  <c r="AR629" i="2"/>
  <c r="AS629" i="2" s="1"/>
  <c r="AT629" i="2"/>
  <c r="AR632" i="2"/>
  <c r="AS632" i="2" s="1"/>
  <c r="AV633" i="2"/>
  <c r="AR633" i="2"/>
  <c r="AS633" i="2" s="1"/>
  <c r="AT633" i="2"/>
  <c r="AR636" i="2"/>
  <c r="AS636" i="2" s="1"/>
  <c r="AV637" i="2"/>
  <c r="AR637" i="2"/>
  <c r="AS637" i="2" s="1"/>
  <c r="AT637" i="2"/>
  <c r="AR640" i="2"/>
  <c r="AS640" i="2" s="1"/>
  <c r="AV641" i="2"/>
  <c r="AR641" i="2"/>
  <c r="AS641" i="2" s="1"/>
  <c r="AT641" i="2"/>
  <c r="AR644" i="2"/>
  <c r="AS644" i="2" s="1"/>
  <c r="AV645" i="2"/>
  <c r="AR645" i="2"/>
  <c r="AS645" i="2" s="1"/>
  <c r="AT645" i="2"/>
  <c r="AR648" i="2"/>
  <c r="AS648" i="2" s="1"/>
  <c r="AV649" i="2"/>
  <c r="AR649" i="2"/>
  <c r="AS649" i="2" s="1"/>
  <c r="AT649" i="2"/>
  <c r="AR652" i="2"/>
  <c r="AS652" i="2" s="1"/>
  <c r="AV653" i="2"/>
  <c r="AR653" i="2"/>
  <c r="AS653" i="2" s="1"/>
  <c r="AT653" i="2"/>
  <c r="AR656" i="2"/>
  <c r="AS656" i="2" s="1"/>
  <c r="AV657" i="2"/>
  <c r="AR657" i="2"/>
  <c r="AS657" i="2" s="1"/>
  <c r="AT657" i="2"/>
  <c r="AR660" i="2"/>
  <c r="AS660" i="2" s="1"/>
  <c r="AV661" i="2"/>
  <c r="AR661" i="2"/>
  <c r="AS661" i="2" s="1"/>
  <c r="AT661" i="2"/>
  <c r="AR664" i="2"/>
  <c r="AS664" i="2" s="1"/>
  <c r="AT668" i="2"/>
  <c r="AW668" i="2"/>
  <c r="AT670" i="2"/>
  <c r="AT671" i="2"/>
  <c r="AW671" i="2"/>
  <c r="AV671" i="2"/>
  <c r="AR671" i="2"/>
  <c r="AS671" i="2" s="1"/>
  <c r="AW674" i="2"/>
  <c r="AV674" i="2"/>
  <c r="AR674" i="2"/>
  <c r="AS674" i="2" s="1"/>
  <c r="AR680" i="2"/>
  <c r="AS680" i="2" s="1"/>
  <c r="AT684" i="2"/>
  <c r="AW684" i="2"/>
  <c r="AT686" i="2"/>
  <c r="AT687" i="2"/>
  <c r="AW687" i="2"/>
  <c r="AV687" i="2"/>
  <c r="AR687" i="2"/>
  <c r="AS687" i="2" s="1"/>
  <c r="AW690" i="2"/>
  <c r="AV690" i="2"/>
  <c r="AR690" i="2"/>
  <c r="AS690" i="2" s="1"/>
  <c r="AR696" i="2"/>
  <c r="AS696" i="2" s="1"/>
  <c r="AT700" i="2"/>
  <c r="AW700" i="2"/>
  <c r="AT702" i="2"/>
  <c r="AT703" i="2"/>
  <c r="AW703" i="2"/>
  <c r="AV703" i="2"/>
  <c r="AR703" i="2"/>
  <c r="AS703" i="2" s="1"/>
  <c r="AW706" i="2"/>
  <c r="AV706" i="2"/>
  <c r="AR706" i="2"/>
  <c r="AS706" i="2" s="1"/>
  <c r="AV708" i="2"/>
  <c r="AR712" i="2"/>
  <c r="AS712" i="2" s="1"/>
  <c r="AT716" i="2"/>
  <c r="AW716" i="2"/>
  <c r="AT718" i="2"/>
  <c r="AT719" i="2"/>
  <c r="AW719" i="2"/>
  <c r="AV719" i="2"/>
  <c r="AR719" i="2"/>
  <c r="AS719" i="2" s="1"/>
  <c r="AW722" i="2"/>
  <c r="AV722" i="2"/>
  <c r="AR722" i="2"/>
  <c r="AS722" i="2" s="1"/>
  <c r="AW726" i="2"/>
  <c r="AV726" i="2"/>
  <c r="AR726" i="2"/>
  <c r="AS726" i="2" s="1"/>
  <c r="AT726" i="2"/>
  <c r="AT728" i="2"/>
  <c r="AW728" i="2"/>
  <c r="AV728" i="2"/>
  <c r="AR728" i="2"/>
  <c r="AS728" i="2" s="1"/>
  <c r="AW742" i="2"/>
  <c r="AV742" i="2"/>
  <c r="AR742" i="2"/>
  <c r="AS742" i="2" s="1"/>
  <c r="AT742" i="2"/>
  <c r="AT744" i="2"/>
  <c r="AW744" i="2"/>
  <c r="AV744" i="2"/>
  <c r="AR744" i="2"/>
  <c r="AS744" i="2" s="1"/>
  <c r="AW758" i="2"/>
  <c r="AV758" i="2"/>
  <c r="AR758" i="2"/>
  <c r="AS758" i="2" s="1"/>
  <c r="AT758" i="2"/>
  <c r="AT760" i="2"/>
  <c r="AW760" i="2"/>
  <c r="AV760" i="2"/>
  <c r="AR760" i="2"/>
  <c r="AS760" i="2" s="1"/>
  <c r="AT597" i="2"/>
  <c r="AW597" i="2"/>
  <c r="AT603" i="2"/>
  <c r="AW603" i="2"/>
  <c r="AV603" i="2"/>
  <c r="AR603" i="2"/>
  <c r="AS603" i="2" s="1"/>
  <c r="AW606" i="2"/>
  <c r="AV606" i="2"/>
  <c r="AR606" i="2"/>
  <c r="AS606" i="2" s="1"/>
  <c r="AV609" i="2"/>
  <c r="AR609" i="2"/>
  <c r="AS609" i="2" s="1"/>
  <c r="AT609" i="2"/>
  <c r="AT619" i="2"/>
  <c r="AW619" i="2"/>
  <c r="AV619" i="2"/>
  <c r="AR619" i="2"/>
  <c r="AS619" i="2" s="1"/>
  <c r="AW622" i="2"/>
  <c r="AV622" i="2"/>
  <c r="AR622" i="2"/>
  <c r="AS622" i="2" s="1"/>
  <c r="AW626" i="2"/>
  <c r="AV626" i="2"/>
  <c r="AR626" i="2"/>
  <c r="AS626" i="2" s="1"/>
  <c r="AW630" i="2"/>
  <c r="AV630" i="2"/>
  <c r="AR630" i="2"/>
  <c r="AS630" i="2" s="1"/>
  <c r="AW634" i="2"/>
  <c r="AV634" i="2"/>
  <c r="AR634" i="2"/>
  <c r="AS634" i="2" s="1"/>
  <c r="AW638" i="2"/>
  <c r="AV638" i="2"/>
  <c r="AR638" i="2"/>
  <c r="AS638" i="2" s="1"/>
  <c r="AW642" i="2"/>
  <c r="AV642" i="2"/>
  <c r="AR642" i="2"/>
  <c r="AS642" i="2" s="1"/>
  <c r="AW646" i="2"/>
  <c r="AV646" i="2"/>
  <c r="AR646" i="2"/>
  <c r="AS646" i="2" s="1"/>
  <c r="AW650" i="2"/>
  <c r="AV650" i="2"/>
  <c r="AR650" i="2"/>
  <c r="AS650" i="2" s="1"/>
  <c r="AW654" i="2"/>
  <c r="AV654" i="2"/>
  <c r="AR654" i="2"/>
  <c r="AS654" i="2" s="1"/>
  <c r="AW658" i="2"/>
  <c r="AV658" i="2"/>
  <c r="AR658" i="2"/>
  <c r="AS658" i="2" s="1"/>
  <c r="AW662" i="2"/>
  <c r="AV662" i="2"/>
  <c r="AR662" i="2"/>
  <c r="AS662" i="2" s="1"/>
  <c r="AT672" i="2"/>
  <c r="AW672" i="2"/>
  <c r="AT675" i="2"/>
  <c r="AW675" i="2"/>
  <c r="AV675" i="2"/>
  <c r="AR675" i="2"/>
  <c r="AS675" i="2" s="1"/>
  <c r="AW678" i="2"/>
  <c r="AV678" i="2"/>
  <c r="AR678" i="2"/>
  <c r="AS678" i="2" s="1"/>
  <c r="AT688" i="2"/>
  <c r="AW688" i="2"/>
  <c r="AT691" i="2"/>
  <c r="AW691" i="2"/>
  <c r="AV691" i="2"/>
  <c r="AR691" i="2"/>
  <c r="AS691" i="2" s="1"/>
  <c r="AW694" i="2"/>
  <c r="AV694" i="2"/>
  <c r="AR694" i="2"/>
  <c r="AS694" i="2" s="1"/>
  <c r="AT704" i="2"/>
  <c r="AW704" i="2"/>
  <c r="AT707" i="2"/>
  <c r="AW707" i="2"/>
  <c r="AV707" i="2"/>
  <c r="AR707" i="2"/>
  <c r="AS707" i="2" s="1"/>
  <c r="AW710" i="2"/>
  <c r="AV710" i="2"/>
  <c r="AR710" i="2"/>
  <c r="AS710" i="2" s="1"/>
  <c r="AT720" i="2"/>
  <c r="AW720" i="2"/>
  <c r="AT724" i="2"/>
  <c r="AW724" i="2"/>
  <c r="AV724" i="2"/>
  <c r="AR724" i="2"/>
  <c r="AS724" i="2" s="1"/>
  <c r="AW738" i="2"/>
  <c r="AV738" i="2"/>
  <c r="AR738" i="2"/>
  <c r="AS738" i="2" s="1"/>
  <c r="AT738" i="2"/>
  <c r="AT740" i="2"/>
  <c r="AW740" i="2"/>
  <c r="AV740" i="2"/>
  <c r="AR740" i="2"/>
  <c r="AS740" i="2" s="1"/>
  <c r="AW754" i="2"/>
  <c r="AV754" i="2"/>
  <c r="AR754" i="2"/>
  <c r="AS754" i="2" s="1"/>
  <c r="AT754" i="2"/>
  <c r="AT756" i="2"/>
  <c r="AW756" i="2"/>
  <c r="AV756" i="2"/>
  <c r="AR756" i="2"/>
  <c r="AS756" i="2" s="1"/>
  <c r="AW763" i="2"/>
  <c r="AV763" i="2"/>
  <c r="AT763" i="2"/>
  <c r="AR763" i="2"/>
  <c r="AS763" i="2" s="1"/>
  <c r="AW725" i="2"/>
  <c r="AW729" i="2"/>
  <c r="AW733" i="2"/>
  <c r="AW737" i="2"/>
  <c r="AW741" i="2"/>
  <c r="AW745" i="2"/>
  <c r="AW749" i="2"/>
  <c r="AW753" i="2"/>
  <c r="AW757" i="2"/>
  <c r="AT762" i="2"/>
  <c r="AT764" i="2"/>
  <c r="AW764" i="2"/>
  <c r="AV764" i="2"/>
  <c r="AT765" i="2"/>
  <c r="AW765" i="2"/>
  <c r="AV769" i="2"/>
  <c r="AT769" i="2"/>
  <c r="AW600" i="2"/>
  <c r="AW604" i="2"/>
  <c r="AW608" i="2"/>
  <c r="AW612" i="2"/>
  <c r="AW616" i="2"/>
  <c r="AW620" i="2"/>
  <c r="AT665" i="2"/>
  <c r="AT669" i="2"/>
  <c r="AT673" i="2"/>
  <c r="AT677" i="2"/>
  <c r="AT681" i="2"/>
  <c r="AT685" i="2"/>
  <c r="AT689" i="2"/>
  <c r="AT693" i="2"/>
  <c r="AT697" i="2"/>
  <c r="AT701" i="2"/>
  <c r="AT705" i="2"/>
  <c r="AT709" i="2"/>
  <c r="AT713" i="2"/>
  <c r="AT717" i="2"/>
  <c r="AT721" i="2"/>
  <c r="AR723" i="2"/>
  <c r="AS723" i="2" s="1"/>
  <c r="AV723" i="2"/>
  <c r="AT725" i="2"/>
  <c r="AR727" i="2"/>
  <c r="AS727" i="2" s="1"/>
  <c r="AV727" i="2"/>
  <c r="AT729" i="2"/>
  <c r="AR731" i="2"/>
  <c r="AS731" i="2" s="1"/>
  <c r="AV731" i="2"/>
  <c r="AT733" i="2"/>
  <c r="AR735" i="2"/>
  <c r="AS735" i="2" s="1"/>
  <c r="AV735" i="2"/>
  <c r="AT737" i="2"/>
  <c r="AR739" i="2"/>
  <c r="AS739" i="2" s="1"/>
  <c r="AV739" i="2"/>
  <c r="AT741" i="2"/>
  <c r="AR743" i="2"/>
  <c r="AS743" i="2" s="1"/>
  <c r="AV743" i="2"/>
  <c r="AT745" i="2"/>
  <c r="AR747" i="2"/>
  <c r="AS747" i="2" s="1"/>
  <c r="AV747" i="2"/>
  <c r="AT749" i="2"/>
  <c r="AR751" i="2"/>
  <c r="AS751" i="2" s="1"/>
  <c r="AV751" i="2"/>
  <c r="AT753" i="2"/>
  <c r="AR755" i="2"/>
  <c r="AS755" i="2" s="1"/>
  <c r="AV755" i="2"/>
  <c r="AT757" i="2"/>
  <c r="AR759" i="2"/>
  <c r="AS759" i="2" s="1"/>
  <c r="AV759" i="2"/>
  <c r="AV761" i="2"/>
  <c r="AT768" i="2"/>
  <c r="AW768" i="2"/>
  <c r="AR769" i="2"/>
  <c r="AS769" i="2" s="1"/>
  <c r="AT771" i="2"/>
  <c r="AW771" i="2"/>
  <c r="AV771" i="2"/>
  <c r="AR771" i="2"/>
  <c r="AS771" i="2" s="1"/>
  <c r="AT774" i="2"/>
  <c r="AW774" i="2"/>
  <c r="AV774" i="2"/>
  <c r="AR774" i="2"/>
  <c r="AS774" i="2" s="1"/>
  <c r="AT778" i="2"/>
  <c r="AW778" i="2"/>
  <c r="AV778" i="2"/>
  <c r="AR778" i="2"/>
  <c r="AS778" i="2" s="1"/>
  <c r="AT782" i="2"/>
  <c r="AW782" i="2"/>
  <c r="AV782" i="2"/>
  <c r="AR782" i="2"/>
  <c r="AS782" i="2" s="1"/>
  <c r="AT600" i="2"/>
  <c r="AT604" i="2"/>
  <c r="AT608" i="2"/>
  <c r="AT612" i="2"/>
  <c r="AT616" i="2"/>
  <c r="AT620" i="2"/>
  <c r="AV762" i="2"/>
  <c r="AR762" i="2"/>
  <c r="AS762" i="2" s="1"/>
  <c r="AW762" i="2"/>
  <c r="AW767" i="2"/>
  <c r="AV767" i="2"/>
  <c r="AR767" i="2"/>
  <c r="AS767" i="2" s="1"/>
  <c r="AT770" i="2"/>
  <c r="AW770" i="2"/>
  <c r="AV770" i="2"/>
  <c r="AR770" i="2"/>
  <c r="AS770" i="2" s="1"/>
  <c r="AW773" i="2"/>
  <c r="AV773" i="2"/>
  <c r="AR773" i="2"/>
  <c r="AS773" i="2" s="1"/>
  <c r="AT773" i="2"/>
  <c r="AW777" i="2"/>
  <c r="AV777" i="2"/>
  <c r="AR777" i="2"/>
  <c r="AS777" i="2" s="1"/>
  <c r="AT777" i="2"/>
  <c r="AW781" i="2"/>
  <c r="AV781" i="2"/>
  <c r="AR781" i="2"/>
  <c r="AS781" i="2" s="1"/>
  <c r="AT781" i="2"/>
  <c r="AW785" i="2"/>
  <c r="AT785" i="2"/>
  <c r="AR785" i="2"/>
  <c r="AS785" i="2" s="1"/>
  <c r="AV785" i="2"/>
  <c r="AW789" i="2"/>
  <c r="AT789" i="2"/>
  <c r="AR789" i="2"/>
  <c r="AS789" i="2" s="1"/>
  <c r="AV789" i="2"/>
  <c r="AW793" i="2"/>
  <c r="AT793" i="2"/>
  <c r="AR793" i="2"/>
  <c r="AS793" i="2" s="1"/>
  <c r="AV793" i="2"/>
  <c r="AW797" i="2"/>
  <c r="AT797" i="2"/>
  <c r="AR797" i="2"/>
  <c r="AS797" i="2" s="1"/>
  <c r="AV797" i="2"/>
  <c r="AW801" i="2"/>
  <c r="AT801" i="2"/>
  <c r="AR801" i="2"/>
  <c r="AS801" i="2" s="1"/>
  <c r="AV801" i="2"/>
  <c r="AR665" i="2"/>
  <c r="AS665" i="2" s="1"/>
  <c r="AR669" i="2"/>
  <c r="AS669" i="2" s="1"/>
  <c r="AR673" i="2"/>
  <c r="AS673" i="2" s="1"/>
  <c r="AR677" i="2"/>
  <c r="AS677" i="2" s="1"/>
  <c r="AR681" i="2"/>
  <c r="AS681" i="2" s="1"/>
  <c r="AR685" i="2"/>
  <c r="AS685" i="2" s="1"/>
  <c r="AR689" i="2"/>
  <c r="AS689" i="2" s="1"/>
  <c r="AR693" i="2"/>
  <c r="AS693" i="2" s="1"/>
  <c r="AR697" i="2"/>
  <c r="AS697" i="2" s="1"/>
  <c r="AR701" i="2"/>
  <c r="AS701" i="2" s="1"/>
  <c r="AR705" i="2"/>
  <c r="AS705" i="2" s="1"/>
  <c r="AR709" i="2"/>
  <c r="AS709" i="2" s="1"/>
  <c r="AR713" i="2"/>
  <c r="AS713" i="2" s="1"/>
  <c r="AR717" i="2"/>
  <c r="AS717" i="2" s="1"/>
  <c r="AR721" i="2"/>
  <c r="AS721" i="2" s="1"/>
  <c r="AR725" i="2"/>
  <c r="AS725" i="2" s="1"/>
  <c r="AR729" i="2"/>
  <c r="AS729" i="2" s="1"/>
  <c r="AR733" i="2"/>
  <c r="AS733" i="2" s="1"/>
  <c r="AR737" i="2"/>
  <c r="AS737" i="2" s="1"/>
  <c r="AR741" i="2"/>
  <c r="AS741" i="2" s="1"/>
  <c r="AR745" i="2"/>
  <c r="AS745" i="2" s="1"/>
  <c r="AR749" i="2"/>
  <c r="AS749" i="2" s="1"/>
  <c r="AR753" i="2"/>
  <c r="AS753" i="2" s="1"/>
  <c r="AR757" i="2"/>
  <c r="AS757" i="2" s="1"/>
  <c r="AV765" i="2"/>
  <c r="AV766" i="2"/>
  <c r="AR766" i="2"/>
  <c r="AS766" i="2" s="1"/>
  <c r="AT767" i="2"/>
  <c r="AW769" i="2"/>
  <c r="AW772" i="2"/>
  <c r="AR775" i="2"/>
  <c r="AS775" i="2" s="1"/>
  <c r="AV775" i="2"/>
  <c r="AW776" i="2"/>
  <c r="AR779" i="2"/>
  <c r="AS779" i="2" s="1"/>
  <c r="AV779" i="2"/>
  <c r="AW780" i="2"/>
  <c r="AR783" i="2"/>
  <c r="AS783" i="2" s="1"/>
  <c r="AV783" i="2"/>
  <c r="AT803" i="2"/>
  <c r="AW805" i="2"/>
  <c r="AW809" i="2"/>
  <c r="AT815" i="2"/>
  <c r="AW815" i="2"/>
  <c r="AT818" i="2"/>
  <c r="AW818" i="2"/>
  <c r="AV818" i="2"/>
  <c r="AR818" i="2"/>
  <c r="AS818" i="2" s="1"/>
  <c r="AW821" i="2"/>
  <c r="AV821" i="2"/>
  <c r="AR821" i="2"/>
  <c r="AS821" i="2" s="1"/>
  <c r="AT837" i="2"/>
  <c r="AW837" i="2"/>
  <c r="AR837" i="2"/>
  <c r="AS837" i="2" s="1"/>
  <c r="AW840" i="2"/>
  <c r="AV840" i="2"/>
  <c r="AT840" i="2"/>
  <c r="AT853" i="2"/>
  <c r="AW853" i="2"/>
  <c r="AR853" i="2"/>
  <c r="AS853" i="2" s="1"/>
  <c r="AW856" i="2"/>
  <c r="AV856" i="2"/>
  <c r="AT856" i="2"/>
  <c r="AT772" i="2"/>
  <c r="AW775" i="2"/>
  <c r="AT776" i="2"/>
  <c r="AW779" i="2"/>
  <c r="AT780" i="2"/>
  <c r="AW783" i="2"/>
  <c r="AT784" i="2"/>
  <c r="AV786" i="2"/>
  <c r="AT787" i="2"/>
  <c r="AT788" i="2"/>
  <c r="AV790" i="2"/>
  <c r="AT791" i="2"/>
  <c r="AT792" i="2"/>
  <c r="AV794" i="2"/>
  <c r="AT795" i="2"/>
  <c r="AT796" i="2"/>
  <c r="AV798" i="2"/>
  <c r="AT799" i="2"/>
  <c r="AT800" i="2"/>
  <c r="AV802" i="2"/>
  <c r="AV804" i="2"/>
  <c r="AR804" i="2"/>
  <c r="AS804" i="2" s="1"/>
  <c r="AT804" i="2"/>
  <c r="AR805" i="2"/>
  <c r="AS805" i="2" s="1"/>
  <c r="AV808" i="2"/>
  <c r="AR808" i="2"/>
  <c r="AS808" i="2" s="1"/>
  <c r="AT808" i="2"/>
  <c r="AR809" i="2"/>
  <c r="AS809" i="2" s="1"/>
  <c r="AR815" i="2"/>
  <c r="AS815" i="2" s="1"/>
  <c r="AT819" i="2"/>
  <c r="AW819" i="2"/>
  <c r="AT821" i="2"/>
  <c r="AT822" i="2"/>
  <c r="AW822" i="2"/>
  <c r="AV822" i="2"/>
  <c r="AR822" i="2"/>
  <c r="AS822" i="2" s="1"/>
  <c r="AT825" i="2"/>
  <c r="AW825" i="2"/>
  <c r="AR825" i="2"/>
  <c r="AS825" i="2" s="1"/>
  <c r="AW828" i="2"/>
  <c r="AV828" i="2"/>
  <c r="AT828" i="2"/>
  <c r="AT841" i="2"/>
  <c r="AW841" i="2"/>
  <c r="AR841" i="2"/>
  <c r="AS841" i="2" s="1"/>
  <c r="AW844" i="2"/>
  <c r="AV844" i="2"/>
  <c r="AT844" i="2"/>
  <c r="AT857" i="2"/>
  <c r="AW857" i="2"/>
  <c r="AR857" i="2"/>
  <c r="AS857" i="2" s="1"/>
  <c r="AW860" i="2"/>
  <c r="AV860" i="2"/>
  <c r="AT860" i="2"/>
  <c r="AT775" i="2"/>
  <c r="AT779" i="2"/>
  <c r="AT783" i="2"/>
  <c r="AV787" i="2"/>
  <c r="AV791" i="2"/>
  <c r="AV795" i="2"/>
  <c r="AV799" i="2"/>
  <c r="AW803" i="2"/>
  <c r="AT805" i="2"/>
  <c r="AW807" i="2"/>
  <c r="AT809" i="2"/>
  <c r="AW811" i="2"/>
  <c r="AW813" i="2"/>
  <c r="AV813" i="2"/>
  <c r="AR813" i="2"/>
  <c r="AS813" i="2" s="1"/>
  <c r="AV815" i="2"/>
  <c r="AR819" i="2"/>
  <c r="AS819" i="2" s="1"/>
  <c r="AT823" i="2"/>
  <c r="AW823" i="2"/>
  <c r="AV825" i="2"/>
  <c r="AR828" i="2"/>
  <c r="AS828" i="2" s="1"/>
  <c r="AT829" i="2"/>
  <c r="AW829" i="2"/>
  <c r="AR829" i="2"/>
  <c r="AS829" i="2" s="1"/>
  <c r="AW832" i="2"/>
  <c r="AV832" i="2"/>
  <c r="AT832" i="2"/>
  <c r="AV841" i="2"/>
  <c r="AR844" i="2"/>
  <c r="AS844" i="2" s="1"/>
  <c r="AT845" i="2"/>
  <c r="AW845" i="2"/>
  <c r="AR845" i="2"/>
  <c r="AS845" i="2" s="1"/>
  <c r="AW848" i="2"/>
  <c r="AV848" i="2"/>
  <c r="AT848" i="2"/>
  <c r="AV857" i="2"/>
  <c r="AR860" i="2"/>
  <c r="AS860" i="2" s="1"/>
  <c r="AT861" i="2"/>
  <c r="AW861" i="2"/>
  <c r="AR861" i="2"/>
  <c r="AS861" i="2" s="1"/>
  <c r="AW864" i="2"/>
  <c r="AV864" i="2"/>
  <c r="AT864" i="2"/>
  <c r="AV788" i="2"/>
  <c r="AR788" i="2"/>
  <c r="AS788" i="2" s="1"/>
  <c r="AW788" i="2"/>
  <c r="AV792" i="2"/>
  <c r="AR792" i="2"/>
  <c r="AS792" i="2" s="1"/>
  <c r="AW792" i="2"/>
  <c r="AV796" i="2"/>
  <c r="AR796" i="2"/>
  <c r="AS796" i="2" s="1"/>
  <c r="AW796" i="2"/>
  <c r="AV800" i="2"/>
  <c r="AR800" i="2"/>
  <c r="AS800" i="2" s="1"/>
  <c r="AW800" i="2"/>
  <c r="AT806" i="2"/>
  <c r="AV806" i="2"/>
  <c r="AR806" i="2"/>
  <c r="AS806" i="2" s="1"/>
  <c r="AT810" i="2"/>
  <c r="AV810" i="2"/>
  <c r="AR810" i="2"/>
  <c r="AS810" i="2" s="1"/>
  <c r="AT814" i="2"/>
  <c r="AW814" i="2"/>
  <c r="AV814" i="2"/>
  <c r="AR814" i="2"/>
  <c r="AS814" i="2" s="1"/>
  <c r="AW817" i="2"/>
  <c r="AV817" i="2"/>
  <c r="AR817" i="2"/>
  <c r="AS817" i="2" s="1"/>
  <c r="AT833" i="2"/>
  <c r="AW833" i="2"/>
  <c r="AR833" i="2"/>
  <c r="AS833" i="2" s="1"/>
  <c r="AW836" i="2"/>
  <c r="AV836" i="2"/>
  <c r="AT836" i="2"/>
  <c r="AT849" i="2"/>
  <c r="AW849" i="2"/>
  <c r="AR849" i="2"/>
  <c r="AS849" i="2" s="1"/>
  <c r="AW852" i="2"/>
  <c r="AV852" i="2"/>
  <c r="AT852" i="2"/>
  <c r="AT865" i="2"/>
  <c r="AW865" i="2"/>
  <c r="AR865" i="2"/>
  <c r="AS865" i="2" s="1"/>
  <c r="AW868" i="2"/>
  <c r="AV868" i="2"/>
  <c r="AT868" i="2"/>
  <c r="AV876" i="2"/>
  <c r="AR876" i="2"/>
  <c r="AS876" i="2" s="1"/>
  <c r="AW876" i="2"/>
  <c r="AW879" i="2"/>
  <c r="AR879" i="2"/>
  <c r="AS879" i="2" s="1"/>
  <c r="AT886" i="2"/>
  <c r="AV892" i="2"/>
  <c r="AR892" i="2"/>
  <c r="AS892" i="2" s="1"/>
  <c r="AW892" i="2"/>
  <c r="AW895" i="2"/>
  <c r="AR895" i="2"/>
  <c r="AS895" i="2" s="1"/>
  <c r="AT902" i="2"/>
  <c r="AT812" i="2"/>
  <c r="AT816" i="2"/>
  <c r="AT820" i="2"/>
  <c r="AT824" i="2"/>
  <c r="AV826" i="2"/>
  <c r="AV830" i="2"/>
  <c r="AV834" i="2"/>
  <c r="AV838" i="2"/>
  <c r="AV842" i="2"/>
  <c r="AV846" i="2"/>
  <c r="AV850" i="2"/>
  <c r="AV854" i="2"/>
  <c r="AV858" i="2"/>
  <c r="AV862" i="2"/>
  <c r="AV866" i="2"/>
  <c r="AT874" i="2"/>
  <c r="AT876" i="2"/>
  <c r="AT879" i="2"/>
  <c r="AV880" i="2"/>
  <c r="AR880" i="2"/>
  <c r="AS880" i="2" s="1"/>
  <c r="AW880" i="2"/>
  <c r="AW883" i="2"/>
  <c r="AR883" i="2"/>
  <c r="AS883" i="2" s="1"/>
  <c r="AR886" i="2"/>
  <c r="AS886" i="2" s="1"/>
  <c r="AT890" i="2"/>
  <c r="AT892" i="2"/>
  <c r="AT895" i="2"/>
  <c r="AV896" i="2"/>
  <c r="AR896" i="2"/>
  <c r="AS896" i="2" s="1"/>
  <c r="AW896" i="2"/>
  <c r="AW899" i="2"/>
  <c r="AR899" i="2"/>
  <c r="AS899" i="2" s="1"/>
  <c r="AV827" i="2"/>
  <c r="AR827" i="2"/>
  <c r="AS827" i="2" s="1"/>
  <c r="AW827" i="2"/>
  <c r="AV831" i="2"/>
  <c r="AR831" i="2"/>
  <c r="AS831" i="2" s="1"/>
  <c r="AW831" i="2"/>
  <c r="AV835" i="2"/>
  <c r="AR835" i="2"/>
  <c r="AS835" i="2" s="1"/>
  <c r="AW835" i="2"/>
  <c r="AV839" i="2"/>
  <c r="AR839" i="2"/>
  <c r="AS839" i="2" s="1"/>
  <c r="AW839" i="2"/>
  <c r="AV843" i="2"/>
  <c r="AR843" i="2"/>
  <c r="AS843" i="2" s="1"/>
  <c r="AW843" i="2"/>
  <c r="AV847" i="2"/>
  <c r="AR847" i="2"/>
  <c r="AS847" i="2" s="1"/>
  <c r="AW847" i="2"/>
  <c r="AV851" i="2"/>
  <c r="AR851" i="2"/>
  <c r="AS851" i="2" s="1"/>
  <c r="AW851" i="2"/>
  <c r="AV855" i="2"/>
  <c r="AR855" i="2"/>
  <c r="AS855" i="2" s="1"/>
  <c r="AW855" i="2"/>
  <c r="AV859" i="2"/>
  <c r="AR859" i="2"/>
  <c r="AS859" i="2" s="1"/>
  <c r="AW859" i="2"/>
  <c r="AV863" i="2"/>
  <c r="AR863" i="2"/>
  <c r="AS863" i="2" s="1"/>
  <c r="AW863" i="2"/>
  <c r="AV867" i="2"/>
  <c r="AR867" i="2"/>
  <c r="AS867" i="2" s="1"/>
  <c r="AW867" i="2"/>
  <c r="AW871" i="2"/>
  <c r="AR871" i="2"/>
  <c r="AS871" i="2" s="1"/>
  <c r="AT878" i="2"/>
  <c r="AV879" i="2"/>
  <c r="AV884" i="2"/>
  <c r="AR884" i="2"/>
  <c r="AS884" i="2" s="1"/>
  <c r="AW884" i="2"/>
  <c r="AW887" i="2"/>
  <c r="AR887" i="2"/>
  <c r="AS887" i="2" s="1"/>
  <c r="AT894" i="2"/>
  <c r="AV895" i="2"/>
  <c r="AV900" i="2"/>
  <c r="AR900" i="2"/>
  <c r="AS900" i="2" s="1"/>
  <c r="AW900" i="2"/>
  <c r="AW903" i="2"/>
  <c r="AR903" i="2"/>
  <c r="AS903" i="2" s="1"/>
  <c r="AV903" i="2"/>
  <c r="AV904" i="2"/>
  <c r="AR904" i="2"/>
  <c r="AS904" i="2" s="1"/>
  <c r="AW904" i="2"/>
  <c r="AT906" i="2"/>
  <c r="AW906" i="2"/>
  <c r="AR906" i="2"/>
  <c r="AS906" i="2" s="1"/>
  <c r="AV908" i="2"/>
  <c r="AR908" i="2"/>
  <c r="AS908" i="2" s="1"/>
  <c r="AT908" i="2"/>
  <c r="AW908" i="2"/>
  <c r="AR812" i="2"/>
  <c r="AS812" i="2" s="1"/>
  <c r="AR816" i="2"/>
  <c r="AS816" i="2" s="1"/>
  <c r="AR820" i="2"/>
  <c r="AS820" i="2" s="1"/>
  <c r="AR824" i="2"/>
  <c r="AS824" i="2" s="1"/>
  <c r="AV824" i="2"/>
  <c r="AV870" i="2"/>
  <c r="AR870" i="2"/>
  <c r="AS870" i="2" s="1"/>
  <c r="AT871" i="2"/>
  <c r="AV872" i="2"/>
  <c r="AR872" i="2"/>
  <c r="AS872" i="2" s="1"/>
  <c r="AW872" i="2"/>
  <c r="AV874" i="2"/>
  <c r="AW875" i="2"/>
  <c r="AR875" i="2"/>
  <c r="AS875" i="2" s="1"/>
  <c r="AR878" i="2"/>
  <c r="AS878" i="2" s="1"/>
  <c r="AT882" i="2"/>
  <c r="AV883" i="2"/>
  <c r="AT884" i="2"/>
  <c r="AW886" i="2"/>
  <c r="AT887" i="2"/>
  <c r="AV888" i="2"/>
  <c r="AR888" i="2"/>
  <c r="AS888" i="2" s="1"/>
  <c r="AW888" i="2"/>
  <c r="AV890" i="2"/>
  <c r="AW891" i="2"/>
  <c r="AR891" i="2"/>
  <c r="AS891" i="2" s="1"/>
  <c r="AR894" i="2"/>
  <c r="AS894" i="2" s="1"/>
  <c r="AT898" i="2"/>
  <c r="AV899" i="2"/>
  <c r="AT900" i="2"/>
  <c r="AW902" i="2"/>
  <c r="AT903" i="2"/>
  <c r="AT904" i="2"/>
  <c r="AV906" i="2"/>
  <c r="AV907" i="2"/>
  <c r="AR910" i="2"/>
  <c r="AS910" i="2" s="1"/>
  <c r="AW910" i="2"/>
  <c r="AV911" i="2"/>
  <c r="AV912" i="2"/>
  <c r="AR912" i="2"/>
  <c r="AS912" i="2" s="1"/>
  <c r="AT915" i="2"/>
  <c r="AW915" i="2"/>
  <c r="AT919" i="2"/>
  <c r="AW919" i="2"/>
  <c r="AT923" i="2"/>
  <c r="AW923" i="2"/>
  <c r="AT926" i="2"/>
  <c r="AW926" i="2"/>
  <c r="AV926" i="2"/>
  <c r="AR926" i="2"/>
  <c r="AS926" i="2" s="1"/>
  <c r="AW929" i="2"/>
  <c r="AV929" i="2"/>
  <c r="AR929" i="2"/>
  <c r="AS929" i="2" s="1"/>
  <c r="AR935" i="2"/>
  <c r="AS935" i="2" s="1"/>
  <c r="AW939" i="2"/>
  <c r="AV939" i="2"/>
  <c r="AT939" i="2"/>
  <c r="AW947" i="2"/>
  <c r="AV947" i="2"/>
  <c r="AT947" i="2"/>
  <c r="AW967" i="2"/>
  <c r="AV967" i="2"/>
  <c r="AR967" i="2"/>
  <c r="AS967" i="2" s="1"/>
  <c r="AT967" i="2"/>
  <c r="AW969" i="2"/>
  <c r="AV969" i="2"/>
  <c r="AR969" i="2"/>
  <c r="AS969" i="2" s="1"/>
  <c r="AT969" i="2"/>
  <c r="AT970" i="2"/>
  <c r="AW970" i="2"/>
  <c r="AV970" i="2"/>
  <c r="AR970" i="2"/>
  <c r="AS970" i="2" s="1"/>
  <c r="AT869" i="2"/>
  <c r="AR907" i="2"/>
  <c r="AS907" i="2" s="1"/>
  <c r="AW907" i="2"/>
  <c r="AR911" i="2"/>
  <c r="AS911" i="2" s="1"/>
  <c r="AW911" i="2"/>
  <c r="AR915" i="2"/>
  <c r="AS915" i="2" s="1"/>
  <c r="AV916" i="2"/>
  <c r="AR916" i="2"/>
  <c r="AS916" i="2" s="1"/>
  <c r="AT916" i="2"/>
  <c r="AR919" i="2"/>
  <c r="AS919" i="2" s="1"/>
  <c r="AV920" i="2"/>
  <c r="AR920" i="2"/>
  <c r="AS920" i="2" s="1"/>
  <c r="AT920" i="2"/>
  <c r="AR923" i="2"/>
  <c r="AS923" i="2" s="1"/>
  <c r="AT927" i="2"/>
  <c r="AW927" i="2"/>
  <c r="AT929" i="2"/>
  <c r="AT930" i="2"/>
  <c r="AW930" i="2"/>
  <c r="AV930" i="2"/>
  <c r="AR930" i="2"/>
  <c r="AS930" i="2" s="1"/>
  <c r="AW933" i="2"/>
  <c r="AV933" i="2"/>
  <c r="AR933" i="2"/>
  <c r="AS933" i="2" s="1"/>
  <c r="AR939" i="2"/>
  <c r="AS939" i="2" s="1"/>
  <c r="AT940" i="2"/>
  <c r="AW940" i="2"/>
  <c r="AR940" i="2"/>
  <c r="AS940" i="2" s="1"/>
  <c r="AV942" i="2"/>
  <c r="AR942" i="2"/>
  <c r="AS942" i="2" s="1"/>
  <c r="AW942" i="2"/>
  <c r="AR947" i="2"/>
  <c r="AS947" i="2" s="1"/>
  <c r="AT948" i="2"/>
  <c r="AW948" i="2"/>
  <c r="AR948" i="2"/>
  <c r="AS948" i="2" s="1"/>
  <c r="AW963" i="2"/>
  <c r="AV963" i="2"/>
  <c r="AR963" i="2"/>
  <c r="AS963" i="2" s="1"/>
  <c r="AW973" i="2"/>
  <c r="AV973" i="2"/>
  <c r="AR973" i="2"/>
  <c r="AS973" i="2" s="1"/>
  <c r="AT973" i="2"/>
  <c r="AV873" i="2"/>
  <c r="AV877" i="2"/>
  <c r="AV881" i="2"/>
  <c r="AV885" i="2"/>
  <c r="AV889" i="2"/>
  <c r="AV893" i="2"/>
  <c r="AV897" i="2"/>
  <c r="AV901" i="2"/>
  <c r="AV905" i="2"/>
  <c r="AV909" i="2"/>
  <c r="AT912" i="2"/>
  <c r="AW913" i="2"/>
  <c r="AV913" i="2"/>
  <c r="AR913" i="2"/>
  <c r="AS913" i="2" s="1"/>
  <c r="AV915" i="2"/>
  <c r="AW917" i="2"/>
  <c r="AV917" i="2"/>
  <c r="AR917" i="2"/>
  <c r="AS917" i="2" s="1"/>
  <c r="AV919" i="2"/>
  <c r="AW921" i="2"/>
  <c r="AV921" i="2"/>
  <c r="AR921" i="2"/>
  <c r="AS921" i="2" s="1"/>
  <c r="AV923" i="2"/>
  <c r="AT931" i="2"/>
  <c r="AW931" i="2"/>
  <c r="AT934" i="2"/>
  <c r="AW934" i="2"/>
  <c r="AV934" i="2"/>
  <c r="AR934" i="2"/>
  <c r="AS934" i="2" s="1"/>
  <c r="AW937" i="2"/>
  <c r="AR937" i="2"/>
  <c r="AS937" i="2" s="1"/>
  <c r="AV937" i="2"/>
  <c r="AW943" i="2"/>
  <c r="AV943" i="2"/>
  <c r="AT943" i="2"/>
  <c r="AW951" i="2"/>
  <c r="AV951" i="2"/>
  <c r="AR951" i="2"/>
  <c r="AS951" i="2" s="1"/>
  <c r="AT951" i="2"/>
  <c r="AW955" i="2"/>
  <c r="AV955" i="2"/>
  <c r="AR955" i="2"/>
  <c r="AS955" i="2" s="1"/>
  <c r="AT955" i="2"/>
  <c r="AT956" i="2"/>
  <c r="AW956" i="2"/>
  <c r="AV956" i="2"/>
  <c r="AR956" i="2"/>
  <c r="AS956" i="2" s="1"/>
  <c r="AW959" i="2"/>
  <c r="AV959" i="2"/>
  <c r="AR959" i="2"/>
  <c r="AS959" i="2" s="1"/>
  <c r="AT959" i="2"/>
  <c r="AV962" i="2"/>
  <c r="AR962" i="2"/>
  <c r="AS962" i="2" s="1"/>
  <c r="AW962" i="2"/>
  <c r="AT962" i="2"/>
  <c r="AV910" i="2"/>
  <c r="AT914" i="2"/>
  <c r="AW914" i="2"/>
  <c r="AV914" i="2"/>
  <c r="AR914" i="2"/>
  <c r="AS914" i="2" s="1"/>
  <c r="AT918" i="2"/>
  <c r="AW918" i="2"/>
  <c r="AV918" i="2"/>
  <c r="AR918" i="2"/>
  <c r="AS918" i="2" s="1"/>
  <c r="AT922" i="2"/>
  <c r="AW922" i="2"/>
  <c r="AV922" i="2"/>
  <c r="AR922" i="2"/>
  <c r="AS922" i="2" s="1"/>
  <c r="AW925" i="2"/>
  <c r="AV925" i="2"/>
  <c r="AR925" i="2"/>
  <c r="AS925" i="2" s="1"/>
  <c r="AT935" i="2"/>
  <c r="AW935" i="2"/>
  <c r="AT944" i="2"/>
  <c r="AW944" i="2"/>
  <c r="AR944" i="2"/>
  <c r="AS944" i="2" s="1"/>
  <c r="AV946" i="2"/>
  <c r="AR946" i="2"/>
  <c r="AS946" i="2" s="1"/>
  <c r="AW946" i="2"/>
  <c r="AW977" i="2"/>
  <c r="AV977" i="2"/>
  <c r="AR977" i="2"/>
  <c r="AS977" i="2" s="1"/>
  <c r="AT977" i="2"/>
  <c r="AT978" i="2"/>
  <c r="AW978" i="2"/>
  <c r="AV978" i="2"/>
  <c r="AR978" i="2"/>
  <c r="AS978" i="2" s="1"/>
  <c r="AW981" i="2"/>
  <c r="AV981" i="2"/>
  <c r="AR981" i="2"/>
  <c r="AS981" i="2" s="1"/>
  <c r="AT981" i="2"/>
  <c r="AT982" i="2"/>
  <c r="AW982" i="2"/>
  <c r="AV982" i="2"/>
  <c r="AR982" i="2"/>
  <c r="AS982" i="2" s="1"/>
  <c r="AW985" i="2"/>
  <c r="AV985" i="2"/>
  <c r="AR985" i="2"/>
  <c r="AS985" i="2" s="1"/>
  <c r="AT985" i="2"/>
  <c r="AT924" i="2"/>
  <c r="AT928" i="2"/>
  <c r="AT932" i="2"/>
  <c r="AT936" i="2"/>
  <c r="AV941" i="2"/>
  <c r="AV945" i="2"/>
  <c r="AV949" i="2"/>
  <c r="AV950" i="2"/>
  <c r="AR950" i="2"/>
  <c r="AS950" i="2" s="1"/>
  <c r="AT960" i="2"/>
  <c r="AW960" i="2"/>
  <c r="AV966" i="2"/>
  <c r="AR966" i="2"/>
  <c r="AS966" i="2" s="1"/>
  <c r="AT974" i="2"/>
  <c r="AW974" i="2"/>
  <c r="AV974" i="2"/>
  <c r="AV938" i="2"/>
  <c r="AR938" i="2"/>
  <c r="AS938" i="2" s="1"/>
  <c r="AW938" i="2"/>
  <c r="AR941" i="2"/>
  <c r="AS941" i="2" s="1"/>
  <c r="AW941" i="2"/>
  <c r="AR945" i="2"/>
  <c r="AS945" i="2" s="1"/>
  <c r="AW945" i="2"/>
  <c r="AR949" i="2"/>
  <c r="AS949" i="2" s="1"/>
  <c r="AW949" i="2"/>
  <c r="AV954" i="2"/>
  <c r="AR954" i="2"/>
  <c r="AS954" i="2" s="1"/>
  <c r="AR960" i="2"/>
  <c r="AS960" i="2" s="1"/>
  <c r="AT964" i="2"/>
  <c r="AW964" i="2"/>
  <c r="AR974" i="2"/>
  <c r="AS974" i="2" s="1"/>
  <c r="AW1004" i="2"/>
  <c r="AV1004" i="2"/>
  <c r="AR1004" i="2"/>
  <c r="AS1004" i="2" s="1"/>
  <c r="AT1004" i="2"/>
  <c r="AR924" i="2"/>
  <c r="AS924" i="2" s="1"/>
  <c r="AR928" i="2"/>
  <c r="AS928" i="2" s="1"/>
  <c r="AR932" i="2"/>
  <c r="AS932" i="2" s="1"/>
  <c r="AR936" i="2"/>
  <c r="AS936" i="2" s="1"/>
  <c r="AT950" i="2"/>
  <c r="AT952" i="2"/>
  <c r="AW952" i="2"/>
  <c r="AV958" i="2"/>
  <c r="AR958" i="2"/>
  <c r="AS958" i="2" s="1"/>
  <c r="AR964" i="2"/>
  <c r="AS964" i="2" s="1"/>
  <c r="AT966" i="2"/>
  <c r="AV991" i="2"/>
  <c r="AR991" i="2"/>
  <c r="AS991" i="2" s="1"/>
  <c r="AT991" i="2"/>
  <c r="AW991" i="2"/>
  <c r="AW1008" i="2"/>
  <c r="AV1008" i="2"/>
  <c r="AR1008" i="2"/>
  <c r="AS1008" i="2" s="1"/>
  <c r="AT1008" i="2"/>
  <c r="AT986" i="2"/>
  <c r="AW986" i="2"/>
  <c r="AV986" i="2"/>
  <c r="AR986" i="2"/>
  <c r="AS986" i="2" s="1"/>
  <c r="AT1001" i="2"/>
  <c r="AW1001" i="2"/>
  <c r="AV1001" i="2"/>
  <c r="AR1001" i="2"/>
  <c r="AS1001" i="2" s="1"/>
  <c r="AT989" i="2"/>
  <c r="AW989" i="2"/>
  <c r="AV989" i="2"/>
  <c r="AR989" i="2"/>
  <c r="AS989" i="2" s="1"/>
  <c r="AW992" i="2"/>
  <c r="AV992" i="2"/>
  <c r="AR992" i="2"/>
  <c r="AS992" i="2" s="1"/>
  <c r="AV995" i="2"/>
  <c r="AR995" i="2"/>
  <c r="AS995" i="2" s="1"/>
  <c r="AT995" i="2"/>
  <c r="AT1005" i="2"/>
  <c r="AW1005" i="2"/>
  <c r="AV1005" i="2"/>
  <c r="AR1005" i="2"/>
  <c r="AS1005" i="2" s="1"/>
  <c r="AT1009" i="2"/>
  <c r="AW1009" i="2"/>
  <c r="AV1009" i="2"/>
  <c r="AR1009" i="2"/>
  <c r="AS1009" i="2" s="1"/>
  <c r="AT953" i="2"/>
  <c r="AT957" i="2"/>
  <c r="AT961" i="2"/>
  <c r="AT965" i="2"/>
  <c r="AV968" i="2"/>
  <c r="AR968" i="2"/>
  <c r="AS968" i="2" s="1"/>
  <c r="AV972" i="2"/>
  <c r="AR972" i="2"/>
  <c r="AS972" i="2" s="1"/>
  <c r="AV976" i="2"/>
  <c r="AR976" i="2"/>
  <c r="AS976" i="2" s="1"/>
  <c r="AV980" i="2"/>
  <c r="AR980" i="2"/>
  <c r="AS980" i="2" s="1"/>
  <c r="AV984" i="2"/>
  <c r="AR984" i="2"/>
  <c r="AS984" i="2" s="1"/>
  <c r="AV988" i="2"/>
  <c r="AR988" i="2"/>
  <c r="AS988" i="2" s="1"/>
  <c r="AT992" i="2"/>
  <c r="AT993" i="2"/>
  <c r="AW993" i="2"/>
  <c r="AV993" i="2"/>
  <c r="AR993" i="2"/>
  <c r="AS993" i="2" s="1"/>
  <c r="AW996" i="2"/>
  <c r="AV996" i="2"/>
  <c r="AR996" i="2"/>
  <c r="AS996" i="2" s="1"/>
  <c r="AV999" i="2"/>
  <c r="AR999" i="2"/>
  <c r="AS999" i="2" s="1"/>
  <c r="AT999" i="2"/>
  <c r="AT1006" i="2"/>
  <c r="AW1006" i="2"/>
  <c r="AT971" i="2"/>
  <c r="AW971" i="2"/>
  <c r="AT975" i="2"/>
  <c r="AW975" i="2"/>
  <c r="AT979" i="2"/>
  <c r="AW979" i="2"/>
  <c r="AT983" i="2"/>
  <c r="AW983" i="2"/>
  <c r="AT987" i="2"/>
  <c r="AW987" i="2"/>
  <c r="AT997" i="2"/>
  <c r="AW997" i="2"/>
  <c r="AV997" i="2"/>
  <c r="AR997" i="2"/>
  <c r="AS997" i="2" s="1"/>
  <c r="AW1000" i="2"/>
  <c r="AV1000" i="2"/>
  <c r="AR1000" i="2"/>
  <c r="AS1000" i="2" s="1"/>
  <c r="AV1003" i="2"/>
  <c r="AR1003" i="2"/>
  <c r="AS1003" i="2" s="1"/>
  <c r="AT1003" i="2"/>
  <c r="AR1006" i="2"/>
  <c r="AS1006" i="2" s="1"/>
  <c r="AV1007" i="2"/>
  <c r="AR1007" i="2"/>
  <c r="AS1007" i="2" s="1"/>
  <c r="AT1007" i="2"/>
  <c r="AW990" i="2"/>
  <c r="AW994" i="2"/>
  <c r="AW998" i="2"/>
  <c r="AW1002" i="2"/>
  <c r="AT990" i="2"/>
  <c r="AT994" i="2"/>
  <c r="AT998" i="2"/>
  <c r="AT1002" i="2"/>
  <c r="AR15" i="2"/>
  <c r="AS15" i="2" s="1"/>
  <c r="AV15" i="2"/>
  <c r="AW15" i="2"/>
  <c r="AT15" i="2"/>
  <c r="I10" i="3"/>
  <c r="I9" i="3"/>
  <c r="I8" i="3"/>
  <c r="I7" i="3"/>
  <c r="G1057" i="7" l="1"/>
  <c r="K1061" i="15"/>
  <c r="G981" i="7"/>
  <c r="K985" i="15"/>
  <c r="G965" i="7"/>
  <c r="K969" i="15"/>
  <c r="G978" i="7"/>
  <c r="K982" i="15"/>
  <c r="G962" i="7"/>
  <c r="K966" i="15"/>
  <c r="G956" i="7"/>
  <c r="K960" i="15"/>
  <c r="G939" i="7"/>
  <c r="K943" i="15"/>
  <c r="G964" i="7"/>
  <c r="K968" i="15"/>
  <c r="G881" i="7"/>
  <c r="K885" i="15"/>
  <c r="G868" i="7"/>
  <c r="K872" i="15"/>
  <c r="G864" i="7"/>
  <c r="K868" i="15"/>
  <c r="G835" i="7"/>
  <c r="K839" i="15"/>
  <c r="G819" i="7"/>
  <c r="K823" i="15"/>
  <c r="G747" i="7"/>
  <c r="K751" i="15"/>
  <c r="G731" i="7"/>
  <c r="K735" i="15"/>
  <c r="G655" i="7"/>
  <c r="K659" i="15"/>
  <c r="G639" i="7"/>
  <c r="K643" i="15"/>
  <c r="G623" i="7"/>
  <c r="K627" i="15"/>
  <c r="G649" i="7"/>
  <c r="K653" i="15"/>
  <c r="G633" i="7"/>
  <c r="K637" i="15"/>
  <c r="G617" i="7"/>
  <c r="K621" i="15"/>
  <c r="G593" i="7"/>
  <c r="K597" i="15"/>
  <c r="G561" i="7"/>
  <c r="K565" i="15"/>
  <c r="G527" i="7"/>
  <c r="K531" i="15"/>
  <c r="G511" i="7"/>
  <c r="K515" i="15"/>
  <c r="G495" i="7"/>
  <c r="K499" i="15"/>
  <c r="G479" i="7"/>
  <c r="K483" i="15"/>
  <c r="G463" i="7"/>
  <c r="K467" i="15"/>
  <c r="G579" i="7"/>
  <c r="K583" i="15"/>
  <c r="G597" i="7"/>
  <c r="K601" i="15"/>
  <c r="G565" i="7"/>
  <c r="K569" i="15"/>
  <c r="G521" i="7"/>
  <c r="K525" i="15"/>
  <c r="G505" i="7"/>
  <c r="K509" i="15"/>
  <c r="G489" i="7"/>
  <c r="K493" i="15"/>
  <c r="G473" i="7"/>
  <c r="K477" i="15"/>
  <c r="G439" i="7"/>
  <c r="K443" i="15"/>
  <c r="G401" i="7"/>
  <c r="K405" i="15"/>
  <c r="G441" i="7"/>
  <c r="K445" i="15"/>
  <c r="G433" i="7"/>
  <c r="K437" i="15"/>
  <c r="G425" i="7"/>
  <c r="K429" i="15"/>
  <c r="G417" i="7"/>
  <c r="K421" i="15"/>
  <c r="G421" i="7"/>
  <c r="K425" i="15"/>
  <c r="G337" i="7"/>
  <c r="K341" i="15"/>
  <c r="G305" i="7"/>
  <c r="K309" i="15"/>
  <c r="G253" i="7"/>
  <c r="K257" i="15"/>
  <c r="G237" i="7"/>
  <c r="K241" i="15"/>
  <c r="G361" i="7"/>
  <c r="K365" i="15"/>
  <c r="G325" i="7"/>
  <c r="K329" i="15"/>
  <c r="G359" i="7"/>
  <c r="K363" i="15"/>
  <c r="G251" i="7"/>
  <c r="K255" i="15"/>
  <c r="G235" i="7"/>
  <c r="K239" i="15"/>
  <c r="G219" i="7"/>
  <c r="K223" i="15"/>
  <c r="G225" i="7"/>
  <c r="K229" i="15"/>
  <c r="G221" i="7"/>
  <c r="K225" i="15"/>
  <c r="G217" i="7"/>
  <c r="K221" i="15"/>
  <c r="G213" i="7"/>
  <c r="K217" i="15"/>
  <c r="G209" i="7"/>
  <c r="K213" i="15"/>
  <c r="G205" i="7"/>
  <c r="K209" i="15"/>
  <c r="G201" i="7"/>
  <c r="K205" i="15"/>
  <c r="G169" i="7"/>
  <c r="K173" i="15"/>
  <c r="G137" i="7"/>
  <c r="K141" i="15"/>
  <c r="G105" i="7"/>
  <c r="K109" i="15"/>
  <c r="G94" i="7"/>
  <c r="K98" i="15"/>
  <c r="G123" i="7"/>
  <c r="K127" i="15"/>
  <c r="G187" i="7"/>
  <c r="K191" i="15"/>
  <c r="G155" i="7"/>
  <c r="K159" i="15"/>
  <c r="G183" i="7"/>
  <c r="K187" i="15"/>
  <c r="G151" i="7"/>
  <c r="K155" i="15"/>
  <c r="G119" i="7"/>
  <c r="K123" i="15"/>
  <c r="G82" i="7"/>
  <c r="K86" i="15"/>
  <c r="G63" i="7"/>
  <c r="K67" i="15"/>
  <c r="G1051" i="7"/>
  <c r="K1055" i="15"/>
  <c r="G1043" i="7"/>
  <c r="K1047" i="15"/>
  <c r="G1037" i="7"/>
  <c r="K1041" i="15"/>
  <c r="G540" i="7"/>
  <c r="K544" i="15"/>
  <c r="G510" i="7"/>
  <c r="K514" i="15"/>
  <c r="G478" i="7"/>
  <c r="K482" i="15"/>
  <c r="G446" i="7"/>
  <c r="K450" i="15"/>
  <c r="G399" i="7"/>
  <c r="K403" i="15"/>
  <c r="G374" i="7"/>
  <c r="K378" i="15"/>
  <c r="G269" i="7"/>
  <c r="K273" i="15"/>
  <c r="G252" i="7"/>
  <c r="K256" i="15"/>
  <c r="G1044" i="7"/>
  <c r="K1048" i="15"/>
  <c r="G957" i="7"/>
  <c r="K961" i="15"/>
  <c r="G949" i="7"/>
  <c r="K953" i="15"/>
  <c r="G908" i="7"/>
  <c r="K912" i="15"/>
  <c r="G857" i="7"/>
  <c r="K861" i="15"/>
  <c r="G829" i="7"/>
  <c r="K833" i="15"/>
  <c r="G813" i="7"/>
  <c r="K817" i="15"/>
  <c r="G729" i="7"/>
  <c r="K733" i="15"/>
  <c r="G666" i="7"/>
  <c r="K670" i="15"/>
  <c r="G648" i="7"/>
  <c r="K652" i="15"/>
  <c r="G596" i="7"/>
  <c r="K600" i="15"/>
  <c r="G539" i="7"/>
  <c r="K543" i="15"/>
  <c r="G512" i="7"/>
  <c r="K516" i="15"/>
  <c r="G407" i="7"/>
  <c r="K411" i="15"/>
  <c r="G377" i="7"/>
  <c r="K381" i="15"/>
  <c r="G1042" i="7"/>
  <c r="K1046" i="15"/>
  <c r="G1035" i="7"/>
  <c r="K1039" i="15"/>
  <c r="G1022" i="7"/>
  <c r="K1026" i="15"/>
  <c r="G1017" i="7"/>
  <c r="K1021" i="15"/>
  <c r="G1009" i="7"/>
  <c r="K1013" i="15"/>
  <c r="G999" i="7"/>
  <c r="K1003" i="15"/>
  <c r="G990" i="7"/>
  <c r="K994" i="15"/>
  <c r="G935" i="7"/>
  <c r="K939" i="15"/>
  <c r="G928" i="7"/>
  <c r="K932" i="15"/>
  <c r="G880" i="7"/>
  <c r="K884" i="15"/>
  <c r="G836" i="7"/>
  <c r="K840" i="15"/>
  <c r="G820" i="7"/>
  <c r="K824" i="15"/>
  <c r="G711" i="7"/>
  <c r="K715" i="15"/>
  <c r="G650" i="7"/>
  <c r="K654" i="15"/>
  <c r="G618" i="7"/>
  <c r="K622" i="15"/>
  <c r="G551" i="7"/>
  <c r="K555" i="15"/>
  <c r="G391" i="7"/>
  <c r="K395" i="15"/>
  <c r="G375" i="7"/>
  <c r="K379" i="15"/>
  <c r="G355" i="7"/>
  <c r="K359" i="15"/>
  <c r="G285" i="7"/>
  <c r="K289" i="15"/>
  <c r="G271" i="7"/>
  <c r="K275" i="15"/>
  <c r="G263" i="7"/>
  <c r="K267" i="15"/>
  <c r="G1056" i="7"/>
  <c r="K1060" i="15"/>
  <c r="G994" i="7"/>
  <c r="K998" i="15"/>
  <c r="G968" i="7"/>
  <c r="K972" i="15"/>
  <c r="G953" i="7"/>
  <c r="K957" i="15"/>
  <c r="G942" i="7"/>
  <c r="K946" i="15"/>
  <c r="G907" i="7"/>
  <c r="K911" i="15"/>
  <c r="G855" i="7"/>
  <c r="K859" i="15"/>
  <c r="G834" i="7"/>
  <c r="K838" i="15"/>
  <c r="G772" i="7"/>
  <c r="K776" i="15"/>
  <c r="G726" i="7"/>
  <c r="K730" i="15"/>
  <c r="G715" i="7"/>
  <c r="K719" i="15"/>
  <c r="G667" i="7"/>
  <c r="K671" i="15"/>
  <c r="G545" i="7"/>
  <c r="K549" i="15"/>
  <c r="G99" i="7"/>
  <c r="K103" i="15"/>
  <c r="G89" i="7"/>
  <c r="K93" i="15"/>
  <c r="G69" i="7"/>
  <c r="K73" i="15"/>
  <c r="G299" i="7"/>
  <c r="K303" i="15"/>
  <c r="G76" i="7"/>
  <c r="K80" i="15"/>
  <c r="G504" i="7"/>
  <c r="K508" i="15"/>
  <c r="G91" i="7"/>
  <c r="K95" i="15"/>
  <c r="G383" i="7"/>
  <c r="K387" i="15"/>
  <c r="G276" i="7"/>
  <c r="K280" i="15"/>
  <c r="G72" i="7"/>
  <c r="K76" i="15"/>
  <c r="G1053" i="7"/>
  <c r="K1057" i="15"/>
  <c r="G961" i="7"/>
  <c r="K965" i="15"/>
  <c r="G989" i="7"/>
  <c r="K993" i="15"/>
  <c r="G974" i="7"/>
  <c r="K978" i="15"/>
  <c r="G958" i="7"/>
  <c r="K962" i="15"/>
  <c r="G916" i="7"/>
  <c r="K920" i="15"/>
  <c r="G877" i="7"/>
  <c r="K881" i="15"/>
  <c r="G860" i="7"/>
  <c r="K864" i="15"/>
  <c r="G847" i="7"/>
  <c r="K851" i="15"/>
  <c r="G831" i="7"/>
  <c r="K835" i="15"/>
  <c r="G815" i="7"/>
  <c r="K819" i="15"/>
  <c r="G759" i="7"/>
  <c r="K763" i="15"/>
  <c r="G743" i="7"/>
  <c r="K747" i="15"/>
  <c r="G727" i="7"/>
  <c r="K731" i="15"/>
  <c r="G702" i="7"/>
  <c r="K706" i="15"/>
  <c r="G730" i="7"/>
  <c r="K734" i="15"/>
  <c r="G651" i="7"/>
  <c r="K655" i="15"/>
  <c r="G635" i="7"/>
  <c r="K639" i="15"/>
  <c r="G619" i="7"/>
  <c r="K623" i="15"/>
  <c r="G682" i="7"/>
  <c r="K686" i="15"/>
  <c r="G661" i="7"/>
  <c r="K665" i="15"/>
  <c r="G645" i="7"/>
  <c r="K649" i="15"/>
  <c r="G629" i="7"/>
  <c r="K633" i="15"/>
  <c r="G613" i="7"/>
  <c r="K617" i="15"/>
  <c r="G585" i="7"/>
  <c r="K589" i="15"/>
  <c r="G553" i="7"/>
  <c r="K557" i="15"/>
  <c r="G538" i="7"/>
  <c r="K542" i="15"/>
  <c r="G523" i="7"/>
  <c r="K527" i="15"/>
  <c r="G507" i="7"/>
  <c r="K511" i="15"/>
  <c r="G491" i="7"/>
  <c r="K495" i="15"/>
  <c r="G475" i="7"/>
  <c r="K479" i="15"/>
  <c r="G459" i="7"/>
  <c r="K463" i="15"/>
  <c r="G587" i="7"/>
  <c r="K591" i="15"/>
  <c r="G555" i="7"/>
  <c r="K559" i="15"/>
  <c r="G573" i="7"/>
  <c r="K577" i="15"/>
  <c r="G533" i="7"/>
  <c r="K537" i="15"/>
  <c r="G517" i="7"/>
  <c r="K521" i="15"/>
  <c r="G501" i="7"/>
  <c r="K505" i="15"/>
  <c r="G485" i="7"/>
  <c r="K489" i="15"/>
  <c r="G469" i="7"/>
  <c r="K473" i="15"/>
  <c r="G431" i="7"/>
  <c r="K435" i="15"/>
  <c r="G386" i="7"/>
  <c r="K390" i="15"/>
  <c r="G429" i="7"/>
  <c r="K433" i="15"/>
  <c r="G313" i="7"/>
  <c r="K317" i="15"/>
  <c r="G370" i="7"/>
  <c r="K374" i="15"/>
  <c r="G362" i="7"/>
  <c r="K366" i="15"/>
  <c r="G249" i="7"/>
  <c r="K253" i="15"/>
  <c r="G233" i="7"/>
  <c r="K237" i="15"/>
  <c r="G351" i="7"/>
  <c r="K355" i="15"/>
  <c r="G333" i="7"/>
  <c r="K337" i="15"/>
  <c r="G301" i="7"/>
  <c r="K305" i="15"/>
  <c r="G343" i="7"/>
  <c r="K347" i="15"/>
  <c r="G335" i="7"/>
  <c r="K339" i="15"/>
  <c r="G327" i="7"/>
  <c r="K331" i="15"/>
  <c r="G319" i="7"/>
  <c r="K323" i="15"/>
  <c r="G311" i="7"/>
  <c r="K315" i="15"/>
  <c r="G303" i="7"/>
  <c r="K307" i="15"/>
  <c r="G288" i="7"/>
  <c r="K292" i="15"/>
  <c r="G247" i="7"/>
  <c r="K251" i="15"/>
  <c r="G231" i="7"/>
  <c r="K235" i="15"/>
  <c r="G215" i="7"/>
  <c r="K219" i="15"/>
  <c r="G193" i="7"/>
  <c r="K197" i="15"/>
  <c r="G161" i="7"/>
  <c r="K165" i="15"/>
  <c r="G129" i="7"/>
  <c r="K133" i="15"/>
  <c r="G103" i="7"/>
  <c r="K107" i="15"/>
  <c r="G93" i="7"/>
  <c r="K97" i="15"/>
  <c r="G139" i="7"/>
  <c r="K143" i="15"/>
  <c r="G195" i="7"/>
  <c r="K199" i="15"/>
  <c r="G163" i="7"/>
  <c r="K167" i="15"/>
  <c r="G115" i="7"/>
  <c r="K119" i="15"/>
  <c r="G102" i="7"/>
  <c r="K106" i="15"/>
  <c r="G191" i="7"/>
  <c r="K195" i="15"/>
  <c r="G159" i="7"/>
  <c r="K163" i="15"/>
  <c r="G127" i="7"/>
  <c r="K131" i="15"/>
  <c r="G75" i="7"/>
  <c r="K79" i="15"/>
  <c r="G993" i="7"/>
  <c r="K997" i="15"/>
  <c r="G980" i="7"/>
  <c r="K984" i="15"/>
  <c r="G941" i="7"/>
  <c r="K945" i="15"/>
  <c r="G869" i="7"/>
  <c r="K873" i="15"/>
  <c r="G848" i="7"/>
  <c r="K852" i="15"/>
  <c r="G832" i="7"/>
  <c r="K836" i="15"/>
  <c r="G816" i="7"/>
  <c r="K820" i="15"/>
  <c r="G788" i="7"/>
  <c r="K792" i="15"/>
  <c r="G687" i="7"/>
  <c r="K691" i="15"/>
  <c r="G534" i="7"/>
  <c r="K538" i="15"/>
  <c r="G502" i="7"/>
  <c r="K506" i="15"/>
  <c r="G470" i="7"/>
  <c r="K474" i="15"/>
  <c r="G390" i="7"/>
  <c r="K394" i="15"/>
  <c r="G373" i="7"/>
  <c r="K377" i="15"/>
  <c r="G822" i="7"/>
  <c r="K826" i="15"/>
  <c r="G796" i="7"/>
  <c r="K800" i="15"/>
  <c r="G770" i="7"/>
  <c r="K774" i="15"/>
  <c r="G744" i="7"/>
  <c r="K748" i="15"/>
  <c r="G725" i="7"/>
  <c r="K729" i="15"/>
  <c r="G706" i="7"/>
  <c r="K710" i="15"/>
  <c r="G701" i="7"/>
  <c r="K705" i="15"/>
  <c r="G673" i="7"/>
  <c r="K677" i="15"/>
  <c r="G665" i="7"/>
  <c r="K669" i="15"/>
  <c r="G640" i="7"/>
  <c r="K644" i="15"/>
  <c r="G588" i="7"/>
  <c r="K592" i="15"/>
  <c r="G536" i="7"/>
  <c r="K540" i="15"/>
  <c r="G295" i="7"/>
  <c r="K299" i="15"/>
  <c r="G289" i="7"/>
  <c r="K293" i="15"/>
  <c r="G1040" i="7"/>
  <c r="K1044" i="15"/>
  <c r="G979" i="7"/>
  <c r="K983" i="15"/>
  <c r="G944" i="7"/>
  <c r="K948" i="15"/>
  <c r="G934" i="7"/>
  <c r="K938" i="15"/>
  <c r="G919" i="7"/>
  <c r="K923" i="15"/>
  <c r="G879" i="7"/>
  <c r="K883" i="15"/>
  <c r="G800" i="7"/>
  <c r="K804" i="15"/>
  <c r="G748" i="7"/>
  <c r="K752" i="15"/>
  <c r="G685" i="7"/>
  <c r="K689" i="15"/>
  <c r="G642" i="7"/>
  <c r="K646" i="15"/>
  <c r="G562" i="7"/>
  <c r="K566" i="15"/>
  <c r="G986" i="7"/>
  <c r="K990" i="15"/>
  <c r="G911" i="7"/>
  <c r="K915" i="15"/>
  <c r="G906" i="7"/>
  <c r="K910" i="15"/>
  <c r="G884" i="7"/>
  <c r="K888" i="15"/>
  <c r="G854" i="7"/>
  <c r="K858" i="15"/>
  <c r="G849" i="7"/>
  <c r="K853" i="15"/>
  <c r="G480" i="7"/>
  <c r="K484" i="15"/>
  <c r="G393" i="7"/>
  <c r="K397" i="15"/>
  <c r="G83" i="7"/>
  <c r="K87" i="15"/>
  <c r="G279" i="7"/>
  <c r="K283" i="15"/>
  <c r="G236" i="7"/>
  <c r="K240" i="15"/>
  <c r="G254" i="7"/>
  <c r="K258" i="15"/>
  <c r="G488" i="7"/>
  <c r="K492" i="15"/>
  <c r="G392" i="7"/>
  <c r="K396" i="15"/>
  <c r="G1049" i="7"/>
  <c r="K1053" i="15"/>
  <c r="G924" i="7"/>
  <c r="K928" i="15"/>
  <c r="G889" i="7"/>
  <c r="K893" i="15"/>
  <c r="G920" i="7"/>
  <c r="K924" i="15"/>
  <c r="G859" i="7"/>
  <c r="K863" i="15"/>
  <c r="G843" i="7"/>
  <c r="K847" i="15"/>
  <c r="G827" i="7"/>
  <c r="K831" i="15"/>
  <c r="G811" i="7"/>
  <c r="K815" i="15"/>
  <c r="G775" i="7"/>
  <c r="K779" i="15"/>
  <c r="G771" i="7"/>
  <c r="K775" i="15"/>
  <c r="G755" i="7"/>
  <c r="K759" i="15"/>
  <c r="G739" i="7"/>
  <c r="K743" i="15"/>
  <c r="G723" i="7"/>
  <c r="K727" i="15"/>
  <c r="G758" i="7"/>
  <c r="K762" i="15"/>
  <c r="G754" i="7"/>
  <c r="K758" i="15"/>
  <c r="G750" i="7"/>
  <c r="K754" i="15"/>
  <c r="G746" i="7"/>
  <c r="K750" i="15"/>
  <c r="G742" i="7"/>
  <c r="K746" i="15"/>
  <c r="G738" i="7"/>
  <c r="K742" i="15"/>
  <c r="G734" i="7"/>
  <c r="K738" i="15"/>
  <c r="G698" i="7"/>
  <c r="K702" i="15"/>
  <c r="G699" i="7"/>
  <c r="K703" i="15"/>
  <c r="G683" i="7"/>
  <c r="K687" i="15"/>
  <c r="G679" i="7"/>
  <c r="K683" i="15"/>
  <c r="G663" i="7"/>
  <c r="K667" i="15"/>
  <c r="G647" i="7"/>
  <c r="K651" i="15"/>
  <c r="G631" i="7"/>
  <c r="K635" i="15"/>
  <c r="G686" i="7"/>
  <c r="K690" i="15"/>
  <c r="G657" i="7"/>
  <c r="K661" i="15"/>
  <c r="G641" i="7"/>
  <c r="K645" i="15"/>
  <c r="G625" i="7"/>
  <c r="K629" i="15"/>
  <c r="G609" i="7"/>
  <c r="K613" i="15"/>
  <c r="G599" i="7"/>
  <c r="K603" i="15"/>
  <c r="G591" i="7"/>
  <c r="K595" i="15"/>
  <c r="G583" i="7"/>
  <c r="K587" i="15"/>
  <c r="G575" i="7"/>
  <c r="K579" i="15"/>
  <c r="G567" i="7"/>
  <c r="K571" i="15"/>
  <c r="G559" i="7"/>
  <c r="K563" i="15"/>
  <c r="G577" i="7"/>
  <c r="K581" i="15"/>
  <c r="G535" i="7"/>
  <c r="K539" i="15"/>
  <c r="G519" i="7"/>
  <c r="K523" i="15"/>
  <c r="G503" i="7"/>
  <c r="K507" i="15"/>
  <c r="G487" i="7"/>
  <c r="K491" i="15"/>
  <c r="G471" i="7"/>
  <c r="K475" i="15"/>
  <c r="G455" i="7"/>
  <c r="K459" i="15"/>
  <c r="G595" i="7"/>
  <c r="K599" i="15"/>
  <c r="G563" i="7"/>
  <c r="K567" i="15"/>
  <c r="G615" i="7"/>
  <c r="K619" i="15"/>
  <c r="G611" i="7"/>
  <c r="K615" i="15"/>
  <c r="G607" i="7"/>
  <c r="K611" i="15"/>
  <c r="G603" i="7"/>
  <c r="K607" i="15"/>
  <c r="G581" i="7"/>
  <c r="K585" i="15"/>
  <c r="G546" i="7"/>
  <c r="K550" i="15"/>
  <c r="G529" i="7"/>
  <c r="K533" i="15"/>
  <c r="G513" i="7"/>
  <c r="K517" i="15"/>
  <c r="G497" i="7"/>
  <c r="K501" i="15"/>
  <c r="G481" i="7"/>
  <c r="K485" i="15"/>
  <c r="G465" i="7"/>
  <c r="K469" i="15"/>
  <c r="G423" i="7"/>
  <c r="K427" i="15"/>
  <c r="G385" i="7"/>
  <c r="K389" i="15"/>
  <c r="G437" i="7"/>
  <c r="K441" i="15"/>
  <c r="G353" i="7"/>
  <c r="K357" i="15"/>
  <c r="G321" i="7"/>
  <c r="K325" i="15"/>
  <c r="G296" i="7"/>
  <c r="K300" i="15"/>
  <c r="G280" i="7"/>
  <c r="K284" i="15"/>
  <c r="G264" i="7"/>
  <c r="K268" i="15"/>
  <c r="G245" i="7"/>
  <c r="K249" i="15"/>
  <c r="G229" i="7"/>
  <c r="K233" i="15"/>
  <c r="G341" i="7"/>
  <c r="K345" i="15"/>
  <c r="G309" i="7"/>
  <c r="K313" i="15"/>
  <c r="G354" i="7"/>
  <c r="K358" i="15"/>
  <c r="G345" i="7"/>
  <c r="K349" i="15"/>
  <c r="G272" i="7"/>
  <c r="K276" i="15"/>
  <c r="G259" i="7"/>
  <c r="K263" i="15"/>
  <c r="G243" i="7"/>
  <c r="K247" i="15"/>
  <c r="G227" i="7"/>
  <c r="K231" i="15"/>
  <c r="G211" i="7"/>
  <c r="K215" i="15"/>
  <c r="G185" i="7"/>
  <c r="K189" i="15"/>
  <c r="G153" i="7"/>
  <c r="K157" i="15"/>
  <c r="G121" i="7"/>
  <c r="K125" i="15"/>
  <c r="G78" i="7"/>
  <c r="K82" i="15"/>
  <c r="G203" i="7"/>
  <c r="K207" i="15"/>
  <c r="G171" i="7"/>
  <c r="K175" i="15"/>
  <c r="G131" i="7"/>
  <c r="K135" i="15"/>
  <c r="G199" i="7"/>
  <c r="K203" i="15"/>
  <c r="G167" i="7"/>
  <c r="K171" i="15"/>
  <c r="G135" i="7"/>
  <c r="K139" i="15"/>
  <c r="G71" i="7"/>
  <c r="K75" i="15"/>
  <c r="G783" i="7"/>
  <c r="K787" i="15"/>
  <c r="G542" i="7"/>
  <c r="K546" i="15"/>
  <c r="G526" i="7"/>
  <c r="K530" i="15"/>
  <c r="G494" i="7"/>
  <c r="K498" i="15"/>
  <c r="G389" i="7"/>
  <c r="K393" i="15"/>
  <c r="G372" i="7"/>
  <c r="K376" i="15"/>
  <c r="G349" i="7"/>
  <c r="K353" i="15"/>
  <c r="G284" i="7"/>
  <c r="K288" i="15"/>
  <c r="G1052" i="7"/>
  <c r="K1056" i="15"/>
  <c r="G976" i="7"/>
  <c r="K980" i="15"/>
  <c r="G912" i="7"/>
  <c r="K916" i="15"/>
  <c r="G904" i="7"/>
  <c r="K908" i="15"/>
  <c r="G863" i="7"/>
  <c r="K867" i="15"/>
  <c r="G821" i="7"/>
  <c r="K825" i="15"/>
  <c r="G808" i="7"/>
  <c r="K812" i="15"/>
  <c r="G705" i="7"/>
  <c r="K709" i="15"/>
  <c r="G670" i="7"/>
  <c r="K674" i="15"/>
  <c r="G664" i="7"/>
  <c r="K668" i="15"/>
  <c r="G632" i="7"/>
  <c r="K636" i="15"/>
  <c r="G580" i="7"/>
  <c r="K584" i="15"/>
  <c r="G560" i="7"/>
  <c r="K564" i="15"/>
  <c r="G544" i="7"/>
  <c r="K548" i="15"/>
  <c r="G528" i="7"/>
  <c r="K532" i="15"/>
  <c r="G410" i="7"/>
  <c r="K414" i="15"/>
  <c r="G395" i="7"/>
  <c r="K399" i="15"/>
  <c r="G371" i="7"/>
  <c r="K375" i="15"/>
  <c r="G347" i="7"/>
  <c r="K351" i="15"/>
  <c r="G1039" i="7"/>
  <c r="K1043" i="15"/>
  <c r="G1020" i="7"/>
  <c r="K1024" i="15"/>
  <c r="G1013" i="7"/>
  <c r="K1017" i="15"/>
  <c r="G992" i="7"/>
  <c r="K996" i="15"/>
  <c r="G940" i="7"/>
  <c r="K944" i="15"/>
  <c r="G933" i="7"/>
  <c r="K937" i="15"/>
  <c r="G898" i="7"/>
  <c r="K902" i="15"/>
  <c r="G878" i="7"/>
  <c r="K882" i="15"/>
  <c r="G844" i="7"/>
  <c r="K848" i="15"/>
  <c r="G828" i="7"/>
  <c r="K832" i="15"/>
  <c r="G784" i="7"/>
  <c r="K788" i="15"/>
  <c r="G697" i="7"/>
  <c r="K701" i="15"/>
  <c r="G634" i="7"/>
  <c r="K638" i="15"/>
  <c r="G543" i="7"/>
  <c r="K547" i="15"/>
  <c r="G261" i="7"/>
  <c r="K265" i="15"/>
  <c r="G1021" i="7"/>
  <c r="K1025" i="15"/>
  <c r="G975" i="7"/>
  <c r="K979" i="15"/>
  <c r="G946" i="7"/>
  <c r="K950" i="15"/>
  <c r="G903" i="7"/>
  <c r="K907" i="15"/>
  <c r="G896" i="7"/>
  <c r="K900" i="15"/>
  <c r="G883" i="7"/>
  <c r="K887" i="15"/>
  <c r="G862" i="7"/>
  <c r="K866" i="15"/>
  <c r="G852" i="7"/>
  <c r="K856" i="15"/>
  <c r="G842" i="7"/>
  <c r="K846" i="15"/>
  <c r="G691" i="7"/>
  <c r="K695" i="15"/>
  <c r="G671" i="7"/>
  <c r="K675" i="15"/>
  <c r="G537" i="7"/>
  <c r="K541" i="15"/>
  <c r="G380" i="7"/>
  <c r="K384" i="15"/>
  <c r="G277" i="7"/>
  <c r="K281" i="15"/>
  <c r="G101" i="7"/>
  <c r="K105" i="15"/>
  <c r="G81" i="7"/>
  <c r="K85" i="15"/>
  <c r="G246" i="7"/>
  <c r="K250" i="15"/>
  <c r="G230" i="7"/>
  <c r="K234" i="15"/>
  <c r="G68" i="7"/>
  <c r="K72" i="15"/>
  <c r="G472" i="7"/>
  <c r="K476" i="15"/>
  <c r="G382" i="7"/>
  <c r="K386" i="15"/>
  <c r="G79" i="7"/>
  <c r="K83" i="15"/>
  <c r="G1036" i="7"/>
  <c r="K1040" i="15"/>
  <c r="G1024" i="7"/>
  <c r="K1028" i="15"/>
  <c r="G977" i="7"/>
  <c r="K981" i="15"/>
  <c r="G1004" i="7"/>
  <c r="K1008" i="15"/>
  <c r="G988" i="7"/>
  <c r="K992" i="15"/>
  <c r="G973" i="7"/>
  <c r="K977" i="15"/>
  <c r="G970" i="7"/>
  <c r="K974" i="15"/>
  <c r="G954" i="7"/>
  <c r="K958" i="15"/>
  <c r="G948" i="7"/>
  <c r="K952" i="15"/>
  <c r="G960" i="7"/>
  <c r="K964" i="15"/>
  <c r="G1045" i="7"/>
  <c r="K1049" i="15"/>
  <c r="G1033" i="7"/>
  <c r="K1037" i="15"/>
  <c r="G1001" i="7"/>
  <c r="K1005" i="15"/>
  <c r="G984" i="7"/>
  <c r="K988" i="15"/>
  <c r="G969" i="7"/>
  <c r="K973" i="15"/>
  <c r="G982" i="7"/>
  <c r="K986" i="15"/>
  <c r="G966" i="7"/>
  <c r="K970" i="15"/>
  <c r="G950" i="7"/>
  <c r="K954" i="15"/>
  <c r="G987" i="7"/>
  <c r="K991" i="15"/>
  <c r="G899" i="7"/>
  <c r="K903" i="15"/>
  <c r="G885" i="7"/>
  <c r="K889" i="15"/>
  <c r="G873" i="7"/>
  <c r="K877" i="15"/>
  <c r="G839" i="7"/>
  <c r="K843" i="15"/>
  <c r="G823" i="7"/>
  <c r="K827" i="15"/>
  <c r="G774" i="7"/>
  <c r="K778" i="15"/>
  <c r="G762" i="7"/>
  <c r="K766" i="15"/>
  <c r="G751" i="7"/>
  <c r="K755" i="15"/>
  <c r="G735" i="7"/>
  <c r="K739" i="15"/>
  <c r="G718" i="7"/>
  <c r="K722" i="15"/>
  <c r="G714" i="7"/>
  <c r="K718" i="15"/>
  <c r="G681" i="7"/>
  <c r="K685" i="15"/>
  <c r="G659" i="7"/>
  <c r="K663" i="15"/>
  <c r="G643" i="7"/>
  <c r="K647" i="15"/>
  <c r="G627" i="7"/>
  <c r="K631" i="15"/>
  <c r="G653" i="7"/>
  <c r="K657" i="15"/>
  <c r="G637" i="7"/>
  <c r="K641" i="15"/>
  <c r="G621" i="7"/>
  <c r="K625" i="15"/>
  <c r="G605" i="7"/>
  <c r="K609" i="15"/>
  <c r="G601" i="7"/>
  <c r="K605" i="15"/>
  <c r="G569" i="7"/>
  <c r="K573" i="15"/>
  <c r="G531" i="7"/>
  <c r="K535" i="15"/>
  <c r="G515" i="7"/>
  <c r="K519" i="15"/>
  <c r="G499" i="7"/>
  <c r="K503" i="15"/>
  <c r="G483" i="7"/>
  <c r="K487" i="15"/>
  <c r="G467" i="7"/>
  <c r="K471" i="15"/>
  <c r="G451" i="7"/>
  <c r="K455" i="15"/>
  <c r="G571" i="7"/>
  <c r="K575" i="15"/>
  <c r="G589" i="7"/>
  <c r="K593" i="15"/>
  <c r="G557" i="7"/>
  <c r="K561" i="15"/>
  <c r="G525" i="7"/>
  <c r="K529" i="15"/>
  <c r="G509" i="7"/>
  <c r="K513" i="15"/>
  <c r="G493" i="7"/>
  <c r="K497" i="15"/>
  <c r="G477" i="7"/>
  <c r="K481" i="15"/>
  <c r="G461" i="7"/>
  <c r="K465" i="15"/>
  <c r="G457" i="7"/>
  <c r="K461" i="15"/>
  <c r="G453" i="7"/>
  <c r="K457" i="15"/>
  <c r="G449" i="7"/>
  <c r="K453" i="15"/>
  <c r="G447" i="7"/>
  <c r="K451" i="15"/>
  <c r="G415" i="7"/>
  <c r="K419" i="15"/>
  <c r="G402" i="7"/>
  <c r="K406" i="15"/>
  <c r="G443" i="7"/>
  <c r="K447" i="15"/>
  <c r="G435" i="7"/>
  <c r="K439" i="15"/>
  <c r="G427" i="7"/>
  <c r="K431" i="15"/>
  <c r="G419" i="7"/>
  <c r="K423" i="15"/>
  <c r="G411" i="7"/>
  <c r="K415" i="15"/>
  <c r="G394" i="7"/>
  <c r="K398" i="15"/>
  <c r="G378" i="7"/>
  <c r="K382" i="15"/>
  <c r="G445" i="7"/>
  <c r="K449" i="15"/>
  <c r="G413" i="7"/>
  <c r="K417" i="15"/>
  <c r="G329" i="7"/>
  <c r="K333" i="15"/>
  <c r="AU340" i="3"/>
  <c r="G339" i="7"/>
  <c r="K343" i="15"/>
  <c r="G331" i="7"/>
  <c r="K335" i="15"/>
  <c r="G323" i="7"/>
  <c r="K327" i="15"/>
  <c r="G315" i="7"/>
  <c r="K319" i="15"/>
  <c r="G307" i="7"/>
  <c r="K311" i="15"/>
  <c r="U240" i="3"/>
  <c r="G257" i="7"/>
  <c r="K261" i="15"/>
  <c r="G241" i="7"/>
  <c r="K245" i="15"/>
  <c r="G367" i="7"/>
  <c r="K371" i="15"/>
  <c r="G346" i="7"/>
  <c r="K350" i="15"/>
  <c r="G317" i="7"/>
  <c r="K321" i="15"/>
  <c r="G369" i="7"/>
  <c r="K373" i="15"/>
  <c r="W300" i="3"/>
  <c r="AU270" i="3"/>
  <c r="G255" i="7"/>
  <c r="K259" i="15"/>
  <c r="G239" i="7"/>
  <c r="K243" i="15"/>
  <c r="G223" i="7"/>
  <c r="K227" i="15"/>
  <c r="G207" i="7"/>
  <c r="K211" i="15"/>
  <c r="G177" i="7"/>
  <c r="K181" i="15"/>
  <c r="G145" i="7"/>
  <c r="K149" i="15"/>
  <c r="G113" i="7"/>
  <c r="K117" i="15"/>
  <c r="G107" i="7"/>
  <c r="K111" i="15"/>
  <c r="G179" i="7"/>
  <c r="K183" i="15"/>
  <c r="G147" i="7"/>
  <c r="K151" i="15"/>
  <c r="W245" i="3"/>
  <c r="G197" i="7"/>
  <c r="K201" i="15"/>
  <c r="G189" i="7"/>
  <c r="K193" i="15"/>
  <c r="G181" i="7"/>
  <c r="K185" i="15"/>
  <c r="G173" i="7"/>
  <c r="K177" i="15"/>
  <c r="G165" i="7"/>
  <c r="K169" i="15"/>
  <c r="G157" i="7"/>
  <c r="K161" i="15"/>
  <c r="G149" i="7"/>
  <c r="K153" i="15"/>
  <c r="G141" i="7"/>
  <c r="K145" i="15"/>
  <c r="G133" i="7"/>
  <c r="K137" i="15"/>
  <c r="G125" i="7"/>
  <c r="K129" i="15"/>
  <c r="G117" i="7"/>
  <c r="K121" i="15"/>
  <c r="G109" i="7"/>
  <c r="K113" i="15"/>
  <c r="G86" i="7"/>
  <c r="K90" i="15"/>
  <c r="V234" i="3"/>
  <c r="W219" i="3"/>
  <c r="G175" i="7"/>
  <c r="K179" i="15"/>
  <c r="G143" i="7"/>
  <c r="K147" i="15"/>
  <c r="G111" i="7"/>
  <c r="K115" i="15"/>
  <c r="G98" i="7"/>
  <c r="K102" i="15"/>
  <c r="G67" i="7"/>
  <c r="K71" i="15"/>
  <c r="U723" i="3"/>
  <c r="W244" i="3"/>
  <c r="V244" i="3"/>
  <c r="V239" i="3"/>
  <c r="AU490" i="3"/>
  <c r="W345" i="3"/>
  <c r="W510" i="3"/>
  <c r="U494" i="3"/>
  <c r="W992" i="3"/>
  <c r="W489" i="3"/>
  <c r="G1025" i="7"/>
  <c r="K1029" i="15"/>
  <c r="G1003" i="7"/>
  <c r="K1007" i="15"/>
  <c r="G985" i="7"/>
  <c r="K989" i="15"/>
  <c r="G945" i="7"/>
  <c r="K949" i="15"/>
  <c r="G937" i="7"/>
  <c r="K941" i="15"/>
  <c r="G900" i="7"/>
  <c r="K904" i="15"/>
  <c r="G861" i="7"/>
  <c r="K865" i="15"/>
  <c r="G840" i="7"/>
  <c r="K844" i="15"/>
  <c r="G824" i="7"/>
  <c r="K828" i="15"/>
  <c r="G807" i="7"/>
  <c r="K811" i="15"/>
  <c r="G791" i="7"/>
  <c r="K795" i="15"/>
  <c r="G782" i="7"/>
  <c r="K786" i="15"/>
  <c r="G717" i="7"/>
  <c r="K721" i="15"/>
  <c r="G541" i="7"/>
  <c r="K545" i="15"/>
  <c r="G518" i="7"/>
  <c r="K522" i="15"/>
  <c r="G486" i="7"/>
  <c r="K490" i="15"/>
  <c r="G409" i="7"/>
  <c r="K413" i="15"/>
  <c r="G283" i="7"/>
  <c r="K287" i="15"/>
  <c r="G260" i="7"/>
  <c r="K264" i="15"/>
  <c r="G830" i="7"/>
  <c r="K834" i="15"/>
  <c r="G814" i="7"/>
  <c r="K818" i="15"/>
  <c r="G799" i="7"/>
  <c r="K803" i="15"/>
  <c r="G792" i="7"/>
  <c r="K796" i="15"/>
  <c r="G713" i="7"/>
  <c r="K717" i="15"/>
  <c r="G669" i="7"/>
  <c r="K673" i="15"/>
  <c r="G656" i="7"/>
  <c r="K660" i="15"/>
  <c r="G624" i="7"/>
  <c r="K628" i="15"/>
  <c r="G552" i="7"/>
  <c r="K556" i="15"/>
  <c r="G520" i="7"/>
  <c r="K524" i="15"/>
  <c r="G293" i="7"/>
  <c r="K297" i="15"/>
  <c r="G1048" i="7"/>
  <c r="K1052" i="15"/>
  <c r="G991" i="7"/>
  <c r="K995" i="15"/>
  <c r="G972" i="7"/>
  <c r="K976" i="15"/>
  <c r="G936" i="7"/>
  <c r="K940" i="15"/>
  <c r="G915" i="7"/>
  <c r="K919" i="15"/>
  <c r="G787" i="7"/>
  <c r="K791" i="15"/>
  <c r="G768" i="7"/>
  <c r="K772" i="15"/>
  <c r="G756" i="7"/>
  <c r="K760" i="15"/>
  <c r="G721" i="7"/>
  <c r="K725" i="15"/>
  <c r="G658" i="7"/>
  <c r="K662" i="15"/>
  <c r="G626" i="7"/>
  <c r="K630" i="15"/>
  <c r="G1029" i="7"/>
  <c r="K1033" i="15"/>
  <c r="G932" i="7"/>
  <c r="K936" i="15"/>
  <c r="G902" i="7"/>
  <c r="K906" i="15"/>
  <c r="G882" i="7"/>
  <c r="K886" i="15"/>
  <c r="G856" i="7"/>
  <c r="K860" i="15"/>
  <c r="G851" i="7"/>
  <c r="K855" i="15"/>
  <c r="G841" i="7"/>
  <c r="K845" i="15"/>
  <c r="G496" i="7"/>
  <c r="K500" i="15"/>
  <c r="G464" i="7"/>
  <c r="K468" i="15"/>
  <c r="G286" i="7"/>
  <c r="K290" i="15"/>
  <c r="G90" i="7"/>
  <c r="K94" i="15"/>
  <c r="G85" i="7"/>
  <c r="K89" i="15"/>
  <c r="G77" i="7"/>
  <c r="K81" i="15"/>
  <c r="G70" i="7"/>
  <c r="K74" i="15"/>
  <c r="G97" i="7"/>
  <c r="K101" i="15"/>
  <c r="G238" i="7"/>
  <c r="K242" i="15"/>
  <c r="G381" i="7"/>
  <c r="K385" i="15"/>
  <c r="G287" i="7"/>
  <c r="K291" i="15"/>
  <c r="G95" i="7"/>
  <c r="K99" i="15"/>
  <c r="G64" i="7"/>
  <c r="K68" i="15"/>
  <c r="G275" i="7"/>
  <c r="K279" i="15"/>
  <c r="G244" i="7"/>
  <c r="K248" i="15"/>
  <c r="G300" i="7"/>
  <c r="K304" i="15"/>
  <c r="G228" i="7"/>
  <c r="K232" i="15"/>
  <c r="G444" i="7"/>
  <c r="U394" i="3"/>
  <c r="W368" i="3"/>
  <c r="G418" i="7"/>
  <c r="V315" i="3"/>
  <c r="G365" i="7"/>
  <c r="G350" i="7"/>
  <c r="U300" i="3"/>
  <c r="W270" i="3"/>
  <c r="G320" i="7"/>
  <c r="U270" i="3"/>
  <c r="AU240" i="3"/>
  <c r="G290" i="7"/>
  <c r="V240" i="3"/>
  <c r="V751" i="3"/>
  <c r="G801" i="7"/>
  <c r="U751" i="3"/>
  <c r="AU731" i="3"/>
  <c r="G781" i="7"/>
  <c r="W731" i="3"/>
  <c r="G574" i="7"/>
  <c r="U524" i="3"/>
  <c r="W497" i="3"/>
  <c r="G547" i="7"/>
  <c r="W1000" i="3"/>
  <c r="G1050" i="7"/>
  <c r="AU980" i="3"/>
  <c r="G1030" i="7"/>
  <c r="W980" i="3"/>
  <c r="V980" i="3"/>
  <c r="G996" i="7"/>
  <c r="AU946" i="3"/>
  <c r="AU723" i="3"/>
  <c r="G773" i="7"/>
  <c r="V723" i="3"/>
  <c r="W714" i="3"/>
  <c r="G764" i="7"/>
  <c r="W674" i="3"/>
  <c r="G724" i="7"/>
  <c r="V674" i="3"/>
  <c r="W669" i="3"/>
  <c r="G719" i="7"/>
  <c r="AU642" i="3"/>
  <c r="G692" i="7"/>
  <c r="W642" i="3"/>
  <c r="V642" i="3"/>
  <c r="AU622" i="3"/>
  <c r="G672" i="7"/>
  <c r="V622" i="3"/>
  <c r="U622" i="3"/>
  <c r="W622" i="3"/>
  <c r="G616" i="7"/>
  <c r="U566" i="3"/>
  <c r="G608" i="7"/>
  <c r="U558" i="3"/>
  <c r="U550" i="3"/>
  <c r="G600" i="7"/>
  <c r="W550" i="3"/>
  <c r="AU988" i="3"/>
  <c r="G1038" i="7"/>
  <c r="U988" i="3"/>
  <c r="G947" i="7"/>
  <c r="W897" i="3"/>
  <c r="AU888" i="3"/>
  <c r="G938" i="7"/>
  <c r="V888" i="3"/>
  <c r="U888" i="3"/>
  <c r="V872" i="3"/>
  <c r="G922" i="7"/>
  <c r="W815" i="3"/>
  <c r="G865" i="7"/>
  <c r="W398" i="3"/>
  <c r="G448" i="7"/>
  <c r="U370" i="3"/>
  <c r="G420" i="7"/>
  <c r="W274" i="3"/>
  <c r="G324" i="7"/>
  <c r="U274" i="3"/>
  <c r="AU248" i="3"/>
  <c r="G298" i="7"/>
  <c r="W128" i="3"/>
  <c r="G178" i="7"/>
  <c r="G158" i="7"/>
  <c r="U108" i="3"/>
  <c r="U76" i="3"/>
  <c r="G126" i="7"/>
  <c r="AU326" i="3"/>
  <c r="G376" i="7"/>
  <c r="U326" i="3"/>
  <c r="W326" i="3"/>
  <c r="W130" i="3"/>
  <c r="G180" i="7"/>
  <c r="G166" i="7"/>
  <c r="U116" i="3"/>
  <c r="W94" i="3"/>
  <c r="G144" i="7"/>
  <c r="W62" i="3"/>
  <c r="G112" i="7"/>
  <c r="AU42" i="3"/>
  <c r="G92" i="7"/>
  <c r="W37" i="3"/>
  <c r="G87" i="7"/>
  <c r="W35" i="3"/>
  <c r="U49" i="3"/>
  <c r="U27" i="3"/>
  <c r="U40" i="3"/>
  <c r="AU979" i="3"/>
  <c r="W888" i="3"/>
  <c r="U936" i="3"/>
  <c r="AU804" i="3"/>
  <c r="AU239" i="3"/>
  <c r="W236" i="3"/>
  <c r="W991" i="3"/>
  <c r="G1041" i="7"/>
  <c r="U412" i="3"/>
  <c r="G462" i="7"/>
  <c r="G442" i="7"/>
  <c r="W392" i="3"/>
  <c r="W353" i="3"/>
  <c r="G403" i="7"/>
  <c r="AU314" i="3"/>
  <c r="G364" i="7"/>
  <c r="G318" i="7"/>
  <c r="W268" i="3"/>
  <c r="W223" i="3"/>
  <c r="G273" i="7"/>
  <c r="V223" i="3"/>
  <c r="W215" i="3"/>
  <c r="G265" i="7"/>
  <c r="W803" i="3"/>
  <c r="G853" i="7"/>
  <c r="AU719" i="3"/>
  <c r="G769" i="7"/>
  <c r="V719" i="3"/>
  <c r="W719" i="3"/>
  <c r="W683" i="3"/>
  <c r="G733" i="7"/>
  <c r="W640" i="3"/>
  <c r="G690" i="7"/>
  <c r="AU977" i="3"/>
  <c r="G1027" i="7"/>
  <c r="W977" i="3"/>
  <c r="W955" i="3"/>
  <c r="G1005" i="7"/>
  <c r="V868" i="3"/>
  <c r="G918" i="7"/>
  <c r="U762" i="3"/>
  <c r="G812" i="7"/>
  <c r="G757" i="7"/>
  <c r="W707" i="3"/>
  <c r="W687" i="3"/>
  <c r="G737" i="7"/>
  <c r="AU666" i="3"/>
  <c r="G716" i="7"/>
  <c r="G689" i="7"/>
  <c r="W639" i="3"/>
  <c r="AU618" i="3"/>
  <c r="G668" i="7"/>
  <c r="W618" i="3"/>
  <c r="G614" i="7"/>
  <c r="W564" i="3"/>
  <c r="G606" i="7"/>
  <c r="W556" i="3"/>
  <c r="G598" i="7"/>
  <c r="U548" i="3"/>
  <c r="W504" i="3"/>
  <c r="G554" i="7"/>
  <c r="W337" i="3"/>
  <c r="G387" i="7"/>
  <c r="AU947" i="3"/>
  <c r="G997" i="7"/>
  <c r="V947" i="3"/>
  <c r="G955" i="7"/>
  <c r="W905" i="3"/>
  <c r="U871" i="3"/>
  <c r="G921" i="7"/>
  <c r="W860" i="3"/>
  <c r="G910" i="7"/>
  <c r="U672" i="3"/>
  <c r="G722" i="7"/>
  <c r="W657" i="3"/>
  <c r="G707" i="7"/>
  <c r="V657" i="3"/>
  <c r="U164" i="3"/>
  <c r="G214" i="7"/>
  <c r="W114" i="3"/>
  <c r="G164" i="7"/>
  <c r="U84" i="3"/>
  <c r="G134" i="7"/>
  <c r="AU46" i="3"/>
  <c r="G96" i="7"/>
  <c r="AU224" i="3"/>
  <c r="G274" i="7"/>
  <c r="W122" i="3"/>
  <c r="G172" i="7"/>
  <c r="W102" i="3"/>
  <c r="G152" i="7"/>
  <c r="W70" i="3"/>
  <c r="G120" i="7"/>
  <c r="U378" i="3"/>
  <c r="G428" i="7"/>
  <c r="G326" i="7"/>
  <c r="W276" i="3"/>
  <c r="U404" i="3"/>
  <c r="G454" i="7"/>
  <c r="W384" i="3"/>
  <c r="G434" i="7"/>
  <c r="AU338" i="3"/>
  <c r="G388" i="7"/>
  <c r="AU318" i="3"/>
  <c r="G368" i="7"/>
  <c r="W318" i="3"/>
  <c r="V318" i="3"/>
  <c r="U318" i="3"/>
  <c r="G356" i="7"/>
  <c r="V306" i="3"/>
  <c r="V298" i="3"/>
  <c r="G348" i="7"/>
  <c r="W266" i="3"/>
  <c r="G316" i="7"/>
  <c r="U266" i="3"/>
  <c r="W726" i="3"/>
  <c r="G776" i="7"/>
  <c r="AU715" i="3"/>
  <c r="G765" i="7"/>
  <c r="W715" i="3"/>
  <c r="AU654" i="3"/>
  <c r="G704" i="7"/>
  <c r="G684" i="7"/>
  <c r="U634" i="3"/>
  <c r="W528" i="3"/>
  <c r="G578" i="7"/>
  <c r="U528" i="3"/>
  <c r="W231" i="3"/>
  <c r="G281" i="7"/>
  <c r="G1023" i="7"/>
  <c r="W973" i="3"/>
  <c r="U950" i="3"/>
  <c r="G1000" i="7"/>
  <c r="AU847" i="3"/>
  <c r="G897" i="7"/>
  <c r="W847" i="3"/>
  <c r="V847" i="3"/>
  <c r="G874" i="7"/>
  <c r="U824" i="3"/>
  <c r="G612" i="7"/>
  <c r="U562" i="3"/>
  <c r="G604" i="7"/>
  <c r="U554" i="3"/>
  <c r="U540" i="3"/>
  <c r="G590" i="7"/>
  <c r="AU952" i="3"/>
  <c r="G1002" i="7"/>
  <c r="U952" i="3"/>
  <c r="G995" i="7"/>
  <c r="AU945" i="3"/>
  <c r="W893" i="3"/>
  <c r="G943" i="7"/>
  <c r="V893" i="3"/>
  <c r="G917" i="7"/>
  <c r="U867" i="3"/>
  <c r="U386" i="3"/>
  <c r="G436" i="7"/>
  <c r="W278" i="3"/>
  <c r="G328" i="7"/>
  <c r="U278" i="3"/>
  <c r="U156" i="3"/>
  <c r="G206" i="7"/>
  <c r="W112" i="3"/>
  <c r="G162" i="7"/>
  <c r="U112" i="3"/>
  <c r="U92" i="3"/>
  <c r="G142" i="7"/>
  <c r="U60" i="3"/>
  <c r="G110" i="7"/>
  <c r="AU38" i="3"/>
  <c r="G88" i="7"/>
  <c r="U172" i="3"/>
  <c r="G222" i="7"/>
  <c r="W120" i="3"/>
  <c r="G170" i="7"/>
  <c r="U120" i="3"/>
  <c r="W78" i="3"/>
  <c r="G128" i="7"/>
  <c r="U362" i="3"/>
  <c r="G412" i="7"/>
  <c r="G379" i="7"/>
  <c r="AU329" i="3"/>
  <c r="V35" i="3"/>
  <c r="AU49" i="3"/>
  <c r="V51" i="3"/>
  <c r="W27" i="3"/>
  <c r="W19" i="3"/>
  <c r="AU40" i="3"/>
  <c r="AU33" i="3"/>
  <c r="U847" i="3"/>
  <c r="V979" i="3"/>
  <c r="U236" i="3"/>
  <c r="AU614" i="3"/>
  <c r="W502" i="3"/>
  <c r="U512" i="3"/>
  <c r="W376" i="3"/>
  <c r="G426" i="7"/>
  <c r="AU358" i="3"/>
  <c r="G408" i="7"/>
  <c r="W358" i="3"/>
  <c r="U358" i="3"/>
  <c r="G366" i="7"/>
  <c r="U316" i="3"/>
  <c r="AU302" i="3"/>
  <c r="G352" i="7"/>
  <c r="V302" i="3"/>
  <c r="U302" i="3"/>
  <c r="W272" i="3"/>
  <c r="G322" i="7"/>
  <c r="AU244" i="3"/>
  <c r="G294" i="7"/>
  <c r="U244" i="3"/>
  <c r="AU232" i="3"/>
  <c r="G282" i="7"/>
  <c r="U754" i="3"/>
  <c r="G804" i="7"/>
  <c r="G785" i="7"/>
  <c r="U735" i="3"/>
  <c r="V735" i="3"/>
  <c r="G745" i="7"/>
  <c r="W695" i="3"/>
  <c r="AU662" i="3"/>
  <c r="G712" i="7"/>
  <c r="V662" i="3"/>
  <c r="W662" i="3"/>
  <c r="U526" i="3"/>
  <c r="G576" i="7"/>
  <c r="W526" i="3"/>
  <c r="V313" i="3"/>
  <c r="G363" i="7"/>
  <c r="W913" i="3"/>
  <c r="G963" i="7"/>
  <c r="U820" i="3"/>
  <c r="G870" i="7"/>
  <c r="V820" i="3"/>
  <c r="W730" i="3"/>
  <c r="G780" i="7"/>
  <c r="W699" i="3"/>
  <c r="G749" i="7"/>
  <c r="G732" i="7"/>
  <c r="V682" i="3"/>
  <c r="G695" i="7"/>
  <c r="V645" i="3"/>
  <c r="V625" i="3"/>
  <c r="G675" i="7"/>
  <c r="G610" i="7"/>
  <c r="W560" i="3"/>
  <c r="G602" i="7"/>
  <c r="W552" i="3"/>
  <c r="U532" i="3"/>
  <c r="G582" i="7"/>
  <c r="U976" i="3"/>
  <c r="G1026" i="7"/>
  <c r="V976" i="3"/>
  <c r="W873" i="3"/>
  <c r="G923" i="7"/>
  <c r="AU851" i="3"/>
  <c r="G901" i="7"/>
  <c r="G892" i="7"/>
  <c r="AU842" i="3"/>
  <c r="AU800" i="3"/>
  <c r="G850" i="7"/>
  <c r="W653" i="3"/>
  <c r="G703" i="7"/>
  <c r="W136" i="3"/>
  <c r="G186" i="7"/>
  <c r="G160" i="7"/>
  <c r="W110" i="3"/>
  <c r="U100" i="3"/>
  <c r="G150" i="7"/>
  <c r="U68" i="3"/>
  <c r="G118" i="7"/>
  <c r="G262" i="7"/>
  <c r="U212" i="3"/>
  <c r="W170" i="3"/>
  <c r="G220" i="7"/>
  <c r="W158" i="3"/>
  <c r="G208" i="7"/>
  <c r="W138" i="3"/>
  <c r="G188" i="7"/>
  <c r="G168" i="7"/>
  <c r="W118" i="3"/>
  <c r="W86" i="3"/>
  <c r="G136" i="7"/>
  <c r="W54" i="3"/>
  <c r="G104" i="7"/>
  <c r="W406" i="3"/>
  <c r="G456" i="7"/>
  <c r="W280" i="3"/>
  <c r="G330" i="7"/>
  <c r="W247" i="3"/>
  <c r="G297" i="7"/>
  <c r="AU999" i="3"/>
  <c r="W999" i="3"/>
  <c r="V999" i="3"/>
  <c r="U999" i="3"/>
  <c r="V974" i="3"/>
  <c r="U974" i="3"/>
  <c r="W974" i="3"/>
  <c r="AU974" i="3"/>
  <c r="W983" i="3"/>
  <c r="AU983" i="3"/>
  <c r="V983" i="3"/>
  <c r="U983" i="3"/>
  <c r="V938" i="3"/>
  <c r="AU938" i="3"/>
  <c r="U938" i="3"/>
  <c r="W938" i="3"/>
  <c r="AU927" i="3"/>
  <c r="W927" i="3"/>
  <c r="V927" i="3"/>
  <c r="U927" i="3"/>
  <c r="AU911" i="3"/>
  <c r="W911" i="3"/>
  <c r="V911" i="3"/>
  <c r="U911" i="3"/>
  <c r="W827" i="3"/>
  <c r="V827" i="3"/>
  <c r="U827" i="3"/>
  <c r="AU827" i="3"/>
  <c r="V818" i="3"/>
  <c r="U818" i="3"/>
  <c r="W818" i="3"/>
  <c r="AU818" i="3"/>
  <c r="U809" i="3"/>
  <c r="AU809" i="3"/>
  <c r="W809" i="3"/>
  <c r="V809" i="3"/>
  <c r="U724" i="3"/>
  <c r="AU724" i="3"/>
  <c r="W724" i="3"/>
  <c r="V724" i="3"/>
  <c r="AU712" i="3"/>
  <c r="W712" i="3"/>
  <c r="V712" i="3"/>
  <c r="U712" i="3"/>
  <c r="V721" i="3"/>
  <c r="AU721" i="3"/>
  <c r="W721" i="3"/>
  <c r="U721" i="3"/>
  <c r="AU701" i="3"/>
  <c r="W701" i="3"/>
  <c r="V701" i="3"/>
  <c r="U701" i="3"/>
  <c r="AU685" i="3"/>
  <c r="W685" i="3"/>
  <c r="V685" i="3"/>
  <c r="U685" i="3"/>
  <c r="W708" i="3"/>
  <c r="V708" i="3"/>
  <c r="U708" i="3"/>
  <c r="AU708" i="3"/>
  <c r="W692" i="3"/>
  <c r="V692" i="3"/>
  <c r="U692" i="3"/>
  <c r="AU692" i="3"/>
  <c r="V664" i="3"/>
  <c r="U664" i="3"/>
  <c r="AU664" i="3"/>
  <c r="W664" i="3"/>
  <c r="W680" i="3"/>
  <c r="V680" i="3"/>
  <c r="AU680" i="3"/>
  <c r="U680" i="3"/>
  <c r="W649" i="3"/>
  <c r="AU649" i="3"/>
  <c r="V649" i="3"/>
  <c r="U649" i="3"/>
  <c r="W629" i="3"/>
  <c r="V629" i="3"/>
  <c r="U629" i="3"/>
  <c r="AU629" i="3"/>
  <c r="AU609" i="3"/>
  <c r="W609" i="3"/>
  <c r="V609" i="3"/>
  <c r="U609" i="3"/>
  <c r="AU593" i="3"/>
  <c r="W593" i="3"/>
  <c r="V593" i="3"/>
  <c r="U593" i="3"/>
  <c r="AU577" i="3"/>
  <c r="W577" i="3"/>
  <c r="V577" i="3"/>
  <c r="U577" i="3"/>
  <c r="V611" i="3"/>
  <c r="U611" i="3"/>
  <c r="AU611" i="3"/>
  <c r="W611" i="3"/>
  <c r="V603" i="3"/>
  <c r="U603" i="3"/>
  <c r="AU603" i="3"/>
  <c r="W603" i="3"/>
  <c r="V595" i="3"/>
  <c r="U595" i="3"/>
  <c r="AU595" i="3"/>
  <c r="W595" i="3"/>
  <c r="V587" i="3"/>
  <c r="U587" i="3"/>
  <c r="AU587" i="3"/>
  <c r="W587" i="3"/>
  <c r="V579" i="3"/>
  <c r="U579" i="3"/>
  <c r="AU579" i="3"/>
  <c r="W579" i="3"/>
  <c r="V571" i="3"/>
  <c r="U571" i="3"/>
  <c r="AU571" i="3"/>
  <c r="W571" i="3"/>
  <c r="U559" i="3"/>
  <c r="AU559" i="3"/>
  <c r="W559" i="3"/>
  <c r="V559" i="3"/>
  <c r="U527" i="3"/>
  <c r="W527" i="3"/>
  <c r="V527" i="3"/>
  <c r="AU527" i="3"/>
  <c r="AU473" i="3"/>
  <c r="W473" i="3"/>
  <c r="V473" i="3"/>
  <c r="U473" i="3"/>
  <c r="AU457" i="3"/>
  <c r="W457" i="3"/>
  <c r="V457" i="3"/>
  <c r="U457" i="3"/>
  <c r="AU441" i="3"/>
  <c r="W441" i="3"/>
  <c r="V441" i="3"/>
  <c r="U441" i="3"/>
  <c r="AU425" i="3"/>
  <c r="W425" i="3"/>
  <c r="V425" i="3"/>
  <c r="U425" i="3"/>
  <c r="AU409" i="3"/>
  <c r="W409" i="3"/>
  <c r="U409" i="3"/>
  <c r="V409" i="3"/>
  <c r="W521" i="3"/>
  <c r="U521" i="3"/>
  <c r="V521" i="3"/>
  <c r="AU521" i="3"/>
  <c r="W565" i="3"/>
  <c r="V565" i="3"/>
  <c r="U565" i="3"/>
  <c r="AU565" i="3"/>
  <c r="U531" i="3"/>
  <c r="W531" i="3"/>
  <c r="AU531" i="3"/>
  <c r="V531" i="3"/>
  <c r="V483" i="3"/>
  <c r="U483" i="3"/>
  <c r="AU483" i="3"/>
  <c r="W483" i="3"/>
  <c r="V475" i="3"/>
  <c r="U475" i="3"/>
  <c r="AU475" i="3"/>
  <c r="W475" i="3"/>
  <c r="V467" i="3"/>
  <c r="U467" i="3"/>
  <c r="AU467" i="3"/>
  <c r="W467" i="3"/>
  <c r="V459" i="3"/>
  <c r="U459" i="3"/>
  <c r="AU459" i="3"/>
  <c r="W459" i="3"/>
  <c r="V451" i="3"/>
  <c r="U451" i="3"/>
  <c r="AU451" i="3"/>
  <c r="W451" i="3"/>
  <c r="V443" i="3"/>
  <c r="U443" i="3"/>
  <c r="AU443" i="3"/>
  <c r="W443" i="3"/>
  <c r="V435" i="3"/>
  <c r="U435" i="3"/>
  <c r="AU435" i="3"/>
  <c r="W435" i="3"/>
  <c r="V427" i="3"/>
  <c r="U427" i="3"/>
  <c r="AU427" i="3"/>
  <c r="W427" i="3"/>
  <c r="V419" i="3"/>
  <c r="U419" i="3"/>
  <c r="AU419" i="3"/>
  <c r="W419" i="3"/>
  <c r="V403" i="3"/>
  <c r="U403" i="3"/>
  <c r="W403" i="3"/>
  <c r="AU403" i="3"/>
  <c r="W393" i="3"/>
  <c r="U393" i="3"/>
  <c r="V393" i="3"/>
  <c r="AU393" i="3"/>
  <c r="W377" i="3"/>
  <c r="U377" i="3"/>
  <c r="V377" i="3"/>
  <c r="AU377" i="3"/>
  <c r="W361" i="3"/>
  <c r="U361" i="3"/>
  <c r="V361" i="3"/>
  <c r="AU361" i="3"/>
  <c r="U395" i="3"/>
  <c r="W395" i="3"/>
  <c r="AU395" i="3"/>
  <c r="V395" i="3"/>
  <c r="U363" i="3"/>
  <c r="W363" i="3"/>
  <c r="AU363" i="3"/>
  <c r="V363" i="3"/>
  <c r="W287" i="3"/>
  <c r="U287" i="3"/>
  <c r="V287" i="3"/>
  <c r="AU287" i="3"/>
  <c r="W255" i="3"/>
  <c r="U255" i="3"/>
  <c r="V255" i="3"/>
  <c r="AU255" i="3"/>
  <c r="V320" i="3"/>
  <c r="AU320" i="3"/>
  <c r="W320" i="3"/>
  <c r="U320" i="3"/>
  <c r="U289" i="3"/>
  <c r="W289" i="3"/>
  <c r="V289" i="3"/>
  <c r="AU289" i="3"/>
  <c r="U273" i="3"/>
  <c r="W273" i="3"/>
  <c r="V273" i="3"/>
  <c r="AU273" i="3"/>
  <c r="U257" i="3"/>
  <c r="W257" i="3"/>
  <c r="V257" i="3"/>
  <c r="AU257" i="3"/>
  <c r="V214" i="3"/>
  <c r="AU214" i="3"/>
  <c r="W214" i="3"/>
  <c r="U214" i="3"/>
  <c r="AU199" i="3"/>
  <c r="W199" i="3"/>
  <c r="V199" i="3"/>
  <c r="U199" i="3"/>
  <c r="AU183" i="3"/>
  <c r="W183" i="3"/>
  <c r="V183" i="3"/>
  <c r="U183" i="3"/>
  <c r="W317" i="3"/>
  <c r="AU317" i="3"/>
  <c r="V317" i="3"/>
  <c r="U317" i="3"/>
  <c r="V296" i="3"/>
  <c r="U296" i="3"/>
  <c r="W296" i="3"/>
  <c r="AU296" i="3"/>
  <c r="W267" i="3"/>
  <c r="U267" i="3"/>
  <c r="V267" i="3"/>
  <c r="AU267" i="3"/>
  <c r="V222" i="3"/>
  <c r="AU222" i="3"/>
  <c r="W222" i="3"/>
  <c r="U222" i="3"/>
  <c r="V209" i="3"/>
  <c r="U209" i="3"/>
  <c r="AU209" i="3"/>
  <c r="W209" i="3"/>
  <c r="V201" i="3"/>
  <c r="U201" i="3"/>
  <c r="AU201" i="3"/>
  <c r="W201" i="3"/>
  <c r="V193" i="3"/>
  <c r="U193" i="3"/>
  <c r="AU193" i="3"/>
  <c r="W193" i="3"/>
  <c r="V185" i="3"/>
  <c r="U185" i="3"/>
  <c r="AU185" i="3"/>
  <c r="W185" i="3"/>
  <c r="V177" i="3"/>
  <c r="U177" i="3"/>
  <c r="AU177" i="3"/>
  <c r="W177" i="3"/>
  <c r="U161" i="3"/>
  <c r="AU161" i="3"/>
  <c r="W161" i="3"/>
  <c r="V161" i="3"/>
  <c r="W163" i="3"/>
  <c r="V163" i="3"/>
  <c r="U163" i="3"/>
  <c r="AU163" i="3"/>
  <c r="W127" i="3"/>
  <c r="U127" i="3"/>
  <c r="V127" i="3"/>
  <c r="AU127" i="3"/>
  <c r="W95" i="3"/>
  <c r="U95" i="3"/>
  <c r="V95" i="3"/>
  <c r="AU95" i="3"/>
  <c r="W63" i="3"/>
  <c r="U63" i="3"/>
  <c r="V63" i="3"/>
  <c r="AU63" i="3"/>
  <c r="U57" i="3"/>
  <c r="W57" i="3"/>
  <c r="V57" i="3"/>
  <c r="AU57" i="3"/>
  <c r="U121" i="3"/>
  <c r="W121" i="3"/>
  <c r="V121" i="3"/>
  <c r="AU121" i="3"/>
  <c r="U97" i="3"/>
  <c r="W97" i="3"/>
  <c r="V97" i="3"/>
  <c r="AU97" i="3"/>
  <c r="W139" i="3"/>
  <c r="U139" i="3"/>
  <c r="V139" i="3"/>
  <c r="AU139" i="3"/>
  <c r="W107" i="3"/>
  <c r="U107" i="3"/>
  <c r="V107" i="3"/>
  <c r="AU107" i="3"/>
  <c r="W75" i="3"/>
  <c r="U75" i="3"/>
  <c r="V75" i="3"/>
  <c r="AU75" i="3"/>
  <c r="U149" i="3"/>
  <c r="W149" i="3"/>
  <c r="AU149" i="3"/>
  <c r="V149" i="3"/>
  <c r="U133" i="3"/>
  <c r="W133" i="3"/>
  <c r="AU133" i="3"/>
  <c r="V133" i="3"/>
  <c r="U117" i="3"/>
  <c r="W117" i="3"/>
  <c r="AU117" i="3"/>
  <c r="V117" i="3"/>
  <c r="U101" i="3"/>
  <c r="W101" i="3"/>
  <c r="AU101" i="3"/>
  <c r="V101" i="3"/>
  <c r="U85" i="3"/>
  <c r="W85" i="3"/>
  <c r="AU85" i="3"/>
  <c r="V85" i="3"/>
  <c r="U69" i="3"/>
  <c r="W69" i="3"/>
  <c r="AU69" i="3"/>
  <c r="V69" i="3"/>
  <c r="V32" i="3"/>
  <c r="AU32" i="3"/>
  <c r="W32" i="3"/>
  <c r="U32" i="3"/>
  <c r="V25" i="3"/>
  <c r="U25" i="3"/>
  <c r="AU25" i="3"/>
  <c r="W25" i="3"/>
  <c r="U920" i="3"/>
  <c r="AU920" i="3"/>
  <c r="W920" i="3"/>
  <c r="V920" i="3"/>
  <c r="U937" i="3"/>
  <c r="AU937" i="3"/>
  <c r="W937" i="3"/>
  <c r="V937" i="3"/>
  <c r="U889" i="3"/>
  <c r="AU889" i="3"/>
  <c r="W889" i="3"/>
  <c r="V889" i="3"/>
  <c r="W870" i="3"/>
  <c r="V870" i="3"/>
  <c r="U870" i="3"/>
  <c r="AU870" i="3"/>
  <c r="AU995" i="3"/>
  <c r="W995" i="3"/>
  <c r="V995" i="3"/>
  <c r="U995" i="3"/>
  <c r="W951" i="3"/>
  <c r="AU951" i="3"/>
  <c r="V951" i="3"/>
  <c r="U951" i="3"/>
  <c r="AU923" i="3"/>
  <c r="W923" i="3"/>
  <c r="V923" i="3"/>
  <c r="U923" i="3"/>
  <c r="U924" i="3"/>
  <c r="AU924" i="3"/>
  <c r="W924" i="3"/>
  <c r="V924" i="3"/>
  <c r="U912" i="3"/>
  <c r="AU912" i="3"/>
  <c r="W912" i="3"/>
  <c r="V912" i="3"/>
  <c r="AU904" i="3"/>
  <c r="W904" i="3"/>
  <c r="V904" i="3"/>
  <c r="U904" i="3"/>
  <c r="AU839" i="3"/>
  <c r="W839" i="3"/>
  <c r="V839" i="3"/>
  <c r="U839" i="3"/>
  <c r="V797" i="3"/>
  <c r="U797" i="3"/>
  <c r="AU797" i="3"/>
  <c r="W797" i="3"/>
  <c r="V789" i="3"/>
  <c r="U789" i="3"/>
  <c r="AU789" i="3"/>
  <c r="W789" i="3"/>
  <c r="V781" i="3"/>
  <c r="U781" i="3"/>
  <c r="AU781" i="3"/>
  <c r="W781" i="3"/>
  <c r="V773" i="3"/>
  <c r="U773" i="3"/>
  <c r="AU773" i="3"/>
  <c r="W773" i="3"/>
  <c r="V765" i="3"/>
  <c r="U765" i="3"/>
  <c r="AU765" i="3"/>
  <c r="W765" i="3"/>
  <c r="V761" i="3"/>
  <c r="U761" i="3"/>
  <c r="W761" i="3"/>
  <c r="AU761" i="3"/>
  <c r="AU697" i="3"/>
  <c r="W697" i="3"/>
  <c r="V697" i="3"/>
  <c r="U697" i="3"/>
  <c r="AU681" i="3"/>
  <c r="W681" i="3"/>
  <c r="V681" i="3"/>
  <c r="U681" i="3"/>
  <c r="V652" i="3"/>
  <c r="AU652" i="3"/>
  <c r="W652" i="3"/>
  <c r="U652" i="3"/>
  <c r="W704" i="3"/>
  <c r="V704" i="3"/>
  <c r="U704" i="3"/>
  <c r="AU704" i="3"/>
  <c r="W688" i="3"/>
  <c r="V688" i="3"/>
  <c r="U688" i="3"/>
  <c r="AU688" i="3"/>
  <c r="V648" i="3"/>
  <c r="AU648" i="3"/>
  <c r="W648" i="3"/>
  <c r="U648" i="3"/>
  <c r="W633" i="3"/>
  <c r="AU633" i="3"/>
  <c r="V633" i="3"/>
  <c r="U633" i="3"/>
  <c r="AU605" i="3"/>
  <c r="W605" i="3"/>
  <c r="V605" i="3"/>
  <c r="U605" i="3"/>
  <c r="AU589" i="3"/>
  <c r="W589" i="3"/>
  <c r="V589" i="3"/>
  <c r="U589" i="3"/>
  <c r="AU573" i="3"/>
  <c r="W573" i="3"/>
  <c r="V573" i="3"/>
  <c r="U573" i="3"/>
  <c r="V632" i="3"/>
  <c r="AU632" i="3"/>
  <c r="W632" i="3"/>
  <c r="U632" i="3"/>
  <c r="U555" i="3"/>
  <c r="AU555" i="3"/>
  <c r="W555" i="3"/>
  <c r="V555" i="3"/>
  <c r="W549" i="3"/>
  <c r="U549" i="3"/>
  <c r="V549" i="3"/>
  <c r="AU549" i="3"/>
  <c r="W533" i="3"/>
  <c r="U533" i="3"/>
  <c r="V533" i="3"/>
  <c r="AU533" i="3"/>
  <c r="W517" i="3"/>
  <c r="U517" i="3"/>
  <c r="V517" i="3"/>
  <c r="AU517" i="3"/>
  <c r="U535" i="3"/>
  <c r="W535" i="3"/>
  <c r="V535" i="3"/>
  <c r="AU535" i="3"/>
  <c r="U503" i="3"/>
  <c r="W503" i="3"/>
  <c r="V503" i="3"/>
  <c r="AU503" i="3"/>
  <c r="AU485" i="3"/>
  <c r="W485" i="3"/>
  <c r="V485" i="3"/>
  <c r="U485" i="3"/>
  <c r="AU469" i="3"/>
  <c r="W469" i="3"/>
  <c r="V469" i="3"/>
  <c r="U469" i="3"/>
  <c r="AU453" i="3"/>
  <c r="W453" i="3"/>
  <c r="V453" i="3"/>
  <c r="U453" i="3"/>
  <c r="AU437" i="3"/>
  <c r="W437" i="3"/>
  <c r="V437" i="3"/>
  <c r="U437" i="3"/>
  <c r="AU421" i="3"/>
  <c r="W421" i="3"/>
  <c r="V421" i="3"/>
  <c r="U421" i="3"/>
  <c r="AU405" i="3"/>
  <c r="W405" i="3"/>
  <c r="U405" i="3"/>
  <c r="V405" i="3"/>
  <c r="W545" i="3"/>
  <c r="U545" i="3"/>
  <c r="V545" i="3"/>
  <c r="AU545" i="3"/>
  <c r="W513" i="3"/>
  <c r="U513" i="3"/>
  <c r="V513" i="3"/>
  <c r="AU513" i="3"/>
  <c r="W561" i="3"/>
  <c r="V561" i="3"/>
  <c r="U561" i="3"/>
  <c r="AU561" i="3"/>
  <c r="U523" i="3"/>
  <c r="W523" i="3"/>
  <c r="AU523" i="3"/>
  <c r="V523" i="3"/>
  <c r="V496" i="3"/>
  <c r="AU496" i="3"/>
  <c r="W496" i="3"/>
  <c r="U496" i="3"/>
  <c r="V399" i="3"/>
  <c r="U399" i="3"/>
  <c r="W399" i="3"/>
  <c r="AU399" i="3"/>
  <c r="V336" i="3"/>
  <c r="AU336" i="3"/>
  <c r="W336" i="3"/>
  <c r="U336" i="3"/>
  <c r="U383" i="3"/>
  <c r="W383" i="3"/>
  <c r="V383" i="3"/>
  <c r="AU383" i="3"/>
  <c r="U367" i="3"/>
  <c r="W367" i="3"/>
  <c r="V367" i="3"/>
  <c r="AU367" i="3"/>
  <c r="V344" i="3"/>
  <c r="U344" i="3"/>
  <c r="AU344" i="3"/>
  <c r="W344" i="3"/>
  <c r="U387" i="3"/>
  <c r="W387" i="3"/>
  <c r="AU387" i="3"/>
  <c r="V387" i="3"/>
  <c r="W279" i="3"/>
  <c r="U279" i="3"/>
  <c r="V279" i="3"/>
  <c r="AU279" i="3"/>
  <c r="AU195" i="3"/>
  <c r="W195" i="3"/>
  <c r="V195" i="3"/>
  <c r="U195" i="3"/>
  <c r="AU179" i="3"/>
  <c r="W179" i="3"/>
  <c r="V179" i="3"/>
  <c r="U179" i="3"/>
  <c r="U311" i="3"/>
  <c r="V311" i="3"/>
  <c r="W311" i="3"/>
  <c r="AU311" i="3"/>
  <c r="W301" i="3"/>
  <c r="AU301" i="3"/>
  <c r="V301" i="3"/>
  <c r="U301" i="3"/>
  <c r="W291" i="3"/>
  <c r="U291" i="3"/>
  <c r="V291" i="3"/>
  <c r="AU291" i="3"/>
  <c r="W259" i="3"/>
  <c r="U259" i="3"/>
  <c r="V259" i="3"/>
  <c r="AU259" i="3"/>
  <c r="U285" i="3"/>
  <c r="W285" i="3"/>
  <c r="AU285" i="3"/>
  <c r="V285" i="3"/>
  <c r="U269" i="3"/>
  <c r="W269" i="3"/>
  <c r="AU269" i="3"/>
  <c r="V269" i="3"/>
  <c r="U253" i="3"/>
  <c r="W253" i="3"/>
  <c r="AU253" i="3"/>
  <c r="V253" i="3"/>
  <c r="U173" i="3"/>
  <c r="AU173" i="3"/>
  <c r="W173" i="3"/>
  <c r="V173" i="3"/>
  <c r="U157" i="3"/>
  <c r="AU157" i="3"/>
  <c r="W157" i="3"/>
  <c r="V157" i="3"/>
  <c r="W175" i="3"/>
  <c r="V175" i="3"/>
  <c r="U175" i="3"/>
  <c r="AU175" i="3"/>
  <c r="W159" i="3"/>
  <c r="V159" i="3"/>
  <c r="U159" i="3"/>
  <c r="AU159" i="3"/>
  <c r="W151" i="3"/>
  <c r="U151" i="3"/>
  <c r="V151" i="3"/>
  <c r="AU151" i="3"/>
  <c r="W119" i="3"/>
  <c r="U119" i="3"/>
  <c r="V119" i="3"/>
  <c r="AU119" i="3"/>
  <c r="W87" i="3"/>
  <c r="U87" i="3"/>
  <c r="V87" i="3"/>
  <c r="AU87" i="3"/>
  <c r="W55" i="3"/>
  <c r="U55" i="3"/>
  <c r="V55" i="3"/>
  <c r="AU55" i="3"/>
  <c r="V44" i="3"/>
  <c r="AU44" i="3"/>
  <c r="W44" i="3"/>
  <c r="U44" i="3"/>
  <c r="V28" i="3"/>
  <c r="AU28" i="3"/>
  <c r="W28" i="3"/>
  <c r="U28" i="3"/>
  <c r="U73" i="3"/>
  <c r="W73" i="3"/>
  <c r="V73" i="3"/>
  <c r="AU73" i="3"/>
  <c r="U153" i="3"/>
  <c r="W153" i="3"/>
  <c r="V153" i="3"/>
  <c r="AU153" i="3"/>
  <c r="U129" i="3"/>
  <c r="W129" i="3"/>
  <c r="V129" i="3"/>
  <c r="AU129" i="3"/>
  <c r="W147" i="3"/>
  <c r="U147" i="3"/>
  <c r="V147" i="3"/>
  <c r="AU147" i="3"/>
  <c r="W115" i="3"/>
  <c r="U115" i="3"/>
  <c r="V115" i="3"/>
  <c r="AU115" i="3"/>
  <c r="W83" i="3"/>
  <c r="U83" i="3"/>
  <c r="V83" i="3"/>
  <c r="AU83" i="3"/>
  <c r="V13" i="3"/>
  <c r="U13" i="3"/>
  <c r="AU13" i="3"/>
  <c r="W13" i="3"/>
  <c r="AU1007" i="3"/>
  <c r="W1007" i="3"/>
  <c r="V1007" i="3"/>
  <c r="U1007" i="3"/>
  <c r="V986" i="3"/>
  <c r="AU986" i="3"/>
  <c r="W986" i="3"/>
  <c r="U986" i="3"/>
  <c r="V954" i="3"/>
  <c r="AU954" i="3"/>
  <c r="W954" i="3"/>
  <c r="U954" i="3"/>
  <c r="V934" i="3"/>
  <c r="AU934" i="3"/>
  <c r="W934" i="3"/>
  <c r="U934" i="3"/>
  <c r="AU919" i="3"/>
  <c r="W919" i="3"/>
  <c r="V919" i="3"/>
  <c r="U919" i="3"/>
  <c r="W939" i="3"/>
  <c r="AU939" i="3"/>
  <c r="V939" i="3"/>
  <c r="U939" i="3"/>
  <c r="U928" i="3"/>
  <c r="AU928" i="3"/>
  <c r="W928" i="3"/>
  <c r="V928" i="3"/>
  <c r="W910" i="3"/>
  <c r="V910" i="3"/>
  <c r="U910" i="3"/>
  <c r="AU910" i="3"/>
  <c r="W914" i="3"/>
  <c r="V914" i="3"/>
  <c r="U914" i="3"/>
  <c r="AU914" i="3"/>
  <c r="W874" i="3"/>
  <c r="V874" i="3"/>
  <c r="U874" i="3"/>
  <c r="AU874" i="3"/>
  <c r="AU835" i="3"/>
  <c r="W835" i="3"/>
  <c r="V835" i="3"/>
  <c r="U835" i="3"/>
  <c r="W866" i="3"/>
  <c r="V866" i="3"/>
  <c r="U866" i="3"/>
  <c r="AU866" i="3"/>
  <c r="AU709" i="3"/>
  <c r="W709" i="3"/>
  <c r="V709" i="3"/>
  <c r="U709" i="3"/>
  <c r="AU693" i="3"/>
  <c r="W693" i="3"/>
  <c r="V693" i="3"/>
  <c r="U693" i="3"/>
  <c r="AU677" i="3"/>
  <c r="W677" i="3"/>
  <c r="U677" i="3"/>
  <c r="V677" i="3"/>
  <c r="W700" i="3"/>
  <c r="V700" i="3"/>
  <c r="U700" i="3"/>
  <c r="AU700" i="3"/>
  <c r="W684" i="3"/>
  <c r="V684" i="3"/>
  <c r="U684" i="3"/>
  <c r="AU684" i="3"/>
  <c r="AU601" i="3"/>
  <c r="W601" i="3"/>
  <c r="V601" i="3"/>
  <c r="U601" i="3"/>
  <c r="AU585" i="3"/>
  <c r="W585" i="3"/>
  <c r="V585" i="3"/>
  <c r="U585" i="3"/>
  <c r="AU569" i="3"/>
  <c r="W569" i="3"/>
  <c r="V569" i="3"/>
  <c r="U569" i="3"/>
  <c r="V636" i="3"/>
  <c r="AU636" i="3"/>
  <c r="W636" i="3"/>
  <c r="U636" i="3"/>
  <c r="V607" i="3"/>
  <c r="U607" i="3"/>
  <c r="AU607" i="3"/>
  <c r="W607" i="3"/>
  <c r="V599" i="3"/>
  <c r="U599" i="3"/>
  <c r="AU599" i="3"/>
  <c r="W599" i="3"/>
  <c r="V591" i="3"/>
  <c r="U591" i="3"/>
  <c r="AU591" i="3"/>
  <c r="W591" i="3"/>
  <c r="V583" i="3"/>
  <c r="U583" i="3"/>
  <c r="AU583" i="3"/>
  <c r="W583" i="3"/>
  <c r="V575" i="3"/>
  <c r="U575" i="3"/>
  <c r="AU575" i="3"/>
  <c r="W575" i="3"/>
  <c r="V567" i="3"/>
  <c r="U567" i="3"/>
  <c r="AU567" i="3"/>
  <c r="W567" i="3"/>
  <c r="U551" i="3"/>
  <c r="AU551" i="3"/>
  <c r="W551" i="3"/>
  <c r="V551" i="3"/>
  <c r="U543" i="3"/>
  <c r="W543" i="3"/>
  <c r="V543" i="3"/>
  <c r="AU543" i="3"/>
  <c r="U511" i="3"/>
  <c r="W511" i="3"/>
  <c r="V511" i="3"/>
  <c r="AU511" i="3"/>
  <c r="AU481" i="3"/>
  <c r="W481" i="3"/>
  <c r="V481" i="3"/>
  <c r="U481" i="3"/>
  <c r="AU465" i="3"/>
  <c r="W465" i="3"/>
  <c r="V465" i="3"/>
  <c r="U465" i="3"/>
  <c r="AU449" i="3"/>
  <c r="W449" i="3"/>
  <c r="V449" i="3"/>
  <c r="U449" i="3"/>
  <c r="AU433" i="3"/>
  <c r="W433" i="3"/>
  <c r="V433" i="3"/>
  <c r="U433" i="3"/>
  <c r="AU417" i="3"/>
  <c r="W417" i="3"/>
  <c r="V417" i="3"/>
  <c r="U417" i="3"/>
  <c r="AU401" i="3"/>
  <c r="W401" i="3"/>
  <c r="U401" i="3"/>
  <c r="V401" i="3"/>
  <c r="W537" i="3"/>
  <c r="U537" i="3"/>
  <c r="V537" i="3"/>
  <c r="AU537" i="3"/>
  <c r="W505" i="3"/>
  <c r="U505" i="3"/>
  <c r="V505" i="3"/>
  <c r="AU505" i="3"/>
  <c r="W557" i="3"/>
  <c r="V557" i="3"/>
  <c r="U557" i="3"/>
  <c r="AU557" i="3"/>
  <c r="U547" i="3"/>
  <c r="W547" i="3"/>
  <c r="AU547" i="3"/>
  <c r="V547" i="3"/>
  <c r="U515" i="3"/>
  <c r="W515" i="3"/>
  <c r="AU515" i="3"/>
  <c r="V515" i="3"/>
  <c r="V479" i="3"/>
  <c r="U479" i="3"/>
  <c r="AU479" i="3"/>
  <c r="W479" i="3"/>
  <c r="V471" i="3"/>
  <c r="U471" i="3"/>
  <c r="AU471" i="3"/>
  <c r="W471" i="3"/>
  <c r="V463" i="3"/>
  <c r="U463" i="3"/>
  <c r="AU463" i="3"/>
  <c r="W463" i="3"/>
  <c r="V455" i="3"/>
  <c r="U455" i="3"/>
  <c r="AU455" i="3"/>
  <c r="W455" i="3"/>
  <c r="V447" i="3"/>
  <c r="U447" i="3"/>
  <c r="AU447" i="3"/>
  <c r="W447" i="3"/>
  <c r="V439" i="3"/>
  <c r="U439" i="3"/>
  <c r="AU439" i="3"/>
  <c r="W439" i="3"/>
  <c r="V431" i="3"/>
  <c r="U431" i="3"/>
  <c r="AU431" i="3"/>
  <c r="W431" i="3"/>
  <c r="V423" i="3"/>
  <c r="U423" i="3"/>
  <c r="AU423" i="3"/>
  <c r="W423" i="3"/>
  <c r="V415" i="3"/>
  <c r="U415" i="3"/>
  <c r="AU415" i="3"/>
  <c r="W415" i="3"/>
  <c r="V411" i="3"/>
  <c r="U411" i="3"/>
  <c r="W411" i="3"/>
  <c r="AU411" i="3"/>
  <c r="V352" i="3"/>
  <c r="AU352" i="3"/>
  <c r="W352" i="3"/>
  <c r="U352" i="3"/>
  <c r="U335" i="3"/>
  <c r="AU335" i="3"/>
  <c r="W335" i="3"/>
  <c r="V335" i="3"/>
  <c r="W385" i="3"/>
  <c r="U385" i="3"/>
  <c r="V385" i="3"/>
  <c r="AU385" i="3"/>
  <c r="W369" i="3"/>
  <c r="U369" i="3"/>
  <c r="V369" i="3"/>
  <c r="AU369" i="3"/>
  <c r="V328" i="3"/>
  <c r="U328" i="3"/>
  <c r="AU328" i="3"/>
  <c r="W328" i="3"/>
  <c r="U379" i="3"/>
  <c r="W379" i="3"/>
  <c r="AU379" i="3"/>
  <c r="V379" i="3"/>
  <c r="U303" i="3"/>
  <c r="V303" i="3"/>
  <c r="W303" i="3"/>
  <c r="AU303" i="3"/>
  <c r="W271" i="3"/>
  <c r="U271" i="3"/>
  <c r="V271" i="3"/>
  <c r="AU271" i="3"/>
  <c r="V312" i="3"/>
  <c r="U312" i="3"/>
  <c r="W312" i="3"/>
  <c r="AU312" i="3"/>
  <c r="U281" i="3"/>
  <c r="W281" i="3"/>
  <c r="V281" i="3"/>
  <c r="AU281" i="3"/>
  <c r="U265" i="3"/>
  <c r="W265" i="3"/>
  <c r="V265" i="3"/>
  <c r="AU265" i="3"/>
  <c r="V246" i="3"/>
  <c r="AU246" i="3"/>
  <c r="W246" i="3"/>
  <c r="U246" i="3"/>
  <c r="AU207" i="3"/>
  <c r="W207" i="3"/>
  <c r="V207" i="3"/>
  <c r="U207" i="3"/>
  <c r="AU191" i="3"/>
  <c r="W191" i="3"/>
  <c r="V191" i="3"/>
  <c r="U191" i="3"/>
  <c r="W283" i="3"/>
  <c r="U283" i="3"/>
  <c r="V283" i="3"/>
  <c r="AU283" i="3"/>
  <c r="W251" i="3"/>
  <c r="U251" i="3"/>
  <c r="V251" i="3"/>
  <c r="AU251" i="3"/>
  <c r="V304" i="3"/>
  <c r="U304" i="3"/>
  <c r="AU304" i="3"/>
  <c r="W304" i="3"/>
  <c r="V238" i="3"/>
  <c r="AU238" i="3"/>
  <c r="W238" i="3"/>
  <c r="U238" i="3"/>
  <c r="V205" i="3"/>
  <c r="U205" i="3"/>
  <c r="AU205" i="3"/>
  <c r="W205" i="3"/>
  <c r="V197" i="3"/>
  <c r="U197" i="3"/>
  <c r="AU197" i="3"/>
  <c r="W197" i="3"/>
  <c r="V189" i="3"/>
  <c r="U189" i="3"/>
  <c r="AU189" i="3"/>
  <c r="W189" i="3"/>
  <c r="V181" i="3"/>
  <c r="U181" i="3"/>
  <c r="AU181" i="3"/>
  <c r="W181" i="3"/>
  <c r="U169" i="3"/>
  <c r="AU169" i="3"/>
  <c r="W169" i="3"/>
  <c r="V169" i="3"/>
  <c r="W171" i="3"/>
  <c r="V171" i="3"/>
  <c r="U171" i="3"/>
  <c r="AU171" i="3"/>
  <c r="W155" i="3"/>
  <c r="V155" i="3"/>
  <c r="U155" i="3"/>
  <c r="AU155" i="3"/>
  <c r="W143" i="3"/>
  <c r="U143" i="3"/>
  <c r="V143" i="3"/>
  <c r="AU143" i="3"/>
  <c r="W111" i="3"/>
  <c r="U111" i="3"/>
  <c r="V111" i="3"/>
  <c r="AU111" i="3"/>
  <c r="W79" i="3"/>
  <c r="U79" i="3"/>
  <c r="V79" i="3"/>
  <c r="AU79" i="3"/>
  <c r="U43" i="3"/>
  <c r="W43" i="3"/>
  <c r="AU43" i="3"/>
  <c r="V43" i="3"/>
  <c r="U89" i="3"/>
  <c r="W89" i="3"/>
  <c r="V89" i="3"/>
  <c r="AU89" i="3"/>
  <c r="U137" i="3"/>
  <c r="W137" i="3"/>
  <c r="V137" i="3"/>
  <c r="AU137" i="3"/>
  <c r="U105" i="3"/>
  <c r="W105" i="3"/>
  <c r="V105" i="3"/>
  <c r="AU105" i="3"/>
  <c r="U65" i="3"/>
  <c r="W65" i="3"/>
  <c r="V65" i="3"/>
  <c r="AU65" i="3"/>
  <c r="W123" i="3"/>
  <c r="U123" i="3"/>
  <c r="V123" i="3"/>
  <c r="AU123" i="3"/>
  <c r="W91" i="3"/>
  <c r="U91" i="3"/>
  <c r="V91" i="3"/>
  <c r="AU91" i="3"/>
  <c r="W59" i="3"/>
  <c r="U59" i="3"/>
  <c r="V59" i="3"/>
  <c r="AU59" i="3"/>
  <c r="V52" i="3"/>
  <c r="U52" i="3"/>
  <c r="AU52" i="3"/>
  <c r="W52" i="3"/>
  <c r="U141" i="3"/>
  <c r="W141" i="3"/>
  <c r="AU141" i="3"/>
  <c r="V141" i="3"/>
  <c r="U125" i="3"/>
  <c r="W125" i="3"/>
  <c r="AU125" i="3"/>
  <c r="V125" i="3"/>
  <c r="U109" i="3"/>
  <c r="W109" i="3"/>
  <c r="AU109" i="3"/>
  <c r="V109" i="3"/>
  <c r="U93" i="3"/>
  <c r="W93" i="3"/>
  <c r="AU93" i="3"/>
  <c r="V93" i="3"/>
  <c r="U77" i="3"/>
  <c r="W77" i="3"/>
  <c r="AU77" i="3"/>
  <c r="V77" i="3"/>
  <c r="U61" i="3"/>
  <c r="W61" i="3"/>
  <c r="AU61" i="3"/>
  <c r="V61" i="3"/>
  <c r="V17" i="3"/>
  <c r="AU17" i="3"/>
  <c r="W17" i="3"/>
  <c r="U17" i="3"/>
  <c r="AU1003" i="3"/>
  <c r="W1003" i="3"/>
  <c r="V1003" i="3"/>
  <c r="U1003" i="3"/>
  <c r="AU931" i="3"/>
  <c r="W931" i="3"/>
  <c r="V931" i="3"/>
  <c r="U931" i="3"/>
  <c r="AU915" i="3"/>
  <c r="W915" i="3"/>
  <c r="V915" i="3"/>
  <c r="U915" i="3"/>
  <c r="U932" i="3"/>
  <c r="AU932" i="3"/>
  <c r="W932" i="3"/>
  <c r="V932" i="3"/>
  <c r="U916" i="3"/>
  <c r="AU916" i="3"/>
  <c r="W916" i="3"/>
  <c r="V916" i="3"/>
  <c r="AU908" i="3"/>
  <c r="W908" i="3"/>
  <c r="U908" i="3"/>
  <c r="V908" i="3"/>
  <c r="AU900" i="3"/>
  <c r="W900" i="3"/>
  <c r="U900" i="3"/>
  <c r="V900" i="3"/>
  <c r="V906" i="3"/>
  <c r="U906" i="3"/>
  <c r="W906" i="3"/>
  <c r="AU906" i="3"/>
  <c r="V898" i="3"/>
  <c r="U898" i="3"/>
  <c r="W898" i="3"/>
  <c r="AU898" i="3"/>
  <c r="V849" i="3"/>
  <c r="AU849" i="3"/>
  <c r="W849" i="3"/>
  <c r="U849" i="3"/>
  <c r="AU831" i="3"/>
  <c r="W831" i="3"/>
  <c r="V831" i="3"/>
  <c r="U831" i="3"/>
  <c r="V810" i="3"/>
  <c r="AU810" i="3"/>
  <c r="W810" i="3"/>
  <c r="U810" i="3"/>
  <c r="W823" i="3"/>
  <c r="V823" i="3"/>
  <c r="AU823" i="3"/>
  <c r="U823" i="3"/>
  <c r="V814" i="3"/>
  <c r="AU814" i="3"/>
  <c r="W814" i="3"/>
  <c r="U814" i="3"/>
  <c r="V793" i="3"/>
  <c r="U793" i="3"/>
  <c r="AU793" i="3"/>
  <c r="W793" i="3"/>
  <c r="V785" i="3"/>
  <c r="U785" i="3"/>
  <c r="AU785" i="3"/>
  <c r="W785" i="3"/>
  <c r="V777" i="3"/>
  <c r="U777" i="3"/>
  <c r="AU777" i="3"/>
  <c r="W777" i="3"/>
  <c r="V769" i="3"/>
  <c r="U769" i="3"/>
  <c r="AU769" i="3"/>
  <c r="W769" i="3"/>
  <c r="V725" i="3"/>
  <c r="AU725" i="3"/>
  <c r="W725" i="3"/>
  <c r="U725" i="3"/>
  <c r="AU705" i="3"/>
  <c r="W705" i="3"/>
  <c r="V705" i="3"/>
  <c r="U705" i="3"/>
  <c r="AU689" i="3"/>
  <c r="W689" i="3"/>
  <c r="V689" i="3"/>
  <c r="U689" i="3"/>
  <c r="AU673" i="3"/>
  <c r="W673" i="3"/>
  <c r="V673" i="3"/>
  <c r="U673" i="3"/>
  <c r="V668" i="3"/>
  <c r="AU668" i="3"/>
  <c r="W668" i="3"/>
  <c r="U668" i="3"/>
  <c r="W696" i="3"/>
  <c r="V696" i="3"/>
  <c r="U696" i="3"/>
  <c r="AU696" i="3"/>
  <c r="U631" i="3"/>
  <c r="AU631" i="3"/>
  <c r="V631" i="3"/>
  <c r="W631" i="3"/>
  <c r="AU613" i="3"/>
  <c r="W613" i="3"/>
  <c r="V613" i="3"/>
  <c r="U613" i="3"/>
  <c r="AU597" i="3"/>
  <c r="W597" i="3"/>
  <c r="V597" i="3"/>
  <c r="U597" i="3"/>
  <c r="AU581" i="3"/>
  <c r="W581" i="3"/>
  <c r="V581" i="3"/>
  <c r="U581" i="3"/>
  <c r="U563" i="3"/>
  <c r="AU563" i="3"/>
  <c r="W563" i="3"/>
  <c r="V563" i="3"/>
  <c r="W541" i="3"/>
  <c r="U541" i="3"/>
  <c r="V541" i="3"/>
  <c r="AU541" i="3"/>
  <c r="W525" i="3"/>
  <c r="U525" i="3"/>
  <c r="V525" i="3"/>
  <c r="AU525" i="3"/>
  <c r="W509" i="3"/>
  <c r="U509" i="3"/>
  <c r="V509" i="3"/>
  <c r="AU509" i="3"/>
  <c r="U519" i="3"/>
  <c r="W519" i="3"/>
  <c r="V519" i="3"/>
  <c r="AU519" i="3"/>
  <c r="V488" i="3"/>
  <c r="AU488" i="3"/>
  <c r="W488" i="3"/>
  <c r="U488" i="3"/>
  <c r="AU477" i="3"/>
  <c r="W477" i="3"/>
  <c r="V477" i="3"/>
  <c r="U477" i="3"/>
  <c r="AU461" i="3"/>
  <c r="W461" i="3"/>
  <c r="V461" i="3"/>
  <c r="U461" i="3"/>
  <c r="AU445" i="3"/>
  <c r="W445" i="3"/>
  <c r="V445" i="3"/>
  <c r="U445" i="3"/>
  <c r="AU429" i="3"/>
  <c r="W429" i="3"/>
  <c r="V429" i="3"/>
  <c r="U429" i="3"/>
  <c r="AU413" i="3"/>
  <c r="W413" i="3"/>
  <c r="V413" i="3"/>
  <c r="U413" i="3"/>
  <c r="W529" i="3"/>
  <c r="U529" i="3"/>
  <c r="V529" i="3"/>
  <c r="AU529" i="3"/>
  <c r="W553" i="3"/>
  <c r="V553" i="3"/>
  <c r="U553" i="3"/>
  <c r="AU553" i="3"/>
  <c r="U539" i="3"/>
  <c r="W539" i="3"/>
  <c r="AU539" i="3"/>
  <c r="V539" i="3"/>
  <c r="U507" i="3"/>
  <c r="W507" i="3"/>
  <c r="AU507" i="3"/>
  <c r="V507" i="3"/>
  <c r="V407" i="3"/>
  <c r="U407" i="3"/>
  <c r="W407" i="3"/>
  <c r="AU407" i="3"/>
  <c r="W397" i="3"/>
  <c r="U397" i="3"/>
  <c r="V397" i="3"/>
  <c r="AU397" i="3"/>
  <c r="W389" i="3"/>
  <c r="U389" i="3"/>
  <c r="V389" i="3"/>
  <c r="AU389" i="3"/>
  <c r="W381" i="3"/>
  <c r="U381" i="3"/>
  <c r="V381" i="3"/>
  <c r="AU381" i="3"/>
  <c r="W373" i="3"/>
  <c r="U373" i="3"/>
  <c r="V373" i="3"/>
  <c r="AU373" i="3"/>
  <c r="W365" i="3"/>
  <c r="U365" i="3"/>
  <c r="V365" i="3"/>
  <c r="AU365" i="3"/>
  <c r="U351" i="3"/>
  <c r="AU351" i="3"/>
  <c r="W351" i="3"/>
  <c r="V351" i="3"/>
  <c r="U391" i="3"/>
  <c r="W391" i="3"/>
  <c r="V391" i="3"/>
  <c r="AU391" i="3"/>
  <c r="U375" i="3"/>
  <c r="W375" i="3"/>
  <c r="V375" i="3"/>
  <c r="AU375" i="3"/>
  <c r="U371" i="3"/>
  <c r="W371" i="3"/>
  <c r="AU371" i="3"/>
  <c r="V371" i="3"/>
  <c r="W263" i="3"/>
  <c r="U263" i="3"/>
  <c r="V263" i="3"/>
  <c r="AU263" i="3"/>
  <c r="V230" i="3"/>
  <c r="AU230" i="3"/>
  <c r="W230" i="3"/>
  <c r="U230" i="3"/>
  <c r="AU203" i="3"/>
  <c r="W203" i="3"/>
  <c r="V203" i="3"/>
  <c r="U203" i="3"/>
  <c r="AU187" i="3"/>
  <c r="W187" i="3"/>
  <c r="V187" i="3"/>
  <c r="U187" i="3"/>
  <c r="W275" i="3"/>
  <c r="U275" i="3"/>
  <c r="V275" i="3"/>
  <c r="AU275" i="3"/>
  <c r="U319" i="3"/>
  <c r="AU319" i="3"/>
  <c r="W319" i="3"/>
  <c r="V319" i="3"/>
  <c r="W309" i="3"/>
  <c r="AU309" i="3"/>
  <c r="V309" i="3"/>
  <c r="U309" i="3"/>
  <c r="U295" i="3"/>
  <c r="V295" i="3"/>
  <c r="AU295" i="3"/>
  <c r="W295" i="3"/>
  <c r="U293" i="3"/>
  <c r="W293" i="3"/>
  <c r="AU293" i="3"/>
  <c r="V293" i="3"/>
  <c r="U277" i="3"/>
  <c r="W277" i="3"/>
  <c r="AU277" i="3"/>
  <c r="V277" i="3"/>
  <c r="U261" i="3"/>
  <c r="W261" i="3"/>
  <c r="AU261" i="3"/>
  <c r="V261" i="3"/>
  <c r="U165" i="3"/>
  <c r="AU165" i="3"/>
  <c r="W165" i="3"/>
  <c r="V165" i="3"/>
  <c r="W167" i="3"/>
  <c r="V167" i="3"/>
  <c r="U167" i="3"/>
  <c r="AU167" i="3"/>
  <c r="W135" i="3"/>
  <c r="U135" i="3"/>
  <c r="V135" i="3"/>
  <c r="AU135" i="3"/>
  <c r="W103" i="3"/>
  <c r="U103" i="3"/>
  <c r="V103" i="3"/>
  <c r="AU103" i="3"/>
  <c r="W71" i="3"/>
  <c r="U71" i="3"/>
  <c r="V71" i="3"/>
  <c r="AU71" i="3"/>
  <c r="W53" i="3"/>
  <c r="AU53" i="3"/>
  <c r="U53" i="3"/>
  <c r="V53" i="3"/>
  <c r="U145" i="3"/>
  <c r="W145" i="3"/>
  <c r="V145" i="3"/>
  <c r="AU145" i="3"/>
  <c r="U113" i="3"/>
  <c r="W113" i="3"/>
  <c r="V113" i="3"/>
  <c r="AU113" i="3"/>
  <c r="U81" i="3"/>
  <c r="W81" i="3"/>
  <c r="V81" i="3"/>
  <c r="AU81" i="3"/>
  <c r="W131" i="3"/>
  <c r="U131" i="3"/>
  <c r="V131" i="3"/>
  <c r="AU131" i="3"/>
  <c r="W99" i="3"/>
  <c r="U99" i="3"/>
  <c r="V99" i="3"/>
  <c r="AU99" i="3"/>
  <c r="W67" i="3"/>
  <c r="U67" i="3"/>
  <c r="V67" i="3"/>
  <c r="AU67" i="3"/>
  <c r="V36" i="3"/>
  <c r="U36" i="3"/>
  <c r="AU36" i="3"/>
  <c r="W36" i="3"/>
  <c r="V48" i="3"/>
  <c r="AU48" i="3"/>
  <c r="W48" i="3"/>
  <c r="U48" i="3"/>
  <c r="V21" i="3"/>
  <c r="U21" i="3"/>
  <c r="AU21" i="3"/>
  <c r="W21" i="3"/>
  <c r="S14" i="2"/>
  <c r="S13" i="2"/>
  <c r="S12" i="2"/>
  <c r="S11" i="2"/>
  <c r="S9" i="2"/>
  <c r="B14" i="2" l="1"/>
  <c r="B13" i="2"/>
  <c r="B12" i="2"/>
  <c r="B11" i="2"/>
  <c r="B9" i="2"/>
  <c r="L61" i="15" l="1"/>
  <c r="M61" i="15"/>
  <c r="L62" i="15"/>
  <c r="M62" i="15"/>
  <c r="L63" i="15"/>
  <c r="M63" i="15"/>
  <c r="L64" i="15"/>
  <c r="M64" i="15"/>
  <c r="L65" i="15"/>
  <c r="M65" i="15"/>
  <c r="I65" i="15" l="1"/>
  <c r="H65" i="15"/>
  <c r="I64" i="15"/>
  <c r="H64" i="15"/>
  <c r="I63" i="15"/>
  <c r="H63" i="15"/>
  <c r="Q62" i="15"/>
  <c r="P62" i="15"/>
  <c r="K62" i="15"/>
  <c r="I62" i="15"/>
  <c r="H62" i="15"/>
  <c r="G62" i="15"/>
  <c r="E62" i="15"/>
  <c r="O62" i="15" s="1"/>
  <c r="C62" i="15"/>
  <c r="B62" i="15"/>
  <c r="Q61" i="15"/>
  <c r="I61" i="15"/>
  <c r="H61" i="15"/>
  <c r="G65" i="15"/>
  <c r="G64" i="15"/>
  <c r="G63" i="15"/>
  <c r="G61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N62" i="15" l="1"/>
  <c r="D62" i="15"/>
  <c r="J62" i="15"/>
  <c r="R7" i="12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R93" i="12" s="1"/>
  <c r="R94" i="12" s="1"/>
  <c r="R95" i="12" s="1"/>
  <c r="R96" i="12" s="1"/>
  <c r="R97" i="12" s="1"/>
  <c r="R98" i="12" s="1"/>
  <c r="R99" i="12" s="1"/>
  <c r="R100" i="12" s="1"/>
  <c r="R101" i="12" s="1"/>
  <c r="R102" i="12" s="1"/>
  <c r="R103" i="12" s="1"/>
  <c r="R104" i="12" s="1"/>
  <c r="R105" i="12" s="1"/>
  <c r="R106" i="12" s="1"/>
  <c r="R107" i="12" s="1"/>
  <c r="R108" i="12" s="1"/>
  <c r="R109" i="12" s="1"/>
  <c r="R110" i="12" s="1"/>
  <c r="R111" i="12" s="1"/>
  <c r="R112" i="12" s="1"/>
  <c r="R113" i="12" s="1"/>
  <c r="R114" i="12" s="1"/>
  <c r="R115" i="12" s="1"/>
  <c r="R116" i="12" s="1"/>
  <c r="R117" i="12" s="1"/>
  <c r="R118" i="12" s="1"/>
  <c r="R119" i="12" s="1"/>
  <c r="R120" i="12" s="1"/>
  <c r="R121" i="12" s="1"/>
  <c r="R122" i="12" s="1"/>
  <c r="R123" i="12" s="1"/>
  <c r="R124" i="12" s="1"/>
  <c r="R125" i="12" s="1"/>
  <c r="R126" i="12" s="1"/>
  <c r="R127" i="12" s="1"/>
  <c r="R128" i="12" s="1"/>
  <c r="R129" i="12" s="1"/>
  <c r="R130" i="12" s="1"/>
  <c r="R131" i="12" s="1"/>
  <c r="R132" i="12" s="1"/>
  <c r="R133" i="12" s="1"/>
  <c r="R134" i="12" s="1"/>
  <c r="R135" i="12" s="1"/>
  <c r="R136" i="12" s="1"/>
  <c r="R137" i="12" s="1"/>
  <c r="R138" i="12" s="1"/>
  <c r="R139" i="12" s="1"/>
  <c r="R140" i="12" s="1"/>
  <c r="R141" i="12" s="1"/>
  <c r="R142" i="12" s="1"/>
  <c r="R143" i="12" s="1"/>
  <c r="R144" i="12" s="1"/>
  <c r="R145" i="12" s="1"/>
  <c r="R146" i="12" s="1"/>
  <c r="R147" i="12" s="1"/>
  <c r="R148" i="12" s="1"/>
  <c r="R149" i="12" s="1"/>
  <c r="R150" i="12" s="1"/>
  <c r="R151" i="12" s="1"/>
  <c r="R152" i="12" s="1"/>
  <c r="R153" i="12" s="1"/>
  <c r="R154" i="12" s="1"/>
  <c r="R155" i="12" s="1"/>
  <c r="R156" i="12" s="1"/>
  <c r="R157" i="12" s="1"/>
  <c r="R158" i="12" s="1"/>
  <c r="R159" i="12" s="1"/>
  <c r="R160" i="12" s="1"/>
  <c r="R161" i="12" s="1"/>
  <c r="R162" i="12" s="1"/>
  <c r="R163" i="12" s="1"/>
  <c r="R164" i="12" s="1"/>
  <c r="R165" i="12" s="1"/>
  <c r="R166" i="12" s="1"/>
  <c r="R167" i="12" s="1"/>
  <c r="R168" i="12" s="1"/>
  <c r="R169" i="12" s="1"/>
  <c r="R170" i="12" s="1"/>
  <c r="R171" i="12" s="1"/>
  <c r="R172" i="12" s="1"/>
  <c r="R173" i="12" s="1"/>
  <c r="R174" i="12" s="1"/>
  <c r="R175" i="12" s="1"/>
  <c r="R176" i="12" s="1"/>
  <c r="R177" i="12" s="1"/>
  <c r="R178" i="12" s="1"/>
  <c r="R179" i="12" s="1"/>
  <c r="R180" i="12" s="1"/>
  <c r="R181" i="12" s="1"/>
  <c r="R182" i="12" s="1"/>
  <c r="R183" i="12" s="1"/>
  <c r="R184" i="12" s="1"/>
  <c r="R185" i="12" s="1"/>
  <c r="R186" i="12" s="1"/>
  <c r="R187" i="12" s="1"/>
  <c r="R188" i="12" s="1"/>
  <c r="R189" i="12" s="1"/>
  <c r="R190" i="12" s="1"/>
  <c r="R191" i="12" s="1"/>
  <c r="R192" i="12" s="1"/>
  <c r="R193" i="12" s="1"/>
  <c r="R194" i="12" s="1"/>
  <c r="R195" i="12" s="1"/>
  <c r="R196" i="12" s="1"/>
  <c r="R197" i="12" s="1"/>
  <c r="R198" i="12" s="1"/>
  <c r="R199" i="12" s="1"/>
  <c r="R200" i="12" s="1"/>
  <c r="R201" i="12" s="1"/>
  <c r="R202" i="12" s="1"/>
  <c r="R203" i="12" s="1"/>
  <c r="R204" i="12" s="1"/>
  <c r="R205" i="12" s="1"/>
  <c r="R206" i="12" s="1"/>
  <c r="R207" i="12" s="1"/>
  <c r="R208" i="12" s="1"/>
  <c r="R209" i="12" s="1"/>
  <c r="R210" i="12" s="1"/>
  <c r="R211" i="12" s="1"/>
  <c r="R212" i="12" s="1"/>
  <c r="R213" i="12" s="1"/>
  <c r="R214" i="12" s="1"/>
  <c r="R215" i="12" s="1"/>
  <c r="R216" i="12" s="1"/>
  <c r="R217" i="12" s="1"/>
  <c r="R218" i="12" s="1"/>
  <c r="R219" i="12" s="1"/>
  <c r="R220" i="12" s="1"/>
  <c r="R221" i="12" s="1"/>
  <c r="R222" i="12" s="1"/>
  <c r="R223" i="12" s="1"/>
  <c r="R224" i="12" s="1"/>
  <c r="R225" i="12" s="1"/>
  <c r="R226" i="12" s="1"/>
  <c r="R227" i="12" s="1"/>
  <c r="R228" i="12" s="1"/>
  <c r="R229" i="12" s="1"/>
  <c r="R230" i="12" s="1"/>
  <c r="R231" i="12" s="1"/>
  <c r="R232" i="12" s="1"/>
  <c r="R233" i="12" s="1"/>
  <c r="R234" i="12" s="1"/>
  <c r="R235" i="12" s="1"/>
  <c r="R236" i="12" s="1"/>
  <c r="R237" i="12" s="1"/>
  <c r="R238" i="12" s="1"/>
  <c r="R239" i="12" s="1"/>
  <c r="R240" i="12" s="1"/>
  <c r="R241" i="12" s="1"/>
  <c r="R242" i="12" s="1"/>
  <c r="R243" i="12" s="1"/>
  <c r="R244" i="12" s="1"/>
  <c r="R245" i="12" s="1"/>
  <c r="R246" i="12" s="1"/>
  <c r="R247" i="12" s="1"/>
  <c r="R248" i="12" s="1"/>
  <c r="R249" i="12" s="1"/>
  <c r="R250" i="12" s="1"/>
  <c r="R251" i="12" s="1"/>
  <c r="R252" i="12" s="1"/>
  <c r="R253" i="12" s="1"/>
  <c r="R254" i="12" s="1"/>
  <c r="R255" i="12" s="1"/>
  <c r="R256" i="12" s="1"/>
  <c r="R257" i="12" s="1"/>
  <c r="R258" i="12" s="1"/>
  <c r="R259" i="12" s="1"/>
  <c r="R260" i="12" s="1"/>
  <c r="R261" i="12" s="1"/>
  <c r="R262" i="12" s="1"/>
  <c r="R263" i="12" s="1"/>
  <c r="R264" i="12" s="1"/>
  <c r="R265" i="12" s="1"/>
  <c r="R266" i="12" s="1"/>
  <c r="R267" i="12" s="1"/>
  <c r="R268" i="12" s="1"/>
  <c r="R269" i="12" s="1"/>
  <c r="R270" i="12" s="1"/>
  <c r="R271" i="12" s="1"/>
  <c r="R272" i="12" s="1"/>
  <c r="R273" i="12" s="1"/>
  <c r="R274" i="12" s="1"/>
  <c r="R275" i="12" s="1"/>
  <c r="C26" i="11"/>
  <c r="A26" i="11" s="1"/>
  <c r="C25" i="11"/>
  <c r="A25" i="11" s="1"/>
  <c r="C24" i="11"/>
  <c r="A24" i="11" s="1"/>
  <c r="C23" i="11"/>
  <c r="A23" i="11" s="1"/>
  <c r="C22" i="11"/>
  <c r="A22" i="11" s="1"/>
  <c r="C21" i="11"/>
  <c r="A21" i="11" s="1"/>
  <c r="C20" i="11"/>
  <c r="A20" i="11" s="1"/>
  <c r="C19" i="11"/>
  <c r="A19" i="11"/>
  <c r="C18" i="11"/>
  <c r="A18" i="11" s="1"/>
  <c r="C17" i="11"/>
  <c r="A17" i="11" s="1"/>
  <c r="C16" i="11"/>
  <c r="A16" i="11" s="1"/>
  <c r="C15" i="11"/>
  <c r="A15" i="11" s="1"/>
  <c r="C14" i="11"/>
  <c r="A14" i="11" s="1"/>
  <c r="C7" i="11"/>
  <c r="C8" i="11" s="1"/>
  <c r="C9" i="11" s="1"/>
  <c r="C10" i="11" s="1"/>
  <c r="E5" i="11"/>
  <c r="F5" i="11" s="1"/>
  <c r="G5" i="11" s="1"/>
  <c r="H5" i="11" s="1"/>
  <c r="I5" i="11" s="1"/>
  <c r="J5" i="11" s="1"/>
  <c r="K5" i="11" s="1"/>
  <c r="L5" i="11" s="1"/>
  <c r="C18" i="10"/>
  <c r="C19" i="10" s="1"/>
  <c r="C20" i="10" s="1"/>
  <c r="C21" i="10" s="1"/>
  <c r="E16" i="10"/>
  <c r="F16" i="10" s="1"/>
  <c r="G16" i="10" s="1"/>
  <c r="H16" i="10" s="1"/>
  <c r="I16" i="10" s="1"/>
  <c r="J16" i="10" s="1"/>
  <c r="K16" i="10" s="1"/>
  <c r="L16" i="10" s="1"/>
  <c r="J8" i="10"/>
  <c r="J9" i="10" s="1"/>
  <c r="J10" i="10" s="1"/>
  <c r="J11" i="10" s="1"/>
  <c r="J12" i="10" s="1"/>
  <c r="E7" i="10"/>
  <c r="F7" i="10" s="1"/>
  <c r="D7" i="10"/>
  <c r="L6" i="10"/>
  <c r="M6" i="10" s="1"/>
  <c r="N6" i="10" s="1"/>
  <c r="O6" i="10" s="1"/>
  <c r="P6" i="10" s="1"/>
  <c r="E6" i="10"/>
  <c r="F6" i="10" s="1"/>
  <c r="D63" i="9"/>
  <c r="D64" i="9" s="1"/>
  <c r="D65" i="9" s="1"/>
  <c r="D66" i="9" s="1"/>
  <c r="D8" i="9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F6" i="9"/>
  <c r="G6" i="9" s="1"/>
  <c r="H6" i="9" s="1"/>
  <c r="I6" i="9" s="1"/>
  <c r="J6" i="9" s="1"/>
  <c r="K6" i="9" s="1"/>
  <c r="L6" i="9" s="1"/>
  <c r="M6" i="9" s="1"/>
  <c r="N6" i="9" s="1"/>
  <c r="O6" i="9" s="1"/>
  <c r="P6" i="9" s="1"/>
  <c r="Q6" i="9" s="1"/>
  <c r="R6" i="9" s="1"/>
  <c r="S6" i="9" s="1"/>
  <c r="T6" i="9" s="1"/>
  <c r="U6" i="9" s="1"/>
  <c r="V6" i="9" s="1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L42" i="8"/>
  <c r="I42" i="8" s="1"/>
  <c r="J42" i="8" s="1"/>
  <c r="G42" i="8"/>
  <c r="L41" i="8"/>
  <c r="I41" i="8" s="1"/>
  <c r="L40" i="8"/>
  <c r="I40" i="8" s="1"/>
  <c r="J40" i="8" s="1"/>
  <c r="I39" i="8"/>
  <c r="E39" i="8"/>
  <c r="H39" i="8" s="1"/>
  <c r="J39" i="8" s="1"/>
  <c r="K39" i="8" s="1"/>
  <c r="L39" i="8" s="1"/>
  <c r="C35" i="8"/>
  <c r="G33" i="8"/>
  <c r="H33" i="8" s="1"/>
  <c r="I33" i="8" s="1"/>
  <c r="J33" i="8" s="1"/>
  <c r="K33" i="8" s="1"/>
  <c r="L33" i="8" s="1"/>
  <c r="E33" i="8"/>
  <c r="E23" i="8"/>
  <c r="F23" i="8" s="1"/>
  <c r="G23" i="8" s="1"/>
  <c r="H23" i="8" s="1"/>
  <c r="E19" i="8"/>
  <c r="F19" i="8" s="1"/>
  <c r="G19" i="8" s="1"/>
  <c r="H19" i="8" s="1"/>
  <c r="I19" i="8" s="1"/>
  <c r="J19" i="8" s="1"/>
  <c r="K19" i="8" s="1"/>
  <c r="C6" i="8"/>
  <c r="C7" i="8" s="1"/>
  <c r="C8" i="8" s="1"/>
  <c r="C9" i="8" s="1"/>
  <c r="C10" i="8" s="1"/>
  <c r="C11" i="8" s="1"/>
  <c r="C12" i="8" s="1"/>
  <c r="C13" i="8" s="1"/>
  <c r="F5" i="8"/>
  <c r="J61" i="7"/>
  <c r="I61" i="7"/>
  <c r="F61" i="7"/>
  <c r="J60" i="7"/>
  <c r="I60" i="7"/>
  <c r="F60" i="7"/>
  <c r="J59" i="7"/>
  <c r="I59" i="7"/>
  <c r="F59" i="7"/>
  <c r="A59" i="7"/>
  <c r="J58" i="7"/>
  <c r="I58" i="7"/>
  <c r="H58" i="7"/>
  <c r="G58" i="7"/>
  <c r="F58" i="7"/>
  <c r="E58" i="7"/>
  <c r="D58" i="7" s="1"/>
  <c r="C58" i="7"/>
  <c r="B58" i="7"/>
  <c r="J57" i="7"/>
  <c r="I57" i="7"/>
  <c r="F57" i="7"/>
  <c r="C56" i="7"/>
  <c r="D56" i="7" s="1"/>
  <c r="E56" i="7" s="1"/>
  <c r="F56" i="7" s="1"/>
  <c r="G56" i="7" s="1"/>
  <c r="H56" i="7" s="1"/>
  <c r="I56" i="7" s="1"/>
  <c r="J56" i="7" s="1"/>
  <c r="K56" i="7" s="1"/>
  <c r="L56" i="7" s="1"/>
  <c r="M56" i="7" s="1"/>
  <c r="N56" i="7" s="1"/>
  <c r="O56" i="7" s="1"/>
  <c r="P56" i="7" s="1"/>
  <c r="Q56" i="7" s="1"/>
  <c r="R56" i="7" s="1"/>
  <c r="S56" i="7" s="1"/>
  <c r="T56" i="7" s="1"/>
  <c r="U56" i="7" s="1"/>
  <c r="V56" i="7" s="1"/>
  <c r="W56" i="7" s="1"/>
  <c r="X56" i="7" s="1"/>
  <c r="Y56" i="7" s="1"/>
  <c r="Z56" i="7" s="1"/>
  <c r="B10" i="7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E9" i="7"/>
  <c r="D8" i="7"/>
  <c r="E8" i="7" s="1"/>
  <c r="F8" i="7" s="1"/>
  <c r="G8" i="7" s="1"/>
  <c r="H8" i="7" s="1"/>
  <c r="I8" i="7" s="1"/>
  <c r="J8" i="7" s="1"/>
  <c r="K8" i="7" s="1"/>
  <c r="L8" i="7" s="1"/>
  <c r="M8" i="7" s="1"/>
  <c r="N8" i="7" s="1"/>
  <c r="O8" i="7" s="1"/>
  <c r="P8" i="7" s="1"/>
  <c r="Q8" i="7" s="1"/>
  <c r="R8" i="7" s="1"/>
  <c r="S8" i="7" s="1"/>
  <c r="T8" i="7" s="1"/>
  <c r="U8" i="7" s="1"/>
  <c r="V8" i="7" s="1"/>
  <c r="W8" i="7" s="1"/>
  <c r="G39" i="5"/>
  <c r="D39" i="5"/>
  <c r="F39" i="5" s="1"/>
  <c r="G38" i="5"/>
  <c r="D38" i="5"/>
  <c r="F38" i="5" s="1"/>
  <c r="G37" i="5"/>
  <c r="F37" i="5"/>
  <c r="D37" i="5"/>
  <c r="G36" i="5"/>
  <c r="D36" i="5"/>
  <c r="F36" i="5" s="1"/>
  <c r="G35" i="5"/>
  <c r="D35" i="5"/>
  <c r="F35" i="5" s="1"/>
  <c r="G34" i="5"/>
  <c r="D34" i="5"/>
  <c r="F34" i="5" s="1"/>
  <c r="E33" i="5"/>
  <c r="F33" i="5" s="1"/>
  <c r="G33" i="5" s="1"/>
  <c r="H33" i="5" s="1"/>
  <c r="I33" i="5" s="1"/>
  <c r="J33" i="5" s="1"/>
  <c r="E29" i="5"/>
  <c r="F29" i="5" s="1"/>
  <c r="H29" i="5" s="1"/>
  <c r="E28" i="5"/>
  <c r="E27" i="5"/>
  <c r="E26" i="5"/>
  <c r="F26" i="5" s="1"/>
  <c r="H26" i="5" s="1"/>
  <c r="E25" i="5"/>
  <c r="E24" i="5"/>
  <c r="E23" i="5"/>
  <c r="F23" i="5" s="1"/>
  <c r="G23" i="5" s="1"/>
  <c r="H23" i="5" s="1"/>
  <c r="F19" i="5"/>
  <c r="H19" i="5" s="1"/>
  <c r="J19" i="5" s="1"/>
  <c r="F18" i="5"/>
  <c r="H18" i="5" s="1"/>
  <c r="J18" i="5" s="1"/>
  <c r="F17" i="5"/>
  <c r="D27" i="5" s="1"/>
  <c r="F27" i="5" s="1"/>
  <c r="H27" i="5" s="1"/>
  <c r="F16" i="5"/>
  <c r="H16" i="5" s="1"/>
  <c r="J16" i="5" s="1"/>
  <c r="F15" i="5"/>
  <c r="D25" i="5" s="1"/>
  <c r="F14" i="5"/>
  <c r="G13" i="5"/>
  <c r="H13" i="5" s="1"/>
  <c r="I13" i="5" s="1"/>
  <c r="J13" i="5" s="1"/>
  <c r="K13" i="5" s="1"/>
  <c r="L13" i="5" s="1"/>
  <c r="E13" i="5"/>
  <c r="F13" i="5" s="1"/>
  <c r="I10" i="5"/>
  <c r="K20" i="8" s="1"/>
  <c r="D20" i="8" s="1"/>
  <c r="E62" i="9" s="1"/>
  <c r="H62" i="9" s="1"/>
  <c r="K62" i="9" s="1"/>
  <c r="N62" i="9" s="1"/>
  <c r="Q62" i="9" s="1"/>
  <c r="T62" i="9" s="1"/>
  <c r="H10" i="5"/>
  <c r="J20" i="8" s="1"/>
  <c r="F10" i="5"/>
  <c r="H20" i="8" s="1"/>
  <c r="F9" i="5"/>
  <c r="C9" i="5"/>
  <c r="C10" i="5" s="1"/>
  <c r="E7" i="5"/>
  <c r="F7" i="5" s="1"/>
  <c r="G7" i="5" s="1"/>
  <c r="H7" i="5" s="1"/>
  <c r="I7" i="5" s="1"/>
  <c r="R222" i="4"/>
  <c r="P222" i="4"/>
  <c r="Q222" i="4"/>
  <c r="R221" i="4"/>
  <c r="P221" i="4"/>
  <c r="Q221" i="4"/>
  <c r="R220" i="4"/>
  <c r="P220" i="4"/>
  <c r="Q220" i="4"/>
  <c r="R219" i="4"/>
  <c r="P219" i="4"/>
  <c r="Q219" i="4"/>
  <c r="R218" i="4"/>
  <c r="P218" i="4"/>
  <c r="Q218" i="4"/>
  <c r="R217" i="4"/>
  <c r="P217" i="4"/>
  <c r="Q217" i="4"/>
  <c r="R216" i="4"/>
  <c r="P216" i="4"/>
  <c r="Q216" i="4"/>
  <c r="R215" i="4"/>
  <c r="P215" i="4"/>
  <c r="Q215" i="4"/>
  <c r="R214" i="4"/>
  <c r="P214" i="4"/>
  <c r="Q214" i="4"/>
  <c r="R213" i="4"/>
  <c r="P213" i="4"/>
  <c r="Q213" i="4"/>
  <c r="R212" i="4"/>
  <c r="P212" i="4"/>
  <c r="Q212" i="4"/>
  <c r="R211" i="4"/>
  <c r="P211" i="4"/>
  <c r="Q211" i="4"/>
  <c r="R210" i="4"/>
  <c r="P210" i="4"/>
  <c r="Q210" i="4"/>
  <c r="R209" i="4"/>
  <c r="P209" i="4"/>
  <c r="Q209" i="4"/>
  <c r="R208" i="4"/>
  <c r="P208" i="4"/>
  <c r="Q208" i="4"/>
  <c r="R207" i="4"/>
  <c r="P207" i="4"/>
  <c r="Q207" i="4"/>
  <c r="R206" i="4"/>
  <c r="P206" i="4"/>
  <c r="Q206" i="4"/>
  <c r="R205" i="4"/>
  <c r="P205" i="4"/>
  <c r="Q205" i="4"/>
  <c r="R204" i="4"/>
  <c r="P204" i="4"/>
  <c r="Q204" i="4"/>
  <c r="R203" i="4"/>
  <c r="P203" i="4"/>
  <c r="Q203" i="4"/>
  <c r="R202" i="4"/>
  <c r="P202" i="4"/>
  <c r="Q202" i="4"/>
  <c r="R201" i="4"/>
  <c r="P201" i="4"/>
  <c r="Q201" i="4"/>
  <c r="R200" i="4"/>
  <c r="P200" i="4"/>
  <c r="Q200" i="4"/>
  <c r="R199" i="4"/>
  <c r="P199" i="4"/>
  <c r="Q199" i="4"/>
  <c r="R198" i="4"/>
  <c r="P198" i="4"/>
  <c r="Q198" i="4"/>
  <c r="R197" i="4"/>
  <c r="P197" i="4"/>
  <c r="Q197" i="4"/>
  <c r="R196" i="4"/>
  <c r="P196" i="4"/>
  <c r="Q196" i="4"/>
  <c r="R195" i="4"/>
  <c r="P195" i="4"/>
  <c r="Q195" i="4"/>
  <c r="R194" i="4"/>
  <c r="P194" i="4"/>
  <c r="Q194" i="4"/>
  <c r="R193" i="4"/>
  <c r="P193" i="4"/>
  <c r="Q193" i="4"/>
  <c r="R192" i="4"/>
  <c r="P192" i="4"/>
  <c r="Q192" i="4"/>
  <c r="R191" i="4"/>
  <c r="P191" i="4"/>
  <c r="Q191" i="4"/>
  <c r="R190" i="4"/>
  <c r="P190" i="4"/>
  <c r="Q190" i="4"/>
  <c r="R189" i="4"/>
  <c r="P189" i="4"/>
  <c r="Q189" i="4"/>
  <c r="R188" i="4"/>
  <c r="P188" i="4"/>
  <c r="Q188" i="4"/>
  <c r="R187" i="4"/>
  <c r="P187" i="4"/>
  <c r="Q187" i="4"/>
  <c r="R186" i="4"/>
  <c r="P186" i="4"/>
  <c r="Q186" i="4"/>
  <c r="R185" i="4"/>
  <c r="P185" i="4"/>
  <c r="Q185" i="4"/>
  <c r="R184" i="4"/>
  <c r="P184" i="4"/>
  <c r="Q184" i="4"/>
  <c r="R183" i="4"/>
  <c r="P183" i="4"/>
  <c r="Q183" i="4"/>
  <c r="R182" i="4"/>
  <c r="P182" i="4"/>
  <c r="Q182" i="4"/>
  <c r="R181" i="4"/>
  <c r="P181" i="4"/>
  <c r="Q181" i="4"/>
  <c r="R180" i="4"/>
  <c r="P180" i="4"/>
  <c r="Q180" i="4"/>
  <c r="R179" i="4"/>
  <c r="P179" i="4"/>
  <c r="Q179" i="4"/>
  <c r="R178" i="4"/>
  <c r="P178" i="4"/>
  <c r="Q178" i="4"/>
  <c r="R177" i="4"/>
  <c r="P177" i="4"/>
  <c r="Q177" i="4"/>
  <c r="R176" i="4"/>
  <c r="P176" i="4"/>
  <c r="Q176" i="4"/>
  <c r="R175" i="4"/>
  <c r="P175" i="4"/>
  <c r="Q175" i="4"/>
  <c r="R174" i="4"/>
  <c r="P174" i="4"/>
  <c r="Q174" i="4"/>
  <c r="R173" i="4"/>
  <c r="P173" i="4"/>
  <c r="Q173" i="4"/>
  <c r="R172" i="4"/>
  <c r="P172" i="4"/>
  <c r="Q172" i="4"/>
  <c r="R171" i="4"/>
  <c r="P171" i="4"/>
  <c r="Q171" i="4"/>
  <c r="R170" i="4"/>
  <c r="P170" i="4"/>
  <c r="Q170" i="4"/>
  <c r="R169" i="4"/>
  <c r="P169" i="4"/>
  <c r="Q169" i="4"/>
  <c r="R168" i="4"/>
  <c r="P168" i="4"/>
  <c r="Q168" i="4"/>
  <c r="R167" i="4"/>
  <c r="P167" i="4"/>
  <c r="Q167" i="4"/>
  <c r="R166" i="4"/>
  <c r="P166" i="4"/>
  <c r="Q166" i="4"/>
  <c r="R165" i="4"/>
  <c r="P165" i="4"/>
  <c r="Q165" i="4"/>
  <c r="R164" i="4"/>
  <c r="P164" i="4"/>
  <c r="Q164" i="4"/>
  <c r="R163" i="4"/>
  <c r="P163" i="4"/>
  <c r="Q163" i="4"/>
  <c r="R162" i="4"/>
  <c r="P162" i="4"/>
  <c r="Q162" i="4"/>
  <c r="R161" i="4"/>
  <c r="P161" i="4"/>
  <c r="Q161" i="4"/>
  <c r="R160" i="4"/>
  <c r="P160" i="4"/>
  <c r="Q160" i="4"/>
  <c r="R159" i="4"/>
  <c r="P159" i="4"/>
  <c r="Q159" i="4"/>
  <c r="R158" i="4"/>
  <c r="P158" i="4"/>
  <c r="Q158" i="4"/>
  <c r="R157" i="4"/>
  <c r="P157" i="4"/>
  <c r="Q157" i="4"/>
  <c r="R156" i="4"/>
  <c r="P156" i="4"/>
  <c r="Q156" i="4"/>
  <c r="R155" i="4"/>
  <c r="P155" i="4"/>
  <c r="Q155" i="4"/>
  <c r="R154" i="4"/>
  <c r="P154" i="4"/>
  <c r="Q154" i="4"/>
  <c r="R153" i="4"/>
  <c r="P153" i="4"/>
  <c r="Q153" i="4"/>
  <c r="R152" i="4"/>
  <c r="P152" i="4"/>
  <c r="Q152" i="4"/>
  <c r="R151" i="4"/>
  <c r="P151" i="4"/>
  <c r="Q151" i="4"/>
  <c r="R150" i="4"/>
  <c r="P150" i="4"/>
  <c r="Q150" i="4"/>
  <c r="R149" i="4"/>
  <c r="P149" i="4"/>
  <c r="Q149" i="4"/>
  <c r="R148" i="4"/>
  <c r="P148" i="4"/>
  <c r="Q148" i="4"/>
  <c r="R147" i="4"/>
  <c r="P147" i="4"/>
  <c r="Q147" i="4"/>
  <c r="R146" i="4"/>
  <c r="P146" i="4"/>
  <c r="Q146" i="4"/>
  <c r="R145" i="4"/>
  <c r="P145" i="4"/>
  <c r="Q145" i="4"/>
  <c r="R144" i="4"/>
  <c r="P144" i="4"/>
  <c r="Q144" i="4"/>
  <c r="R143" i="4"/>
  <c r="P143" i="4"/>
  <c r="Q143" i="4"/>
  <c r="R142" i="4"/>
  <c r="P142" i="4"/>
  <c r="Q142" i="4"/>
  <c r="R141" i="4"/>
  <c r="P141" i="4"/>
  <c r="Q141" i="4"/>
  <c r="R140" i="4"/>
  <c r="P140" i="4"/>
  <c r="Q140" i="4"/>
  <c r="R139" i="4"/>
  <c r="P139" i="4"/>
  <c r="Q139" i="4"/>
  <c r="R138" i="4"/>
  <c r="P138" i="4"/>
  <c r="Q138" i="4"/>
  <c r="R137" i="4"/>
  <c r="P137" i="4"/>
  <c r="Q137" i="4"/>
  <c r="R136" i="4"/>
  <c r="P136" i="4"/>
  <c r="Q136" i="4"/>
  <c r="R135" i="4"/>
  <c r="P135" i="4"/>
  <c r="Q135" i="4"/>
  <c r="R134" i="4"/>
  <c r="P134" i="4"/>
  <c r="Q134" i="4"/>
  <c r="R133" i="4"/>
  <c r="P133" i="4"/>
  <c r="Q133" i="4"/>
  <c r="R132" i="4"/>
  <c r="P132" i="4"/>
  <c r="Q132" i="4"/>
  <c r="R131" i="4"/>
  <c r="P131" i="4"/>
  <c r="Q131" i="4"/>
  <c r="R130" i="4"/>
  <c r="P130" i="4"/>
  <c r="Q130" i="4"/>
  <c r="R129" i="4"/>
  <c r="P129" i="4"/>
  <c r="Q129" i="4"/>
  <c r="R128" i="4"/>
  <c r="P128" i="4"/>
  <c r="Q128" i="4"/>
  <c r="R127" i="4"/>
  <c r="P127" i="4"/>
  <c r="Q127" i="4"/>
  <c r="R126" i="4"/>
  <c r="P126" i="4"/>
  <c r="Q126" i="4"/>
  <c r="R125" i="4"/>
  <c r="P125" i="4"/>
  <c r="Q125" i="4"/>
  <c r="R124" i="4"/>
  <c r="P124" i="4"/>
  <c r="Q124" i="4"/>
  <c r="R123" i="4"/>
  <c r="P123" i="4"/>
  <c r="Q123" i="4"/>
  <c r="R122" i="4"/>
  <c r="P122" i="4"/>
  <c r="Q122" i="4"/>
  <c r="R121" i="4"/>
  <c r="P121" i="4"/>
  <c r="Q121" i="4"/>
  <c r="R120" i="4"/>
  <c r="P120" i="4"/>
  <c r="Q120" i="4"/>
  <c r="R119" i="4"/>
  <c r="P119" i="4"/>
  <c r="Q119" i="4"/>
  <c r="R118" i="4"/>
  <c r="P118" i="4"/>
  <c r="Q118" i="4"/>
  <c r="R117" i="4"/>
  <c r="P117" i="4"/>
  <c r="Q117" i="4"/>
  <c r="R116" i="4"/>
  <c r="P116" i="4"/>
  <c r="Q116" i="4"/>
  <c r="R115" i="4"/>
  <c r="P115" i="4"/>
  <c r="Q115" i="4"/>
  <c r="R114" i="4"/>
  <c r="P114" i="4"/>
  <c r="Q114" i="4"/>
  <c r="R113" i="4"/>
  <c r="P113" i="4"/>
  <c r="Q113" i="4"/>
  <c r="R112" i="4"/>
  <c r="P112" i="4"/>
  <c r="Q112" i="4"/>
  <c r="R111" i="4"/>
  <c r="P111" i="4"/>
  <c r="Q111" i="4"/>
  <c r="R110" i="4"/>
  <c r="P110" i="4"/>
  <c r="Q110" i="4"/>
  <c r="R109" i="4"/>
  <c r="P109" i="4"/>
  <c r="Q109" i="4"/>
  <c r="R108" i="4"/>
  <c r="P108" i="4"/>
  <c r="Q108" i="4"/>
  <c r="R107" i="4"/>
  <c r="P107" i="4"/>
  <c r="Q107" i="4"/>
  <c r="R106" i="4"/>
  <c r="P106" i="4"/>
  <c r="Q106" i="4"/>
  <c r="R105" i="4"/>
  <c r="P105" i="4"/>
  <c r="Q105" i="4"/>
  <c r="R104" i="4"/>
  <c r="P104" i="4"/>
  <c r="Q104" i="4"/>
  <c r="R103" i="4"/>
  <c r="P103" i="4"/>
  <c r="Q103" i="4"/>
  <c r="R102" i="4"/>
  <c r="P102" i="4"/>
  <c r="Q102" i="4"/>
  <c r="R101" i="4"/>
  <c r="P101" i="4"/>
  <c r="Q101" i="4"/>
  <c r="R100" i="4"/>
  <c r="P100" i="4"/>
  <c r="Q100" i="4"/>
  <c r="R99" i="4"/>
  <c r="P99" i="4"/>
  <c r="Q99" i="4"/>
  <c r="R98" i="4"/>
  <c r="P98" i="4"/>
  <c r="Q98" i="4"/>
  <c r="R97" i="4"/>
  <c r="P97" i="4"/>
  <c r="Q97" i="4"/>
  <c r="R96" i="4"/>
  <c r="P96" i="4"/>
  <c r="Q96" i="4"/>
  <c r="R95" i="4"/>
  <c r="P95" i="4"/>
  <c r="Q95" i="4"/>
  <c r="R94" i="4"/>
  <c r="P94" i="4"/>
  <c r="Q94" i="4"/>
  <c r="R93" i="4"/>
  <c r="P93" i="4"/>
  <c r="Q93" i="4"/>
  <c r="R92" i="4"/>
  <c r="P92" i="4"/>
  <c r="Q92" i="4"/>
  <c r="R91" i="4"/>
  <c r="P91" i="4"/>
  <c r="Q91" i="4"/>
  <c r="R90" i="4"/>
  <c r="P90" i="4"/>
  <c r="Q90" i="4"/>
  <c r="R89" i="4"/>
  <c r="P89" i="4"/>
  <c r="Q89" i="4"/>
  <c r="R88" i="4"/>
  <c r="P88" i="4"/>
  <c r="Q88" i="4"/>
  <c r="R87" i="4"/>
  <c r="P87" i="4"/>
  <c r="Q87" i="4"/>
  <c r="R86" i="4"/>
  <c r="P86" i="4"/>
  <c r="Q86" i="4"/>
  <c r="R85" i="4"/>
  <c r="P85" i="4"/>
  <c r="Q85" i="4"/>
  <c r="R84" i="4"/>
  <c r="P84" i="4"/>
  <c r="Q84" i="4"/>
  <c r="R83" i="4"/>
  <c r="P83" i="4"/>
  <c r="Q83" i="4"/>
  <c r="R82" i="4"/>
  <c r="P82" i="4"/>
  <c r="Q82" i="4"/>
  <c r="R81" i="4"/>
  <c r="P81" i="4"/>
  <c r="Q81" i="4"/>
  <c r="R80" i="4"/>
  <c r="P80" i="4"/>
  <c r="Q80" i="4"/>
  <c r="R79" i="4"/>
  <c r="P79" i="4"/>
  <c r="Q79" i="4"/>
  <c r="R78" i="4"/>
  <c r="P78" i="4"/>
  <c r="Q78" i="4"/>
  <c r="R77" i="4"/>
  <c r="P77" i="4"/>
  <c r="Q77" i="4"/>
  <c r="R76" i="4"/>
  <c r="P76" i="4"/>
  <c r="Q76" i="4"/>
  <c r="R75" i="4"/>
  <c r="P75" i="4"/>
  <c r="Q75" i="4"/>
  <c r="R74" i="4"/>
  <c r="P74" i="4"/>
  <c r="Q74" i="4"/>
  <c r="R73" i="4"/>
  <c r="P73" i="4"/>
  <c r="Q73" i="4"/>
  <c r="R72" i="4"/>
  <c r="P72" i="4"/>
  <c r="Q72" i="4"/>
  <c r="R71" i="4"/>
  <c r="P71" i="4"/>
  <c r="Q71" i="4"/>
  <c r="R70" i="4"/>
  <c r="P70" i="4"/>
  <c r="Q70" i="4"/>
  <c r="R69" i="4"/>
  <c r="P69" i="4"/>
  <c r="Q69" i="4"/>
  <c r="R68" i="4"/>
  <c r="P68" i="4"/>
  <c r="Q68" i="4"/>
  <c r="R67" i="4"/>
  <c r="P67" i="4"/>
  <c r="Q67" i="4"/>
  <c r="R66" i="4"/>
  <c r="P66" i="4"/>
  <c r="Q66" i="4"/>
  <c r="R65" i="4"/>
  <c r="P65" i="4"/>
  <c r="Q65" i="4"/>
  <c r="R64" i="4"/>
  <c r="P64" i="4"/>
  <c r="Q64" i="4"/>
  <c r="R63" i="4"/>
  <c r="P63" i="4"/>
  <c r="Q63" i="4"/>
  <c r="R62" i="4"/>
  <c r="P62" i="4"/>
  <c r="Q62" i="4"/>
  <c r="R61" i="4"/>
  <c r="P61" i="4"/>
  <c r="Q61" i="4"/>
  <c r="R60" i="4"/>
  <c r="P60" i="4"/>
  <c r="Q60" i="4"/>
  <c r="R59" i="4"/>
  <c r="P59" i="4"/>
  <c r="Q59" i="4"/>
  <c r="R58" i="4"/>
  <c r="P58" i="4"/>
  <c r="Q58" i="4"/>
  <c r="R57" i="4"/>
  <c r="P57" i="4"/>
  <c r="Q57" i="4"/>
  <c r="R56" i="4"/>
  <c r="P56" i="4"/>
  <c r="Q56" i="4"/>
  <c r="R55" i="4"/>
  <c r="P55" i="4"/>
  <c r="Q55" i="4"/>
  <c r="R54" i="4"/>
  <c r="P54" i="4"/>
  <c r="Q54" i="4"/>
  <c r="R53" i="4"/>
  <c r="P53" i="4"/>
  <c r="Q53" i="4"/>
  <c r="R52" i="4"/>
  <c r="P52" i="4"/>
  <c r="Q52" i="4"/>
  <c r="R51" i="4"/>
  <c r="P51" i="4"/>
  <c r="Q51" i="4"/>
  <c r="R50" i="4"/>
  <c r="P50" i="4"/>
  <c r="Q50" i="4"/>
  <c r="R49" i="4"/>
  <c r="P49" i="4"/>
  <c r="Q49" i="4"/>
  <c r="R48" i="4"/>
  <c r="P48" i="4"/>
  <c r="Q48" i="4"/>
  <c r="R47" i="4"/>
  <c r="P47" i="4"/>
  <c r="Q47" i="4"/>
  <c r="R46" i="4"/>
  <c r="P46" i="4"/>
  <c r="Q46" i="4"/>
  <c r="R45" i="4"/>
  <c r="P45" i="4"/>
  <c r="Q45" i="4"/>
  <c r="R44" i="4"/>
  <c r="P44" i="4"/>
  <c r="Q44" i="4"/>
  <c r="R43" i="4"/>
  <c r="P43" i="4"/>
  <c r="Q43" i="4"/>
  <c r="R42" i="4"/>
  <c r="P42" i="4"/>
  <c r="Q42" i="4"/>
  <c r="R41" i="4"/>
  <c r="P41" i="4"/>
  <c r="Q41" i="4"/>
  <c r="R40" i="4"/>
  <c r="P40" i="4"/>
  <c r="Q40" i="4"/>
  <c r="R39" i="4"/>
  <c r="P39" i="4"/>
  <c r="Q39" i="4"/>
  <c r="R38" i="4"/>
  <c r="P38" i="4"/>
  <c r="Q38" i="4"/>
  <c r="R37" i="4"/>
  <c r="P37" i="4"/>
  <c r="Q37" i="4"/>
  <c r="R36" i="4"/>
  <c r="P36" i="4"/>
  <c r="Q36" i="4"/>
  <c r="R35" i="4"/>
  <c r="P35" i="4"/>
  <c r="Q35" i="4"/>
  <c r="R34" i="4"/>
  <c r="P34" i="4"/>
  <c r="Q34" i="4"/>
  <c r="R33" i="4"/>
  <c r="P33" i="4"/>
  <c r="Q33" i="4"/>
  <c r="R32" i="4"/>
  <c r="P32" i="4"/>
  <c r="Q32" i="4"/>
  <c r="R31" i="4"/>
  <c r="P31" i="4"/>
  <c r="Q31" i="4"/>
  <c r="R30" i="4"/>
  <c r="P30" i="4"/>
  <c r="Q30" i="4"/>
  <c r="R29" i="4"/>
  <c r="P29" i="4"/>
  <c r="Q29" i="4"/>
  <c r="R28" i="4"/>
  <c r="P28" i="4"/>
  <c r="Q28" i="4"/>
  <c r="R27" i="4"/>
  <c r="P27" i="4"/>
  <c r="Q27" i="4"/>
  <c r="R26" i="4"/>
  <c r="P26" i="4"/>
  <c r="Q26" i="4"/>
  <c r="R25" i="4"/>
  <c r="P25" i="4"/>
  <c r="Q25" i="4"/>
  <c r="R24" i="4"/>
  <c r="P24" i="4"/>
  <c r="Q24" i="4"/>
  <c r="R23" i="4"/>
  <c r="P23" i="4"/>
  <c r="Q23" i="4"/>
  <c r="P22" i="4"/>
  <c r="R22" i="4" s="1"/>
  <c r="P21" i="4"/>
  <c r="R21" i="4" s="1"/>
  <c r="P20" i="4"/>
  <c r="R20" i="4" s="1"/>
  <c r="P19" i="4"/>
  <c r="R19" i="4" s="1"/>
  <c r="P18" i="4"/>
  <c r="R18" i="4" s="1"/>
  <c r="Q18" i="4"/>
  <c r="P17" i="4"/>
  <c r="R17" i="4" s="1"/>
  <c r="Q17" i="4"/>
  <c r="P16" i="4"/>
  <c r="R16" i="4" s="1"/>
  <c r="P15" i="4"/>
  <c r="R15" i="4" s="1"/>
  <c r="Q15" i="4"/>
  <c r="R14" i="4"/>
  <c r="W7" i="4" s="1"/>
  <c r="H52" i="8" s="1"/>
  <c r="H53" i="8" s="1"/>
  <c r="H54" i="8" s="1"/>
  <c r="H55" i="8" s="1"/>
  <c r="P14" i="4"/>
  <c r="Q14" i="4"/>
  <c r="V7" i="4" s="1"/>
  <c r="G52" i="8" s="1"/>
  <c r="G53" i="8" s="1"/>
  <c r="G54" i="8" s="1"/>
  <c r="G55" i="8" s="1"/>
  <c r="F28" i="8" s="1"/>
  <c r="P13" i="4"/>
  <c r="R13" i="4" s="1"/>
  <c r="P12" i="4"/>
  <c r="R12" i="4" s="1"/>
  <c r="P11" i="4"/>
  <c r="R11" i="4" s="1"/>
  <c r="Q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P10" i="4"/>
  <c r="R10" i="4" s="1"/>
  <c r="P9" i="4"/>
  <c r="R9" i="4" s="1"/>
  <c r="Q9" i="4"/>
  <c r="P8" i="4"/>
  <c r="R8" i="4" s="1"/>
  <c r="Q8" i="4"/>
  <c r="U7" i="4"/>
  <c r="U8" i="4" s="1"/>
  <c r="U9" i="4" s="1"/>
  <c r="P7" i="4"/>
  <c r="R7" i="4" s="1"/>
  <c r="Q7" i="4"/>
  <c r="P6" i="4"/>
  <c r="R6" i="4" s="1"/>
  <c r="Q6" i="4"/>
  <c r="W5" i="4"/>
  <c r="D5" i="4"/>
  <c r="E5" i="4" s="1"/>
  <c r="F5" i="4" s="1"/>
  <c r="G5" i="4" s="1"/>
  <c r="H5" i="4" s="1"/>
  <c r="I5" i="4" s="1"/>
  <c r="J5" i="4" s="1"/>
  <c r="K5" i="4" s="1"/>
  <c r="L5" i="4" s="1"/>
  <c r="M5" i="4" s="1"/>
  <c r="N5" i="4" s="1"/>
  <c r="O5" i="4" s="1"/>
  <c r="P5" i="4" s="1"/>
  <c r="Q5" i="4" s="1"/>
  <c r="R5" i="4" s="1"/>
  <c r="C5" i="4"/>
  <c r="AT10" i="3"/>
  <c r="AR10" i="3"/>
  <c r="AO10" i="3"/>
  <c r="AG10" i="3"/>
  <c r="G10" i="3"/>
  <c r="F10" i="3"/>
  <c r="B10" i="3" s="1"/>
  <c r="E10" i="3"/>
  <c r="D10" i="3"/>
  <c r="C10" i="3"/>
  <c r="AT9" i="3"/>
  <c r="AR9" i="3"/>
  <c r="AO9" i="3"/>
  <c r="AG9" i="3"/>
  <c r="G9" i="3"/>
  <c r="F9" i="3"/>
  <c r="E9" i="3"/>
  <c r="D9" i="3"/>
  <c r="C9" i="3"/>
  <c r="B9" i="3"/>
  <c r="AT7" i="3"/>
  <c r="AR7" i="3"/>
  <c r="AO7" i="3"/>
  <c r="AG7" i="3"/>
  <c r="G7" i="3"/>
  <c r="F7" i="3"/>
  <c r="E61" i="15" s="1"/>
  <c r="E7" i="3"/>
  <c r="D7" i="3"/>
  <c r="C7" i="3"/>
  <c r="B7" i="3"/>
  <c r="AO6" i="3"/>
  <c r="AP6" i="3" s="1"/>
  <c r="AQ6" i="3" s="1"/>
  <c r="AR6" i="3" s="1"/>
  <c r="AS6" i="3" s="1"/>
  <c r="AT6" i="3" s="1"/>
  <c r="AU6" i="3" s="1"/>
  <c r="AA6" i="3"/>
  <c r="AB6" i="3" s="1"/>
  <c r="AC6" i="3" s="1"/>
  <c r="AD6" i="3" s="1"/>
  <c r="AE6" i="3" s="1"/>
  <c r="AF6" i="3" s="1"/>
  <c r="AG6" i="3" s="1"/>
  <c r="AH6" i="3" s="1"/>
  <c r="AI6" i="3" s="1"/>
  <c r="AJ6" i="3" s="1"/>
  <c r="AK6" i="3" s="1"/>
  <c r="AL6" i="3" s="1"/>
  <c r="L6" i="3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C6" i="3"/>
  <c r="D6" i="3" s="1"/>
  <c r="E6" i="3" s="1"/>
  <c r="F6" i="3" s="1"/>
  <c r="G6" i="3" s="1"/>
  <c r="H6" i="3" s="1"/>
  <c r="I6" i="3" s="1"/>
  <c r="AI14" i="2"/>
  <c r="AC14" i="2"/>
  <c r="C14" i="2"/>
  <c r="AQ14" i="2" s="1"/>
  <c r="AI13" i="2"/>
  <c r="AC13" i="2"/>
  <c r="C13" i="2"/>
  <c r="AQ13" i="2" s="1"/>
  <c r="AI12" i="2"/>
  <c r="AC12" i="2"/>
  <c r="C12" i="2"/>
  <c r="AQ12" i="2" s="1"/>
  <c r="AI11" i="2"/>
  <c r="AC11" i="2"/>
  <c r="C11" i="2"/>
  <c r="AQ11" i="2" s="1"/>
  <c r="AC9" i="2"/>
  <c r="C9" i="2"/>
  <c r="AR8" i="2"/>
  <c r="AS8" i="2" s="1"/>
  <c r="AT8" i="2" s="1"/>
  <c r="AU8" i="2" s="1"/>
  <c r="AV8" i="2" s="1"/>
  <c r="AW8" i="2" s="1"/>
  <c r="AX8" i="2" s="1"/>
  <c r="AI8" i="2"/>
  <c r="AJ8" i="2" s="1"/>
  <c r="AK8" i="2" s="1"/>
  <c r="AL8" i="2" s="1"/>
  <c r="AM8" i="2" s="1"/>
  <c r="AN8" i="2" s="1"/>
  <c r="AO8" i="2" s="1"/>
  <c r="V8" i="2"/>
  <c r="W8" i="2" s="1"/>
  <c r="X8" i="2" s="1"/>
  <c r="Y8" i="2" s="1"/>
  <c r="Z8" i="2" s="1"/>
  <c r="AA8" i="2" s="1"/>
  <c r="AB8" i="2" s="1"/>
  <c r="AC8" i="2" s="1"/>
  <c r="AD8" i="2" s="1"/>
  <c r="AE8" i="2" s="1"/>
  <c r="AF8" i="2" s="1"/>
  <c r="C8" i="2"/>
  <c r="D8" i="2" s="1"/>
  <c r="A1" i="2"/>
  <c r="A1" i="4" s="1"/>
  <c r="AN14" i="3" l="1"/>
  <c r="AP14" i="3" s="1"/>
  <c r="AQ139" i="3"/>
  <c r="AS139" i="3" s="1"/>
  <c r="AN21" i="3"/>
  <c r="AP21" i="3" s="1"/>
  <c r="AQ115" i="3"/>
  <c r="AS115" i="3" s="1"/>
  <c r="AQ67" i="3"/>
  <c r="AS67" i="3" s="1"/>
  <c r="AQ99" i="3"/>
  <c r="AS99" i="3" s="1"/>
  <c r="AQ151" i="3"/>
  <c r="AS151" i="3" s="1"/>
  <c r="AQ13" i="3"/>
  <c r="AS13" i="3" s="1"/>
  <c r="AQ44" i="3"/>
  <c r="AS44" i="3" s="1"/>
  <c r="AQ81" i="3"/>
  <c r="AS81" i="3" s="1"/>
  <c r="AN11" i="3"/>
  <c r="AP11" i="3" s="1"/>
  <c r="AQ22" i="3"/>
  <c r="AS22" i="3" s="1"/>
  <c r="AN28" i="3"/>
  <c r="AP28" i="3" s="1"/>
  <c r="AN43" i="3"/>
  <c r="AP43" i="3" s="1"/>
  <c r="AQ48" i="3"/>
  <c r="AS48" i="3" s="1"/>
  <c r="AQ64" i="3"/>
  <c r="AS64" i="3" s="1"/>
  <c r="AQ80" i="3"/>
  <c r="AS80" i="3" s="1"/>
  <c r="AQ96" i="3"/>
  <c r="AS96" i="3" s="1"/>
  <c r="AQ112" i="3"/>
  <c r="AS112" i="3" s="1"/>
  <c r="AQ128" i="3"/>
  <c r="AS128" i="3" s="1"/>
  <c r="AQ144" i="3"/>
  <c r="AS144" i="3" s="1"/>
  <c r="AQ158" i="3"/>
  <c r="AS158" i="3" s="1"/>
  <c r="AQ166" i="3"/>
  <c r="AS166" i="3" s="1"/>
  <c r="AQ174" i="3"/>
  <c r="AS174" i="3" s="1"/>
  <c r="AQ186" i="3"/>
  <c r="AS186" i="3" s="1"/>
  <c r="AQ202" i="3"/>
  <c r="AS202" i="3" s="1"/>
  <c r="AN222" i="3"/>
  <c r="AP222" i="3" s="1"/>
  <c r="AQ21" i="3"/>
  <c r="AS21" i="3" s="1"/>
  <c r="AN30" i="3"/>
  <c r="AP30" i="3" s="1"/>
  <c r="AQ36" i="3"/>
  <c r="AS36" i="3" s="1"/>
  <c r="AQ46" i="3"/>
  <c r="AS46" i="3" s="1"/>
  <c r="AN60" i="3"/>
  <c r="AP60" i="3" s="1"/>
  <c r="AN67" i="3"/>
  <c r="AP67" i="3" s="1"/>
  <c r="AQ70" i="3"/>
  <c r="AS70" i="3" s="1"/>
  <c r="AN92" i="3"/>
  <c r="AP92" i="3" s="1"/>
  <c r="AN99" i="3"/>
  <c r="AP99" i="3" s="1"/>
  <c r="AQ102" i="3"/>
  <c r="AS102" i="3" s="1"/>
  <c r="AN124" i="3"/>
  <c r="AP124" i="3" s="1"/>
  <c r="AN131" i="3"/>
  <c r="AP131" i="3" s="1"/>
  <c r="AQ134" i="3"/>
  <c r="AS134" i="3" s="1"/>
  <c r="AQ155" i="3"/>
  <c r="AS155" i="3" s="1"/>
  <c r="AQ159" i="3"/>
  <c r="AS159" i="3" s="1"/>
  <c r="AQ163" i="3"/>
  <c r="AS163" i="3" s="1"/>
  <c r="AQ167" i="3"/>
  <c r="AS167" i="3" s="1"/>
  <c r="AQ171" i="3"/>
  <c r="AS171" i="3" s="1"/>
  <c r="AQ175" i="3"/>
  <c r="AS175" i="3" s="1"/>
  <c r="AQ179" i="3"/>
  <c r="AS179" i="3" s="1"/>
  <c r="AQ195" i="3"/>
  <c r="AS195" i="3" s="1"/>
  <c r="AQ225" i="3"/>
  <c r="AS225" i="3" s="1"/>
  <c r="AQ259" i="3"/>
  <c r="AS259" i="3" s="1"/>
  <c r="AQ291" i="3"/>
  <c r="AS291" i="3" s="1"/>
  <c r="AQ34" i="3"/>
  <c r="AS34" i="3" s="1"/>
  <c r="AN51" i="3"/>
  <c r="AP51" i="3" s="1"/>
  <c r="AN74" i="3"/>
  <c r="AP74" i="3" s="1"/>
  <c r="AQ95" i="3"/>
  <c r="AS95" i="3" s="1"/>
  <c r="AQ108" i="3"/>
  <c r="AS108" i="3" s="1"/>
  <c r="AQ119" i="3"/>
  <c r="AS119" i="3" s="1"/>
  <c r="AN129" i="3"/>
  <c r="AP129" i="3" s="1"/>
  <c r="AN130" i="3"/>
  <c r="AP130" i="3" s="1"/>
  <c r="AQ140" i="3"/>
  <c r="AS140" i="3" s="1"/>
  <c r="AN153" i="3"/>
  <c r="AP153" i="3" s="1"/>
  <c r="AQ156" i="3"/>
  <c r="AS156" i="3" s="1"/>
  <c r="AQ164" i="3"/>
  <c r="AS164" i="3" s="1"/>
  <c r="AQ172" i="3"/>
  <c r="AS172" i="3" s="1"/>
  <c r="AQ182" i="3"/>
  <c r="AS182" i="3" s="1"/>
  <c r="AQ198" i="3"/>
  <c r="AS198" i="3" s="1"/>
  <c r="AN230" i="3"/>
  <c r="AP230" i="3" s="1"/>
  <c r="AQ271" i="3"/>
  <c r="AS271" i="3" s="1"/>
  <c r="AQ20" i="3"/>
  <c r="AS20" i="3" s="1"/>
  <c r="AN35" i="3"/>
  <c r="AP35" i="3" s="1"/>
  <c r="AQ55" i="3"/>
  <c r="AS55" i="3" s="1"/>
  <c r="AN73" i="3"/>
  <c r="AP73" i="3" s="1"/>
  <c r="AQ76" i="3"/>
  <c r="AS76" i="3" s="1"/>
  <c r="AN1004" i="3"/>
  <c r="AP1004" i="3" s="1"/>
  <c r="AN1007" i="3"/>
  <c r="AP1007" i="3" s="1"/>
  <c r="AQ990" i="3"/>
  <c r="AS990" i="3" s="1"/>
  <c r="AN995" i="3"/>
  <c r="AP995" i="3" s="1"/>
  <c r="AN991" i="3"/>
  <c r="AP991" i="3" s="1"/>
  <c r="AN976" i="3"/>
  <c r="AP976" i="3" s="1"/>
  <c r="AQ978" i="3"/>
  <c r="AS978" i="3" s="1"/>
  <c r="AQ949" i="3"/>
  <c r="AS949" i="3" s="1"/>
  <c r="AN971" i="3"/>
  <c r="AP971" i="3" s="1"/>
  <c r="AQ958" i="3"/>
  <c r="AS958" i="3" s="1"/>
  <c r="AN952" i="3"/>
  <c r="AP952" i="3" s="1"/>
  <c r="AN928" i="3"/>
  <c r="AP928" i="3" s="1"/>
  <c r="AN912" i="3"/>
  <c r="AP912" i="3" s="1"/>
  <c r="AN939" i="3"/>
  <c r="AP939" i="3" s="1"/>
  <c r="AN923" i="3"/>
  <c r="AP923" i="3" s="1"/>
  <c r="AN900" i="3"/>
  <c r="AP900" i="3" s="1"/>
  <c r="AN895" i="3"/>
  <c r="AP895" i="3" s="1"/>
  <c r="AN904" i="3"/>
  <c r="AP904" i="3" s="1"/>
  <c r="AN883" i="3"/>
  <c r="AP883" i="3" s="1"/>
  <c r="AQ857" i="3"/>
  <c r="AS857" i="3" s="1"/>
  <c r="AQ842" i="3"/>
  <c r="AS842" i="3" s="1"/>
  <c r="AN828" i="3"/>
  <c r="AP828" i="3" s="1"/>
  <c r="AN859" i="3"/>
  <c r="AP859" i="3" s="1"/>
  <c r="AQ874" i="3"/>
  <c r="AS874" i="3" s="1"/>
  <c r="AQ841" i="3"/>
  <c r="AS841" i="3" s="1"/>
  <c r="AN816" i="3"/>
  <c r="AP816" i="3" s="1"/>
  <c r="AQ827" i="3"/>
  <c r="AS827" i="3" s="1"/>
  <c r="AQ807" i="3"/>
  <c r="AS807" i="3" s="1"/>
  <c r="AN794" i="3"/>
  <c r="AP794" i="3" s="1"/>
  <c r="AN778" i="3"/>
  <c r="AP778" i="3" s="1"/>
  <c r="AN762" i="3"/>
  <c r="AP762" i="3" s="1"/>
  <c r="AN799" i="3"/>
  <c r="AP799" i="3" s="1"/>
  <c r="AN783" i="3"/>
  <c r="AP783" i="3" s="1"/>
  <c r="AN767" i="3"/>
  <c r="AP767" i="3" s="1"/>
  <c r="AN747" i="3"/>
  <c r="AP747" i="3" s="1"/>
  <c r="AQ714" i="3"/>
  <c r="AS714" i="3" s="1"/>
  <c r="AN698" i="3"/>
  <c r="AP698" i="3" s="1"/>
  <c r="AN682" i="3"/>
  <c r="AP682" i="3" s="1"/>
  <c r="AN751" i="3"/>
  <c r="AP751" i="3" s="1"/>
  <c r="AQ761" i="3"/>
  <c r="AS761" i="3" s="1"/>
  <c r="AN742" i="3"/>
  <c r="AP742" i="3" s="1"/>
  <c r="AQ720" i="3"/>
  <c r="AS720" i="3" s="1"/>
  <c r="AN743" i="3"/>
  <c r="AP743" i="3" s="1"/>
  <c r="AN726" i="3"/>
  <c r="AP726" i="3" s="1"/>
  <c r="AQ713" i="3"/>
  <c r="AS713" i="3" s="1"/>
  <c r="AQ688" i="3"/>
  <c r="AS688" i="3" s="1"/>
  <c r="AQ671" i="3"/>
  <c r="AS671" i="3" s="1"/>
  <c r="AQ659" i="3"/>
  <c r="AS659" i="3" s="1"/>
  <c r="AN677" i="3"/>
  <c r="AP677" i="3" s="1"/>
  <c r="AQ655" i="3"/>
  <c r="AS655" i="3" s="1"/>
  <c r="AN701" i="3"/>
  <c r="AP701" i="3" s="1"/>
  <c r="AN685" i="3"/>
  <c r="AP685" i="3" s="1"/>
  <c r="AN626" i="3"/>
  <c r="AP626" i="3" s="1"/>
  <c r="AN654" i="3"/>
  <c r="AP654" i="3" s="1"/>
  <c r="AQ645" i="3"/>
  <c r="AS645" i="3" s="1"/>
  <c r="AQ624" i="3"/>
  <c r="AS624" i="3" s="1"/>
  <c r="AN610" i="3"/>
  <c r="AP610" i="3" s="1"/>
  <c r="AN594" i="3"/>
  <c r="AP594" i="3" s="1"/>
  <c r="AN578" i="3"/>
  <c r="AP578" i="3" s="1"/>
  <c r="AQ639" i="3"/>
  <c r="AS639" i="3" s="1"/>
  <c r="AQ629" i="3"/>
  <c r="AS629" i="3" s="1"/>
  <c r="AN612" i="3"/>
  <c r="AP612" i="3" s="1"/>
  <c r="AN596" i="3"/>
  <c r="AP596" i="3" s="1"/>
  <c r="AN580" i="3"/>
  <c r="AP580" i="3" s="1"/>
  <c r="AN564" i="3"/>
  <c r="AP564" i="3" s="1"/>
  <c r="AQ643" i="3"/>
  <c r="AS643" i="3" s="1"/>
  <c r="AN624" i="3"/>
  <c r="AP624" i="3" s="1"/>
  <c r="AQ547" i="3"/>
  <c r="AS547" i="3" s="1"/>
  <c r="AQ531" i="3"/>
  <c r="AS531" i="3" s="1"/>
  <c r="AQ515" i="3"/>
  <c r="AS515" i="3" s="1"/>
  <c r="AQ497" i="3"/>
  <c r="AS497" i="3" s="1"/>
  <c r="AN482" i="3"/>
  <c r="AP482" i="3" s="1"/>
  <c r="AN466" i="3"/>
  <c r="AP466" i="3" s="1"/>
  <c r="AN450" i="3"/>
  <c r="AP450" i="3" s="1"/>
  <c r="AN434" i="3"/>
  <c r="AP434" i="3" s="1"/>
  <c r="AN418" i="3"/>
  <c r="AP418" i="3" s="1"/>
  <c r="AN402" i="3"/>
  <c r="AP402" i="3" s="1"/>
  <c r="AN544" i="3"/>
  <c r="AP544" i="3" s="1"/>
  <c r="AN512" i="3"/>
  <c r="AP512" i="3" s="1"/>
  <c r="AN562" i="3"/>
  <c r="AP562" i="3" s="1"/>
  <c r="AQ543" i="3"/>
  <c r="AS543" i="3" s="1"/>
  <c r="AQ527" i="3"/>
  <c r="AS527" i="3" s="1"/>
  <c r="AQ511" i="3"/>
  <c r="AS511" i="3" s="1"/>
  <c r="AN497" i="3"/>
  <c r="AP497" i="3" s="1"/>
  <c r="AN484" i="3"/>
  <c r="AP484" i="3" s="1"/>
  <c r="AN468" i="3"/>
  <c r="AP468" i="3" s="1"/>
  <c r="AN452" i="3"/>
  <c r="AP452" i="3" s="1"/>
  <c r="AN436" i="3"/>
  <c r="AP436" i="3" s="1"/>
  <c r="AN420" i="3"/>
  <c r="AP420" i="3" s="1"/>
  <c r="AN540" i="3"/>
  <c r="AP540" i="3" s="1"/>
  <c r="AN508" i="3"/>
  <c r="AP508" i="3" s="1"/>
  <c r="AN374" i="3"/>
  <c r="AP374" i="3" s="1"/>
  <c r="AN314" i="3"/>
  <c r="AP314" i="3" s="1"/>
  <c r="AQ389" i="3"/>
  <c r="AS389" i="3" s="1"/>
  <c r="AQ373" i="3"/>
  <c r="AS373" i="3" s="1"/>
  <c r="AQ353" i="3"/>
  <c r="AS353" i="3" s="1"/>
  <c r="AQ337" i="3"/>
  <c r="AS337" i="3" s="1"/>
  <c r="AQ321" i="3"/>
  <c r="AS321" i="3" s="1"/>
  <c r="AQ407" i="3"/>
  <c r="AS407" i="3" s="1"/>
  <c r="AN386" i="3"/>
  <c r="AP386" i="3" s="1"/>
  <c r="AN354" i="3"/>
  <c r="AP354" i="3" s="1"/>
  <c r="AN322" i="3"/>
  <c r="AP322" i="3" s="1"/>
  <c r="AN408" i="3"/>
  <c r="AP408" i="3" s="1"/>
  <c r="AQ393" i="3"/>
  <c r="AS393" i="3" s="1"/>
  <c r="AQ377" i="3"/>
  <c r="AS377" i="3" s="1"/>
  <c r="AQ361" i="3"/>
  <c r="AS361" i="3" s="1"/>
  <c r="AN350" i="3"/>
  <c r="AP350" i="3" s="1"/>
  <c r="AN337" i="3"/>
  <c r="AP337" i="3" s="1"/>
  <c r="AQ324" i="3"/>
  <c r="AS324" i="3" s="1"/>
  <c r="AN302" i="3"/>
  <c r="AP302" i="3" s="1"/>
  <c r="AN288" i="3"/>
  <c r="AP288" i="3" s="1"/>
  <c r="AN272" i="3"/>
  <c r="AP272" i="3" s="1"/>
  <c r="AN256" i="3"/>
  <c r="AP256" i="3" s="1"/>
  <c r="AN244" i="3"/>
  <c r="AP244" i="3" s="1"/>
  <c r="AN231" i="3"/>
  <c r="AP231" i="3" s="1"/>
  <c r="AQ218" i="3"/>
  <c r="AS218" i="3" s="1"/>
  <c r="AN204" i="3"/>
  <c r="AP204" i="3" s="1"/>
  <c r="AN188" i="3"/>
  <c r="AP188" i="3" s="1"/>
  <c r="AN318" i="3"/>
  <c r="AP318" i="3" s="1"/>
  <c r="AN282" i="3"/>
  <c r="AP282" i="3" s="1"/>
  <c r="AQ249" i="3"/>
  <c r="AS249" i="3" s="1"/>
  <c r="AQ217" i="3"/>
  <c r="AS217" i="3" s="1"/>
  <c r="AQ305" i="3"/>
  <c r="AS305" i="3" s="1"/>
  <c r="AQ281" i="3"/>
  <c r="AS281" i="3" s="1"/>
  <c r="AQ265" i="3"/>
  <c r="AS265" i="3" s="1"/>
  <c r="AQ247" i="3"/>
  <c r="AS247" i="3" s="1"/>
  <c r="AQ231" i="3"/>
  <c r="AS231" i="3" s="1"/>
  <c r="AQ215" i="3"/>
  <c r="AS215" i="3" s="1"/>
  <c r="AN198" i="3"/>
  <c r="AP198" i="3" s="1"/>
  <c r="AN182" i="3"/>
  <c r="AP182" i="3" s="1"/>
  <c r="AN166" i="3"/>
  <c r="AP166" i="3" s="1"/>
  <c r="AQ300" i="3"/>
  <c r="AS300" i="3" s="1"/>
  <c r="AN278" i="3"/>
  <c r="AP278" i="3" s="1"/>
  <c r="AN248" i="3"/>
  <c r="AP248" i="3" s="1"/>
  <c r="AN27" i="3"/>
  <c r="AP27" i="3" s="1"/>
  <c r="AQ33" i="3"/>
  <c r="AS33" i="3" s="1"/>
  <c r="AQ49" i="3"/>
  <c r="AS49" i="3" s="1"/>
  <c r="AQ53" i="3"/>
  <c r="AS53" i="3" s="1"/>
  <c r="AN71" i="3"/>
  <c r="AP71" i="3" s="1"/>
  <c r="AQ74" i="3"/>
  <c r="AS74" i="3" s="1"/>
  <c r="AN80" i="3"/>
  <c r="AP80" i="3" s="1"/>
  <c r="AQ85" i="3"/>
  <c r="AS85" i="3" s="1"/>
  <c r="AN103" i="3"/>
  <c r="AP103" i="3" s="1"/>
  <c r="AQ106" i="3"/>
  <c r="AS106" i="3" s="1"/>
  <c r="AN112" i="3"/>
  <c r="AP112" i="3" s="1"/>
  <c r="AQ117" i="3"/>
  <c r="AS117" i="3" s="1"/>
  <c r="AN135" i="3"/>
  <c r="AP135" i="3" s="1"/>
  <c r="AQ138" i="3"/>
  <c r="AS138" i="3" s="1"/>
  <c r="AN144" i="3"/>
  <c r="AP144" i="3" s="1"/>
  <c r="AQ149" i="3"/>
  <c r="AS149" i="3" s="1"/>
  <c r="AN167" i="3"/>
  <c r="AP167" i="3" s="1"/>
  <c r="AQ184" i="3"/>
  <c r="AS184" i="3" s="1"/>
  <c r="AQ200" i="3"/>
  <c r="AS200" i="3" s="1"/>
  <c r="AQ303" i="3"/>
  <c r="AS303" i="3" s="1"/>
  <c r="AN217" i="3"/>
  <c r="AP217" i="3" s="1"/>
  <c r="AQ232" i="3"/>
  <c r="AS232" i="3" s="1"/>
  <c r="AN253" i="3"/>
  <c r="AP253" i="3" s="1"/>
  <c r="AQ256" i="3"/>
  <c r="AS256" i="3" s="1"/>
  <c r="AN269" i="3"/>
  <c r="AP269" i="3" s="1"/>
  <c r="AQ272" i="3"/>
  <c r="AS272" i="3" s="1"/>
  <c r="AQ15" i="3"/>
  <c r="AS15" i="3" s="1"/>
  <c r="AN17" i="3"/>
  <c r="AP17" i="3" s="1"/>
  <c r="AN36" i="3"/>
  <c r="AP36" i="3" s="1"/>
  <c r="AQ59" i="3"/>
  <c r="AS59" i="3" s="1"/>
  <c r="AQ91" i="3"/>
  <c r="AS91" i="3" s="1"/>
  <c r="AQ113" i="3"/>
  <c r="AS113" i="3" s="1"/>
  <c r="AN48" i="3"/>
  <c r="AP48" i="3" s="1"/>
  <c r="AN20" i="3"/>
  <c r="AP20" i="3" s="1"/>
  <c r="AQ129" i="3"/>
  <c r="AS129" i="3" s="1"/>
  <c r="AN12" i="3"/>
  <c r="AP12" i="3" s="1"/>
  <c r="AQ23" i="3"/>
  <c r="AS23" i="3" s="1"/>
  <c r="AN25" i="3"/>
  <c r="AP25" i="3" s="1"/>
  <c r="AQ73" i="3"/>
  <c r="AS73" i="3" s="1"/>
  <c r="AQ105" i="3"/>
  <c r="AS105" i="3" s="1"/>
  <c r="AQ147" i="3"/>
  <c r="AS147" i="3" s="1"/>
  <c r="AQ18" i="3"/>
  <c r="AS18" i="3" s="1"/>
  <c r="AN23" i="3"/>
  <c r="AP23" i="3" s="1"/>
  <c r="AN29" i="3"/>
  <c r="AP29" i="3" s="1"/>
  <c r="AQ35" i="3"/>
  <c r="AS35" i="3" s="1"/>
  <c r="AN44" i="3"/>
  <c r="AP44" i="3" s="1"/>
  <c r="AN54" i="3"/>
  <c r="AP54" i="3" s="1"/>
  <c r="AN69" i="3"/>
  <c r="AP69" i="3" s="1"/>
  <c r="AN70" i="3"/>
  <c r="AP70" i="3" s="1"/>
  <c r="AN85" i="3"/>
  <c r="AP85" i="3" s="1"/>
  <c r="AN86" i="3"/>
  <c r="AP86" i="3" s="1"/>
  <c r="AN101" i="3"/>
  <c r="AP101" i="3" s="1"/>
  <c r="AN102" i="3"/>
  <c r="AP102" i="3" s="1"/>
  <c r="AN117" i="3"/>
  <c r="AP117" i="3" s="1"/>
  <c r="AN118" i="3"/>
  <c r="AP118" i="3" s="1"/>
  <c r="AN133" i="3"/>
  <c r="AP133" i="3" s="1"/>
  <c r="AN134" i="3"/>
  <c r="AP134" i="3" s="1"/>
  <c r="AN149" i="3"/>
  <c r="AP149" i="3" s="1"/>
  <c r="AN150" i="3"/>
  <c r="AP150" i="3" s="1"/>
  <c r="AN160" i="3"/>
  <c r="AP160" i="3" s="1"/>
  <c r="AN168" i="3"/>
  <c r="AP168" i="3" s="1"/>
  <c r="AN177" i="3"/>
  <c r="AP177" i="3" s="1"/>
  <c r="AN193" i="3"/>
  <c r="AP193" i="3" s="1"/>
  <c r="AQ209" i="3"/>
  <c r="AS209" i="3" s="1"/>
  <c r="AN242" i="3"/>
  <c r="AP242" i="3" s="1"/>
  <c r="AQ25" i="3"/>
  <c r="AS25" i="3" s="1"/>
  <c r="AN31" i="3"/>
  <c r="AP31" i="3" s="1"/>
  <c r="AN46" i="3"/>
  <c r="AP46" i="3" s="1"/>
  <c r="AQ52" i="3"/>
  <c r="AS52" i="3" s="1"/>
  <c r="AN59" i="3"/>
  <c r="AP59" i="3" s="1"/>
  <c r="AQ62" i="3"/>
  <c r="AS62" i="3" s="1"/>
  <c r="AN84" i="3"/>
  <c r="AP84" i="3" s="1"/>
  <c r="AN91" i="3"/>
  <c r="AP91" i="3" s="1"/>
  <c r="AQ94" i="3"/>
  <c r="AS94" i="3" s="1"/>
  <c r="AN116" i="3"/>
  <c r="AP116" i="3" s="1"/>
  <c r="AN123" i="3"/>
  <c r="AP123" i="3" s="1"/>
  <c r="AQ126" i="3"/>
  <c r="AS126" i="3" s="1"/>
  <c r="AN148" i="3"/>
  <c r="AP148" i="3" s="1"/>
  <c r="AQ180" i="3"/>
  <c r="AS180" i="3" s="1"/>
  <c r="AQ196" i="3"/>
  <c r="AS196" i="3" s="1"/>
  <c r="AN234" i="3"/>
  <c r="AP234" i="3" s="1"/>
  <c r="AQ267" i="3"/>
  <c r="AS267" i="3" s="1"/>
  <c r="AQ12" i="3"/>
  <c r="AS12" i="3" s="1"/>
  <c r="AN37" i="3"/>
  <c r="AP37" i="3" s="1"/>
  <c r="AN58" i="3"/>
  <c r="AP58" i="3" s="1"/>
  <c r="AQ79" i="3"/>
  <c r="AS79" i="3" s="1"/>
  <c r="AN97" i="3"/>
  <c r="AP97" i="3" s="1"/>
  <c r="AQ100" i="3"/>
  <c r="AS100" i="3" s="1"/>
  <c r="AQ111" i="3"/>
  <c r="AS111" i="3" s="1"/>
  <c r="AN121" i="3"/>
  <c r="AP121" i="3" s="1"/>
  <c r="AN122" i="3"/>
  <c r="AP122" i="3" s="1"/>
  <c r="AQ132" i="3"/>
  <c r="AS132" i="3" s="1"/>
  <c r="AQ143" i="3"/>
  <c r="AS143" i="3" s="1"/>
  <c r="AN157" i="3"/>
  <c r="AP157" i="3" s="1"/>
  <c r="AN165" i="3"/>
  <c r="AP165" i="3" s="1"/>
  <c r="AN173" i="3"/>
  <c r="AP173" i="3" s="1"/>
  <c r="AN189" i="3"/>
  <c r="AP189" i="3" s="1"/>
  <c r="AN205" i="3"/>
  <c r="AP205" i="3" s="1"/>
  <c r="AN238" i="3"/>
  <c r="AP238" i="3" s="1"/>
  <c r="AQ279" i="3"/>
  <c r="AS279" i="3" s="1"/>
  <c r="AQ27" i="3"/>
  <c r="AS27" i="3" s="1"/>
  <c r="AQ40" i="3"/>
  <c r="AS40" i="3" s="1"/>
  <c r="AN57" i="3"/>
  <c r="AP57" i="3" s="1"/>
  <c r="AQ60" i="3"/>
  <c r="AS60" i="3" s="1"/>
  <c r="AN82" i="3"/>
  <c r="AP82" i="3" s="1"/>
  <c r="AN1000" i="3"/>
  <c r="AP1000" i="3" s="1"/>
  <c r="AN1002" i="3"/>
  <c r="AP1002" i="3" s="1"/>
  <c r="AN984" i="3"/>
  <c r="AP984" i="3" s="1"/>
  <c r="AQ982" i="3"/>
  <c r="AS982" i="3" s="1"/>
  <c r="AN988" i="3"/>
  <c r="AP988" i="3" s="1"/>
  <c r="AN960" i="3"/>
  <c r="AP960" i="3" s="1"/>
  <c r="AN964" i="3"/>
  <c r="AP964" i="3" s="1"/>
  <c r="AQ946" i="3"/>
  <c r="AS946" i="3" s="1"/>
  <c r="AN968" i="3"/>
  <c r="AP968" i="3" s="1"/>
  <c r="AN955" i="3"/>
  <c r="AP955" i="3" s="1"/>
  <c r="AN943" i="3"/>
  <c r="AP943" i="3" s="1"/>
  <c r="AN924" i="3"/>
  <c r="AP924" i="3" s="1"/>
  <c r="AQ945" i="3"/>
  <c r="AS945" i="3" s="1"/>
  <c r="AN936" i="3"/>
  <c r="AP936" i="3" s="1"/>
  <c r="AN919" i="3"/>
  <c r="AP919" i="3" s="1"/>
  <c r="AQ886" i="3"/>
  <c r="AS886" i="3" s="1"/>
  <c r="AN892" i="3"/>
  <c r="AP892" i="3" s="1"/>
  <c r="AN899" i="3"/>
  <c r="AP899" i="3" s="1"/>
  <c r="AN879" i="3"/>
  <c r="AP879" i="3" s="1"/>
  <c r="AQ856" i="3"/>
  <c r="AS856" i="3" s="1"/>
  <c r="AQ840" i="3"/>
  <c r="AS840" i="3" s="1"/>
  <c r="AN871" i="3"/>
  <c r="AP871" i="3" s="1"/>
  <c r="AN855" i="3"/>
  <c r="AP855" i="3" s="1"/>
  <c r="AN863" i="3"/>
  <c r="AP863" i="3" s="1"/>
  <c r="AN824" i="3"/>
  <c r="AP824" i="3" s="1"/>
  <c r="AQ809" i="3"/>
  <c r="AS809" i="3" s="1"/>
  <c r="AQ818" i="3"/>
  <c r="AS818" i="3" s="1"/>
  <c r="AQ805" i="3"/>
  <c r="AS805" i="3" s="1"/>
  <c r="AN790" i="3"/>
  <c r="AP790" i="3" s="1"/>
  <c r="AN774" i="3"/>
  <c r="AP774" i="3" s="1"/>
  <c r="AQ822" i="3"/>
  <c r="AS822" i="3" s="1"/>
  <c r="AN795" i="3"/>
  <c r="AP795" i="3" s="1"/>
  <c r="AN779" i="3"/>
  <c r="AP779" i="3" s="1"/>
  <c r="AN763" i="3"/>
  <c r="AP763" i="3" s="1"/>
  <c r="AQ737" i="3"/>
  <c r="AS737" i="3" s="1"/>
  <c r="AN710" i="3"/>
  <c r="AP710" i="3" s="1"/>
  <c r="AN694" i="3"/>
  <c r="AP694" i="3" s="1"/>
  <c r="AN678" i="3"/>
  <c r="AP678" i="3" s="1"/>
  <c r="AN735" i="3"/>
  <c r="AP735" i="3" s="1"/>
  <c r="AN758" i="3"/>
  <c r="AP758" i="3" s="1"/>
  <c r="AN739" i="3"/>
  <c r="AP739" i="3" s="1"/>
  <c r="AQ717" i="3"/>
  <c r="AS717" i="3" s="1"/>
  <c r="AQ733" i="3"/>
  <c r="AS733" i="3" s="1"/>
  <c r="AN723" i="3"/>
  <c r="AP723" i="3" s="1"/>
  <c r="AN709" i="3"/>
  <c r="AP709" i="3" s="1"/>
  <c r="AQ684" i="3"/>
  <c r="AS684" i="3" s="1"/>
  <c r="AN669" i="3"/>
  <c r="AP669" i="3" s="1"/>
  <c r="AQ656" i="3"/>
  <c r="AS656" i="3" s="1"/>
  <c r="AN672" i="3"/>
  <c r="AP672" i="3" s="1"/>
  <c r="AN646" i="3"/>
  <c r="AP646" i="3" s="1"/>
  <c r="AN697" i="3"/>
  <c r="AP697" i="3" s="1"/>
  <c r="AN681" i="3"/>
  <c r="AP681" i="3" s="1"/>
  <c r="AN673" i="3"/>
  <c r="AP673" i="3" s="1"/>
  <c r="AQ644" i="3"/>
  <c r="AS644" i="3" s="1"/>
  <c r="AQ640" i="3"/>
  <c r="AS640" i="3" s="1"/>
  <c r="AN622" i="3"/>
  <c r="AP622" i="3" s="1"/>
  <c r="AN606" i="3"/>
  <c r="AP606" i="3" s="1"/>
  <c r="AN590" i="3"/>
  <c r="AP590" i="3" s="1"/>
  <c r="AN574" i="3"/>
  <c r="AP574" i="3" s="1"/>
  <c r="AQ627" i="3"/>
  <c r="AS627" i="3" s="1"/>
  <c r="AQ625" i="3"/>
  <c r="AS625" i="3" s="1"/>
  <c r="AN608" i="3"/>
  <c r="AP608" i="3" s="1"/>
  <c r="AN592" i="3"/>
  <c r="AP592" i="3" s="1"/>
  <c r="AN576" i="3"/>
  <c r="AP576" i="3" s="1"/>
  <c r="AN560" i="3"/>
  <c r="AP560" i="3" s="1"/>
  <c r="AN637" i="3"/>
  <c r="AP637" i="3" s="1"/>
  <c r="AQ619" i="3"/>
  <c r="AS619" i="3" s="1"/>
  <c r="AN542" i="3"/>
  <c r="AP542" i="3" s="1"/>
  <c r="AN526" i="3"/>
  <c r="AP526" i="3" s="1"/>
  <c r="AN510" i="3"/>
  <c r="AP510" i="3" s="1"/>
  <c r="AQ492" i="3"/>
  <c r="AS492" i="3" s="1"/>
  <c r="AN478" i="3"/>
  <c r="AP478" i="3" s="1"/>
  <c r="AN462" i="3"/>
  <c r="AP462" i="3" s="1"/>
  <c r="AN446" i="3"/>
  <c r="AP446" i="3" s="1"/>
  <c r="AN430" i="3"/>
  <c r="AP430" i="3" s="1"/>
  <c r="AN414" i="3"/>
  <c r="AP414" i="3" s="1"/>
  <c r="AN398" i="3"/>
  <c r="AP398" i="3" s="1"/>
  <c r="AN536" i="3"/>
  <c r="AP536" i="3" s="1"/>
  <c r="AN504" i="3"/>
  <c r="AP504" i="3" s="1"/>
  <c r="AN558" i="3"/>
  <c r="AP558" i="3" s="1"/>
  <c r="AN538" i="3"/>
  <c r="AP538" i="3" s="1"/>
  <c r="AN522" i="3"/>
  <c r="AP522" i="3" s="1"/>
  <c r="AN506" i="3"/>
  <c r="AP506" i="3" s="1"/>
  <c r="AN494" i="3"/>
  <c r="AP494" i="3" s="1"/>
  <c r="AN480" i="3"/>
  <c r="AP480" i="3" s="1"/>
  <c r="AN464" i="3"/>
  <c r="AP464" i="3" s="1"/>
  <c r="AN448" i="3"/>
  <c r="AP448" i="3" s="1"/>
  <c r="AN432" i="3"/>
  <c r="AP432" i="3" s="1"/>
  <c r="AN416" i="3"/>
  <c r="AP416" i="3" s="1"/>
  <c r="AN532" i="3"/>
  <c r="AP532" i="3" s="1"/>
  <c r="AN490" i="3"/>
  <c r="AP490" i="3" s="1"/>
  <c r="AN366" i="3"/>
  <c r="AP366" i="3" s="1"/>
  <c r="AN298" i="3"/>
  <c r="AP298" i="3" s="1"/>
  <c r="AN384" i="3"/>
  <c r="AP384" i="3" s="1"/>
  <c r="AN368" i="3"/>
  <c r="AP368" i="3" s="1"/>
  <c r="AQ348" i="3"/>
  <c r="AS348" i="3" s="1"/>
  <c r="AQ332" i="3"/>
  <c r="AS332" i="3" s="1"/>
  <c r="AQ316" i="3"/>
  <c r="AS316" i="3" s="1"/>
  <c r="AQ403" i="3"/>
  <c r="AS403" i="3" s="1"/>
  <c r="AN378" i="3"/>
  <c r="AP378" i="3" s="1"/>
  <c r="AQ347" i="3"/>
  <c r="AS347" i="3" s="1"/>
  <c r="AQ315" i="3"/>
  <c r="AS315" i="3" s="1"/>
  <c r="AN404" i="3"/>
  <c r="AP404" i="3" s="1"/>
  <c r="AN388" i="3"/>
  <c r="AP388" i="3" s="1"/>
  <c r="AN372" i="3"/>
  <c r="AP372" i="3" s="1"/>
  <c r="AQ359" i="3"/>
  <c r="AS359" i="3" s="1"/>
  <c r="AQ345" i="3"/>
  <c r="AS345" i="3" s="1"/>
  <c r="AN334" i="3"/>
  <c r="AP334" i="3" s="1"/>
  <c r="AN320" i="3"/>
  <c r="AP320" i="3" s="1"/>
  <c r="AN296" i="3"/>
  <c r="AP296" i="3" s="1"/>
  <c r="AQ285" i="3"/>
  <c r="AS285" i="3" s="1"/>
  <c r="AQ269" i="3"/>
  <c r="AS269" i="3" s="1"/>
  <c r="AQ253" i="3"/>
  <c r="AS253" i="3" s="1"/>
  <c r="AQ239" i="3"/>
  <c r="AS239" i="3" s="1"/>
  <c r="AN228" i="3"/>
  <c r="AP228" i="3" s="1"/>
  <c r="AN215" i="3"/>
  <c r="AP215" i="3" s="1"/>
  <c r="AN200" i="3"/>
  <c r="AP200" i="3" s="1"/>
  <c r="AN184" i="3"/>
  <c r="AP184" i="3" s="1"/>
  <c r="AN304" i="3"/>
  <c r="AP304" i="3" s="1"/>
  <c r="AN274" i="3"/>
  <c r="AP274" i="3" s="1"/>
  <c r="AN240" i="3"/>
  <c r="AP240" i="3" s="1"/>
  <c r="AN321" i="3"/>
  <c r="AP321" i="3" s="1"/>
  <c r="AN292" i="3"/>
  <c r="AP292" i="3" s="1"/>
  <c r="AN276" i="3"/>
  <c r="AP276" i="3" s="1"/>
  <c r="AN260" i="3"/>
  <c r="AP260" i="3" s="1"/>
  <c r="AQ242" i="3"/>
  <c r="AS242" i="3" s="1"/>
  <c r="AQ226" i="3"/>
  <c r="AS226" i="3" s="1"/>
  <c r="AQ210" i="3"/>
  <c r="AS210" i="3" s="1"/>
  <c r="AN194" i="3"/>
  <c r="AP194" i="3" s="1"/>
  <c r="AN178" i="3"/>
  <c r="AP178" i="3" s="1"/>
  <c r="AN162" i="3"/>
  <c r="AP162" i="3" s="1"/>
  <c r="AN297" i="3"/>
  <c r="AP297" i="3" s="1"/>
  <c r="AN270" i="3"/>
  <c r="AP270" i="3" s="1"/>
  <c r="AQ241" i="3"/>
  <c r="AS241" i="3" s="1"/>
  <c r="AN38" i="3"/>
  <c r="AP38" i="3" s="1"/>
  <c r="AN56" i="3"/>
  <c r="AP56" i="3" s="1"/>
  <c r="AQ61" i="3"/>
  <c r="AS61" i="3" s="1"/>
  <c r="AN79" i="3"/>
  <c r="AP79" i="3" s="1"/>
  <c r="AQ82" i="3"/>
  <c r="AS82" i="3" s="1"/>
  <c r="AN88" i="3"/>
  <c r="AP88" i="3" s="1"/>
  <c r="AQ93" i="3"/>
  <c r="AS93" i="3" s="1"/>
  <c r="AN111" i="3"/>
  <c r="AP111" i="3" s="1"/>
  <c r="AQ114" i="3"/>
  <c r="AS114" i="3" s="1"/>
  <c r="AN120" i="3"/>
  <c r="AP120" i="3" s="1"/>
  <c r="AQ125" i="3"/>
  <c r="AS125" i="3" s="1"/>
  <c r="AN143" i="3"/>
  <c r="AP143" i="3" s="1"/>
  <c r="AQ146" i="3"/>
  <c r="AS146" i="3" s="1"/>
  <c r="AN152" i="3"/>
  <c r="AP152" i="3" s="1"/>
  <c r="AN155" i="3"/>
  <c r="AP155" i="3" s="1"/>
  <c r="AN171" i="3"/>
  <c r="AP171" i="3" s="1"/>
  <c r="AQ191" i="3"/>
  <c r="AS191" i="3" s="1"/>
  <c r="AQ207" i="3"/>
  <c r="AS207" i="3" s="1"/>
  <c r="AN183" i="3"/>
  <c r="AP183" i="3" s="1"/>
  <c r="AN191" i="3"/>
  <c r="AP191" i="3" s="1"/>
  <c r="AN199" i="3"/>
  <c r="AP199" i="3" s="1"/>
  <c r="AN207" i="3"/>
  <c r="AP207" i="3" s="1"/>
  <c r="AN219" i="3"/>
  <c r="AP219" i="3" s="1"/>
  <c r="AQ227" i="3"/>
  <c r="AS227" i="3" s="1"/>
  <c r="AQ238" i="3"/>
  <c r="AS238" i="3" s="1"/>
  <c r="AQ248" i="3"/>
  <c r="AS248" i="3" s="1"/>
  <c r="AN309" i="3"/>
  <c r="AP309" i="3" s="1"/>
  <c r="AQ336" i="3"/>
  <c r="AS336" i="3" s="1"/>
  <c r="AQ169" i="3"/>
  <c r="AS169" i="3" s="1"/>
  <c r="AQ185" i="3"/>
  <c r="AS185" i="3" s="1"/>
  <c r="AQ201" i="3"/>
  <c r="AS201" i="3" s="1"/>
  <c r="AN221" i="3"/>
  <c r="AP221" i="3" s="1"/>
  <c r="AN251" i="3"/>
  <c r="AP251" i="3" s="1"/>
  <c r="AQ262" i="3"/>
  <c r="AS262" i="3" s="1"/>
  <c r="AN283" i="3"/>
  <c r="AP283" i="3" s="1"/>
  <c r="AQ296" i="3"/>
  <c r="AS296" i="3" s="1"/>
  <c r="AN324" i="3"/>
  <c r="AP324" i="3" s="1"/>
  <c r="AN211" i="3"/>
  <c r="AP211" i="3" s="1"/>
  <c r="AQ219" i="3"/>
  <c r="AS219" i="3" s="1"/>
  <c r="AN225" i="3"/>
  <c r="AP225" i="3" s="1"/>
  <c r="AQ246" i="3"/>
  <c r="AS246" i="3" s="1"/>
  <c r="AN257" i="3"/>
  <c r="AP257" i="3" s="1"/>
  <c r="AQ260" i="3"/>
  <c r="AS260" i="3" s="1"/>
  <c r="AN273" i="3"/>
  <c r="AP273" i="3" s="1"/>
  <c r="AQ276" i="3"/>
  <c r="AS276" i="3" s="1"/>
  <c r="AN289" i="3"/>
  <c r="AP289" i="3" s="1"/>
  <c r="AQ292" i="3"/>
  <c r="AS292" i="3" s="1"/>
  <c r="AQ310" i="3"/>
  <c r="AS310" i="3" s="1"/>
  <c r="AQ320" i="3"/>
  <c r="AS320" i="3" s="1"/>
  <c r="AN213" i="3"/>
  <c r="AP213" i="3" s="1"/>
  <c r="AN245" i="3"/>
  <c r="AP245" i="3" s="1"/>
  <c r="AN271" i="3"/>
  <c r="AP271" i="3" s="1"/>
  <c r="AQ282" i="3"/>
  <c r="AS282" i="3" s="1"/>
  <c r="AN340" i="3"/>
  <c r="AP340" i="3" s="1"/>
  <c r="AQ383" i="3"/>
  <c r="AS383" i="3" s="1"/>
  <c r="AN336" i="3"/>
  <c r="AP336" i="3" s="1"/>
  <c r="AN363" i="3"/>
  <c r="AP363" i="3" s="1"/>
  <c r="AQ366" i="3"/>
  <c r="AS366" i="3" s="1"/>
  <c r="AN395" i="3"/>
  <c r="AP395" i="3" s="1"/>
  <c r="AQ398" i="3"/>
  <c r="AS398" i="3" s="1"/>
  <c r="AQ413" i="3"/>
  <c r="AS413" i="3" s="1"/>
  <c r="AQ429" i="3"/>
  <c r="AS429" i="3" s="1"/>
  <c r="AQ445" i="3"/>
  <c r="AS445" i="3" s="1"/>
  <c r="AQ461" i="3"/>
  <c r="AS461" i="3" s="1"/>
  <c r="AQ477" i="3"/>
  <c r="AS477" i="3" s="1"/>
  <c r="AQ509" i="3"/>
  <c r="AS509" i="3" s="1"/>
  <c r="AQ294" i="3"/>
  <c r="AS294" i="3" s="1"/>
  <c r="AQ322" i="3"/>
  <c r="AS322" i="3" s="1"/>
  <c r="AQ328" i="3"/>
  <c r="AS328" i="3" s="1"/>
  <c r="AQ338" i="3"/>
  <c r="AS338" i="3" s="1"/>
  <c r="AN357" i="3"/>
  <c r="AP357" i="3" s="1"/>
  <c r="AN369" i="3"/>
  <c r="AP369" i="3" s="1"/>
  <c r="AN385" i="3"/>
  <c r="AP385" i="3" s="1"/>
  <c r="AQ416" i="3"/>
  <c r="AS416" i="3" s="1"/>
  <c r="AQ432" i="3"/>
  <c r="AS432" i="3" s="1"/>
  <c r="AQ448" i="3"/>
  <c r="AS448" i="3" s="1"/>
  <c r="AQ464" i="3"/>
  <c r="AS464" i="3" s="1"/>
  <c r="AQ480" i="3"/>
  <c r="AS480" i="3" s="1"/>
  <c r="AQ537" i="3"/>
  <c r="AS537" i="3" s="1"/>
  <c r="AN343" i="3"/>
  <c r="AP343" i="3" s="1"/>
  <c r="AN360" i="3"/>
  <c r="AP360" i="3" s="1"/>
  <c r="AQ401" i="3"/>
  <c r="AS401" i="3" s="1"/>
  <c r="AQ409" i="3"/>
  <c r="AS409" i="3" s="1"/>
  <c r="AQ425" i="3"/>
  <c r="AS425" i="3" s="1"/>
  <c r="AQ441" i="3"/>
  <c r="AS441" i="3" s="1"/>
  <c r="AQ457" i="3"/>
  <c r="AS457" i="3" s="1"/>
  <c r="AQ473" i="3"/>
  <c r="AS473" i="3" s="1"/>
  <c r="AQ499" i="3"/>
  <c r="AS499" i="3" s="1"/>
  <c r="AN299" i="3"/>
  <c r="AP299" i="3" s="1"/>
  <c r="AQ314" i="3"/>
  <c r="AS314" i="3" s="1"/>
  <c r="AQ325" i="3"/>
  <c r="AS325" i="3" s="1"/>
  <c r="AN347" i="3"/>
  <c r="AP347" i="3" s="1"/>
  <c r="AN403" i="3"/>
  <c r="AP403" i="3" s="1"/>
  <c r="AN419" i="3"/>
  <c r="AP419" i="3" s="1"/>
  <c r="AN435" i="3"/>
  <c r="AP435" i="3" s="1"/>
  <c r="AN451" i="3"/>
  <c r="AP451" i="3" s="1"/>
  <c r="AN467" i="3"/>
  <c r="AP467" i="3" s="1"/>
  <c r="AN483" i="3"/>
  <c r="AP483" i="3" s="1"/>
  <c r="AQ517" i="3"/>
  <c r="AS517" i="3" s="1"/>
  <c r="AN405" i="3"/>
  <c r="AP405" i="3" s="1"/>
  <c r="AN417" i="3"/>
  <c r="AP417" i="3" s="1"/>
  <c r="AN425" i="3"/>
  <c r="AP425" i="3" s="1"/>
  <c r="AN433" i="3"/>
  <c r="AP433" i="3" s="1"/>
  <c r="AN441" i="3"/>
  <c r="AP441" i="3" s="1"/>
  <c r="AN449" i="3"/>
  <c r="AP449" i="3" s="1"/>
  <c r="AN457" i="3"/>
  <c r="AP457" i="3" s="1"/>
  <c r="AN465" i="3"/>
  <c r="AP465" i="3" s="1"/>
  <c r="AN473" i="3"/>
  <c r="AP473" i="3" s="1"/>
  <c r="AQ131" i="3"/>
  <c r="AS131" i="3" s="1"/>
  <c r="AQ145" i="3"/>
  <c r="AS145" i="3" s="1"/>
  <c r="AQ19" i="3"/>
  <c r="AS19" i="3" s="1"/>
  <c r="AN52" i="3"/>
  <c r="AP52" i="3" s="1"/>
  <c r="AQ83" i="3"/>
  <c r="AS83" i="3" s="1"/>
  <c r="AN22" i="3"/>
  <c r="AP22" i="3" s="1"/>
  <c r="AQ65" i="3"/>
  <c r="AS65" i="3" s="1"/>
  <c r="AQ97" i="3"/>
  <c r="AS97" i="3" s="1"/>
  <c r="AQ14" i="3"/>
  <c r="AS14" i="3" s="1"/>
  <c r="AN19" i="3"/>
  <c r="AP19" i="3" s="1"/>
  <c r="AQ42" i="3"/>
  <c r="AS42" i="3" s="1"/>
  <c r="AN45" i="3"/>
  <c r="AP45" i="3" s="1"/>
  <c r="AQ51" i="3"/>
  <c r="AS51" i="3" s="1"/>
  <c r="AQ56" i="3"/>
  <c r="AS56" i="3" s="1"/>
  <c r="AQ72" i="3"/>
  <c r="AS72" i="3" s="1"/>
  <c r="AQ88" i="3"/>
  <c r="AS88" i="3" s="1"/>
  <c r="AQ104" i="3"/>
  <c r="AS104" i="3" s="1"/>
  <c r="AQ120" i="3"/>
  <c r="AS120" i="3" s="1"/>
  <c r="AQ136" i="3"/>
  <c r="AS136" i="3" s="1"/>
  <c r="AQ152" i="3"/>
  <c r="AS152" i="3" s="1"/>
  <c r="AQ162" i="3"/>
  <c r="AS162" i="3" s="1"/>
  <c r="AQ170" i="3"/>
  <c r="AS170" i="3" s="1"/>
  <c r="AQ178" i="3"/>
  <c r="AS178" i="3" s="1"/>
  <c r="AQ194" i="3"/>
  <c r="AS194" i="3" s="1"/>
  <c r="AN210" i="3"/>
  <c r="AP210" i="3" s="1"/>
  <c r="AN250" i="3"/>
  <c r="AP250" i="3" s="1"/>
  <c r="AN26" i="3"/>
  <c r="AP26" i="3" s="1"/>
  <c r="AN33" i="3"/>
  <c r="AP33" i="3" s="1"/>
  <c r="AQ39" i="3"/>
  <c r="AS39" i="3" s="1"/>
  <c r="AN47" i="3"/>
  <c r="AP47" i="3" s="1"/>
  <c r="AQ54" i="3"/>
  <c r="AS54" i="3" s="1"/>
  <c r="AN76" i="3"/>
  <c r="AP76" i="3" s="1"/>
  <c r="AN83" i="3"/>
  <c r="AP83" i="3" s="1"/>
  <c r="AQ86" i="3"/>
  <c r="AS86" i="3" s="1"/>
  <c r="AN108" i="3"/>
  <c r="AP108" i="3" s="1"/>
  <c r="AN115" i="3"/>
  <c r="AP115" i="3" s="1"/>
  <c r="AQ118" i="3"/>
  <c r="AS118" i="3" s="1"/>
  <c r="AN140" i="3"/>
  <c r="AP140" i="3" s="1"/>
  <c r="AN147" i="3"/>
  <c r="AP147" i="3" s="1"/>
  <c r="AQ150" i="3"/>
  <c r="AS150" i="3" s="1"/>
  <c r="AQ187" i="3"/>
  <c r="AS187" i="3" s="1"/>
  <c r="AQ203" i="3"/>
  <c r="AS203" i="3" s="1"/>
  <c r="AN246" i="3"/>
  <c r="AP246" i="3" s="1"/>
  <c r="AQ275" i="3"/>
  <c r="AS275" i="3" s="1"/>
  <c r="AQ16" i="3"/>
  <c r="AS16" i="3" s="1"/>
  <c r="AQ43" i="3"/>
  <c r="AS43" i="3" s="1"/>
  <c r="AQ63" i="3"/>
  <c r="AS63" i="3" s="1"/>
  <c r="AN81" i="3"/>
  <c r="AP81" i="3" s="1"/>
  <c r="AQ84" i="3"/>
  <c r="AS84" i="3" s="1"/>
  <c r="AQ103" i="3"/>
  <c r="AS103" i="3" s="1"/>
  <c r="AN113" i="3"/>
  <c r="AP113" i="3" s="1"/>
  <c r="AN114" i="3"/>
  <c r="AP114" i="3" s="1"/>
  <c r="AQ124" i="3"/>
  <c r="AS124" i="3" s="1"/>
  <c r="AQ135" i="3"/>
  <c r="AS135" i="3" s="1"/>
  <c r="AN145" i="3"/>
  <c r="AP145" i="3" s="1"/>
  <c r="AN146" i="3"/>
  <c r="AP146" i="3" s="1"/>
  <c r="AQ160" i="3"/>
  <c r="AS160" i="3" s="1"/>
  <c r="AQ168" i="3"/>
  <c r="AS168" i="3" s="1"/>
  <c r="AQ176" i="3"/>
  <c r="AS176" i="3" s="1"/>
  <c r="AQ190" i="3"/>
  <c r="AS190" i="3" s="1"/>
  <c r="AQ206" i="3"/>
  <c r="AS206" i="3" s="1"/>
  <c r="AQ255" i="3"/>
  <c r="AS255" i="3" s="1"/>
  <c r="AQ287" i="3"/>
  <c r="AS287" i="3" s="1"/>
  <c r="AQ29" i="3"/>
  <c r="AS29" i="3" s="1"/>
  <c r="AQ45" i="3"/>
  <c r="AS45" i="3" s="1"/>
  <c r="AN66" i="3"/>
  <c r="AP66" i="3" s="1"/>
  <c r="AQ87" i="3"/>
  <c r="AS87" i="3" s="1"/>
  <c r="AN996" i="3"/>
  <c r="AP996" i="3" s="1"/>
  <c r="AN999" i="3"/>
  <c r="AP999" i="3" s="1"/>
  <c r="AN980" i="3"/>
  <c r="AP980" i="3" s="1"/>
  <c r="AN979" i="3"/>
  <c r="AP979" i="3" s="1"/>
  <c r="AQ981" i="3"/>
  <c r="AS981" i="3" s="1"/>
  <c r="AQ950" i="3"/>
  <c r="AS950" i="3" s="1"/>
  <c r="AQ962" i="3"/>
  <c r="AS962" i="3" s="1"/>
  <c r="AQ977" i="3"/>
  <c r="AS977" i="3" s="1"/>
  <c r="AQ963" i="3"/>
  <c r="AS963" i="3" s="1"/>
  <c r="AN972" i="3"/>
  <c r="AP972" i="3" s="1"/>
  <c r="AN942" i="3"/>
  <c r="AP942" i="3" s="1"/>
  <c r="AN920" i="3"/>
  <c r="AP920" i="3" s="1"/>
  <c r="AQ947" i="3"/>
  <c r="AS947" i="3" s="1"/>
  <c r="AN931" i="3"/>
  <c r="AP931" i="3" s="1"/>
  <c r="AN915" i="3"/>
  <c r="AP915" i="3" s="1"/>
  <c r="AN911" i="3"/>
  <c r="AP911" i="3" s="1"/>
  <c r="AQ885" i="3"/>
  <c r="AS885" i="3" s="1"/>
  <c r="AN896" i="3"/>
  <c r="AP896" i="3" s="1"/>
  <c r="AN875" i="3"/>
  <c r="AP875" i="3" s="1"/>
  <c r="AQ853" i="3"/>
  <c r="AS853" i="3" s="1"/>
  <c r="AN836" i="3"/>
  <c r="AP836" i="3" s="1"/>
  <c r="AN843" i="3"/>
  <c r="AP843" i="3" s="1"/>
  <c r="AQ845" i="3"/>
  <c r="AS845" i="3" s="1"/>
  <c r="AN851" i="3"/>
  <c r="AP851" i="3" s="1"/>
  <c r="AN820" i="3"/>
  <c r="AP820" i="3" s="1"/>
  <c r="AQ806" i="3"/>
  <c r="AS806" i="3" s="1"/>
  <c r="AN815" i="3"/>
  <c r="AP815" i="3" s="1"/>
  <c r="AQ802" i="3"/>
  <c r="AS802" i="3" s="1"/>
  <c r="AN786" i="3"/>
  <c r="AP786" i="3" s="1"/>
  <c r="AN770" i="3"/>
  <c r="AP770" i="3" s="1"/>
  <c r="AN808" i="3"/>
  <c r="AP808" i="3" s="1"/>
  <c r="AN791" i="3"/>
  <c r="AP791" i="3" s="1"/>
  <c r="AN775" i="3"/>
  <c r="AP775" i="3" s="1"/>
  <c r="AN759" i="3"/>
  <c r="AP759" i="3" s="1"/>
  <c r="AQ730" i="3"/>
  <c r="AS730" i="3" s="1"/>
  <c r="AN706" i="3"/>
  <c r="AP706" i="3" s="1"/>
  <c r="AN690" i="3"/>
  <c r="AP690" i="3" s="1"/>
  <c r="AN674" i="3"/>
  <c r="AP674" i="3" s="1"/>
  <c r="AN731" i="3"/>
  <c r="AP731" i="3" s="1"/>
  <c r="AN755" i="3"/>
  <c r="AP755" i="3" s="1"/>
  <c r="AN730" i="3"/>
  <c r="AP730" i="3" s="1"/>
  <c r="AN714" i="3"/>
  <c r="AP714" i="3" s="1"/>
  <c r="AQ732" i="3"/>
  <c r="AS732" i="3" s="1"/>
  <c r="AQ718" i="3"/>
  <c r="AS718" i="3" s="1"/>
  <c r="AQ696" i="3"/>
  <c r="AS696" i="3" s="1"/>
  <c r="AQ680" i="3"/>
  <c r="AS680" i="3" s="1"/>
  <c r="AN666" i="3"/>
  <c r="AP666" i="3" s="1"/>
  <c r="AN653" i="3"/>
  <c r="AP653" i="3" s="1"/>
  <c r="AN662" i="3"/>
  <c r="AP662" i="3" s="1"/>
  <c r="AQ641" i="3"/>
  <c r="AS641" i="3" s="1"/>
  <c r="AN693" i="3"/>
  <c r="AP693" i="3" s="1"/>
  <c r="AN658" i="3"/>
  <c r="AP658" i="3" s="1"/>
  <c r="AQ660" i="3"/>
  <c r="AS660" i="3" s="1"/>
  <c r="AN641" i="3"/>
  <c r="AP641" i="3" s="1"/>
  <c r="AN630" i="3"/>
  <c r="AP630" i="3" s="1"/>
  <c r="AQ617" i="3"/>
  <c r="AS617" i="3" s="1"/>
  <c r="AN602" i="3"/>
  <c r="AP602" i="3" s="1"/>
  <c r="AN586" i="3"/>
  <c r="AP586" i="3" s="1"/>
  <c r="AN570" i="3"/>
  <c r="AP570" i="3" s="1"/>
  <c r="AN618" i="3"/>
  <c r="AP618" i="3" s="1"/>
  <c r="AQ620" i="3"/>
  <c r="AS620" i="3" s="1"/>
  <c r="AN604" i="3"/>
  <c r="AP604" i="3" s="1"/>
  <c r="AN588" i="3"/>
  <c r="AP588" i="3" s="1"/>
  <c r="AN572" i="3"/>
  <c r="AP572" i="3" s="1"/>
  <c r="AN556" i="3"/>
  <c r="AP556" i="3" s="1"/>
  <c r="AN636" i="3"/>
  <c r="AP636" i="3" s="1"/>
  <c r="AQ616" i="3"/>
  <c r="AS616" i="3" s="1"/>
  <c r="AQ539" i="3"/>
  <c r="AS539" i="3" s="1"/>
  <c r="AQ523" i="3"/>
  <c r="AS523" i="3" s="1"/>
  <c r="AQ507" i="3"/>
  <c r="AS507" i="3" s="1"/>
  <c r="AN489" i="3"/>
  <c r="AP489" i="3" s="1"/>
  <c r="AN474" i="3"/>
  <c r="AP474" i="3" s="1"/>
  <c r="AN458" i="3"/>
  <c r="AP458" i="3" s="1"/>
  <c r="AN442" i="3"/>
  <c r="AP442" i="3" s="1"/>
  <c r="AN426" i="3"/>
  <c r="AP426" i="3" s="1"/>
  <c r="AN410" i="3"/>
  <c r="AP410" i="3" s="1"/>
  <c r="AQ557" i="3"/>
  <c r="AS557" i="3" s="1"/>
  <c r="AN528" i="3"/>
  <c r="AP528" i="3" s="1"/>
  <c r="AN498" i="3"/>
  <c r="AP498" i="3" s="1"/>
  <c r="AN554" i="3"/>
  <c r="AP554" i="3" s="1"/>
  <c r="AQ535" i="3"/>
  <c r="AS535" i="3" s="1"/>
  <c r="AQ519" i="3"/>
  <c r="AS519" i="3" s="1"/>
  <c r="AQ503" i="3"/>
  <c r="AS503" i="3" s="1"/>
  <c r="AQ489" i="3"/>
  <c r="AS489" i="3" s="1"/>
  <c r="AN476" i="3"/>
  <c r="AP476" i="3" s="1"/>
  <c r="AN460" i="3"/>
  <c r="AP460" i="3" s="1"/>
  <c r="AN444" i="3"/>
  <c r="AP444" i="3" s="1"/>
  <c r="AN428" i="3"/>
  <c r="AP428" i="3" s="1"/>
  <c r="AN412" i="3"/>
  <c r="AP412" i="3" s="1"/>
  <c r="AN524" i="3"/>
  <c r="AP524" i="3" s="1"/>
  <c r="AN390" i="3"/>
  <c r="AP390" i="3" s="1"/>
  <c r="AN346" i="3"/>
  <c r="AP346" i="3" s="1"/>
  <c r="AQ397" i="3"/>
  <c r="AS397" i="3" s="1"/>
  <c r="AQ381" i="3"/>
  <c r="AS381" i="3" s="1"/>
  <c r="AQ365" i="3"/>
  <c r="AS365" i="3" s="1"/>
  <c r="AN345" i="3"/>
  <c r="AP345" i="3" s="1"/>
  <c r="AN329" i="3"/>
  <c r="AP329" i="3" s="1"/>
  <c r="AN313" i="3"/>
  <c r="AP313" i="3" s="1"/>
  <c r="AQ399" i="3"/>
  <c r="AS399" i="3" s="1"/>
  <c r="AN370" i="3"/>
  <c r="AP370" i="3" s="1"/>
  <c r="AN338" i="3"/>
  <c r="AP338" i="3" s="1"/>
  <c r="AN306" i="3"/>
  <c r="AP306" i="3" s="1"/>
  <c r="AN400" i="3"/>
  <c r="AP400" i="3" s="1"/>
  <c r="AQ385" i="3"/>
  <c r="AS385" i="3" s="1"/>
  <c r="AQ369" i="3"/>
  <c r="AS369" i="3" s="1"/>
  <c r="AQ356" i="3"/>
  <c r="AS356" i="3" s="1"/>
  <c r="AQ343" i="3"/>
  <c r="AS343" i="3" s="1"/>
  <c r="AQ329" i="3"/>
  <c r="AS329" i="3" s="1"/>
  <c r="AQ308" i="3"/>
  <c r="AS308" i="3" s="1"/>
  <c r="AQ295" i="3"/>
  <c r="AS295" i="3" s="1"/>
  <c r="AN280" i="3"/>
  <c r="AP280" i="3" s="1"/>
  <c r="AN264" i="3"/>
  <c r="AP264" i="3" s="1"/>
  <c r="AQ250" i="3"/>
  <c r="AS250" i="3" s="1"/>
  <c r="AQ237" i="3"/>
  <c r="AS237" i="3" s="1"/>
  <c r="AQ223" i="3"/>
  <c r="AS223" i="3" s="1"/>
  <c r="AN212" i="3"/>
  <c r="AP212" i="3" s="1"/>
  <c r="AN196" i="3"/>
  <c r="AP196" i="3" s="1"/>
  <c r="AN180" i="3"/>
  <c r="AP180" i="3" s="1"/>
  <c r="AQ297" i="3"/>
  <c r="AS297" i="3" s="1"/>
  <c r="AN266" i="3"/>
  <c r="AP266" i="3" s="1"/>
  <c r="AQ233" i="3"/>
  <c r="AS233" i="3" s="1"/>
  <c r="AQ313" i="3"/>
  <c r="AS313" i="3" s="1"/>
  <c r="AQ289" i="3"/>
  <c r="AS289" i="3" s="1"/>
  <c r="AQ273" i="3"/>
  <c r="AS273" i="3" s="1"/>
  <c r="AQ257" i="3"/>
  <c r="AS257" i="3" s="1"/>
  <c r="AN239" i="3"/>
  <c r="AP239" i="3" s="1"/>
  <c r="AN223" i="3"/>
  <c r="AP223" i="3" s="1"/>
  <c r="AN206" i="3"/>
  <c r="AP206" i="3" s="1"/>
  <c r="AN190" i="3"/>
  <c r="AP190" i="3" s="1"/>
  <c r="AN174" i="3"/>
  <c r="AP174" i="3" s="1"/>
  <c r="AN158" i="3"/>
  <c r="AP158" i="3" s="1"/>
  <c r="AN294" i="3"/>
  <c r="AP294" i="3" s="1"/>
  <c r="AN262" i="3"/>
  <c r="AP262" i="3" s="1"/>
  <c r="AN232" i="3"/>
  <c r="AP232" i="3" s="1"/>
  <c r="AN39" i="3"/>
  <c r="AP39" i="3" s="1"/>
  <c r="AN53" i="3"/>
  <c r="AP53" i="3" s="1"/>
  <c r="AN55" i="3"/>
  <c r="AP55" i="3" s="1"/>
  <c r="AQ58" i="3"/>
  <c r="AS58" i="3" s="1"/>
  <c r="AN64" i="3"/>
  <c r="AP64" i="3" s="1"/>
  <c r="AQ69" i="3"/>
  <c r="AS69" i="3" s="1"/>
  <c r="AN87" i="3"/>
  <c r="AP87" i="3" s="1"/>
  <c r="AQ90" i="3"/>
  <c r="AS90" i="3" s="1"/>
  <c r="AN96" i="3"/>
  <c r="AP96" i="3" s="1"/>
  <c r="AQ101" i="3"/>
  <c r="AS101" i="3" s="1"/>
  <c r="AN119" i="3"/>
  <c r="AP119" i="3" s="1"/>
  <c r="AQ122" i="3"/>
  <c r="AS122" i="3" s="1"/>
  <c r="AN128" i="3"/>
  <c r="AP128" i="3" s="1"/>
  <c r="AQ133" i="3"/>
  <c r="AS133" i="3" s="1"/>
  <c r="AN151" i="3"/>
  <c r="AP151" i="3" s="1"/>
  <c r="AQ154" i="3"/>
  <c r="AS154" i="3" s="1"/>
  <c r="AN159" i="3"/>
  <c r="AP159" i="3" s="1"/>
  <c r="AN175" i="3"/>
  <c r="AP175" i="3" s="1"/>
  <c r="AQ192" i="3"/>
  <c r="AS192" i="3" s="1"/>
  <c r="AQ208" i="3"/>
  <c r="AS208" i="3" s="1"/>
  <c r="AQ216" i="3"/>
  <c r="AS216" i="3" s="1"/>
  <c r="AN233" i="3"/>
  <c r="AP233" i="3" s="1"/>
  <c r="AN261" i="3"/>
  <c r="AP261" i="3" s="1"/>
  <c r="AQ264" i="3"/>
  <c r="AS264" i="3" s="1"/>
  <c r="AN277" i="3"/>
  <c r="AP277" i="3" s="1"/>
  <c r="AQ280" i="3"/>
  <c r="AS280" i="3" s="1"/>
  <c r="AN293" i="3"/>
  <c r="AP293" i="3" s="1"/>
  <c r="AN295" i="3"/>
  <c r="AP295" i="3" s="1"/>
  <c r="AN308" i="3"/>
  <c r="AP308" i="3" s="1"/>
  <c r="AN319" i="3"/>
  <c r="AP319" i="3" s="1"/>
  <c r="AQ157" i="3"/>
  <c r="AS157" i="3" s="1"/>
  <c r="AQ173" i="3"/>
  <c r="AS173" i="3" s="1"/>
  <c r="AQ189" i="3"/>
  <c r="AS189" i="3" s="1"/>
  <c r="AQ205" i="3"/>
  <c r="AS205" i="3" s="1"/>
  <c r="AQ229" i="3"/>
  <c r="AS229" i="3" s="1"/>
  <c r="AQ236" i="3"/>
  <c r="AS236" i="3" s="1"/>
  <c r="AN259" i="3"/>
  <c r="AP259" i="3" s="1"/>
  <c r="AQ270" i="3"/>
  <c r="AS270" i="3" s="1"/>
  <c r="AN291" i="3"/>
  <c r="AP291" i="3" s="1"/>
  <c r="AN301" i="3"/>
  <c r="AP301" i="3" s="1"/>
  <c r="AN328" i="3"/>
  <c r="AP328" i="3" s="1"/>
  <c r="AN227" i="3"/>
  <c r="AP227" i="3" s="1"/>
  <c r="AQ235" i="3"/>
  <c r="AS235" i="3" s="1"/>
  <c r="AN241" i="3"/>
  <c r="AP241" i="3" s="1"/>
  <c r="AN312" i="3"/>
  <c r="AP312" i="3" s="1"/>
  <c r="AQ228" i="3"/>
  <c r="AS228" i="3" s="1"/>
  <c r="AQ258" i="3"/>
  <c r="AS258" i="3" s="1"/>
  <c r="AN279" i="3"/>
  <c r="AP279" i="3" s="1"/>
  <c r="AQ290" i="3"/>
  <c r="AS290" i="3" s="1"/>
  <c r="AQ302" i="3"/>
  <c r="AS302" i="3" s="1"/>
  <c r="AN344" i="3"/>
  <c r="AP344" i="3" s="1"/>
  <c r="AQ391" i="3"/>
  <c r="AS391" i="3" s="1"/>
  <c r="AQ350" i="3"/>
  <c r="AS350" i="3" s="1"/>
  <c r="AN371" i="3"/>
  <c r="AP371" i="3" s="1"/>
  <c r="AQ374" i="3"/>
  <c r="AS374" i="3" s="1"/>
  <c r="AQ402" i="3"/>
  <c r="AS402" i="3" s="1"/>
  <c r="AQ414" i="3"/>
  <c r="AS414" i="3" s="1"/>
  <c r="AQ430" i="3"/>
  <c r="AS430" i="3" s="1"/>
  <c r="AQ121" i="3"/>
  <c r="AS121" i="3" s="1"/>
  <c r="AQ137" i="3"/>
  <c r="AS137" i="3" s="1"/>
  <c r="AN32" i="3"/>
  <c r="AP32" i="3" s="1"/>
  <c r="AQ123" i="3"/>
  <c r="AS123" i="3" s="1"/>
  <c r="AN16" i="3"/>
  <c r="AP16" i="3" s="1"/>
  <c r="AQ17" i="3"/>
  <c r="AS17" i="3" s="1"/>
  <c r="AQ75" i="3"/>
  <c r="AS75" i="3" s="1"/>
  <c r="AQ107" i="3"/>
  <c r="AS107" i="3" s="1"/>
  <c r="AQ28" i="3"/>
  <c r="AS28" i="3" s="1"/>
  <c r="AN40" i="3"/>
  <c r="AP40" i="3" s="1"/>
  <c r="AQ11" i="3"/>
  <c r="AS11" i="3" s="1"/>
  <c r="AN98" i="3"/>
  <c r="AP98" i="3" s="1"/>
  <c r="AN24" i="3"/>
  <c r="AP24" i="3" s="1"/>
  <c r="AQ57" i="3"/>
  <c r="AS57" i="3" s="1"/>
  <c r="AQ89" i="3"/>
  <c r="AS89" i="3" s="1"/>
  <c r="AQ153" i="3"/>
  <c r="AS153" i="3" s="1"/>
  <c r="AN13" i="3"/>
  <c r="AP13" i="3" s="1"/>
  <c r="AN15" i="3"/>
  <c r="AP15" i="3" s="1"/>
  <c r="AQ26" i="3"/>
  <c r="AS26" i="3" s="1"/>
  <c r="AQ32" i="3"/>
  <c r="AS32" i="3" s="1"/>
  <c r="AQ37" i="3"/>
  <c r="AS37" i="3" s="1"/>
  <c r="AN42" i="3"/>
  <c r="AP42" i="3" s="1"/>
  <c r="AN61" i="3"/>
  <c r="AP61" i="3" s="1"/>
  <c r="AN62" i="3"/>
  <c r="AP62" i="3" s="1"/>
  <c r="AN77" i="3"/>
  <c r="AP77" i="3" s="1"/>
  <c r="AN78" i="3"/>
  <c r="AP78" i="3" s="1"/>
  <c r="AN93" i="3"/>
  <c r="AP93" i="3" s="1"/>
  <c r="AN94" i="3"/>
  <c r="AP94" i="3" s="1"/>
  <c r="AN109" i="3"/>
  <c r="AP109" i="3" s="1"/>
  <c r="AN110" i="3"/>
  <c r="AP110" i="3" s="1"/>
  <c r="AN125" i="3"/>
  <c r="AP125" i="3" s="1"/>
  <c r="AN126" i="3"/>
  <c r="AP126" i="3" s="1"/>
  <c r="AN141" i="3"/>
  <c r="AP141" i="3" s="1"/>
  <c r="AN142" i="3"/>
  <c r="AP142" i="3" s="1"/>
  <c r="AN156" i="3"/>
  <c r="AP156" i="3" s="1"/>
  <c r="AN164" i="3"/>
  <c r="AP164" i="3" s="1"/>
  <c r="AN172" i="3"/>
  <c r="AP172" i="3" s="1"/>
  <c r="AN185" i="3"/>
  <c r="AP185" i="3" s="1"/>
  <c r="AN201" i="3"/>
  <c r="AP201" i="3" s="1"/>
  <c r="AN214" i="3"/>
  <c r="AP214" i="3" s="1"/>
  <c r="AN18" i="3"/>
  <c r="AP18" i="3" s="1"/>
  <c r="AQ30" i="3"/>
  <c r="AS30" i="3" s="1"/>
  <c r="AQ41" i="3"/>
  <c r="AS41" i="3" s="1"/>
  <c r="AN49" i="3"/>
  <c r="AP49" i="3" s="1"/>
  <c r="AN68" i="3"/>
  <c r="AP68" i="3" s="1"/>
  <c r="AN75" i="3"/>
  <c r="AP75" i="3" s="1"/>
  <c r="AQ78" i="3"/>
  <c r="AS78" i="3" s="1"/>
  <c r="AN100" i="3"/>
  <c r="AP100" i="3" s="1"/>
  <c r="AN107" i="3"/>
  <c r="AP107" i="3" s="1"/>
  <c r="AQ110" i="3"/>
  <c r="AS110" i="3" s="1"/>
  <c r="AN132" i="3"/>
  <c r="AP132" i="3" s="1"/>
  <c r="AN139" i="3"/>
  <c r="AP139" i="3" s="1"/>
  <c r="AQ142" i="3"/>
  <c r="AS142" i="3" s="1"/>
  <c r="AQ188" i="3"/>
  <c r="AS188" i="3" s="1"/>
  <c r="AQ204" i="3"/>
  <c r="AS204" i="3" s="1"/>
  <c r="AQ251" i="3"/>
  <c r="AS251" i="3" s="1"/>
  <c r="AQ283" i="3"/>
  <c r="AS283" i="3" s="1"/>
  <c r="AQ24" i="3"/>
  <c r="AS24" i="3" s="1"/>
  <c r="AQ50" i="3"/>
  <c r="AS50" i="3" s="1"/>
  <c r="AN65" i="3"/>
  <c r="AP65" i="3" s="1"/>
  <c r="AQ68" i="3"/>
  <c r="AS68" i="3" s="1"/>
  <c r="AN90" i="3"/>
  <c r="AP90" i="3" s="1"/>
  <c r="AN105" i="3"/>
  <c r="AP105" i="3" s="1"/>
  <c r="AN106" i="3"/>
  <c r="AP106" i="3" s="1"/>
  <c r="AQ116" i="3"/>
  <c r="AS116" i="3" s="1"/>
  <c r="AQ127" i="3"/>
  <c r="AS127" i="3" s="1"/>
  <c r="AN137" i="3"/>
  <c r="AP137" i="3" s="1"/>
  <c r="AN138" i="3"/>
  <c r="AP138" i="3" s="1"/>
  <c r="AQ148" i="3"/>
  <c r="AS148" i="3" s="1"/>
  <c r="AN161" i="3"/>
  <c r="AP161" i="3" s="1"/>
  <c r="AN169" i="3"/>
  <c r="AP169" i="3" s="1"/>
  <c r="AN181" i="3"/>
  <c r="AP181" i="3" s="1"/>
  <c r="AN197" i="3"/>
  <c r="AP197" i="3" s="1"/>
  <c r="AN226" i="3"/>
  <c r="AP226" i="3" s="1"/>
  <c r="AQ263" i="3"/>
  <c r="AS263" i="3" s="1"/>
  <c r="AQ311" i="3"/>
  <c r="AS311" i="3" s="1"/>
  <c r="AN34" i="3"/>
  <c r="AP34" i="3" s="1"/>
  <c r="AN50" i="3"/>
  <c r="AP50" i="3" s="1"/>
  <c r="AQ71" i="3"/>
  <c r="AS71" i="3" s="1"/>
  <c r="AN89" i="3"/>
  <c r="AP89" i="3" s="1"/>
  <c r="AQ92" i="3"/>
  <c r="AS92" i="3" s="1"/>
  <c r="AN992" i="3"/>
  <c r="AP992" i="3" s="1"/>
  <c r="AN994" i="3"/>
  <c r="AP994" i="3" s="1"/>
  <c r="AN1003" i="3"/>
  <c r="AP1003" i="3" s="1"/>
  <c r="AQ1001" i="3"/>
  <c r="AS1001" i="3" s="1"/>
  <c r="AQ979" i="3"/>
  <c r="AS979" i="3" s="1"/>
  <c r="AN944" i="3"/>
  <c r="AP944" i="3" s="1"/>
  <c r="AN956" i="3"/>
  <c r="AP956" i="3" s="1"/>
  <c r="AQ974" i="3"/>
  <c r="AS974" i="3" s="1"/>
  <c r="AQ961" i="3"/>
  <c r="AS961" i="3" s="1"/>
  <c r="AN948" i="3"/>
  <c r="AP948" i="3" s="1"/>
  <c r="AN932" i="3"/>
  <c r="AP932" i="3" s="1"/>
  <c r="AN916" i="3"/>
  <c r="AP916" i="3" s="1"/>
  <c r="AN940" i="3"/>
  <c r="AP940" i="3" s="1"/>
  <c r="AN927" i="3"/>
  <c r="AP927" i="3" s="1"/>
  <c r="AN908" i="3"/>
  <c r="AP908" i="3" s="1"/>
  <c r="AQ906" i="3"/>
  <c r="AS906" i="3" s="1"/>
  <c r="AN907" i="3"/>
  <c r="AP907" i="3" s="1"/>
  <c r="AN888" i="3"/>
  <c r="AP888" i="3" s="1"/>
  <c r="AQ870" i="3"/>
  <c r="AS870" i="3" s="1"/>
  <c r="AN847" i="3"/>
  <c r="AP847" i="3" s="1"/>
  <c r="AN832" i="3"/>
  <c r="AP832" i="3" s="1"/>
  <c r="AN867" i="3"/>
  <c r="AP867" i="3" s="1"/>
  <c r="AN842" i="3"/>
  <c r="AP842" i="3" s="1"/>
  <c r="AQ844" i="3"/>
  <c r="AS844" i="3" s="1"/>
  <c r="AN804" i="3"/>
  <c r="AP804" i="3" s="1"/>
  <c r="AN803" i="3"/>
  <c r="AP803" i="3" s="1"/>
  <c r="AN812" i="3"/>
  <c r="AP812" i="3" s="1"/>
  <c r="AN798" i="3"/>
  <c r="AP798" i="3" s="1"/>
  <c r="AN782" i="3"/>
  <c r="AP782" i="3" s="1"/>
  <c r="AN766" i="3"/>
  <c r="AP766" i="3" s="1"/>
  <c r="AQ803" i="3"/>
  <c r="AS803" i="3" s="1"/>
  <c r="AN787" i="3"/>
  <c r="AP787" i="3" s="1"/>
  <c r="AN771" i="3"/>
  <c r="AP771" i="3" s="1"/>
  <c r="AQ753" i="3"/>
  <c r="AS753" i="3" s="1"/>
  <c r="AN719" i="3"/>
  <c r="AP719" i="3" s="1"/>
  <c r="AN702" i="3"/>
  <c r="AP702" i="3" s="1"/>
  <c r="AN686" i="3"/>
  <c r="AP686" i="3" s="1"/>
  <c r="AN670" i="3"/>
  <c r="AP670" i="3" s="1"/>
  <c r="AN715" i="3"/>
  <c r="AP715" i="3" s="1"/>
  <c r="AQ745" i="3"/>
  <c r="AS745" i="3" s="1"/>
  <c r="AN727" i="3"/>
  <c r="AP727" i="3" s="1"/>
  <c r="AN746" i="3"/>
  <c r="AP746" i="3" s="1"/>
  <c r="AQ729" i="3"/>
  <c r="AS729" i="3" s="1"/>
  <c r="AQ716" i="3"/>
  <c r="AS716" i="3" s="1"/>
  <c r="AQ692" i="3"/>
  <c r="AS692" i="3" s="1"/>
  <c r="AQ679" i="3"/>
  <c r="AS679" i="3" s="1"/>
  <c r="AQ661" i="3"/>
  <c r="AS661" i="3" s="1"/>
  <c r="AN650" i="3"/>
  <c r="AP650" i="3" s="1"/>
  <c r="AQ657" i="3"/>
  <c r="AS657" i="3" s="1"/>
  <c r="AN705" i="3"/>
  <c r="AP705" i="3" s="1"/>
  <c r="AN689" i="3"/>
  <c r="AP689" i="3" s="1"/>
  <c r="AN642" i="3"/>
  <c r="AP642" i="3" s="1"/>
  <c r="AN657" i="3"/>
  <c r="AP657" i="3" s="1"/>
  <c r="AN638" i="3"/>
  <c r="AP638" i="3" s="1"/>
  <c r="AN625" i="3"/>
  <c r="AP625" i="3" s="1"/>
  <c r="AQ615" i="3"/>
  <c r="AS615" i="3" s="1"/>
  <c r="AN598" i="3"/>
  <c r="AP598" i="3" s="1"/>
  <c r="AN582" i="3"/>
  <c r="AP582" i="3" s="1"/>
  <c r="AN566" i="3"/>
  <c r="AP566" i="3" s="1"/>
  <c r="AN634" i="3"/>
  <c r="AP634" i="3" s="1"/>
  <c r="AN614" i="3"/>
  <c r="AP614" i="3" s="1"/>
  <c r="AN600" i="3"/>
  <c r="AP600" i="3" s="1"/>
  <c r="AN584" i="3"/>
  <c r="AP584" i="3" s="1"/>
  <c r="AN568" i="3"/>
  <c r="AP568" i="3" s="1"/>
  <c r="AN552" i="3"/>
  <c r="AP552" i="3" s="1"/>
  <c r="AQ628" i="3"/>
  <c r="AS628" i="3" s="1"/>
  <c r="AN550" i="3"/>
  <c r="AP550" i="3" s="1"/>
  <c r="AN534" i="3"/>
  <c r="AP534" i="3" s="1"/>
  <c r="AN518" i="3"/>
  <c r="AP518" i="3" s="1"/>
  <c r="AN502" i="3"/>
  <c r="AP502" i="3" s="1"/>
  <c r="AN486" i="3"/>
  <c r="AP486" i="3" s="1"/>
  <c r="AN470" i="3"/>
  <c r="AP470" i="3" s="1"/>
  <c r="AN454" i="3"/>
  <c r="AP454" i="3" s="1"/>
  <c r="AN438" i="3"/>
  <c r="AP438" i="3" s="1"/>
  <c r="AN422" i="3"/>
  <c r="AP422" i="3" s="1"/>
  <c r="AN406" i="3"/>
  <c r="AP406" i="3" s="1"/>
  <c r="AQ553" i="3"/>
  <c r="AS553" i="3" s="1"/>
  <c r="AN520" i="3"/>
  <c r="AP520" i="3" s="1"/>
  <c r="AQ491" i="3"/>
  <c r="AS491" i="3" s="1"/>
  <c r="AN546" i="3"/>
  <c r="AP546" i="3" s="1"/>
  <c r="AN530" i="3"/>
  <c r="AP530" i="3" s="1"/>
  <c r="AN514" i="3"/>
  <c r="AP514" i="3" s="1"/>
  <c r="AQ500" i="3"/>
  <c r="AS500" i="3" s="1"/>
  <c r="AQ487" i="3"/>
  <c r="AS487" i="3" s="1"/>
  <c r="AN472" i="3"/>
  <c r="AP472" i="3" s="1"/>
  <c r="AN456" i="3"/>
  <c r="AP456" i="3" s="1"/>
  <c r="AN440" i="3"/>
  <c r="AP440" i="3" s="1"/>
  <c r="AN424" i="3"/>
  <c r="AP424" i="3" s="1"/>
  <c r="AN548" i="3"/>
  <c r="AP548" i="3" s="1"/>
  <c r="AN516" i="3"/>
  <c r="AP516" i="3" s="1"/>
  <c r="AN382" i="3"/>
  <c r="AP382" i="3" s="1"/>
  <c r="AN330" i="3"/>
  <c r="AP330" i="3" s="1"/>
  <c r="AN392" i="3"/>
  <c r="AP392" i="3" s="1"/>
  <c r="AN376" i="3"/>
  <c r="AP376" i="3" s="1"/>
  <c r="AN358" i="3"/>
  <c r="AP358" i="3" s="1"/>
  <c r="AN342" i="3"/>
  <c r="AP342" i="3" s="1"/>
  <c r="AN326" i="3"/>
  <c r="AP326" i="3" s="1"/>
  <c r="AQ411" i="3"/>
  <c r="AS411" i="3" s="1"/>
  <c r="AN394" i="3"/>
  <c r="AP394" i="3" s="1"/>
  <c r="AN362" i="3"/>
  <c r="AP362" i="3" s="1"/>
  <c r="AQ331" i="3"/>
  <c r="AS331" i="3" s="1"/>
  <c r="AQ299" i="3"/>
  <c r="AS299" i="3" s="1"/>
  <c r="AN396" i="3"/>
  <c r="AP396" i="3" s="1"/>
  <c r="AN380" i="3"/>
  <c r="AP380" i="3" s="1"/>
  <c r="AN364" i="3"/>
  <c r="AP364" i="3" s="1"/>
  <c r="AN353" i="3"/>
  <c r="AP353" i="3" s="1"/>
  <c r="AQ340" i="3"/>
  <c r="AS340" i="3" s="1"/>
  <c r="AQ327" i="3"/>
  <c r="AS327" i="3" s="1"/>
  <c r="AN305" i="3"/>
  <c r="AP305" i="3" s="1"/>
  <c r="AQ293" i="3"/>
  <c r="AS293" i="3" s="1"/>
  <c r="AQ277" i="3"/>
  <c r="AS277" i="3" s="1"/>
  <c r="AQ261" i="3"/>
  <c r="AS261" i="3" s="1"/>
  <c r="AN247" i="3"/>
  <c r="AP247" i="3" s="1"/>
  <c r="AQ234" i="3"/>
  <c r="AS234" i="3" s="1"/>
  <c r="AQ221" i="3"/>
  <c r="AS221" i="3" s="1"/>
  <c r="AN208" i="3"/>
  <c r="AP208" i="3" s="1"/>
  <c r="AN192" i="3"/>
  <c r="AP192" i="3" s="1"/>
  <c r="AN176" i="3"/>
  <c r="AP176" i="3" s="1"/>
  <c r="AN290" i="3"/>
  <c r="AP290" i="3" s="1"/>
  <c r="AN258" i="3"/>
  <c r="AP258" i="3" s="1"/>
  <c r="AN224" i="3"/>
  <c r="AP224" i="3" s="1"/>
  <c r="AN310" i="3"/>
  <c r="AP310" i="3" s="1"/>
  <c r="AN284" i="3"/>
  <c r="AP284" i="3" s="1"/>
  <c r="AN268" i="3"/>
  <c r="AP268" i="3" s="1"/>
  <c r="AN252" i="3"/>
  <c r="AP252" i="3" s="1"/>
  <c r="AN236" i="3"/>
  <c r="AP236" i="3" s="1"/>
  <c r="AN220" i="3"/>
  <c r="AP220" i="3" s="1"/>
  <c r="AN202" i="3"/>
  <c r="AP202" i="3" s="1"/>
  <c r="AN186" i="3"/>
  <c r="AP186" i="3" s="1"/>
  <c r="AN170" i="3"/>
  <c r="AP170" i="3" s="1"/>
  <c r="AN154" i="3"/>
  <c r="AP154" i="3" s="1"/>
  <c r="AN286" i="3"/>
  <c r="AP286" i="3" s="1"/>
  <c r="AN254" i="3"/>
  <c r="AP254" i="3" s="1"/>
  <c r="AN216" i="3"/>
  <c r="AP216" i="3" s="1"/>
  <c r="AQ31" i="3"/>
  <c r="AS31" i="3" s="1"/>
  <c r="AQ38" i="3"/>
  <c r="AS38" i="3" s="1"/>
  <c r="AN41" i="3"/>
  <c r="AP41" i="3" s="1"/>
  <c r="AQ47" i="3"/>
  <c r="AS47" i="3" s="1"/>
  <c r="AN63" i="3"/>
  <c r="AP63" i="3" s="1"/>
  <c r="AQ66" i="3"/>
  <c r="AS66" i="3" s="1"/>
  <c r="AN72" i="3"/>
  <c r="AP72" i="3" s="1"/>
  <c r="AQ77" i="3"/>
  <c r="AS77" i="3" s="1"/>
  <c r="AN95" i="3"/>
  <c r="AP95" i="3" s="1"/>
  <c r="AQ98" i="3"/>
  <c r="AS98" i="3" s="1"/>
  <c r="AN104" i="3"/>
  <c r="AP104" i="3" s="1"/>
  <c r="AQ109" i="3"/>
  <c r="AS109" i="3" s="1"/>
  <c r="AN127" i="3"/>
  <c r="AP127" i="3" s="1"/>
  <c r="AQ130" i="3"/>
  <c r="AS130" i="3" s="1"/>
  <c r="AN136" i="3"/>
  <c r="AP136" i="3" s="1"/>
  <c r="AQ141" i="3"/>
  <c r="AS141" i="3" s="1"/>
  <c r="AN163" i="3"/>
  <c r="AP163" i="3" s="1"/>
  <c r="AQ183" i="3"/>
  <c r="AS183" i="3" s="1"/>
  <c r="AQ199" i="3"/>
  <c r="AS199" i="3" s="1"/>
  <c r="AN218" i="3"/>
  <c r="AP218" i="3" s="1"/>
  <c r="AN179" i="3"/>
  <c r="AP179" i="3" s="1"/>
  <c r="AN187" i="3"/>
  <c r="AP187" i="3" s="1"/>
  <c r="AN195" i="3"/>
  <c r="AP195" i="3" s="1"/>
  <c r="AN203" i="3"/>
  <c r="AP203" i="3" s="1"/>
  <c r="AQ211" i="3"/>
  <c r="AS211" i="3" s="1"/>
  <c r="AQ222" i="3"/>
  <c r="AS222" i="3" s="1"/>
  <c r="AN235" i="3"/>
  <c r="AP235" i="3" s="1"/>
  <c r="AQ243" i="3"/>
  <c r="AS243" i="3" s="1"/>
  <c r="AN249" i="3"/>
  <c r="AP249" i="3" s="1"/>
  <c r="AQ304" i="3"/>
  <c r="AS304" i="3" s="1"/>
  <c r="AQ161" i="3"/>
  <c r="AS161" i="3" s="1"/>
  <c r="AQ177" i="3"/>
  <c r="AS177" i="3" s="1"/>
  <c r="AQ193" i="3"/>
  <c r="AS193" i="3" s="1"/>
  <c r="AN209" i="3"/>
  <c r="AP209" i="3" s="1"/>
  <c r="AN237" i="3"/>
  <c r="AP237" i="3" s="1"/>
  <c r="AN267" i="3"/>
  <c r="AP267" i="3" s="1"/>
  <c r="AQ278" i="3"/>
  <c r="AS278" i="3" s="1"/>
  <c r="AQ301" i="3"/>
  <c r="AS301" i="3" s="1"/>
  <c r="AN317" i="3"/>
  <c r="AP317" i="3" s="1"/>
  <c r="AN348" i="3"/>
  <c r="AP348" i="3" s="1"/>
  <c r="AQ214" i="3"/>
  <c r="AS214" i="3" s="1"/>
  <c r="AQ224" i="3"/>
  <c r="AS224" i="3" s="1"/>
  <c r="AN243" i="3"/>
  <c r="AP243" i="3" s="1"/>
  <c r="AQ252" i="3"/>
  <c r="AS252" i="3" s="1"/>
  <c r="AN265" i="3"/>
  <c r="AP265" i="3" s="1"/>
  <c r="AQ268" i="3"/>
  <c r="AS268" i="3" s="1"/>
  <c r="AN281" i="3"/>
  <c r="AP281" i="3" s="1"/>
  <c r="AQ284" i="3"/>
  <c r="AS284" i="3" s="1"/>
  <c r="AQ312" i="3"/>
  <c r="AS312" i="3" s="1"/>
  <c r="AQ352" i="3"/>
  <c r="AS352" i="3" s="1"/>
  <c r="AN229" i="3"/>
  <c r="AP229" i="3" s="1"/>
  <c r="AN255" i="3"/>
  <c r="AP255" i="3" s="1"/>
  <c r="AQ266" i="3"/>
  <c r="AS266" i="3" s="1"/>
  <c r="AN287" i="3"/>
  <c r="AP287" i="3" s="1"/>
  <c r="AN303" i="3"/>
  <c r="AP303" i="3" s="1"/>
  <c r="AN316" i="3"/>
  <c r="AP316" i="3" s="1"/>
  <c r="AQ367" i="3"/>
  <c r="AS367" i="3" s="1"/>
  <c r="AQ334" i="3"/>
  <c r="AS334" i="3" s="1"/>
  <c r="AN351" i="3"/>
  <c r="AP351" i="3" s="1"/>
  <c r="AN379" i="3"/>
  <c r="AP379" i="3" s="1"/>
  <c r="AQ382" i="3"/>
  <c r="AS382" i="3" s="1"/>
  <c r="AQ406" i="3"/>
  <c r="AS406" i="3" s="1"/>
  <c r="AQ421" i="3"/>
  <c r="AS421" i="3" s="1"/>
  <c r="AQ437" i="3"/>
  <c r="AS437" i="3" s="1"/>
  <c r="AQ453" i="3"/>
  <c r="AS453" i="3" s="1"/>
  <c r="AQ469" i="3"/>
  <c r="AS469" i="3" s="1"/>
  <c r="AQ485" i="3"/>
  <c r="AS485" i="3" s="1"/>
  <c r="AQ541" i="3"/>
  <c r="AS541" i="3" s="1"/>
  <c r="AN307" i="3"/>
  <c r="AP307" i="3" s="1"/>
  <c r="AN325" i="3"/>
  <c r="AP325" i="3" s="1"/>
  <c r="AQ333" i="3"/>
  <c r="AS333" i="3" s="1"/>
  <c r="AN339" i="3"/>
  <c r="AP339" i="3" s="1"/>
  <c r="AN361" i="3"/>
  <c r="AP361" i="3" s="1"/>
  <c r="AN377" i="3"/>
  <c r="AP377" i="3" s="1"/>
  <c r="AN393" i="3"/>
  <c r="AP393" i="3" s="1"/>
  <c r="AQ424" i="3"/>
  <c r="AS424" i="3" s="1"/>
  <c r="AQ440" i="3"/>
  <c r="AS440" i="3" s="1"/>
  <c r="AQ456" i="3"/>
  <c r="AS456" i="3" s="1"/>
  <c r="AQ472" i="3"/>
  <c r="AS472" i="3" s="1"/>
  <c r="AQ505" i="3"/>
  <c r="AS505" i="3" s="1"/>
  <c r="AN327" i="3"/>
  <c r="AP327" i="3" s="1"/>
  <c r="AN359" i="3"/>
  <c r="AP359" i="3" s="1"/>
  <c r="AQ405" i="3"/>
  <c r="AS405" i="3" s="1"/>
  <c r="AQ417" i="3"/>
  <c r="AS417" i="3" s="1"/>
  <c r="AQ433" i="3"/>
  <c r="AS433" i="3" s="1"/>
  <c r="AQ449" i="3"/>
  <c r="AS449" i="3" s="1"/>
  <c r="AQ465" i="3"/>
  <c r="AS465" i="3" s="1"/>
  <c r="AQ481" i="3"/>
  <c r="AS481" i="3" s="1"/>
  <c r="AQ529" i="3"/>
  <c r="AS529" i="3" s="1"/>
  <c r="AN315" i="3"/>
  <c r="AP315" i="3" s="1"/>
  <c r="AN333" i="3"/>
  <c r="AP333" i="3" s="1"/>
  <c r="AQ339" i="3"/>
  <c r="AS339" i="3" s="1"/>
  <c r="AQ346" i="3"/>
  <c r="AS346" i="3" s="1"/>
  <c r="AQ357" i="3"/>
  <c r="AS357" i="3" s="1"/>
  <c r="AQ368" i="3"/>
  <c r="AS368" i="3" s="1"/>
  <c r="AQ376" i="3"/>
  <c r="AS376" i="3" s="1"/>
  <c r="AQ384" i="3"/>
  <c r="AS384" i="3" s="1"/>
  <c r="AQ392" i="3"/>
  <c r="AS392" i="3" s="1"/>
  <c r="AN411" i="3"/>
  <c r="AP411" i="3" s="1"/>
  <c r="AN427" i="3"/>
  <c r="AP427" i="3" s="1"/>
  <c r="AN443" i="3"/>
  <c r="AP443" i="3" s="1"/>
  <c r="AN459" i="3"/>
  <c r="AP459" i="3" s="1"/>
  <c r="AN475" i="3"/>
  <c r="AP475" i="3" s="1"/>
  <c r="AN492" i="3"/>
  <c r="AP492" i="3" s="1"/>
  <c r="AQ549" i="3"/>
  <c r="AS549" i="3" s="1"/>
  <c r="AN413" i="3"/>
  <c r="AP413" i="3" s="1"/>
  <c r="AN421" i="3"/>
  <c r="AP421" i="3" s="1"/>
  <c r="AN429" i="3"/>
  <c r="AP429" i="3" s="1"/>
  <c r="AN437" i="3"/>
  <c r="AP437" i="3" s="1"/>
  <c r="AN445" i="3"/>
  <c r="AP445" i="3" s="1"/>
  <c r="AN453" i="3"/>
  <c r="AP453" i="3" s="1"/>
  <c r="AN461" i="3"/>
  <c r="AP461" i="3" s="1"/>
  <c r="AQ197" i="3"/>
  <c r="AS197" i="3" s="1"/>
  <c r="AQ254" i="3"/>
  <c r="AS254" i="3" s="1"/>
  <c r="AN275" i="3"/>
  <c r="AP275" i="3" s="1"/>
  <c r="AN300" i="3"/>
  <c r="AP300" i="3" s="1"/>
  <c r="AQ230" i="3"/>
  <c r="AS230" i="3" s="1"/>
  <c r="AQ212" i="3"/>
  <c r="AS212" i="3" s="1"/>
  <c r="AQ274" i="3"/>
  <c r="AS274" i="3" s="1"/>
  <c r="AN352" i="3"/>
  <c r="AP352" i="3" s="1"/>
  <c r="AQ438" i="3"/>
  <c r="AS438" i="3" s="1"/>
  <c r="AQ470" i="3"/>
  <c r="AS470" i="3" s="1"/>
  <c r="AQ545" i="3"/>
  <c r="AS545" i="3" s="1"/>
  <c r="AN341" i="3"/>
  <c r="AP341" i="3" s="1"/>
  <c r="AQ349" i="3"/>
  <c r="AS349" i="3" s="1"/>
  <c r="AN355" i="3"/>
  <c r="AP355" i="3" s="1"/>
  <c r="AQ364" i="3"/>
  <c r="AS364" i="3" s="1"/>
  <c r="AQ396" i="3"/>
  <c r="AS396" i="3" s="1"/>
  <c r="AN431" i="3"/>
  <c r="AP431" i="3" s="1"/>
  <c r="AN463" i="3"/>
  <c r="AP463" i="3" s="1"/>
  <c r="AQ533" i="3"/>
  <c r="AS533" i="3" s="1"/>
  <c r="AQ360" i="3"/>
  <c r="AS360" i="3" s="1"/>
  <c r="AQ404" i="3"/>
  <c r="AS404" i="3" s="1"/>
  <c r="AQ426" i="3"/>
  <c r="AS426" i="3" s="1"/>
  <c r="AQ458" i="3"/>
  <c r="AS458" i="3" s="1"/>
  <c r="AQ525" i="3"/>
  <c r="AS525" i="3" s="1"/>
  <c r="AN365" i="3"/>
  <c r="AP365" i="3" s="1"/>
  <c r="AQ379" i="3"/>
  <c r="AS379" i="3" s="1"/>
  <c r="AN397" i="3"/>
  <c r="AP397" i="3" s="1"/>
  <c r="AN399" i="3"/>
  <c r="AP399" i="3" s="1"/>
  <c r="AQ428" i="3"/>
  <c r="AS428" i="3" s="1"/>
  <c r="AQ460" i="3"/>
  <c r="AS460" i="3" s="1"/>
  <c r="AN500" i="3"/>
  <c r="AP500" i="3" s="1"/>
  <c r="AQ496" i="3"/>
  <c r="AS496" i="3" s="1"/>
  <c r="AN507" i="3"/>
  <c r="AP507" i="3" s="1"/>
  <c r="AQ510" i="3"/>
  <c r="AS510" i="3" s="1"/>
  <c r="AN539" i="3"/>
  <c r="AP539" i="3" s="1"/>
  <c r="AQ542" i="3"/>
  <c r="AS542" i="3" s="1"/>
  <c r="AN561" i="3"/>
  <c r="AP561" i="3" s="1"/>
  <c r="AQ581" i="3"/>
  <c r="AS581" i="3" s="1"/>
  <c r="AQ597" i="3"/>
  <c r="AS597" i="3" s="1"/>
  <c r="AQ613" i="3"/>
  <c r="AS613" i="3" s="1"/>
  <c r="AQ423" i="3"/>
  <c r="AS423" i="3" s="1"/>
  <c r="AQ439" i="3"/>
  <c r="AS439" i="3" s="1"/>
  <c r="AQ455" i="3"/>
  <c r="AS455" i="3" s="1"/>
  <c r="AQ471" i="3"/>
  <c r="AS471" i="3" s="1"/>
  <c r="AQ494" i="3"/>
  <c r="AS494" i="3" s="1"/>
  <c r="AN513" i="3"/>
  <c r="AP513" i="3" s="1"/>
  <c r="AQ524" i="3"/>
  <c r="AS524" i="3" s="1"/>
  <c r="AN545" i="3"/>
  <c r="AP545" i="3" s="1"/>
  <c r="AQ552" i="3"/>
  <c r="AS552" i="3" s="1"/>
  <c r="AN567" i="3"/>
  <c r="AP567" i="3" s="1"/>
  <c r="AN583" i="3"/>
  <c r="AP583" i="3" s="1"/>
  <c r="AN599" i="3"/>
  <c r="AP599" i="3" s="1"/>
  <c r="AN620" i="3"/>
  <c r="AP620" i="3" s="1"/>
  <c r="AQ486" i="3"/>
  <c r="AS486" i="3" s="1"/>
  <c r="AQ493" i="3"/>
  <c r="AS493" i="3" s="1"/>
  <c r="AN499" i="3"/>
  <c r="AP499" i="3" s="1"/>
  <c r="AN519" i="3"/>
  <c r="AP519" i="3" s="1"/>
  <c r="AQ522" i="3"/>
  <c r="AS522" i="3" s="1"/>
  <c r="AN551" i="3"/>
  <c r="AP551" i="3" s="1"/>
  <c r="AQ578" i="3"/>
  <c r="AS578" i="3" s="1"/>
  <c r="AQ594" i="3"/>
  <c r="AS594" i="3" s="1"/>
  <c r="AQ610" i="3"/>
  <c r="AS610" i="3" s="1"/>
  <c r="AN517" i="3"/>
  <c r="AP517" i="3" s="1"/>
  <c r="AN533" i="3"/>
  <c r="AP533" i="3" s="1"/>
  <c r="AN549" i="3"/>
  <c r="AP549" i="3" s="1"/>
  <c r="AN555" i="3"/>
  <c r="AP555" i="3" s="1"/>
  <c r="AN563" i="3"/>
  <c r="AP563" i="3" s="1"/>
  <c r="AN579" i="3"/>
  <c r="AP579" i="3" s="1"/>
  <c r="AN595" i="3"/>
  <c r="AP595" i="3" s="1"/>
  <c r="AN611" i="3"/>
  <c r="AP611" i="3" s="1"/>
  <c r="AN660" i="3"/>
  <c r="AP660" i="3" s="1"/>
  <c r="AQ567" i="3"/>
  <c r="AS567" i="3" s="1"/>
  <c r="AQ583" i="3"/>
  <c r="AS583" i="3" s="1"/>
  <c r="AQ599" i="3"/>
  <c r="AS599" i="3" s="1"/>
  <c r="AQ614" i="3"/>
  <c r="AS614" i="3" s="1"/>
  <c r="AN644" i="3"/>
  <c r="AP644" i="3" s="1"/>
  <c r="AN656" i="3"/>
  <c r="AP656" i="3" s="1"/>
  <c r="AN652" i="3"/>
  <c r="AP652" i="3" s="1"/>
  <c r="AN631" i="3"/>
  <c r="AP631" i="3" s="1"/>
  <c r="AQ633" i="3"/>
  <c r="AS633" i="3" s="1"/>
  <c r="AN640" i="3"/>
  <c r="AP640" i="3" s="1"/>
  <c r="AQ638" i="3"/>
  <c r="AS638" i="3" s="1"/>
  <c r="AQ663" i="3"/>
  <c r="AS663" i="3" s="1"/>
  <c r="AQ670" i="3"/>
  <c r="AS670" i="3" s="1"/>
  <c r="AN676" i="3"/>
  <c r="AP676" i="3" s="1"/>
  <c r="AQ689" i="3"/>
  <c r="AS689" i="3" s="1"/>
  <c r="AQ705" i="3"/>
  <c r="AS705" i="3" s="1"/>
  <c r="AN627" i="3"/>
  <c r="AP627" i="3" s="1"/>
  <c r="AQ648" i="3"/>
  <c r="AS648" i="3" s="1"/>
  <c r="AQ653" i="3"/>
  <c r="AS653" i="3" s="1"/>
  <c r="AQ658" i="3"/>
  <c r="AS658" i="3" s="1"/>
  <c r="AQ675" i="3"/>
  <c r="AS675" i="3" s="1"/>
  <c r="AN688" i="3"/>
  <c r="AP688" i="3" s="1"/>
  <c r="AN704" i="3"/>
  <c r="AP704" i="3" s="1"/>
  <c r="AQ725" i="3"/>
  <c r="AS725" i="3" s="1"/>
  <c r="AQ652" i="3"/>
  <c r="AS652" i="3" s="1"/>
  <c r="AN665" i="3"/>
  <c r="AP665" i="3" s="1"/>
  <c r="AN671" i="3"/>
  <c r="AP671" i="3" s="1"/>
  <c r="AQ676" i="3"/>
  <c r="AS676" i="3" s="1"/>
  <c r="AN721" i="3"/>
  <c r="AP721" i="3" s="1"/>
  <c r="AQ682" i="3"/>
  <c r="AS682" i="3" s="1"/>
  <c r="AQ694" i="3"/>
  <c r="AS694" i="3" s="1"/>
  <c r="AQ700" i="3"/>
  <c r="AS700" i="3" s="1"/>
  <c r="AQ706" i="3"/>
  <c r="AS706" i="3" s="1"/>
  <c r="AQ723" i="3"/>
  <c r="AS723" i="3" s="1"/>
  <c r="AN764" i="3"/>
  <c r="AP764" i="3" s="1"/>
  <c r="AN796" i="3"/>
  <c r="AP796" i="3" s="1"/>
  <c r="AQ691" i="3"/>
  <c r="AS691" i="3" s="1"/>
  <c r="AQ707" i="3"/>
  <c r="AS707" i="3" s="1"/>
  <c r="AQ727" i="3"/>
  <c r="AS727" i="3" s="1"/>
  <c r="AN736" i="3"/>
  <c r="AP736" i="3" s="1"/>
  <c r="AQ743" i="3"/>
  <c r="AS743" i="3" s="1"/>
  <c r="AN765" i="3"/>
  <c r="AP765" i="3" s="1"/>
  <c r="AN781" i="3"/>
  <c r="AP781" i="3" s="1"/>
  <c r="AN797" i="3"/>
  <c r="AP797" i="3" s="1"/>
  <c r="AQ823" i="3"/>
  <c r="AS823" i="3" s="1"/>
  <c r="AQ715" i="3"/>
  <c r="AS715" i="3" s="1"/>
  <c r="AN733" i="3"/>
  <c r="AP733" i="3" s="1"/>
  <c r="AN737" i="3"/>
  <c r="AP737" i="3" s="1"/>
  <c r="AQ741" i="3"/>
  <c r="AS741" i="3" s="1"/>
  <c r="AN754" i="3"/>
  <c r="AP754" i="3" s="1"/>
  <c r="AN776" i="3"/>
  <c r="AP776" i="3" s="1"/>
  <c r="AQ735" i="3"/>
  <c r="AS735" i="3" s="1"/>
  <c r="AQ742" i="3"/>
  <c r="AS742" i="3" s="1"/>
  <c r="AQ763" i="3"/>
  <c r="AS763" i="3" s="1"/>
  <c r="AQ779" i="3"/>
  <c r="AS779" i="3" s="1"/>
  <c r="AQ795" i="3"/>
  <c r="AS795" i="3" s="1"/>
  <c r="AQ766" i="3"/>
  <c r="AS766" i="3" s="1"/>
  <c r="AQ774" i="3"/>
  <c r="AS774" i="3" s="1"/>
  <c r="AQ782" i="3"/>
  <c r="AS782" i="3" s="1"/>
  <c r="AQ790" i="3"/>
  <c r="AS790" i="3" s="1"/>
  <c r="AQ798" i="3"/>
  <c r="AS798" i="3" s="1"/>
  <c r="AN811" i="3"/>
  <c r="AP811" i="3" s="1"/>
  <c r="AN818" i="3"/>
  <c r="AP818" i="3" s="1"/>
  <c r="AQ839" i="3"/>
  <c r="AS839" i="3" s="1"/>
  <c r="AQ777" i="3"/>
  <c r="AS777" i="3" s="1"/>
  <c r="AQ793" i="3"/>
  <c r="AS793" i="3" s="1"/>
  <c r="AN825" i="3"/>
  <c r="AP825" i="3" s="1"/>
  <c r="AN830" i="3"/>
  <c r="AP830" i="3" s="1"/>
  <c r="AN845" i="3"/>
  <c r="AP845" i="3" s="1"/>
  <c r="AQ744" i="3"/>
  <c r="AS744" i="3" s="1"/>
  <c r="AQ760" i="3"/>
  <c r="AS760" i="3" s="1"/>
  <c r="AQ776" i="3"/>
  <c r="AS776" i="3" s="1"/>
  <c r="AQ792" i="3"/>
  <c r="AS792" i="3" s="1"/>
  <c r="AN800" i="3"/>
  <c r="AP800" i="3" s="1"/>
  <c r="AQ816" i="3"/>
  <c r="AS816" i="3" s="1"/>
  <c r="AQ828" i="3"/>
  <c r="AS828" i="3" s="1"/>
  <c r="AN837" i="3"/>
  <c r="AP837" i="3" s="1"/>
  <c r="AQ804" i="3"/>
  <c r="AS804" i="3" s="1"/>
  <c r="AN822" i="3"/>
  <c r="AP822" i="3" s="1"/>
  <c r="AQ826" i="3"/>
  <c r="AS826" i="3" s="1"/>
  <c r="AN835" i="3"/>
  <c r="AP835" i="3" s="1"/>
  <c r="AQ851" i="3"/>
  <c r="AS851" i="3" s="1"/>
  <c r="AN860" i="3"/>
  <c r="AP860" i="3" s="1"/>
  <c r="AN865" i="3"/>
  <c r="AP865" i="3" s="1"/>
  <c r="AQ871" i="3"/>
  <c r="AS871" i="3" s="1"/>
  <c r="AQ825" i="3"/>
  <c r="AS825" i="3" s="1"/>
  <c r="AN840" i="3"/>
  <c r="AP840" i="3" s="1"/>
  <c r="AQ855" i="3"/>
  <c r="AS855" i="3" s="1"/>
  <c r="AQ879" i="3"/>
  <c r="AS879" i="3" s="1"/>
  <c r="AN846" i="3"/>
  <c r="AP846" i="3" s="1"/>
  <c r="AQ852" i="3"/>
  <c r="AS852" i="3" s="1"/>
  <c r="AQ859" i="3"/>
  <c r="AS859" i="3" s="1"/>
  <c r="AN880" i="3"/>
  <c r="AP880" i="3" s="1"/>
  <c r="AQ867" i="3"/>
  <c r="AS867" i="3" s="1"/>
  <c r="AN873" i="3"/>
  <c r="AP873" i="3" s="1"/>
  <c r="AQ878" i="3"/>
  <c r="AS878" i="3" s="1"/>
  <c r="AQ889" i="3"/>
  <c r="AS889" i="3" s="1"/>
  <c r="AQ914" i="3"/>
  <c r="AS914" i="3" s="1"/>
  <c r="AN938" i="3"/>
  <c r="AP938" i="3" s="1"/>
  <c r="AN878" i="3"/>
  <c r="AP878" i="3" s="1"/>
  <c r="AN913" i="3"/>
  <c r="AP913" i="3" s="1"/>
  <c r="AQ931" i="3"/>
  <c r="AS931" i="3" s="1"/>
  <c r="AQ864" i="3"/>
  <c r="AS864" i="3" s="1"/>
  <c r="AQ880" i="3"/>
  <c r="AS880" i="3" s="1"/>
  <c r="AQ892" i="3"/>
  <c r="AS892" i="3" s="1"/>
  <c r="AN902" i="3"/>
  <c r="AP902" i="3" s="1"/>
  <c r="AQ919" i="3"/>
  <c r="AS919" i="3" s="1"/>
  <c r="AQ942" i="3"/>
  <c r="AS942" i="3" s="1"/>
  <c r="AQ923" i="3"/>
  <c r="AS923" i="3" s="1"/>
  <c r="AQ922" i="3"/>
  <c r="AS922" i="3" s="1"/>
  <c r="AN950" i="3"/>
  <c r="AP950" i="3" s="1"/>
  <c r="AQ897" i="3"/>
  <c r="AS897" i="3" s="1"/>
  <c r="AQ905" i="3"/>
  <c r="AS905" i="3" s="1"/>
  <c r="AQ913" i="3"/>
  <c r="AS913" i="3" s="1"/>
  <c r="AQ925" i="3"/>
  <c r="AS925" i="3" s="1"/>
  <c r="AN930" i="3"/>
  <c r="AP930" i="3" s="1"/>
  <c r="AQ941" i="3"/>
  <c r="AS941" i="3" s="1"/>
  <c r="AQ951" i="3"/>
  <c r="AS951" i="3" s="1"/>
  <c r="AQ952" i="3"/>
  <c r="AS952" i="3" s="1"/>
  <c r="AQ948" i="3"/>
  <c r="AS948" i="3" s="1"/>
  <c r="AN953" i="3"/>
  <c r="AP953" i="3" s="1"/>
  <c r="AN970" i="3"/>
  <c r="AP970" i="3" s="1"/>
  <c r="AQ968" i="3"/>
  <c r="AS968" i="3" s="1"/>
  <c r="AN945" i="3"/>
  <c r="AP945" i="3" s="1"/>
  <c r="AQ955" i="3"/>
  <c r="AS955" i="3" s="1"/>
  <c r="AQ988" i="3"/>
  <c r="AS988" i="3" s="1"/>
  <c r="AQ965" i="3"/>
  <c r="AS965" i="3" s="1"/>
  <c r="AQ985" i="3"/>
  <c r="AS985" i="3" s="1"/>
  <c r="AQ992" i="3"/>
  <c r="AS992" i="3" s="1"/>
  <c r="AN997" i="3"/>
  <c r="AP997" i="3" s="1"/>
  <c r="AN1006" i="3"/>
  <c r="AP1006" i="3" s="1"/>
  <c r="AN987" i="3"/>
  <c r="AP987" i="3" s="1"/>
  <c r="AQ971" i="3"/>
  <c r="AS971" i="3" s="1"/>
  <c r="AQ969" i="3"/>
  <c r="AS969" i="3" s="1"/>
  <c r="AN998" i="3"/>
  <c r="AP998" i="3" s="1"/>
  <c r="AQ1007" i="3"/>
  <c r="AS1007" i="3" s="1"/>
  <c r="AQ989" i="3"/>
  <c r="AS989" i="3" s="1"/>
  <c r="AN993" i="3"/>
  <c r="AP993" i="3" s="1"/>
  <c r="AN973" i="3"/>
  <c r="AP973" i="3" s="1"/>
  <c r="AQ996" i="3"/>
  <c r="AS996" i="3" s="1"/>
  <c r="AQ999" i="3"/>
  <c r="AS999" i="3" s="1"/>
  <c r="AQ997" i="3"/>
  <c r="AS997" i="3" s="1"/>
  <c r="AQ995" i="3"/>
  <c r="AS995" i="3" s="1"/>
  <c r="AQ944" i="3"/>
  <c r="AS944" i="3" s="1"/>
  <c r="AQ964" i="3"/>
  <c r="AS964" i="3" s="1"/>
  <c r="AN1005" i="3"/>
  <c r="AP1005" i="3" s="1"/>
  <c r="AQ991" i="3"/>
  <c r="AS991" i="3" s="1"/>
  <c r="AQ1003" i="3"/>
  <c r="AS1003" i="3" s="1"/>
  <c r="AQ319" i="3"/>
  <c r="AS319" i="3" s="1"/>
  <c r="AQ213" i="3"/>
  <c r="AS213" i="3" s="1"/>
  <c r="AQ220" i="3"/>
  <c r="AS220" i="3" s="1"/>
  <c r="AQ245" i="3"/>
  <c r="AS245" i="3" s="1"/>
  <c r="AQ317" i="3"/>
  <c r="AS317" i="3" s="1"/>
  <c r="AQ244" i="3"/>
  <c r="AS244" i="3" s="1"/>
  <c r="AN332" i="3"/>
  <c r="AP332" i="3" s="1"/>
  <c r="AQ446" i="3"/>
  <c r="AS446" i="3" s="1"/>
  <c r="AQ478" i="3"/>
  <c r="AS478" i="3" s="1"/>
  <c r="AQ306" i="3"/>
  <c r="AS306" i="3" s="1"/>
  <c r="AQ372" i="3"/>
  <c r="AS372" i="3" s="1"/>
  <c r="AN439" i="3"/>
  <c r="AP439" i="3" s="1"/>
  <c r="AN471" i="3"/>
  <c r="AP471" i="3" s="1"/>
  <c r="AQ326" i="3"/>
  <c r="AS326" i="3" s="1"/>
  <c r="AQ362" i="3"/>
  <c r="AS362" i="3" s="1"/>
  <c r="AN375" i="3"/>
  <c r="AP375" i="3" s="1"/>
  <c r="AQ378" i="3"/>
  <c r="AS378" i="3" s="1"/>
  <c r="AN391" i="3"/>
  <c r="AP391" i="3" s="1"/>
  <c r="AQ394" i="3"/>
  <c r="AS394" i="3" s="1"/>
  <c r="AQ408" i="3"/>
  <c r="AS408" i="3" s="1"/>
  <c r="AQ434" i="3"/>
  <c r="AS434" i="3" s="1"/>
  <c r="AQ466" i="3"/>
  <c r="AS466" i="3" s="1"/>
  <c r="AQ298" i="3"/>
  <c r="AS298" i="3" s="1"/>
  <c r="AQ330" i="3"/>
  <c r="AS330" i="3" s="1"/>
  <c r="AQ371" i="3"/>
  <c r="AS371" i="3" s="1"/>
  <c r="AN389" i="3"/>
  <c r="AP389" i="3" s="1"/>
  <c r="AN407" i="3"/>
  <c r="AP407" i="3" s="1"/>
  <c r="AQ436" i="3"/>
  <c r="AS436" i="3" s="1"/>
  <c r="AQ468" i="3"/>
  <c r="AS468" i="3" s="1"/>
  <c r="AQ521" i="3"/>
  <c r="AS521" i="3" s="1"/>
  <c r="AN477" i="3"/>
  <c r="AP477" i="3" s="1"/>
  <c r="AN485" i="3"/>
  <c r="AP485" i="3" s="1"/>
  <c r="AN491" i="3"/>
  <c r="AP491" i="3" s="1"/>
  <c r="AN515" i="3"/>
  <c r="AP515" i="3" s="1"/>
  <c r="AQ518" i="3"/>
  <c r="AS518" i="3" s="1"/>
  <c r="AN547" i="3"/>
  <c r="AP547" i="3" s="1"/>
  <c r="AQ550" i="3"/>
  <c r="AS550" i="3" s="1"/>
  <c r="AN565" i="3"/>
  <c r="AP565" i="3" s="1"/>
  <c r="AQ582" i="3"/>
  <c r="AS582" i="3" s="1"/>
  <c r="AQ598" i="3"/>
  <c r="AS598" i="3" s="1"/>
  <c r="AN616" i="3"/>
  <c r="AP616" i="3" s="1"/>
  <c r="AQ427" i="3"/>
  <c r="AS427" i="3" s="1"/>
  <c r="AQ443" i="3"/>
  <c r="AS443" i="3" s="1"/>
  <c r="AQ459" i="3"/>
  <c r="AS459" i="3" s="1"/>
  <c r="AQ475" i="3"/>
  <c r="AS475" i="3" s="1"/>
  <c r="AN495" i="3"/>
  <c r="AP495" i="3" s="1"/>
  <c r="AN521" i="3"/>
  <c r="AP521" i="3" s="1"/>
  <c r="AQ532" i="3"/>
  <c r="AS532" i="3" s="1"/>
  <c r="AQ556" i="3"/>
  <c r="AS556" i="3" s="1"/>
  <c r="AQ568" i="3"/>
  <c r="AS568" i="3" s="1"/>
  <c r="AQ584" i="3"/>
  <c r="AS584" i="3" s="1"/>
  <c r="AQ600" i="3"/>
  <c r="AS600" i="3" s="1"/>
  <c r="AQ636" i="3"/>
  <c r="AS636" i="3" s="1"/>
  <c r="AN501" i="3"/>
  <c r="AP501" i="3" s="1"/>
  <c r="AN511" i="3"/>
  <c r="AP511" i="3" s="1"/>
  <c r="AQ514" i="3"/>
  <c r="AS514" i="3" s="1"/>
  <c r="AN543" i="3"/>
  <c r="AP543" i="3" s="1"/>
  <c r="AQ546" i="3"/>
  <c r="AS546" i="3" s="1"/>
  <c r="AQ551" i="3"/>
  <c r="AS551" i="3" s="1"/>
  <c r="AQ561" i="3"/>
  <c r="AS561" i="3" s="1"/>
  <c r="AQ565" i="3"/>
  <c r="AS565" i="3" s="1"/>
  <c r="AQ569" i="3"/>
  <c r="AS569" i="3" s="1"/>
  <c r="AQ585" i="3"/>
  <c r="AS585" i="3" s="1"/>
  <c r="AQ601" i="3"/>
  <c r="AS601" i="3" s="1"/>
  <c r="AN487" i="3"/>
  <c r="AP487" i="3" s="1"/>
  <c r="AQ512" i="3"/>
  <c r="AS512" i="3" s="1"/>
  <c r="AQ528" i="3"/>
  <c r="AS528" i="3" s="1"/>
  <c r="AQ544" i="3"/>
  <c r="AS544" i="3" s="1"/>
  <c r="AQ558" i="3"/>
  <c r="AS558" i="3" s="1"/>
  <c r="AQ566" i="3"/>
  <c r="AS566" i="3" s="1"/>
  <c r="AQ580" i="3"/>
  <c r="AS580" i="3" s="1"/>
  <c r="AQ596" i="3"/>
  <c r="AS596" i="3" s="1"/>
  <c r="AQ612" i="3"/>
  <c r="AS612" i="3" s="1"/>
  <c r="AN573" i="3"/>
  <c r="AP573" i="3" s="1"/>
  <c r="AN581" i="3"/>
  <c r="AP581" i="3" s="1"/>
  <c r="AN589" i="3"/>
  <c r="AP589" i="3" s="1"/>
  <c r="AN597" i="3"/>
  <c r="AP597" i="3" s="1"/>
  <c r="AN605" i="3"/>
  <c r="AP605" i="3" s="1"/>
  <c r="AN613" i="3"/>
  <c r="AP613" i="3" s="1"/>
  <c r="AQ555" i="3"/>
  <c r="AS555" i="3" s="1"/>
  <c r="AQ571" i="3"/>
  <c r="AS571" i="3" s="1"/>
  <c r="AQ587" i="3"/>
  <c r="AS587" i="3" s="1"/>
  <c r="AQ603" i="3"/>
  <c r="AS603" i="3" s="1"/>
  <c r="AN615" i="3"/>
  <c r="AP615" i="3" s="1"/>
  <c r="AN664" i="3"/>
  <c r="AP664" i="3" s="1"/>
  <c r="AN619" i="3"/>
  <c r="AP619" i="3" s="1"/>
  <c r="AN629" i="3"/>
  <c r="AP629" i="3" s="1"/>
  <c r="AQ622" i="3"/>
  <c r="AS622" i="3" s="1"/>
  <c r="AQ634" i="3"/>
  <c r="AS634" i="3" s="1"/>
  <c r="AN649" i="3"/>
  <c r="AP649" i="3" s="1"/>
  <c r="AN639" i="3"/>
  <c r="AP639" i="3" s="1"/>
  <c r="AQ654" i="3"/>
  <c r="AS654" i="3" s="1"/>
  <c r="AQ665" i="3"/>
  <c r="AS665" i="3" s="1"/>
  <c r="AQ677" i="3"/>
  <c r="AS677" i="3" s="1"/>
  <c r="AN680" i="3"/>
  <c r="AP680" i="3" s="1"/>
  <c r="AQ693" i="3"/>
  <c r="AS693" i="3" s="1"/>
  <c r="AN713" i="3"/>
  <c r="AP713" i="3" s="1"/>
  <c r="AQ637" i="3"/>
  <c r="AS637" i="3" s="1"/>
  <c r="AN643" i="3"/>
  <c r="AP643" i="3" s="1"/>
  <c r="AQ664" i="3"/>
  <c r="AS664" i="3" s="1"/>
  <c r="AQ669" i="3"/>
  <c r="AS669" i="3" s="1"/>
  <c r="AQ678" i="3"/>
  <c r="AS678" i="3" s="1"/>
  <c r="AN692" i="3"/>
  <c r="AP692" i="3" s="1"/>
  <c r="AN708" i="3"/>
  <c r="AP708" i="3" s="1"/>
  <c r="AQ646" i="3"/>
  <c r="AS646" i="3" s="1"/>
  <c r="AQ673" i="3"/>
  <c r="AS673" i="3" s="1"/>
  <c r="AN679" i="3"/>
  <c r="AP679" i="3" s="1"/>
  <c r="AN683" i="3"/>
  <c r="AP683" i="3" s="1"/>
  <c r="AN687" i="3"/>
  <c r="AP687" i="3" s="1"/>
  <c r="AN691" i="3"/>
  <c r="AP691" i="3" s="1"/>
  <c r="AN695" i="3"/>
  <c r="AP695" i="3" s="1"/>
  <c r="AN699" i="3"/>
  <c r="AP699" i="3" s="1"/>
  <c r="AN703" i="3"/>
  <c r="AP703" i="3" s="1"/>
  <c r="AN707" i="3"/>
  <c r="AP707" i="3" s="1"/>
  <c r="AN651" i="3"/>
  <c r="AP651" i="3" s="1"/>
  <c r="AQ686" i="3"/>
  <c r="AS686" i="3" s="1"/>
  <c r="AQ702" i="3"/>
  <c r="AS702" i="3" s="1"/>
  <c r="AN724" i="3"/>
  <c r="AP724" i="3" s="1"/>
  <c r="AQ738" i="3"/>
  <c r="AS738" i="3" s="1"/>
  <c r="AN745" i="3"/>
  <c r="AP745" i="3" s="1"/>
  <c r="AN772" i="3"/>
  <c r="AP772" i="3" s="1"/>
  <c r="AN802" i="3"/>
  <c r="AP802" i="3" s="1"/>
  <c r="AQ695" i="3"/>
  <c r="AS695" i="3" s="1"/>
  <c r="AQ711" i="3"/>
  <c r="AS711" i="3" s="1"/>
  <c r="AQ767" i="3"/>
  <c r="AS767" i="3" s="1"/>
  <c r="AQ783" i="3"/>
  <c r="AS783" i="3" s="1"/>
  <c r="AQ799" i="3"/>
  <c r="AS799" i="3" s="1"/>
  <c r="AQ721" i="3"/>
  <c r="AS721" i="3" s="1"/>
  <c r="AQ726" i="3"/>
  <c r="AS726" i="3" s="1"/>
  <c r="AQ731" i="3"/>
  <c r="AS731" i="3" s="1"/>
  <c r="AN738" i="3"/>
  <c r="AP738" i="3" s="1"/>
  <c r="AQ746" i="3"/>
  <c r="AS746" i="3" s="1"/>
  <c r="AQ755" i="3"/>
  <c r="AS755" i="3" s="1"/>
  <c r="AN784" i="3"/>
  <c r="AP784" i="3" s="1"/>
  <c r="AQ712" i="3"/>
  <c r="AS712" i="3" s="1"/>
  <c r="AQ719" i="3"/>
  <c r="AS719" i="3" s="1"/>
  <c r="AN744" i="3"/>
  <c r="AP744" i="3" s="1"/>
  <c r="AN749" i="3"/>
  <c r="AP749" i="3" s="1"/>
  <c r="AN769" i="3"/>
  <c r="AP769" i="3" s="1"/>
  <c r="AN785" i="3"/>
  <c r="AP785" i="3" s="1"/>
  <c r="AQ801" i="3"/>
  <c r="AS801" i="3" s="1"/>
  <c r="AQ808" i="3"/>
  <c r="AS808" i="3" s="1"/>
  <c r="AN819" i="3"/>
  <c r="AP819" i="3" s="1"/>
  <c r="AN826" i="3"/>
  <c r="AP826" i="3" s="1"/>
  <c r="AQ765" i="3"/>
  <c r="AS765" i="3" s="1"/>
  <c r="AQ781" i="3"/>
  <c r="AS781" i="3" s="1"/>
  <c r="AQ797" i="3"/>
  <c r="AS797" i="3" s="1"/>
  <c r="AQ835" i="3"/>
  <c r="AS835" i="3" s="1"/>
  <c r="AN853" i="3"/>
  <c r="AP853" i="3" s="1"/>
  <c r="AQ748" i="3"/>
  <c r="AS748" i="3" s="1"/>
  <c r="AQ764" i="3"/>
  <c r="AS764" i="3" s="1"/>
  <c r="AQ780" i="3"/>
  <c r="AS780" i="3" s="1"/>
  <c r="AQ796" i="3"/>
  <c r="AS796" i="3" s="1"/>
  <c r="AN801" i="3"/>
  <c r="AP801" i="3" s="1"/>
  <c r="AQ819" i="3"/>
  <c r="AS819" i="3" s="1"/>
  <c r="AN849" i="3"/>
  <c r="AP849" i="3" s="1"/>
  <c r="AQ815" i="3"/>
  <c r="AS815" i="3" s="1"/>
  <c r="AN827" i="3"/>
  <c r="AP827" i="3" s="1"/>
  <c r="AQ830" i="3"/>
  <c r="AS830" i="3" s="1"/>
  <c r="AQ838" i="3"/>
  <c r="AS838" i="3" s="1"/>
  <c r="AN852" i="3"/>
  <c r="AP852" i="3" s="1"/>
  <c r="AQ865" i="3"/>
  <c r="AS865" i="3" s="1"/>
  <c r="AN872" i="3"/>
  <c r="AP872" i="3" s="1"/>
  <c r="AN877" i="3"/>
  <c r="AP877" i="3" s="1"/>
  <c r="AQ829" i="3"/>
  <c r="AS829" i="3" s="1"/>
  <c r="AQ848" i="3"/>
  <c r="AS848" i="3" s="1"/>
  <c r="AN856" i="3"/>
  <c r="AP856" i="3" s="1"/>
  <c r="AN861" i="3"/>
  <c r="AP861" i="3" s="1"/>
  <c r="AN870" i="3"/>
  <c r="AP870" i="3" s="1"/>
  <c r="AQ843" i="3"/>
  <c r="AS843" i="3" s="1"/>
  <c r="AQ854" i="3"/>
  <c r="AS854" i="3" s="1"/>
  <c r="AN869" i="3"/>
  <c r="AP869" i="3" s="1"/>
  <c r="AQ847" i="3"/>
  <c r="AS847" i="3" s="1"/>
  <c r="AN868" i="3"/>
  <c r="AP868" i="3" s="1"/>
  <c r="AN876" i="3"/>
  <c r="AP876" i="3" s="1"/>
  <c r="AQ882" i="3"/>
  <c r="AS882" i="3" s="1"/>
  <c r="AQ891" i="3"/>
  <c r="AS891" i="3" s="1"/>
  <c r="AN898" i="3"/>
  <c r="AP898" i="3" s="1"/>
  <c r="AQ903" i="3"/>
  <c r="AS903" i="3" s="1"/>
  <c r="AQ927" i="3"/>
  <c r="AS927" i="3" s="1"/>
  <c r="AQ869" i="3"/>
  <c r="AS869" i="3" s="1"/>
  <c r="AQ881" i="3"/>
  <c r="AS881" i="3" s="1"/>
  <c r="AQ898" i="3"/>
  <c r="AS898" i="3" s="1"/>
  <c r="AN901" i="3"/>
  <c r="AP901" i="3" s="1"/>
  <c r="AN909" i="3"/>
  <c r="AP909" i="3" s="1"/>
  <c r="AQ915" i="3"/>
  <c r="AS915" i="3" s="1"/>
  <c r="AQ932" i="3"/>
  <c r="AS932" i="3" s="1"/>
  <c r="AQ868" i="3"/>
  <c r="AS868" i="3" s="1"/>
  <c r="AQ884" i="3"/>
  <c r="AS884" i="3" s="1"/>
  <c r="AN903" i="3"/>
  <c r="AP903" i="3" s="1"/>
  <c r="AQ920" i="3"/>
  <c r="AS920" i="3" s="1"/>
  <c r="AN884" i="3"/>
  <c r="AP884" i="3" s="1"/>
  <c r="AQ890" i="3"/>
  <c r="AS890" i="3" s="1"/>
  <c r="AQ924" i="3"/>
  <c r="AS924" i="3" s="1"/>
  <c r="AQ926" i="3"/>
  <c r="AS926" i="3" s="1"/>
  <c r="AN958" i="3"/>
  <c r="AP958" i="3" s="1"/>
  <c r="AQ921" i="3"/>
  <c r="AS921" i="3" s="1"/>
  <c r="AN926" i="3"/>
  <c r="AP926" i="3" s="1"/>
  <c r="AQ937" i="3"/>
  <c r="AS937" i="3" s="1"/>
  <c r="AQ940" i="3"/>
  <c r="AS940" i="3" s="1"/>
  <c r="AN951" i="3"/>
  <c r="AP951" i="3" s="1"/>
  <c r="AQ957" i="3"/>
  <c r="AS957" i="3" s="1"/>
  <c r="AN949" i="3"/>
  <c r="AP949" i="3" s="1"/>
  <c r="AQ959" i="3"/>
  <c r="AS959" i="3" s="1"/>
  <c r="AQ967" i="3"/>
  <c r="AS967" i="3" s="1"/>
  <c r="AN974" i="3"/>
  <c r="AP974" i="3" s="1"/>
  <c r="AN983" i="3"/>
  <c r="AP983" i="3" s="1"/>
  <c r="AN965" i="3"/>
  <c r="AP965" i="3" s="1"/>
  <c r="AQ972" i="3"/>
  <c r="AS972" i="3" s="1"/>
  <c r="AN986" i="3"/>
  <c r="AP986" i="3" s="1"/>
  <c r="AN957" i="3"/>
  <c r="AP957" i="3" s="1"/>
  <c r="AN982" i="3"/>
  <c r="AP982" i="3" s="1"/>
  <c r="AN947" i="3"/>
  <c r="AP947" i="3" s="1"/>
  <c r="AN961" i="3"/>
  <c r="AP961" i="3" s="1"/>
  <c r="AQ966" i="3"/>
  <c r="AS966" i="3" s="1"/>
  <c r="AN989" i="3"/>
  <c r="AP989" i="3" s="1"/>
  <c r="AQ987" i="3"/>
  <c r="AS987" i="3" s="1"/>
  <c r="AN981" i="3"/>
  <c r="AP981" i="3" s="1"/>
  <c r="AQ1005" i="3"/>
  <c r="AS1005" i="3" s="1"/>
  <c r="AQ998" i="3"/>
  <c r="AS998" i="3" s="1"/>
  <c r="AQ1002" i="3"/>
  <c r="AS1002" i="3" s="1"/>
  <c r="AN1001" i="3"/>
  <c r="AP1001" i="3" s="1"/>
  <c r="AQ1004" i="3"/>
  <c r="AS1004" i="3" s="1"/>
  <c r="AQ1000" i="3"/>
  <c r="AS1000" i="3" s="1"/>
  <c r="AQ165" i="3"/>
  <c r="AS165" i="3" s="1"/>
  <c r="AQ286" i="3"/>
  <c r="AS286" i="3" s="1"/>
  <c r="AN311" i="3"/>
  <c r="AP311" i="3" s="1"/>
  <c r="AN356" i="3"/>
  <c r="AP356" i="3" s="1"/>
  <c r="AQ318" i="3"/>
  <c r="AS318" i="3" s="1"/>
  <c r="AN263" i="3"/>
  <c r="AP263" i="3" s="1"/>
  <c r="AQ375" i="3"/>
  <c r="AS375" i="3" s="1"/>
  <c r="AN387" i="3"/>
  <c r="AP387" i="3" s="1"/>
  <c r="AQ390" i="3"/>
  <c r="AS390" i="3" s="1"/>
  <c r="AQ410" i="3"/>
  <c r="AS410" i="3" s="1"/>
  <c r="AQ454" i="3"/>
  <c r="AS454" i="3" s="1"/>
  <c r="AN496" i="3"/>
  <c r="AP496" i="3" s="1"/>
  <c r="AQ344" i="3"/>
  <c r="AS344" i="3" s="1"/>
  <c r="AQ354" i="3"/>
  <c r="AS354" i="3" s="1"/>
  <c r="AQ380" i="3"/>
  <c r="AS380" i="3" s="1"/>
  <c r="AN415" i="3"/>
  <c r="AP415" i="3" s="1"/>
  <c r="AN447" i="3"/>
  <c r="AP447" i="3" s="1"/>
  <c r="AN479" i="3"/>
  <c r="AP479" i="3" s="1"/>
  <c r="AQ335" i="3"/>
  <c r="AS335" i="3" s="1"/>
  <c r="AQ342" i="3"/>
  <c r="AS342" i="3" s="1"/>
  <c r="AQ412" i="3"/>
  <c r="AS412" i="3" s="1"/>
  <c r="AQ442" i="3"/>
  <c r="AS442" i="3" s="1"/>
  <c r="AQ474" i="3"/>
  <c r="AS474" i="3" s="1"/>
  <c r="AQ307" i="3"/>
  <c r="AS307" i="3" s="1"/>
  <c r="AQ323" i="3"/>
  <c r="AS323" i="3" s="1"/>
  <c r="AQ363" i="3"/>
  <c r="AS363" i="3" s="1"/>
  <c r="AN381" i="3"/>
  <c r="AP381" i="3" s="1"/>
  <c r="AQ395" i="3"/>
  <c r="AS395" i="3" s="1"/>
  <c r="AQ444" i="3"/>
  <c r="AS444" i="3" s="1"/>
  <c r="AQ476" i="3"/>
  <c r="AS476" i="3" s="1"/>
  <c r="AN401" i="3"/>
  <c r="AP401" i="3" s="1"/>
  <c r="AN469" i="3"/>
  <c r="AP469" i="3" s="1"/>
  <c r="AN493" i="3"/>
  <c r="AP493" i="3" s="1"/>
  <c r="AQ501" i="3"/>
  <c r="AS501" i="3" s="1"/>
  <c r="AN523" i="3"/>
  <c r="AP523" i="3" s="1"/>
  <c r="AQ526" i="3"/>
  <c r="AS526" i="3" s="1"/>
  <c r="AN553" i="3"/>
  <c r="AP553" i="3" s="1"/>
  <c r="AQ573" i="3"/>
  <c r="AS573" i="3" s="1"/>
  <c r="AQ589" i="3"/>
  <c r="AS589" i="3" s="1"/>
  <c r="AQ605" i="3"/>
  <c r="AS605" i="3" s="1"/>
  <c r="AQ415" i="3"/>
  <c r="AS415" i="3" s="1"/>
  <c r="AQ431" i="3"/>
  <c r="AS431" i="3" s="1"/>
  <c r="AQ447" i="3"/>
  <c r="AS447" i="3" s="1"/>
  <c r="AQ463" i="3"/>
  <c r="AS463" i="3" s="1"/>
  <c r="AQ479" i="3"/>
  <c r="AS479" i="3" s="1"/>
  <c r="AQ508" i="3"/>
  <c r="AS508" i="3" s="1"/>
  <c r="AN529" i="3"/>
  <c r="AP529" i="3" s="1"/>
  <c r="AQ540" i="3"/>
  <c r="AS540" i="3" s="1"/>
  <c r="AQ560" i="3"/>
  <c r="AS560" i="3" s="1"/>
  <c r="AN575" i="3"/>
  <c r="AP575" i="3" s="1"/>
  <c r="AN591" i="3"/>
  <c r="AP591" i="3" s="1"/>
  <c r="AN607" i="3"/>
  <c r="AP607" i="3" s="1"/>
  <c r="AQ488" i="3"/>
  <c r="AS488" i="3" s="1"/>
  <c r="AQ498" i="3"/>
  <c r="AS498" i="3" s="1"/>
  <c r="AN503" i="3"/>
  <c r="AP503" i="3" s="1"/>
  <c r="AQ506" i="3"/>
  <c r="AS506" i="3" s="1"/>
  <c r="AN535" i="3"/>
  <c r="AP535" i="3" s="1"/>
  <c r="AQ538" i="3"/>
  <c r="AS538" i="3" s="1"/>
  <c r="AQ570" i="3"/>
  <c r="AS570" i="3" s="1"/>
  <c r="AQ586" i="3"/>
  <c r="AS586" i="3" s="1"/>
  <c r="AQ602" i="3"/>
  <c r="AS602" i="3" s="1"/>
  <c r="AQ495" i="3"/>
  <c r="AS495" i="3" s="1"/>
  <c r="AQ502" i="3"/>
  <c r="AS502" i="3" s="1"/>
  <c r="AN509" i="3"/>
  <c r="AP509" i="3" s="1"/>
  <c r="AN525" i="3"/>
  <c r="AP525" i="3" s="1"/>
  <c r="AN541" i="3"/>
  <c r="AP541" i="3" s="1"/>
  <c r="AN559" i="3"/>
  <c r="AP559" i="3" s="1"/>
  <c r="AN571" i="3"/>
  <c r="AP571" i="3" s="1"/>
  <c r="AN587" i="3"/>
  <c r="AP587" i="3" s="1"/>
  <c r="AN603" i="3"/>
  <c r="AP603" i="3" s="1"/>
  <c r="AN633" i="3"/>
  <c r="AP633" i="3" s="1"/>
  <c r="AQ621" i="3"/>
  <c r="AS621" i="3" s="1"/>
  <c r="AQ632" i="3"/>
  <c r="AS632" i="3" s="1"/>
  <c r="AQ559" i="3"/>
  <c r="AS559" i="3" s="1"/>
  <c r="AQ575" i="3"/>
  <c r="AS575" i="3" s="1"/>
  <c r="AQ591" i="3"/>
  <c r="AS591" i="3" s="1"/>
  <c r="AQ607" i="3"/>
  <c r="AS607" i="3" s="1"/>
  <c r="AN617" i="3"/>
  <c r="AP617" i="3" s="1"/>
  <c r="AN621" i="3"/>
  <c r="AP621" i="3" s="1"/>
  <c r="AN632" i="3"/>
  <c r="AP632" i="3" s="1"/>
  <c r="AN623" i="3"/>
  <c r="AP623" i="3" s="1"/>
  <c r="AN628" i="3"/>
  <c r="AP628" i="3" s="1"/>
  <c r="AQ631" i="3"/>
  <c r="AS631" i="3" s="1"/>
  <c r="AN635" i="3"/>
  <c r="AP635" i="3" s="1"/>
  <c r="AQ649" i="3"/>
  <c r="AS649" i="3" s="1"/>
  <c r="AQ647" i="3"/>
  <c r="AS647" i="3" s="1"/>
  <c r="AQ672" i="3"/>
  <c r="AS672" i="3" s="1"/>
  <c r="AQ681" i="3"/>
  <c r="AS681" i="3" s="1"/>
  <c r="AQ697" i="3"/>
  <c r="AS697" i="3" s="1"/>
  <c r="AN729" i="3"/>
  <c r="AP729" i="3" s="1"/>
  <c r="AN645" i="3"/>
  <c r="AP645" i="3" s="1"/>
  <c r="AQ651" i="3"/>
  <c r="AS651" i="3" s="1"/>
  <c r="AN659" i="3"/>
  <c r="AP659" i="3" s="1"/>
  <c r="AN696" i="3"/>
  <c r="AP696" i="3" s="1"/>
  <c r="AQ708" i="3"/>
  <c r="AS708" i="3" s="1"/>
  <c r="AN647" i="3"/>
  <c r="AP647" i="3" s="1"/>
  <c r="AQ662" i="3"/>
  <c r="AS662" i="3" s="1"/>
  <c r="AQ668" i="3"/>
  <c r="AS668" i="3" s="1"/>
  <c r="AQ709" i="3"/>
  <c r="AS709" i="3" s="1"/>
  <c r="AQ666" i="3"/>
  <c r="AS666" i="3" s="1"/>
  <c r="AQ690" i="3"/>
  <c r="AS690" i="3" s="1"/>
  <c r="AQ698" i="3"/>
  <c r="AS698" i="3" s="1"/>
  <c r="AN711" i="3"/>
  <c r="AP711" i="3" s="1"/>
  <c r="AN725" i="3"/>
  <c r="AP725" i="3" s="1"/>
  <c r="AN740" i="3"/>
  <c r="AP740" i="3" s="1"/>
  <c r="AQ747" i="3"/>
  <c r="AS747" i="3" s="1"/>
  <c r="AQ754" i="3"/>
  <c r="AS754" i="3" s="1"/>
  <c r="AN780" i="3"/>
  <c r="AP780" i="3" s="1"/>
  <c r="AQ683" i="3"/>
  <c r="AS683" i="3" s="1"/>
  <c r="AQ699" i="3"/>
  <c r="AS699" i="3" s="1"/>
  <c r="AQ722" i="3"/>
  <c r="AS722" i="3" s="1"/>
  <c r="AN728" i="3"/>
  <c r="AP728" i="3" s="1"/>
  <c r="AQ750" i="3"/>
  <c r="AS750" i="3" s="1"/>
  <c r="AN757" i="3"/>
  <c r="AP757" i="3" s="1"/>
  <c r="AN773" i="3"/>
  <c r="AP773" i="3" s="1"/>
  <c r="AN789" i="3"/>
  <c r="AP789" i="3" s="1"/>
  <c r="AN806" i="3"/>
  <c r="AP806" i="3" s="1"/>
  <c r="AN716" i="3"/>
  <c r="AP716" i="3" s="1"/>
  <c r="AQ739" i="3"/>
  <c r="AS739" i="3" s="1"/>
  <c r="AN748" i="3"/>
  <c r="AP748" i="3" s="1"/>
  <c r="AN792" i="3"/>
  <c r="AP792" i="3" s="1"/>
  <c r="AN720" i="3"/>
  <c r="AP720" i="3" s="1"/>
  <c r="AN750" i="3"/>
  <c r="AP750" i="3" s="1"/>
  <c r="AQ758" i="3"/>
  <c r="AS758" i="3" s="1"/>
  <c r="AN761" i="3"/>
  <c r="AP761" i="3" s="1"/>
  <c r="AQ771" i="3"/>
  <c r="AS771" i="3" s="1"/>
  <c r="AQ787" i="3"/>
  <c r="AS787" i="3" s="1"/>
  <c r="AQ762" i="3"/>
  <c r="AS762" i="3" s="1"/>
  <c r="AQ770" i="3"/>
  <c r="AS770" i="3" s="1"/>
  <c r="AQ778" i="3"/>
  <c r="AS778" i="3" s="1"/>
  <c r="AQ786" i="3"/>
  <c r="AS786" i="3" s="1"/>
  <c r="AQ794" i="3"/>
  <c r="AS794" i="3" s="1"/>
  <c r="AN809" i="3"/>
  <c r="AP809" i="3" s="1"/>
  <c r="AQ814" i="3"/>
  <c r="AS814" i="3" s="1"/>
  <c r="AQ820" i="3"/>
  <c r="AS820" i="3" s="1"/>
  <c r="AN829" i="3"/>
  <c r="AP829" i="3" s="1"/>
  <c r="AQ769" i="3"/>
  <c r="AS769" i="3" s="1"/>
  <c r="AQ785" i="3"/>
  <c r="AS785" i="3" s="1"/>
  <c r="AQ812" i="3"/>
  <c r="AS812" i="3" s="1"/>
  <c r="AN823" i="3"/>
  <c r="AP823" i="3" s="1"/>
  <c r="AQ836" i="3"/>
  <c r="AS836" i="3" s="1"/>
  <c r="AQ736" i="3"/>
  <c r="AS736" i="3" s="1"/>
  <c r="AQ752" i="3"/>
  <c r="AS752" i="3" s="1"/>
  <c r="AQ768" i="3"/>
  <c r="AS768" i="3" s="1"/>
  <c r="AQ784" i="3"/>
  <c r="AS784" i="3" s="1"/>
  <c r="AQ800" i="3"/>
  <c r="AS800" i="3" s="1"/>
  <c r="AQ811" i="3"/>
  <c r="AS811" i="3" s="1"/>
  <c r="AN817" i="3"/>
  <c r="AP817" i="3" s="1"/>
  <c r="AN821" i="3"/>
  <c r="AP821" i="3" s="1"/>
  <c r="AQ831" i="3"/>
  <c r="AS831" i="3" s="1"/>
  <c r="AN805" i="3"/>
  <c r="AP805" i="3" s="1"/>
  <c r="AN833" i="3"/>
  <c r="AP833" i="3" s="1"/>
  <c r="AN831" i="3"/>
  <c r="AP831" i="3" s="1"/>
  <c r="AN839" i="3"/>
  <c r="AP839" i="3" s="1"/>
  <c r="AN854" i="3"/>
  <c r="AP854" i="3" s="1"/>
  <c r="AQ883" i="3"/>
  <c r="AS883" i="3" s="1"/>
  <c r="AQ833" i="3"/>
  <c r="AS833" i="3" s="1"/>
  <c r="AQ850" i="3"/>
  <c r="AS850" i="3" s="1"/>
  <c r="AN857" i="3"/>
  <c r="AP857" i="3" s="1"/>
  <c r="AN862" i="3"/>
  <c r="AP862" i="3" s="1"/>
  <c r="AQ875" i="3"/>
  <c r="AS875" i="3" s="1"/>
  <c r="AQ849" i="3"/>
  <c r="AS849" i="3" s="1"/>
  <c r="AQ861" i="3"/>
  <c r="AS861" i="3" s="1"/>
  <c r="AQ866" i="3"/>
  <c r="AS866" i="3" s="1"/>
  <c r="AN848" i="3"/>
  <c r="AP848" i="3" s="1"/>
  <c r="AQ862" i="3"/>
  <c r="AS862" i="3" s="1"/>
  <c r="AN881" i="3"/>
  <c r="AP881" i="3" s="1"/>
  <c r="AQ888" i="3"/>
  <c r="AS888" i="3" s="1"/>
  <c r="AN893" i="3"/>
  <c r="AP893" i="3" s="1"/>
  <c r="AQ900" i="3"/>
  <c r="AS900" i="3" s="1"/>
  <c r="AN906" i="3"/>
  <c r="AP906" i="3" s="1"/>
  <c r="AQ911" i="3"/>
  <c r="AS911" i="3" s="1"/>
  <c r="AQ928" i="3"/>
  <c r="AS928" i="3" s="1"/>
  <c r="AQ873" i="3"/>
  <c r="AS873" i="3" s="1"/>
  <c r="AN882" i="3"/>
  <c r="AP882" i="3" s="1"/>
  <c r="AN894" i="3"/>
  <c r="AP894" i="3" s="1"/>
  <c r="AQ916" i="3"/>
  <c r="AS916" i="3" s="1"/>
  <c r="AN933" i="3"/>
  <c r="AP933" i="3" s="1"/>
  <c r="AQ872" i="3"/>
  <c r="AS872" i="3" s="1"/>
  <c r="AN890" i="3"/>
  <c r="AP890" i="3" s="1"/>
  <c r="AQ894" i="3"/>
  <c r="AS894" i="3" s="1"/>
  <c r="AQ899" i="3"/>
  <c r="AS899" i="3" s="1"/>
  <c r="AQ904" i="3"/>
  <c r="AS904" i="3" s="1"/>
  <c r="AQ907" i="3"/>
  <c r="AS907" i="3" s="1"/>
  <c r="AN921" i="3"/>
  <c r="AP921" i="3" s="1"/>
  <c r="AN885" i="3"/>
  <c r="AP885" i="3" s="1"/>
  <c r="AQ895" i="3"/>
  <c r="AS895" i="3" s="1"/>
  <c r="AQ902" i="3"/>
  <c r="AS902" i="3" s="1"/>
  <c r="AQ910" i="3"/>
  <c r="AS910" i="3" s="1"/>
  <c r="AN925" i="3"/>
  <c r="AP925" i="3" s="1"/>
  <c r="AQ930" i="3"/>
  <c r="AS930" i="3" s="1"/>
  <c r="AN962" i="3"/>
  <c r="AP962" i="3" s="1"/>
  <c r="AQ901" i="3"/>
  <c r="AS901" i="3" s="1"/>
  <c r="AQ909" i="3"/>
  <c r="AS909" i="3" s="1"/>
  <c r="AQ917" i="3"/>
  <c r="AS917" i="3" s="1"/>
  <c r="AN922" i="3"/>
  <c r="AP922" i="3" s="1"/>
  <c r="AQ933" i="3"/>
  <c r="AS933" i="3" s="1"/>
  <c r="AN935" i="3"/>
  <c r="AP935" i="3" s="1"/>
  <c r="AQ936" i="3"/>
  <c r="AS936" i="3" s="1"/>
  <c r="AN969" i="3"/>
  <c r="AP969" i="3" s="1"/>
  <c r="AN975" i="3"/>
  <c r="AP975" i="3" s="1"/>
  <c r="AQ983" i="3"/>
  <c r="AS983" i="3" s="1"/>
  <c r="AN959" i="3"/>
  <c r="AP959" i="3" s="1"/>
  <c r="AN966" i="3"/>
  <c r="AP966" i="3" s="1"/>
  <c r="AQ970" i="3"/>
  <c r="AS970" i="3" s="1"/>
  <c r="AQ975" i="3"/>
  <c r="AS975" i="3" s="1"/>
  <c r="AQ953" i="3"/>
  <c r="AS953" i="3" s="1"/>
  <c r="AN963" i="3"/>
  <c r="AP963" i="3" s="1"/>
  <c r="AQ993" i="3"/>
  <c r="AS993" i="3" s="1"/>
  <c r="AQ973" i="3"/>
  <c r="AS973" i="3" s="1"/>
  <c r="AQ984" i="3"/>
  <c r="AS984" i="3" s="1"/>
  <c r="AQ1006" i="3"/>
  <c r="AS1006" i="3" s="1"/>
  <c r="AN977" i="3"/>
  <c r="AP977" i="3" s="1"/>
  <c r="AQ986" i="3"/>
  <c r="AS986" i="3" s="1"/>
  <c r="AN285" i="3"/>
  <c r="AP285" i="3" s="1"/>
  <c r="AQ288" i="3"/>
  <c r="AS288" i="3" s="1"/>
  <c r="AQ309" i="3"/>
  <c r="AS309" i="3" s="1"/>
  <c r="AQ181" i="3"/>
  <c r="AS181" i="3" s="1"/>
  <c r="AQ240" i="3"/>
  <c r="AS240" i="3" s="1"/>
  <c r="AN335" i="3"/>
  <c r="AP335" i="3" s="1"/>
  <c r="AQ422" i="3"/>
  <c r="AS422" i="3" s="1"/>
  <c r="AQ462" i="3"/>
  <c r="AS462" i="3" s="1"/>
  <c r="AQ513" i="3"/>
  <c r="AS513" i="3" s="1"/>
  <c r="AN323" i="3"/>
  <c r="AP323" i="3" s="1"/>
  <c r="AQ388" i="3"/>
  <c r="AS388" i="3" s="1"/>
  <c r="AN423" i="3"/>
  <c r="AP423" i="3" s="1"/>
  <c r="AN455" i="3"/>
  <c r="AP455" i="3" s="1"/>
  <c r="AN488" i="3"/>
  <c r="AP488" i="3" s="1"/>
  <c r="AQ351" i="3"/>
  <c r="AS351" i="3" s="1"/>
  <c r="AQ358" i="3"/>
  <c r="AS358" i="3" s="1"/>
  <c r="AN367" i="3"/>
  <c r="AP367" i="3" s="1"/>
  <c r="AQ370" i="3"/>
  <c r="AS370" i="3" s="1"/>
  <c r="AN383" i="3"/>
  <c r="AP383" i="3" s="1"/>
  <c r="AQ386" i="3"/>
  <c r="AS386" i="3" s="1"/>
  <c r="AQ400" i="3"/>
  <c r="AS400" i="3" s="1"/>
  <c r="AQ418" i="3"/>
  <c r="AS418" i="3" s="1"/>
  <c r="AQ450" i="3"/>
  <c r="AS450" i="3" s="1"/>
  <c r="AQ482" i="3"/>
  <c r="AS482" i="3" s="1"/>
  <c r="AN331" i="3"/>
  <c r="AP331" i="3" s="1"/>
  <c r="AQ341" i="3"/>
  <c r="AS341" i="3" s="1"/>
  <c r="AN349" i="3"/>
  <c r="AP349" i="3" s="1"/>
  <c r="AQ355" i="3"/>
  <c r="AS355" i="3" s="1"/>
  <c r="AN373" i="3"/>
  <c r="AP373" i="3" s="1"/>
  <c r="AQ387" i="3"/>
  <c r="AS387" i="3" s="1"/>
  <c r="AQ420" i="3"/>
  <c r="AS420" i="3" s="1"/>
  <c r="AQ452" i="3"/>
  <c r="AS452" i="3" s="1"/>
  <c r="AQ484" i="3"/>
  <c r="AS484" i="3" s="1"/>
  <c r="AN409" i="3"/>
  <c r="AP409" i="3" s="1"/>
  <c r="AN481" i="3"/>
  <c r="AP481" i="3" s="1"/>
  <c r="AQ490" i="3"/>
  <c r="AS490" i="3" s="1"/>
  <c r="AN531" i="3"/>
  <c r="AP531" i="3" s="1"/>
  <c r="AQ534" i="3"/>
  <c r="AS534" i="3" s="1"/>
  <c r="AN557" i="3"/>
  <c r="AP557" i="3" s="1"/>
  <c r="AQ574" i="3"/>
  <c r="AS574" i="3" s="1"/>
  <c r="AQ590" i="3"/>
  <c r="AS590" i="3" s="1"/>
  <c r="AQ606" i="3"/>
  <c r="AS606" i="3" s="1"/>
  <c r="AQ419" i="3"/>
  <c r="AS419" i="3" s="1"/>
  <c r="AQ435" i="3"/>
  <c r="AS435" i="3" s="1"/>
  <c r="AQ451" i="3"/>
  <c r="AS451" i="3" s="1"/>
  <c r="AQ467" i="3"/>
  <c r="AS467" i="3" s="1"/>
  <c r="AQ483" i="3"/>
  <c r="AS483" i="3" s="1"/>
  <c r="AN505" i="3"/>
  <c r="AP505" i="3" s="1"/>
  <c r="AQ516" i="3"/>
  <c r="AS516" i="3" s="1"/>
  <c r="AN537" i="3"/>
  <c r="AP537" i="3" s="1"/>
  <c r="AQ548" i="3"/>
  <c r="AS548" i="3" s="1"/>
  <c r="AQ564" i="3"/>
  <c r="AS564" i="3" s="1"/>
  <c r="AQ576" i="3"/>
  <c r="AS576" i="3" s="1"/>
  <c r="AQ592" i="3"/>
  <c r="AS592" i="3" s="1"/>
  <c r="AQ608" i="3"/>
  <c r="AS608" i="3" s="1"/>
  <c r="AN527" i="3"/>
  <c r="AP527" i="3" s="1"/>
  <c r="AQ530" i="3"/>
  <c r="AS530" i="3" s="1"/>
  <c r="AQ577" i="3"/>
  <c r="AS577" i="3" s="1"/>
  <c r="AQ593" i="3"/>
  <c r="AS593" i="3" s="1"/>
  <c r="AQ609" i="3"/>
  <c r="AS609" i="3" s="1"/>
  <c r="AQ504" i="3"/>
  <c r="AS504" i="3" s="1"/>
  <c r="AQ520" i="3"/>
  <c r="AS520" i="3" s="1"/>
  <c r="AQ536" i="3"/>
  <c r="AS536" i="3" s="1"/>
  <c r="AQ554" i="3"/>
  <c r="AS554" i="3" s="1"/>
  <c r="AQ562" i="3"/>
  <c r="AS562" i="3" s="1"/>
  <c r="AQ572" i="3"/>
  <c r="AS572" i="3" s="1"/>
  <c r="AQ588" i="3"/>
  <c r="AS588" i="3" s="1"/>
  <c r="AQ604" i="3"/>
  <c r="AS604" i="3" s="1"/>
  <c r="AN569" i="3"/>
  <c r="AP569" i="3" s="1"/>
  <c r="AN577" i="3"/>
  <c r="AP577" i="3" s="1"/>
  <c r="AN585" i="3"/>
  <c r="AP585" i="3" s="1"/>
  <c r="AN593" i="3"/>
  <c r="AP593" i="3" s="1"/>
  <c r="AN601" i="3"/>
  <c r="AP601" i="3" s="1"/>
  <c r="AN609" i="3"/>
  <c r="AP609" i="3" s="1"/>
  <c r="AQ650" i="3"/>
  <c r="AS650" i="3" s="1"/>
  <c r="AQ563" i="3"/>
  <c r="AS563" i="3" s="1"/>
  <c r="AQ579" i="3"/>
  <c r="AS579" i="3" s="1"/>
  <c r="AQ595" i="3"/>
  <c r="AS595" i="3" s="1"/>
  <c r="AQ611" i="3"/>
  <c r="AS611" i="3" s="1"/>
  <c r="AQ618" i="3"/>
  <c r="AS618" i="3" s="1"/>
  <c r="AN648" i="3"/>
  <c r="AP648" i="3" s="1"/>
  <c r="AQ623" i="3"/>
  <c r="AS623" i="3" s="1"/>
  <c r="AQ630" i="3"/>
  <c r="AS630" i="3" s="1"/>
  <c r="AQ635" i="3"/>
  <c r="AS635" i="3" s="1"/>
  <c r="AN668" i="3"/>
  <c r="AP668" i="3" s="1"/>
  <c r="AN655" i="3"/>
  <c r="AP655" i="3" s="1"/>
  <c r="AN675" i="3"/>
  <c r="AP675" i="3" s="1"/>
  <c r="AQ685" i="3"/>
  <c r="AS685" i="3" s="1"/>
  <c r="AQ701" i="3"/>
  <c r="AS701" i="3" s="1"/>
  <c r="AQ626" i="3"/>
  <c r="AS626" i="3" s="1"/>
  <c r="AQ642" i="3"/>
  <c r="AS642" i="3" s="1"/>
  <c r="AN661" i="3"/>
  <c r="AP661" i="3" s="1"/>
  <c r="AQ667" i="3"/>
  <c r="AS667" i="3" s="1"/>
  <c r="AN684" i="3"/>
  <c r="AP684" i="3" s="1"/>
  <c r="AN700" i="3"/>
  <c r="AP700" i="3" s="1"/>
  <c r="AN717" i="3"/>
  <c r="AP717" i="3" s="1"/>
  <c r="AN663" i="3"/>
  <c r="AP663" i="3" s="1"/>
  <c r="AQ710" i="3"/>
  <c r="AS710" i="3" s="1"/>
  <c r="AN667" i="3"/>
  <c r="AP667" i="3" s="1"/>
  <c r="AQ674" i="3"/>
  <c r="AS674" i="3" s="1"/>
  <c r="AQ704" i="3"/>
  <c r="AS704" i="3" s="1"/>
  <c r="AN712" i="3"/>
  <c r="AP712" i="3" s="1"/>
  <c r="AQ749" i="3"/>
  <c r="AS749" i="3" s="1"/>
  <c r="AN756" i="3"/>
  <c r="AP756" i="3" s="1"/>
  <c r="AN760" i="3"/>
  <c r="AP760" i="3" s="1"/>
  <c r="AN788" i="3"/>
  <c r="AP788" i="3" s="1"/>
  <c r="AQ687" i="3"/>
  <c r="AS687" i="3" s="1"/>
  <c r="AQ703" i="3"/>
  <c r="AS703" i="3" s="1"/>
  <c r="AQ734" i="3"/>
  <c r="AS734" i="3" s="1"/>
  <c r="AN741" i="3"/>
  <c r="AP741" i="3" s="1"/>
  <c r="AN752" i="3"/>
  <c r="AP752" i="3" s="1"/>
  <c r="AQ759" i="3"/>
  <c r="AS759" i="3" s="1"/>
  <c r="AQ775" i="3"/>
  <c r="AS775" i="3" s="1"/>
  <c r="AQ791" i="3"/>
  <c r="AS791" i="3" s="1"/>
  <c r="AN814" i="3"/>
  <c r="AP814" i="3" s="1"/>
  <c r="AN718" i="3"/>
  <c r="AP718" i="3" s="1"/>
  <c r="AQ724" i="3"/>
  <c r="AS724" i="3" s="1"/>
  <c r="AN732" i="3"/>
  <c r="AP732" i="3" s="1"/>
  <c r="AN753" i="3"/>
  <c r="AP753" i="3" s="1"/>
  <c r="AQ757" i="3"/>
  <c r="AS757" i="3" s="1"/>
  <c r="AN768" i="3"/>
  <c r="AP768" i="3" s="1"/>
  <c r="AQ810" i="3"/>
  <c r="AS810" i="3" s="1"/>
  <c r="AN722" i="3"/>
  <c r="AP722" i="3" s="1"/>
  <c r="AQ728" i="3"/>
  <c r="AS728" i="3" s="1"/>
  <c r="AN734" i="3"/>
  <c r="AP734" i="3" s="1"/>
  <c r="AQ751" i="3"/>
  <c r="AS751" i="3" s="1"/>
  <c r="AN777" i="3"/>
  <c r="AP777" i="3" s="1"/>
  <c r="AN793" i="3"/>
  <c r="AP793" i="3" s="1"/>
  <c r="AN810" i="3"/>
  <c r="AP810" i="3" s="1"/>
  <c r="AN834" i="3"/>
  <c r="AP834" i="3" s="1"/>
  <c r="AQ773" i="3"/>
  <c r="AS773" i="3" s="1"/>
  <c r="AQ789" i="3"/>
  <c r="AS789" i="3" s="1"/>
  <c r="AN813" i="3"/>
  <c r="AP813" i="3" s="1"/>
  <c r="AQ824" i="3"/>
  <c r="AS824" i="3" s="1"/>
  <c r="AN841" i="3"/>
  <c r="AP841" i="3" s="1"/>
  <c r="AQ740" i="3"/>
  <c r="AS740" i="3" s="1"/>
  <c r="AQ756" i="3"/>
  <c r="AS756" i="3" s="1"/>
  <c r="AQ772" i="3"/>
  <c r="AS772" i="3" s="1"/>
  <c r="AQ788" i="3"/>
  <c r="AS788" i="3" s="1"/>
  <c r="AQ817" i="3"/>
  <c r="AS817" i="3" s="1"/>
  <c r="AQ832" i="3"/>
  <c r="AS832" i="3" s="1"/>
  <c r="AN807" i="3"/>
  <c r="AP807" i="3" s="1"/>
  <c r="AQ813" i="3"/>
  <c r="AS813" i="3" s="1"/>
  <c r="AN838" i="3"/>
  <c r="AP838" i="3" s="1"/>
  <c r="AQ834" i="3"/>
  <c r="AS834" i="3" s="1"/>
  <c r="AQ846" i="3"/>
  <c r="AS846" i="3" s="1"/>
  <c r="AQ858" i="3"/>
  <c r="AS858" i="3" s="1"/>
  <c r="AN866" i="3"/>
  <c r="AP866" i="3" s="1"/>
  <c r="AQ821" i="3"/>
  <c r="AS821" i="3" s="1"/>
  <c r="AQ837" i="3"/>
  <c r="AS837" i="3" s="1"/>
  <c r="AQ863" i="3"/>
  <c r="AS863" i="3" s="1"/>
  <c r="AN844" i="3"/>
  <c r="AP844" i="3" s="1"/>
  <c r="AN858" i="3"/>
  <c r="AP858" i="3" s="1"/>
  <c r="AN874" i="3"/>
  <c r="AP874" i="3" s="1"/>
  <c r="AN850" i="3"/>
  <c r="AP850" i="3" s="1"/>
  <c r="AN864" i="3"/>
  <c r="AP864" i="3" s="1"/>
  <c r="AN886" i="3"/>
  <c r="AP886" i="3" s="1"/>
  <c r="AN889" i="3"/>
  <c r="AP889" i="3" s="1"/>
  <c r="AQ908" i="3"/>
  <c r="AS908" i="3" s="1"/>
  <c r="AN914" i="3"/>
  <c r="AP914" i="3" s="1"/>
  <c r="AN929" i="3"/>
  <c r="AP929" i="3" s="1"/>
  <c r="AQ877" i="3"/>
  <c r="AS877" i="3" s="1"/>
  <c r="AQ887" i="3"/>
  <c r="AS887" i="3" s="1"/>
  <c r="AQ896" i="3"/>
  <c r="AS896" i="3" s="1"/>
  <c r="AN910" i="3"/>
  <c r="AP910" i="3" s="1"/>
  <c r="AN917" i="3"/>
  <c r="AP917" i="3" s="1"/>
  <c r="AQ860" i="3"/>
  <c r="AS860" i="3" s="1"/>
  <c r="AQ876" i="3"/>
  <c r="AS876" i="3" s="1"/>
  <c r="AN891" i="3"/>
  <c r="AP891" i="3" s="1"/>
  <c r="AN934" i="3"/>
  <c r="AP934" i="3" s="1"/>
  <c r="AN887" i="3"/>
  <c r="AP887" i="3" s="1"/>
  <c r="AN897" i="3"/>
  <c r="AP897" i="3" s="1"/>
  <c r="AN905" i="3"/>
  <c r="AP905" i="3" s="1"/>
  <c r="AQ912" i="3"/>
  <c r="AS912" i="3" s="1"/>
  <c r="AQ918" i="3"/>
  <c r="AS918" i="3" s="1"/>
  <c r="AN937" i="3"/>
  <c r="AP937" i="3" s="1"/>
  <c r="AQ893" i="3"/>
  <c r="AS893" i="3" s="1"/>
  <c r="AN918" i="3"/>
  <c r="AP918" i="3" s="1"/>
  <c r="AQ929" i="3"/>
  <c r="AS929" i="3" s="1"/>
  <c r="AQ935" i="3"/>
  <c r="AS935" i="3" s="1"/>
  <c r="AQ939" i="3"/>
  <c r="AS939" i="3" s="1"/>
  <c r="AN954" i="3"/>
  <c r="AP954" i="3" s="1"/>
  <c r="AQ934" i="3"/>
  <c r="AS934" i="3" s="1"/>
  <c r="AN941" i="3"/>
  <c r="AP941" i="3" s="1"/>
  <c r="AN946" i="3"/>
  <c r="AP946" i="3" s="1"/>
  <c r="AQ938" i="3"/>
  <c r="AS938" i="3" s="1"/>
  <c r="AQ943" i="3"/>
  <c r="AS943" i="3" s="1"/>
  <c r="AQ954" i="3"/>
  <c r="AS954" i="3" s="1"/>
  <c r="AQ976" i="3"/>
  <c r="AS976" i="3" s="1"/>
  <c r="AN990" i="3"/>
  <c r="AP990" i="3" s="1"/>
  <c r="AQ956" i="3"/>
  <c r="AS956" i="3" s="1"/>
  <c r="AN967" i="3"/>
  <c r="AP967" i="3" s="1"/>
  <c r="AN978" i="3"/>
  <c r="AP978" i="3" s="1"/>
  <c r="AQ960" i="3"/>
  <c r="AS960" i="3" s="1"/>
  <c r="AQ994" i="3"/>
  <c r="AS994" i="3" s="1"/>
  <c r="AQ980" i="3"/>
  <c r="AS980" i="3" s="1"/>
  <c r="AN985" i="3"/>
  <c r="AP985" i="3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AX14" i="2"/>
  <c r="AX11" i="2"/>
  <c r="AX13" i="2"/>
  <c r="AX12" i="2"/>
  <c r="H35" i="5"/>
  <c r="J35" i="5" s="1"/>
  <c r="H39" i="5"/>
  <c r="J39" i="5" s="1"/>
  <c r="D28" i="5"/>
  <c r="F28" i="5" s="1"/>
  <c r="H28" i="5" s="1"/>
  <c r="Q21" i="4"/>
  <c r="N61" i="15"/>
  <c r="O61" i="15"/>
  <c r="H57" i="7"/>
  <c r="P61" i="15"/>
  <c r="H60" i="7"/>
  <c r="P64" i="15"/>
  <c r="H59" i="7"/>
  <c r="P63" i="15"/>
  <c r="H61" i="7"/>
  <c r="P65" i="15"/>
  <c r="H36" i="5"/>
  <c r="J36" i="5" s="1"/>
  <c r="Q13" i="4"/>
  <c r="Q19" i="4"/>
  <c r="J15" i="5"/>
  <c r="H17" i="5"/>
  <c r="J17" i="5" s="1"/>
  <c r="H34" i="5"/>
  <c r="J34" i="5" s="1"/>
  <c r="H37" i="5"/>
  <c r="J37" i="5" s="1"/>
  <c r="D61" i="15"/>
  <c r="F61" i="15" s="1"/>
  <c r="AT14" i="2"/>
  <c r="C57" i="7"/>
  <c r="C61" i="15"/>
  <c r="B59" i="7"/>
  <c r="B63" i="15"/>
  <c r="C59" i="7"/>
  <c r="C63" i="15"/>
  <c r="B60" i="7"/>
  <c r="B64" i="15"/>
  <c r="C60" i="7"/>
  <c r="C64" i="15"/>
  <c r="B61" i="7"/>
  <c r="B65" i="15"/>
  <c r="C61" i="7"/>
  <c r="C65" i="15"/>
  <c r="J14" i="2"/>
  <c r="H12" i="3" s="1"/>
  <c r="A1" i="3"/>
  <c r="E59" i="7"/>
  <c r="D59" i="7" s="1"/>
  <c r="E63" i="15"/>
  <c r="E60" i="7"/>
  <c r="D60" i="7" s="1"/>
  <c r="E64" i="15"/>
  <c r="E61" i="7"/>
  <c r="D61" i="7" s="1"/>
  <c r="E65" i="15"/>
  <c r="J61" i="15"/>
  <c r="B57" i="7"/>
  <c r="B61" i="15"/>
  <c r="K40" i="8"/>
  <c r="F62" i="15"/>
  <c r="A62" i="15"/>
  <c r="K42" i="8"/>
  <c r="AV11" i="2"/>
  <c r="K34" i="8" s="1"/>
  <c r="AR11" i="2"/>
  <c r="AR12" i="2"/>
  <c r="AV12" i="2"/>
  <c r="AT13" i="2"/>
  <c r="J13" i="2"/>
  <c r="H11" i="3" s="1"/>
  <c r="J11" i="2"/>
  <c r="H9" i="3" s="1"/>
  <c r="J9" i="2"/>
  <c r="H7" i="3" s="1"/>
  <c r="J12" i="2"/>
  <c r="H10" i="3" s="1"/>
  <c r="AT12" i="2"/>
  <c r="AR14" i="2"/>
  <c r="AS14" i="2" s="1"/>
  <c r="AV14" i="2"/>
  <c r="AV13" i="2"/>
  <c r="AR13" i="2"/>
  <c r="AS13" i="2" s="1"/>
  <c r="N7" i="3"/>
  <c r="R7" i="3" s="1"/>
  <c r="K61" i="15" s="1"/>
  <c r="AN7" i="3"/>
  <c r="AP7" i="3" s="1"/>
  <c r="D42" i="8"/>
  <c r="D41" i="8"/>
  <c r="E57" i="7"/>
  <c r="AQ7" i="3"/>
  <c r="AS7" i="3" s="1"/>
  <c r="N9" i="3"/>
  <c r="R9" i="3" s="1"/>
  <c r="K63" i="15" s="1"/>
  <c r="AN9" i="3"/>
  <c r="AP9" i="3" s="1"/>
  <c r="AQ10" i="3"/>
  <c r="AS10" i="3" s="1"/>
  <c r="K65" i="15"/>
  <c r="AQ9" i="3"/>
  <c r="AS9" i="3" s="1"/>
  <c r="N10" i="3"/>
  <c r="R10" i="3" s="1"/>
  <c r="K64" i="15" s="1"/>
  <c r="AN10" i="3"/>
  <c r="AP10" i="3" s="1"/>
  <c r="A60" i="7"/>
  <c r="W8" i="4"/>
  <c r="H56" i="8" s="1"/>
  <c r="H57" i="8" s="1"/>
  <c r="H58" i="8" s="1"/>
  <c r="H59" i="8" s="1"/>
  <c r="W6" i="4"/>
  <c r="Q10" i="4"/>
  <c r="Q12" i="4"/>
  <c r="Q16" i="4"/>
  <c r="Q20" i="4"/>
  <c r="Q22" i="4"/>
  <c r="D24" i="5"/>
  <c r="F24" i="5" s="1"/>
  <c r="H24" i="5" s="1"/>
  <c r="J14" i="5"/>
  <c r="F25" i="5"/>
  <c r="H25" i="5" s="1"/>
  <c r="H38" i="5"/>
  <c r="J38" i="5" s="1"/>
  <c r="J40" i="5" s="1"/>
  <c r="G9" i="5" s="1"/>
  <c r="G10" i="5" s="1"/>
  <c r="I20" i="8" s="1"/>
  <c r="K41" i="8"/>
  <c r="J41" i="8"/>
  <c r="D57" i="7" l="1"/>
  <c r="F40" i="8"/>
  <c r="F42" i="8"/>
  <c r="F41" i="8"/>
  <c r="J20" i="5"/>
  <c r="D9" i="5" s="1"/>
  <c r="D10" i="5" s="1"/>
  <c r="F20" i="8" s="1"/>
  <c r="V8" i="4"/>
  <c r="G56" i="8" s="1"/>
  <c r="G57" i="8" s="1"/>
  <c r="G58" i="8" s="1"/>
  <c r="G59" i="8" s="1"/>
  <c r="G28" i="8" s="1"/>
  <c r="N65" i="15"/>
  <c r="O65" i="15"/>
  <c r="N63" i="15"/>
  <c r="O63" i="15"/>
  <c r="N64" i="15"/>
  <c r="O64" i="15"/>
  <c r="H30" i="5"/>
  <c r="E9" i="5" s="1"/>
  <c r="E10" i="5" s="1"/>
  <c r="G20" i="8" s="1"/>
  <c r="AW14" i="2"/>
  <c r="D40" i="8"/>
  <c r="H49" i="9" s="1"/>
  <c r="K49" i="9" s="1"/>
  <c r="N49" i="9" s="1"/>
  <c r="Q49" i="9" s="1"/>
  <c r="T49" i="9" s="1"/>
  <c r="A61" i="15"/>
  <c r="D65" i="15"/>
  <c r="A65" i="15" s="1"/>
  <c r="J65" i="15"/>
  <c r="D64" i="15"/>
  <c r="J64" i="15"/>
  <c r="D63" i="15"/>
  <c r="A63" i="15" s="1"/>
  <c r="J63" i="15"/>
  <c r="E41" i="9"/>
  <c r="AT11" i="2"/>
  <c r="I34" i="8" s="1"/>
  <c r="Q63" i="15"/>
  <c r="AW13" i="2"/>
  <c r="Q65" i="15"/>
  <c r="AW12" i="2"/>
  <c r="L35" i="8" s="1"/>
  <c r="Q64" i="15"/>
  <c r="I35" i="8"/>
  <c r="V6" i="4"/>
  <c r="H47" i="8"/>
  <c r="H48" i="8" s="1"/>
  <c r="H49" i="8" s="1"/>
  <c r="H50" i="8" s="1"/>
  <c r="H51" i="8" s="1"/>
  <c r="W9" i="4"/>
  <c r="A61" i="7"/>
  <c r="G60" i="7"/>
  <c r="W10" i="3"/>
  <c r="U10" i="3"/>
  <c r="AU10" i="3"/>
  <c r="V10" i="3"/>
  <c r="H50" i="9"/>
  <c r="K50" i="9" s="1"/>
  <c r="N50" i="9" s="1"/>
  <c r="Q50" i="9" s="1"/>
  <c r="T50" i="9" s="1"/>
  <c r="H41" i="8"/>
  <c r="E41" i="8" s="1"/>
  <c r="I50" i="9" s="1"/>
  <c r="D35" i="8"/>
  <c r="H54" i="9" s="1"/>
  <c r="H51" i="9"/>
  <c r="K51" i="9" s="1"/>
  <c r="N51" i="9" s="1"/>
  <c r="Q51" i="9" s="1"/>
  <c r="T51" i="9" s="1"/>
  <c r="H42" i="8"/>
  <c r="E42" i="8" s="1"/>
  <c r="I51" i="9" s="1"/>
  <c r="E49" i="9"/>
  <c r="E51" i="9"/>
  <c r="G57" i="7"/>
  <c r="E7" i="9" s="1"/>
  <c r="AU7" i="3"/>
  <c r="V7" i="3"/>
  <c r="W7" i="3"/>
  <c r="U7" i="3"/>
  <c r="K35" i="8"/>
  <c r="J34" i="8"/>
  <c r="G34" i="8"/>
  <c r="E34" i="8" s="1"/>
  <c r="I53" i="9" s="1"/>
  <c r="AS11" i="2"/>
  <c r="H34" i="8" s="1"/>
  <c r="E19" i="9"/>
  <c r="G61" i="7"/>
  <c r="G59" i="7"/>
  <c r="E53" i="9" s="1"/>
  <c r="K11" i="10" s="1"/>
  <c r="AU9" i="3"/>
  <c r="W9" i="3"/>
  <c r="U9" i="3"/>
  <c r="V9" i="3"/>
  <c r="F53" i="9"/>
  <c r="F51" i="9"/>
  <c r="G51" i="9" s="1"/>
  <c r="E50" i="9"/>
  <c r="F49" i="9"/>
  <c r="G49" i="9" s="1"/>
  <c r="T47" i="9"/>
  <c r="R47" i="9"/>
  <c r="S47" i="9" s="1"/>
  <c r="N47" i="9"/>
  <c r="L47" i="9"/>
  <c r="F47" i="9"/>
  <c r="G47" i="9" s="1"/>
  <c r="E46" i="9"/>
  <c r="T45" i="9"/>
  <c r="R45" i="9"/>
  <c r="S45" i="9" s="1"/>
  <c r="N45" i="9"/>
  <c r="L45" i="9"/>
  <c r="F45" i="9"/>
  <c r="G45" i="9" s="1"/>
  <c r="U44" i="9"/>
  <c r="V44" i="9" s="1"/>
  <c r="Q44" i="9"/>
  <c r="O44" i="9"/>
  <c r="P44" i="9" s="1"/>
  <c r="K44" i="9"/>
  <c r="E44" i="9"/>
  <c r="T43" i="9"/>
  <c r="R43" i="9"/>
  <c r="S43" i="9" s="1"/>
  <c r="N43" i="9"/>
  <c r="L43" i="9"/>
  <c r="F43" i="9"/>
  <c r="G43" i="9" s="1"/>
  <c r="E42" i="9"/>
  <c r="F41" i="9"/>
  <c r="U40" i="9"/>
  <c r="V40" i="9" s="1"/>
  <c r="Q40" i="9"/>
  <c r="O40" i="9"/>
  <c r="P40" i="9" s="1"/>
  <c r="K40" i="9"/>
  <c r="E40" i="9"/>
  <c r="T39" i="9"/>
  <c r="R39" i="9"/>
  <c r="S39" i="9" s="1"/>
  <c r="N39" i="9"/>
  <c r="L39" i="9"/>
  <c r="F39" i="9"/>
  <c r="G39" i="9" s="1"/>
  <c r="U38" i="9"/>
  <c r="V38" i="9" s="1"/>
  <c r="Q38" i="9"/>
  <c r="O38" i="9"/>
  <c r="P38" i="9" s="1"/>
  <c r="K38" i="9"/>
  <c r="E38" i="9"/>
  <c r="T37" i="9"/>
  <c r="R37" i="9"/>
  <c r="S37" i="9" s="1"/>
  <c r="N37" i="9"/>
  <c r="L37" i="9"/>
  <c r="F37" i="9"/>
  <c r="G37" i="9" s="1"/>
  <c r="U36" i="9"/>
  <c r="V36" i="9" s="1"/>
  <c r="Q36" i="9"/>
  <c r="O36" i="9"/>
  <c r="P36" i="9" s="1"/>
  <c r="K36" i="9"/>
  <c r="E36" i="9"/>
  <c r="T35" i="9"/>
  <c r="R35" i="9"/>
  <c r="S35" i="9" s="1"/>
  <c r="N35" i="9"/>
  <c r="L35" i="9"/>
  <c r="F35" i="9"/>
  <c r="G35" i="9" s="1"/>
  <c r="U34" i="9"/>
  <c r="V34" i="9" s="1"/>
  <c r="Q34" i="9"/>
  <c r="O34" i="9"/>
  <c r="P34" i="9" s="1"/>
  <c r="K34" i="9"/>
  <c r="E34" i="9"/>
  <c r="T33" i="9"/>
  <c r="R33" i="9"/>
  <c r="S33" i="9" s="1"/>
  <c r="N33" i="9"/>
  <c r="L33" i="9"/>
  <c r="F33" i="9"/>
  <c r="G33" i="9" s="1"/>
  <c r="U32" i="9"/>
  <c r="V32" i="9" s="1"/>
  <c r="Q32" i="9"/>
  <c r="O32" i="9"/>
  <c r="P32" i="9" s="1"/>
  <c r="K32" i="9"/>
  <c r="E32" i="9"/>
  <c r="F50" i="9"/>
  <c r="G50" i="9" s="1"/>
  <c r="U47" i="9"/>
  <c r="V47" i="9" s="1"/>
  <c r="Q47" i="9"/>
  <c r="E47" i="9"/>
  <c r="O45" i="9"/>
  <c r="P45" i="9" s="1"/>
  <c r="K45" i="9"/>
  <c r="R44" i="9"/>
  <c r="S44" i="9" s="1"/>
  <c r="N44" i="9"/>
  <c r="F44" i="9"/>
  <c r="G44" i="9" s="1"/>
  <c r="U43" i="9"/>
  <c r="V43" i="9" s="1"/>
  <c r="Q43" i="9"/>
  <c r="E43" i="9"/>
  <c r="R40" i="9"/>
  <c r="S40" i="9" s="1"/>
  <c r="N40" i="9"/>
  <c r="F40" i="9"/>
  <c r="G40" i="9" s="1"/>
  <c r="U39" i="9"/>
  <c r="V39" i="9" s="1"/>
  <c r="Q39" i="9"/>
  <c r="E39" i="9"/>
  <c r="T38" i="9"/>
  <c r="L38" i="9"/>
  <c r="O37" i="9"/>
  <c r="P37" i="9" s="1"/>
  <c r="K37" i="9"/>
  <c r="R36" i="9"/>
  <c r="S36" i="9" s="1"/>
  <c r="N36" i="9"/>
  <c r="F36" i="9"/>
  <c r="G36" i="9" s="1"/>
  <c r="U35" i="9"/>
  <c r="V35" i="9" s="1"/>
  <c r="Q35" i="9"/>
  <c r="E35" i="9"/>
  <c r="T34" i="9"/>
  <c r="L34" i="9"/>
  <c r="O33" i="9"/>
  <c r="P33" i="9" s="1"/>
  <c r="K33" i="9"/>
  <c r="R32" i="9"/>
  <c r="S32" i="9" s="1"/>
  <c r="N32" i="9"/>
  <c r="F32" i="9"/>
  <c r="G32" i="9" s="1"/>
  <c r="F31" i="9"/>
  <c r="U30" i="9"/>
  <c r="V30" i="9" s="1"/>
  <c r="Q30" i="9"/>
  <c r="O30" i="9"/>
  <c r="P30" i="9" s="1"/>
  <c r="K30" i="9"/>
  <c r="E30" i="9"/>
  <c r="T29" i="9"/>
  <c r="R29" i="9"/>
  <c r="S29" i="9" s="1"/>
  <c r="N29" i="9"/>
  <c r="L29" i="9"/>
  <c r="F29" i="9"/>
  <c r="G29" i="9" s="1"/>
  <c r="U28" i="9"/>
  <c r="V28" i="9" s="1"/>
  <c r="Q28" i="9"/>
  <c r="O28" i="9"/>
  <c r="P28" i="9" s="1"/>
  <c r="K28" i="9"/>
  <c r="E28" i="9"/>
  <c r="F27" i="9"/>
  <c r="U26" i="9"/>
  <c r="V26" i="9" s="1"/>
  <c r="Q26" i="9"/>
  <c r="O26" i="9"/>
  <c r="P26" i="9" s="1"/>
  <c r="K26" i="9"/>
  <c r="E26" i="9"/>
  <c r="T25" i="9"/>
  <c r="R25" i="9"/>
  <c r="S25" i="9" s="1"/>
  <c r="N25" i="9"/>
  <c r="L25" i="9"/>
  <c r="F25" i="9"/>
  <c r="G25" i="9" s="1"/>
  <c r="U24" i="9"/>
  <c r="V24" i="9" s="1"/>
  <c r="Q24" i="9"/>
  <c r="O24" i="9"/>
  <c r="P24" i="9" s="1"/>
  <c r="K24" i="9"/>
  <c r="E24" i="9"/>
  <c r="F23" i="9"/>
  <c r="U22" i="9"/>
  <c r="V22" i="9" s="1"/>
  <c r="Q22" i="9"/>
  <c r="O22" i="9"/>
  <c r="P22" i="9" s="1"/>
  <c r="K22" i="9"/>
  <c r="E22" i="9"/>
  <c r="T21" i="9"/>
  <c r="R21" i="9"/>
  <c r="S21" i="9" s="1"/>
  <c r="N21" i="9"/>
  <c r="L21" i="9"/>
  <c r="F21" i="9"/>
  <c r="G21" i="9" s="1"/>
  <c r="U20" i="9"/>
  <c r="V20" i="9" s="1"/>
  <c r="Q20" i="9"/>
  <c r="O20" i="9"/>
  <c r="P20" i="9" s="1"/>
  <c r="K20" i="9"/>
  <c r="E20" i="9"/>
  <c r="F19" i="9"/>
  <c r="T17" i="9"/>
  <c r="R17" i="9"/>
  <c r="S17" i="9" s="1"/>
  <c r="N17" i="9"/>
  <c r="L17" i="9"/>
  <c r="F17" i="9"/>
  <c r="G17" i="9" s="1"/>
  <c r="F15" i="9"/>
  <c r="U14" i="9"/>
  <c r="V14" i="9" s="1"/>
  <c r="Q14" i="9"/>
  <c r="O14" i="9"/>
  <c r="P14" i="9" s="1"/>
  <c r="K14" i="9"/>
  <c r="E14" i="9"/>
  <c r="F13" i="9"/>
  <c r="U12" i="9"/>
  <c r="V12" i="9" s="1"/>
  <c r="Q12" i="9"/>
  <c r="O12" i="9"/>
  <c r="P12" i="9" s="1"/>
  <c r="K12" i="9"/>
  <c r="E12" i="9"/>
  <c r="T11" i="9"/>
  <c r="R11" i="9"/>
  <c r="S11" i="9" s="1"/>
  <c r="N11" i="9"/>
  <c r="L11" i="9"/>
  <c r="F11" i="9"/>
  <c r="G11" i="9" s="1"/>
  <c r="U10" i="9"/>
  <c r="V10" i="9" s="1"/>
  <c r="Q10" i="9"/>
  <c r="O10" i="9"/>
  <c r="P10" i="9" s="1"/>
  <c r="K10" i="9"/>
  <c r="E10" i="9"/>
  <c r="F9" i="9"/>
  <c r="F7" i="9"/>
  <c r="G40" i="8"/>
  <c r="F54" i="9"/>
  <c r="O47" i="9"/>
  <c r="P47" i="9" s="1"/>
  <c r="U45" i="9"/>
  <c r="V45" i="9" s="1"/>
  <c r="E45" i="9"/>
  <c r="K43" i="9"/>
  <c r="F42" i="9"/>
  <c r="G42" i="9" s="1"/>
  <c r="T40" i="9"/>
  <c r="L40" i="9"/>
  <c r="O39" i="9"/>
  <c r="P39" i="9" s="1"/>
  <c r="R38" i="9"/>
  <c r="S38" i="9" s="1"/>
  <c r="U37" i="9"/>
  <c r="V37" i="9" s="1"/>
  <c r="E37" i="9"/>
  <c r="K35" i="9"/>
  <c r="N34" i="9"/>
  <c r="F34" i="9"/>
  <c r="G34" i="9" s="1"/>
  <c r="Q33" i="9"/>
  <c r="T32" i="9"/>
  <c r="L32" i="9"/>
  <c r="R30" i="9"/>
  <c r="S30" i="9" s="1"/>
  <c r="N30" i="9"/>
  <c r="F30" i="9"/>
  <c r="G30" i="9" s="1"/>
  <c r="U29" i="9"/>
  <c r="V29" i="9" s="1"/>
  <c r="Q29" i="9"/>
  <c r="E29" i="9"/>
  <c r="T28" i="9"/>
  <c r="L28" i="9"/>
  <c r="R26" i="9"/>
  <c r="S26" i="9" s="1"/>
  <c r="N26" i="9"/>
  <c r="F26" i="9"/>
  <c r="G26" i="9" s="1"/>
  <c r="U25" i="9"/>
  <c r="V25" i="9" s="1"/>
  <c r="Q25" i="9"/>
  <c r="E25" i="9"/>
  <c r="T24" i="9"/>
  <c r="L24" i="9"/>
  <c r="R22" i="9"/>
  <c r="S22" i="9" s="1"/>
  <c r="N22" i="9"/>
  <c r="F22" i="9"/>
  <c r="G22" i="9" s="1"/>
  <c r="U21" i="9"/>
  <c r="V21" i="9" s="1"/>
  <c r="Q21" i="9"/>
  <c r="E21" i="9"/>
  <c r="T20" i="9"/>
  <c r="L20" i="9"/>
  <c r="F18" i="9"/>
  <c r="U17" i="9"/>
  <c r="V17" i="9" s="1"/>
  <c r="Q17" i="9"/>
  <c r="E17" i="9"/>
  <c r="R14" i="9"/>
  <c r="S14" i="9" s="1"/>
  <c r="N14" i="9"/>
  <c r="F14" i="9"/>
  <c r="G14" i="9" s="1"/>
  <c r="T12" i="9"/>
  <c r="L12" i="9"/>
  <c r="O11" i="9"/>
  <c r="P11" i="9" s="1"/>
  <c r="K11" i="9"/>
  <c r="R10" i="9"/>
  <c r="S10" i="9" s="1"/>
  <c r="N10" i="9"/>
  <c r="F10" i="9"/>
  <c r="G10" i="9" s="1"/>
  <c r="G41" i="8"/>
  <c r="K47" i="9"/>
  <c r="H47" i="9" s="1"/>
  <c r="Q45" i="9"/>
  <c r="T44" i="9"/>
  <c r="F38" i="9"/>
  <c r="G38" i="9" s="1"/>
  <c r="L36" i="9"/>
  <c r="O35" i="9"/>
  <c r="P35" i="9" s="1"/>
  <c r="R34" i="9"/>
  <c r="S34" i="9" s="1"/>
  <c r="U33" i="9"/>
  <c r="V33" i="9" s="1"/>
  <c r="E33" i="9"/>
  <c r="T30" i="9"/>
  <c r="L30" i="9"/>
  <c r="O29" i="9"/>
  <c r="P29" i="9" s="1"/>
  <c r="R28" i="9"/>
  <c r="S28" i="9" s="1"/>
  <c r="K25" i="9"/>
  <c r="N24" i="9"/>
  <c r="F24" i="9"/>
  <c r="G24" i="9" s="1"/>
  <c r="T22" i="9"/>
  <c r="L22" i="9"/>
  <c r="O21" i="9"/>
  <c r="P21" i="9" s="1"/>
  <c r="R20" i="9"/>
  <c r="S20" i="9" s="1"/>
  <c r="U19" i="9"/>
  <c r="K17" i="9"/>
  <c r="F16" i="9"/>
  <c r="T14" i="9"/>
  <c r="L14" i="9"/>
  <c r="R12" i="9"/>
  <c r="S12" i="9" s="1"/>
  <c r="U11" i="9"/>
  <c r="V11" i="9" s="1"/>
  <c r="E11" i="9"/>
  <c r="F8" i="9"/>
  <c r="F34" i="8"/>
  <c r="F46" i="9"/>
  <c r="L44" i="9"/>
  <c r="K39" i="9"/>
  <c r="Q37" i="9"/>
  <c r="F28" i="9"/>
  <c r="G28" i="9" s="1"/>
  <c r="L26" i="9"/>
  <c r="O25" i="9"/>
  <c r="P25" i="9" s="1"/>
  <c r="R24" i="9"/>
  <c r="S24" i="9" s="1"/>
  <c r="K21" i="9"/>
  <c r="H21" i="9" s="1"/>
  <c r="N20" i="9"/>
  <c r="F12" i="9"/>
  <c r="G12" i="9" s="1"/>
  <c r="L10" i="9"/>
  <c r="F35" i="8"/>
  <c r="O43" i="9"/>
  <c r="P43" i="9" s="1"/>
  <c r="N38" i="9"/>
  <c r="T36" i="9"/>
  <c r="K29" i="9"/>
  <c r="N28" i="9"/>
  <c r="T26" i="9"/>
  <c r="F20" i="9"/>
  <c r="G20" i="9" s="1"/>
  <c r="O17" i="9"/>
  <c r="P17" i="9" s="1"/>
  <c r="N12" i="9"/>
  <c r="Q11" i="9"/>
  <c r="T10" i="9"/>
  <c r="D34" i="8"/>
  <c r="H53" i="9" s="1"/>
  <c r="G35" i="8"/>
  <c r="E35" i="8" s="1"/>
  <c r="I54" i="9" s="1"/>
  <c r="AS12" i="2"/>
  <c r="H35" i="8" s="1"/>
  <c r="AW11" i="2"/>
  <c r="L34" i="8" s="1"/>
  <c r="G24" i="8" l="1"/>
  <c r="F24" i="8"/>
  <c r="H35" i="9"/>
  <c r="H43" i="9"/>
  <c r="A62" i="7"/>
  <c r="H39" i="9"/>
  <c r="H32" i="9"/>
  <c r="H36" i="9"/>
  <c r="H40" i="9"/>
  <c r="H44" i="9"/>
  <c r="F63" i="15"/>
  <c r="F65" i="15"/>
  <c r="H29" i="9"/>
  <c r="F58" i="9"/>
  <c r="H34" i="9"/>
  <c r="H38" i="9"/>
  <c r="H41" i="9"/>
  <c r="H40" i="8"/>
  <c r="E40" i="8" s="1"/>
  <c r="I49" i="9" s="1"/>
  <c r="L49" i="9" s="1"/>
  <c r="H17" i="9"/>
  <c r="H25" i="9"/>
  <c r="H11" i="9"/>
  <c r="H10" i="9"/>
  <c r="H12" i="9"/>
  <c r="H14" i="9"/>
  <c r="H20" i="9"/>
  <c r="H22" i="9"/>
  <c r="H24" i="9"/>
  <c r="H26" i="9"/>
  <c r="H28" i="9"/>
  <c r="H30" i="9"/>
  <c r="H33" i="9"/>
  <c r="H37" i="9"/>
  <c r="H45" i="9"/>
  <c r="E58" i="9"/>
  <c r="A64" i="15"/>
  <c r="N14" i="15"/>
  <c r="N10" i="15"/>
  <c r="N19" i="15"/>
  <c r="N7" i="15"/>
  <c r="L46" i="9"/>
  <c r="M46" i="9" s="1"/>
  <c r="N58" i="15"/>
  <c r="N9" i="15"/>
  <c r="E18" i="9"/>
  <c r="G18" i="9" s="1"/>
  <c r="U27" i="9"/>
  <c r="U15" i="9"/>
  <c r="L18" i="9"/>
  <c r="I18" i="9" s="1"/>
  <c r="U9" i="9"/>
  <c r="E54" i="9"/>
  <c r="K12" i="10" s="1"/>
  <c r="E13" i="9"/>
  <c r="G13" i="9" s="1"/>
  <c r="E31" i="9"/>
  <c r="E27" i="9"/>
  <c r="G27" i="9" s="1"/>
  <c r="L42" i="9"/>
  <c r="I42" i="9" s="1"/>
  <c r="J42" i="9" s="1"/>
  <c r="J35" i="8"/>
  <c r="L15" i="9"/>
  <c r="I15" i="9" s="1"/>
  <c r="R23" i="9"/>
  <c r="R27" i="9"/>
  <c r="U16" i="9"/>
  <c r="E8" i="9"/>
  <c r="G8" i="9" s="1"/>
  <c r="U18" i="9"/>
  <c r="O18" i="9"/>
  <c r="L9" i="9"/>
  <c r="I9" i="9" s="1"/>
  <c r="L16" i="9"/>
  <c r="R9" i="9"/>
  <c r="R16" i="9"/>
  <c r="R15" i="9"/>
  <c r="E15" i="9"/>
  <c r="G15" i="9" s="1"/>
  <c r="E23" i="9"/>
  <c r="G23" i="9" s="1"/>
  <c r="E9" i="9"/>
  <c r="E16" i="9"/>
  <c r="G16" i="9" s="1"/>
  <c r="L41" i="9"/>
  <c r="I41" i="9" s="1"/>
  <c r="J41" i="9" s="1"/>
  <c r="O16" i="9"/>
  <c r="O15" i="9"/>
  <c r="N18" i="9"/>
  <c r="O23" i="9"/>
  <c r="R18" i="9"/>
  <c r="O27" i="9"/>
  <c r="L23" i="9"/>
  <c r="I23" i="9" s="1"/>
  <c r="R10" i="15"/>
  <c r="F64" i="15"/>
  <c r="R59" i="15" s="1"/>
  <c r="J10" i="15"/>
  <c r="N50" i="15"/>
  <c r="J14" i="15"/>
  <c r="R19" i="15"/>
  <c r="K7" i="15"/>
  <c r="K9" i="15"/>
  <c r="P11" i="15"/>
  <c r="J19" i="15"/>
  <c r="K8" i="15"/>
  <c r="P10" i="15"/>
  <c r="P12" i="15"/>
  <c r="P6" i="15"/>
  <c r="P8" i="15"/>
  <c r="K6" i="15"/>
  <c r="P7" i="15"/>
  <c r="P9" i="15"/>
  <c r="R7" i="15"/>
  <c r="K10" i="15"/>
  <c r="K12" i="15"/>
  <c r="J7" i="15"/>
  <c r="K11" i="15"/>
  <c r="R14" i="15"/>
  <c r="R9" i="15"/>
  <c r="R58" i="15"/>
  <c r="J9" i="15"/>
  <c r="J58" i="15"/>
  <c r="N11" i="10"/>
  <c r="K53" i="9"/>
  <c r="N53" i="9" s="1"/>
  <c r="Q53" i="9" s="1"/>
  <c r="T53" i="9" s="1"/>
  <c r="M26" i="9"/>
  <c r="I26" i="9"/>
  <c r="J26" i="9" s="1"/>
  <c r="M44" i="9"/>
  <c r="I44" i="9"/>
  <c r="J44" i="9" s="1"/>
  <c r="L7" i="10"/>
  <c r="M36" i="9"/>
  <c r="I36" i="9"/>
  <c r="J36" i="9" s="1"/>
  <c r="L12" i="10"/>
  <c r="M12" i="10" s="1"/>
  <c r="G54" i="9"/>
  <c r="M11" i="9"/>
  <c r="I11" i="9"/>
  <c r="J11" i="9" s="1"/>
  <c r="M17" i="9"/>
  <c r="I17" i="9"/>
  <c r="J17" i="9" s="1"/>
  <c r="I19" i="9"/>
  <c r="M21" i="9"/>
  <c r="I21" i="9"/>
  <c r="J21" i="9" s="1"/>
  <c r="M25" i="9"/>
  <c r="I25" i="9"/>
  <c r="J25" i="9" s="1"/>
  <c r="I27" i="9"/>
  <c r="M29" i="9"/>
  <c r="I29" i="9"/>
  <c r="J29" i="9" s="1"/>
  <c r="I31" i="9"/>
  <c r="M33" i="9"/>
  <c r="I33" i="9"/>
  <c r="J33" i="9" s="1"/>
  <c r="M35" i="9"/>
  <c r="I35" i="9"/>
  <c r="J35" i="9" s="1"/>
  <c r="M37" i="9"/>
  <c r="I37" i="9"/>
  <c r="J37" i="9" s="1"/>
  <c r="M39" i="9"/>
  <c r="I39" i="9"/>
  <c r="J39" i="9" s="1"/>
  <c r="M43" i="9"/>
  <c r="I43" i="9"/>
  <c r="J43" i="9" s="1"/>
  <c r="M45" i="9"/>
  <c r="I45" i="9"/>
  <c r="J45" i="9" s="1"/>
  <c r="K8" i="10"/>
  <c r="M47" i="9"/>
  <c r="I47" i="9"/>
  <c r="J47" i="9" s="1"/>
  <c r="O11" i="10"/>
  <c r="L53" i="9"/>
  <c r="J53" i="9"/>
  <c r="J50" i="9"/>
  <c r="L50" i="9"/>
  <c r="V9" i="4"/>
  <c r="G47" i="8"/>
  <c r="G48" i="8" s="1"/>
  <c r="G49" i="8" s="1"/>
  <c r="G50" i="8" s="1"/>
  <c r="G51" i="8" s="1"/>
  <c r="E28" i="8" s="1"/>
  <c r="D28" i="8" s="1"/>
  <c r="M10" i="9"/>
  <c r="I10" i="9"/>
  <c r="J10" i="9" s="1"/>
  <c r="K10" i="10"/>
  <c r="O12" i="10"/>
  <c r="L54" i="9"/>
  <c r="J54" i="9"/>
  <c r="L8" i="10"/>
  <c r="G46" i="9"/>
  <c r="M14" i="9"/>
  <c r="I14" i="9"/>
  <c r="J14" i="9" s="1"/>
  <c r="M22" i="9"/>
  <c r="I22" i="9"/>
  <c r="J22" i="9" s="1"/>
  <c r="M30" i="9"/>
  <c r="I30" i="9"/>
  <c r="J30" i="9" s="1"/>
  <c r="M12" i="9"/>
  <c r="I12" i="9"/>
  <c r="J12" i="9" s="1"/>
  <c r="I16" i="9"/>
  <c r="M20" i="9"/>
  <c r="I20" i="9"/>
  <c r="J20" i="9" s="1"/>
  <c r="M24" i="9"/>
  <c r="I24" i="9"/>
  <c r="J24" i="9" s="1"/>
  <c r="M28" i="9"/>
  <c r="I28" i="9"/>
  <c r="J28" i="9" s="1"/>
  <c r="M32" i="9"/>
  <c r="I32" i="9"/>
  <c r="J32" i="9" s="1"/>
  <c r="M40" i="9"/>
  <c r="I40" i="9"/>
  <c r="J40" i="9" s="1"/>
  <c r="L10" i="10"/>
  <c r="M10" i="10" s="1"/>
  <c r="G7" i="9"/>
  <c r="F56" i="9"/>
  <c r="L9" i="10"/>
  <c r="G19" i="9"/>
  <c r="G31" i="9"/>
  <c r="M34" i="9"/>
  <c r="I34" i="9"/>
  <c r="J34" i="9" s="1"/>
  <c r="M38" i="9"/>
  <c r="I38" i="9"/>
  <c r="J38" i="9" s="1"/>
  <c r="I46" i="9"/>
  <c r="G41" i="9"/>
  <c r="L11" i="10"/>
  <c r="M11" i="10" s="1"/>
  <c r="G53" i="9"/>
  <c r="L51" i="9"/>
  <c r="J51" i="9"/>
  <c r="K54" i="9"/>
  <c r="N54" i="9" s="1"/>
  <c r="Q54" i="9" s="1"/>
  <c r="T54" i="9" s="1"/>
  <c r="N12" i="10"/>
  <c r="A63" i="7" l="1"/>
  <c r="F59" i="9"/>
  <c r="G58" i="9"/>
  <c r="J49" i="9"/>
  <c r="H31" i="9"/>
  <c r="O8" i="9"/>
  <c r="A19" i="15"/>
  <c r="P18" i="9"/>
  <c r="N11" i="15"/>
  <c r="N23" i="15"/>
  <c r="N31" i="15"/>
  <c r="N39" i="15"/>
  <c r="N47" i="15"/>
  <c r="N59" i="15"/>
  <c r="N28" i="15"/>
  <c r="N36" i="15"/>
  <c r="N44" i="15"/>
  <c r="N52" i="15"/>
  <c r="A7" i="15"/>
  <c r="N54" i="15"/>
  <c r="N27" i="15"/>
  <c r="N35" i="15"/>
  <c r="N43" i="15"/>
  <c r="N51" i="15"/>
  <c r="N24" i="15"/>
  <c r="N32" i="15"/>
  <c r="N40" i="15"/>
  <c r="N48" i="15"/>
  <c r="N55" i="15"/>
  <c r="N56" i="15"/>
  <c r="J56" i="15"/>
  <c r="R53" i="15"/>
  <c r="N15" i="9"/>
  <c r="U23" i="9"/>
  <c r="N25" i="15"/>
  <c r="N29" i="15"/>
  <c r="N33" i="15"/>
  <c r="N37" i="15"/>
  <c r="N41" i="15"/>
  <c r="N45" i="15"/>
  <c r="N49" i="15"/>
  <c r="N53" i="15"/>
  <c r="N57" i="15"/>
  <c r="N8" i="15"/>
  <c r="N12" i="15"/>
  <c r="N22" i="15"/>
  <c r="N26" i="15"/>
  <c r="N30" i="15"/>
  <c r="N34" i="15"/>
  <c r="N38" i="15"/>
  <c r="N42" i="15"/>
  <c r="N46" i="15"/>
  <c r="M42" i="9"/>
  <c r="K9" i="10"/>
  <c r="M9" i="10" s="1"/>
  <c r="K7" i="9"/>
  <c r="H7" i="9" s="1"/>
  <c r="U7" i="9"/>
  <c r="V7" i="9" s="1"/>
  <c r="R7" i="9"/>
  <c r="S7" i="9" s="1"/>
  <c r="O7" i="9"/>
  <c r="P7" i="9" s="1"/>
  <c r="L7" i="9"/>
  <c r="M7" i="9" s="1"/>
  <c r="T7" i="9"/>
  <c r="Q7" i="9"/>
  <c r="N7" i="9"/>
  <c r="R11" i="15"/>
  <c r="K7" i="10"/>
  <c r="J11" i="15"/>
  <c r="V27" i="9"/>
  <c r="J6" i="15"/>
  <c r="A6" i="15" s="1"/>
  <c r="N27" i="9"/>
  <c r="P27" i="9" s="1"/>
  <c r="J45" i="15"/>
  <c r="J8" i="15"/>
  <c r="R20" i="15"/>
  <c r="M41" i="9"/>
  <c r="J47" i="15"/>
  <c r="J33" i="15"/>
  <c r="R35" i="15"/>
  <c r="R41" i="15"/>
  <c r="J49" i="15"/>
  <c r="R51" i="15"/>
  <c r="R36" i="15"/>
  <c r="R40" i="15"/>
  <c r="J54" i="15"/>
  <c r="J50" i="15"/>
  <c r="J18" i="15"/>
  <c r="R38" i="15"/>
  <c r="J26" i="15"/>
  <c r="J35" i="15"/>
  <c r="R56" i="15"/>
  <c r="R33" i="15"/>
  <c r="J30" i="15"/>
  <c r="R45" i="15"/>
  <c r="J24" i="15"/>
  <c r="J41" i="15"/>
  <c r="A41" i="15" s="1"/>
  <c r="J55" i="15"/>
  <c r="J42" i="15"/>
  <c r="J25" i="15"/>
  <c r="R22" i="15"/>
  <c r="R8" i="15"/>
  <c r="R15" i="15"/>
  <c r="J40" i="15"/>
  <c r="R44" i="15"/>
  <c r="J43" i="15"/>
  <c r="R48" i="15"/>
  <c r="R54" i="15"/>
  <c r="R47" i="15"/>
  <c r="R18" i="15"/>
  <c r="R50" i="15"/>
  <c r="E56" i="9"/>
  <c r="N9" i="9"/>
  <c r="J31" i="9"/>
  <c r="K16" i="9"/>
  <c r="M16" i="9" s="1"/>
  <c r="N8" i="9"/>
  <c r="R12" i="15"/>
  <c r="K18" i="9"/>
  <c r="M18" i="9" s="1"/>
  <c r="N23" i="9"/>
  <c r="P23" i="9" s="1"/>
  <c r="K27" i="9"/>
  <c r="H27" i="9" s="1"/>
  <c r="J27" i="9" s="1"/>
  <c r="G9" i="9"/>
  <c r="J19" i="9"/>
  <c r="J28" i="15"/>
  <c r="R6" i="15"/>
  <c r="J20" i="15"/>
  <c r="R16" i="15"/>
  <c r="J21" i="15"/>
  <c r="R49" i="15"/>
  <c r="R52" i="15"/>
  <c r="J22" i="15"/>
  <c r="J38" i="15"/>
  <c r="A38" i="15" s="1"/>
  <c r="R29" i="15"/>
  <c r="R24" i="15"/>
  <c r="R55" i="15"/>
  <c r="R57" i="15"/>
  <c r="J59" i="15"/>
  <c r="J46" i="15"/>
  <c r="J37" i="15"/>
  <c r="J29" i="15"/>
  <c r="O21" i="15"/>
  <c r="N21" i="15" s="1"/>
  <c r="J16" i="15"/>
  <c r="R30" i="15"/>
  <c r="R46" i="15"/>
  <c r="R27" i="15"/>
  <c r="R43" i="15"/>
  <c r="R17" i="15"/>
  <c r="O17" i="15"/>
  <c r="N17" i="15" s="1"/>
  <c r="R21" i="15"/>
  <c r="O18" i="15"/>
  <c r="N18" i="15" s="1"/>
  <c r="J36" i="15"/>
  <c r="R25" i="15"/>
  <c r="R28" i="15"/>
  <c r="J34" i="15"/>
  <c r="J51" i="15"/>
  <c r="R37" i="15"/>
  <c r="R32" i="15"/>
  <c r="J32" i="15"/>
  <c r="J12" i="15"/>
  <c r="A12" i="15" s="1"/>
  <c r="J57" i="15"/>
  <c r="A57" i="15" s="1"/>
  <c r="J53" i="15"/>
  <c r="J52" i="15"/>
  <c r="K9" i="9"/>
  <c r="T18" i="9"/>
  <c r="V18" i="9" s="1"/>
  <c r="P15" i="9"/>
  <c r="T16" i="9"/>
  <c r="V16" i="9" s="1"/>
  <c r="K23" i="9"/>
  <c r="H23" i="9" s="1"/>
  <c r="J23" i="9" s="1"/>
  <c r="T23" i="9"/>
  <c r="P16" i="9"/>
  <c r="J15" i="15"/>
  <c r="R31" i="15"/>
  <c r="J44" i="15"/>
  <c r="J27" i="15"/>
  <c r="R34" i="15"/>
  <c r="R39" i="15"/>
  <c r="J48" i="15"/>
  <c r="J39" i="15"/>
  <c r="J31" i="15"/>
  <c r="J23" i="15"/>
  <c r="J17" i="15"/>
  <c r="R26" i="15"/>
  <c r="R42" i="15"/>
  <c r="R23" i="15"/>
  <c r="Q16" i="9"/>
  <c r="S16" i="9" s="1"/>
  <c r="P11" i="10"/>
  <c r="K8" i="9"/>
  <c r="H8" i="9" s="1"/>
  <c r="Q18" i="9"/>
  <c r="S18" i="9" s="1"/>
  <c r="M8" i="10"/>
  <c r="Q23" i="9"/>
  <c r="S23" i="9" s="1"/>
  <c r="Q27" i="9"/>
  <c r="S27" i="9" s="1"/>
  <c r="Q8" i="9"/>
  <c r="Q15" i="9"/>
  <c r="S15" i="9" s="1"/>
  <c r="O51" i="9"/>
  <c r="M51" i="9"/>
  <c r="H24" i="8"/>
  <c r="D24" i="8" s="1"/>
  <c r="E63" i="9" s="1"/>
  <c r="H63" i="9" s="1"/>
  <c r="K63" i="9" s="1"/>
  <c r="N63" i="9" s="1"/>
  <c r="Q63" i="9" s="1"/>
  <c r="T63" i="9" s="1"/>
  <c r="O54" i="9"/>
  <c r="M54" i="9"/>
  <c r="O50" i="9"/>
  <c r="M50" i="9"/>
  <c r="O9" i="10"/>
  <c r="T8" i="9"/>
  <c r="T15" i="9"/>
  <c r="V15" i="9" s="1"/>
  <c r="Q9" i="9"/>
  <c r="S9" i="9" s="1"/>
  <c r="K15" i="9"/>
  <c r="J46" i="9"/>
  <c r="O8" i="10"/>
  <c r="P8" i="10" s="1"/>
  <c r="E17" i="10"/>
  <c r="E8" i="10"/>
  <c r="P12" i="10"/>
  <c r="M49" i="9"/>
  <c r="O49" i="9"/>
  <c r="O53" i="9"/>
  <c r="M53" i="9"/>
  <c r="M7" i="10"/>
  <c r="A64" i="7" l="1"/>
  <c r="A52" i="15"/>
  <c r="A17" i="15"/>
  <c r="V23" i="9"/>
  <c r="P8" i="9"/>
  <c r="A36" i="15"/>
  <c r="A27" i="15"/>
  <c r="A20" i="15"/>
  <c r="A16" i="15"/>
  <c r="A31" i="15"/>
  <c r="A48" i="15"/>
  <c r="A32" i="15"/>
  <c r="A34" i="15"/>
  <c r="A29" i="15"/>
  <c r="A21" i="15"/>
  <c r="A28" i="15"/>
  <c r="A35" i="15"/>
  <c r="A56" i="15"/>
  <c r="A46" i="15"/>
  <c r="A42" i="15"/>
  <c r="A50" i="15"/>
  <c r="A33" i="15"/>
  <c r="A23" i="15"/>
  <c r="A39" i="15"/>
  <c r="A44" i="15"/>
  <c r="A15" i="15"/>
  <c r="A53" i="15"/>
  <c r="A51" i="15"/>
  <c r="A37" i="15"/>
  <c r="A22" i="15"/>
  <c r="D8" i="10"/>
  <c r="E59" i="9"/>
  <c r="G59" i="9" s="1"/>
  <c r="A43" i="15"/>
  <c r="A40" i="15"/>
  <c r="A25" i="15"/>
  <c r="A55" i="15"/>
  <c r="A24" i="15"/>
  <c r="A30" i="15"/>
  <c r="A26" i="15"/>
  <c r="A18" i="15"/>
  <c r="A54" i="15"/>
  <c r="A49" i="15"/>
  <c r="A47" i="15"/>
  <c r="A45" i="15"/>
  <c r="I7" i="9"/>
  <c r="H16" i="9"/>
  <c r="J16" i="9" s="1"/>
  <c r="D17" i="10"/>
  <c r="F17" i="10" s="1"/>
  <c r="G56" i="9"/>
  <c r="H18" i="9"/>
  <c r="J18" i="9" s="1"/>
  <c r="F8" i="10"/>
  <c r="H9" i="9"/>
  <c r="J9" i="9" s="1"/>
  <c r="M9" i="9"/>
  <c r="M23" i="9"/>
  <c r="R53" i="9"/>
  <c r="P53" i="9"/>
  <c r="N10" i="10"/>
  <c r="H17" i="10"/>
  <c r="F66" i="9"/>
  <c r="H6" i="11"/>
  <c r="K17" i="10"/>
  <c r="R49" i="9"/>
  <c r="P49" i="9"/>
  <c r="H15" i="9"/>
  <c r="M15" i="9"/>
  <c r="P54" i="9"/>
  <c r="R54" i="9"/>
  <c r="R50" i="9"/>
  <c r="P50" i="9"/>
  <c r="R51" i="9"/>
  <c r="P51" i="9"/>
  <c r="A65" i="7" l="1"/>
  <c r="G17" i="10"/>
  <c r="D6" i="11" s="1"/>
  <c r="O10" i="10"/>
  <c r="P10" i="10" s="1"/>
  <c r="J7" i="9"/>
  <c r="S51" i="9"/>
  <c r="U51" i="9"/>
  <c r="V51" i="9" s="1"/>
  <c r="U50" i="9"/>
  <c r="V50" i="9" s="1"/>
  <c r="S50" i="9"/>
  <c r="U54" i="9"/>
  <c r="V54" i="9" s="1"/>
  <c r="S54" i="9"/>
  <c r="J15" i="9"/>
  <c r="U49" i="9"/>
  <c r="S49" i="9"/>
  <c r="E6" i="11"/>
  <c r="I17" i="10"/>
  <c r="S53" i="9"/>
  <c r="U53" i="9"/>
  <c r="V53" i="9" s="1"/>
  <c r="A66" i="7" l="1"/>
  <c r="E47" i="8"/>
  <c r="E52" i="8" s="1"/>
  <c r="G6" i="11"/>
  <c r="I6" i="11" s="1"/>
  <c r="K6" i="11"/>
  <c r="F6" i="11"/>
  <c r="V49" i="9"/>
  <c r="K47" i="8"/>
  <c r="A67" i="7" l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S843" i="7"/>
  <c r="T843" i="7" s="1"/>
  <c r="K474" i="7"/>
  <c r="L474" i="7" s="1"/>
  <c r="K323" i="7"/>
  <c r="L323" i="7" s="1"/>
  <c r="S1017" i="7"/>
  <c r="T1017" i="7" s="1"/>
  <c r="O583" i="7"/>
  <c r="P583" i="7" s="1"/>
  <c r="W432" i="7"/>
  <c r="X432" i="7" s="1"/>
  <c r="W295" i="7"/>
  <c r="X295" i="7" s="1"/>
  <c r="K707" i="7"/>
  <c r="L707" i="7" s="1"/>
  <c r="W159" i="7"/>
  <c r="X159" i="7" s="1"/>
  <c r="K753" i="7"/>
  <c r="L753" i="7" s="1"/>
  <c r="W682" i="7"/>
  <c r="X682" i="7" s="1"/>
  <c r="S473" i="7"/>
  <c r="T473" i="7" s="1"/>
  <c r="O695" i="7"/>
  <c r="P695" i="7" s="1"/>
  <c r="W970" i="7"/>
  <c r="X970" i="7" s="1"/>
  <c r="W640" i="7"/>
  <c r="X640" i="7" s="1"/>
  <c r="O531" i="7"/>
  <c r="P531" i="7" s="1"/>
  <c r="W341" i="7"/>
  <c r="X341" i="7" s="1"/>
  <c r="S916" i="7"/>
  <c r="T916" i="7" s="1"/>
  <c r="K801" i="7"/>
  <c r="L801" i="7" s="1"/>
  <c r="K698" i="7"/>
  <c r="L698" i="7" s="1"/>
  <c r="O115" i="7"/>
  <c r="P115" i="7" s="1"/>
  <c r="K468" i="7"/>
  <c r="L468" i="7" s="1"/>
  <c r="W716" i="7"/>
  <c r="X716" i="7" s="1"/>
  <c r="S250" i="7"/>
  <c r="T250" i="7" s="1"/>
  <c r="K600" i="7"/>
  <c r="L600" i="7" s="1"/>
  <c r="O149" i="7"/>
  <c r="P149" i="7" s="1"/>
  <c r="K958" i="7"/>
  <c r="L958" i="7" s="1"/>
  <c r="K358" i="7"/>
  <c r="L358" i="7" s="1"/>
  <c r="O1049" i="7"/>
  <c r="P1049" i="7" s="1"/>
  <c r="S805" i="7"/>
  <c r="T805" i="7" s="1"/>
  <c r="K732" i="7"/>
  <c r="L732" i="7" s="1"/>
  <c r="S787" i="7"/>
  <c r="T787" i="7" s="1"/>
  <c r="O483" i="7"/>
  <c r="P483" i="7" s="1"/>
  <c r="O501" i="7"/>
  <c r="P501" i="7" s="1"/>
  <c r="S520" i="7"/>
  <c r="T520" i="7" s="1"/>
  <c r="O550" i="7"/>
  <c r="P550" i="7" s="1"/>
  <c r="W862" i="7"/>
  <c r="X862" i="7" s="1"/>
  <c r="W748" i="7"/>
  <c r="X748" i="7" s="1"/>
  <c r="O475" i="7"/>
  <c r="P475" i="7" s="1"/>
  <c r="S99" i="7"/>
  <c r="T99" i="7" s="1"/>
  <c r="W71" i="7"/>
  <c r="X71" i="7" s="1"/>
  <c r="K1013" i="7"/>
  <c r="L1013" i="7" s="1"/>
  <c r="K982" i="7"/>
  <c r="L982" i="7" s="1"/>
  <c r="W924" i="7"/>
  <c r="X924" i="7" s="1"/>
  <c r="K807" i="7"/>
  <c r="L807" i="7" s="1"/>
  <c r="S378" i="7"/>
  <c r="T378" i="7" s="1"/>
  <c r="W398" i="7"/>
  <c r="X398" i="7" s="1"/>
  <c r="K85" i="7"/>
  <c r="L85" i="7" s="1"/>
  <c r="S978" i="7"/>
  <c r="T978" i="7" s="1"/>
  <c r="O948" i="7"/>
  <c r="P948" i="7" s="1"/>
  <c r="W684" i="7"/>
  <c r="X684" i="7" s="1"/>
  <c r="S173" i="7"/>
  <c r="T173" i="7" s="1"/>
  <c r="S894" i="7"/>
  <c r="T894" i="7" s="1"/>
  <c r="W886" i="7"/>
  <c r="X886" i="7" s="1"/>
  <c r="O410" i="7"/>
  <c r="P410" i="7" s="1"/>
  <c r="W427" i="7"/>
  <c r="X427" i="7" s="1"/>
  <c r="O898" i="7"/>
  <c r="P898" i="7" s="1"/>
  <c r="S462" i="7"/>
  <c r="T462" i="7" s="1"/>
  <c r="K545" i="7"/>
  <c r="L545" i="7" s="1"/>
  <c r="K375" i="7"/>
  <c r="L375" i="7" s="1"/>
  <c r="W704" i="7"/>
  <c r="X704" i="7" s="1"/>
  <c r="W323" i="7"/>
  <c r="X323" i="7" s="1"/>
  <c r="W63" i="7"/>
  <c r="X63" i="7" s="1"/>
  <c r="O404" i="7"/>
  <c r="P404" i="7" s="1"/>
  <c r="O182" i="7"/>
  <c r="P182" i="7" s="1"/>
  <c r="S775" i="7"/>
  <c r="T775" i="7" s="1"/>
  <c r="S287" i="7"/>
  <c r="T287" i="7" s="1"/>
  <c r="O711" i="7"/>
  <c r="P711" i="7" s="1"/>
  <c r="W1045" i="7"/>
  <c r="X1045" i="7" s="1"/>
  <c r="W638" i="7"/>
  <c r="X638" i="7" s="1"/>
  <c r="S650" i="7"/>
  <c r="T650" i="7" s="1"/>
  <c r="O561" i="7"/>
  <c r="P561" i="7" s="1"/>
  <c r="W322" i="7"/>
  <c r="X322" i="7" s="1"/>
  <c r="O111" i="7"/>
  <c r="P111" i="7" s="1"/>
  <c r="K91" i="7"/>
  <c r="L91" i="7" s="1"/>
  <c r="K570" i="7"/>
  <c r="L570" i="7" s="1"/>
  <c r="S583" i="7"/>
  <c r="T583" i="7" s="1"/>
  <c r="S374" i="7"/>
  <c r="T374" i="7" s="1"/>
  <c r="O348" i="7"/>
  <c r="P348" i="7" s="1"/>
  <c r="K1022" i="7"/>
  <c r="L1022" i="7" s="1"/>
  <c r="W892" i="7"/>
  <c r="X892" i="7" s="1"/>
  <c r="W859" i="7"/>
  <c r="X859" i="7" s="1"/>
  <c r="S765" i="7"/>
  <c r="T765" i="7" s="1"/>
  <c r="O571" i="7"/>
  <c r="P571" i="7" s="1"/>
  <c r="O288" i="7"/>
  <c r="P288" i="7" s="1"/>
  <c r="K542" i="7"/>
  <c r="L542" i="7" s="1"/>
  <c r="O192" i="7"/>
  <c r="P192" i="7" s="1"/>
  <c r="S997" i="7"/>
  <c r="T997" i="7" s="1"/>
  <c r="O700" i="7"/>
  <c r="P700" i="7" s="1"/>
  <c r="S384" i="7"/>
  <c r="T384" i="7" s="1"/>
  <c r="K227" i="7"/>
  <c r="L227" i="7" s="1"/>
  <c r="K831" i="7"/>
  <c r="L831" i="7" s="1"/>
  <c r="O614" i="7"/>
  <c r="P614" i="7" s="1"/>
  <c r="W222" i="7"/>
  <c r="X222" i="7" s="1"/>
  <c r="W119" i="7"/>
  <c r="X119" i="7" s="1"/>
  <c r="O1036" i="7"/>
  <c r="P1036" i="7" s="1"/>
  <c r="S515" i="7"/>
  <c r="T515" i="7" s="1"/>
  <c r="O972" i="7"/>
  <c r="P972" i="7" s="1"/>
  <c r="S724" i="7"/>
  <c r="T724" i="7" s="1"/>
  <c r="K438" i="7"/>
  <c r="L438" i="7" s="1"/>
  <c r="W334" i="7"/>
  <c r="X334" i="7" s="1"/>
  <c r="K405" i="7"/>
  <c r="L405" i="7" s="1"/>
  <c r="S210" i="7"/>
  <c r="T210" i="7" s="1"/>
  <c r="W827" i="7"/>
  <c r="X827" i="7" s="1"/>
  <c r="S610" i="7"/>
  <c r="T610" i="7" s="1"/>
  <c r="K249" i="7"/>
  <c r="L249" i="7" s="1"/>
  <c r="W1024" i="7"/>
  <c r="X1024" i="7" s="1"/>
  <c r="O734" i="7"/>
  <c r="P734" i="7" s="1"/>
  <c r="S823" i="7"/>
  <c r="T823" i="7" s="1"/>
  <c r="W668" i="7"/>
  <c r="X668" i="7" s="1"/>
  <c r="K428" i="7"/>
  <c r="L428" i="7" s="1"/>
  <c r="K354" i="7"/>
  <c r="L354" i="7" s="1"/>
  <c r="W246" i="7"/>
  <c r="X246" i="7" s="1"/>
  <c r="S478" i="7"/>
  <c r="T478" i="7" s="1"/>
  <c r="K731" i="7"/>
  <c r="L731" i="7" s="1"/>
  <c r="K992" i="7"/>
  <c r="L992" i="7" s="1"/>
  <c r="W908" i="7"/>
  <c r="X908" i="7" s="1"/>
  <c r="W517" i="7"/>
  <c r="X517" i="7" s="1"/>
  <c r="W261" i="7"/>
  <c r="X261" i="7" s="1"/>
  <c r="I47" i="8"/>
  <c r="J47" i="8" s="1"/>
  <c r="E48" i="8"/>
  <c r="E49" i="8" s="1"/>
  <c r="E56" i="8"/>
  <c r="K52" i="8"/>
  <c r="I52" i="8"/>
  <c r="J52" i="8" s="1"/>
  <c r="E53" i="8"/>
  <c r="Z908" i="7" l="1"/>
  <c r="Y908" i="7"/>
  <c r="Y246" i="7"/>
  <c r="Z246" i="7"/>
  <c r="V823" i="7"/>
  <c r="U823" i="7"/>
  <c r="V610" i="7"/>
  <c r="U610" i="7"/>
  <c r="Z334" i="7"/>
  <c r="Y334" i="7"/>
  <c r="V515" i="7"/>
  <c r="U515" i="7"/>
  <c r="R614" i="7"/>
  <c r="Q614" i="7"/>
  <c r="R700" i="7"/>
  <c r="Q700" i="7"/>
  <c r="R288" i="7"/>
  <c r="Q288" i="7"/>
  <c r="Z892" i="7"/>
  <c r="Y892" i="7"/>
  <c r="U583" i="7"/>
  <c r="V583" i="7"/>
  <c r="Y322" i="7"/>
  <c r="Z322" i="7"/>
  <c r="Y1045" i="7"/>
  <c r="Z1045" i="7"/>
  <c r="R182" i="7"/>
  <c r="Q182" i="7"/>
  <c r="N992" i="7"/>
  <c r="M992" i="7"/>
  <c r="N354" i="7"/>
  <c r="M354" i="7"/>
  <c r="R734" i="7"/>
  <c r="Q734" i="7"/>
  <c r="Z827" i="7"/>
  <c r="Y827" i="7"/>
  <c r="N438" i="7"/>
  <c r="M438" i="7"/>
  <c r="R1036" i="7"/>
  <c r="Q1036" i="7"/>
  <c r="N831" i="7"/>
  <c r="M831" i="7"/>
  <c r="V997" i="7"/>
  <c r="U997" i="7"/>
  <c r="R571" i="7"/>
  <c r="Q571" i="7"/>
  <c r="M1022" i="7"/>
  <c r="N1022" i="7"/>
  <c r="M570" i="7"/>
  <c r="N570" i="7"/>
  <c r="R561" i="7"/>
  <c r="Q561" i="7"/>
  <c r="Z261" i="7"/>
  <c r="Y261" i="7"/>
  <c r="N731" i="7"/>
  <c r="M731" i="7"/>
  <c r="N428" i="7"/>
  <c r="M428" i="7"/>
  <c r="Z1024" i="7"/>
  <c r="Y1024" i="7"/>
  <c r="V210" i="7"/>
  <c r="U210" i="7"/>
  <c r="V724" i="7"/>
  <c r="U724" i="7"/>
  <c r="Z119" i="7"/>
  <c r="Y119" i="7"/>
  <c r="M227" i="7"/>
  <c r="N227" i="7"/>
  <c r="R192" i="7"/>
  <c r="Q192" i="7"/>
  <c r="V765" i="7"/>
  <c r="U765" i="7"/>
  <c r="R348" i="7"/>
  <c r="Q348" i="7"/>
  <c r="N91" i="7"/>
  <c r="M91" i="7"/>
  <c r="V650" i="7"/>
  <c r="U650" i="7"/>
  <c r="U287" i="7"/>
  <c r="V287" i="7"/>
  <c r="Z63" i="7"/>
  <c r="Y63" i="7"/>
  <c r="N545" i="7"/>
  <c r="M545" i="7"/>
  <c r="Q410" i="7"/>
  <c r="R410" i="7"/>
  <c r="Z517" i="7"/>
  <c r="Y517" i="7"/>
  <c r="V478" i="7"/>
  <c r="U478" i="7"/>
  <c r="Z668" i="7"/>
  <c r="Y668" i="7"/>
  <c r="M249" i="7"/>
  <c r="N249" i="7"/>
  <c r="M405" i="7"/>
  <c r="N405" i="7"/>
  <c r="Q972" i="7"/>
  <c r="R972" i="7"/>
  <c r="Y222" i="7"/>
  <c r="Z222" i="7"/>
  <c r="V384" i="7"/>
  <c r="U384" i="7"/>
  <c r="M542" i="7"/>
  <c r="N542" i="7"/>
  <c r="Z859" i="7"/>
  <c r="Y859" i="7"/>
  <c r="V374" i="7"/>
  <c r="U374" i="7"/>
  <c r="Q111" i="7"/>
  <c r="R111" i="7"/>
  <c r="Z638" i="7"/>
  <c r="Y638" i="7"/>
  <c r="U775" i="7"/>
  <c r="V775" i="7"/>
  <c r="Y323" i="7"/>
  <c r="Z323" i="7"/>
  <c r="V462" i="7"/>
  <c r="U462" i="7"/>
  <c r="Z886" i="7"/>
  <c r="Y886" i="7"/>
  <c r="R948" i="7"/>
  <c r="Q948" i="7"/>
  <c r="U378" i="7"/>
  <c r="V378" i="7"/>
  <c r="M1013" i="7"/>
  <c r="N1013" i="7"/>
  <c r="Z748" i="7"/>
  <c r="Y748" i="7"/>
  <c r="R501" i="7"/>
  <c r="Q501" i="7"/>
  <c r="V805" i="7"/>
  <c r="U805" i="7"/>
  <c r="R149" i="7"/>
  <c r="Q149" i="7"/>
  <c r="M468" i="7"/>
  <c r="N468" i="7"/>
  <c r="V916" i="7"/>
  <c r="U916" i="7"/>
  <c r="Z970" i="7"/>
  <c r="Y970" i="7"/>
  <c r="N753" i="7"/>
  <c r="M753" i="7"/>
  <c r="Z704" i="7"/>
  <c r="Y704" i="7"/>
  <c r="R898" i="7"/>
  <c r="Q898" i="7"/>
  <c r="V894" i="7"/>
  <c r="U894" i="7"/>
  <c r="U978" i="7"/>
  <c r="V978" i="7"/>
  <c r="N807" i="7"/>
  <c r="M807" i="7"/>
  <c r="Z71" i="7"/>
  <c r="Y71" i="7"/>
  <c r="Z862" i="7"/>
  <c r="Y862" i="7"/>
  <c r="Q483" i="7"/>
  <c r="R483" i="7"/>
  <c r="Q1049" i="7"/>
  <c r="R1049" i="7"/>
  <c r="M600" i="7"/>
  <c r="N600" i="7"/>
  <c r="R115" i="7"/>
  <c r="Q115" i="7"/>
  <c r="Z341" i="7"/>
  <c r="Y341" i="7"/>
  <c r="R695" i="7"/>
  <c r="Q695" i="7"/>
  <c r="Z159" i="7"/>
  <c r="Y159" i="7"/>
  <c r="Z432" i="7"/>
  <c r="Y432" i="7"/>
  <c r="U1017" i="7"/>
  <c r="V1017" i="7"/>
  <c r="R711" i="7"/>
  <c r="Q711" i="7"/>
  <c r="R404" i="7"/>
  <c r="Q404" i="7"/>
  <c r="M375" i="7"/>
  <c r="N375" i="7"/>
  <c r="Y427" i="7"/>
  <c r="Z427" i="7"/>
  <c r="V173" i="7"/>
  <c r="U173" i="7"/>
  <c r="M85" i="7"/>
  <c r="N85" i="7"/>
  <c r="Z924" i="7"/>
  <c r="Y924" i="7"/>
  <c r="V99" i="7"/>
  <c r="U99" i="7"/>
  <c r="Q550" i="7"/>
  <c r="R550" i="7"/>
  <c r="V787" i="7"/>
  <c r="U787" i="7"/>
  <c r="N358" i="7"/>
  <c r="M358" i="7"/>
  <c r="V250" i="7"/>
  <c r="U250" i="7"/>
  <c r="N698" i="7"/>
  <c r="M698" i="7"/>
  <c r="Q531" i="7"/>
  <c r="R531" i="7"/>
  <c r="V473" i="7"/>
  <c r="U473" i="7"/>
  <c r="N707" i="7"/>
  <c r="M707" i="7"/>
  <c r="Z684" i="7"/>
  <c r="Y684" i="7"/>
  <c r="Z398" i="7"/>
  <c r="Y398" i="7"/>
  <c r="M982" i="7"/>
  <c r="N982" i="7"/>
  <c r="R475" i="7"/>
  <c r="Q475" i="7"/>
  <c r="U520" i="7"/>
  <c r="V520" i="7"/>
  <c r="N732" i="7"/>
  <c r="M732" i="7"/>
  <c r="N958" i="7"/>
  <c r="M958" i="7"/>
  <c r="Z716" i="7"/>
  <c r="Y716" i="7"/>
  <c r="N801" i="7"/>
  <c r="M801" i="7"/>
  <c r="Z640" i="7"/>
  <c r="Y640" i="7"/>
  <c r="Z682" i="7"/>
  <c r="Y682" i="7"/>
  <c r="Y295" i="7"/>
  <c r="Z295" i="7"/>
  <c r="R583" i="7"/>
  <c r="Q583" i="7"/>
  <c r="M323" i="7"/>
  <c r="N323" i="7"/>
  <c r="M474" i="7"/>
  <c r="N474" i="7"/>
  <c r="V843" i="7"/>
  <c r="U843" i="7"/>
  <c r="I48" i="8"/>
  <c r="E29" i="8" s="1"/>
  <c r="K48" i="8"/>
  <c r="K56" i="8"/>
  <c r="I56" i="8"/>
  <c r="J56" i="8" s="1"/>
  <c r="E57" i="8"/>
  <c r="E50" i="8"/>
  <c r="I49" i="8"/>
  <c r="J49" i="8" s="1"/>
  <c r="K49" i="8"/>
  <c r="E54" i="8"/>
  <c r="I53" i="8"/>
  <c r="F29" i="8" s="1"/>
  <c r="K53" i="8"/>
  <c r="J48" i="8" l="1"/>
  <c r="K54" i="8"/>
  <c r="I54" i="8"/>
  <c r="J54" i="8" s="1"/>
  <c r="E55" i="8"/>
  <c r="K50" i="8"/>
  <c r="I50" i="8"/>
  <c r="J50" i="8" s="1"/>
  <c r="E51" i="8"/>
  <c r="J53" i="8"/>
  <c r="E58" i="8"/>
  <c r="I57" i="8"/>
  <c r="J57" i="8" s="1"/>
  <c r="K57" i="8"/>
  <c r="K58" i="8" l="1"/>
  <c r="I58" i="8"/>
  <c r="G29" i="8" s="1"/>
  <c r="D29" i="8" s="1"/>
  <c r="E59" i="8"/>
  <c r="I51" i="8"/>
  <c r="J51" i="8" s="1"/>
  <c r="K51" i="8"/>
  <c r="I55" i="8"/>
  <c r="J55" i="8" s="1"/>
  <c r="K55" i="8"/>
  <c r="J58" i="8" l="1"/>
  <c r="I59" i="8"/>
  <c r="J59" i="8" s="1"/>
  <c r="K59" i="8"/>
  <c r="E64" i="9"/>
  <c r="J17" i="10"/>
  <c r="L17" i="10" s="1"/>
  <c r="J6" i="11"/>
  <c r="L6" i="11" s="1"/>
  <c r="H64" i="9" l="1"/>
  <c r="E66" i="9"/>
  <c r="G66" i="9" s="1"/>
  <c r="K64" i="9" l="1"/>
  <c r="N64" i="9" l="1"/>
  <c r="Q64" i="9" l="1"/>
  <c r="T64" i="9" l="1"/>
  <c r="W58" i="7" l="1"/>
  <c r="X58" i="7" s="1"/>
  <c r="Z58" i="7" s="1"/>
  <c r="O58" i="7"/>
  <c r="P58" i="7" s="1"/>
  <c r="R58" i="7" s="1"/>
  <c r="K59" i="7"/>
  <c r="L59" i="7" s="1"/>
  <c r="K60" i="7"/>
  <c r="L60" i="7" s="1"/>
  <c r="S58" i="7"/>
  <c r="T58" i="7" s="1"/>
  <c r="V58" i="7" s="1"/>
  <c r="W61" i="7"/>
  <c r="X61" i="7" s="1"/>
  <c r="Z61" i="7" s="1"/>
  <c r="O60" i="7"/>
  <c r="P60" i="7" s="1"/>
  <c r="O61" i="7"/>
  <c r="P61" i="7" s="1"/>
  <c r="R61" i="7" s="1"/>
  <c r="S59" i="7"/>
  <c r="T59" i="7" s="1"/>
  <c r="O59" i="7"/>
  <c r="P59" i="7" s="1"/>
  <c r="R59" i="7" s="1"/>
  <c r="S61" i="7"/>
  <c r="T61" i="7" s="1"/>
  <c r="K58" i="7"/>
  <c r="L58" i="7" s="1"/>
  <c r="S60" i="7"/>
  <c r="T60" i="7" s="1"/>
  <c r="W60" i="7"/>
  <c r="X60" i="7" s="1"/>
  <c r="Z60" i="7" s="1"/>
  <c r="K61" i="7"/>
  <c r="L61" i="7" s="1"/>
  <c r="W59" i="7"/>
  <c r="X59" i="7" s="1"/>
  <c r="Z59" i="7" s="1"/>
  <c r="W57" i="7" l="1"/>
  <c r="X57" i="7" s="1"/>
  <c r="K41" i="9"/>
  <c r="K46" i="9"/>
  <c r="H46" i="9" s="1"/>
  <c r="N8" i="10" s="1"/>
  <c r="R42" i="9"/>
  <c r="S42" i="9" s="1"/>
  <c r="O57" i="7"/>
  <c r="P57" i="7" s="1"/>
  <c r="S57" i="7"/>
  <c r="T57" i="7" s="1"/>
  <c r="K57" i="7"/>
  <c r="L57" i="7" s="1"/>
  <c r="T58" i="9"/>
  <c r="T13" i="9"/>
  <c r="Q58" i="7"/>
  <c r="U60" i="7"/>
  <c r="R13" i="9" s="1"/>
  <c r="U58" i="7"/>
  <c r="Y59" i="7"/>
  <c r="Q61" i="7"/>
  <c r="M60" i="7"/>
  <c r="L13" i="9" s="1"/>
  <c r="Y58" i="7"/>
  <c r="V61" i="7"/>
  <c r="U61" i="7"/>
  <c r="V59" i="7"/>
  <c r="U59" i="7"/>
  <c r="N61" i="7"/>
  <c r="K58" i="9" s="1"/>
  <c r="M61" i="7"/>
  <c r="N58" i="7"/>
  <c r="M58" i="7"/>
  <c r="R60" i="7"/>
  <c r="Q60" i="7"/>
  <c r="Y61" i="7"/>
  <c r="Y60" i="7"/>
  <c r="U13" i="9" s="1"/>
  <c r="Q59" i="7"/>
  <c r="N59" i="7"/>
  <c r="M59" i="7"/>
  <c r="M57" i="7" l="1"/>
  <c r="L8" i="9" s="1"/>
  <c r="N57" i="7"/>
  <c r="O9" i="9"/>
  <c r="P9" i="9" s="1"/>
  <c r="T9" i="9"/>
  <c r="V9" i="9" s="1"/>
  <c r="T19" i="9"/>
  <c r="V19" i="9" s="1"/>
  <c r="O42" i="9"/>
  <c r="P42" i="9" s="1"/>
  <c r="N42" i="9"/>
  <c r="N16" i="9"/>
  <c r="Q57" i="7"/>
  <c r="R57" i="7"/>
  <c r="O31" i="9"/>
  <c r="N31" i="9"/>
  <c r="T46" i="9"/>
  <c r="U46" i="9"/>
  <c r="V46" i="9" s="1"/>
  <c r="R31" i="9"/>
  <c r="Q31" i="9"/>
  <c r="N46" i="9"/>
  <c r="O46" i="9"/>
  <c r="P46" i="9" s="1"/>
  <c r="U41" i="9"/>
  <c r="T41" i="9"/>
  <c r="T27" i="9"/>
  <c r="O19" i="9"/>
  <c r="N19" i="9"/>
  <c r="R46" i="9"/>
  <c r="Q46" i="9"/>
  <c r="Y57" i="7"/>
  <c r="U8" i="9" s="1"/>
  <c r="V8" i="9" s="1"/>
  <c r="Z57" i="7"/>
  <c r="O41" i="9"/>
  <c r="N41" i="9"/>
  <c r="U57" i="7"/>
  <c r="R8" i="9" s="1"/>
  <c r="S8" i="9" s="1"/>
  <c r="V57" i="7"/>
  <c r="U42" i="9"/>
  <c r="V42" i="9" s="1"/>
  <c r="T42" i="9"/>
  <c r="U31" i="9"/>
  <c r="V31" i="9" s="1"/>
  <c r="T31" i="9"/>
  <c r="L19" i="9"/>
  <c r="M19" i="9" s="1"/>
  <c r="K19" i="9"/>
  <c r="H19" i="9" s="1"/>
  <c r="R19" i="9"/>
  <c r="Q19" i="9"/>
  <c r="L27" i="9"/>
  <c r="M27" i="9" s="1"/>
  <c r="L31" i="9"/>
  <c r="M31" i="9" s="1"/>
  <c r="K31" i="9"/>
  <c r="Q42" i="9"/>
  <c r="K42" i="9"/>
  <c r="H42" i="9" s="1"/>
  <c r="R41" i="9"/>
  <c r="Q41" i="9"/>
  <c r="N58" i="9"/>
  <c r="N13" i="9"/>
  <c r="O58" i="9"/>
  <c r="O13" i="9"/>
  <c r="I13" i="9"/>
  <c r="M13" i="9"/>
  <c r="V60" i="7"/>
  <c r="Q13" i="9" s="1"/>
  <c r="V13" i="9"/>
  <c r="N60" i="7"/>
  <c r="K13" i="9" s="1"/>
  <c r="H58" i="9"/>
  <c r="L58" i="9"/>
  <c r="Q58" i="9"/>
  <c r="U58" i="9"/>
  <c r="R58" i="9"/>
  <c r="O16" i="15"/>
  <c r="N16" i="15" s="1"/>
  <c r="O15" i="15"/>
  <c r="N15" i="15" s="1"/>
  <c r="T56" i="9" l="1"/>
  <c r="T59" i="9" s="1"/>
  <c r="G21" i="10" s="1"/>
  <c r="J21" i="10" s="1"/>
  <c r="R56" i="9"/>
  <c r="E20" i="10" s="1"/>
  <c r="F20" i="10" s="1"/>
  <c r="S41" i="9"/>
  <c r="O56" i="9"/>
  <c r="O59" i="9" s="1"/>
  <c r="P59" i="9" s="1"/>
  <c r="L56" i="9"/>
  <c r="L59" i="9" s="1"/>
  <c r="M59" i="9" s="1"/>
  <c r="S46" i="9"/>
  <c r="P19" i="9"/>
  <c r="V41" i="9"/>
  <c r="S19" i="9"/>
  <c r="S31" i="9"/>
  <c r="P31" i="9"/>
  <c r="N9" i="10"/>
  <c r="P9" i="10" s="1"/>
  <c r="P41" i="9"/>
  <c r="U56" i="9"/>
  <c r="U59" i="9" s="1"/>
  <c r="I8" i="9"/>
  <c r="J8" i="9" s="1"/>
  <c r="M8" i="9"/>
  <c r="D10" i="11"/>
  <c r="P58" i="9"/>
  <c r="H13" i="9"/>
  <c r="K56" i="9"/>
  <c r="D21" i="10"/>
  <c r="T66" i="9"/>
  <c r="S13" i="9"/>
  <c r="Q56" i="9"/>
  <c r="P13" i="9"/>
  <c r="N56" i="9"/>
  <c r="V58" i="9"/>
  <c r="S58" i="9"/>
  <c r="M58" i="9"/>
  <c r="I58" i="9"/>
  <c r="O20" i="15"/>
  <c r="N20" i="15" s="1"/>
  <c r="O6" i="15"/>
  <c r="N6" i="15" s="1"/>
  <c r="R59" i="9" l="1"/>
  <c r="H20" i="10" s="1"/>
  <c r="R66" i="9"/>
  <c r="M56" i="9"/>
  <c r="S56" i="9"/>
  <c r="E19" i="10"/>
  <c r="K19" i="10" s="1"/>
  <c r="P56" i="9"/>
  <c r="O66" i="9"/>
  <c r="L66" i="9"/>
  <c r="E18" i="10"/>
  <c r="K18" i="10" s="1"/>
  <c r="K20" i="10"/>
  <c r="O7" i="10"/>
  <c r="H18" i="10"/>
  <c r="I18" i="10" s="1"/>
  <c r="H9" i="11"/>
  <c r="I56" i="9"/>
  <c r="I66" i="9" s="1"/>
  <c r="U66" i="9"/>
  <c r="V66" i="9" s="1"/>
  <c r="V56" i="9"/>
  <c r="E21" i="10"/>
  <c r="H19" i="10"/>
  <c r="D19" i="10"/>
  <c r="N66" i="9"/>
  <c r="D20" i="10"/>
  <c r="Q66" i="9"/>
  <c r="D18" i="10"/>
  <c r="K66" i="9"/>
  <c r="K59" i="9"/>
  <c r="G18" i="10" s="1"/>
  <c r="Q59" i="9"/>
  <c r="G20" i="10" s="1"/>
  <c r="N59" i="9"/>
  <c r="G19" i="10" s="1"/>
  <c r="G10" i="11"/>
  <c r="J10" i="11"/>
  <c r="J13" i="9"/>
  <c r="H56" i="9"/>
  <c r="N7" i="10"/>
  <c r="V59" i="9"/>
  <c r="H21" i="10"/>
  <c r="J58" i="9"/>
  <c r="M66" i="9" l="1"/>
  <c r="S59" i="9"/>
  <c r="P66" i="9"/>
  <c r="S66" i="9"/>
  <c r="H7" i="11"/>
  <c r="F18" i="10"/>
  <c r="H8" i="11"/>
  <c r="F19" i="10"/>
  <c r="E7" i="11"/>
  <c r="F7" i="11" s="1"/>
  <c r="F47" i="8"/>
  <c r="F52" i="8" s="1"/>
  <c r="P7" i="10"/>
  <c r="I59" i="9"/>
  <c r="J59" i="9" s="1"/>
  <c r="H10" i="11"/>
  <c r="I10" i="11" s="1"/>
  <c r="F21" i="10"/>
  <c r="K21" i="10"/>
  <c r="L21" i="10" s="1"/>
  <c r="E8" i="11"/>
  <c r="I19" i="10"/>
  <c r="D9" i="11"/>
  <c r="J20" i="10"/>
  <c r="L20" i="10" s="1"/>
  <c r="E9" i="10"/>
  <c r="J66" i="9"/>
  <c r="F48" i="8"/>
  <c r="J56" i="9"/>
  <c r="H66" i="9"/>
  <c r="D9" i="10" s="1"/>
  <c r="H59" i="9"/>
  <c r="D8" i="11"/>
  <c r="J19" i="10"/>
  <c r="L19" i="10" s="1"/>
  <c r="D7" i="11"/>
  <c r="J18" i="10"/>
  <c r="L18" i="10" s="1"/>
  <c r="I20" i="10"/>
  <c r="E9" i="11"/>
  <c r="I21" i="10"/>
  <c r="E10" i="11"/>
  <c r="K7" i="11" l="1"/>
  <c r="L7" i="11" s="1"/>
  <c r="D47" i="8"/>
  <c r="D14" i="11" s="1"/>
  <c r="F9" i="10"/>
  <c r="K8" i="11"/>
  <c r="L8" i="11" s="1"/>
  <c r="F8" i="11"/>
  <c r="G8" i="11"/>
  <c r="I8" i="11" s="1"/>
  <c r="J8" i="11"/>
  <c r="F53" i="8"/>
  <c r="F56" i="8"/>
  <c r="D52" i="8"/>
  <c r="D19" i="11" s="1"/>
  <c r="J7" i="11"/>
  <c r="G7" i="11"/>
  <c r="I7" i="11" s="1"/>
  <c r="F49" i="8"/>
  <c r="D48" i="8"/>
  <c r="D15" i="11" s="1"/>
  <c r="J9" i="11"/>
  <c r="G9" i="11"/>
  <c r="I9" i="11" s="1"/>
  <c r="F10" i="11"/>
  <c r="K10" i="11"/>
  <c r="L10" i="11" s="1"/>
  <c r="F9" i="11"/>
  <c r="K9" i="11"/>
  <c r="L9" i="11" s="1"/>
  <c r="F50" i="8" l="1"/>
  <c r="D49" i="8"/>
  <c r="D16" i="11" s="1"/>
  <c r="F57" i="8"/>
  <c r="D56" i="8"/>
  <c r="D23" i="11" s="1"/>
  <c r="F54" i="8"/>
  <c r="D53" i="8"/>
  <c r="D20" i="11" s="1"/>
  <c r="F55" i="8" l="1"/>
  <c r="D55" i="8" s="1"/>
  <c r="D22" i="11" s="1"/>
  <c r="D54" i="8"/>
  <c r="D21" i="11" s="1"/>
  <c r="F58" i="8"/>
  <c r="D57" i="8"/>
  <c r="D24" i="11" s="1"/>
  <c r="F51" i="8"/>
  <c r="D51" i="8" s="1"/>
  <c r="D18" i="11" s="1"/>
  <c r="D50" i="8"/>
  <c r="D17" i="11" s="1"/>
  <c r="F59" i="8" l="1"/>
  <c r="D59" i="8" s="1"/>
  <c r="D26" i="11" s="1"/>
  <c r="D58" i="8"/>
  <c r="D25" i="11" s="1"/>
  <c r="W1057" i="7" l="1"/>
  <c r="S274" i="7"/>
  <c r="K654" i="7"/>
  <c r="O318" i="7"/>
  <c r="P318" i="7" s="1"/>
  <c r="K221" i="7"/>
  <c r="L221" i="7" s="1"/>
  <c r="W938" i="7"/>
  <c r="X938" i="7" s="1"/>
  <c r="O600" i="7"/>
  <c r="K316" i="7"/>
  <c r="L316" i="7" s="1"/>
  <c r="O966" i="7"/>
  <c r="K612" i="7"/>
  <c r="L612" i="7" s="1"/>
  <c r="O576" i="7"/>
  <c r="P576" i="7" s="1"/>
  <c r="W972" i="7"/>
  <c r="X972" i="7" s="1"/>
  <c r="S634" i="7"/>
  <c r="T634" i="7" s="1"/>
  <c r="K192" i="7"/>
  <c r="L192" i="7" s="1"/>
  <c r="S698" i="7"/>
  <c r="T698" i="7" s="1"/>
  <c r="O77" i="7"/>
  <c r="P77" i="7" s="1"/>
  <c r="W808" i="7"/>
  <c r="X808" i="7" s="1"/>
  <c r="S93" i="7"/>
  <c r="T93" i="7" s="1"/>
  <c r="O546" i="7"/>
  <c r="P546" i="7" s="1"/>
  <c r="O248" i="7"/>
  <c r="K602" i="7"/>
  <c r="L602" i="7" s="1"/>
  <c r="K941" i="7"/>
  <c r="L941" i="7" s="1"/>
  <c r="O883" i="7"/>
  <c r="P883" i="7"/>
  <c r="O230" i="7"/>
  <c r="P230" i="7" s="1"/>
  <c r="O286" i="7"/>
  <c r="P286" i="7" s="1"/>
  <c r="W492" i="7"/>
  <c r="X492" i="7" s="1"/>
  <c r="W984" i="7"/>
  <c r="K524" i="7"/>
  <c r="L524" i="7" s="1"/>
  <c r="O127" i="7"/>
  <c r="P127" i="7" s="1"/>
  <c r="K728" i="7"/>
  <c r="O332" i="7"/>
  <c r="O842" i="7"/>
  <c r="P842" i="7" s="1"/>
  <c r="O210" i="7"/>
  <c r="K972" i="7"/>
  <c r="O154" i="7"/>
  <c r="P154" i="7" s="1"/>
  <c r="S248" i="7"/>
  <c r="S418" i="7"/>
  <c r="T418" i="7" s="1"/>
  <c r="S257" i="7"/>
  <c r="T257" i="7" s="1"/>
  <c r="O177" i="7"/>
  <c r="P177" i="7" s="1"/>
  <c r="O1021" i="7"/>
  <c r="P1021" i="7" s="1"/>
  <c r="O757" i="7"/>
  <c r="P757" i="7" s="1"/>
  <c r="W856" i="7"/>
  <c r="X856" i="7" s="1"/>
  <c r="W193" i="7"/>
  <c r="S483" i="7"/>
  <c r="T483" i="7" s="1"/>
  <c r="K771" i="7"/>
  <c r="L771" i="7" s="1"/>
  <c r="K761" i="7"/>
  <c r="K495" i="7"/>
  <c r="S493" i="7"/>
  <c r="K157" i="7"/>
  <c r="L157" i="7" s="1"/>
  <c r="K626" i="7"/>
  <c r="L626" i="7" s="1"/>
  <c r="K334" i="7"/>
  <c r="S618" i="7"/>
  <c r="S1046" i="7"/>
  <c r="T1046" i="7" s="1"/>
  <c r="K970" i="7"/>
  <c r="W342" i="7"/>
  <c r="X342" i="7" s="1"/>
  <c r="O218" i="7"/>
  <c r="P218" i="7" s="1"/>
  <c r="K209" i="7"/>
  <c r="L209" i="7" s="1"/>
  <c r="W606" i="7"/>
  <c r="X606" i="7" s="1"/>
  <c r="K178" i="7"/>
  <c r="L178" i="7" s="1"/>
  <c r="W866" i="7"/>
  <c r="W837" i="7"/>
  <c r="O297" i="7"/>
  <c r="P297" i="7" s="1"/>
  <c r="O361" i="7"/>
  <c r="P361" i="7" s="1"/>
  <c r="S63" i="7"/>
  <c r="T63" i="7" s="1"/>
  <c r="K823" i="7"/>
  <c r="L823" i="7" s="1"/>
  <c r="S929" i="7"/>
  <c r="T929" i="7" s="1"/>
  <c r="K914" i="7"/>
  <c r="L914" i="7" s="1"/>
  <c r="O351" i="7"/>
  <c r="P351" i="7" s="1"/>
  <c r="W740" i="7"/>
  <c r="X740" i="7" s="1"/>
  <c r="S946" i="7"/>
  <c r="T946" i="7" s="1"/>
  <c r="S561" i="7"/>
  <c r="T561" i="7" s="1"/>
  <c r="O575" i="7"/>
  <c r="P575" i="7" s="1"/>
  <c r="K278" i="7"/>
  <c r="L278" i="7" s="1"/>
  <c r="K238" i="7"/>
  <c r="L238" i="7" s="1"/>
  <c r="S657" i="7"/>
  <c r="T657" i="7" s="1"/>
  <c r="K526" i="7"/>
  <c r="L526" i="7" s="1"/>
  <c r="K930" i="7"/>
  <c r="L930" i="7" s="1"/>
  <c r="W575" i="7"/>
  <c r="X575" i="7" s="1"/>
  <c r="O639" i="7"/>
  <c r="P639" i="7" s="1"/>
  <c r="O190" i="7"/>
  <c r="P190" i="7" s="1"/>
  <c r="O340" i="7"/>
  <c r="P340" i="7" s="1"/>
  <c r="O775" i="7"/>
  <c r="P775" i="7" s="1"/>
  <c r="S738" i="7"/>
  <c r="W545" i="7"/>
  <c r="K137" i="7"/>
  <c r="L137" i="7" s="1"/>
  <c r="K705" i="7"/>
  <c r="L705" i="7" s="1"/>
  <c r="K397" i="7"/>
  <c r="L397" i="7" s="1"/>
  <c r="O396" i="7"/>
  <c r="P396" i="7" s="1"/>
  <c r="S810" i="7"/>
  <c r="T810" i="7" s="1"/>
  <c r="S238" i="7"/>
  <c r="T238" i="7" s="1"/>
  <c r="O807" i="7"/>
  <c r="K790" i="7"/>
  <c r="L790" i="7" s="1"/>
  <c r="O511" i="7"/>
  <c r="P511" i="7" s="1"/>
  <c r="S145" i="7"/>
  <c r="T145" i="7" s="1"/>
  <c r="W963" i="7"/>
  <c r="X963" i="7"/>
  <c r="O1026" i="7"/>
  <c r="P1026" i="7" s="1"/>
  <c r="S65" i="7"/>
  <c r="T65" i="7" s="1"/>
  <c r="O790" i="7"/>
  <c r="P790" i="7" s="1"/>
  <c r="S220" i="7"/>
  <c r="S869" i="7"/>
  <c r="T869" i="7" s="1"/>
  <c r="W688" i="7"/>
  <c r="K260" i="7"/>
  <c r="L260" i="7" s="1"/>
  <c r="K420" i="7"/>
  <c r="L420" i="7" s="1"/>
  <c r="K65" i="7"/>
  <c r="L65" i="7" s="1"/>
  <c r="W145" i="7"/>
  <c r="X145" i="7" s="1"/>
  <c r="K402" i="7"/>
  <c r="L402" i="7" s="1"/>
  <c r="S494" i="7"/>
  <c r="T494" i="7" s="1"/>
  <c r="O562" i="7"/>
  <c r="P562" i="7" s="1"/>
  <c r="W898" i="7"/>
  <c r="W742" i="7"/>
  <c r="X742" i="7" s="1"/>
  <c r="S802" i="7"/>
  <c r="T802" i="7" s="1"/>
  <c r="K555" i="7"/>
  <c r="L555" i="7" s="1"/>
  <c r="K121" i="7"/>
  <c r="L121" i="7" s="1"/>
  <c r="S463" i="7"/>
  <c r="T463" i="7" s="1"/>
  <c r="W167" i="7"/>
  <c r="X167" i="7" s="1"/>
  <c r="K575" i="7"/>
  <c r="L575" i="7" s="1"/>
  <c r="S222" i="7"/>
  <c r="T222" i="7" s="1"/>
  <c r="K563" i="7"/>
  <c r="L563" i="7" s="1"/>
  <c r="S316" i="7"/>
  <c r="T316" i="7" s="1"/>
  <c r="W826" i="7"/>
  <c r="X826" i="7" s="1"/>
  <c r="W121" i="7"/>
  <c r="X121" i="7" s="1"/>
  <c r="S1036" i="7"/>
  <c r="T1036" i="7" s="1"/>
  <c r="K271" i="7"/>
  <c r="L271" i="7" s="1"/>
  <c r="O125" i="7"/>
  <c r="P125" i="7" s="1"/>
  <c r="K864" i="7"/>
  <c r="L864" i="7" s="1"/>
  <c r="O662" i="7"/>
  <c r="P662" i="7" s="1"/>
  <c r="S324" i="7"/>
  <c r="T324" i="7" s="1"/>
  <c r="O636" i="7"/>
  <c r="P636" i="7" s="1"/>
  <c r="K952" i="7"/>
  <c r="K218" i="7"/>
  <c r="L218" i="7" s="1"/>
  <c r="S1056" i="7"/>
  <c r="T1056" i="7" s="1"/>
  <c r="S293" i="7"/>
  <c r="T293" i="7" s="1"/>
  <c r="W954" i="7"/>
  <c r="X954" i="7" s="1"/>
  <c r="W649" i="7"/>
  <c r="X649" i="7" s="1"/>
  <c r="O1003" i="7"/>
  <c r="K763" i="7"/>
  <c r="O323" i="7"/>
  <c r="P323" i="7" s="1"/>
  <c r="O468" i="7"/>
  <c r="P468" i="7" s="1"/>
  <c r="S612" i="7"/>
  <c r="W220" i="7"/>
  <c r="X220" i="7" s="1"/>
  <c r="W275" i="7"/>
  <c r="X275" i="7" s="1"/>
  <c r="O590" i="7"/>
  <c r="P590" i="7" s="1"/>
  <c r="S939" i="7"/>
  <c r="T939" i="7" s="1"/>
  <c r="S653" i="7"/>
  <c r="T653" i="7" s="1"/>
  <c r="W528" i="7"/>
  <c r="X528" i="7" s="1"/>
  <c r="K530" i="7"/>
  <c r="L530" i="7" s="1"/>
  <c r="S143" i="7"/>
  <c r="T143" i="7" s="1"/>
  <c r="W518" i="7"/>
  <c r="X518" i="7" s="1"/>
  <c r="O824" i="7"/>
  <c r="P824" i="7" s="1"/>
  <c r="S813" i="7"/>
  <c r="S514" i="7"/>
  <c r="T514" i="7" s="1"/>
  <c r="S1006" i="7"/>
  <c r="T1006" i="7"/>
  <c r="K324" i="7"/>
  <c r="L324" i="7" s="1"/>
  <c r="S750" i="7"/>
  <c r="T750" i="7" s="1"/>
  <c r="W168" i="7"/>
  <c r="X168" i="7" s="1"/>
  <c r="S96" i="7"/>
  <c r="T96" i="7"/>
  <c r="S534" i="7"/>
  <c r="T534" i="7" s="1"/>
  <c r="K628" i="7"/>
  <c r="L628" i="7" s="1"/>
  <c r="K651" i="7"/>
  <c r="L651" i="7" s="1"/>
  <c r="O171" i="7"/>
  <c r="P171" i="7" s="1"/>
  <c r="K586" i="7"/>
  <c r="L586" i="7" s="1"/>
  <c r="O529" i="7"/>
  <c r="K608" i="7"/>
  <c r="L608" i="7" s="1"/>
  <c r="W219" i="7"/>
  <c r="X219" i="7" s="1"/>
  <c r="K595" i="7"/>
  <c r="L595" i="7" s="1"/>
  <c r="S897" i="7"/>
  <c r="T897" i="7" s="1"/>
  <c r="O642" i="7"/>
  <c r="P642" i="7" s="1"/>
  <c r="K702" i="7"/>
  <c r="W258" i="7"/>
  <c r="X258" i="7" s="1"/>
  <c r="S254" i="7"/>
  <c r="T254" i="7" s="1"/>
  <c r="S376" i="7"/>
  <c r="T376" i="7" s="1"/>
  <c r="W76" i="7"/>
  <c r="X76" i="7" s="1"/>
  <c r="K927" i="7"/>
  <c r="L927" i="7" s="1"/>
  <c r="O428" i="7"/>
  <c r="P428" i="7" s="1"/>
  <c r="O626" i="7"/>
  <c r="K231" i="7"/>
  <c r="L231" i="7" s="1"/>
  <c r="K87" i="7"/>
  <c r="L87" i="7" s="1"/>
  <c r="S86" i="7"/>
  <c r="T86" i="7" s="1"/>
  <c r="K364" i="7"/>
  <c r="L364" i="7" s="1"/>
  <c r="K149" i="7"/>
  <c r="L149" i="7" s="1"/>
  <c r="O310" i="7"/>
  <c r="P310" i="7" s="1"/>
  <c r="K926" i="7"/>
  <c r="L926" i="7" s="1"/>
  <c r="W368" i="7"/>
  <c r="X368" i="7" s="1"/>
  <c r="S804" i="7"/>
  <c r="T804" i="7" s="1"/>
  <c r="K1002" i="7"/>
  <c r="L1002" i="7" s="1"/>
  <c r="O350" i="7"/>
  <c r="P350" i="7" s="1"/>
  <c r="K791" i="7"/>
  <c r="L791" i="7" s="1"/>
  <c r="O357" i="7"/>
  <c r="P357" i="7" s="1"/>
  <c r="K496" i="7"/>
  <c r="L496" i="7" s="1"/>
  <c r="O721" i="7"/>
  <c r="P721" i="7" s="1"/>
  <c r="K406" i="7"/>
  <c r="L406" i="7" s="1"/>
  <c r="S449" i="7"/>
  <c r="T449" i="7" s="1"/>
  <c r="K808" i="7"/>
  <c r="L808" i="7" s="1"/>
  <c r="W941" i="7"/>
  <c r="K186" i="7"/>
  <c r="L186" i="7" s="1"/>
  <c r="O613" i="7"/>
  <c r="P613" i="7" s="1"/>
  <c r="W417" i="7"/>
  <c r="X417" i="7" s="1"/>
  <c r="W350" i="7"/>
  <c r="O552" i="7"/>
  <c r="P552" i="7" s="1"/>
  <c r="O899" i="7"/>
  <c r="P899" i="7" s="1"/>
  <c r="O161" i="7"/>
  <c r="P161" i="7" s="1"/>
  <c r="O725" i="7"/>
  <c r="P725" i="7" s="1"/>
  <c r="S405" i="7"/>
  <c r="T405" i="7" s="1"/>
  <c r="K257" i="7"/>
  <c r="L257" i="7" s="1"/>
  <c r="O93" i="7"/>
  <c r="P93" i="7" s="1"/>
  <c r="S719" i="7"/>
  <c r="T719" i="7" s="1"/>
  <c r="O772" i="7"/>
  <c r="P772" i="7" s="1"/>
  <c r="W512" i="7"/>
  <c r="X512" i="7" s="1"/>
  <c r="S389" i="7"/>
  <c r="T389" i="7" s="1"/>
  <c r="O235" i="7"/>
  <c r="P235" i="7" s="1"/>
  <c r="O139" i="7"/>
  <c r="P139" i="7" s="1"/>
  <c r="K862" i="7"/>
  <c r="L862" i="7" s="1"/>
  <c r="O895" i="7"/>
  <c r="P895" i="7" s="1"/>
  <c r="W177" i="7"/>
  <c r="X177" i="7" s="1"/>
  <c r="S237" i="7"/>
  <c r="T237" i="7" s="1"/>
  <c r="O574" i="7"/>
  <c r="P574" i="7" s="1"/>
  <c r="W80" i="7"/>
  <c r="X80" i="7" s="1"/>
  <c r="W1007" i="7"/>
  <c r="O311" i="7"/>
  <c r="P311" i="7" s="1"/>
  <c r="K439" i="7"/>
  <c r="L439" i="7"/>
  <c r="O691" i="7"/>
  <c r="P691" i="7" s="1"/>
  <c r="W264" i="7"/>
  <c r="S140" i="7"/>
  <c r="T140" i="7" s="1"/>
  <c r="K477" i="7"/>
  <c r="L477" i="7" s="1"/>
  <c r="W994" i="7"/>
  <c r="X994" i="7" s="1"/>
  <c r="O730" i="7"/>
  <c r="P730" i="7" s="1"/>
  <c r="K305" i="7"/>
  <c r="L305" i="7" s="1"/>
  <c r="W611" i="7"/>
  <c r="X611" i="7" s="1"/>
  <c r="W174" i="7"/>
  <c r="X174" i="7" s="1"/>
  <c r="K758" i="7"/>
  <c r="L758" i="7" s="1"/>
  <c r="K357" i="7"/>
  <c r="L357" i="7" s="1"/>
  <c r="W907" i="7"/>
  <c r="X907" i="7" s="1"/>
  <c r="O834" i="7"/>
  <c r="P834" i="7" s="1"/>
  <c r="W467" i="7"/>
  <c r="X467" i="7" s="1"/>
  <c r="K591" i="7"/>
  <c r="L591" i="7" s="1"/>
  <c r="S218" i="7"/>
  <c r="K580" i="7"/>
  <c r="L580" i="7" s="1"/>
  <c r="W581" i="7"/>
  <c r="X581" i="7" s="1"/>
  <c r="K661" i="7"/>
  <c r="L661" i="7" s="1"/>
  <c r="K190" i="7"/>
  <c r="L190" i="7" s="1"/>
  <c r="S867" i="7"/>
  <c r="T867" i="7" s="1"/>
  <c r="W661" i="7"/>
  <c r="X661" i="7" s="1"/>
  <c r="O140" i="7"/>
  <c r="P140" i="7" s="1"/>
  <c r="O314" i="7"/>
  <c r="P314" i="7"/>
  <c r="S1044" i="7"/>
  <c r="T1044" i="7" s="1"/>
  <c r="S466" i="7"/>
  <c r="T466" i="7" s="1"/>
  <c r="S465" i="7"/>
  <c r="T465" i="7" s="1"/>
  <c r="W229" i="7"/>
  <c r="X229" i="7" s="1"/>
  <c r="Y229" i="7" s="1"/>
  <c r="K729" i="7"/>
  <c r="L729" i="7" s="1"/>
  <c r="O112" i="7"/>
  <c r="P112" i="7" s="1"/>
  <c r="W935" i="7"/>
  <c r="X935" i="7" s="1"/>
  <c r="O401" i="7"/>
  <c r="P401" i="7"/>
  <c r="O647" i="7"/>
  <c r="P647" i="7" s="1"/>
  <c r="W547" i="7"/>
  <c r="O365" i="7"/>
  <c r="P365" i="7" s="1"/>
  <c r="O535" i="7"/>
  <c r="P535" i="7" s="1"/>
  <c r="O159" i="7"/>
  <c r="P159" i="7" s="1"/>
  <c r="O276" i="7"/>
  <c r="S459" i="7"/>
  <c r="T459" i="7" s="1"/>
  <c r="K370" i="7"/>
  <c r="L370" i="7" s="1"/>
  <c r="W294" i="7"/>
  <c r="X294" i="7" s="1"/>
  <c r="K1015" i="7"/>
  <c r="L1015" i="7" s="1"/>
  <c r="O408" i="7"/>
  <c r="P408" i="7" s="1"/>
  <c r="W853" i="7"/>
  <c r="X853" i="7" s="1"/>
  <c r="S450" i="7"/>
  <c r="T450" i="7" s="1"/>
  <c r="K856" i="7"/>
  <c r="L856" i="7"/>
  <c r="K424" i="7"/>
  <c r="L424" i="7" s="1"/>
  <c r="O945" i="7"/>
  <c r="O63" i="7"/>
  <c r="P63" i="7" s="1"/>
  <c r="K521" i="7"/>
  <c r="O690" i="7"/>
  <c r="S571" i="7"/>
  <c r="T571" i="7" s="1"/>
  <c r="W631" i="7"/>
  <c r="X631" i="7" s="1"/>
  <c r="K852" i="7"/>
  <c r="L852" i="7" s="1"/>
  <c r="S109" i="7"/>
  <c r="T109" i="7" s="1"/>
  <c r="S133" i="7"/>
  <c r="T133" i="7" s="1"/>
  <c r="S157" i="7"/>
  <c r="T157" i="7" s="1"/>
  <c r="W95" i="7"/>
  <c r="X95" i="7" s="1"/>
  <c r="K262" i="7"/>
  <c r="O460" i="7"/>
  <c r="P460" i="7" s="1"/>
  <c r="O466" i="7"/>
  <c r="P466" i="7" s="1"/>
  <c r="S310" i="7"/>
  <c r="T310" i="7" s="1"/>
  <c r="O543" i="7"/>
  <c r="W982" i="7"/>
  <c r="K107" i="7"/>
  <c r="L107" i="7" s="1"/>
  <c r="K574" i="7"/>
  <c r="L574" i="7" s="1"/>
  <c r="O709" i="7"/>
  <c r="P709" i="7" s="1"/>
  <c r="W678" i="7"/>
  <c r="K532" i="7"/>
  <c r="L532" i="7" s="1"/>
  <c r="W434" i="7"/>
  <c r="X434" i="7" s="1"/>
  <c r="S845" i="7"/>
  <c r="T845" i="7" s="1"/>
  <c r="W478" i="7"/>
  <c r="X478" i="7" s="1"/>
  <c r="S859" i="7"/>
  <c r="T859" i="7" s="1"/>
  <c r="W387" i="7"/>
  <c r="X387" i="7" s="1"/>
  <c r="W616" i="7"/>
  <c r="X616" i="7" s="1"/>
  <c r="K415" i="7"/>
  <c r="L415" i="7" s="1"/>
  <c r="W878" i="7"/>
  <c r="X878" i="7" s="1"/>
  <c r="K534" i="7"/>
  <c r="L534" i="7" s="1"/>
  <c r="S906" i="7"/>
  <c r="T906" i="7" s="1"/>
  <c r="S277" i="7"/>
  <c r="T277" i="7" s="1"/>
  <c r="O1035" i="7"/>
  <c r="P1035" i="7" s="1"/>
  <c r="K621" i="7"/>
  <c r="L621" i="7" s="1"/>
  <c r="S162" i="7"/>
  <c r="T162" i="7" s="1"/>
  <c r="O848" i="7"/>
  <c r="P848" i="7" s="1"/>
  <c r="O637" i="7"/>
  <c r="P637" i="7" s="1"/>
  <c r="O156" i="7"/>
  <c r="P156" i="7" s="1"/>
  <c r="S226" i="7"/>
  <c r="T226" i="7" s="1"/>
  <c r="K1047" i="7"/>
  <c r="L1047" i="7" s="1"/>
  <c r="W958" i="7"/>
  <c r="O207" i="7"/>
  <c r="O717" i="7"/>
  <c r="P717" i="7" s="1"/>
  <c r="S88" i="7"/>
  <c r="T88" i="7" s="1"/>
  <c r="W955" i="7"/>
  <c r="X955" i="7" s="1"/>
  <c r="S397" i="7"/>
  <c r="T397" i="7" s="1"/>
  <c r="O820" i="7"/>
  <c r="P820" i="7" s="1"/>
  <c r="O983" i="7"/>
  <c r="P983" i="7" s="1"/>
  <c r="S75" i="7"/>
  <c r="T75" i="7" s="1"/>
  <c r="W738" i="7"/>
  <c r="X738" i="7" s="1"/>
  <c r="S481" i="7"/>
  <c r="T481" i="7" s="1"/>
  <c r="W842" i="7"/>
  <c r="X842" i="7" s="1"/>
  <c r="O237" i="7"/>
  <c r="P237" i="7" s="1"/>
  <c r="O445" i="7"/>
  <c r="P445" i="7" s="1"/>
  <c r="K168" i="7"/>
  <c r="L168" i="7" s="1"/>
  <c r="W347" i="7"/>
  <c r="X347" i="7" s="1"/>
  <c r="S488" i="7"/>
  <c r="T488" i="7" s="1"/>
  <c r="K124" i="7"/>
  <c r="L124" i="7" s="1"/>
  <c r="K394" i="7"/>
  <c r="L394" i="7" s="1"/>
  <c r="O962" i="7"/>
  <c r="P962" i="7" s="1"/>
  <c r="O505" i="7"/>
  <c r="P505" i="7" s="1"/>
  <c r="O667" i="7"/>
  <c r="P667" i="7" s="1"/>
  <c r="S985" i="7"/>
  <c r="T985" i="7" s="1"/>
  <c r="O512" i="7"/>
  <c r="P512" i="7" s="1"/>
  <c r="S118" i="7"/>
  <c r="T118" i="7" s="1"/>
  <c r="S927" i="7"/>
  <c r="T927" i="7" s="1"/>
  <c r="S842" i="7"/>
  <c r="T842" i="7" s="1"/>
  <c r="S217" i="7"/>
  <c r="T217" i="7" s="1"/>
  <c r="W966" i="7"/>
  <c r="O301" i="7"/>
  <c r="P301" i="7" s="1"/>
  <c r="O766" i="7"/>
  <c r="P766" i="7" s="1"/>
  <c r="O98" i="7"/>
  <c r="P98" i="7" s="1"/>
  <c r="W615" i="7"/>
  <c r="X615" i="7" s="1"/>
  <c r="W156" i="7"/>
  <c r="X156" i="7" s="1"/>
  <c r="O873" i="7"/>
  <c r="P873" i="7" s="1"/>
  <c r="S635" i="7"/>
  <c r="T635" i="7"/>
  <c r="W112" i="7"/>
  <c r="X112" i="7" s="1"/>
  <c r="K680" i="7"/>
  <c r="L680" i="7" s="1"/>
  <c r="W87" i="7"/>
  <c r="X87" i="7" s="1"/>
  <c r="S412" i="7"/>
  <c r="T412" i="7" s="1"/>
  <c r="W445" i="7"/>
  <c r="X445" i="7" s="1"/>
  <c r="S223" i="7"/>
  <c r="T223" i="7" s="1"/>
  <c r="O693" i="7"/>
  <c r="P693" i="7" s="1"/>
  <c r="S1023" i="7"/>
  <c r="T1023" i="7"/>
  <c r="O745" i="7"/>
  <c r="P745" i="7" s="1"/>
  <c r="W557" i="7"/>
  <c r="X557" i="7" s="1"/>
  <c r="O249" i="7"/>
  <c r="P249" i="7" s="1"/>
  <c r="O448" i="7"/>
  <c r="P448" i="7"/>
  <c r="O1044" i="7"/>
  <c r="P1044" i="7" s="1"/>
  <c r="O836" i="7"/>
  <c r="P836" i="7" s="1"/>
  <c r="W361" i="7"/>
  <c r="X361" i="7" s="1"/>
  <c r="K786" i="7"/>
  <c r="L786" i="7"/>
  <c r="S502" i="7"/>
  <c r="T502" i="7" s="1"/>
  <c r="S895" i="7"/>
  <c r="T895" i="7" s="1"/>
  <c r="O806" i="7"/>
  <c r="P806" i="7" s="1"/>
  <c r="S221" i="7"/>
  <c r="T221" i="7" s="1"/>
  <c r="W918" i="7"/>
  <c r="X918" i="7" s="1"/>
  <c r="O674" i="7"/>
  <c r="S300" i="7"/>
  <c r="T300" i="7" s="1"/>
  <c r="O558" i="7"/>
  <c r="P558" i="7" s="1"/>
  <c r="S774" i="7"/>
  <c r="T774" i="7" s="1"/>
  <c r="O655" i="7"/>
  <c r="P655" i="7" s="1"/>
  <c r="S973" i="7"/>
  <c r="T973" i="7" s="1"/>
  <c r="S754" i="7"/>
  <c r="T754" i="7" s="1"/>
  <c r="O94" i="7"/>
  <c r="P94" i="7" s="1"/>
  <c r="O206" i="7"/>
  <c r="S495" i="7"/>
  <c r="O698" i="7"/>
  <c r="P698" i="7" s="1"/>
  <c r="S89" i="7"/>
  <c r="T89" i="7" s="1"/>
  <c r="K1031" i="7"/>
  <c r="L1031" i="7" s="1"/>
  <c r="S335" i="7"/>
  <c r="T335" i="7" s="1"/>
  <c r="K935" i="7"/>
  <c r="L935" i="7" s="1"/>
  <c r="K727" i="7"/>
  <c r="L727" i="7" s="1"/>
  <c r="S160" i="7"/>
  <c r="T160" i="7" s="1"/>
  <c r="S983" i="7"/>
  <c r="T983" i="7" s="1"/>
  <c r="W303" i="7"/>
  <c r="X303" i="7" s="1"/>
  <c r="K581" i="7"/>
  <c r="L581" i="7" s="1"/>
  <c r="O746" i="7"/>
  <c r="P746" i="7" s="1"/>
  <c r="K512" i="7"/>
  <c r="L512" i="7" s="1"/>
  <c r="W607" i="7"/>
  <c r="X607" i="7" s="1"/>
  <c r="W158" i="7"/>
  <c r="X158" i="7" s="1"/>
  <c r="W820" i="7"/>
  <c r="X820" i="7" s="1"/>
  <c r="S279" i="7"/>
  <c r="T279" i="7" s="1"/>
  <c r="W213" i="7"/>
  <c r="X213" i="7" s="1"/>
  <c r="S947" i="7"/>
  <c r="T947" i="7" s="1"/>
  <c r="S544" i="7"/>
  <c r="T544" i="7" s="1"/>
  <c r="O559" i="7"/>
  <c r="P559" i="7" s="1"/>
  <c r="W825" i="7"/>
  <c r="W555" i="7"/>
  <c r="X555" i="7" s="1"/>
  <c r="W558" i="7"/>
  <c r="X558" i="7" s="1"/>
  <c r="K899" i="7"/>
  <c r="L899" i="7" s="1"/>
  <c r="W439" i="7"/>
  <c r="X439" i="7"/>
  <c r="O241" i="7"/>
  <c r="P241" i="7" s="1"/>
  <c r="S548" i="7"/>
  <c r="T548" i="7" s="1"/>
  <c r="K78" i="7"/>
  <c r="L78" i="7" s="1"/>
  <c r="W241" i="7"/>
  <c r="X241" i="7" s="1"/>
  <c r="O394" i="7"/>
  <c r="P394" i="7" s="1"/>
  <c r="S864" i="7"/>
  <c r="T864" i="7" s="1"/>
  <c r="S383" i="7"/>
  <c r="T383" i="7" s="1"/>
  <c r="S860" i="7"/>
  <c r="T860" i="7"/>
  <c r="W514" i="7"/>
  <c r="X514" i="7" s="1"/>
  <c r="S891" i="7"/>
  <c r="T891" i="7" s="1"/>
  <c r="O488" i="7"/>
  <c r="P488" i="7" s="1"/>
  <c r="S142" i="7"/>
  <c r="T142" i="7" s="1"/>
  <c r="S969" i="7"/>
  <c r="T969" i="7" s="1"/>
  <c r="K490" i="7"/>
  <c r="L490" i="7" s="1"/>
  <c r="K730" i="7"/>
  <c r="O924" i="7"/>
  <c r="P924" i="7" s="1"/>
  <c r="K179" i="7"/>
  <c r="L179" i="7" s="1"/>
  <c r="O733" i="7"/>
  <c r="P733" i="7" s="1"/>
  <c r="S72" i="7"/>
  <c r="T72" i="7" s="1"/>
  <c r="K955" i="7"/>
  <c r="L955" i="7" s="1"/>
  <c r="S413" i="7"/>
  <c r="T413" i="7" s="1"/>
  <c r="K810" i="7"/>
  <c r="L810" i="7" s="1"/>
  <c r="K1006" i="7"/>
  <c r="L1006" i="7" s="1"/>
  <c r="K119" i="7"/>
  <c r="L119" i="7" s="1"/>
  <c r="W479" i="7"/>
  <c r="X479" i="7" s="1"/>
  <c r="K708" i="7"/>
  <c r="O406" i="7"/>
  <c r="P406" i="7" s="1"/>
  <c r="W1020" i="7"/>
  <c r="X1020" i="7" s="1"/>
  <c r="K486" i="7"/>
  <c r="L486" i="7" s="1"/>
  <c r="S258" i="7"/>
  <c r="T258" i="7" s="1"/>
  <c r="O282" i="7"/>
  <c r="P282" i="7" s="1"/>
  <c r="W414" i="7"/>
  <c r="X414" i="7"/>
  <c r="S454" i="7"/>
  <c r="T454" i="7" s="1"/>
  <c r="S887" i="7"/>
  <c r="T887" i="7" s="1"/>
  <c r="W430" i="7"/>
  <c r="X430" i="7" s="1"/>
  <c r="W436" i="7"/>
  <c r="X436" i="7" s="1"/>
  <c r="K153" i="7"/>
  <c r="L153" i="7" s="1"/>
  <c r="S1022" i="7"/>
  <c r="W191" i="7"/>
  <c r="X191" i="7" s="1"/>
  <c r="O219" i="7"/>
  <c r="P219" i="7" s="1"/>
  <c r="K318" i="7"/>
  <c r="W962" i="7"/>
  <c r="X962" i="7" s="1"/>
  <c r="K936" i="7"/>
  <c r="L936" i="7" s="1"/>
  <c r="O399" i="7"/>
  <c r="P399" i="7"/>
  <c r="S1038" i="7"/>
  <c r="T1038" i="7" s="1"/>
  <c r="S687" i="7"/>
  <c r="T687" i="7" s="1"/>
  <c r="O920" i="7"/>
  <c r="O701" i="7"/>
  <c r="P701" i="7" s="1"/>
  <c r="O1052" i="7"/>
  <c r="P1052" i="7" s="1"/>
  <c r="S339" i="7"/>
  <c r="T339" i="7" s="1"/>
  <c r="W1052" i="7"/>
  <c r="X1052" i="7" s="1"/>
  <c r="W881" i="7"/>
  <c r="X881" i="7" s="1"/>
  <c r="S623" i="7"/>
  <c r="T623" i="7" s="1"/>
  <c r="K875" i="7"/>
  <c r="L875" i="7" s="1"/>
  <c r="K700" i="7"/>
  <c r="W844" i="7"/>
  <c r="X844" i="7" s="1"/>
  <c r="O305" i="7"/>
  <c r="P305" i="7" s="1"/>
  <c r="S80" i="7"/>
  <c r="T80" i="7" s="1"/>
  <c r="W1041" i="7"/>
  <c r="X1041" i="7" s="1"/>
  <c r="O137" i="7"/>
  <c r="P137" i="7"/>
  <c r="S633" i="7"/>
  <c r="T633" i="7" s="1"/>
  <c r="K195" i="7"/>
  <c r="L195" i="7" s="1"/>
  <c r="S572" i="7"/>
  <c r="T572" i="7" s="1"/>
  <c r="K960" i="7"/>
  <c r="S156" i="7"/>
  <c r="T156" i="7" s="1"/>
  <c r="S714" i="7"/>
  <c r="S467" i="7"/>
  <c r="T467" i="7" s="1"/>
  <c r="K836" i="7"/>
  <c r="L836" i="7" s="1"/>
  <c r="S541" i="7"/>
  <c r="K202" i="7"/>
  <c r="L202" i="7" s="1"/>
  <c r="S686" i="7"/>
  <c r="T686" i="7" s="1"/>
  <c r="O759" i="7"/>
  <c r="P759" i="7" s="1"/>
  <c r="S684" i="7"/>
  <c r="O463" i="7"/>
  <c r="P463" i="7" s="1"/>
  <c r="K830" i="7"/>
  <c r="L830" i="7" s="1"/>
  <c r="W934" i="7"/>
  <c r="X934" i="7"/>
  <c r="S976" i="7"/>
  <c r="T976" i="7" s="1"/>
  <c r="W764" i="7"/>
  <c r="X764" i="7" s="1"/>
  <c r="K1045" i="7"/>
  <c r="L1045" i="7" s="1"/>
  <c r="W605" i="7"/>
  <c r="X605" i="7" s="1"/>
  <c r="K735" i="7"/>
  <c r="L735" i="7" s="1"/>
  <c r="S704" i="7"/>
  <c r="T704" i="7" s="1"/>
  <c r="W453" i="7"/>
  <c r="X453" i="7" s="1"/>
  <c r="K373" i="7"/>
  <c r="L373" i="7"/>
  <c r="S353" i="7"/>
  <c r="T353" i="7" s="1"/>
  <c r="W289" i="7"/>
  <c r="X289" i="7" s="1"/>
  <c r="O375" i="7"/>
  <c r="P375" i="7" s="1"/>
  <c r="W582" i="7"/>
  <c r="X582" i="7" s="1"/>
  <c r="W520" i="7"/>
  <c r="X520" i="7" s="1"/>
  <c r="S253" i="7"/>
  <c r="T253" i="7" s="1"/>
  <c r="S659" i="7"/>
  <c r="T659" i="7" s="1"/>
  <c r="O753" i="7"/>
  <c r="P753" i="7" s="1"/>
  <c r="K1026" i="7"/>
  <c r="K245" i="7"/>
  <c r="L245" i="7" s="1"/>
  <c r="O896" i="7"/>
  <c r="S77" i="7"/>
  <c r="T77" i="7" s="1"/>
  <c r="O888" i="7"/>
  <c r="P888" i="7" s="1"/>
  <c r="S101" i="7"/>
  <c r="T101" i="7"/>
  <c r="W1034" i="7"/>
  <c r="X1034" i="7" s="1"/>
  <c r="O184" i="7"/>
  <c r="P184" i="7" s="1"/>
  <c r="K783" i="7"/>
  <c r="L783" i="7" s="1"/>
  <c r="W916" i="7"/>
  <c r="X916" i="7" s="1"/>
  <c r="W394" i="7"/>
  <c r="X394" i="7" s="1"/>
  <c r="O628" i="7"/>
  <c r="K954" i="7"/>
  <c r="S214" i="7"/>
  <c r="T214" i="7" s="1"/>
  <c r="K418" i="7"/>
  <c r="L418" i="7" s="1"/>
  <c r="N418" i="7" s="1"/>
  <c r="W1018" i="7"/>
  <c r="X1018" i="7" s="1"/>
  <c r="O352" i="7"/>
  <c r="P352" i="7" s="1"/>
  <c r="S971" i="7"/>
  <c r="T971" i="7" s="1"/>
  <c r="W499" i="7"/>
  <c r="X499" i="7"/>
  <c r="S299" i="7"/>
  <c r="T299" i="7" s="1"/>
  <c r="W980" i="7"/>
  <c r="X980" i="7" s="1"/>
  <c r="K175" i="7"/>
  <c r="L175" i="7" s="1"/>
  <c r="K872" i="7"/>
  <c r="K303" i="7"/>
  <c r="L303" i="7" s="1"/>
  <c r="S835" i="7"/>
  <c r="T835" i="7" s="1"/>
  <c r="K214" i="7"/>
  <c r="O507" i="7"/>
  <c r="P507" i="7" s="1"/>
  <c r="S307" i="7"/>
  <c r="T307" i="7" s="1"/>
  <c r="W483" i="7"/>
  <c r="X483" i="7" s="1"/>
  <c r="S668" i="7"/>
  <c r="K564" i="7"/>
  <c r="L564" i="7" s="1"/>
  <c r="S527" i="7"/>
  <c r="K688" i="7"/>
  <c r="L688" i="7" s="1"/>
  <c r="W181" i="7"/>
  <c r="X181" i="7" s="1"/>
  <c r="S262" i="7"/>
  <c r="T262" i="7" s="1"/>
  <c r="S377" i="7"/>
  <c r="T377" i="7" s="1"/>
  <c r="O643" i="7"/>
  <c r="P643" i="7" s="1"/>
  <c r="O83" i="7"/>
  <c r="P83" i="7" s="1"/>
  <c r="O601" i="7"/>
  <c r="P601" i="7" s="1"/>
  <c r="S83" i="7"/>
  <c r="T83" i="7" s="1"/>
  <c r="S597" i="7"/>
  <c r="K1011" i="7"/>
  <c r="W600" i="7"/>
  <c r="X600" i="7" s="1"/>
  <c r="K1017" i="7"/>
  <c r="L1017" i="7" s="1"/>
  <c r="K561" i="7"/>
  <c r="L561" i="7" s="1"/>
  <c r="O215" i="7"/>
  <c r="P215" i="7" s="1"/>
  <c r="O555" i="7"/>
  <c r="P555" i="7" s="1"/>
  <c r="K833" i="7"/>
  <c r="W287" i="7"/>
  <c r="X287" i="7" s="1"/>
  <c r="O755" i="7"/>
  <c r="S434" i="7"/>
  <c r="T434" i="7" s="1"/>
  <c r="W231" i="7"/>
  <c r="X231" i="7" s="1"/>
  <c r="W795" i="7"/>
  <c r="X795" i="7"/>
  <c r="O876" i="7"/>
  <c r="P876" i="7" s="1"/>
  <c r="W337" i="7"/>
  <c r="X337" i="7" s="1"/>
  <c r="O588" i="7"/>
  <c r="P588" i="7" s="1"/>
  <c r="W782" i="7"/>
  <c r="X782" i="7" s="1"/>
  <c r="S604" i="7"/>
  <c r="T604" i="7" s="1"/>
  <c r="K185" i="7"/>
  <c r="S499" i="7"/>
  <c r="S404" i="7"/>
  <c r="T404" i="7" s="1"/>
  <c r="K841" i="7"/>
  <c r="S428" i="7"/>
  <c r="T428" i="7" s="1"/>
  <c r="K855" i="7"/>
  <c r="S452" i="7"/>
  <c r="T452" i="7" s="1"/>
  <c r="K414" i="7"/>
  <c r="L414" i="7" s="1"/>
  <c r="O290" i="7"/>
  <c r="P290" i="7"/>
  <c r="O608" i="7"/>
  <c r="W186" i="7"/>
  <c r="X186" i="7" s="1"/>
  <c r="S525" i="7"/>
  <c r="S868" i="7"/>
  <c r="T868" i="7" s="1"/>
  <c r="S216" i="7"/>
  <c r="T216" i="7" s="1"/>
  <c r="K469" i="7"/>
  <c r="L469" i="7" s="1"/>
  <c r="S593" i="7"/>
  <c r="T593" i="7" s="1"/>
  <c r="S749" i="7"/>
  <c r="T749" i="7" s="1"/>
  <c r="S993" i="7"/>
  <c r="T993" i="7" s="1"/>
  <c r="O70" i="7"/>
  <c r="P70" i="7"/>
  <c r="S950" i="7"/>
  <c r="T950" i="7" s="1"/>
  <c r="O526" i="7"/>
  <c r="P526" i="7" s="1"/>
  <c r="S431" i="7"/>
  <c r="T431" i="7" s="1"/>
  <c r="S795" i="7"/>
  <c r="S532" i="7"/>
  <c r="T532" i="7" s="1"/>
  <c r="W823" i="7"/>
  <c r="O510" i="7"/>
  <c r="P510" i="7" s="1"/>
  <c r="W868" i="7"/>
  <c r="X868" i="7" s="1"/>
  <c r="W377" i="7"/>
  <c r="X377" i="7"/>
  <c r="O785" i="7"/>
  <c r="P785" i="7" s="1"/>
  <c r="S530" i="7"/>
  <c r="T530" i="7" s="1"/>
  <c r="W724" i="7"/>
  <c r="X724" i="7" s="1"/>
  <c r="O299" i="7"/>
  <c r="P299" i="7" s="1"/>
  <c r="O1018" i="7"/>
  <c r="P1018" i="7" s="1"/>
  <c r="O397" i="7"/>
  <c r="P397" i="7" s="1"/>
  <c r="O72" i="7"/>
  <c r="P72" i="7" s="1"/>
  <c r="W995" i="7"/>
  <c r="X995" i="7"/>
  <c r="O441" i="7"/>
  <c r="P441" i="7" s="1"/>
  <c r="K172" i="7"/>
  <c r="L172" i="7" s="1"/>
  <c r="O446" i="7"/>
  <c r="P446" i="7" s="1"/>
  <c r="W1047" i="7"/>
  <c r="W1044" i="7"/>
  <c r="W311" i="7"/>
  <c r="X311" i="7" s="1"/>
  <c r="O844" i="7"/>
  <c r="P844" i="7" s="1"/>
  <c r="W253" i="7"/>
  <c r="X253" i="7" s="1"/>
  <c r="O816" i="7"/>
  <c r="P816" i="7"/>
  <c r="S599" i="7"/>
  <c r="T599" i="7" s="1"/>
  <c r="K921" i="7"/>
  <c r="L921" i="7" s="1"/>
  <c r="S760" i="7"/>
  <c r="T760" i="7" s="1"/>
  <c r="S331" i="7"/>
  <c r="T331" i="7" s="1"/>
  <c r="K882" i="7"/>
  <c r="L882" i="7" s="1"/>
  <c r="S246" i="7"/>
  <c r="T246" i="7" s="1"/>
  <c r="S683" i="7"/>
  <c r="T683" i="7" s="1"/>
  <c r="O130" i="7"/>
  <c r="P130" i="7"/>
  <c r="S586" i="7"/>
  <c r="T586" i="7" s="1"/>
  <c r="W204" i="7"/>
  <c r="S840" i="7"/>
  <c r="T840" i="7" s="1"/>
  <c r="S649" i="7"/>
  <c r="T649" i="7" s="1"/>
  <c r="W144" i="7"/>
  <c r="X144" i="7" s="1"/>
  <c r="O694" i="7"/>
  <c r="P694" i="7" s="1"/>
  <c r="W103" i="7"/>
  <c r="X103" i="7" s="1"/>
  <c r="K456" i="7"/>
  <c r="L456" i="7" s="1"/>
  <c r="W413" i="7"/>
  <c r="X413" i="7" s="1"/>
  <c r="W593" i="7"/>
  <c r="X593" i="7" s="1"/>
  <c r="K635" i="7"/>
  <c r="L635" i="7" s="1"/>
  <c r="S713" i="7"/>
  <c r="T713" i="7" s="1"/>
  <c r="O196" i="7"/>
  <c r="K965" i="7"/>
  <c r="L965" i="7" s="1"/>
  <c r="O353" i="7"/>
  <c r="P353" i="7" s="1"/>
  <c r="S569" i="7"/>
  <c r="T569" i="7" s="1"/>
  <c r="K269" i="7"/>
  <c r="L269" i="7" s="1"/>
  <c r="O522" i="7"/>
  <c r="P522" i="7" s="1"/>
  <c r="K114" i="7"/>
  <c r="L114" i="7" s="1"/>
  <c r="K687" i="7"/>
  <c r="L687" i="7"/>
  <c r="S102" i="7"/>
  <c r="T102" i="7" s="1"/>
  <c r="O1000" i="7"/>
  <c r="P1000" i="7" s="1"/>
  <c r="O747" i="7"/>
  <c r="P747" i="7" s="1"/>
  <c r="O360" i="7"/>
  <c r="W579" i="7"/>
  <c r="X579" i="7" s="1"/>
  <c r="O212" i="7"/>
  <c r="P212" i="7" s="1"/>
  <c r="O481" i="7"/>
  <c r="P481" i="7" s="1"/>
  <c r="K588" i="7"/>
  <c r="L588" i="7" s="1"/>
  <c r="O494" i="7"/>
  <c r="P494" i="7" s="1"/>
  <c r="K677" i="7"/>
  <c r="L677" i="7" s="1"/>
  <c r="O176" i="7"/>
  <c r="P176" i="7" s="1"/>
  <c r="S871" i="7"/>
  <c r="T871" i="7" s="1"/>
  <c r="W677" i="7"/>
  <c r="X677" i="7" s="1"/>
  <c r="O132" i="7"/>
  <c r="P132" i="7" s="1"/>
  <c r="S354" i="7"/>
  <c r="T354" i="7" s="1"/>
  <c r="K1057" i="7"/>
  <c r="K951" i="7"/>
  <c r="L951" i="7" s="1"/>
  <c r="O476" i="7"/>
  <c r="P476" i="7" s="1"/>
  <c r="K891" i="7"/>
  <c r="L891" i="7" s="1"/>
  <c r="K713" i="7"/>
  <c r="L713" i="7" s="1"/>
  <c r="O1014" i="7"/>
  <c r="P1014" i="7" s="1"/>
  <c r="K931" i="7"/>
  <c r="L931" i="7" s="1"/>
  <c r="W243" i="7"/>
  <c r="X243" i="7"/>
  <c r="W604" i="7"/>
  <c r="W744" i="7"/>
  <c r="X744" i="7" s="1"/>
  <c r="S402" i="7"/>
  <c r="T402" i="7" s="1"/>
  <c r="S486" i="7"/>
  <c r="T486" i="7" s="1"/>
  <c r="O919" i="7"/>
  <c r="P919" i="7" s="1"/>
  <c r="W407" i="7"/>
  <c r="X407" i="7" s="1"/>
  <c r="K1046" i="7"/>
  <c r="L1046" i="7" s="1"/>
  <c r="O530" i="7"/>
  <c r="P530" i="7" s="1"/>
  <c r="K110" i="7"/>
  <c r="L110" i="7" s="1"/>
  <c r="W202" i="7"/>
  <c r="X202" i="7" s="1"/>
  <c r="O541" i="7"/>
  <c r="W775" i="7"/>
  <c r="X775" i="7" s="1"/>
  <c r="S325" i="7"/>
  <c r="T325" i="7" s="1"/>
  <c r="S828" i="7"/>
  <c r="T828" i="7" s="1"/>
  <c r="O251" i="7"/>
  <c r="P251" i="7" s="1"/>
  <c r="W909" i="7"/>
  <c r="X909" i="7" s="1"/>
  <c r="W540" i="7"/>
  <c r="X540" i="7"/>
  <c r="W249" i="7"/>
  <c r="X249" i="7" s="1"/>
  <c r="O925" i="7"/>
  <c r="P925" i="7" s="1"/>
  <c r="W238" i="7"/>
  <c r="X238" i="7" s="1"/>
  <c r="W819" i="7"/>
  <c r="X819" i="7" s="1"/>
  <c r="O908" i="7"/>
  <c r="P908" i="7" s="1"/>
  <c r="S315" i="7"/>
  <c r="T315" i="7" s="1"/>
  <c r="K683" i="7"/>
  <c r="L683" i="7" s="1"/>
  <c r="S104" i="7"/>
  <c r="T104" i="7" s="1"/>
  <c r="W933" i="7"/>
  <c r="X933" i="7" s="1"/>
  <c r="K611" i="7"/>
  <c r="L611" i="7" s="1"/>
  <c r="O470" i="7"/>
  <c r="P470" i="7" s="1"/>
  <c r="W915" i="7"/>
  <c r="X915" i="7"/>
  <c r="S336" i="7"/>
  <c r="O779" i="7"/>
  <c r="K974" i="7"/>
  <c r="L974" i="7"/>
  <c r="S260" i="7"/>
  <c r="T260" i="7" s="1"/>
  <c r="S675" i="7"/>
  <c r="T675" i="7" s="1"/>
  <c r="W272" i="7"/>
  <c r="K582" i="7"/>
  <c r="L582" i="7" s="1"/>
  <c r="O312" i="7"/>
  <c r="K655" i="7"/>
  <c r="L655" i="7" s="1"/>
  <c r="W98" i="7"/>
  <c r="X98" i="7" s="1"/>
  <c r="S192" i="7"/>
  <c r="T192" i="7" s="1"/>
  <c r="W489" i="7"/>
  <c r="O839" i="7"/>
  <c r="P839" i="7" s="1"/>
  <c r="S147" i="7"/>
  <c r="T147" i="7" s="1"/>
  <c r="W971" i="7"/>
  <c r="X971" i="7" s="1"/>
  <c r="W486" i="7"/>
  <c r="X486" i="7" s="1"/>
  <c r="K743" i="7"/>
  <c r="L743" i="7" s="1"/>
  <c r="W699" i="7"/>
  <c r="X699" i="7" s="1"/>
  <c r="W205" i="7"/>
  <c r="K818" i="7"/>
  <c r="L818" i="7" s="1"/>
  <c r="K229" i="7"/>
  <c r="L229" i="7" s="1"/>
  <c r="S918" i="7"/>
  <c r="S1053" i="7"/>
  <c r="T1053" i="7" s="1"/>
  <c r="S500" i="7"/>
  <c r="T500" i="7" s="1"/>
  <c r="O860" i="7"/>
  <c r="P860" i="7" s="1"/>
  <c r="W317" i="7"/>
  <c r="X317" i="7" s="1"/>
  <c r="K806" i="7"/>
  <c r="L806" i="7" s="1"/>
  <c r="W554" i="7"/>
  <c r="X554" i="7" s="1"/>
  <c r="O885" i="7"/>
  <c r="P885" i="7" s="1"/>
  <c r="S826" i="7"/>
  <c r="T826" i="7" s="1"/>
  <c r="W345" i="7"/>
  <c r="X345" i="7" s="1"/>
  <c r="S827" i="7"/>
  <c r="T827" i="7" s="1"/>
  <c r="K140" i="7"/>
  <c r="L140" i="7" s="1"/>
  <c r="O615" i="7"/>
  <c r="P615" i="7" s="1"/>
  <c r="K302" i="7"/>
  <c r="K275" i="7"/>
  <c r="L275" i="7" s="1"/>
  <c r="W1051" i="7"/>
  <c r="X1051" i="7" s="1"/>
  <c r="O955" i="7"/>
  <c r="P955" i="7" s="1"/>
  <c r="W267" i="7"/>
  <c r="X267" i="7"/>
  <c r="S342" i="7"/>
  <c r="S407" i="7"/>
  <c r="T407" i="7" s="1"/>
  <c r="K378" i="7"/>
  <c r="L378" i="7" s="1"/>
  <c r="W310" i="7"/>
  <c r="X310" i="7" s="1"/>
  <c r="S524" i="7"/>
  <c r="T524" i="7" s="1"/>
  <c r="O128" i="7"/>
  <c r="P128" i="7" s="1"/>
  <c r="S337" i="7"/>
  <c r="T337" i="7" s="1"/>
  <c r="W435" i="7"/>
  <c r="X435" i="7" s="1"/>
  <c r="O603" i="7"/>
  <c r="P603" i="7" s="1"/>
  <c r="O594" i="7"/>
  <c r="K92" i="7"/>
  <c r="L92" i="7"/>
  <c r="S562" i="7"/>
  <c r="T562" i="7" s="1"/>
  <c r="W882" i="7"/>
  <c r="X882" i="7" s="1"/>
  <c r="S1050" i="7"/>
  <c r="T1050" i="7" s="1"/>
  <c r="O228" i="7"/>
  <c r="P228" i="7"/>
  <c r="S830" i="7"/>
  <c r="T830" i="7" s="1"/>
  <c r="S286" i="7"/>
  <c r="T286" i="7" s="1"/>
  <c r="O66" i="7"/>
  <c r="P66" i="7" s="1"/>
  <c r="K691" i="7"/>
  <c r="L691" i="7"/>
  <c r="S1031" i="7"/>
  <c r="T1031" i="7" s="1"/>
  <c r="S678" i="7"/>
  <c r="W991" i="7"/>
  <c r="X991" i="7" s="1"/>
  <c r="W248" i="7"/>
  <c r="K799" i="7"/>
  <c r="L799" i="7" s="1"/>
  <c r="O379" i="7"/>
  <c r="P379" i="7" s="1"/>
  <c r="K720" i="7"/>
  <c r="S886" i="7"/>
  <c r="K910" i="7"/>
  <c r="O750" i="7"/>
  <c r="P750" i="7" s="1"/>
  <c r="W188" i="7"/>
  <c r="X188" i="7" s="1"/>
  <c r="O336" i="7"/>
  <c r="P336" i="7" s="1"/>
  <c r="O444" i="7"/>
  <c r="P444" i="7" s="1"/>
  <c r="K793" i="7"/>
  <c r="L793" i="7" s="1"/>
  <c r="W843" i="7"/>
  <c r="O281" i="7"/>
  <c r="P281" i="7" s="1"/>
  <c r="S756" i="7"/>
  <c r="T756" i="7" s="1"/>
  <c r="W293" i="7"/>
  <c r="X293" i="7" s="1"/>
  <c r="S970" i="7"/>
  <c r="O568" i="7"/>
  <c r="P568" i="7" s="1"/>
  <c r="S380" i="7"/>
  <c r="T380" i="7" s="1"/>
  <c r="O1024" i="7"/>
  <c r="P1024" i="7" s="1"/>
  <c r="W325" i="7"/>
  <c r="X325" i="7" s="1"/>
  <c r="S847" i="7"/>
  <c r="T847" i="7" s="1"/>
  <c r="S399" i="7"/>
  <c r="T399" i="7" s="1"/>
  <c r="S811" i="7"/>
  <c r="W385" i="7"/>
  <c r="X385" i="7" s="1"/>
  <c r="W777" i="7"/>
  <c r="X777" i="7" s="1"/>
  <c r="O239" i="7"/>
  <c r="P239" i="7" s="1"/>
  <c r="K898" i="7"/>
  <c r="L898" i="7" s="1"/>
  <c r="O1030" i="7"/>
  <c r="P1030" i="7" s="1"/>
  <c r="K489" i="7"/>
  <c r="W612" i="7"/>
  <c r="K482" i="7"/>
  <c r="L482" i="7" s="1"/>
  <c r="S242" i="7"/>
  <c r="T242" i="7" s="1"/>
  <c r="O624" i="7"/>
  <c r="W169" i="7"/>
  <c r="X169" i="7" s="1"/>
  <c r="O495" i="7"/>
  <c r="K71" i="7"/>
  <c r="L71" i="7" s="1"/>
  <c r="W465" i="7"/>
  <c r="X465" i="7" s="1"/>
  <c r="O378" i="7"/>
  <c r="P378" i="7" s="1"/>
  <c r="O395" i="7"/>
  <c r="P395" i="7" s="1"/>
  <c r="K391" i="7"/>
  <c r="L391" i="7" s="1"/>
  <c r="O422" i="7"/>
  <c r="P422" i="7" s="1"/>
  <c r="K1028" i="7"/>
  <c r="L1028" i="7" s="1"/>
  <c r="S440" i="7"/>
  <c r="T440" i="7" s="1"/>
  <c r="K1038" i="7"/>
  <c r="L1038" i="7"/>
  <c r="K460" i="7"/>
  <c r="L460" i="7" s="1"/>
  <c r="S321" i="7"/>
  <c r="T321" i="7" s="1"/>
  <c r="O454" i="7"/>
  <c r="P454" i="7" s="1"/>
  <c r="S708" i="7"/>
  <c r="K93" i="7"/>
  <c r="L93" i="7" s="1"/>
  <c r="S549" i="7"/>
  <c r="T549" i="7" s="1"/>
  <c r="W189" i="7"/>
  <c r="X189" i="7" s="1"/>
  <c r="K548" i="7"/>
  <c r="L548" i="7" s="1"/>
  <c r="O563" i="7"/>
  <c r="P563" i="7" s="1"/>
  <c r="W785" i="7"/>
  <c r="X785" i="7" s="1"/>
  <c r="K409" i="7"/>
  <c r="L409" i="7" s="1"/>
  <c r="O429" i="7"/>
  <c r="P429" i="7" s="1"/>
  <c r="S1012" i="7"/>
  <c r="T1012" i="7" s="1"/>
  <c r="O926" i="7"/>
  <c r="P926" i="7" s="1"/>
  <c r="K90" i="7"/>
  <c r="L90" i="7" s="1"/>
  <c r="K187" i="7"/>
  <c r="L187" i="7" s="1"/>
  <c r="W440" i="7"/>
  <c r="X440" i="7" s="1"/>
  <c r="W791" i="7"/>
  <c r="O234" i="7"/>
  <c r="P234" i="7" s="1"/>
  <c r="O726" i="7"/>
  <c r="P726" i="7" s="1"/>
  <c r="O306" i="7"/>
  <c r="P306" i="7" s="1"/>
  <c r="S338" i="7"/>
  <c r="T338" i="7" s="1"/>
  <c r="W505" i="7"/>
  <c r="S912" i="7"/>
  <c r="T912" i="7" s="1"/>
  <c r="S940" i="7"/>
  <c r="T940" i="7" s="1"/>
  <c r="W362" i="7"/>
  <c r="X362" i="7" s="1"/>
  <c r="K690" i="7"/>
  <c r="L690" i="7" s="1"/>
  <c r="O996" i="7"/>
  <c r="O517" i="7"/>
  <c r="W932" i="7"/>
  <c r="X932" i="7" s="1"/>
  <c r="O961" i="7"/>
  <c r="P961" i="7" s="1"/>
  <c r="K981" i="7"/>
  <c r="L981" i="7" s="1"/>
  <c r="K248" i="7"/>
  <c r="K827" i="7"/>
  <c r="O854" i="7"/>
  <c r="P854" i="7" s="1"/>
  <c r="K535" i="7"/>
  <c r="O141" i="7"/>
  <c r="P141" i="7" s="1"/>
  <c r="O656" i="7"/>
  <c r="P656" i="7" s="1"/>
  <c r="O165" i="7"/>
  <c r="P165" i="7" s="1"/>
  <c r="O684" i="7"/>
  <c r="P684" i="7" s="1"/>
  <c r="O195" i="7"/>
  <c r="P195" i="7" s="1"/>
  <c r="S567" i="7"/>
  <c r="T567" i="7" s="1"/>
  <c r="S379" i="7"/>
  <c r="T379" i="7" s="1"/>
  <c r="O430" i="7"/>
  <c r="P430" i="7" s="1"/>
  <c r="K622" i="7"/>
  <c r="L622" i="7" s="1"/>
  <c r="S213" i="7"/>
  <c r="T213" i="7" s="1"/>
  <c r="K444" i="7"/>
  <c r="L444" i="7" s="1"/>
  <c r="W642" i="7"/>
  <c r="X642" i="7" s="1"/>
  <c r="W301" i="7"/>
  <c r="X301" i="7" s="1"/>
  <c r="W515" i="7"/>
  <c r="X515" i="7" s="1"/>
  <c r="O146" i="7"/>
  <c r="P146" i="7" s="1"/>
  <c r="O252" i="7"/>
  <c r="O124" i="7"/>
  <c r="P124" i="7" s="1"/>
  <c r="O157" i="7"/>
  <c r="P157" i="7" s="1"/>
  <c r="S429" i="7"/>
  <c r="T429" i="7" s="1"/>
  <c r="S1049" i="7"/>
  <c r="K330" i="7"/>
  <c r="L330" i="7"/>
  <c r="O843" i="7"/>
  <c r="P843" i="7" s="1"/>
  <c r="S511" i="7"/>
  <c r="T511" i="7" s="1"/>
  <c r="S350" i="7"/>
  <c r="W487" i="7"/>
  <c r="X487" i="7" s="1"/>
  <c r="O914" i="7"/>
  <c r="S533" i="7"/>
  <c r="O932" i="7"/>
  <c r="P932" i="7" s="1"/>
  <c r="O493" i="7"/>
  <c r="W762" i="7"/>
  <c r="X762" i="7" s="1"/>
  <c r="S97" i="7"/>
  <c r="T97" i="7" s="1"/>
  <c r="S1004" i="7"/>
  <c r="T1004" i="7"/>
  <c r="S453" i="7"/>
  <c r="T453" i="7" s="1"/>
  <c r="S814" i="7"/>
  <c r="T814" i="7" s="1"/>
  <c r="S739" i="7"/>
  <c r="T739" i="7" s="1"/>
  <c r="W339" i="7"/>
  <c r="X339" i="7" s="1"/>
  <c r="W876" i="7"/>
  <c r="X876" i="7" s="1"/>
  <c r="S555" i="7"/>
  <c r="T555" i="7" s="1"/>
  <c r="W306" i="7"/>
  <c r="X306" i="7" s="1"/>
  <c r="K522" i="7"/>
  <c r="L522" i="7" s="1"/>
  <c r="M522" i="7" s="1"/>
  <c r="K977" i="7"/>
  <c r="L977" i="7" s="1"/>
  <c r="W568" i="7"/>
  <c r="X568" i="7" s="1"/>
  <c r="S925" i="7"/>
  <c r="T925" i="7" s="1"/>
  <c r="O635" i="7"/>
  <c r="P635" i="7"/>
  <c r="O158" i="7"/>
  <c r="P158" i="7" s="1"/>
  <c r="W961" i="7"/>
  <c r="X961" i="7" s="1"/>
  <c r="O292" i="7"/>
  <c r="P292" i="7" s="1"/>
  <c r="K571" i="7"/>
  <c r="L571" i="7"/>
  <c r="O373" i="7"/>
  <c r="P373" i="7" s="1"/>
  <c r="W951" i="7"/>
  <c r="X951" i="7" s="1"/>
  <c r="K407" i="7"/>
  <c r="L407" i="7" s="1"/>
  <c r="O865" i="7"/>
  <c r="P865" i="7" s="1"/>
  <c r="O675" i="7"/>
  <c r="P675" i="7" s="1"/>
  <c r="W1006" i="7"/>
  <c r="X1006" i="7" s="1"/>
  <c r="O897" i="7"/>
  <c r="P897" i="7" s="1"/>
  <c r="O333" i="7"/>
  <c r="P333" i="7" s="1"/>
  <c r="O452" i="7"/>
  <c r="P452" i="7" s="1"/>
  <c r="K779" i="7"/>
  <c r="L779" i="7" s="1"/>
  <c r="O289" i="7"/>
  <c r="P289" i="7" s="1"/>
  <c r="S552" i="7"/>
  <c r="T552" i="7"/>
  <c r="K74" i="7"/>
  <c r="L74" i="7" s="1"/>
  <c r="O743" i="7"/>
  <c r="P743" i="7" s="1"/>
  <c r="K478" i="7"/>
  <c r="L478" i="7" s="1"/>
  <c r="K142" i="7"/>
  <c r="L142" i="7"/>
  <c r="O208" i="7"/>
  <c r="S298" i="7"/>
  <c r="O724" i="7"/>
  <c r="P724" i="7"/>
  <c r="W498" i="7"/>
  <c r="X498" i="7" s="1"/>
  <c r="W784" i="7"/>
  <c r="X784" i="7" s="1"/>
  <c r="S91" i="7"/>
  <c r="T91" i="7" s="1"/>
  <c r="S231" i="7"/>
  <c r="T231" i="7" s="1"/>
  <c r="W449" i="7"/>
  <c r="X449" i="7" s="1"/>
  <c r="W210" i="7"/>
  <c r="X210" i="7" s="1"/>
  <c r="S911" i="7"/>
  <c r="T911" i="7" s="1"/>
  <c r="W211" i="7"/>
  <c r="X211" i="7" s="1"/>
  <c r="S696" i="7"/>
  <c r="T696" i="7" s="1"/>
  <c r="S881" i="7"/>
  <c r="T881" i="7" s="1"/>
  <c r="W254" i="7"/>
  <c r="X254" i="7" s="1"/>
  <c r="W737" i="7"/>
  <c r="X737" i="7"/>
  <c r="W589" i="7"/>
  <c r="X589" i="7" s="1"/>
  <c r="K881" i="7"/>
  <c r="L881" i="7" s="1"/>
  <c r="K401" i="7"/>
  <c r="L401" i="7" s="1"/>
  <c r="W1033" i="7"/>
  <c r="X1033" i="7"/>
  <c r="W947" i="7"/>
  <c r="X947" i="7" s="1"/>
  <c r="K441" i="7"/>
  <c r="L441" i="7" s="1"/>
  <c r="K803" i="7"/>
  <c r="S349" i="7"/>
  <c r="T349" i="7" s="1"/>
  <c r="K764" i="7"/>
  <c r="L764" i="7" s="1"/>
  <c r="O681" i="7"/>
  <c r="P681" i="7" s="1"/>
  <c r="W225" i="7"/>
  <c r="X225" i="7" s="1"/>
  <c r="O431" i="7"/>
  <c r="P431" i="7" s="1"/>
  <c r="S212" i="7"/>
  <c r="W1023" i="7"/>
  <c r="X1023" i="7" s="1"/>
  <c r="O324" i="7"/>
  <c r="P324" i="7" s="1"/>
  <c r="K787" i="7"/>
  <c r="K938" i="7"/>
  <c r="L938" i="7" s="1"/>
  <c r="S129" i="7"/>
  <c r="T129" i="7" s="1"/>
  <c r="K689" i="7"/>
  <c r="L689" i="7" s="1"/>
  <c r="O170" i="7"/>
  <c r="P170" i="7" s="1"/>
  <c r="S625" i="7"/>
  <c r="T625" i="7" s="1"/>
  <c r="K80" i="7"/>
  <c r="L80" i="7" s="1"/>
  <c r="O798" i="7"/>
  <c r="P798" i="7" s="1"/>
  <c r="S590" i="7"/>
  <c r="T590" i="7" s="1"/>
  <c r="W123" i="7"/>
  <c r="X123" i="7" s="1"/>
  <c r="O606" i="7"/>
  <c r="P606" i="7" s="1"/>
  <c r="K1044" i="7"/>
  <c r="L1044" i="7" s="1"/>
  <c r="O651" i="7"/>
  <c r="P651" i="7" s="1"/>
  <c r="O1029" i="7"/>
  <c r="P1029" i="7" s="1"/>
  <c r="O480" i="7"/>
  <c r="P480" i="7" s="1"/>
  <c r="S150" i="7"/>
  <c r="T150" i="7" s="1"/>
  <c r="O627" i="7"/>
  <c r="P627" i="7" s="1"/>
  <c r="W154" i="7"/>
  <c r="X154" i="7" s="1"/>
  <c r="O1041" i="7"/>
  <c r="P1041" i="7" s="1"/>
  <c r="O211" i="7"/>
  <c r="W884" i="7"/>
  <c r="X884" i="7" s="1"/>
  <c r="W179" i="7"/>
  <c r="X179" i="7" s="1"/>
  <c r="Y179" i="7" s="1"/>
  <c r="K95" i="7"/>
  <c r="L95" i="7" s="1"/>
  <c r="S259" i="7"/>
  <c r="T259" i="7" s="1"/>
  <c r="S411" i="7"/>
  <c r="T411" i="7" s="1"/>
  <c r="K802" i="7"/>
  <c r="L802" i="7" s="1"/>
  <c r="W697" i="7"/>
  <c r="X697" i="7"/>
  <c r="W170" i="7"/>
  <c r="X170" i="7" s="1"/>
  <c r="K1018" i="7"/>
  <c r="L1018" i="7" s="1"/>
  <c r="M1018" i="7" s="1"/>
  <c r="S531" i="7"/>
  <c r="O886" i="7"/>
  <c r="P886" i="7" s="1"/>
  <c r="S646" i="7"/>
  <c r="K97" i="7"/>
  <c r="L97" i="7" s="1"/>
  <c r="O459" i="7"/>
  <c r="P459" i="7" s="1"/>
  <c r="K154" i="7"/>
  <c r="L154" i="7" s="1"/>
  <c r="W725" i="7"/>
  <c r="X725" i="7" s="1"/>
  <c r="W68" i="7"/>
  <c r="X68" i="7" s="1"/>
  <c r="W943" i="7"/>
  <c r="K695" i="7"/>
  <c r="L695" i="7" s="1"/>
  <c r="S98" i="7"/>
  <c r="T98" i="7" s="1"/>
  <c r="S746" i="7"/>
  <c r="W161" i="7"/>
  <c r="X161" i="7"/>
  <c r="W437" i="7"/>
  <c r="X437" i="7" s="1"/>
  <c r="S247" i="7"/>
  <c r="T247" i="7" s="1"/>
  <c r="O673" i="7"/>
  <c r="P673" i="7" s="1"/>
  <c r="S124" i="7"/>
  <c r="T124" i="7" s="1"/>
  <c r="O737" i="7"/>
  <c r="P737" i="7" s="1"/>
  <c r="S68" i="7"/>
  <c r="T68" i="7" s="1"/>
  <c r="K311" i="7"/>
  <c r="L311" i="7" s="1"/>
  <c r="O432" i="7"/>
  <c r="P432" i="7"/>
  <c r="K1034" i="7"/>
  <c r="L1034" i="7" s="1"/>
  <c r="K242" i="7"/>
  <c r="L242" i="7" s="1"/>
  <c r="W379" i="7"/>
  <c r="X379" i="7" s="1"/>
  <c r="W1010" i="7"/>
  <c r="X1010" i="7" s="1"/>
  <c r="W584" i="7"/>
  <c r="X584" i="7" s="1"/>
  <c r="O965" i="7"/>
  <c r="P965" i="7" s="1"/>
  <c r="W657" i="7"/>
  <c r="X657" i="7" s="1"/>
  <c r="O142" i="7"/>
  <c r="P142" i="7" s="1"/>
  <c r="R142" i="7" s="1"/>
  <c r="W993" i="7"/>
  <c r="X993" i="7" s="1"/>
  <c r="S398" i="7"/>
  <c r="T398" i="7"/>
  <c r="W674" i="7"/>
  <c r="X674" i="7" s="1"/>
  <c r="K711" i="7"/>
  <c r="L711" i="7" s="1"/>
  <c r="W732" i="7"/>
  <c r="X732" i="7" s="1"/>
  <c r="K736" i="7"/>
  <c r="W896" i="7"/>
  <c r="O440" i="7"/>
  <c r="P440" i="7" s="1"/>
  <c r="W863" i="7"/>
  <c r="X863" i="7"/>
  <c r="K135" i="7"/>
  <c r="L135" i="7" s="1"/>
  <c r="O1033" i="7"/>
  <c r="P1033" i="7" s="1"/>
  <c r="R1033" i="7" s="1"/>
  <c r="O339" i="7"/>
  <c r="P339" i="7" s="1"/>
  <c r="K152" i="7"/>
  <c r="L152" i="7" s="1"/>
  <c r="K371" i="7"/>
  <c r="L371" i="7" s="1"/>
  <c r="O1011" i="7"/>
  <c r="P1011" i="7" s="1"/>
  <c r="S451" i="7"/>
  <c r="T451" i="7" s="1"/>
  <c r="S469" i="7"/>
  <c r="T469" i="7"/>
  <c r="W160" i="7"/>
  <c r="X160" i="7" s="1"/>
  <c r="W207" i="7"/>
  <c r="X207" i="7" s="1"/>
  <c r="O618" i="7"/>
  <c r="W807" i="7"/>
  <c r="O857" i="7"/>
  <c r="P857" i="7" s="1"/>
  <c r="W875" i="7"/>
  <c r="X875" i="7" s="1"/>
  <c r="O343" i="7"/>
  <c r="P343" i="7" s="1"/>
  <c r="S647" i="7"/>
  <c r="T647" i="7" s="1"/>
  <c r="S132" i="7"/>
  <c r="T132" i="7" s="1"/>
  <c r="W534" i="7"/>
  <c r="X534" i="7" s="1"/>
  <c r="O646" i="7"/>
  <c r="P646" i="7"/>
  <c r="W297" i="7"/>
  <c r="X297" i="7" s="1"/>
  <c r="K838" i="7"/>
  <c r="L838" i="7" s="1"/>
  <c r="S471" i="7"/>
  <c r="W778" i="7"/>
  <c r="X778" i="7" s="1"/>
  <c r="W422" i="7"/>
  <c r="X422" i="7" s="1"/>
  <c r="W1043" i="7"/>
  <c r="X1043" i="7" s="1"/>
  <c r="K684" i="7"/>
  <c r="W1014" i="7"/>
  <c r="X1014" i="7" s="1"/>
  <c r="K411" i="7"/>
  <c r="L411" i="7" s="1"/>
  <c r="K809" i="7"/>
  <c r="L809" i="7" s="1"/>
  <c r="S728" i="7"/>
  <c r="W431" i="7"/>
  <c r="X431" i="7" s="1"/>
  <c r="O553" i="7"/>
  <c r="K934" i="7"/>
  <c r="L934" i="7" s="1"/>
  <c r="S587" i="7"/>
  <c r="T587" i="7" s="1"/>
  <c r="W296" i="7"/>
  <c r="W444" i="7"/>
  <c r="X444" i="7" s="1"/>
  <c r="K290" i="7"/>
  <c r="L290" i="7" s="1"/>
  <c r="O1023" i="7"/>
  <c r="P1023" i="7" s="1"/>
  <c r="W590" i="7"/>
  <c r="X590" i="7" s="1"/>
  <c r="S580" i="7"/>
  <c r="T580" i="7" s="1"/>
  <c r="K853" i="7"/>
  <c r="K909" i="7"/>
  <c r="L909" i="7" s="1"/>
  <c r="K560" i="7"/>
  <c r="L560" i="7" s="1"/>
  <c r="K973" i="7"/>
  <c r="L973" i="7" s="1"/>
  <c r="O797" i="7"/>
  <c r="P797" i="7" s="1"/>
  <c r="W806" i="7"/>
  <c r="X806" i="7" s="1"/>
  <c r="W571" i="7"/>
  <c r="X571" i="7" s="1"/>
  <c r="K63" i="7"/>
  <c r="L63" i="7" s="1"/>
  <c r="S435" i="7"/>
  <c r="T435" i="7" s="1"/>
  <c r="W802" i="7"/>
  <c r="X802" i="7" s="1"/>
  <c r="K169" i="7"/>
  <c r="L169" i="7" s="1"/>
  <c r="W315" i="7"/>
  <c r="X315" i="7" s="1"/>
  <c r="S846" i="7"/>
  <c r="T846" i="7" s="1"/>
  <c r="S901" i="7"/>
  <c r="T901" i="7" s="1"/>
  <c r="W255" i="7"/>
  <c r="X255" i="7" s="1"/>
  <c r="O245" i="7"/>
  <c r="P245" i="7" s="1"/>
  <c r="K255" i="7"/>
  <c r="L255" i="7" s="1"/>
  <c r="S819" i="7"/>
  <c r="K280" i="7"/>
  <c r="L280" i="7" s="1"/>
  <c r="K616" i="7"/>
  <c r="L616" i="7" s="1"/>
  <c r="O832" i="7"/>
  <c r="P832" i="7" s="1"/>
  <c r="W400" i="7"/>
  <c r="X400" i="7" s="1"/>
  <c r="S433" i="7"/>
  <c r="T433" i="7" s="1"/>
  <c r="K319" i="7"/>
  <c r="L319" i="7" s="1"/>
  <c r="S114" i="7"/>
  <c r="T114" i="7" s="1"/>
  <c r="O918" i="7"/>
  <c r="P918" i="7" s="1"/>
  <c r="S236" i="7"/>
  <c r="W190" i="7"/>
  <c r="X190" i="7" s="1"/>
  <c r="O769" i="7"/>
  <c r="P769" i="7" s="1"/>
  <c r="W727" i="7"/>
  <c r="X727" i="7" s="1"/>
  <c r="K252" i="7"/>
  <c r="O457" i="7"/>
  <c r="P457" i="7" s="1"/>
  <c r="S1045" i="7"/>
  <c r="T1045" i="7" s="1"/>
  <c r="W949" i="7"/>
  <c r="X949" i="7" s="1"/>
  <c r="W221" i="7"/>
  <c r="X221" i="7" s="1"/>
  <c r="S1025" i="7"/>
  <c r="T1025" i="7" s="1"/>
  <c r="O593" i="7"/>
  <c r="P593" i="7" s="1"/>
  <c r="O82" i="7"/>
  <c r="P82" i="7" s="1"/>
  <c r="O706" i="7"/>
  <c r="W153" i="7"/>
  <c r="X153" i="7" s="1"/>
  <c r="Z153" i="7" s="1"/>
  <c r="S255" i="7"/>
  <c r="T255" i="7" s="1"/>
  <c r="W257" i="7"/>
  <c r="X257" i="7" s="1"/>
  <c r="S489" i="7"/>
  <c r="T489" i="7" s="1"/>
  <c r="K624" i="7"/>
  <c r="K1030" i="7"/>
  <c r="L1030" i="7" s="1"/>
  <c r="K662" i="7"/>
  <c r="L662" i="7" s="1"/>
  <c r="O669" i="7"/>
  <c r="P669" i="7" s="1"/>
  <c r="S588" i="7"/>
  <c r="T588" i="7" s="1"/>
  <c r="O233" i="7"/>
  <c r="P233" i="7" s="1"/>
  <c r="O927" i="7"/>
  <c r="P927" i="7" s="1"/>
  <c r="S100" i="7"/>
  <c r="T100" i="7" s="1"/>
  <c r="O849" i="7"/>
  <c r="P849" i="7" s="1"/>
  <c r="S656" i="7"/>
  <c r="K374" i="7"/>
  <c r="L374" i="7" s="1"/>
  <c r="W1055" i="7"/>
  <c r="O598" i="7"/>
  <c r="P598" i="7" s="1"/>
  <c r="K395" i="7"/>
  <c r="L395" i="7" s="1"/>
  <c r="W981" i="7"/>
  <c r="X981" i="7" s="1"/>
  <c r="S644" i="7"/>
  <c r="T644" i="7" s="1"/>
  <c r="O708" i="7"/>
  <c r="P708" i="7" s="1"/>
  <c r="S642" i="7"/>
  <c r="T642" i="7" s="1"/>
  <c r="O236" i="7"/>
  <c r="P236" i="7" s="1"/>
  <c r="W550" i="7"/>
  <c r="X550" i="7" s="1"/>
  <c r="K243" i="7"/>
  <c r="L243" i="7" s="1"/>
  <c r="W321" i="7"/>
  <c r="X321" i="7" s="1"/>
  <c r="S974" i="7"/>
  <c r="T974" i="7" s="1"/>
  <c r="O778" i="7"/>
  <c r="P778" i="7" s="1"/>
  <c r="K1035" i="7"/>
  <c r="L1035" i="7" s="1"/>
  <c r="S904" i="7"/>
  <c r="T904" i="7" s="1"/>
  <c r="O950" i="7"/>
  <c r="K448" i="7"/>
  <c r="L448" i="7" s="1"/>
  <c r="K200" i="7"/>
  <c r="L200" i="7" s="1"/>
  <c r="K240" i="7"/>
  <c r="L240" i="7" s="1"/>
  <c r="N240" i="7" s="1"/>
  <c r="S177" i="7"/>
  <c r="T177" i="7" s="1"/>
  <c r="S854" i="7"/>
  <c r="T854" i="7" s="1"/>
  <c r="K706" i="7"/>
  <c r="L706" i="7" s="1"/>
  <c r="K265" i="7"/>
  <c r="L265" i="7"/>
  <c r="W482" i="7"/>
  <c r="X482" i="7" s="1"/>
  <c r="K888" i="7"/>
  <c r="L888" i="7" s="1"/>
  <c r="K847" i="7"/>
  <c r="O761" i="7"/>
  <c r="S79" i="7"/>
  <c r="T79" i="7" s="1"/>
  <c r="K343" i="7"/>
  <c r="L343" i="7" s="1"/>
  <c r="O96" i="7"/>
  <c r="P96" i="7"/>
  <c r="W726" i="7"/>
  <c r="X726" i="7" s="1"/>
  <c r="K79" i="7"/>
  <c r="L79" i="7" s="1"/>
  <c r="S362" i="7"/>
  <c r="T362" i="7" s="1"/>
  <c r="O683" i="7"/>
  <c r="P683" i="7" s="1"/>
  <c r="W331" i="7"/>
  <c r="X331" i="7" s="1"/>
  <c r="O496" i="7"/>
  <c r="P496" i="7" s="1"/>
  <c r="W521" i="7"/>
  <c r="W370" i="7"/>
  <c r="X370" i="7" s="1"/>
  <c r="S851" i="7"/>
  <c r="T851" i="7" s="1"/>
  <c r="K527" i="7"/>
  <c r="W384" i="7"/>
  <c r="X384" i="7" s="1"/>
  <c r="K634" i="7"/>
  <c r="K751" i="7"/>
  <c r="L751" i="7" s="1"/>
  <c r="S131" i="7"/>
  <c r="T131" i="7" s="1"/>
  <c r="O451" i="7"/>
  <c r="P451" i="7" s="1"/>
  <c r="W1029" i="7"/>
  <c r="X1029" i="7" s="1"/>
  <c r="W598" i="7"/>
  <c r="X598" i="7" s="1"/>
  <c r="K356" i="7"/>
  <c r="L356" i="7" s="1"/>
  <c r="K177" i="7"/>
  <c r="L177" i="7" s="1"/>
  <c r="K1040" i="7"/>
  <c r="L1040" i="7" s="1"/>
  <c r="O719" i="7"/>
  <c r="P719" i="7" s="1"/>
  <c r="O863" i="7"/>
  <c r="P863" i="7" s="1"/>
  <c r="O805" i="7"/>
  <c r="P805" i="7" s="1"/>
  <c r="K781" i="7"/>
  <c r="L781" i="7" s="1"/>
  <c r="K145" i="7"/>
  <c r="L145" i="7" s="1"/>
  <c r="S964" i="7"/>
  <c r="K824" i="7"/>
  <c r="L824" i="7" s="1"/>
  <c r="W523" i="7"/>
  <c r="O151" i="7"/>
  <c r="P151" i="7" s="1"/>
  <c r="S430" i="7"/>
  <c r="T430" i="7" s="1"/>
  <c r="S909" i="7"/>
  <c r="T909" i="7" s="1"/>
  <c r="O304" i="7"/>
  <c r="P304" i="7" s="1"/>
  <c r="O771" i="7"/>
  <c r="K703" i="7"/>
  <c r="L703" i="7" s="1"/>
  <c r="O808" i="7"/>
  <c r="P808" i="7" s="1"/>
  <c r="O415" i="7"/>
  <c r="P415" i="7" s="1"/>
  <c r="K606" i="7"/>
  <c r="L606" i="7" s="1"/>
  <c r="S836" i="7"/>
  <c r="T836" i="7"/>
  <c r="W162" i="7"/>
  <c r="X162" i="7" s="1"/>
  <c r="O300" i="7"/>
  <c r="S267" i="7"/>
  <c r="T267" i="7" s="1"/>
  <c r="O97" i="7"/>
  <c r="P97" i="7" s="1"/>
  <c r="S643" i="7"/>
  <c r="T643" i="7" s="1"/>
  <c r="K637" i="7"/>
  <c r="L637" i="7" s="1"/>
  <c r="S849" i="7"/>
  <c r="T849" i="7" s="1"/>
  <c r="S967" i="7"/>
  <c r="T967" i="7" s="1"/>
  <c r="K108" i="7"/>
  <c r="L108" i="7" s="1"/>
  <c r="O434" i="7"/>
  <c r="P434" i="7" s="1"/>
  <c r="W100" i="7"/>
  <c r="X100" i="7" s="1"/>
  <c r="W135" i="7"/>
  <c r="X135" i="7" s="1"/>
  <c r="O670" i="7"/>
  <c r="O133" i="7"/>
  <c r="P133" i="7" s="1"/>
  <c r="K388" i="7"/>
  <c r="L388" i="7" s="1"/>
  <c r="S400" i="7"/>
  <c r="T400" i="7" s="1"/>
  <c r="W404" i="7"/>
  <c r="X404" i="7" s="1"/>
  <c r="O845" i="7"/>
  <c r="P845" i="7" s="1"/>
  <c r="W739" i="7"/>
  <c r="X739" i="7" s="1"/>
  <c r="K551" i="7"/>
  <c r="L551" i="7"/>
  <c r="W986" i="7"/>
  <c r="X986" i="7" s="1"/>
  <c r="O974" i="7"/>
  <c r="W543" i="7"/>
  <c r="X543" i="7" s="1"/>
  <c r="K963" i="7"/>
  <c r="L963" i="7" s="1"/>
  <c r="W990" i="7"/>
  <c r="K539" i="7"/>
  <c r="K1024" i="7"/>
  <c r="L1024" i="7" s="1"/>
  <c r="O916" i="7"/>
  <c r="P916" i="7" s="1"/>
  <c r="S537" i="7"/>
  <c r="K679" i="7"/>
  <c r="L679" i="7" s="1"/>
  <c r="W531" i="7"/>
  <c r="W173" i="7"/>
  <c r="X173" i="7" s="1"/>
  <c r="K359" i="7"/>
  <c r="L359" i="7" s="1"/>
  <c r="S447" i="7"/>
  <c r="T447" i="7" s="1"/>
  <c r="K1020" i="7"/>
  <c r="S877" i="7"/>
  <c r="T877" i="7" s="1"/>
  <c r="K270" i="7"/>
  <c r="K757" i="7"/>
  <c r="L757" i="7" s="1"/>
  <c r="O119" i="7"/>
  <c r="P119" i="7" s="1"/>
  <c r="S551" i="7"/>
  <c r="S639" i="7"/>
  <c r="T639" i="7" s="1"/>
  <c r="S84" i="7"/>
  <c r="T84" i="7" s="1"/>
  <c r="S390" i="7"/>
  <c r="T390" i="7" s="1"/>
  <c r="W659" i="7"/>
  <c r="X659" i="7" s="1"/>
  <c r="O199" i="7"/>
  <c r="W828" i="7"/>
  <c r="X828" i="7" s="1"/>
  <c r="S680" i="7"/>
  <c r="T680" i="7" s="1"/>
  <c r="W166" i="7"/>
  <c r="X166" i="7" s="1"/>
  <c r="W897" i="7"/>
  <c r="X897" i="7" s="1"/>
  <c r="W710" i="7"/>
  <c r="K663" i="7"/>
  <c r="L663" i="7" s="1"/>
  <c r="W625" i="7"/>
  <c r="X625" i="7" s="1"/>
  <c r="S557" i="7"/>
  <c r="T557" i="7" s="1"/>
  <c r="S272" i="7"/>
  <c r="T272" i="7" s="1"/>
  <c r="K776" i="7"/>
  <c r="L776" i="7" s="1"/>
  <c r="W746" i="7"/>
  <c r="X746" i="7" s="1"/>
  <c r="K782" i="7"/>
  <c r="L782" i="7" s="1"/>
  <c r="K64" i="7"/>
  <c r="L64" i="7" s="1"/>
  <c r="S69" i="7"/>
  <c r="T69" i="7" s="1"/>
  <c r="S187" i="7"/>
  <c r="T187" i="7" s="1"/>
  <c r="S729" i="7"/>
  <c r="T729" i="7" s="1"/>
  <c r="W730" i="7"/>
  <c r="X730" i="7" s="1"/>
  <c r="W429" i="7"/>
  <c r="X429" i="7" s="1"/>
  <c r="S621" i="7"/>
  <c r="T621" i="7" s="1"/>
  <c r="O280" i="7"/>
  <c r="K341" i="7"/>
  <c r="L341" i="7" s="1"/>
  <c r="S689" i="7"/>
  <c r="T689" i="7" s="1"/>
  <c r="W891" i="7"/>
  <c r="X891" i="7" s="1"/>
  <c r="W382" i="7"/>
  <c r="X382" i="7" s="1"/>
  <c r="W1038" i="7"/>
  <c r="X1038" i="7" s="1"/>
  <c r="K494" i="7"/>
  <c r="L494" i="7" s="1"/>
  <c r="S824" i="7"/>
  <c r="T824" i="7" s="1"/>
  <c r="K681" i="7"/>
  <c r="L681" i="7" s="1"/>
  <c r="W107" i="7"/>
  <c r="X107" i="7" s="1"/>
  <c r="W96" i="7"/>
  <c r="X96" i="7" s="1"/>
  <c r="K712" i="7"/>
  <c r="L712" i="7" s="1"/>
  <c r="W67" i="7"/>
  <c r="X67" i="7" s="1"/>
  <c r="S1015" i="7"/>
  <c r="T1015" i="7" s="1"/>
  <c r="W353" i="7"/>
  <c r="X353" i="7" s="1"/>
  <c r="K778" i="7"/>
  <c r="L778" i="7" s="1"/>
  <c r="O145" i="7"/>
  <c r="P145" i="7" s="1"/>
  <c r="W975" i="7"/>
  <c r="X975" i="7" s="1"/>
  <c r="W409" i="7"/>
  <c r="X409" i="7" s="1"/>
  <c r="K1050" i="7"/>
  <c r="L1050" i="7" s="1"/>
  <c r="O194" i="7"/>
  <c r="P194" i="7" s="1"/>
  <c r="K131" i="7"/>
  <c r="L131" i="7" s="1"/>
  <c r="W694" i="7"/>
  <c r="K538" i="7"/>
  <c r="L538" i="7" s="1"/>
  <c r="S576" i="7"/>
  <c r="T576" i="7" s="1"/>
  <c r="S240" i="7"/>
  <c r="W814" i="7"/>
  <c r="X814" i="7" s="1"/>
  <c r="W155" i="7"/>
  <c r="X155" i="7" s="1"/>
  <c r="W917" i="7"/>
  <c r="X917" i="7" s="1"/>
  <c r="W758" i="7"/>
  <c r="X758" i="7" s="1"/>
  <c r="K578" i="7"/>
  <c r="L578" i="7" s="1"/>
  <c r="K559" i="7"/>
  <c r="L559" i="7" s="1"/>
  <c r="K744" i="7"/>
  <c r="W390" i="7"/>
  <c r="X390" i="7"/>
  <c r="W691" i="7"/>
  <c r="X691" i="7" s="1"/>
  <c r="W126" i="7"/>
  <c r="X126" i="7" s="1"/>
  <c r="O838" i="7"/>
  <c r="P838" i="7" s="1"/>
  <c r="O231" i="7"/>
  <c r="P231" i="7" s="1"/>
  <c r="S961" i="7"/>
  <c r="T961" i="7" s="1"/>
  <c r="W913" i="7"/>
  <c r="X913" i="7" s="1"/>
  <c r="W268" i="7"/>
  <c r="X268" i="7" s="1"/>
  <c r="K454" i="7"/>
  <c r="L454" i="7" s="1"/>
  <c r="O1032" i="7"/>
  <c r="P1032" i="7" s="1"/>
  <c r="S930" i="7"/>
  <c r="O956" i="7"/>
  <c r="K844" i="7"/>
  <c r="L844" i="7" s="1"/>
  <c r="S545" i="7"/>
  <c r="K398" i="7"/>
  <c r="L398" i="7" s="1"/>
  <c r="K596" i="7"/>
  <c r="O384" i="7"/>
  <c r="P384" i="7" s="1"/>
  <c r="W282" i="7"/>
  <c r="X282" i="7" s="1"/>
  <c r="S670" i="7"/>
  <c r="T670" i="7"/>
  <c r="W818" i="7"/>
  <c r="X818" i="7" s="1"/>
  <c r="S857" i="7"/>
  <c r="T857" i="7" s="1"/>
  <c r="W988" i="7"/>
  <c r="X988" i="7" s="1"/>
  <c r="W199" i="7"/>
  <c r="K1032" i="7"/>
  <c r="L1032" i="7" s="1"/>
  <c r="W1005" i="7"/>
  <c r="W687" i="7"/>
  <c r="X687" i="7" s="1"/>
  <c r="O741" i="7"/>
  <c r="P741" i="7" s="1"/>
  <c r="O877" i="7"/>
  <c r="P877" i="7" s="1"/>
  <c r="W1025" i="7"/>
  <c r="X1025" i="7" s="1"/>
  <c r="W147" i="7"/>
  <c r="X147" i="7" s="1"/>
  <c r="S232" i="7"/>
  <c r="T232" i="7"/>
  <c r="S444" i="7"/>
  <c r="T444" i="7" s="1"/>
  <c r="W906" i="7"/>
  <c r="O204" i="7"/>
  <c r="P204" i="7" s="1"/>
  <c r="O330" i="7"/>
  <c r="P330" i="7" s="1"/>
  <c r="O712" i="7"/>
  <c r="O478" i="7"/>
  <c r="P478" i="7" s="1"/>
  <c r="K487" i="7"/>
  <c r="K740" i="7"/>
  <c r="W812" i="7"/>
  <c r="X812" i="7" s="1"/>
  <c r="S727" i="7"/>
  <c r="T727" i="7" s="1"/>
  <c r="K1039" i="7"/>
  <c r="L1039" i="7" s="1"/>
  <c r="K274" i="7"/>
  <c r="L274" i="7" s="1"/>
  <c r="S178" i="7"/>
  <c r="T178" i="7"/>
  <c r="O183" i="7"/>
  <c r="P183" i="7" s="1"/>
  <c r="S636" i="7"/>
  <c r="T636" i="7" s="1"/>
  <c r="W89" i="7"/>
  <c r="X89" i="7" s="1"/>
  <c r="K666" i="7"/>
  <c r="K536" i="7"/>
  <c r="L536" i="7" s="1"/>
  <c r="S674" i="7"/>
  <c r="O220" i="7"/>
  <c r="P220" i="7" s="1"/>
  <c r="W686" i="7"/>
  <c r="X686" i="7" s="1"/>
  <c r="W101" i="7"/>
  <c r="X101" i="7" s="1"/>
  <c r="Y101" i="7" s="1"/>
  <c r="O640" i="7"/>
  <c r="S560" i="7"/>
  <c r="T560" i="7" s="1"/>
  <c r="K66" i="7"/>
  <c r="L66" i="7" s="1"/>
  <c r="O752" i="7"/>
  <c r="P752" i="7" s="1"/>
  <c r="W252" i="7"/>
  <c r="S865" i="7"/>
  <c r="T865" i="7" s="1"/>
  <c r="K774" i="7"/>
  <c r="L774" i="7" s="1"/>
  <c r="W671" i="7"/>
  <c r="X671" i="7" s="1"/>
  <c r="K632" i="7"/>
  <c r="L632" i="7"/>
  <c r="S626" i="7"/>
  <c r="W1053" i="7"/>
  <c r="W466" i="7"/>
  <c r="X466" i="7"/>
  <c r="O901" i="7"/>
  <c r="P901" i="7" s="1"/>
  <c r="O287" i="7"/>
  <c r="P287" i="7" s="1"/>
  <c r="K961" i="7"/>
  <c r="L961" i="7" s="1"/>
  <c r="K584" i="7"/>
  <c r="L584" i="7" s="1"/>
  <c r="S199" i="7"/>
  <c r="T199" i="7" s="1"/>
  <c r="K1021" i="7"/>
  <c r="L1021" i="7" s="1"/>
  <c r="K297" i="7"/>
  <c r="L297" i="7" s="1"/>
  <c r="W789" i="7"/>
  <c r="X789" i="7"/>
  <c r="W378" i="7"/>
  <c r="X378" i="7" s="1"/>
  <c r="W830" i="7"/>
  <c r="X830" i="7" s="1"/>
  <c r="K62" i="7"/>
  <c r="L62" i="7" s="1"/>
  <c r="W925" i="7"/>
  <c r="X925" i="7" s="1"/>
  <c r="S516" i="7"/>
  <c r="T516" i="7" s="1"/>
  <c r="K745" i="7"/>
  <c r="L745" i="7" s="1"/>
  <c r="O963" i="7"/>
  <c r="P963" i="7" s="1"/>
  <c r="S319" i="7"/>
  <c r="T319" i="7"/>
  <c r="W714" i="7"/>
  <c r="X714" i="7" s="1"/>
  <c r="K922" i="7"/>
  <c r="L922" i="7" s="1"/>
  <c r="S209" i="7"/>
  <c r="T209" i="7" s="1"/>
  <c r="K657" i="7"/>
  <c r="L657" i="7" s="1"/>
  <c r="K193" i="7"/>
  <c r="W500" i="7"/>
  <c r="X500" i="7" s="1"/>
  <c r="O566" i="7"/>
  <c r="P566" i="7" s="1"/>
  <c r="O213" i="7"/>
  <c r="P213" i="7" s="1"/>
  <c r="K865" i="7"/>
  <c r="L865" i="7" s="1"/>
  <c r="W288" i="7"/>
  <c r="W992" i="7"/>
  <c r="O345" i="7"/>
  <c r="P345" i="7" s="1"/>
  <c r="O852" i="7"/>
  <c r="P852" i="7" s="1"/>
  <c r="W285" i="7"/>
  <c r="X285" i="7" s="1"/>
  <c r="S772" i="7"/>
  <c r="T772" i="7" s="1"/>
  <c r="S627" i="7"/>
  <c r="T627" i="7" s="1"/>
  <c r="O887" i="7"/>
  <c r="P887" i="7" s="1"/>
  <c r="S794" i="7"/>
  <c r="T794" i="7" s="1"/>
  <c r="W269" i="7"/>
  <c r="X269" i="7" s="1"/>
  <c r="K904" i="7"/>
  <c r="L904" i="7" s="1"/>
  <c r="S606" i="7"/>
  <c r="S117" i="7"/>
  <c r="T117" i="7" s="1"/>
  <c r="O443" i="7"/>
  <c r="P443" i="7" s="1"/>
  <c r="K170" i="7"/>
  <c r="L170" i="7"/>
  <c r="O685" i="7"/>
  <c r="P685" i="7" s="1"/>
  <c r="W84" i="7"/>
  <c r="X84" i="7" s="1"/>
  <c r="W939" i="7"/>
  <c r="K812" i="7"/>
  <c r="L812" i="7" s="1"/>
  <c r="W208" i="7"/>
  <c r="S730" i="7"/>
  <c r="O198" i="7"/>
  <c r="P198" i="7" s="1"/>
  <c r="W854" i="7"/>
  <c r="X854" i="7" s="1"/>
  <c r="S419" i="7"/>
  <c r="T419" i="7" s="1"/>
  <c r="O756" i="7"/>
  <c r="P756" i="7" s="1"/>
  <c r="W719" i="7"/>
  <c r="X719" i="7" s="1"/>
  <c r="S1037" i="7"/>
  <c r="T1037" i="7" s="1"/>
  <c r="K834" i="7"/>
  <c r="L834" i="7" s="1"/>
  <c r="S141" i="7"/>
  <c r="T141" i="7" s="1"/>
  <c r="K924" i="7"/>
  <c r="L924" i="7" s="1"/>
  <c r="W692" i="7"/>
  <c r="X692" i="7" s="1"/>
  <c r="W250" i="7"/>
  <c r="X250" i="7" s="1"/>
  <c r="K572" i="7"/>
  <c r="L572" i="7" s="1"/>
  <c r="O1043" i="7"/>
  <c r="P1043" i="7" s="1"/>
  <c r="K645" i="7"/>
  <c r="L645" i="7" s="1"/>
  <c r="S130" i="7"/>
  <c r="T130" i="7" s="1"/>
  <c r="O856" i="7"/>
  <c r="P856" i="7" s="1"/>
  <c r="W645" i="7"/>
  <c r="X645" i="7" s="1"/>
  <c r="O148" i="7"/>
  <c r="P148" i="7" s="1"/>
  <c r="K266" i="7"/>
  <c r="L266" i="7" s="1"/>
  <c r="O1034" i="7"/>
  <c r="P1034" i="7" s="1"/>
  <c r="K449" i="7"/>
  <c r="L449" i="7" s="1"/>
  <c r="W265" i="7"/>
  <c r="X265" i="7" s="1"/>
  <c r="K615" i="7"/>
  <c r="L615" i="7" s="1"/>
  <c r="W953" i="7"/>
  <c r="X953" i="7" s="1"/>
  <c r="S717" i="7"/>
  <c r="T717" i="7" s="1"/>
  <c r="O118" i="7"/>
  <c r="P118" i="7" s="1"/>
  <c r="O1004" i="7"/>
  <c r="P1004" i="7" s="1"/>
  <c r="W266" i="7"/>
  <c r="X266" i="7" s="1"/>
  <c r="O650" i="7"/>
  <c r="P650" i="7" s="1"/>
  <c r="W1042" i="7"/>
  <c r="X1042" i="7" s="1"/>
  <c r="W277" i="7"/>
  <c r="X277" i="7" s="1"/>
  <c r="S764" i="7"/>
  <c r="T764" i="7" s="1"/>
  <c r="S123" i="7"/>
  <c r="T123" i="7" s="1"/>
  <c r="O1006" i="7"/>
  <c r="P1006" i="7" s="1"/>
  <c r="W425" i="7"/>
  <c r="X425" i="7" s="1"/>
  <c r="O134" i="7"/>
  <c r="P134" i="7" s="1"/>
  <c r="S981" i="7"/>
  <c r="T981" i="7" s="1"/>
  <c r="W473" i="7"/>
  <c r="W614" i="7"/>
  <c r="X614" i="7" s="1"/>
  <c r="W855" i="7"/>
  <c r="W218" i="7"/>
  <c r="X218" i="7" s="1"/>
  <c r="O762" i="7"/>
  <c r="P762" i="7" s="1"/>
  <c r="S296" i="7"/>
  <c r="T296" i="7" s="1"/>
  <c r="O437" i="7"/>
  <c r="P437" i="7" s="1"/>
  <c r="S275" i="7"/>
  <c r="T275" i="7" s="1"/>
  <c r="S1014" i="7"/>
  <c r="T1014" i="7" s="1"/>
  <c r="W536" i="7"/>
  <c r="X536" i="7" s="1"/>
  <c r="K132" i="7"/>
  <c r="L132" i="7" s="1"/>
  <c r="K493" i="7"/>
  <c r="L493" i="7" s="1"/>
  <c r="S910" i="7"/>
  <c r="O536" i="7"/>
  <c r="P536" i="7"/>
  <c r="K905" i="7"/>
  <c r="L905" i="7" s="1"/>
  <c r="W415" i="7"/>
  <c r="X415" i="7" s="1"/>
  <c r="W553" i="7"/>
  <c r="W476" i="7"/>
  <c r="X476" i="7" s="1"/>
  <c r="K102" i="7"/>
  <c r="L102" i="7" s="1"/>
  <c r="O189" i="7"/>
  <c r="W493" i="7"/>
  <c r="X493" i="7" s="1"/>
  <c r="W801" i="7"/>
  <c r="W281" i="7"/>
  <c r="X281" i="7" s="1"/>
  <c r="K336" i="7"/>
  <c r="K933" i="7"/>
  <c r="L933" i="7" s="1"/>
  <c r="K353" i="7"/>
  <c r="L353" i="7" s="1"/>
  <c r="O991" i="7"/>
  <c r="P991" i="7" s="1"/>
  <c r="O607" i="7"/>
  <c r="P607" i="7" s="1"/>
  <c r="K279" i="7"/>
  <c r="L279" i="7"/>
  <c r="O309" i="7"/>
  <c r="P309" i="7" s="1"/>
  <c r="W956" i="7"/>
  <c r="K902" i="7"/>
  <c r="O153" i="7"/>
  <c r="P153" i="7" s="1"/>
  <c r="S922" i="7"/>
  <c r="O438" i="7"/>
  <c r="P438" i="7" s="1"/>
  <c r="K868" i="7"/>
  <c r="L868" i="7" s="1"/>
  <c r="O1028" i="7"/>
  <c r="P1028" i="7" s="1"/>
  <c r="K273" i="7"/>
  <c r="L273" i="7" s="1"/>
  <c r="O801" i="7"/>
  <c r="S986" i="7"/>
  <c r="W599" i="7"/>
  <c r="X599" i="7" s="1"/>
  <c r="K567" i="7"/>
  <c r="L567" i="7" s="1"/>
  <c r="O999" i="7"/>
  <c r="P999" i="7" s="1"/>
  <c r="W718" i="7"/>
  <c r="X718" i="7" s="1"/>
  <c r="O259" i="7"/>
  <c r="P259" i="7" s="1"/>
  <c r="W592" i="7"/>
  <c r="O573" i="7"/>
  <c r="P573" i="7" s="1"/>
  <c r="W530" i="7"/>
  <c r="X530" i="7" s="1"/>
  <c r="O163" i="7"/>
  <c r="P163" i="7" s="1"/>
  <c r="S579" i="7"/>
  <c r="T579" i="7" s="1"/>
  <c r="S726" i="7"/>
  <c r="S458" i="7"/>
  <c r="T458" i="7" s="1"/>
  <c r="S801" i="7"/>
  <c r="T801" i="7" s="1"/>
  <c r="W108" i="7"/>
  <c r="X108" i="7" s="1"/>
  <c r="S769" i="7"/>
  <c r="W752" i="7"/>
  <c r="X752" i="7" s="1"/>
  <c r="W441" i="7"/>
  <c r="X441" i="7" s="1"/>
  <c r="S691" i="7"/>
  <c r="T691" i="7" s="1"/>
  <c r="O780" i="7"/>
  <c r="P780" i="7" s="1"/>
  <c r="K737" i="7"/>
  <c r="L737" i="7" s="1"/>
  <c r="O424" i="7"/>
  <c r="P424" i="7" s="1"/>
  <c r="K1027" i="7"/>
  <c r="L1027" i="7" s="1"/>
  <c r="W849" i="7"/>
  <c r="O977" i="7"/>
  <c r="P977" i="7" s="1"/>
  <c r="K464" i="7"/>
  <c r="L464" i="7" s="1"/>
  <c r="W987" i="7"/>
  <c r="X987" i="7" s="1"/>
  <c r="S194" i="7"/>
  <c r="T194" i="7" s="1"/>
  <c r="O913" i="7"/>
  <c r="P913" i="7" s="1"/>
  <c r="O995" i="7"/>
  <c r="P995" i="7" s="1"/>
  <c r="S295" i="7"/>
  <c r="T295" i="7" s="1"/>
  <c r="K929" i="7"/>
  <c r="L929" i="7" s="1"/>
  <c r="O1047" i="7"/>
  <c r="S211" i="7"/>
  <c r="T211" i="7" s="1"/>
  <c r="W978" i="7"/>
  <c r="X978" i="7"/>
  <c r="K109" i="7"/>
  <c r="L109" i="7" s="1"/>
  <c r="K250" i="7"/>
  <c r="L250" i="7" s="1"/>
  <c r="O679" i="7"/>
  <c r="P679" i="7" s="1"/>
  <c r="K599" i="7"/>
  <c r="L599" i="7" s="1"/>
  <c r="S703" i="7"/>
  <c r="T703" i="7" s="1"/>
  <c r="W369" i="7"/>
  <c r="X369" i="7" s="1"/>
  <c r="O1053" i="7"/>
  <c r="O222" i="7"/>
  <c r="P222" i="7" s="1"/>
  <c r="K313" i="7"/>
  <c r="L313" i="7" s="1"/>
  <c r="O400" i="7"/>
  <c r="P400" i="7" s="1"/>
  <c r="K459" i="7"/>
  <c r="L459" i="7" s="1"/>
  <c r="O391" i="7"/>
  <c r="P391" i="7" s="1"/>
  <c r="K658" i="7"/>
  <c r="L658" i="7" s="1"/>
  <c r="S313" i="7"/>
  <c r="T313" i="7" s="1"/>
  <c r="K644" i="7"/>
  <c r="O765" i="7"/>
  <c r="P765" i="7" s="1"/>
  <c r="W872" i="7"/>
  <c r="X872" i="7" s="1"/>
  <c r="S64" i="7"/>
  <c r="T64" i="7" s="1"/>
  <c r="O791" i="7"/>
  <c r="K1042" i="7"/>
  <c r="L1042" i="7" s="1"/>
  <c r="S958" i="7"/>
  <c r="T958" i="7" s="1"/>
  <c r="K948" i="7"/>
  <c r="L948" i="7" s="1"/>
  <c r="S938" i="7"/>
  <c r="T938" i="7" s="1"/>
  <c r="K878" i="7"/>
  <c r="L878" i="7" s="1"/>
  <c r="K547" i="7"/>
  <c r="L547" i="7" s="1"/>
  <c r="O556" i="7"/>
  <c r="P556" i="7" s="1"/>
  <c r="S853" i="7"/>
  <c r="T853" i="7" s="1"/>
  <c r="K423" i="7"/>
  <c r="L423" i="7" s="1"/>
  <c r="S874" i="7"/>
  <c r="S371" i="7"/>
  <c r="T371" i="7" s="1"/>
  <c r="K557" i="7"/>
  <c r="L557" i="7" s="1"/>
  <c r="K351" i="7"/>
  <c r="L351" i="7" s="1"/>
  <c r="O320" i="7"/>
  <c r="O787" i="7"/>
  <c r="P787" i="7" s="1"/>
  <c r="K673" i="7"/>
  <c r="L673" i="7" s="1"/>
  <c r="S302" i="7"/>
  <c r="T302" i="7" s="1"/>
  <c r="O811" i="7"/>
  <c r="P811" i="7" s="1"/>
  <c r="O325" i="7"/>
  <c r="P325" i="7" s="1"/>
  <c r="S364" i="7"/>
  <c r="T364" i="7" s="1"/>
  <c r="S347" i="7"/>
  <c r="T347" i="7" s="1"/>
  <c r="W562" i="7"/>
  <c r="X562" i="7" s="1"/>
  <c r="K427" i="7"/>
  <c r="L427" i="7" s="1"/>
  <c r="W397" i="7"/>
  <c r="X397" i="7" s="1"/>
  <c r="K345" i="7"/>
  <c r="L345" i="7" s="1"/>
  <c r="S565" i="7"/>
  <c r="T565" i="7" s="1"/>
  <c r="O1051" i="7"/>
  <c r="P1051" i="7" s="1"/>
  <c r="K585" i="7"/>
  <c r="L585" i="7" s="1"/>
  <c r="O1045" i="7"/>
  <c r="S614" i="7"/>
  <c r="S409" i="7"/>
  <c r="T409" i="7" s="1"/>
  <c r="S598" i="7"/>
  <c r="T598" i="7" s="1"/>
  <c r="O868" i="7"/>
  <c r="P868" i="7" s="1"/>
  <c r="S151" i="7"/>
  <c r="T151" i="7" s="1"/>
  <c r="K777" i="7"/>
  <c r="O485" i="7"/>
  <c r="P485" i="7" s="1"/>
  <c r="K171" i="7"/>
  <c r="L171" i="7" s="1"/>
  <c r="S718" i="7"/>
  <c r="W900" i="7"/>
  <c r="X900" i="7" s="1"/>
  <c r="O383" i="7"/>
  <c r="P383" i="7" s="1"/>
  <c r="K717" i="7"/>
  <c r="L717" i="7" s="1"/>
  <c r="O760" i="7"/>
  <c r="P760" i="7" s="1"/>
  <c r="W904" i="7"/>
  <c r="S1010" i="7"/>
  <c r="T1010" i="7" s="1"/>
  <c r="O392" i="7"/>
  <c r="P392" i="7" s="1"/>
  <c r="S460" i="7"/>
  <c r="T460" i="7" s="1"/>
  <c r="S878" i="7"/>
  <c r="T878" i="7" s="1"/>
  <c r="S519" i="7"/>
  <c r="W910" i="7"/>
  <c r="X910" i="7" s="1"/>
  <c r="O167" i="7"/>
  <c r="P167" i="7" s="1"/>
  <c r="O525" i="7"/>
  <c r="S388" i="7"/>
  <c r="T388" i="7" s="1"/>
  <c r="S585" i="7"/>
  <c r="T585" i="7" s="1"/>
  <c r="W313" i="7"/>
  <c r="X313" i="7" s="1"/>
  <c r="K440" i="7"/>
  <c r="L440" i="7" s="1"/>
  <c r="S966" i="7"/>
  <c r="T966" i="7" s="1"/>
  <c r="W228" i="7"/>
  <c r="X228" i="7" s="1"/>
  <c r="O458" i="7"/>
  <c r="P458" i="7" s="1"/>
  <c r="S666" i="7"/>
  <c r="T666" i="7" s="1"/>
  <c r="O987" i="7"/>
  <c r="P987" i="7" s="1"/>
  <c r="K907" i="7"/>
  <c r="L907" i="7" s="1"/>
  <c r="S154" i="7"/>
  <c r="T154" i="7" s="1"/>
  <c r="S793" i="7"/>
  <c r="T793" i="7" s="1"/>
  <c r="S800" i="7"/>
  <c r="T800" i="7" s="1"/>
  <c r="K813" i="7"/>
  <c r="K381" i="7"/>
  <c r="L381" i="7" s="1"/>
  <c r="W821" i="7"/>
  <c r="X821" i="7" s="1"/>
  <c r="S361" i="7"/>
  <c r="T361" i="7" s="1"/>
  <c r="W864" i="7"/>
  <c r="K289" i="7"/>
  <c r="L289" i="7" s="1"/>
  <c r="K851" i="7"/>
  <c r="S540" i="7"/>
  <c r="T540" i="7" s="1"/>
  <c r="W702" i="7"/>
  <c r="X702" i="7" s="1"/>
  <c r="S751" i="7"/>
  <c r="T751" i="7" s="1"/>
  <c r="O524" i="7"/>
  <c r="P524" i="7" s="1"/>
  <c r="O692" i="7"/>
  <c r="P692" i="7" s="1"/>
  <c r="O793" i="7"/>
  <c r="W327" i="7"/>
  <c r="X327" i="7" s="1"/>
  <c r="W700" i="7"/>
  <c r="X700" i="7" s="1"/>
  <c r="S323" i="7"/>
  <c r="T323" i="7" s="1"/>
  <c r="O168" i="7"/>
  <c r="P168" i="7" s="1"/>
  <c r="K180" i="7"/>
  <c r="L180" i="7" s="1"/>
  <c r="W278" i="7"/>
  <c r="X278" i="7" s="1"/>
  <c r="K112" i="7"/>
  <c r="L112" i="7" s="1"/>
  <c r="K1053" i="7"/>
  <c r="L1053" i="7" s="1"/>
  <c r="S491" i="7"/>
  <c r="O853" i="7"/>
  <c r="P853" i="7" s="1"/>
  <c r="K531" i="7"/>
  <c r="L531" i="7" s="1"/>
  <c r="S367" i="7"/>
  <c r="T367" i="7" s="1"/>
  <c r="K523" i="7"/>
  <c r="W912" i="7"/>
  <c r="O372" i="7"/>
  <c r="P372" i="7" s="1"/>
  <c r="S932" i="7"/>
  <c r="S446" i="7"/>
  <c r="T446" i="7" s="1"/>
  <c r="S679" i="7"/>
  <c r="T679" i="7" s="1"/>
  <c r="W86" i="7"/>
  <c r="X86" i="7" s="1"/>
  <c r="O891" i="7"/>
  <c r="P891" i="7" s="1"/>
  <c r="W367" i="7"/>
  <c r="X367" i="7" s="1"/>
  <c r="K985" i="7"/>
  <c r="L985" i="7" s="1"/>
  <c r="S921" i="7"/>
  <c r="T921" i="7" s="1"/>
  <c r="S455" i="7"/>
  <c r="T455" i="7" s="1"/>
  <c r="W696" i="7"/>
  <c r="S720" i="7"/>
  <c r="K224" i="7"/>
  <c r="L224" i="7" s="1"/>
  <c r="O73" i="7"/>
  <c r="P73" i="7" s="1"/>
  <c r="K863" i="7"/>
  <c r="L863" i="7" s="1"/>
  <c r="S427" i="7"/>
  <c r="T427" i="7" s="1"/>
  <c r="O788" i="7"/>
  <c r="P788" i="7" s="1"/>
  <c r="W735" i="7"/>
  <c r="X735" i="7" s="1"/>
  <c r="O1048" i="7"/>
  <c r="P1048" i="7" s="1"/>
  <c r="K842" i="7"/>
  <c r="L842" i="7" s="1"/>
  <c r="O155" i="7"/>
  <c r="P155" i="7" s="1"/>
  <c r="K932" i="7"/>
  <c r="L932" i="7" s="1"/>
  <c r="W215" i="7"/>
  <c r="X215" i="7" s="1"/>
  <c r="K800" i="7"/>
  <c r="L800" i="7" s="1"/>
  <c r="S297" i="7"/>
  <c r="T297" i="7" s="1"/>
  <c r="S743" i="7"/>
  <c r="T743" i="7" s="1"/>
  <c r="W526" i="7"/>
  <c r="X526" i="7" s="1"/>
  <c r="W869" i="7"/>
  <c r="X869" i="7" s="1"/>
  <c r="K822" i="7"/>
  <c r="L822" i="7" s="1"/>
  <c r="W349" i="7"/>
  <c r="X349" i="7" s="1"/>
  <c r="O880" i="7"/>
  <c r="P880" i="7" s="1"/>
  <c r="O557" i="7"/>
  <c r="P557" i="7" s="1"/>
  <c r="K161" i="7"/>
  <c r="L161" i="7" s="1"/>
  <c r="O411" i="7"/>
  <c r="P411" i="7" s="1"/>
  <c r="W280" i="7"/>
  <c r="S711" i="7"/>
  <c r="T711" i="7" s="1"/>
  <c r="W693" i="7"/>
  <c r="X693" i="7" s="1"/>
  <c r="O126" i="7"/>
  <c r="P126" i="7" s="1"/>
  <c r="W1004" i="7"/>
  <c r="X1004" i="7" s="1"/>
  <c r="O226" i="7"/>
  <c r="P226" i="7" s="1"/>
  <c r="O634" i="7"/>
  <c r="P634" i="7" s="1"/>
  <c r="K453" i="7"/>
  <c r="L453" i="7" s="1"/>
  <c r="K987" i="7"/>
  <c r="L987" i="7" s="1"/>
  <c r="S631" i="7"/>
  <c r="T631" i="7" s="1"/>
  <c r="W883" i="7"/>
  <c r="X883" i="7" s="1"/>
  <c r="S651" i="7"/>
  <c r="T651" i="7" s="1"/>
  <c r="S219" i="7"/>
  <c r="T219" i="7" s="1"/>
  <c r="K949" i="7"/>
  <c r="L949" i="7" s="1"/>
  <c r="K339" i="7"/>
  <c r="L339" i="7" s="1"/>
  <c r="W632" i="7"/>
  <c r="O714" i="7"/>
  <c r="P714" i="7" s="1"/>
  <c r="K241" i="7"/>
  <c r="L241" i="7" s="1"/>
  <c r="S584" i="7"/>
  <c r="T584" i="7" s="1"/>
  <c r="W216" i="7"/>
  <c r="W770" i="7"/>
  <c r="X770" i="7" s="1"/>
  <c r="O291" i="7"/>
  <c r="P291" i="7" s="1"/>
  <c r="S903" i="7"/>
  <c r="T903" i="7" s="1"/>
  <c r="K792" i="7"/>
  <c r="L792" i="7" s="1"/>
  <c r="W623" i="7"/>
  <c r="X623" i="7" s="1"/>
  <c r="O569" i="7"/>
  <c r="P569" i="7" s="1"/>
  <c r="O528" i="7"/>
  <c r="P528" i="7" s="1"/>
  <c r="K995" i="7"/>
  <c r="L995" i="7" s="1"/>
  <c r="W560" i="7"/>
  <c r="X560" i="7" s="1"/>
  <c r="K903" i="7"/>
  <c r="L903" i="7" s="1"/>
  <c r="K697" i="7"/>
  <c r="L697" i="7" s="1"/>
  <c r="O166" i="7"/>
  <c r="P166" i="7" s="1"/>
  <c r="W946" i="7"/>
  <c r="W513" i="7"/>
  <c r="S559" i="7"/>
  <c r="T559" i="7" s="1"/>
  <c r="O870" i="7"/>
  <c r="W346" i="7"/>
  <c r="X346" i="7"/>
  <c r="W713" i="7"/>
  <c r="X713" i="7" s="1"/>
  <c r="S1033" i="7"/>
  <c r="T1033" i="7" s="1"/>
  <c r="O405" i="7"/>
  <c r="P405" i="7" s="1"/>
  <c r="O64" i="7"/>
  <c r="P64" i="7" s="1"/>
  <c r="R64" i="7" s="1"/>
  <c r="K1004" i="7"/>
  <c r="L1004" i="7" s="1"/>
  <c r="O449" i="7"/>
  <c r="P449" i="7" s="1"/>
  <c r="K164" i="7"/>
  <c r="L164" i="7" s="1"/>
  <c r="S456" i="7"/>
  <c r="T456" i="7"/>
  <c r="S1034" i="7"/>
  <c r="T1034" i="7" s="1"/>
  <c r="O490" i="7"/>
  <c r="P490" i="7" s="1"/>
  <c r="K860" i="7"/>
  <c r="L860" i="7" s="1"/>
  <c r="W832" i="7"/>
  <c r="X832" i="7" s="1"/>
  <c r="Y832" i="7" s="1"/>
  <c r="W1012" i="7"/>
  <c r="X1012" i="7" s="1"/>
  <c r="K510" i="7"/>
  <c r="L510" i="7" s="1"/>
  <c r="K134" i="7"/>
  <c r="L134" i="7" s="1"/>
  <c r="W328" i="7"/>
  <c r="K338" i="7"/>
  <c r="L338" i="7" s="1"/>
  <c r="O732" i="7"/>
  <c r="P732" i="7" s="1"/>
  <c r="K1055" i="7"/>
  <c r="L1055" i="7" s="1"/>
  <c r="K603" i="7"/>
  <c r="L603" i="7" s="1"/>
  <c r="O879" i="7"/>
  <c r="P879" i="7" s="1"/>
  <c r="O223" i="7"/>
  <c r="P223" i="7" s="1"/>
  <c r="K967" i="7"/>
  <c r="L967" i="7" s="1"/>
  <c r="K568" i="7"/>
  <c r="L568" i="7" s="1"/>
  <c r="K150" i="7"/>
  <c r="L150" i="7" s="1"/>
  <c r="K1054" i="7"/>
  <c r="L1054" i="7" s="1"/>
  <c r="O258" i="7"/>
  <c r="P258" i="7" s="1"/>
  <c r="O716" i="7"/>
  <c r="P716" i="7" s="1"/>
  <c r="W1026" i="7"/>
  <c r="X1026" i="7" s="1"/>
  <c r="O278" i="7"/>
  <c r="P278" i="7" s="1"/>
  <c r="W665" i="7"/>
  <c r="X665" i="7" s="1"/>
  <c r="O138" i="7"/>
  <c r="P138" i="7" s="1"/>
  <c r="S578" i="7"/>
  <c r="T578" i="7" s="1"/>
  <c r="K236" i="7"/>
  <c r="S832" i="7"/>
  <c r="T832" i="7" s="1"/>
  <c r="K641" i="7"/>
  <c r="L641" i="7" s="1"/>
  <c r="W152" i="7"/>
  <c r="X152" i="7" s="1"/>
  <c r="O678" i="7"/>
  <c r="P678" i="7" s="1"/>
  <c r="W73" i="7"/>
  <c r="X73" i="7" s="1"/>
  <c r="W635" i="7"/>
  <c r="X635" i="7" s="1"/>
  <c r="W1035" i="7"/>
  <c r="X1035" i="7" s="1"/>
  <c r="K558" i="7"/>
  <c r="L558" i="7" s="1"/>
  <c r="S1027" i="7"/>
  <c r="T1027" i="7" s="1"/>
  <c r="S693" i="7"/>
  <c r="T693" i="7" s="1"/>
  <c r="W122" i="7"/>
  <c r="X122" i="7" s="1"/>
  <c r="S264" i="7"/>
  <c r="T264" i="7" s="1"/>
  <c r="W308" i="7"/>
  <c r="X308" i="7" s="1"/>
  <c r="S962" i="7"/>
  <c r="W163" i="7"/>
  <c r="X163" i="7" s="1"/>
  <c r="O243" i="7"/>
  <c r="P243" i="7" s="1"/>
  <c r="W895" i="7"/>
  <c r="X895" i="7" s="1"/>
  <c r="S443" i="7"/>
  <c r="T443" i="7" s="1"/>
  <c r="K772" i="7"/>
  <c r="L772" i="7" s="1"/>
  <c r="S778" i="7"/>
  <c r="T778" i="7" s="1"/>
  <c r="O328" i="7"/>
  <c r="K858" i="7"/>
  <c r="L858" i="7" s="1"/>
  <c r="K298" i="7"/>
  <c r="L298" i="7"/>
  <c r="O358" i="7"/>
  <c r="W570" i="7"/>
  <c r="X570" i="7" s="1"/>
  <c r="Y570" i="7" s="1"/>
  <c r="S67" i="7"/>
  <c r="T67" i="7"/>
  <c r="K162" i="7"/>
  <c r="L162" i="7" s="1"/>
  <c r="K573" i="7"/>
  <c r="L573" i="7" s="1"/>
  <c r="O227" i="7"/>
  <c r="P227" i="7" s="1"/>
  <c r="Q227" i="7" s="1"/>
  <c r="S106" i="7"/>
  <c r="T106" i="7" s="1"/>
  <c r="O238" i="7"/>
  <c r="P238" i="7" s="1"/>
  <c r="S700" i="7"/>
  <c r="K73" i="7"/>
  <c r="L73" i="7" s="1"/>
  <c r="O1022" i="7"/>
  <c r="O240" i="7"/>
  <c r="W115" i="7"/>
  <c r="X115" i="7" s="1"/>
  <c r="Z115" i="7" s="1"/>
  <c r="S235" i="7"/>
  <c r="T235" i="7" s="1"/>
  <c r="O221" i="7"/>
  <c r="P221" i="7" s="1"/>
  <c r="W890" i="7"/>
  <c r="X890" i="7" s="1"/>
  <c r="S558" i="7"/>
  <c r="T558" i="7" s="1"/>
  <c r="O319" i="7"/>
  <c r="P319" i="7" s="1"/>
  <c r="K861" i="7"/>
  <c r="W504" i="7"/>
  <c r="X504" i="7" s="1"/>
  <c r="Y504" i="7" s="1"/>
  <c r="K942" i="7"/>
  <c r="S166" i="7"/>
  <c r="T166" i="7" s="1"/>
  <c r="W251" i="7"/>
  <c r="X251" i="7" s="1"/>
  <c r="K601" i="7"/>
  <c r="L601" i="7" s="1"/>
  <c r="K434" i="7"/>
  <c r="L434" i="7" s="1"/>
  <c r="W695" i="7"/>
  <c r="X695" i="7" s="1"/>
  <c r="S935" i="7"/>
  <c r="T935" i="7" s="1"/>
  <c r="S81" i="7"/>
  <c r="T81" i="7" s="1"/>
  <c r="O370" i="7"/>
  <c r="P370" i="7" s="1"/>
  <c r="K138" i="7"/>
  <c r="L138" i="7" s="1"/>
  <c r="S834" i="7"/>
  <c r="T834" i="7" s="1"/>
  <c r="S318" i="7"/>
  <c r="T318" i="7" s="1"/>
  <c r="K618" i="7"/>
  <c r="O313" i="7"/>
  <c r="P313" i="7" s="1"/>
  <c r="K309" i="7"/>
  <c r="L309" i="7" s="1"/>
  <c r="K253" i="7"/>
  <c r="L253" i="7" s="1"/>
  <c r="O263" i="7"/>
  <c r="P263" i="7" s="1"/>
  <c r="Q263" i="7" s="1"/>
  <c r="S919" i="7"/>
  <c r="T919" i="7"/>
  <c r="W1040" i="7"/>
  <c r="X1040" i="7" s="1"/>
  <c r="S716" i="7"/>
  <c r="S498" i="7"/>
  <c r="T498" i="7"/>
  <c r="W335" i="7"/>
  <c r="X335" i="7" s="1"/>
  <c r="W698" i="7"/>
  <c r="K473" i="7"/>
  <c r="O968" i="7"/>
  <c r="W320" i="7"/>
  <c r="O620" i="7"/>
  <c r="P620" i="7" s="1"/>
  <c r="W469" i="7"/>
  <c r="X469" i="7" s="1"/>
  <c r="S394" i="7"/>
  <c r="T394" i="7" s="1"/>
  <c r="W309" i="7"/>
  <c r="X309" i="7" s="1"/>
  <c r="S464" i="7"/>
  <c r="T464" i="7" s="1"/>
  <c r="O829" i="7"/>
  <c r="P829" i="7" s="1"/>
  <c r="K519" i="7"/>
  <c r="O904" i="7"/>
  <c r="W563" i="7"/>
  <c r="X563" i="7" s="1"/>
  <c r="K431" i="7"/>
  <c r="L431" i="7" s="1"/>
  <c r="O469" i="7"/>
  <c r="P469" i="7" s="1"/>
  <c r="S761" i="7"/>
  <c r="W307" i="7"/>
  <c r="X307" i="7" s="1"/>
  <c r="K593" i="7"/>
  <c r="L593" i="7" s="1"/>
  <c r="K503" i="7"/>
  <c r="L503" i="7" s="1"/>
  <c r="W259" i="7"/>
  <c r="X259" i="7" s="1"/>
  <c r="W622" i="7"/>
  <c r="X622" i="7" s="1"/>
  <c r="O742" i="7"/>
  <c r="P742" i="7"/>
  <c r="O121" i="7"/>
  <c r="P121" i="7" s="1"/>
  <c r="W749" i="7"/>
  <c r="X749" i="7" s="1"/>
  <c r="K979" i="7"/>
  <c r="L979" i="7" s="1"/>
  <c r="K765" i="7"/>
  <c r="L765" i="7" s="1"/>
  <c r="O74" i="7"/>
  <c r="P74" i="7" s="1"/>
  <c r="W274" i="7"/>
  <c r="X274" i="7" s="1"/>
  <c r="S330" i="7"/>
  <c r="T330" i="7" s="1"/>
  <c r="O744" i="7"/>
  <c r="P744" i="7" s="1"/>
  <c r="S503" i="7"/>
  <c r="O783" i="7"/>
  <c r="P783" i="7" s="1"/>
  <c r="W595" i="7"/>
  <c r="X595" i="7" s="1"/>
  <c r="W332" i="7"/>
  <c r="W230" i="7"/>
  <c r="X230" i="7" s="1"/>
  <c r="W926" i="7"/>
  <c r="X926" i="7" s="1"/>
  <c r="W999" i="7"/>
  <c r="X999" i="7" s="1"/>
  <c r="W340" i="7"/>
  <c r="W708" i="7"/>
  <c r="X708" i="7"/>
  <c r="O1019" i="7"/>
  <c r="P1019" i="7" s="1"/>
  <c r="W408" i="7"/>
  <c r="X408" i="7" s="1"/>
  <c r="O988" i="7"/>
  <c r="P988" i="7" s="1"/>
  <c r="K885" i="7"/>
  <c r="L885" i="7" s="1"/>
  <c r="O929" i="7"/>
  <c r="P929" i="7" s="1"/>
  <c r="W106" i="7"/>
  <c r="X106" i="7" s="1"/>
  <c r="O696" i="7"/>
  <c r="O727" i="7"/>
  <c r="P727" i="7" s="1"/>
  <c r="O589" i="7"/>
  <c r="P589" i="7" s="1"/>
  <c r="O203" i="7"/>
  <c r="P203" i="7" s="1"/>
  <c r="W763" i="7"/>
  <c r="X763" i="7" s="1"/>
  <c r="K320" i="7"/>
  <c r="L320" i="7" s="1"/>
  <c r="S807" i="7"/>
  <c r="T807" i="7" s="1"/>
  <c r="K488" i="7"/>
  <c r="L488" i="7" s="1"/>
  <c r="S694" i="7"/>
  <c r="S355" i="7"/>
  <c r="T355" i="7" s="1"/>
  <c r="S414" i="7"/>
  <c r="T414" i="7" s="1"/>
  <c r="K686" i="7"/>
  <c r="S273" i="7"/>
  <c r="T273" i="7" s="1"/>
  <c r="S475" i="7"/>
  <c r="T475" i="7" s="1"/>
  <c r="W706" i="7"/>
  <c r="X706" i="7" s="1"/>
  <c r="O71" i="7"/>
  <c r="P71" i="7" s="1"/>
  <c r="O632" i="7"/>
  <c r="P632" i="7" s="1"/>
  <c r="W192" i="7"/>
  <c r="X192" i="7" s="1"/>
  <c r="K120" i="7"/>
  <c r="L120" i="7" s="1"/>
  <c r="W206" i="7"/>
  <c r="X206" i="7" s="1"/>
  <c r="O492" i="7"/>
  <c r="P492" i="7" s="1"/>
  <c r="O295" i="7"/>
  <c r="P295" i="7"/>
  <c r="O799" i="7"/>
  <c r="W443" i="7"/>
  <c r="X443" i="7" s="1"/>
  <c r="W636" i="7"/>
  <c r="X636" i="7" s="1"/>
  <c r="W848" i="7"/>
  <c r="X848" i="7" s="1"/>
  <c r="W666" i="7"/>
  <c r="S671" i="7"/>
  <c r="T671" i="7" s="1"/>
  <c r="V671" i="7" s="1"/>
  <c r="W720" i="7"/>
  <c r="X720" i="7" s="1"/>
  <c r="W1032" i="7"/>
  <c r="X1032" i="7" s="1"/>
  <c r="W356" i="7"/>
  <c r="O884" i="7"/>
  <c r="K69" i="7"/>
  <c r="L69" i="7" s="1"/>
  <c r="W452" i="7"/>
  <c r="X452" i="7" s="1"/>
  <c r="S896" i="7"/>
  <c r="T896" i="7" s="1"/>
  <c r="O872" i="7"/>
  <c r="P872" i="7" s="1"/>
  <c r="S322" i="7"/>
  <c r="T322" i="7" s="1"/>
  <c r="S387" i="7"/>
  <c r="T387" i="7" s="1"/>
  <c r="O645" i="7"/>
  <c r="P645" i="7" s="1"/>
  <c r="R645" i="7" s="1"/>
  <c r="W495" i="7"/>
  <c r="X495" i="7"/>
  <c r="O749" i="7"/>
  <c r="P749" i="7" s="1"/>
  <c r="S487" i="7"/>
  <c r="T487" i="7" s="1"/>
  <c r="W644" i="7"/>
  <c r="S121" i="7"/>
  <c r="T121" i="7" s="1"/>
  <c r="W672" i="7"/>
  <c r="W336" i="7"/>
  <c r="X336" i="7" s="1"/>
  <c r="O193" i="7"/>
  <c r="P193" i="7" s="1"/>
  <c r="W256" i="7"/>
  <c r="S692" i="7"/>
  <c r="W302" i="7"/>
  <c r="X302" i="7" s="1"/>
  <c r="S763" i="7"/>
  <c r="K292" i="7"/>
  <c r="L292" i="7" s="1"/>
  <c r="W969" i="7"/>
  <c r="X969" i="7" s="1"/>
  <c r="K425" i="7"/>
  <c r="L425" i="7" s="1"/>
  <c r="W312" i="7"/>
  <c r="W667" i="7"/>
  <c r="X667" i="7" s="1"/>
  <c r="Z667" i="7" s="1"/>
  <c r="O347" i="7"/>
  <c r="P347" i="7" s="1"/>
  <c r="K752" i="7"/>
  <c r="L752" i="7" s="1"/>
  <c r="K317" i="7"/>
  <c r="L317" i="7"/>
  <c r="S880" i="7"/>
  <c r="T880" i="7" s="1"/>
  <c r="K642" i="7"/>
  <c r="L642" i="7" s="1"/>
  <c r="S485" i="7"/>
  <c r="T485" i="7" s="1"/>
  <c r="K508" i="7"/>
  <c r="L508" i="7" s="1"/>
  <c r="K201" i="7"/>
  <c r="W850" i="7"/>
  <c r="X850" i="7" s="1"/>
  <c r="S227" i="7"/>
  <c r="T227" i="7" s="1"/>
  <c r="K766" i="7"/>
  <c r="L766" i="7" s="1"/>
  <c r="S611" i="7"/>
  <c r="T611" i="7" s="1"/>
  <c r="K203" i="7"/>
  <c r="W214" i="7"/>
  <c r="X214" i="7" s="1"/>
  <c r="S942" i="7"/>
  <c r="T942" i="7" s="1"/>
  <c r="O279" i="7"/>
  <c r="P279" i="7" s="1"/>
  <c r="O957" i="7"/>
  <c r="P957" i="7" s="1"/>
  <c r="R957" i="7" s="1"/>
  <c r="O623" i="7"/>
  <c r="P623" i="7" s="1"/>
  <c r="W879" i="7"/>
  <c r="X879" i="7" s="1"/>
  <c r="K665" i="7"/>
  <c r="L665" i="7" s="1"/>
  <c r="O188" i="7"/>
  <c r="P188" i="7" s="1"/>
  <c r="O947" i="7"/>
  <c r="P947" i="7" s="1"/>
  <c r="W374" i="7"/>
  <c r="X374" i="7" s="1"/>
  <c r="Y374" i="7" s="1"/>
  <c r="S632" i="7"/>
  <c r="K943" i="7"/>
  <c r="L943" i="7" s="1"/>
  <c r="O79" i="7"/>
  <c r="P79" i="7" s="1"/>
  <c r="W1037" i="7"/>
  <c r="X1037" i="7" s="1"/>
  <c r="K256" i="7"/>
  <c r="O969" i="7"/>
  <c r="P969" i="7" s="1"/>
  <c r="W959" i="7"/>
  <c r="X959" i="7" s="1"/>
  <c r="O417" i="7"/>
  <c r="P417" i="7" s="1"/>
  <c r="W244" i="7"/>
  <c r="O414" i="7"/>
  <c r="P414" i="7" s="1"/>
  <c r="K999" i="7"/>
  <c r="L999" i="7" s="1"/>
  <c r="S457" i="7"/>
  <c r="T457" i="7" s="1"/>
  <c r="K828" i="7"/>
  <c r="L828" i="7" s="1"/>
  <c r="K723" i="7"/>
  <c r="L723" i="7" s="1"/>
  <c r="S168" i="7"/>
  <c r="T168" i="7" s="1"/>
  <c r="O447" i="7"/>
  <c r="P447" i="7" s="1"/>
  <c r="K166" i="7"/>
  <c r="L166" i="7" s="1"/>
  <c r="K1033" i="7"/>
  <c r="L1033" i="7" s="1"/>
  <c r="W456" i="7"/>
  <c r="X456" i="7" s="1"/>
  <c r="O823" i="7"/>
  <c r="K1001" i="7"/>
  <c r="L1001" i="7" s="1"/>
  <c r="K399" i="7"/>
  <c r="L399" i="7" s="1"/>
  <c r="W871" i="7"/>
  <c r="X871" i="7" s="1"/>
  <c r="S271" i="7"/>
  <c r="T271" i="7" s="1"/>
  <c r="S917" i="7"/>
  <c r="T917" i="7"/>
  <c r="W538" i="7"/>
  <c r="X538" i="7" s="1"/>
  <c r="K1025" i="7"/>
  <c r="L1025" i="7" s="1"/>
  <c r="O953" i="7"/>
  <c r="P953" i="7" s="1"/>
  <c r="Q953" i="7" s="1"/>
  <c r="K467" i="7"/>
  <c r="L467" i="7" s="1"/>
  <c r="K738" i="7"/>
  <c r="K251" i="7"/>
  <c r="L251" i="7" s="1"/>
  <c r="K188" i="7"/>
  <c r="L188" i="7" s="1"/>
  <c r="W669" i="7"/>
  <c r="X669" i="7" s="1"/>
  <c r="O136" i="7"/>
  <c r="P136" i="7" s="1"/>
  <c r="K887" i="7"/>
  <c r="L887" i="7" s="1"/>
  <c r="S786" i="7"/>
  <c r="T786" i="7" s="1"/>
  <c r="O92" i="7"/>
  <c r="P92" i="7" s="1"/>
  <c r="W559" i="7"/>
  <c r="X559" i="7" s="1"/>
  <c r="O964" i="7"/>
  <c r="P964" i="7" s="1"/>
  <c r="S956" i="7"/>
  <c r="T956" i="7" s="1"/>
  <c r="K115" i="7"/>
  <c r="L115" i="7" s="1"/>
  <c r="S796" i="7"/>
  <c r="T796" i="7" s="1"/>
  <c r="O87" i="7"/>
  <c r="P87" i="7" s="1"/>
  <c r="S1029" i="7"/>
  <c r="T1029" i="7" s="1"/>
  <c r="S461" i="7"/>
  <c r="T461" i="7" s="1"/>
  <c r="K832" i="7"/>
  <c r="L832" i="7" s="1"/>
  <c r="S747" i="7"/>
  <c r="T747" i="7" s="1"/>
  <c r="W532" i="7"/>
  <c r="X532" i="7" s="1"/>
  <c r="S833" i="7"/>
  <c r="T833" i="7" s="1"/>
  <c r="W438" i="7"/>
  <c r="X438" i="7" s="1"/>
  <c r="K639" i="7"/>
  <c r="L639" i="7" s="1"/>
  <c r="S138" i="7"/>
  <c r="T138" i="7" s="1"/>
  <c r="W468" i="7"/>
  <c r="X468" i="7" s="1"/>
  <c r="K104" i="7"/>
  <c r="L104" i="7" s="1"/>
  <c r="S780" i="7"/>
  <c r="T780" i="7" s="1"/>
  <c r="S566" i="7"/>
  <c r="T566" i="7" s="1"/>
  <c r="W360" i="7"/>
  <c r="K569" i="7"/>
  <c r="L569" i="7" s="1"/>
  <c r="W1036" i="7"/>
  <c r="X1036" i="7" s="1"/>
  <c r="S270" i="7"/>
  <c r="T270" i="7" s="1"/>
  <c r="K719" i="7"/>
  <c r="L719" i="7" s="1"/>
  <c r="K176" i="7"/>
  <c r="L176" i="7" s="1"/>
  <c r="O599" i="7"/>
  <c r="P599" i="7" s="1"/>
  <c r="O296" i="7"/>
  <c r="P296" i="7" s="1"/>
  <c r="W689" i="7"/>
  <c r="X689" i="7" s="1"/>
  <c r="S550" i="7"/>
  <c r="T550" i="7" s="1"/>
  <c r="K76" i="7"/>
  <c r="L76" i="7" s="1"/>
  <c r="O616" i="7"/>
  <c r="W1009" i="7"/>
  <c r="X1009" i="7" s="1"/>
  <c r="O1013" i="7"/>
  <c r="P1013" i="7"/>
  <c r="O532" i="7"/>
  <c r="P532" i="7" s="1"/>
  <c r="W944" i="7"/>
  <c r="X944" i="7" s="1"/>
  <c r="S385" i="7"/>
  <c r="T385" i="7" s="1"/>
  <c r="S862" i="7"/>
  <c r="T862" i="7" s="1"/>
  <c r="O659" i="7"/>
  <c r="P659" i="7" s="1"/>
  <c r="S977" i="7"/>
  <c r="T977" i="7" s="1"/>
  <c r="O905" i="7"/>
  <c r="P905" i="7" s="1"/>
  <c r="O516" i="7"/>
  <c r="P516" i="7" s="1"/>
  <c r="K410" i="7"/>
  <c r="L410" i="7" s="1"/>
  <c r="K129" i="7"/>
  <c r="L129" i="7" s="1"/>
  <c r="O435" i="7"/>
  <c r="P435" i="7" s="1"/>
  <c r="W75" i="7"/>
  <c r="X75" i="7" s="1"/>
  <c r="K667" i="7"/>
  <c r="L667" i="7" s="1"/>
  <c r="W92" i="7"/>
  <c r="X92" i="7" s="1"/>
  <c r="K937" i="7"/>
  <c r="L937" i="7" s="1"/>
  <c r="S762" i="7"/>
  <c r="T762" i="7"/>
  <c r="W240" i="7"/>
  <c r="S722" i="7"/>
  <c r="S191" i="7"/>
  <c r="T191" i="7"/>
  <c r="W529" i="7"/>
  <c r="O472" i="7"/>
  <c r="P472" i="7" s="1"/>
  <c r="R472" i="7" s="1"/>
  <c r="S158" i="7"/>
  <c r="T158" i="7" s="1"/>
  <c r="O580" i="7"/>
  <c r="P580" i="7" s="1"/>
  <c r="W185" i="7"/>
  <c r="X185" i="7" s="1"/>
  <c r="W750" i="7"/>
  <c r="X750" i="7" s="1"/>
  <c r="W705" i="7"/>
  <c r="X705" i="7" s="1"/>
  <c r="S146" i="7"/>
  <c r="T146" i="7" s="1"/>
  <c r="S521" i="7"/>
  <c r="W836" i="7"/>
  <c r="X836" i="7" s="1"/>
  <c r="S107" i="7"/>
  <c r="T107" i="7"/>
  <c r="K725" i="7"/>
  <c r="L725" i="7" s="1"/>
  <c r="O331" i="7"/>
  <c r="P331" i="7" s="1"/>
  <c r="K946" i="7"/>
  <c r="L946" i="7" s="1"/>
  <c r="S690" i="7"/>
  <c r="W125" i="7"/>
  <c r="X125" i="7" s="1"/>
  <c r="Z125" i="7" s="1"/>
  <c r="K372" i="7"/>
  <c r="L372" i="7" s="1"/>
  <c r="O283" i="7"/>
  <c r="P283" i="7" s="1"/>
  <c r="K592" i="7"/>
  <c r="K294" i="7"/>
  <c r="O427" i="7"/>
  <c r="P427" i="7" s="1"/>
  <c r="O201" i="7"/>
  <c r="P201" i="7" s="1"/>
  <c r="R201" i="7" s="1"/>
  <c r="W503" i="7"/>
  <c r="X503" i="7" s="1"/>
  <c r="O337" i="7"/>
  <c r="P337" i="7" s="1"/>
  <c r="O341" i="7"/>
  <c r="P341" i="7" s="1"/>
  <c r="W197" i="7"/>
  <c r="X197" i="7" s="1"/>
  <c r="S798" i="7"/>
  <c r="T798" i="7" s="1"/>
  <c r="S825" i="7"/>
  <c r="T825" i="7" s="1"/>
  <c r="K502" i="7"/>
  <c r="L502" i="7" s="1"/>
  <c r="W463" i="7"/>
  <c r="X463" i="7" s="1"/>
  <c r="O729" i="7"/>
  <c r="P729" i="7" s="1"/>
  <c r="O376" i="7"/>
  <c r="P376" i="7" s="1"/>
  <c r="K893" i="7"/>
  <c r="L893" i="7" s="1"/>
  <c r="M893" i="7" s="1"/>
  <c r="S281" i="7"/>
  <c r="T281" i="7" s="1"/>
  <c r="O660" i="7"/>
  <c r="P660" i="7" s="1"/>
  <c r="S417" i="7"/>
  <c r="T417" i="7" s="1"/>
  <c r="U417" i="7" s="1"/>
  <c r="W637" i="7"/>
  <c r="X637" i="7" s="1"/>
  <c r="Z637" i="7" s="1"/>
  <c r="W577" i="7"/>
  <c r="X577" i="7" s="1"/>
  <c r="S152" i="7"/>
  <c r="T152" i="7" s="1"/>
  <c r="S733" i="7"/>
  <c r="T733" i="7" s="1"/>
  <c r="W840" i="7"/>
  <c r="X840" i="7" s="1"/>
  <c r="Z840" i="7" s="1"/>
  <c r="S87" i="7"/>
  <c r="T87" i="7" s="1"/>
  <c r="S685" i="7"/>
  <c r="T685" i="7" s="1"/>
  <c r="W457" i="7"/>
  <c r="X457" i="7" s="1"/>
  <c r="W97" i="7"/>
  <c r="X97" i="7" s="1"/>
  <c r="O254" i="7"/>
  <c r="P254" i="7" s="1"/>
  <c r="W113" i="7"/>
  <c r="X113" i="7" s="1"/>
  <c r="W419" i="7"/>
  <c r="X419" i="7" s="1"/>
  <c r="K417" i="7"/>
  <c r="L417" i="7" s="1"/>
  <c r="W354" i="7"/>
  <c r="X354" i="7" s="1"/>
  <c r="K516" i="7"/>
  <c r="L516" i="7" s="1"/>
  <c r="M516" i="7" s="1"/>
  <c r="W974" i="7"/>
  <c r="O930" i="7"/>
  <c r="P930" i="7" s="1"/>
  <c r="S952" i="7"/>
  <c r="W352" i="7"/>
  <c r="X352" i="7" s="1"/>
  <c r="O513" i="7"/>
  <c r="O789" i="7"/>
  <c r="P789" i="7"/>
  <c r="O855" i="7"/>
  <c r="P855" i="7" s="1"/>
  <c r="S184" i="7"/>
  <c r="T184" i="7" s="1"/>
  <c r="O782" i="7"/>
  <c r="P782" i="7" s="1"/>
  <c r="W223" i="7"/>
  <c r="X223" i="7" s="1"/>
  <c r="S839" i="7"/>
  <c r="T839" i="7" s="1"/>
  <c r="S482" i="7"/>
  <c r="T482" i="7" s="1"/>
  <c r="S134" i="7"/>
  <c r="T134" i="7" s="1"/>
  <c r="K850" i="7"/>
  <c r="L850" i="7" s="1"/>
  <c r="S994" i="7"/>
  <c r="S369" i="7"/>
  <c r="T369" i="7" s="1"/>
  <c r="U369" i="7" s="1"/>
  <c r="O993" i="7"/>
  <c r="P993" i="7" s="1"/>
  <c r="S984" i="7"/>
  <c r="T984" i="7" s="1"/>
  <c r="W601" i="7"/>
  <c r="X601" i="7" s="1"/>
  <c r="W74" i="7"/>
  <c r="X74" i="7" s="1"/>
  <c r="S924" i="7"/>
  <c r="S568" i="7"/>
  <c r="T568" i="7" s="1"/>
  <c r="K232" i="7"/>
  <c r="W804" i="7"/>
  <c r="X804" i="7" s="1"/>
  <c r="S346" i="7"/>
  <c r="T346" i="7" s="1"/>
  <c r="V346" i="7" s="1"/>
  <c r="W1050" i="7"/>
  <c r="X1050" i="7" s="1"/>
  <c r="K211" i="7"/>
  <c r="O172" i="7"/>
  <c r="P172" i="7" s="1"/>
  <c r="S137" i="7"/>
  <c r="T137" i="7" s="1"/>
  <c r="S663" i="7"/>
  <c r="T663" i="7" s="1"/>
  <c r="K653" i="7"/>
  <c r="L653" i="7" s="1"/>
  <c r="S1005" i="7"/>
  <c r="T1005" i="7" s="1"/>
  <c r="W792" i="7"/>
  <c r="X792" i="7" s="1"/>
  <c r="K465" i="7"/>
  <c r="L465" i="7"/>
  <c r="K947" i="7"/>
  <c r="L947" i="7" s="1"/>
  <c r="K314" i="7"/>
  <c r="L314" i="7" s="1"/>
  <c r="O413" i="7"/>
  <c r="P413" i="7" s="1"/>
  <c r="O979" i="7"/>
  <c r="P979" i="7" s="1"/>
  <c r="W475" i="7"/>
  <c r="X475" i="7" s="1"/>
  <c r="W338" i="7"/>
  <c r="X338" i="7" s="1"/>
  <c r="K484" i="7"/>
  <c r="L484" i="7" s="1"/>
  <c r="W178" i="7"/>
  <c r="X178" i="7" s="1"/>
  <c r="O85" i="7"/>
  <c r="P85" i="7" s="1"/>
  <c r="S320" i="7"/>
  <c r="T320" i="7" s="1"/>
  <c r="S790" i="7"/>
  <c r="T790" i="7" s="1"/>
  <c r="K143" i="7"/>
  <c r="L143" i="7" s="1"/>
  <c r="K347" i="7"/>
  <c r="L347" i="7" s="1"/>
  <c r="W290" i="7"/>
  <c r="X290" i="7" s="1"/>
  <c r="W490" i="7"/>
  <c r="X490" i="7" s="1"/>
  <c r="K953" i="7"/>
  <c r="L953" i="7"/>
  <c r="K879" i="7"/>
  <c r="L879" i="7" s="1"/>
  <c r="W142" i="7"/>
  <c r="X142" i="7" s="1"/>
  <c r="W707" i="7"/>
  <c r="X707" i="7" s="1"/>
  <c r="O794" i="7"/>
  <c r="P794" i="7" s="1"/>
  <c r="W880" i="7"/>
  <c r="X880" i="7" s="1"/>
  <c r="O255" i="7"/>
  <c r="P255" i="7" s="1"/>
  <c r="W788" i="7"/>
  <c r="X788" i="7" s="1"/>
  <c r="K430" i="7"/>
  <c r="L430" i="7" s="1"/>
  <c r="K640" i="7"/>
  <c r="L640" i="7" s="1"/>
  <c r="W118" i="7"/>
  <c r="X118" i="7" s="1"/>
  <c r="K1051" i="7"/>
  <c r="S252" i="7"/>
  <c r="S165" i="7"/>
  <c r="T165" i="7" s="1"/>
  <c r="K329" i="7"/>
  <c r="L329" i="7" s="1"/>
  <c r="O538" i="7"/>
  <c r="P538" i="7" s="1"/>
  <c r="S890" i="7"/>
  <c r="S441" i="7"/>
  <c r="T441" i="7" s="1"/>
  <c r="U441" i="7" s="1"/>
  <c r="W654" i="7"/>
  <c r="X654" i="7" s="1"/>
  <c r="K682" i="7"/>
  <c r="S882" i="7"/>
  <c r="T882" i="7" s="1"/>
  <c r="S817" i="7"/>
  <c r="T817" i="7" s="1"/>
  <c r="S477" i="7"/>
  <c r="K283" i="7"/>
  <c r="L283" i="7" s="1"/>
  <c r="K746" i="7"/>
  <c r="W471" i="7"/>
  <c r="X471" i="7" s="1"/>
  <c r="S294" i="7"/>
  <c r="T294" i="7" s="1"/>
  <c r="S276" i="7"/>
  <c r="K638" i="7"/>
  <c r="L638" i="7" s="1"/>
  <c r="S616" i="7"/>
  <c r="W755" i="7"/>
  <c r="X755" i="7"/>
  <c r="W85" i="7"/>
  <c r="X85" i="7" s="1"/>
  <c r="K368" i="7"/>
  <c r="L368" i="7" s="1"/>
  <c r="S155" i="7"/>
  <c r="T155" i="7" s="1"/>
  <c r="W401" i="7"/>
  <c r="X401" i="7" s="1"/>
  <c r="S283" i="7"/>
  <c r="T283" i="7" s="1"/>
  <c r="K613" i="7"/>
  <c r="L613" i="7" s="1"/>
  <c r="O537" i="7"/>
  <c r="O809" i="7"/>
  <c r="S509" i="7"/>
  <c r="K773" i="7"/>
  <c r="L773" i="7" s="1"/>
  <c r="K384" i="7"/>
  <c r="L384" i="7" s="1"/>
  <c r="K181" i="7"/>
  <c r="L181" i="7" s="1"/>
  <c r="K376" i="7"/>
  <c r="L376" i="7" s="1"/>
  <c r="K870" i="7"/>
  <c r="L870" i="7" s="1"/>
  <c r="K400" i="7"/>
  <c r="L400" i="7" s="1"/>
  <c r="K839" i="7"/>
  <c r="O426" i="7"/>
  <c r="P426" i="7" s="1"/>
  <c r="S844" i="7"/>
  <c r="T844" i="7" s="1"/>
  <c r="O315" i="7"/>
  <c r="P315" i="7" s="1"/>
  <c r="S875" i="7"/>
  <c r="T875" i="7" s="1"/>
  <c r="K520" i="7"/>
  <c r="L520" i="7"/>
  <c r="O191" i="7"/>
  <c r="P191" i="7" s="1"/>
  <c r="S963" i="7"/>
  <c r="T963" i="7" s="1"/>
  <c r="K326" i="7"/>
  <c r="K714" i="7"/>
  <c r="W964" i="7"/>
  <c r="X964" i="7" s="1"/>
  <c r="S205" i="7"/>
  <c r="T205" i="7" s="1"/>
  <c r="W794" i="7"/>
  <c r="X794" i="7" s="1"/>
  <c r="S112" i="7"/>
  <c r="T112" i="7" s="1"/>
  <c r="S629" i="7"/>
  <c r="T629" i="7" s="1"/>
  <c r="S215" i="7"/>
  <c r="T215" i="7" s="1"/>
  <c r="W729" i="7"/>
  <c r="X729" i="7" s="1"/>
  <c r="W66" i="7"/>
  <c r="X66" i="7" s="1"/>
  <c r="S203" i="7"/>
  <c r="O362" i="7"/>
  <c r="P362" i="7" s="1"/>
  <c r="W945" i="7"/>
  <c r="X945" i="7" s="1"/>
  <c r="O105" i="7"/>
  <c r="P105" i="7" s="1"/>
  <c r="R105" i="7" s="1"/>
  <c r="W1039" i="7"/>
  <c r="X1039" i="7" s="1"/>
  <c r="S403" i="7"/>
  <c r="T403" i="7" s="1"/>
  <c r="K768" i="7"/>
  <c r="L768" i="7" s="1"/>
  <c r="O677" i="7"/>
  <c r="P677" i="7" s="1"/>
  <c r="R677" i="7" s="1"/>
  <c r="S116" i="7"/>
  <c r="T116" i="7" s="1"/>
  <c r="V116" i="7" s="1"/>
  <c r="K788" i="7"/>
  <c r="L788" i="7" s="1"/>
  <c r="K113" i="7"/>
  <c r="L113" i="7" s="1"/>
  <c r="O954" i="7"/>
  <c r="P954" i="7" s="1"/>
  <c r="K966" i="7"/>
  <c r="L966" i="7" s="1"/>
  <c r="K363" i="7"/>
  <c r="L363" i="7" s="1"/>
  <c r="S907" i="7"/>
  <c r="T907" i="7" s="1"/>
  <c r="S269" i="7"/>
  <c r="T269" i="7" s="1"/>
  <c r="U269" i="7" s="1"/>
  <c r="S776" i="7"/>
  <c r="T776" i="7" s="1"/>
  <c r="U776" i="7" s="1"/>
  <c r="K816" i="7"/>
  <c r="L816" i="7" s="1"/>
  <c r="K669" i="7"/>
  <c r="L669" i="7" s="1"/>
  <c r="O180" i="7"/>
  <c r="P180" i="7" s="1"/>
  <c r="Q180" i="7" s="1"/>
  <c r="S348" i="7"/>
  <c r="T348" i="7" s="1"/>
  <c r="O1009" i="7"/>
  <c r="P1009" i="7" s="1"/>
  <c r="W371" i="7"/>
  <c r="X371" i="7" s="1"/>
  <c r="S995" i="7"/>
  <c r="T995" i="7" s="1"/>
  <c r="W576" i="7"/>
  <c r="X576" i="7" s="1"/>
  <c r="S933" i="7"/>
  <c r="T933" i="7" s="1"/>
  <c r="O641" i="7"/>
  <c r="P641" i="7" s="1"/>
  <c r="O150" i="7"/>
  <c r="P150" i="7" s="1"/>
  <c r="R150" i="7" s="1"/>
  <c r="O1012" i="7"/>
  <c r="P1012" i="7" s="1"/>
  <c r="K340" i="7"/>
  <c r="L340" i="7" s="1"/>
  <c r="O581" i="7"/>
  <c r="P581" i="7" s="1"/>
  <c r="O1005" i="7"/>
  <c r="S289" i="7"/>
  <c r="T289" i="7" s="1"/>
  <c r="S741" i="7"/>
  <c r="T741" i="7" s="1"/>
  <c r="K167" i="7"/>
  <c r="L167" i="7" s="1"/>
  <c r="K983" i="7"/>
  <c r="L983" i="7" s="1"/>
  <c r="W393" i="7"/>
  <c r="X393" i="7"/>
  <c r="S1052" i="7"/>
  <c r="T1052" i="7" s="1"/>
  <c r="W1031" i="7"/>
  <c r="X1031" i="7" s="1"/>
  <c r="O101" i="7"/>
  <c r="P101" i="7" s="1"/>
  <c r="W662" i="7"/>
  <c r="K625" i="7"/>
  <c r="L625" i="7" s="1"/>
  <c r="W233" i="7"/>
  <c r="X233" i="7" s="1"/>
  <c r="K796" i="7"/>
  <c r="L796" i="7" s="1"/>
  <c r="O277" i="7"/>
  <c r="P277" i="7" s="1"/>
  <c r="S812" i="7"/>
  <c r="T812" i="7" s="1"/>
  <c r="K609" i="7"/>
  <c r="L609" i="7" s="1"/>
  <c r="W237" i="7"/>
  <c r="X237" i="7" s="1"/>
  <c r="S169" i="7"/>
  <c r="T169" i="7" s="1"/>
  <c r="S926" i="7"/>
  <c r="K859" i="7"/>
  <c r="W318" i="7"/>
  <c r="X318" i="7" s="1"/>
  <c r="S701" i="7"/>
  <c r="T701" i="7" s="1"/>
  <c r="W78" i="7"/>
  <c r="X78" i="7" s="1"/>
  <c r="O889" i="7"/>
  <c r="P889" i="7" s="1"/>
  <c r="W375" i="7"/>
  <c r="X375" i="7" s="1"/>
  <c r="Y375" i="7" s="1"/>
  <c r="K1010" i="7"/>
  <c r="L1010" i="7" s="1"/>
  <c r="W929" i="7"/>
  <c r="X929" i="7" s="1"/>
  <c r="S423" i="7"/>
  <c r="T423" i="7" s="1"/>
  <c r="W712" i="7"/>
  <c r="K101" i="7"/>
  <c r="L101" i="7" s="1"/>
  <c r="O653" i="7"/>
  <c r="P653" i="7" s="1"/>
  <c r="S164" i="7"/>
  <c r="T164" i="7" s="1"/>
  <c r="O770" i="7"/>
  <c r="P770" i="7" s="1"/>
  <c r="O88" i="7"/>
  <c r="P88" i="7" s="1"/>
  <c r="R88" i="7" s="1"/>
  <c r="O942" i="7"/>
  <c r="O425" i="7"/>
  <c r="P425" i="7" s="1"/>
  <c r="O224" i="7"/>
  <c r="S424" i="7"/>
  <c r="T424" i="7" s="1"/>
  <c r="K1019" i="7"/>
  <c r="L1019" i="7" s="1"/>
  <c r="K541" i="7"/>
  <c r="W574" i="7"/>
  <c r="X574" i="7" s="1"/>
  <c r="Y574" i="7" s="1"/>
  <c r="S931" i="7"/>
  <c r="T931" i="7" s="1"/>
  <c r="W455" i="7"/>
  <c r="X455" i="7" s="1"/>
  <c r="K196" i="7"/>
  <c r="S564" i="7"/>
  <c r="T564" i="7" s="1"/>
  <c r="O409" i="7"/>
  <c r="P409" i="7" s="1"/>
  <c r="S360" i="7"/>
  <c r="K404" i="7"/>
  <c r="L404" i="7" s="1"/>
  <c r="K1003" i="7"/>
  <c r="L1003" i="7" s="1"/>
  <c r="S999" i="7"/>
  <c r="S71" i="7"/>
  <c r="T71" i="7" s="1"/>
  <c r="W766" i="7"/>
  <c r="X766" i="7" s="1"/>
  <c r="S265" i="7"/>
  <c r="T265" i="7" s="1"/>
  <c r="S735" i="7"/>
  <c r="T735" i="7"/>
  <c r="O506" i="7"/>
  <c r="P506" i="7" s="1"/>
  <c r="W865" i="7"/>
  <c r="X865" i="7" s="1"/>
  <c r="S788" i="7"/>
  <c r="T788" i="7" s="1"/>
  <c r="S373" i="7"/>
  <c r="T373" i="7" s="1"/>
  <c r="O866" i="7"/>
  <c r="P866" i="7" s="1"/>
  <c r="K513" i="7"/>
  <c r="L513" i="7" s="1"/>
  <c r="K709" i="7"/>
  <c r="L709" i="7" s="1"/>
  <c r="O162" i="7"/>
  <c r="P162" i="7" s="1"/>
  <c r="S554" i="7"/>
  <c r="T554" i="7" s="1"/>
  <c r="K72" i="7"/>
  <c r="L72" i="7" s="1"/>
  <c r="S752" i="7"/>
  <c r="T752" i="7" s="1"/>
  <c r="W603" i="7"/>
  <c r="X603" i="7" s="1"/>
  <c r="W176" i="7"/>
  <c r="X176" i="7" s="1"/>
  <c r="O630" i="7"/>
  <c r="P630" i="7" s="1"/>
  <c r="S1057" i="7"/>
  <c r="S113" i="7"/>
  <c r="T113" i="7" s="1"/>
  <c r="K820" i="7"/>
  <c r="L820" i="7" s="1"/>
  <c r="N820" i="7" s="1"/>
  <c r="O1046" i="7"/>
  <c r="P1046" i="7" s="1"/>
  <c r="R1046" i="7" s="1"/>
  <c r="W647" i="7"/>
  <c r="X647" i="7" s="1"/>
  <c r="Y647" i="7" s="1"/>
  <c r="O186" i="7"/>
  <c r="P186" i="7" s="1"/>
  <c r="S808" i="7"/>
  <c r="T808" i="7" s="1"/>
  <c r="U808" i="7" s="1"/>
  <c r="O244" i="7"/>
  <c r="P244" i="7" s="1"/>
  <c r="S172" i="7"/>
  <c r="T172" i="7" s="1"/>
  <c r="V172" i="7" s="1"/>
  <c r="O109" i="7"/>
  <c r="P109" i="7" s="1"/>
  <c r="O564" i="7"/>
  <c r="P564" i="7" s="1"/>
  <c r="W319" i="7"/>
  <c r="X319" i="7" s="1"/>
  <c r="K968" i="7"/>
  <c r="L968" i="7" s="1"/>
  <c r="S892" i="7"/>
  <c r="O107" i="7"/>
  <c r="P107" i="7" s="1"/>
  <c r="O997" i="7"/>
  <c r="P997" i="7" s="1"/>
  <c r="O578" i="7"/>
  <c r="P578" i="7" s="1"/>
  <c r="O976" i="7"/>
  <c r="S149" i="7"/>
  <c r="T149" i="7" s="1"/>
  <c r="K1029" i="7"/>
  <c r="L1029" i="7" s="1"/>
  <c r="O377" i="7"/>
  <c r="P377" i="7" s="1"/>
  <c r="W180" i="7"/>
  <c r="X180" i="7" s="1"/>
  <c r="K379" i="7"/>
  <c r="L379" i="7" s="1"/>
  <c r="W1016" i="7"/>
  <c r="X1016" i="7" s="1"/>
  <c r="S243" i="7"/>
  <c r="T243" i="7" s="1"/>
  <c r="W357" i="7"/>
  <c r="X357" i="7" s="1"/>
  <c r="K68" i="7"/>
  <c r="L68" i="7" s="1"/>
  <c r="K136" i="7"/>
  <c r="L136" i="7" s="1"/>
  <c r="K342" i="7"/>
  <c r="O605" i="7"/>
  <c r="P605" i="7" s="1"/>
  <c r="O461" i="7"/>
  <c r="P461" i="7" s="1"/>
  <c r="W519" i="7"/>
  <c r="W911" i="7"/>
  <c r="X911" i="7" s="1"/>
  <c r="W245" i="7"/>
  <c r="X245" i="7" s="1"/>
  <c r="K331" i="7"/>
  <c r="L331" i="7" s="1"/>
  <c r="O822" i="7"/>
  <c r="P822" i="7" s="1"/>
  <c r="R822" i="7" s="1"/>
  <c r="S850" i="7"/>
  <c r="T850" i="7" s="1"/>
  <c r="V850" i="7" s="1"/>
  <c r="O803" i="7"/>
  <c r="P803" i="7" s="1"/>
  <c r="O381" i="7"/>
  <c r="P381" i="7" s="1"/>
  <c r="W552" i="7"/>
  <c r="X552" i="7" s="1"/>
  <c r="O68" i="7"/>
  <c r="P68" i="7" s="1"/>
  <c r="Q68" i="7" s="1"/>
  <c r="W1049" i="7"/>
  <c r="X1049" i="7" s="1"/>
  <c r="W507" i="7"/>
  <c r="X507" i="7" s="1"/>
  <c r="W861" i="7"/>
  <c r="K918" i="7"/>
  <c r="O890" i="7"/>
  <c r="P890" i="7" s="1"/>
  <c r="R890" i="7" s="1"/>
  <c r="O344" i="7"/>
  <c r="P344" i="7" s="1"/>
  <c r="K476" i="7"/>
  <c r="L476" i="7" s="1"/>
  <c r="N476" i="7" s="1"/>
  <c r="W753" i="7"/>
  <c r="X753" i="7" s="1"/>
  <c r="K445" i="7"/>
  <c r="L445" i="7" s="1"/>
  <c r="W829" i="7"/>
  <c r="K890" i="7"/>
  <c r="O909" i="7"/>
  <c r="P909" i="7" s="1"/>
  <c r="S975" i="7"/>
  <c r="T975" i="7" s="1"/>
  <c r="O545" i="7"/>
  <c r="W549" i="7"/>
  <c r="W681" i="7"/>
  <c r="X681" i="7" s="1"/>
  <c r="S1009" i="7"/>
  <c r="T1009" i="7" s="1"/>
  <c r="O967" i="7"/>
  <c r="P967" i="7" s="1"/>
  <c r="O268" i="7"/>
  <c r="O477" i="7"/>
  <c r="O825" i="7"/>
  <c r="S372" i="7"/>
  <c r="T372" i="7" s="1"/>
  <c r="S872" i="7"/>
  <c r="S396" i="7"/>
  <c r="T396" i="7" s="1"/>
  <c r="O539" i="7"/>
  <c r="S356" i="7"/>
  <c r="T356" i="7" s="1"/>
  <c r="K483" i="7"/>
  <c r="L483" i="7"/>
  <c r="K1036" i="7"/>
  <c r="L1036" i="7" s="1"/>
  <c r="S266" i="7"/>
  <c r="S809" i="7"/>
  <c r="T809" i="7" s="1"/>
  <c r="K1049" i="7"/>
  <c r="O322" i="7"/>
  <c r="P322" i="7" s="1"/>
  <c r="O551" i="7"/>
  <c r="S768" i="7"/>
  <c r="T768" i="7" s="1"/>
  <c r="K871" i="7"/>
  <c r="L871" i="7" s="1"/>
  <c r="M871" i="7" s="1"/>
  <c r="K86" i="7"/>
  <c r="L86" i="7" s="1"/>
  <c r="W628" i="7"/>
  <c r="X628" i="7" s="1"/>
  <c r="S673" i="7"/>
  <c r="T673" i="7" s="1"/>
  <c r="S648" i="7"/>
  <c r="T648" i="7" s="1"/>
  <c r="S230" i="7"/>
  <c r="K785" i="7"/>
  <c r="O302" i="7"/>
  <c r="P302" i="7" s="1"/>
  <c r="K724" i="7"/>
  <c r="O560" i="7"/>
  <c r="P560" i="7" s="1"/>
  <c r="S803" i="7"/>
  <c r="S241" i="7"/>
  <c r="T241" i="7" s="1"/>
  <c r="W618" i="7"/>
  <c r="X618" i="7" s="1"/>
  <c r="K795" i="7"/>
  <c r="W502" i="7"/>
  <c r="X502" i="7" s="1"/>
  <c r="W608" i="7"/>
  <c r="X608" i="7" s="1"/>
  <c r="W815" i="7"/>
  <c r="K437" i="7"/>
  <c r="L437" i="7" s="1"/>
  <c r="S581" i="7"/>
  <c r="T581" i="7" s="1"/>
  <c r="K344" i="7"/>
  <c r="L344" i="7" s="1"/>
  <c r="O216" i="7"/>
  <c r="K208" i="7"/>
  <c r="S365" i="7"/>
  <c r="T365" i="7" s="1"/>
  <c r="S78" i="7"/>
  <c r="T78" i="7" s="1"/>
  <c r="W728" i="7"/>
  <c r="X728" i="7" s="1"/>
  <c r="W711" i="7"/>
  <c r="X711" i="7" s="1"/>
  <c r="Z711" i="7" s="1"/>
  <c r="S702" i="7"/>
  <c r="T702" i="7" s="1"/>
  <c r="K627" i="7"/>
  <c r="L627" i="7" s="1"/>
  <c r="N627" i="7" s="1"/>
  <c r="W652" i="7"/>
  <c r="X652" i="7" s="1"/>
  <c r="W556" i="7"/>
  <c r="X556" i="7" s="1"/>
  <c r="W793" i="7"/>
  <c r="K945" i="7"/>
  <c r="L945" i="7" s="1"/>
  <c r="S290" i="7"/>
  <c r="T290" i="7" s="1"/>
  <c r="S954" i="7"/>
  <c r="O169" i="7"/>
  <c r="P169" i="7" s="1"/>
  <c r="R169" i="7" s="1"/>
  <c r="O338" i="7"/>
  <c r="P338" i="7" s="1"/>
  <c r="S941" i="7"/>
  <c r="W1003" i="7"/>
  <c r="X1003" i="7" s="1"/>
  <c r="K165" i="7"/>
  <c r="L165" i="7" s="1"/>
  <c r="S536" i="7"/>
  <c r="T536" i="7" s="1"/>
  <c r="W609" i="7"/>
  <c r="X609" i="7" s="1"/>
  <c r="K462" i="7"/>
  <c r="L462" i="7" s="1"/>
  <c r="S637" i="7"/>
  <c r="T637" i="7" s="1"/>
  <c r="S256" i="7"/>
  <c r="T256" i="7" s="1"/>
  <c r="W537" i="7"/>
  <c r="O936" i="7"/>
  <c r="P936" i="7" s="1"/>
  <c r="W501" i="7"/>
  <c r="X501" i="7" s="1"/>
  <c r="Y501" i="7" s="1"/>
  <c r="K984" i="7"/>
  <c r="L984" i="7" s="1"/>
  <c r="O374" i="7"/>
  <c r="P374" i="7" s="1"/>
  <c r="K83" i="7"/>
  <c r="L83" i="7" s="1"/>
  <c r="S368" i="7"/>
  <c r="T368" i="7" s="1"/>
  <c r="K587" i="7"/>
  <c r="L587" i="7" s="1"/>
  <c r="S317" i="7"/>
  <c r="T317" i="7" s="1"/>
  <c r="U317" i="7" s="1"/>
  <c r="S448" i="7"/>
  <c r="T448" i="7" s="1"/>
  <c r="S1020" i="7"/>
  <c r="T1020" i="7" s="1"/>
  <c r="S245" i="7"/>
  <c r="T245" i="7" s="1"/>
  <c r="O462" i="7"/>
  <c r="P462" i="7" s="1"/>
  <c r="K670" i="7"/>
  <c r="W546" i="7"/>
  <c r="X546" i="7" s="1"/>
  <c r="S570" i="7"/>
  <c r="T570" i="7" s="1"/>
  <c r="S818" i="7"/>
  <c r="T818" i="7" s="1"/>
  <c r="O835" i="7"/>
  <c r="P835" i="7" s="1"/>
  <c r="S280" i="7"/>
  <c r="O69" i="7"/>
  <c r="P69" i="7" s="1"/>
  <c r="O654" i="7"/>
  <c r="S95" i="7"/>
  <c r="T95" i="7"/>
  <c r="S682" i="7"/>
  <c r="T682" i="7" s="1"/>
  <c r="S119" i="7"/>
  <c r="T119" i="7" s="1"/>
  <c r="S990" i="7"/>
  <c r="T990" i="7" s="1"/>
  <c r="S111" i="7"/>
  <c r="T111" i="7" s="1"/>
  <c r="O702" i="7"/>
  <c r="K139" i="7"/>
  <c r="L139" i="7" s="1"/>
  <c r="S652" i="7"/>
  <c r="K163" i="7"/>
  <c r="L163" i="7" s="1"/>
  <c r="W1019" i="7"/>
  <c r="O609" i="7"/>
  <c r="P609" i="7" s="1"/>
  <c r="Q609" i="7" s="1"/>
  <c r="O1027" i="7"/>
  <c r="P1027" i="7" s="1"/>
  <c r="S661" i="7"/>
  <c r="T661" i="7" s="1"/>
  <c r="W138" i="7"/>
  <c r="X138" i="7" s="1"/>
  <c r="S196" i="7"/>
  <c r="T196" i="7" s="1"/>
  <c r="S326" i="7"/>
  <c r="T326" i="7" s="1"/>
  <c r="K912" i="7"/>
  <c r="L912" i="7" s="1"/>
  <c r="S710" i="7"/>
  <c r="K237" i="7"/>
  <c r="L237" i="7" s="1"/>
  <c r="S496" i="7"/>
  <c r="T496" i="7" s="1"/>
  <c r="K122" i="7"/>
  <c r="L122" i="7"/>
  <c r="W838" i="7"/>
  <c r="X838" i="7" s="1"/>
  <c r="S110" i="7"/>
  <c r="T110" i="7" s="1"/>
  <c r="W979" i="7"/>
  <c r="X979" i="7" s="1"/>
  <c r="O739" i="7"/>
  <c r="P739" i="7" s="1"/>
  <c r="S66" i="7"/>
  <c r="T66" i="7" s="1"/>
  <c r="K529" i="7"/>
  <c r="S206" i="7"/>
  <c r="T206" i="7" s="1"/>
  <c r="V206" i="7" s="1"/>
  <c r="S474" i="7"/>
  <c r="T474" i="7" s="1"/>
  <c r="V474" i="7" s="1"/>
  <c r="S351" i="7"/>
  <c r="T351" i="7" s="1"/>
  <c r="W772" i="7"/>
  <c r="X772" i="7" s="1"/>
  <c r="W573" i="7"/>
  <c r="X573" i="7" s="1"/>
  <c r="Z573" i="7" s="1"/>
  <c r="W822" i="7"/>
  <c r="X822" i="7" s="1"/>
  <c r="W91" i="7"/>
  <c r="X91" i="7" s="1"/>
  <c r="O502" i="7"/>
  <c r="P502" i="7" s="1"/>
  <c r="Q502" i="7" s="1"/>
  <c r="O527" i="7"/>
  <c r="K880" i="7"/>
  <c r="L880" i="7" s="1"/>
  <c r="O364" i="7"/>
  <c r="O534" i="7"/>
  <c r="P534" i="7" s="1"/>
  <c r="K741" i="7"/>
  <c r="L741" i="7" s="1"/>
  <c r="S609" i="7"/>
  <c r="T609" i="7" s="1"/>
  <c r="U609" i="7" s="1"/>
  <c r="O973" i="7"/>
  <c r="P973" i="7" s="1"/>
  <c r="W965" i="7"/>
  <c r="X965" i="7" s="1"/>
  <c r="K877" i="7"/>
  <c r="L877" i="7" s="1"/>
  <c r="W564" i="7"/>
  <c r="X564" i="7" s="1"/>
  <c r="K648" i="7"/>
  <c r="W270" i="7"/>
  <c r="X270" i="7" s="1"/>
  <c r="W675" i="7"/>
  <c r="X675" i="7" s="1"/>
  <c r="K304" i="7"/>
  <c r="K715" i="7"/>
  <c r="L715" i="7" s="1"/>
  <c r="O120" i="7"/>
  <c r="P120" i="7" s="1"/>
  <c r="W927" i="7"/>
  <c r="X927" i="7" s="1"/>
  <c r="O393" i="7"/>
  <c r="P393" i="7" s="1"/>
  <c r="O76" i="7"/>
  <c r="P76" i="7" s="1"/>
  <c r="Q76" i="7" s="1"/>
  <c r="O382" i="7"/>
  <c r="P382" i="7" s="1"/>
  <c r="S996" i="7"/>
  <c r="T996" i="7" s="1"/>
  <c r="K382" i="7"/>
  <c r="L382" i="7" s="1"/>
  <c r="S615" i="7"/>
  <c r="T615" i="7" s="1"/>
  <c r="U615" i="7" s="1"/>
  <c r="W877" i="7"/>
  <c r="X877" i="7" s="1"/>
  <c r="W423" i="7"/>
  <c r="X423" i="7" s="1"/>
  <c r="Y423" i="7" s="1"/>
  <c r="S344" i="7"/>
  <c r="W508" i="7"/>
  <c r="X508" i="7" s="1"/>
  <c r="K94" i="7"/>
  <c r="L94" i="7" s="1"/>
  <c r="K352" i="7"/>
  <c r="L352" i="7" s="1"/>
  <c r="W583" i="7"/>
  <c r="X583" i="7" s="1"/>
  <c r="W817" i="7"/>
  <c r="O707" i="7"/>
  <c r="P707" i="7" s="1"/>
  <c r="W150" i="7"/>
  <c r="X150" i="7" s="1"/>
  <c r="W774" i="7"/>
  <c r="X774" i="7" s="1"/>
  <c r="S311" i="7"/>
  <c r="T311" i="7" s="1"/>
  <c r="U311" i="7" s="1"/>
  <c r="O931" i="7"/>
  <c r="P931" i="7" s="1"/>
  <c r="O858" i="7"/>
  <c r="P858" i="7" s="1"/>
  <c r="S816" i="7"/>
  <c r="T816" i="7" s="1"/>
  <c r="V816" i="7" s="1"/>
  <c r="K646" i="7"/>
  <c r="L646" i="7" s="1"/>
  <c r="O676" i="7"/>
  <c r="P676" i="7" s="1"/>
  <c r="W151" i="7"/>
  <c r="X151" i="7" s="1"/>
  <c r="Z151" i="7" s="1"/>
  <c r="K159" i="7"/>
  <c r="L159" i="7" s="1"/>
  <c r="N159" i="7" s="1"/>
  <c r="S987" i="7"/>
  <c r="T987" i="7" s="1"/>
  <c r="K457" i="7"/>
  <c r="L457" i="7" s="1"/>
  <c r="O225" i="7"/>
  <c r="P225" i="7" s="1"/>
  <c r="W683" i="7"/>
  <c r="X683" i="7" s="1"/>
  <c r="Z683" i="7" s="1"/>
  <c r="O272" i="7"/>
  <c r="P272" i="7" s="1"/>
  <c r="K784" i="7"/>
  <c r="L784" i="7" s="1"/>
  <c r="K277" i="7"/>
  <c r="L277" i="7" s="1"/>
  <c r="S902" i="7"/>
  <c r="K147" i="7"/>
  <c r="L147" i="7" s="1"/>
  <c r="O776" i="7"/>
  <c r="P776" i="7" s="1"/>
  <c r="W236" i="7"/>
  <c r="O975" i="7"/>
  <c r="P975" i="7" s="1"/>
  <c r="R975" i="7" s="1"/>
  <c r="S437" i="7"/>
  <c r="T437" i="7" s="1"/>
  <c r="U437" i="7" s="1"/>
  <c r="O826" i="7"/>
  <c r="P826" i="7" s="1"/>
  <c r="S723" i="7"/>
  <c r="T723" i="7" s="1"/>
  <c r="V723" i="7" s="1"/>
  <c r="S182" i="7"/>
  <c r="T182" i="7" s="1"/>
  <c r="U182" i="7" s="1"/>
  <c r="W757" i="7"/>
  <c r="X757" i="7" s="1"/>
  <c r="O380" i="7"/>
  <c r="P380" i="7" s="1"/>
  <c r="O214" i="7"/>
  <c r="P214" i="7" s="1"/>
  <c r="S709" i="7"/>
  <c r="T709" i="7" s="1"/>
  <c r="U709" i="7" s="1"/>
  <c r="O122" i="7"/>
  <c r="P122" i="7" s="1"/>
  <c r="S594" i="7"/>
  <c r="O355" i="7"/>
  <c r="P355" i="7" s="1"/>
  <c r="O764" i="7"/>
  <c r="P764" i="7" s="1"/>
  <c r="K1048" i="7"/>
  <c r="L1048" i="7" s="1"/>
  <c r="S139" i="7"/>
  <c r="T139" i="7" s="1"/>
  <c r="S797" i="7"/>
  <c r="O547" i="7"/>
  <c r="W141" i="7"/>
  <c r="X141" i="7" s="1"/>
  <c r="O247" i="7"/>
  <c r="P247" i="7" s="1"/>
  <c r="O939" i="7"/>
  <c r="P939" i="7" s="1"/>
  <c r="Q939" i="7" s="1"/>
  <c r="O544" i="7"/>
  <c r="P544" i="7" s="1"/>
  <c r="K913" i="7"/>
  <c r="L913" i="7" s="1"/>
  <c r="K649" i="7"/>
  <c r="L649" i="7" s="1"/>
  <c r="S122" i="7"/>
  <c r="T122" i="7" s="1"/>
  <c r="S937" i="7"/>
  <c r="T937" i="7" s="1"/>
  <c r="K189" i="7"/>
  <c r="L189" i="7" s="1"/>
  <c r="W610" i="7"/>
  <c r="X610" i="7" s="1"/>
  <c r="W283" i="7"/>
  <c r="X283" i="7" s="1"/>
  <c r="S899" i="7"/>
  <c r="T899" i="7" s="1"/>
  <c r="W365" i="7"/>
  <c r="X365" i="7" s="1"/>
  <c r="S838" i="7"/>
  <c r="T838" i="7" s="1"/>
  <c r="K623" i="7"/>
  <c r="L623" i="7" s="1"/>
  <c r="W957" i="7"/>
  <c r="X957" i="7" s="1"/>
  <c r="O915" i="7"/>
  <c r="P915" i="7" s="1"/>
  <c r="K413" i="7"/>
  <c r="L413" i="7" s="1"/>
  <c r="S968" i="7"/>
  <c r="T968" i="7"/>
  <c r="S664" i="7"/>
  <c r="T664" i="7" s="1"/>
  <c r="K301" i="7"/>
  <c r="L301" i="7" s="1"/>
  <c r="S542" i="7"/>
  <c r="T542" i="7" s="1"/>
  <c r="K106" i="7"/>
  <c r="L106" i="7" s="1"/>
  <c r="S705" i="7"/>
  <c r="T705" i="7" s="1"/>
  <c r="S94" i="7"/>
  <c r="T94" i="7" s="1"/>
  <c r="O1054" i="7"/>
  <c r="P1054" i="7" s="1"/>
  <c r="O768" i="7"/>
  <c r="P768" i="7"/>
  <c r="S244" i="7"/>
  <c r="S1026" i="7"/>
  <c r="K299" i="7"/>
  <c r="L299" i="7"/>
  <c r="K821" i="7"/>
  <c r="S284" i="7"/>
  <c r="T284" i="7" s="1"/>
  <c r="W673" i="7"/>
  <c r="X673" i="7" s="1"/>
  <c r="S592" i="7"/>
  <c r="S479" i="7"/>
  <c r="T479" i="7" s="1"/>
  <c r="K797" i="7"/>
  <c r="K843" i="7"/>
  <c r="S605" i="7"/>
  <c r="T605" i="7" s="1"/>
  <c r="K848" i="7"/>
  <c r="L848" i="7" s="1"/>
  <c r="S436" i="7"/>
  <c r="T436" i="7" s="1"/>
  <c r="O175" i="7"/>
  <c r="P175" i="7" s="1"/>
  <c r="S575" i="7"/>
  <c r="T575" i="7" s="1"/>
  <c r="K597" i="7"/>
  <c r="L597" i="7" s="1"/>
  <c r="W260" i="7"/>
  <c r="X260" i="7" s="1"/>
  <c r="W448" i="7"/>
  <c r="X448" i="7" s="1"/>
  <c r="W99" i="7"/>
  <c r="X99" i="7" s="1"/>
  <c r="S870" i="7"/>
  <c r="O464" i="7"/>
  <c r="P464" i="7" s="1"/>
  <c r="R464" i="7" s="1"/>
  <c r="K854" i="7"/>
  <c r="L854" i="7" s="1"/>
  <c r="W885" i="7"/>
  <c r="X885" i="7" s="1"/>
  <c r="W1013" i="7"/>
  <c r="S784" i="7"/>
  <c r="T784" i="7" s="1"/>
  <c r="S501" i="7"/>
  <c r="T501" i="7" s="1"/>
  <c r="W921" i="7"/>
  <c r="X921" i="7" s="1"/>
  <c r="O197" i="7"/>
  <c r="S965" i="7"/>
  <c r="T965" i="7" s="1"/>
  <c r="K659" i="7"/>
  <c r="L659" i="7" s="1"/>
  <c r="W950" i="7"/>
  <c r="K826" i="7"/>
  <c r="L826" i="7" s="1"/>
  <c r="O407" i="7"/>
  <c r="P407" i="7" s="1"/>
  <c r="O246" i="7"/>
  <c r="P246" i="7" s="1"/>
  <c r="S955" i="7"/>
  <c r="T955" i="7" s="1"/>
  <c r="W646" i="7"/>
  <c r="O81" i="7"/>
  <c r="P81" i="7" s="1"/>
  <c r="S879" i="7"/>
  <c r="T879" i="7" s="1"/>
  <c r="K194" i="7"/>
  <c r="L194" i="7" s="1"/>
  <c r="K1008" i="7"/>
  <c r="L1008" i="7" s="1"/>
  <c r="S655" i="7"/>
  <c r="T655" i="7" s="1"/>
  <c r="V655" i="7" s="1"/>
  <c r="W1001" i="7"/>
  <c r="X1001" i="7" s="1"/>
  <c r="W509" i="7"/>
  <c r="X509" i="7" s="1"/>
  <c r="K386" i="7"/>
  <c r="L386" i="7" s="1"/>
  <c r="M386" i="7" s="1"/>
  <c r="K619" i="7"/>
  <c r="L619" i="7" s="1"/>
  <c r="W701" i="7"/>
  <c r="X701" i="7" s="1"/>
  <c r="K332" i="7"/>
  <c r="L332" i="7" s="1"/>
  <c r="W396" i="7"/>
  <c r="X396" i="7" s="1"/>
  <c r="S900" i="7"/>
  <c r="K957" i="7"/>
  <c r="L957" i="7" s="1"/>
  <c r="W983" i="7"/>
  <c r="X983" i="7" s="1"/>
  <c r="O503" i="7"/>
  <c r="O951" i="7"/>
  <c r="P951" i="7" s="1"/>
  <c r="O317" i="7"/>
  <c r="P317" i="7" s="1"/>
  <c r="W232" i="7"/>
  <c r="O450" i="7"/>
  <c r="P450" i="7" s="1"/>
  <c r="W510" i="7"/>
  <c r="X510" i="7" s="1"/>
  <c r="W474" i="7"/>
  <c r="X474" i="7" s="1"/>
  <c r="W942" i="7"/>
  <c r="O1031" i="7"/>
  <c r="P1031" i="7" s="1"/>
  <c r="Q1031" i="7" s="1"/>
  <c r="K377" i="7"/>
  <c r="L377" i="7" s="1"/>
  <c r="K940" i="7"/>
  <c r="L940" i="7" s="1"/>
  <c r="S135" i="7"/>
  <c r="T135" i="7" s="1"/>
  <c r="K212" i="7"/>
  <c r="S991" i="7"/>
  <c r="T991" i="7" s="1"/>
  <c r="W846" i="7"/>
  <c r="X846" i="7" s="1"/>
  <c r="S108" i="7"/>
  <c r="T108" i="7" s="1"/>
  <c r="O1016" i="7"/>
  <c r="P1016" i="7" s="1"/>
  <c r="W1015" i="7"/>
  <c r="X1015" i="7" s="1"/>
  <c r="K867" i="7"/>
  <c r="L867" i="7" s="1"/>
  <c r="O818" i="7"/>
  <c r="P818" i="7" s="1"/>
  <c r="S312" i="7"/>
  <c r="O941" i="7"/>
  <c r="P941" i="7" s="1"/>
  <c r="W923" i="7"/>
  <c r="X923" i="7" s="1"/>
  <c r="S617" i="7"/>
  <c r="T617" i="7" s="1"/>
  <c r="O385" i="7"/>
  <c r="P385" i="7" s="1"/>
  <c r="S144" i="7"/>
  <c r="T144" i="7" s="1"/>
  <c r="S715" i="7"/>
  <c r="T715" i="7" s="1"/>
  <c r="V715" i="7" s="1"/>
  <c r="K322" i="7"/>
  <c r="L322" i="7" s="1"/>
  <c r="W351" i="7"/>
  <c r="X351" i="7" s="1"/>
  <c r="O784" i="7"/>
  <c r="P784" i="7" s="1"/>
  <c r="O871" i="7"/>
  <c r="P871" i="7" s="1"/>
  <c r="W617" i="7"/>
  <c r="X617" i="7" s="1"/>
  <c r="Z617" i="7" s="1"/>
  <c r="K629" i="7"/>
  <c r="L629" i="7" s="1"/>
  <c r="M629" i="7" s="1"/>
  <c r="O629" i="7"/>
  <c r="P629" i="7" s="1"/>
  <c r="K685" i="7"/>
  <c r="L685" i="7" s="1"/>
  <c r="O1015" i="7"/>
  <c r="P1015" i="7" s="1"/>
  <c r="O810" i="7"/>
  <c r="P810" i="7" s="1"/>
  <c r="O423" i="7"/>
  <c r="P423" i="7" s="1"/>
  <c r="S308" i="7"/>
  <c r="W442" i="7"/>
  <c r="X442" i="7" s="1"/>
  <c r="S905" i="7"/>
  <c r="T905" i="7"/>
  <c r="O271" i="7"/>
  <c r="P271" i="7" s="1"/>
  <c r="S1041" i="7"/>
  <c r="T1041" i="7" s="1"/>
  <c r="K156" i="7"/>
  <c r="L156" i="7" s="1"/>
  <c r="K607" i="7"/>
  <c r="L607" i="7"/>
  <c r="S596" i="7"/>
  <c r="S773" i="7"/>
  <c r="S624" i="7"/>
  <c r="T624" i="7"/>
  <c r="K396" i="7"/>
  <c r="L396" i="7" s="1"/>
  <c r="S234" i="7"/>
  <c r="S1016" i="7"/>
  <c r="T1016" i="7" s="1"/>
  <c r="W316" i="7"/>
  <c r="X316" i="7" s="1"/>
  <c r="K184" i="7"/>
  <c r="L184" i="7" s="1"/>
  <c r="K915" i="7"/>
  <c r="L915" i="7" s="1"/>
  <c r="S913" i="7"/>
  <c r="T913" i="7" s="1"/>
  <c r="O108" i="7"/>
  <c r="P108" i="7" s="1"/>
  <c r="Q108" i="7" s="1"/>
  <c r="S190" i="7"/>
  <c r="T190" i="7" s="1"/>
  <c r="K514" i="7"/>
  <c r="L514" i="7" s="1"/>
  <c r="S345" i="7"/>
  <c r="T345" i="7" s="1"/>
  <c r="W405" i="7"/>
  <c r="X405" i="7" s="1"/>
  <c r="Z405" i="7" s="1"/>
  <c r="S438" i="7"/>
  <c r="T438" i="7" s="1"/>
  <c r="U438" i="7" s="1"/>
  <c r="S759" i="7"/>
  <c r="T759" i="7" s="1"/>
  <c r="S622" i="7"/>
  <c r="T622" i="7" s="1"/>
  <c r="K996" i="7"/>
  <c r="L996" i="7" s="1"/>
  <c r="K281" i="7"/>
  <c r="L281" i="7" s="1"/>
  <c r="O910" i="7"/>
  <c r="P910" i="7" s="1"/>
  <c r="W105" i="7"/>
  <c r="X105" i="7" s="1"/>
  <c r="Z105" i="7" s="1"/>
  <c r="S706" i="7"/>
  <c r="O242" i="7"/>
  <c r="P242" i="7" s="1"/>
  <c r="W663" i="7"/>
  <c r="X663" i="7" s="1"/>
  <c r="S185" i="7"/>
  <c r="T185" i="7" s="1"/>
  <c r="O473" i="7"/>
  <c r="P473" i="7" s="1"/>
  <c r="O103" i="7"/>
  <c r="P103" i="7" s="1"/>
  <c r="W931" i="7"/>
  <c r="X931" i="7" s="1"/>
  <c r="O596" i="7"/>
  <c r="W851" i="7"/>
  <c r="S688" i="7"/>
  <c r="T688" i="7" s="1"/>
  <c r="K857" i="7"/>
  <c r="S126" i="7"/>
  <c r="T126" i="7" s="1"/>
  <c r="O143" i="7"/>
  <c r="P143" i="7" s="1"/>
  <c r="O267" i="7"/>
  <c r="P267" i="7" s="1"/>
  <c r="R267" i="7" s="1"/>
  <c r="O62" i="7"/>
  <c r="P62" i="7" s="1"/>
  <c r="Q62" i="7" s="1"/>
  <c r="K517" i="7"/>
  <c r="O864" i="7"/>
  <c r="S1013" i="7"/>
  <c r="O497" i="7"/>
  <c r="P497" i="7" s="1"/>
  <c r="S171" i="7"/>
  <c r="T171" i="7" s="1"/>
  <c r="W831" i="7"/>
  <c r="X831" i="7" s="1"/>
  <c r="O321" i="7"/>
  <c r="P321" i="7" s="1"/>
  <c r="O519" i="7"/>
  <c r="P519" i="7" s="1"/>
  <c r="O672" i="7"/>
  <c r="P672" i="7" s="1"/>
  <c r="W373" i="7"/>
  <c r="X373" i="7" s="1"/>
  <c r="S535" i="7"/>
  <c r="O334" i="7"/>
  <c r="P334" i="7" s="1"/>
  <c r="W860" i="7"/>
  <c r="X860" i="7" s="1"/>
  <c r="S863" i="7"/>
  <c r="T863" i="7" s="1"/>
  <c r="W329" i="7"/>
  <c r="X329" i="7" s="1"/>
  <c r="O800" i="7"/>
  <c r="P800" i="7" s="1"/>
  <c r="R800" i="7" s="1"/>
  <c r="K699" i="7"/>
  <c r="L699" i="7" s="1"/>
  <c r="S757" i="7"/>
  <c r="O644" i="7"/>
  <c r="P644" i="7" s="1"/>
  <c r="W183" i="7"/>
  <c r="X183" i="7" s="1"/>
  <c r="W140" i="7"/>
  <c r="X140" i="7" s="1"/>
  <c r="W330" i="7"/>
  <c r="X330" i="7" s="1"/>
  <c r="S988" i="7"/>
  <c r="W157" i="7"/>
  <c r="X157" i="7" s="1"/>
  <c r="S980" i="7"/>
  <c r="K98" i="7"/>
  <c r="L98" i="7" s="1"/>
  <c r="O308" i="7"/>
  <c r="K794" i="7"/>
  <c r="L794" i="7" s="1"/>
  <c r="K976" i="7"/>
  <c r="L976" i="7" s="1"/>
  <c r="O371" i="7"/>
  <c r="P371" i="7" s="1"/>
  <c r="O751" i="7"/>
  <c r="P751" i="7" s="1"/>
  <c r="O419" i="7"/>
  <c r="P419" i="7" s="1"/>
  <c r="W594" i="7"/>
  <c r="X594" i="7" s="1"/>
  <c r="W64" i="7"/>
  <c r="X64" i="7" s="1"/>
  <c r="O523" i="7"/>
  <c r="K103" i="7"/>
  <c r="L103" i="7" s="1"/>
  <c r="O439" i="7"/>
  <c r="P439" i="7" s="1"/>
  <c r="O84" i="7"/>
  <c r="P84" i="7" s="1"/>
  <c r="S425" i="7"/>
  <c r="T425" i="7" s="1"/>
  <c r="K993" i="7"/>
  <c r="L993" i="7" s="1"/>
  <c r="S120" i="7"/>
  <c r="T120" i="7" s="1"/>
  <c r="W948" i="7"/>
  <c r="W391" i="7"/>
  <c r="X391" i="7" s="1"/>
  <c r="Y391" i="7" s="1"/>
  <c r="K264" i="7"/>
  <c r="W402" i="7"/>
  <c r="X402" i="7" s="1"/>
  <c r="O1010" i="7"/>
  <c r="P1010" i="7" s="1"/>
  <c r="S1002" i="7"/>
  <c r="T1002" i="7" s="1"/>
  <c r="W131" i="7"/>
  <c r="X131" i="7" s="1"/>
  <c r="K566" i="7"/>
  <c r="L566" i="7" s="1"/>
  <c r="W114" i="7"/>
  <c r="X114" i="7" s="1"/>
  <c r="S944" i="7"/>
  <c r="T944" i="7" s="1"/>
  <c r="K944" i="7"/>
  <c r="K1000" i="7"/>
  <c r="L1000" i="7" s="1"/>
  <c r="K579" i="7"/>
  <c r="L579" i="7" s="1"/>
  <c r="O498" i="7"/>
  <c r="P498" i="7" s="1"/>
  <c r="S76" i="7"/>
  <c r="T76" i="7" s="1"/>
  <c r="V76" i="7" s="1"/>
  <c r="K956" i="7"/>
  <c r="L956" i="7" s="1"/>
  <c r="K1043" i="7"/>
  <c r="L1043" i="7" s="1"/>
  <c r="M1043" i="7" s="1"/>
  <c r="W124" i="7"/>
  <c r="X124" i="7" s="1"/>
  <c r="S695" i="7"/>
  <c r="T695" i="7" s="1"/>
  <c r="V695" i="7" s="1"/>
  <c r="W922" i="7"/>
  <c r="X922" i="7" s="1"/>
  <c r="O75" i="7"/>
  <c r="P75" i="7" s="1"/>
  <c r="K272" i="7"/>
  <c r="S343" i="7"/>
  <c r="T343" i="7" s="1"/>
  <c r="K911" i="7"/>
  <c r="L911" i="7" s="1"/>
  <c r="W873" i="7"/>
  <c r="X873" i="7"/>
  <c r="K215" i="7"/>
  <c r="L215" i="7" s="1"/>
  <c r="W976" i="7"/>
  <c r="K815" i="7"/>
  <c r="L815" i="7" s="1"/>
  <c r="W364" i="7"/>
  <c r="W627" i="7"/>
  <c r="X627" i="7" s="1"/>
  <c r="S251" i="7"/>
  <c r="T251" i="7" s="1"/>
  <c r="O633" i="7"/>
  <c r="P633" i="7" s="1"/>
  <c r="O160" i="7"/>
  <c r="P160" i="7" s="1"/>
  <c r="K897" i="7"/>
  <c r="L897" i="7" s="1"/>
  <c r="K721" i="7"/>
  <c r="L721" i="7" s="1"/>
  <c r="O116" i="7"/>
  <c r="P116" i="7" s="1"/>
  <c r="K525" i="7"/>
  <c r="W874" i="7"/>
  <c r="X874" i="7" s="1"/>
  <c r="S393" i="7"/>
  <c r="T393" i="7" s="1"/>
  <c r="U393" i="7" s="1"/>
  <c r="O804" i="7"/>
  <c r="P804" i="7" s="1"/>
  <c r="O671" i="7"/>
  <c r="P671" i="7" s="1"/>
  <c r="R671" i="7" s="1"/>
  <c r="S989" i="7"/>
  <c r="T989" i="7" s="1"/>
  <c r="K804" i="7"/>
  <c r="L804" i="7" s="1"/>
  <c r="O86" i="7"/>
  <c r="P86" i="7" s="1"/>
  <c r="R86" i="7" s="1"/>
  <c r="O285" i="7"/>
  <c r="P285" i="7" s="1"/>
  <c r="W525" i="7"/>
  <c r="S640" i="7"/>
  <c r="O837" i="7"/>
  <c r="P837" i="7" s="1"/>
  <c r="S229" i="7"/>
  <c r="T229" i="7" s="1"/>
  <c r="O814" i="7"/>
  <c r="P814" i="7" s="1"/>
  <c r="K739" i="7"/>
  <c r="L739" i="7" s="1"/>
  <c r="S136" i="7"/>
  <c r="T136" i="7" s="1"/>
  <c r="O455" i="7"/>
  <c r="P455" i="7" s="1"/>
  <c r="K158" i="7"/>
  <c r="L158" i="7" s="1"/>
  <c r="K1041" i="7"/>
  <c r="L1041" i="7" s="1"/>
  <c r="K429" i="7"/>
  <c r="L429" i="7" s="1"/>
  <c r="S748" i="7"/>
  <c r="W715" i="7"/>
  <c r="X715" i="7" s="1"/>
  <c r="K173" i="7"/>
  <c r="L173" i="7" s="1"/>
  <c r="S982" i="7"/>
  <c r="T982" i="7" s="1"/>
  <c r="W973" i="7"/>
  <c r="X973" i="7" s="1"/>
  <c r="S73" i="7"/>
  <c r="T73" i="7" s="1"/>
  <c r="W960" i="7"/>
  <c r="X960" i="7"/>
  <c r="O509" i="7"/>
  <c r="W650" i="7"/>
  <c r="W359" i="7"/>
  <c r="X359" i="7"/>
  <c r="O874" i="7"/>
  <c r="P874" i="7" s="1"/>
  <c r="K433" i="7"/>
  <c r="L433" i="7" s="1"/>
  <c r="S613" i="7"/>
  <c r="T613" i="7" s="1"/>
  <c r="S208" i="7"/>
  <c r="T208" i="7"/>
  <c r="W787" i="7"/>
  <c r="X787" i="7" s="1"/>
  <c r="W996" i="7"/>
  <c r="X996" i="7" s="1"/>
  <c r="W655" i="7"/>
  <c r="X655" i="7" s="1"/>
  <c r="K594" i="7"/>
  <c r="K198" i="7"/>
  <c r="L198" i="7" s="1"/>
  <c r="K446" i="7"/>
  <c r="L446" i="7" s="1"/>
  <c r="O567" i="7"/>
  <c r="P567" i="7" s="1"/>
  <c r="S638" i="7"/>
  <c r="T638" i="7" s="1"/>
  <c r="K668" i="7"/>
  <c r="L668" i="7" s="1"/>
  <c r="K481" i="7"/>
  <c r="K258" i="7"/>
  <c r="L258" i="7" s="1"/>
  <c r="K716" i="7"/>
  <c r="O584" i="7"/>
  <c r="P584" i="7" s="1"/>
  <c r="S314" i="7"/>
  <c r="T314" i="7" s="1"/>
  <c r="K726" i="7"/>
  <c r="O758" i="7"/>
  <c r="P758" i="7" s="1"/>
  <c r="K537" i="7"/>
  <c r="L537" i="7" s="1"/>
  <c r="S233" i="7"/>
  <c r="T233" i="7" s="1"/>
  <c r="O474" i="7"/>
  <c r="P474" i="7" s="1"/>
  <c r="O117" i="7"/>
  <c r="P117" i="7" s="1"/>
  <c r="W985" i="7"/>
  <c r="X985" i="7" s="1"/>
  <c r="K285" i="7"/>
  <c r="L285" i="7" s="1"/>
  <c r="K884" i="7"/>
  <c r="K213" i="7"/>
  <c r="L213" i="7" s="1"/>
  <c r="S908" i="7"/>
  <c r="K89" i="7"/>
  <c r="L89" i="7" s="1"/>
  <c r="O1017" i="7"/>
  <c r="P1017" i="7" s="1"/>
  <c r="K81" i="7"/>
  <c r="L81" i="7" s="1"/>
  <c r="O940" i="7"/>
  <c r="K105" i="7"/>
  <c r="L105" i="7" s="1"/>
  <c r="O946" i="7"/>
  <c r="O131" i="7"/>
  <c r="P131" i="7" s="1"/>
  <c r="K749" i="7"/>
  <c r="L749" i="7" s="1"/>
  <c r="W709" i="7"/>
  <c r="X709" i="7" s="1"/>
  <c r="W989" i="7"/>
  <c r="X989" i="7" s="1"/>
  <c r="W780" i="7"/>
  <c r="X780" i="7" s="1"/>
  <c r="O102" i="7"/>
  <c r="P102" i="7" s="1"/>
  <c r="W516" i="7"/>
  <c r="X516" i="7" s="1"/>
  <c r="O354" i="7"/>
  <c r="P354" i="7" s="1"/>
  <c r="O682" i="7"/>
  <c r="P682" i="7" s="1"/>
  <c r="W914" i="7"/>
  <c r="S332" i="7"/>
  <c r="T332" i="7" s="1"/>
  <c r="O586" i="7"/>
  <c r="P586" i="7" s="1"/>
  <c r="S352" i="7"/>
  <c r="K470" i="7"/>
  <c r="L470" i="7" s="1"/>
  <c r="K144" i="7"/>
  <c r="L144" i="7" s="1"/>
  <c r="S737" i="7"/>
  <c r="T737" i="7" s="1"/>
  <c r="W484" i="7"/>
  <c r="X484" i="7" s="1"/>
  <c r="K100" i="7"/>
  <c r="L100" i="7" s="1"/>
  <c r="O604" i="7"/>
  <c r="K980" i="7"/>
  <c r="W566" i="7"/>
  <c r="X566" i="7" s="1"/>
  <c r="S923" i="7"/>
  <c r="T923" i="7" s="1"/>
  <c r="W447" i="7"/>
  <c r="X447" i="7"/>
  <c r="O217" i="7"/>
  <c r="P217" i="7" s="1"/>
  <c r="S556" i="7"/>
  <c r="T556" i="7" s="1"/>
  <c r="K70" i="7"/>
  <c r="L70" i="7" s="1"/>
  <c r="K207" i="7"/>
  <c r="K408" i="7"/>
  <c r="L408" i="7" s="1"/>
  <c r="K829" i="7"/>
  <c r="W83" i="7"/>
  <c r="X83" i="7" s="1"/>
  <c r="S179" i="7"/>
  <c r="T179" i="7" s="1"/>
  <c r="S951" i="7"/>
  <c r="T951" i="7" s="1"/>
  <c r="K393" i="7"/>
  <c r="L393" i="7" s="1"/>
  <c r="S1018" i="7"/>
  <c r="T1018" i="7" s="1"/>
  <c r="O875" i="7"/>
  <c r="P875" i="7" s="1"/>
  <c r="K675" i="7"/>
  <c r="L675" i="7" s="1"/>
  <c r="W88" i="7"/>
  <c r="X88" i="7" s="1"/>
  <c r="W779" i="7"/>
  <c r="X779" i="7" s="1"/>
  <c r="W129" i="7"/>
  <c r="X129" i="7" s="1"/>
  <c r="S770" i="7"/>
  <c r="T770" i="7"/>
  <c r="W1008" i="7"/>
  <c r="X1008" i="7" s="1"/>
  <c r="O631" i="7"/>
  <c r="P631" i="7" s="1"/>
  <c r="W198" i="7"/>
  <c r="X198" i="7" s="1"/>
  <c r="W756" i="7"/>
  <c r="X756" i="7" s="1"/>
  <c r="K360" i="7"/>
  <c r="L360" i="7" s="1"/>
  <c r="S189" i="7"/>
  <c r="T189" i="7" s="1"/>
  <c r="W511" i="7"/>
  <c r="X511" i="7" s="1"/>
  <c r="O960" i="7"/>
  <c r="P960" i="7"/>
  <c r="W93" i="7"/>
  <c r="X93" i="7" s="1"/>
  <c r="O359" i="7"/>
  <c r="P359" i="7" s="1"/>
  <c r="K975" i="7"/>
  <c r="L975" i="7" s="1"/>
  <c r="K544" i="7"/>
  <c r="L544" i="7" s="1"/>
  <c r="S889" i="7"/>
  <c r="T889" i="7" s="1"/>
  <c r="K631" i="7"/>
  <c r="L631" i="7" s="1"/>
  <c r="S180" i="7"/>
  <c r="T180" i="7" s="1"/>
  <c r="K919" i="7"/>
  <c r="L919" i="7" s="1"/>
  <c r="W366" i="7"/>
  <c r="W539" i="7"/>
  <c r="W639" i="7"/>
  <c r="X639" i="7" s="1"/>
  <c r="O114" i="7"/>
  <c r="P114" i="7" s="1"/>
  <c r="W619" i="7"/>
  <c r="X619" i="7" s="1"/>
  <c r="W172" i="7"/>
  <c r="X172" i="7" s="1"/>
  <c r="S856" i="7"/>
  <c r="T856" i="7" s="1"/>
  <c r="S681" i="7"/>
  <c r="T681" i="7" s="1"/>
  <c r="W128" i="7"/>
  <c r="X128" i="7" s="1"/>
  <c r="O648" i="7"/>
  <c r="O261" i="7"/>
  <c r="P261" i="7" s="1"/>
  <c r="S992" i="7"/>
  <c r="T992" i="7" s="1"/>
  <c r="S225" i="7"/>
  <c r="T225" i="7" s="1"/>
  <c r="S725" i="7"/>
  <c r="T725" i="7" s="1"/>
  <c r="S193" i="7"/>
  <c r="T193" i="7" s="1"/>
  <c r="O981" i="7"/>
  <c r="P981" i="7" s="1"/>
  <c r="O754" i="7"/>
  <c r="P754" i="7" s="1"/>
  <c r="Q754" i="7" s="1"/>
  <c r="O1050" i="7"/>
  <c r="P1050" i="7" s="1"/>
  <c r="O1008" i="7"/>
  <c r="P1008" i="7" s="1"/>
  <c r="K75" i="7"/>
  <c r="L75" i="7" s="1"/>
  <c r="W630" i="7"/>
  <c r="O257" i="7"/>
  <c r="P257" i="7" s="1"/>
  <c r="W621" i="7"/>
  <c r="X621" i="7" s="1"/>
  <c r="K82" i="7"/>
  <c r="L82" i="7" s="1"/>
  <c r="O735" i="7"/>
  <c r="P735" i="7" s="1"/>
  <c r="S70" i="7"/>
  <c r="T70" i="7" s="1"/>
  <c r="K204" i="7"/>
  <c r="L204" i="7" s="1"/>
  <c r="W786" i="7"/>
  <c r="X786" i="7" s="1"/>
  <c r="W723" i="7"/>
  <c r="X723" i="7" s="1"/>
  <c r="K604" i="7"/>
  <c r="W77" i="7"/>
  <c r="X77" i="7" s="1"/>
  <c r="K300" i="7"/>
  <c r="L300" i="7" s="1"/>
  <c r="M300" i="7" s="1"/>
  <c r="O619" i="7"/>
  <c r="P619" i="7" s="1"/>
  <c r="O202" i="7"/>
  <c r="W653" i="7"/>
  <c r="X653" i="7" s="1"/>
  <c r="O144" i="7"/>
  <c r="P144" i="7" s="1"/>
  <c r="K889" i="7"/>
  <c r="L889" i="7" s="1"/>
  <c r="W798" i="7"/>
  <c r="X798" i="7" s="1"/>
  <c r="K220" i="7"/>
  <c r="K450" i="7"/>
  <c r="L450" i="7" s="1"/>
  <c r="M450" i="7" s="1"/>
  <c r="S224" i="7"/>
  <c r="T224" i="7" s="1"/>
  <c r="S1024" i="7"/>
  <c r="T1024" i="7" s="1"/>
  <c r="K463" i="7"/>
  <c r="L463" i="7" s="1"/>
  <c r="K883" i="7"/>
  <c r="L883" i="7" s="1"/>
  <c r="O335" i="7"/>
  <c r="P335" i="7" s="1"/>
  <c r="R335" i="7" s="1"/>
  <c r="O937" i="7"/>
  <c r="P937" i="7" s="1"/>
  <c r="R937" i="7" s="1"/>
  <c r="K552" i="7"/>
  <c r="L552" i="7" s="1"/>
  <c r="K1016" i="7"/>
  <c r="L1016" i="7" s="1"/>
  <c r="N1016" i="7" s="1"/>
  <c r="O989" i="7"/>
  <c r="P989" i="7" s="1"/>
  <c r="Q989" i="7" s="1"/>
  <c r="O389" i="7"/>
  <c r="P389" i="7" s="1"/>
  <c r="W767" i="7"/>
  <c r="X767" i="7" s="1"/>
  <c r="W286" i="7"/>
  <c r="X286" i="7" s="1"/>
  <c r="Z286" i="7" s="1"/>
  <c r="W721" i="7"/>
  <c r="X721" i="7" s="1"/>
  <c r="Z721" i="7" s="1"/>
  <c r="W70" i="7"/>
  <c r="X70" i="7" s="1"/>
  <c r="S915" i="7"/>
  <c r="T915" i="7" s="1"/>
  <c r="W383" i="7"/>
  <c r="X383" i="7" s="1"/>
  <c r="Y383" i="7" s="1"/>
  <c r="K1023" i="7"/>
  <c r="L1023" i="7" s="1"/>
  <c r="W937" i="7"/>
  <c r="X937" i="7" s="1"/>
  <c r="S391" i="7"/>
  <c r="T391" i="7" s="1"/>
  <c r="S779" i="7"/>
  <c r="T779" i="7" s="1"/>
  <c r="K900" i="7"/>
  <c r="K268" i="7"/>
  <c r="L268" i="7" s="1"/>
  <c r="K617" i="7"/>
  <c r="L617" i="7" s="1"/>
  <c r="W217" i="7"/>
  <c r="X217" i="7" s="1"/>
  <c r="S472" i="7"/>
  <c r="T472" i="7" s="1"/>
  <c r="K128" i="7"/>
  <c r="L128" i="7" s="1"/>
  <c r="K762" i="7"/>
  <c r="L762" i="7"/>
  <c r="W613" i="7"/>
  <c r="X613" i="7" s="1"/>
  <c r="K84" i="7"/>
  <c r="L84" i="7" s="1"/>
  <c r="W660" i="7"/>
  <c r="W459" i="7"/>
  <c r="X459" i="7" s="1"/>
  <c r="Y459" i="7" s="1"/>
  <c r="S201" i="7"/>
  <c r="T201" i="7" s="1"/>
  <c r="S837" i="7"/>
  <c r="T837" i="7" s="1"/>
  <c r="S806" i="7"/>
  <c r="T806" i="7" s="1"/>
  <c r="K892" i="7"/>
  <c r="S707" i="7"/>
  <c r="T707" i="7" s="1"/>
  <c r="W888" i="7"/>
  <c r="X888" i="7" s="1"/>
  <c r="K509" i="7"/>
  <c r="L509" i="7" s="1"/>
  <c r="S957" i="7"/>
  <c r="T957" i="7" s="1"/>
  <c r="W386" i="7"/>
  <c r="X386" i="7" s="1"/>
  <c r="S553" i="7"/>
  <c r="T553" i="7" s="1"/>
  <c r="S1040" i="7"/>
  <c r="T1040" i="7"/>
  <c r="W234" i="7"/>
  <c r="X234" i="7" s="1"/>
  <c r="W773" i="7"/>
  <c r="X773" i="7" s="1"/>
  <c r="K950" i="7"/>
  <c r="L950" i="7" s="1"/>
  <c r="K543" i="7"/>
  <c r="S608" i="7"/>
  <c r="S292" i="7"/>
  <c r="T292" i="7" s="1"/>
  <c r="W194" i="7"/>
  <c r="O416" i="7"/>
  <c r="P416" i="7" s="1"/>
  <c r="S740" i="7"/>
  <c r="K515" i="7"/>
  <c r="L515" i="7" s="1"/>
  <c r="S301" i="7"/>
  <c r="T301" i="7" s="1"/>
  <c r="W733" i="7"/>
  <c r="X733" i="7" s="1"/>
  <c r="S1042" i="7"/>
  <c r="T1042" i="7" s="1"/>
  <c r="O689" i="7"/>
  <c r="P689" i="7" s="1"/>
  <c r="K174" i="7"/>
  <c r="L174" i="7" s="1"/>
  <c r="O980" i="7"/>
  <c r="P980" i="7" s="1"/>
  <c r="O152" i="7"/>
  <c r="P152" i="7" s="1"/>
  <c r="Q152" i="7" s="1"/>
  <c r="W541" i="7"/>
  <c r="O867" i="7"/>
  <c r="P867" i="7" s="1"/>
  <c r="K747" i="7"/>
  <c r="L747" i="7" s="1"/>
  <c r="K925" i="7"/>
  <c r="L925" i="7" s="1"/>
  <c r="W187" i="7"/>
  <c r="O990" i="7"/>
  <c r="O1037" i="7"/>
  <c r="P1037" i="7" s="1"/>
  <c r="R1037" i="7" s="1"/>
  <c r="W348" i="7"/>
  <c r="S522" i="7"/>
  <c r="T522" i="7" s="1"/>
  <c r="K845" i="7"/>
  <c r="O657" i="7"/>
  <c r="P657" i="7" s="1"/>
  <c r="Q657" i="7" s="1"/>
  <c r="K461" i="7"/>
  <c r="L461" i="7" s="1"/>
  <c r="S885" i="7"/>
  <c r="T885" i="7" s="1"/>
  <c r="V885" i="7" s="1"/>
  <c r="O774" i="7"/>
  <c r="P774" i="7" s="1"/>
  <c r="R774" i="7" s="1"/>
  <c r="W117" i="7"/>
  <c r="X117" i="7" s="1"/>
  <c r="O420" i="7"/>
  <c r="P420" i="7" s="1"/>
  <c r="S884" i="7"/>
  <c r="T884" i="7" s="1"/>
  <c r="W588" i="7"/>
  <c r="X588" i="7" s="1"/>
  <c r="W548" i="7"/>
  <c r="X548" i="7" s="1"/>
  <c r="O846" i="7"/>
  <c r="P846" i="7" s="1"/>
  <c r="O307" i="7"/>
  <c r="P307" i="7" s="1"/>
  <c r="W69" i="7"/>
  <c r="X69" i="7" s="1"/>
  <c r="K422" i="7"/>
  <c r="L422" i="7" s="1"/>
  <c r="O1020" i="7"/>
  <c r="P1020" i="7" s="1"/>
  <c r="S426" i="7"/>
  <c r="T426" i="7" s="1"/>
  <c r="W919" i="7"/>
  <c r="X919" i="7" s="1"/>
  <c r="W1056" i="7"/>
  <c r="X1056" i="7" s="1"/>
  <c r="K986" i="7"/>
  <c r="W587" i="7"/>
  <c r="X587" i="7" s="1"/>
  <c r="W805" i="7"/>
  <c r="X805" i="7" s="1"/>
  <c r="K835" i="7"/>
  <c r="W835" i="7"/>
  <c r="O1002" i="7"/>
  <c r="P1002" i="7" s="1"/>
  <c r="W800" i="7"/>
  <c r="X800" i="7" s="1"/>
  <c r="W226" i="7"/>
  <c r="X226" i="7" s="1"/>
  <c r="O298" i="7"/>
  <c r="P298" i="7"/>
  <c r="K479" i="7"/>
  <c r="W426" i="7"/>
  <c r="X426" i="7" s="1"/>
  <c r="Z426" i="7" s="1"/>
  <c r="O356" i="7"/>
  <c r="P356" i="7" s="1"/>
  <c r="W300" i="7"/>
  <c r="X300" i="7" s="1"/>
  <c r="O922" i="7"/>
  <c r="P922" i="7" s="1"/>
  <c r="W380" i="7"/>
  <c r="X380" i="7" s="1"/>
  <c r="O847" i="7"/>
  <c r="P847" i="7" s="1"/>
  <c r="S497" i="7"/>
  <c r="T497" i="7" s="1"/>
  <c r="W406" i="7"/>
  <c r="X406" i="7" s="1"/>
  <c r="O135" i="7"/>
  <c r="P135" i="7" s="1"/>
  <c r="K704" i="7"/>
  <c r="L704" i="7" s="1"/>
  <c r="W111" i="7"/>
  <c r="X111" i="7" s="1"/>
  <c r="Z111" i="7" s="1"/>
  <c r="K350" i="7"/>
  <c r="S662" i="7"/>
  <c r="W109" i="7"/>
  <c r="X109" i="7" s="1"/>
  <c r="W284" i="7"/>
  <c r="S777" i="7"/>
  <c r="K869" i="7"/>
  <c r="L869" i="7" s="1"/>
  <c r="W760" i="7"/>
  <c r="X760" i="7" s="1"/>
  <c r="Y760" i="7" s="1"/>
  <c r="W1054" i="7"/>
  <c r="X1054" i="7" s="1"/>
  <c r="Z1054" i="7" s="1"/>
  <c r="K442" i="7"/>
  <c r="L442" i="7" s="1"/>
  <c r="W679" i="7"/>
  <c r="X679" i="7" s="1"/>
  <c r="Y679" i="7" s="1"/>
  <c r="O943" i="7"/>
  <c r="P943" i="7" s="1"/>
  <c r="O273" i="7"/>
  <c r="P273" i="7" s="1"/>
  <c r="K876" i="7"/>
  <c r="L876" i="7" s="1"/>
  <c r="S341" i="7"/>
  <c r="T341" i="7" s="1"/>
  <c r="O906" i="7"/>
  <c r="K261" i="7"/>
  <c r="L261" i="7" s="1"/>
  <c r="O938" i="7"/>
  <c r="P938" i="7" s="1"/>
  <c r="S127" i="7"/>
  <c r="T127" i="7" s="1"/>
  <c r="W811" i="7"/>
  <c r="X811" i="7" s="1"/>
  <c r="W894" i="7"/>
  <c r="X894" i="7" s="1"/>
  <c r="S175" i="7"/>
  <c r="T175" i="7" s="1"/>
  <c r="S744" i="7"/>
  <c r="S914" i="7"/>
  <c r="T914" i="7" s="1"/>
  <c r="S198" i="7"/>
  <c r="T198" i="7" s="1"/>
  <c r="S732" i="7"/>
  <c r="S200" i="7"/>
  <c r="T200" i="7" s="1"/>
  <c r="S1035" i="7"/>
  <c r="T1035" i="7" s="1"/>
  <c r="O802" i="7"/>
  <c r="P802" i="7" s="1"/>
  <c r="O479" i="7"/>
  <c r="P479" i="7" s="1"/>
  <c r="O253" i="7"/>
  <c r="P253" i="7" s="1"/>
  <c r="K962" i="7"/>
  <c r="O89" i="7"/>
  <c r="P89" i="7" s="1"/>
  <c r="R89" i="7" s="1"/>
  <c r="W783" i="7"/>
  <c r="X783" i="7" s="1"/>
  <c r="O129" i="7"/>
  <c r="P129" i="7" s="1"/>
  <c r="Q129" i="7" s="1"/>
  <c r="O817" i="7"/>
  <c r="S163" i="7"/>
  <c r="T163" i="7"/>
  <c r="O952" i="7"/>
  <c r="P952" i="7" s="1"/>
  <c r="O185" i="7"/>
  <c r="P185" i="7" s="1"/>
  <c r="K416" i="7"/>
  <c r="L416" i="7" s="1"/>
  <c r="K614" i="7"/>
  <c r="L614" i="7" s="1"/>
  <c r="W421" i="7"/>
  <c r="X421" i="7" s="1"/>
  <c r="K432" i="7"/>
  <c r="L432" i="7" s="1"/>
  <c r="K636" i="7"/>
  <c r="W133" i="7"/>
  <c r="X133" i="7" s="1"/>
  <c r="O515" i="7"/>
  <c r="P515" i="7" s="1"/>
  <c r="W450" i="7"/>
  <c r="X450" i="7" s="1"/>
  <c r="W685" i="7"/>
  <c r="X685" i="7" s="1"/>
  <c r="K141" i="7"/>
  <c r="L141" i="7" s="1"/>
  <c r="N141" i="7" s="1"/>
  <c r="O705" i="7"/>
  <c r="P705" i="7" s="1"/>
  <c r="K230" i="7"/>
  <c r="S382" i="7"/>
  <c r="T382" i="7" s="1"/>
  <c r="S936" i="7"/>
  <c r="K458" i="7"/>
  <c r="L458" i="7" s="1"/>
  <c r="M458" i="7" s="1"/>
  <c r="O992" i="7"/>
  <c r="O612" i="7"/>
  <c r="K127" i="7"/>
  <c r="L127" i="7" s="1"/>
  <c r="N127" i="7" s="1"/>
  <c r="S547" i="7"/>
  <c r="O736" i="7"/>
  <c r="P736" i="7" s="1"/>
  <c r="K315" i="7"/>
  <c r="L315" i="7" s="1"/>
  <c r="K652" i="7"/>
  <c r="L652" i="7" s="1"/>
  <c r="W416" i="7"/>
  <c r="X416" i="7" s="1"/>
  <c r="K259" i="7"/>
  <c r="L259" i="7" s="1"/>
  <c r="S672" i="7"/>
  <c r="T672" i="7" s="1"/>
  <c r="S821" i="7"/>
  <c r="K447" i="7"/>
  <c r="L447" i="7" s="1"/>
  <c r="K693" i="7"/>
  <c r="L693" i="7" s="1"/>
  <c r="W905" i="7"/>
  <c r="X905" i="7" s="1"/>
  <c r="O668" i="7"/>
  <c r="S170" i="7"/>
  <c r="T170" i="7" s="1"/>
  <c r="W358" i="7"/>
  <c r="X358" i="7" s="1"/>
  <c r="K734" i="7"/>
  <c r="W494" i="7"/>
  <c r="X494" i="7" s="1"/>
  <c r="K748" i="7"/>
  <c r="K419" i="7"/>
  <c r="L419" i="7" s="1"/>
  <c r="O738" i="7"/>
  <c r="P738" i="7" s="1"/>
  <c r="K435" i="7"/>
  <c r="L435" i="7" s="1"/>
  <c r="S783" i="7"/>
  <c r="T783" i="7" s="1"/>
  <c r="K383" i="7"/>
  <c r="L383" i="7" s="1"/>
  <c r="K817" i="7"/>
  <c r="L817" i="7" s="1"/>
  <c r="S526" i="7"/>
  <c r="T526" i="7" s="1"/>
  <c r="K873" i="7"/>
  <c r="L873" i="7"/>
  <c r="W399" i="7"/>
  <c r="X399" i="7" s="1"/>
  <c r="K1037" i="7"/>
  <c r="L1037" i="7" s="1"/>
  <c r="S512" i="7"/>
  <c r="T512" i="7" s="1"/>
  <c r="K118" i="7"/>
  <c r="L118" i="7" s="1"/>
  <c r="O229" i="7"/>
  <c r="P229" i="7" s="1"/>
  <c r="O521" i="7"/>
  <c r="O748" i="7"/>
  <c r="P748" i="7" s="1"/>
  <c r="K466" i="7"/>
  <c r="L466" i="7" s="1"/>
  <c r="O363" i="7"/>
  <c r="P363" i="7" s="1"/>
  <c r="W741" i="7"/>
  <c r="X741" i="7" s="1"/>
  <c r="O106" i="7"/>
  <c r="P106" i="7" s="1"/>
  <c r="O621" i="7"/>
  <c r="P621" i="7" s="1"/>
  <c r="W164" i="7"/>
  <c r="X164" i="7" s="1"/>
  <c r="O869" i="7"/>
  <c r="P869" i="7" s="1"/>
  <c r="S697" i="7"/>
  <c r="T697" i="7" s="1"/>
  <c r="W120" i="7"/>
  <c r="X120" i="7" s="1"/>
  <c r="O664" i="7"/>
  <c r="W81" i="7"/>
  <c r="X81" i="7" s="1"/>
  <c r="O697" i="7"/>
  <c r="P697" i="7" s="1"/>
  <c r="S207" i="7"/>
  <c r="K590" i="7"/>
  <c r="L590" i="7" s="1"/>
  <c r="W344" i="7"/>
  <c r="X344" i="7" s="1"/>
  <c r="K671" i="7"/>
  <c r="L671" i="7" s="1"/>
  <c r="W90" i="7"/>
  <c r="X90" i="7" s="1"/>
  <c r="K504" i="7"/>
  <c r="L504" i="7" s="1"/>
  <c r="K234" i="7"/>
  <c r="L234" i="7" s="1"/>
  <c r="S876" i="7"/>
  <c r="T876" i="7" s="1"/>
  <c r="K216" i="7"/>
  <c r="L216" i="7" s="1"/>
  <c r="S484" i="7"/>
  <c r="T484" i="7" s="1"/>
  <c r="S883" i="7"/>
  <c r="T883" i="7" s="1"/>
  <c r="V883" i="7" s="1"/>
  <c r="W496" i="7"/>
  <c r="X496" i="7" s="1"/>
  <c r="K846" i="7"/>
  <c r="L846" i="7" s="1"/>
  <c r="S328" i="7"/>
  <c r="T328" i="7" s="1"/>
  <c r="W754" i="7"/>
  <c r="X754" i="7" s="1"/>
  <c r="K210" i="7"/>
  <c r="W535" i="7"/>
  <c r="K263" i="7"/>
  <c r="L263" i="7" s="1"/>
  <c r="M263" i="7" s="1"/>
  <c r="K528" i="7"/>
  <c r="L528" i="7" s="1"/>
  <c r="N528" i="7" s="1"/>
  <c r="K182" i="7"/>
  <c r="L182" i="7" s="1"/>
  <c r="O572" i="7"/>
  <c r="P572" i="7" s="1"/>
  <c r="W201" i="7"/>
  <c r="W796" i="7"/>
  <c r="X796" i="7" s="1"/>
  <c r="K605" i="7"/>
  <c r="L605" i="7" s="1"/>
  <c r="S176" i="7"/>
  <c r="T176" i="7" s="1"/>
  <c r="O294" i="7"/>
  <c r="P294" i="7" s="1"/>
  <c r="W968" i="7"/>
  <c r="O326" i="7"/>
  <c r="P326" i="7" s="1"/>
  <c r="S401" i="7"/>
  <c r="T401" i="7" s="1"/>
  <c r="U401" i="7" s="1"/>
  <c r="K760" i="7"/>
  <c r="L760" i="7" s="1"/>
  <c r="O687" i="7"/>
  <c r="P687" i="7" s="1"/>
  <c r="R687" i="7" s="1"/>
  <c r="W1002" i="7"/>
  <c r="X1002" i="7" s="1"/>
  <c r="W852" i="7"/>
  <c r="X852" i="7" s="1"/>
  <c r="O78" i="7"/>
  <c r="P78" i="7" s="1"/>
  <c r="R78" i="7" s="1"/>
  <c r="W209" i="7"/>
  <c r="S153" i="7"/>
  <c r="T153" i="7" s="1"/>
  <c r="O652" i="7"/>
  <c r="W544" i="7"/>
  <c r="X544" i="7" s="1"/>
  <c r="K130" i="7"/>
  <c r="L130" i="7" s="1"/>
  <c r="W824" i="7"/>
  <c r="X824" i="7" s="1"/>
  <c r="Y824" i="7" s="1"/>
  <c r="W171" i="7"/>
  <c r="X171" i="7" s="1"/>
  <c r="S1008" i="7"/>
  <c r="T1008" i="7" s="1"/>
  <c r="O731" i="7"/>
  <c r="P731" i="7" s="1"/>
  <c r="S74" i="7"/>
  <c r="T74" i="7" s="1"/>
  <c r="W813" i="7"/>
  <c r="X813" i="7" s="1"/>
  <c r="W175" i="7"/>
  <c r="X175" i="7" s="1"/>
  <c r="Z175" i="7" s="1"/>
  <c r="K997" i="7"/>
  <c r="S375" i="7"/>
  <c r="T375" i="7" s="1"/>
  <c r="S852" i="7"/>
  <c r="T852" i="7" s="1"/>
  <c r="K349" i="7"/>
  <c r="L349" i="7" s="1"/>
  <c r="S893" i="7"/>
  <c r="T893" i="7" s="1"/>
  <c r="S538" i="7"/>
  <c r="T538" i="7"/>
  <c r="S174" i="7"/>
  <c r="T174" i="7" s="1"/>
  <c r="S953" i="7"/>
  <c r="T953" i="7" s="1"/>
  <c r="V953" i="7" s="1"/>
  <c r="K366" i="7"/>
  <c r="K722" i="7"/>
  <c r="K540" i="7"/>
  <c r="L540" i="7" s="1"/>
  <c r="K647" i="7"/>
  <c r="L647" i="7" s="1"/>
  <c r="W102" i="7"/>
  <c r="X102" i="7" s="1"/>
  <c r="O862" i="7"/>
  <c r="P862" i="7" s="1"/>
  <c r="O327" i="7"/>
  <c r="P327" i="7" s="1"/>
  <c r="O985" i="7"/>
  <c r="P985" i="7" s="1"/>
  <c r="W903" i="7"/>
  <c r="X903" i="7"/>
  <c r="S510" i="7"/>
  <c r="T510" i="7" s="1"/>
  <c r="K664" i="7"/>
  <c r="O878" i="7"/>
  <c r="P878" i="7" s="1"/>
  <c r="W420" i="7"/>
  <c r="X420" i="7" s="1"/>
  <c r="Z420" i="7" s="1"/>
  <c r="O570" i="7"/>
  <c r="P570" i="7" s="1"/>
  <c r="S204" i="7"/>
  <c r="T204" i="7" s="1"/>
  <c r="O453" i="7"/>
  <c r="P453" i="7" s="1"/>
  <c r="K160" i="7"/>
  <c r="L160" i="7" s="1"/>
  <c r="O949" i="7"/>
  <c r="P949" i="7" s="1"/>
  <c r="K901" i="7"/>
  <c r="L901" i="7" s="1"/>
  <c r="W596" i="7"/>
  <c r="X596" i="7" s="1"/>
  <c r="K710" i="7"/>
  <c r="L710" i="7" s="1"/>
  <c r="S799" i="7"/>
  <c r="T799" i="7" s="1"/>
  <c r="W212" i="7"/>
  <c r="X212" i="7" s="1"/>
  <c r="S115" i="7"/>
  <c r="T115" i="7" s="1"/>
  <c r="V115" i="7" s="1"/>
  <c r="K1056" i="7"/>
  <c r="L1056" i="7" s="1"/>
  <c r="N1056" i="7" s="1"/>
  <c r="S395" i="7"/>
  <c r="T395" i="7" s="1"/>
  <c r="O812" i="7"/>
  <c r="P812" i="7" s="1"/>
  <c r="O661" i="7"/>
  <c r="P661" i="7" s="1"/>
  <c r="R661" i="7" s="1"/>
  <c r="S148" i="7"/>
  <c r="T148" i="7" s="1"/>
  <c r="V148" i="7" s="1"/>
  <c r="K756" i="7"/>
  <c r="L756" i="7" s="1"/>
  <c r="O99" i="7"/>
  <c r="P99" i="7" s="1"/>
  <c r="W920" i="7"/>
  <c r="S103" i="7"/>
  <c r="T103" i="7" s="1"/>
  <c r="K750" i="7"/>
  <c r="L750" i="7" s="1"/>
  <c r="K77" i="7"/>
  <c r="L77" i="7" s="1"/>
  <c r="W1048" i="7"/>
  <c r="X1048" i="7" s="1"/>
  <c r="Y1048" i="7" s="1"/>
  <c r="W472" i="7"/>
  <c r="X472" i="7" s="1"/>
  <c r="K840" i="7"/>
  <c r="L840" i="7" s="1"/>
  <c r="K770" i="7"/>
  <c r="L770" i="7" s="1"/>
  <c r="K506" i="7"/>
  <c r="L506" i="7" s="1"/>
  <c r="S841" i="7"/>
  <c r="T841" i="7"/>
  <c r="W551" i="7"/>
  <c r="K247" i="7"/>
  <c r="L247" i="7" s="1"/>
  <c r="W816" i="7"/>
  <c r="X816" i="7" s="1"/>
  <c r="O90" i="7"/>
  <c r="P90" i="7" s="1"/>
  <c r="W641" i="7"/>
  <c r="X641" i="7" s="1"/>
  <c r="W148" i="7"/>
  <c r="X148" i="7" s="1"/>
  <c r="O907" i="7"/>
  <c r="P907" i="7" s="1"/>
  <c r="K643" i="7"/>
  <c r="L643" i="7" s="1"/>
  <c r="W104" i="7"/>
  <c r="X104" i="7" s="1"/>
  <c r="S422" i="7"/>
  <c r="T422" i="7" s="1"/>
  <c r="W893" i="7"/>
  <c r="X893" i="7" s="1"/>
  <c r="Z893" i="7" s="1"/>
  <c r="W239" i="7"/>
  <c r="X239" i="7" s="1"/>
  <c r="W936" i="7"/>
  <c r="X936" i="7" s="1"/>
  <c r="K990" i="7"/>
  <c r="L990" i="7" s="1"/>
  <c r="O303" i="7"/>
  <c r="P303" i="7" s="1"/>
  <c r="K362" i="7"/>
  <c r="L362" i="7" s="1"/>
  <c r="K546" i="7"/>
  <c r="L546" i="7" s="1"/>
  <c r="W572" i="7"/>
  <c r="X572" i="7" s="1"/>
  <c r="S1007" i="7"/>
  <c r="K219" i="7"/>
  <c r="L219" i="7" s="1"/>
  <c r="K239" i="7"/>
  <c r="L239" i="7" s="1"/>
  <c r="O959" i="7"/>
  <c r="P959" i="7" s="1"/>
  <c r="W355" i="7"/>
  <c r="X355" i="7" s="1"/>
  <c r="W376" i="7"/>
  <c r="X376" i="7" s="1"/>
  <c r="K312" i="7"/>
  <c r="L312" i="7" s="1"/>
  <c r="W94" i="7"/>
  <c r="X94" i="7" s="1"/>
  <c r="K906" i="7"/>
  <c r="L906" i="7" s="1"/>
  <c r="S745" i="7"/>
  <c r="T745" i="7" s="1"/>
  <c r="S641" i="7"/>
  <c r="T641" i="7" s="1"/>
  <c r="K455" i="7"/>
  <c r="L455" i="7" s="1"/>
  <c r="K576" i="7"/>
  <c r="L576" i="7" s="1"/>
  <c r="W952" i="7"/>
  <c r="X952" i="7" s="1"/>
  <c r="W333" i="7"/>
  <c r="X333" i="7"/>
  <c r="S183" i="7"/>
  <c r="T183" i="7" s="1"/>
  <c r="O403" i="7"/>
  <c r="P403" i="7" s="1"/>
  <c r="W578" i="7"/>
  <c r="X578" i="7" s="1"/>
  <c r="Z578" i="7" s="1"/>
  <c r="O911" i="7"/>
  <c r="P911" i="7" s="1"/>
  <c r="O978" i="7"/>
  <c r="P978" i="7" s="1"/>
  <c r="S506" i="7"/>
  <c r="T506" i="7" s="1"/>
  <c r="O917" i="7"/>
  <c r="P917" i="7" s="1"/>
  <c r="W643" i="7"/>
  <c r="X643" i="7"/>
  <c r="S734" i="7"/>
  <c r="S792" i="7"/>
  <c r="T792" i="7" s="1"/>
  <c r="S518" i="7"/>
  <c r="T518" i="7" s="1"/>
  <c r="K325" i="7"/>
  <c r="L325" i="7" s="1"/>
  <c r="O520" i="7"/>
  <c r="P520" i="7" s="1"/>
  <c r="K819" i="7"/>
  <c r="K660" i="7"/>
  <c r="O548" i="7"/>
  <c r="P548" i="7" s="1"/>
  <c r="W424" i="7"/>
  <c r="X424" i="7" s="1"/>
  <c r="K233" i="7"/>
  <c r="L233" i="7" s="1"/>
  <c r="O786" i="7"/>
  <c r="P786" i="7" s="1"/>
  <c r="Q786" i="7" s="1"/>
  <c r="K296" i="7"/>
  <c r="S771" i="7"/>
  <c r="T771" i="7" s="1"/>
  <c r="W65" i="7"/>
  <c r="X65" i="7" s="1"/>
  <c r="S791" i="7"/>
  <c r="T791" i="7" s="1"/>
  <c r="O597" i="7"/>
  <c r="O368" i="7"/>
  <c r="P368" i="7" s="1"/>
  <c r="S421" i="7"/>
  <c r="T421" i="7" s="1"/>
  <c r="U421" i="7" s="1"/>
  <c r="W769" i="7"/>
  <c r="X769" i="7" s="1"/>
  <c r="O540" i="7"/>
  <c r="P540" i="7" s="1"/>
  <c r="K742" i="7"/>
  <c r="K451" i="7"/>
  <c r="L451" i="7" s="1"/>
  <c r="K775" i="7"/>
  <c r="L775" i="7" s="1"/>
  <c r="K385" i="7"/>
  <c r="L385" i="7" s="1"/>
  <c r="S767" i="7"/>
  <c r="T767" i="7" s="1"/>
  <c r="O367" i="7"/>
  <c r="P367" i="7" s="1"/>
  <c r="S573" i="7"/>
  <c r="T573" i="7" s="1"/>
  <c r="O718" i="7"/>
  <c r="P718" i="7" s="1"/>
  <c r="W235" i="7"/>
  <c r="X235" i="7" s="1"/>
  <c r="O587" i="7"/>
  <c r="P587" i="7" s="1"/>
  <c r="O728" i="7"/>
  <c r="P728" i="7" s="1"/>
  <c r="K355" i="7"/>
  <c r="L355" i="7" s="1"/>
  <c r="K650" i="7"/>
  <c r="W200" i="7"/>
  <c r="O104" i="7"/>
  <c r="P104" i="7" s="1"/>
  <c r="R104" i="7" s="1"/>
  <c r="W273" i="7"/>
  <c r="X273" i="7" s="1"/>
  <c r="S181" i="7"/>
  <c r="T181" i="7" s="1"/>
  <c r="W132" i="7"/>
  <c r="X132" i="7" s="1"/>
  <c r="W809" i="7"/>
  <c r="S607" i="7"/>
  <c r="T607" i="7" s="1"/>
  <c r="O688" i="7"/>
  <c r="W480" i="7"/>
  <c r="X480" i="7" s="1"/>
  <c r="K755" i="7"/>
  <c r="L755" i="7" s="1"/>
  <c r="S415" i="7"/>
  <c r="T415" i="7" s="1"/>
  <c r="S831" i="7"/>
  <c r="T831" i="7" s="1"/>
  <c r="O986" i="7"/>
  <c r="P986" i="7" s="1"/>
  <c r="S513" i="7"/>
  <c r="T513" i="7" s="1"/>
  <c r="O944" i="7"/>
  <c r="P944" i="7" s="1"/>
  <c r="S263" i="7"/>
  <c r="T263" i="7" s="1"/>
  <c r="O316" i="7"/>
  <c r="S945" i="7"/>
  <c r="T945" i="7" s="1"/>
  <c r="S1047" i="7"/>
  <c r="T1047" i="7" s="1"/>
  <c r="K226" i="7"/>
  <c r="L226" i="7" s="1"/>
  <c r="S303" i="7"/>
  <c r="T303" i="7" s="1"/>
  <c r="V303" i="7" s="1"/>
  <c r="O617" i="7"/>
  <c r="P617" i="7" s="1"/>
  <c r="W428" i="7"/>
  <c r="X428" i="7" s="1"/>
  <c r="W542" i="7"/>
  <c r="X542" i="7" s="1"/>
  <c r="W279" i="7"/>
  <c r="X279" i="7" s="1"/>
  <c r="K380" i="7"/>
  <c r="L380" i="7" s="1"/>
  <c r="K994" i="7"/>
  <c r="O398" i="7"/>
  <c r="P398" i="7" s="1"/>
  <c r="O1007" i="7"/>
  <c r="P1007" i="7" s="1"/>
  <c r="S416" i="7"/>
  <c r="T416" i="7" s="1"/>
  <c r="O349" i="7"/>
  <c r="P349" i="7" s="1"/>
  <c r="K412" i="7"/>
  <c r="L412" i="7"/>
  <c r="W658" i="7"/>
  <c r="X658" i="7" s="1"/>
  <c r="S508" i="7"/>
  <c r="T508" i="7" s="1"/>
  <c r="S539" i="7"/>
  <c r="O293" i="7"/>
  <c r="P293" i="7" s="1"/>
  <c r="S305" i="7"/>
  <c r="T305" i="7" s="1"/>
  <c r="S620" i="7"/>
  <c r="K656" i="7"/>
  <c r="L656" i="7" s="1"/>
  <c r="W629" i="7"/>
  <c r="X629" i="7" s="1"/>
  <c r="Z629" i="7" s="1"/>
  <c r="S504" i="7"/>
  <c r="T504" i="7" s="1"/>
  <c r="O792" i="7"/>
  <c r="P792" i="7" s="1"/>
  <c r="O1057" i="7"/>
  <c r="P1057" i="7" s="1"/>
  <c r="W110" i="7"/>
  <c r="X110" i="7" s="1"/>
  <c r="S359" i="7"/>
  <c r="T359" i="7" s="1"/>
  <c r="K310" i="7"/>
  <c r="L310" i="7" s="1"/>
  <c r="W771" i="7"/>
  <c r="K308" i="7"/>
  <c r="L308" i="7" s="1"/>
  <c r="K811" i="7"/>
  <c r="W392" i="7"/>
  <c r="X392" i="7"/>
  <c r="K518" i="7"/>
  <c r="L518" i="7" s="1"/>
  <c r="O284" i="7"/>
  <c r="O894" i="7"/>
  <c r="P894" i="7" s="1"/>
  <c r="S1051" i="7"/>
  <c r="O489" i="7"/>
  <c r="P489" i="7" s="1"/>
  <c r="K598" i="7"/>
  <c r="L598" i="7" s="1"/>
  <c r="M598" i="7" s="1"/>
  <c r="O1040" i="7"/>
  <c r="P1040" i="7" s="1"/>
  <c r="W242" i="7"/>
  <c r="X242" i="7" s="1"/>
  <c r="S888" i="7"/>
  <c r="T888" i="7" s="1"/>
  <c r="O998" i="7"/>
  <c r="P998" i="7" s="1"/>
  <c r="S782" i="7"/>
  <c r="T782" i="7" s="1"/>
  <c r="S699" i="7"/>
  <c r="T699" i="7" s="1"/>
  <c r="S866" i="7"/>
  <c r="T866" i="7" s="1"/>
  <c r="K991" i="7"/>
  <c r="L991" i="7" s="1"/>
  <c r="O611" i="7"/>
  <c r="P611" i="7" s="1"/>
  <c r="R611" i="7" s="1"/>
  <c r="S563" i="7"/>
  <c r="T563" i="7" s="1"/>
  <c r="K562" i="7"/>
  <c r="L562" i="7" s="1"/>
  <c r="K583" i="7"/>
  <c r="L583" i="7" s="1"/>
  <c r="K500" i="7"/>
  <c r="L500" i="7" s="1"/>
  <c r="K692" i="7"/>
  <c r="S546" i="7"/>
  <c r="T546" i="7" s="1"/>
  <c r="S595" i="7"/>
  <c r="T595" i="7" s="1"/>
  <c r="W451" i="7"/>
  <c r="X451" i="7" s="1"/>
  <c r="Y451" i="7" s="1"/>
  <c r="W634" i="7"/>
  <c r="W395" i="7"/>
  <c r="X395" i="7" s="1"/>
  <c r="O178" i="7"/>
  <c r="P178" i="7" s="1"/>
  <c r="R178" i="7" s="1"/>
  <c r="W597" i="7"/>
  <c r="X597" i="7" s="1"/>
  <c r="K88" i="7"/>
  <c r="L88" i="7" s="1"/>
  <c r="W768" i="7"/>
  <c r="X768" i="7" s="1"/>
  <c r="S582" i="7"/>
  <c r="T582" i="7" s="1"/>
  <c r="W224" i="7"/>
  <c r="S589" i="7"/>
  <c r="T589" i="7" s="1"/>
  <c r="U589" i="7" s="1"/>
  <c r="S1032" i="7"/>
  <c r="T1032" i="7" s="1"/>
  <c r="O1042" i="7"/>
  <c r="P1042" i="7" s="1"/>
  <c r="K421" i="7"/>
  <c r="L421" i="7" s="1"/>
  <c r="K969" i="7"/>
  <c r="L969" i="7" s="1"/>
  <c r="S528" i="7"/>
  <c r="T528" i="7" s="1"/>
  <c r="K917" i="7"/>
  <c r="L917" i="7" s="1"/>
  <c r="N917" i="7" s="1"/>
  <c r="W703" i="7"/>
  <c r="X703" i="7" s="1"/>
  <c r="W565" i="7"/>
  <c r="X565" i="7" s="1"/>
  <c r="K939" i="7"/>
  <c r="L939" i="7" s="1"/>
  <c r="N939" i="7" s="1"/>
  <c r="W524" i="7"/>
  <c r="X524" i="7" s="1"/>
  <c r="K610" i="7"/>
  <c r="S85" i="7"/>
  <c r="T85" i="7" s="1"/>
  <c r="O467" i="7"/>
  <c r="P467" i="7" s="1"/>
  <c r="K146" i="7"/>
  <c r="L146" i="7" s="1"/>
  <c r="W743" i="7"/>
  <c r="X743" i="7" s="1"/>
  <c r="Y743" i="7" s="1"/>
  <c r="W561" i="7"/>
  <c r="X561" i="7" s="1"/>
  <c r="Z561" i="7" s="1"/>
  <c r="S959" i="7"/>
  <c r="T959" i="7" s="1"/>
  <c r="O715" i="7"/>
  <c r="P715" i="7" s="1"/>
  <c r="S90" i="7"/>
  <c r="T90" i="7" s="1"/>
  <c r="V90" i="7" s="1"/>
  <c r="O767" i="7"/>
  <c r="P767" i="7" s="1"/>
  <c r="Q767" i="7" s="1"/>
  <c r="W127" i="7"/>
  <c r="X127" i="7" s="1"/>
  <c r="W314" i="7"/>
  <c r="X314" i="7" s="1"/>
  <c r="Y314" i="7" s="1"/>
  <c r="K556" i="7"/>
  <c r="L556" i="7" s="1"/>
  <c r="W1021" i="7"/>
  <c r="X1021" i="7" s="1"/>
  <c r="O625" i="7"/>
  <c r="P625" i="7" s="1"/>
  <c r="S490" i="7"/>
  <c r="T490" i="7" s="1"/>
  <c r="W304" i="7"/>
  <c r="W901" i="7"/>
  <c r="X901" i="7" s="1"/>
  <c r="W458" i="7"/>
  <c r="X458" i="7" s="1"/>
  <c r="W803" i="7"/>
  <c r="X803" i="7" s="1"/>
  <c r="K387" i="7"/>
  <c r="L387" i="7" s="1"/>
  <c r="S669" i="7"/>
  <c r="T669" i="7" s="1"/>
  <c r="W134" i="7"/>
  <c r="X134" i="7" s="1"/>
  <c r="O830" i="7"/>
  <c r="P830" i="7" s="1"/>
  <c r="W506" i="7"/>
  <c r="X506" i="7" s="1"/>
  <c r="Y506" i="7" s="1"/>
  <c r="S949" i="7"/>
  <c r="T949" i="7" s="1"/>
  <c r="U949" i="7" s="1"/>
  <c r="W867" i="7"/>
  <c r="X867" i="7" s="1"/>
  <c r="W633" i="7"/>
  <c r="X633" i="7" s="1"/>
  <c r="Z633" i="7" s="1"/>
  <c r="K678" i="7"/>
  <c r="L678" i="7" s="1"/>
  <c r="W839" i="7"/>
  <c r="K282" i="7"/>
  <c r="L282" i="7" s="1"/>
  <c r="W747" i="7"/>
  <c r="X747" i="7" s="1"/>
  <c r="O1056" i="7"/>
  <c r="P1056" i="7" s="1"/>
  <c r="O421" i="7"/>
  <c r="P421" i="7" s="1"/>
  <c r="O232" i="7"/>
  <c r="S998" i="7"/>
  <c r="T998" i="7" s="1"/>
  <c r="O465" i="7"/>
  <c r="P465" i="7" s="1"/>
  <c r="K148" i="7"/>
  <c r="L148" i="7" s="1"/>
  <c r="S507" i="7"/>
  <c r="T507" i="7" s="1"/>
  <c r="W765" i="7"/>
  <c r="X765" i="7" s="1"/>
  <c r="K798" i="7"/>
  <c r="L798" i="7" s="1"/>
  <c r="O113" i="7"/>
  <c r="P113" i="7" s="1"/>
  <c r="K1052" i="7"/>
  <c r="L1052" i="7" s="1"/>
  <c r="W433" i="7"/>
  <c r="X433" i="7" s="1"/>
  <c r="S291" i="7"/>
  <c r="T291" i="7" s="1"/>
  <c r="W887" i="7"/>
  <c r="X887" i="7" s="1"/>
  <c r="O173" i="7"/>
  <c r="P173" i="7" s="1"/>
  <c r="W664" i="7"/>
  <c r="X664" i="7" s="1"/>
  <c r="O900" i="7"/>
  <c r="P900" i="7" s="1"/>
  <c r="W412" i="7"/>
  <c r="X412" i="7" s="1"/>
  <c r="O699" i="7"/>
  <c r="P699" i="7" s="1"/>
  <c r="W1027" i="7"/>
  <c r="X1027" i="7" s="1"/>
  <c r="Z1027" i="7" s="1"/>
  <c r="K550" i="7"/>
  <c r="L550" i="7" s="1"/>
  <c r="M550" i="7" s="1"/>
  <c r="K1014" i="7"/>
  <c r="L1014" i="7" s="1"/>
  <c r="M1014" i="7" s="1"/>
  <c r="S677" i="7"/>
  <c r="T677" i="7" s="1"/>
  <c r="W130" i="7"/>
  <c r="X130" i="7" s="1"/>
  <c r="K328" i="7"/>
  <c r="L328" i="7" s="1"/>
  <c r="S268" i="7"/>
  <c r="T268" i="7" s="1"/>
  <c r="S943" i="7"/>
  <c r="O200" i="7"/>
  <c r="P200" i="7" s="1"/>
  <c r="W967" i="7"/>
  <c r="X967" i="7" s="1"/>
  <c r="Z967" i="7" s="1"/>
  <c r="W381" i="7"/>
  <c r="X381" i="7" s="1"/>
  <c r="K998" i="7"/>
  <c r="L998" i="7" s="1"/>
  <c r="O703" i="7"/>
  <c r="P703" i="7" s="1"/>
  <c r="R703" i="7" s="1"/>
  <c r="S195" i="7"/>
  <c r="T195" i="7" s="1"/>
  <c r="S766" i="7"/>
  <c r="T766" i="7" s="1"/>
  <c r="O265" i="7"/>
  <c r="P265" i="7" s="1"/>
  <c r="W857" i="7"/>
  <c r="W1022" i="7"/>
  <c r="X1022" i="7" s="1"/>
  <c r="W247" i="7"/>
  <c r="X247" i="7" s="1"/>
  <c r="O828" i="7"/>
  <c r="P828" i="7" s="1"/>
  <c r="S329" i="7"/>
  <c r="T329" i="7" s="1"/>
  <c r="U329" i="7" s="1"/>
  <c r="K754" i="7"/>
  <c r="L754" i="7" s="1"/>
  <c r="M754" i="7" s="1"/>
  <c r="S470" i="7"/>
  <c r="T470" i="7" s="1"/>
  <c r="U470" i="7" s="1"/>
  <c r="S239" i="7"/>
  <c r="T239" i="7" s="1"/>
  <c r="K472" i="7"/>
  <c r="L472" i="7" s="1"/>
  <c r="M472" i="7" s="1"/>
  <c r="W343" i="7"/>
  <c r="X343" i="7" s="1"/>
  <c r="W841" i="7"/>
  <c r="S577" i="7"/>
  <c r="T577" i="7" s="1"/>
  <c r="K392" i="7"/>
  <c r="L392" i="7" s="1"/>
  <c r="W461" i="7"/>
  <c r="X461" i="7" s="1"/>
  <c r="K183" i="7"/>
  <c r="L183" i="7" s="1"/>
  <c r="W731" i="7"/>
  <c r="X731" i="7" s="1"/>
  <c r="S1043" i="7"/>
  <c r="T1043" i="7" s="1"/>
  <c r="W790" i="7"/>
  <c r="X790" i="7" s="1"/>
  <c r="K228" i="7"/>
  <c r="K191" i="7"/>
  <c r="L191" i="7" s="1"/>
  <c r="W491" i="7"/>
  <c r="X491" i="7" s="1"/>
  <c r="O841" i="7"/>
  <c r="P841" i="7" s="1"/>
  <c r="S327" i="7"/>
  <c r="T327" i="7" s="1"/>
  <c r="O935" i="7"/>
  <c r="P935" i="7" s="1"/>
  <c r="Q935" i="7" s="1"/>
  <c r="W522" i="7"/>
  <c r="X522" i="7" s="1"/>
  <c r="O881" i="7"/>
  <c r="P881" i="7" s="1"/>
  <c r="S603" i="7"/>
  <c r="T603" i="7" s="1"/>
  <c r="O205" i="7"/>
  <c r="P205" i="7" s="1"/>
  <c r="O893" i="7"/>
  <c r="P893" i="7" s="1"/>
  <c r="W326" i="7"/>
  <c r="X326" i="7" s="1"/>
  <c r="O491" i="7"/>
  <c r="P491" i="7" s="1"/>
  <c r="O827" i="7"/>
  <c r="P827" i="7" s="1"/>
  <c r="W470" i="7"/>
  <c r="X470" i="7" s="1"/>
  <c r="O971" i="7"/>
  <c r="P971" i="7" s="1"/>
  <c r="K222" i="7"/>
  <c r="O921" i="7"/>
  <c r="P921" i="7" s="1"/>
  <c r="S667" i="7"/>
  <c r="T667" i="7" s="1"/>
  <c r="S304" i="7"/>
  <c r="T304" i="7" s="1"/>
  <c r="S979" i="7"/>
  <c r="T979" i="7" s="1"/>
  <c r="W626" i="7"/>
  <c r="X626" i="7" s="1"/>
  <c r="O388" i="7"/>
  <c r="P388" i="7" s="1"/>
  <c r="O209" i="7"/>
  <c r="P209" i="7" s="1"/>
  <c r="K923" i="7"/>
  <c r="L923" i="7" s="1"/>
  <c r="W477" i="7"/>
  <c r="X477" i="7" s="1"/>
  <c r="W497" i="7"/>
  <c r="O970" i="7"/>
  <c r="P970" i="7" s="1"/>
  <c r="W776" i="7"/>
  <c r="X776" i="7" s="1"/>
  <c r="Y776" i="7" s="1"/>
  <c r="S410" i="7"/>
  <c r="T410" i="7" s="1"/>
  <c r="S386" i="7"/>
  <c r="T386" i="7" s="1"/>
  <c r="O585" i="7"/>
  <c r="P585" i="7" s="1"/>
  <c r="K554" i="7"/>
  <c r="L554" i="7" s="1"/>
  <c r="K988" i="7"/>
  <c r="O666" i="7"/>
  <c r="P666" i="7" s="1"/>
  <c r="S306" i="7"/>
  <c r="O1025" i="7"/>
  <c r="P1025" i="7" s="1"/>
  <c r="O110" i="7"/>
  <c r="P110" i="7" s="1"/>
  <c r="K733" i="7"/>
  <c r="L733" i="7" s="1"/>
  <c r="O65" i="7"/>
  <c r="P65" i="7" s="1"/>
  <c r="Q65" i="7" s="1"/>
  <c r="W734" i="7"/>
  <c r="X734" i="7" s="1"/>
  <c r="K365" i="7"/>
  <c r="L365" i="7" s="1"/>
  <c r="N365" i="7" s="1"/>
  <c r="W940" i="7"/>
  <c r="K1005" i="7"/>
  <c r="L1005" i="7" s="1"/>
  <c r="S628" i="7"/>
  <c r="O329" i="7"/>
  <c r="P329" i="7" s="1"/>
  <c r="W845" i="7"/>
  <c r="K225" i="7"/>
  <c r="L225" i="7"/>
  <c r="O902" i="7"/>
  <c r="P902" i="7" s="1"/>
  <c r="K837" i="7"/>
  <c r="S420" i="7"/>
  <c r="T420" i="7" s="1"/>
  <c r="S186" i="7"/>
  <c r="T186" i="7" s="1"/>
  <c r="U186" i="7" s="1"/>
  <c r="W569" i="7"/>
  <c r="X569" i="7" s="1"/>
  <c r="K67" i="7"/>
  <c r="L67" i="7" s="1"/>
  <c r="O622" i="7"/>
  <c r="P622" i="7" s="1"/>
  <c r="W271" i="7"/>
  <c r="X271" i="7" s="1"/>
  <c r="K916" i="7"/>
  <c r="O187" i="7"/>
  <c r="P187" i="7" s="1"/>
  <c r="O1001" i="7"/>
  <c r="P1001" i="7" s="1"/>
  <c r="K267" i="7"/>
  <c r="L267" i="7" s="1"/>
  <c r="S125" i="7"/>
  <c r="T125" i="7" s="1"/>
  <c r="W1046" i="7"/>
  <c r="X1046" i="7" s="1"/>
  <c r="O412" i="7"/>
  <c r="P412" i="7" s="1"/>
  <c r="Q412" i="7" s="1"/>
  <c r="O859" i="7"/>
  <c r="P859" i="7" s="1"/>
  <c r="O346" i="7"/>
  <c r="P346" i="7" s="1"/>
  <c r="O934" i="7"/>
  <c r="P934" i="7"/>
  <c r="O266" i="7"/>
  <c r="P266" i="7" s="1"/>
  <c r="R266" i="7" s="1"/>
  <c r="S523" i="7"/>
  <c r="T523" i="7" s="1"/>
  <c r="S712" i="7"/>
  <c r="T712" i="7" s="1"/>
  <c r="K288" i="7"/>
  <c r="L288" i="7" s="1"/>
  <c r="O763" i="7"/>
  <c r="P763" i="7" s="1"/>
  <c r="K206" i="7"/>
  <c r="L206" i="7"/>
  <c r="M206" i="7" s="1"/>
  <c r="S815" i="7"/>
  <c r="T815" i="7" s="1"/>
  <c r="W389" i="7"/>
  <c r="X389" i="7" s="1"/>
  <c r="Z389" i="7" s="1"/>
  <c r="K630" i="7"/>
  <c r="L630" i="7" s="1"/>
  <c r="W403" i="7"/>
  <c r="X403" i="7" s="1"/>
  <c r="Z403" i="7" s="1"/>
  <c r="O850" i="7"/>
  <c r="P850" i="7" s="1"/>
  <c r="Q850" i="7" s="1"/>
  <c r="O923" i="7"/>
  <c r="P923" i="7" s="1"/>
  <c r="Q923" i="7" s="1"/>
  <c r="K452" i="7"/>
  <c r="L452" i="7" s="1"/>
  <c r="O1055" i="7"/>
  <c r="S432" i="7"/>
  <c r="T432" i="7" s="1"/>
  <c r="K498" i="7"/>
  <c r="L498" i="7" s="1"/>
  <c r="W460" i="7"/>
  <c r="X460" i="7" s="1"/>
  <c r="W870" i="7"/>
  <c r="X870" i="7" s="1"/>
  <c r="S340" i="7"/>
  <c r="T340" i="7" s="1"/>
  <c r="W292" i="7"/>
  <c r="X292" i="7" s="1"/>
  <c r="K866" i="7"/>
  <c r="L866" i="7" s="1"/>
  <c r="S357" i="7"/>
  <c r="T357" i="7" s="1"/>
  <c r="O796" i="7"/>
  <c r="P796" i="7" s="1"/>
  <c r="W182" i="7"/>
  <c r="X182" i="7" s="1"/>
  <c r="W651" i="7"/>
  <c r="X651" i="7" s="1"/>
  <c r="Z651" i="7" s="1"/>
  <c r="W388" i="7"/>
  <c r="X388" i="7" s="1"/>
  <c r="O723" i="7"/>
  <c r="P723" i="7" s="1"/>
  <c r="K825" i="7"/>
  <c r="L825" i="7" s="1"/>
  <c r="O933" i="7"/>
  <c r="P933" i="7" s="1"/>
  <c r="K886" i="7"/>
  <c r="L886" i="7" s="1"/>
  <c r="O549" i="7"/>
  <c r="P549" i="7" s="1"/>
  <c r="O387" i="7"/>
  <c r="P387" i="7" s="1"/>
  <c r="S972" i="7"/>
  <c r="T972" i="7" s="1"/>
  <c r="V972" i="7" s="1"/>
  <c r="O274" i="7"/>
  <c r="P274" i="7" s="1"/>
  <c r="Q274" i="7" s="1"/>
  <c r="W997" i="7"/>
  <c r="X997" i="7" s="1"/>
  <c r="W203" i="7"/>
  <c r="S781" i="7"/>
  <c r="O482" i="7"/>
  <c r="P482" i="7" s="1"/>
  <c r="K895" i="7"/>
  <c r="L895" i="7" s="1"/>
  <c r="S1021" i="7"/>
  <c r="T1021" i="7" s="1"/>
  <c r="O80" i="7"/>
  <c r="P80" i="7" s="1"/>
  <c r="S202" i="7"/>
  <c r="T202" i="7" s="1"/>
  <c r="U202" i="7" s="1"/>
  <c r="W62" i="7"/>
  <c r="X62" i="7" s="1"/>
  <c r="K497" i="7"/>
  <c r="O577" i="7"/>
  <c r="P577" i="7" s="1"/>
  <c r="W797" i="7"/>
  <c r="X797" i="7" s="1"/>
  <c r="O592" i="7"/>
  <c r="K894" i="7"/>
  <c r="L894" i="7" s="1"/>
  <c r="K306" i="7"/>
  <c r="L306" i="7" s="1"/>
  <c r="S161" i="7"/>
  <c r="T161" i="7" s="1"/>
  <c r="S442" i="7"/>
  <c r="T442" i="7" s="1"/>
  <c r="K361" i="7"/>
  <c r="L361" i="7" s="1"/>
  <c r="S654" i="7"/>
  <c r="T654" i="7" s="1"/>
  <c r="W411" i="7"/>
  <c r="X411" i="7" s="1"/>
  <c r="O815" i="7"/>
  <c r="W149" i="7"/>
  <c r="X149" i="7" s="1"/>
  <c r="K696" i="7"/>
  <c r="L696" i="7" s="1"/>
  <c r="O638" i="7"/>
  <c r="W736" i="7"/>
  <c r="X736" i="7" s="1"/>
  <c r="S282" i="7"/>
  <c r="T282" i="7" s="1"/>
  <c r="W82" i="7"/>
  <c r="X82" i="7" s="1"/>
  <c r="S948" i="7"/>
  <c r="T948" i="7" s="1"/>
  <c r="W676" i="7"/>
  <c r="X676" i="7" s="1"/>
  <c r="K123" i="7"/>
  <c r="L123" i="7" s="1"/>
  <c r="O686" i="7"/>
  <c r="K99" i="7"/>
  <c r="L99" i="7" s="1"/>
  <c r="W196" i="7"/>
  <c r="X196" i="7" s="1"/>
  <c r="Z196" i="7" s="1"/>
  <c r="O591" i="7"/>
  <c r="P591" i="7" s="1"/>
  <c r="W263" i="7"/>
  <c r="X263" i="7" s="1"/>
  <c r="S1000" i="7"/>
  <c r="T1000" i="7" s="1"/>
  <c r="S128" i="7"/>
  <c r="T128" i="7" s="1"/>
  <c r="W745" i="7"/>
  <c r="X745" i="7" s="1"/>
  <c r="Z745" i="7" s="1"/>
  <c r="K321" i="7"/>
  <c r="L321" i="7" s="1"/>
  <c r="O773" i="7"/>
  <c r="P773" i="7" s="1"/>
  <c r="K369" i="7"/>
  <c r="L369" i="7" s="1"/>
  <c r="S789" i="7"/>
  <c r="T789" i="7" s="1"/>
  <c r="K874" i="7"/>
  <c r="L874" i="7" s="1"/>
  <c r="K507" i="7"/>
  <c r="L507" i="7" s="1"/>
  <c r="K125" i="7"/>
  <c r="L125" i="7" s="1"/>
  <c r="S898" i="7"/>
  <c r="T898" i="7" s="1"/>
  <c r="K491" i="7"/>
  <c r="L491" i="7" s="1"/>
  <c r="S370" i="7"/>
  <c r="T370" i="7" s="1"/>
  <c r="O813" i="7"/>
  <c r="P813" i="7" s="1"/>
  <c r="K367" i="7"/>
  <c r="L367" i="7" s="1"/>
  <c r="K989" i="7"/>
  <c r="L989" i="7" s="1"/>
  <c r="O1039" i="7"/>
  <c r="P1039" i="7" s="1"/>
  <c r="Q1039" i="7" s="1"/>
  <c r="O471" i="7"/>
  <c r="W690" i="7"/>
  <c r="X690" i="7" s="1"/>
  <c r="W298" i="7"/>
  <c r="X298" i="7" s="1"/>
  <c r="Z298" i="7" s="1"/>
  <c r="W137" i="7"/>
  <c r="X137" i="7" s="1"/>
  <c r="W410" i="7"/>
  <c r="X410" i="7" s="1"/>
  <c r="O269" i="7"/>
  <c r="P269" i="7" s="1"/>
  <c r="O882" i="7"/>
  <c r="P882" i="7"/>
  <c r="W136" i="7"/>
  <c r="X136" i="7" s="1"/>
  <c r="Z136" i="7" s="1"/>
  <c r="S848" i="7"/>
  <c r="T848" i="7" s="1"/>
  <c r="K480" i="7"/>
  <c r="L480" i="7" s="1"/>
  <c r="O504" i="7"/>
  <c r="P504" i="7" s="1"/>
  <c r="R504" i="7" s="1"/>
  <c r="K346" i="7"/>
  <c r="L346" i="7" s="1"/>
  <c r="W656" i="7"/>
  <c r="W363" i="7"/>
  <c r="X363" i="7" s="1"/>
  <c r="Y363" i="7" s="1"/>
  <c r="S660" i="7"/>
  <c r="T660" i="7" s="1"/>
  <c r="S601" i="7"/>
  <c r="T601" i="7" s="1"/>
  <c r="K694" i="7"/>
  <c r="L694" i="7" s="1"/>
  <c r="S249" i="7"/>
  <c r="T249" i="7" s="1"/>
  <c r="O958" i="7"/>
  <c r="S476" i="7"/>
  <c r="T476" i="7" s="1"/>
  <c r="K674" i="7"/>
  <c r="L674" i="7" s="1"/>
  <c r="O928" i="7"/>
  <c r="P928" i="7" s="1"/>
  <c r="K485" i="7"/>
  <c r="L485" i="7" s="1"/>
  <c r="O100" i="7"/>
  <c r="P100" i="7" s="1"/>
  <c r="W810" i="7"/>
  <c r="X810" i="7" s="1"/>
  <c r="S439" i="7"/>
  <c r="T439" i="7" s="1"/>
  <c r="O704" i="7"/>
  <c r="O514" i="7"/>
  <c r="P514" i="7" s="1"/>
  <c r="O781" i="7"/>
  <c r="P781" i="7" s="1"/>
  <c r="W670" i="7"/>
  <c r="X670" i="7" s="1"/>
  <c r="K327" i="7"/>
  <c r="L327" i="7" s="1"/>
  <c r="M327" i="7" s="1"/>
  <c r="S658" i="7"/>
  <c r="W488" i="7"/>
  <c r="X488" i="7" s="1"/>
  <c r="K789" i="7"/>
  <c r="L789" i="7" s="1"/>
  <c r="K235" i="7"/>
  <c r="L235" i="7" s="1"/>
  <c r="N235" i="7" s="1"/>
  <c r="S731" i="7"/>
  <c r="T731" i="7" s="1"/>
  <c r="K780" i="7"/>
  <c r="L780" i="7" s="1"/>
  <c r="N780" i="7" s="1"/>
  <c r="S445" i="7"/>
  <c r="T445" i="7" s="1"/>
  <c r="S934" i="7"/>
  <c r="W847" i="7"/>
  <c r="S366" i="7"/>
  <c r="S278" i="7"/>
  <c r="T278" i="7" s="1"/>
  <c r="K620" i="7"/>
  <c r="L620" i="7" s="1"/>
  <c r="K307" i="7"/>
  <c r="L307" i="7" s="1"/>
  <c r="K577" i="7"/>
  <c r="L577" i="7" s="1"/>
  <c r="W591" i="7"/>
  <c r="X591" i="7" s="1"/>
  <c r="K920" i="7"/>
  <c r="L920" i="7" s="1"/>
  <c r="W299" i="7"/>
  <c r="X299" i="7" s="1"/>
  <c r="S468" i="7"/>
  <c r="T468" i="7" s="1"/>
  <c r="W291" i="7"/>
  <c r="X291" i="7" s="1"/>
  <c r="S829" i="7"/>
  <c r="T829" i="7" s="1"/>
  <c r="K1009" i="7"/>
  <c r="L1009" i="7" s="1"/>
  <c r="S105" i="7"/>
  <c r="T105" i="7" s="1"/>
  <c r="W324" i="7"/>
  <c r="X324" i="7" s="1"/>
  <c r="K908" i="7"/>
  <c r="W998" i="7"/>
  <c r="X998" i="7" s="1"/>
  <c r="O831" i="7"/>
  <c r="P831" i="7" s="1"/>
  <c r="S62" i="7"/>
  <c r="T62" i="7" s="1"/>
  <c r="U62" i="7" s="1"/>
  <c r="K436" i="7"/>
  <c r="L436" i="7" s="1"/>
  <c r="W139" i="7"/>
  <c r="X139" i="7" s="1"/>
  <c r="O433" i="7"/>
  <c r="P433" i="7" s="1"/>
  <c r="K959" i="7"/>
  <c r="L959" i="7" s="1"/>
  <c r="W227" i="7"/>
  <c r="X227" i="7" s="1"/>
  <c r="K254" i="7"/>
  <c r="S591" i="7"/>
  <c r="T591" i="7" s="1"/>
  <c r="K499" i="7"/>
  <c r="L499" i="7" s="1"/>
  <c r="W1017" i="7"/>
  <c r="X1017" i="7" s="1"/>
  <c r="K286" i="7"/>
  <c r="K1012" i="7"/>
  <c r="L1012" i="7" s="1"/>
  <c r="O1038" i="7"/>
  <c r="P1038" i="7" s="1"/>
  <c r="S742" i="7"/>
  <c r="T742" i="7" s="1"/>
  <c r="W761" i="7"/>
  <c r="X761" i="7" s="1"/>
  <c r="O181" i="7"/>
  <c r="P181" i="7" s="1"/>
  <c r="K672" i="7"/>
  <c r="L672" i="7" s="1"/>
  <c r="K155" i="7"/>
  <c r="L155" i="7" s="1"/>
  <c r="O602" i="7"/>
  <c r="K978" i="7"/>
  <c r="W533" i="7"/>
  <c r="O720" i="7"/>
  <c r="P720" i="7" s="1"/>
  <c r="W79" i="7"/>
  <c r="X79" i="7"/>
  <c r="Z79" i="7" s="1"/>
  <c r="S285" i="7"/>
  <c r="T285" i="7" s="1"/>
  <c r="O903" i="7"/>
  <c r="P903" i="7" s="1"/>
  <c r="Q903" i="7" s="1"/>
  <c r="S1028" i="7"/>
  <c r="T1028" i="7" s="1"/>
  <c r="K511" i="7"/>
  <c r="L511" i="7" s="1"/>
  <c r="W454" i="7"/>
  <c r="X454" i="7" s="1"/>
  <c r="Z454" i="7" s="1"/>
  <c r="S676" i="7"/>
  <c r="K133" i="7"/>
  <c r="L133" i="7" s="1"/>
  <c r="K443" i="7"/>
  <c r="L443" i="7" s="1"/>
  <c r="O610" i="7"/>
  <c r="P610" i="7" s="1"/>
  <c r="O649" i="7"/>
  <c r="P649" i="7" s="1"/>
  <c r="S820" i="7"/>
  <c r="T820" i="7" s="1"/>
  <c r="W858" i="7"/>
  <c r="X858" i="7" s="1"/>
  <c r="W585" i="7"/>
  <c r="X585" i="7" s="1"/>
  <c r="O442" i="7"/>
  <c r="P442" i="7" s="1"/>
  <c r="K849" i="7"/>
  <c r="L849" i="7" s="1"/>
  <c r="M849" i="7" s="1"/>
  <c r="O418" i="7"/>
  <c r="P418" i="7" s="1"/>
  <c r="O456" i="7"/>
  <c r="P456" i="7" s="1"/>
  <c r="W833" i="7"/>
  <c r="X833" i="7" s="1"/>
  <c r="K217" i="7"/>
  <c r="L217" i="7" s="1"/>
  <c r="M217" i="7" s="1"/>
  <c r="K553" i="7"/>
  <c r="L553" i="7" s="1"/>
  <c r="K1007" i="7"/>
  <c r="L1007" i="7" s="1"/>
  <c r="W624" i="7"/>
  <c r="X624" i="7" s="1"/>
  <c r="O275" i="7"/>
  <c r="P275" i="7" s="1"/>
  <c r="W722" i="7"/>
  <c r="X722" i="7" s="1"/>
  <c r="K333" i="7"/>
  <c r="L333" i="7"/>
  <c r="N333" i="7" s="1"/>
  <c r="S1048" i="7"/>
  <c r="T1048" i="7" s="1"/>
  <c r="S758" i="7"/>
  <c r="T758" i="7" s="1"/>
  <c r="V758" i="7" s="1"/>
  <c r="O250" i="7"/>
  <c r="P250" i="7" s="1"/>
  <c r="S1055" i="7"/>
  <c r="T1055" i="7" s="1"/>
  <c r="W464" i="7"/>
  <c r="X464" i="7" s="1"/>
  <c r="S333" i="7"/>
  <c r="T333" i="7" s="1"/>
  <c r="S408" i="7"/>
  <c r="T408" i="7" s="1"/>
  <c r="O390" i="7"/>
  <c r="P390" i="7"/>
  <c r="W902" i="7"/>
  <c r="X902" i="7" s="1"/>
  <c r="S822" i="7"/>
  <c r="T822" i="7" s="1"/>
  <c r="W262" i="7"/>
  <c r="X262" i="7" s="1"/>
  <c r="W446" i="7"/>
  <c r="X446" i="7" s="1"/>
  <c r="S363" i="7"/>
  <c r="T363" i="7" s="1"/>
  <c r="O892" i="7"/>
  <c r="P892" i="7" s="1"/>
  <c r="S309" i="7"/>
  <c r="T309" i="7" s="1"/>
  <c r="K589" i="7"/>
  <c r="L589" i="7" s="1"/>
  <c r="N589" i="7" s="1"/>
  <c r="O982" i="7"/>
  <c r="S392" i="7"/>
  <c r="T392" i="7" s="1"/>
  <c r="O256" i="7"/>
  <c r="P256" i="7" s="1"/>
  <c r="O984" i="7"/>
  <c r="O179" i="7"/>
  <c r="P179" i="7" s="1"/>
  <c r="S1001" i="7"/>
  <c r="T1001" i="7" s="1"/>
  <c r="V1001" i="7" s="1"/>
  <c r="S755" i="7"/>
  <c r="T755" i="7" s="1"/>
  <c r="K284" i="7"/>
  <c r="L284" i="7" s="1"/>
  <c r="W1000" i="7"/>
  <c r="X1000" i="7" s="1"/>
  <c r="S228" i="7"/>
  <c r="O342" i="7"/>
  <c r="K718" i="7"/>
  <c r="O270" i="7"/>
  <c r="P270" i="7" s="1"/>
  <c r="O680" i="7"/>
  <c r="P680" i="7" s="1"/>
  <c r="S381" i="7"/>
  <c r="T381" i="7" s="1"/>
  <c r="V381" i="7" s="1"/>
  <c r="S861" i="7"/>
  <c r="T861" i="7" s="1"/>
  <c r="O508" i="7"/>
  <c r="P508" i="7" s="1"/>
  <c r="S602" i="7"/>
  <c r="W1028" i="7"/>
  <c r="X1028" i="7" s="1"/>
  <c r="O579" i="7"/>
  <c r="P579" i="7" s="1"/>
  <c r="K244" i="7"/>
  <c r="S574" i="7"/>
  <c r="T574" i="7" s="1"/>
  <c r="K814" i="7"/>
  <c r="L814" i="7" s="1"/>
  <c r="K96" i="7"/>
  <c r="L96" i="7" s="1"/>
  <c r="S334" i="7"/>
  <c r="K117" i="7"/>
  <c r="L117" i="7" s="1"/>
  <c r="O486" i="7"/>
  <c r="P486" i="7" s="1"/>
  <c r="O740" i="7"/>
  <c r="P740" i="7" s="1"/>
  <c r="K492" i="7"/>
  <c r="L492" i="7"/>
  <c r="K291" i="7"/>
  <c r="L291" i="7" s="1"/>
  <c r="O595" i="7"/>
  <c r="P595" i="7" s="1"/>
  <c r="K769" i="7"/>
  <c r="S167" i="7"/>
  <c r="T167" i="7" s="1"/>
  <c r="K276" i="7"/>
  <c r="L276" i="7" s="1"/>
  <c r="W143" i="7"/>
  <c r="X143" i="7" s="1"/>
  <c r="Z143" i="7" s="1"/>
  <c r="O174" i="7"/>
  <c r="P174" i="7" s="1"/>
  <c r="R174" i="7" s="1"/>
  <c r="W485" i="7"/>
  <c r="X485" i="7" s="1"/>
  <c r="Y485" i="7" s="1"/>
  <c r="W680" i="7"/>
  <c r="O821" i="7"/>
  <c r="P821" i="7" s="1"/>
  <c r="K549" i="7"/>
  <c r="L549" i="7" s="1"/>
  <c r="W372" i="7"/>
  <c r="X372" i="7" s="1"/>
  <c r="Z372" i="7" s="1"/>
  <c r="K287" i="7"/>
  <c r="L287" i="7" s="1"/>
  <c r="S920" i="7"/>
  <c r="T920" i="7"/>
  <c r="O369" i="7"/>
  <c r="P369" i="7" s="1"/>
  <c r="K197" i="7"/>
  <c r="L197" i="7" s="1"/>
  <c r="O565" i="7"/>
  <c r="P565" i="7" s="1"/>
  <c r="K759" i="7"/>
  <c r="L759" i="7" s="1"/>
  <c r="S406" i="7"/>
  <c r="T406" i="7" s="1"/>
  <c r="K565" i="7"/>
  <c r="L565" i="7" s="1"/>
  <c r="O366" i="7"/>
  <c r="P366" i="7" s="1"/>
  <c r="W527" i="7"/>
  <c r="X527" i="7" s="1"/>
  <c r="K971" i="7"/>
  <c r="L971" i="7" s="1"/>
  <c r="K293" i="7"/>
  <c r="L293" i="7" s="1"/>
  <c r="M293" i="7" s="1"/>
  <c r="K205" i="7"/>
  <c r="L205" i="7" s="1"/>
  <c r="K389" i="7"/>
  <c r="L389" i="7" s="1"/>
  <c r="K475" i="7"/>
  <c r="L475" i="7" s="1"/>
  <c r="N475" i="7" s="1"/>
  <c r="S358" i="7"/>
  <c r="S1030" i="7"/>
  <c r="T1030" i="7" s="1"/>
  <c r="O487" i="7"/>
  <c r="O264" i="7"/>
  <c r="P264" i="7"/>
  <c r="K126" i="7"/>
  <c r="L126" i="7" s="1"/>
  <c r="S480" i="7"/>
  <c r="T480" i="7" s="1"/>
  <c r="K223" i="7"/>
  <c r="L223" i="7" s="1"/>
  <c r="W602" i="7"/>
  <c r="X602" i="7" s="1"/>
  <c r="O260" i="7"/>
  <c r="P260" i="7" s="1"/>
  <c r="S1011" i="7"/>
  <c r="T1011" i="7" s="1"/>
  <c r="W195" i="7"/>
  <c r="X195" i="7" s="1"/>
  <c r="S82" i="7"/>
  <c r="T82" i="7" s="1"/>
  <c r="W418" i="7"/>
  <c r="X418" i="7" s="1"/>
  <c r="S492" i="7"/>
  <c r="T492" i="7" s="1"/>
  <c r="W620" i="7"/>
  <c r="K633" i="7"/>
  <c r="L633" i="7" s="1"/>
  <c r="K348" i="7"/>
  <c r="L348" i="7" s="1"/>
  <c r="M348" i="7" s="1"/>
  <c r="W799" i="7"/>
  <c r="W276" i="7"/>
  <c r="X276" i="7" s="1"/>
  <c r="K295" i="7"/>
  <c r="L295" i="7"/>
  <c r="M295" i="7" s="1"/>
  <c r="S960" i="7"/>
  <c r="W580" i="7"/>
  <c r="X580" i="7" s="1"/>
  <c r="O663" i="7"/>
  <c r="P663" i="7" s="1"/>
  <c r="R663" i="7" s="1"/>
  <c r="W165" i="7"/>
  <c r="X165" i="7" s="1"/>
  <c r="W305" i="7"/>
  <c r="X305" i="7" s="1"/>
  <c r="O500" i="7"/>
  <c r="P500" i="7" s="1"/>
  <c r="O95" i="7"/>
  <c r="P95" i="7" s="1"/>
  <c r="S517" i="7"/>
  <c r="O851" i="7"/>
  <c r="P851" i="7" s="1"/>
  <c r="K676" i="7"/>
  <c r="W1030" i="7"/>
  <c r="W481" i="7"/>
  <c r="X481" i="7" s="1"/>
  <c r="O164" i="7"/>
  <c r="P164" i="7" s="1"/>
  <c r="Q164" i="7" s="1"/>
  <c r="K701" i="7"/>
  <c r="L701" i="7" s="1"/>
  <c r="O840" i="7"/>
  <c r="P840" i="7" s="1"/>
  <c r="W184" i="7"/>
  <c r="X184" i="7" s="1"/>
  <c r="S543" i="7"/>
  <c r="K964" i="7"/>
  <c r="K426" i="7"/>
  <c r="L426" i="7" s="1"/>
  <c r="M426" i="7" s="1"/>
  <c r="S288" i="7"/>
  <c r="T288" i="7" s="1"/>
  <c r="V288" i="7" s="1"/>
  <c r="K767" i="7"/>
  <c r="L767" i="7" s="1"/>
  <c r="K151" i="7"/>
  <c r="L151" i="7" s="1"/>
  <c r="M151" i="7" s="1"/>
  <c r="K805" i="7"/>
  <c r="L805" i="7" s="1"/>
  <c r="K111" i="7"/>
  <c r="L111" i="7" s="1"/>
  <c r="W928" i="7"/>
  <c r="X928" i="7" s="1"/>
  <c r="S928" i="7"/>
  <c r="O436" i="7"/>
  <c r="P436" i="7" s="1"/>
  <c r="Q436" i="7" s="1"/>
  <c r="K116" i="7"/>
  <c r="L116" i="7" s="1"/>
  <c r="O518" i="7"/>
  <c r="P518" i="7" s="1"/>
  <c r="S721" i="7"/>
  <c r="T721" i="7" s="1"/>
  <c r="S600" i="7"/>
  <c r="O665" i="7"/>
  <c r="P665" i="7" s="1"/>
  <c r="O658" i="7"/>
  <c r="O795" i="7"/>
  <c r="P795" i="7" s="1"/>
  <c r="S630" i="7"/>
  <c r="O710" i="7"/>
  <c r="P710" i="7" s="1"/>
  <c r="S665" i="7"/>
  <c r="T665" i="7" s="1"/>
  <c r="S785" i="7"/>
  <c r="S736" i="7"/>
  <c r="T736" i="7" s="1"/>
  <c r="U736" i="7" s="1"/>
  <c r="O147" i="7"/>
  <c r="P147" i="7" s="1"/>
  <c r="K928" i="7"/>
  <c r="L928" i="7" s="1"/>
  <c r="O123" i="7"/>
  <c r="P123" i="7" s="1"/>
  <c r="O833" i="7"/>
  <c r="P833" i="7" s="1"/>
  <c r="O777" i="7"/>
  <c r="S505" i="7"/>
  <c r="T505" i="7" s="1"/>
  <c r="K501" i="7"/>
  <c r="L501" i="7" s="1"/>
  <c r="S1003" i="7"/>
  <c r="T1003" i="7" s="1"/>
  <c r="S529" i="7"/>
  <c r="O402" i="7"/>
  <c r="P402" i="7" s="1"/>
  <c r="W648" i="7"/>
  <c r="X648" i="7" s="1"/>
  <c r="S159" i="7"/>
  <c r="T159" i="7"/>
  <c r="S873" i="7"/>
  <c r="T873" i="7" s="1"/>
  <c r="K335" i="7"/>
  <c r="L335" i="7" s="1"/>
  <c r="K533" i="7"/>
  <c r="W759" i="7"/>
  <c r="X759" i="7" s="1"/>
  <c r="K471" i="7"/>
  <c r="L471" i="7" s="1"/>
  <c r="K505" i="7"/>
  <c r="O91" i="7"/>
  <c r="P91" i="7" s="1"/>
  <c r="O912" i="7"/>
  <c r="O67" i="7"/>
  <c r="P67" i="7" s="1"/>
  <c r="W1011" i="7"/>
  <c r="K896" i="7"/>
  <c r="L896" i="7" s="1"/>
  <c r="K246" i="7"/>
  <c r="S1054" i="7"/>
  <c r="T1054" i="7" s="1"/>
  <c r="V1054" i="7" s="1"/>
  <c r="W146" i="7"/>
  <c r="X146" i="7" s="1"/>
  <c r="S645" i="7"/>
  <c r="T645" i="7" s="1"/>
  <c r="S1039" i="7"/>
  <c r="T1039" i="7" s="1"/>
  <c r="W751" i="7"/>
  <c r="X751" i="7" s="1"/>
  <c r="O713" i="7"/>
  <c r="P713" i="7" s="1"/>
  <c r="S1019" i="7"/>
  <c r="T1019" i="7" s="1"/>
  <c r="O542" i="7"/>
  <c r="P542" i="7" s="1"/>
  <c r="W889" i="7"/>
  <c r="X889" i="7" s="1"/>
  <c r="W72" i="7"/>
  <c r="X72" i="7" s="1"/>
  <c r="O484" i="7"/>
  <c r="P484" i="7" s="1"/>
  <c r="S197" i="7"/>
  <c r="T197" i="7" s="1"/>
  <c r="K390" i="7"/>
  <c r="L390" i="7" s="1"/>
  <c r="K403" i="7"/>
  <c r="L403" i="7" s="1"/>
  <c r="K199" i="7"/>
  <c r="L199" i="7" s="1"/>
  <c r="M199" i="7" s="1"/>
  <c r="S753" i="7"/>
  <c r="W586" i="7"/>
  <c r="X586" i="7" s="1"/>
  <c r="Y586" i="7" s="1"/>
  <c r="W977" i="7"/>
  <c r="X977" i="7" s="1"/>
  <c r="S858" i="7"/>
  <c r="T858" i="7" s="1"/>
  <c r="O554" i="7"/>
  <c r="P554" i="7" s="1"/>
  <c r="Q554" i="7" s="1"/>
  <c r="W930" i="7"/>
  <c r="S261" i="7"/>
  <c r="T261" i="7" s="1"/>
  <c r="O499" i="7"/>
  <c r="P499" i="7" s="1"/>
  <c r="O861" i="7"/>
  <c r="P861" i="7" s="1"/>
  <c r="O533" i="7"/>
  <c r="P533" i="7" s="1"/>
  <c r="R533" i="7" s="1"/>
  <c r="S92" i="7"/>
  <c r="T92" i="7" s="1"/>
  <c r="O722" i="7"/>
  <c r="P722" i="7" s="1"/>
  <c r="W116" i="7"/>
  <c r="X116" i="7" s="1"/>
  <c r="W717" i="7"/>
  <c r="X717" i="7" s="1"/>
  <c r="O819" i="7"/>
  <c r="P819" i="7" s="1"/>
  <c r="S855" i="7"/>
  <c r="T855" i="7" s="1"/>
  <c r="O582" i="7"/>
  <c r="P582" i="7" s="1"/>
  <c r="S188" i="7"/>
  <c r="T188" i="7"/>
  <c r="W899" i="7"/>
  <c r="X899" i="7" s="1"/>
  <c r="W462" i="7"/>
  <c r="X462" i="7" s="1"/>
  <c r="O994" i="7"/>
  <c r="P994" i="7" s="1"/>
  <c r="O262" i="7"/>
  <c r="P262" i="7"/>
  <c r="W567" i="7"/>
  <c r="X567" i="7" s="1"/>
  <c r="W781" i="7"/>
  <c r="X781" i="7" s="1"/>
  <c r="O386" i="7"/>
  <c r="P386" i="7" s="1"/>
  <c r="S619" i="7"/>
  <c r="T619" i="7" s="1"/>
  <c r="W834" i="7"/>
  <c r="X834" i="7" s="1"/>
  <c r="K337" i="7"/>
  <c r="L337" i="7" s="1"/>
  <c r="N337" i="7" s="1"/>
  <c r="X1057" i="7"/>
  <c r="Z281" i="7"/>
  <c r="Y281" i="7"/>
  <c r="Y89" i="7"/>
  <c r="Z89" i="7"/>
  <c r="N224" i="7"/>
  <c r="M224" i="7"/>
  <c r="Y181" i="7"/>
  <c r="Z181" i="7"/>
  <c r="U208" i="7"/>
  <c r="V208" i="7"/>
  <c r="Y67" i="7"/>
  <c r="Z67" i="7"/>
  <c r="Y129" i="7"/>
  <c r="Z129" i="7"/>
  <c r="Y111" i="7"/>
  <c r="Y173" i="7"/>
  <c r="Z173" i="7"/>
  <c r="Q204" i="7"/>
  <c r="R204" i="7"/>
  <c r="N263" i="7"/>
  <c r="Y141" i="7"/>
  <c r="Z141" i="7"/>
  <c r="Q236" i="7"/>
  <c r="R236" i="7"/>
  <c r="Y167" i="7"/>
  <c r="Z167" i="7"/>
  <c r="Z101" i="7"/>
  <c r="Y115" i="7"/>
  <c r="Y177" i="7"/>
  <c r="Z177" i="7"/>
  <c r="Q228" i="7"/>
  <c r="R228" i="7"/>
  <c r="M187" i="7"/>
  <c r="N187" i="7"/>
  <c r="R325" i="7"/>
  <c r="Q325" i="7"/>
  <c r="Y93" i="7"/>
  <c r="Z93" i="7"/>
  <c r="Q183" i="7"/>
  <c r="R183" i="7"/>
  <c r="V232" i="7"/>
  <c r="U232" i="7"/>
  <c r="Y151" i="7"/>
  <c r="Z331" i="7"/>
  <c r="Y331" i="7"/>
  <c r="Y85" i="7"/>
  <c r="Z85" i="7"/>
  <c r="Y99" i="7"/>
  <c r="Z99" i="7"/>
  <c r="Y161" i="7"/>
  <c r="Z161" i="7"/>
  <c r="Y143" i="7"/>
  <c r="Y169" i="7"/>
  <c r="Z169" i="7"/>
  <c r="Y228" i="7"/>
  <c r="Z228" i="7"/>
  <c r="Y135" i="7"/>
  <c r="Z135" i="7"/>
  <c r="V307" i="7"/>
  <c r="U307" i="7"/>
  <c r="Y83" i="7"/>
  <c r="Z83" i="7"/>
  <c r="Y186" i="7"/>
  <c r="Z186" i="7"/>
  <c r="Y145" i="7"/>
  <c r="Z145" i="7"/>
  <c r="Y220" i="7"/>
  <c r="Z220" i="7"/>
  <c r="N351" i="7"/>
  <c r="M351" i="7"/>
  <c r="Y153" i="7"/>
  <c r="M240" i="7"/>
  <c r="U191" i="7"/>
  <c r="V191" i="7"/>
  <c r="Q198" i="7"/>
  <c r="R198" i="7"/>
  <c r="Y131" i="7"/>
  <c r="Z131" i="7"/>
  <c r="Z313" i="7"/>
  <c r="Y313" i="7"/>
  <c r="Y65" i="7"/>
  <c r="Z65" i="7"/>
  <c r="Y175" i="7"/>
  <c r="U206" i="7"/>
  <c r="Y79" i="7"/>
  <c r="Q190" i="7"/>
  <c r="R190" i="7"/>
  <c r="Y73" i="7"/>
  <c r="Z73" i="7"/>
  <c r="Q220" i="7"/>
  <c r="R220" i="7"/>
  <c r="Y103" i="7"/>
  <c r="Z103" i="7"/>
  <c r="R62" i="7"/>
  <c r="Z179" i="7"/>
  <c r="M200" i="7"/>
  <c r="N200" i="7"/>
  <c r="Q201" i="7"/>
  <c r="Q212" i="7"/>
  <c r="R212" i="7"/>
  <c r="Y95" i="7"/>
  <c r="Z95" i="7"/>
  <c r="M192" i="7"/>
  <c r="N192" i="7"/>
  <c r="Y121" i="7"/>
  <c r="Z121" i="7"/>
  <c r="V216" i="7"/>
  <c r="U216" i="7"/>
  <c r="Y87" i="7"/>
  <c r="Z87" i="7"/>
  <c r="Q185" i="7"/>
  <c r="R185" i="7"/>
  <c r="N295" i="7"/>
  <c r="R478" i="7"/>
  <c r="Q478" i="7"/>
  <c r="M195" i="7"/>
  <c r="N195" i="7"/>
  <c r="Y105" i="7"/>
  <c r="Q193" i="7"/>
  <c r="R193" i="7"/>
  <c r="Y147" i="7"/>
  <c r="Z147" i="7"/>
  <c r="Y81" i="7"/>
  <c r="Z81" i="7"/>
  <c r="Y188" i="7"/>
  <c r="Z188" i="7"/>
  <c r="Y189" i="7"/>
  <c r="Z189" i="7"/>
  <c r="Y125" i="7"/>
  <c r="X280" i="7"/>
  <c r="Y589" i="7"/>
  <c r="Z589" i="7"/>
  <c r="R66" i="7"/>
  <c r="Q66" i="7"/>
  <c r="R70" i="7"/>
  <c r="Q70" i="7"/>
  <c r="Q78" i="7"/>
  <c r="R82" i="7"/>
  <c r="Q82" i="7"/>
  <c r="Q86" i="7"/>
  <c r="R94" i="7"/>
  <c r="Q94" i="7"/>
  <c r="R102" i="7"/>
  <c r="Q102" i="7"/>
  <c r="R114" i="7"/>
  <c r="Q114" i="7"/>
  <c r="R118" i="7"/>
  <c r="Q118" i="7"/>
  <c r="R126" i="7"/>
  <c r="Q126" i="7"/>
  <c r="R130" i="7"/>
  <c r="Q130" i="7"/>
  <c r="R134" i="7"/>
  <c r="Q134" i="7"/>
  <c r="R138" i="7"/>
  <c r="Q138" i="7"/>
  <c r="Q142" i="7"/>
  <c r="R146" i="7"/>
  <c r="Q146" i="7"/>
  <c r="Q150" i="7"/>
  <c r="R154" i="7"/>
  <c r="Q154" i="7"/>
  <c r="R158" i="7"/>
  <c r="Q158" i="7"/>
  <c r="R162" i="7"/>
  <c r="Q162" i="7"/>
  <c r="R166" i="7"/>
  <c r="Q166" i="7"/>
  <c r="R170" i="7"/>
  <c r="Q170" i="7"/>
  <c r="Q178" i="7"/>
  <c r="Z213" i="7"/>
  <c r="Y213" i="7"/>
  <c r="Z229" i="7"/>
  <c r="X272" i="7"/>
  <c r="Z272" i="7" s="1"/>
  <c r="N343" i="7"/>
  <c r="M343" i="7"/>
  <c r="N472" i="7"/>
  <c r="R213" i="7"/>
  <c r="Q213" i="7"/>
  <c r="R229" i="7"/>
  <c r="Q229" i="7"/>
  <c r="R245" i="7"/>
  <c r="Q245" i="7"/>
  <c r="X264" i="7"/>
  <c r="V323" i="7"/>
  <c r="U323" i="7"/>
  <c r="P199" i="7"/>
  <c r="R199" i="7" s="1"/>
  <c r="Y1052" i="7"/>
  <c r="Z1052" i="7"/>
  <c r="R1043" i="7"/>
  <c r="Q1043" i="7"/>
  <c r="R1039" i="7"/>
  <c r="R1035" i="7"/>
  <c r="Q1035" i="7"/>
  <c r="R1031" i="7"/>
  <c r="M1016" i="7"/>
  <c r="M1056" i="7"/>
  <c r="R1021" i="7"/>
  <c r="Q1021" i="7"/>
  <c r="U1012" i="7"/>
  <c r="V1012" i="7"/>
  <c r="R1000" i="7"/>
  <c r="Q1000" i="7"/>
  <c r="Y987" i="7"/>
  <c r="Z987" i="7"/>
  <c r="Y979" i="7"/>
  <c r="Z979" i="7"/>
  <c r="Y971" i="7"/>
  <c r="Z971" i="7"/>
  <c r="M995" i="7"/>
  <c r="N995" i="7"/>
  <c r="Q985" i="7"/>
  <c r="R985" i="7"/>
  <c r="Y991" i="7"/>
  <c r="Z991" i="7"/>
  <c r="Q957" i="7"/>
  <c r="U969" i="7"/>
  <c r="V969" i="7"/>
  <c r="M967" i="7"/>
  <c r="N967" i="7"/>
  <c r="U953" i="7"/>
  <c r="M975" i="7"/>
  <c r="N975" i="7"/>
  <c r="Q937" i="7"/>
  <c r="Q929" i="7"/>
  <c r="R929" i="7"/>
  <c r="Q925" i="7"/>
  <c r="R925" i="7"/>
  <c r="U917" i="7"/>
  <c r="V917" i="7"/>
  <c r="V891" i="7"/>
  <c r="U891" i="7"/>
  <c r="Y915" i="7"/>
  <c r="Z915" i="7"/>
  <c r="V893" i="7"/>
  <c r="U893" i="7"/>
  <c r="V875" i="7"/>
  <c r="U875" i="7"/>
  <c r="U911" i="7"/>
  <c r="V911" i="7"/>
  <c r="Q899" i="7"/>
  <c r="R899" i="7"/>
  <c r="Y909" i="7"/>
  <c r="Z909" i="7"/>
  <c r="R863" i="7"/>
  <c r="Q863" i="7"/>
  <c r="N871" i="7"/>
  <c r="Y848" i="7"/>
  <c r="Z848" i="7"/>
  <c r="Y844" i="7"/>
  <c r="Z844" i="7"/>
  <c r="Y840" i="7"/>
  <c r="Y836" i="7"/>
  <c r="Z836" i="7"/>
  <c r="Z832" i="7"/>
  <c r="Y828" i="7"/>
  <c r="Z828" i="7"/>
  <c r="M820" i="7"/>
  <c r="R786" i="7"/>
  <c r="R770" i="7"/>
  <c r="Q770" i="7"/>
  <c r="R754" i="7"/>
  <c r="Y800" i="7"/>
  <c r="Z800" i="7"/>
  <c r="V786" i="7"/>
  <c r="U786" i="7"/>
  <c r="V770" i="7"/>
  <c r="U770" i="7"/>
  <c r="V754" i="7"/>
  <c r="U754" i="7"/>
  <c r="U816" i="7"/>
  <c r="U800" i="7"/>
  <c r="V800" i="7"/>
  <c r="R782" i="7"/>
  <c r="Q782" i="7"/>
  <c r="R766" i="7"/>
  <c r="Q766" i="7"/>
  <c r="R750" i="7"/>
  <c r="Q750" i="7"/>
  <c r="Y794" i="7"/>
  <c r="Z794" i="7"/>
  <c r="Z780" i="7"/>
  <c r="Y780" i="7"/>
  <c r="Z764" i="7"/>
  <c r="Y764" i="7"/>
  <c r="Y749" i="7"/>
  <c r="Z749" i="7"/>
  <c r="Y745" i="7"/>
  <c r="Y737" i="7"/>
  <c r="Z737" i="7"/>
  <c r="Y733" i="7"/>
  <c r="Z733" i="7"/>
  <c r="Y725" i="7"/>
  <c r="Z725" i="7"/>
  <c r="Y721" i="7"/>
  <c r="Y713" i="7"/>
  <c r="Z713" i="7"/>
  <c r="Q693" i="7"/>
  <c r="R693" i="7"/>
  <c r="Q685" i="7"/>
  <c r="R685" i="7"/>
  <c r="Q677" i="7"/>
  <c r="Q669" i="7"/>
  <c r="R669" i="7"/>
  <c r="Q661" i="7"/>
  <c r="Q653" i="7"/>
  <c r="R653" i="7"/>
  <c r="Q645" i="7"/>
  <c r="M637" i="7"/>
  <c r="N637" i="7"/>
  <c r="Y699" i="7"/>
  <c r="Z699" i="7"/>
  <c r="Y691" i="7"/>
  <c r="Z691" i="7"/>
  <c r="Y683" i="7"/>
  <c r="Y675" i="7"/>
  <c r="Z675" i="7"/>
  <c r="Y667" i="7"/>
  <c r="Y659" i="7"/>
  <c r="Z659" i="7"/>
  <c r="Y651" i="7"/>
  <c r="Y643" i="7"/>
  <c r="Z643" i="7"/>
  <c r="Q703" i="7"/>
  <c r="R603" i="7"/>
  <c r="Q603" i="7"/>
  <c r="U623" i="7"/>
  <c r="V623" i="7"/>
  <c r="Z609" i="7"/>
  <c r="Y609" i="7"/>
  <c r="Y627" i="7"/>
  <c r="Z627" i="7"/>
  <c r="R607" i="7"/>
  <c r="Q607" i="7"/>
  <c r="N586" i="7"/>
  <c r="M586" i="7"/>
  <c r="N582" i="7"/>
  <c r="M582" i="7"/>
  <c r="N578" i="7"/>
  <c r="M578" i="7"/>
  <c r="N574" i="7"/>
  <c r="M574" i="7"/>
  <c r="N566" i="7"/>
  <c r="M566" i="7"/>
  <c r="N558" i="7"/>
  <c r="M558" i="7"/>
  <c r="Y623" i="7"/>
  <c r="Z623" i="7"/>
  <c r="R609" i="7"/>
  <c r="Z546" i="7"/>
  <c r="Y546" i="7"/>
  <c r="R512" i="7"/>
  <c r="Q512" i="7"/>
  <c r="R496" i="7"/>
  <c r="Q496" i="7"/>
  <c r="R480" i="7"/>
  <c r="Q480" i="7"/>
  <c r="N532" i="7"/>
  <c r="M532" i="7"/>
  <c r="N524" i="7"/>
  <c r="M524" i="7"/>
  <c r="N516" i="7"/>
  <c r="N484" i="7"/>
  <c r="M484" i="7"/>
  <c r="V514" i="7"/>
  <c r="U514" i="7"/>
  <c r="V498" i="7"/>
  <c r="U498" i="7"/>
  <c r="V482" i="7"/>
  <c r="U482" i="7"/>
  <c r="Z467" i="7"/>
  <c r="Y467" i="7"/>
  <c r="Z459" i="7"/>
  <c r="Z451" i="7"/>
  <c r="Z447" i="7"/>
  <c r="Y447" i="7"/>
  <c r="Z443" i="7"/>
  <c r="Y443" i="7"/>
  <c r="Z439" i="7"/>
  <c r="Y439" i="7"/>
  <c r="Z435" i="7"/>
  <c r="Y435" i="7"/>
  <c r="Z431" i="7"/>
  <c r="Y431" i="7"/>
  <c r="Z423" i="7"/>
  <c r="Z415" i="7"/>
  <c r="Y415" i="7"/>
  <c r="Z407" i="7"/>
  <c r="Y407" i="7"/>
  <c r="Z399" i="7"/>
  <c r="Y399" i="7"/>
  <c r="Z391" i="7"/>
  <c r="Z387" i="7"/>
  <c r="Y387" i="7"/>
  <c r="Z383" i="7"/>
  <c r="Z379" i="7"/>
  <c r="Y379" i="7"/>
  <c r="Z375" i="7"/>
  <c r="Z367" i="7"/>
  <c r="Y367" i="7"/>
  <c r="N522" i="7"/>
  <c r="N345" i="7"/>
  <c r="M345" i="7"/>
  <c r="R327" i="7"/>
  <c r="Q327" i="7"/>
  <c r="R311" i="7"/>
  <c r="Q311" i="7"/>
  <c r="R295" i="7"/>
  <c r="Q295" i="7"/>
  <c r="R279" i="7"/>
  <c r="Q279" i="7"/>
  <c r="R263" i="7"/>
  <c r="R247" i="7"/>
  <c r="Q247" i="7"/>
  <c r="R231" i="7"/>
  <c r="Q231" i="7"/>
  <c r="R215" i="7"/>
  <c r="Q215" i="7"/>
  <c r="Z506" i="7"/>
  <c r="R359" i="7"/>
  <c r="Q359" i="7"/>
  <c r="R343" i="7"/>
  <c r="Q343" i="7"/>
  <c r="V311" i="7"/>
  <c r="V295" i="7"/>
  <c r="U295" i="7"/>
  <c r="V279" i="7"/>
  <c r="U279" i="7"/>
  <c r="N530" i="7"/>
  <c r="M530" i="7"/>
  <c r="N357" i="7"/>
  <c r="M357" i="7"/>
  <c r="N341" i="7"/>
  <c r="M341" i="7"/>
  <c r="R323" i="7"/>
  <c r="Q323" i="7"/>
  <c r="R291" i="7"/>
  <c r="Q291" i="7"/>
  <c r="R259" i="7"/>
  <c r="Q259" i="7"/>
  <c r="R227" i="7"/>
  <c r="M63" i="7"/>
  <c r="N63" i="7"/>
  <c r="U67" i="7"/>
  <c r="V67" i="7"/>
  <c r="Q73" i="7"/>
  <c r="R73" i="7"/>
  <c r="M79" i="7"/>
  <c r="N79" i="7"/>
  <c r="U83" i="7"/>
  <c r="V83" i="7"/>
  <c r="Q89" i="7"/>
  <c r="Q105" i="7"/>
  <c r="U115" i="7"/>
  <c r="M127" i="7"/>
  <c r="U131" i="7"/>
  <c r="V131" i="7"/>
  <c r="Q137" i="7"/>
  <c r="R137" i="7"/>
  <c r="M143" i="7"/>
  <c r="N143" i="7"/>
  <c r="U147" i="7"/>
  <c r="V147" i="7"/>
  <c r="Q153" i="7"/>
  <c r="R153" i="7"/>
  <c r="M159" i="7"/>
  <c r="U163" i="7"/>
  <c r="V163" i="7"/>
  <c r="Q169" i="7"/>
  <c r="M175" i="7"/>
  <c r="N175" i="7"/>
  <c r="U179" i="7"/>
  <c r="V179" i="7"/>
  <c r="N251" i="7"/>
  <c r="M251" i="7"/>
  <c r="T280" i="7"/>
  <c r="R301" i="7"/>
  <c r="Q301" i="7"/>
  <c r="Z374" i="7"/>
  <c r="Y438" i="7"/>
  <c r="Z438" i="7"/>
  <c r="R230" i="7"/>
  <c r="Q230" i="7"/>
  <c r="N300" i="7"/>
  <c r="N348" i="7"/>
  <c r="X356" i="7"/>
  <c r="Y404" i="7"/>
  <c r="Z404" i="7"/>
  <c r="Y436" i="7"/>
  <c r="Z436" i="7"/>
  <c r="X473" i="7"/>
  <c r="Y473" i="7" s="1"/>
  <c r="X489" i="7"/>
  <c r="Y489" i="7" s="1"/>
  <c r="Z489" i="7"/>
  <c r="X505" i="7"/>
  <c r="Z226" i="7"/>
  <c r="Y226" i="7"/>
  <c r="Z258" i="7"/>
  <c r="Y258" i="7"/>
  <c r="R274" i="7"/>
  <c r="Z290" i="7"/>
  <c r="Y290" i="7"/>
  <c r="Q306" i="7"/>
  <c r="R306" i="7"/>
  <c r="U338" i="7"/>
  <c r="V338" i="7"/>
  <c r="U354" i="7"/>
  <c r="V354" i="7"/>
  <c r="Y479" i="7"/>
  <c r="Z479" i="7"/>
  <c r="P517" i="7"/>
  <c r="Q517" i="7" s="1"/>
  <c r="X525" i="7"/>
  <c r="X541" i="7"/>
  <c r="Y541" i="7" s="1"/>
  <c r="Y469" i="7"/>
  <c r="Z469" i="7"/>
  <c r="Z501" i="7"/>
  <c r="Y571" i="7"/>
  <c r="Z571" i="7"/>
  <c r="M370" i="7"/>
  <c r="N370" i="7"/>
  <c r="N386" i="7"/>
  <c r="U390" i="7"/>
  <c r="V390" i="7"/>
  <c r="Q396" i="7"/>
  <c r="R396" i="7"/>
  <c r="M402" i="7"/>
  <c r="N402" i="7"/>
  <c r="R412" i="7"/>
  <c r="M418" i="7"/>
  <c r="Q428" i="7"/>
  <c r="R428" i="7"/>
  <c r="M434" i="7"/>
  <c r="N434" i="7"/>
  <c r="V438" i="7"/>
  <c r="Q444" i="7"/>
  <c r="R444" i="7"/>
  <c r="N450" i="7"/>
  <c r="U454" i="7"/>
  <c r="V454" i="7"/>
  <c r="Q460" i="7"/>
  <c r="R460" i="7"/>
  <c r="Z483" i="7"/>
  <c r="Y483" i="7"/>
  <c r="L523" i="7"/>
  <c r="N523" i="7" s="1"/>
  <c r="T531" i="7"/>
  <c r="U531" i="7" s="1"/>
  <c r="L539" i="7"/>
  <c r="M539" i="7" s="1"/>
  <c r="T547" i="7"/>
  <c r="Y610" i="7"/>
  <c r="Z610" i="7"/>
  <c r="L594" i="7"/>
  <c r="N594" i="7"/>
  <c r="M594" i="7"/>
  <c r="T597" i="7"/>
  <c r="M557" i="7"/>
  <c r="N557" i="7"/>
  <c r="P252" i="7"/>
  <c r="Q252" i="7" s="1"/>
  <c r="Y561" i="7"/>
  <c r="Q64" i="7"/>
  <c r="R68" i="7"/>
  <c r="R72" i="7"/>
  <c r="Q72" i="7"/>
  <c r="R76" i="7"/>
  <c r="R84" i="7"/>
  <c r="Q84" i="7"/>
  <c r="Q88" i="7"/>
  <c r="R92" i="7"/>
  <c r="Q92" i="7"/>
  <c r="R96" i="7"/>
  <c r="Q96" i="7"/>
  <c r="Q104" i="7"/>
  <c r="R108" i="7"/>
  <c r="R112" i="7"/>
  <c r="Q112" i="7"/>
  <c r="R116" i="7"/>
  <c r="Q116" i="7"/>
  <c r="R124" i="7"/>
  <c r="Q124" i="7"/>
  <c r="R128" i="7"/>
  <c r="Q128" i="7"/>
  <c r="R132" i="7"/>
  <c r="Q132" i="7"/>
  <c r="R136" i="7"/>
  <c r="Q136" i="7"/>
  <c r="R140" i="7"/>
  <c r="Q140" i="7"/>
  <c r="R144" i="7"/>
  <c r="Q144" i="7"/>
  <c r="R148" i="7"/>
  <c r="Q148" i="7"/>
  <c r="R152" i="7"/>
  <c r="R156" i="7"/>
  <c r="Q156" i="7"/>
  <c r="R160" i="7"/>
  <c r="Q160" i="7"/>
  <c r="R168" i="7"/>
  <c r="Q168" i="7"/>
  <c r="R172" i="7"/>
  <c r="Q172" i="7"/>
  <c r="R176" i="7"/>
  <c r="Q176" i="7"/>
  <c r="R180" i="7"/>
  <c r="U194" i="7"/>
  <c r="V194" i="7"/>
  <c r="Z221" i="7"/>
  <c r="Y221" i="7"/>
  <c r="R253" i="7"/>
  <c r="Q253" i="7"/>
  <c r="Z273" i="7"/>
  <c r="Y273" i="7"/>
  <c r="T352" i="7"/>
  <c r="X187" i="7"/>
  <c r="Z187" i="7" s="1"/>
  <c r="V219" i="7"/>
  <c r="U219" i="7"/>
  <c r="V235" i="7"/>
  <c r="U235" i="7"/>
  <c r="Z265" i="7"/>
  <c r="Y265" i="7"/>
  <c r="R339" i="7"/>
  <c r="Q339" i="7"/>
  <c r="N496" i="7"/>
  <c r="M496" i="7"/>
  <c r="X208" i="7"/>
  <c r="Y208" i="7" s="1"/>
  <c r="Z1048" i="7"/>
  <c r="R1041" i="7"/>
  <c r="Q1041" i="7"/>
  <c r="Q1037" i="7"/>
  <c r="Q1033" i="7"/>
  <c r="V1027" i="7"/>
  <c r="U1027" i="7"/>
  <c r="N1018" i="7"/>
  <c r="N1014" i="7"/>
  <c r="V1025" i="7"/>
  <c r="U1025" i="7"/>
  <c r="Y1027" i="7"/>
  <c r="R1004" i="7"/>
  <c r="Q1004" i="7"/>
  <c r="R1006" i="7"/>
  <c r="Q1006" i="7"/>
  <c r="M993" i="7"/>
  <c r="N993" i="7"/>
  <c r="Y983" i="7"/>
  <c r="Z983" i="7"/>
  <c r="Y975" i="7"/>
  <c r="Z975" i="7"/>
  <c r="R989" i="7"/>
  <c r="R1010" i="7"/>
  <c r="Q1010" i="7"/>
  <c r="U971" i="7"/>
  <c r="V971" i="7"/>
  <c r="M961" i="7"/>
  <c r="N961" i="7"/>
  <c r="R953" i="7"/>
  <c r="R939" i="7"/>
  <c r="U961" i="7"/>
  <c r="V961" i="7"/>
  <c r="U957" i="7"/>
  <c r="V957" i="7"/>
  <c r="V949" i="7"/>
  <c r="U963" i="7"/>
  <c r="V963" i="7"/>
  <c r="R935" i="7"/>
  <c r="Q927" i="7"/>
  <c r="R927" i="7"/>
  <c r="U909" i="7"/>
  <c r="V909" i="7"/>
  <c r="Y897" i="7"/>
  <c r="Z897" i="7"/>
  <c r="U883" i="7"/>
  <c r="Y907" i="7"/>
  <c r="Z907" i="7"/>
  <c r="U885" i="7"/>
  <c r="V877" i="7"/>
  <c r="U877" i="7"/>
  <c r="U919" i="7"/>
  <c r="V919" i="7"/>
  <c r="U903" i="7"/>
  <c r="V903" i="7"/>
  <c r="Y893" i="7"/>
  <c r="Y917" i="7"/>
  <c r="Z917" i="7"/>
  <c r="Z895" i="7"/>
  <c r="Y895" i="7"/>
  <c r="N867" i="7"/>
  <c r="M867" i="7"/>
  <c r="V865" i="7"/>
  <c r="U865" i="7"/>
  <c r="N863" i="7"/>
  <c r="M863" i="7"/>
  <c r="Y854" i="7"/>
  <c r="Z854" i="7"/>
  <c r="Y850" i="7"/>
  <c r="Z850" i="7"/>
  <c r="Y846" i="7"/>
  <c r="Z846" i="7"/>
  <c r="Y842" i="7"/>
  <c r="Z842" i="7"/>
  <c r="Y838" i="7"/>
  <c r="Z838" i="7"/>
  <c r="Y830" i="7"/>
  <c r="Z830" i="7"/>
  <c r="Y826" i="7"/>
  <c r="Z826" i="7"/>
  <c r="M812" i="7"/>
  <c r="N812" i="7"/>
  <c r="R778" i="7"/>
  <c r="Q778" i="7"/>
  <c r="R762" i="7"/>
  <c r="Q762" i="7"/>
  <c r="Z824" i="7"/>
  <c r="Y808" i="7"/>
  <c r="Z808" i="7"/>
  <c r="Y792" i="7"/>
  <c r="Z792" i="7"/>
  <c r="V762" i="7"/>
  <c r="U762" i="7"/>
  <c r="U824" i="7"/>
  <c r="V824" i="7"/>
  <c r="V808" i="7"/>
  <c r="Q774" i="7"/>
  <c r="R758" i="7"/>
  <c r="Q758" i="7"/>
  <c r="Y818" i="7"/>
  <c r="Z818" i="7"/>
  <c r="Y802" i="7"/>
  <c r="Z802" i="7"/>
  <c r="Z788" i="7"/>
  <c r="Y788" i="7"/>
  <c r="Z756" i="7"/>
  <c r="Y756" i="7"/>
  <c r="Z743" i="7"/>
  <c r="Y739" i="7"/>
  <c r="Z739" i="7"/>
  <c r="Y735" i="7"/>
  <c r="Z735" i="7"/>
  <c r="Y731" i="7"/>
  <c r="Z731" i="7"/>
  <c r="Y727" i="7"/>
  <c r="Z727" i="7"/>
  <c r="Y723" i="7"/>
  <c r="Z723" i="7"/>
  <c r="Y719" i="7"/>
  <c r="Z719" i="7"/>
  <c r="Y715" i="7"/>
  <c r="Z715" i="7"/>
  <c r="V709" i="7"/>
  <c r="Q697" i="7"/>
  <c r="R697" i="7"/>
  <c r="Q689" i="7"/>
  <c r="R689" i="7"/>
  <c r="Q681" i="7"/>
  <c r="R681" i="7"/>
  <c r="Q673" i="7"/>
  <c r="R673" i="7"/>
  <c r="R657" i="7"/>
  <c r="V639" i="7"/>
  <c r="U639" i="7"/>
  <c r="Z639" i="7"/>
  <c r="Y639" i="7"/>
  <c r="M635" i="7"/>
  <c r="N635" i="7"/>
  <c r="U707" i="7"/>
  <c r="V707" i="7"/>
  <c r="Y695" i="7"/>
  <c r="Z695" i="7"/>
  <c r="Y687" i="7"/>
  <c r="Z687" i="7"/>
  <c r="Z679" i="7"/>
  <c r="Y671" i="7"/>
  <c r="Z671" i="7"/>
  <c r="Y663" i="7"/>
  <c r="Z663" i="7"/>
  <c r="Y655" i="7"/>
  <c r="Z655" i="7"/>
  <c r="Z647" i="7"/>
  <c r="Q631" i="7"/>
  <c r="R631" i="7"/>
  <c r="Q611" i="7"/>
  <c r="U629" i="7"/>
  <c r="V629" i="7"/>
  <c r="Y617" i="7"/>
  <c r="R615" i="7"/>
  <c r="Q615" i="7"/>
  <c r="N588" i="7"/>
  <c r="M588" i="7"/>
  <c r="N584" i="7"/>
  <c r="M584" i="7"/>
  <c r="N580" i="7"/>
  <c r="M580" i="7"/>
  <c r="N576" i="7"/>
  <c r="M576" i="7"/>
  <c r="N572" i="7"/>
  <c r="M572" i="7"/>
  <c r="N568" i="7"/>
  <c r="M568" i="7"/>
  <c r="N564" i="7"/>
  <c r="M564" i="7"/>
  <c r="N560" i="7"/>
  <c r="M560" i="7"/>
  <c r="N629" i="7"/>
  <c r="R601" i="7"/>
  <c r="Q601" i="7"/>
  <c r="R488" i="7"/>
  <c r="Q488" i="7"/>
  <c r="Q472" i="7"/>
  <c r="V538" i="7"/>
  <c r="U538" i="7"/>
  <c r="M528" i="7"/>
  <c r="N520" i="7"/>
  <c r="M520" i="7"/>
  <c r="N508" i="7"/>
  <c r="M508" i="7"/>
  <c r="N492" i="7"/>
  <c r="M492" i="7"/>
  <c r="M476" i="7"/>
  <c r="Z540" i="7"/>
  <c r="Y540" i="7"/>
  <c r="V506" i="7"/>
  <c r="U506" i="7"/>
  <c r="U474" i="7"/>
  <c r="Z465" i="7"/>
  <c r="Y465" i="7"/>
  <c r="Z461" i="7"/>
  <c r="Y461" i="7"/>
  <c r="Z453" i="7"/>
  <c r="Y453" i="7"/>
  <c r="Z449" i="7"/>
  <c r="Y449" i="7"/>
  <c r="Z445" i="7"/>
  <c r="Y445" i="7"/>
  <c r="Z441" i="7"/>
  <c r="Y441" i="7"/>
  <c r="Z437" i="7"/>
  <c r="Y437" i="7"/>
  <c r="Z429" i="7"/>
  <c r="Y429" i="7"/>
  <c r="Z425" i="7"/>
  <c r="Y425" i="7"/>
  <c r="Z421" i="7"/>
  <c r="Y421" i="7"/>
  <c r="Z417" i="7"/>
  <c r="Y417" i="7"/>
  <c r="Z413" i="7"/>
  <c r="Y413" i="7"/>
  <c r="Z409" i="7"/>
  <c r="Y409" i="7"/>
  <c r="Y405" i="7"/>
  <c r="Z401" i="7"/>
  <c r="Y401" i="7"/>
  <c r="Z397" i="7"/>
  <c r="Y397" i="7"/>
  <c r="Z393" i="7"/>
  <c r="Y393" i="7"/>
  <c r="Y389" i="7"/>
  <c r="Z385" i="7"/>
  <c r="Y385" i="7"/>
  <c r="Z381" i="7"/>
  <c r="Y381" i="7"/>
  <c r="Z377" i="7"/>
  <c r="Y377" i="7"/>
  <c r="Z373" i="7"/>
  <c r="Y373" i="7"/>
  <c r="Z369" i="7"/>
  <c r="Y369" i="7"/>
  <c r="V536" i="7"/>
  <c r="U536" i="7"/>
  <c r="R510" i="7"/>
  <c r="Q510" i="7"/>
  <c r="N353" i="7"/>
  <c r="M353" i="7"/>
  <c r="R319" i="7"/>
  <c r="Q319" i="7"/>
  <c r="R287" i="7"/>
  <c r="Q287" i="7"/>
  <c r="R271" i="7"/>
  <c r="Q271" i="7"/>
  <c r="R255" i="7"/>
  <c r="Q255" i="7"/>
  <c r="R239" i="7"/>
  <c r="Q239" i="7"/>
  <c r="R223" i="7"/>
  <c r="Q223" i="7"/>
  <c r="V530" i="7"/>
  <c r="U530" i="7"/>
  <c r="Z474" i="7"/>
  <c r="Y474" i="7"/>
  <c r="R351" i="7"/>
  <c r="Q351" i="7"/>
  <c r="Q335" i="7"/>
  <c r="V319" i="7"/>
  <c r="U319" i="7"/>
  <c r="U303" i="7"/>
  <c r="V255" i="7"/>
  <c r="U255" i="7"/>
  <c r="Z514" i="7"/>
  <c r="Y514" i="7"/>
  <c r="M365" i="7"/>
  <c r="N349" i="7"/>
  <c r="M349" i="7"/>
  <c r="M333" i="7"/>
  <c r="R315" i="7"/>
  <c r="Q315" i="7"/>
  <c r="R299" i="7"/>
  <c r="Q299" i="7"/>
  <c r="Q267" i="7"/>
  <c r="R251" i="7"/>
  <c r="Q251" i="7"/>
  <c r="R235" i="7"/>
  <c r="Q235" i="7"/>
  <c r="R219" i="7"/>
  <c r="Q219" i="7"/>
  <c r="R65" i="7"/>
  <c r="M71" i="7"/>
  <c r="N71" i="7"/>
  <c r="U75" i="7"/>
  <c r="V75" i="7"/>
  <c r="M87" i="7"/>
  <c r="N87" i="7"/>
  <c r="U91" i="7"/>
  <c r="V91" i="7"/>
  <c r="Q97" i="7"/>
  <c r="R97" i="7"/>
  <c r="M103" i="7"/>
  <c r="N103" i="7"/>
  <c r="U107" i="7"/>
  <c r="V107" i="7"/>
  <c r="M119" i="7"/>
  <c r="N119" i="7"/>
  <c r="U123" i="7"/>
  <c r="V123" i="7"/>
  <c r="R129" i="7"/>
  <c r="M135" i="7"/>
  <c r="N135" i="7"/>
  <c r="U139" i="7"/>
  <c r="V139" i="7"/>
  <c r="Q145" i="7"/>
  <c r="R145" i="7"/>
  <c r="N151" i="7"/>
  <c r="U155" i="7"/>
  <c r="V155" i="7"/>
  <c r="Q161" i="7"/>
  <c r="R161" i="7"/>
  <c r="M167" i="7"/>
  <c r="N167" i="7"/>
  <c r="U171" i="7"/>
  <c r="V171" i="7"/>
  <c r="Q177" i="7"/>
  <c r="R177" i="7"/>
  <c r="V182" i="7"/>
  <c r="L193" i="7"/>
  <c r="N193" i="7" s="1"/>
  <c r="M193" i="7"/>
  <c r="T207" i="7"/>
  <c r="M235" i="7"/>
  <c r="P320" i="7"/>
  <c r="N359" i="7"/>
  <c r="M359" i="7"/>
  <c r="Y390" i="7"/>
  <c r="Z390" i="7"/>
  <c r="Y422" i="7"/>
  <c r="Z422" i="7"/>
  <c r="Y454" i="7"/>
  <c r="Z214" i="7"/>
  <c r="Y214" i="7"/>
  <c r="M268" i="7"/>
  <c r="N268" i="7"/>
  <c r="X340" i="7"/>
  <c r="Z340" i="7" s="1"/>
  <c r="U356" i="7"/>
  <c r="V356" i="7"/>
  <c r="M364" i="7"/>
  <c r="N364" i="7"/>
  <c r="Y420" i="7"/>
  <c r="Y452" i="7"/>
  <c r="Z452" i="7"/>
  <c r="X497" i="7"/>
  <c r="R218" i="7"/>
  <c r="Q218" i="7"/>
  <c r="R234" i="7"/>
  <c r="Q234" i="7"/>
  <c r="P268" i="7"/>
  <c r="P300" i="7"/>
  <c r="R300" i="7" s="1"/>
  <c r="M314" i="7"/>
  <c r="N314" i="7"/>
  <c r="U346" i="7"/>
  <c r="U362" i="7"/>
  <c r="V362" i="7"/>
  <c r="T521" i="7"/>
  <c r="L529" i="7"/>
  <c r="N529" i="7" s="1"/>
  <c r="T537" i="7"/>
  <c r="Z485" i="7"/>
  <c r="Y555" i="7"/>
  <c r="Z555" i="7"/>
  <c r="Y587" i="7"/>
  <c r="Z587" i="7"/>
  <c r="Q372" i="7"/>
  <c r="R372" i="7"/>
  <c r="M378" i="7"/>
  <c r="N378" i="7"/>
  <c r="U382" i="7"/>
  <c r="V382" i="7"/>
  <c r="Q388" i="7"/>
  <c r="R388" i="7"/>
  <c r="M394" i="7"/>
  <c r="N394" i="7"/>
  <c r="U398" i="7"/>
  <c r="V398" i="7"/>
  <c r="M410" i="7"/>
  <c r="N410" i="7"/>
  <c r="U414" i="7"/>
  <c r="V414" i="7"/>
  <c r="N426" i="7"/>
  <c r="U430" i="7"/>
  <c r="V430" i="7"/>
  <c r="R436" i="7"/>
  <c r="U446" i="7"/>
  <c r="V446" i="7"/>
  <c r="Q452" i="7"/>
  <c r="R452" i="7"/>
  <c r="N458" i="7"/>
  <c r="M475" i="7"/>
  <c r="P493" i="7"/>
  <c r="R493" i="7" s="1"/>
  <c r="X519" i="7"/>
  <c r="P527" i="7"/>
  <c r="Q527" i="7" s="1"/>
  <c r="X535" i="7"/>
  <c r="P543" i="7"/>
  <c r="R543" i="7" s="1"/>
  <c r="Q543" i="7"/>
  <c r="X553" i="7"/>
  <c r="L592" i="7"/>
  <c r="N592" i="7"/>
  <c r="M592" i="7"/>
  <c r="L596" i="7"/>
  <c r="L604" i="7"/>
  <c r="M604" i="7" s="1"/>
  <c r="N604" i="7"/>
  <c r="Q559" i="7"/>
  <c r="R559" i="7"/>
  <c r="U561" i="7"/>
  <c r="V561" i="7"/>
  <c r="M573" i="7"/>
  <c r="N573" i="7"/>
  <c r="U577" i="7"/>
  <c r="V577" i="7"/>
  <c r="M589" i="7"/>
  <c r="U593" i="7"/>
  <c r="V593" i="7"/>
  <c r="N598" i="7"/>
  <c r="L610" i="7"/>
  <c r="M610" i="7" s="1"/>
  <c r="T676" i="7"/>
  <c r="U676" i="7" s="1"/>
  <c r="L684" i="7"/>
  <c r="T692" i="7"/>
  <c r="V692" i="7" s="1"/>
  <c r="L700" i="7"/>
  <c r="M700" i="7" s="1"/>
  <c r="T708" i="7"/>
  <c r="U708" i="7" s="1"/>
  <c r="T795" i="7"/>
  <c r="L803" i="7"/>
  <c r="N803" i="7" s="1"/>
  <c r="T811" i="7"/>
  <c r="U811" i="7" s="1"/>
  <c r="L819" i="7"/>
  <c r="N819" i="7" s="1"/>
  <c r="M819" i="7"/>
  <c r="X839" i="7"/>
  <c r="T753" i="7"/>
  <c r="V753" i="7" s="1"/>
  <c r="T769" i="7"/>
  <c r="U769" i="7" s="1"/>
  <c r="T785" i="7"/>
  <c r="U785" i="7" s="1"/>
  <c r="X841" i="7"/>
  <c r="P777" i="7"/>
  <c r="Q777" i="7" s="1"/>
  <c r="T797" i="7"/>
  <c r="U797" i="7" s="1"/>
  <c r="T813" i="7"/>
  <c r="L821" i="7"/>
  <c r="X835" i="7"/>
  <c r="Y835" i="7" s="1"/>
  <c r="T714" i="7"/>
  <c r="T718" i="7"/>
  <c r="T722" i="7"/>
  <c r="T726" i="7"/>
  <c r="U726" i="7" s="1"/>
  <c r="T730" i="7"/>
  <c r="T734" i="7"/>
  <c r="T738" i="7"/>
  <c r="T746" i="7"/>
  <c r="T757" i="7"/>
  <c r="T773" i="7"/>
  <c r="X829" i="7"/>
  <c r="Y829" i="7" s="1"/>
  <c r="P864" i="7"/>
  <c r="L890" i="7"/>
  <c r="N878" i="7"/>
  <c r="M878" i="7"/>
  <c r="X898" i="7"/>
  <c r="Y898" i="7"/>
  <c r="Z898" i="7"/>
  <c r="P906" i="7"/>
  <c r="X914" i="7"/>
  <c r="Z914" i="7" s="1"/>
  <c r="Y914" i="7"/>
  <c r="Y938" i="7"/>
  <c r="Z938" i="7"/>
  <c r="Q890" i="7"/>
  <c r="L900" i="7"/>
  <c r="M900" i="7" s="1"/>
  <c r="N900" i="7"/>
  <c r="T908" i="7"/>
  <c r="U908" i="7" s="1"/>
  <c r="L916" i="7"/>
  <c r="L892" i="7"/>
  <c r="N892" i="7" s="1"/>
  <c r="X950" i="7"/>
  <c r="Y950" i="7" s="1"/>
  <c r="P958" i="7"/>
  <c r="Q958" i="7" s="1"/>
  <c r="X966" i="7"/>
  <c r="X941" i="7"/>
  <c r="Z941" i="7" s="1"/>
  <c r="U939" i="7"/>
  <c r="V939" i="7"/>
  <c r="M943" i="7"/>
  <c r="N943" i="7"/>
  <c r="T952" i="7"/>
  <c r="U952" i="7" s="1"/>
  <c r="L960" i="7"/>
  <c r="M960" i="7" s="1"/>
  <c r="L964" i="7"/>
  <c r="U972" i="7"/>
  <c r="L980" i="7"/>
  <c r="M980" i="7" s="1"/>
  <c r="T988" i="7"/>
  <c r="L997" i="7"/>
  <c r="L978" i="7"/>
  <c r="T986" i="7"/>
  <c r="U986" i="7" s="1"/>
  <c r="L994" i="7"/>
  <c r="Z1015" i="7"/>
  <c r="Y1015" i="7"/>
  <c r="U1001" i="7"/>
  <c r="T1007" i="7"/>
  <c r="U1007" i="7" s="1"/>
  <c r="V1007" i="7"/>
  <c r="R1019" i="7"/>
  <c r="Q1019" i="7"/>
  <c r="L1051" i="7"/>
  <c r="M1034" i="7"/>
  <c r="N1034" i="7"/>
  <c r="U1038" i="7"/>
  <c r="V1038" i="7"/>
  <c r="Q1044" i="7"/>
  <c r="R1044" i="7"/>
  <c r="T1049" i="7"/>
  <c r="L1057" i="7"/>
  <c r="N1057" i="7" s="1"/>
  <c r="Q440" i="7"/>
  <c r="R440" i="7"/>
  <c r="Q464" i="7"/>
  <c r="X549" i="7"/>
  <c r="T612" i="7"/>
  <c r="V612" i="7" s="1"/>
  <c r="T618" i="7"/>
  <c r="U618" i="7" s="1"/>
  <c r="T600" i="7"/>
  <c r="U600" i="7" s="1"/>
  <c r="V600" i="7"/>
  <c r="T616" i="7"/>
  <c r="U557" i="7"/>
  <c r="V557" i="7"/>
  <c r="V589" i="7"/>
  <c r="X630" i="7"/>
  <c r="Y630" i="7" s="1"/>
  <c r="Z630" i="7"/>
  <c r="T658" i="7"/>
  <c r="P702" i="7"/>
  <c r="R702" i="7" s="1"/>
  <c r="P640" i="7"/>
  <c r="P696" i="7"/>
  <c r="X855" i="7"/>
  <c r="Z855" i="7" s="1"/>
  <c r="M751" i="7"/>
  <c r="N751" i="7"/>
  <c r="M775" i="7"/>
  <c r="N775" i="7"/>
  <c r="X825" i="7"/>
  <c r="Y825" i="7" s="1"/>
  <c r="L722" i="7"/>
  <c r="M722" i="7" s="1"/>
  <c r="L734" i="7"/>
  <c r="L746" i="7"/>
  <c r="N746" i="7" s="1"/>
  <c r="L829" i="7"/>
  <c r="L837" i="7"/>
  <c r="N837" i="7" s="1"/>
  <c r="M837" i="7"/>
  <c r="N849" i="7"/>
  <c r="L861" i="7"/>
  <c r="M861" i="7" s="1"/>
  <c r="V881" i="7"/>
  <c r="U881" i="7"/>
  <c r="T900" i="7"/>
  <c r="U900" i="7" s="1"/>
  <c r="X930" i="7"/>
  <c r="P945" i="7"/>
  <c r="P976" i="7"/>
  <c r="L988" i="7"/>
  <c r="M988" i="7" s="1"/>
  <c r="P996" i="7"/>
  <c r="U1005" i="7"/>
  <c r="V1005" i="7"/>
  <c r="T999" i="7"/>
  <c r="U999" i="7" s="1"/>
  <c r="P1047" i="7"/>
  <c r="Q1047" i="7" s="1"/>
  <c r="U1034" i="7"/>
  <c r="V1034" i="7"/>
  <c r="T1057" i="7"/>
  <c r="P224" i="7"/>
  <c r="Q224" i="7"/>
  <c r="R224" i="7"/>
  <c r="X236" i="7"/>
  <c r="X248" i="7"/>
  <c r="Z248" i="7" s="1"/>
  <c r="Y248" i="7"/>
  <c r="T360" i="7"/>
  <c r="V64" i="7"/>
  <c r="U64" i="7"/>
  <c r="V68" i="7"/>
  <c r="U68" i="7"/>
  <c r="V72" i="7"/>
  <c r="U72" i="7"/>
  <c r="U76" i="7"/>
  <c r="V80" i="7"/>
  <c r="U80" i="7"/>
  <c r="V84" i="7"/>
  <c r="U84" i="7"/>
  <c r="V88" i="7"/>
  <c r="U88" i="7"/>
  <c r="V96" i="7"/>
  <c r="U96" i="7"/>
  <c r="V100" i="7"/>
  <c r="U100" i="7"/>
  <c r="V104" i="7"/>
  <c r="U104" i="7"/>
  <c r="V108" i="7"/>
  <c r="U108" i="7"/>
  <c r="V112" i="7"/>
  <c r="U112" i="7"/>
  <c r="U116" i="7"/>
  <c r="V120" i="7"/>
  <c r="U120" i="7"/>
  <c r="V124" i="7"/>
  <c r="U124" i="7"/>
  <c r="V132" i="7"/>
  <c r="U132" i="7"/>
  <c r="V140" i="7"/>
  <c r="U140" i="7"/>
  <c r="U148" i="7"/>
  <c r="V156" i="7"/>
  <c r="U156" i="7"/>
  <c r="V160" i="7"/>
  <c r="U160" i="7"/>
  <c r="V164" i="7"/>
  <c r="U164" i="7"/>
  <c r="V168" i="7"/>
  <c r="U168" i="7"/>
  <c r="U172" i="7"/>
  <c r="V176" i="7"/>
  <c r="U176" i="7"/>
  <c r="V180" i="7"/>
  <c r="U180" i="7"/>
  <c r="X205" i="7"/>
  <c r="Y205" i="7" s="1"/>
  <c r="T248" i="7"/>
  <c r="U272" i="7"/>
  <c r="V272" i="7"/>
  <c r="X304" i="7"/>
  <c r="R347" i="7"/>
  <c r="Q347" i="7"/>
  <c r="R502" i="7"/>
  <c r="L220" i="7"/>
  <c r="N220" i="7" s="1"/>
  <c r="M220" i="7"/>
  <c r="V231" i="7"/>
  <c r="U231" i="7"/>
  <c r="R241" i="7"/>
  <c r="Q241" i="7"/>
  <c r="L252" i="7"/>
  <c r="X296" i="7"/>
  <c r="Y296" i="7" s="1"/>
  <c r="Z296" i="7"/>
  <c r="P328" i="7"/>
  <c r="Z347" i="7"/>
  <c r="Y347" i="7"/>
  <c r="Y573" i="7"/>
  <c r="Q1052" i="7"/>
  <c r="R1052" i="7"/>
  <c r="N1043" i="7"/>
  <c r="N1039" i="7"/>
  <c r="M1039" i="7"/>
  <c r="N1035" i="7"/>
  <c r="M1035" i="7"/>
  <c r="U1052" i="7"/>
  <c r="V1052" i="7"/>
  <c r="Y1018" i="7"/>
  <c r="Z1018" i="7"/>
  <c r="Y1014" i="7"/>
  <c r="Z1014" i="7"/>
  <c r="Q1046" i="7"/>
  <c r="Y1054" i="7"/>
  <c r="V1010" i="7"/>
  <c r="U1010" i="7"/>
  <c r="Q1054" i="7"/>
  <c r="R1054" i="7"/>
  <c r="V1004" i="7"/>
  <c r="U1004" i="7"/>
  <c r="V1006" i="7"/>
  <c r="U1006" i="7"/>
  <c r="U991" i="7"/>
  <c r="V991" i="7"/>
  <c r="Q983" i="7"/>
  <c r="R983" i="7"/>
  <c r="Q975" i="7"/>
  <c r="Q995" i="7"/>
  <c r="R995" i="7"/>
  <c r="U993" i="7"/>
  <c r="V993" i="7"/>
  <c r="U983" i="7"/>
  <c r="V983" i="7"/>
  <c r="M983" i="7"/>
  <c r="N983" i="7"/>
  <c r="M965" i="7"/>
  <c r="N965" i="7"/>
  <c r="U955" i="7"/>
  <c r="V955" i="7"/>
  <c r="U947" i="7"/>
  <c r="V947" i="7"/>
  <c r="Y967" i="7"/>
  <c r="M963" i="7"/>
  <c r="N963" i="7"/>
  <c r="M953" i="7"/>
  <c r="N953" i="7"/>
  <c r="Q969" i="7"/>
  <c r="R969" i="7"/>
  <c r="M939" i="7"/>
  <c r="M935" i="7"/>
  <c r="N935" i="7"/>
  <c r="M931" i="7"/>
  <c r="N931" i="7"/>
  <c r="M927" i="7"/>
  <c r="N927" i="7"/>
  <c r="M923" i="7"/>
  <c r="N923" i="7"/>
  <c r="M907" i="7"/>
  <c r="N907" i="7"/>
  <c r="Q897" i="7"/>
  <c r="R897" i="7"/>
  <c r="Q905" i="7"/>
  <c r="R905" i="7"/>
  <c r="Z883" i="7"/>
  <c r="Y883" i="7"/>
  <c r="R877" i="7"/>
  <c r="Q877" i="7"/>
  <c r="M917" i="7"/>
  <c r="U901" i="7"/>
  <c r="V901" i="7"/>
  <c r="N891" i="7"/>
  <c r="M891" i="7"/>
  <c r="Q915" i="7"/>
  <c r="R915" i="7"/>
  <c r="N893" i="7"/>
  <c r="V869" i="7"/>
  <c r="U869" i="7"/>
  <c r="R865" i="7"/>
  <c r="Q865" i="7"/>
  <c r="Z863" i="7"/>
  <c r="Y863" i="7"/>
  <c r="U862" i="7"/>
  <c r="V862" i="7"/>
  <c r="U854" i="7"/>
  <c r="V854" i="7"/>
  <c r="U850" i="7"/>
  <c r="U846" i="7"/>
  <c r="V846" i="7"/>
  <c r="U842" i="7"/>
  <c r="V842" i="7"/>
  <c r="U838" i="7"/>
  <c r="V838" i="7"/>
  <c r="U834" i="7"/>
  <c r="V834" i="7"/>
  <c r="U830" i="7"/>
  <c r="V830" i="7"/>
  <c r="U826" i="7"/>
  <c r="V826" i="7"/>
  <c r="U810" i="7"/>
  <c r="V810" i="7"/>
  <c r="U794" i="7"/>
  <c r="V794" i="7"/>
  <c r="V776" i="7"/>
  <c r="V760" i="7"/>
  <c r="U760" i="7"/>
  <c r="Q822" i="7"/>
  <c r="Q806" i="7"/>
  <c r="R806" i="7"/>
  <c r="U790" i="7"/>
  <c r="V790" i="7"/>
  <c r="Z776" i="7"/>
  <c r="Z760" i="7"/>
  <c r="M822" i="7"/>
  <c r="N822" i="7"/>
  <c r="M806" i="7"/>
  <c r="N806" i="7"/>
  <c r="V788" i="7"/>
  <c r="U788" i="7"/>
  <c r="V772" i="7"/>
  <c r="U772" i="7"/>
  <c r="V756" i="7"/>
  <c r="U756" i="7"/>
  <c r="Q816" i="7"/>
  <c r="R816" i="7"/>
  <c r="Q800" i="7"/>
  <c r="N786" i="7"/>
  <c r="M786" i="7"/>
  <c r="N770" i="7"/>
  <c r="M770" i="7"/>
  <c r="N754" i="7"/>
  <c r="U747" i="7"/>
  <c r="V747" i="7"/>
  <c r="U743" i="7"/>
  <c r="V743" i="7"/>
  <c r="U739" i="7"/>
  <c r="V739" i="7"/>
  <c r="U735" i="7"/>
  <c r="V735" i="7"/>
  <c r="U727" i="7"/>
  <c r="V727" i="7"/>
  <c r="U723" i="7"/>
  <c r="U719" i="7"/>
  <c r="V719" i="7"/>
  <c r="U715" i="7"/>
  <c r="U695" i="7"/>
  <c r="U687" i="7"/>
  <c r="V687" i="7"/>
  <c r="U679" i="7"/>
  <c r="V679" i="7"/>
  <c r="U671" i="7"/>
  <c r="U663" i="7"/>
  <c r="V663" i="7"/>
  <c r="U655" i="7"/>
  <c r="U647" i="7"/>
  <c r="V647" i="7"/>
  <c r="Y711" i="7"/>
  <c r="Y637" i="7"/>
  <c r="Y633" i="7"/>
  <c r="M705" i="7"/>
  <c r="N705" i="7"/>
  <c r="Q687" i="7"/>
  <c r="Q679" i="7"/>
  <c r="R679" i="7"/>
  <c r="Q671" i="7"/>
  <c r="Q663" i="7"/>
  <c r="Q655" i="7"/>
  <c r="R655" i="7"/>
  <c r="Q647" i="7"/>
  <c r="R647" i="7"/>
  <c r="Y709" i="7"/>
  <c r="Z709" i="7"/>
  <c r="Y629" i="7"/>
  <c r="V609" i="7"/>
  <c r="M627" i="7"/>
  <c r="N615" i="7"/>
  <c r="M615" i="7"/>
  <c r="N599" i="7"/>
  <c r="M599" i="7"/>
  <c r="V613" i="7"/>
  <c r="U613" i="7"/>
  <c r="Z590" i="7"/>
  <c r="Y590" i="7"/>
  <c r="Z586" i="7"/>
  <c r="Z582" i="7"/>
  <c r="Y582" i="7"/>
  <c r="Y578" i="7"/>
  <c r="Z574" i="7"/>
  <c r="Z570" i="7"/>
  <c r="Z566" i="7"/>
  <c r="Y566" i="7"/>
  <c r="Z562" i="7"/>
  <c r="Y562" i="7"/>
  <c r="Z558" i="7"/>
  <c r="Y558" i="7"/>
  <c r="Z554" i="7"/>
  <c r="Y554" i="7"/>
  <c r="Z550" i="7"/>
  <c r="Y550" i="7"/>
  <c r="U627" i="7"/>
  <c r="V627" i="7"/>
  <c r="V615" i="7"/>
  <c r="V599" i="7"/>
  <c r="U599" i="7"/>
  <c r="R536" i="7"/>
  <c r="Q536" i="7"/>
  <c r="V502" i="7"/>
  <c r="U502" i="7"/>
  <c r="V486" i="7"/>
  <c r="U486" i="7"/>
  <c r="V470" i="7"/>
  <c r="N536" i="7"/>
  <c r="M536" i="7"/>
  <c r="Z526" i="7"/>
  <c r="Y526" i="7"/>
  <c r="Z518" i="7"/>
  <c r="Y518" i="7"/>
  <c r="R506" i="7"/>
  <c r="Q506" i="7"/>
  <c r="R490" i="7"/>
  <c r="Q490" i="7"/>
  <c r="R474" i="7"/>
  <c r="Q474" i="7"/>
  <c r="R538" i="7"/>
  <c r="Q538" i="7"/>
  <c r="Z504" i="7"/>
  <c r="Z472" i="7"/>
  <c r="Y472" i="7"/>
  <c r="V465" i="7"/>
  <c r="U465" i="7"/>
  <c r="V461" i="7"/>
  <c r="U461" i="7"/>
  <c r="V457" i="7"/>
  <c r="U457" i="7"/>
  <c r="V453" i="7"/>
  <c r="U453" i="7"/>
  <c r="V449" i="7"/>
  <c r="U449" i="7"/>
  <c r="V441" i="7"/>
  <c r="V437" i="7"/>
  <c r="V433" i="7"/>
  <c r="U433" i="7"/>
  <c r="V429" i="7"/>
  <c r="U429" i="7"/>
  <c r="V425" i="7"/>
  <c r="U425" i="7"/>
  <c r="V421" i="7"/>
  <c r="V417" i="7"/>
  <c r="V413" i="7"/>
  <c r="U413" i="7"/>
  <c r="V409" i="7"/>
  <c r="U409" i="7"/>
  <c r="V405" i="7"/>
  <c r="U405" i="7"/>
  <c r="V401" i="7"/>
  <c r="V397" i="7"/>
  <c r="U397" i="7"/>
  <c r="V393" i="7"/>
  <c r="V389" i="7"/>
  <c r="U389" i="7"/>
  <c r="V385" i="7"/>
  <c r="U385" i="7"/>
  <c r="U381" i="7"/>
  <c r="V377" i="7"/>
  <c r="U377" i="7"/>
  <c r="V373" i="7"/>
  <c r="U373" i="7"/>
  <c r="V369" i="7"/>
  <c r="N534" i="7"/>
  <c r="M534" i="7"/>
  <c r="Z365" i="7"/>
  <c r="Y365" i="7"/>
  <c r="Z349" i="7"/>
  <c r="Y349" i="7"/>
  <c r="Z333" i="7"/>
  <c r="Y333" i="7"/>
  <c r="V317" i="7"/>
  <c r="V301" i="7"/>
  <c r="U301" i="7"/>
  <c r="V269" i="7"/>
  <c r="V253" i="7"/>
  <c r="U253" i="7"/>
  <c r="V237" i="7"/>
  <c r="U237" i="7"/>
  <c r="V221" i="7"/>
  <c r="U221" i="7"/>
  <c r="N526" i="7"/>
  <c r="M526" i="7"/>
  <c r="V363" i="7"/>
  <c r="U363" i="7"/>
  <c r="V347" i="7"/>
  <c r="U347" i="7"/>
  <c r="V331" i="7"/>
  <c r="U331" i="7"/>
  <c r="Z317" i="7"/>
  <c r="Y317" i="7"/>
  <c r="Z301" i="7"/>
  <c r="Y301" i="7"/>
  <c r="Z285" i="7"/>
  <c r="Y285" i="7"/>
  <c r="Z269" i="7"/>
  <c r="Y269" i="7"/>
  <c r="Z253" i="7"/>
  <c r="Y253" i="7"/>
  <c r="V508" i="7"/>
  <c r="U508" i="7"/>
  <c r="Z361" i="7"/>
  <c r="Y361" i="7"/>
  <c r="Z345" i="7"/>
  <c r="Y345" i="7"/>
  <c r="V329" i="7"/>
  <c r="V313" i="7"/>
  <c r="U313" i="7"/>
  <c r="V297" i="7"/>
  <c r="U297" i="7"/>
  <c r="V281" i="7"/>
  <c r="U281" i="7"/>
  <c r="V265" i="7"/>
  <c r="U265" i="7"/>
  <c r="V249" i="7"/>
  <c r="U249" i="7"/>
  <c r="V233" i="7"/>
  <c r="U233" i="7"/>
  <c r="V217" i="7"/>
  <c r="U217" i="7"/>
  <c r="U65" i="7"/>
  <c r="V65" i="7"/>
  <c r="Q71" i="7"/>
  <c r="R71" i="7"/>
  <c r="M77" i="7"/>
  <c r="N77" i="7"/>
  <c r="U81" i="7"/>
  <c r="V81" i="7"/>
  <c r="Q87" i="7"/>
  <c r="R87" i="7"/>
  <c r="M93" i="7"/>
  <c r="N93" i="7"/>
  <c r="U97" i="7"/>
  <c r="V97" i="7"/>
  <c r="Q103" i="7"/>
  <c r="R103" i="7"/>
  <c r="M109" i="7"/>
  <c r="N109" i="7"/>
  <c r="U113" i="7"/>
  <c r="V113" i="7"/>
  <c r="Q119" i="7"/>
  <c r="R119" i="7"/>
  <c r="M125" i="7"/>
  <c r="N125" i="7"/>
  <c r="U129" i="7"/>
  <c r="V129" i="7"/>
  <c r="Q135" i="7"/>
  <c r="R135" i="7"/>
  <c r="M141" i="7"/>
  <c r="U145" i="7"/>
  <c r="V145" i="7"/>
  <c r="Q151" i="7"/>
  <c r="R151" i="7"/>
  <c r="M157" i="7"/>
  <c r="N157" i="7"/>
  <c r="U161" i="7"/>
  <c r="V161" i="7"/>
  <c r="Q167" i="7"/>
  <c r="R167" i="7"/>
  <c r="M173" i="7"/>
  <c r="N173" i="7"/>
  <c r="U177" i="7"/>
  <c r="V177" i="7"/>
  <c r="M186" i="7"/>
  <c r="N186" i="7"/>
  <c r="M202" i="7"/>
  <c r="N202" i="7"/>
  <c r="P207" i="7"/>
  <c r="Q207" i="7" s="1"/>
  <c r="N239" i="7"/>
  <c r="M239" i="7"/>
  <c r="Z257" i="7"/>
  <c r="Y257" i="7"/>
  <c r="N303" i="7"/>
  <c r="M303" i="7"/>
  <c r="Z321" i="7"/>
  <c r="Y321" i="7"/>
  <c r="X360" i="7"/>
  <c r="Z360" i="7" s="1"/>
  <c r="Y394" i="7"/>
  <c r="Z394" i="7"/>
  <c r="Y426" i="7"/>
  <c r="Y458" i="7"/>
  <c r="Z458" i="7"/>
  <c r="Y254" i="7"/>
  <c r="Z254" i="7"/>
  <c r="Y270" i="7"/>
  <c r="Z270" i="7"/>
  <c r="Y286" i="7"/>
  <c r="Y302" i="7"/>
  <c r="Z302" i="7"/>
  <c r="Y318" i="7"/>
  <c r="Z318" i="7"/>
  <c r="X366" i="7"/>
  <c r="Z366" i="7" s="1"/>
  <c r="M308" i="7"/>
  <c r="N308" i="7"/>
  <c r="Y408" i="7"/>
  <c r="Z408" i="7"/>
  <c r="Y440" i="7"/>
  <c r="Z440" i="7"/>
  <c r="U489" i="7"/>
  <c r="V489" i="7"/>
  <c r="U505" i="7"/>
  <c r="V505" i="7"/>
  <c r="M218" i="7"/>
  <c r="N218" i="7"/>
  <c r="M234" i="7"/>
  <c r="N234" i="7"/>
  <c r="M250" i="7"/>
  <c r="N250" i="7"/>
  <c r="L270" i="7"/>
  <c r="M270" i="7" s="1"/>
  <c r="Z282" i="7"/>
  <c r="Y282" i="7"/>
  <c r="L302" i="7"/>
  <c r="M302" i="7" s="1"/>
  <c r="Z314" i="7"/>
  <c r="L342" i="7"/>
  <c r="M342" i="7" s="1"/>
  <c r="Y487" i="7"/>
  <c r="Z487" i="7"/>
  <c r="L517" i="7"/>
  <c r="M517" i="7" s="1"/>
  <c r="T525" i="7"/>
  <c r="V525" i="7" s="1"/>
  <c r="L533" i="7"/>
  <c r="T541" i="7"/>
  <c r="U541" i="7" s="1"/>
  <c r="P471" i="7"/>
  <c r="Q471" i="7" s="1"/>
  <c r="P487" i="7"/>
  <c r="R487" i="7" s="1"/>
  <c r="P503" i="7"/>
  <c r="Y559" i="7"/>
  <c r="Z559" i="7"/>
  <c r="Y591" i="7"/>
  <c r="Z591" i="7"/>
  <c r="Q370" i="7"/>
  <c r="R370" i="7"/>
  <c r="M376" i="7"/>
  <c r="N376" i="7"/>
  <c r="U380" i="7"/>
  <c r="V380" i="7"/>
  <c r="M392" i="7"/>
  <c r="N392" i="7"/>
  <c r="U396" i="7"/>
  <c r="V396" i="7"/>
  <c r="M408" i="7"/>
  <c r="N408" i="7"/>
  <c r="U412" i="7"/>
  <c r="V412" i="7"/>
  <c r="M424" i="7"/>
  <c r="N424" i="7"/>
  <c r="U428" i="7"/>
  <c r="V428" i="7"/>
  <c r="Q434" i="7"/>
  <c r="R434" i="7"/>
  <c r="M440" i="7"/>
  <c r="N440" i="7"/>
  <c r="U444" i="7"/>
  <c r="V444" i="7"/>
  <c r="Q450" i="7"/>
  <c r="R450" i="7"/>
  <c r="M456" i="7"/>
  <c r="N456" i="7"/>
  <c r="U460" i="7"/>
  <c r="V460" i="7"/>
  <c r="Q466" i="7"/>
  <c r="R466" i="7"/>
  <c r="Q491" i="7"/>
  <c r="R491" i="7"/>
  <c r="M499" i="7"/>
  <c r="N499" i="7"/>
  <c r="Q515" i="7"/>
  <c r="R515" i="7"/>
  <c r="X523" i="7"/>
  <c r="Z523" i="7" s="1"/>
  <c r="X539" i="7"/>
  <c r="Z539" i="7" s="1"/>
  <c r="P547" i="7"/>
  <c r="Q547" i="7" s="1"/>
  <c r="P551" i="7"/>
  <c r="P592" i="7"/>
  <c r="R592" i="7" s="1"/>
  <c r="P596" i="7"/>
  <c r="Q596" i="7" s="1"/>
  <c r="M608" i="7"/>
  <c r="N608" i="7"/>
  <c r="M555" i="7"/>
  <c r="N555" i="7"/>
  <c r="U559" i="7"/>
  <c r="V559" i="7"/>
  <c r="M571" i="7"/>
  <c r="N571" i="7"/>
  <c r="U575" i="7"/>
  <c r="V575" i="7"/>
  <c r="Q581" i="7"/>
  <c r="R581" i="7"/>
  <c r="M587" i="7"/>
  <c r="N587" i="7"/>
  <c r="U591" i="7"/>
  <c r="V591" i="7"/>
  <c r="X604" i="7"/>
  <c r="Y604" i="7" s="1"/>
  <c r="X847" i="7"/>
  <c r="Y847" i="7" s="1"/>
  <c r="P771" i="7"/>
  <c r="Q771" i="7" s="1"/>
  <c r="Q751" i="7"/>
  <c r="R751" i="7"/>
  <c r="L763" i="7"/>
  <c r="N763" i="7" s="1"/>
  <c r="Q775" i="7"/>
  <c r="R775" i="7"/>
  <c r="L787" i="7"/>
  <c r="N787" i="7" s="1"/>
  <c r="M787" i="7"/>
  <c r="L769" i="7"/>
  <c r="M769" i="7" s="1"/>
  <c r="L785" i="7"/>
  <c r="M785" i="7" s="1"/>
  <c r="M870" i="7"/>
  <c r="N870" i="7"/>
  <c r="Q868" i="7"/>
  <c r="R868" i="7"/>
  <c r="Q866" i="7"/>
  <c r="R866" i="7"/>
  <c r="N876" i="7"/>
  <c r="M876" i="7"/>
  <c r="V880" i="7"/>
  <c r="U880" i="7"/>
  <c r="X939" i="7"/>
  <c r="Y939" i="7" s="1"/>
  <c r="T941" i="7"/>
  <c r="U941" i="7" s="1"/>
  <c r="Q941" i="7"/>
  <c r="R941" i="7"/>
  <c r="T922" i="7"/>
  <c r="U922" i="7" s="1"/>
  <c r="T926" i="7"/>
  <c r="U926" i="7" s="1"/>
  <c r="T930" i="7"/>
  <c r="U930" i="7" s="1"/>
  <c r="V930" i="7"/>
  <c r="T934" i="7"/>
  <c r="U934" i="7" s="1"/>
  <c r="X1005" i="7"/>
  <c r="Y1005" i="7" s="1"/>
  <c r="X1019" i="7"/>
  <c r="Z1019" i="7" s="1"/>
  <c r="Q1009" i="7"/>
  <c r="R1009" i="7"/>
  <c r="L1011" i="7"/>
  <c r="M1011" i="7" s="1"/>
  <c r="R1017" i="7"/>
  <c r="Q1017" i="7"/>
  <c r="R1024" i="7"/>
  <c r="Q1024" i="7"/>
  <c r="T1013" i="7"/>
  <c r="V1013" i="7" s="1"/>
  <c r="Z1020" i="7"/>
  <c r="Y1020" i="7"/>
  <c r="M1032" i="7"/>
  <c r="N1032" i="7"/>
  <c r="U1036" i="7"/>
  <c r="V1036" i="7"/>
  <c r="Q1042" i="7"/>
  <c r="R1042" i="7"/>
  <c r="R214" i="7"/>
  <c r="Q214" i="7"/>
  <c r="Y493" i="7"/>
  <c r="Z493" i="7"/>
  <c r="P597" i="7"/>
  <c r="R597" i="7" s="1"/>
  <c r="M374" i="7"/>
  <c r="N374" i="7"/>
  <c r="U386" i="7"/>
  <c r="V386" i="7"/>
  <c r="U394" i="7"/>
  <c r="V394" i="7"/>
  <c r="M406" i="7"/>
  <c r="N406" i="7"/>
  <c r="Q416" i="7"/>
  <c r="R416" i="7"/>
  <c r="U426" i="7"/>
  <c r="V426" i="7"/>
  <c r="M462" i="7"/>
  <c r="N462" i="7"/>
  <c r="Y618" i="7"/>
  <c r="Z618" i="7"/>
  <c r="Y608" i="7"/>
  <c r="Z608" i="7"/>
  <c r="U573" i="7"/>
  <c r="V573" i="7"/>
  <c r="X612" i="7"/>
  <c r="Y612" i="7" s="1"/>
  <c r="L650" i="7"/>
  <c r="N650" i="7" s="1"/>
  <c r="L660" i="7"/>
  <c r="M660" i="7" s="1"/>
  <c r="P815" i="7"/>
  <c r="Q815" i="7" s="1"/>
  <c r="X857" i="7"/>
  <c r="Y857" i="7" s="1"/>
  <c r="X851" i="7"/>
  <c r="Y851" i="7" s="1"/>
  <c r="L730" i="7"/>
  <c r="M730" i="7" s="1"/>
  <c r="L841" i="7"/>
  <c r="M841" i="7" s="1"/>
  <c r="X864" i="7"/>
  <c r="Y864" i="7" s="1"/>
  <c r="P914" i="7"/>
  <c r="R914" i="7" s="1"/>
  <c r="P966" i="7"/>
  <c r="X948" i="7"/>
  <c r="Y948" i="7" s="1"/>
  <c r="X940" i="7"/>
  <c r="Z940" i="7" s="1"/>
  <c r="L972" i="7"/>
  <c r="L986" i="7"/>
  <c r="M986" i="7" s="1"/>
  <c r="R1015" i="7"/>
  <c r="Q1015" i="7"/>
  <c r="M1038" i="7"/>
  <c r="N1038" i="7"/>
  <c r="Y577" i="7"/>
  <c r="Z577" i="7"/>
  <c r="Z66" i="7"/>
  <c r="Y66" i="7"/>
  <c r="Z70" i="7"/>
  <c r="Y70" i="7"/>
  <c r="Z74" i="7"/>
  <c r="Y74" i="7"/>
  <c r="Z78" i="7"/>
  <c r="Y78" i="7"/>
  <c r="Z82" i="7"/>
  <c r="Y82" i="7"/>
  <c r="Z86" i="7"/>
  <c r="Y86" i="7"/>
  <c r="Z90" i="7"/>
  <c r="Y90" i="7"/>
  <c r="Z98" i="7"/>
  <c r="Y98" i="7"/>
  <c r="Z102" i="7"/>
  <c r="Y102" i="7"/>
  <c r="Z106" i="7"/>
  <c r="Y106" i="7"/>
  <c r="Z114" i="7"/>
  <c r="Y114" i="7"/>
  <c r="Z118" i="7"/>
  <c r="Y118" i="7"/>
  <c r="Z122" i="7"/>
  <c r="Y122" i="7"/>
  <c r="Z126" i="7"/>
  <c r="Y126" i="7"/>
  <c r="Z130" i="7"/>
  <c r="Y130" i="7"/>
  <c r="Z134" i="7"/>
  <c r="Y134" i="7"/>
  <c r="Z138" i="7"/>
  <c r="Y138" i="7"/>
  <c r="Z142" i="7"/>
  <c r="Y142" i="7"/>
  <c r="Z146" i="7"/>
  <c r="Y146" i="7"/>
  <c r="Z150" i="7"/>
  <c r="Y150" i="7"/>
  <c r="Z154" i="7"/>
  <c r="Y154" i="7"/>
  <c r="Z158" i="7"/>
  <c r="Y158" i="7"/>
  <c r="Z162" i="7"/>
  <c r="Y162" i="7"/>
  <c r="Z166" i="7"/>
  <c r="Y166" i="7"/>
  <c r="Z170" i="7"/>
  <c r="Y170" i="7"/>
  <c r="Z174" i="7"/>
  <c r="Y174" i="7"/>
  <c r="Z178" i="7"/>
  <c r="Y178" i="7"/>
  <c r="P189" i="7"/>
  <c r="R189" i="7" s="1"/>
  <c r="P197" i="7"/>
  <c r="R197" i="7" s="1"/>
  <c r="P202" i="7"/>
  <c r="R202" i="7" s="1"/>
  <c r="Z217" i="7"/>
  <c r="Y217" i="7"/>
  <c r="Z233" i="7"/>
  <c r="Y233" i="7"/>
  <c r="Z249" i="7"/>
  <c r="Y249" i="7"/>
  <c r="L272" i="7"/>
  <c r="N272" i="7" s="1"/>
  <c r="V351" i="7"/>
  <c r="U351" i="7"/>
  <c r="N504" i="7"/>
  <c r="M504" i="7"/>
  <c r="X200" i="7"/>
  <c r="Y200" i="7" s="1"/>
  <c r="P210" i="7"/>
  <c r="Q210" i="7" s="1"/>
  <c r="V227" i="7"/>
  <c r="U227" i="7"/>
  <c r="R237" i="7"/>
  <c r="Q237" i="7"/>
  <c r="L248" i="7"/>
  <c r="M248" i="7" s="1"/>
  <c r="L264" i="7"/>
  <c r="R309" i="7"/>
  <c r="Q309" i="7"/>
  <c r="Z329" i="7"/>
  <c r="Y329" i="7"/>
  <c r="X199" i="7"/>
  <c r="Z199" i="7" s="1"/>
  <c r="P312" i="7"/>
  <c r="Q312" i="7" s="1"/>
  <c r="U1054" i="7"/>
  <c r="U1046" i="7"/>
  <c r="V1046" i="7"/>
  <c r="Z1041" i="7"/>
  <c r="Y1041" i="7"/>
  <c r="Z1037" i="7"/>
  <c r="Y1037" i="7"/>
  <c r="Z1033" i="7"/>
  <c r="Y1033" i="7"/>
  <c r="M1048" i="7"/>
  <c r="N1048" i="7"/>
  <c r="U1018" i="7"/>
  <c r="V1018" i="7"/>
  <c r="U1014" i="7"/>
  <c r="V1014" i="7"/>
  <c r="V1029" i="7"/>
  <c r="U1029" i="7"/>
  <c r="Q1050" i="7"/>
  <c r="R1050" i="7"/>
  <c r="Z1008" i="7"/>
  <c r="Y1008" i="7"/>
  <c r="N1025" i="7"/>
  <c r="M1025" i="7"/>
  <c r="Z1002" i="7"/>
  <c r="Y1002" i="7"/>
  <c r="Z1006" i="7"/>
  <c r="Y1006" i="7"/>
  <c r="U985" i="7"/>
  <c r="V985" i="7"/>
  <c r="U977" i="7"/>
  <c r="V977" i="7"/>
  <c r="R1029" i="7"/>
  <c r="Q1029" i="7"/>
  <c r="N1004" i="7"/>
  <c r="M1004" i="7"/>
  <c r="M987" i="7"/>
  <c r="N987" i="7"/>
  <c r="Y995" i="7"/>
  <c r="Z995" i="7"/>
  <c r="M969" i="7"/>
  <c r="N969" i="7"/>
  <c r="M959" i="7"/>
  <c r="N959" i="7"/>
  <c r="M951" i="7"/>
  <c r="N951" i="7"/>
  <c r="Q977" i="7"/>
  <c r="R977" i="7"/>
  <c r="Y973" i="7"/>
  <c r="Z973" i="7"/>
  <c r="Y955" i="7"/>
  <c r="Z955" i="7"/>
  <c r="Y947" i="7"/>
  <c r="Z947" i="7"/>
  <c r="U967" i="7"/>
  <c r="V967" i="7"/>
  <c r="Y935" i="7"/>
  <c r="Z935" i="7"/>
  <c r="Y931" i="7"/>
  <c r="Z931" i="7"/>
  <c r="Y927" i="7"/>
  <c r="Z927" i="7"/>
  <c r="Y923" i="7"/>
  <c r="Z923" i="7"/>
  <c r="U913" i="7"/>
  <c r="V913" i="7"/>
  <c r="U899" i="7"/>
  <c r="V899" i="7"/>
  <c r="N887" i="7"/>
  <c r="M887" i="7"/>
  <c r="Y911" i="7"/>
  <c r="Z911" i="7"/>
  <c r="N889" i="7"/>
  <c r="M889" i="7"/>
  <c r="N879" i="7"/>
  <c r="M879" i="7"/>
  <c r="N875" i="7"/>
  <c r="M875" i="7"/>
  <c r="U907" i="7"/>
  <c r="V907" i="7"/>
  <c r="M897" i="7"/>
  <c r="N897" i="7"/>
  <c r="Y921" i="7"/>
  <c r="Z921" i="7"/>
  <c r="Y905" i="7"/>
  <c r="Z905" i="7"/>
  <c r="R883" i="7"/>
  <c r="Q883" i="7"/>
  <c r="V871" i="7"/>
  <c r="U871" i="7"/>
  <c r="N869" i="7"/>
  <c r="M869" i="7"/>
  <c r="Q862" i="7"/>
  <c r="R862" i="7"/>
  <c r="Q858" i="7"/>
  <c r="R858" i="7"/>
  <c r="Q854" i="7"/>
  <c r="R854" i="7"/>
  <c r="R850" i="7"/>
  <c r="Q846" i="7"/>
  <c r="R846" i="7"/>
  <c r="Q842" i="7"/>
  <c r="R842" i="7"/>
  <c r="Q838" i="7"/>
  <c r="R838" i="7"/>
  <c r="Q834" i="7"/>
  <c r="R834" i="7"/>
  <c r="Q830" i="7"/>
  <c r="R830" i="7"/>
  <c r="M824" i="7"/>
  <c r="N824" i="7"/>
  <c r="M808" i="7"/>
  <c r="N808" i="7"/>
  <c r="M792" i="7"/>
  <c r="N792" i="7"/>
  <c r="Z774" i="7"/>
  <c r="Y774" i="7"/>
  <c r="Z758" i="7"/>
  <c r="Y758" i="7"/>
  <c r="Y820" i="7"/>
  <c r="Z820" i="7"/>
  <c r="Y804" i="7"/>
  <c r="Z804" i="7"/>
  <c r="M790" i="7"/>
  <c r="N790" i="7"/>
  <c r="N774" i="7"/>
  <c r="M774" i="7"/>
  <c r="N758" i="7"/>
  <c r="M758" i="7"/>
  <c r="U820" i="7"/>
  <c r="V820" i="7"/>
  <c r="U804" i="7"/>
  <c r="V804" i="7"/>
  <c r="Z786" i="7"/>
  <c r="Y786" i="7"/>
  <c r="Z770" i="7"/>
  <c r="Y770" i="7"/>
  <c r="Z754" i="7"/>
  <c r="Y754" i="7"/>
  <c r="Y814" i="7"/>
  <c r="Z814" i="7"/>
  <c r="Y798" i="7"/>
  <c r="Z798" i="7"/>
  <c r="R784" i="7"/>
  <c r="Q784" i="7"/>
  <c r="U569" i="7"/>
  <c r="V569" i="7"/>
  <c r="Q575" i="7"/>
  <c r="R575" i="7"/>
  <c r="M581" i="7"/>
  <c r="N581" i="7"/>
  <c r="U585" i="7"/>
  <c r="V585" i="7"/>
  <c r="Q591" i="7"/>
  <c r="R591" i="7"/>
  <c r="N597" i="7"/>
  <c r="M597" i="7"/>
  <c r="Q606" i="7"/>
  <c r="R606" i="7"/>
  <c r="P616" i="7"/>
  <c r="Q616" i="7" s="1"/>
  <c r="X680" i="7"/>
  <c r="Y680" i="7" s="1"/>
  <c r="P688" i="7"/>
  <c r="X696" i="7"/>
  <c r="Y696" i="7" s="1"/>
  <c r="P704" i="7"/>
  <c r="Q704" i="7" s="1"/>
  <c r="X712" i="7"/>
  <c r="Y712" i="7" s="1"/>
  <c r="X799" i="7"/>
  <c r="Z799" i="7" s="1"/>
  <c r="P807" i="7"/>
  <c r="Q807" i="7" s="1"/>
  <c r="X815" i="7"/>
  <c r="Y815" i="7" s="1"/>
  <c r="P823" i="7"/>
  <c r="Q823" i="7" s="1"/>
  <c r="Y753" i="7"/>
  <c r="Z753" i="7"/>
  <c r="Y769" i="7"/>
  <c r="Z769" i="7"/>
  <c r="Y785" i="7"/>
  <c r="Z785" i="7"/>
  <c r="P791" i="7"/>
  <c r="Q791" i="7" s="1"/>
  <c r="P761" i="7"/>
  <c r="R761" i="7" s="1"/>
  <c r="P793" i="7"/>
  <c r="Q793" i="7" s="1"/>
  <c r="X801" i="7"/>
  <c r="Y801" i="7" s="1"/>
  <c r="P809" i="7"/>
  <c r="Q809" i="7" s="1"/>
  <c r="X817" i="7"/>
  <c r="Y817" i="7" s="1"/>
  <c r="P825" i="7"/>
  <c r="R825" i="7" s="1"/>
  <c r="X866" i="7"/>
  <c r="T716" i="7"/>
  <c r="U716" i="7" s="1"/>
  <c r="T720" i="7"/>
  <c r="U720" i="7" s="1"/>
  <c r="T728" i="7"/>
  <c r="T732" i="7"/>
  <c r="U732" i="7" s="1"/>
  <c r="T740" i="7"/>
  <c r="U740" i="7" s="1"/>
  <c r="T744" i="7"/>
  <c r="V744" i="7" s="1"/>
  <c r="T748" i="7"/>
  <c r="U748" i="7" s="1"/>
  <c r="V748" i="7"/>
  <c r="T781" i="7"/>
  <c r="U781" i="7" s="1"/>
  <c r="X861" i="7"/>
  <c r="Y861" i="7" s="1"/>
  <c r="Z876" i="7"/>
  <c r="Y876" i="7"/>
  <c r="P870" i="7"/>
  <c r="R870" i="7" s="1"/>
  <c r="Q874" i="7"/>
  <c r="R874" i="7"/>
  <c r="R880" i="7"/>
  <c r="Q880" i="7"/>
  <c r="T886" i="7"/>
  <c r="U886" i="7" s="1"/>
  <c r="L902" i="7"/>
  <c r="N902" i="7" s="1"/>
  <c r="M902" i="7"/>
  <c r="T910" i="7"/>
  <c r="U910" i="7" s="1"/>
  <c r="L918" i="7"/>
  <c r="M918" i="7" s="1"/>
  <c r="P884" i="7"/>
  <c r="R884" i="7" s="1"/>
  <c r="X896" i="7"/>
  <c r="Y896" i="7" s="1"/>
  <c r="Z896" i="7"/>
  <c r="P904" i="7"/>
  <c r="X912" i="7"/>
  <c r="Y912" i="7" s="1"/>
  <c r="P920" i="7"/>
  <c r="Q920" i="7" s="1"/>
  <c r="P946" i="7"/>
  <c r="L954" i="7"/>
  <c r="M954" i="7" s="1"/>
  <c r="T962" i="7"/>
  <c r="V962" i="7" s="1"/>
  <c r="L970" i="7"/>
  <c r="N970" i="7" s="1"/>
  <c r="X974" i="7"/>
  <c r="Z974" i="7" s="1"/>
  <c r="P942" i="7"/>
  <c r="Q942" i="7" s="1"/>
  <c r="R942" i="7"/>
  <c r="X956" i="7"/>
  <c r="Y956" i="7" s="1"/>
  <c r="P940" i="7"/>
  <c r="Q940" i="7" s="1"/>
  <c r="P968" i="7"/>
  <c r="Q968" i="7" s="1"/>
  <c r="R968" i="7"/>
  <c r="X976" i="7"/>
  <c r="Z976" i="7" s="1"/>
  <c r="P984" i="7"/>
  <c r="Q984" i="7" s="1"/>
  <c r="X992" i="7"/>
  <c r="Y992" i="7" s="1"/>
  <c r="L1026" i="7"/>
  <c r="N1026" i="7" s="1"/>
  <c r="M1026" i="7"/>
  <c r="P982" i="7"/>
  <c r="X990" i="7"/>
  <c r="Y990" i="7" s="1"/>
  <c r="P1005" i="7"/>
  <c r="Q1005" i="7" s="1"/>
  <c r="Y1001" i="7"/>
  <c r="Z1001" i="7"/>
  <c r="Q999" i="7"/>
  <c r="R999" i="7"/>
  <c r="N1017" i="7"/>
  <c r="M1017" i="7"/>
  <c r="X1044" i="7"/>
  <c r="Y1044" i="7" s="1"/>
  <c r="X1030" i="7"/>
  <c r="Y1030" i="7" s="1"/>
  <c r="X1047" i="7"/>
  <c r="P1055" i="7"/>
  <c r="Q1055" i="7" s="1"/>
  <c r="M1042" i="7"/>
  <c r="N1042" i="7"/>
  <c r="P1045" i="7"/>
  <c r="Q1045" i="7" s="1"/>
  <c r="X1053" i="7"/>
  <c r="Z1053" i="7" s="1"/>
  <c r="Y1053" i="7"/>
  <c r="Q456" i="7"/>
  <c r="R456" i="7"/>
  <c r="P477" i="7"/>
  <c r="R477" i="7" s="1"/>
  <c r="Q477" i="7"/>
  <c r="T499" i="7"/>
  <c r="U499" i="7" s="1"/>
  <c r="P553" i="7"/>
  <c r="Q553" i="7" s="1"/>
  <c r="Y602" i="7"/>
  <c r="Z602" i="7"/>
  <c r="T596" i="7"/>
  <c r="V596" i="7" s="1"/>
  <c r="T608" i="7"/>
  <c r="V608" i="7" s="1"/>
  <c r="X634" i="7"/>
  <c r="Y634" i="7" s="1"/>
  <c r="U565" i="7"/>
  <c r="V565" i="7"/>
  <c r="U581" i="7"/>
  <c r="V581" i="7"/>
  <c r="P654" i="7"/>
  <c r="Q654" i="7" s="1"/>
  <c r="X694" i="7"/>
  <c r="Y694" i="7" s="1"/>
  <c r="X710" i="7"/>
  <c r="Y710" i="7" s="1"/>
  <c r="Z710" i="7"/>
  <c r="T668" i="7"/>
  <c r="U668" i="7" s="1"/>
  <c r="L692" i="7"/>
  <c r="M692" i="7" s="1"/>
  <c r="T700" i="7"/>
  <c r="U700" i="7" s="1"/>
  <c r="X823" i="7"/>
  <c r="Y823" i="7" s="1"/>
  <c r="T761" i="7"/>
  <c r="M767" i="7"/>
  <c r="N767" i="7"/>
  <c r="P817" i="7"/>
  <c r="L716" i="7"/>
  <c r="M716" i="7" s="1"/>
  <c r="L728" i="7"/>
  <c r="M728" i="7" s="1"/>
  <c r="L738" i="7"/>
  <c r="M738" i="7" s="1"/>
  <c r="Q757" i="7"/>
  <c r="R757" i="7"/>
  <c r="M868" i="7"/>
  <c r="N868" i="7"/>
  <c r="L833" i="7"/>
  <c r="N833" i="7" s="1"/>
  <c r="L843" i="7"/>
  <c r="M843" i="7" s="1"/>
  <c r="L855" i="7"/>
  <c r="M855" i="7" s="1"/>
  <c r="T874" i="7"/>
  <c r="U874" i="7" s="1"/>
  <c r="T902" i="7"/>
  <c r="U902" i="7" s="1"/>
  <c r="V902" i="7"/>
  <c r="P896" i="7"/>
  <c r="Q896" i="7" s="1"/>
  <c r="P912" i="7"/>
  <c r="Q912" i="7" s="1"/>
  <c r="X946" i="7"/>
  <c r="Y946" i="7" s="1"/>
  <c r="Q938" i="7"/>
  <c r="R938" i="7"/>
  <c r="X984" i="7"/>
  <c r="Y984" i="7" s="1"/>
  <c r="P992" i="7"/>
  <c r="Q992" i="7" s="1"/>
  <c r="M1009" i="7"/>
  <c r="N1009" i="7"/>
  <c r="P1022" i="7"/>
  <c r="Q1022" i="7" s="1"/>
  <c r="T1051" i="7"/>
  <c r="V1051" i="7" s="1"/>
  <c r="U1042" i="7"/>
  <c r="V1042" i="7"/>
  <c r="X216" i="7"/>
  <c r="Z216" i="7" s="1"/>
  <c r="X232" i="7"/>
  <c r="Z232" i="7" s="1"/>
  <c r="P240" i="7"/>
  <c r="R240" i="7" s="1"/>
  <c r="X252" i="7"/>
  <c r="Z569" i="7"/>
  <c r="Y569" i="7"/>
  <c r="U66" i="7"/>
  <c r="V66" i="7"/>
  <c r="U70" i="7"/>
  <c r="V70" i="7"/>
  <c r="U74" i="7"/>
  <c r="V74" i="7"/>
  <c r="U78" i="7"/>
  <c r="V78" i="7"/>
  <c r="U82" i="7"/>
  <c r="V82" i="7"/>
  <c r="U86" i="7"/>
  <c r="V86" i="7"/>
  <c r="U90" i="7"/>
  <c r="U94" i="7"/>
  <c r="V94" i="7"/>
  <c r="U98" i="7"/>
  <c r="V98" i="7"/>
  <c r="U102" i="7"/>
  <c r="V102" i="7"/>
  <c r="U106" i="7"/>
  <c r="V106" i="7"/>
  <c r="U110" i="7"/>
  <c r="V110" i="7"/>
  <c r="U114" i="7"/>
  <c r="V114" i="7"/>
  <c r="U118" i="7"/>
  <c r="V118" i="7"/>
  <c r="U122" i="7"/>
  <c r="V122" i="7"/>
  <c r="U126" i="7"/>
  <c r="V126" i="7"/>
  <c r="U130" i="7"/>
  <c r="V130" i="7"/>
  <c r="U134" i="7"/>
  <c r="V134" i="7"/>
  <c r="U138" i="7"/>
  <c r="V138" i="7"/>
  <c r="U142" i="7"/>
  <c r="V142" i="7"/>
  <c r="U146" i="7"/>
  <c r="V146" i="7"/>
  <c r="U150" i="7"/>
  <c r="V150" i="7"/>
  <c r="U154" i="7"/>
  <c r="V154" i="7"/>
  <c r="U158" i="7"/>
  <c r="V158" i="7"/>
  <c r="U162" i="7"/>
  <c r="V162" i="7"/>
  <c r="U166" i="7"/>
  <c r="V166" i="7"/>
  <c r="U170" i="7"/>
  <c r="V170" i="7"/>
  <c r="U174" i="7"/>
  <c r="V174" i="7"/>
  <c r="U178" i="7"/>
  <c r="V178" i="7"/>
  <c r="X194" i="7"/>
  <c r="Z194" i="7" s="1"/>
  <c r="T240" i="7"/>
  <c r="U240" i="7" s="1"/>
  <c r="M255" i="7"/>
  <c r="N255" i="7"/>
  <c r="Q285" i="7"/>
  <c r="R285" i="7"/>
  <c r="Y305" i="7"/>
  <c r="Z305" i="7"/>
  <c r="R352" i="7"/>
  <c r="Q352" i="7"/>
  <c r="U215" i="7"/>
  <c r="V215" i="7"/>
  <c r="Q225" i="7"/>
  <c r="R225" i="7"/>
  <c r="L236" i="7"/>
  <c r="U247" i="7"/>
  <c r="V247" i="7"/>
  <c r="Q277" i="7"/>
  <c r="R277" i="7"/>
  <c r="Y297" i="7"/>
  <c r="Z297" i="7"/>
  <c r="U343" i="7"/>
  <c r="V343" i="7"/>
  <c r="Y516" i="7"/>
  <c r="Z516" i="7"/>
  <c r="R1048" i="7"/>
  <c r="Q1048" i="7"/>
  <c r="M1041" i="7"/>
  <c r="N1041" i="7"/>
  <c r="M1037" i="7"/>
  <c r="N1037" i="7"/>
  <c r="M1033" i="7"/>
  <c r="N1033" i="7"/>
  <c r="M1027" i="7"/>
  <c r="N1027" i="7"/>
  <c r="Z1016" i="7"/>
  <c r="Y1016" i="7"/>
  <c r="Z1012" i="7"/>
  <c r="Y1012" i="7"/>
  <c r="Y1023" i="7"/>
  <c r="Z1023" i="7"/>
  <c r="Q1027" i="7"/>
  <c r="R1027" i="7"/>
  <c r="U1002" i="7"/>
  <c r="V1002" i="7"/>
  <c r="N1012" i="7"/>
  <c r="M1012" i="7"/>
  <c r="Y1029" i="7"/>
  <c r="Z1029" i="7"/>
  <c r="U998" i="7"/>
  <c r="V998" i="7"/>
  <c r="R987" i="7"/>
  <c r="Q987" i="7"/>
  <c r="R979" i="7"/>
  <c r="Q979" i="7"/>
  <c r="R971" i="7"/>
  <c r="Q971" i="7"/>
  <c r="U1008" i="7"/>
  <c r="V1008" i="7"/>
  <c r="V987" i="7"/>
  <c r="U987" i="7"/>
  <c r="Z969" i="7"/>
  <c r="Y969" i="7"/>
  <c r="V959" i="7"/>
  <c r="U959" i="7"/>
  <c r="V951" i="7"/>
  <c r="U951" i="7"/>
  <c r="R981" i="7"/>
  <c r="Q981" i="7"/>
  <c r="V979" i="7"/>
  <c r="U979" i="7"/>
  <c r="N957" i="7"/>
  <c r="M957" i="7"/>
  <c r="N949" i="7"/>
  <c r="M949" i="7"/>
  <c r="R961" i="7"/>
  <c r="Q961" i="7"/>
  <c r="N937" i="7"/>
  <c r="M937" i="7"/>
  <c r="N933" i="7"/>
  <c r="M933" i="7"/>
  <c r="N929" i="7"/>
  <c r="M929" i="7"/>
  <c r="N925" i="7"/>
  <c r="M925" i="7"/>
  <c r="N915" i="7"/>
  <c r="M915" i="7"/>
  <c r="R901" i="7"/>
  <c r="Q901" i="7"/>
  <c r="Y889" i="7"/>
  <c r="Z889" i="7"/>
  <c r="R913" i="7"/>
  <c r="Q913" i="7"/>
  <c r="Y891" i="7"/>
  <c r="Z891" i="7"/>
  <c r="Q879" i="7"/>
  <c r="R879" i="7"/>
  <c r="Q875" i="7"/>
  <c r="R875" i="7"/>
  <c r="N909" i="7"/>
  <c r="M909" i="7"/>
  <c r="V897" i="7"/>
  <c r="U897" i="7"/>
  <c r="M883" i="7"/>
  <c r="N883" i="7"/>
  <c r="R907" i="7"/>
  <c r="Q907" i="7"/>
  <c r="M885" i="7"/>
  <c r="N885" i="7"/>
  <c r="Q873" i="7"/>
  <c r="R873" i="7"/>
  <c r="Y871" i="7"/>
  <c r="Z871" i="7"/>
  <c r="Q869" i="7"/>
  <c r="R869" i="7"/>
  <c r="V860" i="7"/>
  <c r="U860" i="7"/>
  <c r="V856" i="7"/>
  <c r="U856" i="7"/>
  <c r="V852" i="7"/>
  <c r="U852" i="7"/>
  <c r="V844" i="7"/>
  <c r="U844" i="7"/>
  <c r="V840" i="7"/>
  <c r="U840" i="7"/>
  <c r="V836" i="7"/>
  <c r="U836" i="7"/>
  <c r="V832" i="7"/>
  <c r="U832" i="7"/>
  <c r="V828" i="7"/>
  <c r="U828" i="7"/>
  <c r="V818" i="7"/>
  <c r="U818" i="7"/>
  <c r="V802" i="7"/>
  <c r="U802" i="7"/>
  <c r="U784" i="7"/>
  <c r="V784" i="7"/>
  <c r="U768" i="7"/>
  <c r="V768" i="7"/>
  <c r="U752" i="7"/>
  <c r="V752" i="7"/>
  <c r="R814" i="7"/>
  <c r="Q814" i="7"/>
  <c r="R798" i="7"/>
  <c r="Q798" i="7"/>
  <c r="Y784" i="7"/>
  <c r="Z784" i="7"/>
  <c r="Y752" i="7"/>
  <c r="Z752" i="7"/>
  <c r="N814" i="7"/>
  <c r="M814" i="7"/>
  <c r="N798" i="7"/>
  <c r="M798" i="7"/>
  <c r="U780" i="7"/>
  <c r="V780" i="7"/>
  <c r="U764" i="7"/>
  <c r="V764" i="7"/>
  <c r="R824" i="7"/>
  <c r="Q824" i="7"/>
  <c r="R808" i="7"/>
  <c r="Q808" i="7"/>
  <c r="M778" i="7"/>
  <c r="N778" i="7"/>
  <c r="M762" i="7"/>
  <c r="N762" i="7"/>
  <c r="V749" i="7"/>
  <c r="U749" i="7"/>
  <c r="V741" i="7"/>
  <c r="U741" i="7"/>
  <c r="V733" i="7"/>
  <c r="U733" i="7"/>
  <c r="V729" i="7"/>
  <c r="U729" i="7"/>
  <c r="V725" i="7"/>
  <c r="U725" i="7"/>
  <c r="V721" i="7"/>
  <c r="U721" i="7"/>
  <c r="V717" i="7"/>
  <c r="U717" i="7"/>
  <c r="V713" i="7"/>
  <c r="U713" i="7"/>
  <c r="V699" i="7"/>
  <c r="U699" i="7"/>
  <c r="V691" i="7"/>
  <c r="U691" i="7"/>
  <c r="V683" i="7"/>
  <c r="U683" i="7"/>
  <c r="V675" i="7"/>
  <c r="U675" i="7"/>
  <c r="V667" i="7"/>
  <c r="U667" i="7"/>
  <c r="V659" i="7"/>
  <c r="U659" i="7"/>
  <c r="V651" i="7"/>
  <c r="U651" i="7"/>
  <c r="V643" i="7"/>
  <c r="U643" i="7"/>
  <c r="Z703" i="7"/>
  <c r="Y703" i="7"/>
  <c r="Z635" i="7"/>
  <c r="Y635" i="7"/>
  <c r="N713" i="7"/>
  <c r="M713" i="7"/>
  <c r="R699" i="7"/>
  <c r="Q699" i="7"/>
  <c r="R691" i="7"/>
  <c r="Q691" i="7"/>
  <c r="R683" i="7"/>
  <c r="Q683" i="7"/>
  <c r="R675" i="7"/>
  <c r="Q675" i="7"/>
  <c r="R667" i="7"/>
  <c r="Q667" i="7"/>
  <c r="R659" i="7"/>
  <c r="Q659" i="7"/>
  <c r="R651" i="7"/>
  <c r="Q651" i="7"/>
  <c r="R643" i="7"/>
  <c r="Q643" i="7"/>
  <c r="Z701" i="7"/>
  <c r="Y701" i="7"/>
  <c r="U617" i="7"/>
  <c r="V617" i="7"/>
  <c r="U601" i="7"/>
  <c r="V601" i="7"/>
  <c r="N623" i="7"/>
  <c r="M623" i="7"/>
  <c r="M607" i="7"/>
  <c r="N607" i="7"/>
  <c r="U621" i="7"/>
  <c r="V621" i="7"/>
  <c r="U605" i="7"/>
  <c r="V605" i="7"/>
  <c r="Y588" i="7"/>
  <c r="Z588" i="7"/>
  <c r="Y584" i="7"/>
  <c r="Z584" i="7"/>
  <c r="Y580" i="7"/>
  <c r="Z580" i="7"/>
  <c r="Y576" i="7"/>
  <c r="Z576" i="7"/>
  <c r="Y572" i="7"/>
  <c r="Z572" i="7"/>
  <c r="Y568" i="7"/>
  <c r="Z568" i="7"/>
  <c r="Y564" i="7"/>
  <c r="Z564" i="7"/>
  <c r="Y560" i="7"/>
  <c r="Z560" i="7"/>
  <c r="Y556" i="7"/>
  <c r="Z556" i="7"/>
  <c r="Y552" i="7"/>
  <c r="Z552" i="7"/>
  <c r="Y548" i="7"/>
  <c r="Z548" i="7"/>
  <c r="R623" i="7"/>
  <c r="Q623" i="7"/>
  <c r="U607" i="7"/>
  <c r="V607" i="7"/>
  <c r="Q544" i="7"/>
  <c r="R544" i="7"/>
  <c r="U510" i="7"/>
  <c r="V510" i="7"/>
  <c r="U494" i="7"/>
  <c r="V494" i="7"/>
  <c r="M544" i="7"/>
  <c r="N544" i="7"/>
  <c r="Y530" i="7"/>
  <c r="Z530" i="7"/>
  <c r="Y522" i="7"/>
  <c r="Z522" i="7"/>
  <c r="Q514" i="7"/>
  <c r="R514" i="7"/>
  <c r="Q498" i="7"/>
  <c r="R498" i="7"/>
  <c r="Q546" i="7"/>
  <c r="R546" i="7"/>
  <c r="Y512" i="7"/>
  <c r="Z512" i="7"/>
  <c r="Y496" i="7"/>
  <c r="Z496" i="7"/>
  <c r="Y480" i="7"/>
  <c r="Z480" i="7"/>
  <c r="U467" i="7"/>
  <c r="V467" i="7"/>
  <c r="U463" i="7"/>
  <c r="V463" i="7"/>
  <c r="U459" i="7"/>
  <c r="V459" i="7"/>
  <c r="U455" i="7"/>
  <c r="V455" i="7"/>
  <c r="U451" i="7"/>
  <c r="V451" i="7"/>
  <c r="U447" i="7"/>
  <c r="V447" i="7"/>
  <c r="U443" i="7"/>
  <c r="V443" i="7"/>
  <c r="U435" i="7"/>
  <c r="V435" i="7"/>
  <c r="U431" i="7"/>
  <c r="V431" i="7"/>
  <c r="U427" i="7"/>
  <c r="V427" i="7"/>
  <c r="U423" i="7"/>
  <c r="V423" i="7"/>
  <c r="U419" i="7"/>
  <c r="V419" i="7"/>
  <c r="U415" i="7"/>
  <c r="V415" i="7"/>
  <c r="U411" i="7"/>
  <c r="V411" i="7"/>
  <c r="U407" i="7"/>
  <c r="V407" i="7"/>
  <c r="U403" i="7"/>
  <c r="V403" i="7"/>
  <c r="U399" i="7"/>
  <c r="V399" i="7"/>
  <c r="U395" i="7"/>
  <c r="V395" i="7"/>
  <c r="U391" i="7"/>
  <c r="V391" i="7"/>
  <c r="U387" i="7"/>
  <c r="V387" i="7"/>
  <c r="U383" i="7"/>
  <c r="V383" i="7"/>
  <c r="U379" i="7"/>
  <c r="V379" i="7"/>
  <c r="U375" i="7"/>
  <c r="V375" i="7"/>
  <c r="U371" i="7"/>
  <c r="V371" i="7"/>
  <c r="U367" i="7"/>
  <c r="V367" i="7"/>
  <c r="Y520" i="7"/>
  <c r="Z520" i="7"/>
  <c r="Y357" i="7"/>
  <c r="Z357" i="7"/>
  <c r="U325" i="7"/>
  <c r="V325" i="7"/>
  <c r="U293" i="7"/>
  <c r="V293" i="7"/>
  <c r="U277" i="7"/>
  <c r="V277" i="7"/>
  <c r="U261" i="7"/>
  <c r="V261" i="7"/>
  <c r="U245" i="7"/>
  <c r="V245" i="7"/>
  <c r="U229" i="7"/>
  <c r="V229" i="7"/>
  <c r="U213" i="7"/>
  <c r="V213" i="7"/>
  <c r="Y498" i="7"/>
  <c r="Z498" i="7"/>
  <c r="U355" i="7"/>
  <c r="V355" i="7"/>
  <c r="U339" i="7"/>
  <c r="V339" i="7"/>
  <c r="Y325" i="7"/>
  <c r="Z325" i="7"/>
  <c r="Y309" i="7"/>
  <c r="Z309" i="7"/>
  <c r="Y293" i="7"/>
  <c r="Z293" i="7"/>
  <c r="Y277" i="7"/>
  <c r="Z277" i="7"/>
  <c r="Y528" i="7"/>
  <c r="Z528" i="7"/>
  <c r="U476" i="7"/>
  <c r="V476" i="7"/>
  <c r="Y353" i="7"/>
  <c r="Z353" i="7"/>
  <c r="Y337" i="7"/>
  <c r="Z337" i="7"/>
  <c r="U321" i="7"/>
  <c r="V321" i="7"/>
  <c r="U305" i="7"/>
  <c r="V305" i="7"/>
  <c r="U289" i="7"/>
  <c r="V289" i="7"/>
  <c r="U273" i="7"/>
  <c r="V273" i="7"/>
  <c r="U257" i="7"/>
  <c r="V257" i="7"/>
  <c r="U241" i="7"/>
  <c r="V241" i="7"/>
  <c r="U225" i="7"/>
  <c r="V225" i="7"/>
  <c r="R63" i="7"/>
  <c r="Q63" i="7"/>
  <c r="N69" i="7"/>
  <c r="M69" i="7"/>
  <c r="V73" i="7"/>
  <c r="U73" i="7"/>
  <c r="R79" i="7"/>
  <c r="Q79" i="7"/>
  <c r="V89" i="7"/>
  <c r="U89" i="7"/>
  <c r="R95" i="7"/>
  <c r="Q95" i="7"/>
  <c r="N101" i="7"/>
  <c r="M101" i="7"/>
  <c r="V105" i="7"/>
  <c r="U105" i="7"/>
  <c r="N117" i="7"/>
  <c r="M117" i="7"/>
  <c r="V121" i="7"/>
  <c r="U121" i="7"/>
  <c r="R127" i="7"/>
  <c r="Q127" i="7"/>
  <c r="N133" i="7"/>
  <c r="M133" i="7"/>
  <c r="V137" i="7"/>
  <c r="U137" i="7"/>
  <c r="R143" i="7"/>
  <c r="Q143" i="7"/>
  <c r="N149" i="7"/>
  <c r="M149" i="7"/>
  <c r="V153" i="7"/>
  <c r="U153" i="7"/>
  <c r="R159" i="7"/>
  <c r="Q159" i="7"/>
  <c r="N165" i="7"/>
  <c r="M165" i="7"/>
  <c r="V169" i="7"/>
  <c r="U169" i="7"/>
  <c r="R175" i="7"/>
  <c r="Q175" i="7"/>
  <c r="N181" i="7"/>
  <c r="M181" i="7"/>
  <c r="X193" i="7"/>
  <c r="Y193" i="7" s="1"/>
  <c r="L203" i="7"/>
  <c r="N203" i="7" s="1"/>
  <c r="X256" i="7"/>
  <c r="Z256" i="7" s="1"/>
  <c r="U283" i="7"/>
  <c r="V283" i="7"/>
  <c r="X320" i="7"/>
  <c r="Z320" i="7" s="1"/>
  <c r="T336" i="7"/>
  <c r="V336" i="7" s="1"/>
  <c r="Z378" i="7"/>
  <c r="Y378" i="7"/>
  <c r="Z442" i="7"/>
  <c r="Y442" i="7"/>
  <c r="M488" i="7"/>
  <c r="N488" i="7"/>
  <c r="Q238" i="7"/>
  <c r="R238" i="7"/>
  <c r="Q262" i="7"/>
  <c r="R262" i="7"/>
  <c r="Q278" i="7"/>
  <c r="R278" i="7"/>
  <c r="Q294" i="7"/>
  <c r="R294" i="7"/>
  <c r="Q310" i="7"/>
  <c r="R310" i="7"/>
  <c r="Q326" i="7"/>
  <c r="R326" i="7"/>
  <c r="X350" i="7"/>
  <c r="N276" i="7"/>
  <c r="M276" i="7"/>
  <c r="P332" i="7"/>
  <c r="R332" i="7" s="1"/>
  <c r="P364" i="7"/>
  <c r="R364" i="7" s="1"/>
  <c r="Z392" i="7"/>
  <c r="Y392" i="7"/>
  <c r="Z424" i="7"/>
  <c r="Y424" i="7"/>
  <c r="Z456" i="7"/>
  <c r="Y456" i="7"/>
  <c r="V481" i="7"/>
  <c r="U481" i="7"/>
  <c r="V497" i="7"/>
  <c r="U497" i="7"/>
  <c r="L214" i="7"/>
  <c r="N214" i="7" s="1"/>
  <c r="L230" i="7"/>
  <c r="L246" i="7"/>
  <c r="M246" i="7" s="1"/>
  <c r="Q266" i="7"/>
  <c r="N274" i="7"/>
  <c r="M274" i="7"/>
  <c r="R298" i="7"/>
  <c r="Q298" i="7"/>
  <c r="N306" i="7"/>
  <c r="M306" i="7"/>
  <c r="L334" i="7"/>
  <c r="N334" i="7" s="1"/>
  <c r="L350" i="7"/>
  <c r="N350" i="7" s="1"/>
  <c r="L366" i="7"/>
  <c r="Z511" i="7"/>
  <c r="Y511" i="7"/>
  <c r="P521" i="7"/>
  <c r="R521" i="7" s="1"/>
  <c r="X529" i="7"/>
  <c r="Z529" i="7" s="1"/>
  <c r="Y529" i="7"/>
  <c r="P537" i="7"/>
  <c r="Q537" i="7" s="1"/>
  <c r="R537" i="7"/>
  <c r="X545" i="7"/>
  <c r="Z545" i="7" s="1"/>
  <c r="N477" i="7"/>
  <c r="M477" i="7"/>
  <c r="N493" i="7"/>
  <c r="M493" i="7"/>
  <c r="N509" i="7"/>
  <c r="M509" i="7"/>
  <c r="Z575" i="7"/>
  <c r="Y575" i="7"/>
  <c r="N368" i="7"/>
  <c r="M368" i="7"/>
  <c r="V372" i="7"/>
  <c r="U372" i="7"/>
  <c r="R378" i="7"/>
  <c r="Q378" i="7"/>
  <c r="N384" i="7"/>
  <c r="M384" i="7"/>
  <c r="V388" i="7"/>
  <c r="U388" i="7"/>
  <c r="R394" i="7"/>
  <c r="Q394" i="7"/>
  <c r="N400" i="7"/>
  <c r="M400" i="7"/>
  <c r="V404" i="7"/>
  <c r="U404" i="7"/>
  <c r="N416" i="7"/>
  <c r="M416" i="7"/>
  <c r="V420" i="7"/>
  <c r="U420" i="7"/>
  <c r="R426" i="7"/>
  <c r="Q426" i="7"/>
  <c r="N432" i="7"/>
  <c r="M432" i="7"/>
  <c r="V436" i="7"/>
  <c r="U436" i="7"/>
  <c r="R442" i="7"/>
  <c r="Q442" i="7"/>
  <c r="N448" i="7"/>
  <c r="M448" i="7"/>
  <c r="V452" i="7"/>
  <c r="U452" i="7"/>
  <c r="R458" i="7"/>
  <c r="Q458" i="7"/>
  <c r="N464" i="7"/>
  <c r="M464" i="7"/>
  <c r="Y475" i="7"/>
  <c r="Z475" i="7"/>
  <c r="L495" i="7"/>
  <c r="M495" i="7" s="1"/>
  <c r="Y507" i="7"/>
  <c r="Z507" i="7"/>
  <c r="T519" i="7"/>
  <c r="L527" i="7"/>
  <c r="M527" i="7" s="1"/>
  <c r="T535" i="7"/>
  <c r="V535" i="7" s="1"/>
  <c r="L543" i="7"/>
  <c r="N543" i="7" s="1"/>
  <c r="X592" i="7"/>
  <c r="P612" i="7"/>
  <c r="Q612" i="7" s="1"/>
  <c r="P594" i="7"/>
  <c r="Q594" i="7" s="1"/>
  <c r="N616" i="7"/>
  <c r="M616" i="7"/>
  <c r="R557" i="7"/>
  <c r="Q557" i="7"/>
  <c r="N563" i="7"/>
  <c r="M563" i="7"/>
  <c r="V567" i="7"/>
  <c r="U567" i="7"/>
  <c r="R573" i="7"/>
  <c r="Q573" i="7"/>
  <c r="N579" i="7"/>
  <c r="M579" i="7"/>
  <c r="R589" i="7"/>
  <c r="Q589" i="7"/>
  <c r="N595" i="7"/>
  <c r="M595" i="7"/>
  <c r="N606" i="7"/>
  <c r="M606" i="7"/>
  <c r="L618" i="7"/>
  <c r="M618" i="7" s="1"/>
  <c r="P755" i="7"/>
  <c r="R755" i="7" s="1"/>
  <c r="X849" i="7"/>
  <c r="Z849" i="7" s="1"/>
  <c r="R759" i="7"/>
  <c r="Q759" i="7"/>
  <c r="R767" i="7"/>
  <c r="R783" i="7"/>
  <c r="Q783" i="7"/>
  <c r="X843" i="7"/>
  <c r="Z843" i="7" s="1"/>
  <c r="L761" i="7"/>
  <c r="N761" i="7" s="1"/>
  <c r="L777" i="7"/>
  <c r="M777" i="7" s="1"/>
  <c r="X837" i="7"/>
  <c r="Z837" i="7" s="1"/>
  <c r="Y837" i="7"/>
  <c r="Y880" i="7"/>
  <c r="Z880" i="7"/>
  <c r="L872" i="7"/>
  <c r="N872" i="7" s="1"/>
  <c r="N874" i="7"/>
  <c r="M874" i="7"/>
  <c r="Q878" i="7"/>
  <c r="R878" i="7"/>
  <c r="R894" i="7"/>
  <c r="Q894" i="7"/>
  <c r="Q882" i="7"/>
  <c r="R882" i="7"/>
  <c r="N938" i="7"/>
  <c r="M938" i="7"/>
  <c r="L942" i="7"/>
  <c r="N942" i="7" s="1"/>
  <c r="T924" i="7"/>
  <c r="T928" i="7"/>
  <c r="U928" i="7" s="1"/>
  <c r="T932" i="7"/>
  <c r="V932" i="7" s="1"/>
  <c r="T936" i="7"/>
  <c r="V936" i="7" s="1"/>
  <c r="Z1003" i="7"/>
  <c r="Y1003" i="7"/>
  <c r="P1003" i="7"/>
  <c r="Q1003" i="7" s="1"/>
  <c r="N999" i="7"/>
  <c r="M999" i="7"/>
  <c r="M1015" i="7"/>
  <c r="N1015" i="7"/>
  <c r="U1019" i="7"/>
  <c r="V1019" i="7"/>
  <c r="Z1032" i="7"/>
  <c r="Y1032" i="7"/>
  <c r="Z1034" i="7"/>
  <c r="Y1034" i="7"/>
  <c r="R1034" i="7"/>
  <c r="Q1034" i="7"/>
  <c r="N1040" i="7"/>
  <c r="M1040" i="7"/>
  <c r="V1044" i="7"/>
  <c r="U1044" i="7"/>
  <c r="Z477" i="7"/>
  <c r="Y477" i="7"/>
  <c r="Z563" i="7"/>
  <c r="Y563" i="7"/>
  <c r="V370" i="7"/>
  <c r="U370" i="7"/>
  <c r="N390" i="7"/>
  <c r="M390" i="7"/>
  <c r="V402" i="7"/>
  <c r="U402" i="7"/>
  <c r="V410" i="7"/>
  <c r="U410" i="7"/>
  <c r="N422" i="7"/>
  <c r="M422" i="7"/>
  <c r="R432" i="7"/>
  <c r="Q432" i="7"/>
  <c r="V450" i="7"/>
  <c r="U450" i="7"/>
  <c r="T592" i="7"/>
  <c r="U592" i="7" s="1"/>
  <c r="N561" i="7"/>
  <c r="M561" i="7"/>
  <c r="N585" i="7"/>
  <c r="M585" i="7"/>
  <c r="R622" i="7"/>
  <c r="Q622" i="7"/>
  <c r="T690" i="7"/>
  <c r="U690" i="7" s="1"/>
  <c r="T652" i="7"/>
  <c r="V652" i="7" s="1"/>
  <c r="U652" i="7"/>
  <c r="X688" i="7"/>
  <c r="Z688" i="7" s="1"/>
  <c r="X807" i="7"/>
  <c r="Z807" i="7" s="1"/>
  <c r="T777" i="7"/>
  <c r="U777" i="7" s="1"/>
  <c r="N783" i="7"/>
  <c r="M783" i="7"/>
  <c r="T821" i="7"/>
  <c r="V821" i="7" s="1"/>
  <c r="L720" i="7"/>
  <c r="L740" i="7"/>
  <c r="M740" i="7" s="1"/>
  <c r="L851" i="7"/>
  <c r="N851" i="7" s="1"/>
  <c r="U878" i="7"/>
  <c r="V878" i="7"/>
  <c r="X906" i="7"/>
  <c r="Z906" i="7" s="1"/>
  <c r="Z890" i="7"/>
  <c r="Y890" i="7"/>
  <c r="T943" i="7"/>
  <c r="U943" i="7" s="1"/>
  <c r="T960" i="7"/>
  <c r="U960" i="7" s="1"/>
  <c r="V960" i="7"/>
  <c r="T964" i="7"/>
  <c r="U964" i="7" s="1"/>
  <c r="T1026" i="7"/>
  <c r="V1026" i="7" s="1"/>
  <c r="X1011" i="7"/>
  <c r="Z1011" i="7" s="1"/>
  <c r="N1030" i="7"/>
  <c r="M1030" i="7"/>
  <c r="L1049" i="7"/>
  <c r="N1049" i="7" s="1"/>
  <c r="Y64" i="7"/>
  <c r="Z64" i="7"/>
  <c r="Y68" i="7"/>
  <c r="Z68" i="7"/>
  <c r="Y72" i="7"/>
  <c r="Z72" i="7"/>
  <c r="Y76" i="7"/>
  <c r="Z76" i="7"/>
  <c r="Y80" i="7"/>
  <c r="Z80" i="7"/>
  <c r="Y84" i="7"/>
  <c r="Z84" i="7"/>
  <c r="Y88" i="7"/>
  <c r="Z88" i="7"/>
  <c r="Y92" i="7"/>
  <c r="Z92" i="7"/>
  <c r="Y96" i="7"/>
  <c r="Z96" i="7"/>
  <c r="Y100" i="7"/>
  <c r="Z100" i="7"/>
  <c r="Y104" i="7"/>
  <c r="Z104" i="7"/>
  <c r="Y108" i="7"/>
  <c r="Z108" i="7"/>
  <c r="Y112" i="7"/>
  <c r="Z112" i="7"/>
  <c r="Y116" i="7"/>
  <c r="Z116" i="7"/>
  <c r="Y120" i="7"/>
  <c r="Z120" i="7"/>
  <c r="Y124" i="7"/>
  <c r="Z124" i="7"/>
  <c r="Y128" i="7"/>
  <c r="Z128" i="7"/>
  <c r="Y132" i="7"/>
  <c r="Z132" i="7"/>
  <c r="Y136" i="7"/>
  <c r="Y140" i="7"/>
  <c r="Z140" i="7"/>
  <c r="Y144" i="7"/>
  <c r="Z144" i="7"/>
  <c r="Y148" i="7"/>
  <c r="Z148" i="7"/>
  <c r="Y152" i="7"/>
  <c r="Z152" i="7"/>
  <c r="Y156" i="7"/>
  <c r="Z156" i="7"/>
  <c r="Y160" i="7"/>
  <c r="Z160" i="7"/>
  <c r="Y164" i="7"/>
  <c r="Z164" i="7"/>
  <c r="Y168" i="7"/>
  <c r="Z168" i="7"/>
  <c r="Y172" i="7"/>
  <c r="Z172" i="7"/>
  <c r="Y176" i="7"/>
  <c r="Z176" i="7"/>
  <c r="Y180" i="7"/>
  <c r="Z180" i="7"/>
  <c r="N190" i="7"/>
  <c r="M190" i="7"/>
  <c r="N198" i="7"/>
  <c r="M198" i="7"/>
  <c r="X209" i="7"/>
  <c r="Z209" i="7" s="1"/>
  <c r="Y225" i="7"/>
  <c r="Z225" i="7"/>
  <c r="Y241" i="7"/>
  <c r="Z241" i="7"/>
  <c r="U267" i="7"/>
  <c r="V267" i="7"/>
  <c r="M287" i="7"/>
  <c r="N287" i="7"/>
  <c r="Q317" i="7"/>
  <c r="R317" i="7"/>
  <c r="Y355" i="7"/>
  <c r="Z355" i="7"/>
  <c r="P196" i="7"/>
  <c r="R196" i="7" s="1"/>
  <c r="Q196" i="7"/>
  <c r="P206" i="7"/>
  <c r="R206" i="7" s="1"/>
  <c r="Q221" i="7"/>
  <c r="R221" i="7"/>
  <c r="L232" i="7"/>
  <c r="N232" i="7" s="1"/>
  <c r="U243" i="7"/>
  <c r="V243" i="7"/>
  <c r="U259" i="7"/>
  <c r="V259" i="7"/>
  <c r="M279" i="7"/>
  <c r="N279" i="7"/>
  <c r="X328" i="7"/>
  <c r="Z328" i="7" s="1"/>
  <c r="Y328" i="7"/>
  <c r="P360" i="7"/>
  <c r="Q360" i="7" s="1"/>
  <c r="P208" i="7"/>
  <c r="R208" i="7" s="1"/>
  <c r="Z581" i="7"/>
  <c r="Y581" i="7"/>
  <c r="V1050" i="7"/>
  <c r="U1050" i="7"/>
  <c r="Y1043" i="7"/>
  <c r="Z1043" i="7"/>
  <c r="Y1039" i="7"/>
  <c r="Z1039" i="7"/>
  <c r="Y1035" i="7"/>
  <c r="Z1035" i="7"/>
  <c r="Y1031" i="7"/>
  <c r="Z1031" i="7"/>
  <c r="Q1025" i="7"/>
  <c r="R1025" i="7"/>
  <c r="V1016" i="7"/>
  <c r="U1016" i="7"/>
  <c r="V1056" i="7"/>
  <c r="U1056" i="7"/>
  <c r="M1021" i="7"/>
  <c r="N1021" i="7"/>
  <c r="Y1025" i="7"/>
  <c r="Z1025" i="7"/>
  <c r="Y1010" i="7"/>
  <c r="Z1010" i="7"/>
  <c r="Y1004" i="7"/>
  <c r="Z1004" i="7"/>
  <c r="V989" i="7"/>
  <c r="U989" i="7"/>
  <c r="V981" i="7"/>
  <c r="U981" i="7"/>
  <c r="V973" i="7"/>
  <c r="U973" i="7"/>
  <c r="Z993" i="7"/>
  <c r="Y993" i="7"/>
  <c r="N991" i="7"/>
  <c r="M991" i="7"/>
  <c r="V1048" i="7"/>
  <c r="U1048" i="7"/>
  <c r="Z981" i="7"/>
  <c r="Y981" i="7"/>
  <c r="R963" i="7"/>
  <c r="Q963" i="7"/>
  <c r="N955" i="7"/>
  <c r="M955" i="7"/>
  <c r="N947" i="7"/>
  <c r="M947" i="7"/>
  <c r="V965" i="7"/>
  <c r="U965" i="7"/>
  <c r="Z959" i="7"/>
  <c r="Y959" i="7"/>
  <c r="Z951" i="7"/>
  <c r="Y951" i="7"/>
  <c r="N979" i="7"/>
  <c r="M979" i="7"/>
  <c r="Z937" i="7"/>
  <c r="Y937" i="7"/>
  <c r="Z933" i="7"/>
  <c r="Y933" i="7"/>
  <c r="Z929" i="7"/>
  <c r="Y929" i="7"/>
  <c r="Z925" i="7"/>
  <c r="Y925" i="7"/>
  <c r="V921" i="7"/>
  <c r="U921" i="7"/>
  <c r="V905" i="7"/>
  <c r="U905" i="7"/>
  <c r="M895" i="7"/>
  <c r="N895" i="7"/>
  <c r="Z919" i="7"/>
  <c r="Y919" i="7"/>
  <c r="Z903" i="7"/>
  <c r="Y903" i="7"/>
  <c r="M881" i="7"/>
  <c r="N881" i="7"/>
  <c r="M877" i="7"/>
  <c r="N877" i="7"/>
  <c r="V915" i="7"/>
  <c r="U915" i="7"/>
  <c r="N901" i="7"/>
  <c r="M901" i="7"/>
  <c r="Q889" i="7"/>
  <c r="R889" i="7"/>
  <c r="Z913" i="7"/>
  <c r="Y913" i="7"/>
  <c r="Q891" i="7"/>
  <c r="R891" i="7"/>
  <c r="Y867" i="7"/>
  <c r="Z867" i="7"/>
  <c r="U863" i="7"/>
  <c r="V863" i="7"/>
  <c r="U867" i="7"/>
  <c r="V867" i="7"/>
  <c r="R860" i="7"/>
  <c r="Q860" i="7"/>
  <c r="R856" i="7"/>
  <c r="Q856" i="7"/>
  <c r="R852" i="7"/>
  <c r="Q852" i="7"/>
  <c r="R848" i="7"/>
  <c r="Q848" i="7"/>
  <c r="R844" i="7"/>
  <c r="Q844" i="7"/>
  <c r="R840" i="7"/>
  <c r="Q840" i="7"/>
  <c r="R836" i="7"/>
  <c r="Q836" i="7"/>
  <c r="R832" i="7"/>
  <c r="Q832" i="7"/>
  <c r="R828" i="7"/>
  <c r="Q828" i="7"/>
  <c r="N816" i="7"/>
  <c r="M816" i="7"/>
  <c r="N800" i="7"/>
  <c r="M800" i="7"/>
  <c r="Y782" i="7"/>
  <c r="Z782" i="7"/>
  <c r="Y766" i="7"/>
  <c r="Z766" i="7"/>
  <c r="Y750" i="7"/>
  <c r="Z750" i="7"/>
  <c r="Z812" i="7"/>
  <c r="Y812" i="7"/>
  <c r="Z796" i="7"/>
  <c r="Y796" i="7"/>
  <c r="M782" i="7"/>
  <c r="N782" i="7"/>
  <c r="M766" i="7"/>
  <c r="N766" i="7"/>
  <c r="M750" i="7"/>
  <c r="N750" i="7"/>
  <c r="V812" i="7"/>
  <c r="U812" i="7"/>
  <c r="V796" i="7"/>
  <c r="U796" i="7"/>
  <c r="Y778" i="7"/>
  <c r="Z778" i="7"/>
  <c r="Y762" i="7"/>
  <c r="Z762" i="7"/>
  <c r="Z822" i="7"/>
  <c r="Y822" i="7"/>
  <c r="Z806" i="7"/>
  <c r="Y806" i="7"/>
  <c r="Z790" i="7"/>
  <c r="Y790" i="7"/>
  <c r="R776" i="7"/>
  <c r="Q776" i="7"/>
  <c r="R760" i="7"/>
  <c r="Q760" i="7"/>
  <c r="Q749" i="7"/>
  <c r="R749" i="7"/>
  <c r="Q745" i="7"/>
  <c r="R745" i="7"/>
  <c r="Q741" i="7"/>
  <c r="R741" i="7"/>
  <c r="Q737" i="7"/>
  <c r="R737" i="7"/>
  <c r="Q733" i="7"/>
  <c r="R733" i="7"/>
  <c r="Q729" i="7"/>
  <c r="R729" i="7"/>
  <c r="Q725" i="7"/>
  <c r="R725" i="7"/>
  <c r="Q721" i="7"/>
  <c r="R721" i="7"/>
  <c r="Q717" i="7"/>
  <c r="R717" i="7"/>
  <c r="Q713" i="7"/>
  <c r="R713" i="7"/>
  <c r="M699" i="7"/>
  <c r="N699" i="7"/>
  <c r="M691" i="7"/>
  <c r="N691" i="7"/>
  <c r="M683" i="7"/>
  <c r="N683" i="7"/>
  <c r="M675" i="7"/>
  <c r="N675" i="7"/>
  <c r="M667" i="7"/>
  <c r="N667" i="7"/>
  <c r="M659" i="7"/>
  <c r="N659" i="7"/>
  <c r="M651" i="7"/>
  <c r="N651" i="7"/>
  <c r="M643" i="7"/>
  <c r="N643" i="7"/>
  <c r="Q701" i="7"/>
  <c r="R701" i="7"/>
  <c r="U635" i="7"/>
  <c r="V635" i="7"/>
  <c r="U711" i="7"/>
  <c r="V711" i="7"/>
  <c r="U697" i="7"/>
  <c r="V697" i="7"/>
  <c r="U689" i="7"/>
  <c r="V689" i="7"/>
  <c r="U681" i="7"/>
  <c r="V681" i="7"/>
  <c r="U673" i="7"/>
  <c r="V673" i="7"/>
  <c r="U665" i="7"/>
  <c r="V665" i="7"/>
  <c r="U657" i="7"/>
  <c r="V657" i="7"/>
  <c r="U649" i="7"/>
  <c r="V649" i="7"/>
  <c r="Z641" i="7"/>
  <c r="Y641" i="7"/>
  <c r="N641" i="7"/>
  <c r="M641" i="7"/>
  <c r="Z615" i="7"/>
  <c r="Y615" i="7"/>
  <c r="Z599" i="7"/>
  <c r="Y599" i="7"/>
  <c r="R621" i="7"/>
  <c r="Q621" i="7"/>
  <c r="R605" i="7"/>
  <c r="Q605" i="7"/>
  <c r="Z619" i="7"/>
  <c r="Y619" i="7"/>
  <c r="Z603" i="7"/>
  <c r="Y603" i="7"/>
  <c r="V588" i="7"/>
  <c r="U588" i="7"/>
  <c r="V584" i="7"/>
  <c r="U584" i="7"/>
  <c r="V580" i="7"/>
  <c r="U580" i="7"/>
  <c r="V576" i="7"/>
  <c r="U576" i="7"/>
  <c r="V572" i="7"/>
  <c r="U572" i="7"/>
  <c r="V568" i="7"/>
  <c r="U568" i="7"/>
  <c r="V564" i="7"/>
  <c r="U564" i="7"/>
  <c r="V560" i="7"/>
  <c r="U560" i="7"/>
  <c r="V556" i="7"/>
  <c r="U556" i="7"/>
  <c r="V552" i="7"/>
  <c r="U552" i="7"/>
  <c r="V548" i="7"/>
  <c r="U548" i="7"/>
  <c r="Z621" i="7"/>
  <c r="Y621" i="7"/>
  <c r="Z605" i="7"/>
  <c r="Y605" i="7"/>
  <c r="Z534" i="7"/>
  <c r="Y534" i="7"/>
  <c r="Z500" i="7"/>
  <c r="Y500" i="7"/>
  <c r="Z484" i="7"/>
  <c r="Y484" i="7"/>
  <c r="Z468" i="7"/>
  <c r="Y468" i="7"/>
  <c r="V534" i="7"/>
  <c r="U534" i="7"/>
  <c r="R526" i="7"/>
  <c r="Q526" i="7"/>
  <c r="R518" i="7"/>
  <c r="Q518" i="7"/>
  <c r="V504" i="7"/>
  <c r="U504" i="7"/>
  <c r="V488" i="7"/>
  <c r="U488" i="7"/>
  <c r="V472" i="7"/>
  <c r="U472" i="7"/>
  <c r="Z536" i="7"/>
  <c r="Y536" i="7"/>
  <c r="N502" i="7"/>
  <c r="M502" i="7"/>
  <c r="N486" i="7"/>
  <c r="M486" i="7"/>
  <c r="N470" i="7"/>
  <c r="M470" i="7"/>
  <c r="R465" i="7"/>
  <c r="Q465" i="7"/>
  <c r="R461" i="7"/>
  <c r="Q461" i="7"/>
  <c r="R457" i="7"/>
  <c r="Q457" i="7"/>
  <c r="R453" i="7"/>
  <c r="Q453" i="7"/>
  <c r="R449" i="7"/>
  <c r="Q449" i="7"/>
  <c r="R445" i="7"/>
  <c r="Q445" i="7"/>
  <c r="R441" i="7"/>
  <c r="Q441" i="7"/>
  <c r="R437" i="7"/>
  <c r="Q437" i="7"/>
  <c r="R433" i="7"/>
  <c r="Q433" i="7"/>
  <c r="R429" i="7"/>
  <c r="Q429" i="7"/>
  <c r="R425" i="7"/>
  <c r="Q425" i="7"/>
  <c r="R421" i="7"/>
  <c r="Q421" i="7"/>
  <c r="R417" i="7"/>
  <c r="Q417" i="7"/>
  <c r="R413" i="7"/>
  <c r="Q413" i="7"/>
  <c r="R409" i="7"/>
  <c r="Q409" i="7"/>
  <c r="R405" i="7"/>
  <c r="Q405" i="7"/>
  <c r="R401" i="7"/>
  <c r="Q401" i="7"/>
  <c r="R397" i="7"/>
  <c r="Q397" i="7"/>
  <c r="R393" i="7"/>
  <c r="Q393" i="7"/>
  <c r="R389" i="7"/>
  <c r="Q389" i="7"/>
  <c r="R385" i="7"/>
  <c r="Q385" i="7"/>
  <c r="R381" i="7"/>
  <c r="Q381" i="7"/>
  <c r="R377" i="7"/>
  <c r="Q377" i="7"/>
  <c r="R373" i="7"/>
  <c r="Q373" i="7"/>
  <c r="R369" i="7"/>
  <c r="Q369" i="7"/>
  <c r="R532" i="7"/>
  <c r="Q532" i="7"/>
  <c r="R365" i="7"/>
  <c r="Q365" i="7"/>
  <c r="R349" i="7"/>
  <c r="Q349" i="7"/>
  <c r="R333" i="7"/>
  <c r="Q333" i="7"/>
  <c r="Z315" i="7"/>
  <c r="Y315" i="7"/>
  <c r="Z299" i="7"/>
  <c r="Y299" i="7"/>
  <c r="Z283" i="7"/>
  <c r="Y283" i="7"/>
  <c r="Z267" i="7"/>
  <c r="Y267" i="7"/>
  <c r="Z251" i="7"/>
  <c r="Y251" i="7"/>
  <c r="Z235" i="7"/>
  <c r="Y235" i="7"/>
  <c r="Z219" i="7"/>
  <c r="Y219" i="7"/>
  <c r="Z524" i="7"/>
  <c r="Y524" i="7"/>
  <c r="N363" i="7"/>
  <c r="M363" i="7"/>
  <c r="N347" i="7"/>
  <c r="M347" i="7"/>
  <c r="N331" i="7"/>
  <c r="M331" i="7"/>
  <c r="N315" i="7"/>
  <c r="M315" i="7"/>
  <c r="N299" i="7"/>
  <c r="M299" i="7"/>
  <c r="N283" i="7"/>
  <c r="M283" i="7"/>
  <c r="N267" i="7"/>
  <c r="M267" i="7"/>
  <c r="V544" i="7"/>
  <c r="U544" i="7"/>
  <c r="V500" i="7"/>
  <c r="U500" i="7"/>
  <c r="R361" i="7"/>
  <c r="Q361" i="7"/>
  <c r="R345" i="7"/>
  <c r="Q345" i="7"/>
  <c r="Z327" i="7"/>
  <c r="Y327" i="7"/>
  <c r="Z311" i="7"/>
  <c r="Y311" i="7"/>
  <c r="Z279" i="7"/>
  <c r="Y279" i="7"/>
  <c r="Z263" i="7"/>
  <c r="Y263" i="7"/>
  <c r="Z247" i="7"/>
  <c r="Y247" i="7"/>
  <c r="Z231" i="7"/>
  <c r="Y231" i="7"/>
  <c r="Z215" i="7"/>
  <c r="Y215" i="7"/>
  <c r="M67" i="7"/>
  <c r="N67" i="7"/>
  <c r="U71" i="7"/>
  <c r="V71" i="7"/>
  <c r="Q77" i="7"/>
  <c r="R77" i="7"/>
  <c r="M83" i="7"/>
  <c r="N83" i="7"/>
  <c r="U87" i="7"/>
  <c r="V87" i="7"/>
  <c r="Q93" i="7"/>
  <c r="R93" i="7"/>
  <c r="M99" i="7"/>
  <c r="N99" i="7"/>
  <c r="U103" i="7"/>
  <c r="V103" i="7"/>
  <c r="Q109" i="7"/>
  <c r="R109" i="7"/>
  <c r="M115" i="7"/>
  <c r="N115" i="7"/>
  <c r="U119" i="7"/>
  <c r="V119" i="7"/>
  <c r="Q125" i="7"/>
  <c r="R125" i="7"/>
  <c r="M131" i="7"/>
  <c r="N131" i="7"/>
  <c r="U135" i="7"/>
  <c r="V135" i="7"/>
  <c r="Q141" i="7"/>
  <c r="R141" i="7"/>
  <c r="M147" i="7"/>
  <c r="N147" i="7"/>
  <c r="U151" i="7"/>
  <c r="V151" i="7"/>
  <c r="Q157" i="7"/>
  <c r="R157" i="7"/>
  <c r="M163" i="7"/>
  <c r="N163" i="7"/>
  <c r="U167" i="7"/>
  <c r="V167" i="7"/>
  <c r="Q173" i="7"/>
  <c r="R173" i="7"/>
  <c r="M179" i="7"/>
  <c r="N179" i="7"/>
  <c r="Q184" i="7"/>
  <c r="R184" i="7"/>
  <c r="U190" i="7"/>
  <c r="V190" i="7"/>
  <c r="Q200" i="7"/>
  <c r="R200" i="7"/>
  <c r="X203" i="7"/>
  <c r="Y203" i="7" s="1"/>
  <c r="P211" i="7"/>
  <c r="Q211" i="7" s="1"/>
  <c r="N243" i="7"/>
  <c r="M243" i="7"/>
  <c r="R269" i="7"/>
  <c r="Q269" i="7"/>
  <c r="U320" i="7"/>
  <c r="V320" i="7"/>
  <c r="L336" i="7"/>
  <c r="M336" i="7" s="1"/>
  <c r="Y382" i="7"/>
  <c r="Z382" i="7"/>
  <c r="Y414" i="7"/>
  <c r="Z414" i="7"/>
  <c r="R528" i="7"/>
  <c r="Q528" i="7"/>
  <c r="T230" i="7"/>
  <c r="V230" i="7" s="1"/>
  <c r="P342" i="7"/>
  <c r="Q342" i="7"/>
  <c r="R342" i="7"/>
  <c r="P513" i="7"/>
  <c r="Q513" i="7" s="1"/>
  <c r="M284" i="7"/>
  <c r="N284" i="7"/>
  <c r="M316" i="7"/>
  <c r="N316" i="7"/>
  <c r="X332" i="7"/>
  <c r="Y332" i="7" s="1"/>
  <c r="U348" i="7"/>
  <c r="V348" i="7"/>
  <c r="M356" i="7"/>
  <c r="N356" i="7"/>
  <c r="X364" i="7"/>
  <c r="Z364" i="7" s="1"/>
  <c r="Y396" i="7"/>
  <c r="Z396" i="7"/>
  <c r="Y428" i="7"/>
  <c r="Z428" i="7"/>
  <c r="Y460" i="7"/>
  <c r="Z460" i="7"/>
  <c r="L481" i="7"/>
  <c r="N481" i="7" s="1"/>
  <c r="L497" i="7"/>
  <c r="N497" i="7" s="1"/>
  <c r="Z218" i="7"/>
  <c r="Y218" i="7"/>
  <c r="R226" i="7"/>
  <c r="Q226" i="7"/>
  <c r="T234" i="7"/>
  <c r="V234" i="7" s="1"/>
  <c r="Z250" i="7"/>
  <c r="Y250" i="7"/>
  <c r="M266" i="7"/>
  <c r="N266" i="7"/>
  <c r="T274" i="7"/>
  <c r="U274" i="7" s="1"/>
  <c r="Q290" i="7"/>
  <c r="R290" i="7"/>
  <c r="M298" i="7"/>
  <c r="N298" i="7"/>
  <c r="T306" i="7"/>
  <c r="U306" i="7" s="1"/>
  <c r="Q322" i="7"/>
  <c r="R322" i="7"/>
  <c r="M330" i="7"/>
  <c r="N330" i="7"/>
  <c r="M338" i="7"/>
  <c r="N338" i="7"/>
  <c r="M346" i="7"/>
  <c r="N346" i="7"/>
  <c r="M362" i="7"/>
  <c r="N362" i="7"/>
  <c r="Y495" i="7"/>
  <c r="Z495" i="7"/>
  <c r="P525" i="7"/>
  <c r="Q525" i="7" s="1"/>
  <c r="X533" i="7"/>
  <c r="Z533" i="7" s="1"/>
  <c r="T545" i="7"/>
  <c r="U545" i="7" s="1"/>
  <c r="T477" i="7"/>
  <c r="V477" i="7" s="1"/>
  <c r="T509" i="7"/>
  <c r="V509" i="7" s="1"/>
  <c r="Q368" i="7"/>
  <c r="R368" i="7"/>
  <c r="M382" i="7"/>
  <c r="N382" i="7"/>
  <c r="Q392" i="7"/>
  <c r="R392" i="7"/>
  <c r="Q400" i="7"/>
  <c r="R400" i="7"/>
  <c r="M414" i="7"/>
  <c r="N414" i="7"/>
  <c r="Q424" i="7"/>
  <c r="R424" i="7"/>
  <c r="U434" i="7"/>
  <c r="V434" i="7"/>
  <c r="M446" i="7"/>
  <c r="N446" i="7"/>
  <c r="M454" i="7"/>
  <c r="N454" i="7"/>
  <c r="U466" i="7"/>
  <c r="V466" i="7"/>
  <c r="Z499" i="7"/>
  <c r="Y499" i="7"/>
  <c r="T539" i="7"/>
  <c r="U539" i="7" s="1"/>
  <c r="T602" i="7"/>
  <c r="V602" i="7" s="1"/>
  <c r="T628" i="7"/>
  <c r="U628" i="7" s="1"/>
  <c r="T594" i="7"/>
  <c r="V594" i="7" s="1"/>
  <c r="Y616" i="7"/>
  <c r="Z616" i="7"/>
  <c r="Q563" i="7"/>
  <c r="R563" i="7"/>
  <c r="Q579" i="7"/>
  <c r="R579" i="7"/>
  <c r="M593" i="7"/>
  <c r="N593" i="7"/>
  <c r="M614" i="7"/>
  <c r="N614" i="7"/>
  <c r="X662" i="7"/>
  <c r="Z662" i="7" s="1"/>
  <c r="P670" i="7"/>
  <c r="Q670" i="7" s="1"/>
  <c r="X678" i="7"/>
  <c r="Y678" i="7" s="1"/>
  <c r="P686" i="7"/>
  <c r="Q686" i="7" s="1"/>
  <c r="L644" i="7"/>
  <c r="N644" i="7" s="1"/>
  <c r="P664" i="7"/>
  <c r="Q664" i="7" s="1"/>
  <c r="L676" i="7"/>
  <c r="M676" i="7" s="1"/>
  <c r="P638" i="7"/>
  <c r="Q638" i="7" s="1"/>
  <c r="T819" i="7"/>
  <c r="V819" i="7" s="1"/>
  <c r="X791" i="7"/>
  <c r="Y791" i="7" s="1"/>
  <c r="L797" i="7"/>
  <c r="M797" i="7" s="1"/>
  <c r="X809" i="7"/>
  <c r="Y809" i="7" s="1"/>
  <c r="L726" i="7"/>
  <c r="N726" i="7" s="1"/>
  <c r="L744" i="7"/>
  <c r="M744" i="7" s="1"/>
  <c r="Q765" i="7"/>
  <c r="R765" i="7"/>
  <c r="X845" i="7"/>
  <c r="Y845" i="7" s="1"/>
  <c r="Z845" i="7"/>
  <c r="Y870" i="7"/>
  <c r="Z870" i="7"/>
  <c r="L839" i="7"/>
  <c r="N839" i="7" s="1"/>
  <c r="L853" i="7"/>
  <c r="M853" i="7" s="1"/>
  <c r="R876" i="7"/>
  <c r="Q876" i="7"/>
  <c r="X904" i="7"/>
  <c r="Z904" i="7" s="1"/>
  <c r="X920" i="7"/>
  <c r="Y920" i="7" s="1"/>
  <c r="P950" i="7"/>
  <c r="Q950" i="7" s="1"/>
  <c r="T970" i="7"/>
  <c r="V970" i="7" s="1"/>
  <c r="X942" i="7"/>
  <c r="Z942" i="7" s="1"/>
  <c r="P956" i="7"/>
  <c r="R956" i="7" s="1"/>
  <c r="P990" i="7"/>
  <c r="Q990" i="7" s="1"/>
  <c r="L1020" i="7"/>
  <c r="M1020" i="7" s="1"/>
  <c r="T1022" i="7"/>
  <c r="U1022" i="7" s="1"/>
  <c r="Q1032" i="7"/>
  <c r="R1032" i="7"/>
  <c r="N62" i="7"/>
  <c r="M62" i="7"/>
  <c r="V275" i="7"/>
  <c r="U275" i="7"/>
  <c r="Y91" i="7"/>
  <c r="Z91" i="7"/>
  <c r="Y123" i="7"/>
  <c r="Z123" i="7"/>
  <c r="Y155" i="7"/>
  <c r="Z155" i="7"/>
  <c r="X204" i="7"/>
  <c r="Y204" i="7" s="1"/>
  <c r="Z204" i="7"/>
  <c r="X224" i="7"/>
  <c r="Y224" i="7" s="1"/>
  <c r="X240" i="7"/>
  <c r="Y240" i="7" s="1"/>
  <c r="P248" i="7"/>
  <c r="R248" i="7" s="1"/>
  <c r="Y557" i="7"/>
  <c r="Z557" i="7"/>
  <c r="N64" i="7"/>
  <c r="M64" i="7"/>
  <c r="N68" i="7"/>
  <c r="M68" i="7"/>
  <c r="N72" i="7"/>
  <c r="M72" i="7"/>
  <c r="N76" i="7"/>
  <c r="M76" i="7"/>
  <c r="N80" i="7"/>
  <c r="M80" i="7"/>
  <c r="N84" i="7"/>
  <c r="M84" i="7"/>
  <c r="N88" i="7"/>
  <c r="M88" i="7"/>
  <c r="N92" i="7"/>
  <c r="M92" i="7"/>
  <c r="N96" i="7"/>
  <c r="M96" i="7"/>
  <c r="N100" i="7"/>
  <c r="M100" i="7"/>
  <c r="N104" i="7"/>
  <c r="M104" i="7"/>
  <c r="N108" i="7"/>
  <c r="M108" i="7"/>
  <c r="N112" i="7"/>
  <c r="M112" i="7"/>
  <c r="N116" i="7"/>
  <c r="M116" i="7"/>
  <c r="N120" i="7"/>
  <c r="M120" i="7"/>
  <c r="N124" i="7"/>
  <c r="M124" i="7"/>
  <c r="N128" i="7"/>
  <c r="M128" i="7"/>
  <c r="N132" i="7"/>
  <c r="M132" i="7"/>
  <c r="N136" i="7"/>
  <c r="M136" i="7"/>
  <c r="N140" i="7"/>
  <c r="M140" i="7"/>
  <c r="N144" i="7"/>
  <c r="M144" i="7"/>
  <c r="N148" i="7"/>
  <c r="M148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180" i="7"/>
  <c r="M180" i="7"/>
  <c r="T212" i="7"/>
  <c r="V212" i="7" s="1"/>
  <c r="T228" i="7"/>
  <c r="V228" i="7" s="1"/>
  <c r="T244" i="7"/>
  <c r="U244" i="7" s="1"/>
  <c r="V299" i="7"/>
  <c r="U299" i="7"/>
  <c r="N319" i="7"/>
  <c r="M319" i="7"/>
  <c r="R470" i="7"/>
  <c r="Q470" i="7"/>
  <c r="L210" i="7"/>
  <c r="M210" i="7" s="1"/>
  <c r="R217" i="7"/>
  <c r="Q217" i="7"/>
  <c r="L228" i="7"/>
  <c r="N228" i="7" s="1"/>
  <c r="V239" i="7"/>
  <c r="U239" i="7"/>
  <c r="R249" i="7"/>
  <c r="Q249" i="7"/>
  <c r="L296" i="7"/>
  <c r="M296" i="7" s="1"/>
  <c r="N296" i="7"/>
  <c r="R494" i="7"/>
  <c r="Q494" i="7"/>
  <c r="X312" i="7"/>
  <c r="Y312" i="7" s="1"/>
  <c r="M1054" i="7"/>
  <c r="N1054" i="7"/>
  <c r="M1046" i="7"/>
  <c r="N1046" i="7"/>
  <c r="V1041" i="7"/>
  <c r="U1041" i="7"/>
  <c r="V1037" i="7"/>
  <c r="U1037" i="7"/>
  <c r="V1033" i="7"/>
  <c r="U1033" i="7"/>
  <c r="Y1046" i="7"/>
  <c r="Z1046" i="7"/>
  <c r="Q1018" i="7"/>
  <c r="R1018" i="7"/>
  <c r="Q1014" i="7"/>
  <c r="R1014" i="7"/>
  <c r="N1029" i="7"/>
  <c r="M1029" i="7"/>
  <c r="N1023" i="7"/>
  <c r="M1023" i="7"/>
  <c r="N998" i="7"/>
  <c r="M998" i="7"/>
  <c r="N1008" i="7"/>
  <c r="M1008" i="7"/>
  <c r="N1010" i="7"/>
  <c r="M1010" i="7"/>
  <c r="U995" i="7"/>
  <c r="V995" i="7"/>
  <c r="M985" i="7"/>
  <c r="N985" i="7"/>
  <c r="M977" i="7"/>
  <c r="N977" i="7"/>
  <c r="V1021" i="7"/>
  <c r="U1021" i="7"/>
  <c r="R1002" i="7"/>
  <c r="Q1002" i="7"/>
  <c r="Y985" i="7"/>
  <c r="Z985" i="7"/>
  <c r="Q993" i="7"/>
  <c r="R993" i="7"/>
  <c r="Q967" i="7"/>
  <c r="R967" i="7"/>
  <c r="Y957" i="7"/>
  <c r="Z957" i="7"/>
  <c r="Y949" i="7"/>
  <c r="Z949" i="7"/>
  <c r="U975" i="7"/>
  <c r="V975" i="7"/>
  <c r="M971" i="7"/>
  <c r="N971" i="7"/>
  <c r="Q955" i="7"/>
  <c r="R955" i="7"/>
  <c r="Q947" i="7"/>
  <c r="R947" i="7"/>
  <c r="Q965" i="7"/>
  <c r="R965" i="7"/>
  <c r="U935" i="7"/>
  <c r="V935" i="7"/>
  <c r="U931" i="7"/>
  <c r="V931" i="7"/>
  <c r="U927" i="7"/>
  <c r="V927" i="7"/>
  <c r="U923" i="7"/>
  <c r="V923" i="7"/>
  <c r="M911" i="7"/>
  <c r="N911" i="7"/>
  <c r="M899" i="7"/>
  <c r="N899" i="7"/>
  <c r="R885" i="7"/>
  <c r="Q885" i="7"/>
  <c r="Q909" i="7"/>
  <c r="R909" i="7"/>
  <c r="R887" i="7"/>
  <c r="Q887" i="7"/>
  <c r="Z877" i="7"/>
  <c r="Y877" i="7"/>
  <c r="M921" i="7"/>
  <c r="N921" i="7"/>
  <c r="M905" i="7"/>
  <c r="N905" i="7"/>
  <c r="R768" i="7"/>
  <c r="Q768" i="7"/>
  <c r="R752" i="7"/>
  <c r="Q752" i="7"/>
  <c r="Q747" i="7"/>
  <c r="R747" i="7"/>
  <c r="Q743" i="7"/>
  <c r="R743" i="7"/>
  <c r="Q739" i="7"/>
  <c r="R739" i="7"/>
  <c r="Q735" i="7"/>
  <c r="R735" i="7"/>
  <c r="Q731" i="7"/>
  <c r="R731" i="7"/>
  <c r="Q727" i="7"/>
  <c r="R727" i="7"/>
  <c r="Q723" i="7"/>
  <c r="R723" i="7"/>
  <c r="Q719" i="7"/>
  <c r="R719" i="7"/>
  <c r="Q715" i="7"/>
  <c r="R715" i="7"/>
  <c r="U705" i="7"/>
  <c r="V705" i="7"/>
  <c r="M695" i="7"/>
  <c r="N695" i="7"/>
  <c r="M687" i="7"/>
  <c r="N687" i="7"/>
  <c r="M679" i="7"/>
  <c r="N679" i="7"/>
  <c r="M671" i="7"/>
  <c r="N671" i="7"/>
  <c r="M663" i="7"/>
  <c r="N663" i="7"/>
  <c r="M655" i="7"/>
  <c r="N655" i="7"/>
  <c r="M647" i="7"/>
  <c r="N647" i="7"/>
  <c r="Q709" i="7"/>
  <c r="R709" i="7"/>
  <c r="U637" i="7"/>
  <c r="V637" i="7"/>
  <c r="U633" i="7"/>
  <c r="V633" i="7"/>
  <c r="U703" i="7"/>
  <c r="V703" i="7"/>
  <c r="U693" i="7"/>
  <c r="V693" i="7"/>
  <c r="U685" i="7"/>
  <c r="V685" i="7"/>
  <c r="U677" i="7"/>
  <c r="V677" i="7"/>
  <c r="U669" i="7"/>
  <c r="V669" i="7"/>
  <c r="U661" i="7"/>
  <c r="V661" i="7"/>
  <c r="U653" i="7"/>
  <c r="V653" i="7"/>
  <c r="U645" i="7"/>
  <c r="V645" i="7"/>
  <c r="Q707" i="7"/>
  <c r="R707" i="7"/>
  <c r="Q627" i="7"/>
  <c r="R627" i="7"/>
  <c r="Z607" i="7"/>
  <c r="Y607" i="7"/>
  <c r="Y625" i="7"/>
  <c r="Z625" i="7"/>
  <c r="R613" i="7"/>
  <c r="Q613" i="7"/>
  <c r="Y631" i="7"/>
  <c r="Z631" i="7"/>
  <c r="Z611" i="7"/>
  <c r="Y611" i="7"/>
  <c r="V590" i="7"/>
  <c r="U590" i="7"/>
  <c r="V586" i="7"/>
  <c r="U586" i="7"/>
  <c r="V582" i="7"/>
  <c r="U582" i="7"/>
  <c r="V578" i="7"/>
  <c r="U578" i="7"/>
  <c r="V574" i="7"/>
  <c r="U574" i="7"/>
  <c r="V570" i="7"/>
  <c r="U570" i="7"/>
  <c r="V566" i="7"/>
  <c r="U566" i="7"/>
  <c r="V562" i="7"/>
  <c r="U562" i="7"/>
  <c r="V558" i="7"/>
  <c r="U558" i="7"/>
  <c r="V554" i="7"/>
  <c r="U554" i="7"/>
  <c r="V550" i="7"/>
  <c r="U550" i="7"/>
  <c r="U625" i="7"/>
  <c r="V625" i="7"/>
  <c r="Z613" i="7"/>
  <c r="Y613" i="7"/>
  <c r="Z542" i="7"/>
  <c r="Y542" i="7"/>
  <c r="Z508" i="7"/>
  <c r="Y508" i="7"/>
  <c r="Z492" i="7"/>
  <c r="Y492" i="7"/>
  <c r="Z476" i="7"/>
  <c r="Y476" i="7"/>
  <c r="V542" i="7"/>
  <c r="U542" i="7"/>
  <c r="R530" i="7"/>
  <c r="Q530" i="7"/>
  <c r="R522" i="7"/>
  <c r="Q522" i="7"/>
  <c r="V512" i="7"/>
  <c r="U512" i="7"/>
  <c r="V496" i="7"/>
  <c r="U496" i="7"/>
  <c r="Z544" i="7"/>
  <c r="Y544" i="7"/>
  <c r="N510" i="7"/>
  <c r="M510" i="7"/>
  <c r="N494" i="7"/>
  <c r="M494" i="7"/>
  <c r="N478" i="7"/>
  <c r="M478" i="7"/>
  <c r="R467" i="7"/>
  <c r="Q467" i="7"/>
  <c r="R463" i="7"/>
  <c r="Q463" i="7"/>
  <c r="R459" i="7"/>
  <c r="Q459" i="7"/>
  <c r="R455" i="7"/>
  <c r="Q455" i="7"/>
  <c r="R451" i="7"/>
  <c r="Q451" i="7"/>
  <c r="R447" i="7"/>
  <c r="Q447" i="7"/>
  <c r="R443" i="7"/>
  <c r="Q443" i="7"/>
  <c r="R439" i="7"/>
  <c r="Q439" i="7"/>
  <c r="R435" i="7"/>
  <c r="Q435" i="7"/>
  <c r="R431" i="7"/>
  <c r="Q431" i="7"/>
  <c r="R427" i="7"/>
  <c r="Q427" i="7"/>
  <c r="R423" i="7"/>
  <c r="Q423" i="7"/>
  <c r="R419" i="7"/>
  <c r="Q419" i="7"/>
  <c r="R415" i="7"/>
  <c r="Q415" i="7"/>
  <c r="R411" i="7"/>
  <c r="Q411" i="7"/>
  <c r="R407" i="7"/>
  <c r="Q407" i="7"/>
  <c r="R403" i="7"/>
  <c r="Q403" i="7"/>
  <c r="R399" i="7"/>
  <c r="Q399" i="7"/>
  <c r="R395" i="7"/>
  <c r="Q395" i="7"/>
  <c r="R391" i="7"/>
  <c r="Q391" i="7"/>
  <c r="R387" i="7"/>
  <c r="Q387" i="7"/>
  <c r="R383" i="7"/>
  <c r="Q383" i="7"/>
  <c r="R379" i="7"/>
  <c r="Q379" i="7"/>
  <c r="R375" i="7"/>
  <c r="Q375" i="7"/>
  <c r="R371" i="7"/>
  <c r="Q371" i="7"/>
  <c r="R367" i="7"/>
  <c r="Q367" i="7"/>
  <c r="R516" i="7"/>
  <c r="Q516" i="7"/>
  <c r="R357" i="7"/>
  <c r="Q357" i="7"/>
  <c r="R341" i="7"/>
  <c r="Q341" i="7"/>
  <c r="Z307" i="7"/>
  <c r="Y307" i="7"/>
  <c r="Z291" i="7"/>
  <c r="Y291" i="7"/>
  <c r="Z275" i="7"/>
  <c r="Y275" i="7"/>
  <c r="Z259" i="7"/>
  <c r="Y259" i="7"/>
  <c r="Z243" i="7"/>
  <c r="Y243" i="7"/>
  <c r="Z227" i="7"/>
  <c r="Y227" i="7"/>
  <c r="V540" i="7"/>
  <c r="U540" i="7"/>
  <c r="Z490" i="7"/>
  <c r="Y490" i="7"/>
  <c r="N355" i="7"/>
  <c r="M355" i="7"/>
  <c r="N339" i="7"/>
  <c r="M339" i="7"/>
  <c r="N307" i="7"/>
  <c r="M307" i="7"/>
  <c r="N291" i="7"/>
  <c r="M291" i="7"/>
  <c r="N275" i="7"/>
  <c r="M275" i="7"/>
  <c r="N259" i="7"/>
  <c r="M259" i="7"/>
  <c r="R524" i="7"/>
  <c r="Q524" i="7"/>
  <c r="V468" i="7"/>
  <c r="U468" i="7"/>
  <c r="R353" i="7"/>
  <c r="Q353" i="7"/>
  <c r="R337" i="7"/>
  <c r="Q337" i="7"/>
  <c r="Z319" i="7"/>
  <c r="Y319" i="7"/>
  <c r="Z303" i="7"/>
  <c r="Y303" i="7"/>
  <c r="Z287" i="7"/>
  <c r="Y287" i="7"/>
  <c r="Z271" i="7"/>
  <c r="Y271" i="7"/>
  <c r="Z255" i="7"/>
  <c r="Y255" i="7"/>
  <c r="Z239" i="7"/>
  <c r="Y239" i="7"/>
  <c r="Z223" i="7"/>
  <c r="Y223" i="7"/>
  <c r="U63" i="7"/>
  <c r="V63" i="7"/>
  <c r="Q69" i="7"/>
  <c r="R69" i="7"/>
  <c r="M75" i="7"/>
  <c r="N75" i="7"/>
  <c r="U79" i="7"/>
  <c r="V79" i="7"/>
  <c r="Q85" i="7"/>
  <c r="R85" i="7"/>
  <c r="U95" i="7"/>
  <c r="V95" i="7"/>
  <c r="Q101" i="7"/>
  <c r="R101" i="7"/>
  <c r="M107" i="7"/>
  <c r="N107" i="7"/>
  <c r="U111" i="7"/>
  <c r="V111" i="7"/>
  <c r="Q117" i="7"/>
  <c r="R117" i="7"/>
  <c r="M123" i="7"/>
  <c r="N123" i="7"/>
  <c r="U127" i="7"/>
  <c r="V127" i="7"/>
  <c r="Q133" i="7"/>
  <c r="R133" i="7"/>
  <c r="M139" i="7"/>
  <c r="N139" i="7"/>
  <c r="U143" i="7"/>
  <c r="V143" i="7"/>
  <c r="M155" i="7"/>
  <c r="N155" i="7"/>
  <c r="U159" i="7"/>
  <c r="V159" i="7"/>
  <c r="Q165" i="7"/>
  <c r="R165" i="7"/>
  <c r="M171" i="7"/>
  <c r="N171" i="7"/>
  <c r="U175" i="7"/>
  <c r="V175" i="7"/>
  <c r="Q181" i="7"/>
  <c r="R181" i="7"/>
  <c r="L185" i="7"/>
  <c r="N185" i="7" s="1"/>
  <c r="L196" i="7"/>
  <c r="M196" i="7" s="1"/>
  <c r="L201" i="7"/>
  <c r="M201" i="7" s="1"/>
  <c r="L207" i="7"/>
  <c r="M207" i="7" s="1"/>
  <c r="U256" i="7"/>
  <c r="V256" i="7"/>
  <c r="X284" i="7"/>
  <c r="Y284" i="7" s="1"/>
  <c r="T312" i="7"/>
  <c r="U312" i="7" s="1"/>
  <c r="R331" i="7"/>
  <c r="Q331" i="7"/>
  <c r="R363" i="7"/>
  <c r="Q363" i="7"/>
  <c r="Y430" i="7"/>
  <c r="Z430" i="7"/>
  <c r="Z230" i="7"/>
  <c r="Y230" i="7"/>
  <c r="R246" i="7"/>
  <c r="Q246" i="7"/>
  <c r="P358" i="7"/>
  <c r="R358" i="7" s="1"/>
  <c r="T276" i="7"/>
  <c r="V276" i="7" s="1"/>
  <c r="T308" i="7"/>
  <c r="V308" i="7" s="1"/>
  <c r="U332" i="7"/>
  <c r="V332" i="7"/>
  <c r="M340" i="7"/>
  <c r="N340" i="7"/>
  <c r="X348" i="7"/>
  <c r="Y348" i="7" s="1"/>
  <c r="U364" i="7"/>
  <c r="V364" i="7"/>
  <c r="Y380" i="7"/>
  <c r="Z380" i="7"/>
  <c r="Y412" i="7"/>
  <c r="Z412" i="7"/>
  <c r="Y444" i="7"/>
  <c r="Z444" i="7"/>
  <c r="L473" i="7"/>
  <c r="M473" i="7" s="1"/>
  <c r="L489" i="7"/>
  <c r="N489" i="7" s="1"/>
  <c r="L505" i="7"/>
  <c r="N505" i="7" s="1"/>
  <c r="T218" i="7"/>
  <c r="U218" i="7" s="1"/>
  <c r="Z234" i="7"/>
  <c r="Y234" i="7"/>
  <c r="R242" i="7"/>
  <c r="Q242" i="7"/>
  <c r="L262" i="7"/>
  <c r="N262" i="7" s="1"/>
  <c r="Z274" i="7"/>
  <c r="Y274" i="7"/>
  <c r="P284" i="7"/>
  <c r="Q284" i="7" s="1"/>
  <c r="L294" i="7"/>
  <c r="N294" i="7" s="1"/>
  <c r="Z306" i="7"/>
  <c r="Y306" i="7"/>
  <c r="P316" i="7"/>
  <c r="Q316" i="7" s="1"/>
  <c r="L326" i="7"/>
  <c r="N326" i="7" s="1"/>
  <c r="T334" i="7"/>
  <c r="U334" i="7" s="1"/>
  <c r="T342" i="7"/>
  <c r="U342" i="7" s="1"/>
  <c r="T350" i="7"/>
  <c r="U350" i="7" s="1"/>
  <c r="T358" i="7"/>
  <c r="V358" i="7" s="1"/>
  <c r="T366" i="7"/>
  <c r="U366" i="7" s="1"/>
  <c r="V366" i="7"/>
  <c r="T495" i="7"/>
  <c r="U495" i="7" s="1"/>
  <c r="L521" i="7"/>
  <c r="N521" i="7" s="1"/>
  <c r="T529" i="7"/>
  <c r="U529" i="7" s="1"/>
  <c r="P541" i="7"/>
  <c r="R541" i="7" s="1"/>
  <c r="Y595" i="7"/>
  <c r="Z595" i="7"/>
  <c r="T493" i="7"/>
  <c r="U493" i="7" s="1"/>
  <c r="Y579" i="7"/>
  <c r="Z579" i="7"/>
  <c r="Q376" i="7"/>
  <c r="R376" i="7"/>
  <c r="Q384" i="7"/>
  <c r="R384" i="7"/>
  <c r="M398" i="7"/>
  <c r="N398" i="7"/>
  <c r="Q408" i="7"/>
  <c r="R408" i="7"/>
  <c r="U418" i="7"/>
  <c r="V418" i="7"/>
  <c r="M430" i="7"/>
  <c r="N430" i="7"/>
  <c r="Q448" i="7"/>
  <c r="R448" i="7"/>
  <c r="U458" i="7"/>
  <c r="V458" i="7"/>
  <c r="L487" i="7"/>
  <c r="M487" i="7" s="1"/>
  <c r="P509" i="7"/>
  <c r="R509" i="7" s="1"/>
  <c r="T551" i="7"/>
  <c r="U551" i="7"/>
  <c r="V551" i="7"/>
  <c r="P624" i="7"/>
  <c r="Q624" i="7" s="1"/>
  <c r="X632" i="7"/>
  <c r="Y632" i="7" s="1"/>
  <c r="Y600" i="7"/>
  <c r="Z600" i="7"/>
  <c r="Q555" i="7"/>
  <c r="R555" i="7"/>
  <c r="Q587" i="7"/>
  <c r="R587" i="7"/>
  <c r="P600" i="7"/>
  <c r="Q600" i="7" s="1"/>
  <c r="X646" i="7"/>
  <c r="Y646" i="7" s="1"/>
  <c r="L666" i="7"/>
  <c r="N666" i="7" s="1"/>
  <c r="T674" i="7"/>
  <c r="V674" i="7" s="1"/>
  <c r="L682" i="7"/>
  <c r="M682" i="7" s="1"/>
  <c r="N682" i="7"/>
  <c r="T640" i="7"/>
  <c r="U640" i="7" s="1"/>
  <c r="X656" i="7"/>
  <c r="Z656" i="7" s="1"/>
  <c r="X672" i="7"/>
  <c r="Z672" i="7" s="1"/>
  <c r="L708" i="7"/>
  <c r="M708" i="7" s="1"/>
  <c r="N708" i="7"/>
  <c r="P799" i="7"/>
  <c r="Q799" i="7" s="1"/>
  <c r="Y761" i="7"/>
  <c r="Z761" i="7"/>
  <c r="X793" i="7"/>
  <c r="Y793" i="7" s="1"/>
  <c r="P801" i="7"/>
  <c r="Q801" i="7" s="1"/>
  <c r="L718" i="7"/>
  <c r="N718" i="7" s="1"/>
  <c r="L736" i="7"/>
  <c r="M736" i="7" s="1"/>
  <c r="L748" i="7"/>
  <c r="M748" i="7" s="1"/>
  <c r="Q773" i="7"/>
  <c r="R773" i="7"/>
  <c r="T872" i="7"/>
  <c r="V872" i="7" s="1"/>
  <c r="L845" i="7"/>
  <c r="M845" i="7" s="1"/>
  <c r="L859" i="7"/>
  <c r="M859" i="7" s="1"/>
  <c r="N894" i="7"/>
  <c r="M894" i="7"/>
  <c r="L908" i="7"/>
  <c r="M908" i="7" s="1"/>
  <c r="L884" i="7"/>
  <c r="M884" i="7" s="1"/>
  <c r="X958" i="7"/>
  <c r="Z958" i="7" s="1"/>
  <c r="L944" i="7"/>
  <c r="M944" i="7" s="1"/>
  <c r="L952" i="7"/>
  <c r="M952" i="7" s="1"/>
  <c r="T980" i="7"/>
  <c r="U980" i="7" s="1"/>
  <c r="X1007" i="7"/>
  <c r="Y1007" i="7" s="1"/>
  <c r="Q1007" i="7"/>
  <c r="R1007" i="7"/>
  <c r="Y1036" i="7"/>
  <c r="Z1036" i="7"/>
  <c r="Y1038" i="7"/>
  <c r="Z1038" i="7"/>
  <c r="R355" i="7"/>
  <c r="Q355" i="7"/>
  <c r="Y75" i="7"/>
  <c r="Z75" i="7"/>
  <c r="Y107" i="7"/>
  <c r="Z107" i="7"/>
  <c r="Y171" i="7"/>
  <c r="Z171" i="7"/>
  <c r="P216" i="7"/>
  <c r="Q216" i="7" s="1"/>
  <c r="P232" i="7"/>
  <c r="Q232" i="7" s="1"/>
  <c r="X244" i="7"/>
  <c r="Y244" i="7" s="1"/>
  <c r="P280" i="7"/>
  <c r="R280" i="7" s="1"/>
  <c r="Y585" i="7"/>
  <c r="Z585" i="7"/>
  <c r="N66" i="7"/>
  <c r="M66" i="7"/>
  <c r="N70" i="7"/>
  <c r="M70" i="7"/>
  <c r="N74" i="7"/>
  <c r="M74" i="7"/>
  <c r="N78" i="7"/>
  <c r="M78" i="7"/>
  <c r="N82" i="7"/>
  <c r="M82" i="7"/>
  <c r="N86" i="7"/>
  <c r="M86" i="7"/>
  <c r="N90" i="7"/>
  <c r="M90" i="7"/>
  <c r="N94" i="7"/>
  <c r="M94" i="7"/>
  <c r="N98" i="7"/>
  <c r="M98" i="7"/>
  <c r="N102" i="7"/>
  <c r="M102" i="7"/>
  <c r="N106" i="7"/>
  <c r="M106" i="7"/>
  <c r="N110" i="7"/>
  <c r="M110" i="7"/>
  <c r="N114" i="7"/>
  <c r="M114" i="7"/>
  <c r="N118" i="7"/>
  <c r="M118" i="7"/>
  <c r="N122" i="7"/>
  <c r="M122" i="7"/>
  <c r="N126" i="7"/>
  <c r="M126" i="7"/>
  <c r="N130" i="7"/>
  <c r="M130" i="7"/>
  <c r="N134" i="7"/>
  <c r="M134" i="7"/>
  <c r="N138" i="7"/>
  <c r="M138" i="7"/>
  <c r="N142" i="7"/>
  <c r="M142" i="7"/>
  <c r="N146" i="7"/>
  <c r="M146" i="7"/>
  <c r="N150" i="7"/>
  <c r="M150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M178" i="7"/>
  <c r="M182" i="7"/>
  <c r="N182" i="7"/>
  <c r="T220" i="7"/>
  <c r="V220" i="7" s="1"/>
  <c r="T236" i="7"/>
  <c r="U236" i="7" s="1"/>
  <c r="T252" i="7"/>
  <c r="U252" i="7" s="1"/>
  <c r="L304" i="7"/>
  <c r="N304" i="7" s="1"/>
  <c r="Y352" i="7"/>
  <c r="Z352" i="7"/>
  <c r="V522" i="7"/>
  <c r="U522" i="7"/>
  <c r="L212" i="7"/>
  <c r="N212" i="7" s="1"/>
  <c r="V223" i="7"/>
  <c r="U223" i="7"/>
  <c r="R233" i="7"/>
  <c r="Q233" i="7"/>
  <c r="L244" i="7"/>
  <c r="M244" i="7" s="1"/>
  <c r="V291" i="7"/>
  <c r="U291" i="7"/>
  <c r="N311" i="7"/>
  <c r="M311" i="7"/>
  <c r="T344" i="7"/>
  <c r="U344" i="7" s="1"/>
  <c r="L208" i="7"/>
  <c r="M208" i="7" s="1"/>
  <c r="Y593" i="7"/>
  <c r="Z593" i="7"/>
  <c r="M1050" i="7"/>
  <c r="N1050" i="7"/>
  <c r="V1043" i="7"/>
  <c r="U1043" i="7"/>
  <c r="V1039" i="7"/>
  <c r="U1039" i="7"/>
  <c r="V1035" i="7"/>
  <c r="U1035" i="7"/>
  <c r="V1031" i="7"/>
  <c r="U1031" i="7"/>
  <c r="V1023" i="7"/>
  <c r="U1023" i="7"/>
  <c r="Q1016" i="7"/>
  <c r="R1016" i="7"/>
  <c r="M1052" i="7"/>
  <c r="N1052" i="7"/>
  <c r="N1031" i="7"/>
  <c r="M1031" i="7"/>
  <c r="N1006" i="7"/>
  <c r="M1006" i="7"/>
  <c r="R1023" i="7"/>
  <c r="Q1023" i="7"/>
  <c r="N1000" i="7"/>
  <c r="M1000" i="7"/>
  <c r="N1002" i="7"/>
  <c r="M1002" i="7"/>
  <c r="M989" i="7"/>
  <c r="N989" i="7"/>
  <c r="M981" i="7"/>
  <c r="N981" i="7"/>
  <c r="M973" i="7"/>
  <c r="N973" i="7"/>
  <c r="Q991" i="7"/>
  <c r="R991" i="7"/>
  <c r="Y989" i="7"/>
  <c r="Z989" i="7"/>
  <c r="Q1012" i="7"/>
  <c r="R1012" i="7"/>
  <c r="Q973" i="7"/>
  <c r="R973" i="7"/>
  <c r="Y961" i="7"/>
  <c r="Z961" i="7"/>
  <c r="Y953" i="7"/>
  <c r="Z953" i="7"/>
  <c r="M941" i="7"/>
  <c r="N941" i="7"/>
  <c r="Y963" i="7"/>
  <c r="Z963" i="7"/>
  <c r="Q959" i="7"/>
  <c r="R959" i="7"/>
  <c r="Q951" i="7"/>
  <c r="R951" i="7"/>
  <c r="Y977" i="7"/>
  <c r="Z977" i="7"/>
  <c r="U937" i="7"/>
  <c r="V937" i="7"/>
  <c r="U933" i="7"/>
  <c r="V933" i="7"/>
  <c r="U929" i="7"/>
  <c r="V929" i="7"/>
  <c r="U925" i="7"/>
  <c r="V925" i="7"/>
  <c r="M919" i="7"/>
  <c r="N919" i="7"/>
  <c r="M903" i="7"/>
  <c r="N903" i="7"/>
  <c r="R893" i="7"/>
  <c r="Q893" i="7"/>
  <c r="Q917" i="7"/>
  <c r="R917" i="7"/>
  <c r="R895" i="7"/>
  <c r="Q895" i="7"/>
  <c r="Z879" i="7"/>
  <c r="Y879" i="7"/>
  <c r="Z875" i="7"/>
  <c r="Y875" i="7"/>
  <c r="M913" i="7"/>
  <c r="N913" i="7"/>
  <c r="Y899" i="7"/>
  <c r="Z899" i="7"/>
  <c r="V887" i="7"/>
  <c r="U887" i="7"/>
  <c r="Q911" i="7"/>
  <c r="R911" i="7"/>
  <c r="V889" i="7"/>
  <c r="U889" i="7"/>
  <c r="N865" i="7"/>
  <c r="M865" i="7"/>
  <c r="R881" i="7"/>
  <c r="Q881" i="7"/>
  <c r="Z873" i="7"/>
  <c r="Y873" i="7"/>
  <c r="M862" i="7"/>
  <c r="N862" i="7"/>
  <c r="M858" i="7"/>
  <c r="N858" i="7"/>
  <c r="M854" i="7"/>
  <c r="N854" i="7"/>
  <c r="M850" i="7"/>
  <c r="N850" i="7"/>
  <c r="M846" i="7"/>
  <c r="N846" i="7"/>
  <c r="M842" i="7"/>
  <c r="N842" i="7"/>
  <c r="M838" i="7"/>
  <c r="N838" i="7"/>
  <c r="M834" i="7"/>
  <c r="N834" i="7"/>
  <c r="M830" i="7"/>
  <c r="N830" i="7"/>
  <c r="U806" i="7"/>
  <c r="V806" i="7"/>
  <c r="N788" i="7"/>
  <c r="M788" i="7"/>
  <c r="N772" i="7"/>
  <c r="M772" i="7"/>
  <c r="N756" i="7"/>
  <c r="M756" i="7"/>
  <c r="Q818" i="7"/>
  <c r="R818" i="7"/>
  <c r="Q802" i="7"/>
  <c r="R802" i="7"/>
  <c r="R788" i="7"/>
  <c r="Q788" i="7"/>
  <c r="R772" i="7"/>
  <c r="Q772" i="7"/>
  <c r="R756" i="7"/>
  <c r="Q756" i="7"/>
  <c r="M818" i="7"/>
  <c r="N818" i="7"/>
  <c r="M802" i="7"/>
  <c r="N802" i="7"/>
  <c r="N784" i="7"/>
  <c r="M784" i="7"/>
  <c r="N768" i="7"/>
  <c r="M768" i="7"/>
  <c r="N752" i="7"/>
  <c r="M752" i="7"/>
  <c r="Q812" i="7"/>
  <c r="R812" i="7"/>
  <c r="Q796" i="7"/>
  <c r="R796" i="7"/>
  <c r="V782" i="7"/>
  <c r="U782" i="7"/>
  <c r="V766" i="7"/>
  <c r="U766" i="7"/>
  <c r="V750" i="7"/>
  <c r="U750" i="7"/>
  <c r="M747" i="7"/>
  <c r="N747" i="7"/>
  <c r="M743" i="7"/>
  <c r="N743" i="7"/>
  <c r="M739" i="7"/>
  <c r="N739" i="7"/>
  <c r="M735" i="7"/>
  <c r="N735" i="7"/>
  <c r="M727" i="7"/>
  <c r="N727" i="7"/>
  <c r="M723" i="7"/>
  <c r="N723" i="7"/>
  <c r="M719" i="7"/>
  <c r="N719" i="7"/>
  <c r="M715" i="7"/>
  <c r="N715" i="7"/>
  <c r="M703" i="7"/>
  <c r="N703" i="7"/>
  <c r="Y693" i="7"/>
  <c r="Z693" i="7"/>
  <c r="Y685" i="7"/>
  <c r="Z685" i="7"/>
  <c r="Y677" i="7"/>
  <c r="Z677" i="7"/>
  <c r="Y669" i="7"/>
  <c r="Z669" i="7"/>
  <c r="Y661" i="7"/>
  <c r="Z661" i="7"/>
  <c r="Y653" i="7"/>
  <c r="Z653" i="7"/>
  <c r="Y645" i="7"/>
  <c r="Z645" i="7"/>
  <c r="Y707" i="7"/>
  <c r="Z707" i="7"/>
  <c r="Q637" i="7"/>
  <c r="R637" i="7"/>
  <c r="Q633" i="7"/>
  <c r="R633" i="7"/>
  <c r="M701" i="7"/>
  <c r="N701" i="7"/>
  <c r="M693" i="7"/>
  <c r="N693" i="7"/>
  <c r="M685" i="7"/>
  <c r="N685" i="7"/>
  <c r="M677" i="7"/>
  <c r="N677" i="7"/>
  <c r="M669" i="7"/>
  <c r="N669" i="7"/>
  <c r="M661" i="7"/>
  <c r="N661" i="7"/>
  <c r="M653" i="7"/>
  <c r="N653" i="7"/>
  <c r="M645" i="7"/>
  <c r="N645" i="7"/>
  <c r="Y705" i="7"/>
  <c r="Z705" i="7"/>
  <c r="N621" i="7"/>
  <c r="M621" i="7"/>
  <c r="N605" i="7"/>
  <c r="M605" i="7"/>
  <c r="Q625" i="7"/>
  <c r="R625" i="7"/>
  <c r="V611" i="7"/>
  <c r="U611" i="7"/>
  <c r="Q629" i="7"/>
  <c r="R629" i="7"/>
  <c r="N609" i="7"/>
  <c r="M609" i="7"/>
  <c r="R590" i="7"/>
  <c r="Q590" i="7"/>
  <c r="R586" i="7"/>
  <c r="Q586" i="7"/>
  <c r="R582" i="7"/>
  <c r="Q582" i="7"/>
  <c r="R578" i="7"/>
  <c r="Q578" i="7"/>
  <c r="R574" i="7"/>
  <c r="Q574" i="7"/>
  <c r="R570" i="7"/>
  <c r="Q570" i="7"/>
  <c r="R566" i="7"/>
  <c r="Q566" i="7"/>
  <c r="R562" i="7"/>
  <c r="Q562" i="7"/>
  <c r="R558" i="7"/>
  <c r="Q558" i="7"/>
  <c r="R554" i="7"/>
  <c r="M625" i="7"/>
  <c r="N625" i="7"/>
  <c r="N611" i="7"/>
  <c r="M611" i="7"/>
  <c r="R548" i="7"/>
  <c r="Q548" i="7"/>
  <c r="N514" i="7"/>
  <c r="M514" i="7"/>
  <c r="N498" i="7"/>
  <c r="M498" i="7"/>
  <c r="N482" i="7"/>
  <c r="M482" i="7"/>
  <c r="N548" i="7"/>
  <c r="M548" i="7"/>
  <c r="V532" i="7"/>
  <c r="U532" i="7"/>
  <c r="V524" i="7"/>
  <c r="U524" i="7"/>
  <c r="V516" i="7"/>
  <c r="U516" i="7"/>
  <c r="Z502" i="7"/>
  <c r="Y502" i="7"/>
  <c r="Z486" i="7"/>
  <c r="Y486" i="7"/>
  <c r="Z470" i="7"/>
  <c r="Y470" i="7"/>
  <c r="R534" i="7"/>
  <c r="Q534" i="7"/>
  <c r="R500" i="7"/>
  <c r="Q500" i="7"/>
  <c r="R484" i="7"/>
  <c r="Q484" i="7"/>
  <c r="R468" i="7"/>
  <c r="Q468" i="7"/>
  <c r="N465" i="7"/>
  <c r="M465" i="7"/>
  <c r="N461" i="7"/>
  <c r="M461" i="7"/>
  <c r="N457" i="7"/>
  <c r="M457" i="7"/>
  <c r="N453" i="7"/>
  <c r="M453" i="7"/>
  <c r="N449" i="7"/>
  <c r="M449" i="7"/>
  <c r="N445" i="7"/>
  <c r="M445" i="7"/>
  <c r="N441" i="7"/>
  <c r="M441" i="7"/>
  <c r="N437" i="7"/>
  <c r="M437" i="7"/>
  <c r="N433" i="7"/>
  <c r="M433" i="7"/>
  <c r="N429" i="7"/>
  <c r="M429" i="7"/>
  <c r="N425" i="7"/>
  <c r="M425" i="7"/>
  <c r="N421" i="7"/>
  <c r="M421" i="7"/>
  <c r="N417" i="7"/>
  <c r="M417" i="7"/>
  <c r="N413" i="7"/>
  <c r="M413" i="7"/>
  <c r="N409" i="7"/>
  <c r="M409" i="7"/>
  <c r="N401" i="7"/>
  <c r="M401" i="7"/>
  <c r="N397" i="7"/>
  <c r="M397" i="7"/>
  <c r="N393" i="7"/>
  <c r="M393" i="7"/>
  <c r="N389" i="7"/>
  <c r="M389" i="7"/>
  <c r="N385" i="7"/>
  <c r="M385" i="7"/>
  <c r="N381" i="7"/>
  <c r="M381" i="7"/>
  <c r="N377" i="7"/>
  <c r="M377" i="7"/>
  <c r="N373" i="7"/>
  <c r="M373" i="7"/>
  <c r="N369" i="7"/>
  <c r="M369" i="7"/>
  <c r="V526" i="7"/>
  <c r="U526" i="7"/>
  <c r="V361" i="7"/>
  <c r="U361" i="7"/>
  <c r="V345" i="7"/>
  <c r="U345" i="7"/>
  <c r="N329" i="7"/>
  <c r="M329" i="7"/>
  <c r="N313" i="7"/>
  <c r="M313" i="7"/>
  <c r="N297" i="7"/>
  <c r="M297" i="7"/>
  <c r="N281" i="7"/>
  <c r="M281" i="7"/>
  <c r="N265" i="7"/>
  <c r="M265" i="7"/>
  <c r="N233" i="7"/>
  <c r="M233" i="7"/>
  <c r="N217" i="7"/>
  <c r="R520" i="7"/>
  <c r="Q520" i="7"/>
  <c r="Z359" i="7"/>
  <c r="Y359" i="7"/>
  <c r="Z343" i="7"/>
  <c r="Y343" i="7"/>
  <c r="R329" i="7"/>
  <c r="Q329" i="7"/>
  <c r="R313" i="7"/>
  <c r="Q313" i="7"/>
  <c r="R297" i="7"/>
  <c r="Q297" i="7"/>
  <c r="R281" i="7"/>
  <c r="Q281" i="7"/>
  <c r="R265" i="7"/>
  <c r="Q265" i="7"/>
  <c r="V492" i="7"/>
  <c r="U492" i="7"/>
  <c r="V357" i="7"/>
  <c r="U357" i="7"/>
  <c r="V341" i="7"/>
  <c r="U341" i="7"/>
  <c r="N325" i="7"/>
  <c r="M325" i="7"/>
  <c r="N309" i="7"/>
  <c r="M309" i="7"/>
  <c r="N293" i="7"/>
  <c r="N277" i="7"/>
  <c r="M277" i="7"/>
  <c r="N261" i="7"/>
  <c r="M261" i="7"/>
  <c r="N245" i="7"/>
  <c r="M245" i="7"/>
  <c r="N229" i="7"/>
  <c r="M229" i="7"/>
  <c r="N213" i="7"/>
  <c r="M213" i="7"/>
  <c r="Q67" i="7"/>
  <c r="R67" i="7"/>
  <c r="M73" i="7"/>
  <c r="N73" i="7"/>
  <c r="U77" i="7"/>
  <c r="V77" i="7"/>
  <c r="Q83" i="7"/>
  <c r="R83" i="7"/>
  <c r="M89" i="7"/>
  <c r="N89" i="7"/>
  <c r="U93" i="7"/>
  <c r="V93" i="7"/>
  <c r="Q99" i="7"/>
  <c r="R99" i="7"/>
  <c r="M105" i="7"/>
  <c r="N105" i="7"/>
  <c r="U109" i="7"/>
  <c r="V109" i="7"/>
  <c r="M121" i="7"/>
  <c r="N121" i="7"/>
  <c r="U125" i="7"/>
  <c r="V125" i="7"/>
  <c r="Q131" i="7"/>
  <c r="R131" i="7"/>
  <c r="M137" i="7"/>
  <c r="N137" i="7"/>
  <c r="U141" i="7"/>
  <c r="V141" i="7"/>
  <c r="Q147" i="7"/>
  <c r="R147" i="7"/>
  <c r="M153" i="7"/>
  <c r="N153" i="7"/>
  <c r="U157" i="7"/>
  <c r="V157" i="7"/>
  <c r="Q163" i="7"/>
  <c r="R163" i="7"/>
  <c r="M169" i="7"/>
  <c r="N169" i="7"/>
  <c r="Q179" i="7"/>
  <c r="R179" i="7"/>
  <c r="M194" i="7"/>
  <c r="N194" i="7"/>
  <c r="T203" i="7"/>
  <c r="U203" i="7" s="1"/>
  <c r="N215" i="7"/>
  <c r="M215" i="7"/>
  <c r="N247" i="7"/>
  <c r="M247" i="7"/>
  <c r="N271" i="7"/>
  <c r="M271" i="7"/>
  <c r="Z289" i="7"/>
  <c r="Y289" i="7"/>
  <c r="V335" i="7"/>
  <c r="U335" i="7"/>
  <c r="Y370" i="7"/>
  <c r="Z370" i="7"/>
  <c r="Y402" i="7"/>
  <c r="Z402" i="7"/>
  <c r="Y434" i="7"/>
  <c r="Z434" i="7"/>
  <c r="Y466" i="7"/>
  <c r="Z466" i="7"/>
  <c r="R222" i="7"/>
  <c r="Q222" i="7"/>
  <c r="R254" i="7"/>
  <c r="Q254" i="7"/>
  <c r="R270" i="7"/>
  <c r="Q270" i="7"/>
  <c r="R286" i="7"/>
  <c r="Q286" i="7"/>
  <c r="R302" i="7"/>
  <c r="Q302" i="7"/>
  <c r="R318" i="7"/>
  <c r="Q318" i="7"/>
  <c r="X513" i="7"/>
  <c r="Z513" i="7" s="1"/>
  <c r="M292" i="7"/>
  <c r="N292" i="7"/>
  <c r="Y368" i="7"/>
  <c r="Z368" i="7"/>
  <c r="Y400" i="7"/>
  <c r="Z400" i="7"/>
  <c r="Y464" i="7"/>
  <c r="Z464" i="7"/>
  <c r="M226" i="7"/>
  <c r="N226" i="7"/>
  <c r="L254" i="7"/>
  <c r="M254" i="7" s="1"/>
  <c r="Z266" i="7"/>
  <c r="Y266" i="7"/>
  <c r="P276" i="7"/>
  <c r="R276" i="7" s="1"/>
  <c r="L286" i="7"/>
  <c r="M286" i="7" s="1"/>
  <c r="Y298" i="7"/>
  <c r="P308" i="7"/>
  <c r="R308" i="7" s="1"/>
  <c r="L318" i="7"/>
  <c r="M318" i="7" s="1"/>
  <c r="Y471" i="7"/>
  <c r="Z471" i="7"/>
  <c r="Y503" i="7"/>
  <c r="Z503" i="7"/>
  <c r="R511" i="7"/>
  <c r="Q511" i="7"/>
  <c r="X521" i="7"/>
  <c r="Z521" i="7" s="1"/>
  <c r="P529" i="7"/>
  <c r="Q529" i="7" s="1"/>
  <c r="X537" i="7"/>
  <c r="Z537" i="7" s="1"/>
  <c r="P545" i="7"/>
  <c r="M485" i="7"/>
  <c r="N485" i="7"/>
  <c r="M501" i="7"/>
  <c r="N501" i="7"/>
  <c r="Y583" i="7"/>
  <c r="Z583" i="7"/>
  <c r="M372" i="7"/>
  <c r="N372" i="7"/>
  <c r="U376" i="7"/>
  <c r="V376" i="7"/>
  <c r="Q382" i="7"/>
  <c r="R382" i="7"/>
  <c r="M388" i="7"/>
  <c r="N388" i="7"/>
  <c r="U392" i="7"/>
  <c r="V392" i="7"/>
  <c r="Q398" i="7"/>
  <c r="R398" i="7"/>
  <c r="M404" i="7"/>
  <c r="N404" i="7"/>
  <c r="U408" i="7"/>
  <c r="V408" i="7"/>
  <c r="Q414" i="7"/>
  <c r="R414" i="7"/>
  <c r="M420" i="7"/>
  <c r="N420" i="7"/>
  <c r="U424" i="7"/>
  <c r="V424" i="7"/>
  <c r="Q430" i="7"/>
  <c r="R430" i="7"/>
  <c r="M436" i="7"/>
  <c r="N436" i="7"/>
  <c r="U440" i="7"/>
  <c r="V440" i="7"/>
  <c r="Q446" i="7"/>
  <c r="R446" i="7"/>
  <c r="M452" i="7"/>
  <c r="N452" i="7"/>
  <c r="U456" i="7"/>
  <c r="V456" i="7"/>
  <c r="Q462" i="7"/>
  <c r="R462" i="7"/>
  <c r="M483" i="7"/>
  <c r="N483" i="7"/>
  <c r="T491" i="7"/>
  <c r="V491" i="7" s="1"/>
  <c r="Z515" i="7"/>
  <c r="Y515" i="7"/>
  <c r="L519" i="7"/>
  <c r="M519" i="7" s="1"/>
  <c r="T527" i="7"/>
  <c r="V527" i="7" s="1"/>
  <c r="L535" i="7"/>
  <c r="M535" i="7" s="1"/>
  <c r="T543" i="7"/>
  <c r="V543" i="7" s="1"/>
  <c r="U543" i="7"/>
  <c r="X551" i="7"/>
  <c r="Y551" i="7" s="1"/>
  <c r="P604" i="7"/>
  <c r="P628" i="7"/>
  <c r="Q628" i="7" s="1"/>
  <c r="P602" i="7"/>
  <c r="Q602" i="7" s="1"/>
  <c r="U555" i="7"/>
  <c r="V555" i="7"/>
  <c r="M567" i="7"/>
  <c r="N567" i="7"/>
  <c r="U571" i="7"/>
  <c r="V571" i="7"/>
  <c r="Q577" i="7"/>
  <c r="R577" i="7"/>
  <c r="M583" i="7"/>
  <c r="N583" i="7"/>
  <c r="U587" i="7"/>
  <c r="V587" i="7"/>
  <c r="Q593" i="7"/>
  <c r="R593" i="7"/>
  <c r="Q598" i="7"/>
  <c r="R598" i="7"/>
  <c r="T614" i="7"/>
  <c r="M622" i="7"/>
  <c r="N622" i="7"/>
  <c r="T630" i="7"/>
  <c r="X650" i="7"/>
  <c r="Y650" i="7" s="1"/>
  <c r="L670" i="7"/>
  <c r="N670" i="7" s="1"/>
  <c r="T662" i="7"/>
  <c r="U662" i="7" s="1"/>
  <c r="T694" i="7"/>
  <c r="U694" i="7" s="1"/>
  <c r="V895" i="7"/>
  <c r="U895" i="7"/>
  <c r="Q919" i="7"/>
  <c r="R919" i="7"/>
  <c r="R903" i="7"/>
  <c r="N873" i="7"/>
  <c r="M873" i="7"/>
  <c r="Z869" i="7"/>
  <c r="Y869" i="7"/>
  <c r="R867" i="7"/>
  <c r="Q867" i="7"/>
  <c r="Z865" i="7"/>
  <c r="Y865" i="7"/>
  <c r="M860" i="7"/>
  <c r="N860" i="7"/>
  <c r="M856" i="7"/>
  <c r="N856" i="7"/>
  <c r="M852" i="7"/>
  <c r="N852" i="7"/>
  <c r="M848" i="7"/>
  <c r="N848" i="7"/>
  <c r="M844" i="7"/>
  <c r="N844" i="7"/>
  <c r="M840" i="7"/>
  <c r="N840" i="7"/>
  <c r="M836" i="7"/>
  <c r="N836" i="7"/>
  <c r="M832" i="7"/>
  <c r="N832" i="7"/>
  <c r="M828" i="7"/>
  <c r="N828" i="7"/>
  <c r="U814" i="7"/>
  <c r="V814" i="7"/>
  <c r="U798" i="7"/>
  <c r="V798" i="7"/>
  <c r="M780" i="7"/>
  <c r="N764" i="7"/>
  <c r="M764" i="7"/>
  <c r="Q826" i="7"/>
  <c r="R826" i="7"/>
  <c r="Q810" i="7"/>
  <c r="R810" i="7"/>
  <c r="Q794" i="7"/>
  <c r="R794" i="7"/>
  <c r="R780" i="7"/>
  <c r="Q780" i="7"/>
  <c r="R764" i="7"/>
  <c r="Q764" i="7"/>
  <c r="M826" i="7"/>
  <c r="N826" i="7"/>
  <c r="M810" i="7"/>
  <c r="N810" i="7"/>
  <c r="M794" i="7"/>
  <c r="N794" i="7"/>
  <c r="N776" i="7"/>
  <c r="M776" i="7"/>
  <c r="N760" i="7"/>
  <c r="M760" i="7"/>
  <c r="Q820" i="7"/>
  <c r="R820" i="7"/>
  <c r="Q804" i="7"/>
  <c r="R804" i="7"/>
  <c r="Q790" i="7"/>
  <c r="R790" i="7"/>
  <c r="V774" i="7"/>
  <c r="U774" i="7"/>
  <c r="U758" i="7"/>
  <c r="M749" i="7"/>
  <c r="N749" i="7"/>
  <c r="M745" i="7"/>
  <c r="N745" i="7"/>
  <c r="M741" i="7"/>
  <c r="N741" i="7"/>
  <c r="M737" i="7"/>
  <c r="N737" i="7"/>
  <c r="M733" i="7"/>
  <c r="N733" i="7"/>
  <c r="M729" i="7"/>
  <c r="N729" i="7"/>
  <c r="M725" i="7"/>
  <c r="N725" i="7"/>
  <c r="M721" i="7"/>
  <c r="N721" i="7"/>
  <c r="M717" i="7"/>
  <c r="N717" i="7"/>
  <c r="M711" i="7"/>
  <c r="N711" i="7"/>
  <c r="Y697" i="7"/>
  <c r="Z697" i="7"/>
  <c r="Y689" i="7"/>
  <c r="Z689" i="7"/>
  <c r="Y681" i="7"/>
  <c r="Z681" i="7"/>
  <c r="Y673" i="7"/>
  <c r="Z673" i="7"/>
  <c r="Y665" i="7"/>
  <c r="Z665" i="7"/>
  <c r="Y657" i="7"/>
  <c r="Z657" i="7"/>
  <c r="Y649" i="7"/>
  <c r="Z649" i="7"/>
  <c r="R641" i="7"/>
  <c r="Q641" i="7"/>
  <c r="V641" i="7"/>
  <c r="U641" i="7"/>
  <c r="Q635" i="7"/>
  <c r="R635" i="7"/>
  <c r="M709" i="7"/>
  <c r="N709" i="7"/>
  <c r="M697" i="7"/>
  <c r="N697" i="7"/>
  <c r="M689" i="7"/>
  <c r="N689" i="7"/>
  <c r="M681" i="7"/>
  <c r="N681" i="7"/>
  <c r="M673" i="7"/>
  <c r="N673" i="7"/>
  <c r="M665" i="7"/>
  <c r="N665" i="7"/>
  <c r="M657" i="7"/>
  <c r="N657" i="7"/>
  <c r="M649" i="7"/>
  <c r="N649" i="7"/>
  <c r="N639" i="7"/>
  <c r="M639" i="7"/>
  <c r="R639" i="7"/>
  <c r="Q639" i="7"/>
  <c r="N613" i="7"/>
  <c r="M613" i="7"/>
  <c r="M631" i="7"/>
  <c r="N631" i="7"/>
  <c r="V603" i="7"/>
  <c r="U603" i="7"/>
  <c r="N617" i="7"/>
  <c r="M617" i="7"/>
  <c r="N601" i="7"/>
  <c r="M601" i="7"/>
  <c r="R588" i="7"/>
  <c r="Q588" i="7"/>
  <c r="R584" i="7"/>
  <c r="Q584" i="7"/>
  <c r="R580" i="7"/>
  <c r="Q580" i="7"/>
  <c r="R576" i="7"/>
  <c r="Q576" i="7"/>
  <c r="R572" i="7"/>
  <c r="Q572" i="7"/>
  <c r="R568" i="7"/>
  <c r="Q568" i="7"/>
  <c r="R564" i="7"/>
  <c r="Q564" i="7"/>
  <c r="R560" i="7"/>
  <c r="Q560" i="7"/>
  <c r="R556" i="7"/>
  <c r="Q556" i="7"/>
  <c r="R552" i="7"/>
  <c r="Q552" i="7"/>
  <c r="U631" i="7"/>
  <c r="V631" i="7"/>
  <c r="N619" i="7"/>
  <c r="M619" i="7"/>
  <c r="N603" i="7"/>
  <c r="M603" i="7"/>
  <c r="R540" i="7"/>
  <c r="Q540" i="7"/>
  <c r="N506" i="7"/>
  <c r="M506" i="7"/>
  <c r="N490" i="7"/>
  <c r="M490" i="7"/>
  <c r="N540" i="7"/>
  <c r="M540" i="7"/>
  <c r="V528" i="7"/>
  <c r="U528" i="7"/>
  <c r="Z510" i="7"/>
  <c r="Y510" i="7"/>
  <c r="Z494" i="7"/>
  <c r="Y494" i="7"/>
  <c r="Z478" i="7"/>
  <c r="Y478" i="7"/>
  <c r="R542" i="7"/>
  <c r="Q542" i="7"/>
  <c r="R508" i="7"/>
  <c r="Q508" i="7"/>
  <c r="R492" i="7"/>
  <c r="Q492" i="7"/>
  <c r="R476" i="7"/>
  <c r="Q476" i="7"/>
  <c r="N467" i="7"/>
  <c r="M467" i="7"/>
  <c r="N463" i="7"/>
  <c r="M463" i="7"/>
  <c r="N459" i="7"/>
  <c r="M459" i="7"/>
  <c r="N455" i="7"/>
  <c r="M455" i="7"/>
  <c r="N451" i="7"/>
  <c r="M451" i="7"/>
  <c r="N447" i="7"/>
  <c r="M447" i="7"/>
  <c r="N443" i="7"/>
  <c r="M443" i="7"/>
  <c r="N439" i="7"/>
  <c r="M439" i="7"/>
  <c r="N435" i="7"/>
  <c r="M435" i="7"/>
  <c r="N431" i="7"/>
  <c r="M431" i="7"/>
  <c r="N427" i="7"/>
  <c r="M427" i="7"/>
  <c r="N423" i="7"/>
  <c r="M423" i="7"/>
  <c r="N419" i="7"/>
  <c r="M419" i="7"/>
  <c r="N415" i="7"/>
  <c r="M415" i="7"/>
  <c r="N411" i="7"/>
  <c r="M411" i="7"/>
  <c r="N407" i="7"/>
  <c r="M407" i="7"/>
  <c r="N403" i="7"/>
  <c r="M403" i="7"/>
  <c r="N399" i="7"/>
  <c r="M399" i="7"/>
  <c r="N395" i="7"/>
  <c r="M395" i="7"/>
  <c r="N391" i="7"/>
  <c r="M391" i="7"/>
  <c r="N387" i="7"/>
  <c r="M387" i="7"/>
  <c r="N383" i="7"/>
  <c r="M383" i="7"/>
  <c r="N379" i="7"/>
  <c r="M379" i="7"/>
  <c r="N371" i="7"/>
  <c r="M371" i="7"/>
  <c r="N367" i="7"/>
  <c r="M367" i="7"/>
  <c r="N512" i="7"/>
  <c r="M512" i="7"/>
  <c r="V353" i="7"/>
  <c r="U353" i="7"/>
  <c r="V337" i="7"/>
  <c r="U337" i="7"/>
  <c r="N321" i="7"/>
  <c r="M321" i="7"/>
  <c r="N305" i="7"/>
  <c r="M305" i="7"/>
  <c r="N289" i="7"/>
  <c r="M289" i="7"/>
  <c r="N273" i="7"/>
  <c r="M273" i="7"/>
  <c r="N257" i="7"/>
  <c r="M257" i="7"/>
  <c r="N241" i="7"/>
  <c r="M241" i="7"/>
  <c r="N225" i="7"/>
  <c r="M225" i="7"/>
  <c r="N538" i="7"/>
  <c r="M538" i="7"/>
  <c r="Z482" i="7"/>
  <c r="Y482" i="7"/>
  <c r="Z351" i="7"/>
  <c r="Y351" i="7"/>
  <c r="Z335" i="7"/>
  <c r="Y335" i="7"/>
  <c r="R321" i="7"/>
  <c r="Q321" i="7"/>
  <c r="R305" i="7"/>
  <c r="Q305" i="7"/>
  <c r="R289" i="7"/>
  <c r="Q289" i="7"/>
  <c r="R273" i="7"/>
  <c r="Q273" i="7"/>
  <c r="R257" i="7"/>
  <c r="Q257" i="7"/>
  <c r="V518" i="7"/>
  <c r="U518" i="7"/>
  <c r="V365" i="7"/>
  <c r="U365" i="7"/>
  <c r="V349" i="7"/>
  <c r="U349" i="7"/>
  <c r="V333" i="7"/>
  <c r="U333" i="7"/>
  <c r="N317" i="7"/>
  <c r="M317" i="7"/>
  <c r="N301" i="7"/>
  <c r="M301" i="7"/>
  <c r="N285" i="7"/>
  <c r="M285" i="7"/>
  <c r="N269" i="7"/>
  <c r="M269" i="7"/>
  <c r="N253" i="7"/>
  <c r="M253" i="7"/>
  <c r="N237" i="7"/>
  <c r="M237" i="7"/>
  <c r="N221" i="7"/>
  <c r="M221" i="7"/>
  <c r="M65" i="7"/>
  <c r="N65" i="7"/>
  <c r="U69" i="7"/>
  <c r="V69" i="7"/>
  <c r="Q75" i="7"/>
  <c r="R75" i="7"/>
  <c r="M81" i="7"/>
  <c r="N81" i="7"/>
  <c r="U85" i="7"/>
  <c r="V85" i="7"/>
  <c r="Q91" i="7"/>
  <c r="R91" i="7"/>
  <c r="M97" i="7"/>
  <c r="N97" i="7"/>
  <c r="U101" i="7"/>
  <c r="V101" i="7"/>
  <c r="Q107" i="7"/>
  <c r="R107" i="7"/>
  <c r="M113" i="7"/>
  <c r="N113" i="7"/>
  <c r="U117" i="7"/>
  <c r="V117" i="7"/>
  <c r="Q123" i="7"/>
  <c r="R123" i="7"/>
  <c r="M129" i="7"/>
  <c r="N129" i="7"/>
  <c r="U133" i="7"/>
  <c r="V133" i="7"/>
  <c r="Q139" i="7"/>
  <c r="R139" i="7"/>
  <c r="M145" i="7"/>
  <c r="N145" i="7"/>
  <c r="U149" i="7"/>
  <c r="V149" i="7"/>
  <c r="Q155" i="7"/>
  <c r="R155" i="7"/>
  <c r="M161" i="7"/>
  <c r="N161" i="7"/>
  <c r="U165" i="7"/>
  <c r="V165" i="7"/>
  <c r="Q171" i="7"/>
  <c r="R171" i="7"/>
  <c r="M177" i="7"/>
  <c r="N177" i="7"/>
  <c r="U181" i="7"/>
  <c r="V181" i="7"/>
  <c r="X201" i="7"/>
  <c r="Z201" i="7" s="1"/>
  <c r="L211" i="7"/>
  <c r="N211" i="7" s="1"/>
  <c r="N231" i="7"/>
  <c r="M231" i="7"/>
  <c r="L256" i="7"/>
  <c r="N256" i="7" s="1"/>
  <c r="X288" i="7"/>
  <c r="Z288" i="7" s="1"/>
  <c r="V315" i="7"/>
  <c r="U315" i="7"/>
  <c r="Z339" i="7"/>
  <c r="Y339" i="7"/>
  <c r="Y386" i="7"/>
  <c r="Z386" i="7"/>
  <c r="Y418" i="7"/>
  <c r="Z418" i="7"/>
  <c r="Y450" i="7"/>
  <c r="Z450" i="7"/>
  <c r="Z532" i="7"/>
  <c r="Y532" i="7"/>
  <c r="Z238" i="7"/>
  <c r="Y238" i="7"/>
  <c r="Y262" i="7"/>
  <c r="Z262" i="7"/>
  <c r="Y278" i="7"/>
  <c r="Z278" i="7"/>
  <c r="Y294" i="7"/>
  <c r="Z294" i="7"/>
  <c r="Y310" i="7"/>
  <c r="Z310" i="7"/>
  <c r="Y326" i="7"/>
  <c r="Z326" i="7"/>
  <c r="M260" i="7"/>
  <c r="N260" i="7"/>
  <c r="M324" i="7"/>
  <c r="N324" i="7"/>
  <c r="Y384" i="7"/>
  <c r="Z384" i="7"/>
  <c r="Y416" i="7"/>
  <c r="Z416" i="7"/>
  <c r="Y448" i="7"/>
  <c r="Z448" i="7"/>
  <c r="L222" i="7"/>
  <c r="M222" i="7" s="1"/>
  <c r="M242" i="7"/>
  <c r="N242" i="7"/>
  <c r="M258" i="7"/>
  <c r="N258" i="7"/>
  <c r="T266" i="7"/>
  <c r="V266" i="7" s="1"/>
  <c r="Q282" i="7"/>
  <c r="R282" i="7"/>
  <c r="M290" i="7"/>
  <c r="N290" i="7"/>
  <c r="T298" i="7"/>
  <c r="U298" i="7" s="1"/>
  <c r="Q314" i="7"/>
  <c r="R314" i="7"/>
  <c r="M322" i="7"/>
  <c r="N322" i="7"/>
  <c r="T471" i="7"/>
  <c r="U471" i="7"/>
  <c r="V471" i="7"/>
  <c r="T503" i="7"/>
  <c r="U503" i="7" s="1"/>
  <c r="T517" i="7"/>
  <c r="U517" i="7" s="1"/>
  <c r="V517" i="7"/>
  <c r="L525" i="7"/>
  <c r="N525" i="7" s="1"/>
  <c r="T533" i="7"/>
  <c r="U533" i="7" s="1"/>
  <c r="L541" i="7"/>
  <c r="M541" i="7" s="1"/>
  <c r="M469" i="7"/>
  <c r="N469" i="7"/>
  <c r="P495" i="7"/>
  <c r="R495" i="7" s="1"/>
  <c r="Y567" i="7"/>
  <c r="Z567" i="7"/>
  <c r="U368" i="7"/>
  <c r="V368" i="7"/>
  <c r="Q374" i="7"/>
  <c r="R374" i="7"/>
  <c r="M380" i="7"/>
  <c r="N380" i="7"/>
  <c r="Q390" i="7"/>
  <c r="R390" i="7"/>
  <c r="M396" i="7"/>
  <c r="N396" i="7"/>
  <c r="U400" i="7"/>
  <c r="V400" i="7"/>
  <c r="Q406" i="7"/>
  <c r="R406" i="7"/>
  <c r="M412" i="7"/>
  <c r="N412" i="7"/>
  <c r="U416" i="7"/>
  <c r="V416" i="7"/>
  <c r="Q422" i="7"/>
  <c r="R422" i="7"/>
  <c r="U432" i="7"/>
  <c r="V432" i="7"/>
  <c r="Q438" i="7"/>
  <c r="R438" i="7"/>
  <c r="M444" i="7"/>
  <c r="N444" i="7"/>
  <c r="U448" i="7"/>
  <c r="V448" i="7"/>
  <c r="Q454" i="7"/>
  <c r="R454" i="7"/>
  <c r="M460" i="7"/>
  <c r="N460" i="7"/>
  <c r="U464" i="7"/>
  <c r="V464" i="7"/>
  <c r="L479" i="7"/>
  <c r="M479" i="7" s="1"/>
  <c r="Z491" i="7"/>
  <c r="Y491" i="7"/>
  <c r="Q507" i="7"/>
  <c r="R507" i="7"/>
  <c r="P523" i="7"/>
  <c r="Q523" i="7" s="1"/>
  <c r="X531" i="7"/>
  <c r="Z531" i="7" s="1"/>
  <c r="P539" i="7"/>
  <c r="Q539" i="7" s="1"/>
  <c r="X547" i="7"/>
  <c r="Y547" i="7" s="1"/>
  <c r="T620" i="7"/>
  <c r="V620" i="7" s="1"/>
  <c r="U620" i="7"/>
  <c r="L624" i="7"/>
  <c r="N624" i="7" s="1"/>
  <c r="T632" i="7"/>
  <c r="U632" i="7" s="1"/>
  <c r="P618" i="7"/>
  <c r="R618" i="7" s="1"/>
  <c r="M559" i="7"/>
  <c r="N559" i="7"/>
  <c r="U563" i="7"/>
  <c r="V563" i="7"/>
  <c r="Q569" i="7"/>
  <c r="R569" i="7"/>
  <c r="M575" i="7"/>
  <c r="N575" i="7"/>
  <c r="U579" i="7"/>
  <c r="V579" i="7"/>
  <c r="Q585" i="7"/>
  <c r="R585" i="7"/>
  <c r="M591" i="7"/>
  <c r="N591" i="7"/>
  <c r="U595" i="7"/>
  <c r="V595" i="7"/>
  <c r="P608" i="7"/>
  <c r="R608" i="7" s="1"/>
  <c r="X620" i="7"/>
  <c r="Y620" i="7" s="1"/>
  <c r="P626" i="7"/>
  <c r="Q626" i="7" s="1"/>
  <c r="T646" i="7"/>
  <c r="U646" i="7" s="1"/>
  <c r="L654" i="7"/>
  <c r="N654" i="7" s="1"/>
  <c r="T678" i="7"/>
  <c r="V678" i="7" s="1"/>
  <c r="L686" i="7"/>
  <c r="M686" i="7" s="1"/>
  <c r="L702" i="7"/>
  <c r="M702" i="7" s="1"/>
  <c r="T710" i="7"/>
  <c r="V710" i="7" s="1"/>
  <c r="L636" i="7"/>
  <c r="M636" i="7" s="1"/>
  <c r="L648" i="7"/>
  <c r="M648" i="7" s="1"/>
  <c r="T656" i="7"/>
  <c r="U656" i="7" s="1"/>
  <c r="L664" i="7"/>
  <c r="N664" i="7" s="1"/>
  <c r="P779" i="7"/>
  <c r="Q779" i="7" s="1"/>
  <c r="Y759" i="7"/>
  <c r="Z759" i="7"/>
  <c r="Y775" i="7"/>
  <c r="Z775" i="7"/>
  <c r="M757" i="7"/>
  <c r="N757" i="7"/>
  <c r="X771" i="7"/>
  <c r="Z771" i="7" s="1"/>
  <c r="M781" i="7"/>
  <c r="N781" i="7"/>
  <c r="Z878" i="7"/>
  <c r="Y878" i="7"/>
  <c r="N880" i="7"/>
  <c r="M880" i="7"/>
  <c r="Y894" i="7"/>
  <c r="Z894" i="7"/>
  <c r="X943" i="7"/>
  <c r="Y943" i="7" s="1"/>
  <c r="Y1009" i="7"/>
  <c r="Z1009" i="7"/>
  <c r="Z1017" i="7"/>
  <c r="Y1017" i="7"/>
  <c r="N1019" i="7"/>
  <c r="M1019" i="7"/>
  <c r="Y1040" i="7"/>
  <c r="Z1040" i="7"/>
  <c r="Y1042" i="7"/>
  <c r="Z1042" i="7"/>
  <c r="M1036" i="7"/>
  <c r="N1036" i="7"/>
  <c r="U1040" i="7"/>
  <c r="V1040" i="7"/>
  <c r="Q258" i="7"/>
  <c r="R258" i="7"/>
  <c r="T606" i="7"/>
  <c r="V606" i="7" s="1"/>
  <c r="U606" i="7"/>
  <c r="T706" i="7"/>
  <c r="U706" i="7" s="1"/>
  <c r="T684" i="7"/>
  <c r="V684" i="7" s="1"/>
  <c r="U684" i="7"/>
  <c r="T763" i="7"/>
  <c r="U763" i="7" s="1"/>
  <c r="T803" i="7"/>
  <c r="U803" i="7" s="1"/>
  <c r="V803" i="7"/>
  <c r="M759" i="7"/>
  <c r="N759" i="7"/>
  <c r="L714" i="7"/>
  <c r="M714" i="7" s="1"/>
  <c r="T870" i="7"/>
  <c r="V870" i="7" s="1"/>
  <c r="L835" i="7"/>
  <c r="M835" i="7" s="1"/>
  <c r="L857" i="7"/>
  <c r="N857" i="7" s="1"/>
  <c r="L910" i="7"/>
  <c r="M910" i="7" s="1"/>
  <c r="T892" i="7"/>
  <c r="V892" i="7" s="1"/>
  <c r="T954" i="7"/>
  <c r="U954" i="7" s="1"/>
  <c r="P974" i="7"/>
  <c r="R974" i="7" s="1"/>
  <c r="X982" i="7"/>
  <c r="Y982" i="7" s="1"/>
  <c r="Q1001" i="7"/>
  <c r="R1001" i="7"/>
  <c r="M1024" i="7"/>
  <c r="N1024" i="7"/>
  <c r="Q1040" i="7"/>
  <c r="R1040" i="7"/>
  <c r="Y184" i="7"/>
  <c r="Z184" i="7"/>
  <c r="Q205" i="7"/>
  <c r="R205" i="7"/>
  <c r="U188" i="7"/>
  <c r="V188" i="7"/>
  <c r="V187" i="7"/>
  <c r="U187" i="7"/>
  <c r="U204" i="7"/>
  <c r="V204" i="7"/>
  <c r="U296" i="7"/>
  <c r="V296" i="7"/>
  <c r="U183" i="7"/>
  <c r="V183" i="7"/>
  <c r="Z881" i="7"/>
  <c r="Y881" i="7"/>
  <c r="R195" i="7"/>
  <c r="Q195" i="7"/>
  <c r="Y211" i="7"/>
  <c r="Z211" i="7"/>
  <c r="N320" i="7"/>
  <c r="M320" i="7"/>
  <c r="U222" i="7"/>
  <c r="V222" i="7"/>
  <c r="U310" i="7"/>
  <c r="V310" i="7"/>
  <c r="Q292" i="7"/>
  <c r="R292" i="7"/>
  <c r="V324" i="7"/>
  <c r="U324" i="7"/>
  <c r="U258" i="7"/>
  <c r="V258" i="7"/>
  <c r="U322" i="7"/>
  <c r="V322" i="7"/>
  <c r="Q338" i="7"/>
  <c r="R338" i="7"/>
  <c r="Q354" i="7"/>
  <c r="R354" i="7"/>
  <c r="U479" i="7"/>
  <c r="V479" i="7"/>
  <c r="Q469" i="7"/>
  <c r="R469" i="7"/>
  <c r="Y509" i="7"/>
  <c r="Z509" i="7"/>
  <c r="Z527" i="7"/>
  <c r="Y527" i="7"/>
  <c r="N620" i="7"/>
  <c r="M620" i="7"/>
  <c r="M549" i="7"/>
  <c r="N549" i="7"/>
  <c r="Z606" i="7"/>
  <c r="Y606" i="7"/>
  <c r="M642" i="7"/>
  <c r="N642" i="7"/>
  <c r="M658" i="7"/>
  <c r="N658" i="7"/>
  <c r="M674" i="7"/>
  <c r="N674" i="7"/>
  <c r="M690" i="7"/>
  <c r="N690" i="7"/>
  <c r="M706" i="7"/>
  <c r="N706" i="7"/>
  <c r="M638" i="7"/>
  <c r="N638" i="7"/>
  <c r="Q656" i="7"/>
  <c r="R656" i="7"/>
  <c r="M672" i="7"/>
  <c r="N672" i="7"/>
  <c r="U680" i="7"/>
  <c r="V680" i="7"/>
  <c r="M688" i="7"/>
  <c r="N688" i="7"/>
  <c r="U696" i="7"/>
  <c r="V696" i="7"/>
  <c r="M704" i="7"/>
  <c r="N704" i="7"/>
  <c r="U712" i="7"/>
  <c r="V712" i="7"/>
  <c r="Y763" i="7"/>
  <c r="Z763" i="7"/>
  <c r="Q787" i="7"/>
  <c r="R787" i="7"/>
  <c r="M799" i="7"/>
  <c r="N799" i="7"/>
  <c r="U807" i="7"/>
  <c r="V807" i="7"/>
  <c r="M815" i="7"/>
  <c r="N815" i="7"/>
  <c r="N791" i="7"/>
  <c r="M791" i="7"/>
  <c r="U793" i="7"/>
  <c r="V793" i="7"/>
  <c r="U809" i="7"/>
  <c r="V809" i="7"/>
  <c r="M817" i="7"/>
  <c r="N817" i="7"/>
  <c r="U825" i="7"/>
  <c r="V825" i="7"/>
  <c r="Y872" i="7"/>
  <c r="Z872" i="7"/>
  <c r="Y831" i="7"/>
  <c r="Z831" i="7"/>
  <c r="Y853" i="7"/>
  <c r="Z853" i="7"/>
  <c r="V868" i="7"/>
  <c r="U868" i="7"/>
  <c r="Q888" i="7"/>
  <c r="R888" i="7"/>
  <c r="Q954" i="7"/>
  <c r="R954" i="7"/>
  <c r="Y962" i="7"/>
  <c r="Z962" i="7"/>
  <c r="R970" i="7"/>
  <c r="Q970" i="7"/>
  <c r="M924" i="7"/>
  <c r="N924" i="7"/>
  <c r="M928" i="7"/>
  <c r="N928" i="7"/>
  <c r="M932" i="7"/>
  <c r="N932" i="7"/>
  <c r="M936" i="7"/>
  <c r="N936" i="7"/>
  <c r="Q997" i="7"/>
  <c r="R997" i="7"/>
  <c r="U1003" i="7"/>
  <c r="V1003" i="7"/>
  <c r="Z999" i="7"/>
  <c r="Y999" i="7"/>
  <c r="Q1030" i="7"/>
  <c r="R1030" i="7"/>
  <c r="V1047" i="7"/>
  <c r="U1047" i="7"/>
  <c r="N1055" i="7"/>
  <c r="M1055" i="7"/>
  <c r="Z1057" i="7"/>
  <c r="Y1057" i="7"/>
  <c r="M360" i="7"/>
  <c r="N360" i="7"/>
  <c r="U211" i="7"/>
  <c r="V211" i="7"/>
  <c r="Y182" i="7"/>
  <c r="Z182" i="7"/>
  <c r="M188" i="7"/>
  <c r="N188" i="7"/>
  <c r="V195" i="7"/>
  <c r="U195" i="7"/>
  <c r="U264" i="7"/>
  <c r="V264" i="7"/>
  <c r="N328" i="7"/>
  <c r="M328" i="7"/>
  <c r="U196" i="7"/>
  <c r="V196" i="7"/>
  <c r="Q187" i="7"/>
  <c r="R187" i="7"/>
  <c r="Y207" i="7"/>
  <c r="Z207" i="7"/>
  <c r="U238" i="7"/>
  <c r="V238" i="7"/>
  <c r="U254" i="7"/>
  <c r="V254" i="7"/>
  <c r="U318" i="7"/>
  <c r="V318" i="7"/>
  <c r="N513" i="7"/>
  <c r="M513" i="7"/>
  <c r="Y268" i="7"/>
  <c r="Z268" i="7"/>
  <c r="Q324" i="7"/>
  <c r="R324" i="7"/>
  <c r="U242" i="7"/>
  <c r="V242" i="7"/>
  <c r="R479" i="7"/>
  <c r="Q479" i="7"/>
  <c r="U523" i="7"/>
  <c r="V523" i="7"/>
  <c r="U604" i="7"/>
  <c r="V604" i="7"/>
  <c r="Q549" i="7"/>
  <c r="R549" i="7"/>
  <c r="Z614" i="7"/>
  <c r="Y614" i="7"/>
  <c r="Q634" i="7"/>
  <c r="R634" i="7"/>
  <c r="Y642" i="7"/>
  <c r="Z642" i="7"/>
  <c r="Y658" i="7"/>
  <c r="Z658" i="7"/>
  <c r="Y674" i="7"/>
  <c r="Z674" i="7"/>
  <c r="Y690" i="7"/>
  <c r="Z690" i="7"/>
  <c r="Y706" i="7"/>
  <c r="Z706" i="7"/>
  <c r="U648" i="7"/>
  <c r="V648" i="7"/>
  <c r="U664" i="7"/>
  <c r="V664" i="7"/>
  <c r="N779" i="7"/>
  <c r="M779" i="7"/>
  <c r="Q716" i="7"/>
  <c r="R716" i="7"/>
  <c r="Q720" i="7"/>
  <c r="R720" i="7"/>
  <c r="Q724" i="7"/>
  <c r="R724" i="7"/>
  <c r="Q728" i="7"/>
  <c r="R728" i="7"/>
  <c r="Q732" i="7"/>
  <c r="R732" i="7"/>
  <c r="Q736" i="7"/>
  <c r="R736" i="7"/>
  <c r="Q740" i="7"/>
  <c r="R740" i="7"/>
  <c r="Q744" i="7"/>
  <c r="R744" i="7"/>
  <c r="Q748" i="7"/>
  <c r="R748" i="7"/>
  <c r="V767" i="7"/>
  <c r="U767" i="7"/>
  <c r="U789" i="7"/>
  <c r="V789" i="7"/>
  <c r="U898" i="7"/>
  <c r="V898" i="7"/>
  <c r="M906" i="7"/>
  <c r="N906" i="7"/>
  <c r="U914" i="7"/>
  <c r="V914" i="7"/>
  <c r="Y884" i="7"/>
  <c r="Z884" i="7"/>
  <c r="U882" i="7"/>
  <c r="V882" i="7"/>
  <c r="Y900" i="7"/>
  <c r="Z900" i="7"/>
  <c r="Q908" i="7"/>
  <c r="R908" i="7"/>
  <c r="Y916" i="7"/>
  <c r="Z916" i="7"/>
  <c r="Q943" i="7"/>
  <c r="R943" i="7"/>
  <c r="V974" i="7"/>
  <c r="U974" i="7"/>
  <c r="Q924" i="7"/>
  <c r="R924" i="7"/>
  <c r="Q928" i="7"/>
  <c r="R928" i="7"/>
  <c r="Q932" i="7"/>
  <c r="R932" i="7"/>
  <c r="Q936" i="7"/>
  <c r="R936" i="7"/>
  <c r="Y945" i="7"/>
  <c r="Z945" i="7"/>
  <c r="Y952" i="7"/>
  <c r="Z952" i="7"/>
  <c r="R960" i="7"/>
  <c r="Q960" i="7"/>
  <c r="M968" i="7"/>
  <c r="N968" i="7"/>
  <c r="U976" i="7"/>
  <c r="V976" i="7"/>
  <c r="M984" i="7"/>
  <c r="N984" i="7"/>
  <c r="U992" i="7"/>
  <c r="V992" i="7"/>
  <c r="Q978" i="7"/>
  <c r="R978" i="7"/>
  <c r="Y986" i="7"/>
  <c r="Z986" i="7"/>
  <c r="Q994" i="7"/>
  <c r="R994" i="7"/>
  <c r="U1028" i="7"/>
  <c r="V1028" i="7"/>
  <c r="U189" i="7"/>
  <c r="V189" i="7"/>
  <c r="Q209" i="7"/>
  <c r="R209" i="7"/>
  <c r="N183" i="7"/>
  <c r="M183" i="7"/>
  <c r="Y202" i="7"/>
  <c r="Z202" i="7"/>
  <c r="Q264" i="7"/>
  <c r="R264" i="7"/>
  <c r="V193" i="7"/>
  <c r="U193" i="7"/>
  <c r="M205" i="7"/>
  <c r="N205" i="7"/>
  <c r="U262" i="7"/>
  <c r="V262" i="7"/>
  <c r="U294" i="7"/>
  <c r="V294" i="7"/>
  <c r="U326" i="7"/>
  <c r="V326" i="7"/>
  <c r="V260" i="7"/>
  <c r="U260" i="7"/>
  <c r="Y292" i="7"/>
  <c r="Z292" i="7"/>
  <c r="Y308" i="7"/>
  <c r="Z308" i="7"/>
  <c r="Q473" i="7"/>
  <c r="R473" i="7"/>
  <c r="U282" i="7"/>
  <c r="V282" i="7"/>
  <c r="Q330" i="7"/>
  <c r="R330" i="7"/>
  <c r="Q346" i="7"/>
  <c r="R346" i="7"/>
  <c r="Q362" i="7"/>
  <c r="R362" i="7"/>
  <c r="Q485" i="7"/>
  <c r="R485" i="7"/>
  <c r="M515" i="7"/>
  <c r="N515" i="7"/>
  <c r="Q535" i="7"/>
  <c r="R535" i="7"/>
  <c r="Q632" i="7"/>
  <c r="R632" i="7"/>
  <c r="M553" i="7"/>
  <c r="N553" i="7"/>
  <c r="Z622" i="7"/>
  <c r="Y622" i="7"/>
  <c r="U634" i="7"/>
  <c r="V634" i="7"/>
  <c r="U642" i="7"/>
  <c r="V642" i="7"/>
  <c r="Y654" i="7"/>
  <c r="Z654" i="7"/>
  <c r="Y670" i="7"/>
  <c r="Z670" i="7"/>
  <c r="Y686" i="7"/>
  <c r="Z686" i="7"/>
  <c r="Y702" i="7"/>
  <c r="Z702" i="7"/>
  <c r="V638" i="7"/>
  <c r="U638" i="7"/>
  <c r="M652" i="7"/>
  <c r="N652" i="7"/>
  <c r="M668" i="7"/>
  <c r="N668" i="7"/>
  <c r="Q676" i="7"/>
  <c r="R676" i="7"/>
  <c r="Q692" i="7"/>
  <c r="R692" i="7"/>
  <c r="Y700" i="7"/>
  <c r="Z700" i="7"/>
  <c r="Q708" i="7"/>
  <c r="R708" i="7"/>
  <c r="Q763" i="7"/>
  <c r="R763" i="7"/>
  <c r="Y779" i="7"/>
  <c r="Z779" i="7"/>
  <c r="Y795" i="7"/>
  <c r="Z795" i="7"/>
  <c r="Q803" i="7"/>
  <c r="R803" i="7"/>
  <c r="Y811" i="7"/>
  <c r="Z811" i="7"/>
  <c r="Q819" i="7"/>
  <c r="R819" i="7"/>
  <c r="V791" i="7"/>
  <c r="U791" i="7"/>
  <c r="Y797" i="7"/>
  <c r="Z797" i="7"/>
  <c r="Q805" i="7"/>
  <c r="R805" i="7"/>
  <c r="Y813" i="7"/>
  <c r="Z813" i="7"/>
  <c r="Q821" i="7"/>
  <c r="R821" i="7"/>
  <c r="Z765" i="7"/>
  <c r="Y765" i="7"/>
  <c r="R789" i="7"/>
  <c r="Q789" i="7"/>
  <c r="Q827" i="7"/>
  <c r="R827" i="7"/>
  <c r="Q831" i="7"/>
  <c r="R831" i="7"/>
  <c r="Q835" i="7"/>
  <c r="R835" i="7"/>
  <c r="Q839" i="7"/>
  <c r="R839" i="7"/>
  <c r="Q843" i="7"/>
  <c r="R843" i="7"/>
  <c r="Q847" i="7"/>
  <c r="R847" i="7"/>
  <c r="Q851" i="7"/>
  <c r="R851" i="7"/>
  <c r="Q855" i="7"/>
  <c r="R855" i="7"/>
  <c r="Q859" i="7"/>
  <c r="R859" i="7"/>
  <c r="U866" i="7"/>
  <c r="V866" i="7"/>
  <c r="Z888" i="7"/>
  <c r="Y888" i="7"/>
  <c r="Y954" i="7"/>
  <c r="Z954" i="7"/>
  <c r="R962" i="7"/>
  <c r="Q962" i="7"/>
  <c r="M945" i="7"/>
  <c r="N945" i="7"/>
  <c r="U940" i="7"/>
  <c r="V940" i="7"/>
  <c r="Y997" i="7"/>
  <c r="Z997" i="7"/>
  <c r="M1003" i="7"/>
  <c r="N1003" i="7"/>
  <c r="R1013" i="7"/>
  <c r="Q1013" i="7"/>
  <c r="N1047" i="7"/>
  <c r="M1047" i="7"/>
  <c r="V1055" i="7"/>
  <c r="U1055" i="7"/>
  <c r="Z1049" i="7"/>
  <c r="Y1049" i="7"/>
  <c r="R1057" i="7"/>
  <c r="Q1057" i="7"/>
  <c r="U184" i="7"/>
  <c r="V184" i="7"/>
  <c r="Q194" i="7"/>
  <c r="R194" i="7"/>
  <c r="U328" i="7"/>
  <c r="V328" i="7"/>
  <c r="Z594" i="7"/>
  <c r="Y594" i="7"/>
  <c r="U185" i="7"/>
  <c r="V185" i="7"/>
  <c r="N197" i="7"/>
  <c r="M197" i="7"/>
  <c r="U209" i="7"/>
  <c r="V209" i="7"/>
  <c r="U270" i="7"/>
  <c r="V270" i="7"/>
  <c r="Q334" i="7"/>
  <c r="R334" i="7"/>
  <c r="Q260" i="7"/>
  <c r="R260" i="7"/>
  <c r="V292" i="7"/>
  <c r="U292" i="7"/>
  <c r="Y316" i="7"/>
  <c r="Z316" i="7"/>
  <c r="Q340" i="7"/>
  <c r="R340" i="7"/>
  <c r="U226" i="7"/>
  <c r="V226" i="7"/>
  <c r="U511" i="7"/>
  <c r="V511" i="7"/>
  <c r="U507" i="7"/>
  <c r="V507" i="7"/>
  <c r="N612" i="7"/>
  <c r="M612" i="7"/>
  <c r="R610" i="7"/>
  <c r="Q610" i="7"/>
  <c r="M632" i="7"/>
  <c r="N632" i="7"/>
  <c r="U622" i="7"/>
  <c r="V622" i="7"/>
  <c r="Y636" i="7"/>
  <c r="Z636" i="7"/>
  <c r="M646" i="7"/>
  <c r="N646" i="7"/>
  <c r="M662" i="7"/>
  <c r="N662" i="7"/>
  <c r="M678" i="7"/>
  <c r="N678" i="7"/>
  <c r="M694" i="7"/>
  <c r="N694" i="7"/>
  <c r="M710" i="7"/>
  <c r="N710" i="7"/>
  <c r="Q644" i="7"/>
  <c r="R644" i="7"/>
  <c r="Q660" i="7"/>
  <c r="R660" i="7"/>
  <c r="Q672" i="7"/>
  <c r="R672" i="7"/>
  <c r="U779" i="7"/>
  <c r="V779" i="7"/>
  <c r="Y777" i="7"/>
  <c r="Z777" i="7"/>
  <c r="Y714" i="7"/>
  <c r="Z714" i="7"/>
  <c r="Y718" i="7"/>
  <c r="Z718" i="7"/>
  <c r="Y722" i="7"/>
  <c r="Z722" i="7"/>
  <c r="Y726" i="7"/>
  <c r="Z726" i="7"/>
  <c r="Y730" i="7"/>
  <c r="Z730" i="7"/>
  <c r="Y734" i="7"/>
  <c r="Z734" i="7"/>
  <c r="Y738" i="7"/>
  <c r="Z738" i="7"/>
  <c r="Y742" i="7"/>
  <c r="Z742" i="7"/>
  <c r="Y746" i="7"/>
  <c r="Z746" i="7"/>
  <c r="Z757" i="7"/>
  <c r="Y757" i="7"/>
  <c r="N864" i="7"/>
  <c r="M864" i="7"/>
  <c r="U829" i="7"/>
  <c r="V829" i="7"/>
  <c r="U833" i="7"/>
  <c r="V833" i="7"/>
  <c r="U837" i="7"/>
  <c r="V837" i="7"/>
  <c r="U841" i="7"/>
  <c r="V841" i="7"/>
  <c r="U845" i="7"/>
  <c r="V845" i="7"/>
  <c r="U849" i="7"/>
  <c r="V849" i="7"/>
  <c r="U853" i="7"/>
  <c r="V853" i="7"/>
  <c r="U857" i="7"/>
  <c r="V857" i="7"/>
  <c r="U861" i="7"/>
  <c r="V861" i="7"/>
  <c r="Y902" i="7"/>
  <c r="Z902" i="7"/>
  <c r="Q910" i="7"/>
  <c r="R910" i="7"/>
  <c r="Y918" i="7"/>
  <c r="Z918" i="7"/>
  <c r="M882" i="7"/>
  <c r="N882" i="7"/>
  <c r="Q900" i="7"/>
  <c r="R900" i="7"/>
  <c r="Q916" i="7"/>
  <c r="R916" i="7"/>
  <c r="U888" i="7"/>
  <c r="V888" i="7"/>
  <c r="N974" i="7"/>
  <c r="M974" i="7"/>
  <c r="Y926" i="7"/>
  <c r="Z926" i="7"/>
  <c r="Y932" i="7"/>
  <c r="Z932" i="7"/>
  <c r="Y936" i="7"/>
  <c r="Z936" i="7"/>
  <c r="U948" i="7"/>
  <c r="V948" i="7"/>
  <c r="M956" i="7"/>
  <c r="N956" i="7"/>
  <c r="U945" i="7"/>
  <c r="V945" i="7"/>
  <c r="V968" i="7"/>
  <c r="U968" i="7"/>
  <c r="M976" i="7"/>
  <c r="N976" i="7"/>
  <c r="U984" i="7"/>
  <c r="V984" i="7"/>
  <c r="V982" i="7"/>
  <c r="U982" i="7"/>
  <c r="M990" i="7"/>
  <c r="N990" i="7"/>
  <c r="N1005" i="7"/>
  <c r="M1005" i="7"/>
  <c r="P658" i="7"/>
  <c r="R658" i="7" s="1"/>
  <c r="X666" i="7"/>
  <c r="Y666" i="7" s="1"/>
  <c r="P674" i="7"/>
  <c r="Q674" i="7" s="1"/>
  <c r="P690" i="7"/>
  <c r="Q690" i="7" s="1"/>
  <c r="X698" i="7"/>
  <c r="Z698" i="7" s="1"/>
  <c r="P706" i="7"/>
  <c r="Q706" i="7" s="1"/>
  <c r="L634" i="7"/>
  <c r="M634" i="7" s="1"/>
  <c r="X644" i="7"/>
  <c r="Y644" i="7" s="1"/>
  <c r="P652" i="7"/>
  <c r="R652" i="7" s="1"/>
  <c r="X660" i="7"/>
  <c r="Y660" i="7" s="1"/>
  <c r="P668" i="7"/>
  <c r="Q668" i="7" s="1"/>
  <c r="Y751" i="7"/>
  <c r="Z751" i="7"/>
  <c r="Y767" i="7"/>
  <c r="Z767" i="7"/>
  <c r="Y783" i="7"/>
  <c r="Z783" i="7"/>
  <c r="M765" i="7"/>
  <c r="N765" i="7"/>
  <c r="M773" i="7"/>
  <c r="N773" i="7"/>
  <c r="Y868" i="7"/>
  <c r="Z868" i="7"/>
  <c r="V876" i="7"/>
  <c r="U876" i="7"/>
  <c r="N886" i="7"/>
  <c r="M886" i="7"/>
  <c r="Z882" i="7"/>
  <c r="Y882" i="7"/>
  <c r="U938" i="7"/>
  <c r="V938" i="7"/>
  <c r="M1001" i="7"/>
  <c r="N1001" i="7"/>
  <c r="M1007" i="7"/>
  <c r="N1007" i="7"/>
  <c r="V1015" i="7"/>
  <c r="U1015" i="7"/>
  <c r="Q1020" i="7"/>
  <c r="R1020" i="7"/>
  <c r="U1032" i="7"/>
  <c r="V1032" i="7"/>
  <c r="Q1038" i="7"/>
  <c r="R1038" i="7"/>
  <c r="M1044" i="7"/>
  <c r="N1044" i="7"/>
  <c r="M569" i="7"/>
  <c r="N569" i="7"/>
  <c r="T626" i="7"/>
  <c r="U626" i="7" s="1"/>
  <c r="P648" i="7"/>
  <c r="R648" i="7" s="1"/>
  <c r="P712" i="7"/>
  <c r="Q712" i="7" s="1"/>
  <c r="L795" i="7"/>
  <c r="M795" i="7" s="1"/>
  <c r="L811" i="7"/>
  <c r="M811" i="7" s="1"/>
  <c r="L813" i="7"/>
  <c r="N813" i="7" s="1"/>
  <c r="L724" i="7"/>
  <c r="M724" i="7" s="1"/>
  <c r="L742" i="7"/>
  <c r="M742" i="7" s="1"/>
  <c r="L827" i="7"/>
  <c r="M827" i="7" s="1"/>
  <c r="L847" i="7"/>
  <c r="N847" i="7" s="1"/>
  <c r="Q886" i="7"/>
  <c r="R886" i="7"/>
  <c r="T918" i="7"/>
  <c r="U918" i="7" s="1"/>
  <c r="T890" i="7"/>
  <c r="U890" i="7" s="1"/>
  <c r="M888" i="7"/>
  <c r="N888" i="7"/>
  <c r="L962" i="7"/>
  <c r="N962" i="7" s="1"/>
  <c r="X968" i="7"/>
  <c r="Y968" i="7" s="1"/>
  <c r="T994" i="7"/>
  <c r="U994" i="7" s="1"/>
  <c r="X1013" i="7"/>
  <c r="Z1013" i="7" s="1"/>
  <c r="X1055" i="7"/>
  <c r="Y1055" i="7" s="1"/>
  <c r="P1053" i="7"/>
  <c r="Q1053" i="7" s="1"/>
  <c r="Q191" i="7"/>
  <c r="R191" i="7"/>
  <c r="Q304" i="7"/>
  <c r="R304" i="7"/>
  <c r="Z185" i="7"/>
  <c r="Y185" i="7"/>
  <c r="N191" i="7"/>
  <c r="M191" i="7"/>
  <c r="Y206" i="7"/>
  <c r="Z206" i="7"/>
  <c r="M344" i="7"/>
  <c r="N344" i="7"/>
  <c r="Y944" i="7"/>
  <c r="Z944" i="7"/>
  <c r="Z597" i="7"/>
  <c r="Y597" i="7"/>
  <c r="Q203" i="7"/>
  <c r="R203" i="7"/>
  <c r="N288" i="7"/>
  <c r="M288" i="7"/>
  <c r="U214" i="7"/>
  <c r="V214" i="7"/>
  <c r="U278" i="7"/>
  <c r="V278" i="7"/>
  <c r="Y358" i="7"/>
  <c r="Z358" i="7"/>
  <c r="V316" i="7"/>
  <c r="U316" i="7"/>
  <c r="Q489" i="7"/>
  <c r="R489" i="7"/>
  <c r="U290" i="7"/>
  <c r="V290" i="7"/>
  <c r="Y330" i="7"/>
  <c r="Z330" i="7"/>
  <c r="Y346" i="7"/>
  <c r="Z346" i="7"/>
  <c r="Y362" i="7"/>
  <c r="Z362" i="7"/>
  <c r="U487" i="7"/>
  <c r="V487" i="7"/>
  <c r="V501" i="7"/>
  <c r="U501" i="7"/>
  <c r="U475" i="7"/>
  <c r="V475" i="7"/>
  <c r="M547" i="7"/>
  <c r="N547" i="7"/>
  <c r="M628" i="7"/>
  <c r="N628" i="7"/>
  <c r="U553" i="7"/>
  <c r="V553" i="7"/>
  <c r="M626" i="7"/>
  <c r="N626" i="7"/>
  <c r="U666" i="7"/>
  <c r="V666" i="7"/>
  <c r="U682" i="7"/>
  <c r="V682" i="7"/>
  <c r="U698" i="7"/>
  <c r="V698" i="7"/>
  <c r="Y648" i="7"/>
  <c r="Z648" i="7"/>
  <c r="Y664" i="7"/>
  <c r="Z664" i="7"/>
  <c r="Y676" i="7"/>
  <c r="Z676" i="7"/>
  <c r="Q684" i="7"/>
  <c r="R684" i="7"/>
  <c r="Y692" i="7"/>
  <c r="Z692" i="7"/>
  <c r="Y708" i="7"/>
  <c r="Z708" i="7"/>
  <c r="Y755" i="7"/>
  <c r="Z755" i="7"/>
  <c r="N771" i="7"/>
  <c r="M771" i="7"/>
  <c r="Q795" i="7"/>
  <c r="R795" i="7"/>
  <c r="Y803" i="7"/>
  <c r="Z803" i="7"/>
  <c r="Q811" i="7"/>
  <c r="R811" i="7"/>
  <c r="Y819" i="7"/>
  <c r="Z819" i="7"/>
  <c r="R753" i="7"/>
  <c r="Q753" i="7"/>
  <c r="V783" i="7"/>
  <c r="U783" i="7"/>
  <c r="Q797" i="7"/>
  <c r="R797" i="7"/>
  <c r="Y805" i="7"/>
  <c r="Z805" i="7"/>
  <c r="Q813" i="7"/>
  <c r="R813" i="7"/>
  <c r="Y821" i="7"/>
  <c r="Z821" i="7"/>
  <c r="Z789" i="7"/>
  <c r="Y789" i="7"/>
  <c r="Y833" i="7"/>
  <c r="Z833" i="7"/>
  <c r="M866" i="7"/>
  <c r="N866" i="7"/>
  <c r="U950" i="7"/>
  <c r="V950" i="7"/>
  <c r="V966" i="7"/>
  <c r="U966" i="7"/>
  <c r="M922" i="7"/>
  <c r="N922" i="7"/>
  <c r="M926" i="7"/>
  <c r="N926" i="7"/>
  <c r="M930" i="7"/>
  <c r="N930" i="7"/>
  <c r="M934" i="7"/>
  <c r="N934" i="7"/>
  <c r="M996" i="7"/>
  <c r="N996" i="7"/>
  <c r="Y1026" i="7"/>
  <c r="Z1026" i="7"/>
  <c r="V1009" i="7"/>
  <c r="U1009" i="7"/>
  <c r="U1024" i="7"/>
  <c r="V1024" i="7"/>
  <c r="U1020" i="7"/>
  <c r="V1020" i="7"/>
  <c r="Q1051" i="7"/>
  <c r="R1051" i="7"/>
  <c r="U1045" i="7"/>
  <c r="V1045" i="7"/>
  <c r="M1053" i="7"/>
  <c r="N1053" i="7"/>
  <c r="Q244" i="7"/>
  <c r="R244" i="7"/>
  <c r="U197" i="7"/>
  <c r="V197" i="7"/>
  <c r="Q272" i="7"/>
  <c r="R272" i="7"/>
  <c r="Q186" i="7"/>
  <c r="R186" i="7"/>
  <c r="U192" i="7"/>
  <c r="V192" i="7"/>
  <c r="Y198" i="7"/>
  <c r="Z198" i="7"/>
  <c r="Q296" i="7"/>
  <c r="R296" i="7"/>
  <c r="Y344" i="7"/>
  <c r="Z344" i="7"/>
  <c r="U199" i="7"/>
  <c r="V199" i="7"/>
  <c r="Y191" i="7"/>
  <c r="Z191" i="7"/>
  <c r="Q336" i="7"/>
  <c r="R336" i="7"/>
  <c r="U246" i="7"/>
  <c r="V246" i="7"/>
  <c r="U286" i="7"/>
  <c r="V286" i="7"/>
  <c r="Q350" i="7"/>
  <c r="R350" i="7"/>
  <c r="Y260" i="7"/>
  <c r="Z260" i="7"/>
  <c r="Y276" i="7"/>
  <c r="Z276" i="7"/>
  <c r="Q481" i="7"/>
  <c r="R481" i="7"/>
  <c r="M471" i="7"/>
  <c r="N471" i="7"/>
  <c r="V485" i="7"/>
  <c r="U485" i="7"/>
  <c r="M507" i="7"/>
  <c r="N507" i="7"/>
  <c r="Y543" i="7"/>
  <c r="Z543" i="7"/>
  <c r="Y628" i="7"/>
  <c r="Z628" i="7"/>
  <c r="Z598" i="7"/>
  <c r="Y598" i="7"/>
  <c r="Y626" i="7"/>
  <c r="Z626" i="7"/>
  <c r="Q636" i="7"/>
  <c r="R636" i="7"/>
  <c r="Q650" i="7"/>
  <c r="R650" i="7"/>
  <c r="Q666" i="7"/>
  <c r="R666" i="7"/>
  <c r="Q682" i="7"/>
  <c r="R682" i="7"/>
  <c r="Q698" i="7"/>
  <c r="R698" i="7"/>
  <c r="M656" i="7"/>
  <c r="N656" i="7"/>
  <c r="U755" i="7"/>
  <c r="V755" i="7"/>
  <c r="Q714" i="7"/>
  <c r="R714" i="7"/>
  <c r="Q718" i="7"/>
  <c r="R718" i="7"/>
  <c r="Q722" i="7"/>
  <c r="R722" i="7"/>
  <c r="Q726" i="7"/>
  <c r="R726" i="7"/>
  <c r="Q730" i="7"/>
  <c r="R730" i="7"/>
  <c r="Q738" i="7"/>
  <c r="R738" i="7"/>
  <c r="Q742" i="7"/>
  <c r="R742" i="7"/>
  <c r="Q746" i="7"/>
  <c r="R746" i="7"/>
  <c r="V751" i="7"/>
  <c r="U751" i="7"/>
  <c r="Z781" i="7"/>
  <c r="Y781" i="7"/>
  <c r="U864" i="7"/>
  <c r="V864" i="7"/>
  <c r="Q902" i="7"/>
  <c r="R902" i="7"/>
  <c r="Y910" i="7"/>
  <c r="Z910" i="7"/>
  <c r="Q918" i="7"/>
  <c r="R918" i="7"/>
  <c r="M896" i="7"/>
  <c r="N896" i="7"/>
  <c r="U904" i="7"/>
  <c r="V904" i="7"/>
  <c r="M912" i="7"/>
  <c r="N912" i="7"/>
  <c r="U920" i="7"/>
  <c r="V920" i="7"/>
  <c r="U944" i="7"/>
  <c r="V944" i="7"/>
  <c r="Q922" i="7"/>
  <c r="R922" i="7"/>
  <c r="Q926" i="7"/>
  <c r="R926" i="7"/>
  <c r="Q930" i="7"/>
  <c r="R930" i="7"/>
  <c r="Q934" i="7"/>
  <c r="R934" i="7"/>
  <c r="V942" i="7"/>
  <c r="U942" i="7"/>
  <c r="M948" i="7"/>
  <c r="N948" i="7"/>
  <c r="U956" i="7"/>
  <c r="V956" i="7"/>
  <c r="R964" i="7"/>
  <c r="Q964" i="7"/>
  <c r="Z972" i="7"/>
  <c r="Y972" i="7"/>
  <c r="R980" i="7"/>
  <c r="Q980" i="7"/>
  <c r="Y988" i="7"/>
  <c r="Z988" i="7"/>
  <c r="Z996" i="7"/>
  <c r="Y996" i="7"/>
  <c r="U990" i="7"/>
  <c r="V990" i="7"/>
  <c r="U1011" i="7"/>
  <c r="V1011" i="7"/>
  <c r="Y1022" i="7"/>
  <c r="Z1022" i="7"/>
  <c r="N280" i="7"/>
  <c r="M280" i="7"/>
  <c r="Y192" i="7"/>
  <c r="Z192" i="7"/>
  <c r="M352" i="7"/>
  <c r="N352" i="7"/>
  <c r="U200" i="7"/>
  <c r="V200" i="7"/>
  <c r="Y210" i="7"/>
  <c r="Z210" i="7"/>
  <c r="N312" i="7"/>
  <c r="M312" i="7"/>
  <c r="V201" i="7"/>
  <c r="U201" i="7"/>
  <c r="M209" i="7"/>
  <c r="N209" i="7"/>
  <c r="M278" i="7"/>
  <c r="N278" i="7"/>
  <c r="M310" i="7"/>
  <c r="N310" i="7"/>
  <c r="Y342" i="7"/>
  <c r="Z342" i="7"/>
  <c r="V268" i="7"/>
  <c r="U268" i="7"/>
  <c r="Y300" i="7"/>
  <c r="Z300" i="7"/>
  <c r="Q356" i="7"/>
  <c r="R356" i="7"/>
  <c r="Q505" i="7"/>
  <c r="R505" i="7"/>
  <c r="U314" i="7"/>
  <c r="V314" i="7"/>
  <c r="Y338" i="7"/>
  <c r="Z338" i="7"/>
  <c r="Y354" i="7"/>
  <c r="Z354" i="7"/>
  <c r="M537" i="7"/>
  <c r="N537" i="7"/>
  <c r="U483" i="7"/>
  <c r="V483" i="7"/>
  <c r="R519" i="7"/>
  <c r="Q519" i="7"/>
  <c r="M602" i="7"/>
  <c r="N602" i="7"/>
  <c r="Y624" i="7"/>
  <c r="Z624" i="7"/>
  <c r="U549" i="7"/>
  <c r="V549" i="7"/>
  <c r="U598" i="7"/>
  <c r="V598" i="7"/>
  <c r="Q630" i="7"/>
  <c r="R630" i="7"/>
  <c r="U636" i="7"/>
  <c r="V636" i="7"/>
  <c r="Q646" i="7"/>
  <c r="R646" i="7"/>
  <c r="Q662" i="7"/>
  <c r="R662" i="7"/>
  <c r="Q678" i="7"/>
  <c r="R678" i="7"/>
  <c r="Q694" i="7"/>
  <c r="R694" i="7"/>
  <c r="Q710" i="7"/>
  <c r="R710" i="7"/>
  <c r="U644" i="7"/>
  <c r="V644" i="7"/>
  <c r="U660" i="7"/>
  <c r="V660" i="7"/>
  <c r="U672" i="7"/>
  <c r="V672" i="7"/>
  <c r="M680" i="7"/>
  <c r="N680" i="7"/>
  <c r="U688" i="7"/>
  <c r="V688" i="7"/>
  <c r="M696" i="7"/>
  <c r="N696" i="7"/>
  <c r="U704" i="7"/>
  <c r="V704" i="7"/>
  <c r="M712" i="7"/>
  <c r="N712" i="7"/>
  <c r="U771" i="7"/>
  <c r="V771" i="7"/>
  <c r="Y787" i="7"/>
  <c r="Z787" i="7"/>
  <c r="U799" i="7"/>
  <c r="V799" i="7"/>
  <c r="U815" i="7"/>
  <c r="V815" i="7"/>
  <c r="M823" i="7"/>
  <c r="N823" i="7"/>
  <c r="V759" i="7"/>
  <c r="U759" i="7"/>
  <c r="M793" i="7"/>
  <c r="N793" i="7"/>
  <c r="U801" i="7"/>
  <c r="V801" i="7"/>
  <c r="M809" i="7"/>
  <c r="N809" i="7"/>
  <c r="U817" i="7"/>
  <c r="V817" i="7"/>
  <c r="M825" i="7"/>
  <c r="N825" i="7"/>
  <c r="Z773" i="7"/>
  <c r="Y773" i="7"/>
  <c r="Q872" i="7"/>
  <c r="R872" i="7"/>
  <c r="Q829" i="7"/>
  <c r="R829" i="7"/>
  <c r="Q833" i="7"/>
  <c r="R833" i="7"/>
  <c r="Q837" i="7"/>
  <c r="R837" i="7"/>
  <c r="Q841" i="7"/>
  <c r="R841" i="7"/>
  <c r="Q845" i="7"/>
  <c r="R845" i="7"/>
  <c r="Q849" i="7"/>
  <c r="R849" i="7"/>
  <c r="Q853" i="7"/>
  <c r="R853" i="7"/>
  <c r="Q857" i="7"/>
  <c r="R857" i="7"/>
  <c r="Q861" i="7"/>
  <c r="R861" i="7"/>
  <c r="Z874" i="7"/>
  <c r="Y874" i="7"/>
  <c r="U884" i="7"/>
  <c r="V884" i="7"/>
  <c r="M950" i="7"/>
  <c r="N950" i="7"/>
  <c r="U958" i="7"/>
  <c r="V958" i="7"/>
  <c r="N966" i="7"/>
  <c r="M966" i="7"/>
  <c r="M940" i="7"/>
  <c r="N940" i="7"/>
  <c r="N946" i="7"/>
  <c r="M946" i="7"/>
  <c r="V996" i="7"/>
  <c r="U996" i="7"/>
  <c r="Q1026" i="7"/>
  <c r="R1026" i="7"/>
  <c r="R1011" i="7"/>
  <c r="Q1011" i="7"/>
  <c r="Q1028" i="7"/>
  <c r="R1028" i="7"/>
  <c r="Y1051" i="7"/>
  <c r="Z1051" i="7"/>
  <c r="M1045" i="7"/>
  <c r="N1045" i="7"/>
  <c r="U1053" i="7"/>
  <c r="V1053" i="7"/>
  <c r="Q188" i="7"/>
  <c r="R188" i="7"/>
  <c r="Y190" i="7"/>
  <c r="Z190" i="7"/>
  <c r="M204" i="7"/>
  <c r="N204" i="7"/>
  <c r="Z596" i="7"/>
  <c r="Y596" i="7"/>
  <c r="Y183" i="7"/>
  <c r="Z183" i="7"/>
  <c r="M189" i="7"/>
  <c r="N189" i="7"/>
  <c r="U205" i="7"/>
  <c r="V205" i="7"/>
  <c r="M238" i="7"/>
  <c r="N238" i="7"/>
  <c r="U302" i="7"/>
  <c r="V302" i="7"/>
  <c r="Q366" i="7"/>
  <c r="R366" i="7"/>
  <c r="V284" i="7"/>
  <c r="U284" i="7"/>
  <c r="V300" i="7"/>
  <c r="U300" i="7"/>
  <c r="Y324" i="7"/>
  <c r="Z324" i="7"/>
  <c r="Q497" i="7"/>
  <c r="R497" i="7"/>
  <c r="M503" i="7"/>
  <c r="N503" i="7"/>
  <c r="V469" i="7"/>
  <c r="U469" i="7"/>
  <c r="M531" i="7"/>
  <c r="N531" i="7"/>
  <c r="Q620" i="7"/>
  <c r="R620" i="7"/>
  <c r="V624" i="7"/>
  <c r="U624" i="7"/>
  <c r="M551" i="7"/>
  <c r="N551" i="7"/>
  <c r="M630" i="7"/>
  <c r="N630" i="7"/>
  <c r="Q642" i="7"/>
  <c r="R642" i="7"/>
  <c r="U654" i="7"/>
  <c r="V654" i="7"/>
  <c r="U670" i="7"/>
  <c r="V670" i="7"/>
  <c r="U686" i="7"/>
  <c r="V686" i="7"/>
  <c r="U702" i="7"/>
  <c r="V702" i="7"/>
  <c r="M640" i="7"/>
  <c r="N640" i="7"/>
  <c r="Y652" i="7"/>
  <c r="Z652" i="7"/>
  <c r="N755" i="7"/>
  <c r="M755" i="7"/>
  <c r="R769" i="7"/>
  <c r="Q769" i="7"/>
  <c r="R785" i="7"/>
  <c r="Q785" i="7"/>
  <c r="Y720" i="7"/>
  <c r="Z720" i="7"/>
  <c r="Y724" i="7"/>
  <c r="Z724" i="7"/>
  <c r="Y728" i="7"/>
  <c r="Z728" i="7"/>
  <c r="Y732" i="7"/>
  <c r="Z732" i="7"/>
  <c r="Y736" i="7"/>
  <c r="Z736" i="7"/>
  <c r="Y740" i="7"/>
  <c r="Z740" i="7"/>
  <c r="Y744" i="7"/>
  <c r="Z744" i="7"/>
  <c r="M789" i="7"/>
  <c r="N789" i="7"/>
  <c r="U827" i="7"/>
  <c r="V827" i="7"/>
  <c r="U831" i="7"/>
  <c r="V831" i="7"/>
  <c r="U835" i="7"/>
  <c r="V835" i="7"/>
  <c r="U839" i="7"/>
  <c r="V839" i="7"/>
  <c r="U847" i="7"/>
  <c r="V847" i="7"/>
  <c r="U851" i="7"/>
  <c r="V851" i="7"/>
  <c r="U855" i="7"/>
  <c r="V855" i="7"/>
  <c r="U859" i="7"/>
  <c r="V859" i="7"/>
  <c r="M898" i="7"/>
  <c r="N898" i="7"/>
  <c r="U906" i="7"/>
  <c r="V906" i="7"/>
  <c r="M914" i="7"/>
  <c r="N914" i="7"/>
  <c r="R892" i="7"/>
  <c r="Q892" i="7"/>
  <c r="U896" i="7"/>
  <c r="V896" i="7"/>
  <c r="M904" i="7"/>
  <c r="N904" i="7"/>
  <c r="U912" i="7"/>
  <c r="V912" i="7"/>
  <c r="M920" i="7"/>
  <c r="N920" i="7"/>
  <c r="U946" i="7"/>
  <c r="V946" i="7"/>
  <c r="Y922" i="7"/>
  <c r="Z922" i="7"/>
  <c r="Y928" i="7"/>
  <c r="Z928" i="7"/>
  <c r="Y934" i="7"/>
  <c r="Z934" i="7"/>
  <c r="R944" i="7"/>
  <c r="Q944" i="7"/>
  <c r="Q952" i="7"/>
  <c r="R952" i="7"/>
  <c r="Z960" i="7"/>
  <c r="Y960" i="7"/>
  <c r="Z964" i="7"/>
  <c r="Y964" i="7"/>
  <c r="Z980" i="7"/>
  <c r="Y980" i="7"/>
  <c r="Q988" i="7"/>
  <c r="R988" i="7"/>
  <c r="Y978" i="7"/>
  <c r="Z978" i="7"/>
  <c r="Q986" i="7"/>
  <c r="R986" i="7"/>
  <c r="Y994" i="7"/>
  <c r="Z994" i="7"/>
  <c r="M1028" i="7"/>
  <c r="N1028" i="7"/>
  <c r="V619" i="7" l="1"/>
  <c r="U619" i="7"/>
  <c r="V334" i="7"/>
  <c r="Y906" i="7"/>
  <c r="V592" i="7"/>
  <c r="V986" i="7"/>
  <c r="Z835" i="7"/>
  <c r="V785" i="7"/>
  <c r="U753" i="7"/>
  <c r="V676" i="7"/>
  <c r="Z717" i="7"/>
  <c r="Y717" i="7"/>
  <c r="Y163" i="7"/>
  <c r="Z163" i="7"/>
  <c r="M95" i="7"/>
  <c r="N95" i="7"/>
  <c r="R98" i="7"/>
  <c r="Q98" i="7"/>
  <c r="M664" i="7"/>
  <c r="V533" i="7"/>
  <c r="Q308" i="7"/>
  <c r="V344" i="7"/>
  <c r="R600" i="7"/>
  <c r="Q541" i="7"/>
  <c r="V495" i="7"/>
  <c r="Y904" i="7"/>
  <c r="N853" i="7"/>
  <c r="R686" i="7"/>
  <c r="V628" i="7"/>
  <c r="Q240" i="7"/>
  <c r="Z823" i="7"/>
  <c r="U596" i="7"/>
  <c r="Q597" i="7"/>
  <c r="Y539" i="7"/>
  <c r="N302" i="7"/>
  <c r="N988" i="7"/>
  <c r="U612" i="7"/>
  <c r="N980" i="7"/>
  <c r="R777" i="7"/>
  <c r="R527" i="7"/>
  <c r="M529" i="7"/>
  <c r="Q300" i="7"/>
  <c r="Q199" i="7"/>
  <c r="Y856" i="7"/>
  <c r="Z856" i="7"/>
  <c r="Y356" i="7"/>
  <c r="Z356" i="7"/>
  <c r="Q358" i="7"/>
  <c r="U509" i="7"/>
  <c r="N527" i="7"/>
  <c r="N843" i="7"/>
  <c r="R110" i="7"/>
  <c r="Q110" i="7"/>
  <c r="Y729" i="7"/>
  <c r="Z729" i="7"/>
  <c r="R1053" i="7"/>
  <c r="M962" i="7"/>
  <c r="V890" i="7"/>
  <c r="N827" i="7"/>
  <c r="M813" i="7"/>
  <c r="V626" i="7"/>
  <c r="Q652" i="7"/>
  <c r="R690" i="7"/>
  <c r="Q658" i="7"/>
  <c r="Y771" i="7"/>
  <c r="Q608" i="7"/>
  <c r="U266" i="7"/>
  <c r="U614" i="7"/>
  <c r="V614" i="7"/>
  <c r="U527" i="7"/>
  <c r="V480" i="7"/>
  <c r="U480" i="7"/>
  <c r="M565" i="7"/>
  <c r="N565" i="7"/>
  <c r="Z1000" i="7"/>
  <c r="Y1000" i="7"/>
  <c r="U439" i="7"/>
  <c r="V439" i="7"/>
  <c r="V442" i="7"/>
  <c r="U442" i="7"/>
  <c r="V630" i="7"/>
  <c r="U630" i="7"/>
  <c r="Q595" i="7"/>
  <c r="R595" i="7"/>
  <c r="U822" i="7"/>
  <c r="V822" i="7"/>
  <c r="Y139" i="7"/>
  <c r="Z139" i="7"/>
  <c r="Y998" i="7"/>
  <c r="Z998" i="7"/>
  <c r="Y488" i="7"/>
  <c r="Z488" i="7"/>
  <c r="Z62" i="7"/>
  <c r="Y62" i="7"/>
  <c r="Z1055" i="7"/>
  <c r="Z968" i="7"/>
  <c r="V918" i="7"/>
  <c r="M847" i="7"/>
  <c r="N811" i="7"/>
  <c r="Q648" i="7"/>
  <c r="Z644" i="7"/>
  <c r="Y698" i="7"/>
  <c r="V954" i="7"/>
  <c r="U710" i="7"/>
  <c r="R523" i="7"/>
  <c r="M256" i="7"/>
  <c r="M211" i="7"/>
  <c r="V694" i="7"/>
  <c r="M670" i="7"/>
  <c r="Q545" i="7"/>
  <c r="R545" i="7"/>
  <c r="Z462" i="7"/>
  <c r="Y462" i="7"/>
  <c r="M335" i="7"/>
  <c r="N335" i="7"/>
  <c r="Q486" i="7"/>
  <c r="R486" i="7"/>
  <c r="Q100" i="7"/>
  <c r="R100" i="7"/>
  <c r="V848" i="7"/>
  <c r="U848" i="7"/>
  <c r="N835" i="7"/>
  <c r="M654" i="7"/>
  <c r="R604" i="7"/>
  <c r="Q604" i="7"/>
  <c r="Q402" i="7"/>
  <c r="R402" i="7"/>
  <c r="Z446" i="7"/>
  <c r="Y446" i="7"/>
  <c r="N511" i="7"/>
  <c r="M511" i="7"/>
  <c r="Z410" i="7"/>
  <c r="Y410" i="7"/>
  <c r="R80" i="7"/>
  <c r="Q80" i="7"/>
  <c r="V252" i="7"/>
  <c r="Y958" i="7"/>
  <c r="Y656" i="7"/>
  <c r="N473" i="7"/>
  <c r="Q248" i="7"/>
  <c r="Q956" i="7"/>
  <c r="M839" i="7"/>
  <c r="R638" i="7"/>
  <c r="U602" i="7"/>
  <c r="Y364" i="7"/>
  <c r="R211" i="7"/>
  <c r="Y1011" i="7"/>
  <c r="V943" i="7"/>
  <c r="V777" i="7"/>
  <c r="V690" i="7"/>
  <c r="M872" i="7"/>
  <c r="N777" i="7"/>
  <c r="N618" i="7"/>
  <c r="Q825" i="7"/>
  <c r="Z801" i="7"/>
  <c r="N248" i="7"/>
  <c r="Q914" i="7"/>
  <c r="N730" i="7"/>
  <c r="R596" i="7"/>
  <c r="Y366" i="7"/>
  <c r="Y360" i="7"/>
  <c r="N199" i="7"/>
  <c r="Q280" i="7"/>
  <c r="M718" i="7"/>
  <c r="M666" i="7"/>
  <c r="R624" i="7"/>
  <c r="V342" i="7"/>
  <c r="M185" i="7"/>
  <c r="Z312" i="7"/>
  <c r="N210" i="7"/>
  <c r="Y942" i="7"/>
  <c r="Z920" i="7"/>
  <c r="R525" i="7"/>
  <c r="Q364" i="7"/>
  <c r="M203" i="7"/>
  <c r="R896" i="7"/>
  <c r="V668" i="7"/>
  <c r="V499" i="7"/>
  <c r="Y976" i="7"/>
  <c r="V910" i="7"/>
  <c r="R793" i="7"/>
  <c r="Z851" i="7"/>
  <c r="V934" i="7"/>
  <c r="Z604" i="7"/>
  <c r="R471" i="7"/>
  <c r="N270" i="7"/>
  <c r="R207" i="7"/>
  <c r="R1047" i="7"/>
  <c r="V900" i="7"/>
  <c r="N722" i="7"/>
  <c r="Y855" i="7"/>
  <c r="Q702" i="7"/>
  <c r="V952" i="7"/>
  <c r="V708" i="7"/>
  <c r="U692" i="7"/>
  <c r="Y187" i="7"/>
  <c r="V531" i="7"/>
  <c r="Z1007" i="7"/>
  <c r="N845" i="7"/>
  <c r="M262" i="7"/>
  <c r="U228" i="7"/>
  <c r="V1022" i="7"/>
  <c r="Z809" i="7"/>
  <c r="M497" i="7"/>
  <c r="U230" i="7"/>
  <c r="M833" i="7"/>
  <c r="N716" i="7"/>
  <c r="R1045" i="7"/>
  <c r="R1055" i="7"/>
  <c r="Y974" i="7"/>
  <c r="N954" i="7"/>
  <c r="U744" i="7"/>
  <c r="R807" i="7"/>
  <c r="N660" i="7"/>
  <c r="N517" i="7"/>
  <c r="M746" i="7"/>
  <c r="Z950" i="7"/>
  <c r="Z829" i="7"/>
  <c r="V726" i="7"/>
  <c r="M803" i="7"/>
  <c r="Q493" i="7"/>
  <c r="Y340" i="7"/>
  <c r="U892" i="7"/>
  <c r="U870" i="7"/>
  <c r="V656" i="7"/>
  <c r="N702" i="7"/>
  <c r="V646" i="7"/>
  <c r="Q618" i="7"/>
  <c r="Z547" i="7"/>
  <c r="N479" i="7"/>
  <c r="Z551" i="7"/>
  <c r="U491" i="7"/>
  <c r="Y537" i="7"/>
  <c r="Y521" i="7"/>
  <c r="Q276" i="7"/>
  <c r="N244" i="7"/>
  <c r="V236" i="7"/>
  <c r="R232" i="7"/>
  <c r="N952" i="7"/>
  <c r="N908" i="7"/>
  <c r="U872" i="7"/>
  <c r="N748" i="7"/>
  <c r="Z793" i="7"/>
  <c r="Y672" i="7"/>
  <c r="U674" i="7"/>
  <c r="V493" i="7"/>
  <c r="M294" i="7"/>
  <c r="M505" i="7"/>
  <c r="U308" i="7"/>
  <c r="N201" i="7"/>
  <c r="V244" i="7"/>
  <c r="M726" i="7"/>
  <c r="U819" i="7"/>
  <c r="M644" i="7"/>
  <c r="Y662" i="7"/>
  <c r="Y533" i="7"/>
  <c r="U234" i="7"/>
  <c r="R360" i="7"/>
  <c r="M232" i="7"/>
  <c r="Y209" i="7"/>
  <c r="N740" i="7"/>
  <c r="V519" i="7"/>
  <c r="U519" i="7"/>
  <c r="Q817" i="7"/>
  <c r="R817" i="7"/>
  <c r="Y1047" i="7"/>
  <c r="Z1047" i="7"/>
  <c r="Q946" i="7"/>
  <c r="R946" i="7"/>
  <c r="N264" i="7"/>
  <c r="M264" i="7"/>
  <c r="R328" i="7"/>
  <c r="Q328" i="7"/>
  <c r="V248" i="7"/>
  <c r="U248" i="7"/>
  <c r="U360" i="7"/>
  <c r="V360" i="7"/>
  <c r="R996" i="7"/>
  <c r="Q996" i="7"/>
  <c r="V988" i="7"/>
  <c r="U988" i="7"/>
  <c r="V738" i="7"/>
  <c r="U738" i="7"/>
  <c r="V521" i="7"/>
  <c r="U521" i="7"/>
  <c r="Q320" i="7"/>
  <c r="R320" i="7"/>
  <c r="M223" i="7"/>
  <c r="N223" i="7"/>
  <c r="Q565" i="7"/>
  <c r="R565" i="7"/>
  <c r="R250" i="7"/>
  <c r="Q250" i="7"/>
  <c r="U445" i="7"/>
  <c r="V445" i="7"/>
  <c r="M480" i="7"/>
  <c r="N480" i="7"/>
  <c r="N361" i="7"/>
  <c r="M361" i="7"/>
  <c r="U304" i="7"/>
  <c r="V304" i="7"/>
  <c r="Z1021" i="7"/>
  <c r="Y1021" i="7"/>
  <c r="Y768" i="7"/>
  <c r="Z768" i="7"/>
  <c r="M500" i="7"/>
  <c r="N500" i="7"/>
  <c r="R792" i="7"/>
  <c r="Q792" i="7"/>
  <c r="V928" i="7"/>
  <c r="R612" i="7"/>
  <c r="N366" i="7"/>
  <c r="M366" i="7"/>
  <c r="N230" i="7"/>
  <c r="M230" i="7"/>
  <c r="M236" i="7"/>
  <c r="N236" i="7"/>
  <c r="V732" i="7"/>
  <c r="Y799" i="7"/>
  <c r="Z696" i="7"/>
  <c r="Q202" i="7"/>
  <c r="N986" i="7"/>
  <c r="M650" i="7"/>
  <c r="Q551" i="7"/>
  <c r="R551" i="7"/>
  <c r="Y523" i="7"/>
  <c r="M533" i="7"/>
  <c r="N533" i="7"/>
  <c r="Z304" i="7"/>
  <c r="Y304" i="7"/>
  <c r="Z930" i="7"/>
  <c r="Y930" i="7"/>
  <c r="R640" i="7"/>
  <c r="Q640" i="7"/>
  <c r="V773" i="7"/>
  <c r="U773" i="7"/>
  <c r="V722" i="7"/>
  <c r="U722" i="7"/>
  <c r="V406" i="7"/>
  <c r="U406" i="7"/>
  <c r="Y810" i="7"/>
  <c r="Z810" i="7"/>
  <c r="Z137" i="7"/>
  <c r="Y137" i="7"/>
  <c r="Y411" i="7"/>
  <c r="Z411" i="7"/>
  <c r="R1056" i="7"/>
  <c r="Q1056" i="7"/>
  <c r="N556" i="7"/>
  <c r="M556" i="7"/>
  <c r="R998" i="7"/>
  <c r="Q998" i="7"/>
  <c r="U359" i="7"/>
  <c r="V359" i="7"/>
  <c r="U513" i="7"/>
  <c r="V513" i="7"/>
  <c r="Y376" i="7"/>
  <c r="Z376" i="7"/>
  <c r="V737" i="7"/>
  <c r="U737" i="7"/>
  <c r="N795" i="7"/>
  <c r="R668" i="7"/>
  <c r="N634" i="7"/>
  <c r="R674" i="7"/>
  <c r="N648" i="7"/>
  <c r="N686" i="7"/>
  <c r="R626" i="7"/>
  <c r="V632" i="7"/>
  <c r="R539" i="7"/>
  <c r="Q495" i="7"/>
  <c r="R216" i="7"/>
  <c r="N944" i="7"/>
  <c r="N736" i="7"/>
  <c r="M489" i="7"/>
  <c r="U276" i="7"/>
  <c r="N196" i="7"/>
  <c r="N720" i="7"/>
  <c r="M720" i="7"/>
  <c r="Z866" i="7"/>
  <c r="Y866" i="7"/>
  <c r="R966" i="7"/>
  <c r="Q966" i="7"/>
  <c r="M1051" i="7"/>
  <c r="N1051" i="7"/>
  <c r="M978" i="7"/>
  <c r="N978" i="7"/>
  <c r="R864" i="7"/>
  <c r="Q864" i="7"/>
  <c r="V730" i="7"/>
  <c r="U730" i="7"/>
  <c r="N821" i="7"/>
  <c r="M821" i="7"/>
  <c r="Z519" i="7"/>
  <c r="Y519" i="7"/>
  <c r="Q386" i="7"/>
  <c r="R386" i="7"/>
  <c r="M111" i="7"/>
  <c r="N111" i="7"/>
  <c r="Z195" i="7"/>
  <c r="Y195" i="7"/>
  <c r="U309" i="7"/>
  <c r="V309" i="7"/>
  <c r="Q418" i="7"/>
  <c r="R418" i="7"/>
  <c r="U742" i="7"/>
  <c r="V742" i="7"/>
  <c r="Y747" i="7"/>
  <c r="Z747" i="7"/>
  <c r="U490" i="7"/>
  <c r="V490" i="7"/>
  <c r="Z395" i="7"/>
  <c r="Y395" i="7"/>
  <c r="M562" i="7"/>
  <c r="N562" i="7"/>
  <c r="N518" i="7"/>
  <c r="M518" i="7"/>
  <c r="Z110" i="7"/>
  <c r="Y110" i="7"/>
  <c r="U263" i="7"/>
  <c r="V263" i="7"/>
  <c r="Z94" i="7"/>
  <c r="Y94" i="7"/>
  <c r="Y1013" i="7"/>
  <c r="N742" i="7"/>
  <c r="Q974" i="7"/>
  <c r="M857" i="7"/>
  <c r="V706" i="7"/>
  <c r="N541" i="7"/>
  <c r="V503" i="7"/>
  <c r="N222" i="7"/>
  <c r="Y288" i="7"/>
  <c r="Y201" i="7"/>
  <c r="Z650" i="7"/>
  <c r="R602" i="7"/>
  <c r="N519" i="7"/>
  <c r="Y513" i="7"/>
  <c r="V203" i="7"/>
  <c r="N208" i="7"/>
  <c r="M304" i="7"/>
  <c r="Q509" i="7"/>
  <c r="V529" i="7"/>
  <c r="U358" i="7"/>
  <c r="M326" i="7"/>
  <c r="V924" i="7"/>
  <c r="U924" i="7"/>
  <c r="Y592" i="7"/>
  <c r="Z592" i="7"/>
  <c r="N495" i="7"/>
  <c r="N246" i="7"/>
  <c r="Z350" i="7"/>
  <c r="Y350" i="7"/>
  <c r="Z252" i="7"/>
  <c r="Y252" i="7"/>
  <c r="U761" i="7"/>
  <c r="V761" i="7"/>
  <c r="Q982" i="7"/>
  <c r="R982" i="7"/>
  <c r="Q904" i="7"/>
  <c r="R904" i="7"/>
  <c r="U728" i="7"/>
  <c r="V728" i="7"/>
  <c r="Q688" i="7"/>
  <c r="R688" i="7"/>
  <c r="M972" i="7"/>
  <c r="N972" i="7"/>
  <c r="Q592" i="7"/>
  <c r="R503" i="7"/>
  <c r="Q503" i="7"/>
  <c r="V541" i="7"/>
  <c r="M252" i="7"/>
  <c r="N252" i="7"/>
  <c r="U1057" i="7"/>
  <c r="V1057" i="7"/>
  <c r="Q976" i="7"/>
  <c r="R976" i="7"/>
  <c r="N994" i="7"/>
  <c r="M994" i="7"/>
  <c r="V746" i="7"/>
  <c r="U746" i="7"/>
  <c r="V714" i="7"/>
  <c r="U714" i="7"/>
  <c r="Y553" i="7"/>
  <c r="Z553" i="7"/>
  <c r="Z497" i="7"/>
  <c r="Y497" i="7"/>
  <c r="V92" i="7"/>
  <c r="U92" i="7"/>
  <c r="V858" i="7"/>
  <c r="U858" i="7"/>
  <c r="U873" i="7"/>
  <c r="V873" i="7"/>
  <c r="U285" i="7"/>
  <c r="V285" i="7"/>
  <c r="V731" i="7"/>
  <c r="U731" i="7"/>
  <c r="Q482" i="7"/>
  <c r="R482" i="7"/>
  <c r="R921" i="7"/>
  <c r="Q921" i="7"/>
  <c r="N282" i="7"/>
  <c r="M282" i="7"/>
  <c r="Z127" i="7"/>
  <c r="Y127" i="7"/>
  <c r="Y242" i="7"/>
  <c r="Z242" i="7"/>
  <c r="V745" i="7"/>
  <c r="U745" i="7"/>
  <c r="N219" i="7"/>
  <c r="M219" i="7"/>
  <c r="U251" i="7"/>
  <c r="V251" i="7"/>
  <c r="Y272" i="7"/>
  <c r="Z205" i="7"/>
  <c r="N861" i="7"/>
  <c r="N960" i="7"/>
  <c r="R958" i="7"/>
  <c r="V908" i="7"/>
  <c r="M337" i="7"/>
  <c r="Q504" i="7"/>
  <c r="R252" i="7"/>
  <c r="N539" i="7"/>
  <c r="R517" i="7"/>
  <c r="V999" i="7"/>
  <c r="Z825" i="7"/>
  <c r="V618" i="7"/>
  <c r="M1057" i="7"/>
  <c r="Y941" i="7"/>
  <c r="M892" i="7"/>
  <c r="V797" i="7"/>
  <c r="V769" i="7"/>
  <c r="V811" i="7"/>
  <c r="N700" i="7"/>
  <c r="N610" i="7"/>
  <c r="Z208" i="7"/>
  <c r="R164" i="7"/>
  <c r="M523" i="7"/>
  <c r="Z541" i="7"/>
  <c r="Z473" i="7"/>
  <c r="N550" i="7"/>
  <c r="Z363" i="7"/>
  <c r="V62" i="7"/>
  <c r="Z284" i="7"/>
  <c r="Z224" i="7"/>
  <c r="R990" i="7"/>
  <c r="R950" i="7"/>
  <c r="N744" i="7"/>
  <c r="Z791" i="7"/>
  <c r="R664" i="7"/>
  <c r="R670" i="7"/>
  <c r="U594" i="7"/>
  <c r="V545" i="7"/>
  <c r="V274" i="7"/>
  <c r="R513" i="7"/>
  <c r="Q208" i="7"/>
  <c r="Q206" i="7"/>
  <c r="V964" i="7"/>
  <c r="M851" i="7"/>
  <c r="Y688" i="7"/>
  <c r="R1003" i="7"/>
  <c r="U932" i="7"/>
  <c r="Y843" i="7"/>
  <c r="Q755" i="7"/>
  <c r="R594" i="7"/>
  <c r="U535" i="7"/>
  <c r="Y545" i="7"/>
  <c r="M334" i="7"/>
  <c r="Y320" i="7"/>
  <c r="Y194" i="7"/>
  <c r="Y216" i="7"/>
  <c r="R1022" i="7"/>
  <c r="Z984" i="7"/>
  <c r="R912" i="7"/>
  <c r="N855" i="7"/>
  <c r="N728" i="7"/>
  <c r="N692" i="7"/>
  <c r="R654" i="7"/>
  <c r="U608" i="7"/>
  <c r="R553" i="7"/>
  <c r="Z1044" i="7"/>
  <c r="Z990" i="7"/>
  <c r="R984" i="7"/>
  <c r="Z956" i="7"/>
  <c r="U962" i="7"/>
  <c r="Z912" i="7"/>
  <c r="N918" i="7"/>
  <c r="Q870" i="7"/>
  <c r="V781" i="7"/>
  <c r="V736" i="7"/>
  <c r="V716" i="7"/>
  <c r="R809" i="7"/>
  <c r="R791" i="7"/>
  <c r="Z815" i="7"/>
  <c r="R704" i="7"/>
  <c r="R616" i="7"/>
  <c r="Y199" i="7"/>
  <c r="Z200" i="7"/>
  <c r="Q189" i="7"/>
  <c r="Z948" i="7"/>
  <c r="N841" i="7"/>
  <c r="R815" i="7"/>
  <c r="N1011" i="7"/>
  <c r="Z1005" i="7"/>
  <c r="V922" i="7"/>
  <c r="Z939" i="7"/>
  <c r="N769" i="7"/>
  <c r="M763" i="7"/>
  <c r="Z847" i="7"/>
  <c r="U1049" i="7"/>
  <c r="V1049" i="7"/>
  <c r="M964" i="7"/>
  <c r="N964" i="7"/>
  <c r="Y966" i="7"/>
  <c r="Z966" i="7"/>
  <c r="M916" i="7"/>
  <c r="N916" i="7"/>
  <c r="Q268" i="7"/>
  <c r="R268" i="7"/>
  <c r="Y505" i="7"/>
  <c r="Z505" i="7"/>
  <c r="Y264" i="7"/>
  <c r="Z264" i="7"/>
  <c r="V186" i="7"/>
  <c r="N327" i="7"/>
  <c r="Y196" i="7"/>
  <c r="Q665" i="7"/>
  <c r="R665" i="7"/>
  <c r="M805" i="7"/>
  <c r="N805" i="7"/>
  <c r="Y165" i="7"/>
  <c r="Z165" i="7"/>
  <c r="R275" i="7"/>
  <c r="Q275" i="7"/>
  <c r="V1000" i="7"/>
  <c r="U1000" i="7"/>
  <c r="Y149" i="7"/>
  <c r="Z149" i="7"/>
  <c r="U340" i="7"/>
  <c r="V340" i="7"/>
  <c r="Z433" i="7"/>
  <c r="Y433" i="7"/>
  <c r="R303" i="7"/>
  <c r="Q303" i="7"/>
  <c r="Y816" i="7"/>
  <c r="Z816" i="7"/>
  <c r="M466" i="7"/>
  <c r="N466" i="7"/>
  <c r="M442" i="7"/>
  <c r="N442" i="7"/>
  <c r="Y406" i="7"/>
  <c r="Z406" i="7"/>
  <c r="Y1056" i="7"/>
  <c r="Z1056" i="7"/>
  <c r="Y117" i="7"/>
  <c r="Z117" i="7"/>
  <c r="Y157" i="7"/>
  <c r="Z157" i="7"/>
  <c r="M332" i="7"/>
  <c r="N332" i="7"/>
  <c r="Z371" i="7"/>
  <c r="Y371" i="7"/>
  <c r="Y1050" i="7"/>
  <c r="Z1050" i="7"/>
  <c r="Z601" i="7"/>
  <c r="Y601" i="7"/>
  <c r="Z419" i="7"/>
  <c r="Y419" i="7"/>
  <c r="Z457" i="7"/>
  <c r="Y457" i="7"/>
  <c r="U330" i="7"/>
  <c r="V330" i="7"/>
  <c r="V994" i="7"/>
  <c r="N724" i="7"/>
  <c r="R712" i="7"/>
  <c r="Z666" i="7"/>
  <c r="Z982" i="7"/>
  <c r="N910" i="7"/>
  <c r="N714" i="7"/>
  <c r="V763" i="7"/>
  <c r="Z943" i="7"/>
  <c r="R779" i="7"/>
  <c r="N636" i="7"/>
  <c r="U678" i="7"/>
  <c r="Z620" i="7"/>
  <c r="M624" i="7"/>
  <c r="Y531" i="7"/>
  <c r="M525" i="7"/>
  <c r="V298" i="7"/>
  <c r="V662" i="7"/>
  <c r="R628" i="7"/>
  <c r="N535" i="7"/>
  <c r="R529" i="7"/>
  <c r="N318" i="7"/>
  <c r="N286" i="7"/>
  <c r="N254" i="7"/>
  <c r="M212" i="7"/>
  <c r="U220" i="7"/>
  <c r="Z244" i="7"/>
  <c r="V980" i="7"/>
  <c r="N884" i="7"/>
  <c r="N859" i="7"/>
  <c r="R801" i="7"/>
  <c r="R799" i="7"/>
  <c r="V640" i="7"/>
  <c r="Z646" i="7"/>
  <c r="Z632" i="7"/>
  <c r="N487" i="7"/>
  <c r="M521" i="7"/>
  <c r="V350" i="7"/>
  <c r="R316" i="7"/>
  <c r="R284" i="7"/>
  <c r="V218" i="7"/>
  <c r="Z348" i="7"/>
  <c r="V312" i="7"/>
  <c r="N207" i="7"/>
  <c r="M228" i="7"/>
  <c r="U212" i="7"/>
  <c r="Z240" i="7"/>
  <c r="N1020" i="7"/>
  <c r="U970" i="7"/>
  <c r="N797" i="7"/>
  <c r="N676" i="7"/>
  <c r="Z678" i="7"/>
  <c r="V539" i="7"/>
  <c r="U477" i="7"/>
  <c r="V306" i="7"/>
  <c r="M481" i="7"/>
  <c r="Z332" i="7"/>
  <c r="N336" i="7"/>
  <c r="Z203" i="7"/>
  <c r="M1049" i="7"/>
  <c r="U1026" i="7"/>
  <c r="U821" i="7"/>
  <c r="Y807" i="7"/>
  <c r="U936" i="7"/>
  <c r="M942" i="7"/>
  <c r="M761" i="7"/>
  <c r="Y849" i="7"/>
  <c r="M543" i="7"/>
  <c r="Q521" i="7"/>
  <c r="M350" i="7"/>
  <c r="M214" i="7"/>
  <c r="Q332" i="7"/>
  <c r="U336" i="7"/>
  <c r="Y256" i="7"/>
  <c r="Z193" i="7"/>
  <c r="V240" i="7"/>
  <c r="Y232" i="7"/>
  <c r="U1051" i="7"/>
  <c r="R992" i="7"/>
  <c r="Z946" i="7"/>
  <c r="V874" i="7"/>
  <c r="N738" i="7"/>
  <c r="V700" i="7"/>
  <c r="Z694" i="7"/>
  <c r="Z634" i="7"/>
  <c r="Z1030" i="7"/>
  <c r="R1005" i="7"/>
  <c r="Z992" i="7"/>
  <c r="R940" i="7"/>
  <c r="M970" i="7"/>
  <c r="R920" i="7"/>
  <c r="Q884" i="7"/>
  <c r="V886" i="7"/>
  <c r="Z861" i="7"/>
  <c r="V740" i="7"/>
  <c r="V720" i="7"/>
  <c r="Z817" i="7"/>
  <c r="Q761" i="7"/>
  <c r="R823" i="7"/>
  <c r="Z712" i="7"/>
  <c r="Z680" i="7"/>
  <c r="R312" i="7"/>
  <c r="R210" i="7"/>
  <c r="M272" i="7"/>
  <c r="Q197" i="7"/>
  <c r="Y940" i="7"/>
  <c r="Z864" i="7"/>
  <c r="Z857" i="7"/>
  <c r="Z612" i="7"/>
  <c r="U1013" i="7"/>
  <c r="Y1019" i="7"/>
  <c r="V926" i="7"/>
  <c r="V941" i="7"/>
  <c r="N785" i="7"/>
  <c r="R771" i="7"/>
  <c r="R547" i="7"/>
  <c r="Q487" i="7"/>
  <c r="U525" i="7"/>
  <c r="N342" i="7"/>
  <c r="Q945" i="7"/>
  <c r="R945" i="7"/>
  <c r="Y1028" i="7"/>
  <c r="Z1028" i="7"/>
  <c r="N997" i="7"/>
  <c r="M997" i="7"/>
  <c r="M890" i="7"/>
  <c r="N890" i="7"/>
  <c r="U757" i="7"/>
  <c r="V757" i="7"/>
  <c r="U734" i="7"/>
  <c r="V734" i="7"/>
  <c r="U718" i="7"/>
  <c r="V718" i="7"/>
  <c r="U813" i="7"/>
  <c r="V813" i="7"/>
  <c r="Y481" i="7"/>
  <c r="Z481" i="7"/>
  <c r="U288" i="7"/>
  <c r="U547" i="7"/>
  <c r="V547" i="7"/>
  <c r="Q533" i="7"/>
  <c r="Y834" i="7"/>
  <c r="Z834" i="7"/>
  <c r="Q499" i="7"/>
  <c r="R499" i="7"/>
  <c r="Q256" i="7"/>
  <c r="R256" i="7"/>
  <c r="Q649" i="7"/>
  <c r="R649" i="7"/>
  <c r="Q781" i="7"/>
  <c r="R781" i="7"/>
  <c r="M491" i="7"/>
  <c r="N491" i="7"/>
  <c r="Y388" i="7"/>
  <c r="Z388" i="7"/>
  <c r="Y565" i="7"/>
  <c r="Z565" i="7"/>
  <c r="U422" i="7"/>
  <c r="V422" i="7"/>
  <c r="V484" i="7"/>
  <c r="U484" i="7"/>
  <c r="N590" i="7"/>
  <c r="M590" i="7"/>
  <c r="R106" i="7"/>
  <c r="Q106" i="7"/>
  <c r="Y69" i="7"/>
  <c r="Z69" i="7"/>
  <c r="V224" i="7"/>
  <c r="U224" i="7"/>
  <c r="R619" i="7"/>
  <c r="Q619" i="7"/>
  <c r="R871" i="7"/>
  <c r="Q871" i="7"/>
  <c r="V879" i="7"/>
  <c r="U879" i="7"/>
  <c r="Q380" i="7"/>
  <c r="R380" i="7"/>
  <c r="Y965" i="7"/>
  <c r="Z965" i="7"/>
  <c r="Q344" i="7"/>
  <c r="R344" i="7"/>
  <c r="Y113" i="7"/>
  <c r="Z113" i="7"/>
  <c r="V152" i="7"/>
  <c r="U152" i="7"/>
  <c r="Q121" i="7"/>
  <c r="R121" i="7"/>
  <c r="V778" i="7"/>
  <c r="U778" i="7"/>
  <c r="Z660" i="7"/>
  <c r="R706" i="7"/>
  <c r="M734" i="7"/>
  <c r="N734" i="7"/>
  <c r="Q696" i="7"/>
  <c r="R696" i="7"/>
  <c r="V616" i="7"/>
  <c r="U616" i="7"/>
  <c r="Y549" i="7"/>
  <c r="Z549" i="7"/>
  <c r="Y841" i="7"/>
  <c r="Z841" i="7"/>
  <c r="Y839" i="7"/>
  <c r="Z839" i="7"/>
  <c r="U795" i="7"/>
  <c r="V795" i="7"/>
  <c r="M684" i="7"/>
  <c r="N684" i="7"/>
  <c r="Y525" i="7"/>
  <c r="Z525" i="7"/>
  <c r="Y372" i="7"/>
  <c r="Q174" i="7"/>
  <c r="M633" i="7"/>
  <c r="N633" i="7"/>
  <c r="Q933" i="7"/>
  <c r="R933" i="7"/>
  <c r="N554" i="7"/>
  <c r="M554" i="7"/>
  <c r="Z887" i="7"/>
  <c r="Y887" i="7"/>
  <c r="Q113" i="7"/>
  <c r="R113" i="7"/>
  <c r="Y901" i="7"/>
  <c r="Z901" i="7"/>
  <c r="V546" i="7"/>
  <c r="U546" i="7"/>
  <c r="R293" i="7"/>
  <c r="Q293" i="7"/>
  <c r="U792" i="7"/>
  <c r="V792" i="7"/>
  <c r="N546" i="7"/>
  <c r="M546" i="7"/>
  <c r="Y212" i="7"/>
  <c r="Z212" i="7"/>
  <c r="Y852" i="7"/>
  <c r="Z852" i="7"/>
  <c r="N216" i="7"/>
  <c r="M216" i="7"/>
  <c r="Y741" i="7"/>
  <c r="Z741" i="7"/>
  <c r="Q705" i="7"/>
  <c r="R705" i="7"/>
  <c r="Y109" i="7"/>
  <c r="Z109" i="7"/>
  <c r="R307" i="7"/>
  <c r="Q307" i="7"/>
  <c r="V136" i="7"/>
  <c r="U136" i="7"/>
  <c r="V144" i="7"/>
  <c r="U144" i="7"/>
  <c r="Q81" i="7"/>
  <c r="R81" i="7"/>
  <c r="R122" i="7"/>
  <c r="Q122" i="7"/>
  <c r="Z772" i="7"/>
  <c r="Y772" i="7"/>
  <c r="Z245" i="7"/>
  <c r="Y245" i="7"/>
  <c r="Z455" i="7"/>
  <c r="Y455" i="7"/>
  <c r="U701" i="7"/>
  <c r="V701" i="7"/>
  <c r="Z463" i="7"/>
  <c r="Y463" i="7"/>
  <c r="Y197" i="7"/>
  <c r="Z197" i="7"/>
  <c r="R283" i="7"/>
  <c r="Q283" i="7"/>
  <c r="R599" i="7"/>
  <c r="Q599" i="7"/>
  <c r="V271" i="7"/>
  <c r="U271" i="7"/>
  <c r="Y336" i="7"/>
  <c r="Z336" i="7"/>
  <c r="Y236" i="7"/>
  <c r="Z236" i="7"/>
  <c r="M829" i="7"/>
  <c r="N829" i="7"/>
  <c r="U658" i="7"/>
  <c r="V658" i="7"/>
  <c r="Q906" i="7"/>
  <c r="R906" i="7"/>
  <c r="N596" i="7"/>
  <c r="M596" i="7"/>
  <c r="Y535" i="7"/>
  <c r="Z535" i="7"/>
  <c r="U537" i="7"/>
  <c r="V537" i="7"/>
  <c r="U207" i="7"/>
  <c r="V207" i="7"/>
  <c r="U352" i="7"/>
  <c r="V352" i="7"/>
  <c r="V597" i="7"/>
  <c r="U597" i="7"/>
  <c r="U280" i="7"/>
  <c r="V280" i="7"/>
  <c r="Y280" i="7"/>
  <c r="Z280" i="7"/>
  <c r="U1030" i="7"/>
  <c r="V1030" i="7"/>
  <c r="Q680" i="7"/>
  <c r="R680" i="7"/>
  <c r="Y858" i="7"/>
  <c r="Z858" i="7"/>
  <c r="M577" i="7"/>
  <c r="N577" i="7"/>
  <c r="V128" i="7"/>
  <c r="U128" i="7"/>
  <c r="V327" i="7"/>
  <c r="U327" i="7"/>
  <c r="R617" i="7"/>
  <c r="Q617" i="7"/>
  <c r="R90" i="7"/>
  <c r="Q90" i="7"/>
  <c r="Q949" i="7"/>
  <c r="R949" i="7"/>
  <c r="Y133" i="7"/>
  <c r="Z133" i="7"/>
  <c r="U198" i="7"/>
  <c r="V198" i="7"/>
  <c r="Q420" i="7"/>
  <c r="R420" i="7"/>
  <c r="N552" i="7"/>
  <c r="M552" i="7"/>
  <c r="Y77" i="7"/>
  <c r="Z77" i="7"/>
  <c r="R1008" i="7"/>
  <c r="Q1008" i="7"/>
  <c r="R261" i="7"/>
  <c r="Q261" i="7"/>
  <c r="Q567" i="7"/>
  <c r="R567" i="7"/>
  <c r="M804" i="7"/>
  <c r="N804" i="7"/>
  <c r="Y860" i="7"/>
  <c r="Z860" i="7"/>
  <c r="M184" i="7"/>
  <c r="N184" i="7"/>
  <c r="Z885" i="7"/>
  <c r="Y885" i="7"/>
  <c r="Q931" i="7"/>
  <c r="R931" i="7"/>
  <c r="R120" i="7"/>
  <c r="Q120" i="7"/>
  <c r="Z237" i="7"/>
  <c r="Y237" i="7"/>
  <c r="M796" i="7"/>
  <c r="N796" i="7"/>
  <c r="Y97" i="7"/>
  <c r="Z97" i="7"/>
  <c r="Z538" i="7"/>
  <c r="Y538" i="7"/>
  <c r="R74" i="7"/>
  <c r="Q74" i="7"/>
  <c r="R243" i="7"/>
  <c r="Q243" i="7"/>
  <c r="Y403" i="7"/>
  <c r="V202" i="7"/>
  <c r="N206" i="7"/>
  <c r="R923" i="7"/>
</calcChain>
</file>

<file path=xl/sharedStrings.xml><?xml version="1.0" encoding="utf-8"?>
<sst xmlns="http://schemas.openxmlformats.org/spreadsheetml/2006/main" count="5531" uniqueCount="857">
  <si>
    <t>2019 GCC Field Testing</t>
  </si>
  <si>
    <t>#</t>
  </si>
  <si>
    <t>The following set of colors are used to identify cells:</t>
  </si>
  <si>
    <t>Parameters</t>
  </si>
  <si>
    <t>Input cells</t>
  </si>
  <si>
    <t>Data from other worksheets</t>
  </si>
  <si>
    <t>Local calculations</t>
  </si>
  <si>
    <t>Results propagated</t>
  </si>
  <si>
    <t>Sheet</t>
  </si>
  <si>
    <t>Content</t>
  </si>
  <si>
    <t>Read-Me</t>
  </si>
  <si>
    <t>This sheet</t>
  </si>
  <si>
    <t>Input 1 - Schedule 1</t>
  </si>
  <si>
    <t>Entity descriptions, financials, and inputs for calc capital</t>
  </si>
  <si>
    <t>Input 2 - Inventory</t>
  </si>
  <si>
    <t>Adjustments to legal entity available and calc capital</t>
  </si>
  <si>
    <t>Input 3 - Capital Instruments</t>
  </si>
  <si>
    <t>Information on capital resources</t>
  </si>
  <si>
    <t>Input 4 - XXX -AXXX</t>
  </si>
  <si>
    <t>Inputs for on top adjustments due to XXX/AXXX</t>
  </si>
  <si>
    <t>Input 5 - Questions</t>
  </si>
  <si>
    <t>Text boxes on how the template has been completed.</t>
  </si>
  <si>
    <t>Calc 1 - Scaling (Ins,Fin)</t>
  </si>
  <si>
    <t>Calc of scaling options for ins and fin entities.</t>
  </si>
  <si>
    <t>Calc 2 - Select Options</t>
  </si>
  <si>
    <t>Select Option(s) for how the GCC will be calculated</t>
  </si>
  <si>
    <t>Summary 1 - Entity Level</t>
  </si>
  <si>
    <t>Information on capital ratios at entity level</t>
  </si>
  <si>
    <t>Summary 2 - Top Level</t>
  </si>
  <si>
    <t>Information on capital ratios at group level</t>
  </si>
  <si>
    <t>Summary 3 - Subord Debt</t>
  </si>
  <si>
    <t>Results under different options for treatment of Sub Debt.</t>
  </si>
  <si>
    <t>Summary 4 - Grouping Alternative</t>
  </si>
  <si>
    <t>GCC.Param</t>
  </si>
  <si>
    <t>Parameters and drop-down menus used in the  template</t>
  </si>
  <si>
    <t>Identification of 2019 GCC FT participant</t>
  </si>
  <si>
    <t>Name of Group:</t>
  </si>
  <si>
    <t>Completed By:</t>
  </si>
  <si>
    <t>Date Completed:</t>
  </si>
  <si>
    <t>Reporting Date:</t>
  </si>
  <si>
    <t>Version of Template</t>
  </si>
  <si>
    <t>Currency Must Be USD $'000s</t>
  </si>
  <si>
    <t>S1A</t>
  </si>
  <si>
    <t>$USD '000s</t>
  </si>
  <si>
    <t>Schedule 1D: Inputs for Tests -- Input for all non-insurance entities (including financial entities)</t>
  </si>
  <si>
    <t>Schedule 1B: Entity Descriptions</t>
  </si>
  <si>
    <t>Schedule 1C: Financials</t>
  </si>
  <si>
    <t>Report for all non-insurance Entities</t>
  </si>
  <si>
    <t>Only report for unregulated entities</t>
  </si>
  <si>
    <t>Only report for Non-Ins, Non Financial entities</t>
  </si>
  <si>
    <t>S1B</t>
  </si>
  <si>
    <t>Include/Exclude</t>
  </si>
  <si>
    <t>Entity Grouping</t>
  </si>
  <si>
    <t>Entity Identifier (Use NAIC where possible)</t>
  </si>
  <si>
    <t>Entity Identifier Type</t>
  </si>
  <si>
    <t>Entity Name</t>
  </si>
  <si>
    <t>Entity Category</t>
  </si>
  <si>
    <t>Parent Identifier</t>
  </si>
  <si>
    <t>Parent Name</t>
  </si>
  <si>
    <t>% Owned by Parent</t>
  </si>
  <si>
    <t>% Owned within Group Structure</t>
  </si>
  <si>
    <t>State/Country of Domicile</t>
  </si>
  <si>
    <t>Intercompany Guarantee (if yes, describe on 'Question' tab)</t>
  </si>
  <si>
    <t>Capital Maintenance Agreement (if yes, describe on 'Question' tab)</t>
  </si>
  <si>
    <t>Contractual Relationship with Affiliates (if yes, describe on 'Question' tab)</t>
  </si>
  <si>
    <t>Basis of Accounting</t>
  </si>
  <si>
    <t>AM Best Rating</t>
  </si>
  <si>
    <t>Moody’s Rating</t>
  </si>
  <si>
    <t>S&amp;P Rating</t>
  </si>
  <si>
    <t>Prospective Risks</t>
  </si>
  <si>
    <t>Direct Written Premium</t>
  </si>
  <si>
    <t>Assumed Written Premium</t>
  </si>
  <si>
    <t>Ceded Written Premium</t>
  </si>
  <si>
    <t>Net Written Premium</t>
  </si>
  <si>
    <t>Book Assets</t>
  </si>
  <si>
    <t>Book Liabilities</t>
  </si>
  <si>
    <t>Debt</t>
  </si>
  <si>
    <t>Average Revenue over past three years</t>
  </si>
  <si>
    <t>Equity</t>
  </si>
  <si>
    <t>Book Adj Carrying Value</t>
  </si>
  <si>
    <t>Calc based on Notional Value of Contract [Only report for Unregulated Financial Entities]</t>
  </si>
  <si>
    <t>Absolute value of greatest net loss in past five years [as in Test 1a]</t>
  </si>
  <si>
    <t>Revenue From Same Year as Greatest Net Loss [Only report for Non-Ins, Non-Fin]</t>
  </si>
  <si>
    <t>Revenue (Current Year)</t>
  </si>
  <si>
    <t>Income</t>
  </si>
  <si>
    <t>Apply Test to these Entities?</t>
  </si>
  <si>
    <t>Test 1a</t>
  </si>
  <si>
    <t>Test 1b</t>
  </si>
  <si>
    <t>Test 2a (Using Average CAL)</t>
  </si>
  <si>
    <t>Test 2a (Using Trend Test CAL)</t>
  </si>
  <si>
    <t>Test 2b (3% charge)</t>
  </si>
  <si>
    <t>Test 3 (Use 19.5% for Life RBC parent; 22.5% otherwise)</t>
  </si>
  <si>
    <t>Parent Entity Category</t>
  </si>
  <si>
    <t>Volunteer Defined</t>
  </si>
  <si>
    <t>A</t>
  </si>
  <si>
    <t>Non-Insurer Holding Company</t>
  </si>
  <si>
    <t>HoldCo</t>
  </si>
  <si>
    <t>N/A</t>
  </si>
  <si>
    <t>US -- Florida</t>
  </si>
  <si>
    <t>N</t>
  </si>
  <si>
    <t>TBD</t>
  </si>
  <si>
    <t>A+</t>
  </si>
  <si>
    <t>Aa2</t>
  </si>
  <si>
    <t>B</t>
  </si>
  <si>
    <t>Other Non-Ins/Non-Fin with Material Risk</t>
  </si>
  <si>
    <t>United States</t>
  </si>
  <si>
    <t>No Rating</t>
  </si>
  <si>
    <t>Other Non-Ins/Non-Fin without Material Risk</t>
  </si>
  <si>
    <t>Ireland</t>
  </si>
  <si>
    <t>Other Unregulated Financial Entity</t>
  </si>
  <si>
    <t xml:space="preserve">Asset Manager/Registered Investment Advisor   </t>
  </si>
  <si>
    <t>Aaa</t>
  </si>
  <si>
    <t>AA+</t>
  </si>
  <si>
    <t>RBC filing US. Insurer (AG48 Captive)</t>
  </si>
  <si>
    <t>A++</t>
  </si>
  <si>
    <t>Aa1</t>
  </si>
  <si>
    <t>AA-</t>
  </si>
  <si>
    <t>NAIC Co Code</t>
  </si>
  <si>
    <t>RBC Filing U.S. Insurer (P&amp;C)</t>
  </si>
  <si>
    <t>Canadian -  P&amp;C</t>
  </si>
  <si>
    <t>Canada</t>
  </si>
  <si>
    <t>B++</t>
  </si>
  <si>
    <t>Baa1</t>
  </si>
  <si>
    <t>BBB+</t>
  </si>
  <si>
    <t>Baa2</t>
  </si>
  <si>
    <t>Canada - Life</t>
  </si>
  <si>
    <t>RBC Filing U.S. Insurer (Life)</t>
  </si>
  <si>
    <t>US -- Maine</t>
  </si>
  <si>
    <t>US -- Illinois</t>
  </si>
  <si>
    <t>Y</t>
  </si>
  <si>
    <t>AA</t>
  </si>
  <si>
    <t>Solvency II - Non-Life</t>
  </si>
  <si>
    <t>Spain</t>
  </si>
  <si>
    <t>BB</t>
  </si>
  <si>
    <t>Bermuda - Commercial Insurers</t>
  </si>
  <si>
    <t>Bermuda</t>
  </si>
  <si>
    <t>Bank (Basel III)</t>
  </si>
  <si>
    <t>A1</t>
  </si>
  <si>
    <t>Hong Kong - Life</t>
  </si>
  <si>
    <t>Hong Kong SAR, China</t>
  </si>
  <si>
    <t>Japan - Life</t>
  </si>
  <si>
    <t>Japan</t>
  </si>
  <si>
    <t>South Africa - Life</t>
  </si>
  <si>
    <t>South Africa</t>
  </si>
  <si>
    <t>Regime A</t>
  </si>
  <si>
    <t>Sri Lanka</t>
  </si>
  <si>
    <t>Regime B</t>
  </si>
  <si>
    <t>St. Kitts and Nevis</t>
  </si>
  <si>
    <t>Inventory A: Basic Entity Information from Schedule 1</t>
  </si>
  <si>
    <t>Inventory B: ADJUSTMENTS TO CARRYING VALUE</t>
  </si>
  <si>
    <t>Inventory C: ADJUSTMENTS TO REQUIRED CAPITAL</t>
  </si>
  <si>
    <t>Inventory D: REFERENCE CALCULATION CHECKS</t>
  </si>
  <si>
    <t>S2</t>
  </si>
  <si>
    <t>Insurance/Financial/NonIns,Non-Fin</t>
  </si>
  <si>
    <t>Entity Identifier</t>
  </si>
  <si>
    <t xml:space="preserve">Entity Category </t>
  </si>
  <si>
    <t>Carrying Value (Immediate Parent Regime)</t>
  </si>
  <si>
    <t>Carrying Value (Local Regime)</t>
  </si>
  <si>
    <t>Investment in Subsidiary</t>
  </si>
  <si>
    <t>Intra-group capital instruments</t>
  </si>
  <si>
    <t xml:space="preserve">Reported Intra-group Guarantees, LOCs and Other </t>
  </si>
  <si>
    <t xml:space="preserve">Other Intra-group Assets </t>
  </si>
  <si>
    <t>All Other Adjustments</t>
  </si>
  <si>
    <t>Adjusted Carrying Value</t>
  </si>
  <si>
    <t>Permitted Practices</t>
  </si>
  <si>
    <t>Prescribed Practices</t>
  </si>
  <si>
    <t>Adj Carrying Value (wo Perm Practices)</t>
  </si>
  <si>
    <t>Adj Carrying Value (wo Prescribed Practices)</t>
  </si>
  <si>
    <t>Adj Carrying Value (wo Both Perm and Prescribed)</t>
  </si>
  <si>
    <t>Entity Required Capital (Immediate Parent Regime)</t>
  </si>
  <si>
    <t>Entity Required Capital (Local Regime)</t>
  </si>
  <si>
    <t>Adj. Capital Calculation</t>
  </si>
  <si>
    <t>Sum of Subs (Available Capital)</t>
  </si>
  <si>
    <t>Diff</t>
  </si>
  <si>
    <t>Sum of Subs (Calc Capital)</t>
  </si>
  <si>
    <t>Investment in Sub</t>
  </si>
  <si>
    <t>Unadj Carrying Value / Unadj Calc Capital</t>
  </si>
  <si>
    <t>Adj Carrying Value / Adj Calc Capital</t>
  </si>
  <si>
    <t>Only Complete for Intra-group</t>
  </si>
  <si>
    <t>Capital Instruments</t>
  </si>
  <si>
    <t>Name of Issuer</t>
  </si>
  <si>
    <t>Type of Financial Instrument</t>
  </si>
  <si>
    <t>Instrument Identifier (e.g. CUSIP)</t>
  </si>
  <si>
    <t>Year of Maturity</t>
  </si>
  <si>
    <t>Balance as of Reporting Date</t>
  </si>
  <si>
    <t>Amount recognized or credited as capital in local regulatory regime</t>
  </si>
  <si>
    <t>Amount Downstreamed</t>
  </si>
  <si>
    <t>Intragroup Issuance</t>
  </si>
  <si>
    <t>Does Intragroup Issuance Result in Doublecounting?</t>
  </si>
  <si>
    <t xml:space="preserve">Purchasing Entity Identifier </t>
  </si>
  <si>
    <t>Base (No Adjustment)</t>
  </si>
  <si>
    <t>Deduct instruments issued on an intragroup basis that result in doublecounting</t>
  </si>
  <si>
    <t>Total Capital Instruments (x Intragroup and any amount already recognized)</t>
  </si>
  <si>
    <t>Downstreamed Cap Instru</t>
  </si>
  <si>
    <t>Totals</t>
  </si>
  <si>
    <t>Total Amount</t>
  </si>
  <si>
    <t>S3A</t>
  </si>
  <si>
    <t>S3B</t>
  </si>
  <si>
    <t>Other</t>
  </si>
  <si>
    <t>Senior Debt</t>
  </si>
  <si>
    <t>Hybrid Instruments</t>
  </si>
  <si>
    <t>Other Subordinated Debt</t>
  </si>
  <si>
    <t>Total</t>
  </si>
  <si>
    <t>Surplus Notes (or similar)</t>
  </si>
  <si>
    <t xml:space="preserve">THIS TAB ONLY REQUIRES INPUT FROM LIFE AND ANNUITY COMPANIES. </t>
  </si>
  <si>
    <t>Summary of On Top Adjustments</t>
  </si>
  <si>
    <t>XXX/AXXX On Top Adjustments</t>
  </si>
  <si>
    <t>Test 1</t>
  </si>
  <si>
    <t>Test 2</t>
  </si>
  <si>
    <t>Test 3</t>
  </si>
  <si>
    <t>Test 4</t>
  </si>
  <si>
    <t>Test 5</t>
  </si>
  <si>
    <t>Other Types of Captives (Test 1)</t>
  </si>
  <si>
    <t>S4_1</t>
  </si>
  <si>
    <t>Asset Adjustment (record asset reduction as a negative figure)</t>
  </si>
  <si>
    <t>Liability Adjustment (record reserve overstatement as a positive figure)</t>
  </si>
  <si>
    <t>Amount of Adjustment</t>
  </si>
  <si>
    <t>Test 1: XXX/AXXX On Top Liability Adjustment</t>
  </si>
  <si>
    <t>Total Reserve Value Using These Standards</t>
  </si>
  <si>
    <t>Factor</t>
  </si>
  <si>
    <t>Readjusted Value</t>
  </si>
  <si>
    <t>Existing Book /Adjusted Carrying Value</t>
  </si>
  <si>
    <t>Pre-Tax Diff</t>
  </si>
  <si>
    <t>Tax</t>
  </si>
  <si>
    <t>On-Top Liab Adjust</t>
  </si>
  <si>
    <t>Economic Reserve  (Informational Only)</t>
  </si>
  <si>
    <t>Required Level of Primary Security (Informational Only)</t>
  </si>
  <si>
    <t>S4_2</t>
  </si>
  <si>
    <t>XXX Reserve Using PBR effect 1/1/17</t>
  </si>
  <si>
    <t>XXX Reserve Using AG48 effect 1/1/15</t>
  </si>
  <si>
    <t>All other XXX Reserves</t>
  </si>
  <si>
    <t>AXXX Reserve Using PBR effect 1/1/17</t>
  </si>
  <si>
    <t>AXXX Reserve Using AG48 effect 1/1/15</t>
  </si>
  <si>
    <t>All other AXXX Reserves</t>
  </si>
  <si>
    <t>Test 2: XXX/AXXX On Top Adjustment         (Test 2)</t>
  </si>
  <si>
    <t>Test 3: XXX/AXXX On Top Liability Adjustment</t>
  </si>
  <si>
    <t>Reserve Adjustment</t>
  </si>
  <si>
    <t>Captives make a reserve adjustment that results in the utilization of the Economic Reserve flowing through to the group figure</t>
  </si>
  <si>
    <t>Non-Captives Utilize Test 1 Factor Approach to Overstatement of Reserves</t>
  </si>
  <si>
    <t>XXX Net Premium Reserve</t>
  </si>
  <si>
    <t>AXXX Net Premium Reserve</t>
  </si>
  <si>
    <t>Test 4: XXX/AXXX On Top Liability Adjustment</t>
  </si>
  <si>
    <t>Questions and Other Narrative Descriptions or Information</t>
  </si>
  <si>
    <t>Q1. Please describe the materiality standard used for categorizing Non-Insurance/Non-Financial Entities.</t>
  </si>
  <si>
    <t>&lt;Enter Text&gt;</t>
  </si>
  <si>
    <t>Q2. Please describe any intercompany guarantees listed in Schedule 1.</t>
  </si>
  <si>
    <t>Q3. Please describe any capital maintenance agreements listed in Schedule 1</t>
  </si>
  <si>
    <t>Q4. Please describe any contractual relationships listed in Schedule 1.</t>
  </si>
  <si>
    <t>Q5.  Please list and describe the individual amounts that make up the adjustments to available capital for Reported Intra-group Guarantees, LOCs and Other reported in the Inventory Tab</t>
  </si>
  <si>
    <t>Q6.  Please list and describe the individual amounts that make up the adjustments to available capital for 'Other intra-group Assets' reported in the Inventory Tab</t>
  </si>
  <si>
    <t>Q7.  Please list and describe the individual amounts that make up the adjustments to available capital for the 'All Other Adjustments' reported in the Inventory Tab</t>
  </si>
  <si>
    <t>Q8.  Any other comments on your submission that are not addressed by the other questions above?</t>
  </si>
  <si>
    <t>Q9.  Any general comments on the Group Capital Calculation field testing (e.g. how to improve this template and/or the specifications)?</t>
  </si>
  <si>
    <t>Name of Region(s) included</t>
  </si>
  <si>
    <t>Description</t>
  </si>
  <si>
    <t>Intervention Level</t>
  </si>
  <si>
    <t>Suggested Scalar (if Any)</t>
  </si>
  <si>
    <t>Regime C</t>
  </si>
  <si>
    <t>Regime D</t>
  </si>
  <si>
    <t>Regime E</t>
  </si>
  <si>
    <t>A FEW POSSIBLE EXAMPLES OF SCALARS ARE PROVIDED FOR DEMONSTRATION PURPOSES ONLY -- THEY ARE PLACEHOLDERS AND MAY CHANGE.</t>
  </si>
  <si>
    <t>NO SCALING</t>
  </si>
  <si>
    <t>PRELIMINARY OPTION 1</t>
  </si>
  <si>
    <t>PRELIMINARY OPTION 2</t>
  </si>
  <si>
    <t>PRELIMINARY OPTION 3</t>
  </si>
  <si>
    <t>PRELIMINARY OPTION 4</t>
  </si>
  <si>
    <t>Intervention Level at Which Data is Entered (For Reference)</t>
  </si>
  <si>
    <t>How to Adjust?</t>
  </si>
  <si>
    <t>Scalar</t>
  </si>
  <si>
    <t xml:space="preserve">Revenue % </t>
  </si>
  <si>
    <t>Carrying Value %</t>
  </si>
  <si>
    <t>Carrying Value</t>
  </si>
  <si>
    <t>Pure Scalar</t>
  </si>
  <si>
    <t>XS Scalar</t>
  </si>
  <si>
    <t>RBC Filing U.S. Insurer (Health)</t>
  </si>
  <si>
    <t>RBC Filing U.S. Insurer (Other)</t>
  </si>
  <si>
    <t>Non RBC filing US. Insurer (Except Captives)</t>
  </si>
  <si>
    <t>RBC filing US. Insurer (Other Than AG48 Captive)</t>
  </si>
  <si>
    <t>Bermuda - Other</t>
  </si>
  <si>
    <t>Japan - Non-Life</t>
  </si>
  <si>
    <t>Solvency II - Life</t>
  </si>
  <si>
    <t>Solvency II -- Composite</t>
  </si>
  <si>
    <t>Australia - All</t>
  </si>
  <si>
    <t>Switzerland - Life</t>
  </si>
  <si>
    <t>Switzerland - Non-Life</t>
  </si>
  <si>
    <t>Hong Kong - Non-Life</t>
  </si>
  <si>
    <t>Singapore - All</t>
  </si>
  <si>
    <t>Chinese Taipei - All</t>
  </si>
  <si>
    <t>South Africa - Composite</t>
  </si>
  <si>
    <t>South Africa - Non-Life</t>
  </si>
  <si>
    <t>Mexico</t>
  </si>
  <si>
    <t>China</t>
  </si>
  <si>
    <t>South Korea</t>
  </si>
  <si>
    <t>Malaysia</t>
  </si>
  <si>
    <t>Chile</t>
  </si>
  <si>
    <t>Brazil</t>
  </si>
  <si>
    <t>India</t>
  </si>
  <si>
    <t>Bank (Other)</t>
  </si>
  <si>
    <t>SCALAR CALCULATIONS</t>
  </si>
  <si>
    <t>Entity Cat. Code</t>
  </si>
  <si>
    <t>Revenue</t>
  </si>
  <si>
    <t xml:space="preserve">Adj Carrying Value </t>
  </si>
  <si>
    <t xml:space="preserve">Adj Capital Calculation </t>
  </si>
  <si>
    <t xml:space="preserve">Unadj Carrying Value </t>
  </si>
  <si>
    <t xml:space="preserve">Unadj Capital Calculation </t>
  </si>
  <si>
    <t>Scaling Type</t>
  </si>
  <si>
    <t>Scaled and calibrated CC</t>
  </si>
  <si>
    <t>Scaled TAC [Note will serve as TAC for all XS options]</t>
  </si>
  <si>
    <t>Scaled TAC</t>
  </si>
  <si>
    <t>Basic Options</t>
  </si>
  <si>
    <t>S7A</t>
  </si>
  <si>
    <t>Offset</t>
  </si>
  <si>
    <t>Scaling Option</t>
  </si>
  <si>
    <t>Prelim 1</t>
  </si>
  <si>
    <t>Treatment of AXXX/XXX captives</t>
  </si>
  <si>
    <t>Permitted &amp; Prescribed Practices</t>
  </si>
  <si>
    <t>Without Both</t>
  </si>
  <si>
    <t>"Test" for Non-Ins/Non-Fin</t>
  </si>
  <si>
    <t>Calc Cap for Other Financial Entities (unreg &amp; asset managers)</t>
  </si>
  <si>
    <t>22.5% BACV</t>
  </si>
  <si>
    <t>All entities or only those marked "Included"?</t>
  </si>
  <si>
    <t>Included Only</t>
  </si>
  <si>
    <t>% Limit to be Applied to Senior Debt</t>
  </si>
  <si>
    <t>% Limit to be Applied to Hybrid</t>
  </si>
  <si>
    <t>% Limit to be Applied to Other Subord Instr</t>
  </si>
  <si>
    <t>Summary of XXX/AXXX Adjustments</t>
  </si>
  <si>
    <t>Selected Adjustment</t>
  </si>
  <si>
    <t>No Adjustment</t>
  </si>
  <si>
    <t>S7B</t>
  </si>
  <si>
    <t>Summary of Permitted/Prescribed Practices</t>
  </si>
  <si>
    <t>Without Permitted Practices</t>
  </si>
  <si>
    <t>Without Prescribed Practices</t>
  </si>
  <si>
    <t>Summary of Capital Instruments On Top Adjustment</t>
  </si>
  <si>
    <t xml:space="preserve"> Selected</t>
  </si>
  <si>
    <t>Hybrid</t>
  </si>
  <si>
    <t>Adjustment Before Limit</t>
  </si>
  <si>
    <t>Selected Adjusted After Limit</t>
  </si>
  <si>
    <t>Summary of Calc Capital For Non-Ins/Non-Fin entities</t>
  </si>
  <si>
    <t>Available Capital</t>
  </si>
  <si>
    <t>Selected Calc Capital</t>
  </si>
  <si>
    <t>Reported</t>
  </si>
  <si>
    <t>Test 2a (CAL Level)</t>
  </si>
  <si>
    <t>Test 2a (Trend Level)</t>
  </si>
  <si>
    <t>Test 2b</t>
  </si>
  <si>
    <t>Summary of Calc Capital For Other Fin Entities</t>
  </si>
  <si>
    <t>Calc Using Notional value of Contract</t>
  </si>
  <si>
    <t>12% of Revenue</t>
  </si>
  <si>
    <t>2.5% of Revenue</t>
  </si>
  <si>
    <t>3.8% of Revenue</t>
  </si>
  <si>
    <t>Other Regulated Financial Entity</t>
  </si>
  <si>
    <t>Supporting Calcs</t>
  </si>
  <si>
    <t>Avail Capital After Applying Different Limits</t>
  </si>
  <si>
    <t>S8</t>
  </si>
  <si>
    <t>Scenario Ratio</t>
  </si>
  <si>
    <t>Avail Cap (base option; before cap instruments)</t>
  </si>
  <si>
    <t>Calc Cap (Total Before On Top)</t>
  </si>
  <si>
    <t>Total Debt</t>
  </si>
  <si>
    <t>Total Downstreamed Debt</t>
  </si>
  <si>
    <t>Total Debt After Limit</t>
  </si>
  <si>
    <t>% Available Capital</t>
  </si>
  <si>
    <t>% Avail Plus Senior Debt</t>
  </si>
  <si>
    <t>Senior Debt Options</t>
  </si>
  <si>
    <t>Hybrid Debt Options</t>
  </si>
  <si>
    <t>Type</t>
  </si>
  <si>
    <t>Detailed Breakdown (pre-adjustment for capital instruments)</t>
  </si>
  <si>
    <t>Unscaled</t>
  </si>
  <si>
    <t>"Base" Option</t>
  </si>
  <si>
    <t>Scalar Option 1</t>
  </si>
  <si>
    <t>Scalar Option 2</t>
  </si>
  <si>
    <t>Scalar Option 3</t>
  </si>
  <si>
    <t>Scalar Option 4</t>
  </si>
  <si>
    <t>Available Capital (AC)</t>
  </si>
  <si>
    <t>Calc Capital (CC)</t>
  </si>
  <si>
    <t>Capital Ratio  (=AC / CC)</t>
  </si>
  <si>
    <t>Scaled AC</t>
  </si>
  <si>
    <t>Scaled CC</t>
  </si>
  <si>
    <t>Ratio</t>
  </si>
  <si>
    <t>Summ_Ent_1</t>
  </si>
  <si>
    <t>US Ins</t>
  </si>
  <si>
    <t>Non-US Ins</t>
  </si>
  <si>
    <t>Fin</t>
  </si>
  <si>
    <t>Other (Included)</t>
  </si>
  <si>
    <t>Other (Excluded)</t>
  </si>
  <si>
    <t>Total (Before On-Top Adj)</t>
  </si>
  <si>
    <t>Total (Included Only; Before On Top Adj)</t>
  </si>
  <si>
    <t>On Top Adjustments-</t>
  </si>
  <si>
    <t>Summ_Ent_2</t>
  </si>
  <si>
    <t>On Top XXX/AXXX Adj</t>
  </si>
  <si>
    <t>On Top Perm/Prescr Adj</t>
  </si>
  <si>
    <t>On Top Capital Instruments</t>
  </si>
  <si>
    <t>Total (Base Option After On Top)</t>
  </si>
  <si>
    <t>Sample Table 1: HoldCo / Top-level entity view</t>
  </si>
  <si>
    <t>Base Results Using Selection</t>
  </si>
  <si>
    <t>Sample Table 2: Capital for hi-level groupings</t>
  </si>
  <si>
    <t>Scaled (Excluding On Top Adjustments)</t>
  </si>
  <si>
    <t>Avail Cap</t>
  </si>
  <si>
    <t>Calc Cap</t>
  </si>
  <si>
    <t>AC / CC)</t>
  </si>
  <si>
    <t>Capital Groupings</t>
  </si>
  <si>
    <t>Summ_Top_2</t>
  </si>
  <si>
    <t>(AC / CC)</t>
  </si>
  <si>
    <t>Summ_Top_1</t>
  </si>
  <si>
    <t>Top Level Company (Pre-Adj)</t>
  </si>
  <si>
    <t>All (Adjusted; Unscaled)</t>
  </si>
  <si>
    <t>All Entities (Included and Excluded)</t>
  </si>
  <si>
    <t>Only Included Entities (Before On Top)</t>
  </si>
  <si>
    <t>With On-Top Adj for AXXX, Perm/Prescr and Cap Instr (Included Entities Only)</t>
  </si>
  <si>
    <t>Sample Table 3: Capital by Scalar Option (Without Impact of Capital Instruments</t>
  </si>
  <si>
    <t>Summ_Top_3</t>
  </si>
  <si>
    <t>Base</t>
  </si>
  <si>
    <t>xxx</t>
  </si>
  <si>
    <t>Capital by Scalar Option (With Impact of Capital Instruments)</t>
  </si>
  <si>
    <t>Base (Included Entities; no instruments)</t>
  </si>
  <si>
    <t>With Instruments -- No Limit</t>
  </si>
  <si>
    <t>With Instruments -- With Limit on non-downstreamed; include all downstreamed</t>
  </si>
  <si>
    <t>Summ_Debt_1</t>
  </si>
  <si>
    <t>AC / CC</t>
  </si>
  <si>
    <t>Testing Options on Subord Debt</t>
  </si>
  <si>
    <t>Ratios Using Selected Options for Scalars / On Top Adj / Etc.</t>
  </si>
  <si>
    <t>% Limit     (100% --&gt; No limit)</t>
  </si>
  <si>
    <t>Summ_Debt_2</t>
  </si>
  <si>
    <t>Ratio After Limit</t>
  </si>
  <si>
    <t>Entity Category Code</t>
  </si>
  <si>
    <t>Type of Entity</t>
  </si>
  <si>
    <t>Grouping</t>
  </si>
  <si>
    <t>Grouping Suggested by CIGNA</t>
  </si>
  <si>
    <t>Y/N</t>
  </si>
  <si>
    <t>All</t>
  </si>
  <si>
    <t>Co Code Type</t>
  </si>
  <si>
    <t xml:space="preserve">List of US States/Territories combined with World Bank list of countries (with Chinese Taipei, Falkland Islands added) as in 2017 IAIS ICS FT: http://data.worldbank.org/country </t>
  </si>
  <si>
    <t>5 Holding Company</t>
  </si>
  <si>
    <t>RBC Filing US Insurer</t>
  </si>
  <si>
    <t>1 Domestic  Subj to RBC</t>
  </si>
  <si>
    <t>FEIN</t>
  </si>
  <si>
    <t>US -- Alabama</t>
  </si>
  <si>
    <t>AAA</t>
  </si>
  <si>
    <t>ISO Legal Entity ID</t>
  </si>
  <si>
    <t>US -- Alaska</t>
  </si>
  <si>
    <t>US -- Arizona</t>
  </si>
  <si>
    <t>US -- Arkansas</t>
  </si>
  <si>
    <t>A-</t>
  </si>
  <si>
    <t>Aa3</t>
  </si>
  <si>
    <t>Non RBC Filing US Insurer</t>
  </si>
  <si>
    <t>2 Dom Subj to regulation</t>
  </si>
  <si>
    <t>US -- California</t>
  </si>
  <si>
    <t>&lt;Select Scaling Option&gt;</t>
  </si>
  <si>
    <t>offset</t>
  </si>
  <si>
    <t>US -- Colorado</t>
  </si>
  <si>
    <t>B+</t>
  </si>
  <si>
    <t>A2</t>
  </si>
  <si>
    <t>No Scaling</t>
  </si>
  <si>
    <t>US -- Connecticut</t>
  </si>
  <si>
    <t>A3</t>
  </si>
  <si>
    <t>3 Int'l Subj to Reg</t>
  </si>
  <si>
    <t>US -- Delaware</t>
  </si>
  <si>
    <t>B-</t>
  </si>
  <si>
    <t>Prelim 2</t>
  </si>
  <si>
    <t>C (or lower)</t>
  </si>
  <si>
    <t>BBB</t>
  </si>
  <si>
    <t>Prelim 3</t>
  </si>
  <si>
    <t>US -- Georgia</t>
  </si>
  <si>
    <t>Baa3</t>
  </si>
  <si>
    <t>BBB-</t>
  </si>
  <si>
    <t>Prelim 4</t>
  </si>
  <si>
    <t>US -- Hawaii</t>
  </si>
  <si>
    <t>Ba1</t>
  </si>
  <si>
    <t>BB+</t>
  </si>
  <si>
    <t>US -- Idaho</t>
  </si>
  <si>
    <t>Ba2</t>
  </si>
  <si>
    <t>Ba3</t>
  </si>
  <si>
    <t>BB-</t>
  </si>
  <si>
    <t>US -- Indiana</t>
  </si>
  <si>
    <t>US -- Iowa</t>
  </si>
  <si>
    <t>B2</t>
  </si>
  <si>
    <t>US -- Kansas</t>
  </si>
  <si>
    <t>B3</t>
  </si>
  <si>
    <t>US -- Kentucky</t>
  </si>
  <si>
    <t>Caa (or lower)</t>
  </si>
  <si>
    <t>CCC (or lower)</t>
  </si>
  <si>
    <t>US -- Louisiana</t>
  </si>
  <si>
    <t>US -- Maryland</t>
  </si>
  <si>
    <t>US -- Massachusetts</t>
  </si>
  <si>
    <t>US -- Michigan</t>
  </si>
  <si>
    <t>US -- Minnesota</t>
  </si>
  <si>
    <t>US -- Mississippi</t>
  </si>
  <si>
    <t>US -- Missouri</t>
  </si>
  <si>
    <t>US -- Montana</t>
  </si>
  <si>
    <t>US -- Nebraska</t>
  </si>
  <si>
    <t>US -- Nevada</t>
  </si>
  <si>
    <t>US -- New Hampshire</t>
  </si>
  <si>
    <t>US -- New Jersey</t>
  </si>
  <si>
    <t>US -- New Mexico</t>
  </si>
  <si>
    <t>US -- New York</t>
  </si>
  <si>
    <t>US -- North Carolina</t>
  </si>
  <si>
    <t>US -- North Dakota</t>
  </si>
  <si>
    <t>US -- Ohio</t>
  </si>
  <si>
    <t>US -- Oklahoma</t>
  </si>
  <si>
    <t>US -- Oregon</t>
  </si>
  <si>
    <t>US -- Pennsylvania</t>
  </si>
  <si>
    <t>Bank</t>
  </si>
  <si>
    <t>7 Financial</t>
  </si>
  <si>
    <t>US -- Rhode Island</t>
  </si>
  <si>
    <t>US -- South Carolina</t>
  </si>
  <si>
    <t>US -- South Dakota</t>
  </si>
  <si>
    <t>Other Financial Entity</t>
  </si>
  <si>
    <t>US -- Tennessee</t>
  </si>
  <si>
    <t>US -- Texas</t>
  </si>
  <si>
    <t xml:space="preserve">Other Non-regulated with Material Risk </t>
  </si>
  <si>
    <t>Non-Ins, Non-fin</t>
  </si>
  <si>
    <t>4 Non-Reg (Material)</t>
  </si>
  <si>
    <t>US -- Utah</t>
  </si>
  <si>
    <t xml:space="preserve">Other Non-regulated without Material Risk </t>
  </si>
  <si>
    <t>6 Non-Reg (Not Material)</t>
  </si>
  <si>
    <t>US -- Vermont</t>
  </si>
  <si>
    <t>US -- Virginia</t>
  </si>
  <si>
    <t>US -- Washington</t>
  </si>
  <si>
    <t>US -- West Virginia</t>
  </si>
  <si>
    <t>US -- Wisconsin</t>
  </si>
  <si>
    <t>US -- Wyoming</t>
  </si>
  <si>
    <t>US -- American Samoa</t>
  </si>
  <si>
    <t>US -- Washington DC</t>
  </si>
  <si>
    <t>US -- Guam</t>
  </si>
  <si>
    <t>US -- Marianas Islands</t>
  </si>
  <si>
    <t>US -- Puerto</t>
  </si>
  <si>
    <t>US -- US Virgin Islands</t>
  </si>
  <si>
    <t>Afghanistan</t>
  </si>
  <si>
    <t>Albania</t>
  </si>
  <si>
    <t>Algeria</t>
  </si>
  <si>
    <t>American Samoa</t>
  </si>
  <si>
    <t>Andean Region</t>
  </si>
  <si>
    <t>Andorra</t>
  </si>
  <si>
    <t>Angola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</si>
  <si>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</si>
  <si>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</si>
  <si>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</si>
  <si>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</si>
  <si>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</si>
  <si>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</si>
  <si>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</si>
  <si>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Bahamas, The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</si>
  <si>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</si>
  <si>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</si>
  <si>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</si>
  <si>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</si>
  <si>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</si>
  <si>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</si>
  <si>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</si>
  <si>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</si>
  <si>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</si>
  <si>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</si>
  <si>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</si>
  <si>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Brunei Darussalam</t>
  </si>
  <si>
    <t>Bulgaria</t>
  </si>
  <si>
    <t>Burkina Faso</t>
  </si>
  <si>
    <t>Burundi</t>
  </si>
  <si>
    <t>Cabo Verde</t>
  </si>
  <si>
    <t>Cambodia</t>
  </si>
  <si>
    <t>Cameroon</t>
  </si>
  <si>
    <t>Cayman Islands</t>
  </si>
  <si>
    <t>Central African Republic</t>
  </si>
  <si>
    <t>Chad</t>
  </si>
  <si>
    <t>Chinese Taipei</t>
  </si>
  <si>
    <t>Colombia</t>
  </si>
  <si>
    <t>Comoros</t>
  </si>
  <si>
    <t>Congo, Dem. Rep.</t>
  </si>
  <si>
    <t>Congo, Rep.</t>
  </si>
  <si>
    <t>Costa Rica</t>
  </si>
  <si>
    <t>Cote d'Ivoire</t>
  </si>
  <si>
    <t>Croatia</t>
  </si>
  <si>
    <t>Cuba</t>
  </si>
  <si>
    <t>Curacao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</si>
  <si>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</si>
  <si>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</si>
  <si>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</si>
  <si>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</si>
  <si>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</si>
  <si>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</si>
  <si>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</si>
  <si>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Egypt, Arab Rep.</t>
  </si>
  <si>
    <t>El Salvador</t>
  </si>
  <si>
    <t>Equatorial Guinea</t>
  </si>
  <si>
    <t>Eritrea</t>
  </si>
  <si>
    <t>Estonia</t>
  </si>
  <si>
    <t>Ethiopia</t>
  </si>
  <si>
    <t>Faeroe Islands</t>
  </si>
  <si>
    <t>Falkland Islands</t>
  </si>
  <si>
    <t>Fiji</t>
  </si>
  <si>
    <t>Finland</t>
  </si>
  <si>
    <t>France</t>
  </si>
  <si>
    <t>French Polynesia</t>
  </si>
  <si>
    <t>Gabon</t>
  </si>
  <si>
    <t>Gambia, The</t>
  </si>
  <si>
    <t>Georgia</t>
  </si>
  <si>
    <t>Germany</t>
  </si>
  <si>
    <t>Ghana</t>
  </si>
  <si>
    <t>Greece</t>
  </si>
  <si>
    <t>Greenland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</si>
  <si>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</si>
  <si>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</si>
  <si>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</si>
  <si>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</si>
  <si>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</si>
  <si>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</si>
  <si>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</si>
  <si>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</si>
  <si>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</si>
  <si>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</si>
  <si>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Indonesia</t>
  </si>
  <si>
    <t>Iran, Islamic Rep.</t>
  </si>
  <si>
    <t>Iraq</t>
  </si>
  <si>
    <t>Isle of Man</t>
  </si>
  <si>
    <t>Israel</t>
  </si>
  <si>
    <t>Italy</t>
  </si>
  <si>
    <t>Jamaica</t>
  </si>
  <si>
    <t>Jordan</t>
  </si>
  <si>
    <t>Kazakhstan</t>
  </si>
  <si>
    <t>Kenya</t>
  </si>
  <si>
    <t>Kiribati</t>
  </si>
  <si>
    <t>Korea, Dem. Rep.</t>
  </si>
  <si>
    <t>Korea, Rep.</t>
  </si>
  <si>
    <t>Kuwait</t>
  </si>
  <si>
    <t>Kyrgyz Republic</t>
  </si>
  <si>
    <t>Lao PDR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</si>
  <si>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</si>
  <si>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</si>
  <si>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</si>
  <si>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</si>
  <si>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</si>
  <si>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</si>
  <si>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</si>
  <si>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</si>
  <si>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 SAR, China</t>
  </si>
  <si>
    <t>Macedonia, FYR</t>
  </si>
  <si>
    <t>Madagascar</t>
  </si>
  <si>
    <t>Malawi</t>
  </si>
  <si>
    <t>Maldives</t>
  </si>
  <si>
    <t>Mali</t>
  </si>
  <si>
    <t>Malta</t>
  </si>
  <si>
    <t>Marshall Islands</t>
  </si>
  <si>
    <t>Mauritania</t>
  </si>
  <si>
    <t>Mauritius</t>
  </si>
  <si>
    <t>Micronesia, Fed. Sts.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</si>
  <si>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</si>
  <si>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</si>
  <si>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</si>
  <si>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</si>
  <si>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</si>
  <si>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</si>
  <si>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</si>
  <si>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</si>
  <si>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</si>
  <si>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</si>
  <si>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</si>
  <si>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</si>
  <si>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</si>
  <si>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</si>
  <si>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</si>
  <si>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</si>
  <si>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</si>
  <si>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</si>
  <si>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</si>
  <si>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</si>
  <si>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</si>
  <si>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</si>
  <si>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</si>
  <si>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</si>
  <si>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</si>
  <si>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</si>
  <si>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</si>
  <si>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</si>
  <si>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</si>
  <si>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</si>
  <si>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</si>
  <si>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</si>
  <si>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</si>
  <si>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</si>
  <si>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</si>
  <si>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</si>
  <si>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</si>
  <si>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</si>
  <si>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</si>
  <si>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</si>
  <si>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</si>
  <si>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</si>
  <si>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 Republic</t>
  </si>
  <si>
    <t>Slovenia</t>
  </si>
  <si>
    <t>Solomon Islands</t>
  </si>
  <si>
    <t>Somalia</t>
  </si>
  <si>
    <t>South Sudan</t>
  </si>
  <si>
    <t>St. Lucia</t>
  </si>
  <si>
    <t>St. Martin (French part)</t>
  </si>
  <si>
    <t>St. Vincent and the Grenadines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</si>
  <si>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</si>
  <si>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</si>
  <si>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</si>
  <si>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</si>
  <si>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</si>
  <si>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</si>
  <si>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</si>
  <si>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Tanzania</t>
  </si>
  <si>
    <t>Thailand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</si>
  <si>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</si>
  <si>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</si>
  <si>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</si>
  <si>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</si>
  <si>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</si>
  <si>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</si>
  <si>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</si>
  <si>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</si>
  <si>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</si>
  <si>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</si>
  <si>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</si>
  <si>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</si>
  <si>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</si>
  <si>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Uruguay</t>
  </si>
  <si>
    <t>Uzbekistan</t>
  </si>
  <si>
    <t>Vanuatu</t>
  </si>
  <si>
    <t>Venezuela, RB</t>
  </si>
  <si>
    <t>Vietnam</t>
  </si>
  <si>
    <t>Virgin Islands (U.S.)</t>
  </si>
  <si>
    <t>West Bank and Gaza</t>
  </si>
  <si>
    <t>Yemen, Rep.</t>
  </si>
  <si>
    <t>Zambia</t>
  </si>
  <si>
    <t xml:space="preserve">  SUBTOTAL</t>
  </si>
  <si>
    <t xml:space="preserve"> </t>
  </si>
  <si>
    <t>Sum of Ratio</t>
  </si>
  <si>
    <t>Sum of Available Capital Resources</t>
  </si>
  <si>
    <t>Grouping Alternative</t>
  </si>
  <si>
    <t>Regulation</t>
  </si>
  <si>
    <t>Parent entity included in total</t>
  </si>
  <si>
    <t>Grouping Category</t>
  </si>
  <si>
    <t>Include</t>
  </si>
  <si>
    <t>Include/Exclude?</t>
  </si>
  <si>
    <t>*This is a 'Pivot Table'. Right-click and select 'Refresh' to populate.</t>
  </si>
  <si>
    <t>Entity Details</t>
  </si>
  <si>
    <t>Exclude</t>
  </si>
  <si>
    <t>Entity Category Level Subtotals</t>
  </si>
  <si>
    <t>High Level Subtotals</t>
  </si>
  <si>
    <t>Adj Calc Capital</t>
  </si>
  <si>
    <t>Calculated Base Capital at 1x ACL</t>
  </si>
  <si>
    <t>Calculated Base Capital</t>
  </si>
  <si>
    <t>Adj Carrying Value</t>
  </si>
  <si>
    <t>Available Capital Resources</t>
  </si>
  <si>
    <t>Parent entity included in total (for Summary 4 only)</t>
  </si>
  <si>
    <t>Only include Subtotals for insurance/financial entities</t>
  </si>
  <si>
    <t>Notes on Summary</t>
  </si>
  <si>
    <t>Count</t>
  </si>
  <si>
    <t>Selected Alternative Grouping [for Summary 4]</t>
  </si>
  <si>
    <t>Acme Life Operations</t>
  </si>
  <si>
    <t>Zenith Life Co</t>
  </si>
  <si>
    <t>Casualty Company</t>
  </si>
  <si>
    <t>Euro Property Company</t>
  </si>
  <si>
    <t>Bermuda Reinsurance Company</t>
  </si>
  <si>
    <t>Maple Leaf P&amp;C</t>
  </si>
  <si>
    <t>Maple Leaf Life</t>
  </si>
  <si>
    <t>HK Life</t>
  </si>
  <si>
    <t>Japan Life</t>
  </si>
  <si>
    <t>Euro Liability Company</t>
  </si>
  <si>
    <t>Non-Insurance Operations</t>
  </si>
  <si>
    <t>SA Life</t>
  </si>
  <si>
    <t>Sri Lanka Life</t>
  </si>
  <si>
    <t>Caribbean Life</t>
  </si>
  <si>
    <t>Non-Material Non-Insurance Operations</t>
  </si>
  <si>
    <t>Captives</t>
  </si>
  <si>
    <t>Asset Mgmt</t>
  </si>
  <si>
    <t>Other Fin Operations</t>
  </si>
  <si>
    <t>Treatment of the Entity for RBC Purposes</t>
  </si>
  <si>
    <t>Admitted / Other</t>
  </si>
  <si>
    <t>Non-Admitted (Direct)</t>
  </si>
  <si>
    <t>Non-Admitted (Indirect)</t>
  </si>
  <si>
    <t>Assets Not Allowed for Primary Security (Memorandum Only-Not used in Calculation)</t>
  </si>
  <si>
    <t xml:space="preserve">  SUB-SUBTOTAL</t>
  </si>
  <si>
    <t>Included Ins/Bank?</t>
  </si>
  <si>
    <t>Excluded (Ins/Bank)</t>
  </si>
  <si>
    <t>Calc Base Capital</t>
  </si>
  <si>
    <t>Calc Base Capital (at 1x ACL)</t>
  </si>
  <si>
    <t>Sum of Ratio at (1x ACL)</t>
  </si>
  <si>
    <t>Updated design based on discussion with Health Industry</t>
  </si>
  <si>
    <t>Alternative Grouping</t>
  </si>
  <si>
    <t>Insert Further Rows as need</t>
  </si>
  <si>
    <t>Parent Name from Sch1</t>
  </si>
  <si>
    <t>Financial (Y/N)</t>
  </si>
  <si>
    <t>Is Parent a Sch BA entity? (Y/N)</t>
  </si>
  <si>
    <t>Parent ID</t>
  </si>
  <si>
    <t>BA Entity Name</t>
  </si>
  <si>
    <t>for reference</t>
  </si>
  <si>
    <t>Q11.  If you had entities in 'Regime A', 'Regime B', etc please provide more detail below. Note that 'suggested scalar' is option.</t>
  </si>
  <si>
    <t>Is this Schedule BA entity?</t>
  </si>
  <si>
    <t>Q12. Report all Schedule BA Affiliates here]</t>
  </si>
  <si>
    <t>Q10.  Describe permitted practices and prescribed practices relating to  amounts reported in the Inventory Tab [InvB, Cols 9 and 10]</t>
  </si>
  <si>
    <t>Version 2</t>
  </si>
  <si>
    <t>List of Changes Made to the Template Since the Original Version</t>
  </si>
  <si>
    <t>Tab</t>
  </si>
  <si>
    <t>Change</t>
  </si>
  <si>
    <t>Row/Col</t>
  </si>
  <si>
    <t>Schedule</t>
  </si>
  <si>
    <t>Col 8 (Col AX)</t>
  </si>
  <si>
    <t>Input 1</t>
  </si>
  <si>
    <t>Is Parent a Sch A entity? (Y/N)</t>
  </si>
  <si>
    <t>Q13. Report all Schedule A Affiliates here]</t>
  </si>
  <si>
    <t>Input 5</t>
  </si>
  <si>
    <t>Version</t>
  </si>
  <si>
    <t>Q13</t>
  </si>
  <si>
    <t>--</t>
  </si>
  <si>
    <t>The formula for "Parent Entity Category" only extended to Row 62.  Formula fixed so that formula extended all the way to bottom row 409.</t>
  </si>
  <si>
    <t>Added Q13 to get further info on Schedule A entities.</t>
  </si>
  <si>
    <t>Calc 2</t>
  </si>
  <si>
    <t>In the Calc 2 - Select Options tab, the formulas in cells F40, F41 and F42 ended with a #REF! as the reference indicator. This was fixed so that they refer to cells B40, B41 and B42</t>
  </si>
  <si>
    <t>Input 2</t>
  </si>
  <si>
    <t>S1E</t>
  </si>
  <si>
    <t>Col8(col I)</t>
  </si>
  <si>
    <t>S2A</t>
  </si>
  <si>
    <t>Request to have a column to allow easy reference to the 'Basis of Accounting'. This change should have no impact on numerical results.</t>
  </si>
  <si>
    <t>&lt;New tab&gt; Changes Made</t>
  </si>
  <si>
    <t>all</t>
  </si>
  <si>
    <t>rows 400+</t>
  </si>
  <si>
    <t>Extended sheet from 400 rows to 1000 rows</t>
  </si>
  <si>
    <t>Input tabs</t>
  </si>
  <si>
    <t>Made cell styles consistent. [Doesn't affect inputs/formulas made but will be helpful in summary work by NAIC staff]</t>
  </si>
  <si>
    <t>Row was mislabeled as "Base" -- should have said "Unscaled"</t>
  </si>
  <si>
    <t>NEW COLUMNS FOR VERSION 2</t>
  </si>
  <si>
    <t>Adj Capital Calc (wo Perm Practices)</t>
  </si>
  <si>
    <t>Adj Capital Calc (wo Prescribed Practices)</t>
  </si>
  <si>
    <t>Adj Capital Calc (wo Both Perm and Prescribed)</t>
  </si>
  <si>
    <t>Inventory</t>
  </si>
  <si>
    <t>Inv C</t>
  </si>
  <si>
    <t>Columns AH:AL</t>
  </si>
  <si>
    <t>Added columns for adjustment to calculated capital for permitted/prescribed practices. NOTE: These columns were inserted. While no input cells were moved, the reference calculation checks (Inv D) were moved)</t>
  </si>
  <si>
    <t>S7C</t>
  </si>
  <si>
    <t>S7D</t>
  </si>
  <si>
    <t>S7E</t>
  </si>
  <si>
    <t>S7F</t>
  </si>
  <si>
    <t>S7F (former S7B)</t>
  </si>
  <si>
    <t>Several supporting tables were renamed from 7B to 7B, 7C, […], 7F</t>
  </si>
  <si>
    <t>S7C [former 7B]</t>
  </si>
  <si>
    <t>Line 1 of schedule (Row 17 in Excel)</t>
  </si>
  <si>
    <t>Line 1, Cols 3-4 of schedule (row 24, cols F:G in Excel)</t>
  </si>
  <si>
    <t>Updated formulas for permitted/prescribed practices to allow adjustment for impact on calc capital.</t>
  </si>
  <si>
    <t>Added named range "Input_Area" to each tab.  [Doesn't affect inputs/formulas made but will be helpful in summary work by NAIC staff]</t>
  </si>
  <si>
    <t>Input 1, Input 2, Grouping Alt Calcs</t>
  </si>
  <si>
    <t xml:space="preserve">Input 3 </t>
  </si>
  <si>
    <t>Col 1 &amp; 5 (B &amp; F)</t>
  </si>
  <si>
    <t>Fixed lookup formulas</t>
  </si>
  <si>
    <t xml:space="preserve">Saved as "Macro" enabled template. Note -- macros are for use by NAIC staff. They are neither required nor encouraged for use in filling out the template. </t>
  </si>
  <si>
    <t>version 2</t>
  </si>
  <si>
    <t>Col 14</t>
  </si>
  <si>
    <t>Year of Issue (or refinance)</t>
  </si>
  <si>
    <t>Changed formula so (i) it only includes debt that is &gt;= 5 years from maturity and (ii) points to 'Balance as of Reporting Date'. Note -- with second change, this formula may no longer be accurate for non-US insurers. We will make adjustments for this during analysis phase of Field Testing.</t>
  </si>
  <si>
    <t>Input 4 XXX-AXXX</t>
  </si>
  <si>
    <t>Cell H14:H15</t>
  </si>
  <si>
    <t>Difference formula was reversed from rows 16-20. (Note: no impact on result as factor is 100% for these two rows)</t>
  </si>
  <si>
    <t>Input 3, Calc 2, Summ 3</t>
  </si>
  <si>
    <t xml:space="preserve">Made references to "Other Subordinated Debt" consistent between i) cell B23 of the Summary 3 – Subord Debt tab; ii) cell B56 of the Calc 2 – Select Options tab; and iii) cell T8 of the Input 3 – Capital Instruments </t>
  </si>
  <si>
    <t>Schedule 1E: Different Options for Calc'd Capital for Other Financial and Non-Insurance Entities [Note: not all tests will be applied to all kinds of entities]</t>
  </si>
  <si>
    <t>Changed reference from one year revenue to three year revenue</t>
  </si>
  <si>
    <t>Col AU</t>
  </si>
  <si>
    <t>SCh1E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</si>
</sst>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"/>
    <numFmt numFmtId="166" formatCode="\[0\]"/>
    <numFmt numFmtId="167" formatCode="\T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Arial Narrow"/>
      <family val="2"/>
    </font>
    <font>
      <sz val="10"/>
      <name val="Calibri"/>
      <family val="2"/>
      <scheme val="minor"/>
    </font>
    <font>
      <b/>
      <i/>
      <sz val="8"/>
      <name val="Arial Narrow"/>
      <family val="2"/>
    </font>
    <font>
      <b/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b/>
      <sz val="10"/>
      <name val="Arial"/>
      <family val="2"/>
    </font>
    <font>
      <u/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b/>
      <i/>
      <sz val="8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sz val="10"/>
      <color theme="0"/>
      <name val="Calibri"/>
      <family val="2"/>
      <scheme val="minor"/>
    </font>
    <font>
      <i/>
      <sz val="10"/>
      <color theme="1"/>
      <name val="Arial"/>
      <family val="2"/>
    </font>
    <font>
      <b/>
      <sz val="16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5D07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F4E09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FF"/>
        <bgColor indexed="64"/>
      </patternFill>
    </fill>
  </fills>
  <borders count="5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7F7F7F"/>
      </top>
      <bottom/>
      <diagonal/>
    </border>
    <border>
      <left style="thin">
        <color indexed="64"/>
      </left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9" fontId="1" fillId="0" borderId="0" applyFont="0" applyFill="0" applyBorder="0" applyAlignment="0" applyProtection="0"/>
    <xf numFmtId="0" fontId="3" fillId="2" borderId="2" applyFont="0" applyBorder="0" applyAlignment="0">
      <alignment horizontal="left" indent="1"/>
    </xf>
    <xf numFmtId="0" fontId="5" fillId="0" borderId="0"/>
    <xf numFmtId="164" fontId="7" fillId="4" borderId="3" applyNumberFormat="0" applyBorder="0">
      <alignment vertical="center"/>
    </xf>
    <xf numFmtId="165" fontId="5" fillId="5" borderId="0" applyBorder="0">
      <alignment vertical="center"/>
      <protection locked="0"/>
    </xf>
    <xf numFmtId="165" fontId="5" fillId="6" borderId="0" applyFont="0" applyBorder="0">
      <alignment vertical="center"/>
      <protection locked="0"/>
    </xf>
    <xf numFmtId="165" fontId="8" fillId="7" borderId="4" applyFont="0" applyBorder="0">
      <alignment vertical="center"/>
      <protection locked="0"/>
    </xf>
    <xf numFmtId="165" fontId="9" fillId="8" borderId="4">
      <alignment horizontal="center" vertical="center"/>
      <protection locked="0"/>
    </xf>
    <xf numFmtId="0" fontId="3" fillId="11" borderId="0">
      <alignment horizontal="center" vertical="center"/>
    </xf>
    <xf numFmtId="165" fontId="5" fillId="12" borderId="0" applyNumberFormat="0" applyFont="0" applyBorder="0">
      <alignment vertical="center"/>
      <protection locked="0"/>
    </xf>
    <xf numFmtId="164" fontId="7" fillId="4" borderId="3" applyNumberFormat="0" applyBorder="0">
      <alignment vertical="center"/>
    </xf>
    <xf numFmtId="167" fontId="15" fillId="2" borderId="11">
      <alignment horizontal="center" vertical="center"/>
    </xf>
    <xf numFmtId="166" fontId="17" fillId="2" borderId="3">
      <alignment horizontal="center" vertical="center"/>
    </xf>
    <xf numFmtId="165" fontId="8" fillId="7" borderId="4" applyFont="0" applyBorder="0">
      <alignment vertical="center"/>
    </xf>
    <xf numFmtId="165" fontId="5" fillId="12" borderId="0" applyNumberFormat="0" applyFont="0" applyBorder="0">
      <alignment vertical="center"/>
      <protection locked="0"/>
    </xf>
    <xf numFmtId="165" fontId="5" fillId="13" borderId="0" applyFont="0" applyBorder="0">
      <alignment vertical="center"/>
    </xf>
    <xf numFmtId="165" fontId="9" fillId="8" borderId="4">
      <alignment horizontal="center" vertical="center"/>
    </xf>
    <xf numFmtId="0" fontId="5" fillId="5" borderId="0" applyFont="0" applyBorder="0">
      <alignment horizontal="center" vertical="center"/>
      <protection locked="0"/>
    </xf>
    <xf numFmtId="0" fontId="28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164" fontId="7" fillId="4" borderId="3" applyNumberFormat="0" applyBorder="0">
      <alignment vertical="center"/>
    </xf>
    <xf numFmtId="166" fontId="29" fillId="2" borderId="0" applyBorder="0">
      <alignment horizontal="center" vertical="center"/>
    </xf>
    <xf numFmtId="0" fontId="3" fillId="11" borderId="0">
      <alignment horizontal="center" vertical="center"/>
    </xf>
  </cellStyleXfs>
  <cellXfs count="381">
    <xf numFmtId="0" fontId="0" fillId="0" borderId="0" xfId="0"/>
    <xf numFmtId="0" fontId="4" fillId="3" borderId="0" xfId="2" applyFont="1" applyFill="1" applyBorder="1" applyAlignment="1">
      <alignment horizontal="left"/>
    </xf>
    <xf numFmtId="0" fontId="6" fillId="3" borderId="0" xfId="3" applyFont="1" applyFill="1"/>
    <xf numFmtId="0" fontId="6" fillId="3" borderId="0" xfId="0" applyFont="1" applyFill="1" applyAlignment="1">
      <alignment horizontal="center"/>
    </xf>
    <xf numFmtId="0" fontId="6" fillId="0" borderId="0" xfId="3" applyFont="1"/>
    <xf numFmtId="0" fontId="6" fillId="4" borderId="0" xfId="4" applyNumberFormat="1" applyFont="1" applyBorder="1" applyAlignment="1">
      <alignment horizontal="center" vertical="center"/>
    </xf>
    <xf numFmtId="165" fontId="6" fillId="5" borderId="0" xfId="5" applyFont="1" applyAlignment="1">
      <alignment horizontal="center" vertical="center"/>
      <protection locked="0"/>
    </xf>
    <xf numFmtId="165" fontId="6" fillId="6" borderId="0" xfId="6" applyFont="1" applyAlignment="1">
      <alignment horizontal="center" vertical="center"/>
      <protection locked="0"/>
    </xf>
    <xf numFmtId="0" fontId="6" fillId="7" borderId="0" xfId="7" applyNumberFormat="1" applyFont="1" applyBorder="1" applyAlignment="1">
      <alignment horizontal="center" vertical="center"/>
      <protection locked="0"/>
    </xf>
    <xf numFmtId="165" fontId="6" fillId="8" borderId="0" xfId="8" applyFont="1" applyBorder="1">
      <alignment horizontal="center" vertical="center"/>
      <protection locked="0"/>
    </xf>
    <xf numFmtId="0" fontId="6" fillId="9" borderId="4" xfId="3" applyFont="1" applyFill="1" applyBorder="1" applyAlignment="1">
      <alignment horizontal="center"/>
    </xf>
    <xf numFmtId="0" fontId="6" fillId="10" borderId="4" xfId="3" applyFont="1" applyFill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10" fillId="3" borderId="5" xfId="2" applyFont="1" applyFill="1" applyBorder="1" applyAlignment="1">
      <alignment horizontal="center"/>
    </xf>
    <xf numFmtId="0" fontId="6" fillId="3" borderId="5" xfId="2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0" fontId="6" fillId="3" borderId="5" xfId="2" applyFont="1" applyFill="1" applyBorder="1" applyAlignment="1"/>
    <xf numFmtId="0" fontId="6" fillId="3" borderId="0" xfId="9" applyFont="1" applyFill="1">
      <alignment horizontal="center" vertical="center"/>
    </xf>
    <xf numFmtId="0" fontId="6" fillId="0" borderId="0" xfId="0" applyFont="1"/>
    <xf numFmtId="9" fontId="6" fillId="0" borderId="0" xfId="1" applyFont="1" applyAlignment="1">
      <alignment horizontal="center"/>
    </xf>
    <xf numFmtId="0" fontId="6" fillId="2" borderId="6" xfId="2" applyFont="1" applyBorder="1" applyAlignment="1">
      <alignment horizontal="center" wrapText="1"/>
    </xf>
    <xf numFmtId="0" fontId="12" fillId="2" borderId="7" xfId="2" applyFont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12" fillId="2" borderId="9" xfId="2" applyFont="1" applyBorder="1" applyAlignment="1">
      <alignment horizontal="center" vertical="center" wrapText="1"/>
    </xf>
    <xf numFmtId="165" fontId="6" fillId="12" borderId="7" xfId="10" applyFont="1" applyBorder="1" applyAlignment="1">
      <alignment horizontal="center" vertical="center"/>
      <protection locked="0"/>
    </xf>
    <xf numFmtId="15" fontId="6" fillId="12" borderId="4" xfId="10" applyNumberFormat="1" applyFont="1" applyBorder="1" applyAlignment="1">
      <alignment horizontal="center" vertical="center"/>
      <protection locked="0"/>
    </xf>
    <xf numFmtId="166" fontId="7" fillId="4" borderId="4" xfId="11" applyNumberForma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0" fontId="14" fillId="0" borderId="0" xfId="0" applyFont="1"/>
    <xf numFmtId="9" fontId="12" fillId="2" borderId="4" xfId="1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/>
    </xf>
    <xf numFmtId="167" fontId="16" fillId="2" borderId="11" xfId="12" applyFont="1">
      <alignment horizontal="center" vertical="center"/>
    </xf>
    <xf numFmtId="166" fontId="18" fillId="2" borderId="3" xfId="13" applyFont="1">
      <alignment horizontal="center" vertical="center"/>
    </xf>
    <xf numFmtId="166" fontId="12" fillId="2" borderId="3" xfId="13" applyFont="1">
      <alignment horizontal="center" vertical="center"/>
    </xf>
    <xf numFmtId="166" fontId="12" fillId="2" borderId="0" xfId="2" applyNumberFormat="1" applyFont="1" applyBorder="1" applyAlignment="1">
      <alignment horizontal="center" vertical="center" wrapText="1"/>
    </xf>
    <xf numFmtId="166" fontId="6" fillId="4" borderId="13" xfId="11" applyNumberFormat="1" applyFont="1" applyBorder="1" applyAlignment="1">
      <alignment horizontal="center" vertical="center"/>
    </xf>
    <xf numFmtId="49" fontId="16" fillId="7" borderId="14" xfId="14" applyNumberFormat="1" applyFont="1" applyBorder="1" applyAlignment="1">
      <alignment horizontal="center" vertical="center"/>
    </xf>
    <xf numFmtId="0" fontId="6" fillId="12" borderId="14" xfId="10" applyNumberFormat="1" applyFont="1" applyBorder="1" applyAlignment="1">
      <alignment horizontal="center" vertical="center"/>
      <protection locked="0"/>
    </xf>
    <xf numFmtId="49" fontId="6" fillId="12" borderId="1" xfId="10" applyNumberFormat="1" applyFont="1" applyBorder="1" applyAlignment="1">
      <alignment horizontal="center" vertical="center"/>
      <protection locked="0"/>
    </xf>
    <xf numFmtId="165" fontId="6" fillId="12" borderId="14" xfId="10" applyFont="1" applyBorder="1" applyAlignment="1">
      <alignment horizontal="center" vertical="center"/>
      <protection locked="0"/>
    </xf>
    <xf numFmtId="165" fontId="6" fillId="12" borderId="1" xfId="10" applyFont="1" applyBorder="1" applyAlignment="1">
      <alignment horizontal="center" vertical="center"/>
      <protection locked="0"/>
    </xf>
    <xf numFmtId="3" fontId="6" fillId="12" borderId="15" xfId="10" applyNumberFormat="1" applyFont="1" applyBorder="1" applyAlignment="1">
      <alignment horizontal="center" vertical="center"/>
      <protection locked="0"/>
    </xf>
    <xf numFmtId="3" fontId="6" fillId="12" borderId="15" xfId="10" applyNumberFormat="1" applyFont="1" applyBorder="1">
      <alignment vertical="center"/>
      <protection locked="0"/>
    </xf>
    <xf numFmtId="3" fontId="6" fillId="12" borderId="1" xfId="10" applyNumberFormat="1" applyFont="1" applyBorder="1">
      <alignment vertical="center"/>
      <protection locked="0"/>
    </xf>
    <xf numFmtId="3" fontId="6" fillId="5" borderId="15" xfId="5" applyNumberFormat="1" applyFont="1" applyBorder="1" applyAlignment="1">
      <alignment horizontal="center" vertical="center"/>
      <protection locked="0"/>
    </xf>
    <xf numFmtId="3" fontId="6" fillId="7" borderId="15" xfId="14" applyNumberFormat="1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49" fontId="16" fillId="7" borderId="1" xfId="14" applyNumberFormat="1" applyFont="1" applyBorder="1" applyAlignment="1">
      <alignment horizontal="center" vertical="center"/>
    </xf>
    <xf numFmtId="3" fontId="6" fillId="12" borderId="1" xfId="10" applyNumberFormat="1" applyFont="1" applyBorder="1" applyAlignment="1">
      <alignment horizontal="center" vertical="center"/>
      <protection locked="0"/>
    </xf>
    <xf numFmtId="3" fontId="6" fillId="5" borderId="1" xfId="5" applyNumberFormat="1" applyFont="1" applyBorder="1" applyAlignment="1">
      <alignment horizontal="center" vertical="center"/>
      <protection locked="0"/>
    </xf>
    <xf numFmtId="3" fontId="6" fillId="5" borderId="17" xfId="5" applyNumberFormat="1" applyFont="1" applyBorder="1" applyAlignment="1">
      <alignment horizontal="center" vertical="center"/>
      <protection locked="0"/>
    </xf>
    <xf numFmtId="3" fontId="6" fillId="7" borderId="1" xfId="14" applyNumberFormat="1" applyFont="1" applyBorder="1" applyAlignment="1">
      <alignment horizontal="center" vertical="center"/>
    </xf>
    <xf numFmtId="3" fontId="6" fillId="5" borderId="16" xfId="5" applyNumberFormat="1" applyFont="1" applyBorder="1" applyAlignment="1">
      <alignment horizontal="center" vertical="center"/>
      <protection locked="0"/>
    </xf>
    <xf numFmtId="49" fontId="6" fillId="7" borderId="1" xfId="14" applyNumberFormat="1" applyFont="1" applyBorder="1" applyAlignment="1">
      <alignment horizontal="center" vertical="center"/>
    </xf>
    <xf numFmtId="166" fontId="6" fillId="4" borderId="0" xfId="11" applyNumberFormat="1" applyFont="1" applyBorder="1" applyAlignment="1">
      <alignment horizontal="center" vertical="center"/>
    </xf>
    <xf numFmtId="3" fontId="6" fillId="7" borderId="20" xfId="14" applyNumberFormat="1" applyFont="1" applyBorder="1" applyAlignment="1">
      <alignment horizontal="center" vertical="center"/>
    </xf>
    <xf numFmtId="0" fontId="10" fillId="3" borderId="5" xfId="2" applyFont="1" applyFill="1" applyBorder="1" applyAlignment="1"/>
    <xf numFmtId="0" fontId="11" fillId="3" borderId="5" xfId="2" applyFont="1" applyFill="1" applyBorder="1" applyAlignment="1"/>
    <xf numFmtId="9" fontId="6" fillId="3" borderId="18" xfId="1" applyFont="1" applyFill="1" applyBorder="1" applyAlignment="1">
      <alignment horizontal="center"/>
    </xf>
    <xf numFmtId="0" fontId="6" fillId="3" borderId="0" xfId="0" applyFont="1" applyFill="1"/>
    <xf numFmtId="0" fontId="6" fillId="0" borderId="0" xfId="2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3" fillId="2" borderId="0" xfId="2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2" fillId="2" borderId="6" xfId="2" applyFont="1" applyBorder="1" applyAlignment="1">
      <alignment horizontal="center" vertical="center" wrapText="1"/>
    </xf>
    <xf numFmtId="0" fontId="12" fillId="2" borderId="8" xfId="2" applyFont="1" applyBorder="1" applyAlignment="1">
      <alignment horizontal="center" vertical="center" wrapText="1"/>
    </xf>
    <xf numFmtId="166" fontId="6" fillId="4" borderId="13" xfId="11" applyNumberFormat="1" applyFont="1" applyBorder="1">
      <alignment vertical="center"/>
    </xf>
    <xf numFmtId="165" fontId="6" fillId="7" borderId="21" xfId="14" applyFont="1" applyBorder="1" applyAlignment="1">
      <alignment horizontal="center" vertical="center"/>
    </xf>
    <xf numFmtId="3" fontId="6" fillId="13" borderId="22" xfId="16" applyNumberFormat="1" applyFont="1" applyBorder="1" applyAlignment="1">
      <alignment horizontal="center" vertical="center"/>
    </xf>
    <xf numFmtId="3" fontId="13" fillId="8" borderId="9" xfId="17" applyNumberFormat="1" applyFont="1" applyBorder="1">
      <alignment horizontal="center" vertical="center"/>
    </xf>
    <xf numFmtId="3" fontId="13" fillId="8" borderId="4" xfId="17" applyNumberFormat="1" applyFont="1">
      <alignment horizontal="center" vertical="center"/>
    </xf>
    <xf numFmtId="165" fontId="13" fillId="7" borderId="15" xfId="14" applyFont="1" applyBorder="1" applyAlignment="1">
      <alignment horizontal="center" vertical="center"/>
    </xf>
    <xf numFmtId="165" fontId="14" fillId="7" borderId="15" xfId="14" applyFont="1" applyBorder="1" applyAlignment="1">
      <alignment horizontal="center" vertical="center"/>
    </xf>
    <xf numFmtId="9" fontId="14" fillId="7" borderId="15" xfId="1" applyFont="1" applyFill="1" applyBorder="1" applyAlignment="1">
      <alignment horizontal="center" vertical="center"/>
    </xf>
    <xf numFmtId="165" fontId="6" fillId="7" borderId="22" xfId="14" applyFont="1" applyBorder="1" applyAlignment="1">
      <alignment horizontal="center" vertical="center"/>
    </xf>
    <xf numFmtId="165" fontId="6" fillId="7" borderId="23" xfId="14" applyFont="1" applyBorder="1" applyAlignment="1">
      <alignment horizontal="center" vertical="center"/>
    </xf>
    <xf numFmtId="165" fontId="13" fillId="7" borderId="1" xfId="14" applyFont="1" applyBorder="1" applyAlignment="1">
      <alignment horizontal="center" vertical="center"/>
    </xf>
    <xf numFmtId="165" fontId="14" fillId="7" borderId="1" xfId="14" applyFont="1" applyBorder="1" applyAlignment="1">
      <alignment horizontal="center" vertical="center"/>
    </xf>
    <xf numFmtId="9" fontId="14" fillId="7" borderId="1" xfId="1" applyFont="1" applyFill="1" applyBorder="1" applyAlignment="1">
      <alignment horizontal="center" vertical="center"/>
    </xf>
    <xf numFmtId="166" fontId="6" fillId="4" borderId="0" xfId="11" applyNumberFormat="1" applyFont="1" applyBorder="1">
      <alignment vertical="center"/>
    </xf>
    <xf numFmtId="0" fontId="12" fillId="2" borderId="10" xfId="2" applyFont="1" applyBorder="1" applyAlignment="1">
      <alignment horizontal="center" vertical="center" wrapText="1"/>
    </xf>
    <xf numFmtId="0" fontId="6" fillId="13" borderId="25" xfId="16" applyNumberFormat="1" applyFont="1" applyBorder="1" applyAlignment="1">
      <alignment horizontal="center" vertical="center"/>
    </xf>
    <xf numFmtId="49" fontId="6" fillId="12" borderId="14" xfId="10" applyNumberFormat="1" applyFont="1" applyBorder="1" applyAlignment="1">
      <alignment horizontal="center" vertical="center"/>
      <protection locked="0"/>
    </xf>
    <xf numFmtId="0" fontId="6" fillId="13" borderId="14" xfId="16" applyNumberFormat="1" applyFont="1" applyBorder="1" applyAlignment="1">
      <alignment horizontal="center" vertical="center"/>
    </xf>
    <xf numFmtId="3" fontId="6" fillId="5" borderId="14" xfId="5" applyNumberFormat="1" applyFont="1" applyBorder="1" applyAlignment="1">
      <alignment horizontal="center" vertical="center"/>
      <protection locked="0"/>
    </xf>
    <xf numFmtId="3" fontId="6" fillId="12" borderId="26" xfId="10" applyNumberFormat="1" applyFont="1" applyBorder="1" applyAlignment="1">
      <alignment horizontal="center" vertical="center"/>
      <protection locked="0"/>
    </xf>
    <xf numFmtId="3" fontId="6" fillId="7" borderId="27" xfId="14" applyNumberFormat="1" applyFont="1" applyBorder="1" applyAlignment="1">
      <alignment horizontal="center" vertical="center"/>
    </xf>
    <xf numFmtId="3" fontId="6" fillId="7" borderId="14" xfId="14" applyNumberFormat="1" applyFont="1" applyBorder="1" applyAlignment="1">
      <alignment horizontal="center" vertical="center"/>
    </xf>
    <xf numFmtId="3" fontId="9" fillId="8" borderId="4" xfId="8" applyNumberFormat="1">
      <alignment horizontal="center" vertical="center"/>
      <protection locked="0"/>
    </xf>
    <xf numFmtId="165" fontId="6" fillId="13" borderId="28" xfId="16" applyFont="1" applyBorder="1" applyAlignment="1">
      <alignment horizontal="center" vertical="center"/>
    </xf>
    <xf numFmtId="0" fontId="6" fillId="13" borderId="1" xfId="16" applyNumberFormat="1" applyFont="1" applyBorder="1" applyAlignment="1">
      <alignment horizontal="center" vertical="center"/>
    </xf>
    <xf numFmtId="3" fontId="6" fillId="12" borderId="29" xfId="10" applyNumberFormat="1" applyFont="1" applyBorder="1" applyAlignment="1">
      <alignment horizontal="center" vertical="center"/>
      <protection locked="0"/>
    </xf>
    <xf numFmtId="3" fontId="6" fillId="7" borderId="30" xfId="14" applyNumberFormat="1" applyFont="1" applyBorder="1" applyAlignment="1">
      <alignment horizontal="center" vertical="center"/>
    </xf>
    <xf numFmtId="165" fontId="6" fillId="13" borderId="31" xfId="16" applyFont="1" applyBorder="1" applyAlignment="1">
      <alignment horizontal="center" vertical="center"/>
    </xf>
    <xf numFmtId="0" fontId="10" fillId="3" borderId="0" xfId="2" applyFont="1" applyFill="1" applyBorder="1" applyAlignment="1"/>
    <xf numFmtId="0" fontId="12" fillId="2" borderId="7" xfId="2" applyFont="1" applyBorder="1" applyAlignment="1">
      <alignment vertical="center" wrapText="1"/>
    </xf>
    <xf numFmtId="0" fontId="12" fillId="2" borderId="10" xfId="2" applyFont="1" applyBorder="1" applyAlignment="1">
      <alignment vertical="center" wrapText="1"/>
    </xf>
    <xf numFmtId="0" fontId="12" fillId="2" borderId="8" xfId="2" applyFont="1" applyBorder="1" applyAlignment="1">
      <alignment vertical="center" wrapText="1"/>
    </xf>
    <xf numFmtId="0" fontId="12" fillId="2" borderId="0" xfId="2" applyFont="1" applyBorder="1" applyAlignment="1">
      <alignment vertical="center" wrapText="1"/>
    </xf>
    <xf numFmtId="166" fontId="6" fillId="4" borderId="3" xfId="11" applyNumberFormat="1" applyFont="1" applyAlignment="1">
      <alignment horizontal="center" vertical="center"/>
    </xf>
    <xf numFmtId="166" fontId="6" fillId="4" borderId="11" xfId="11" applyNumberFormat="1" applyFont="1" applyBorder="1" applyAlignment="1">
      <alignment horizontal="center" vertical="center"/>
    </xf>
    <xf numFmtId="0" fontId="13" fillId="14" borderId="4" xfId="0" applyFont="1" applyFill="1" applyBorder="1" applyAlignment="1">
      <alignment horizontal="center" vertical="center" wrapText="1"/>
    </xf>
    <xf numFmtId="166" fontId="6" fillId="4" borderId="4" xfId="11" applyNumberFormat="1" applyFont="1" applyBorder="1" applyAlignment="1">
      <alignment horizontal="center" vertical="center"/>
    </xf>
    <xf numFmtId="3" fontId="13" fillId="8" borderId="7" xfId="17" applyNumberFormat="1" applyFont="1" applyBorder="1">
      <alignment horizontal="center" vertical="center"/>
    </xf>
    <xf numFmtId="0" fontId="13" fillId="14" borderId="8" xfId="0" applyFont="1" applyFill="1" applyBorder="1" applyAlignment="1">
      <alignment vertical="center" wrapText="1"/>
    </xf>
    <xf numFmtId="9" fontId="6" fillId="4" borderId="0" xfId="1" applyFont="1" applyFill="1" applyAlignment="1">
      <alignment horizontal="center" vertical="center"/>
    </xf>
    <xf numFmtId="9" fontId="6" fillId="4" borderId="1" xfId="1" applyFont="1" applyFill="1" applyBorder="1" applyAlignment="1">
      <alignment horizontal="center" vertical="center"/>
    </xf>
    <xf numFmtId="3" fontId="6" fillId="7" borderId="31" xfId="14" applyNumberFormat="1" applyFont="1" applyBorder="1" applyAlignment="1">
      <alignment horizontal="center" vertical="center"/>
    </xf>
    <xf numFmtId="0" fontId="13" fillId="14" borderId="32" xfId="0" applyFont="1" applyFill="1" applyBorder="1" applyAlignment="1">
      <alignment vertical="center" wrapText="1"/>
    </xf>
    <xf numFmtId="0" fontId="13" fillId="14" borderId="9" xfId="0" applyFont="1" applyFill="1" applyBorder="1" applyAlignment="1">
      <alignment horizontal="center" vertical="center" wrapText="1"/>
    </xf>
    <xf numFmtId="0" fontId="12" fillId="2" borderId="5" xfId="2" applyFont="1" applyBorder="1" applyAlignment="1">
      <alignment vertical="center" wrapText="1"/>
    </xf>
    <xf numFmtId="166" fontId="6" fillId="4" borderId="32" xfId="11" applyNumberFormat="1" applyFont="1" applyBorder="1" applyAlignment="1">
      <alignment horizontal="center" vertical="center"/>
    </xf>
    <xf numFmtId="3" fontId="6" fillId="7" borderId="37" xfId="14" applyNumberFormat="1" applyFont="1" applyBorder="1" applyAlignment="1">
      <alignment horizontal="center" vertical="center"/>
    </xf>
    <xf numFmtId="3" fontId="6" fillId="7" borderId="39" xfId="14" applyNumberFormat="1" applyFont="1" applyBorder="1" applyAlignment="1">
      <alignment horizontal="center" vertical="center"/>
    </xf>
    <xf numFmtId="0" fontId="13" fillId="14" borderId="10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11" xfId="0" applyFont="1" applyFill="1" applyBorder="1" applyAlignment="1">
      <alignment horizontal="center" vertical="center" wrapText="1"/>
    </xf>
    <xf numFmtId="0" fontId="13" fillId="14" borderId="32" xfId="0" applyFont="1" applyFill="1" applyBorder="1" applyAlignment="1">
      <alignment horizontal="center" vertical="center" wrapText="1"/>
    </xf>
    <xf numFmtId="0" fontId="13" fillId="14" borderId="33" xfId="0" applyFont="1" applyFill="1" applyBorder="1" applyAlignment="1">
      <alignment horizontal="center" vertical="center" wrapText="1"/>
    </xf>
    <xf numFmtId="0" fontId="13" fillId="14" borderId="18" xfId="0" applyFont="1" applyFill="1" applyBorder="1" applyAlignment="1">
      <alignment horizontal="center" vertical="center" wrapText="1"/>
    </xf>
    <xf numFmtId="9" fontId="6" fillId="4" borderId="15" xfId="1" applyFont="1" applyFill="1" applyBorder="1" applyAlignment="1">
      <alignment horizontal="center" vertical="center"/>
    </xf>
    <xf numFmtId="3" fontId="20" fillId="5" borderId="34" xfId="18" applyNumberFormat="1" applyFont="1" applyBorder="1">
      <alignment horizontal="center" vertical="center"/>
      <protection locked="0"/>
    </xf>
    <xf numFmtId="0" fontId="13" fillId="0" borderId="0" xfId="2" applyFont="1" applyFill="1" applyBorder="1" applyAlignment="1"/>
    <xf numFmtId="0" fontId="19" fillId="0" borderId="0" xfId="0" applyFont="1"/>
    <xf numFmtId="0" fontId="6" fillId="0" borderId="4" xfId="0" applyFont="1" applyBorder="1" applyAlignment="1">
      <alignment horizontal="center"/>
    </xf>
    <xf numFmtId="0" fontId="5" fillId="5" borderId="4" xfId="18" applyBorder="1">
      <alignment horizontal="center" vertical="center"/>
      <protection locked="0"/>
    </xf>
    <xf numFmtId="0" fontId="6" fillId="3" borderId="11" xfId="2" applyFont="1" applyFill="1" applyBorder="1" applyAlignment="1"/>
    <xf numFmtId="0" fontId="6" fillId="3" borderId="3" xfId="2" applyFont="1" applyFill="1" applyBorder="1" applyAlignment="1"/>
    <xf numFmtId="0" fontId="21" fillId="3" borderId="3" xfId="2" applyFont="1" applyFill="1" applyBorder="1" applyAlignment="1">
      <alignment horizontal="right"/>
    </xf>
    <xf numFmtId="0" fontId="6" fillId="3" borderId="3" xfId="2" applyFont="1" applyFill="1" applyBorder="1" applyAlignment="1">
      <alignment horizontal="center"/>
    </xf>
    <xf numFmtId="0" fontId="6" fillId="3" borderId="32" xfId="2" applyFont="1" applyFill="1" applyBorder="1" applyAlignment="1"/>
    <xf numFmtId="0" fontId="10" fillId="3" borderId="33" xfId="2" applyFont="1" applyFill="1" applyBorder="1" applyAlignment="1"/>
    <xf numFmtId="0" fontId="10" fillId="3" borderId="5" xfId="2" applyFont="1" applyFill="1" applyBorder="1" applyAlignment="1">
      <alignment horizontal="right"/>
    </xf>
    <xf numFmtId="0" fontId="6" fillId="3" borderId="18" xfId="2" applyFont="1" applyFill="1" applyBorder="1" applyAlignment="1"/>
    <xf numFmtId="0" fontId="6" fillId="0" borderId="13" xfId="0" applyFont="1" applyBorder="1"/>
    <xf numFmtId="0" fontId="12" fillId="2" borderId="6" xfId="2" applyFont="1" applyBorder="1" applyAlignment="1">
      <alignment horizontal="center" vertical="center" wrapText="1"/>
    </xf>
    <xf numFmtId="0" fontId="12" fillId="2" borderId="4" xfId="2" applyFont="1" applyBorder="1" applyAlignment="1">
      <alignment vertical="center" wrapText="1"/>
    </xf>
    <xf numFmtId="0" fontId="18" fillId="2" borderId="4" xfId="2" applyFont="1" applyBorder="1" applyAlignment="1">
      <alignment horizontal="center" vertical="center" wrapText="1"/>
    </xf>
    <xf numFmtId="166" fontId="18" fillId="2" borderId="8" xfId="13" applyFont="1" applyBorder="1">
      <alignment horizontal="center" vertical="center"/>
    </xf>
    <xf numFmtId="166" fontId="16" fillId="2" borderId="10" xfId="13" applyFont="1" applyBorder="1">
      <alignment horizontal="center" vertical="center"/>
    </xf>
    <xf numFmtId="0" fontId="22" fillId="2" borderId="2" xfId="2" applyFont="1" applyAlignment="1">
      <alignment horizontal="center" vertical="center" wrapText="1"/>
    </xf>
    <xf numFmtId="9" fontId="6" fillId="4" borderId="1" xfId="4" applyNumberFormat="1" applyFont="1" applyBorder="1" applyAlignment="1">
      <alignment horizontal="center" vertical="center"/>
    </xf>
    <xf numFmtId="165" fontId="6" fillId="4" borderId="28" xfId="4" applyNumberFormat="1" applyFont="1" applyBorder="1" applyAlignment="1">
      <alignment horizontal="center" vertical="center"/>
    </xf>
    <xf numFmtId="9" fontId="6" fillId="4" borderId="17" xfId="4" applyNumberFormat="1" applyFont="1" applyBorder="1" applyAlignment="1">
      <alignment horizontal="center" vertical="center"/>
    </xf>
    <xf numFmtId="9" fontId="6" fillId="4" borderId="28" xfId="4" applyNumberFormat="1" applyFont="1" applyBorder="1" applyAlignment="1">
      <alignment horizontal="center" vertical="center"/>
    </xf>
    <xf numFmtId="9" fontId="6" fillId="0" borderId="0" xfId="0" applyNumberFormat="1" applyFont="1"/>
    <xf numFmtId="0" fontId="22" fillId="2" borderId="41" xfId="2" applyFont="1" applyBorder="1" applyAlignment="1">
      <alignment horizontal="center" vertical="center" wrapText="1"/>
    </xf>
    <xf numFmtId="0" fontId="12" fillId="2" borderId="41" xfId="2" applyFont="1" applyBorder="1" applyAlignment="1">
      <alignment horizontal="center" vertical="center" wrapText="1"/>
    </xf>
    <xf numFmtId="0" fontId="12" fillId="2" borderId="11" xfId="2" applyFont="1" applyBorder="1" applyAlignment="1">
      <alignment vertical="center" wrapText="1"/>
    </xf>
    <xf numFmtId="0" fontId="12" fillId="2" borderId="11" xfId="2" applyFont="1" applyBorder="1" applyAlignment="1">
      <alignment horizontal="center" vertical="center" wrapText="1"/>
    </xf>
    <xf numFmtId="0" fontId="18" fillId="2" borderId="6" xfId="2" applyFont="1" applyBorder="1" applyAlignment="1">
      <alignment horizontal="center" vertical="center" wrapText="1"/>
    </xf>
    <xf numFmtId="166" fontId="18" fillId="2" borderId="10" xfId="13" applyFont="1" applyBorder="1">
      <alignment horizontal="center" vertical="center"/>
    </xf>
    <xf numFmtId="165" fontId="6" fillId="13" borderId="42" xfId="16" applyFont="1" applyBorder="1">
      <alignment vertical="center"/>
    </xf>
    <xf numFmtId="165" fontId="6" fillId="13" borderId="15" xfId="16" applyFont="1" applyBorder="1">
      <alignment vertical="center"/>
    </xf>
    <xf numFmtId="165" fontId="6" fillId="13" borderId="43" xfId="16" applyFont="1" applyBorder="1">
      <alignment vertical="center"/>
    </xf>
    <xf numFmtId="165" fontId="13" fillId="8" borderId="9" xfId="17" applyFont="1" applyBorder="1">
      <alignment horizontal="center" vertical="center"/>
    </xf>
    <xf numFmtId="165" fontId="6" fillId="13" borderId="42" xfId="16" applyFont="1" applyBorder="1" applyAlignment="1">
      <alignment horizontal="center" vertical="center"/>
    </xf>
    <xf numFmtId="165" fontId="6" fillId="13" borderId="43" xfId="16" applyFont="1" applyBorder="1" applyAlignment="1">
      <alignment horizontal="center" vertical="center"/>
    </xf>
    <xf numFmtId="9" fontId="6" fillId="13" borderId="15" xfId="1" applyFont="1" applyFill="1" applyBorder="1" applyAlignment="1">
      <alignment horizontal="center" vertical="center"/>
    </xf>
    <xf numFmtId="3" fontId="19" fillId="7" borderId="15" xfId="14" applyNumberFormat="1" applyFont="1" applyBorder="1" applyAlignment="1">
      <alignment horizontal="right" vertical="center"/>
    </xf>
    <xf numFmtId="3" fontId="19" fillId="7" borderId="16" xfId="14" applyNumberFormat="1" applyFont="1" applyBorder="1" applyAlignment="1">
      <alignment horizontal="right" vertical="center"/>
    </xf>
    <xf numFmtId="166" fontId="6" fillId="4" borderId="33" xfId="11" applyNumberFormat="1" applyFont="1" applyBorder="1">
      <alignment vertical="center"/>
    </xf>
    <xf numFmtId="0" fontId="11" fillId="3" borderId="5" xfId="2" applyFont="1" applyFill="1" applyBorder="1" applyAlignment="1">
      <alignment horizontal="center"/>
    </xf>
    <xf numFmtId="0" fontId="6" fillId="2" borderId="5" xfId="2" applyFont="1" applyBorder="1" applyAlignment="1"/>
    <xf numFmtId="0" fontId="6" fillId="2" borderId="18" xfId="2" applyFont="1" applyBorder="1" applyAlignment="1"/>
    <xf numFmtId="0" fontId="6" fillId="11" borderId="0" xfId="9" applyFont="1">
      <alignment horizontal="center" vertical="center"/>
    </xf>
    <xf numFmtId="0" fontId="13" fillId="2" borderId="6" xfId="2" applyFont="1" applyBorder="1" applyAlignment="1">
      <alignment horizontal="center" vertical="center"/>
    </xf>
    <xf numFmtId="166" fontId="6" fillId="4" borderId="6" xfId="11" applyNumberFormat="1" applyFont="1" applyBorder="1">
      <alignment vertical="center"/>
    </xf>
    <xf numFmtId="166" fontId="18" fillId="2" borderId="32" xfId="13" applyFont="1" applyBorder="1">
      <alignment horizontal="center" vertical="center"/>
    </xf>
    <xf numFmtId="166" fontId="6" fillId="4" borderId="4" xfId="11" applyNumberFormat="1" applyFont="1" applyBorder="1">
      <alignment vertical="center"/>
    </xf>
    <xf numFmtId="165" fontId="6" fillId="12" borderId="4" xfId="10" applyFont="1" applyBorder="1" applyAlignment="1">
      <alignment horizontal="center" vertical="center"/>
      <protection locked="0"/>
    </xf>
    <xf numFmtId="166" fontId="6" fillId="4" borderId="11" xfId="11" applyNumberFormat="1" applyFont="1" applyBorder="1">
      <alignment vertical="center"/>
    </xf>
    <xf numFmtId="165" fontId="6" fillId="6" borderId="15" xfId="6" applyFont="1" applyBorder="1" applyAlignment="1">
      <alignment horizontal="center" vertical="center"/>
      <protection locked="0"/>
    </xf>
    <xf numFmtId="0" fontId="16" fillId="2" borderId="7" xfId="2" applyFont="1" applyBorder="1" applyAlignment="1">
      <alignment horizontal="center" vertical="center" wrapText="1"/>
    </xf>
    <xf numFmtId="166" fontId="6" fillId="4" borderId="44" xfId="11" applyNumberFormat="1" applyFont="1" applyBorder="1">
      <alignment vertical="center"/>
    </xf>
    <xf numFmtId="0" fontId="16" fillId="2" borderId="4" xfId="2" applyFont="1" applyBorder="1" applyAlignment="1">
      <alignment horizontal="center" vertical="center" wrapText="1"/>
    </xf>
    <xf numFmtId="9" fontId="6" fillId="7" borderId="1" xfId="1" applyFont="1" applyFill="1" applyBorder="1" applyAlignment="1">
      <alignment horizontal="center" vertical="center"/>
    </xf>
    <xf numFmtId="0" fontId="12" fillId="2" borderId="33" xfId="2" applyFont="1" applyBorder="1" applyAlignment="1">
      <alignment horizontal="center" vertical="center" wrapText="1"/>
    </xf>
    <xf numFmtId="0" fontId="12" fillId="2" borderId="2" xfId="2" applyFont="1" applyAlignment="1">
      <alignment horizontal="center" vertical="center" wrapText="1"/>
    </xf>
    <xf numFmtId="167" fontId="16" fillId="2" borderId="3" xfId="12" applyFont="1" applyBorder="1">
      <alignment horizontal="center" vertical="center"/>
    </xf>
    <xf numFmtId="166" fontId="16" fillId="2" borderId="11" xfId="13" applyFont="1" applyBorder="1">
      <alignment horizontal="center" vertical="center"/>
    </xf>
    <xf numFmtId="166" fontId="16" fillId="2" borderId="3" xfId="13" applyFont="1">
      <alignment horizontal="center" vertical="center"/>
    </xf>
    <xf numFmtId="166" fontId="16" fillId="2" borderId="32" xfId="13" applyFont="1" applyBorder="1">
      <alignment horizontal="center" vertical="center"/>
    </xf>
    <xf numFmtId="0" fontId="0" fillId="0" borderId="45" xfId="0" applyBorder="1" applyAlignment="1">
      <alignment horizontal="center"/>
    </xf>
    <xf numFmtId="3" fontId="6" fillId="13" borderId="28" xfId="16" applyNumberFormat="1" applyFont="1" applyBorder="1" applyAlignment="1">
      <alignment horizontal="center" vertical="center"/>
    </xf>
    <xf numFmtId="3" fontId="6" fillId="13" borderId="1" xfId="16" applyNumberFormat="1" applyFont="1" applyBorder="1" applyAlignment="1">
      <alignment horizontal="center" vertical="center"/>
    </xf>
    <xf numFmtId="9" fontId="6" fillId="7" borderId="17" xfId="1" applyFont="1" applyFill="1" applyBorder="1" applyAlignment="1" applyProtection="1">
      <alignment horizontal="center" vertical="center"/>
      <protection locked="0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3" fontId="6" fillId="13" borderId="31" xfId="16" applyNumberFormat="1" applyFont="1" applyBorder="1" applyAlignment="1">
      <alignment horizontal="center" vertical="center"/>
    </xf>
    <xf numFmtId="3" fontId="6" fillId="13" borderId="20" xfId="16" applyNumberFormat="1" applyFont="1" applyBorder="1" applyAlignment="1">
      <alignment horizontal="center" vertical="center"/>
    </xf>
    <xf numFmtId="9" fontId="6" fillId="7" borderId="19" xfId="1" applyFont="1" applyFill="1" applyBorder="1" applyAlignment="1" applyProtection="1">
      <alignment horizontal="center" vertical="center"/>
      <protection locked="0"/>
    </xf>
    <xf numFmtId="166" fontId="14" fillId="4" borderId="10" xfId="11" applyNumberFormat="1" applyFont="1" applyBorder="1">
      <alignment vertical="center"/>
    </xf>
    <xf numFmtId="166" fontId="6" fillId="4" borderId="10" xfId="11" applyNumberFormat="1" applyFont="1" applyBorder="1" applyAlignment="1">
      <alignment horizontal="center" vertical="center"/>
    </xf>
    <xf numFmtId="3" fontId="6" fillId="13" borderId="46" xfId="16" applyNumberFormat="1" applyFont="1" applyBorder="1" applyAlignment="1">
      <alignment horizontal="center" vertical="center"/>
    </xf>
    <xf numFmtId="9" fontId="6" fillId="7" borderId="47" xfId="1" applyFont="1" applyFill="1" applyBorder="1" applyAlignment="1" applyProtection="1">
      <alignment horizontal="center" vertical="center"/>
      <protection locked="0"/>
    </xf>
    <xf numFmtId="0" fontId="10" fillId="2" borderId="0" xfId="2" applyFont="1" applyBorder="1" applyAlignment="1"/>
    <xf numFmtId="0" fontId="12" fillId="2" borderId="3" xfId="2" applyFont="1" applyBorder="1" applyAlignment="1">
      <alignment horizontal="center" vertical="center" wrapText="1"/>
    </xf>
    <xf numFmtId="166" fontId="16" fillId="2" borderId="0" xfId="2" applyNumberFormat="1" applyFont="1" applyBorder="1" applyAlignment="1">
      <alignment horizontal="center" vertical="center" wrapText="1"/>
    </xf>
    <xf numFmtId="166" fontId="16" fillId="2" borderId="12" xfId="2" applyNumberFormat="1" applyFont="1" applyBorder="1" applyAlignment="1">
      <alignment horizontal="center" vertical="center" wrapText="1"/>
    </xf>
    <xf numFmtId="9" fontId="13" fillId="4" borderId="1" xfId="4" applyNumberFormat="1" applyFont="1" applyBorder="1" applyAlignment="1">
      <alignment horizontal="center" vertical="center"/>
    </xf>
    <xf numFmtId="166" fontId="6" fillId="4" borderId="6" xfId="11" applyNumberFormat="1" applyFont="1" applyBorder="1" applyAlignment="1">
      <alignment horizontal="center" vertical="center"/>
    </xf>
    <xf numFmtId="3" fontId="6" fillId="7" borderId="28" xfId="14" applyNumberFormat="1" applyFont="1" applyBorder="1" applyAlignment="1">
      <alignment horizontal="center" vertical="center"/>
    </xf>
    <xf numFmtId="166" fontId="6" fillId="4" borderId="2" xfId="11" applyNumberFormat="1" applyFont="1" applyBorder="1" applyAlignment="1">
      <alignment horizontal="center" vertical="center"/>
    </xf>
    <xf numFmtId="0" fontId="12" fillId="2" borderId="4" xfId="2" applyFont="1" applyBorder="1" applyAlignment="1">
      <alignment horizontal="center" vertical="center" wrapText="1"/>
    </xf>
    <xf numFmtId="166" fontId="6" fillId="4" borderId="9" xfId="11" applyNumberFormat="1" applyFont="1" applyBorder="1" applyAlignment="1">
      <alignment horizontal="center" vertical="center"/>
    </xf>
    <xf numFmtId="0" fontId="6" fillId="17" borderId="0" xfId="0" applyFont="1" applyFill="1" applyAlignment="1">
      <alignment horizontal="center"/>
    </xf>
    <xf numFmtId="0" fontId="12" fillId="2" borderId="10" xfId="2" applyFont="1" applyBorder="1" applyAlignment="1">
      <alignment vertical="center"/>
    </xf>
    <xf numFmtId="0" fontId="12" fillId="2" borderId="3" xfId="2" applyFont="1" applyBorder="1" applyAlignment="1">
      <alignment vertical="center" wrapText="1"/>
    </xf>
    <xf numFmtId="9" fontId="6" fillId="7" borderId="17" xfId="1" applyFont="1" applyFill="1" applyBorder="1" applyAlignment="1">
      <alignment horizontal="center" vertical="center"/>
    </xf>
    <xf numFmtId="166" fontId="6" fillId="4" borderId="41" xfId="11" applyNumberFormat="1" applyFont="1" applyBorder="1" applyAlignment="1">
      <alignment horizontal="center" vertical="center"/>
    </xf>
    <xf numFmtId="166" fontId="6" fillId="4" borderId="24" xfId="11" applyNumberFormat="1" applyFont="1" applyBorder="1" applyAlignment="1">
      <alignment horizontal="center" vertical="center"/>
    </xf>
    <xf numFmtId="9" fontId="6" fillId="7" borderId="19" xfId="1" applyFont="1" applyFill="1" applyBorder="1" applyAlignment="1">
      <alignment horizontal="center" vertical="center"/>
    </xf>
    <xf numFmtId="0" fontId="12" fillId="2" borderId="7" xfId="2" applyFont="1" applyBorder="1" applyAlignment="1">
      <alignment vertical="center"/>
    </xf>
    <xf numFmtId="0" fontId="5" fillId="2" borderId="11" xfId="2" applyFont="1" applyBorder="1" applyAlignment="1"/>
    <xf numFmtId="0" fontId="5" fillId="2" borderId="3" xfId="2" applyFont="1" applyBorder="1" applyAlignment="1"/>
    <xf numFmtId="0" fontId="5" fillId="2" borderId="3" xfId="2" applyFont="1" applyBorder="1" applyAlignment="1">
      <alignment horizontal="center"/>
    </xf>
    <xf numFmtId="0" fontId="23" fillId="2" borderId="3" xfId="2" applyFont="1" applyBorder="1" applyAlignment="1">
      <alignment horizontal="right"/>
    </xf>
    <xf numFmtId="0" fontId="6" fillId="2" borderId="3" xfId="2" applyFont="1" applyBorder="1" applyAlignment="1"/>
    <xf numFmtId="0" fontId="6" fillId="2" borderId="3" xfId="2" applyFont="1" applyBorder="1" applyAlignment="1">
      <alignment horizontal="center"/>
    </xf>
    <xf numFmtId="0" fontId="6" fillId="2" borderId="32" xfId="2" applyFont="1" applyBorder="1" applyAlignment="1"/>
    <xf numFmtId="0" fontId="3" fillId="11" borderId="0" xfId="9">
      <alignment horizontal="center" vertical="center"/>
    </xf>
    <xf numFmtId="0" fontId="24" fillId="2" borderId="33" xfId="2" applyFont="1" applyBorder="1" applyAlignment="1"/>
    <xf numFmtId="0" fontId="5" fillId="2" borderId="5" xfId="2" applyFont="1" applyBorder="1" applyAlignment="1"/>
    <xf numFmtId="0" fontId="24" fillId="2" borderId="5" xfId="2" applyFont="1" applyBorder="1" applyAlignment="1">
      <alignment horizontal="right"/>
    </xf>
    <xf numFmtId="0" fontId="6" fillId="2" borderId="5" xfId="2" applyFont="1" applyBorder="1" applyAlignment="1">
      <alignment horizontal="center"/>
    </xf>
    <xf numFmtId="0" fontId="8" fillId="2" borderId="48" xfId="2" applyFont="1" applyBorder="1" applyAlignment="1">
      <alignment horizontal="center" vertical="center" wrapText="1"/>
    </xf>
    <xf numFmtId="0" fontId="8" fillId="2" borderId="49" xfId="2" applyFont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2" fillId="0" borderId="0" xfId="0" applyFont="1"/>
    <xf numFmtId="0" fontId="26" fillId="0" borderId="0" xfId="0" applyFont="1" applyAlignment="1">
      <alignment vertical="center"/>
    </xf>
    <xf numFmtId="0" fontId="27" fillId="18" borderId="0" xfId="4" applyNumberFormat="1" applyFont="1" applyFill="1" applyBorder="1">
      <alignment vertical="center"/>
    </xf>
    <xf numFmtId="0" fontId="0" fillId="0" borderId="50" xfId="0" applyBorder="1"/>
    <xf numFmtId="0" fontId="0" fillId="0" borderId="0" xfId="0" applyAlignment="1">
      <alignment horizontal="center"/>
    </xf>
    <xf numFmtId="0" fontId="7" fillId="4" borderId="0" xfId="4" applyNumberFormat="1" applyBorder="1">
      <alignment vertical="center"/>
    </xf>
    <xf numFmtId="165" fontId="0" fillId="0" borderId="0" xfId="0" applyNumberFormat="1" applyAlignment="1">
      <alignment horizontal="center"/>
    </xf>
    <xf numFmtId="2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2" fontId="2" fillId="0" borderId="0" xfId="1" applyNumberFormat="1" applyFont="1" applyAlignment="1">
      <alignment horizontal="center"/>
    </xf>
    <xf numFmtId="9" fontId="2" fillId="0" borderId="0" xfId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left" wrapText="1"/>
    </xf>
    <xf numFmtId="165" fontId="6" fillId="13" borderId="15" xfId="16" applyFont="1" applyBorder="1" applyAlignment="1">
      <alignment horizontal="center" vertical="center"/>
    </xf>
    <xf numFmtId="0" fontId="12" fillId="15" borderId="2" xfId="2" applyFont="1" applyFill="1" applyAlignment="1">
      <alignment horizontal="center" vertical="center" wrapText="1"/>
    </xf>
    <xf numFmtId="165" fontId="6" fillId="19" borderId="15" xfId="16" applyFont="1" applyFill="1" applyBorder="1" applyAlignment="1">
      <alignment horizontal="center" vertical="center"/>
    </xf>
    <xf numFmtId="165" fontId="6" fillId="20" borderId="15" xfId="16" applyFont="1" applyFill="1" applyBorder="1" applyAlignment="1">
      <alignment horizontal="center" vertical="center"/>
    </xf>
    <xf numFmtId="165" fontId="6" fillId="19" borderId="37" xfId="16" applyFont="1" applyFill="1" applyBorder="1" applyAlignment="1">
      <alignment horizontal="center" vertical="center"/>
    </xf>
    <xf numFmtId="0" fontId="12" fillId="19" borderId="2" xfId="2" applyFont="1" applyFill="1" applyAlignment="1">
      <alignment horizontal="center" vertical="center" wrapText="1"/>
    </xf>
    <xf numFmtId="165" fontId="6" fillId="9" borderId="15" xfId="16" applyFont="1" applyFill="1" applyBorder="1" applyAlignment="1">
      <alignment horizontal="center" vertical="center"/>
    </xf>
    <xf numFmtId="165" fontId="6" fillId="13" borderId="37" xfId="16" applyFont="1" applyBorder="1" applyAlignment="1">
      <alignment horizontal="center" vertical="center"/>
    </xf>
    <xf numFmtId="0" fontId="14" fillId="21" borderId="0" xfId="0" applyFont="1" applyFill="1" applyAlignment="1">
      <alignment horizontal="center" wrapText="1"/>
    </xf>
    <xf numFmtId="0" fontId="0" fillId="0" borderId="0" xfId="0" pivotButton="1"/>
    <xf numFmtId="0" fontId="0" fillId="0" borderId="0" xfId="0" pivotButton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2" xfId="0" pivotButton="1" applyBorder="1" applyAlignment="1">
      <alignment horizontal="center" vertical="center" wrapText="1"/>
    </xf>
    <xf numFmtId="0" fontId="12" fillId="2" borderId="9" xfId="2" applyFont="1" applyBorder="1" applyAlignment="1">
      <alignment horizontal="center" vertical="center" wrapText="1"/>
    </xf>
    <xf numFmtId="0" fontId="16" fillId="7" borderId="14" xfId="14" applyNumberFormat="1" applyFont="1" applyBorder="1" applyAlignment="1">
      <alignment horizontal="center" vertical="center"/>
    </xf>
    <xf numFmtId="0" fontId="16" fillId="7" borderId="1" xfId="14" applyNumberFormat="1" applyFont="1" applyBorder="1" applyAlignment="1">
      <alignment horizontal="center" vertical="center"/>
    </xf>
    <xf numFmtId="0" fontId="6" fillId="7" borderId="1" xfId="14" applyNumberFormat="1" applyFont="1" applyBorder="1" applyAlignment="1">
      <alignment horizontal="center" vertical="center"/>
    </xf>
    <xf numFmtId="0" fontId="0" fillId="0" borderId="0" xfId="0" applyFont="1"/>
    <xf numFmtId="0" fontId="13" fillId="14" borderId="4" xfId="0" applyFont="1" applyFill="1" applyBorder="1" applyAlignment="1">
      <alignment horizontal="center" vertical="center" wrapText="1"/>
    </xf>
    <xf numFmtId="0" fontId="12" fillId="2" borderId="9" xfId="2" applyFont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12" fillId="2" borderId="9" xfId="2" applyFont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0" fontId="31" fillId="0" borderId="4" xfId="18" applyFont="1" applyFill="1" applyBorder="1">
      <alignment horizontal="center" vertical="center"/>
      <protection locked="0"/>
    </xf>
    <xf numFmtId="0" fontId="12" fillId="0" borderId="4" xfId="2" applyFont="1" applyFill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0" fontId="12" fillId="2" borderId="7" xfId="2" applyFont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15" fontId="6" fillId="0" borderId="4" xfId="10" applyNumberFormat="1" applyFont="1" applyFill="1" applyBorder="1" applyAlignment="1">
      <alignment horizontal="center" vertical="center"/>
      <protection locked="0"/>
    </xf>
    <xf numFmtId="0" fontId="0" fillId="0" borderId="0" xfId="0" applyAlignment="1">
      <alignment vertical="center" wrapText="1"/>
    </xf>
    <xf numFmtId="0" fontId="0" fillId="0" borderId="0" xfId="0" quotePrefix="1" applyAlignment="1">
      <alignment vertical="center" wrapText="1"/>
    </xf>
    <xf numFmtId="0" fontId="6" fillId="15" borderId="4" xfId="3" applyFont="1" applyFill="1" applyBorder="1" applyAlignment="1">
      <alignment horizontal="center" vertical="center"/>
    </xf>
    <xf numFmtId="0" fontId="13" fillId="2" borderId="0" xfId="2" applyFont="1" applyBorder="1" applyAlignment="1">
      <alignment horizontal="center"/>
    </xf>
    <xf numFmtId="0" fontId="12" fillId="2" borderId="4" xfId="2" applyFont="1" applyBorder="1" applyAlignment="1">
      <alignment horizontal="center" vertical="center" wrapText="1"/>
    </xf>
    <xf numFmtId="49" fontId="6" fillId="12" borderId="1" xfId="10" applyNumberFormat="1" applyFont="1" applyBorder="1">
      <alignment vertical="center"/>
      <protection locked="0"/>
    </xf>
    <xf numFmtId="0" fontId="6" fillId="5" borderId="14" xfId="18" applyFont="1" applyBorder="1">
      <alignment horizontal="center" vertical="center"/>
      <protection locked="0"/>
    </xf>
    <xf numFmtId="0" fontId="6" fillId="5" borderId="1" xfId="18" applyFont="1" applyBorder="1">
      <alignment horizontal="center" vertical="center"/>
      <protection locked="0"/>
    </xf>
    <xf numFmtId="3" fontId="6" fillId="5" borderId="23" xfId="5" applyNumberFormat="1" applyFont="1" applyBorder="1" applyAlignment="1">
      <alignment horizontal="center" vertical="center"/>
      <protection locked="0"/>
    </xf>
    <xf numFmtId="3" fontId="6" fillId="5" borderId="24" xfId="5" applyNumberFormat="1" applyFont="1" applyBorder="1" applyAlignment="1">
      <alignment horizontal="center" vertical="center"/>
      <protection locked="0"/>
    </xf>
    <xf numFmtId="0" fontId="19" fillId="0" borderId="12" xfId="0" applyFont="1" applyBorder="1" applyAlignment="1">
      <alignment horizontal="center"/>
    </xf>
    <xf numFmtId="3" fontId="6" fillId="5" borderId="34" xfId="5" applyNumberFormat="1" applyFont="1" applyBorder="1" applyAlignment="1">
      <alignment horizontal="center" vertical="center"/>
      <protection locked="0"/>
    </xf>
    <xf numFmtId="3" fontId="6" fillId="5" borderId="53" xfId="5" applyNumberFormat="1" applyFont="1" applyBorder="1" applyAlignment="1">
      <alignment horizontal="center" vertical="center"/>
      <protection locked="0"/>
    </xf>
    <xf numFmtId="0" fontId="19" fillId="0" borderId="13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5" borderId="19" xfId="5" applyNumberFormat="1" applyFont="1" applyBorder="1" applyAlignment="1">
      <alignment horizontal="center" vertical="center"/>
      <protection locked="0"/>
    </xf>
    <xf numFmtId="166" fontId="16" fillId="2" borderId="13" xfId="2" applyNumberFormat="1" applyFont="1" applyBorder="1" applyAlignment="1">
      <alignment horizontal="center" vertical="center" wrapText="1"/>
    </xf>
    <xf numFmtId="3" fontId="6" fillId="5" borderId="28" xfId="5" applyNumberFormat="1" applyFont="1" applyBorder="1" applyAlignment="1">
      <alignment horizontal="center" vertical="center"/>
      <protection locked="0"/>
    </xf>
    <xf numFmtId="3" fontId="6" fillId="5" borderId="31" xfId="5" applyNumberFormat="1" applyFont="1" applyBorder="1" applyAlignment="1">
      <alignment horizontal="center" vertical="center"/>
      <protection locked="0"/>
    </xf>
    <xf numFmtId="3" fontId="6" fillId="5" borderId="54" xfId="5" applyNumberFormat="1" applyFont="1" applyBorder="1" applyAlignment="1">
      <alignment horizontal="center" vertical="center"/>
      <protection locked="0"/>
    </xf>
    <xf numFmtId="165" fontId="5" fillId="5" borderId="34" xfId="5" applyBorder="1">
      <alignment vertical="center"/>
      <protection locked="0"/>
    </xf>
    <xf numFmtId="165" fontId="5" fillId="5" borderId="23" xfId="5" applyBorder="1">
      <alignment vertical="center"/>
      <protection locked="0"/>
    </xf>
    <xf numFmtId="165" fontId="5" fillId="5" borderId="35" xfId="5" applyBorder="1">
      <alignment vertical="center"/>
      <protection locked="0"/>
    </xf>
    <xf numFmtId="165" fontId="5" fillId="5" borderId="36" xfId="5" applyBorder="1">
      <alignment vertical="center"/>
      <protection locked="0"/>
    </xf>
    <xf numFmtId="165" fontId="5" fillId="5" borderId="21" xfId="5" applyBorder="1">
      <alignment vertical="center"/>
      <protection locked="0"/>
    </xf>
    <xf numFmtId="165" fontId="5" fillId="5" borderId="24" xfId="5" applyBorder="1">
      <alignment vertical="center"/>
      <protection locked="0"/>
    </xf>
    <xf numFmtId="165" fontId="5" fillId="5" borderId="38" xfId="5" applyBorder="1">
      <alignment vertical="center"/>
      <protection locked="0"/>
    </xf>
    <xf numFmtId="165" fontId="5" fillId="5" borderId="4" xfId="5" applyBorder="1">
      <alignment vertical="center"/>
      <protection locked="0"/>
    </xf>
    <xf numFmtId="165" fontId="5" fillId="12" borderId="4" xfId="10" applyBorder="1">
      <alignment vertical="center"/>
      <protection locked="0"/>
    </xf>
    <xf numFmtId="9" fontId="6" fillId="5" borderId="4" xfId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2" fillId="2" borderId="2" xfId="2" applyFont="1" applyAlignment="1">
      <alignment horizontal="center" vertical="center" wrapText="1"/>
    </xf>
    <xf numFmtId="165" fontId="6" fillId="12" borderId="1" xfId="10" applyFont="1" applyBorder="1">
      <alignment vertical="center"/>
      <protection locked="0"/>
    </xf>
    <xf numFmtId="0" fontId="0" fillId="0" borderId="0" xfId="0" applyFont="1" applyAlignment="1">
      <alignment vertical="center" wrapText="1"/>
    </xf>
    <xf numFmtId="0" fontId="13" fillId="4" borderId="8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165" fontId="10" fillId="3" borderId="5" xfId="2" applyNumberFormat="1" applyFont="1" applyFill="1" applyBorder="1" applyAlignment="1">
      <alignment horizontal="center"/>
    </xf>
    <xf numFmtId="0" fontId="10" fillId="3" borderId="5" xfId="2" applyFont="1" applyFill="1" applyBorder="1" applyAlignment="1">
      <alignment horizontal="center"/>
    </xf>
    <xf numFmtId="0" fontId="11" fillId="3" borderId="5" xfId="2" applyFont="1" applyFill="1" applyBorder="1" applyAlignment="1">
      <alignment horizontal="center"/>
    </xf>
    <xf numFmtId="0" fontId="12" fillId="2" borderId="8" xfId="2" applyFont="1" applyBorder="1" applyAlignment="1">
      <alignment horizontal="center" vertical="center" wrapText="1"/>
    </xf>
    <xf numFmtId="0" fontId="12" fillId="2" borderId="7" xfId="2" applyFont="1" applyBorder="1" applyAlignment="1">
      <alignment horizontal="center" vertical="center" wrapText="1"/>
    </xf>
    <xf numFmtId="165" fontId="6" fillId="12" borderId="8" xfId="10" applyFont="1" applyBorder="1" applyAlignment="1">
      <alignment horizontal="center" vertical="center"/>
      <protection locked="0"/>
    </xf>
    <xf numFmtId="165" fontId="6" fillId="12" borderId="7" xfId="10" applyFont="1" applyBorder="1" applyAlignment="1">
      <alignment horizontal="center" vertical="center"/>
      <protection locked="0"/>
    </xf>
    <xf numFmtId="0" fontId="6" fillId="0" borderId="8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3" fillId="2" borderId="13" xfId="2" applyFont="1" applyBorder="1" applyAlignment="1">
      <alignment horizontal="center"/>
    </xf>
    <xf numFmtId="0" fontId="13" fillId="2" borderId="0" xfId="2" applyFont="1" applyBorder="1" applyAlignment="1">
      <alignment horizontal="center"/>
    </xf>
    <xf numFmtId="0" fontId="13" fillId="2" borderId="8" xfId="2" applyFont="1" applyBorder="1" applyAlignment="1">
      <alignment horizontal="center"/>
    </xf>
    <xf numFmtId="0" fontId="13" fillId="2" borderId="10" xfId="2" applyFont="1" applyBorder="1" applyAlignment="1">
      <alignment horizontal="center"/>
    </xf>
    <xf numFmtId="0" fontId="13" fillId="2" borderId="7" xfId="2" applyFont="1" applyBorder="1" applyAlignment="1">
      <alignment horizontal="center"/>
    </xf>
    <xf numFmtId="0" fontId="32" fillId="15" borderId="5" xfId="0" applyFont="1" applyFill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14" borderId="8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10" xfId="0" applyFont="1" applyFill="1" applyBorder="1" applyAlignment="1">
      <alignment horizontal="center" vertical="center" wrapText="1"/>
    </xf>
    <xf numFmtId="0" fontId="12" fillId="2" borderId="11" xfId="2" applyFont="1" applyBorder="1" applyAlignment="1">
      <alignment horizontal="center" vertical="center" wrapText="1"/>
    </xf>
    <xf numFmtId="0" fontId="12" fillId="2" borderId="32" xfId="2" applyFont="1" applyBorder="1" applyAlignment="1">
      <alignment horizontal="center" vertical="center" wrapText="1"/>
    </xf>
    <xf numFmtId="0" fontId="12" fillId="2" borderId="33" xfId="2" applyFont="1" applyBorder="1" applyAlignment="1">
      <alignment horizontal="center" vertical="center" wrapText="1"/>
    </xf>
    <xf numFmtId="0" fontId="12" fillId="2" borderId="18" xfId="2" applyFont="1" applyBorder="1" applyAlignment="1">
      <alignment horizontal="center" vertical="center" wrapText="1"/>
    </xf>
    <xf numFmtId="0" fontId="13" fillId="14" borderId="4" xfId="0" applyFont="1" applyFill="1" applyBorder="1" applyAlignment="1">
      <alignment horizontal="center" vertical="center" wrapText="1"/>
    </xf>
    <xf numFmtId="0" fontId="12" fillId="2" borderId="5" xfId="2" applyFont="1" applyBorder="1" applyAlignment="1">
      <alignment horizontal="center" vertical="center" wrapText="1"/>
    </xf>
    <xf numFmtId="49" fontId="6" fillId="12" borderId="40" xfId="10" applyNumberFormat="1" applyFont="1" applyBorder="1" applyAlignment="1">
      <alignment horizontal="center" vertical="center"/>
      <protection locked="0"/>
    </xf>
    <xf numFmtId="49" fontId="6" fillId="12" borderId="0" xfId="10" applyNumberFormat="1" applyFont="1" applyAlignment="1">
      <alignment horizontal="center" vertical="center"/>
      <protection locked="0"/>
    </xf>
    <xf numFmtId="0" fontId="12" fillId="2" borderId="10" xfId="2" applyFont="1" applyBorder="1" applyAlignment="1">
      <alignment horizontal="center" vertical="center" wrapText="1"/>
    </xf>
    <xf numFmtId="0" fontId="12" fillId="2" borderId="13" xfId="2" applyFont="1" applyBorder="1" applyAlignment="1">
      <alignment horizontal="center" vertical="center" wrapText="1"/>
    </xf>
    <xf numFmtId="0" fontId="12" fillId="2" borderId="0" xfId="2" applyFont="1" applyBorder="1" applyAlignment="1">
      <alignment horizontal="center" vertical="center" wrapText="1"/>
    </xf>
    <xf numFmtId="0" fontId="12" fillId="2" borderId="6" xfId="2" applyFont="1" applyBorder="1" applyAlignment="1">
      <alignment horizontal="center" vertical="center" wrapText="1"/>
    </xf>
    <xf numFmtId="0" fontId="12" fillId="2" borderId="2" xfId="2" applyFont="1" applyAlignment="1">
      <alignment horizontal="center" vertical="center" wrapText="1"/>
    </xf>
    <xf numFmtId="0" fontId="13" fillId="15" borderId="11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32" xfId="0" applyFont="1" applyFill="1" applyBorder="1" applyAlignment="1">
      <alignment horizontal="center" vertical="center"/>
    </xf>
    <xf numFmtId="0" fontId="13" fillId="15" borderId="3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18" xfId="0" applyFont="1" applyFill="1" applyBorder="1" applyAlignment="1">
      <alignment horizontal="center" vertical="center"/>
    </xf>
    <xf numFmtId="0" fontId="13" fillId="2" borderId="33" xfId="2" applyFont="1" applyBorder="1" applyAlignment="1">
      <alignment horizontal="center" vertical="center" wrapText="1"/>
    </xf>
    <xf numFmtId="0" fontId="13" fillId="2" borderId="5" xfId="2" applyFont="1" applyBorder="1" applyAlignment="1">
      <alignment horizontal="center" vertical="center" wrapText="1"/>
    </xf>
    <xf numFmtId="0" fontId="13" fillId="2" borderId="18" xfId="2" applyFont="1" applyBorder="1" applyAlignment="1">
      <alignment horizontal="center" vertical="center" wrapText="1"/>
    </xf>
    <xf numFmtId="0" fontId="13" fillId="2" borderId="8" xfId="2" applyFont="1" applyBorder="1" applyAlignment="1">
      <alignment horizontal="center" vertical="center" wrapText="1"/>
    </xf>
    <xf numFmtId="0" fontId="13" fillId="2" borderId="10" xfId="2" applyFont="1" applyBorder="1" applyAlignment="1">
      <alignment horizontal="center" vertical="center" wrapText="1"/>
    </xf>
    <xf numFmtId="0" fontId="13" fillId="2" borderId="7" xfId="2" applyFont="1" applyBorder="1" applyAlignment="1">
      <alignment horizontal="center" vertical="center" wrapText="1"/>
    </xf>
    <xf numFmtId="0" fontId="13" fillId="16" borderId="8" xfId="0" applyFont="1" applyFill="1" applyBorder="1" applyAlignment="1">
      <alignment horizontal="center" vertical="center" wrapText="1"/>
    </xf>
    <xf numFmtId="0" fontId="13" fillId="16" borderId="7" xfId="0" applyFont="1" applyFill="1" applyBorder="1" applyAlignment="1">
      <alignment horizontal="center" vertical="center" wrapText="1"/>
    </xf>
    <xf numFmtId="0" fontId="12" fillId="2" borderId="9" xfId="2" applyFont="1" applyBorder="1" applyAlignment="1">
      <alignment horizontal="center" vertical="center" wrapText="1"/>
    </xf>
    <xf numFmtId="0" fontId="13" fillId="2" borderId="4" xfId="2" applyFont="1" applyBorder="1" applyAlignment="1">
      <alignment horizontal="center" vertical="center"/>
    </xf>
    <xf numFmtId="0" fontId="13" fillId="2" borderId="8" xfId="2" applyFont="1" applyBorder="1" applyAlignment="1">
      <alignment vertical="center"/>
    </xf>
    <xf numFmtId="0" fontId="13" fillId="2" borderId="10" xfId="2" applyFont="1" applyBorder="1" applyAlignment="1">
      <alignment vertical="center"/>
    </xf>
    <xf numFmtId="0" fontId="13" fillId="2" borderId="7" xfId="2" applyFont="1" applyBorder="1" applyAlignment="1">
      <alignment vertical="center"/>
    </xf>
    <xf numFmtId="0" fontId="13" fillId="16" borderId="10" xfId="0" applyFont="1" applyFill="1" applyBorder="1" applyAlignment="1">
      <alignment horizontal="center" vertical="center" wrapText="1"/>
    </xf>
    <xf numFmtId="0" fontId="12" fillId="2" borderId="4" xfId="2" applyFont="1" applyBorder="1" applyAlignment="1">
      <alignment horizontal="center" vertical="center" wrapText="1"/>
    </xf>
    <xf numFmtId="0" fontId="12" fillId="2" borderId="3" xfId="2" applyFont="1" applyBorder="1" applyAlignment="1">
      <alignment horizontal="center" vertical="center" wrapText="1"/>
    </xf>
    <xf numFmtId="0" fontId="13" fillId="16" borderId="4" xfId="0" applyFont="1" applyFill="1" applyBorder="1" applyAlignment="1">
      <alignment horizontal="center" vertical="center" wrapText="1"/>
    </xf>
    <xf numFmtId="0" fontId="12" fillId="2" borderId="52" xfId="2" applyFont="1" applyBorder="1" applyAlignment="1">
      <alignment horizontal="center" vertical="center" wrapText="1"/>
    </xf>
    <xf numFmtId="0" fontId="12" fillId="2" borderId="51" xfId="2" applyFont="1" applyBorder="1" applyAlignment="1">
      <alignment horizontal="center" vertical="center" wrapText="1"/>
    </xf>
    <xf numFmtId="0" fontId="12" fillId="2" borderId="38" xfId="2" applyFont="1" applyBorder="1" applyAlignment="1">
      <alignment horizontal="center" vertical="center" wrapText="1"/>
    </xf>
    <xf numFmtId="0" fontId="25" fillId="2" borderId="5" xfId="2" applyFont="1" applyBorder="1" applyAlignment="1">
      <alignment horizontal="center"/>
    </xf>
  </cellXfs>
  <cellStyles count="25">
    <cellStyle name="_EOA" xfId="24" xr:uid="{00000000-0005-0000-0000-000013000000}"/>
    <cellStyle name="EOA" xfId="9" xr:uid="{00000000-0005-0000-0000-000000000000}"/>
    <cellStyle name="FT.Amount" xfId="5" xr:uid="{00000000-0005-0000-0000-000001000000}"/>
    <cellStyle name="FT.Caption 2" xfId="2" xr:uid="{00000000-0005-0000-0000-000002000000}"/>
    <cellStyle name="FT.CCode" xfId="13" xr:uid="{00000000-0005-0000-0000-000003000000}"/>
    <cellStyle name="FT.CopyOfAmount 2" xfId="6" xr:uid="{00000000-0005-0000-0000-000005000000}"/>
    <cellStyle name="FT.Enum" xfId="18" xr:uid="{00000000-0005-0000-0000-000006000000}"/>
    <cellStyle name="FT.FAmount" xfId="16" xr:uid="{00000000-0005-0000-0000-000004000000}"/>
    <cellStyle name="FT.ICS.Param" xfId="22" xr:uid="{00000000-0005-0000-0000-000007000000}"/>
    <cellStyle name="FT.LocalCalc" xfId="14" xr:uid="{00000000-0005-0000-0000-000008000000}"/>
    <cellStyle name="FT.LocalCalc 2" xfId="7" xr:uid="{00000000-0005-0000-0000-000009000000}"/>
    <cellStyle name="FT.Param" xfId="4" xr:uid="{00000000-0005-0000-0000-00000A000000}"/>
    <cellStyle name="FT.RCode" xfId="11" xr:uid="{00000000-0005-0000-0000-00000B000000}"/>
    <cellStyle name="FT.RCode 2" xfId="23" xr:uid="{00000000-0005-0000-0000-00000C000000}"/>
    <cellStyle name="FT.Results" xfId="17" xr:uid="{00000000-0005-0000-0000-00000D000000}"/>
    <cellStyle name="FT.Results 2" xfId="8" xr:uid="{00000000-0005-0000-0000-00000E000000}"/>
    <cellStyle name="FT.String" xfId="10" xr:uid="{00000000-0005-0000-0000-00000F000000}"/>
    <cellStyle name="FT.String2" xfId="15" xr:uid="{00000000-0005-0000-0000-000010000000}"/>
    <cellStyle name="FT.TCode" xfId="12" xr:uid="{00000000-0005-0000-0000-000011000000}"/>
    <cellStyle name="Hyperlink 2" xfId="19" xr:uid="{00000000-0005-0000-0000-000012000000}"/>
    <cellStyle name="Ignore" xfId="20" xr:uid="{00000000-0005-0000-0000-000014000000}"/>
    <cellStyle name="Normal" xfId="0" builtinId="0"/>
    <cellStyle name="Normal 2" xfId="3" xr:uid="{00000000-0005-0000-0000-000016000000}"/>
    <cellStyle name="Normal 3" xfId="21" xr:uid="{00000000-0005-0000-0000-000017000000}"/>
    <cellStyle name="Percent" xfId="1" builtinId="5"/>
  </cellStyles>
  <dxfs count="23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/>
        <top/>
        <bottom/>
        <vertical/>
      </border>
    </dxf>
    <dxf>
      <border>
        <left/>
        <top/>
        <bottom/>
        <vertical/>
      </border>
    </dxf>
    <dxf>
      <border>
        <left/>
        <top/>
        <bottom/>
        <vertical/>
      </border>
    </dxf>
    <dxf>
      <border>
        <left/>
        <top/>
        <bottom/>
        <vertical/>
      </border>
    </dxf>
    <dxf>
      <border>
        <left/>
        <top/>
        <bottom/>
        <vertical/>
      </border>
    </dxf>
    <dxf>
      <alignment wrapText="1" readingOrder="0"/>
    </dxf>
    <dxf>
      <numFmt numFmtId="0" formatCode="General"/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wrapText="1" readingOrder="0"/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36740</xdr:rowOff>
    </xdr:from>
    <xdr:to>
      <xdr:col>2</xdr:col>
      <xdr:colOff>1034143</xdr:colOff>
      <xdr:row>9</xdr:row>
      <xdr:rowOff>81643</xdr:rowOff>
    </xdr:to>
    <xdr:sp macro="" textlink="">
      <xdr:nvSpPr>
        <xdr:cNvPr id="2" name="Flowchart: Alternate Proces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" y="200026"/>
          <a:ext cx="4170588" cy="1351188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/>
            <a:t>This is Version 2 of the 2019</a:t>
          </a:r>
          <a:r>
            <a:rPr lang="en-US" sz="1000" baseline="0"/>
            <a:t> GCC Template. </a:t>
          </a:r>
        </a:p>
        <a:p>
          <a:pPr algn="l"/>
          <a:r>
            <a:rPr lang="en-US" sz="1000" baseline="0"/>
            <a:t>Input cells are unchanged with exception of addition of more rows ,  'calculated capital' for perm/prescribed practices and an addition question on Schedule A affiliates. Those who do not have inputs in these areas can still submit original version of the template. NAIC staff will transfer inputs to updated templated during analysis work.</a:t>
          </a:r>
        </a:p>
        <a:p>
          <a:pPr algn="l"/>
          <a:r>
            <a:rPr lang="en-US" sz="1000" baseline="0"/>
            <a:t>See 'Changes Made' tab for more information.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0</xdr:rowOff>
    </xdr:from>
    <xdr:to>
      <xdr:col>4</xdr:col>
      <xdr:colOff>171450</xdr:colOff>
      <xdr:row>2</xdr:row>
      <xdr:rowOff>152400</xdr:rowOff>
    </xdr:to>
    <xdr:sp macro="" textlink="">
      <xdr:nvSpPr>
        <xdr:cNvPr id="3" name="Flowchart: Alternate Process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419350" y="0"/>
          <a:ext cx="1828800" cy="47625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DO NOT PRINT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699068</xdr:colOff>
      <xdr:row>1</xdr:row>
      <xdr:rowOff>93890</xdr:rowOff>
    </xdr:from>
    <xdr:to>
      <xdr:col>2</xdr:col>
      <xdr:colOff>170431</xdr:colOff>
      <xdr:row>3</xdr:row>
      <xdr:rowOff>93890</xdr:rowOff>
    </xdr:to>
    <xdr:sp macro="" textlink="">
      <xdr:nvSpPr>
        <xdr:cNvPr id="2" name="Flowchart: Alternate Process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99118" y="255815"/>
          <a:ext cx="1824038" cy="32385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DO NOT PRINT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455084</xdr:colOff>
      <xdr:row>1</xdr:row>
      <xdr:rowOff>35984</xdr:rowOff>
    </xdr:from>
    <xdr:to>
      <xdr:col>3</xdr:col>
      <xdr:colOff>1579034</xdr:colOff>
      <xdr:row>3</xdr:row>
      <xdr:rowOff>35984</xdr:rowOff>
    </xdr:to>
    <xdr:sp macro="" textlink="">
      <xdr:nvSpPr>
        <xdr:cNvPr id="2" name="Flowchart: Alternate Process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445809" y="197909"/>
          <a:ext cx="1819275" cy="32385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DO NOT PRINT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d Tyrrell" refreshedDate="43584.727006134257" createdVersion="4" refreshedVersion="4" minRefreshableVersion="3" recordCount="457" xr:uid="{00000000-000A-0000-FFFF-FFFF00000000}">
  <cacheSource type="worksheet">
    <worksheetSource ref="A3:Q1542" sheet="Grouping Alt Calcs"/>
  </cacheSource>
  <cacheFields count="21">
    <cacheField name="Include/Exclude?" numFmtId="0">
      <sharedItems containsBlank="1" count="4">
        <m/>
        <s v="Exclude"/>
        <s v="Include"/>
        <e v="#DIV/0!" u="1"/>
      </sharedItems>
    </cacheField>
    <cacheField name="Entity Identifier" numFmtId="0">
      <sharedItems containsBlank="1" containsMixedTypes="1" containsNumber="1" containsInteger="1" minValue="0" maxValue="304"/>
    </cacheField>
    <cacheField name="Entity Name" numFmtId="0">
      <sharedItems containsBlank="1" containsMixedTypes="1" containsNumber="1" containsInteger="1" minValue="0" maxValue="0" count="99">
        <m/>
        <s v=" "/>
        <s v="Non-Insurer Holding Company"/>
        <s v="RBC Filing U.S. Insurer (Life)"/>
        <s v="RBC Filing U.S. Insurer (P&amp;C)"/>
        <s v="RBC Filing U.S. Insurer (Health)"/>
        <s v="RBC Filing U.S. Insurer (Other)"/>
        <s v="Non RBC filing US. Insurer (Except Captives)"/>
        <s v="RBC filing US. Insurer (AG48 Captive)"/>
        <s v="RBC filing US. Insurer (Other Than AG48 Captive)"/>
        <s v="Canada - Life"/>
        <s v="Canadian -  P&amp;C"/>
        <s v="Bermuda - Other"/>
        <s v="Bermuda - Commercial Insurers"/>
        <s v="Japan - Life"/>
        <s v="Japan - Non-Life"/>
        <s v="Solvency II - Life"/>
        <s v="Solvency II -- Composite"/>
        <s v="Solvency II - Non-Life"/>
        <s v="Australia - All"/>
        <s v="Switzerland - Life"/>
        <s v="Switzerland - Non-Life"/>
        <s v="Hong Kong - Life"/>
        <s v="Hong Kong - Non-Life"/>
        <s v="Singapore - All"/>
        <s v="Chinese Taipei - All"/>
        <s v="South Africa - Life"/>
        <s v="South Africa - Composite"/>
        <s v="South Africa - Non-Life"/>
        <s v="Mexico"/>
        <s v="China"/>
        <s v="South Korea"/>
        <s v="Malaysia"/>
        <s v="Chile"/>
        <s v="Brazil"/>
        <s v="India"/>
        <s v="Regime A"/>
        <s v="Regime B"/>
        <s v="Regime C"/>
        <s v="Regime D"/>
        <s v="Regime E"/>
        <s v="Bank (Basel III)"/>
        <s v="Bank (Other)"/>
        <s v="Asset Manager/Registered Investment Advisor   "/>
        <s v="Other Regulated Financial Entity"/>
        <s v="Other Unregulated Financial Entity"/>
        <s v="Other Non-Ins/Non-Fin with Material Risk"/>
        <s v="Other Non-Ins/Non-Fin without Material Risk"/>
        <s v="A"/>
        <n v="0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T"/>
        <s v="U"/>
        <s v="V"/>
        <s v="W"/>
        <s v="X"/>
        <s v="Y"/>
        <s v="Z"/>
        <s v="AA"/>
        <s v="BB"/>
        <s v="CC"/>
        <s v="DD"/>
        <s v="EE"/>
        <s v="FF"/>
        <s v="GG"/>
        <s v="HH"/>
        <s v="II"/>
        <s v="JJ"/>
        <s v="KK"/>
        <s v="LL"/>
        <s v="MM"/>
        <s v="NN"/>
        <s v="OO"/>
        <s v="PP"/>
        <s v="QQ"/>
        <s v="RR"/>
        <s v="SS"/>
        <s v="TT"/>
        <s v="UU"/>
        <s v="VV"/>
        <s v="WW"/>
        <s v="XX"/>
      </sharedItems>
    </cacheField>
    <cacheField name="Grouping Category" numFmtId="0">
      <sharedItems containsBlank="1" count="9">
        <m/>
        <s v="1 Domestic  Subj to RBC"/>
        <s v="2 Dom Subj to regulation"/>
        <s v="3 Int'l Subj to Reg"/>
        <s v="4 Non-Reg (Material)"/>
        <s v="5 Holding Company"/>
        <s v="6 Non-Reg (Not Material)"/>
        <s v="7 Financial"/>
        <s v=""/>
      </sharedItems>
    </cacheField>
    <cacheField name="Entity Category" numFmtId="0">
      <sharedItems containsBlank="1" containsMixedTypes="1" containsNumber="1" containsInteger="1" minValue="0" maxValue="0" count="49">
        <m/>
        <s v="  SUBTOTAL"/>
        <s v="Non-Insurer Holding Company"/>
        <s v="RBC Filing U.S. Insurer (Life)"/>
        <s v="RBC Filing U.S. Insurer (P&amp;C)"/>
        <s v="RBC Filing U.S. Insurer (Health)"/>
        <s v="RBC Filing U.S. Insurer (Other)"/>
        <s v="Non RBC filing US. Insurer (Except Captives)"/>
        <s v="RBC filing US. Insurer (AG48 Captive)"/>
        <s v="RBC filing US. Insurer (Other Than AG48 Captive)"/>
        <s v="Canada - Life"/>
        <s v="Canadian -  P&amp;C"/>
        <s v="Bermuda - Other"/>
        <s v="Bermuda - Commercial Insurers"/>
        <s v="Japan - Life"/>
        <s v="Japan - Non-Life"/>
        <s v="Solvency II - Life"/>
        <s v="Solvency II -- Composite"/>
        <s v="Solvency II - Non-Life"/>
        <s v="Australia - All"/>
        <s v="Switzerland - Life"/>
        <s v="Switzerland - Non-Life"/>
        <s v="Hong Kong - Life"/>
        <s v="Hong Kong - Non-Life"/>
        <s v="Singapore - All"/>
        <s v="Chinese Taipei - All"/>
        <s v="South Africa - Life"/>
        <s v="South Africa - Composite"/>
        <s v="South Africa - Non-Life"/>
        <s v="Mexico"/>
        <s v="China"/>
        <s v="South Korea"/>
        <s v="Malaysia"/>
        <s v="Chile"/>
        <s v="Brazil"/>
        <s v="India"/>
        <s v="Regime A"/>
        <s v="Regime B"/>
        <s v="Regime C"/>
        <s v="Regime D"/>
        <s v="Regime E"/>
        <s v="Bank (Basel III)"/>
        <s v="Bank (Other)"/>
        <s v="Asset Manager/Registered Investment Advisor   "/>
        <s v="Other Regulated Financial Entity"/>
        <s v="Other Unregulated Financial Entity"/>
        <s v="Other Non-Ins/Non-Fin with Material Risk"/>
        <s v="Other Non-Ins/Non-Fin without Material Risk"/>
        <n v="0"/>
      </sharedItems>
    </cacheField>
    <cacheField name="Parent entity included in total (for Summary 4 only)" numFmtId="0">
      <sharedItems containsBlank="1" count="4">
        <m/>
        <s v=" "/>
        <s v="N"/>
        <s v="Y"/>
      </sharedItems>
    </cacheField>
    <cacheField name="Grouping Alternative" numFmtId="0">
      <sharedItems containsBlank="1" containsMixedTypes="1" containsNumber="1" containsInteger="1" minValue="0" maxValue="0" count="24">
        <m/>
        <s v="  SUBTOTAL"/>
        <s v="  SUB-SUBTOTAL"/>
        <s v="HoldCo"/>
        <n v="0"/>
        <s v="Non-Insurance Operations"/>
        <s v="Non-Material Non-Insurance Operations"/>
        <s v="Other Fin Operations"/>
        <s v="Asset Mgmt"/>
        <s v="Captives"/>
        <s v="Casualty Company"/>
        <s v="Maple Leaf P&amp;C"/>
        <s v="Maple Leaf Life"/>
        <s v="Acme Life Operations"/>
        <s v="Euro Property Company"/>
        <s v="Euro Liability Company"/>
        <s v="Zenith Life Co"/>
        <s v="Bermuda Reinsurance Company"/>
        <s v="Bank"/>
        <s v="HK Life"/>
        <s v="Japan Life"/>
        <s v="SA Life"/>
        <s v="Sri Lanka Life"/>
        <s v="Caribbean Life"/>
      </sharedItems>
    </cacheField>
    <cacheField name="Carrying Value (Local Regime)" numFmtId="0">
      <sharedItems containsString="0" containsBlank="1" containsNumber="1" minValue="0" maxValue="10354123"/>
    </cacheField>
    <cacheField name="Investment in Subsidiary" numFmtId="0">
      <sharedItems containsString="0" containsBlank="1" containsNumber="1" minValue="0" maxValue="10406489"/>
    </cacheField>
    <cacheField name="Available Capital Resources" numFmtId="0">
      <sharedItems containsString="0" containsBlank="1" containsNumber="1" minValue="-52366" maxValue="4874540.04"/>
    </cacheField>
    <cacheField name="Adj Carrying Value" numFmtId="0">
      <sharedItems containsString="0" containsBlank="1" containsNumber="1" minValue="-124566" maxValue="4450304.1184289083"/>
    </cacheField>
    <cacheField name="Entity Required Capital (Local Regime)" numFmtId="0">
      <sharedItems containsString="0" containsBlank="1" containsNumber="1" minValue="0" maxValue="542980"/>
    </cacheField>
    <cacheField name="Investment in Subsidiary2" numFmtId="0">
      <sharedItems containsString="0" containsBlank="1" containsNumber="1" minValue="0" maxValue="168323.8"/>
    </cacheField>
    <cacheField name="Calculated Base Capital" numFmtId="0">
      <sharedItems containsBlank="1" containsMixedTypes="1" containsNumber="1" minValue="0" maxValue="651256.80000000005"/>
    </cacheField>
    <cacheField name="Calculated Base Capital at 1x ACL" numFmtId="0">
      <sharedItems containsBlank="1" containsMixedTypes="1" containsNumber="1" minValue="0" maxValue="526662.06666666653"/>
    </cacheField>
    <cacheField name="Adj Calc Capital" numFmtId="0">
      <sharedItems containsString="0" containsBlank="1" containsNumber="1" minValue="0" maxValue="1411662.4"/>
    </cacheField>
    <cacheField name="Parent Entity Category" numFmtId="0">
      <sharedItems containsBlank="1" containsMixedTypes="1" containsNumber="1" containsInteger="1" minValue="0" maxValue="0"/>
    </cacheField>
    <cacheField name="Ratio" numFmtId="0" formula="IFERROR('Available Capital Resources'/'Calculated Base Capital',&quot;&quot;)" databaseField="0"/>
    <cacheField name="field 2" numFmtId="0" formula="IFERROR(0,0)" databaseField="0"/>
    <cacheField name="Adj Ratio" numFmtId="0" formula="IFERROR('Adj Carrying Value'/'Adj Calc Capital',&quot;&quot;)" databaseField="0"/>
    <cacheField name="Ratio at 1x ACL" numFmtId="0" formula=" IFERROR('Available Capital Resources'/'Calculated Base Capital at 1x ACL',&quot;&quot;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m/>
    <x v="0"/>
    <x v="0"/>
    <x v="0"/>
    <x v="0"/>
    <x v="0"/>
    <m/>
    <m/>
    <m/>
    <m/>
    <m/>
    <m/>
    <m/>
    <m/>
    <m/>
    <m/>
  </r>
  <r>
    <x v="1"/>
    <s v="High Level Subtotals"/>
    <x v="0"/>
    <x v="0"/>
    <x v="0"/>
    <x v="0"/>
    <x v="0"/>
    <m/>
    <m/>
    <m/>
    <m/>
    <m/>
    <m/>
    <m/>
    <m/>
    <m/>
    <m/>
  </r>
  <r>
    <x v="2"/>
    <m/>
    <x v="1"/>
    <x v="1"/>
    <x v="1"/>
    <x v="1"/>
    <x v="1"/>
    <m/>
    <m/>
    <n v="4874540.04"/>
    <n v="4450304.1184289083"/>
    <m/>
    <m/>
    <e v="#DIV/0!"/>
    <n v="526662.06666666653"/>
    <n v="1411662.4"/>
    <m/>
  </r>
  <r>
    <x v="1"/>
    <m/>
    <x v="1"/>
    <x v="2"/>
    <x v="1"/>
    <x v="1"/>
    <x v="1"/>
    <m/>
    <m/>
    <n v="0"/>
    <n v="0"/>
    <m/>
    <m/>
    <n v="0"/>
    <m/>
    <n v="0"/>
    <m/>
  </r>
  <r>
    <x v="1"/>
    <m/>
    <x v="1"/>
    <x v="3"/>
    <x v="1"/>
    <x v="1"/>
    <x v="1"/>
    <m/>
    <m/>
    <n v="2770478.56"/>
    <n v="2768655.4425567449"/>
    <m/>
    <m/>
    <n v="651256.80000000005"/>
    <m/>
    <n v="651256.80000000005"/>
    <m/>
  </r>
  <r>
    <x v="1"/>
    <m/>
    <x v="1"/>
    <x v="4"/>
    <x v="1"/>
    <x v="1"/>
    <x v="1"/>
    <m/>
    <m/>
    <n v="2000"/>
    <n v="2000"/>
    <m/>
    <m/>
    <n v="0"/>
    <m/>
    <n v="0"/>
    <m/>
  </r>
  <r>
    <x v="1"/>
    <m/>
    <x v="1"/>
    <x v="5"/>
    <x v="1"/>
    <x v="1"/>
    <x v="1"/>
    <m/>
    <m/>
    <n v="0"/>
    <n v="-124566"/>
    <m/>
    <m/>
    <n v="0"/>
    <m/>
    <n v="0"/>
    <m/>
  </r>
  <r>
    <x v="1"/>
    <m/>
    <x v="1"/>
    <x v="6"/>
    <x v="1"/>
    <x v="1"/>
    <x v="1"/>
    <m/>
    <m/>
    <n v="10000"/>
    <n v="10000"/>
    <m/>
    <m/>
    <n v="0"/>
    <m/>
    <n v="0"/>
    <m/>
  </r>
  <r>
    <x v="2"/>
    <m/>
    <x v="1"/>
    <x v="7"/>
    <x v="1"/>
    <x v="1"/>
    <x v="1"/>
    <m/>
    <m/>
    <n v="223636"/>
    <n v="223636"/>
    <m/>
    <m/>
    <n v="63748"/>
    <m/>
    <n v="63748"/>
    <m/>
  </r>
  <r>
    <x v="1"/>
    <s v="Entity Category Level Subtotals"/>
    <x v="0"/>
    <x v="0"/>
    <x v="0"/>
    <x v="0"/>
    <x v="0"/>
    <m/>
    <m/>
    <m/>
    <m/>
    <m/>
    <m/>
    <m/>
    <m/>
    <m/>
    <m/>
  </r>
  <r>
    <x v="1"/>
    <m/>
    <x v="2"/>
    <x v="5"/>
    <x v="2"/>
    <x v="1"/>
    <x v="2"/>
    <m/>
    <m/>
    <n v="0"/>
    <m/>
    <m/>
    <m/>
    <n v="0"/>
    <m/>
    <m/>
    <m/>
  </r>
  <r>
    <x v="2"/>
    <m/>
    <x v="3"/>
    <x v="1"/>
    <x v="3"/>
    <x v="1"/>
    <x v="2"/>
    <m/>
    <m/>
    <n v="2677879.3199999998"/>
    <m/>
    <m/>
    <m/>
    <e v="#DIV/0!"/>
    <n v="265646.46666666662"/>
    <m/>
    <m/>
  </r>
  <r>
    <x v="2"/>
    <m/>
    <x v="4"/>
    <x v="1"/>
    <x v="4"/>
    <x v="1"/>
    <x v="2"/>
    <m/>
    <m/>
    <n v="1774156.76"/>
    <m/>
    <m/>
    <m/>
    <e v="#DIV/0!"/>
    <n v="204907.66666666669"/>
    <m/>
    <m/>
  </r>
  <r>
    <x v="1"/>
    <m/>
    <x v="5"/>
    <x v="1"/>
    <x v="5"/>
    <x v="1"/>
    <x v="2"/>
    <m/>
    <m/>
    <n v="0"/>
    <m/>
    <m/>
    <m/>
    <e v="#DIV/0!"/>
    <n v="0"/>
    <m/>
    <m/>
  </r>
  <r>
    <x v="1"/>
    <m/>
    <x v="6"/>
    <x v="1"/>
    <x v="6"/>
    <x v="1"/>
    <x v="2"/>
    <m/>
    <m/>
    <n v="0"/>
    <m/>
    <m/>
    <m/>
    <e v="#DIV/0!"/>
    <n v="0"/>
    <m/>
    <m/>
  </r>
  <r>
    <x v="1"/>
    <m/>
    <x v="7"/>
    <x v="2"/>
    <x v="7"/>
    <x v="1"/>
    <x v="2"/>
    <m/>
    <m/>
    <n v="0"/>
    <m/>
    <m/>
    <m/>
    <n v="0"/>
    <m/>
    <m/>
    <m/>
  </r>
  <r>
    <x v="2"/>
    <m/>
    <x v="8"/>
    <x v="1"/>
    <x v="8"/>
    <x v="1"/>
    <x v="2"/>
    <m/>
    <m/>
    <n v="422503.96"/>
    <m/>
    <m/>
    <m/>
    <e v="#DIV/0!"/>
    <n v="56107.933333333334"/>
    <m/>
    <m/>
  </r>
  <r>
    <x v="1"/>
    <m/>
    <x v="9"/>
    <x v="1"/>
    <x v="9"/>
    <x v="1"/>
    <x v="2"/>
    <m/>
    <m/>
    <n v="0"/>
    <m/>
    <m/>
    <m/>
    <e v="#DIV/0!"/>
    <n v="0"/>
    <m/>
    <m/>
  </r>
  <r>
    <x v="2"/>
    <m/>
    <x v="10"/>
    <x v="3"/>
    <x v="10"/>
    <x v="1"/>
    <x v="2"/>
    <m/>
    <m/>
    <n v="248253.99999999997"/>
    <m/>
    <m/>
    <m/>
    <n v="66036.399999999994"/>
    <m/>
    <m/>
    <m/>
  </r>
  <r>
    <x v="2"/>
    <m/>
    <x v="11"/>
    <x v="3"/>
    <x v="11"/>
    <x v="1"/>
    <x v="2"/>
    <m/>
    <m/>
    <n v="76159.599999999991"/>
    <m/>
    <m/>
    <m/>
    <n v="26638"/>
    <m/>
    <m/>
    <m/>
  </r>
  <r>
    <x v="1"/>
    <m/>
    <x v="12"/>
    <x v="3"/>
    <x v="12"/>
    <x v="1"/>
    <x v="2"/>
    <m/>
    <m/>
    <n v="0"/>
    <m/>
    <m/>
    <m/>
    <n v="0"/>
    <m/>
    <m/>
    <m/>
  </r>
  <r>
    <x v="2"/>
    <m/>
    <x v="13"/>
    <x v="3"/>
    <x v="13"/>
    <x v="1"/>
    <x v="2"/>
    <m/>
    <m/>
    <n v="327468"/>
    <m/>
    <m/>
    <m/>
    <n v="107340"/>
    <m/>
    <m/>
    <m/>
  </r>
  <r>
    <x v="1"/>
    <m/>
    <x v="14"/>
    <x v="3"/>
    <x v="14"/>
    <x v="1"/>
    <x v="2"/>
    <m/>
    <m/>
    <n v="891364"/>
    <m/>
    <m/>
    <m/>
    <n v="201796"/>
    <m/>
    <m/>
    <m/>
  </r>
  <r>
    <x v="1"/>
    <m/>
    <x v="15"/>
    <x v="3"/>
    <x v="15"/>
    <x v="1"/>
    <x v="2"/>
    <m/>
    <m/>
    <n v="0"/>
    <m/>
    <m/>
    <m/>
    <n v="0"/>
    <m/>
    <m/>
    <m/>
  </r>
  <r>
    <x v="1"/>
    <m/>
    <x v="16"/>
    <x v="3"/>
    <x v="16"/>
    <x v="1"/>
    <x v="2"/>
    <m/>
    <m/>
    <n v="0"/>
    <m/>
    <m/>
    <m/>
    <n v="0"/>
    <m/>
    <m/>
    <m/>
  </r>
  <r>
    <x v="1"/>
    <m/>
    <x v="17"/>
    <x v="3"/>
    <x v="17"/>
    <x v="1"/>
    <x v="2"/>
    <m/>
    <m/>
    <n v="0"/>
    <m/>
    <m/>
    <m/>
    <n v="0"/>
    <m/>
    <m/>
    <m/>
  </r>
  <r>
    <x v="2"/>
    <m/>
    <x v="18"/>
    <x v="3"/>
    <x v="18"/>
    <x v="1"/>
    <x v="2"/>
    <m/>
    <m/>
    <n v="1147052.96"/>
    <m/>
    <m/>
    <m/>
    <n v="238294.39999999999"/>
    <m/>
    <m/>
    <m/>
  </r>
  <r>
    <x v="1"/>
    <m/>
    <x v="19"/>
    <x v="3"/>
    <x v="19"/>
    <x v="1"/>
    <x v="2"/>
    <m/>
    <m/>
    <n v="0"/>
    <m/>
    <m/>
    <m/>
    <n v="0"/>
    <m/>
    <m/>
    <m/>
  </r>
  <r>
    <x v="1"/>
    <m/>
    <x v="20"/>
    <x v="3"/>
    <x v="20"/>
    <x v="1"/>
    <x v="2"/>
    <m/>
    <m/>
    <n v="0"/>
    <m/>
    <m/>
    <m/>
    <n v="0"/>
    <m/>
    <m/>
    <m/>
  </r>
  <r>
    <x v="1"/>
    <m/>
    <x v="21"/>
    <x v="3"/>
    <x v="21"/>
    <x v="1"/>
    <x v="2"/>
    <m/>
    <m/>
    <n v="0"/>
    <m/>
    <m/>
    <m/>
    <n v="0"/>
    <m/>
    <m/>
    <m/>
  </r>
  <r>
    <x v="2"/>
    <m/>
    <x v="22"/>
    <x v="3"/>
    <x v="22"/>
    <x v="1"/>
    <x v="2"/>
    <m/>
    <m/>
    <n v="26312"/>
    <m/>
    <m/>
    <m/>
    <n v="9896"/>
    <m/>
    <m/>
    <m/>
  </r>
  <r>
    <x v="1"/>
    <m/>
    <x v="23"/>
    <x v="3"/>
    <x v="23"/>
    <x v="1"/>
    <x v="2"/>
    <m/>
    <m/>
    <n v="0"/>
    <m/>
    <m/>
    <m/>
    <n v="0"/>
    <m/>
    <m/>
    <m/>
  </r>
  <r>
    <x v="1"/>
    <m/>
    <x v="24"/>
    <x v="3"/>
    <x v="24"/>
    <x v="1"/>
    <x v="2"/>
    <m/>
    <m/>
    <n v="0"/>
    <m/>
    <m/>
    <m/>
    <n v="0"/>
    <m/>
    <m/>
    <m/>
  </r>
  <r>
    <x v="1"/>
    <m/>
    <x v="25"/>
    <x v="3"/>
    <x v="25"/>
    <x v="1"/>
    <x v="2"/>
    <m/>
    <m/>
    <n v="0"/>
    <m/>
    <m/>
    <m/>
    <n v="0"/>
    <m/>
    <m/>
    <m/>
  </r>
  <r>
    <x v="1"/>
    <m/>
    <x v="26"/>
    <x v="3"/>
    <x v="26"/>
    <x v="1"/>
    <x v="2"/>
    <m/>
    <m/>
    <n v="3940"/>
    <m/>
    <m/>
    <m/>
    <n v="1060"/>
    <m/>
    <m/>
    <m/>
  </r>
  <r>
    <x v="1"/>
    <m/>
    <x v="27"/>
    <x v="3"/>
    <x v="27"/>
    <x v="1"/>
    <x v="2"/>
    <m/>
    <m/>
    <n v="0"/>
    <m/>
    <m/>
    <m/>
    <n v="0"/>
    <m/>
    <m/>
    <m/>
  </r>
  <r>
    <x v="1"/>
    <m/>
    <x v="28"/>
    <x v="3"/>
    <x v="28"/>
    <x v="1"/>
    <x v="2"/>
    <m/>
    <m/>
    <n v="0"/>
    <m/>
    <m/>
    <m/>
    <n v="0"/>
    <m/>
    <m/>
    <m/>
  </r>
  <r>
    <x v="1"/>
    <m/>
    <x v="29"/>
    <x v="3"/>
    <x v="29"/>
    <x v="1"/>
    <x v="2"/>
    <m/>
    <m/>
    <n v="0"/>
    <m/>
    <m/>
    <m/>
    <n v="0"/>
    <m/>
    <m/>
    <m/>
  </r>
  <r>
    <x v="1"/>
    <m/>
    <x v="30"/>
    <x v="3"/>
    <x v="30"/>
    <x v="1"/>
    <x v="2"/>
    <m/>
    <m/>
    <n v="0"/>
    <m/>
    <m/>
    <m/>
    <n v="0"/>
    <m/>
    <m/>
    <m/>
  </r>
  <r>
    <x v="1"/>
    <m/>
    <x v="31"/>
    <x v="3"/>
    <x v="31"/>
    <x v="1"/>
    <x v="2"/>
    <m/>
    <m/>
    <n v="0"/>
    <m/>
    <m/>
    <m/>
    <n v="0"/>
    <m/>
    <m/>
    <m/>
  </r>
  <r>
    <x v="1"/>
    <m/>
    <x v="32"/>
    <x v="3"/>
    <x v="32"/>
    <x v="1"/>
    <x v="2"/>
    <m/>
    <m/>
    <n v="0"/>
    <m/>
    <m/>
    <m/>
    <n v="0"/>
    <m/>
    <m/>
    <m/>
  </r>
  <r>
    <x v="1"/>
    <m/>
    <x v="33"/>
    <x v="3"/>
    <x v="33"/>
    <x v="1"/>
    <x v="2"/>
    <m/>
    <m/>
    <n v="0"/>
    <m/>
    <m/>
    <m/>
    <n v="0"/>
    <m/>
    <m/>
    <m/>
  </r>
  <r>
    <x v="1"/>
    <m/>
    <x v="34"/>
    <x v="3"/>
    <x v="34"/>
    <x v="1"/>
    <x v="2"/>
    <m/>
    <m/>
    <n v="0"/>
    <m/>
    <m/>
    <m/>
    <n v="0"/>
    <m/>
    <m/>
    <m/>
  </r>
  <r>
    <x v="1"/>
    <m/>
    <x v="35"/>
    <x v="3"/>
    <x v="35"/>
    <x v="1"/>
    <x v="2"/>
    <m/>
    <m/>
    <n v="0"/>
    <m/>
    <m/>
    <m/>
    <n v="0"/>
    <m/>
    <m/>
    <m/>
  </r>
  <r>
    <x v="1"/>
    <m/>
    <x v="36"/>
    <x v="3"/>
    <x v="36"/>
    <x v="1"/>
    <x v="2"/>
    <m/>
    <m/>
    <n v="868"/>
    <m/>
    <m/>
    <m/>
    <n v="196"/>
    <m/>
    <m/>
    <m/>
  </r>
  <r>
    <x v="1"/>
    <m/>
    <x v="37"/>
    <x v="3"/>
    <x v="37"/>
    <x v="1"/>
    <x v="2"/>
    <m/>
    <m/>
    <n v="49060"/>
    <m/>
    <m/>
    <m/>
    <n v="0"/>
    <m/>
    <m/>
    <m/>
  </r>
  <r>
    <x v="1"/>
    <m/>
    <x v="38"/>
    <x v="3"/>
    <x v="38"/>
    <x v="1"/>
    <x v="2"/>
    <m/>
    <m/>
    <n v="0"/>
    <m/>
    <m/>
    <m/>
    <n v="0"/>
    <m/>
    <m/>
    <m/>
  </r>
  <r>
    <x v="1"/>
    <m/>
    <x v="39"/>
    <x v="3"/>
    <x v="39"/>
    <x v="1"/>
    <x v="2"/>
    <m/>
    <m/>
    <n v="0"/>
    <m/>
    <m/>
    <m/>
    <n v="0"/>
    <m/>
    <m/>
    <m/>
  </r>
  <r>
    <x v="1"/>
    <m/>
    <x v="40"/>
    <x v="3"/>
    <x v="40"/>
    <x v="1"/>
    <x v="2"/>
    <m/>
    <m/>
    <n v="0"/>
    <m/>
    <m/>
    <m/>
    <n v="0"/>
    <m/>
    <m/>
    <m/>
  </r>
  <r>
    <x v="1"/>
    <m/>
    <x v="41"/>
    <x v="7"/>
    <x v="41"/>
    <x v="1"/>
    <x v="2"/>
    <m/>
    <m/>
    <n v="205636"/>
    <m/>
    <m/>
    <m/>
    <n v="63748"/>
    <m/>
    <m/>
    <m/>
  </r>
  <r>
    <x v="1"/>
    <m/>
    <x v="42"/>
    <x v="7"/>
    <x v="42"/>
    <x v="1"/>
    <x v="2"/>
    <m/>
    <m/>
    <n v="0"/>
    <m/>
    <m/>
    <m/>
    <n v="0"/>
    <m/>
    <m/>
    <m/>
  </r>
  <r>
    <x v="1"/>
    <m/>
    <x v="43"/>
    <x v="7"/>
    <x v="43"/>
    <x v="1"/>
    <x v="2"/>
    <m/>
    <m/>
    <n v="10000"/>
    <m/>
    <m/>
    <m/>
    <n v="0"/>
    <m/>
    <m/>
    <m/>
  </r>
  <r>
    <x v="1"/>
    <m/>
    <x v="44"/>
    <x v="7"/>
    <x v="44"/>
    <x v="1"/>
    <x v="2"/>
    <m/>
    <m/>
    <n v="0"/>
    <m/>
    <m/>
    <m/>
    <n v="0"/>
    <m/>
    <m/>
    <m/>
  </r>
  <r>
    <x v="1"/>
    <m/>
    <x v="45"/>
    <x v="7"/>
    <x v="45"/>
    <x v="1"/>
    <x v="2"/>
    <m/>
    <m/>
    <n v="8000"/>
    <m/>
    <m/>
    <m/>
    <n v="0"/>
    <m/>
    <m/>
    <m/>
  </r>
  <r>
    <x v="1"/>
    <m/>
    <x v="46"/>
    <x v="4"/>
    <x v="46"/>
    <x v="1"/>
    <x v="2"/>
    <m/>
    <m/>
    <n v="2000"/>
    <m/>
    <m/>
    <m/>
    <n v="0"/>
    <m/>
    <m/>
    <m/>
  </r>
  <r>
    <x v="1"/>
    <m/>
    <x v="47"/>
    <x v="6"/>
    <x v="47"/>
    <x v="1"/>
    <x v="2"/>
    <m/>
    <m/>
    <n v="10000"/>
    <m/>
    <m/>
    <m/>
    <n v="0"/>
    <m/>
    <m/>
    <m/>
  </r>
  <r>
    <x v="0"/>
    <s v="Entity Details"/>
    <x v="0"/>
    <x v="0"/>
    <x v="0"/>
    <x v="0"/>
    <x v="0"/>
    <m/>
    <m/>
    <m/>
    <m/>
    <m/>
    <m/>
    <m/>
    <m/>
    <m/>
    <m/>
  </r>
  <r>
    <x v="2"/>
    <s v="01"/>
    <x v="48"/>
    <x v="5"/>
    <x v="2"/>
    <x v="2"/>
    <x v="3"/>
    <n v="10354123"/>
    <n v="10406489"/>
    <n v="-52366"/>
    <n v="-124566"/>
    <n v="0"/>
    <n v="0"/>
    <n v="0"/>
    <e v="#DIV/0!"/>
    <n v="0"/>
    <s v="N/A"/>
  </r>
  <r>
    <x v="1"/>
    <n v="0"/>
    <x v="49"/>
    <x v="8"/>
    <x v="48"/>
    <x v="2"/>
    <x v="4"/>
    <n v="0"/>
    <n v="0"/>
    <n v="0"/>
    <n v="0"/>
    <n v="0"/>
    <n v="0"/>
    <n v="0"/>
    <e v="#DIV/0!"/>
    <n v="0"/>
    <n v="0"/>
  </r>
  <r>
    <x v="2"/>
    <n v="300"/>
    <x v="50"/>
    <x v="4"/>
    <x v="46"/>
    <x v="3"/>
    <x v="5"/>
    <n v="2000"/>
    <n v="0"/>
    <n v="2000"/>
    <n v="2000"/>
    <n v="0"/>
    <n v="0"/>
    <n v="0"/>
    <e v="#DIV/0!"/>
    <n v="0"/>
    <s v="Non-Insurer Holding Company"/>
  </r>
  <r>
    <x v="2"/>
    <n v="301"/>
    <x v="51"/>
    <x v="6"/>
    <x v="47"/>
    <x v="3"/>
    <x v="6"/>
    <n v="4000"/>
    <n v="0"/>
    <n v="4000"/>
    <n v="4000"/>
    <n v="0"/>
    <n v="0"/>
    <n v="0"/>
    <e v="#DIV/0!"/>
    <n v="0"/>
    <s v="Non-Insurer Holding Company"/>
  </r>
  <r>
    <x v="2"/>
    <n v="302"/>
    <x v="52"/>
    <x v="6"/>
    <x v="47"/>
    <x v="3"/>
    <x v="6"/>
    <n v="6000"/>
    <n v="0"/>
    <n v="6000"/>
    <n v="6000"/>
    <n v="0"/>
    <n v="0"/>
    <n v="0"/>
    <e v="#DIV/0!"/>
    <n v="0"/>
    <s v="Non-Insurer Holding Company"/>
  </r>
  <r>
    <x v="2"/>
    <n v="303"/>
    <x v="53"/>
    <x v="7"/>
    <x v="45"/>
    <x v="3"/>
    <x v="7"/>
    <n v="8000"/>
    <n v="0"/>
    <n v="8000"/>
    <n v="8000"/>
    <n v="0"/>
    <n v="0"/>
    <n v="0"/>
    <e v="#DIV/0!"/>
    <n v="0"/>
    <s v="Non-Insurer Holding Company"/>
  </r>
  <r>
    <x v="2"/>
    <n v="304"/>
    <x v="54"/>
    <x v="7"/>
    <x v="43"/>
    <x v="3"/>
    <x v="8"/>
    <n v="10000"/>
    <n v="0"/>
    <n v="10000"/>
    <n v="10000"/>
    <n v="0"/>
    <n v="0"/>
    <n v="0"/>
    <e v="#DIV/0!"/>
    <n v="0"/>
    <s v="Non-Insurer Holding Company"/>
  </r>
  <r>
    <x v="2"/>
    <n v="200"/>
    <x v="55"/>
    <x v="1"/>
    <x v="8"/>
    <x v="3"/>
    <x v="9"/>
    <n v="136291.6"/>
    <n v="0"/>
    <n v="136291.6"/>
    <n v="136291.6"/>
    <n v="54298"/>
    <n v="0"/>
    <e v="#DIV/0!"/>
    <n v="18099.333333333332"/>
    <n v="54298"/>
    <s v="RBC Filing U.S. Insurer (Life)"/>
  </r>
  <r>
    <x v="2"/>
    <n v="201"/>
    <x v="56"/>
    <x v="1"/>
    <x v="8"/>
    <x v="3"/>
    <x v="9"/>
    <n v="27258.32"/>
    <n v="0"/>
    <n v="27258.32"/>
    <n v="27258.32"/>
    <n v="10859.6"/>
    <n v="0"/>
    <e v="#DIV/0!"/>
    <n v="3619.8666666666668"/>
    <n v="10859.6"/>
    <s v="RBC Filing U.S. Insurer (Life)"/>
  </r>
  <r>
    <x v="2"/>
    <n v="202"/>
    <x v="57"/>
    <x v="1"/>
    <x v="8"/>
    <x v="3"/>
    <x v="9"/>
    <n v="40887.479999999996"/>
    <n v="0"/>
    <n v="40887.479999999996"/>
    <n v="40887.479999999996"/>
    <n v="16289.4"/>
    <n v="0"/>
    <e v="#DIV/0!"/>
    <n v="5429.7999999999993"/>
    <n v="16289.4"/>
    <s v="RBC Filing U.S. Insurer (Life)"/>
  </r>
  <r>
    <x v="2"/>
    <n v="203"/>
    <x v="58"/>
    <x v="1"/>
    <x v="8"/>
    <x v="3"/>
    <x v="9"/>
    <n v="218066.56"/>
    <n v="0"/>
    <n v="218066.56"/>
    <n v="218066.56"/>
    <n v="86876.800000000003"/>
    <n v="0"/>
    <e v="#DIV/0!"/>
    <n v="28958.933333333334"/>
    <n v="86876.800000000003"/>
    <s v="RBC Filing U.S. Insurer (Life)"/>
  </r>
  <r>
    <x v="2"/>
    <n v="50"/>
    <x v="59"/>
    <x v="1"/>
    <x v="4"/>
    <x v="3"/>
    <x v="10"/>
    <n v="1294770.2"/>
    <n v="0"/>
    <n v="1294770.2"/>
    <n v="1294770.2"/>
    <n v="515831"/>
    <n v="0"/>
    <e v="#DIV/0!"/>
    <n v="171943.66666666666"/>
    <n v="515831"/>
    <s v="Non-Insurer Holding Company"/>
  </r>
  <r>
    <x v="2"/>
    <n v="51"/>
    <x v="60"/>
    <x v="3"/>
    <x v="11"/>
    <x v="3"/>
    <x v="11"/>
    <n v="70410.2"/>
    <n v="0"/>
    <n v="70410.2"/>
    <n v="70410.2"/>
    <n v="24992.6"/>
    <n v="0"/>
    <n v="24992.6"/>
    <e v="#DIV/0!"/>
    <n v="24992.6"/>
    <s v="Non-Insurer Holding Company"/>
  </r>
  <r>
    <x v="2"/>
    <n v="52"/>
    <x v="61"/>
    <x v="3"/>
    <x v="11"/>
    <x v="3"/>
    <x v="11"/>
    <n v="5749.4"/>
    <n v="0"/>
    <n v="5749.4"/>
    <n v="5749.4"/>
    <n v="1645.3999999999999"/>
    <n v="0"/>
    <n v="1645.3999999999999"/>
    <e v="#DIV/0!"/>
    <n v="1645.3999999999999"/>
    <s v="Non-Insurer Holding Company"/>
  </r>
  <r>
    <x v="2"/>
    <n v="53"/>
    <x v="62"/>
    <x v="3"/>
    <x v="10"/>
    <x v="3"/>
    <x v="12"/>
    <n v="206754.19999999998"/>
    <n v="0"/>
    <n v="206754.19999999998"/>
    <n v="206754.19999999998"/>
    <n v="31376.6"/>
    <n v="0"/>
    <n v="31376.6"/>
    <e v="#DIV/0!"/>
    <n v="31376.6"/>
    <s v="Non-Insurer Holding Company"/>
  </r>
  <r>
    <x v="2"/>
    <n v="54"/>
    <x v="63"/>
    <x v="3"/>
    <x v="10"/>
    <x v="3"/>
    <x v="12"/>
    <n v="41499.799999999996"/>
    <n v="0"/>
    <n v="41499.799999999996"/>
    <n v="41499.799999999996"/>
    <n v="34659.799999999996"/>
    <n v="0"/>
    <n v="34659.799999999996"/>
    <e v="#DIV/0!"/>
    <n v="34659.799999999996"/>
    <s v="Non-Insurer Holding Company"/>
  </r>
  <r>
    <x v="2"/>
    <n v="55"/>
    <x v="64"/>
    <x v="1"/>
    <x v="3"/>
    <x v="3"/>
    <x v="13"/>
    <n v="218066.56"/>
    <n v="0"/>
    <n v="218066.56"/>
    <n v="218066.56"/>
    <n v="27911"/>
    <n v="0"/>
    <e v="#DIV/0!"/>
    <n v="9303.6666666666661"/>
    <n v="27911"/>
    <s v="Non-Insurer Holding Company"/>
  </r>
  <r>
    <x v="2"/>
    <n v="56"/>
    <x v="65"/>
    <x v="1"/>
    <x v="3"/>
    <x v="3"/>
    <x v="13"/>
    <n v="115827.79999999999"/>
    <n v="0"/>
    <n v="115827.79999999999"/>
    <n v="115827.79999999999"/>
    <n v="2922.2"/>
    <n v="0"/>
    <e v="#DIV/0!"/>
    <n v="974.06666666666661"/>
    <n v="2922.2"/>
    <s v="Non-Insurer Holding Company"/>
  </r>
  <r>
    <x v="2"/>
    <n v="57"/>
    <x v="66"/>
    <x v="1"/>
    <x v="3"/>
    <x v="3"/>
    <x v="13"/>
    <n v="218066.56"/>
    <n v="0"/>
    <n v="218066.56"/>
    <n v="218066.56"/>
    <n v="277.39999999999998"/>
    <n v="0"/>
    <e v="#DIV/0!"/>
    <n v="92.466666666666654"/>
    <n v="277.39999999999998"/>
    <s v="Non-Insurer Holding Company"/>
  </r>
  <r>
    <x v="2"/>
    <n v="58"/>
    <x v="67"/>
    <x v="1"/>
    <x v="3"/>
    <x v="3"/>
    <x v="13"/>
    <n v="23624.6"/>
    <n v="0"/>
    <n v="23624.6"/>
    <n v="23624.6"/>
    <n v="17605.399999999998"/>
    <n v="0"/>
    <e v="#DIV/0!"/>
    <n v="5868.4666666666653"/>
    <n v="17605.399999999998"/>
    <s v="Non-Insurer Holding Company"/>
  </r>
  <r>
    <x v="2"/>
    <n v="59"/>
    <x v="68"/>
    <x v="1"/>
    <x v="3"/>
    <x v="3"/>
    <x v="13"/>
    <n v="198090.19999999998"/>
    <n v="0"/>
    <n v="198090.19999999998"/>
    <n v="198090.19999999998"/>
    <n v="14048.599999999999"/>
    <n v="0"/>
    <e v="#DIV/0!"/>
    <n v="4682.8666666666659"/>
    <n v="14048.599999999999"/>
    <s v="Non-Insurer Holding Company"/>
  </r>
  <r>
    <x v="2"/>
    <n v="60"/>
    <x v="69"/>
    <x v="1"/>
    <x v="3"/>
    <x v="3"/>
    <x v="13"/>
    <n v="57003.799999999996"/>
    <n v="0"/>
    <n v="57003.799999999996"/>
    <n v="57003.799999999996"/>
    <n v="47975"/>
    <n v="0"/>
    <e v="#DIV/0!"/>
    <n v="15991.666666666666"/>
    <n v="47975"/>
    <s v="Non-Insurer Holding Company"/>
  </r>
  <r>
    <x v="2"/>
    <n v="61"/>
    <x v="70"/>
    <x v="1"/>
    <x v="3"/>
    <x v="3"/>
    <x v="13"/>
    <n v="56000.6"/>
    <n v="0"/>
    <n v="56000.6"/>
    <n v="56000.6"/>
    <n v="39949.4"/>
    <n v="0"/>
    <e v="#DIV/0!"/>
    <n v="13316.466666666667"/>
    <n v="39949.4"/>
    <s v="Non-Insurer Holding Company"/>
  </r>
  <r>
    <x v="2"/>
    <n v="62"/>
    <x v="71"/>
    <x v="1"/>
    <x v="3"/>
    <x v="3"/>
    <x v="13"/>
    <n v="195354.19999999998"/>
    <n v="0"/>
    <n v="195354.19999999998"/>
    <n v="195354.19999999998"/>
    <n v="60560.6"/>
    <n v="0"/>
    <e v="#DIV/0!"/>
    <n v="20186.866666666665"/>
    <n v="60560.6"/>
    <s v="Non-Insurer Holding Company"/>
  </r>
  <r>
    <x v="2"/>
    <n v="63"/>
    <x v="72"/>
    <x v="1"/>
    <x v="3"/>
    <x v="3"/>
    <x v="13"/>
    <n v="6114.2"/>
    <n v="0"/>
    <n v="6114.2"/>
    <n v="6114.2"/>
    <n v="2192.6"/>
    <n v="0"/>
    <e v="#DIV/0!"/>
    <n v="730.86666666666656"/>
    <n v="2192.6"/>
    <s v="Non-Insurer Holding Company"/>
  </r>
  <r>
    <x v="2"/>
    <n v="64"/>
    <x v="73"/>
    <x v="1"/>
    <x v="3"/>
    <x v="3"/>
    <x v="13"/>
    <n v="18882.2"/>
    <n v="1731.9615710923979"/>
    <n v="18882.2"/>
    <n v="17150.238428907604"/>
    <n v="7208.5999999999995"/>
    <n v="0"/>
    <e v="#DIV/0!"/>
    <n v="2402.8666666666663"/>
    <n v="7208.5999999999995"/>
    <s v="Non-Insurer Holding Company"/>
  </r>
  <r>
    <x v="2"/>
    <n v="65"/>
    <x v="74"/>
    <x v="1"/>
    <x v="3"/>
    <x v="3"/>
    <x v="13"/>
    <n v="5840.5999999999995"/>
    <n v="0"/>
    <n v="5840.5999999999995"/>
    <n v="5840.5999999999995"/>
    <n v="2192.6"/>
    <n v="0"/>
    <e v="#DIV/0!"/>
    <n v="730.86666666666656"/>
    <n v="2192.6"/>
    <s v="Non-Insurer Holding Company"/>
  </r>
  <r>
    <x v="2"/>
    <n v="66"/>
    <x v="75"/>
    <x v="3"/>
    <x v="18"/>
    <x v="3"/>
    <x v="14"/>
    <n v="846795.79999999993"/>
    <n v="0"/>
    <n v="846795.79999999993"/>
    <n v="846795.79999999993"/>
    <n v="191706.19999999998"/>
    <n v="0"/>
    <n v="191706.19999999998"/>
    <e v="#DIV/0!"/>
    <n v="191706.19999999998"/>
    <s v="Non-Insurer Holding Company"/>
  </r>
  <r>
    <x v="2"/>
    <n v="67"/>
    <x v="76"/>
    <x v="3"/>
    <x v="18"/>
    <x v="3"/>
    <x v="14"/>
    <n v="3743"/>
    <n v="0"/>
    <n v="3743"/>
    <n v="3743"/>
    <n v="1007"/>
    <n v="0"/>
    <n v="1007"/>
    <e v="#DIV/0!"/>
    <n v="1007"/>
    <s v="Non-Insurer Holding Company"/>
  </r>
  <r>
    <x v="2"/>
    <n v="68"/>
    <x v="77"/>
    <x v="3"/>
    <x v="18"/>
    <x v="3"/>
    <x v="14"/>
    <n v="824.59999999999991"/>
    <n v="0"/>
    <n v="824.59999999999991"/>
    <n v="824.59999999999991"/>
    <n v="186.2"/>
    <n v="0"/>
    <n v="186.2"/>
    <e v="#DIV/0!"/>
    <n v="186.2"/>
    <s v="Non-Insurer Holding Company"/>
  </r>
  <r>
    <x v="2"/>
    <n v="69"/>
    <x v="78"/>
    <x v="3"/>
    <x v="18"/>
    <x v="3"/>
    <x v="15"/>
    <n v="46607"/>
    <n v="0"/>
    <n v="46607"/>
    <n v="46607"/>
    <n v="24263"/>
    <n v="0"/>
    <n v="24263"/>
    <e v="#DIV/0!"/>
    <n v="24263"/>
    <s v="Non-Insurer Holding Company"/>
  </r>
  <r>
    <x v="2"/>
    <s v="03"/>
    <x v="79"/>
    <x v="1"/>
    <x v="3"/>
    <x v="3"/>
    <x v="16"/>
    <n v="1362916"/>
    <n v="422503.96"/>
    <n v="1362916"/>
    <n v="940412.04"/>
    <n v="542980"/>
    <n v="168323.8"/>
    <e v="#DIV/0!"/>
    <n v="180993.33333333331"/>
    <n v="374656.2"/>
    <s v="Non-Insurer Holding Company"/>
  </r>
  <r>
    <x v="2"/>
    <s v="04"/>
    <x v="80"/>
    <x v="1"/>
    <x v="3"/>
    <x v="3"/>
    <x v="16"/>
    <n v="74116"/>
    <n v="0"/>
    <n v="74116"/>
    <n v="74116"/>
    <n v="26308"/>
    <n v="0"/>
    <e v="#DIV/0!"/>
    <n v="8769.3333333333321"/>
    <n v="26308"/>
    <s v="Non-Insurer Holding Company"/>
  </r>
  <r>
    <x v="2"/>
    <s v="05"/>
    <x v="81"/>
    <x v="1"/>
    <x v="3"/>
    <x v="3"/>
    <x v="16"/>
    <n v="6052"/>
    <n v="0"/>
    <n v="6052"/>
    <n v="6052"/>
    <n v="1732"/>
    <n v="0"/>
    <e v="#DIV/0!"/>
    <n v="577.33333333333326"/>
    <n v="1732"/>
    <s v="Non-Insurer Holding Company"/>
  </r>
  <r>
    <x v="2"/>
    <s v="06"/>
    <x v="82"/>
    <x v="1"/>
    <x v="4"/>
    <x v="3"/>
    <x v="10"/>
    <n v="217636"/>
    <n v="0"/>
    <n v="217636"/>
    <n v="217636"/>
    <n v="33028"/>
    <n v="0"/>
    <e v="#DIV/0!"/>
    <n v="11009.333333333332"/>
    <n v="33028"/>
    <s v="Non-Insurer Holding Company"/>
  </r>
  <r>
    <x v="2"/>
    <s v="07"/>
    <x v="83"/>
    <x v="1"/>
    <x v="4"/>
    <x v="3"/>
    <x v="10"/>
    <n v="43684"/>
    <n v="0"/>
    <n v="43684"/>
    <n v="43684"/>
    <n v="36484"/>
    <n v="0"/>
    <e v="#DIV/0!"/>
    <n v="12161.333333333332"/>
    <n v="36484"/>
    <s v="Non-Insurer Holding Company"/>
  </r>
  <r>
    <x v="2"/>
    <s v="08"/>
    <x v="84"/>
    <x v="1"/>
    <x v="4"/>
    <x v="3"/>
    <x v="10"/>
    <n v="218066.56"/>
    <n v="0"/>
    <n v="218066.56"/>
    <n v="218066.56"/>
    <n v="29380"/>
    <n v="0"/>
    <e v="#DIV/0!"/>
    <n v="9793.3333333333321"/>
    <n v="29380"/>
    <s v="Non-Insurer Holding Company"/>
  </r>
  <r>
    <x v="2"/>
    <n v="9"/>
    <x v="85"/>
    <x v="1"/>
    <x v="3"/>
    <x v="3"/>
    <x v="16"/>
    <n v="121924"/>
    <n v="0"/>
    <n v="121924"/>
    <n v="121924"/>
    <n v="3076"/>
    <n v="0"/>
    <e v="#DIV/0!"/>
    <n v="1025.3333333333333"/>
    <n v="3076"/>
    <s v="Non-Insurer Holding Company"/>
  </r>
  <r>
    <x v="2"/>
    <n v="10"/>
    <x v="86"/>
    <x v="3"/>
    <x v="18"/>
    <x v="3"/>
    <x v="15"/>
    <n v="218066.56"/>
    <n v="0"/>
    <n v="218066.56"/>
    <n v="218066.56"/>
    <n v="292"/>
    <n v="0"/>
    <n v="292"/>
    <e v="#DIV/0!"/>
    <n v="292"/>
    <s v="Non-Insurer Holding Company"/>
  </r>
  <r>
    <x v="2"/>
    <n v="11"/>
    <x v="87"/>
    <x v="3"/>
    <x v="18"/>
    <x v="3"/>
    <x v="15"/>
    <n v="24868"/>
    <n v="0"/>
    <n v="24868"/>
    <n v="24868"/>
    <n v="18532"/>
    <n v="0"/>
    <n v="18532"/>
    <e v="#DIV/0!"/>
    <n v="18532"/>
    <s v="Non-Insurer Holding Company"/>
  </r>
  <r>
    <x v="2"/>
    <n v="12"/>
    <x v="88"/>
    <x v="3"/>
    <x v="13"/>
    <x v="3"/>
    <x v="17"/>
    <n v="208516"/>
    <n v="0"/>
    <n v="208516"/>
    <n v="208516"/>
    <n v="14788"/>
    <n v="0"/>
    <n v="14788"/>
    <e v="#DIV/0!"/>
    <n v="14788"/>
    <s v="Non-Insurer Holding Company"/>
  </r>
  <r>
    <x v="2"/>
    <n v="13"/>
    <x v="89"/>
    <x v="3"/>
    <x v="13"/>
    <x v="3"/>
    <x v="17"/>
    <n v="60004"/>
    <n v="0"/>
    <n v="60004"/>
    <n v="60004"/>
    <n v="50500"/>
    <n v="0"/>
    <n v="50500"/>
    <e v="#DIV/0!"/>
    <n v="50500"/>
    <s v="Non-Insurer Holding Company"/>
  </r>
  <r>
    <x v="2"/>
    <n v="14"/>
    <x v="90"/>
    <x v="3"/>
    <x v="13"/>
    <x v="3"/>
    <x v="17"/>
    <n v="58948"/>
    <n v="0"/>
    <n v="58948"/>
    <n v="58948"/>
    <n v="42052"/>
    <n v="0"/>
    <n v="42052"/>
    <e v="#DIV/0!"/>
    <n v="42052"/>
    <s v="Non-Insurer Holding Company"/>
  </r>
  <r>
    <x v="2"/>
    <n v="15"/>
    <x v="91"/>
    <x v="7"/>
    <x v="41"/>
    <x v="3"/>
    <x v="18"/>
    <n v="205636"/>
    <n v="0"/>
    <n v="205636"/>
    <n v="205636"/>
    <n v="63748"/>
    <n v="0"/>
    <n v="63748"/>
    <e v="#DIV/0!"/>
    <n v="63748"/>
    <s v="Non-Insurer Holding Company"/>
  </r>
  <r>
    <x v="2"/>
    <n v="16"/>
    <x v="92"/>
    <x v="3"/>
    <x v="22"/>
    <x v="3"/>
    <x v="19"/>
    <n v="6436"/>
    <n v="0"/>
    <n v="6436"/>
    <n v="6436"/>
    <n v="2308"/>
    <n v="0"/>
    <n v="2308"/>
    <e v="#DIV/0!"/>
    <n v="2308"/>
    <s v="Non-Insurer Holding Company"/>
  </r>
  <r>
    <x v="2"/>
    <n v="17"/>
    <x v="93"/>
    <x v="3"/>
    <x v="22"/>
    <x v="3"/>
    <x v="19"/>
    <n v="19876"/>
    <n v="1823.1174432551556"/>
    <n v="19876"/>
    <n v="18052.882556744844"/>
    <n v="7588"/>
    <n v="0"/>
    <n v="7588"/>
    <e v="#DIV/0!"/>
    <n v="7588"/>
    <s v="Non-Insurer Holding Company"/>
  </r>
  <r>
    <x v="2"/>
    <n v="18"/>
    <x v="94"/>
    <x v="3"/>
    <x v="18"/>
    <x v="3"/>
    <x v="15"/>
    <n v="6148"/>
    <n v="0"/>
    <n v="6148"/>
    <n v="6148"/>
    <n v="2308"/>
    <n v="0"/>
    <n v="2308"/>
    <e v="#DIV/0!"/>
    <n v="2308"/>
    <s v="Non-Insurer Holding Company"/>
  </r>
  <r>
    <x v="2"/>
    <n v="19"/>
    <x v="95"/>
    <x v="3"/>
    <x v="14"/>
    <x v="3"/>
    <x v="20"/>
    <n v="891364"/>
    <n v="0"/>
    <n v="891364"/>
    <n v="891364"/>
    <n v="201796"/>
    <n v="0"/>
    <n v="201796"/>
    <e v="#DIV/0!"/>
    <n v="201796"/>
    <s v="Non-Insurer Holding Company"/>
  </r>
  <r>
    <x v="2"/>
    <n v="20"/>
    <x v="96"/>
    <x v="3"/>
    <x v="26"/>
    <x v="3"/>
    <x v="21"/>
    <n v="3940"/>
    <n v="0"/>
    <n v="3940"/>
    <n v="3940"/>
    <n v="1060"/>
    <n v="0"/>
    <n v="1060"/>
    <e v="#DIV/0!"/>
    <n v="1060"/>
    <s v="Non-Insurer Holding Company"/>
  </r>
  <r>
    <x v="2"/>
    <n v="21"/>
    <x v="97"/>
    <x v="3"/>
    <x v="36"/>
    <x v="3"/>
    <x v="22"/>
    <n v="868"/>
    <n v="0"/>
    <n v="868"/>
    <n v="868"/>
    <n v="196"/>
    <n v="0"/>
    <n v="196"/>
    <e v="#DIV/0!"/>
    <n v="196"/>
    <s v="Non-Insurer Holding Company"/>
  </r>
  <r>
    <x v="2"/>
    <n v="22"/>
    <x v="98"/>
    <x v="3"/>
    <x v="37"/>
    <x v="3"/>
    <x v="23"/>
    <n v="49060"/>
    <n v="0"/>
    <n v="49060"/>
    <n v="49060"/>
    <n v="0"/>
    <n v="0"/>
    <n v="0"/>
    <e v="#DIV/0!"/>
    <n v="0"/>
    <s v="Non-Insurer Holding Company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  <r>
    <x v="1"/>
    <n v="0"/>
    <x v="49"/>
    <x v="8"/>
    <x v="48"/>
    <x v="3"/>
    <x v="4"/>
    <n v="0"/>
    <n v="0"/>
    <n v="0"/>
    <n v="0"/>
    <n v="0"/>
    <n v="0"/>
    <n v="0"/>
    <e v="#DIV/0!"/>
    <n v="0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0" applyNumberFormats="0" applyBorderFormats="0" applyFontFormats="0" applyPatternFormats="0" applyAlignmentFormats="0" applyWidthHeightFormats="1" dataCaption="Values" showError="1" updatedVersion="4" minRefreshableVersion="3" useAutoFormatting="1" rowGrandTotals="0" colGrandTotals="0" itemPrintTitles="1" mergeItem="1" createdVersion="4" indent="0" compact="0" outline="1" outlineData="1" compactData="0" rowHeaderCaption="Entity Name">
  <location ref="A9:I48" firstHeaderRow="0" firstDataRow="1" firstDataCol="4" rowPageCount="1" colPageCount="1"/>
  <pivotFields count="21">
    <pivotField axis="axisPage" compact="0" multipleItemSelectionAllowed="1" showAll="0" insertBlankRow="1" defaultSubtotal="0">
      <items count="4">
        <item h="1" x="1"/>
        <item x="2"/>
        <item h="1" x="0"/>
        <item h="1"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insertBlankRow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insertBlankRow="1" defaultSubtotal="0">
      <items count="99"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98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sertBlankRow="1" sortType="ascending" defaultSubtotal="0">
      <items count="9">
        <item x="8"/>
        <item x="1"/>
        <item x="2"/>
        <item x="3"/>
        <item x="4"/>
        <item x="5"/>
        <item x="6"/>
        <item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ulation" axis="axisRow" compact="0" outline="0" showAll="0" sortType="ascending" defaultSubtotal="0">
      <items count="49">
        <item x="48"/>
        <item x="1"/>
        <item x="43"/>
        <item x="19"/>
        <item x="41"/>
        <item x="42"/>
        <item x="13"/>
        <item x="12"/>
        <item x="34"/>
        <item x="10"/>
        <item x="11"/>
        <item x="33"/>
        <item x="30"/>
        <item x="25"/>
        <item x="22"/>
        <item x="23"/>
        <item x="35"/>
        <item x="14"/>
        <item x="15"/>
        <item x="32"/>
        <item x="29"/>
        <item x="7"/>
        <item x="2"/>
        <item x="46"/>
        <item x="47"/>
        <item x="44"/>
        <item x="45"/>
        <item x="5"/>
        <item x="3"/>
        <item x="6"/>
        <item x="4"/>
        <item x="8"/>
        <item x="9"/>
        <item x="36"/>
        <item x="37"/>
        <item x="38"/>
        <item x="39"/>
        <item x="40"/>
        <item x="24"/>
        <item x="17"/>
        <item x="16"/>
        <item x="18"/>
        <item x="27"/>
        <item x="26"/>
        <item x="28"/>
        <item x="31"/>
        <item x="20"/>
        <item x="2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arent entity included in total" axis="axisRow" compact="0" outline="0" showAll="0" insertBlankRow="1" sortType="ascending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 sortType="ascending">
      <items count="25">
        <item x="4"/>
        <item x="2"/>
        <item x="1"/>
        <item x="13"/>
        <item x="8"/>
        <item x="18"/>
        <item x="17"/>
        <item x="9"/>
        <item x="23"/>
        <item x="10"/>
        <item x="15"/>
        <item x="14"/>
        <item x="19"/>
        <item x="3"/>
        <item x="20"/>
        <item x="12"/>
        <item x="11"/>
        <item x="5"/>
        <item x="6"/>
        <item x="7"/>
        <item x="21"/>
        <item x="22"/>
        <item x="16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insertBlankRow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insertBlankRow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dragToRow="0" dragToCol="0" dragToPage="0" showAll="0" insertBlankRow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"/>
    <field x="5"/>
    <field x="4"/>
    <field x="6"/>
  </rowFields>
  <rowItems count="39">
    <i>
      <x v="1"/>
      <x/>
      <x v="1"/>
      <x v="2"/>
    </i>
    <i r="2">
      <x v="28"/>
      <x v="1"/>
    </i>
    <i r="2">
      <x v="30"/>
      <x v="1"/>
    </i>
    <i r="2">
      <x v="31"/>
      <x v="1"/>
    </i>
    <i t="blank" r="1">
      <x/>
    </i>
    <i r="1">
      <x v="2"/>
      <x v="28"/>
      <x v="3"/>
    </i>
    <i r="3">
      <x v="22"/>
    </i>
    <i r="2">
      <x v="30"/>
      <x v="9"/>
    </i>
    <i r="2">
      <x v="31"/>
      <x v="7"/>
    </i>
    <i t="blank" r="1">
      <x v="2"/>
    </i>
    <i>
      <x v="3"/>
      <x/>
      <x v="6"/>
      <x v="1"/>
    </i>
    <i r="2">
      <x v="9"/>
      <x v="1"/>
    </i>
    <i r="2">
      <x v="10"/>
      <x v="1"/>
    </i>
    <i r="2">
      <x v="14"/>
      <x v="1"/>
    </i>
    <i r="2">
      <x v="41"/>
      <x v="1"/>
    </i>
    <i t="blank" r="1">
      <x/>
    </i>
    <i r="1">
      <x v="2"/>
      <x v="6"/>
      <x v="6"/>
    </i>
    <i r="2">
      <x v="9"/>
      <x v="15"/>
    </i>
    <i r="2">
      <x v="10"/>
      <x v="16"/>
    </i>
    <i r="2">
      <x v="14"/>
      <x v="12"/>
    </i>
    <i r="2">
      <x v="17"/>
      <x v="14"/>
    </i>
    <i r="2">
      <x v="33"/>
      <x v="21"/>
    </i>
    <i r="2">
      <x v="34"/>
      <x v="8"/>
    </i>
    <i r="2">
      <x v="41"/>
      <x v="10"/>
    </i>
    <i r="3">
      <x v="11"/>
    </i>
    <i r="2">
      <x v="43"/>
      <x v="20"/>
    </i>
    <i t="blank" r="1">
      <x v="2"/>
    </i>
    <i>
      <x v="4"/>
      <x v="2"/>
      <x v="23"/>
      <x v="17"/>
    </i>
    <i t="blank" r="1">
      <x v="2"/>
    </i>
    <i>
      <x v="5"/>
      <x v="1"/>
      <x v="22"/>
      <x v="13"/>
    </i>
    <i t="blank" r="1">
      <x v="1"/>
    </i>
    <i>
      <x v="6"/>
      <x v="2"/>
      <x v="24"/>
      <x v="18"/>
    </i>
    <i t="blank" r="1">
      <x v="2"/>
    </i>
    <i>
      <x v="7"/>
      <x/>
      <x v="1"/>
      <x v="2"/>
    </i>
    <i t="blank" r="1">
      <x/>
    </i>
    <i r="1">
      <x v="2"/>
      <x v="2"/>
      <x v="4"/>
    </i>
    <i r="2">
      <x v="4"/>
      <x v="5"/>
    </i>
    <i r="2">
      <x v="26"/>
      <x v="19"/>
    </i>
    <i t="blank" r="1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Sum of Available Capital Resources" fld="9" baseField="2" baseItem="21" numFmtId="3"/>
    <dataField name="Calc Base Capital" fld="13" baseField="6" baseItem="1" numFmtId="3"/>
    <dataField name="Calc Base Capital (at 1x ACL)" fld="14" baseField="6" baseItem="1" numFmtId="3"/>
    <dataField name="Sum of Ratio" fld="17" baseField="0" baseItem="0" numFmtId="9"/>
    <dataField name="Sum of Ratio at (1x ACL)" fld="20" baseField="6" baseItem="1" numFmtId="9"/>
  </dataFields>
  <formats count="236">
    <format dxfId="235">
      <pivotArea field="3" type="button" dataOnly="0" labelOnly="1" outline="0" axis="axisRow" fieldPosition="0"/>
    </format>
    <format dxfId="234">
      <pivotArea field="5" type="button" dataOnly="0" labelOnly="1" outline="0" axis="axisRow" fieldPosition="1"/>
    </format>
    <format dxfId="23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2">
      <pivotArea field="3" type="button" dataOnly="0" labelOnly="1" outline="0" axis="axisRow" fieldPosition="0"/>
    </format>
    <format dxfId="231">
      <pivotArea field="5" type="button" dataOnly="0" labelOnly="1" outline="0" axis="axisRow" fieldPosition="1"/>
    </format>
    <format dxfId="2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9">
      <pivotArea field="3" type="button" dataOnly="0" labelOnly="1" outline="0" axis="axisRow" fieldPosition="0"/>
    </format>
    <format dxfId="228">
      <pivotArea field="5" type="button" dataOnly="0" labelOnly="1" outline="0" axis="axisRow" fieldPosition="1"/>
    </format>
    <format dxfId="2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5" type="button" dataOnly="0" labelOnly="1" outline="0" axis="axisRow" fieldPosition="1"/>
    </format>
    <format dxfId="22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3">
      <pivotArea dataOnly="0" labelOnly="1" outline="0" fieldPosition="0">
        <references count="1">
          <reference field="0" count="1">
            <x v="1"/>
          </reference>
        </references>
      </pivotArea>
    </format>
    <format dxfId="222">
      <pivotArea field="5" type="button" dataOnly="0" labelOnly="1" outline="0" axis="axisRow" fieldPosition="1"/>
    </format>
    <format dxfId="221">
      <pivotArea field="2" type="button" dataOnly="0" labelOnly="1" outline="0"/>
    </format>
    <format dxfId="220">
      <pivotArea dataOnly="0" labelOnly="1" outline="0" fieldPosition="0">
        <references count="1">
          <reference field="3" count="1">
            <x v="1"/>
          </reference>
        </references>
      </pivotArea>
    </format>
    <format dxfId="219">
      <pivotArea dataOnly="0" labelOnly="1" outline="0" fieldPosition="0">
        <references count="1">
          <reference field="3" count="1">
            <x v="3"/>
          </reference>
        </references>
      </pivotArea>
    </format>
    <format dxfId="218">
      <pivotArea dataOnly="0" labelOnly="1" outline="0" fieldPosition="0">
        <references count="1">
          <reference field="3" count="1">
            <x v="4"/>
          </reference>
        </references>
      </pivotArea>
    </format>
    <format dxfId="217">
      <pivotArea dataOnly="0" labelOnly="1" outline="0" fieldPosition="0">
        <references count="1">
          <reference field="3" count="1">
            <x v="5"/>
          </reference>
        </references>
      </pivotArea>
    </format>
    <format dxfId="216">
      <pivotArea dataOnly="0" labelOnly="1" outline="0" fieldPosition="0">
        <references count="1">
          <reference field="3" count="1">
            <x v="6"/>
          </reference>
        </references>
      </pivotArea>
    </format>
    <format dxfId="215">
      <pivotArea dataOnly="0" labelOnly="1" outline="0" fieldPosition="0">
        <references count="1">
          <reference field="3" count="1">
            <x v="7"/>
          </reference>
        </references>
      </pivotArea>
    </format>
    <format dxfId="214">
      <pivotArea dataOnly="0" labelOnly="1" outline="0" fieldPosition="0">
        <references count="2">
          <reference field="3" count="1" selected="0">
            <x v="1"/>
          </reference>
          <reference field="5" count="1">
            <x v="2"/>
          </reference>
        </references>
      </pivotArea>
    </format>
    <format dxfId="213">
      <pivotArea dataOnly="0" labelOnly="1" outline="0" fieldPosition="0">
        <references count="2">
          <reference field="3" count="1" selected="0">
            <x v="3"/>
          </reference>
          <reference field="5" count="1">
            <x v="2"/>
          </reference>
        </references>
      </pivotArea>
    </format>
    <format dxfId="212">
      <pivotArea dataOnly="0" labelOnly="1" outline="0" fieldPosition="0">
        <references count="2">
          <reference field="3" count="1" selected="0">
            <x v="4"/>
          </reference>
          <reference field="5" count="1">
            <x v="2"/>
          </reference>
        </references>
      </pivotArea>
    </format>
    <format dxfId="211">
      <pivotArea dataOnly="0" labelOnly="1" outline="0" fieldPosition="0">
        <references count="2">
          <reference field="3" count="1" selected="0">
            <x v="5"/>
          </reference>
          <reference field="5" count="1">
            <x v="2"/>
          </reference>
        </references>
      </pivotArea>
    </format>
    <format dxfId="210">
      <pivotArea dataOnly="0" labelOnly="1" outline="0" fieldPosition="0">
        <references count="2">
          <reference field="3" count="1" selected="0">
            <x v="6"/>
          </reference>
          <reference field="5" count="1">
            <x v="2"/>
          </reference>
        </references>
      </pivotArea>
    </format>
    <format dxfId="209">
      <pivotArea dataOnly="0" labelOnly="1" outline="0" fieldPosition="0">
        <references count="2">
          <reference field="3" count="1" selected="0">
            <x v="7"/>
          </reference>
          <reference field="5" count="1">
            <x v="2"/>
          </reference>
        </references>
      </pivotArea>
    </format>
    <format dxfId="208">
      <pivotArea field="2" type="button" dataOnly="0" labelOnly="1" outline="0"/>
    </format>
    <format dxfId="207">
      <pivotArea field="3" type="button" dataOnly="0" labelOnly="1" outline="0" axis="axisRow" fieldPosition="0"/>
    </format>
    <format dxfId="206">
      <pivotArea field="5" type="button" dataOnly="0" labelOnly="1" outline="0" axis="axisRow" fieldPosition="1"/>
    </format>
    <format dxfId="205">
      <pivotArea field="2" type="button" dataOnly="0" labelOnly="1" outline="0"/>
    </format>
    <format dxfId="2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3">
      <pivotArea field="4" type="button" dataOnly="0" labelOnly="1" outline="0" axis="axisRow" fieldPosition="2"/>
    </format>
    <format dxfId="20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0">
      <pivotArea field="4" type="button" dataOnly="0" labelOnly="1" outline="0" axis="axisRow" fieldPosition="2"/>
    </format>
    <format dxfId="199">
      <pivotArea dataOnly="0" labelOnly="1" fieldPosition="0">
        <references count="1">
          <reference field="4" count="0"/>
        </references>
      </pivotArea>
    </format>
    <format dxfId="19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7">
      <pivotArea field="3" type="button" dataOnly="0" labelOnly="1" outline="0" axis="axisRow" fieldPosition="0"/>
    </format>
    <format dxfId="196">
      <pivotArea field="4" type="button" dataOnly="0" labelOnly="1" outline="0" axis="axisRow" fieldPosition="2"/>
    </format>
    <format dxfId="195">
      <pivotArea field="5" type="button" dataOnly="0" labelOnly="1" outline="0" axis="axisRow" fieldPosition="1"/>
    </format>
    <format dxfId="194">
      <pivotArea field="2" type="button" dataOnly="0" labelOnly="1" outline="0"/>
    </format>
    <format dxfId="1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2">
      <pivotArea outline="0" fieldPosition="0">
        <references count="1">
          <reference field="4294967294" count="1" selected="0">
            <x v="0"/>
          </reference>
        </references>
      </pivotArea>
    </format>
    <format dxfId="191">
      <pivotArea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2"/>
          </reference>
        </references>
      </pivotArea>
    </format>
    <format dxfId="190">
      <pivotArea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28"/>
          </reference>
          <reference field="5" count="1">
            <x v="1"/>
          </reference>
        </references>
      </pivotArea>
    </format>
    <format dxfId="189">
      <pivotArea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28"/>
          </reference>
          <reference field="5" count="1">
            <x v="2"/>
          </reference>
        </references>
      </pivotArea>
    </format>
    <format dxfId="188">
      <pivotArea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1" selected="0">
            <x v="21"/>
          </reference>
          <reference field="5" count="1">
            <x v="2"/>
          </reference>
        </references>
      </pivotArea>
    </format>
    <format dxfId="187">
      <pivotArea fieldPosition="0">
        <references count="4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186">
      <pivotArea fieldPosition="0">
        <references count="4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40"/>
          </reference>
          <reference field="5" count="1">
            <x v="2"/>
          </reference>
        </references>
      </pivotArea>
    </format>
    <format dxfId="185">
      <pivotArea fieldPosition="0">
        <references count="4">
          <reference field="4294967294" count="1" selected="0">
            <x v="4"/>
          </reference>
          <reference field="3" count="1" selected="0">
            <x v="5"/>
          </reference>
          <reference field="4" count="1" selected="0">
            <x v="22"/>
          </reference>
          <reference field="5" count="1">
            <x v="1"/>
          </reference>
        </references>
      </pivotArea>
    </format>
    <format dxfId="184">
      <pivotArea fieldPosition="0">
        <references count="4">
          <reference field="4294967294" count="1" selected="0">
            <x v="4"/>
          </reference>
          <reference field="3" count="1" selected="0">
            <x v="5"/>
          </reference>
          <reference field="4" count="1" selected="0">
            <x v="22"/>
          </reference>
          <reference field="5" count="1">
            <x v="2"/>
          </reference>
        </references>
      </pivotArea>
    </format>
    <format dxfId="183">
      <pivotArea fieldPosition="0">
        <references count="4">
          <reference field="4294967294" count="1" selected="0">
            <x v="4"/>
          </reference>
          <reference field="3" count="1" selected="0">
            <x v="6"/>
          </reference>
          <reference field="4" count="1" selected="0">
            <x v="24"/>
          </reference>
          <reference field="5" count="1">
            <x v="2"/>
          </reference>
        </references>
      </pivotArea>
    </format>
    <format dxfId="182">
      <pivotArea outline="0" fieldPosition="0">
        <references count="1">
          <reference field="4294967294" count="1">
            <x v="0"/>
          </reference>
        </references>
      </pivotArea>
    </format>
    <format dxfId="181">
      <pivotArea outline="0" fieldPosition="0">
        <references count="1">
          <reference field="4294967294" count="1">
            <x v="4"/>
          </reference>
        </references>
      </pivotArea>
    </format>
    <format dxfId="180">
      <pivotArea outline="0" fieldPosition="0">
        <references count="1">
          <reference field="4294967294" count="1">
            <x v="1"/>
          </reference>
        </references>
      </pivotArea>
    </format>
    <format dxfId="179">
      <pivotArea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  <reference field="5" count="1">
            <x v="2"/>
          </reference>
        </references>
      </pivotArea>
    </format>
    <format dxfId="178">
      <pivotArea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1" selected="0">
            <x v="21"/>
          </reference>
          <reference field="5" count="1">
            <x v="2"/>
          </reference>
        </references>
      </pivotArea>
    </format>
    <format dxfId="177">
      <pivotArea outline="0" fieldPosition="0">
        <references count="1">
          <reference field="4294967294" count="1">
            <x v="2"/>
          </reference>
        </references>
      </pivotArea>
    </format>
    <format dxfId="176">
      <pivotArea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175">
      <pivotArea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74">
      <pivotArea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73">
      <pivotArea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72">
      <pivotArea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171">
      <pivotArea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170">
      <pivotArea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169">
      <pivotArea fieldPosition="0">
        <references count="3">
          <reference field="4294967294" count="1" selected="0">
            <x v="0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168">
      <pivotArea fieldPosition="0">
        <references count="3">
          <reference field="4294967294" count="1" selected="0">
            <x v="0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67">
      <pivotArea fieldPosition="0">
        <references count="3">
          <reference field="4294967294" count="1" selected="0">
            <x v="0"/>
          </reference>
          <reference field="3" count="1" selected="0">
            <x v="5"/>
          </reference>
          <reference field="5" count="1">
            <x v="2"/>
          </reference>
        </references>
      </pivotArea>
    </format>
    <format dxfId="166">
      <pivotArea fieldPosition="0">
        <references count="3">
          <reference field="4294967294" count="1" selected="0">
            <x v="0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65">
      <pivotArea fieldPosition="0">
        <references count="3">
          <reference field="4294967294" count="1" selected="0">
            <x v="1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64">
      <pivotArea fieldPosition="0">
        <references count="3">
          <reference field="4294967294" count="1" selected="0">
            <x v="1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63">
      <pivotArea fieldPosition="0">
        <references count="3">
          <reference field="4294967294" count="1" selected="0">
            <x v="1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62">
      <pivotArea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161">
      <pivotArea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160">
      <pivotArea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159">
      <pivotArea fieldPosition="0">
        <references count="3">
          <reference field="4294967294" count="1" selected="0">
            <x v="1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158">
      <pivotArea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57">
      <pivotArea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5" count="1">
            <x v="2"/>
          </reference>
        </references>
      </pivotArea>
    </format>
    <format dxfId="156">
      <pivotArea fieldPosition="0">
        <references count="3">
          <reference field="4294967294" count="1" selected="0">
            <x v="1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55">
      <pivotArea fieldPosition="0">
        <references count="3">
          <reference field="4294967294" count="1" selected="0">
            <x v="1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54">
      <pivotArea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53">
      <pivotArea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52">
      <pivotArea fieldPosition="0">
        <references count="3">
          <reference field="4294967294" count="1" selected="0">
            <x v="2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51">
      <pivotArea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150">
      <pivotArea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149">
      <pivotArea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148">
      <pivotArea fieldPosition="0">
        <references count="3">
          <reference field="4294967294" count="1" selected="0">
            <x v="2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147">
      <pivotArea fieldPosition="0">
        <references count="3">
          <reference field="4294967294" count="1" selected="0">
            <x v="2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46">
      <pivotArea fieldPosition="0">
        <references count="3">
          <reference field="4294967294" count="1" selected="0">
            <x v="2"/>
          </reference>
          <reference field="3" count="1" selected="0">
            <x v="5"/>
          </reference>
          <reference field="5" count="1">
            <x v="2"/>
          </reference>
        </references>
      </pivotArea>
    </format>
    <format dxfId="145">
      <pivotArea fieldPosition="0">
        <references count="3">
          <reference field="4294967294" count="1" selected="0">
            <x v="2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0">
      <pivotArea field="6" type="button" dataOnly="0" labelOnly="1" outline="0" axis="axisRow" fieldPosition="3"/>
    </format>
    <format dxfId="139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38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37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1"/>
          </reference>
          <reference field="4" count="1" selected="0">
            <x v="28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32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31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3"/>
          </reference>
          <reference field="4" count="1" selected="0">
            <x v="4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126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25">
      <pivotArea collapsedLevelsAreSubtotals="1" fieldPosition="0">
        <references count="3">
          <reference field="4294967294" count="1" selected="0">
            <x v="0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24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23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22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1"/>
          </reference>
          <reference field="4" count="1" selected="0">
            <x v="28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21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120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19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18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17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16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3"/>
          </reference>
          <reference field="4" count="1" selected="0">
            <x v="4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15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114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113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112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111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10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0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08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07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"/>
          </reference>
          <reference field="4" count="1" selected="0">
            <x v="28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06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105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104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103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10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0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4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00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99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98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97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96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95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94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93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92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28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91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1"/>
          </reference>
          <reference field="5" count="1">
            <x v="1"/>
          </reference>
        </references>
      </pivotArea>
    </format>
    <format dxfId="90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9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4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8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3"/>
          </reference>
          <reference field="5" count="1">
            <x v="1"/>
          </reference>
        </references>
      </pivotArea>
    </format>
    <format dxfId="87">
      <pivotArea collapsedLevelsAreSubtotals="1" fieldPosition="0">
        <references count="5">
          <reference field="4294967294" count="2" selected="0">
            <x v="0"/>
            <x v="1"/>
          </reference>
          <reference field="3" count="1" selected="0">
            <x v="1"/>
          </reference>
          <reference field="4" count="1" selected="0">
            <x v="3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6">
      <pivotArea collapsedLevelsAreSubtotals="1" fieldPosition="0">
        <references count="5">
          <reference field="4294967294" count="2" selected="0">
            <x v="0"/>
            <x v="1"/>
          </reference>
          <reference field="3" count="1" selected="0">
            <x v="1"/>
          </reference>
          <reference field="4" count="1" selected="0">
            <x v="3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5">
      <pivotArea collapsedLevelsAreSubtotals="1" fieldPosition="0">
        <references count="4">
          <reference field="3" count="1" selected="0">
            <x v="2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4">
      <pivotArea collapsedLevelsAreSubtotals="1" fieldPosition="0">
        <references count="2">
          <reference field="3" count="1" selected="0">
            <x v="2"/>
          </reference>
          <reference field="5" count="1">
            <x v="0"/>
          </reference>
        </references>
      </pivotArea>
    </format>
    <format dxfId="83">
      <pivotArea collapsedLevelsAreSubtotals="1" fieldPosition="0">
        <references count="4">
          <reference field="3" count="1" selected="0">
            <x v="3"/>
          </reference>
          <reference field="4" count="1" selected="0">
            <x v="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2">
      <pivotArea collapsedLevelsAreSubtotals="1" fieldPosition="0">
        <references count="4">
          <reference field="3" count="1" selected="0">
            <x v="3"/>
          </reference>
          <reference field="4" count="1" selected="0">
            <x v="9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1">
      <pivotArea collapsedLevelsAreSubtotals="1" fieldPosition="0">
        <references count="4">
          <reference field="3" count="1" selected="0">
            <x v="3"/>
          </reference>
          <reference field="4" count="1" selected="0">
            <x v="1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80">
      <pivotArea collapsedLevelsAreSubtotals="1" fieldPosition="0">
        <references count="4">
          <reference field="3" count="1" selected="0">
            <x v="3"/>
          </reference>
          <reference field="4" count="1" selected="0">
            <x v="1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9">
      <pivotArea collapsedLevelsAreSubtotals="1" fieldPosition="0">
        <references count="4">
          <reference field="3" count="1" selected="0">
            <x v="3"/>
          </reference>
          <reference field="4" count="1" selected="0">
            <x v="1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8">
      <pivotArea collapsedLevelsAreSubtotals="1" fieldPosition="0">
        <references count="4">
          <reference field="3" count="1" selected="0">
            <x v="3"/>
          </reference>
          <reference field="4" count="1" selected="0">
            <x v="3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7">
      <pivotArea collapsedLevelsAreSubtotals="1" fieldPosition="0">
        <references count="4">
          <reference field="3" count="1" selected="0">
            <x v="3"/>
          </reference>
          <reference field="4" count="1" selected="0">
            <x v="3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6">
      <pivotArea collapsedLevelsAreSubtotals="1" fieldPosition="0">
        <references count="4">
          <reference field="3" count="1" selected="0">
            <x v="3"/>
          </reference>
          <reference field="4" count="1" selected="0">
            <x v="4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5">
      <pivotArea collapsedLevelsAreSubtotals="1" fieldPosition="0">
        <references count="4">
          <reference field="3" count="1" selected="0">
            <x v="3"/>
          </reference>
          <reference field="4" count="1" selected="0">
            <x v="4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74">
      <pivotArea collapsedLevelsAreSubtotals="1" fieldPosition="0">
        <references count="2">
          <reference field="3" count="1" selected="0">
            <x v="3"/>
          </reference>
          <reference field="5" count="1">
            <x v="0"/>
          </reference>
        </references>
      </pivotArea>
    </format>
    <format dxfId="73">
      <pivotArea collapsedLevelsAreSubtotals="1" fieldPosition="0">
        <references count="2">
          <reference field="3" count="1" selected="0">
            <x v="3"/>
          </reference>
          <reference field="5" count="1">
            <x v="2"/>
          </reference>
        </references>
      </pivotArea>
    </format>
    <format dxfId="72">
      <pivotArea collapsedLevelsAreSubtotals="1" fieldPosition="0">
        <references count="2">
          <reference field="3" count="1" selected="0">
            <x v="4"/>
          </reference>
          <reference field="5" count="1">
            <x v="2"/>
          </reference>
        </references>
      </pivotArea>
    </format>
    <format dxfId="71">
      <pivotArea collapsedLevelsAreSubtotals="1" fieldPosition="0">
        <references count="2">
          <reference field="3" count="1" selected="0">
            <x v="5"/>
          </reference>
          <reference field="5" count="1">
            <x v="1"/>
          </reference>
        </references>
      </pivotArea>
    </format>
    <format dxfId="70">
      <pivotArea collapsedLevelsAreSubtotals="1" fieldPosition="0">
        <references count="2">
          <reference field="3" count="1" selected="0">
            <x v="6"/>
          </reference>
          <reference field="5" count="1">
            <x v="2"/>
          </reference>
        </references>
      </pivotArea>
    </format>
    <format dxfId="69">
      <pivotArea collapsedLevelsAreSubtotals="1" fieldPosition="0">
        <references count="4">
          <reference field="3" count="1" selected="0">
            <x v="7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8">
      <pivotArea collapsedLevelsAreSubtotals="1" fieldPosition="0">
        <references count="4">
          <reference field="3" count="1" selected="0">
            <x v="7"/>
          </reference>
          <reference field="4" count="1" selected="0">
            <x v="2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7">
      <pivotArea collapsedLevelsAreSubtotals="1" fieldPosition="0">
        <references count="4">
          <reference field="3" count="1" selected="0">
            <x v="7"/>
          </reference>
          <reference field="4" count="1" selected="0">
            <x v="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6">
      <pivotArea collapsedLevelsAreSubtotals="1" fieldPosition="0">
        <references count="4">
          <reference field="3" count="1" selected="0">
            <x v="7"/>
          </reference>
          <reference field="4" count="1" selected="0">
            <x v="2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5">
      <pivotArea collapsedLevelsAreSubtotals="1" fieldPosition="0">
        <references count="2">
          <reference field="3" count="1" selected="0">
            <x v="7"/>
          </reference>
          <reference field="5" count="1">
            <x v="0"/>
          </reference>
        </references>
      </pivotArea>
    </format>
    <format dxfId="64">
      <pivotArea collapsedLevelsAreSubtotals="1" fieldPosition="0">
        <references count="2">
          <reference field="3" count="1" selected="0">
            <x v="7"/>
          </reference>
          <reference field="5" count="1">
            <x v="2"/>
          </reference>
        </references>
      </pivotArea>
    </format>
    <format dxfId="6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"/>
          </reference>
          <reference field="4" count="1" selected="0">
            <x v="3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"/>
          </reference>
          <reference field="4" count="1" selected="0">
            <x v="3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61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60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5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8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57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6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9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5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1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4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1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1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3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3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50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4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4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"/>
          </reference>
          <reference field="4" count="1" selected="0">
            <x v="4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48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47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46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45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44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4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7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4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7"/>
          </reference>
          <reference field="4" count="1" selected="0">
            <x v="2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4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7"/>
          </reference>
          <reference field="4" count="1" selected="0">
            <x v="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40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7"/>
          </reference>
          <reference field="4" count="1" selected="0">
            <x v="2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9">
      <pivotArea collapsedLevelsAreSubtotals="1" fieldPosition="0">
        <references count="3">
          <reference field="4294967294" count="1" selected="0">
            <x v="2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38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3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7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1"/>
          </reference>
          <reference field="4" count="1" selected="0">
            <x v="3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1"/>
          </reference>
          <reference field="5" count="1">
            <x v="0"/>
          </reference>
        </references>
      </pivotArea>
    </format>
    <format dxfId="35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1"/>
          </reference>
          <reference field="5" count="1">
            <x v="2"/>
          </reference>
        </references>
      </pivotArea>
    </format>
    <format dxfId="34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2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3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2"/>
          </reference>
          <reference field="5" count="1">
            <x v="0"/>
          </reference>
        </references>
      </pivotArea>
    </format>
    <format dxfId="32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1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9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30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10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9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1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8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17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7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3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6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3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5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4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4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3"/>
          </reference>
          <reference field="4" count="1" selected="0">
            <x v="43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3"/>
          </reference>
          <reference field="5" count="1">
            <x v="0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3"/>
          </reference>
          <reference field="5" count="1">
            <x v="2"/>
          </reference>
        </references>
      </pivotArea>
    </format>
    <format dxfId="21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4"/>
          </reference>
          <reference field="5" count="1">
            <x v="2"/>
          </reference>
        </references>
      </pivotArea>
    </format>
    <format dxfId="20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5"/>
          </reference>
          <reference field="5" count="1">
            <x v="1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6"/>
          </reference>
          <reference field="5" count="1">
            <x v="2"/>
          </reference>
        </references>
      </pivotArea>
    </format>
    <format dxfId="18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7"/>
          </reference>
          <reference field="4" count="1" selected="0">
            <x v="1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7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7"/>
          </reference>
          <reference field="4" count="1" selected="0">
            <x v="2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6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7"/>
          </reference>
          <reference field="4" count="1" selected="0">
            <x v="4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5">
      <pivotArea collapsedLevelsAreSubtotals="1" fieldPosition="0">
        <references count="5">
          <reference field="4294967294" count="1" selected="0">
            <x v="4"/>
          </reference>
          <reference field="3" count="1" selected="0">
            <x v="7"/>
          </reference>
          <reference field="4" count="1" selected="0">
            <x v="26"/>
          </reference>
          <reference field="5" count="1" selected="0">
            <x v="0"/>
          </reference>
          <reference field="6" count="1">
            <x v="2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6" type="button" dataOnly="0" labelOnly="1" outline="0" axis="axisRow" fieldPosition="3"/>
    </format>
    <format dxfId="9">
      <pivotArea field="3" type="button" dataOnly="0" labelOnly="1" outline="0" axis="axisRow" fieldPosition="0"/>
    </format>
    <format dxfId="8">
      <pivotArea field="5" type="button" dataOnly="0" labelOnly="1" outline="0" axis="axisRow" fieldPosition="1"/>
    </format>
    <format dxfId="7">
      <pivotArea field="4" type="button" dataOnly="0" labelOnly="1" outline="0" axis="axisRow" fieldPosition="2"/>
    </format>
    <format dxfId="6">
      <pivotArea field="6" type="button" dataOnly="0" labelOnly="1" outline="0" axis="axisRow" fieldPosition="3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4"/>
          </reference>
        </references>
      </pivotArea>
    </format>
    <format dxfId="3">
      <pivotArea collapsedLevelsAreSubtotals="1" fieldPosition="0">
        <references count="5">
          <reference field="4294967294" count="1" selected="0">
            <x v="0"/>
          </reference>
          <reference field="3" count="1" selected="0">
            <x v="7"/>
          </reference>
          <reference field="4" count="1" selected="0">
            <x v="26"/>
          </reference>
          <reference field="5" count="1" selected="0">
            <x v="2"/>
          </reference>
          <reference field="6" count="1">
            <x v="19"/>
          </reference>
        </references>
      </pivotArea>
    </format>
    <format dxfId="2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7"/>
          </reference>
          <reference field="4" count="1" selected="0">
            <x v="26"/>
          </reference>
          <reference field="5" count="1" selected="0">
            <x v="2"/>
          </reference>
          <reference field="6" count="1">
            <x v="19"/>
          </reference>
        </references>
      </pivotArea>
    </format>
    <format dxfId="1">
      <pivotArea collapsedLevelsAreSubtotals="1" fieldPosition="0">
        <references count="5">
          <reference field="4294967294" count="1" selected="0">
            <x v="1"/>
          </reference>
          <reference field="3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4"/>
          </reference>
        </references>
      </pivotArea>
    </format>
    <format dxfId="0">
      <pivotArea outline="0" collapsedLevelsAreSubtotals="1" fieldPosition="0"/>
    </format>
  </formats>
  <pivotTableStyleInfo name="PivotStyleMedium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0" tint="-0.249977111117893"/>
    <pageSetUpPr fitToPage="1"/>
  </sheetPr>
  <dimension ref="A1:E27"/>
  <sheetViews>
    <sheetView tabSelected="1" zoomScale="140" zoomScaleNormal="140" workbookViewId="0">
      <selection activeCell="B16" sqref="B16"/>
    </sheetView>
  </sheetViews>
  <sheetFormatPr defaultColWidth="9.140625" defaultRowHeight="12.75" x14ac:dyDescent="0.2"/>
  <cols>
    <col min="1" max="1" width="9.140625" style="4"/>
    <col min="2" max="2" width="37.85546875" style="4" customWidth="1"/>
    <col min="3" max="3" width="57.5703125" style="4" customWidth="1"/>
    <col min="4" max="4" width="3.7109375" style="4" customWidth="1"/>
    <col min="5" max="5" width="2.140625" style="4" bestFit="1" customWidth="1"/>
    <col min="6" max="16384" width="9.140625" style="4"/>
  </cols>
  <sheetData>
    <row r="1" spans="1:5" x14ac:dyDescent="0.2">
      <c r="A1" s="1" t="s">
        <v>0</v>
      </c>
      <c r="B1" s="1"/>
      <c r="C1" s="1"/>
      <c r="D1" s="2"/>
      <c r="E1" s="3" t="s">
        <v>1</v>
      </c>
    </row>
    <row r="2" spans="1:5" x14ac:dyDescent="0.2">
      <c r="E2" s="3" t="s">
        <v>1</v>
      </c>
    </row>
    <row r="3" spans="1:5" x14ac:dyDescent="0.2">
      <c r="E3" s="3" t="s">
        <v>1</v>
      </c>
    </row>
    <row r="4" spans="1:5" x14ac:dyDescent="0.2">
      <c r="C4" s="4" t="s">
        <v>2</v>
      </c>
      <c r="E4" s="3" t="s">
        <v>1</v>
      </c>
    </row>
    <row r="5" spans="1:5" x14ac:dyDescent="0.2">
      <c r="C5" s="5" t="s">
        <v>3</v>
      </c>
      <c r="E5" s="3" t="s">
        <v>1</v>
      </c>
    </row>
    <row r="6" spans="1:5" x14ac:dyDescent="0.2">
      <c r="C6" s="6" t="s">
        <v>4</v>
      </c>
      <c r="E6" s="3" t="s">
        <v>1</v>
      </c>
    </row>
    <row r="7" spans="1:5" x14ac:dyDescent="0.2">
      <c r="C7" s="7" t="s">
        <v>5</v>
      </c>
      <c r="E7" s="3" t="s">
        <v>1</v>
      </c>
    </row>
    <row r="8" spans="1:5" x14ac:dyDescent="0.2">
      <c r="C8" s="8" t="s">
        <v>6</v>
      </c>
      <c r="E8" s="3" t="s">
        <v>1</v>
      </c>
    </row>
    <row r="9" spans="1:5" x14ac:dyDescent="0.2">
      <c r="C9" s="9" t="s">
        <v>7</v>
      </c>
      <c r="E9" s="3" t="s">
        <v>1</v>
      </c>
    </row>
    <row r="10" spans="1:5" x14ac:dyDescent="0.2">
      <c r="E10" s="3" t="s">
        <v>1</v>
      </c>
    </row>
    <row r="11" spans="1:5" x14ac:dyDescent="0.2">
      <c r="B11" s="10" t="s">
        <v>8</v>
      </c>
      <c r="C11" s="10" t="s">
        <v>9</v>
      </c>
      <c r="E11" s="3" t="s">
        <v>1</v>
      </c>
    </row>
    <row r="12" spans="1:5" x14ac:dyDescent="0.2">
      <c r="B12" s="11" t="s">
        <v>10</v>
      </c>
      <c r="C12" s="12" t="s">
        <v>11</v>
      </c>
      <c r="E12" s="3" t="s">
        <v>1</v>
      </c>
    </row>
    <row r="13" spans="1:5" x14ac:dyDescent="0.2">
      <c r="B13" s="11" t="s">
        <v>12</v>
      </c>
      <c r="C13" s="12" t="s">
        <v>13</v>
      </c>
      <c r="E13" s="3" t="s">
        <v>1</v>
      </c>
    </row>
    <row r="14" spans="1:5" x14ac:dyDescent="0.2">
      <c r="B14" s="11" t="s">
        <v>14</v>
      </c>
      <c r="C14" s="12" t="s">
        <v>15</v>
      </c>
      <c r="E14" s="3" t="s">
        <v>1</v>
      </c>
    </row>
    <row r="15" spans="1:5" x14ac:dyDescent="0.2">
      <c r="B15" s="11" t="s">
        <v>16</v>
      </c>
      <c r="C15" s="12" t="s">
        <v>17</v>
      </c>
      <c r="E15" s="3" t="s">
        <v>1</v>
      </c>
    </row>
    <row r="16" spans="1:5" x14ac:dyDescent="0.2">
      <c r="B16" s="11" t="s">
        <v>18</v>
      </c>
      <c r="C16" s="12" t="s">
        <v>19</v>
      </c>
      <c r="E16" s="3" t="s">
        <v>1</v>
      </c>
    </row>
    <row r="17" spans="1:5" x14ac:dyDescent="0.2">
      <c r="B17" s="11" t="s">
        <v>20</v>
      </c>
      <c r="C17" s="12" t="s">
        <v>21</v>
      </c>
      <c r="E17" s="3" t="s">
        <v>1</v>
      </c>
    </row>
    <row r="18" spans="1:5" x14ac:dyDescent="0.2">
      <c r="B18" s="11" t="s">
        <v>22</v>
      </c>
      <c r="C18" s="12" t="s">
        <v>23</v>
      </c>
      <c r="E18" s="3" t="s">
        <v>1</v>
      </c>
    </row>
    <row r="19" spans="1:5" x14ac:dyDescent="0.2">
      <c r="B19" s="11" t="s">
        <v>24</v>
      </c>
      <c r="C19" s="12" t="s">
        <v>25</v>
      </c>
      <c r="E19" s="3"/>
    </row>
    <row r="20" spans="1:5" x14ac:dyDescent="0.2">
      <c r="B20" s="11" t="s">
        <v>26</v>
      </c>
      <c r="C20" s="12" t="s">
        <v>27</v>
      </c>
      <c r="E20" s="3" t="s">
        <v>1</v>
      </c>
    </row>
    <row r="21" spans="1:5" x14ac:dyDescent="0.2">
      <c r="B21" s="11" t="s">
        <v>28</v>
      </c>
      <c r="C21" s="12" t="s">
        <v>29</v>
      </c>
      <c r="E21" s="3" t="s">
        <v>1</v>
      </c>
    </row>
    <row r="22" spans="1:5" x14ac:dyDescent="0.2">
      <c r="B22" s="11" t="s">
        <v>30</v>
      </c>
      <c r="C22" s="12" t="s">
        <v>31</v>
      </c>
      <c r="E22" s="3" t="s">
        <v>1</v>
      </c>
    </row>
    <row r="23" spans="1:5" x14ac:dyDescent="0.2">
      <c r="B23" s="11" t="s">
        <v>32</v>
      </c>
      <c r="C23" s="12" t="s">
        <v>777</v>
      </c>
      <c r="E23" s="3" t="s">
        <v>1</v>
      </c>
    </row>
    <row r="24" spans="1:5" x14ac:dyDescent="0.2">
      <c r="B24" s="11" t="s">
        <v>33</v>
      </c>
      <c r="C24" s="12" t="s">
        <v>34</v>
      </c>
      <c r="E24" s="3" t="s">
        <v>1</v>
      </c>
    </row>
    <row r="25" spans="1:5" x14ac:dyDescent="0.2">
      <c r="B25" s="284" t="s">
        <v>813</v>
      </c>
      <c r="C25" s="284" t="s">
        <v>791</v>
      </c>
      <c r="E25" s="3" t="s">
        <v>1</v>
      </c>
    </row>
    <row r="26" spans="1:5" x14ac:dyDescent="0.2">
      <c r="E26" s="3" t="s">
        <v>1</v>
      </c>
    </row>
    <row r="27" spans="1:5" x14ac:dyDescent="0.2">
      <c r="A27" s="3" t="s">
        <v>1</v>
      </c>
      <c r="B27" s="3" t="s">
        <v>1</v>
      </c>
      <c r="C27" s="3" t="s">
        <v>1</v>
      </c>
      <c r="D27" s="3" t="s">
        <v>1</v>
      </c>
      <c r="E27" s="3" t="s">
        <v>1</v>
      </c>
    </row>
  </sheetData>
  <sheetProtection formatCells="0" formatColumns="0" formatRows="0"/>
  <pageMargins left="0.25" right="0.25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  <pageSetUpPr fitToPage="1"/>
  </sheetPr>
  <dimension ref="A1:Z47"/>
  <sheetViews>
    <sheetView topLeftCell="B10" zoomScale="90" zoomScaleNormal="90" workbookViewId="0">
      <selection activeCell="J17" sqref="J17"/>
    </sheetView>
  </sheetViews>
  <sheetFormatPr defaultColWidth="9.140625" defaultRowHeight="12.75" x14ac:dyDescent="0.2"/>
  <cols>
    <col min="1" max="1" width="0" style="18" hidden="1" customWidth="1"/>
    <col min="2" max="2" width="32.7109375" style="18" customWidth="1"/>
    <col min="3" max="3" width="8.5703125" style="18" customWidth="1"/>
    <col min="4" max="6" width="10.5703125" style="18" customWidth="1"/>
    <col min="7" max="7" width="19.85546875" style="18" customWidth="1"/>
    <col min="8" max="9" width="10.5703125" style="18" customWidth="1"/>
    <col min="10" max="10" width="13" style="18" customWidth="1"/>
    <col min="11" max="11" width="10.5703125" style="18" customWidth="1"/>
    <col min="12" max="12" width="11.42578125" style="18" customWidth="1"/>
    <col min="13" max="20" width="10.5703125" style="18" customWidth="1"/>
    <col min="21" max="21" width="11.5703125" style="18" customWidth="1"/>
    <col min="22" max="23" width="3.28515625" style="18" customWidth="1"/>
    <col min="24" max="16384" width="9.140625" style="18"/>
  </cols>
  <sheetData>
    <row r="1" spans="1:22" x14ac:dyDescent="0.2">
      <c r="A1" s="198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3" t="s">
        <v>1</v>
      </c>
    </row>
    <row r="2" spans="1:22" x14ac:dyDescent="0.2">
      <c r="B2" s="124"/>
      <c r="C2" s="124"/>
      <c r="V2" s="3" t="s">
        <v>1</v>
      </c>
    </row>
    <row r="3" spans="1:22" x14ac:dyDescent="0.2">
      <c r="V3" s="3" t="s">
        <v>1</v>
      </c>
    </row>
    <row r="4" spans="1:22" ht="64.5" customHeight="1" x14ac:dyDescent="0.2">
      <c r="B4" s="341" t="s">
        <v>391</v>
      </c>
      <c r="C4" s="342"/>
      <c r="D4" s="366" t="s">
        <v>392</v>
      </c>
      <c r="E4" s="373"/>
      <c r="F4" s="367"/>
      <c r="H4" s="341" t="s">
        <v>393</v>
      </c>
      <c r="I4" s="375"/>
      <c r="J4" s="375"/>
      <c r="K4" s="376" t="s">
        <v>365</v>
      </c>
      <c r="L4" s="376"/>
      <c r="M4" s="376"/>
      <c r="N4" s="366" t="s">
        <v>394</v>
      </c>
      <c r="O4" s="373"/>
      <c r="P4" s="367"/>
      <c r="V4" s="3" t="s">
        <v>1</v>
      </c>
    </row>
    <row r="5" spans="1:22" ht="43.5" customHeight="1" x14ac:dyDescent="0.2">
      <c r="B5" s="343"/>
      <c r="C5" s="344"/>
      <c r="D5" s="22" t="s">
        <v>395</v>
      </c>
      <c r="E5" s="22" t="s">
        <v>396</v>
      </c>
      <c r="F5" s="22" t="s">
        <v>397</v>
      </c>
      <c r="H5" s="350" t="s">
        <v>398</v>
      </c>
      <c r="I5" s="351"/>
      <c r="J5" s="351" t="s">
        <v>399</v>
      </c>
      <c r="K5" s="22" t="s">
        <v>395</v>
      </c>
      <c r="L5" s="22" t="s">
        <v>396</v>
      </c>
      <c r="M5" s="22" t="s">
        <v>397</v>
      </c>
      <c r="N5" s="22" t="s">
        <v>395</v>
      </c>
      <c r="O5" s="22" t="s">
        <v>396</v>
      </c>
      <c r="P5" s="22" t="s">
        <v>400</v>
      </c>
      <c r="V5" s="3" t="s">
        <v>1</v>
      </c>
    </row>
    <row r="6" spans="1:22" ht="43.5" customHeight="1" x14ac:dyDescent="0.2">
      <c r="B6" s="67"/>
      <c r="C6" s="199" t="s">
        <v>401</v>
      </c>
      <c r="D6" s="173">
        <v>1</v>
      </c>
      <c r="E6" s="173">
        <f>D6+1</f>
        <v>2</v>
      </c>
      <c r="F6" s="173">
        <f t="shared" ref="F6" si="0">E6+1</f>
        <v>3</v>
      </c>
      <c r="H6" s="343"/>
      <c r="I6" s="346"/>
      <c r="J6" s="346"/>
      <c r="K6" s="173">
        <v>1</v>
      </c>
      <c r="L6" s="200">
        <f>K6+1</f>
        <v>2</v>
      </c>
      <c r="M6" s="201">
        <f t="shared" ref="M6:N6" si="1">L6+1</f>
        <v>3</v>
      </c>
      <c r="N6" s="173">
        <f t="shared" si="1"/>
        <v>4</v>
      </c>
      <c r="O6" s="200">
        <f>N6+1</f>
        <v>5</v>
      </c>
      <c r="P6" s="201">
        <f t="shared" ref="P6" si="2">O6+1</f>
        <v>6</v>
      </c>
      <c r="V6" s="3" t="s">
        <v>1</v>
      </c>
    </row>
    <row r="7" spans="1:22" ht="43.5" customHeight="1" x14ac:dyDescent="0.2">
      <c r="B7" s="202" t="s">
        <v>402</v>
      </c>
      <c r="C7" s="203">
        <v>1</v>
      </c>
      <c r="D7" s="204">
        <f>'Input 2 - Inventory'!L7</f>
        <v>0</v>
      </c>
      <c r="E7" s="53">
        <f>'Input 2 - Inventory'!AA7</f>
        <v>0</v>
      </c>
      <c r="F7" s="188" t="str">
        <f>IF(E7=0,"",D7/E7)</f>
        <v/>
      </c>
      <c r="H7" s="323" t="s">
        <v>378</v>
      </c>
      <c r="I7" s="324"/>
      <c r="J7" s="203">
        <v>1</v>
      </c>
      <c r="K7" s="204">
        <f>SUMIFS('Summary 1 - Entity Level'!E$7:E$54,'Summary 1 - Entity Level'!$B$7:$B$54,$H7)</f>
        <v>0</v>
      </c>
      <c r="L7" s="53">
        <f>SUMIFS('Summary 1 - Entity Level'!F$7:F$54,'Summary 1 - Entity Level'!$B$7:$B$54,$H7)</f>
        <v>0</v>
      </c>
      <c r="M7" s="188" t="str">
        <f t="shared" ref="M7:M12" si="3">IF(L7=0,"",K7/L7)</f>
        <v/>
      </c>
      <c r="N7" s="204">
        <f ca="1">SUMIFS('Summary 1 - Entity Level'!H$7:H$54,'Summary 1 - Entity Level'!$B$7:$B$54,$H7)</f>
        <v>0</v>
      </c>
      <c r="O7" s="53">
        <f ca="1">SUMIFS('Summary 1 - Entity Level'!I$7:I$54,'Summary 1 - Entity Level'!$B$7:$B$54,$H7)</f>
        <v>0</v>
      </c>
      <c r="P7" s="188" t="str">
        <f t="shared" ref="P7:P12" ca="1" si="4">IF(O7=0,"",N7/O7)</f>
        <v/>
      </c>
      <c r="V7" s="3" t="s">
        <v>1</v>
      </c>
    </row>
    <row r="8" spans="1:22" ht="43.5" customHeight="1" x14ac:dyDescent="0.2">
      <c r="B8" s="202" t="s">
        <v>403</v>
      </c>
      <c r="C8" s="205">
        <v>2</v>
      </c>
      <c r="D8" s="204">
        <f>'Summary 1 - Entity Level'!E56</f>
        <v>0</v>
      </c>
      <c r="E8" s="204">
        <f>'Summary 1 - Entity Level'!F56</f>
        <v>0</v>
      </c>
      <c r="F8" s="188" t="str">
        <f>IF(E8=0,"",D8/E8)</f>
        <v/>
      </c>
      <c r="H8" s="374" t="s">
        <v>380</v>
      </c>
      <c r="I8" s="374"/>
      <c r="J8" s="205">
        <f>J7+1</f>
        <v>2</v>
      </c>
      <c r="K8" s="204">
        <f>SUMIFS('Summary 1 - Entity Level'!E$7:E$54,'Summary 1 - Entity Level'!$B$7:$B$54,$H8)</f>
        <v>0</v>
      </c>
      <c r="L8" s="53">
        <f>SUMIFS('Summary 1 - Entity Level'!F$7:F$54,'Summary 1 - Entity Level'!$B$7:$B$54,$H8)</f>
        <v>0</v>
      </c>
      <c r="M8" s="188" t="str">
        <f t="shared" si="3"/>
        <v/>
      </c>
      <c r="N8" s="204">
        <f ca="1">SUMIFS('Summary 1 - Entity Level'!H$7:H$54,'Summary 1 - Entity Level'!$B$7:$B$54,$H8)</f>
        <v>0</v>
      </c>
      <c r="O8" s="53">
        <f ca="1">SUMIFS('Summary 1 - Entity Level'!I$7:I$54,'Summary 1 - Entity Level'!$B$7:$B$54,$H8)</f>
        <v>0</v>
      </c>
      <c r="P8" s="188" t="str">
        <f t="shared" ca="1" si="4"/>
        <v/>
      </c>
      <c r="V8" s="3" t="s">
        <v>1</v>
      </c>
    </row>
    <row r="9" spans="1:22" ht="43.5" customHeight="1" x14ac:dyDescent="0.2">
      <c r="B9" s="202" t="s">
        <v>366</v>
      </c>
      <c r="C9" s="207">
        <v>3</v>
      </c>
      <c r="D9" s="204">
        <f ca="1">'Summary 1 - Entity Level'!H66</f>
        <v>0</v>
      </c>
      <c r="E9" s="53">
        <f ca="1">'Summary 1 - Entity Level'!I66</f>
        <v>0</v>
      </c>
      <c r="F9" s="188" t="str">
        <f ca="1">IF(E9=0,"",D9/E9)</f>
        <v/>
      </c>
      <c r="H9" s="374" t="s">
        <v>379</v>
      </c>
      <c r="I9" s="374"/>
      <c r="J9" s="205">
        <f>J8+1</f>
        <v>3</v>
      </c>
      <c r="K9" s="204">
        <f>SUMIFS('Summary 1 - Entity Level'!E$7:E$54,'Summary 1 - Entity Level'!$B$7:$B$54,$H9)</f>
        <v>0</v>
      </c>
      <c r="L9" s="53">
        <f>SUMIFS('Summary 1 - Entity Level'!F$7:F$54,'Summary 1 - Entity Level'!$B$7:$B$54,$H9)</f>
        <v>0</v>
      </c>
      <c r="M9" s="188" t="str">
        <f t="shared" si="3"/>
        <v/>
      </c>
      <c r="N9" s="204">
        <f ca="1">SUMIFS('Summary 1 - Entity Level'!H$7:H$54,'Summary 1 - Entity Level'!$B$7:$B$54,$H9)</f>
        <v>0</v>
      </c>
      <c r="O9" s="53">
        <f ca="1">SUMIFS('Summary 1 - Entity Level'!I$7:I$54,'Summary 1 - Entity Level'!$B$7:$B$54,$H9)</f>
        <v>0</v>
      </c>
      <c r="P9" s="188" t="str">
        <f t="shared" ca="1" si="4"/>
        <v/>
      </c>
      <c r="V9" s="3" t="s">
        <v>1</v>
      </c>
    </row>
    <row r="10" spans="1:22" ht="43.5" customHeight="1" x14ac:dyDescent="0.2">
      <c r="H10" s="374" t="s">
        <v>96</v>
      </c>
      <c r="I10" s="374"/>
      <c r="J10" s="205">
        <f>J9+1</f>
        <v>4</v>
      </c>
      <c r="K10" s="204">
        <f>SUMIFS('Summary 1 - Entity Level'!E$7:E$54,'Summary 1 - Entity Level'!$B$7:$B$54,$H10)</f>
        <v>0</v>
      </c>
      <c r="L10" s="53">
        <f>SUMIFS('Summary 1 - Entity Level'!F$7:F$54,'Summary 1 - Entity Level'!$B$7:$B$54,$H10)</f>
        <v>0</v>
      </c>
      <c r="M10" s="188" t="str">
        <f t="shared" si="3"/>
        <v/>
      </c>
      <c r="N10" s="204">
        <f ca="1">SUMIFS('Summary 1 - Entity Level'!H$7:H$54,'Summary 1 - Entity Level'!$B$7:$B$54,$H10)</f>
        <v>0</v>
      </c>
      <c r="O10" s="53">
        <f ca="1">SUMIFS('Summary 1 - Entity Level'!I$7:I$54,'Summary 1 - Entity Level'!$B$7:$B$54,$H10)</f>
        <v>0</v>
      </c>
      <c r="P10" s="188" t="str">
        <f t="shared" ca="1" si="4"/>
        <v/>
      </c>
      <c r="V10" s="3" t="s">
        <v>1</v>
      </c>
    </row>
    <row r="11" spans="1:22" ht="41.25" customHeight="1" x14ac:dyDescent="0.2">
      <c r="H11" s="374" t="s">
        <v>381</v>
      </c>
      <c r="I11" s="374"/>
      <c r="J11" s="205">
        <f>J10+1</f>
        <v>5</v>
      </c>
      <c r="K11" s="204">
        <f>SUMIFS('Summary 1 - Entity Level'!E$7:E$54,'Summary 1 - Entity Level'!$B$7:$B$54,$H11)</f>
        <v>0</v>
      </c>
      <c r="L11" s="53">
        <f>SUMIFS('Summary 1 - Entity Level'!F$7:F$54,'Summary 1 - Entity Level'!$B$7:$B$54,$H11)</f>
        <v>0</v>
      </c>
      <c r="M11" s="188" t="str">
        <f t="shared" si="3"/>
        <v/>
      </c>
      <c r="N11" s="204">
        <f>SUMIFS('Summary 1 - Entity Level'!H$7:H$54,'Summary 1 - Entity Level'!$B$7:$B$54,$H11)</f>
        <v>0</v>
      </c>
      <c r="O11" s="53">
        <f ca="1">SUMIFS('Summary 1 - Entity Level'!I$7:I$54,'Summary 1 - Entity Level'!$B$7:$B$54,$H11)</f>
        <v>0</v>
      </c>
      <c r="P11" s="188" t="str">
        <f t="shared" ca="1" si="4"/>
        <v/>
      </c>
      <c r="V11" s="3" t="s">
        <v>1</v>
      </c>
    </row>
    <row r="12" spans="1:22" ht="41.25" customHeight="1" x14ac:dyDescent="0.2">
      <c r="H12" s="374" t="s">
        <v>382</v>
      </c>
      <c r="I12" s="374"/>
      <c r="J12" s="207">
        <f>J11+1</f>
        <v>6</v>
      </c>
      <c r="K12" s="109">
        <f>SUMIFS('Summary 1 - Entity Level'!E$7:E$54,'Summary 1 - Entity Level'!$B$7:$B$54,$H12)</f>
        <v>0</v>
      </c>
      <c r="L12" s="57">
        <f>SUMIFS('Summary 1 - Entity Level'!F$7:F$54,'Summary 1 - Entity Level'!$B$7:$B$54,$H12)</f>
        <v>0</v>
      </c>
      <c r="M12" s="193" t="str">
        <f t="shared" si="3"/>
        <v/>
      </c>
      <c r="N12" s="109">
        <f>SUMIFS('Summary 1 - Entity Level'!H$7:H$54,'Summary 1 - Entity Level'!$B$7:$B$54,$H12)</f>
        <v>0</v>
      </c>
      <c r="O12" s="57">
        <f ca="1">SUMIFS('Summary 1 - Entity Level'!I$7:I$54,'Summary 1 - Entity Level'!$B$7:$B$54,$H12)</f>
        <v>0</v>
      </c>
      <c r="P12" s="193" t="str">
        <f t="shared" ca="1" si="4"/>
        <v/>
      </c>
      <c r="V12" s="3" t="s">
        <v>1</v>
      </c>
    </row>
    <row r="13" spans="1:22" ht="41.25" customHeight="1" x14ac:dyDescent="0.2">
      <c r="V13" s="3" t="s">
        <v>1</v>
      </c>
    </row>
    <row r="14" spans="1:22" ht="41.25" customHeight="1" x14ac:dyDescent="0.2">
      <c r="D14" s="366" t="s">
        <v>404</v>
      </c>
      <c r="E14" s="373"/>
      <c r="F14" s="367"/>
      <c r="G14" s="366" t="s">
        <v>405</v>
      </c>
      <c r="H14" s="373"/>
      <c r="I14" s="367"/>
      <c r="J14" s="366" t="s">
        <v>406</v>
      </c>
      <c r="K14" s="373"/>
      <c r="L14" s="367"/>
      <c r="V14" s="3" t="s">
        <v>1</v>
      </c>
    </row>
    <row r="15" spans="1:22" ht="41.25" customHeight="1" x14ac:dyDescent="0.2">
      <c r="B15" s="323" t="s">
        <v>407</v>
      </c>
      <c r="C15" s="349"/>
      <c r="D15" s="202" t="s">
        <v>395</v>
      </c>
      <c r="E15" s="202" t="s">
        <v>396</v>
      </c>
      <c r="F15" s="202" t="s">
        <v>397</v>
      </c>
      <c r="G15" s="202" t="s">
        <v>395</v>
      </c>
      <c r="H15" s="202" t="s">
        <v>396</v>
      </c>
      <c r="I15" s="202" t="s">
        <v>397</v>
      </c>
      <c r="J15" s="202" t="s">
        <v>395</v>
      </c>
      <c r="K15" s="202" t="s">
        <v>396</v>
      </c>
      <c r="L15" s="202" t="s">
        <v>397</v>
      </c>
      <c r="V15" s="3" t="s">
        <v>1</v>
      </c>
    </row>
    <row r="16" spans="1:22" ht="16.5" customHeight="1" x14ac:dyDescent="0.2">
      <c r="B16" s="202"/>
      <c r="C16" s="199" t="s">
        <v>408</v>
      </c>
      <c r="D16" s="173">
        <v>1</v>
      </c>
      <c r="E16" s="200">
        <f>D16+1</f>
        <v>2</v>
      </c>
      <c r="F16" s="201">
        <f t="shared" ref="F16:L16" si="5">E16+1</f>
        <v>3</v>
      </c>
      <c r="G16" s="173">
        <f t="shared" si="5"/>
        <v>4</v>
      </c>
      <c r="H16" s="200">
        <f t="shared" si="5"/>
        <v>5</v>
      </c>
      <c r="I16" s="201">
        <f t="shared" si="5"/>
        <v>6</v>
      </c>
      <c r="J16" s="173">
        <f t="shared" si="5"/>
        <v>7</v>
      </c>
      <c r="K16" s="200">
        <f t="shared" si="5"/>
        <v>8</v>
      </c>
      <c r="L16" s="201">
        <f t="shared" si="5"/>
        <v>9</v>
      </c>
      <c r="V16" s="3" t="s">
        <v>1</v>
      </c>
    </row>
    <row r="17" spans="1:26" ht="41.25" customHeight="1" x14ac:dyDescent="0.2">
      <c r="B17" s="202" t="s">
        <v>365</v>
      </c>
      <c r="C17" s="37">
        <v>1</v>
      </c>
      <c r="D17" s="204">
        <f>'Summary 1 - Entity Level'!E56</f>
        <v>0</v>
      </c>
      <c r="E17" s="53">
        <f>'Summary 1 - Entity Level'!F56</f>
        <v>0</v>
      </c>
      <c r="F17" s="188" t="str">
        <f>IF(E17=0,"",D17/E17)</f>
        <v/>
      </c>
      <c r="G17" s="204">
        <f>'Summary 1 - Entity Level'!E59</f>
        <v>0</v>
      </c>
      <c r="H17" s="53">
        <f>'Summary 1 - Entity Level'!F59</f>
        <v>0</v>
      </c>
      <c r="I17" s="188" t="str">
        <f>IF(H17=0,"",G17/H17)</f>
        <v/>
      </c>
      <c r="J17" s="204">
        <f ca="1">G17+'Calc 2 - Select Options'!$F$24+'Calc 2 - Select Options'!$D$20+'Calc 2 - Select Options'!$D$29</f>
        <v>0</v>
      </c>
      <c r="K17" s="53">
        <f>E17</f>
        <v>0</v>
      </c>
      <c r="L17" s="188" t="str">
        <f>IF(K17=0,"",J17/K17)</f>
        <v/>
      </c>
      <c r="V17" s="3" t="s">
        <v>1</v>
      </c>
    </row>
    <row r="18" spans="1:26" ht="41.25" customHeight="1" x14ac:dyDescent="0.2">
      <c r="B18" s="202" t="s">
        <v>367</v>
      </c>
      <c r="C18" s="37">
        <f>C17+1</f>
        <v>2</v>
      </c>
      <c r="D18" s="204">
        <f>'Summary 1 - Entity Level'!K56</f>
        <v>0</v>
      </c>
      <c r="E18" s="53">
        <f ca="1">'Summary 1 - Entity Level'!L56</f>
        <v>0</v>
      </c>
      <c r="F18" s="188" t="str">
        <f ca="1">IF(E18=0,"",D18/E18)</f>
        <v/>
      </c>
      <c r="G18" s="204">
        <f>'Summary 1 - Entity Level'!K59</f>
        <v>0</v>
      </c>
      <c r="H18" s="53">
        <f ca="1">'Summary 1 - Entity Level'!L59</f>
        <v>0</v>
      </c>
      <c r="I18" s="188" t="str">
        <f ca="1">IF(H18=0,"",G18/H18)</f>
        <v/>
      </c>
      <c r="J18" s="204">
        <f ca="1">G18+'Calc 2 - Select Options'!$F$24+'Calc 2 - Select Options'!$D$20+'Calc 2 - Select Options'!$D$29</f>
        <v>0</v>
      </c>
      <c r="K18" s="53">
        <f ca="1">E18</f>
        <v>0</v>
      </c>
      <c r="L18" s="188" t="str">
        <f ca="1">IF(K18=0,"",J18/K18)</f>
        <v/>
      </c>
      <c r="V18" s="3" t="s">
        <v>1</v>
      </c>
    </row>
    <row r="19" spans="1:26" ht="41.25" customHeight="1" x14ac:dyDescent="0.2">
      <c r="B19" s="202" t="s">
        <v>368</v>
      </c>
      <c r="C19" s="37">
        <f>C18+1</f>
        <v>3</v>
      </c>
      <c r="D19" s="204">
        <f>'Summary 1 - Entity Level'!N56</f>
        <v>0</v>
      </c>
      <c r="E19" s="53">
        <f ca="1">'Summary 1 - Entity Level'!O56</f>
        <v>0</v>
      </c>
      <c r="F19" s="188" t="str">
        <f ca="1">IF(E19=0,"",D19/E19)</f>
        <v/>
      </c>
      <c r="G19" s="204">
        <f>'Summary 1 - Entity Level'!N59</f>
        <v>0</v>
      </c>
      <c r="H19" s="53">
        <f ca="1">'Summary 1 - Entity Level'!O59</f>
        <v>0</v>
      </c>
      <c r="I19" s="188" t="str">
        <f ca="1">IF(H19=0,"",G19/H19)</f>
        <v/>
      </c>
      <c r="J19" s="204">
        <f ca="1">G19+'Calc 2 - Select Options'!$F$24+'Calc 2 - Select Options'!$D$20+'Calc 2 - Select Options'!$D$29</f>
        <v>0</v>
      </c>
      <c r="K19" s="53">
        <f ca="1">E19</f>
        <v>0</v>
      </c>
      <c r="L19" s="188" t="str">
        <f ca="1">IF(K19=0,"",J19/K19)</f>
        <v/>
      </c>
      <c r="V19" s="3" t="s">
        <v>1</v>
      </c>
    </row>
    <row r="20" spans="1:26" ht="41.25" customHeight="1" x14ac:dyDescent="0.2">
      <c r="B20" s="202" t="s">
        <v>369</v>
      </c>
      <c r="C20" s="37">
        <f>C19+1</f>
        <v>4</v>
      </c>
      <c r="D20" s="204">
        <f>'Summary 1 - Entity Level'!Q56</f>
        <v>0</v>
      </c>
      <c r="E20" s="53">
        <f ca="1">'Summary 1 - Entity Level'!R56</f>
        <v>0</v>
      </c>
      <c r="F20" s="188" t="str">
        <f ca="1">IF(E20=0,"",D20/E20)</f>
        <v/>
      </c>
      <c r="G20" s="204">
        <f>'Summary 1 - Entity Level'!Q59</f>
        <v>0</v>
      </c>
      <c r="H20" s="53">
        <f ca="1">'Summary 1 - Entity Level'!R59</f>
        <v>0</v>
      </c>
      <c r="I20" s="188" t="str">
        <f ca="1">IF(H20=0,"",G20/H20)</f>
        <v/>
      </c>
      <c r="J20" s="204">
        <f ca="1">G20+'Calc 2 - Select Options'!$F$24+'Calc 2 - Select Options'!$D$20+'Calc 2 - Select Options'!$D$29</f>
        <v>0</v>
      </c>
      <c r="K20" s="53">
        <f ca="1">E20</f>
        <v>0</v>
      </c>
      <c r="L20" s="188" t="str">
        <f ca="1">IF(K20=0,"",J20/K20)</f>
        <v/>
      </c>
      <c r="V20" s="3" t="s">
        <v>1</v>
      </c>
    </row>
    <row r="21" spans="1:26" ht="41.25" customHeight="1" x14ac:dyDescent="0.25">
      <c r="B21" s="202" t="s">
        <v>370</v>
      </c>
      <c r="C21" s="37">
        <f>C20+1</f>
        <v>5</v>
      </c>
      <c r="D21" s="109">
        <f>'Summary 1 - Entity Level'!T56</f>
        <v>0</v>
      </c>
      <c r="E21" s="57">
        <f ca="1">'Summary 1 - Entity Level'!U56</f>
        <v>0</v>
      </c>
      <c r="F21" s="193" t="str">
        <f ca="1">IF(E21=0,"",D21/E21)</f>
        <v/>
      </c>
      <c r="G21" s="109">
        <f>'Summary 1 - Entity Level'!T59</f>
        <v>0</v>
      </c>
      <c r="H21" s="57">
        <f ca="1">'Summary 1 - Entity Level'!U59</f>
        <v>0</v>
      </c>
      <c r="I21" s="193" t="str">
        <f ca="1">IF(H21=0,"",G21/H21)</f>
        <v/>
      </c>
      <c r="J21" s="109">
        <f ca="1">G21+'Calc 2 - Select Options'!$F$24+'Calc 2 - Select Options'!$D$20+'Calc 2 - Select Options'!$D$29</f>
        <v>0</v>
      </c>
      <c r="K21" s="57">
        <f ca="1">E21</f>
        <v>0</v>
      </c>
      <c r="L21" s="193" t="str">
        <f ca="1">IF(K21=0,"",J21/K21)</f>
        <v/>
      </c>
      <c r="V21" s="3" t="s">
        <v>1</v>
      </c>
      <c r="Z21"/>
    </row>
    <row r="22" spans="1:26" ht="15" x14ac:dyDescent="0.25">
      <c r="V22" s="3" t="s">
        <v>1</v>
      </c>
      <c r="Z22"/>
    </row>
    <row r="23" spans="1:26" ht="15" x14ac:dyDescent="0.25">
      <c r="V23" s="3" t="s">
        <v>1</v>
      </c>
      <c r="Z23"/>
    </row>
    <row r="24" spans="1:26" ht="40.5" customHeight="1" x14ac:dyDescent="0.25">
      <c r="V24" s="3" t="s">
        <v>1</v>
      </c>
      <c r="Z24"/>
    </row>
    <row r="25" spans="1:26" ht="38.25" customHeight="1" x14ac:dyDescent="0.25">
      <c r="V25" s="3" t="s">
        <v>1</v>
      </c>
      <c r="Z25"/>
    </row>
    <row r="26" spans="1:26" ht="15" x14ac:dyDescent="0.25">
      <c r="V26" s="3" t="s">
        <v>1</v>
      </c>
      <c r="Z26"/>
    </row>
    <row r="27" spans="1:26" ht="15" x14ac:dyDescent="0.25">
      <c r="V27" s="3" t="s">
        <v>1</v>
      </c>
      <c r="Z27"/>
    </row>
    <row r="28" spans="1:26" ht="15" x14ac:dyDescent="0.25">
      <c r="V28" s="3" t="s">
        <v>1</v>
      </c>
      <c r="Z28"/>
    </row>
    <row r="29" spans="1:26" ht="15" x14ac:dyDescent="0.25">
      <c r="A29" s="208" t="s">
        <v>410</v>
      </c>
      <c r="B29" s="3" t="s">
        <v>1</v>
      </c>
      <c r="C29" s="3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3" t="s">
        <v>1</v>
      </c>
      <c r="Q29" s="3" t="s">
        <v>1</v>
      </c>
      <c r="R29" s="3" t="s">
        <v>1</v>
      </c>
      <c r="S29" s="3" t="s">
        <v>1</v>
      </c>
      <c r="T29" s="3" t="s">
        <v>1</v>
      </c>
      <c r="U29" s="3" t="s">
        <v>1</v>
      </c>
      <c r="V29" s="3" t="s">
        <v>1</v>
      </c>
      <c r="Z29"/>
    </row>
    <row r="30" spans="1:26" ht="15" x14ac:dyDescent="0.25">
      <c r="Z30"/>
    </row>
    <row r="31" spans="1:26" ht="15" x14ac:dyDescent="0.25">
      <c r="Z31"/>
    </row>
    <row r="32" spans="1:26" ht="15" x14ac:dyDescent="0.25">
      <c r="Z32"/>
    </row>
    <row r="33" spans="26:26" ht="15" x14ac:dyDescent="0.25">
      <c r="Z33"/>
    </row>
    <row r="34" spans="26:26" ht="12.75" customHeight="1" x14ac:dyDescent="0.25">
      <c r="Z34"/>
    </row>
    <row r="35" spans="26:26" ht="12.75" customHeight="1" x14ac:dyDescent="0.25">
      <c r="Z35"/>
    </row>
    <row r="36" spans="26:26" ht="15" x14ac:dyDescent="0.25">
      <c r="Z36"/>
    </row>
    <row r="37" spans="26:26" ht="15" x14ac:dyDescent="0.25">
      <c r="Z37"/>
    </row>
    <row r="38" spans="26:26" ht="15" x14ac:dyDescent="0.25">
      <c r="Z38"/>
    </row>
    <row r="39" spans="26:26" ht="15" x14ac:dyDescent="0.25">
      <c r="Z39"/>
    </row>
    <row r="40" spans="26:26" ht="15" x14ac:dyDescent="0.25">
      <c r="Z40"/>
    </row>
    <row r="41" spans="26:26" ht="15" x14ac:dyDescent="0.25">
      <c r="Z41"/>
    </row>
    <row r="42" spans="26:26" ht="15" x14ac:dyDescent="0.25">
      <c r="Z42"/>
    </row>
    <row r="43" spans="26:26" ht="15" x14ac:dyDescent="0.25">
      <c r="Z43"/>
    </row>
    <row r="44" spans="26:26" ht="15" x14ac:dyDescent="0.25">
      <c r="Z44"/>
    </row>
    <row r="45" spans="26:26" ht="15" x14ac:dyDescent="0.25">
      <c r="Z45"/>
    </row>
    <row r="46" spans="26:26" ht="15" x14ac:dyDescent="0.25">
      <c r="Z46"/>
    </row>
    <row r="47" spans="26:26" ht="15" x14ac:dyDescent="0.25">
      <c r="Z47"/>
    </row>
  </sheetData>
  <sheetProtection formatCells="0" formatColumns="0" formatRows="0"/>
  <mergeCells count="17">
    <mergeCell ref="B4:C5"/>
    <mergeCell ref="D4:F4"/>
    <mergeCell ref="H4:J4"/>
    <mergeCell ref="K4:M4"/>
    <mergeCell ref="N4:P4"/>
    <mergeCell ref="H5:I6"/>
    <mergeCell ref="J5:J6"/>
    <mergeCell ref="D14:F14"/>
    <mergeCell ref="G14:I14"/>
    <mergeCell ref="J14:L14"/>
    <mergeCell ref="B15:C15"/>
    <mergeCell ref="H7:I7"/>
    <mergeCell ref="H8:I8"/>
    <mergeCell ref="H9:I9"/>
    <mergeCell ref="H10:I10"/>
    <mergeCell ref="H11:I11"/>
    <mergeCell ref="H12:I12"/>
  </mergeCells>
  <pageMargins left="0.7" right="0.7" top="0.75" bottom="0.75" header="0.3" footer="0.3"/>
  <pageSetup paperSize="5" scale="2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  <pageSetUpPr fitToPage="1"/>
  </sheetPr>
  <dimension ref="A1:U46"/>
  <sheetViews>
    <sheetView topLeftCell="B10" zoomScale="70" zoomScaleNormal="70" workbookViewId="0">
      <selection activeCell="B19" sqref="B19:B22"/>
    </sheetView>
  </sheetViews>
  <sheetFormatPr defaultColWidth="9.140625" defaultRowHeight="12.75" x14ac:dyDescent="0.2"/>
  <cols>
    <col min="1" max="1" width="9.140625" style="18" hidden="1" customWidth="1"/>
    <col min="2" max="2" width="32.7109375" style="18" customWidth="1"/>
    <col min="3" max="3" width="5.28515625" style="18" customWidth="1"/>
    <col min="4" max="5" width="24.140625" style="18" customWidth="1"/>
    <col min="6" max="16" width="10.5703125" style="18" customWidth="1"/>
    <col min="17" max="18" width="3.28515625" style="18" customWidth="1"/>
    <col min="19" max="21" width="9.140625" style="18"/>
    <col min="22" max="23" width="9.140625" style="18" customWidth="1"/>
    <col min="24" max="24" width="19.28515625" style="18" customWidth="1"/>
    <col min="25" max="26" width="10.5703125" style="18" customWidth="1"/>
    <col min="27" max="28" width="12.85546875" style="18" customWidth="1"/>
    <col min="29" max="29" width="11.42578125" style="18" customWidth="1"/>
    <col min="30" max="30" width="13.85546875" style="18" customWidth="1"/>
    <col min="31" max="39" width="9.140625" style="18" customWidth="1"/>
    <col min="40" max="16384" width="9.140625" style="18"/>
  </cols>
  <sheetData>
    <row r="1" spans="1:17" x14ac:dyDescent="0.2">
      <c r="A1" s="198"/>
      <c r="B1" s="58"/>
      <c r="C1" s="58"/>
      <c r="D1" s="58"/>
      <c r="E1" s="5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3" t="s">
        <v>1</v>
      </c>
    </row>
    <row r="2" spans="1:17" ht="41.25" customHeight="1" x14ac:dyDescent="0.2">
      <c r="Q2" s="3" t="s">
        <v>1</v>
      </c>
    </row>
    <row r="3" spans="1:17" ht="41.25" customHeight="1" x14ac:dyDescent="0.2">
      <c r="B3" s="323" t="s">
        <v>411</v>
      </c>
      <c r="C3" s="324"/>
      <c r="D3" s="366" t="s">
        <v>412</v>
      </c>
      <c r="E3" s="373"/>
      <c r="F3" s="367"/>
      <c r="G3" s="366" t="s">
        <v>413</v>
      </c>
      <c r="H3" s="373"/>
      <c r="I3" s="367"/>
      <c r="J3" s="366" t="s">
        <v>414</v>
      </c>
      <c r="K3" s="373"/>
      <c r="L3" s="367"/>
      <c r="Q3" s="3" t="s">
        <v>1</v>
      </c>
    </row>
    <row r="4" spans="1:17" ht="41.25" customHeight="1" x14ac:dyDescent="0.2">
      <c r="B4" s="99" t="s">
        <v>312</v>
      </c>
      <c r="C4" s="209" t="s">
        <v>415</v>
      </c>
      <c r="D4" s="22" t="s">
        <v>395</v>
      </c>
      <c r="E4" s="22" t="s">
        <v>396</v>
      </c>
      <c r="F4" s="22" t="s">
        <v>416</v>
      </c>
      <c r="G4" s="22" t="s">
        <v>395</v>
      </c>
      <c r="H4" s="22" t="s">
        <v>396</v>
      </c>
      <c r="I4" s="22" t="s">
        <v>416</v>
      </c>
      <c r="J4" s="22" t="s">
        <v>395</v>
      </c>
      <c r="K4" s="22" t="s">
        <v>396</v>
      </c>
      <c r="L4" s="22" t="s">
        <v>416</v>
      </c>
      <c r="Q4" s="3" t="s">
        <v>1</v>
      </c>
    </row>
    <row r="5" spans="1:17" ht="16.5" customHeight="1" x14ac:dyDescent="0.2">
      <c r="B5" s="99"/>
      <c r="C5" s="210"/>
      <c r="D5" s="173">
        <v>1</v>
      </c>
      <c r="E5" s="200">
        <f>D5+1</f>
        <v>2</v>
      </c>
      <c r="F5" s="201">
        <f t="shared" ref="F5:L5" si="0">E5+1</f>
        <v>3</v>
      </c>
      <c r="G5" s="173">
        <f t="shared" si="0"/>
        <v>4</v>
      </c>
      <c r="H5" s="200">
        <f t="shared" si="0"/>
        <v>5</v>
      </c>
      <c r="I5" s="201">
        <f t="shared" si="0"/>
        <v>6</v>
      </c>
      <c r="J5" s="173">
        <f t="shared" si="0"/>
        <v>7</v>
      </c>
      <c r="K5" s="200">
        <f t="shared" si="0"/>
        <v>8</v>
      </c>
      <c r="L5" s="201">
        <f t="shared" si="0"/>
        <v>9</v>
      </c>
      <c r="Q5" s="3" t="s">
        <v>1</v>
      </c>
    </row>
    <row r="6" spans="1:17" ht="41.25" customHeight="1" x14ac:dyDescent="0.2">
      <c r="B6" s="22" t="s">
        <v>409</v>
      </c>
      <c r="C6" s="203">
        <v>1</v>
      </c>
      <c r="D6" s="204">
        <f>'Summary 2 - Top Level'!G17</f>
        <v>0</v>
      </c>
      <c r="E6" s="53">
        <f>'Summary 2 - Top Level'!H17</f>
        <v>0</v>
      </c>
      <c r="F6" s="211" t="str">
        <f>IF(E6=0,"",D6/E6)</f>
        <v/>
      </c>
      <c r="G6" s="204">
        <f>D6+'Calc 2 - Select Options'!$D$28</f>
        <v>0</v>
      </c>
      <c r="H6" s="53">
        <f>'Summary 2 - Top Level'!E17</f>
        <v>0</v>
      </c>
      <c r="I6" s="211" t="str">
        <f>IF(H6=0,"",G6/H6)</f>
        <v/>
      </c>
      <c r="J6" s="204">
        <f>D6+'Calc 2 - Select Options'!$D$29</f>
        <v>0</v>
      </c>
      <c r="K6" s="53">
        <f>E6</f>
        <v>0</v>
      </c>
      <c r="L6" s="211" t="str">
        <f>IF(K6=0,"",J6/K6)</f>
        <v/>
      </c>
      <c r="Q6" s="3" t="s">
        <v>1</v>
      </c>
    </row>
    <row r="7" spans="1:17" ht="41.25" customHeight="1" x14ac:dyDescent="0.2">
      <c r="B7" s="22" t="s">
        <v>367</v>
      </c>
      <c r="C7" s="212">
        <f>C6+1</f>
        <v>2</v>
      </c>
      <c r="D7" s="204">
        <f>'Summary 2 - Top Level'!G18</f>
        <v>0</v>
      </c>
      <c r="E7" s="53">
        <f ca="1">'Summary 2 - Top Level'!H18</f>
        <v>0</v>
      </c>
      <c r="F7" s="211" t="str">
        <f ca="1">IF(E7=0,"",D7/E7)</f>
        <v/>
      </c>
      <c r="G7" s="204">
        <f>D7+'Calc 2 - Select Options'!$D$28</f>
        <v>0</v>
      </c>
      <c r="H7" s="53">
        <f ca="1">'Summary 2 - Top Level'!E18</f>
        <v>0</v>
      </c>
      <c r="I7" s="211" t="str">
        <f ca="1">IF(H7=0,"",G7/H7)</f>
        <v/>
      </c>
      <c r="J7" s="204">
        <f>D7+'Calc 2 - Select Options'!$D$29</f>
        <v>0</v>
      </c>
      <c r="K7" s="53">
        <f ca="1">E7</f>
        <v>0</v>
      </c>
      <c r="L7" s="211" t="str">
        <f ca="1">IF(K7=0,"",J7/K7)</f>
        <v/>
      </c>
      <c r="Q7" s="3" t="s">
        <v>1</v>
      </c>
    </row>
    <row r="8" spans="1:17" ht="41.25" customHeight="1" x14ac:dyDescent="0.2">
      <c r="B8" s="22" t="s">
        <v>368</v>
      </c>
      <c r="C8" s="212">
        <f>C7+1</f>
        <v>3</v>
      </c>
      <c r="D8" s="204">
        <f>'Summary 2 - Top Level'!G19</f>
        <v>0</v>
      </c>
      <c r="E8" s="53">
        <f ca="1">'Summary 2 - Top Level'!H19</f>
        <v>0</v>
      </c>
      <c r="F8" s="211" t="str">
        <f ca="1">IF(E8=0,"",D8/E8)</f>
        <v/>
      </c>
      <c r="G8" s="204">
        <f>D8+'Calc 2 - Select Options'!$D$28</f>
        <v>0</v>
      </c>
      <c r="H8" s="53">
        <f ca="1">'Summary 2 - Top Level'!E19</f>
        <v>0</v>
      </c>
      <c r="I8" s="211" t="str">
        <f ca="1">IF(H8=0,"",G8/H8)</f>
        <v/>
      </c>
      <c r="J8" s="204">
        <f>D8+'Calc 2 - Select Options'!$D$29</f>
        <v>0</v>
      </c>
      <c r="K8" s="53">
        <f ca="1">E8</f>
        <v>0</v>
      </c>
      <c r="L8" s="211" t="str">
        <f ca="1">IF(K8=0,"",J8/K8)</f>
        <v/>
      </c>
      <c r="Q8" s="3" t="s">
        <v>1</v>
      </c>
    </row>
    <row r="9" spans="1:17" ht="41.25" customHeight="1" x14ac:dyDescent="0.2">
      <c r="B9" s="22" t="s">
        <v>369</v>
      </c>
      <c r="C9" s="212">
        <f>C8+1</f>
        <v>4</v>
      </c>
      <c r="D9" s="204">
        <f>'Summary 2 - Top Level'!G20</f>
        <v>0</v>
      </c>
      <c r="E9" s="53">
        <f ca="1">'Summary 2 - Top Level'!H20</f>
        <v>0</v>
      </c>
      <c r="F9" s="211" t="str">
        <f ca="1">IF(E9=0,"",D9/E9)</f>
        <v/>
      </c>
      <c r="G9" s="204">
        <f>D9+'Calc 2 - Select Options'!$D$28</f>
        <v>0</v>
      </c>
      <c r="H9" s="53">
        <f ca="1">'Summary 2 - Top Level'!E20</f>
        <v>0</v>
      </c>
      <c r="I9" s="211" t="str">
        <f ca="1">IF(H9=0,"",G9/H9)</f>
        <v/>
      </c>
      <c r="J9" s="204">
        <f>D9+'Calc 2 - Select Options'!$D$29</f>
        <v>0</v>
      </c>
      <c r="K9" s="53">
        <f ca="1">E9</f>
        <v>0</v>
      </c>
      <c r="L9" s="211" t="str">
        <f ca="1">IF(K9=0,"",J9/K9)</f>
        <v/>
      </c>
      <c r="Q9" s="3" t="s">
        <v>1</v>
      </c>
    </row>
    <row r="10" spans="1:17" ht="41.25" customHeight="1" x14ac:dyDescent="0.2">
      <c r="B10" s="22" t="s">
        <v>370</v>
      </c>
      <c r="C10" s="213">
        <f>C9+1</f>
        <v>5</v>
      </c>
      <c r="D10" s="109">
        <f>'Summary 2 - Top Level'!G21</f>
        <v>0</v>
      </c>
      <c r="E10" s="57">
        <f ca="1">'Summary 2 - Top Level'!H21</f>
        <v>0</v>
      </c>
      <c r="F10" s="214" t="str">
        <f ca="1">IF(E10=0,"",D10/E10)</f>
        <v/>
      </c>
      <c r="G10" s="109">
        <f>D10+'Calc 2 - Select Options'!$D$28</f>
        <v>0</v>
      </c>
      <c r="H10" s="57">
        <f ca="1">'Summary 2 - Top Level'!E21</f>
        <v>0</v>
      </c>
      <c r="I10" s="214" t="str">
        <f ca="1">IF(H10=0,"",G10/H10)</f>
        <v/>
      </c>
      <c r="J10" s="109">
        <f>D10+'Calc 2 - Select Options'!$D$29</f>
        <v>0</v>
      </c>
      <c r="K10" s="57">
        <f ca="1">E10</f>
        <v>0</v>
      </c>
      <c r="L10" s="214" t="str">
        <f ca="1">IF(K10=0,"",J10/K10)</f>
        <v/>
      </c>
      <c r="Q10" s="3" t="s">
        <v>1</v>
      </c>
    </row>
    <row r="11" spans="1:17" ht="41.25" customHeight="1" x14ac:dyDescent="0.2">
      <c r="Q11" s="3" t="s">
        <v>1</v>
      </c>
    </row>
    <row r="12" spans="1:17" ht="41.25" customHeight="1" x14ac:dyDescent="0.2">
      <c r="B12" s="323" t="s">
        <v>417</v>
      </c>
      <c r="C12" s="349"/>
      <c r="D12" s="138" t="s">
        <v>418</v>
      </c>
      <c r="Q12" s="3" t="s">
        <v>1</v>
      </c>
    </row>
    <row r="13" spans="1:17" x14ac:dyDescent="0.2">
      <c r="B13" s="98" t="s">
        <v>419</v>
      </c>
      <c r="C13" s="215" t="s">
        <v>420</v>
      </c>
      <c r="D13" s="22" t="s">
        <v>421</v>
      </c>
      <c r="Q13" s="3" t="s">
        <v>1</v>
      </c>
    </row>
    <row r="14" spans="1:17" ht="41.25" customHeight="1" x14ac:dyDescent="0.2">
      <c r="A14" s="18" t="str">
        <f>B$14&amp;C14</f>
        <v>Senior Debt Options0</v>
      </c>
      <c r="B14" s="352" t="s">
        <v>361</v>
      </c>
      <c r="C14" s="31">
        <f>'Calc 2 - Select Options'!C47</f>
        <v>0</v>
      </c>
      <c r="D14" s="178" t="e">
        <f ca="1">VLOOKUP(A14,'Calc 2 - Select Options'!$A$46:$D$59,4,FALSE)</f>
        <v>#DIV/0!</v>
      </c>
      <c r="Q14" s="3" t="s">
        <v>1</v>
      </c>
    </row>
    <row r="15" spans="1:17" ht="41.25" customHeight="1" x14ac:dyDescent="0.2">
      <c r="A15" s="18" t="str">
        <f t="shared" ref="A15:A18" si="1">B$14&amp;C15</f>
        <v>Senior Debt Options0.2</v>
      </c>
      <c r="B15" s="353"/>
      <c r="C15" s="31">
        <f>'Calc 2 - Select Options'!C48</f>
        <v>0.2</v>
      </c>
      <c r="D15" s="178" t="e">
        <f ca="1">VLOOKUP(A15,'Calc 2 - Select Options'!$A$46:$D$59,4,FALSE)</f>
        <v>#DIV/0!</v>
      </c>
      <c r="Q15" s="3" t="s">
        <v>1</v>
      </c>
    </row>
    <row r="16" spans="1:17" ht="41.25" customHeight="1" x14ac:dyDescent="0.2">
      <c r="A16" s="18" t="str">
        <f t="shared" si="1"/>
        <v>Senior Debt Options0.3</v>
      </c>
      <c r="B16" s="353"/>
      <c r="C16" s="31">
        <f>'Calc 2 - Select Options'!C49</f>
        <v>0.3</v>
      </c>
      <c r="D16" s="178" t="e">
        <f ca="1">VLOOKUP(A16,'Calc 2 - Select Options'!$A$46:$D$59,4,FALSE)</f>
        <v>#DIV/0!</v>
      </c>
      <c r="Q16" s="3" t="s">
        <v>1</v>
      </c>
    </row>
    <row r="17" spans="1:21" ht="41.25" customHeight="1" x14ac:dyDescent="0.2">
      <c r="A17" s="18" t="str">
        <f t="shared" si="1"/>
        <v>Senior Debt Options0.5</v>
      </c>
      <c r="B17" s="353"/>
      <c r="C17" s="31">
        <f>'Calc 2 - Select Options'!C50</f>
        <v>0.5</v>
      </c>
      <c r="D17" s="178" t="e">
        <f ca="1">VLOOKUP(A17,'Calc 2 - Select Options'!$A$46:$D$59,4,FALSE)</f>
        <v>#DIV/0!</v>
      </c>
      <c r="Q17" s="3" t="s">
        <v>1</v>
      </c>
    </row>
    <row r="18" spans="1:21" ht="41.25" customHeight="1" x14ac:dyDescent="0.2">
      <c r="A18" s="18" t="str">
        <f t="shared" si="1"/>
        <v>Senior Debt Options1</v>
      </c>
      <c r="B18" s="368"/>
      <c r="C18" s="31">
        <f>'Calc 2 - Select Options'!C51</f>
        <v>1</v>
      </c>
      <c r="D18" s="178" t="e">
        <f ca="1">VLOOKUP(A18,'Calc 2 - Select Options'!$A$46:$D$59,4,FALSE)</f>
        <v>#DIV/0!</v>
      </c>
      <c r="Q18" s="3" t="s">
        <v>1</v>
      </c>
    </row>
    <row r="19" spans="1:21" ht="41.25" customHeight="1" x14ac:dyDescent="0.2">
      <c r="A19" s="18" t="str">
        <f>B$19&amp;C19</f>
        <v>Hybrid Debt Options0</v>
      </c>
      <c r="B19" s="352" t="s">
        <v>362</v>
      </c>
      <c r="C19" s="31">
        <f>'Calc 2 - Select Options'!C52</f>
        <v>0</v>
      </c>
      <c r="D19" s="178" t="e">
        <f ca="1">VLOOKUP(A19,'Calc 2 - Select Options'!$A$46:$D$59,4,FALSE)</f>
        <v>#DIV/0!</v>
      </c>
      <c r="Q19" s="3" t="s">
        <v>1</v>
      </c>
    </row>
    <row r="20" spans="1:21" ht="41.25" customHeight="1" x14ac:dyDescent="0.2">
      <c r="A20" s="18" t="str">
        <f t="shared" ref="A20:A22" si="2">B$19&amp;C20</f>
        <v>Hybrid Debt Options0.1</v>
      </c>
      <c r="B20" s="353"/>
      <c r="C20" s="31">
        <f>'Calc 2 - Select Options'!C53</f>
        <v>0.1</v>
      </c>
      <c r="D20" s="178" t="e">
        <f ca="1">VLOOKUP(A20,'Calc 2 - Select Options'!$A$46:$D$59,4,FALSE)</f>
        <v>#DIV/0!</v>
      </c>
      <c r="Q20" s="3" t="s">
        <v>1</v>
      </c>
    </row>
    <row r="21" spans="1:21" ht="41.25" customHeight="1" x14ac:dyDescent="0.2">
      <c r="A21" s="18" t="str">
        <f t="shared" si="2"/>
        <v>Hybrid Debt Options0.15</v>
      </c>
      <c r="B21" s="353"/>
      <c r="C21" s="31">
        <f>'Calc 2 - Select Options'!C54</f>
        <v>0.15</v>
      </c>
      <c r="D21" s="178" t="e">
        <f ca="1">VLOOKUP(A21,'Calc 2 - Select Options'!$A$46:$D$59,4,FALSE)</f>
        <v>#DIV/0!</v>
      </c>
      <c r="Q21" s="3" t="s">
        <v>1</v>
      </c>
    </row>
    <row r="22" spans="1:21" ht="41.25" customHeight="1" x14ac:dyDescent="0.2">
      <c r="A22" s="18" t="str">
        <f t="shared" si="2"/>
        <v>Hybrid Debt Options1</v>
      </c>
      <c r="B22" s="368"/>
      <c r="C22" s="31">
        <f>'Calc 2 - Select Options'!C55</f>
        <v>1</v>
      </c>
      <c r="D22" s="178" t="e">
        <f ca="1">VLOOKUP(A22,'Calc 2 - Select Options'!$A$46:$D$59,4,FALSE)</f>
        <v>#DIV/0!</v>
      </c>
      <c r="Q22" s="3" t="s">
        <v>1</v>
      </c>
    </row>
    <row r="23" spans="1:21" ht="42.75" customHeight="1" x14ac:dyDescent="0.2">
      <c r="A23" s="18" t="str">
        <f>B$23&amp;C23</f>
        <v>Other Subordinated Debt0</v>
      </c>
      <c r="B23" s="352" t="s">
        <v>201</v>
      </c>
      <c r="C23" s="31">
        <f>'Calc 2 - Select Options'!C56</f>
        <v>0</v>
      </c>
      <c r="D23" s="178" t="e">
        <f ca="1">VLOOKUP(A23,'Calc 2 - Select Options'!$A$46:$D$59,4,FALSE)</f>
        <v>#DIV/0!</v>
      </c>
      <c r="Q23" s="3" t="s">
        <v>1</v>
      </c>
    </row>
    <row r="24" spans="1:21" ht="42.75" customHeight="1" x14ac:dyDescent="0.25">
      <c r="A24" s="18" t="str">
        <f t="shared" ref="A24:A26" si="3">B$23&amp;C24</f>
        <v>Other Subordinated Debt0.1</v>
      </c>
      <c r="B24" s="353"/>
      <c r="C24" s="31">
        <f>'Calc 2 - Select Options'!C57</f>
        <v>0.1</v>
      </c>
      <c r="D24" s="178" t="e">
        <f ca="1">VLOOKUP(A24,'Calc 2 - Select Options'!$A$46:$D$59,4,FALSE)</f>
        <v>#DIV/0!</v>
      </c>
      <c r="Q24" s="3" t="s">
        <v>1</v>
      </c>
      <c r="U24"/>
    </row>
    <row r="25" spans="1:21" ht="42.75" customHeight="1" x14ac:dyDescent="0.25">
      <c r="A25" s="18" t="str">
        <f t="shared" si="3"/>
        <v>Other Subordinated Debt0.15</v>
      </c>
      <c r="B25" s="353"/>
      <c r="C25" s="31">
        <f>'Calc 2 - Select Options'!C58</f>
        <v>0.15</v>
      </c>
      <c r="D25" s="178" t="e">
        <f ca="1">VLOOKUP(A25,'Calc 2 - Select Options'!$A$46:$D$59,4,FALSE)</f>
        <v>#DIV/0!</v>
      </c>
      <c r="Q25" s="3" t="s">
        <v>1</v>
      </c>
      <c r="U25"/>
    </row>
    <row r="26" spans="1:21" ht="42.75" customHeight="1" x14ac:dyDescent="0.25">
      <c r="A26" s="18" t="str">
        <f t="shared" si="3"/>
        <v>Other Subordinated Debt1</v>
      </c>
      <c r="B26" s="368"/>
      <c r="C26" s="31">
        <f>'Calc 2 - Select Options'!C59</f>
        <v>1</v>
      </c>
      <c r="D26" s="178" t="e">
        <f ca="1">VLOOKUP(A26,'Calc 2 - Select Options'!$A$46:$D$59,4,FALSE)</f>
        <v>#DIV/0!</v>
      </c>
      <c r="Q26" s="3" t="s">
        <v>1</v>
      </c>
      <c r="U26"/>
    </row>
    <row r="27" spans="1:21" ht="42.75" customHeight="1" x14ac:dyDescent="0.25">
      <c r="Q27" s="3" t="s">
        <v>1</v>
      </c>
      <c r="U27"/>
    </row>
    <row r="28" spans="1:21" ht="15" x14ac:dyDescent="0.25">
      <c r="A28" s="208" t="s">
        <v>410</v>
      </c>
      <c r="B28" s="3" t="s">
        <v>1</v>
      </c>
      <c r="C28" s="3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3" t="s">
        <v>1</v>
      </c>
      <c r="Q28" s="3" t="s">
        <v>1</v>
      </c>
      <c r="U28"/>
    </row>
    <row r="29" spans="1:21" ht="15" x14ac:dyDescent="0.25">
      <c r="U29"/>
    </row>
    <row r="30" spans="1:21" ht="15" x14ac:dyDescent="0.25">
      <c r="U30"/>
    </row>
    <row r="31" spans="1:21" ht="15" x14ac:dyDescent="0.25">
      <c r="U31"/>
    </row>
    <row r="32" spans="1:21" ht="15" x14ac:dyDescent="0.25">
      <c r="U32"/>
    </row>
    <row r="33" spans="21:21" ht="12.75" customHeight="1" x14ac:dyDescent="0.25">
      <c r="U33"/>
    </row>
    <row r="34" spans="21:21" ht="12.75" customHeight="1" x14ac:dyDescent="0.25">
      <c r="U34"/>
    </row>
    <row r="35" spans="21:21" ht="15" x14ac:dyDescent="0.25">
      <c r="U35"/>
    </row>
    <row r="36" spans="21:21" ht="15" x14ac:dyDescent="0.25">
      <c r="U36"/>
    </row>
    <row r="37" spans="21:21" ht="15" x14ac:dyDescent="0.25">
      <c r="U37"/>
    </row>
    <row r="38" spans="21:21" ht="15" x14ac:dyDescent="0.25">
      <c r="U38"/>
    </row>
    <row r="39" spans="21:21" ht="15" x14ac:dyDescent="0.25">
      <c r="U39"/>
    </row>
    <row r="40" spans="21:21" ht="15" x14ac:dyDescent="0.25">
      <c r="U40"/>
    </row>
    <row r="41" spans="21:21" ht="15" x14ac:dyDescent="0.25">
      <c r="U41"/>
    </row>
    <row r="42" spans="21:21" ht="15" x14ac:dyDescent="0.25">
      <c r="U42"/>
    </row>
    <row r="43" spans="21:21" ht="15" x14ac:dyDescent="0.25">
      <c r="U43"/>
    </row>
    <row r="44" spans="21:21" ht="15" x14ac:dyDescent="0.25">
      <c r="U44"/>
    </row>
    <row r="45" spans="21:21" ht="15" x14ac:dyDescent="0.25">
      <c r="U45"/>
    </row>
    <row r="46" spans="21:21" ht="15" x14ac:dyDescent="0.25">
      <c r="U46"/>
    </row>
  </sheetData>
  <sheetProtection formatCells="0" formatColumns="0" formatRows="0"/>
  <mergeCells count="8">
    <mergeCell ref="J3:L3"/>
    <mergeCell ref="B12:C12"/>
    <mergeCell ref="B14:B18"/>
    <mergeCell ref="B19:B22"/>
    <mergeCell ref="B23:B26"/>
    <mergeCell ref="B3:C3"/>
    <mergeCell ref="D3:F3"/>
    <mergeCell ref="G3:I3"/>
  </mergeCells>
  <pageMargins left="0.7" right="0.7" top="0.75" bottom="0.75" header="0.3" footer="0.3"/>
  <pageSetup paperSize="5" scale="2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rgb="FF92D050"/>
    <pageSetUpPr fitToPage="1"/>
  </sheetPr>
  <dimension ref="A1:K295"/>
  <sheetViews>
    <sheetView zoomScale="60" zoomScaleNormal="60" workbookViewId="0">
      <pane xSplit="1" ySplit="9" topLeftCell="B10" activePane="bottomRight" state="frozen"/>
      <selection activeCell="G42" sqref="G42"/>
      <selection pane="topRight" activeCell="G42" sqref="G42"/>
      <selection pane="bottomLeft" activeCell="G42" sqref="G42"/>
      <selection pane="bottomRight" activeCell="D19" sqref="D19"/>
    </sheetView>
  </sheetViews>
  <sheetFormatPr defaultRowHeight="15" x14ac:dyDescent="0.25"/>
  <cols>
    <col min="1" max="1" width="42.7109375" style="240" customWidth="1"/>
    <col min="2" max="2" width="39.5703125" style="240" customWidth="1"/>
    <col min="3" max="3" width="23" style="240" customWidth="1"/>
    <col min="4" max="4" width="42.5703125" style="239" customWidth="1"/>
    <col min="5" max="5" width="47.28515625" style="238" customWidth="1"/>
    <col min="6" max="6" width="24.140625" customWidth="1"/>
    <col min="7" max="7" width="38.7109375" style="235" customWidth="1"/>
    <col min="8" max="8" width="18.28515625" style="235" customWidth="1"/>
    <col min="9" max="9" width="32.7109375" style="235" customWidth="1"/>
    <col min="10" max="10" width="20.85546875" bestFit="1" customWidth="1"/>
    <col min="11" max="11" width="8.7109375" style="235" bestFit="1" customWidth="1"/>
    <col min="12" max="15" width="8" bestFit="1" customWidth="1"/>
    <col min="16" max="16" width="7.5703125" bestFit="1" customWidth="1"/>
    <col min="17" max="17" width="8.7109375" bestFit="1" customWidth="1"/>
    <col min="18" max="20" width="5" customWidth="1"/>
    <col min="21" max="21" width="6" customWidth="1"/>
    <col min="22" max="23" width="12" bestFit="1" customWidth="1"/>
    <col min="24" max="24" width="8" customWidth="1"/>
    <col min="25" max="25" width="6" customWidth="1"/>
    <col min="26" max="27" width="9" customWidth="1"/>
    <col min="28" max="28" width="8" customWidth="1"/>
    <col min="29" max="31" width="6" customWidth="1"/>
    <col min="32" max="33" width="8" customWidth="1"/>
    <col min="34" max="35" width="6" customWidth="1"/>
    <col min="36" max="36" width="8" customWidth="1"/>
    <col min="37" max="38" width="6" customWidth="1"/>
    <col min="39" max="39" width="9" customWidth="1"/>
    <col min="40" max="41" width="7" customWidth="1"/>
    <col min="42" max="44" width="9" customWidth="1"/>
    <col min="45" max="45" width="7" customWidth="1"/>
    <col min="46" max="46" width="9" customWidth="1"/>
    <col min="47" max="48" width="7" customWidth="1"/>
    <col min="49" max="49" width="10" bestFit="1" customWidth="1"/>
    <col min="50" max="50" width="9" customWidth="1"/>
    <col min="51" max="51" width="7" customWidth="1"/>
    <col min="52" max="52" width="11" bestFit="1" customWidth="1"/>
    <col min="53" max="53" width="10" bestFit="1" customWidth="1"/>
    <col min="54" max="54" width="12.7109375" bestFit="1" customWidth="1"/>
  </cols>
  <sheetData>
    <row r="1" spans="1:11" x14ac:dyDescent="0.25">
      <c r="F1" s="239"/>
      <c r="G1" s="239"/>
      <c r="H1" s="239"/>
      <c r="I1" s="239"/>
    </row>
    <row r="2" spans="1:11" x14ac:dyDescent="0.25">
      <c r="A2" s="248" t="s">
        <v>745</v>
      </c>
      <c r="F2" s="239"/>
      <c r="G2" s="239"/>
      <c r="H2" s="239"/>
      <c r="I2" s="239"/>
    </row>
    <row r="3" spans="1:11" x14ac:dyDescent="0.25">
      <c r="A3" t="s">
        <v>733</v>
      </c>
      <c r="F3" s="239"/>
      <c r="G3" s="239"/>
      <c r="H3" s="239"/>
      <c r="I3" s="239"/>
    </row>
    <row r="4" spans="1:11" x14ac:dyDescent="0.25">
      <c r="F4" s="239"/>
      <c r="G4" s="239"/>
      <c r="H4" s="239"/>
      <c r="I4" s="239"/>
    </row>
    <row r="7" spans="1:11" hidden="1" x14ac:dyDescent="0.25">
      <c r="A7" s="258" t="s">
        <v>732</v>
      </c>
      <c r="B7" t="s">
        <v>731</v>
      </c>
      <c r="C7" s="247"/>
      <c r="D7" s="246"/>
      <c r="E7" s="245"/>
    </row>
    <row r="8" spans="1:11" ht="53.25" customHeight="1" x14ac:dyDescent="0.25">
      <c r="F8" s="239"/>
      <c r="G8" s="239"/>
      <c r="H8" s="239"/>
      <c r="I8" s="239"/>
      <c r="J8" s="239"/>
    </row>
    <row r="9" spans="1:11" ht="121.5" customHeight="1" x14ac:dyDescent="0.25">
      <c r="A9" s="263" t="s">
        <v>730</v>
      </c>
      <c r="B9" s="263" t="s">
        <v>729</v>
      </c>
      <c r="C9" s="259" t="s">
        <v>728</v>
      </c>
      <c r="D9" s="259" t="s">
        <v>727</v>
      </c>
      <c r="E9" s="260" t="s">
        <v>726</v>
      </c>
      <c r="F9" s="261" t="s">
        <v>774</v>
      </c>
      <c r="G9" s="261" t="s">
        <v>775</v>
      </c>
      <c r="H9" s="261" t="s">
        <v>725</v>
      </c>
      <c r="I9" s="262" t="s">
        <v>776</v>
      </c>
      <c r="K9"/>
    </row>
    <row r="10" spans="1:11" x14ac:dyDescent="0.25">
      <c r="A10" s="235" t="s">
        <v>432</v>
      </c>
      <c r="B10" s="235" t="s">
        <v>724</v>
      </c>
      <c r="C10" s="244" t="s">
        <v>723</v>
      </c>
      <c r="D10" s="235" t="s">
        <v>723</v>
      </c>
      <c r="E10" s="240">
        <v>4874540.04</v>
      </c>
      <c r="F10" s="240"/>
      <c r="G10" s="240">
        <v>526662.06666666653</v>
      </c>
      <c r="H10" s="243"/>
      <c r="I10" s="243">
        <v>9.2555366116488891</v>
      </c>
      <c r="K10"/>
    </row>
    <row r="11" spans="1:11" x14ac:dyDescent="0.25">
      <c r="A11" s="235" t="s">
        <v>432</v>
      </c>
      <c r="B11" s="235" t="s">
        <v>724</v>
      </c>
      <c r="C11" s="244" t="s">
        <v>126</v>
      </c>
      <c r="D11" s="235" t="s">
        <v>771</v>
      </c>
      <c r="E11" s="240">
        <v>2677879.3199999998</v>
      </c>
      <c r="F11" s="240"/>
      <c r="G11" s="240">
        <v>265646.46666666662</v>
      </c>
      <c r="H11" s="243"/>
      <c r="I11" s="243">
        <v>10.080613356548819</v>
      </c>
      <c r="K11"/>
    </row>
    <row r="12" spans="1:11" x14ac:dyDescent="0.25">
      <c r="A12" s="235" t="s">
        <v>432</v>
      </c>
      <c r="B12" s="235" t="s">
        <v>724</v>
      </c>
      <c r="C12" s="244" t="s">
        <v>118</v>
      </c>
      <c r="D12" s="235" t="s">
        <v>771</v>
      </c>
      <c r="E12" s="240">
        <v>1774156.76</v>
      </c>
      <c r="F12" s="240"/>
      <c r="G12" s="240">
        <v>204907.66666666669</v>
      </c>
      <c r="H12" s="243"/>
      <c r="I12" s="243">
        <v>8.6583229844987084</v>
      </c>
      <c r="K12"/>
    </row>
    <row r="13" spans="1:11" x14ac:dyDescent="0.25">
      <c r="A13" s="235" t="s">
        <v>432</v>
      </c>
      <c r="B13" s="235" t="s">
        <v>724</v>
      </c>
      <c r="C13" s="244" t="s">
        <v>113</v>
      </c>
      <c r="D13" s="235" t="s">
        <v>771</v>
      </c>
      <c r="E13" s="240">
        <v>422503.96</v>
      </c>
      <c r="F13" s="240"/>
      <c r="G13" s="240">
        <v>56107.933333333334</v>
      </c>
      <c r="H13" s="243"/>
      <c r="I13" s="243">
        <v>7.5302000073667541</v>
      </c>
      <c r="K13"/>
    </row>
    <row r="14" spans="1:11" x14ac:dyDescent="0.25">
      <c r="A14" s="235"/>
      <c r="B14" s="235"/>
      <c r="C14" s="235"/>
      <c r="D14" s="235"/>
      <c r="E14" s="240"/>
      <c r="F14" s="240"/>
      <c r="G14" s="240"/>
      <c r="H14" s="243"/>
      <c r="I14" s="243"/>
      <c r="K14"/>
    </row>
    <row r="15" spans="1:11" x14ac:dyDescent="0.25">
      <c r="A15" s="235" t="s">
        <v>432</v>
      </c>
      <c r="B15" s="235" t="s">
        <v>129</v>
      </c>
      <c r="C15" s="244" t="s">
        <v>126</v>
      </c>
      <c r="D15" s="235" t="s">
        <v>748</v>
      </c>
      <c r="E15" s="240">
        <v>1112871.32</v>
      </c>
      <c r="F15" s="240"/>
      <c r="G15" s="240">
        <v>74281.133333333331</v>
      </c>
      <c r="H15" s="243"/>
      <c r="I15" s="243">
        <v>14.981883959767265</v>
      </c>
      <c r="K15"/>
    </row>
    <row r="16" spans="1:11" x14ac:dyDescent="0.25">
      <c r="A16" s="235" t="s">
        <v>432</v>
      </c>
      <c r="B16" s="235" t="s">
        <v>129</v>
      </c>
      <c r="C16" s="244" t="s">
        <v>126</v>
      </c>
      <c r="D16" s="235" t="s">
        <v>749</v>
      </c>
      <c r="E16" s="240">
        <v>1565008</v>
      </c>
      <c r="F16" s="240"/>
      <c r="G16" s="240">
        <v>191365.33333333331</v>
      </c>
      <c r="H16" s="243"/>
      <c r="I16" s="243">
        <v>8.178116551935565</v>
      </c>
      <c r="K16"/>
    </row>
    <row r="17" spans="1:11" x14ac:dyDescent="0.25">
      <c r="A17" s="235" t="s">
        <v>432</v>
      </c>
      <c r="B17" s="235" t="s">
        <v>129</v>
      </c>
      <c r="C17" s="244" t="s">
        <v>118</v>
      </c>
      <c r="D17" s="235" t="s">
        <v>750</v>
      </c>
      <c r="E17" s="240">
        <v>1774156.76</v>
      </c>
      <c r="F17" s="240"/>
      <c r="G17" s="240">
        <v>204907.66666666666</v>
      </c>
      <c r="H17" s="243"/>
      <c r="I17" s="243">
        <v>8.6583229844987102</v>
      </c>
      <c r="K17"/>
    </row>
    <row r="18" spans="1:11" x14ac:dyDescent="0.25">
      <c r="A18" s="235" t="s">
        <v>432</v>
      </c>
      <c r="B18" s="235" t="s">
        <v>129</v>
      </c>
      <c r="C18" s="244" t="s">
        <v>113</v>
      </c>
      <c r="D18" s="235" t="s">
        <v>763</v>
      </c>
      <c r="E18" s="240">
        <v>422503.95999999996</v>
      </c>
      <c r="F18" s="240"/>
      <c r="G18" s="240">
        <v>56107.933333333334</v>
      </c>
      <c r="H18" s="243"/>
      <c r="I18" s="243">
        <v>7.5302000073667532</v>
      </c>
      <c r="K18"/>
    </row>
    <row r="19" spans="1:11" x14ac:dyDescent="0.25">
      <c r="A19" s="235"/>
      <c r="B19" s="235"/>
      <c r="C19" s="235"/>
      <c r="D19" s="235"/>
      <c r="E19" s="240"/>
      <c r="F19" s="240"/>
      <c r="G19" s="240"/>
      <c r="H19" s="243"/>
      <c r="I19" s="243"/>
      <c r="K19"/>
    </row>
    <row r="20" spans="1:11" x14ac:dyDescent="0.25">
      <c r="A20" s="235" t="s">
        <v>453</v>
      </c>
      <c r="B20" s="235" t="s">
        <v>724</v>
      </c>
      <c r="C20" s="244" t="s">
        <v>134</v>
      </c>
      <c r="D20" s="235" t="s">
        <v>771</v>
      </c>
      <c r="E20" s="240">
        <v>327468</v>
      </c>
      <c r="F20" s="240">
        <v>107340</v>
      </c>
      <c r="G20" s="240"/>
      <c r="H20" s="243">
        <v>3.0507546115148125</v>
      </c>
      <c r="I20" s="243"/>
      <c r="K20"/>
    </row>
    <row r="21" spans="1:11" x14ac:dyDescent="0.25">
      <c r="A21" s="235" t="s">
        <v>453</v>
      </c>
      <c r="B21" s="235" t="s">
        <v>724</v>
      </c>
      <c r="C21" s="244" t="s">
        <v>125</v>
      </c>
      <c r="D21" s="235" t="s">
        <v>771</v>
      </c>
      <c r="E21" s="240">
        <v>248253.99999999997</v>
      </c>
      <c r="F21" s="240">
        <v>66036.399999999994</v>
      </c>
      <c r="G21" s="240"/>
      <c r="H21" s="243">
        <v>3.7593509034411325</v>
      </c>
      <c r="I21" s="243"/>
      <c r="K21"/>
    </row>
    <row r="22" spans="1:11" x14ac:dyDescent="0.25">
      <c r="A22" s="235" t="s">
        <v>453</v>
      </c>
      <c r="B22" s="235" t="s">
        <v>724</v>
      </c>
      <c r="C22" s="244" t="s">
        <v>119</v>
      </c>
      <c r="D22" s="235" t="s">
        <v>771</v>
      </c>
      <c r="E22" s="240">
        <v>76159.599999999991</v>
      </c>
      <c r="F22" s="240">
        <v>26638</v>
      </c>
      <c r="G22" s="240"/>
      <c r="H22" s="243">
        <v>2.8590584878744649</v>
      </c>
      <c r="I22" s="243"/>
      <c r="K22"/>
    </row>
    <row r="23" spans="1:11" x14ac:dyDescent="0.25">
      <c r="A23" s="235" t="s">
        <v>453</v>
      </c>
      <c r="B23" s="235" t="s">
        <v>724</v>
      </c>
      <c r="C23" s="244" t="s">
        <v>138</v>
      </c>
      <c r="D23" s="235" t="s">
        <v>771</v>
      </c>
      <c r="E23" s="240">
        <v>26312</v>
      </c>
      <c r="F23" s="240">
        <v>9896</v>
      </c>
      <c r="G23" s="240"/>
      <c r="H23" s="243">
        <v>2.658852061438965</v>
      </c>
      <c r="I23" s="243"/>
      <c r="K23"/>
    </row>
    <row r="24" spans="1:11" x14ac:dyDescent="0.25">
      <c r="A24" s="235" t="s">
        <v>453</v>
      </c>
      <c r="B24" s="235" t="s">
        <v>724</v>
      </c>
      <c r="C24" s="244" t="s">
        <v>131</v>
      </c>
      <c r="D24" s="235" t="s">
        <v>771</v>
      </c>
      <c r="E24" s="240">
        <v>1147052.96</v>
      </c>
      <c r="F24" s="240">
        <v>238294.39999999999</v>
      </c>
      <c r="G24" s="240"/>
      <c r="H24" s="243">
        <v>4.813595955255348</v>
      </c>
      <c r="I24" s="243"/>
      <c r="K24"/>
    </row>
    <row r="25" spans="1:11" x14ac:dyDescent="0.25">
      <c r="A25" s="235"/>
      <c r="B25" s="235"/>
      <c r="C25" s="235"/>
      <c r="D25" s="235"/>
      <c r="E25" s="240"/>
      <c r="F25" s="240"/>
      <c r="G25" s="240"/>
      <c r="H25" s="243"/>
      <c r="I25" s="243"/>
      <c r="K25"/>
    </row>
    <row r="26" spans="1:11" x14ac:dyDescent="0.25">
      <c r="A26" s="235" t="s">
        <v>453</v>
      </c>
      <c r="B26" s="235" t="s">
        <v>129</v>
      </c>
      <c r="C26" s="244" t="s">
        <v>134</v>
      </c>
      <c r="D26" s="235" t="s">
        <v>752</v>
      </c>
      <c r="E26" s="240">
        <v>327468</v>
      </c>
      <c r="F26" s="240">
        <v>107340</v>
      </c>
      <c r="G26" s="240"/>
      <c r="H26" s="243">
        <v>3.0507546115148125</v>
      </c>
      <c r="I26" s="243"/>
      <c r="K26"/>
    </row>
    <row r="27" spans="1:11" x14ac:dyDescent="0.25">
      <c r="A27" s="235" t="s">
        <v>453</v>
      </c>
      <c r="B27" s="235" t="s">
        <v>129</v>
      </c>
      <c r="C27" s="244" t="s">
        <v>125</v>
      </c>
      <c r="D27" s="235" t="s">
        <v>754</v>
      </c>
      <c r="E27" s="240">
        <v>248253.99999999997</v>
      </c>
      <c r="F27" s="240">
        <v>66036.399999999994</v>
      </c>
      <c r="G27" s="240"/>
      <c r="H27" s="243">
        <v>3.7593509034411325</v>
      </c>
      <c r="I27" s="243"/>
      <c r="K27"/>
    </row>
    <row r="28" spans="1:11" x14ac:dyDescent="0.25">
      <c r="A28" s="235" t="s">
        <v>453</v>
      </c>
      <c r="B28" s="235" t="s">
        <v>129</v>
      </c>
      <c r="C28" s="244" t="s">
        <v>119</v>
      </c>
      <c r="D28" s="235" t="s">
        <v>753</v>
      </c>
      <c r="E28" s="240">
        <v>76159.599999999991</v>
      </c>
      <c r="F28" s="240">
        <v>26638</v>
      </c>
      <c r="G28" s="240"/>
      <c r="H28" s="243">
        <v>2.8590584878744649</v>
      </c>
      <c r="I28" s="243"/>
      <c r="K28"/>
    </row>
    <row r="29" spans="1:11" x14ac:dyDescent="0.25">
      <c r="A29" s="235" t="s">
        <v>453</v>
      </c>
      <c r="B29" s="235" t="s">
        <v>129</v>
      </c>
      <c r="C29" s="244" t="s">
        <v>138</v>
      </c>
      <c r="D29" s="235" t="s">
        <v>755</v>
      </c>
      <c r="E29" s="240">
        <v>26312</v>
      </c>
      <c r="F29" s="240">
        <v>9896</v>
      </c>
      <c r="G29" s="240"/>
      <c r="H29" s="243">
        <v>2.658852061438965</v>
      </c>
      <c r="I29" s="243"/>
      <c r="K29"/>
    </row>
    <row r="30" spans="1:11" x14ac:dyDescent="0.25">
      <c r="A30" s="235" t="s">
        <v>453</v>
      </c>
      <c r="B30" s="235" t="s">
        <v>129</v>
      </c>
      <c r="C30" s="244" t="s">
        <v>140</v>
      </c>
      <c r="D30" s="235" t="s">
        <v>756</v>
      </c>
      <c r="E30" s="240">
        <v>891364</v>
      </c>
      <c r="F30" s="240">
        <v>201796</v>
      </c>
      <c r="G30" s="240"/>
      <c r="H30" s="243">
        <v>4.4171539574619914</v>
      </c>
      <c r="I30" s="243"/>
      <c r="K30"/>
    </row>
    <row r="31" spans="1:11" x14ac:dyDescent="0.25">
      <c r="A31" s="235" t="s">
        <v>453</v>
      </c>
      <c r="B31" s="235" t="s">
        <v>129</v>
      </c>
      <c r="C31" s="244" t="s">
        <v>144</v>
      </c>
      <c r="D31" s="235" t="s">
        <v>760</v>
      </c>
      <c r="E31" s="240">
        <v>868</v>
      </c>
      <c r="F31" s="240">
        <v>196</v>
      </c>
      <c r="G31" s="240"/>
      <c r="H31" s="243">
        <v>4.4285714285714288</v>
      </c>
      <c r="I31" s="243"/>
      <c r="K31"/>
    </row>
    <row r="32" spans="1:11" x14ac:dyDescent="0.25">
      <c r="A32" s="235" t="s">
        <v>453</v>
      </c>
      <c r="B32" s="235" t="s">
        <v>129</v>
      </c>
      <c r="C32" s="244" t="s">
        <v>146</v>
      </c>
      <c r="D32" s="235" t="s">
        <v>761</v>
      </c>
      <c r="E32" s="240">
        <v>49060</v>
      </c>
      <c r="F32" s="240">
        <v>0</v>
      </c>
      <c r="G32" s="240"/>
      <c r="H32" s="243"/>
      <c r="I32" s="243"/>
      <c r="K32"/>
    </row>
    <row r="33" spans="1:11" x14ac:dyDescent="0.25">
      <c r="A33" s="235" t="s">
        <v>453</v>
      </c>
      <c r="B33" s="235" t="s">
        <v>129</v>
      </c>
      <c r="C33" s="244" t="s">
        <v>131</v>
      </c>
      <c r="D33" s="235" t="s">
        <v>757</v>
      </c>
      <c r="E33" s="240">
        <v>295689.56</v>
      </c>
      <c r="F33" s="240">
        <v>45395</v>
      </c>
      <c r="G33" s="240"/>
      <c r="H33" s="243">
        <v>6.513703271285384</v>
      </c>
      <c r="I33" s="243"/>
      <c r="K33"/>
    </row>
    <row r="34" spans="1:11" x14ac:dyDescent="0.25">
      <c r="A34" s="235" t="s">
        <v>453</v>
      </c>
      <c r="B34" s="235" t="s">
        <v>129</v>
      </c>
      <c r="C34" s="244" t="s">
        <v>131</v>
      </c>
      <c r="D34" s="235" t="s">
        <v>751</v>
      </c>
      <c r="E34" s="240">
        <v>851363.39999999991</v>
      </c>
      <c r="F34" s="240">
        <v>192899.4</v>
      </c>
      <c r="G34" s="240"/>
      <c r="H34" s="243">
        <v>4.4135098398439805</v>
      </c>
      <c r="I34" s="243"/>
      <c r="K34"/>
    </row>
    <row r="35" spans="1:11" x14ac:dyDescent="0.25">
      <c r="A35" s="235" t="s">
        <v>453</v>
      </c>
      <c r="B35" s="235" t="s">
        <v>129</v>
      </c>
      <c r="C35" s="244" t="s">
        <v>142</v>
      </c>
      <c r="D35" s="235" t="s">
        <v>759</v>
      </c>
      <c r="E35" s="240">
        <v>3940</v>
      </c>
      <c r="F35" s="240">
        <v>1060</v>
      </c>
      <c r="G35" s="240"/>
      <c r="H35" s="243">
        <v>3.7169811320754715</v>
      </c>
      <c r="I35" s="243"/>
      <c r="K35"/>
    </row>
    <row r="36" spans="1:11" x14ac:dyDescent="0.25">
      <c r="A36" s="235"/>
      <c r="B36" s="235"/>
      <c r="C36" s="235"/>
      <c r="D36" s="235"/>
      <c r="E36" s="240"/>
      <c r="F36" s="240"/>
      <c r="G36" s="240"/>
      <c r="H36" s="243"/>
      <c r="I36" s="243"/>
      <c r="K36"/>
    </row>
    <row r="37" spans="1:11" x14ac:dyDescent="0.25">
      <c r="A37" s="235" t="s">
        <v>509</v>
      </c>
      <c r="B37" s="235" t="s">
        <v>129</v>
      </c>
      <c r="C37" s="244" t="s">
        <v>104</v>
      </c>
      <c r="D37" s="235" t="s">
        <v>758</v>
      </c>
      <c r="E37" s="240">
        <v>2000</v>
      </c>
      <c r="F37" s="240">
        <v>0</v>
      </c>
      <c r="G37" s="240"/>
      <c r="H37" s="243"/>
      <c r="I37" s="243"/>
      <c r="K37"/>
    </row>
    <row r="38" spans="1:11" x14ac:dyDescent="0.25">
      <c r="A38" s="235"/>
      <c r="B38" s="235"/>
      <c r="C38" s="235"/>
      <c r="D38" s="235"/>
      <c r="E38" s="240"/>
      <c r="F38" s="240"/>
      <c r="G38" s="240"/>
      <c r="H38" s="243"/>
      <c r="I38" s="243"/>
      <c r="K38"/>
    </row>
    <row r="39" spans="1:11" x14ac:dyDescent="0.25">
      <c r="A39" s="235" t="s">
        <v>430</v>
      </c>
      <c r="B39" s="235" t="s">
        <v>99</v>
      </c>
      <c r="C39" s="244" t="s">
        <v>95</v>
      </c>
      <c r="D39" s="235" t="s">
        <v>96</v>
      </c>
      <c r="E39" s="240">
        <v>-52366</v>
      </c>
      <c r="F39" s="240">
        <v>0</v>
      </c>
      <c r="G39" s="240"/>
      <c r="H39" s="243"/>
      <c r="I39" s="243"/>
      <c r="K39"/>
    </row>
    <row r="40" spans="1:11" x14ac:dyDescent="0.25">
      <c r="A40" s="235"/>
      <c r="B40" s="235"/>
      <c r="C40" s="235"/>
      <c r="D40" s="235"/>
      <c r="E40" s="240"/>
      <c r="F40" s="240"/>
      <c r="G40" s="240"/>
      <c r="H40" s="243"/>
      <c r="I40" s="243"/>
      <c r="K40"/>
    </row>
    <row r="41" spans="1:11" x14ac:dyDescent="0.25">
      <c r="A41" s="235" t="s">
        <v>512</v>
      </c>
      <c r="B41" s="235" t="s">
        <v>129</v>
      </c>
      <c r="C41" s="244" t="s">
        <v>107</v>
      </c>
      <c r="D41" s="235" t="s">
        <v>762</v>
      </c>
      <c r="E41" s="240">
        <v>10000</v>
      </c>
      <c r="F41" s="240">
        <v>0</v>
      </c>
      <c r="G41" s="240"/>
      <c r="H41" s="243"/>
      <c r="I41" s="243"/>
      <c r="K41"/>
    </row>
    <row r="42" spans="1:11" x14ac:dyDescent="0.25">
      <c r="A42" s="235"/>
      <c r="B42" s="235"/>
      <c r="C42" s="235"/>
      <c r="D42" s="235"/>
      <c r="E42" s="240"/>
      <c r="F42" s="240"/>
      <c r="G42" s="240"/>
      <c r="H42" s="243"/>
      <c r="I42" s="243"/>
      <c r="K42"/>
    </row>
    <row r="43" spans="1:11" x14ac:dyDescent="0.25">
      <c r="A43" s="235" t="s">
        <v>500</v>
      </c>
      <c r="B43" s="235" t="s">
        <v>724</v>
      </c>
      <c r="C43" s="244" t="s">
        <v>723</v>
      </c>
      <c r="D43" s="235" t="s">
        <v>723</v>
      </c>
      <c r="E43" s="240">
        <v>223636</v>
      </c>
      <c r="F43" s="240">
        <v>63748</v>
      </c>
      <c r="G43" s="240"/>
      <c r="H43" s="243">
        <v>3.5081257451214154</v>
      </c>
      <c r="I43" s="243"/>
      <c r="K43"/>
    </row>
    <row r="44" spans="1:11" x14ac:dyDescent="0.25">
      <c r="A44" s="235"/>
      <c r="B44" s="235"/>
      <c r="C44" s="235"/>
      <c r="D44" s="235"/>
      <c r="E44" s="240"/>
      <c r="F44" s="240"/>
      <c r="G44" s="240"/>
      <c r="H44" s="243"/>
      <c r="I44" s="243"/>
      <c r="K44"/>
    </row>
    <row r="45" spans="1:11" x14ac:dyDescent="0.25">
      <c r="A45" s="235" t="s">
        <v>500</v>
      </c>
      <c r="B45" s="235" t="s">
        <v>129</v>
      </c>
      <c r="C45" s="244" t="s">
        <v>110</v>
      </c>
      <c r="D45" s="235" t="s">
        <v>764</v>
      </c>
      <c r="E45" s="240">
        <v>10000</v>
      </c>
      <c r="F45" s="240">
        <v>0</v>
      </c>
      <c r="G45" s="240"/>
      <c r="H45" s="243"/>
      <c r="I45" s="243"/>
      <c r="K45"/>
    </row>
    <row r="46" spans="1:11" x14ac:dyDescent="0.25">
      <c r="A46" s="235" t="s">
        <v>500</v>
      </c>
      <c r="B46" s="235" t="s">
        <v>129</v>
      </c>
      <c r="C46" s="244" t="s">
        <v>136</v>
      </c>
      <c r="D46" s="235" t="s">
        <v>499</v>
      </c>
      <c r="E46" s="240">
        <v>205636</v>
      </c>
      <c r="F46" s="240">
        <v>63748</v>
      </c>
      <c r="G46" s="240"/>
      <c r="H46" s="243">
        <v>3.225763945535546</v>
      </c>
      <c r="I46" s="243"/>
      <c r="K46"/>
    </row>
    <row r="47" spans="1:11" x14ac:dyDescent="0.25">
      <c r="A47" s="235" t="s">
        <v>500</v>
      </c>
      <c r="B47" s="235" t="s">
        <v>129</v>
      </c>
      <c r="C47" s="244" t="s">
        <v>109</v>
      </c>
      <c r="D47" s="235" t="s">
        <v>765</v>
      </c>
      <c r="E47" s="240">
        <v>8000</v>
      </c>
      <c r="F47" s="240">
        <v>0</v>
      </c>
      <c r="G47" s="240"/>
      <c r="H47" s="243"/>
      <c r="I47" s="243"/>
      <c r="K47"/>
    </row>
    <row r="48" spans="1:11" x14ac:dyDescent="0.25">
      <c r="A48" s="235"/>
      <c r="B48" s="235"/>
      <c r="C48" s="235"/>
      <c r="D48" s="235"/>
      <c r="E48" s="240"/>
      <c r="F48" s="240"/>
      <c r="G48" s="240"/>
      <c r="H48" s="243"/>
      <c r="I48" s="243"/>
      <c r="K48"/>
    </row>
    <row r="49" spans="1:11" x14ac:dyDescent="0.25">
      <c r="A49"/>
      <c r="B49"/>
      <c r="C49"/>
      <c r="D49"/>
      <c r="E49"/>
      <c r="G49"/>
      <c r="H49"/>
      <c r="I49"/>
      <c r="K49"/>
    </row>
    <row r="50" spans="1:11" x14ac:dyDescent="0.25">
      <c r="A50"/>
      <c r="B50"/>
      <c r="C50"/>
      <c r="D50"/>
      <c r="E50"/>
      <c r="G50"/>
      <c r="H50"/>
      <c r="I50"/>
      <c r="K50"/>
    </row>
    <row r="51" spans="1:11" x14ac:dyDescent="0.25">
      <c r="A51"/>
      <c r="B51"/>
      <c r="C51"/>
      <c r="D51"/>
      <c r="E51"/>
      <c r="G51"/>
      <c r="H51"/>
      <c r="I51"/>
      <c r="K51"/>
    </row>
    <row r="52" spans="1:11" x14ac:dyDescent="0.25">
      <c r="A52"/>
      <c r="B52"/>
      <c r="C52"/>
      <c r="D52"/>
      <c r="E52"/>
      <c r="G52"/>
      <c r="H52"/>
      <c r="I52"/>
      <c r="K52"/>
    </row>
    <row r="53" spans="1:11" x14ac:dyDescent="0.25">
      <c r="A53"/>
      <c r="B53"/>
      <c r="C53"/>
      <c r="D53"/>
      <c r="E53"/>
      <c r="G53"/>
      <c r="H53"/>
      <c r="I53"/>
      <c r="K53"/>
    </row>
    <row r="54" spans="1:11" x14ac:dyDescent="0.25">
      <c r="A54"/>
      <c r="B54"/>
      <c r="C54"/>
      <c r="D54"/>
      <c r="E54"/>
      <c r="G54"/>
      <c r="H54"/>
      <c r="I54"/>
      <c r="K54"/>
    </row>
    <row r="55" spans="1:11" x14ac:dyDescent="0.25">
      <c r="A55"/>
      <c r="B55"/>
      <c r="C55"/>
      <c r="D55"/>
      <c r="E55"/>
      <c r="G55"/>
      <c r="H55"/>
      <c r="I55"/>
      <c r="K55"/>
    </row>
    <row r="56" spans="1:11" x14ac:dyDescent="0.25">
      <c r="A56"/>
      <c r="B56"/>
      <c r="C56"/>
      <c r="D56"/>
      <c r="E56"/>
      <c r="G56"/>
      <c r="H56"/>
      <c r="I56"/>
      <c r="K56"/>
    </row>
    <row r="57" spans="1:11" x14ac:dyDescent="0.25">
      <c r="A57"/>
      <c r="B57"/>
      <c r="C57"/>
      <c r="D57"/>
      <c r="E57"/>
      <c r="G57"/>
      <c r="H57"/>
      <c r="I57"/>
      <c r="K57"/>
    </row>
    <row r="58" spans="1:11" x14ac:dyDescent="0.25">
      <c r="A58"/>
      <c r="B58"/>
      <c r="C58"/>
      <c r="D58"/>
      <c r="E58"/>
      <c r="G58"/>
      <c r="H58"/>
      <c r="I58"/>
      <c r="K58"/>
    </row>
    <row r="59" spans="1:11" x14ac:dyDescent="0.25">
      <c r="A59"/>
      <c r="B59"/>
      <c r="C59"/>
      <c r="D59"/>
      <c r="E59"/>
      <c r="G59"/>
      <c r="H59"/>
      <c r="I59"/>
      <c r="K59"/>
    </row>
    <row r="60" spans="1:11" x14ac:dyDescent="0.25">
      <c r="A60"/>
      <c r="B60"/>
      <c r="C60"/>
      <c r="D60"/>
      <c r="E60"/>
      <c r="G60"/>
      <c r="H60"/>
      <c r="I60"/>
      <c r="K60"/>
    </row>
    <row r="61" spans="1:11" x14ac:dyDescent="0.25">
      <c r="A61"/>
      <c r="B61"/>
      <c r="C61"/>
      <c r="D61"/>
      <c r="E61"/>
      <c r="G61"/>
      <c r="H61"/>
      <c r="I61"/>
      <c r="K61"/>
    </row>
    <row r="62" spans="1:11" x14ac:dyDescent="0.25">
      <c r="A62"/>
      <c r="B62"/>
      <c r="C62"/>
      <c r="D62"/>
      <c r="E62"/>
      <c r="G62"/>
      <c r="H62"/>
      <c r="I62"/>
      <c r="K62"/>
    </row>
    <row r="63" spans="1:11" x14ac:dyDescent="0.25">
      <c r="A63"/>
      <c r="B63"/>
      <c r="C63"/>
      <c r="D63"/>
      <c r="E63"/>
      <c r="G63"/>
      <c r="H63"/>
      <c r="I63"/>
      <c r="K63"/>
    </row>
    <row r="64" spans="1:11" x14ac:dyDescent="0.25">
      <c r="A64"/>
      <c r="B64"/>
      <c r="C64"/>
      <c r="D64"/>
      <c r="E64"/>
      <c r="G64"/>
      <c r="H64"/>
      <c r="I64"/>
      <c r="K64"/>
    </row>
    <row r="65" spans="1:11" x14ac:dyDescent="0.25">
      <c r="A65"/>
      <c r="B65"/>
      <c r="C65"/>
      <c r="D65"/>
      <c r="E65"/>
      <c r="G65"/>
      <c r="H65"/>
      <c r="I65"/>
      <c r="K65"/>
    </row>
    <row r="66" spans="1:11" x14ac:dyDescent="0.25">
      <c r="A66"/>
      <c r="B66"/>
      <c r="C66"/>
      <c r="D66"/>
      <c r="E66"/>
      <c r="G66"/>
      <c r="H66"/>
      <c r="I66"/>
      <c r="K66"/>
    </row>
    <row r="67" spans="1:11" x14ac:dyDescent="0.25">
      <c r="A67"/>
      <c r="B67"/>
      <c r="C67"/>
      <c r="D67"/>
      <c r="E67"/>
      <c r="G67"/>
      <c r="H67"/>
      <c r="I67"/>
      <c r="K67"/>
    </row>
    <row r="68" spans="1:11" x14ac:dyDescent="0.25">
      <c r="A68"/>
      <c r="B68"/>
      <c r="C68"/>
      <c r="D68"/>
      <c r="E68"/>
      <c r="G68"/>
      <c r="H68"/>
      <c r="I68"/>
      <c r="K68"/>
    </row>
    <row r="69" spans="1:11" x14ac:dyDescent="0.25">
      <c r="A69"/>
      <c r="B69"/>
      <c r="C69"/>
      <c r="D69"/>
      <c r="E69"/>
      <c r="G69"/>
      <c r="H69"/>
      <c r="I69"/>
      <c r="K69"/>
    </row>
    <row r="70" spans="1:11" x14ac:dyDescent="0.25">
      <c r="A70"/>
      <c r="B70"/>
      <c r="C70"/>
      <c r="D70"/>
      <c r="E70"/>
      <c r="G70"/>
      <c r="H70"/>
      <c r="I70"/>
      <c r="K70"/>
    </row>
    <row r="71" spans="1:11" x14ac:dyDescent="0.25">
      <c r="A71"/>
      <c r="B71"/>
      <c r="C71"/>
      <c r="D71"/>
      <c r="E71"/>
      <c r="G71"/>
      <c r="H71"/>
      <c r="I71"/>
      <c r="K71"/>
    </row>
    <row r="72" spans="1:11" x14ac:dyDescent="0.25">
      <c r="A72"/>
      <c r="B72"/>
      <c r="C72"/>
      <c r="D72"/>
      <c r="E72"/>
      <c r="G72"/>
      <c r="H72"/>
      <c r="I72"/>
      <c r="K72"/>
    </row>
    <row r="73" spans="1:11" x14ac:dyDescent="0.25">
      <c r="A73"/>
      <c r="B73"/>
      <c r="C73"/>
      <c r="D73"/>
      <c r="E73"/>
      <c r="G73"/>
      <c r="H73"/>
      <c r="I73"/>
      <c r="K73"/>
    </row>
    <row r="74" spans="1:11" x14ac:dyDescent="0.25">
      <c r="A74"/>
      <c r="B74"/>
      <c r="C74"/>
      <c r="D74"/>
      <c r="E74"/>
      <c r="G74"/>
      <c r="H74"/>
      <c r="I74"/>
      <c r="K74"/>
    </row>
    <row r="75" spans="1:11" x14ac:dyDescent="0.25">
      <c r="A75"/>
      <c r="B75"/>
      <c r="C75"/>
      <c r="D75"/>
      <c r="E75"/>
      <c r="G75"/>
      <c r="H75"/>
      <c r="I75"/>
      <c r="K75"/>
    </row>
    <row r="76" spans="1:11" x14ac:dyDescent="0.25">
      <c r="A76"/>
      <c r="B76"/>
      <c r="C76"/>
      <c r="D76"/>
      <c r="E76"/>
      <c r="G76"/>
      <c r="H76"/>
      <c r="I76"/>
      <c r="K76"/>
    </row>
    <row r="77" spans="1:11" x14ac:dyDescent="0.25">
      <c r="A77"/>
      <c r="B77"/>
      <c r="C77"/>
      <c r="D77"/>
      <c r="E77"/>
      <c r="G77"/>
      <c r="H77"/>
      <c r="I77"/>
      <c r="K77"/>
    </row>
    <row r="78" spans="1:11" x14ac:dyDescent="0.25">
      <c r="A78"/>
      <c r="B78"/>
      <c r="C78"/>
      <c r="D78"/>
      <c r="E78"/>
      <c r="G78"/>
      <c r="H78"/>
      <c r="I78"/>
      <c r="K78"/>
    </row>
    <row r="79" spans="1:11" x14ac:dyDescent="0.25">
      <c r="A79"/>
      <c r="B79"/>
      <c r="C79"/>
      <c r="D79"/>
      <c r="E79"/>
      <c r="G79"/>
      <c r="H79"/>
      <c r="I79"/>
      <c r="K79"/>
    </row>
    <row r="80" spans="1:11" x14ac:dyDescent="0.25">
      <c r="A80"/>
      <c r="B80"/>
      <c r="C80"/>
      <c r="D80"/>
      <c r="E80"/>
      <c r="G80"/>
      <c r="H80"/>
      <c r="I80"/>
      <c r="K80"/>
    </row>
    <row r="81" spans="1:11" x14ac:dyDescent="0.25">
      <c r="A81"/>
      <c r="B81"/>
      <c r="C81"/>
      <c r="D81"/>
      <c r="E81"/>
      <c r="G81"/>
      <c r="H81"/>
      <c r="I81"/>
      <c r="K81"/>
    </row>
    <row r="82" spans="1:11" x14ac:dyDescent="0.25">
      <c r="A82"/>
      <c r="B82"/>
      <c r="C82"/>
      <c r="D82"/>
      <c r="E82"/>
      <c r="G82"/>
      <c r="H82"/>
      <c r="I82"/>
      <c r="K82"/>
    </row>
    <row r="83" spans="1:11" x14ac:dyDescent="0.25">
      <c r="A83"/>
      <c r="B83"/>
      <c r="C83"/>
      <c r="D83"/>
      <c r="E83"/>
      <c r="G83"/>
      <c r="H83"/>
      <c r="I83"/>
      <c r="K83"/>
    </row>
    <row r="84" spans="1:11" x14ac:dyDescent="0.25">
      <c r="A84"/>
      <c r="B84"/>
      <c r="C84"/>
      <c r="D84"/>
      <c r="E84"/>
      <c r="G84"/>
      <c r="H84"/>
      <c r="I84"/>
      <c r="K84"/>
    </row>
    <row r="85" spans="1:11" x14ac:dyDescent="0.25">
      <c r="A85"/>
      <c r="B85"/>
      <c r="C85"/>
      <c r="D85"/>
      <c r="E85"/>
      <c r="G85"/>
      <c r="H85"/>
      <c r="I85"/>
      <c r="K85"/>
    </row>
    <row r="86" spans="1:11" x14ac:dyDescent="0.25">
      <c r="A86"/>
      <c r="B86"/>
      <c r="C86"/>
      <c r="D86"/>
      <c r="E86"/>
      <c r="G86"/>
      <c r="H86"/>
      <c r="I86"/>
      <c r="K86"/>
    </row>
    <row r="87" spans="1:11" x14ac:dyDescent="0.25">
      <c r="A87"/>
      <c r="B87"/>
      <c r="C87"/>
      <c r="D87"/>
      <c r="E87"/>
      <c r="G87"/>
      <c r="H87"/>
      <c r="I87"/>
      <c r="K87"/>
    </row>
    <row r="88" spans="1:11" x14ac:dyDescent="0.25">
      <c r="A88"/>
      <c r="B88"/>
      <c r="C88"/>
      <c r="D88"/>
      <c r="E88"/>
      <c r="G88"/>
      <c r="H88"/>
      <c r="I88"/>
      <c r="K88"/>
    </row>
    <row r="89" spans="1:11" x14ac:dyDescent="0.25">
      <c r="A89"/>
      <c r="B89"/>
      <c r="C89"/>
      <c r="D89"/>
      <c r="E89"/>
      <c r="G89"/>
      <c r="H89"/>
      <c r="I89"/>
      <c r="K89"/>
    </row>
    <row r="90" spans="1:11" x14ac:dyDescent="0.25">
      <c r="A90"/>
      <c r="B90"/>
      <c r="C90"/>
      <c r="D90"/>
      <c r="E90"/>
      <c r="G90"/>
      <c r="H90"/>
      <c r="I90"/>
      <c r="K90"/>
    </row>
    <row r="91" spans="1:11" x14ac:dyDescent="0.25">
      <c r="A91"/>
      <c r="B91"/>
      <c r="C91"/>
      <c r="D91"/>
      <c r="E91"/>
      <c r="G91"/>
      <c r="H91"/>
      <c r="I91"/>
    </row>
    <row r="92" spans="1:11" x14ac:dyDescent="0.25">
      <c r="A92"/>
      <c r="B92"/>
      <c r="C92"/>
      <c r="D92"/>
      <c r="E92"/>
      <c r="G92"/>
      <c r="H92"/>
      <c r="I92"/>
    </row>
    <row r="93" spans="1:11" x14ac:dyDescent="0.25">
      <c r="A93"/>
      <c r="B93"/>
      <c r="C93"/>
      <c r="D93"/>
      <c r="E93"/>
      <c r="G93"/>
      <c r="H93"/>
      <c r="I93"/>
    </row>
    <row r="94" spans="1:11" x14ac:dyDescent="0.25">
      <c r="A94"/>
      <c r="B94"/>
      <c r="C94"/>
      <c r="D94"/>
      <c r="E94"/>
      <c r="G94"/>
      <c r="H94"/>
      <c r="I94"/>
    </row>
    <row r="95" spans="1:11" x14ac:dyDescent="0.25">
      <c r="A95"/>
      <c r="B95"/>
      <c r="C95"/>
      <c r="D95"/>
      <c r="E95"/>
      <c r="G95"/>
      <c r="H95"/>
      <c r="I95"/>
    </row>
    <row r="96" spans="1:11" x14ac:dyDescent="0.25">
      <c r="A96"/>
      <c r="B96"/>
      <c r="C96"/>
      <c r="D96"/>
      <c r="E96"/>
      <c r="G96"/>
      <c r="H96"/>
      <c r="I96"/>
    </row>
    <row r="97" spans="1:9" x14ac:dyDescent="0.25">
      <c r="A97"/>
      <c r="B97"/>
      <c r="C97"/>
      <c r="D97"/>
      <c r="E97"/>
      <c r="G97"/>
      <c r="H97"/>
      <c r="I97"/>
    </row>
    <row r="98" spans="1:9" x14ac:dyDescent="0.25">
      <c r="A98"/>
      <c r="B98"/>
      <c r="C98"/>
      <c r="D98"/>
      <c r="E98"/>
      <c r="G98"/>
      <c r="H98"/>
      <c r="I98"/>
    </row>
    <row r="99" spans="1:9" x14ac:dyDescent="0.25">
      <c r="A99"/>
      <c r="B99"/>
      <c r="C99"/>
      <c r="D99"/>
      <c r="E99"/>
      <c r="G99"/>
      <c r="H99"/>
      <c r="I99"/>
    </row>
    <row r="100" spans="1:9" x14ac:dyDescent="0.25">
      <c r="A100"/>
      <c r="B100"/>
      <c r="C100"/>
      <c r="D100"/>
      <c r="E100"/>
      <c r="G100"/>
      <c r="H100"/>
      <c r="I100"/>
    </row>
    <row r="101" spans="1:9" x14ac:dyDescent="0.25">
      <c r="A101"/>
      <c r="B101"/>
      <c r="C101"/>
      <c r="D101"/>
      <c r="E101"/>
      <c r="G101"/>
      <c r="H101"/>
      <c r="I101"/>
    </row>
    <row r="102" spans="1:9" x14ac:dyDescent="0.25">
      <c r="A102"/>
      <c r="B102"/>
      <c r="C102"/>
      <c r="D102"/>
      <c r="E102"/>
      <c r="G102"/>
      <c r="H102"/>
      <c r="I102"/>
    </row>
    <row r="103" spans="1:9" x14ac:dyDescent="0.25">
      <c r="A103"/>
      <c r="B103"/>
      <c r="C103"/>
      <c r="D103"/>
      <c r="E103"/>
      <c r="G103"/>
      <c r="H103"/>
      <c r="I103"/>
    </row>
    <row r="104" spans="1:9" x14ac:dyDescent="0.25">
      <c r="A104"/>
      <c r="B104"/>
      <c r="C104"/>
      <c r="D104"/>
      <c r="E104"/>
      <c r="G104"/>
      <c r="H104"/>
      <c r="I104"/>
    </row>
    <row r="105" spans="1:9" x14ac:dyDescent="0.25">
      <c r="A105"/>
      <c r="B105"/>
      <c r="C105"/>
      <c r="D105"/>
      <c r="E105"/>
      <c r="G105"/>
      <c r="H105"/>
      <c r="I105"/>
    </row>
    <row r="106" spans="1:9" x14ac:dyDescent="0.25">
      <c r="A106"/>
      <c r="B106"/>
      <c r="C106"/>
      <c r="D106"/>
      <c r="E106"/>
      <c r="G106"/>
      <c r="H106"/>
      <c r="I106"/>
    </row>
    <row r="107" spans="1:9" x14ac:dyDescent="0.25">
      <c r="A107"/>
      <c r="B107"/>
      <c r="C107"/>
      <c r="D107"/>
      <c r="E107"/>
      <c r="G107"/>
      <c r="H107"/>
      <c r="I107"/>
    </row>
    <row r="108" spans="1:9" x14ac:dyDescent="0.25">
      <c r="A108"/>
      <c r="B108"/>
      <c r="C108"/>
      <c r="D108"/>
      <c r="E108"/>
      <c r="G108"/>
      <c r="H108"/>
      <c r="I108"/>
    </row>
    <row r="109" spans="1:9" x14ac:dyDescent="0.25">
      <c r="A109"/>
      <c r="B109"/>
      <c r="C109"/>
      <c r="D109"/>
      <c r="E109"/>
      <c r="G109"/>
      <c r="H109"/>
      <c r="I109"/>
    </row>
    <row r="110" spans="1:9" x14ac:dyDescent="0.25">
      <c r="A110"/>
      <c r="B110"/>
      <c r="C110"/>
      <c r="D110"/>
      <c r="E110"/>
      <c r="G110"/>
      <c r="H110"/>
      <c r="I110"/>
    </row>
    <row r="111" spans="1:9" x14ac:dyDescent="0.25">
      <c r="A111"/>
      <c r="B111"/>
      <c r="C111"/>
      <c r="D111"/>
      <c r="E111"/>
      <c r="G111"/>
      <c r="H111"/>
      <c r="I111"/>
    </row>
    <row r="112" spans="1:9" x14ac:dyDescent="0.25">
      <c r="A112"/>
      <c r="B112"/>
      <c r="C112"/>
      <c r="D112"/>
      <c r="E112"/>
      <c r="G112"/>
      <c r="H112"/>
      <c r="I112"/>
    </row>
    <row r="113" spans="1:9" x14ac:dyDescent="0.25">
      <c r="A113"/>
      <c r="B113"/>
      <c r="C113"/>
      <c r="D113"/>
      <c r="E113"/>
      <c r="G113"/>
      <c r="H113"/>
      <c r="I113"/>
    </row>
    <row r="114" spans="1:9" x14ac:dyDescent="0.25">
      <c r="A114"/>
      <c r="B114"/>
      <c r="C114"/>
      <c r="D114"/>
      <c r="E114"/>
      <c r="G114"/>
      <c r="H114"/>
      <c r="I114"/>
    </row>
    <row r="115" spans="1:9" x14ac:dyDescent="0.25">
      <c r="A115"/>
      <c r="B115"/>
      <c r="C115"/>
      <c r="D115"/>
      <c r="E115"/>
      <c r="G115"/>
      <c r="H115"/>
      <c r="I115"/>
    </row>
    <row r="116" spans="1:9" x14ac:dyDescent="0.25">
      <c r="A116"/>
      <c r="B116"/>
      <c r="C116"/>
      <c r="D116"/>
      <c r="E116"/>
      <c r="G116"/>
      <c r="H116"/>
      <c r="I116"/>
    </row>
    <row r="117" spans="1:9" x14ac:dyDescent="0.25">
      <c r="A117"/>
      <c r="B117"/>
      <c r="C117"/>
      <c r="D117"/>
      <c r="E117"/>
      <c r="G117"/>
      <c r="H117"/>
      <c r="I117"/>
    </row>
    <row r="118" spans="1:9" x14ac:dyDescent="0.25">
      <c r="A118"/>
      <c r="B118"/>
      <c r="C118"/>
      <c r="D118"/>
      <c r="E118"/>
      <c r="G118"/>
      <c r="H118"/>
      <c r="I118"/>
    </row>
    <row r="119" spans="1:9" x14ac:dyDescent="0.25">
      <c r="A119"/>
      <c r="B119"/>
      <c r="C119"/>
      <c r="D119"/>
      <c r="E119"/>
      <c r="G119"/>
      <c r="H119"/>
      <c r="I119"/>
    </row>
    <row r="120" spans="1:9" x14ac:dyDescent="0.25">
      <c r="A120"/>
      <c r="B120"/>
      <c r="C120"/>
      <c r="D120"/>
      <c r="E120"/>
      <c r="G120"/>
      <c r="H120"/>
      <c r="I120"/>
    </row>
    <row r="121" spans="1:9" x14ac:dyDescent="0.25">
      <c r="A121"/>
      <c r="B121"/>
      <c r="C121"/>
      <c r="D121"/>
      <c r="E121"/>
      <c r="G121"/>
      <c r="H121"/>
      <c r="I121"/>
    </row>
    <row r="122" spans="1:9" x14ac:dyDescent="0.25">
      <c r="A122"/>
      <c r="B122"/>
      <c r="C122"/>
      <c r="D122"/>
      <c r="E122"/>
      <c r="G122"/>
      <c r="H122"/>
      <c r="I122"/>
    </row>
    <row r="123" spans="1:9" x14ac:dyDescent="0.25">
      <c r="A123"/>
      <c r="B123"/>
      <c r="C123"/>
      <c r="D123"/>
      <c r="E123"/>
      <c r="G123"/>
      <c r="H123"/>
      <c r="I123"/>
    </row>
    <row r="124" spans="1:9" x14ac:dyDescent="0.25">
      <c r="A124"/>
      <c r="B124"/>
      <c r="C124"/>
      <c r="D124"/>
      <c r="E124"/>
      <c r="G124"/>
      <c r="H124"/>
      <c r="I124"/>
    </row>
    <row r="125" spans="1:9" x14ac:dyDescent="0.25">
      <c r="A125"/>
      <c r="B125"/>
      <c r="C125"/>
      <c r="D125"/>
      <c r="E125"/>
      <c r="G125"/>
      <c r="H125"/>
      <c r="I125"/>
    </row>
    <row r="126" spans="1:9" x14ac:dyDescent="0.25">
      <c r="A126"/>
      <c r="B126"/>
      <c r="C126"/>
      <c r="D126"/>
      <c r="E126"/>
      <c r="G126"/>
      <c r="H126"/>
      <c r="I126"/>
    </row>
    <row r="127" spans="1:9" x14ac:dyDescent="0.25">
      <c r="A127"/>
      <c r="B127"/>
      <c r="C127"/>
      <c r="D127"/>
      <c r="E127"/>
      <c r="G127"/>
      <c r="H127"/>
      <c r="I127"/>
    </row>
    <row r="128" spans="1:9" x14ac:dyDescent="0.25">
      <c r="A128"/>
      <c r="B128"/>
      <c r="C128"/>
      <c r="D128"/>
      <c r="E128"/>
      <c r="G128"/>
      <c r="H128"/>
      <c r="I128"/>
    </row>
    <row r="129" spans="1:9" x14ac:dyDescent="0.25">
      <c r="A129"/>
      <c r="B129"/>
      <c r="C129"/>
      <c r="D129"/>
      <c r="E129"/>
      <c r="G129"/>
      <c r="H129"/>
      <c r="I129"/>
    </row>
    <row r="130" spans="1:9" x14ac:dyDescent="0.25">
      <c r="A130"/>
      <c r="B130"/>
      <c r="C130"/>
      <c r="D130"/>
      <c r="E130"/>
      <c r="G130"/>
      <c r="H130"/>
      <c r="I130"/>
    </row>
    <row r="131" spans="1:9" x14ac:dyDescent="0.25">
      <c r="A131"/>
      <c r="B131"/>
      <c r="C131"/>
      <c r="D131"/>
      <c r="E131"/>
      <c r="G131"/>
      <c r="H131"/>
      <c r="I131"/>
    </row>
    <row r="132" spans="1:9" x14ac:dyDescent="0.25">
      <c r="A132"/>
      <c r="B132"/>
      <c r="C132"/>
      <c r="D132"/>
      <c r="E132"/>
      <c r="G132"/>
      <c r="H132"/>
      <c r="I132"/>
    </row>
    <row r="133" spans="1:9" x14ac:dyDescent="0.25">
      <c r="A133"/>
      <c r="B133"/>
      <c r="C133"/>
      <c r="D133"/>
      <c r="E133"/>
      <c r="G133"/>
      <c r="H133"/>
      <c r="I133"/>
    </row>
    <row r="134" spans="1:9" x14ac:dyDescent="0.25">
      <c r="A134"/>
      <c r="B134"/>
      <c r="C134"/>
      <c r="D134"/>
      <c r="E134"/>
      <c r="G134"/>
      <c r="H134"/>
      <c r="I134"/>
    </row>
    <row r="135" spans="1:9" x14ac:dyDescent="0.25">
      <c r="A135"/>
      <c r="B135"/>
      <c r="C135"/>
      <c r="D135"/>
      <c r="E135"/>
      <c r="G135"/>
      <c r="H135"/>
      <c r="I135"/>
    </row>
    <row r="136" spans="1:9" x14ac:dyDescent="0.25">
      <c r="A136"/>
      <c r="B136"/>
      <c r="C136"/>
      <c r="D136"/>
      <c r="E136"/>
      <c r="G136"/>
      <c r="H136"/>
      <c r="I136"/>
    </row>
    <row r="137" spans="1:9" x14ac:dyDescent="0.25">
      <c r="A137"/>
      <c r="B137"/>
      <c r="C137"/>
      <c r="D137"/>
      <c r="E137"/>
      <c r="G137"/>
      <c r="H137"/>
      <c r="I137"/>
    </row>
    <row r="138" spans="1:9" x14ac:dyDescent="0.25">
      <c r="A138"/>
      <c r="B138"/>
      <c r="C138"/>
      <c r="D138"/>
      <c r="E138"/>
      <c r="G138"/>
      <c r="H138"/>
      <c r="I138"/>
    </row>
    <row r="139" spans="1:9" x14ac:dyDescent="0.25">
      <c r="A139"/>
      <c r="B139"/>
      <c r="C139"/>
      <c r="D139"/>
      <c r="E139"/>
      <c r="G139"/>
      <c r="H139"/>
      <c r="I139"/>
    </row>
    <row r="140" spans="1:9" x14ac:dyDescent="0.25">
      <c r="A140"/>
      <c r="B140"/>
      <c r="C140"/>
      <c r="D140"/>
      <c r="E140"/>
      <c r="G140"/>
      <c r="H140"/>
      <c r="I140"/>
    </row>
    <row r="141" spans="1:9" x14ac:dyDescent="0.25">
      <c r="A141"/>
      <c r="B141"/>
      <c r="C141"/>
      <c r="D141"/>
      <c r="E141"/>
      <c r="G141"/>
      <c r="H141"/>
      <c r="I141"/>
    </row>
    <row r="142" spans="1:9" x14ac:dyDescent="0.25">
      <c r="A142"/>
      <c r="B142"/>
      <c r="C142"/>
      <c r="D142"/>
      <c r="E142"/>
      <c r="G142"/>
      <c r="H142"/>
      <c r="I142"/>
    </row>
    <row r="143" spans="1:9" x14ac:dyDescent="0.25">
      <c r="A143"/>
      <c r="B143"/>
      <c r="C143"/>
      <c r="D143"/>
      <c r="E143"/>
      <c r="G143"/>
      <c r="H143"/>
      <c r="I143"/>
    </row>
    <row r="144" spans="1:9" x14ac:dyDescent="0.25">
      <c r="A144"/>
      <c r="B144"/>
      <c r="C144"/>
      <c r="D144"/>
      <c r="E144"/>
      <c r="G144"/>
      <c r="H144"/>
      <c r="I144"/>
    </row>
    <row r="145" spans="1:9" x14ac:dyDescent="0.25">
      <c r="A145"/>
      <c r="B145"/>
      <c r="C145"/>
      <c r="D145"/>
      <c r="E145"/>
      <c r="G145"/>
      <c r="H145"/>
      <c r="I145"/>
    </row>
    <row r="146" spans="1:9" x14ac:dyDescent="0.25">
      <c r="A146"/>
      <c r="B146"/>
      <c r="C146"/>
      <c r="D146"/>
      <c r="E146"/>
      <c r="G146"/>
      <c r="H146"/>
      <c r="I146"/>
    </row>
    <row r="147" spans="1:9" x14ac:dyDescent="0.25">
      <c r="A147"/>
      <c r="B147"/>
      <c r="C147"/>
      <c r="D147"/>
      <c r="E147"/>
      <c r="G147"/>
      <c r="H147"/>
      <c r="I147"/>
    </row>
    <row r="148" spans="1:9" x14ac:dyDescent="0.25">
      <c r="A148"/>
      <c r="B148"/>
      <c r="C148"/>
      <c r="D148"/>
      <c r="E148"/>
      <c r="G148"/>
      <c r="H148"/>
      <c r="I148"/>
    </row>
    <row r="149" spans="1:9" x14ac:dyDescent="0.25">
      <c r="A149"/>
      <c r="B149"/>
      <c r="C149"/>
      <c r="D149"/>
      <c r="E149" s="242"/>
    </row>
    <row r="150" spans="1:9" x14ac:dyDescent="0.25">
      <c r="A150"/>
      <c r="B150" s="235"/>
      <c r="C150" s="235"/>
      <c r="D150" s="235"/>
      <c r="E150" s="241"/>
    </row>
    <row r="151" spans="1:9" x14ac:dyDescent="0.25">
      <c r="A151"/>
      <c r="B151" s="235"/>
      <c r="C151" s="235"/>
      <c r="D151" s="235"/>
      <c r="E151" s="241"/>
    </row>
    <row r="152" spans="1:9" x14ac:dyDescent="0.25">
      <c r="A152"/>
      <c r="B152" s="235"/>
      <c r="C152" s="235"/>
      <c r="D152" s="235"/>
      <c r="E152" s="241"/>
    </row>
    <row r="153" spans="1:9" x14ac:dyDescent="0.25">
      <c r="A153"/>
      <c r="B153" s="235"/>
      <c r="C153" s="235"/>
      <c r="D153" s="235"/>
      <c r="E153" s="241"/>
    </row>
    <row r="154" spans="1:9" x14ac:dyDescent="0.25">
      <c r="A154"/>
      <c r="B154" s="235"/>
      <c r="C154" s="235"/>
      <c r="D154" s="235"/>
      <c r="E154" s="241"/>
    </row>
    <row r="155" spans="1:9" x14ac:dyDescent="0.25">
      <c r="A155"/>
      <c r="B155" s="235"/>
      <c r="C155" s="235"/>
      <c r="D155" s="235"/>
      <c r="E155" s="241"/>
    </row>
    <row r="156" spans="1:9" x14ac:dyDescent="0.25">
      <c r="A156"/>
      <c r="B156" s="235"/>
      <c r="C156" s="235"/>
      <c r="D156" s="235"/>
      <c r="E156" s="241"/>
    </row>
    <row r="157" spans="1:9" x14ac:dyDescent="0.25">
      <c r="A157"/>
      <c r="B157" s="235"/>
      <c r="C157" s="235"/>
      <c r="D157" s="235"/>
      <c r="E157" s="241"/>
    </row>
    <row r="158" spans="1:9" x14ac:dyDescent="0.25">
      <c r="A158"/>
      <c r="B158" s="235"/>
      <c r="C158" s="235"/>
      <c r="D158" s="235"/>
      <c r="E158" s="241"/>
    </row>
    <row r="159" spans="1:9" x14ac:dyDescent="0.25">
      <c r="A159"/>
      <c r="B159" s="235"/>
      <c r="C159" s="235"/>
      <c r="D159" s="235"/>
      <c r="E159" s="241"/>
    </row>
    <row r="160" spans="1:9" x14ac:dyDescent="0.25">
      <c r="A160"/>
      <c r="B160" s="235"/>
      <c r="C160" s="235"/>
      <c r="D160" s="235"/>
      <c r="E160" s="241"/>
    </row>
    <row r="161" spans="1:5" x14ac:dyDescent="0.25">
      <c r="A161"/>
      <c r="B161" s="235"/>
      <c r="C161" s="235"/>
      <c r="D161" s="235"/>
      <c r="E161" s="241"/>
    </row>
    <row r="162" spans="1:5" x14ac:dyDescent="0.25">
      <c r="A162"/>
      <c r="B162" s="235"/>
      <c r="C162" s="235"/>
      <c r="D162" s="235"/>
      <c r="E162" s="241"/>
    </row>
    <row r="163" spans="1:5" x14ac:dyDescent="0.25">
      <c r="A163"/>
      <c r="B163" s="235"/>
      <c r="C163" s="235"/>
      <c r="D163" s="235"/>
      <c r="E163" s="241"/>
    </row>
    <row r="164" spans="1:5" x14ac:dyDescent="0.25">
      <c r="A164"/>
      <c r="B164" s="235"/>
      <c r="C164" s="235"/>
      <c r="D164" s="235"/>
      <c r="E164" s="241"/>
    </row>
    <row r="165" spans="1:5" x14ac:dyDescent="0.25">
      <c r="A165"/>
      <c r="B165" s="235"/>
      <c r="C165" s="235"/>
      <c r="D165" s="235"/>
      <c r="E165" s="241"/>
    </row>
    <row r="166" spans="1:5" x14ac:dyDescent="0.25">
      <c r="A166"/>
      <c r="B166" s="235"/>
      <c r="C166" s="235"/>
      <c r="D166" s="235"/>
      <c r="E166" s="241"/>
    </row>
    <row r="167" spans="1:5" x14ac:dyDescent="0.25">
      <c r="A167"/>
      <c r="B167" s="235"/>
      <c r="C167" s="235"/>
      <c r="D167" s="235"/>
      <c r="E167" s="241"/>
    </row>
    <row r="168" spans="1:5" x14ac:dyDescent="0.25">
      <c r="A168"/>
      <c r="B168" s="235"/>
      <c r="C168" s="235"/>
      <c r="D168" s="235"/>
      <c r="E168" s="241"/>
    </row>
    <row r="169" spans="1:5" x14ac:dyDescent="0.25">
      <c r="A169"/>
      <c r="B169" s="235"/>
      <c r="C169" s="235"/>
      <c r="D169" s="235"/>
      <c r="E169" s="241"/>
    </row>
    <row r="170" spans="1:5" x14ac:dyDescent="0.25">
      <c r="A170"/>
      <c r="B170" s="235"/>
      <c r="C170" s="235"/>
      <c r="D170" s="235"/>
      <c r="E170" s="241"/>
    </row>
    <row r="171" spans="1:5" x14ac:dyDescent="0.25">
      <c r="A171"/>
      <c r="B171" s="235"/>
      <c r="C171" s="235"/>
      <c r="D171" s="235"/>
      <c r="E171" s="241"/>
    </row>
    <row r="172" spans="1:5" x14ac:dyDescent="0.25">
      <c r="A172"/>
      <c r="B172" s="235"/>
      <c r="C172" s="235"/>
      <c r="D172" s="235"/>
      <c r="E172" s="241"/>
    </row>
    <row r="173" spans="1:5" x14ac:dyDescent="0.25">
      <c r="A173"/>
      <c r="B173" s="235"/>
      <c r="C173" s="235"/>
      <c r="D173" s="235"/>
      <c r="E173" s="241"/>
    </row>
    <row r="174" spans="1:5" x14ac:dyDescent="0.25">
      <c r="A174"/>
      <c r="B174" s="235"/>
      <c r="C174" s="235"/>
      <c r="D174" s="235"/>
      <c r="E174" s="241"/>
    </row>
    <row r="175" spans="1:5" x14ac:dyDescent="0.25">
      <c r="A175"/>
      <c r="B175" s="235"/>
      <c r="C175" s="235"/>
      <c r="D175" s="235"/>
      <c r="E175" s="241"/>
    </row>
    <row r="176" spans="1:5" x14ac:dyDescent="0.25">
      <c r="A176"/>
      <c r="B176" s="235"/>
      <c r="C176" s="235"/>
      <c r="D176" s="235"/>
      <c r="E176" s="241"/>
    </row>
    <row r="177" spans="1:5" x14ac:dyDescent="0.25">
      <c r="A177"/>
      <c r="B177" s="235"/>
      <c r="C177" s="235"/>
      <c r="D177" s="235"/>
      <c r="E177" s="241"/>
    </row>
    <row r="178" spans="1:5" x14ac:dyDescent="0.25">
      <c r="A178"/>
      <c r="B178" s="235"/>
      <c r="C178" s="235"/>
      <c r="D178" s="235"/>
      <c r="E178" s="241"/>
    </row>
    <row r="179" spans="1:5" x14ac:dyDescent="0.25">
      <c r="A179"/>
      <c r="B179" s="235"/>
      <c r="C179" s="235"/>
      <c r="D179" s="235"/>
      <c r="E179" s="241"/>
    </row>
    <row r="180" spans="1:5" x14ac:dyDescent="0.25">
      <c r="A180"/>
      <c r="B180" s="235"/>
      <c r="C180" s="235"/>
      <c r="D180" s="235"/>
      <c r="E180" s="241"/>
    </row>
    <row r="181" spans="1:5" x14ac:dyDescent="0.25">
      <c r="A181"/>
      <c r="B181" s="235"/>
      <c r="C181" s="235"/>
      <c r="D181" s="235"/>
      <c r="E181" s="241"/>
    </row>
    <row r="182" spans="1:5" x14ac:dyDescent="0.25">
      <c r="A182"/>
      <c r="B182" s="235"/>
      <c r="C182" s="235"/>
      <c r="D182" s="235"/>
      <c r="E182" s="241"/>
    </row>
    <row r="183" spans="1:5" x14ac:dyDescent="0.25">
      <c r="A183"/>
      <c r="B183" s="235"/>
      <c r="C183" s="235"/>
      <c r="D183" s="235"/>
      <c r="E183" s="241"/>
    </row>
    <row r="184" spans="1:5" x14ac:dyDescent="0.25">
      <c r="A184"/>
      <c r="B184" s="235"/>
      <c r="C184" s="235"/>
      <c r="D184" s="235"/>
      <c r="E184" s="241"/>
    </row>
    <row r="185" spans="1:5" x14ac:dyDescent="0.25">
      <c r="A185"/>
      <c r="B185" s="235"/>
      <c r="C185" s="235"/>
      <c r="D185" s="235"/>
      <c r="E185" s="241"/>
    </row>
    <row r="186" spans="1:5" x14ac:dyDescent="0.25">
      <c r="A186"/>
      <c r="B186" s="235"/>
      <c r="C186" s="235"/>
      <c r="D186" s="235"/>
      <c r="E186" s="241"/>
    </row>
    <row r="187" spans="1:5" x14ac:dyDescent="0.25">
      <c r="A187"/>
      <c r="B187" s="235"/>
      <c r="C187" s="235"/>
      <c r="D187" s="235"/>
      <c r="E187" s="241"/>
    </row>
    <row r="188" spans="1:5" x14ac:dyDescent="0.25">
      <c r="A188"/>
      <c r="B188" s="235"/>
      <c r="C188" s="235"/>
      <c r="D188" s="235"/>
      <c r="E188" s="241"/>
    </row>
    <row r="189" spans="1:5" x14ac:dyDescent="0.25">
      <c r="A189"/>
      <c r="B189" s="235"/>
      <c r="C189" s="235"/>
      <c r="D189" s="235"/>
      <c r="E189" s="241"/>
    </row>
    <row r="190" spans="1:5" x14ac:dyDescent="0.25">
      <c r="A190"/>
      <c r="B190" s="235"/>
      <c r="C190" s="235"/>
      <c r="D190" s="235"/>
      <c r="E190" s="241"/>
    </row>
    <row r="191" spans="1:5" x14ac:dyDescent="0.25">
      <c r="A191"/>
      <c r="B191" s="235"/>
      <c r="C191" s="235"/>
      <c r="D191" s="235"/>
      <c r="E191" s="241"/>
    </row>
    <row r="192" spans="1:5" x14ac:dyDescent="0.25">
      <c r="A192"/>
      <c r="B192" s="235"/>
      <c r="C192" s="235"/>
      <c r="D192" s="235"/>
      <c r="E192" s="241"/>
    </row>
    <row r="193" spans="1:5" x14ac:dyDescent="0.25">
      <c r="A193"/>
      <c r="B193" s="235"/>
      <c r="C193" s="235"/>
      <c r="D193" s="235"/>
      <c r="E193" s="241"/>
    </row>
    <row r="194" spans="1:5" x14ac:dyDescent="0.25">
      <c r="A194"/>
      <c r="B194" s="235"/>
      <c r="C194" s="235"/>
      <c r="D194" s="235"/>
      <c r="E194" s="241"/>
    </row>
    <row r="195" spans="1:5" x14ac:dyDescent="0.25">
      <c r="A195"/>
      <c r="B195" s="235"/>
      <c r="C195" s="235"/>
      <c r="D195" s="235"/>
      <c r="E195" s="241"/>
    </row>
    <row r="196" spans="1:5" x14ac:dyDescent="0.25">
      <c r="A196"/>
      <c r="B196" s="235"/>
      <c r="C196" s="235"/>
      <c r="D196" s="235"/>
      <c r="E196" s="241"/>
    </row>
    <row r="197" spans="1:5" x14ac:dyDescent="0.25">
      <c r="A197"/>
      <c r="B197" s="235"/>
      <c r="C197" s="235"/>
      <c r="D197" s="235"/>
      <c r="E197" s="241"/>
    </row>
    <row r="198" spans="1:5" x14ac:dyDescent="0.25">
      <c r="A198"/>
      <c r="B198" s="235"/>
      <c r="C198" s="235"/>
      <c r="D198" s="235"/>
      <c r="E198" s="241"/>
    </row>
    <row r="199" spans="1:5" x14ac:dyDescent="0.25">
      <c r="A199"/>
      <c r="B199" s="235"/>
      <c r="C199" s="235"/>
      <c r="D199" s="235"/>
      <c r="E199" s="241"/>
    </row>
    <row r="200" spans="1:5" x14ac:dyDescent="0.25">
      <c r="A200"/>
      <c r="B200" s="235"/>
      <c r="C200" s="235"/>
      <c r="D200" s="235"/>
      <c r="E200" s="241"/>
    </row>
    <row r="201" spans="1:5" x14ac:dyDescent="0.25">
      <c r="A201"/>
      <c r="B201" s="235"/>
      <c r="C201" s="235"/>
      <c r="D201" s="235"/>
      <c r="E201" s="241"/>
    </row>
    <row r="202" spans="1:5" x14ac:dyDescent="0.25">
      <c r="A202"/>
      <c r="B202" s="235"/>
      <c r="C202" s="235"/>
      <c r="D202" s="235"/>
      <c r="E202" s="241"/>
    </row>
    <row r="203" spans="1:5" x14ac:dyDescent="0.25">
      <c r="A203"/>
      <c r="B203" s="235"/>
      <c r="C203" s="235"/>
      <c r="D203" s="235"/>
      <c r="E203" s="241"/>
    </row>
    <row r="204" spans="1:5" x14ac:dyDescent="0.25">
      <c r="A204"/>
      <c r="B204" s="235"/>
      <c r="C204" s="235"/>
      <c r="D204" s="235"/>
      <c r="E204" s="241"/>
    </row>
    <row r="205" spans="1:5" x14ac:dyDescent="0.25">
      <c r="A205"/>
      <c r="B205" s="235"/>
      <c r="C205" s="235"/>
      <c r="D205" s="235"/>
      <c r="E205" s="241"/>
    </row>
    <row r="206" spans="1:5" x14ac:dyDescent="0.25">
      <c r="A206"/>
      <c r="B206" s="235"/>
      <c r="C206" s="235"/>
      <c r="D206" s="235"/>
      <c r="E206" s="241"/>
    </row>
    <row r="207" spans="1:5" x14ac:dyDescent="0.25">
      <c r="A207"/>
      <c r="B207" s="235"/>
      <c r="C207" s="235"/>
      <c r="D207" s="235"/>
      <c r="E207" s="241"/>
    </row>
    <row r="208" spans="1:5" x14ac:dyDescent="0.25">
      <c r="A208"/>
      <c r="B208" s="235"/>
      <c r="C208" s="235"/>
      <c r="D208" s="235"/>
      <c r="E208" s="241"/>
    </row>
    <row r="209" spans="1:5" x14ac:dyDescent="0.25">
      <c r="A209"/>
      <c r="B209" s="235"/>
      <c r="C209" s="235"/>
      <c r="D209" s="235"/>
      <c r="E209" s="241"/>
    </row>
    <row r="210" spans="1:5" x14ac:dyDescent="0.25">
      <c r="A210"/>
      <c r="B210" s="235"/>
      <c r="C210" s="235"/>
      <c r="D210" s="235"/>
      <c r="E210" s="241"/>
    </row>
    <row r="211" spans="1:5" x14ac:dyDescent="0.25">
      <c r="A211"/>
      <c r="B211" s="235"/>
      <c r="C211" s="235"/>
      <c r="D211" s="235"/>
      <c r="E211" s="241"/>
    </row>
    <row r="212" spans="1:5" x14ac:dyDescent="0.25">
      <c r="A212"/>
      <c r="B212" s="235"/>
      <c r="C212" s="235"/>
      <c r="D212" s="235"/>
      <c r="E212" s="241"/>
    </row>
    <row r="213" spans="1:5" x14ac:dyDescent="0.25">
      <c r="A213"/>
      <c r="B213" s="235"/>
      <c r="C213" s="235"/>
      <c r="D213" s="235"/>
      <c r="E213" s="241"/>
    </row>
    <row r="214" spans="1:5" x14ac:dyDescent="0.25">
      <c r="A214"/>
      <c r="B214" s="235"/>
      <c r="C214" s="235"/>
      <c r="D214" s="235"/>
      <c r="E214" s="241"/>
    </row>
    <row r="215" spans="1:5" x14ac:dyDescent="0.25">
      <c r="A215"/>
      <c r="B215" s="235"/>
      <c r="C215" s="235"/>
      <c r="D215" s="235"/>
      <c r="E215" s="241"/>
    </row>
    <row r="216" spans="1:5" x14ac:dyDescent="0.25">
      <c r="A216"/>
      <c r="B216" s="235"/>
      <c r="C216" s="235"/>
      <c r="D216" s="235"/>
      <c r="E216" s="241"/>
    </row>
    <row r="217" spans="1:5" x14ac:dyDescent="0.25">
      <c r="A217"/>
      <c r="B217" s="235"/>
      <c r="C217" s="235"/>
      <c r="D217" s="235"/>
      <c r="E217" s="241"/>
    </row>
    <row r="218" spans="1:5" x14ac:dyDescent="0.25">
      <c r="A218"/>
      <c r="B218" s="235"/>
      <c r="C218" s="235"/>
      <c r="D218" s="235"/>
      <c r="E218" s="241"/>
    </row>
    <row r="219" spans="1:5" x14ac:dyDescent="0.25">
      <c r="A219"/>
      <c r="B219" s="235"/>
      <c r="C219" s="235"/>
      <c r="D219" s="235"/>
      <c r="E219" s="241"/>
    </row>
    <row r="220" spans="1:5" x14ac:dyDescent="0.25">
      <c r="A220"/>
      <c r="B220" s="235"/>
      <c r="C220" s="235"/>
      <c r="D220" s="235"/>
      <c r="E220" s="241"/>
    </row>
    <row r="221" spans="1:5" x14ac:dyDescent="0.25">
      <c r="A221"/>
      <c r="B221" s="235"/>
      <c r="C221" s="235"/>
      <c r="D221" s="235"/>
      <c r="E221" s="241"/>
    </row>
    <row r="222" spans="1:5" x14ac:dyDescent="0.25">
      <c r="A222"/>
      <c r="B222" s="235"/>
      <c r="C222" s="235"/>
      <c r="D222" s="235"/>
      <c r="E222" s="241"/>
    </row>
    <row r="223" spans="1:5" x14ac:dyDescent="0.25">
      <c r="A223"/>
      <c r="B223" s="235"/>
      <c r="C223" s="235"/>
      <c r="D223" s="235"/>
      <c r="E223" s="241"/>
    </row>
    <row r="224" spans="1:5" x14ac:dyDescent="0.25">
      <c r="A224"/>
      <c r="B224" s="235"/>
      <c r="C224" s="235"/>
      <c r="D224" s="235"/>
      <c r="E224" s="241"/>
    </row>
    <row r="225" spans="1:5" x14ac:dyDescent="0.25">
      <c r="A225"/>
      <c r="B225" s="235"/>
      <c r="C225" s="235"/>
      <c r="D225" s="235"/>
      <c r="E225" s="241"/>
    </row>
    <row r="226" spans="1:5" x14ac:dyDescent="0.25">
      <c r="A226"/>
      <c r="B226" s="235"/>
      <c r="C226" s="235"/>
      <c r="D226" s="235"/>
      <c r="E226" s="241"/>
    </row>
    <row r="227" spans="1:5" x14ac:dyDescent="0.25">
      <c r="A227"/>
      <c r="B227" s="235"/>
      <c r="C227" s="235"/>
      <c r="D227" s="235"/>
      <c r="E227" s="241"/>
    </row>
    <row r="228" spans="1:5" x14ac:dyDescent="0.25">
      <c r="A228"/>
      <c r="B228" s="235"/>
      <c r="C228" s="235"/>
    </row>
    <row r="229" spans="1:5" x14ac:dyDescent="0.25">
      <c r="A229"/>
      <c r="B229" s="235"/>
      <c r="C229" s="235"/>
    </row>
    <row r="230" spans="1:5" x14ac:dyDescent="0.25">
      <c r="A230"/>
      <c r="B230" s="235"/>
      <c r="C230" s="235"/>
    </row>
    <row r="231" spans="1:5" x14ac:dyDescent="0.25">
      <c r="A231"/>
      <c r="B231" s="235"/>
      <c r="C231" s="235"/>
    </row>
    <row r="232" spans="1:5" x14ac:dyDescent="0.25">
      <c r="A232"/>
      <c r="B232" s="235"/>
      <c r="C232" s="235"/>
    </row>
    <row r="233" spans="1:5" x14ac:dyDescent="0.25">
      <c r="A233"/>
      <c r="B233" s="235"/>
      <c r="C233" s="235"/>
    </row>
    <row r="234" spans="1:5" x14ac:dyDescent="0.25">
      <c r="A234"/>
      <c r="B234" s="235"/>
      <c r="C234" s="235"/>
    </row>
    <row r="235" spans="1:5" x14ac:dyDescent="0.25">
      <c r="A235"/>
      <c r="B235" s="235"/>
      <c r="C235" s="235"/>
    </row>
    <row r="236" spans="1:5" x14ac:dyDescent="0.25">
      <c r="A236"/>
      <c r="B236" s="235"/>
      <c r="C236" s="235"/>
    </row>
    <row r="237" spans="1:5" x14ac:dyDescent="0.25">
      <c r="A237"/>
      <c r="B237" s="235"/>
      <c r="C237" s="235"/>
    </row>
    <row r="238" spans="1:5" x14ac:dyDescent="0.25">
      <c r="A238"/>
      <c r="B238" s="235"/>
      <c r="C238" s="235"/>
    </row>
    <row r="239" spans="1:5" x14ac:dyDescent="0.25">
      <c r="A239"/>
      <c r="B239" s="235"/>
      <c r="C239" s="235"/>
    </row>
    <row r="240" spans="1:5" x14ac:dyDescent="0.25">
      <c r="A240"/>
      <c r="B240" s="235"/>
      <c r="C240" s="235"/>
    </row>
    <row r="241" spans="1:11" s="239" customFormat="1" x14ac:dyDescent="0.25">
      <c r="A241"/>
      <c r="B241" s="235"/>
      <c r="C241" s="235"/>
      <c r="E241" s="238"/>
      <c r="F241"/>
      <c r="G241" s="235"/>
      <c r="H241" s="235"/>
      <c r="I241" s="235"/>
      <c r="J241"/>
      <c r="K241" s="235"/>
    </row>
    <row r="242" spans="1:11" s="239" customFormat="1" x14ac:dyDescent="0.25">
      <c r="A242"/>
      <c r="B242" s="235"/>
      <c r="C242" s="235"/>
      <c r="E242" s="238"/>
      <c r="F242"/>
      <c r="G242" s="235"/>
      <c r="H242" s="235"/>
      <c r="I242" s="235"/>
      <c r="J242"/>
      <c r="K242" s="235"/>
    </row>
    <row r="243" spans="1:11" s="239" customFormat="1" x14ac:dyDescent="0.25">
      <c r="A243"/>
      <c r="B243" s="235"/>
      <c r="C243" s="235"/>
      <c r="E243" s="238"/>
      <c r="F243"/>
      <c r="G243" s="235"/>
      <c r="H243" s="235"/>
      <c r="I243" s="235"/>
      <c r="J243"/>
      <c r="K243" s="235"/>
    </row>
    <row r="244" spans="1:11" s="239" customFormat="1" x14ac:dyDescent="0.25">
      <c r="A244"/>
      <c r="B244" s="235"/>
      <c r="C244" s="235"/>
      <c r="E244" s="238"/>
      <c r="F244"/>
      <c r="G244" s="235"/>
      <c r="H244" s="235"/>
      <c r="I244" s="235"/>
      <c r="J244"/>
      <c r="K244" s="235"/>
    </row>
    <row r="245" spans="1:11" s="239" customFormat="1" x14ac:dyDescent="0.25">
      <c r="A245"/>
      <c r="B245" s="235"/>
      <c r="C245" s="235"/>
      <c r="E245" s="238"/>
      <c r="F245"/>
      <c r="G245" s="235"/>
      <c r="H245" s="235"/>
      <c r="I245" s="235"/>
      <c r="J245"/>
      <c r="K245" s="235"/>
    </row>
    <row r="246" spans="1:11" s="239" customFormat="1" x14ac:dyDescent="0.25">
      <c r="A246"/>
      <c r="B246" s="235"/>
      <c r="C246" s="235"/>
      <c r="E246" s="238"/>
      <c r="F246"/>
      <c r="G246" s="235"/>
      <c r="H246" s="235"/>
      <c r="I246" s="235"/>
      <c r="J246"/>
      <c r="K246" s="235"/>
    </row>
    <row r="247" spans="1:11" s="239" customFormat="1" x14ac:dyDescent="0.25">
      <c r="A247"/>
      <c r="B247" s="235"/>
      <c r="C247" s="235"/>
      <c r="E247" s="238"/>
      <c r="F247"/>
      <c r="G247" s="235"/>
      <c r="H247" s="235"/>
      <c r="I247" s="235"/>
      <c r="J247"/>
      <c r="K247" s="235"/>
    </row>
    <row r="248" spans="1:11" s="239" customFormat="1" x14ac:dyDescent="0.25">
      <c r="A248"/>
      <c r="B248" s="235"/>
      <c r="C248" s="235"/>
      <c r="E248" s="238"/>
      <c r="F248"/>
      <c r="G248" s="235"/>
      <c r="H248" s="235"/>
      <c r="I248" s="235"/>
      <c r="J248"/>
      <c r="K248" s="235"/>
    </row>
    <row r="249" spans="1:11" s="239" customFormat="1" x14ac:dyDescent="0.25">
      <c r="A249"/>
      <c r="B249" s="235"/>
      <c r="C249" s="235"/>
      <c r="E249" s="238"/>
      <c r="F249"/>
      <c r="G249" s="235"/>
      <c r="H249" s="235"/>
      <c r="I249" s="235"/>
      <c r="J249"/>
      <c r="K249" s="235"/>
    </row>
    <row r="250" spans="1:11" s="239" customFormat="1" x14ac:dyDescent="0.25">
      <c r="A250"/>
      <c r="B250" s="235"/>
      <c r="C250" s="235"/>
      <c r="E250" s="238"/>
      <c r="F250"/>
      <c r="G250" s="235"/>
      <c r="H250" s="235"/>
      <c r="I250" s="235"/>
      <c r="J250"/>
      <c r="K250" s="235"/>
    </row>
    <row r="251" spans="1:11" s="239" customFormat="1" x14ac:dyDescent="0.25">
      <c r="A251"/>
      <c r="B251" s="235"/>
      <c r="C251" s="235"/>
      <c r="E251" s="238"/>
      <c r="F251"/>
      <c r="G251" s="235"/>
      <c r="H251" s="235"/>
      <c r="I251" s="235"/>
      <c r="J251"/>
      <c r="K251" s="235"/>
    </row>
    <row r="252" spans="1:11" s="239" customFormat="1" x14ac:dyDescent="0.25">
      <c r="A252"/>
      <c r="B252" s="235"/>
      <c r="C252" s="235"/>
      <c r="E252" s="238"/>
      <c r="F252"/>
      <c r="G252" s="235"/>
      <c r="H252" s="235"/>
      <c r="I252" s="235"/>
      <c r="J252"/>
      <c r="K252" s="235"/>
    </row>
    <row r="253" spans="1:11" s="239" customFormat="1" x14ac:dyDescent="0.25">
      <c r="A253"/>
      <c r="B253" s="235"/>
      <c r="C253" s="235"/>
      <c r="E253" s="238"/>
      <c r="F253"/>
      <c r="G253" s="235"/>
      <c r="H253" s="235"/>
      <c r="I253" s="235"/>
      <c r="J253"/>
      <c r="K253" s="235"/>
    </row>
    <row r="254" spans="1:11" s="239" customFormat="1" x14ac:dyDescent="0.25">
      <c r="A254"/>
      <c r="B254" s="235"/>
      <c r="C254" s="235"/>
      <c r="E254" s="238"/>
      <c r="F254"/>
      <c r="G254" s="235"/>
      <c r="H254" s="235"/>
      <c r="I254" s="235"/>
      <c r="J254"/>
      <c r="K254" s="235"/>
    </row>
    <row r="255" spans="1:11" s="239" customFormat="1" x14ac:dyDescent="0.25">
      <c r="A255"/>
      <c r="B255" s="235"/>
      <c r="C255" s="235"/>
      <c r="E255" s="238"/>
      <c r="F255"/>
      <c r="G255" s="235"/>
      <c r="H255" s="235"/>
      <c r="I255" s="235"/>
      <c r="J255"/>
      <c r="K255" s="235"/>
    </row>
    <row r="256" spans="1:11" s="239" customFormat="1" x14ac:dyDescent="0.25">
      <c r="A256"/>
      <c r="B256" s="235"/>
      <c r="C256" s="235"/>
      <c r="E256" s="238"/>
      <c r="F256"/>
      <c r="G256" s="235"/>
      <c r="H256" s="235"/>
      <c r="I256" s="235"/>
      <c r="J256"/>
      <c r="K256" s="235"/>
    </row>
    <row r="257" spans="1:11" s="239" customFormat="1" x14ac:dyDescent="0.25">
      <c r="A257"/>
      <c r="B257" s="235"/>
      <c r="C257" s="235"/>
      <c r="E257" s="238"/>
      <c r="F257"/>
      <c r="G257" s="235"/>
      <c r="H257" s="235"/>
      <c r="I257" s="235"/>
      <c r="J257"/>
      <c r="K257" s="235"/>
    </row>
    <row r="258" spans="1:11" s="239" customFormat="1" x14ac:dyDescent="0.25">
      <c r="A258"/>
      <c r="B258" s="235"/>
      <c r="C258" s="235"/>
      <c r="E258" s="238"/>
      <c r="F258"/>
      <c r="G258" s="235"/>
      <c r="H258" s="235"/>
      <c r="I258" s="235"/>
      <c r="J258"/>
      <c r="K258" s="235"/>
    </row>
    <row r="259" spans="1:11" s="239" customFormat="1" x14ac:dyDescent="0.25">
      <c r="A259"/>
      <c r="B259" s="235"/>
      <c r="C259" s="235"/>
      <c r="E259" s="238"/>
      <c r="F259"/>
      <c r="G259" s="235"/>
      <c r="H259" s="235"/>
      <c r="I259" s="235"/>
      <c r="J259"/>
      <c r="K259" s="235"/>
    </row>
    <row r="260" spans="1:11" s="239" customFormat="1" x14ac:dyDescent="0.25">
      <c r="A260"/>
      <c r="B260" s="235"/>
      <c r="C260" s="235"/>
      <c r="E260" s="238"/>
      <c r="F260"/>
      <c r="G260" s="235"/>
      <c r="H260" s="235"/>
      <c r="I260" s="235"/>
      <c r="J260"/>
      <c r="K260" s="235"/>
    </row>
    <row r="261" spans="1:11" s="239" customFormat="1" x14ac:dyDescent="0.25">
      <c r="A261"/>
      <c r="B261" s="235"/>
      <c r="C261" s="235"/>
      <c r="E261" s="238"/>
      <c r="F261"/>
      <c r="G261" s="235"/>
      <c r="H261" s="235"/>
      <c r="I261" s="235"/>
      <c r="J261"/>
      <c r="K261" s="235"/>
    </row>
    <row r="262" spans="1:11" s="239" customFormat="1" x14ac:dyDescent="0.25">
      <c r="A262"/>
      <c r="B262" s="235"/>
      <c r="C262" s="235"/>
      <c r="E262" s="238"/>
      <c r="F262"/>
      <c r="G262" s="235"/>
      <c r="H262" s="235"/>
      <c r="I262" s="235"/>
      <c r="J262"/>
      <c r="K262" s="235"/>
    </row>
    <row r="263" spans="1:11" s="239" customFormat="1" x14ac:dyDescent="0.25">
      <c r="A263"/>
      <c r="B263" s="235"/>
      <c r="C263" s="235"/>
      <c r="E263" s="238"/>
      <c r="F263"/>
      <c r="G263" s="235"/>
      <c r="H263" s="235"/>
      <c r="I263" s="235"/>
      <c r="J263"/>
      <c r="K263" s="235"/>
    </row>
    <row r="264" spans="1:11" s="239" customFormat="1" x14ac:dyDescent="0.25">
      <c r="A264"/>
      <c r="B264" s="235"/>
      <c r="C264" s="235"/>
      <c r="E264" s="238"/>
      <c r="F264"/>
      <c r="G264" s="235"/>
      <c r="H264" s="235"/>
      <c r="I264" s="235"/>
      <c r="J264"/>
      <c r="K264" s="235"/>
    </row>
    <row r="265" spans="1:11" s="239" customFormat="1" x14ac:dyDescent="0.25">
      <c r="A265"/>
      <c r="B265" s="235"/>
      <c r="C265" s="235"/>
      <c r="E265" s="238"/>
      <c r="F265"/>
      <c r="G265" s="235"/>
      <c r="H265" s="235"/>
      <c r="I265" s="235"/>
      <c r="J265"/>
      <c r="K265" s="235"/>
    </row>
    <row r="266" spans="1:11" s="239" customFormat="1" x14ac:dyDescent="0.25">
      <c r="A266"/>
      <c r="B266" s="235"/>
      <c r="C266" s="235"/>
      <c r="E266" s="238"/>
      <c r="F266"/>
      <c r="G266" s="235"/>
      <c r="H266" s="235"/>
      <c r="I266" s="235"/>
      <c r="J266"/>
      <c r="K266" s="235"/>
    </row>
    <row r="267" spans="1:11" s="239" customFormat="1" x14ac:dyDescent="0.25">
      <c r="A267"/>
      <c r="B267" s="235"/>
      <c r="C267" s="235"/>
      <c r="E267" s="238"/>
      <c r="F267"/>
      <c r="G267" s="235"/>
      <c r="H267" s="235"/>
      <c r="I267" s="235"/>
      <c r="J267"/>
      <c r="K267" s="235"/>
    </row>
    <row r="268" spans="1:11" s="239" customFormat="1" x14ac:dyDescent="0.25">
      <c r="A268"/>
      <c r="B268" s="235"/>
      <c r="C268" s="235"/>
      <c r="E268" s="238"/>
      <c r="F268"/>
      <c r="G268" s="235"/>
      <c r="H268" s="235"/>
      <c r="I268" s="235"/>
      <c r="J268"/>
      <c r="K268" s="235"/>
    </row>
    <row r="269" spans="1:11" s="239" customFormat="1" x14ac:dyDescent="0.25">
      <c r="A269"/>
      <c r="B269" s="235"/>
      <c r="C269" s="235"/>
      <c r="E269" s="238"/>
      <c r="F269"/>
      <c r="G269" s="235"/>
      <c r="H269" s="235"/>
      <c r="I269" s="235"/>
      <c r="J269"/>
      <c r="K269" s="235"/>
    </row>
    <row r="270" spans="1:11" s="239" customFormat="1" x14ac:dyDescent="0.25">
      <c r="A270"/>
      <c r="B270" s="235"/>
      <c r="C270" s="235"/>
      <c r="E270" s="238"/>
      <c r="F270"/>
      <c r="G270" s="235"/>
      <c r="H270" s="235"/>
      <c r="I270" s="235"/>
      <c r="J270"/>
      <c r="K270" s="235"/>
    </row>
    <row r="271" spans="1:11" s="239" customFormat="1" x14ac:dyDescent="0.25">
      <c r="A271"/>
      <c r="B271" s="235"/>
      <c r="C271" s="235"/>
      <c r="E271" s="238"/>
      <c r="F271"/>
      <c r="G271" s="235"/>
      <c r="H271" s="235"/>
      <c r="I271" s="235"/>
      <c r="J271"/>
      <c r="K271" s="235"/>
    </row>
    <row r="272" spans="1:11" s="239" customFormat="1" x14ac:dyDescent="0.25">
      <c r="A272"/>
      <c r="B272" s="235"/>
      <c r="C272" s="235"/>
      <c r="E272" s="238"/>
      <c r="F272"/>
      <c r="G272" s="235"/>
      <c r="H272" s="235"/>
      <c r="I272" s="235"/>
      <c r="J272"/>
      <c r="K272" s="235"/>
    </row>
    <row r="273" spans="1:11" s="239" customFormat="1" x14ac:dyDescent="0.25">
      <c r="A273"/>
      <c r="B273" s="235"/>
      <c r="C273" s="235"/>
      <c r="E273" s="238"/>
      <c r="F273"/>
      <c r="G273" s="235"/>
      <c r="H273" s="235"/>
      <c r="I273" s="235"/>
      <c r="J273"/>
      <c r="K273" s="235"/>
    </row>
    <row r="274" spans="1:11" s="239" customFormat="1" x14ac:dyDescent="0.25">
      <c r="A274"/>
      <c r="B274" s="235"/>
      <c r="C274" s="235"/>
      <c r="E274" s="238"/>
      <c r="F274"/>
      <c r="G274" s="235"/>
      <c r="H274" s="235"/>
      <c r="I274" s="235"/>
      <c r="J274"/>
      <c r="K274" s="235"/>
    </row>
    <row r="275" spans="1:11" s="239" customFormat="1" x14ac:dyDescent="0.25">
      <c r="A275"/>
      <c r="B275" s="235"/>
      <c r="C275" s="235"/>
      <c r="E275" s="238"/>
      <c r="F275"/>
      <c r="G275" s="235"/>
      <c r="H275" s="235"/>
      <c r="I275" s="235"/>
      <c r="J275"/>
      <c r="K275" s="235"/>
    </row>
    <row r="276" spans="1:11" s="239" customFormat="1" x14ac:dyDescent="0.25">
      <c r="A276"/>
      <c r="B276" s="235"/>
      <c r="C276" s="235"/>
      <c r="E276" s="238"/>
      <c r="F276"/>
      <c r="G276" s="235"/>
      <c r="H276" s="235"/>
      <c r="I276" s="235"/>
      <c r="J276"/>
      <c r="K276" s="235"/>
    </row>
    <row r="277" spans="1:11" s="239" customFormat="1" x14ac:dyDescent="0.25">
      <c r="A277"/>
      <c r="B277" s="235"/>
      <c r="C277" s="235"/>
      <c r="E277" s="238"/>
      <c r="F277"/>
      <c r="G277" s="235"/>
      <c r="H277" s="235"/>
      <c r="I277" s="235"/>
      <c r="J277"/>
      <c r="K277" s="235"/>
    </row>
    <row r="278" spans="1:11" s="239" customFormat="1" x14ac:dyDescent="0.25">
      <c r="A278"/>
      <c r="B278" s="235"/>
      <c r="C278" s="235"/>
      <c r="E278" s="238"/>
      <c r="F278"/>
      <c r="G278" s="235"/>
      <c r="H278" s="235"/>
      <c r="I278" s="235"/>
      <c r="J278"/>
      <c r="K278" s="235"/>
    </row>
    <row r="279" spans="1:11" s="239" customFormat="1" x14ac:dyDescent="0.25">
      <c r="A279"/>
      <c r="B279" s="235"/>
      <c r="C279" s="235"/>
      <c r="E279" s="238"/>
      <c r="F279"/>
      <c r="G279" s="235"/>
      <c r="H279" s="235"/>
      <c r="I279" s="235"/>
      <c r="J279"/>
      <c r="K279" s="235"/>
    </row>
    <row r="280" spans="1:11" s="239" customFormat="1" x14ac:dyDescent="0.25">
      <c r="A280"/>
      <c r="B280" s="235"/>
      <c r="C280" s="235"/>
      <c r="E280" s="238"/>
      <c r="F280"/>
      <c r="G280" s="235"/>
      <c r="H280" s="235"/>
      <c r="I280" s="235"/>
      <c r="J280"/>
      <c r="K280" s="235"/>
    </row>
    <row r="281" spans="1:11" s="239" customFormat="1" x14ac:dyDescent="0.25">
      <c r="A281"/>
      <c r="B281" s="235"/>
      <c r="C281" s="235"/>
      <c r="E281" s="238"/>
      <c r="F281"/>
      <c r="G281" s="235"/>
      <c r="H281" s="235"/>
      <c r="I281" s="235"/>
      <c r="J281"/>
      <c r="K281" s="235"/>
    </row>
    <row r="282" spans="1:11" s="239" customFormat="1" x14ac:dyDescent="0.25">
      <c r="A282"/>
      <c r="B282" s="235"/>
      <c r="C282" s="235"/>
      <c r="E282" s="238"/>
      <c r="F282"/>
      <c r="G282" s="235"/>
      <c r="H282" s="235"/>
      <c r="I282" s="235"/>
      <c r="J282"/>
      <c r="K282" s="235"/>
    </row>
    <row r="283" spans="1:11" s="239" customFormat="1" x14ac:dyDescent="0.25">
      <c r="A283"/>
      <c r="B283" s="235"/>
      <c r="C283" s="235"/>
      <c r="E283" s="238"/>
      <c r="F283"/>
      <c r="G283" s="235"/>
      <c r="H283" s="235"/>
      <c r="I283" s="235"/>
      <c r="J283"/>
      <c r="K283" s="235"/>
    </row>
    <row r="284" spans="1:11" s="239" customFormat="1" x14ac:dyDescent="0.25">
      <c r="A284"/>
      <c r="B284" s="235"/>
      <c r="C284" s="235"/>
      <c r="E284" s="238"/>
      <c r="F284"/>
      <c r="G284" s="235"/>
      <c r="H284" s="235"/>
      <c r="I284" s="235"/>
      <c r="J284"/>
      <c r="K284" s="235"/>
    </row>
    <row r="285" spans="1:11" s="239" customFormat="1" x14ac:dyDescent="0.25">
      <c r="A285"/>
      <c r="B285" s="235"/>
      <c r="C285" s="235"/>
      <c r="E285" s="238"/>
      <c r="F285"/>
      <c r="G285" s="235"/>
      <c r="H285" s="235"/>
      <c r="I285" s="235"/>
      <c r="J285"/>
      <c r="K285" s="235"/>
    </row>
    <row r="286" spans="1:11" s="239" customFormat="1" x14ac:dyDescent="0.25">
      <c r="A286"/>
      <c r="B286" s="235"/>
      <c r="C286" s="235"/>
      <c r="E286" s="238"/>
      <c r="F286"/>
      <c r="G286" s="235"/>
      <c r="H286" s="235"/>
      <c r="I286" s="235"/>
      <c r="J286"/>
      <c r="K286" s="235"/>
    </row>
    <row r="287" spans="1:11" s="239" customFormat="1" x14ac:dyDescent="0.25">
      <c r="A287"/>
      <c r="B287" s="235"/>
      <c r="C287" s="235"/>
      <c r="E287" s="238"/>
      <c r="F287"/>
      <c r="G287" s="235"/>
      <c r="H287" s="235"/>
      <c r="I287" s="235"/>
      <c r="J287"/>
      <c r="K287" s="235"/>
    </row>
    <row r="288" spans="1:11" s="239" customFormat="1" x14ac:dyDescent="0.25">
      <c r="A288"/>
      <c r="B288" s="235"/>
      <c r="C288" s="235"/>
      <c r="E288" s="238"/>
      <c r="F288"/>
      <c r="G288" s="235"/>
      <c r="H288" s="235"/>
      <c r="I288" s="235"/>
      <c r="J288"/>
      <c r="K288" s="235"/>
    </row>
    <row r="289" spans="1:11" s="239" customFormat="1" x14ac:dyDescent="0.25">
      <c r="A289"/>
      <c r="B289" s="235"/>
      <c r="C289" s="235"/>
      <c r="E289" s="238"/>
      <c r="F289"/>
      <c r="G289" s="235"/>
      <c r="H289" s="235"/>
      <c r="I289" s="235"/>
      <c r="J289"/>
      <c r="K289" s="235"/>
    </row>
    <row r="290" spans="1:11" s="239" customFormat="1" x14ac:dyDescent="0.25">
      <c r="A290"/>
      <c r="B290" s="235"/>
      <c r="C290" s="235"/>
      <c r="E290" s="238"/>
      <c r="F290"/>
      <c r="G290" s="235"/>
      <c r="H290" s="235"/>
      <c r="I290" s="235"/>
      <c r="J290"/>
      <c r="K290" s="235"/>
    </row>
    <row r="291" spans="1:11" s="239" customFormat="1" x14ac:dyDescent="0.25">
      <c r="A291"/>
      <c r="B291" s="235"/>
      <c r="C291" s="235"/>
      <c r="E291" s="238"/>
      <c r="F291"/>
      <c r="G291" s="235"/>
      <c r="H291" s="235"/>
      <c r="I291" s="235"/>
      <c r="J291"/>
      <c r="K291" s="235"/>
    </row>
    <row r="292" spans="1:11" s="239" customFormat="1" x14ac:dyDescent="0.25">
      <c r="A292"/>
      <c r="B292" s="235"/>
      <c r="C292" s="235"/>
      <c r="E292" s="238"/>
      <c r="F292"/>
      <c r="G292" s="235"/>
      <c r="H292" s="235"/>
      <c r="I292" s="235"/>
      <c r="J292"/>
      <c r="K292" s="235"/>
    </row>
    <row r="293" spans="1:11" s="239" customFormat="1" x14ac:dyDescent="0.25">
      <c r="A293"/>
      <c r="B293" s="235"/>
      <c r="C293" s="235"/>
      <c r="E293" s="238"/>
      <c r="F293"/>
      <c r="G293" s="235"/>
      <c r="H293" s="235"/>
      <c r="I293" s="235"/>
      <c r="J293"/>
      <c r="K293" s="235"/>
    </row>
    <row r="294" spans="1:11" s="239" customFormat="1" x14ac:dyDescent="0.25">
      <c r="A294"/>
      <c r="B294" s="235"/>
      <c r="C294" s="235"/>
      <c r="E294" s="238"/>
      <c r="F294"/>
      <c r="G294" s="235"/>
      <c r="H294" s="235"/>
      <c r="I294" s="235"/>
      <c r="J294"/>
      <c r="K294" s="235"/>
    </row>
    <row r="295" spans="1:11" s="239" customFormat="1" x14ac:dyDescent="0.25">
      <c r="A295"/>
      <c r="B295" s="235"/>
      <c r="C295" s="235"/>
      <c r="E295" s="238"/>
      <c r="F295"/>
      <c r="G295" s="235"/>
      <c r="H295" s="235"/>
      <c r="I295" s="235"/>
      <c r="J295"/>
      <c r="K295" s="235"/>
    </row>
  </sheetData>
  <pageMargins left="0.25" right="0.25" top="0.75" bottom="0.75" header="0.3" footer="0.3"/>
  <pageSetup paperSize="5" scale="48" fitToHeight="0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62F5-DAAC-416C-BA8D-5115E6A67C3A}">
  <sheetPr codeName="Sheet15">
    <tabColor rgb="FF92D050"/>
  </sheetPr>
  <dimension ref="A3:F20"/>
  <sheetViews>
    <sheetView topLeftCell="A10" workbookViewId="0">
      <selection activeCell="D21" sqref="D21"/>
    </sheetView>
  </sheetViews>
  <sheetFormatPr defaultRowHeight="15" x14ac:dyDescent="0.25"/>
  <cols>
    <col min="5" max="5" width="15" bestFit="1" customWidth="1"/>
    <col min="6" max="6" width="72.140625" customWidth="1"/>
  </cols>
  <sheetData>
    <row r="3" spans="1:6" x14ac:dyDescent="0.25">
      <c r="A3" t="s">
        <v>1</v>
      </c>
      <c r="B3" s="231" t="s">
        <v>801</v>
      </c>
      <c r="C3" s="231" t="s">
        <v>792</v>
      </c>
      <c r="D3" s="231" t="s">
        <v>795</v>
      </c>
      <c r="E3" s="231" t="s">
        <v>794</v>
      </c>
      <c r="F3" s="231" t="s">
        <v>793</v>
      </c>
    </row>
    <row r="4" spans="1:6" ht="30" x14ac:dyDescent="0.25">
      <c r="A4">
        <v>0</v>
      </c>
      <c r="B4" s="282" t="s">
        <v>790</v>
      </c>
      <c r="C4" s="231"/>
      <c r="D4" s="231"/>
      <c r="E4" s="231"/>
      <c r="F4" s="316" t="s">
        <v>843</v>
      </c>
    </row>
    <row r="5" spans="1:6" ht="38.25" customHeight="1" x14ac:dyDescent="0.25">
      <c r="A5" s="313">
        <v>1</v>
      </c>
      <c r="B5" s="282" t="s">
        <v>790</v>
      </c>
      <c r="C5" s="282" t="s">
        <v>797</v>
      </c>
      <c r="D5" s="282" t="s">
        <v>809</v>
      </c>
      <c r="E5" s="282" t="s">
        <v>796</v>
      </c>
      <c r="F5" s="282" t="s">
        <v>804</v>
      </c>
    </row>
    <row r="6" spans="1:6" ht="38.25" customHeight="1" x14ac:dyDescent="0.25">
      <c r="A6" s="313">
        <v>2</v>
      </c>
      <c r="B6" s="282" t="s">
        <v>790</v>
      </c>
      <c r="C6" s="282" t="s">
        <v>839</v>
      </c>
      <c r="D6" s="282" t="s">
        <v>814</v>
      </c>
      <c r="E6" s="282" t="s">
        <v>815</v>
      </c>
      <c r="F6" s="282" t="s">
        <v>816</v>
      </c>
    </row>
    <row r="7" spans="1:6" ht="30" x14ac:dyDescent="0.25">
      <c r="A7" s="313">
        <v>3</v>
      </c>
      <c r="B7" s="282" t="s">
        <v>790</v>
      </c>
      <c r="C7" s="282" t="s">
        <v>800</v>
      </c>
      <c r="D7" s="282" t="s">
        <v>802</v>
      </c>
      <c r="E7" s="283" t="s">
        <v>803</v>
      </c>
      <c r="F7" s="282" t="s">
        <v>805</v>
      </c>
    </row>
    <row r="8" spans="1:6" ht="30" x14ac:dyDescent="0.25">
      <c r="A8" s="313">
        <v>4</v>
      </c>
      <c r="B8" s="282" t="s">
        <v>790</v>
      </c>
      <c r="C8" s="282" t="s">
        <v>808</v>
      </c>
      <c r="D8" s="282" t="s">
        <v>811</v>
      </c>
      <c r="E8" s="283" t="s">
        <v>810</v>
      </c>
      <c r="F8" s="282" t="s">
        <v>812</v>
      </c>
    </row>
    <row r="9" spans="1:6" ht="30" x14ac:dyDescent="0.25">
      <c r="A9" s="313">
        <v>5</v>
      </c>
      <c r="B9" s="282" t="s">
        <v>790</v>
      </c>
      <c r="C9" s="282" t="s">
        <v>806</v>
      </c>
      <c r="D9" s="282" t="s">
        <v>328</v>
      </c>
      <c r="E9" s="283" t="s">
        <v>803</v>
      </c>
      <c r="F9" s="282" t="s">
        <v>833</v>
      </c>
    </row>
    <row r="10" spans="1:6" ht="45" x14ac:dyDescent="0.25">
      <c r="A10" s="313">
        <v>6</v>
      </c>
      <c r="B10" s="282" t="s">
        <v>790</v>
      </c>
      <c r="C10" s="282" t="s">
        <v>806</v>
      </c>
      <c r="D10" s="282" t="s">
        <v>832</v>
      </c>
      <c r="E10" s="282"/>
      <c r="F10" s="282" t="s">
        <v>807</v>
      </c>
    </row>
    <row r="11" spans="1:6" ht="45" x14ac:dyDescent="0.25">
      <c r="A11" s="313">
        <v>7</v>
      </c>
      <c r="B11" s="282" t="s">
        <v>790</v>
      </c>
      <c r="C11" s="282" t="s">
        <v>28</v>
      </c>
      <c r="D11" s="282" t="s">
        <v>408</v>
      </c>
      <c r="E11" s="282" t="s">
        <v>835</v>
      </c>
      <c r="F11" s="282" t="s">
        <v>819</v>
      </c>
    </row>
    <row r="12" spans="1:6" ht="45" x14ac:dyDescent="0.25">
      <c r="A12" s="313">
        <v>8</v>
      </c>
      <c r="B12" s="282" t="s">
        <v>790</v>
      </c>
      <c r="C12" s="282" t="s">
        <v>824</v>
      </c>
      <c r="D12" s="282" t="s">
        <v>825</v>
      </c>
      <c r="E12" s="282" t="s">
        <v>826</v>
      </c>
      <c r="F12" s="282" t="s">
        <v>827</v>
      </c>
    </row>
    <row r="13" spans="1:6" ht="60" x14ac:dyDescent="0.25">
      <c r="A13" s="313">
        <v>9</v>
      </c>
      <c r="B13" s="282" t="s">
        <v>790</v>
      </c>
      <c r="C13" s="282" t="s">
        <v>806</v>
      </c>
      <c r="D13" s="282" t="s">
        <v>834</v>
      </c>
      <c r="E13" s="282" t="s">
        <v>836</v>
      </c>
      <c r="F13" s="282" t="s">
        <v>837</v>
      </c>
    </row>
    <row r="14" spans="1:6" ht="30" x14ac:dyDescent="0.25">
      <c r="A14" s="313">
        <v>10</v>
      </c>
      <c r="B14" s="282" t="s">
        <v>790</v>
      </c>
      <c r="C14" s="282" t="s">
        <v>840</v>
      </c>
      <c r="E14" s="282" t="s">
        <v>841</v>
      </c>
      <c r="F14" s="282" t="s">
        <v>842</v>
      </c>
    </row>
    <row r="15" spans="1:6" ht="60" x14ac:dyDescent="0.25">
      <c r="A15" s="313">
        <v>11</v>
      </c>
      <c r="B15" s="282" t="s">
        <v>844</v>
      </c>
      <c r="C15" s="282" t="s">
        <v>840</v>
      </c>
      <c r="D15" s="282" t="s">
        <v>196</v>
      </c>
      <c r="E15" s="282" t="s">
        <v>845</v>
      </c>
      <c r="F15" s="282" t="s">
        <v>847</v>
      </c>
    </row>
    <row r="16" spans="1:6" ht="30" x14ac:dyDescent="0.25">
      <c r="A16" s="313">
        <v>12</v>
      </c>
      <c r="B16" s="282" t="s">
        <v>790</v>
      </c>
      <c r="C16" s="282" t="s">
        <v>817</v>
      </c>
      <c r="D16" s="282" t="s">
        <v>814</v>
      </c>
      <c r="E16" s="283" t="s">
        <v>803</v>
      </c>
      <c r="F16" s="282" t="s">
        <v>818</v>
      </c>
    </row>
    <row r="17" spans="1:6" ht="30" x14ac:dyDescent="0.25">
      <c r="A17" s="313">
        <v>13</v>
      </c>
      <c r="B17" s="282" t="s">
        <v>790</v>
      </c>
      <c r="C17" s="282" t="s">
        <v>817</v>
      </c>
      <c r="D17" s="282" t="s">
        <v>814</v>
      </c>
      <c r="E17" s="283" t="s">
        <v>803</v>
      </c>
      <c r="F17" s="282" t="s">
        <v>838</v>
      </c>
    </row>
    <row r="18" spans="1:6" ht="45" x14ac:dyDescent="0.25">
      <c r="A18" s="313">
        <v>14</v>
      </c>
      <c r="B18" s="282" t="s">
        <v>790</v>
      </c>
      <c r="C18" s="282" t="s">
        <v>848</v>
      </c>
      <c r="D18" s="282" t="s">
        <v>227</v>
      </c>
      <c r="E18" s="282" t="s">
        <v>849</v>
      </c>
      <c r="F18" s="282" t="s">
        <v>850</v>
      </c>
    </row>
    <row r="19" spans="1:6" ht="45" x14ac:dyDescent="0.25">
      <c r="A19" s="313">
        <v>15</v>
      </c>
      <c r="B19" s="282" t="s">
        <v>790</v>
      </c>
      <c r="C19" s="282" t="s">
        <v>851</v>
      </c>
      <c r="F19" s="282" t="s">
        <v>852</v>
      </c>
    </row>
    <row r="20" spans="1:6" ht="30" x14ac:dyDescent="0.25">
      <c r="A20" s="313">
        <v>16</v>
      </c>
      <c r="B20" s="282" t="s">
        <v>790</v>
      </c>
      <c r="C20" s="282" t="s">
        <v>797</v>
      </c>
      <c r="D20" s="282" t="s">
        <v>856</v>
      </c>
      <c r="E20" t="s">
        <v>855</v>
      </c>
      <c r="F20" s="282" t="s">
        <v>854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rgb="FF92D050"/>
    <pageSetUpPr fitToPage="1"/>
  </sheetPr>
  <dimension ref="A2:R1549"/>
  <sheetViews>
    <sheetView topLeftCell="A1472" zoomScale="60" zoomScaleNormal="60" workbookViewId="0">
      <selection activeCell="E1542" sqref="E1542"/>
    </sheetView>
  </sheetViews>
  <sheetFormatPr defaultColWidth="9.140625" defaultRowHeight="12.75" x14ac:dyDescent="0.2"/>
  <cols>
    <col min="1" max="1" width="48.140625" style="23" customWidth="1"/>
    <col min="2" max="2" width="12" style="18" bestFit="1" customWidth="1"/>
    <col min="3" max="3" width="46.140625" style="18" bestFit="1" customWidth="1"/>
    <col min="4" max="4" width="31.7109375" style="18" customWidth="1"/>
    <col min="5" max="5" width="26.42578125" style="18" customWidth="1"/>
    <col min="6" max="6" width="14.7109375" style="18" customWidth="1"/>
    <col min="7" max="7" width="24.5703125" style="18" bestFit="1" customWidth="1"/>
    <col min="8" max="9" width="18" style="18" customWidth="1"/>
    <col min="10" max="16" width="14.7109375" style="18" customWidth="1"/>
    <col min="17" max="17" width="27.42578125" style="18" bestFit="1" customWidth="1"/>
    <col min="18" max="16384" width="9.140625" style="18"/>
  </cols>
  <sheetData>
    <row r="2" spans="1:18" ht="60" customHeight="1" x14ac:dyDescent="0.2">
      <c r="A2" s="257" t="s">
        <v>744</v>
      </c>
    </row>
    <row r="3" spans="1:18" ht="51" x14ac:dyDescent="0.2">
      <c r="A3" s="137" t="s">
        <v>732</v>
      </c>
      <c r="B3" s="206" t="s">
        <v>154</v>
      </c>
      <c r="C3" s="206" t="s">
        <v>55</v>
      </c>
      <c r="D3" s="206" t="s">
        <v>730</v>
      </c>
      <c r="E3" s="206" t="s">
        <v>56</v>
      </c>
      <c r="F3" s="206" t="s">
        <v>743</v>
      </c>
      <c r="G3" s="206" t="s">
        <v>727</v>
      </c>
      <c r="H3" s="206" t="s">
        <v>157</v>
      </c>
      <c r="I3" s="206" t="s">
        <v>158</v>
      </c>
      <c r="J3" s="206" t="s">
        <v>742</v>
      </c>
      <c r="K3" s="206" t="s">
        <v>741</v>
      </c>
      <c r="L3" s="206" t="s">
        <v>170</v>
      </c>
      <c r="M3" s="206" t="s">
        <v>158</v>
      </c>
      <c r="N3" s="206" t="s">
        <v>740</v>
      </c>
      <c r="O3" s="206" t="s">
        <v>739</v>
      </c>
      <c r="P3" s="206" t="s">
        <v>738</v>
      </c>
      <c r="Q3" s="206" t="s">
        <v>92</v>
      </c>
      <c r="R3" s="206" t="s">
        <v>746</v>
      </c>
    </row>
    <row r="4" spans="1:18" x14ac:dyDescent="0.2">
      <c r="A4" s="180"/>
      <c r="B4" s="154"/>
      <c r="C4" s="155"/>
      <c r="D4" s="155"/>
      <c r="E4" s="156"/>
      <c r="F4" s="156"/>
      <c r="G4" s="156"/>
      <c r="H4" s="158"/>
      <c r="I4" s="249"/>
      <c r="J4" s="249"/>
      <c r="K4" s="256"/>
      <c r="L4" s="158"/>
      <c r="M4" s="249"/>
      <c r="N4" s="249"/>
      <c r="O4" s="249"/>
      <c r="P4" s="249"/>
      <c r="Q4" s="155"/>
    </row>
    <row r="5" spans="1:18" x14ac:dyDescent="0.2">
      <c r="A5" s="250" t="s">
        <v>735</v>
      </c>
      <c r="B5" s="377" t="s">
        <v>737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9"/>
    </row>
    <row r="6" spans="1:18" x14ac:dyDescent="0.2">
      <c r="A6" s="254" t="str">
        <f>IF(AND(P6=0,J6=0),"Exclude","Include")</f>
        <v>Exclude</v>
      </c>
      <c r="B6" s="154"/>
      <c r="C6" s="156" t="s">
        <v>724</v>
      </c>
      <c r="D6" s="177" t="s">
        <v>432</v>
      </c>
      <c r="E6" s="177" t="s">
        <v>723</v>
      </c>
      <c r="F6" s="156" t="s">
        <v>724</v>
      </c>
      <c r="G6" s="177" t="s">
        <v>723</v>
      </c>
      <c r="H6" s="158"/>
      <c r="I6" s="249"/>
      <c r="J6" s="255">
        <f t="shared" ref="J6:J12" si="0">SUMIFS(J$61:J$1542,$D$61:$D$1542,$D6,$F$61:$F$1542,"Y")</f>
        <v>0</v>
      </c>
      <c r="K6" s="251">
        <f t="shared" ref="K6:K12" si="1">SUMIFS(K$61:K$1542,$D$61:$D$1542,$D6)</f>
        <v>0</v>
      </c>
      <c r="L6" s="158"/>
      <c r="M6" s="249"/>
      <c r="N6" s="255" t="e">
        <f>IF(O6="",SUMIFS(N$61:N$1542,$D$61:$D$1542,$D6,$F$61:$F$1542,"Y"),1/0)</f>
        <v>#DIV/0!</v>
      </c>
      <c r="O6" s="255">
        <f>SUMIFS(O$61:O$1542,$D$61:$D$1542,$D6,$F$61:$F$1542,"Y")</f>
        <v>0</v>
      </c>
      <c r="P6" s="251">
        <f t="shared" ref="P6:P12" si="2">SUMIFS(P$61:P$1542,$D$61:$D$1542,$D6)</f>
        <v>0</v>
      </c>
      <c r="Q6" s="155"/>
      <c r="R6" s="204">
        <f t="shared" ref="R6:R12" si="3">COUNTIFS($D$61:$D$1542,$D6,$F$61:$F$1542,"Y",$E$61:$E$1542,$C6)</f>
        <v>0</v>
      </c>
    </row>
    <row r="7" spans="1:18" x14ac:dyDescent="0.2">
      <c r="A7" s="254" t="str">
        <f>IF(AND(P7=0,J7=0),"Exclude","Include")</f>
        <v>Exclude</v>
      </c>
      <c r="B7" s="154"/>
      <c r="C7" s="156" t="s">
        <v>724</v>
      </c>
      <c r="D7" s="177" t="s">
        <v>443</v>
      </c>
      <c r="E7" s="177" t="s">
        <v>723</v>
      </c>
      <c r="F7" s="156" t="s">
        <v>724</v>
      </c>
      <c r="G7" s="177" t="s">
        <v>723</v>
      </c>
      <c r="H7" s="158"/>
      <c r="I7" s="249"/>
      <c r="J7" s="255">
        <f t="shared" si="0"/>
        <v>0</v>
      </c>
      <c r="K7" s="251">
        <f t="shared" si="1"/>
        <v>0</v>
      </c>
      <c r="L7" s="158"/>
      <c r="M7" s="249"/>
      <c r="N7" s="255">
        <f t="shared" ref="N7:N12" si="4">IF(O7="",SUMIFS(N$61:N$1542,$D$61:$D$1542,$D7,$F$61:$F$1542,"Y"),1/0)</f>
        <v>0</v>
      </c>
      <c r="O7" s="255"/>
      <c r="P7" s="251">
        <f t="shared" si="2"/>
        <v>0</v>
      </c>
      <c r="Q7" s="155"/>
      <c r="R7" s="204">
        <f t="shared" si="3"/>
        <v>0</v>
      </c>
    </row>
    <row r="8" spans="1:18" x14ac:dyDescent="0.2">
      <c r="A8" s="250" t="s">
        <v>735</v>
      </c>
      <c r="B8" s="154"/>
      <c r="C8" s="156" t="s">
        <v>724</v>
      </c>
      <c r="D8" s="177" t="s">
        <v>453</v>
      </c>
      <c r="E8" s="177" t="s">
        <v>723</v>
      </c>
      <c r="F8" s="156" t="s">
        <v>724</v>
      </c>
      <c r="G8" s="177" t="s">
        <v>723</v>
      </c>
      <c r="H8" s="158"/>
      <c r="I8" s="249"/>
      <c r="J8" s="255">
        <f t="shared" si="0"/>
        <v>0</v>
      </c>
      <c r="K8" s="251">
        <f t="shared" si="1"/>
        <v>0</v>
      </c>
      <c r="L8" s="158"/>
      <c r="M8" s="249"/>
      <c r="N8" s="255">
        <f t="shared" si="4"/>
        <v>0</v>
      </c>
      <c r="O8" s="255"/>
      <c r="P8" s="251">
        <f t="shared" si="2"/>
        <v>0</v>
      </c>
      <c r="Q8" s="155"/>
      <c r="R8" s="204">
        <f t="shared" si="3"/>
        <v>0</v>
      </c>
    </row>
    <row r="9" spans="1:18" x14ac:dyDescent="0.2">
      <c r="A9" s="250" t="s">
        <v>735</v>
      </c>
      <c r="B9" s="154"/>
      <c r="C9" s="156" t="s">
        <v>724</v>
      </c>
      <c r="D9" s="177" t="s">
        <v>509</v>
      </c>
      <c r="E9" s="177" t="s">
        <v>723</v>
      </c>
      <c r="F9" s="156" t="s">
        <v>724</v>
      </c>
      <c r="G9" s="177" t="s">
        <v>723</v>
      </c>
      <c r="H9" s="158"/>
      <c r="I9" s="249"/>
      <c r="J9" s="255">
        <f t="shared" si="0"/>
        <v>0</v>
      </c>
      <c r="K9" s="251">
        <f t="shared" si="1"/>
        <v>0</v>
      </c>
      <c r="L9" s="158"/>
      <c r="M9" s="249"/>
      <c r="N9" s="255">
        <f t="shared" si="4"/>
        <v>0</v>
      </c>
      <c r="O9" s="255"/>
      <c r="P9" s="251">
        <f t="shared" si="2"/>
        <v>0</v>
      </c>
      <c r="Q9" s="155"/>
      <c r="R9" s="204">
        <f t="shared" si="3"/>
        <v>0</v>
      </c>
    </row>
    <row r="10" spans="1:18" x14ac:dyDescent="0.2">
      <c r="A10" s="250" t="s">
        <v>735</v>
      </c>
      <c r="B10" s="154"/>
      <c r="C10" s="156" t="s">
        <v>724</v>
      </c>
      <c r="D10" s="177" t="s">
        <v>430</v>
      </c>
      <c r="E10" s="177" t="s">
        <v>723</v>
      </c>
      <c r="F10" s="156" t="s">
        <v>724</v>
      </c>
      <c r="G10" s="177" t="s">
        <v>723</v>
      </c>
      <c r="H10" s="158"/>
      <c r="I10" s="249"/>
      <c r="J10" s="255">
        <f t="shared" si="0"/>
        <v>0</v>
      </c>
      <c r="K10" s="251">
        <f t="shared" si="1"/>
        <v>0</v>
      </c>
      <c r="L10" s="158"/>
      <c r="M10" s="249"/>
      <c r="N10" s="255">
        <f t="shared" si="4"/>
        <v>0</v>
      </c>
      <c r="O10" s="255"/>
      <c r="P10" s="251">
        <f t="shared" si="2"/>
        <v>0</v>
      </c>
      <c r="Q10" s="155"/>
      <c r="R10" s="204">
        <f t="shared" si="3"/>
        <v>0</v>
      </c>
    </row>
    <row r="11" spans="1:18" x14ac:dyDescent="0.2">
      <c r="A11" s="250" t="s">
        <v>735</v>
      </c>
      <c r="B11" s="154"/>
      <c r="C11" s="156" t="s">
        <v>724</v>
      </c>
      <c r="D11" s="177" t="s">
        <v>512</v>
      </c>
      <c r="E11" s="177" t="s">
        <v>723</v>
      </c>
      <c r="F11" s="156" t="s">
        <v>724</v>
      </c>
      <c r="G11" s="177" t="s">
        <v>723</v>
      </c>
      <c r="H11" s="158"/>
      <c r="I11" s="249"/>
      <c r="J11" s="255">
        <f t="shared" si="0"/>
        <v>0</v>
      </c>
      <c r="K11" s="251">
        <f t="shared" si="1"/>
        <v>0</v>
      </c>
      <c r="L11" s="158"/>
      <c r="M11" s="249"/>
      <c r="N11" s="255">
        <f t="shared" si="4"/>
        <v>0</v>
      </c>
      <c r="O11" s="255"/>
      <c r="P11" s="251">
        <f t="shared" si="2"/>
        <v>0</v>
      </c>
      <c r="Q11" s="155"/>
      <c r="R11" s="204">
        <f t="shared" si="3"/>
        <v>0</v>
      </c>
    </row>
    <row r="12" spans="1:18" x14ac:dyDescent="0.2">
      <c r="A12" s="254" t="str">
        <f>IF(AND(P12=0,J12=0),"Exclude","Include")</f>
        <v>Exclude</v>
      </c>
      <c r="B12" s="154"/>
      <c r="C12" s="156" t="s">
        <v>724</v>
      </c>
      <c r="D12" s="177" t="s">
        <v>500</v>
      </c>
      <c r="E12" s="177" t="s">
        <v>723</v>
      </c>
      <c r="F12" s="156" t="s">
        <v>724</v>
      </c>
      <c r="G12" s="177" t="s">
        <v>723</v>
      </c>
      <c r="H12" s="158"/>
      <c r="I12" s="249"/>
      <c r="J12" s="255">
        <f t="shared" si="0"/>
        <v>0</v>
      </c>
      <c r="K12" s="251">
        <f t="shared" si="1"/>
        <v>0</v>
      </c>
      <c r="L12" s="158"/>
      <c r="M12" s="249"/>
      <c r="N12" s="255">
        <f t="shared" si="4"/>
        <v>0</v>
      </c>
      <c r="O12" s="255"/>
      <c r="P12" s="251">
        <f t="shared" si="2"/>
        <v>0</v>
      </c>
      <c r="Q12" s="155"/>
      <c r="R12" s="204">
        <f t="shared" si="3"/>
        <v>0</v>
      </c>
    </row>
    <row r="13" spans="1:18" x14ac:dyDescent="0.2">
      <c r="A13" s="250" t="s">
        <v>735</v>
      </c>
      <c r="B13" s="377" t="s">
        <v>736</v>
      </c>
      <c r="C13" s="378"/>
      <c r="D13" s="378"/>
      <c r="E13" s="378"/>
      <c r="F13" s="378"/>
      <c r="G13" s="378"/>
      <c r="H13" s="378"/>
      <c r="I13" s="378"/>
      <c r="J13" s="378"/>
      <c r="K13" s="378"/>
      <c r="L13" s="378"/>
      <c r="M13" s="378"/>
      <c r="N13" s="378"/>
      <c r="O13" s="378"/>
      <c r="P13" s="378"/>
      <c r="Q13" s="379"/>
    </row>
    <row r="14" spans="1:18" x14ac:dyDescent="0.2">
      <c r="A14" s="250" t="s">
        <v>735</v>
      </c>
      <c r="B14" s="154"/>
      <c r="C14" s="177" t="s">
        <v>95</v>
      </c>
      <c r="D14" s="177" t="s">
        <v>430</v>
      </c>
      <c r="E14" s="177" t="str">
        <f t="shared" ref="E14:E59" si="5">C14</f>
        <v>Non-Insurer Holding Company</v>
      </c>
      <c r="F14" s="156" t="s">
        <v>724</v>
      </c>
      <c r="G14" s="177" t="s">
        <v>771</v>
      </c>
      <c r="H14" s="158"/>
      <c r="I14" s="249"/>
      <c r="J14" s="252">
        <f t="shared" ref="J14:J59" si="6">SUMIFS(J$61:J$1542,$D$61:$D$1542,$D14,$F$61:$F$1542,"Y",$E$61:$E$1542,$C14)</f>
        <v>0</v>
      </c>
      <c r="K14" s="253"/>
      <c r="L14" s="158"/>
      <c r="M14" s="249"/>
      <c r="N14" s="252">
        <f>IF(O14="",SUMIFS(N$61:N$1542,$D$61:$D$1542,$D14,$F$61:$F$1542,"Y",$E$61:$E$1542,$C14),1/0)</f>
        <v>0</v>
      </c>
      <c r="O14" s="252"/>
      <c r="P14" s="251"/>
      <c r="Q14" s="155"/>
      <c r="R14" s="204">
        <f t="shared" ref="R14:R59" si="7">COUNTIFS($D$61:$D$1542,$D14,$F$61:$F$1542,"Y",$E$61:$E$1542,$C14)</f>
        <v>0</v>
      </c>
    </row>
    <row r="15" spans="1:18" x14ac:dyDescent="0.2">
      <c r="A15" s="254" t="str">
        <f>IF(OR(J15=0,R15&lt;2),"Exclude","Include")</f>
        <v>Exclude</v>
      </c>
      <c r="B15" s="154"/>
      <c r="C15" s="177" t="s">
        <v>126</v>
      </c>
      <c r="D15" s="177" t="s">
        <v>432</v>
      </c>
      <c r="E15" s="177" t="str">
        <f t="shared" si="5"/>
        <v>RBC Filing U.S. Insurer (Life)</v>
      </c>
      <c r="F15" s="156" t="s">
        <v>724</v>
      </c>
      <c r="G15" s="177" t="s">
        <v>771</v>
      </c>
      <c r="H15" s="158"/>
      <c r="I15" s="249"/>
      <c r="J15" s="252">
        <f t="shared" si="6"/>
        <v>0</v>
      </c>
      <c r="K15" s="253"/>
      <c r="L15" s="158"/>
      <c r="M15" s="249"/>
      <c r="N15" s="252" t="e">
        <f t="shared" ref="N15:N59" si="8">IF(O15="",SUMIFS(N$61:N$1542,$D$61:$D$1542,$D15,$F$61:$F$1542,"Y",$E$61:$E$1542,$C15),1/0)</f>
        <v>#DIV/0!</v>
      </c>
      <c r="O15" s="252">
        <f>SUMIFS(O$61:O$1542,$D$61:$D$1542,$D15,$F$61:$F$1542,"Y",$E$61:$E$1542,$C15)</f>
        <v>0</v>
      </c>
      <c r="P15" s="251"/>
      <c r="Q15" s="155"/>
      <c r="R15" s="204">
        <f t="shared" si="7"/>
        <v>0</v>
      </c>
    </row>
    <row r="16" spans="1:18" x14ac:dyDescent="0.2">
      <c r="A16" s="254" t="str">
        <f t="shared" ref="A16:A57" si="9">IF(OR(J16=0,R16&lt;2),"Exclude","Include")</f>
        <v>Exclude</v>
      </c>
      <c r="B16" s="154"/>
      <c r="C16" s="177" t="s">
        <v>118</v>
      </c>
      <c r="D16" s="177" t="s">
        <v>432</v>
      </c>
      <c r="E16" s="177" t="str">
        <f t="shared" si="5"/>
        <v>RBC Filing U.S. Insurer (P&amp;C)</v>
      </c>
      <c r="F16" s="156" t="s">
        <v>724</v>
      </c>
      <c r="G16" s="177" t="s">
        <v>771</v>
      </c>
      <c r="H16" s="158"/>
      <c r="I16" s="249"/>
      <c r="J16" s="252">
        <f t="shared" si="6"/>
        <v>0</v>
      </c>
      <c r="K16" s="253"/>
      <c r="L16" s="158"/>
      <c r="M16" s="249"/>
      <c r="N16" s="252" t="e">
        <f t="shared" si="8"/>
        <v>#DIV/0!</v>
      </c>
      <c r="O16" s="252">
        <f>SUMIFS(O$61:O$1542,$D$61:$D$1542,$D16,$F$61:$F$1542,"Y",$E$61:$E$1542,$C16)</f>
        <v>0</v>
      </c>
      <c r="P16" s="251"/>
      <c r="Q16" s="155"/>
      <c r="R16" s="204">
        <f t="shared" si="7"/>
        <v>0</v>
      </c>
    </row>
    <row r="17" spans="1:18" x14ac:dyDescent="0.2">
      <c r="A17" s="254" t="str">
        <f t="shared" si="9"/>
        <v>Exclude</v>
      </c>
      <c r="B17" s="154"/>
      <c r="C17" s="177" t="s">
        <v>274</v>
      </c>
      <c r="D17" s="177" t="s">
        <v>432</v>
      </c>
      <c r="E17" s="177" t="str">
        <f t="shared" si="5"/>
        <v>RBC Filing U.S. Insurer (Health)</v>
      </c>
      <c r="F17" s="156" t="s">
        <v>724</v>
      </c>
      <c r="G17" s="177" t="s">
        <v>771</v>
      </c>
      <c r="H17" s="158"/>
      <c r="I17" s="249"/>
      <c r="J17" s="252">
        <f t="shared" si="6"/>
        <v>0</v>
      </c>
      <c r="K17" s="253"/>
      <c r="L17" s="158"/>
      <c r="M17" s="249"/>
      <c r="N17" s="252" t="e">
        <f t="shared" si="8"/>
        <v>#DIV/0!</v>
      </c>
      <c r="O17" s="252">
        <f>SUMIFS(O$61:O$1542,$D$61:$D$1542,$D17,$F$61:$F$1542,"Y",$E$61:$E$1542,$C17)</f>
        <v>0</v>
      </c>
      <c r="P17" s="251"/>
      <c r="Q17" s="155"/>
      <c r="R17" s="204">
        <f t="shared" si="7"/>
        <v>0</v>
      </c>
    </row>
    <row r="18" spans="1:18" x14ac:dyDescent="0.2">
      <c r="A18" s="254" t="str">
        <f t="shared" si="9"/>
        <v>Exclude</v>
      </c>
      <c r="B18" s="154"/>
      <c r="C18" s="177" t="s">
        <v>275</v>
      </c>
      <c r="D18" s="177" t="s">
        <v>432</v>
      </c>
      <c r="E18" s="177" t="str">
        <f t="shared" si="5"/>
        <v>RBC Filing U.S. Insurer (Other)</v>
      </c>
      <c r="F18" s="156" t="s">
        <v>724</v>
      </c>
      <c r="G18" s="177" t="s">
        <v>771</v>
      </c>
      <c r="H18" s="158"/>
      <c r="I18" s="249"/>
      <c r="J18" s="252">
        <f t="shared" si="6"/>
        <v>0</v>
      </c>
      <c r="K18" s="253"/>
      <c r="L18" s="158"/>
      <c r="M18" s="249"/>
      <c r="N18" s="252" t="e">
        <f t="shared" si="8"/>
        <v>#DIV/0!</v>
      </c>
      <c r="O18" s="252">
        <f>SUMIFS(O$61:O$1542,$D$61:$D$1542,$D18,$F$61:$F$1542,"Y",$E$61:$E$1542,$C18)</f>
        <v>0</v>
      </c>
      <c r="P18" s="251"/>
      <c r="Q18" s="155"/>
      <c r="R18" s="204">
        <f t="shared" si="7"/>
        <v>0</v>
      </c>
    </row>
    <row r="19" spans="1:18" ht="25.5" x14ac:dyDescent="0.2">
      <c r="A19" s="254" t="str">
        <f t="shared" si="9"/>
        <v>Exclude</v>
      </c>
      <c r="B19" s="154"/>
      <c r="C19" s="177" t="s">
        <v>276</v>
      </c>
      <c r="D19" s="177" t="s">
        <v>443</v>
      </c>
      <c r="E19" s="177" t="str">
        <f t="shared" si="5"/>
        <v>Non RBC filing US. Insurer (Except Captives)</v>
      </c>
      <c r="F19" s="156" t="s">
        <v>724</v>
      </c>
      <c r="G19" s="177" t="s">
        <v>771</v>
      </c>
      <c r="H19" s="158"/>
      <c r="I19" s="249"/>
      <c r="J19" s="252">
        <f t="shared" si="6"/>
        <v>0</v>
      </c>
      <c r="K19" s="253"/>
      <c r="L19" s="158"/>
      <c r="M19" s="249"/>
      <c r="N19" s="252">
        <f t="shared" si="8"/>
        <v>0</v>
      </c>
      <c r="O19" s="252"/>
      <c r="P19" s="251"/>
      <c r="Q19" s="155"/>
      <c r="R19" s="204">
        <f t="shared" si="7"/>
        <v>0</v>
      </c>
    </row>
    <row r="20" spans="1:18" ht="25.5" x14ac:dyDescent="0.2">
      <c r="A20" s="254" t="str">
        <f t="shared" si="9"/>
        <v>Exclude</v>
      </c>
      <c r="B20" s="154"/>
      <c r="C20" s="177" t="s">
        <v>113</v>
      </c>
      <c r="D20" s="177" t="s">
        <v>432</v>
      </c>
      <c r="E20" s="177" t="str">
        <f t="shared" si="5"/>
        <v>RBC filing US. Insurer (AG48 Captive)</v>
      </c>
      <c r="F20" s="156" t="s">
        <v>724</v>
      </c>
      <c r="G20" s="177" t="s">
        <v>771</v>
      </c>
      <c r="H20" s="158"/>
      <c r="I20" s="249"/>
      <c r="J20" s="252">
        <f t="shared" si="6"/>
        <v>0</v>
      </c>
      <c r="K20" s="253"/>
      <c r="L20" s="158"/>
      <c r="M20" s="249"/>
      <c r="N20" s="252" t="e">
        <f t="shared" si="8"/>
        <v>#DIV/0!</v>
      </c>
      <c r="O20" s="252">
        <f>SUMIFS(O$61:O$1542,$D$61:$D$1542,$D20,$F$61:$F$1542,"Y",$E$61:$E$1542,$C20)</f>
        <v>0</v>
      </c>
      <c r="P20" s="251"/>
      <c r="Q20" s="155"/>
      <c r="R20" s="204">
        <f t="shared" si="7"/>
        <v>0</v>
      </c>
    </row>
    <row r="21" spans="1:18" ht="25.5" x14ac:dyDescent="0.2">
      <c r="A21" s="254" t="str">
        <f t="shared" si="9"/>
        <v>Exclude</v>
      </c>
      <c r="B21" s="154"/>
      <c r="C21" s="177" t="s">
        <v>277</v>
      </c>
      <c r="D21" s="177" t="s">
        <v>432</v>
      </c>
      <c r="E21" s="177" t="str">
        <f t="shared" si="5"/>
        <v>RBC filing US. Insurer (Other Than AG48 Captive)</v>
      </c>
      <c r="F21" s="156" t="s">
        <v>724</v>
      </c>
      <c r="G21" s="177" t="s">
        <v>771</v>
      </c>
      <c r="H21" s="158"/>
      <c r="I21" s="249"/>
      <c r="J21" s="252">
        <f t="shared" si="6"/>
        <v>0</v>
      </c>
      <c r="K21" s="253"/>
      <c r="L21" s="158"/>
      <c r="M21" s="249"/>
      <c r="N21" s="252" t="e">
        <f t="shared" si="8"/>
        <v>#DIV/0!</v>
      </c>
      <c r="O21" s="252">
        <f>SUMIFS(O$61:O$1542,$D$61:$D$1542,$D21,$F$61:$F$1542,"Y",$E$61:$E$1542,$C21)</f>
        <v>0</v>
      </c>
      <c r="P21" s="251"/>
      <c r="Q21" s="155"/>
      <c r="R21" s="204">
        <f t="shared" si="7"/>
        <v>0</v>
      </c>
    </row>
    <row r="22" spans="1:18" x14ac:dyDescent="0.2">
      <c r="A22" s="254" t="str">
        <f t="shared" si="9"/>
        <v>Exclude</v>
      </c>
      <c r="B22" s="154"/>
      <c r="C22" s="177" t="s">
        <v>125</v>
      </c>
      <c r="D22" s="177" t="s">
        <v>453</v>
      </c>
      <c r="E22" s="177" t="str">
        <f t="shared" si="5"/>
        <v>Canada - Life</v>
      </c>
      <c r="F22" s="156" t="s">
        <v>724</v>
      </c>
      <c r="G22" s="177" t="s">
        <v>771</v>
      </c>
      <c r="H22" s="158"/>
      <c r="I22" s="249"/>
      <c r="J22" s="252">
        <f t="shared" si="6"/>
        <v>0</v>
      </c>
      <c r="K22" s="253"/>
      <c r="L22" s="158"/>
      <c r="M22" s="249"/>
      <c r="N22" s="252">
        <f t="shared" si="8"/>
        <v>0</v>
      </c>
      <c r="O22" s="252"/>
      <c r="P22" s="251"/>
      <c r="Q22" s="155"/>
      <c r="R22" s="204">
        <f t="shared" si="7"/>
        <v>0</v>
      </c>
    </row>
    <row r="23" spans="1:18" x14ac:dyDescent="0.2">
      <c r="A23" s="254" t="str">
        <f t="shared" si="9"/>
        <v>Exclude</v>
      </c>
      <c r="B23" s="154"/>
      <c r="C23" s="177" t="s">
        <v>119</v>
      </c>
      <c r="D23" s="177" t="s">
        <v>453</v>
      </c>
      <c r="E23" s="177" t="str">
        <f t="shared" si="5"/>
        <v>Canadian -  P&amp;C</v>
      </c>
      <c r="F23" s="156" t="s">
        <v>724</v>
      </c>
      <c r="G23" s="177" t="s">
        <v>771</v>
      </c>
      <c r="H23" s="158"/>
      <c r="I23" s="249"/>
      <c r="J23" s="252">
        <f t="shared" si="6"/>
        <v>0</v>
      </c>
      <c r="K23" s="253"/>
      <c r="L23" s="158"/>
      <c r="M23" s="249"/>
      <c r="N23" s="252">
        <f t="shared" si="8"/>
        <v>0</v>
      </c>
      <c r="O23" s="252"/>
      <c r="P23" s="251"/>
      <c r="Q23" s="155"/>
      <c r="R23" s="204">
        <f t="shared" si="7"/>
        <v>0</v>
      </c>
    </row>
    <row r="24" spans="1:18" x14ac:dyDescent="0.2">
      <c r="A24" s="254" t="str">
        <f t="shared" si="9"/>
        <v>Exclude</v>
      </c>
      <c r="B24" s="154"/>
      <c r="C24" s="177" t="s">
        <v>278</v>
      </c>
      <c r="D24" s="177" t="s">
        <v>453</v>
      </c>
      <c r="E24" s="177" t="str">
        <f t="shared" si="5"/>
        <v>Bermuda - Other</v>
      </c>
      <c r="F24" s="156" t="s">
        <v>724</v>
      </c>
      <c r="G24" s="177" t="s">
        <v>771</v>
      </c>
      <c r="H24" s="158"/>
      <c r="I24" s="249"/>
      <c r="J24" s="252">
        <f t="shared" si="6"/>
        <v>0</v>
      </c>
      <c r="K24" s="253"/>
      <c r="L24" s="158"/>
      <c r="M24" s="249"/>
      <c r="N24" s="252">
        <f t="shared" si="8"/>
        <v>0</v>
      </c>
      <c r="O24" s="252"/>
      <c r="P24" s="251"/>
      <c r="Q24" s="155"/>
      <c r="R24" s="204">
        <f t="shared" si="7"/>
        <v>0</v>
      </c>
    </row>
    <row r="25" spans="1:18" x14ac:dyDescent="0.2">
      <c r="A25" s="254" t="str">
        <f t="shared" si="9"/>
        <v>Exclude</v>
      </c>
      <c r="B25" s="154"/>
      <c r="C25" s="177" t="s">
        <v>134</v>
      </c>
      <c r="D25" s="177" t="s">
        <v>453</v>
      </c>
      <c r="E25" s="177" t="str">
        <f t="shared" si="5"/>
        <v>Bermuda - Commercial Insurers</v>
      </c>
      <c r="F25" s="156" t="s">
        <v>724</v>
      </c>
      <c r="G25" s="177" t="s">
        <v>771</v>
      </c>
      <c r="H25" s="158"/>
      <c r="I25" s="249"/>
      <c r="J25" s="252">
        <f t="shared" si="6"/>
        <v>0</v>
      </c>
      <c r="K25" s="253"/>
      <c r="L25" s="158"/>
      <c r="M25" s="249"/>
      <c r="N25" s="252">
        <f t="shared" si="8"/>
        <v>0</v>
      </c>
      <c r="O25" s="252"/>
      <c r="P25" s="251"/>
      <c r="Q25" s="155"/>
      <c r="R25" s="204">
        <f t="shared" si="7"/>
        <v>0</v>
      </c>
    </row>
    <row r="26" spans="1:18" x14ac:dyDescent="0.2">
      <c r="A26" s="254" t="str">
        <f t="shared" si="9"/>
        <v>Exclude</v>
      </c>
      <c r="B26" s="154"/>
      <c r="C26" s="177" t="s">
        <v>140</v>
      </c>
      <c r="D26" s="177" t="s">
        <v>453</v>
      </c>
      <c r="E26" s="177" t="str">
        <f t="shared" si="5"/>
        <v>Japan - Life</v>
      </c>
      <c r="F26" s="156" t="s">
        <v>724</v>
      </c>
      <c r="G26" s="177" t="s">
        <v>771</v>
      </c>
      <c r="H26" s="158"/>
      <c r="I26" s="249"/>
      <c r="J26" s="252">
        <f t="shared" si="6"/>
        <v>0</v>
      </c>
      <c r="K26" s="253"/>
      <c r="L26" s="158"/>
      <c r="M26" s="249"/>
      <c r="N26" s="252">
        <f t="shared" si="8"/>
        <v>0</v>
      </c>
      <c r="O26" s="252"/>
      <c r="P26" s="251"/>
      <c r="Q26" s="155"/>
      <c r="R26" s="204">
        <f t="shared" si="7"/>
        <v>0</v>
      </c>
    </row>
    <row r="27" spans="1:18" x14ac:dyDescent="0.2">
      <c r="A27" s="254" t="str">
        <f t="shared" si="9"/>
        <v>Exclude</v>
      </c>
      <c r="B27" s="154"/>
      <c r="C27" s="177" t="s">
        <v>279</v>
      </c>
      <c r="D27" s="177" t="s">
        <v>453</v>
      </c>
      <c r="E27" s="177" t="str">
        <f t="shared" si="5"/>
        <v>Japan - Non-Life</v>
      </c>
      <c r="F27" s="156" t="s">
        <v>724</v>
      </c>
      <c r="G27" s="177" t="s">
        <v>771</v>
      </c>
      <c r="H27" s="158"/>
      <c r="I27" s="249"/>
      <c r="J27" s="252">
        <f t="shared" si="6"/>
        <v>0</v>
      </c>
      <c r="K27" s="253"/>
      <c r="L27" s="158"/>
      <c r="M27" s="249"/>
      <c r="N27" s="252">
        <f t="shared" si="8"/>
        <v>0</v>
      </c>
      <c r="O27" s="252"/>
      <c r="P27" s="251"/>
      <c r="Q27" s="155"/>
      <c r="R27" s="204">
        <f t="shared" si="7"/>
        <v>0</v>
      </c>
    </row>
    <row r="28" spans="1:18" x14ac:dyDescent="0.2">
      <c r="A28" s="254" t="str">
        <f t="shared" si="9"/>
        <v>Exclude</v>
      </c>
      <c r="B28" s="154"/>
      <c r="C28" s="177" t="s">
        <v>280</v>
      </c>
      <c r="D28" s="177" t="s">
        <v>453</v>
      </c>
      <c r="E28" s="177" t="str">
        <f t="shared" si="5"/>
        <v>Solvency II - Life</v>
      </c>
      <c r="F28" s="156" t="s">
        <v>724</v>
      </c>
      <c r="G28" s="177" t="s">
        <v>771</v>
      </c>
      <c r="H28" s="158"/>
      <c r="I28" s="249"/>
      <c r="J28" s="252">
        <f t="shared" si="6"/>
        <v>0</v>
      </c>
      <c r="K28" s="253"/>
      <c r="L28" s="158"/>
      <c r="M28" s="249"/>
      <c r="N28" s="252">
        <f t="shared" si="8"/>
        <v>0</v>
      </c>
      <c r="O28" s="252"/>
      <c r="P28" s="251"/>
      <c r="Q28" s="155"/>
      <c r="R28" s="204">
        <f t="shared" si="7"/>
        <v>0</v>
      </c>
    </row>
    <row r="29" spans="1:18" x14ac:dyDescent="0.2">
      <c r="A29" s="254" t="str">
        <f t="shared" si="9"/>
        <v>Exclude</v>
      </c>
      <c r="B29" s="154"/>
      <c r="C29" s="177" t="s">
        <v>281</v>
      </c>
      <c r="D29" s="177" t="s">
        <v>453</v>
      </c>
      <c r="E29" s="177" t="str">
        <f t="shared" si="5"/>
        <v>Solvency II -- Composite</v>
      </c>
      <c r="F29" s="156" t="s">
        <v>724</v>
      </c>
      <c r="G29" s="177" t="s">
        <v>771</v>
      </c>
      <c r="H29" s="158"/>
      <c r="I29" s="249"/>
      <c r="J29" s="252">
        <f t="shared" si="6"/>
        <v>0</v>
      </c>
      <c r="K29" s="253"/>
      <c r="L29" s="158"/>
      <c r="M29" s="249"/>
      <c r="N29" s="252">
        <f t="shared" si="8"/>
        <v>0</v>
      </c>
      <c r="O29" s="252"/>
      <c r="P29" s="251"/>
      <c r="Q29" s="155"/>
      <c r="R29" s="204">
        <f t="shared" si="7"/>
        <v>0</v>
      </c>
    </row>
    <row r="30" spans="1:18" x14ac:dyDescent="0.2">
      <c r="A30" s="254" t="str">
        <f t="shared" si="9"/>
        <v>Exclude</v>
      </c>
      <c r="B30" s="154"/>
      <c r="C30" s="177" t="s">
        <v>131</v>
      </c>
      <c r="D30" s="177" t="s">
        <v>453</v>
      </c>
      <c r="E30" s="177" t="str">
        <f t="shared" si="5"/>
        <v>Solvency II - Non-Life</v>
      </c>
      <c r="F30" s="156" t="s">
        <v>724</v>
      </c>
      <c r="G30" s="177" t="s">
        <v>771</v>
      </c>
      <c r="H30" s="158"/>
      <c r="I30" s="249"/>
      <c r="J30" s="252">
        <f t="shared" si="6"/>
        <v>0</v>
      </c>
      <c r="K30" s="253"/>
      <c r="L30" s="158"/>
      <c r="M30" s="249"/>
      <c r="N30" s="252">
        <f t="shared" si="8"/>
        <v>0</v>
      </c>
      <c r="O30" s="252"/>
      <c r="P30" s="251"/>
      <c r="Q30" s="155"/>
      <c r="R30" s="204">
        <f t="shared" si="7"/>
        <v>0</v>
      </c>
    </row>
    <row r="31" spans="1:18" x14ac:dyDescent="0.2">
      <c r="A31" s="254" t="str">
        <f t="shared" si="9"/>
        <v>Exclude</v>
      </c>
      <c r="B31" s="154"/>
      <c r="C31" s="177" t="s">
        <v>282</v>
      </c>
      <c r="D31" s="177" t="s">
        <v>453</v>
      </c>
      <c r="E31" s="177" t="str">
        <f t="shared" si="5"/>
        <v>Australia - All</v>
      </c>
      <c r="F31" s="156" t="s">
        <v>724</v>
      </c>
      <c r="G31" s="177" t="s">
        <v>771</v>
      </c>
      <c r="H31" s="158"/>
      <c r="I31" s="249"/>
      <c r="J31" s="252">
        <f t="shared" si="6"/>
        <v>0</v>
      </c>
      <c r="K31" s="253"/>
      <c r="L31" s="158"/>
      <c r="M31" s="249"/>
      <c r="N31" s="252">
        <f t="shared" si="8"/>
        <v>0</v>
      </c>
      <c r="O31" s="252"/>
      <c r="P31" s="251"/>
      <c r="Q31" s="155"/>
      <c r="R31" s="204">
        <f t="shared" si="7"/>
        <v>0</v>
      </c>
    </row>
    <row r="32" spans="1:18" x14ac:dyDescent="0.2">
      <c r="A32" s="254" t="str">
        <f t="shared" si="9"/>
        <v>Exclude</v>
      </c>
      <c r="B32" s="154"/>
      <c r="C32" s="177" t="s">
        <v>283</v>
      </c>
      <c r="D32" s="177" t="s">
        <v>453</v>
      </c>
      <c r="E32" s="177" t="str">
        <f t="shared" si="5"/>
        <v>Switzerland - Life</v>
      </c>
      <c r="F32" s="156" t="s">
        <v>724</v>
      </c>
      <c r="G32" s="177" t="s">
        <v>771</v>
      </c>
      <c r="H32" s="158"/>
      <c r="I32" s="249"/>
      <c r="J32" s="252">
        <f t="shared" si="6"/>
        <v>0</v>
      </c>
      <c r="K32" s="253"/>
      <c r="L32" s="158"/>
      <c r="M32" s="249"/>
      <c r="N32" s="252">
        <f t="shared" si="8"/>
        <v>0</v>
      </c>
      <c r="O32" s="252"/>
      <c r="P32" s="251"/>
      <c r="Q32" s="155"/>
      <c r="R32" s="204">
        <f t="shared" si="7"/>
        <v>0</v>
      </c>
    </row>
    <row r="33" spans="1:18" x14ac:dyDescent="0.2">
      <c r="A33" s="254" t="str">
        <f t="shared" si="9"/>
        <v>Exclude</v>
      </c>
      <c r="B33" s="154"/>
      <c r="C33" s="177" t="s">
        <v>284</v>
      </c>
      <c r="D33" s="177" t="s">
        <v>453</v>
      </c>
      <c r="E33" s="177" t="str">
        <f t="shared" si="5"/>
        <v>Switzerland - Non-Life</v>
      </c>
      <c r="F33" s="156" t="s">
        <v>724</v>
      </c>
      <c r="G33" s="177" t="s">
        <v>771</v>
      </c>
      <c r="H33" s="158"/>
      <c r="I33" s="249"/>
      <c r="J33" s="252">
        <f t="shared" si="6"/>
        <v>0</v>
      </c>
      <c r="K33" s="253"/>
      <c r="L33" s="158"/>
      <c r="M33" s="249"/>
      <c r="N33" s="252">
        <f t="shared" si="8"/>
        <v>0</v>
      </c>
      <c r="O33" s="252"/>
      <c r="P33" s="251"/>
      <c r="Q33" s="155"/>
      <c r="R33" s="204">
        <f t="shared" si="7"/>
        <v>0</v>
      </c>
    </row>
    <row r="34" spans="1:18" x14ac:dyDescent="0.2">
      <c r="A34" s="254" t="str">
        <f t="shared" si="9"/>
        <v>Exclude</v>
      </c>
      <c r="B34" s="154"/>
      <c r="C34" s="177" t="s">
        <v>138</v>
      </c>
      <c r="D34" s="177" t="s">
        <v>453</v>
      </c>
      <c r="E34" s="177" t="str">
        <f t="shared" si="5"/>
        <v>Hong Kong - Life</v>
      </c>
      <c r="F34" s="156" t="s">
        <v>724</v>
      </c>
      <c r="G34" s="177" t="s">
        <v>771</v>
      </c>
      <c r="H34" s="158"/>
      <c r="I34" s="249"/>
      <c r="J34" s="252">
        <f t="shared" si="6"/>
        <v>0</v>
      </c>
      <c r="K34" s="253"/>
      <c r="L34" s="158"/>
      <c r="M34" s="249"/>
      <c r="N34" s="252">
        <f t="shared" si="8"/>
        <v>0</v>
      </c>
      <c r="O34" s="252"/>
      <c r="P34" s="251"/>
      <c r="Q34" s="155"/>
      <c r="R34" s="204">
        <f t="shared" si="7"/>
        <v>0</v>
      </c>
    </row>
    <row r="35" spans="1:18" x14ac:dyDescent="0.2">
      <c r="A35" s="254" t="str">
        <f t="shared" si="9"/>
        <v>Exclude</v>
      </c>
      <c r="B35" s="154"/>
      <c r="C35" s="177" t="s">
        <v>285</v>
      </c>
      <c r="D35" s="177" t="s">
        <v>453</v>
      </c>
      <c r="E35" s="177" t="str">
        <f t="shared" si="5"/>
        <v>Hong Kong - Non-Life</v>
      </c>
      <c r="F35" s="156" t="s">
        <v>724</v>
      </c>
      <c r="G35" s="177" t="s">
        <v>771</v>
      </c>
      <c r="H35" s="158"/>
      <c r="I35" s="249"/>
      <c r="J35" s="252">
        <f t="shared" si="6"/>
        <v>0</v>
      </c>
      <c r="K35" s="253"/>
      <c r="L35" s="158"/>
      <c r="M35" s="249"/>
      <c r="N35" s="252">
        <f t="shared" si="8"/>
        <v>0</v>
      </c>
      <c r="O35" s="252"/>
      <c r="P35" s="251"/>
      <c r="Q35" s="155"/>
      <c r="R35" s="204">
        <f t="shared" si="7"/>
        <v>0</v>
      </c>
    </row>
    <row r="36" spans="1:18" x14ac:dyDescent="0.2">
      <c r="A36" s="254" t="str">
        <f t="shared" si="9"/>
        <v>Exclude</v>
      </c>
      <c r="B36" s="154"/>
      <c r="C36" s="177" t="s">
        <v>286</v>
      </c>
      <c r="D36" s="177" t="s">
        <v>453</v>
      </c>
      <c r="E36" s="177" t="str">
        <f t="shared" si="5"/>
        <v>Singapore - All</v>
      </c>
      <c r="F36" s="156" t="s">
        <v>724</v>
      </c>
      <c r="G36" s="177" t="s">
        <v>771</v>
      </c>
      <c r="H36" s="158"/>
      <c r="I36" s="249"/>
      <c r="J36" s="252">
        <f t="shared" si="6"/>
        <v>0</v>
      </c>
      <c r="K36" s="253"/>
      <c r="L36" s="158"/>
      <c r="M36" s="249"/>
      <c r="N36" s="252">
        <f t="shared" si="8"/>
        <v>0</v>
      </c>
      <c r="O36" s="252"/>
      <c r="P36" s="251"/>
      <c r="Q36" s="155"/>
      <c r="R36" s="204">
        <f t="shared" si="7"/>
        <v>0</v>
      </c>
    </row>
    <row r="37" spans="1:18" x14ac:dyDescent="0.2">
      <c r="A37" s="254" t="str">
        <f t="shared" si="9"/>
        <v>Exclude</v>
      </c>
      <c r="B37" s="154"/>
      <c r="C37" s="177" t="s">
        <v>287</v>
      </c>
      <c r="D37" s="177" t="s">
        <v>453</v>
      </c>
      <c r="E37" s="177" t="str">
        <f t="shared" si="5"/>
        <v>Chinese Taipei - All</v>
      </c>
      <c r="F37" s="156" t="s">
        <v>724</v>
      </c>
      <c r="G37" s="177" t="s">
        <v>771</v>
      </c>
      <c r="H37" s="158"/>
      <c r="I37" s="249"/>
      <c r="J37" s="252">
        <f t="shared" si="6"/>
        <v>0</v>
      </c>
      <c r="K37" s="253"/>
      <c r="L37" s="158"/>
      <c r="M37" s="249"/>
      <c r="N37" s="252">
        <f t="shared" si="8"/>
        <v>0</v>
      </c>
      <c r="O37" s="252"/>
      <c r="P37" s="251"/>
      <c r="Q37" s="155"/>
      <c r="R37" s="204">
        <f t="shared" si="7"/>
        <v>0</v>
      </c>
    </row>
    <row r="38" spans="1:18" x14ac:dyDescent="0.2">
      <c r="A38" s="254" t="str">
        <f t="shared" si="9"/>
        <v>Exclude</v>
      </c>
      <c r="B38" s="154"/>
      <c r="C38" s="177" t="s">
        <v>142</v>
      </c>
      <c r="D38" s="177" t="s">
        <v>453</v>
      </c>
      <c r="E38" s="177" t="str">
        <f t="shared" si="5"/>
        <v>South Africa - Life</v>
      </c>
      <c r="F38" s="156" t="s">
        <v>724</v>
      </c>
      <c r="G38" s="177" t="s">
        <v>771</v>
      </c>
      <c r="H38" s="158"/>
      <c r="I38" s="249"/>
      <c r="J38" s="252">
        <f t="shared" si="6"/>
        <v>0</v>
      </c>
      <c r="K38" s="253"/>
      <c r="L38" s="158"/>
      <c r="M38" s="249"/>
      <c r="N38" s="252">
        <f t="shared" si="8"/>
        <v>0</v>
      </c>
      <c r="O38" s="252"/>
      <c r="P38" s="251"/>
      <c r="Q38" s="155"/>
      <c r="R38" s="204">
        <f t="shared" si="7"/>
        <v>0</v>
      </c>
    </row>
    <row r="39" spans="1:18" x14ac:dyDescent="0.2">
      <c r="A39" s="254" t="str">
        <f t="shared" si="9"/>
        <v>Exclude</v>
      </c>
      <c r="B39" s="154"/>
      <c r="C39" s="177" t="s">
        <v>288</v>
      </c>
      <c r="D39" s="177" t="s">
        <v>453</v>
      </c>
      <c r="E39" s="177" t="str">
        <f t="shared" si="5"/>
        <v>South Africa - Composite</v>
      </c>
      <c r="F39" s="156" t="s">
        <v>724</v>
      </c>
      <c r="G39" s="177" t="s">
        <v>771</v>
      </c>
      <c r="H39" s="158"/>
      <c r="I39" s="249"/>
      <c r="J39" s="252">
        <f t="shared" si="6"/>
        <v>0</v>
      </c>
      <c r="K39" s="253"/>
      <c r="L39" s="158"/>
      <c r="M39" s="249"/>
      <c r="N39" s="252">
        <f t="shared" si="8"/>
        <v>0</v>
      </c>
      <c r="O39" s="252"/>
      <c r="P39" s="251"/>
      <c r="Q39" s="155"/>
      <c r="R39" s="204">
        <f t="shared" si="7"/>
        <v>0</v>
      </c>
    </row>
    <row r="40" spans="1:18" x14ac:dyDescent="0.2">
      <c r="A40" s="254" t="str">
        <f t="shared" si="9"/>
        <v>Exclude</v>
      </c>
      <c r="B40" s="154"/>
      <c r="C40" s="177" t="s">
        <v>289</v>
      </c>
      <c r="D40" s="177" t="s">
        <v>453</v>
      </c>
      <c r="E40" s="177" t="str">
        <f t="shared" si="5"/>
        <v>South Africa - Non-Life</v>
      </c>
      <c r="F40" s="156" t="s">
        <v>724</v>
      </c>
      <c r="G40" s="177" t="s">
        <v>771</v>
      </c>
      <c r="H40" s="158"/>
      <c r="I40" s="249"/>
      <c r="J40" s="252">
        <f t="shared" si="6"/>
        <v>0</v>
      </c>
      <c r="K40" s="253"/>
      <c r="L40" s="158"/>
      <c r="M40" s="249"/>
      <c r="N40" s="252">
        <f t="shared" si="8"/>
        <v>0</v>
      </c>
      <c r="O40" s="252"/>
      <c r="P40" s="251"/>
      <c r="Q40" s="155"/>
      <c r="R40" s="204">
        <f t="shared" si="7"/>
        <v>0</v>
      </c>
    </row>
    <row r="41" spans="1:18" x14ac:dyDescent="0.2">
      <c r="A41" s="254" t="str">
        <f t="shared" si="9"/>
        <v>Exclude</v>
      </c>
      <c r="B41" s="154"/>
      <c r="C41" s="177" t="s">
        <v>290</v>
      </c>
      <c r="D41" s="177" t="s">
        <v>453</v>
      </c>
      <c r="E41" s="177" t="str">
        <f t="shared" si="5"/>
        <v>Mexico</v>
      </c>
      <c r="F41" s="156" t="s">
        <v>724</v>
      </c>
      <c r="G41" s="177" t="s">
        <v>771</v>
      </c>
      <c r="H41" s="158"/>
      <c r="I41" s="249"/>
      <c r="J41" s="252">
        <f t="shared" si="6"/>
        <v>0</v>
      </c>
      <c r="K41" s="253"/>
      <c r="L41" s="158"/>
      <c r="M41" s="249"/>
      <c r="N41" s="252">
        <f t="shared" si="8"/>
        <v>0</v>
      </c>
      <c r="O41" s="252"/>
      <c r="P41" s="251"/>
      <c r="Q41" s="155"/>
      <c r="R41" s="204">
        <f t="shared" si="7"/>
        <v>0</v>
      </c>
    </row>
    <row r="42" spans="1:18" x14ac:dyDescent="0.2">
      <c r="A42" s="254" t="str">
        <f t="shared" si="9"/>
        <v>Exclude</v>
      </c>
      <c r="B42" s="154"/>
      <c r="C42" s="177" t="s">
        <v>291</v>
      </c>
      <c r="D42" s="177" t="s">
        <v>453</v>
      </c>
      <c r="E42" s="177" t="str">
        <f t="shared" si="5"/>
        <v>China</v>
      </c>
      <c r="F42" s="156" t="s">
        <v>724</v>
      </c>
      <c r="G42" s="177" t="s">
        <v>771</v>
      </c>
      <c r="H42" s="158"/>
      <c r="I42" s="249"/>
      <c r="J42" s="252">
        <f t="shared" si="6"/>
        <v>0</v>
      </c>
      <c r="K42" s="253"/>
      <c r="L42" s="158"/>
      <c r="M42" s="249"/>
      <c r="N42" s="252">
        <f t="shared" si="8"/>
        <v>0</v>
      </c>
      <c r="O42" s="252"/>
      <c r="P42" s="251"/>
      <c r="Q42" s="155"/>
      <c r="R42" s="204">
        <f t="shared" si="7"/>
        <v>0</v>
      </c>
    </row>
    <row r="43" spans="1:18" x14ac:dyDescent="0.2">
      <c r="A43" s="254" t="str">
        <f t="shared" si="9"/>
        <v>Exclude</v>
      </c>
      <c r="B43" s="154"/>
      <c r="C43" s="177" t="s">
        <v>292</v>
      </c>
      <c r="D43" s="177" t="s">
        <v>453</v>
      </c>
      <c r="E43" s="177" t="str">
        <f t="shared" si="5"/>
        <v>South Korea</v>
      </c>
      <c r="F43" s="156" t="s">
        <v>724</v>
      </c>
      <c r="G43" s="177" t="s">
        <v>771</v>
      </c>
      <c r="H43" s="158"/>
      <c r="I43" s="249"/>
      <c r="J43" s="252">
        <f t="shared" si="6"/>
        <v>0</v>
      </c>
      <c r="K43" s="253"/>
      <c r="L43" s="158"/>
      <c r="M43" s="249"/>
      <c r="N43" s="252">
        <f t="shared" si="8"/>
        <v>0</v>
      </c>
      <c r="O43" s="252"/>
      <c r="P43" s="251"/>
      <c r="Q43" s="155"/>
      <c r="R43" s="204">
        <f t="shared" si="7"/>
        <v>0</v>
      </c>
    </row>
    <row r="44" spans="1:18" x14ac:dyDescent="0.2">
      <c r="A44" s="254" t="str">
        <f t="shared" si="9"/>
        <v>Exclude</v>
      </c>
      <c r="B44" s="154"/>
      <c r="C44" s="177" t="s">
        <v>293</v>
      </c>
      <c r="D44" s="177" t="s">
        <v>453</v>
      </c>
      <c r="E44" s="177" t="str">
        <f t="shared" si="5"/>
        <v>Malaysia</v>
      </c>
      <c r="F44" s="156" t="s">
        <v>724</v>
      </c>
      <c r="G44" s="177" t="s">
        <v>771</v>
      </c>
      <c r="H44" s="158"/>
      <c r="I44" s="249"/>
      <c r="J44" s="252">
        <f t="shared" si="6"/>
        <v>0</v>
      </c>
      <c r="K44" s="253"/>
      <c r="L44" s="158"/>
      <c r="M44" s="249"/>
      <c r="N44" s="252">
        <f t="shared" si="8"/>
        <v>0</v>
      </c>
      <c r="O44" s="252"/>
      <c r="P44" s="251"/>
      <c r="Q44" s="155"/>
      <c r="R44" s="204">
        <f t="shared" si="7"/>
        <v>0</v>
      </c>
    </row>
    <row r="45" spans="1:18" x14ac:dyDescent="0.2">
      <c r="A45" s="254" t="str">
        <f t="shared" si="9"/>
        <v>Exclude</v>
      </c>
      <c r="B45" s="154"/>
      <c r="C45" s="177" t="s">
        <v>294</v>
      </c>
      <c r="D45" s="177" t="s">
        <v>453</v>
      </c>
      <c r="E45" s="177" t="str">
        <f t="shared" si="5"/>
        <v>Chile</v>
      </c>
      <c r="F45" s="156" t="s">
        <v>724</v>
      </c>
      <c r="G45" s="177" t="s">
        <v>771</v>
      </c>
      <c r="H45" s="158"/>
      <c r="I45" s="249"/>
      <c r="J45" s="252">
        <f t="shared" si="6"/>
        <v>0</v>
      </c>
      <c r="K45" s="253"/>
      <c r="L45" s="158"/>
      <c r="M45" s="249"/>
      <c r="N45" s="252">
        <f t="shared" si="8"/>
        <v>0</v>
      </c>
      <c r="O45" s="252"/>
      <c r="P45" s="251"/>
      <c r="Q45" s="155"/>
      <c r="R45" s="204">
        <f t="shared" si="7"/>
        <v>0</v>
      </c>
    </row>
    <row r="46" spans="1:18" x14ac:dyDescent="0.2">
      <c r="A46" s="254" t="str">
        <f t="shared" si="9"/>
        <v>Exclude</v>
      </c>
      <c r="B46" s="154"/>
      <c r="C46" s="177" t="s">
        <v>295</v>
      </c>
      <c r="D46" s="177" t="s">
        <v>453</v>
      </c>
      <c r="E46" s="177" t="str">
        <f t="shared" si="5"/>
        <v>Brazil</v>
      </c>
      <c r="F46" s="156" t="s">
        <v>724</v>
      </c>
      <c r="G46" s="177" t="s">
        <v>771</v>
      </c>
      <c r="H46" s="158"/>
      <c r="I46" s="249"/>
      <c r="J46" s="252">
        <f t="shared" si="6"/>
        <v>0</v>
      </c>
      <c r="K46" s="253"/>
      <c r="L46" s="158"/>
      <c r="M46" s="249"/>
      <c r="N46" s="252">
        <f t="shared" si="8"/>
        <v>0</v>
      </c>
      <c r="O46" s="252"/>
      <c r="P46" s="251"/>
      <c r="Q46" s="155"/>
      <c r="R46" s="204">
        <f t="shared" si="7"/>
        <v>0</v>
      </c>
    </row>
    <row r="47" spans="1:18" x14ac:dyDescent="0.2">
      <c r="A47" s="254" t="str">
        <f t="shared" si="9"/>
        <v>Exclude</v>
      </c>
      <c r="B47" s="154"/>
      <c r="C47" s="177" t="s">
        <v>296</v>
      </c>
      <c r="D47" s="177" t="s">
        <v>453</v>
      </c>
      <c r="E47" s="177" t="str">
        <f t="shared" si="5"/>
        <v>India</v>
      </c>
      <c r="F47" s="156" t="s">
        <v>724</v>
      </c>
      <c r="G47" s="177" t="s">
        <v>771</v>
      </c>
      <c r="H47" s="158"/>
      <c r="I47" s="249"/>
      <c r="J47" s="252">
        <f t="shared" si="6"/>
        <v>0</v>
      </c>
      <c r="K47" s="253"/>
      <c r="L47" s="158"/>
      <c r="M47" s="249"/>
      <c r="N47" s="252">
        <f t="shared" si="8"/>
        <v>0</v>
      </c>
      <c r="O47" s="252"/>
      <c r="P47" s="251"/>
      <c r="Q47" s="155"/>
      <c r="R47" s="204">
        <f t="shared" si="7"/>
        <v>0</v>
      </c>
    </row>
    <row r="48" spans="1:18" x14ac:dyDescent="0.2">
      <c r="A48" s="254" t="str">
        <f t="shared" si="9"/>
        <v>Exclude</v>
      </c>
      <c r="B48" s="154"/>
      <c r="C48" s="177" t="s">
        <v>144</v>
      </c>
      <c r="D48" s="177" t="s">
        <v>453</v>
      </c>
      <c r="E48" s="177" t="str">
        <f t="shared" si="5"/>
        <v>Regime A</v>
      </c>
      <c r="F48" s="156" t="s">
        <v>724</v>
      </c>
      <c r="G48" s="177" t="s">
        <v>771</v>
      </c>
      <c r="H48" s="158"/>
      <c r="I48" s="249"/>
      <c r="J48" s="252">
        <f t="shared" si="6"/>
        <v>0</v>
      </c>
      <c r="K48" s="253"/>
      <c r="L48" s="158"/>
      <c r="M48" s="249"/>
      <c r="N48" s="252">
        <f t="shared" si="8"/>
        <v>0</v>
      </c>
      <c r="O48" s="252"/>
      <c r="P48" s="251"/>
      <c r="Q48" s="155"/>
      <c r="R48" s="204">
        <f t="shared" si="7"/>
        <v>0</v>
      </c>
    </row>
    <row r="49" spans="1:18" x14ac:dyDescent="0.2">
      <c r="A49" s="254" t="str">
        <f t="shared" si="9"/>
        <v>Exclude</v>
      </c>
      <c r="B49" s="154"/>
      <c r="C49" s="177" t="s">
        <v>146</v>
      </c>
      <c r="D49" s="177" t="s">
        <v>453</v>
      </c>
      <c r="E49" s="177" t="str">
        <f t="shared" si="5"/>
        <v>Regime B</v>
      </c>
      <c r="F49" s="156" t="s">
        <v>724</v>
      </c>
      <c r="G49" s="177" t="s">
        <v>771</v>
      </c>
      <c r="H49" s="158"/>
      <c r="I49" s="249"/>
      <c r="J49" s="252">
        <f t="shared" si="6"/>
        <v>0</v>
      </c>
      <c r="K49" s="253"/>
      <c r="L49" s="158"/>
      <c r="M49" s="249"/>
      <c r="N49" s="252">
        <f t="shared" si="8"/>
        <v>0</v>
      </c>
      <c r="O49" s="252"/>
      <c r="P49" s="251"/>
      <c r="Q49" s="155"/>
      <c r="R49" s="204">
        <f t="shared" si="7"/>
        <v>0</v>
      </c>
    </row>
    <row r="50" spans="1:18" x14ac:dyDescent="0.2">
      <c r="A50" s="254" t="str">
        <f t="shared" si="9"/>
        <v>Exclude</v>
      </c>
      <c r="B50" s="154"/>
      <c r="C50" s="177" t="s">
        <v>257</v>
      </c>
      <c r="D50" s="177" t="s">
        <v>453</v>
      </c>
      <c r="E50" s="177" t="str">
        <f t="shared" si="5"/>
        <v>Regime C</v>
      </c>
      <c r="F50" s="156" t="s">
        <v>724</v>
      </c>
      <c r="G50" s="177" t="s">
        <v>771</v>
      </c>
      <c r="H50" s="158"/>
      <c r="I50" s="249"/>
      <c r="J50" s="252">
        <f t="shared" si="6"/>
        <v>0</v>
      </c>
      <c r="K50" s="253"/>
      <c r="L50" s="158"/>
      <c r="M50" s="249"/>
      <c r="N50" s="252">
        <f t="shared" si="8"/>
        <v>0</v>
      </c>
      <c r="O50" s="252"/>
      <c r="P50" s="251"/>
      <c r="Q50" s="155"/>
      <c r="R50" s="204">
        <f t="shared" si="7"/>
        <v>0</v>
      </c>
    </row>
    <row r="51" spans="1:18" x14ac:dyDescent="0.2">
      <c r="A51" s="254" t="str">
        <f t="shared" si="9"/>
        <v>Exclude</v>
      </c>
      <c r="B51" s="154"/>
      <c r="C51" s="177" t="s">
        <v>258</v>
      </c>
      <c r="D51" s="177" t="s">
        <v>453</v>
      </c>
      <c r="E51" s="177" t="str">
        <f t="shared" si="5"/>
        <v>Regime D</v>
      </c>
      <c r="F51" s="156" t="s">
        <v>724</v>
      </c>
      <c r="G51" s="177" t="s">
        <v>771</v>
      </c>
      <c r="H51" s="158"/>
      <c r="I51" s="249"/>
      <c r="J51" s="252">
        <f t="shared" si="6"/>
        <v>0</v>
      </c>
      <c r="K51" s="253"/>
      <c r="L51" s="158"/>
      <c r="M51" s="249"/>
      <c r="N51" s="252">
        <f t="shared" si="8"/>
        <v>0</v>
      </c>
      <c r="O51" s="252"/>
      <c r="P51" s="251"/>
      <c r="Q51" s="155"/>
      <c r="R51" s="204">
        <f t="shared" si="7"/>
        <v>0</v>
      </c>
    </row>
    <row r="52" spans="1:18" x14ac:dyDescent="0.2">
      <c r="A52" s="254" t="str">
        <f t="shared" si="9"/>
        <v>Exclude</v>
      </c>
      <c r="B52" s="154"/>
      <c r="C52" s="177" t="s">
        <v>259</v>
      </c>
      <c r="D52" s="177" t="s">
        <v>453</v>
      </c>
      <c r="E52" s="177" t="str">
        <f t="shared" si="5"/>
        <v>Regime E</v>
      </c>
      <c r="F52" s="156" t="s">
        <v>724</v>
      </c>
      <c r="G52" s="177" t="s">
        <v>771</v>
      </c>
      <c r="H52" s="158"/>
      <c r="I52" s="249"/>
      <c r="J52" s="252">
        <f t="shared" si="6"/>
        <v>0</v>
      </c>
      <c r="K52" s="253"/>
      <c r="L52" s="158"/>
      <c r="M52" s="249"/>
      <c r="N52" s="252">
        <f t="shared" si="8"/>
        <v>0</v>
      </c>
      <c r="O52" s="252"/>
      <c r="P52" s="251"/>
      <c r="Q52" s="155"/>
      <c r="R52" s="204">
        <f t="shared" si="7"/>
        <v>0</v>
      </c>
    </row>
    <row r="53" spans="1:18" x14ac:dyDescent="0.2">
      <c r="A53" s="254" t="str">
        <f t="shared" si="9"/>
        <v>Exclude</v>
      </c>
      <c r="B53" s="154"/>
      <c r="C53" s="177" t="s">
        <v>136</v>
      </c>
      <c r="D53" s="177" t="s">
        <v>500</v>
      </c>
      <c r="E53" s="177" t="str">
        <f t="shared" si="5"/>
        <v>Bank (Basel III)</v>
      </c>
      <c r="F53" s="156" t="s">
        <v>724</v>
      </c>
      <c r="G53" s="177" t="s">
        <v>771</v>
      </c>
      <c r="H53" s="158"/>
      <c r="I53" s="249"/>
      <c r="J53" s="252">
        <f t="shared" si="6"/>
        <v>0</v>
      </c>
      <c r="K53" s="253"/>
      <c r="L53" s="158"/>
      <c r="M53" s="249"/>
      <c r="N53" s="252">
        <f t="shared" si="8"/>
        <v>0</v>
      </c>
      <c r="O53" s="252"/>
      <c r="P53" s="251"/>
      <c r="Q53" s="155"/>
      <c r="R53" s="204">
        <f t="shared" si="7"/>
        <v>0</v>
      </c>
    </row>
    <row r="54" spans="1:18" x14ac:dyDescent="0.2">
      <c r="A54" s="254" t="str">
        <f t="shared" si="9"/>
        <v>Exclude</v>
      </c>
      <c r="B54" s="154"/>
      <c r="C54" s="177" t="s">
        <v>297</v>
      </c>
      <c r="D54" s="177" t="s">
        <v>500</v>
      </c>
      <c r="E54" s="177" t="str">
        <f t="shared" si="5"/>
        <v>Bank (Other)</v>
      </c>
      <c r="F54" s="156" t="s">
        <v>724</v>
      </c>
      <c r="G54" s="177" t="s">
        <v>771</v>
      </c>
      <c r="H54" s="158"/>
      <c r="I54" s="249"/>
      <c r="J54" s="252">
        <f t="shared" si="6"/>
        <v>0</v>
      </c>
      <c r="K54" s="253"/>
      <c r="L54" s="158"/>
      <c r="M54" s="249"/>
      <c r="N54" s="252">
        <f t="shared" si="8"/>
        <v>0</v>
      </c>
      <c r="O54" s="252"/>
      <c r="P54" s="251"/>
      <c r="Q54" s="155"/>
      <c r="R54" s="204">
        <f t="shared" si="7"/>
        <v>0</v>
      </c>
    </row>
    <row r="55" spans="1:18" ht="25.5" x14ac:dyDescent="0.2">
      <c r="A55" s="254" t="str">
        <f t="shared" si="9"/>
        <v>Exclude</v>
      </c>
      <c r="B55" s="154"/>
      <c r="C55" s="177" t="s">
        <v>110</v>
      </c>
      <c r="D55" s="177" t="s">
        <v>500</v>
      </c>
      <c r="E55" s="177" t="str">
        <f t="shared" si="5"/>
        <v xml:space="preserve">Asset Manager/Registered Investment Advisor   </v>
      </c>
      <c r="F55" s="156" t="s">
        <v>724</v>
      </c>
      <c r="G55" s="177" t="s">
        <v>771</v>
      </c>
      <c r="H55" s="158"/>
      <c r="I55" s="249"/>
      <c r="J55" s="252">
        <f t="shared" si="6"/>
        <v>0</v>
      </c>
      <c r="K55" s="253"/>
      <c r="L55" s="158"/>
      <c r="M55" s="249"/>
      <c r="N55" s="252">
        <f t="shared" si="8"/>
        <v>0</v>
      </c>
      <c r="O55" s="252"/>
      <c r="P55" s="251"/>
      <c r="Q55" s="155"/>
      <c r="R55" s="204">
        <f t="shared" si="7"/>
        <v>0</v>
      </c>
    </row>
    <row r="56" spans="1:18" ht="25.5" x14ac:dyDescent="0.2">
      <c r="A56" s="254" t="str">
        <f t="shared" si="9"/>
        <v>Exclude</v>
      </c>
      <c r="B56" s="154"/>
      <c r="C56" s="177" t="s">
        <v>349</v>
      </c>
      <c r="D56" s="177" t="s">
        <v>500</v>
      </c>
      <c r="E56" s="177" t="str">
        <f t="shared" si="5"/>
        <v>Other Regulated Financial Entity</v>
      </c>
      <c r="F56" s="156" t="s">
        <v>724</v>
      </c>
      <c r="G56" s="177" t="s">
        <v>771</v>
      </c>
      <c r="H56" s="158"/>
      <c r="I56" s="249"/>
      <c r="J56" s="252">
        <f t="shared" si="6"/>
        <v>0</v>
      </c>
      <c r="K56" s="253"/>
      <c r="L56" s="158"/>
      <c r="M56" s="249"/>
      <c r="N56" s="252">
        <f t="shared" si="8"/>
        <v>0</v>
      </c>
      <c r="O56" s="252"/>
      <c r="P56" s="251"/>
      <c r="Q56" s="155"/>
      <c r="R56" s="204">
        <f t="shared" si="7"/>
        <v>0</v>
      </c>
    </row>
    <row r="57" spans="1:18" ht="25.5" x14ac:dyDescent="0.2">
      <c r="A57" s="254" t="str">
        <f t="shared" si="9"/>
        <v>Exclude</v>
      </c>
      <c r="B57" s="154"/>
      <c r="C57" s="177" t="s">
        <v>109</v>
      </c>
      <c r="D57" s="177" t="s">
        <v>500</v>
      </c>
      <c r="E57" s="177" t="str">
        <f t="shared" si="5"/>
        <v>Other Unregulated Financial Entity</v>
      </c>
      <c r="F57" s="156" t="s">
        <v>724</v>
      </c>
      <c r="G57" s="177" t="s">
        <v>771</v>
      </c>
      <c r="H57" s="158"/>
      <c r="I57" s="249"/>
      <c r="J57" s="252">
        <f t="shared" si="6"/>
        <v>0</v>
      </c>
      <c r="K57" s="253"/>
      <c r="L57" s="158"/>
      <c r="M57" s="249"/>
      <c r="N57" s="252">
        <f t="shared" si="8"/>
        <v>0</v>
      </c>
      <c r="O57" s="252"/>
      <c r="P57" s="251"/>
      <c r="Q57" s="155"/>
      <c r="R57" s="204">
        <f t="shared" si="7"/>
        <v>0</v>
      </c>
    </row>
    <row r="58" spans="1:18" ht="25.5" x14ac:dyDescent="0.2">
      <c r="A58" s="250" t="s">
        <v>735</v>
      </c>
      <c r="B58" s="154"/>
      <c r="C58" s="177" t="s">
        <v>104</v>
      </c>
      <c r="D58" s="177" t="s">
        <v>509</v>
      </c>
      <c r="E58" s="177" t="str">
        <f t="shared" si="5"/>
        <v>Other Non-Ins/Non-Fin with Material Risk</v>
      </c>
      <c r="F58" s="156" t="s">
        <v>724</v>
      </c>
      <c r="G58" s="177" t="s">
        <v>771</v>
      </c>
      <c r="H58" s="158"/>
      <c r="I58" s="249"/>
      <c r="J58" s="252">
        <f t="shared" si="6"/>
        <v>0</v>
      </c>
      <c r="K58" s="253"/>
      <c r="L58" s="158"/>
      <c r="M58" s="249"/>
      <c r="N58" s="252">
        <f t="shared" si="8"/>
        <v>0</v>
      </c>
      <c r="O58" s="252"/>
      <c r="P58" s="251"/>
      <c r="Q58" s="155"/>
      <c r="R58" s="204">
        <f t="shared" si="7"/>
        <v>0</v>
      </c>
    </row>
    <row r="59" spans="1:18" ht="27" customHeight="1" x14ac:dyDescent="0.2">
      <c r="A59" s="250" t="s">
        <v>735</v>
      </c>
      <c r="B59" s="154"/>
      <c r="C59" s="177" t="s">
        <v>107</v>
      </c>
      <c r="D59" s="177" t="s">
        <v>512</v>
      </c>
      <c r="E59" s="177" t="str">
        <f t="shared" si="5"/>
        <v>Other Non-Ins/Non-Fin without Material Risk</v>
      </c>
      <c r="F59" s="156" t="s">
        <v>724</v>
      </c>
      <c r="G59" s="177" t="s">
        <v>771</v>
      </c>
      <c r="H59" s="158"/>
      <c r="I59" s="249"/>
      <c r="J59" s="252">
        <f t="shared" si="6"/>
        <v>0</v>
      </c>
      <c r="K59" s="253"/>
      <c r="L59" s="158"/>
      <c r="M59" s="249"/>
      <c r="N59" s="252">
        <f t="shared" si="8"/>
        <v>0</v>
      </c>
      <c r="O59" s="252"/>
      <c r="P59" s="251"/>
      <c r="Q59" s="155"/>
      <c r="R59" s="204">
        <f t="shared" si="7"/>
        <v>0</v>
      </c>
    </row>
    <row r="60" spans="1:18" x14ac:dyDescent="0.2">
      <c r="A60" s="180"/>
      <c r="B60" s="377" t="s">
        <v>734</v>
      </c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9"/>
    </row>
    <row r="61" spans="1:18" x14ac:dyDescent="0.2">
      <c r="A61" s="180" t="str">
        <f t="shared" ref="A61:A65" si="10">IF(OR(ISERROR(D61),B61="",B61=0),"Exclude","Include")</f>
        <v>Exclude</v>
      </c>
      <c r="B61" s="158">
        <f>'Input 2 - Inventory'!C7</f>
        <v>0</v>
      </c>
      <c r="C61" s="249">
        <f>'Input 2 - Inventory'!E7</f>
        <v>0</v>
      </c>
      <c r="D61" s="249" t="str">
        <f>IFERROR(VLOOKUP(E61,GCC.Param!$B$3:$E$50,4,FALSE),"")</f>
        <v/>
      </c>
      <c r="E61" s="159">
        <f>'Input 2 - Inventory'!F7</f>
        <v>0</v>
      </c>
      <c r="F61" s="204" t="str">
        <f t="shared" ref="F61:F65" si="11">IF(AND(LEFT(D61,3)="RBC",LEFT(Q61,3)="RBC"),"N",IF(OR(E61=Q61,Q61="N/A"),"N","Y"))</f>
        <v>N</v>
      </c>
      <c r="G61" s="159">
        <f>'Input 1 - Schedule 1'!S9</f>
        <v>0</v>
      </c>
      <c r="H61" s="158">
        <f>'Input 2 - Inventory'!L7</f>
        <v>0</v>
      </c>
      <c r="I61" s="158">
        <f>'Input 2 - Inventory'!M7</f>
        <v>0</v>
      </c>
      <c r="J61" s="204">
        <f>IF($E61="Non-Insurer Holding Company", H61-I61,H61)</f>
        <v>0</v>
      </c>
      <c r="K61" s="249">
        <f>'Input 2 - Inventory'!R7</f>
        <v>0</v>
      </c>
      <c r="L61" s="158">
        <f>'Input 2 - Inventory'!AA7</f>
        <v>0</v>
      </c>
      <c r="M61" s="249">
        <f>'Input 2 - Inventory'!AB7</f>
        <v>0</v>
      </c>
      <c r="N61" s="204">
        <f>IF(LEFT(E61,3)="RBC",1/0,IF($E61="Non-Insurer Holding Company",L61-M61,L61))</f>
        <v>0</v>
      </c>
      <c r="O61" s="114" t="e">
        <f>IF(LEFT(E61,3)="RBC",1/3*L61,1/0)</f>
        <v>#DIV/0!</v>
      </c>
      <c r="P61" s="249">
        <f>'Input 2 - Inventory'!AG7</f>
        <v>0</v>
      </c>
      <c r="Q61" s="249" t="str">
        <f>'Input 1 - Schedule 1'!AX9</f>
        <v>N/A</v>
      </c>
    </row>
    <row r="62" spans="1:18" x14ac:dyDescent="0.2">
      <c r="A62" s="180" t="str">
        <f t="shared" si="10"/>
        <v>Exclude</v>
      </c>
      <c r="B62" s="158">
        <f>'Input 2 - Inventory'!C8</f>
        <v>0</v>
      </c>
      <c r="C62" s="249">
        <f>'Input 2 - Inventory'!E8</f>
        <v>0</v>
      </c>
      <c r="D62" s="249" t="str">
        <f>IFERROR(VLOOKUP(E62,GCC.Param!$B$3:$E$50,4,FALSE),"")</f>
        <v/>
      </c>
      <c r="E62" s="159">
        <f>'Input 2 - Inventory'!F8</f>
        <v>0</v>
      </c>
      <c r="F62" s="204" t="str">
        <f t="shared" si="11"/>
        <v>N</v>
      </c>
      <c r="G62" s="159">
        <f>'Input 1 - Schedule 1'!S10</f>
        <v>0</v>
      </c>
      <c r="H62" s="158">
        <f>'Input 2 - Inventory'!L8</f>
        <v>0</v>
      </c>
      <c r="I62" s="158">
        <f>'Input 2 - Inventory'!M8</f>
        <v>0</v>
      </c>
      <c r="J62" s="204">
        <f t="shared" ref="J62:J65" si="12">IF($E62="Non-Insurer Holding Company", H62-I62,H62)</f>
        <v>0</v>
      </c>
      <c r="K62" s="249">
        <f>'Input 2 - Inventory'!R8</f>
        <v>0</v>
      </c>
      <c r="L62" s="158">
        <f>'Input 2 - Inventory'!AA8</f>
        <v>0</v>
      </c>
      <c r="M62" s="249">
        <f>'Input 2 - Inventory'!AB8</f>
        <v>0</v>
      </c>
      <c r="N62" s="204">
        <f t="shared" ref="N62:N65" si="13">IF(LEFT(E62,3)="RBC",1/0,IF($E62="Non-Insurer Holding Company",L62-M62,L62))</f>
        <v>0</v>
      </c>
      <c r="O62" s="114" t="e">
        <f t="shared" ref="O62:O65" si="14">IF(LEFT(E62,3)="RBC",1/3*L62,1/0)</f>
        <v>#DIV/0!</v>
      </c>
      <c r="P62" s="249">
        <f>'Input 2 - Inventory'!AG8</f>
        <v>0</v>
      </c>
      <c r="Q62" s="249">
        <f>'Input 1 - Schedule 1'!AX10</f>
        <v>0</v>
      </c>
    </row>
    <row r="63" spans="1:18" x14ac:dyDescent="0.2">
      <c r="A63" s="180" t="str">
        <f t="shared" si="10"/>
        <v>Exclude</v>
      </c>
      <c r="B63" s="158">
        <f>'Input 2 - Inventory'!C9</f>
        <v>0</v>
      </c>
      <c r="C63" s="249">
        <f>'Input 2 - Inventory'!E9</f>
        <v>0</v>
      </c>
      <c r="D63" s="249" t="str">
        <f>IFERROR(VLOOKUP(E63,GCC.Param!$B$3:$E$50,4,FALSE),"")</f>
        <v/>
      </c>
      <c r="E63" s="159">
        <f>'Input 2 - Inventory'!F9</f>
        <v>0</v>
      </c>
      <c r="F63" s="204" t="str">
        <f t="shared" si="11"/>
        <v>Y</v>
      </c>
      <c r="G63" s="159">
        <f>'Input 1 - Schedule 1'!S11</f>
        <v>0</v>
      </c>
      <c r="H63" s="158">
        <f>'Input 2 - Inventory'!L9</f>
        <v>0</v>
      </c>
      <c r="I63" s="158">
        <f>'Input 2 - Inventory'!M9</f>
        <v>0</v>
      </c>
      <c r="J63" s="204">
        <f t="shared" si="12"/>
        <v>0</v>
      </c>
      <c r="K63" s="249">
        <f>'Input 2 - Inventory'!R9</f>
        <v>0</v>
      </c>
      <c r="L63" s="158">
        <f>'Input 2 - Inventory'!AA9</f>
        <v>0</v>
      </c>
      <c r="M63" s="249">
        <f>'Input 2 - Inventory'!AB9</f>
        <v>0</v>
      </c>
      <c r="N63" s="204">
        <f t="shared" si="13"/>
        <v>0</v>
      </c>
      <c r="O63" s="114" t="e">
        <f t="shared" si="14"/>
        <v>#DIV/0!</v>
      </c>
      <c r="P63" s="249">
        <f>'Input 2 - Inventory'!AG9</f>
        <v>0</v>
      </c>
      <c r="Q63" s="249" t="str">
        <f>'Input 1 - Schedule 1'!AX11</f>
        <v/>
      </c>
    </row>
    <row r="64" spans="1:18" x14ac:dyDescent="0.2">
      <c r="A64" s="180" t="str">
        <f t="shared" si="10"/>
        <v>Exclude</v>
      </c>
      <c r="B64" s="158">
        <f>'Input 2 - Inventory'!C10</f>
        <v>0</v>
      </c>
      <c r="C64" s="249">
        <f>'Input 2 - Inventory'!E10</f>
        <v>0</v>
      </c>
      <c r="D64" s="249" t="str">
        <f>IFERROR(VLOOKUP(E64,GCC.Param!$B$3:$E$50,4,FALSE),"")</f>
        <v/>
      </c>
      <c r="E64" s="159">
        <f>'Input 2 - Inventory'!F10</f>
        <v>0</v>
      </c>
      <c r="F64" s="204" t="str">
        <f t="shared" si="11"/>
        <v>Y</v>
      </c>
      <c r="G64" s="159">
        <f>'Input 1 - Schedule 1'!S12</f>
        <v>0</v>
      </c>
      <c r="H64" s="158">
        <f>'Input 2 - Inventory'!L10</f>
        <v>0</v>
      </c>
      <c r="I64" s="158">
        <f>'Input 2 - Inventory'!M10</f>
        <v>0</v>
      </c>
      <c r="J64" s="204">
        <f t="shared" si="12"/>
        <v>0</v>
      </c>
      <c r="K64" s="249">
        <f>'Input 2 - Inventory'!R10</f>
        <v>0</v>
      </c>
      <c r="L64" s="158">
        <f>'Input 2 - Inventory'!AA10</f>
        <v>0</v>
      </c>
      <c r="M64" s="249">
        <f>'Input 2 - Inventory'!AB10</f>
        <v>0</v>
      </c>
      <c r="N64" s="204">
        <f t="shared" si="13"/>
        <v>0</v>
      </c>
      <c r="O64" s="114" t="e">
        <f t="shared" si="14"/>
        <v>#DIV/0!</v>
      </c>
      <c r="P64" s="249">
        <f>'Input 2 - Inventory'!AG10</f>
        <v>0</v>
      </c>
      <c r="Q64" s="249" t="str">
        <f>'Input 1 - Schedule 1'!AX12</f>
        <v/>
      </c>
    </row>
    <row r="65" spans="1:17" x14ac:dyDescent="0.2">
      <c r="A65" s="180" t="str">
        <f t="shared" si="10"/>
        <v>Exclude</v>
      </c>
      <c r="B65" s="158">
        <f>'Input 2 - Inventory'!C11</f>
        <v>0</v>
      </c>
      <c r="C65" s="249">
        <f>'Input 2 - Inventory'!E11</f>
        <v>0</v>
      </c>
      <c r="D65" s="249" t="str">
        <f>IFERROR(VLOOKUP(E65,GCC.Param!$B$3:$E$50,4,FALSE),"")</f>
        <v/>
      </c>
      <c r="E65" s="159">
        <f>'Input 2 - Inventory'!F11</f>
        <v>0</v>
      </c>
      <c r="F65" s="204" t="str">
        <f t="shared" si="11"/>
        <v>Y</v>
      </c>
      <c r="G65" s="159">
        <f>'Input 1 - Schedule 1'!S13</f>
        <v>0</v>
      </c>
      <c r="H65" s="158">
        <f>'Input 2 - Inventory'!L11</f>
        <v>0</v>
      </c>
      <c r="I65" s="158">
        <f>'Input 2 - Inventory'!M11</f>
        <v>0</v>
      </c>
      <c r="J65" s="204">
        <f t="shared" si="12"/>
        <v>0</v>
      </c>
      <c r="K65" s="249">
        <f>'Input 2 - Inventory'!R11</f>
        <v>0</v>
      </c>
      <c r="L65" s="158">
        <f>'Input 2 - Inventory'!AA11</f>
        <v>0</v>
      </c>
      <c r="M65" s="249">
        <f>'Input 2 - Inventory'!AB11</f>
        <v>0</v>
      </c>
      <c r="N65" s="204">
        <f t="shared" si="13"/>
        <v>0</v>
      </c>
      <c r="O65" s="114" t="e">
        <f t="shared" si="14"/>
        <v>#DIV/0!</v>
      </c>
      <c r="P65" s="249">
        <f>'Input 2 - Inventory'!AG11</f>
        <v>0</v>
      </c>
      <c r="Q65" s="249" t="str">
        <f>'Input 1 - Schedule 1'!AX13</f>
        <v/>
      </c>
    </row>
    <row r="66" spans="1:17" x14ac:dyDescent="0.2">
      <c r="A66" s="314" t="str">
        <f t="shared" ref="A66:A129" si="15">IF(OR(ISERROR(D66),B66="",B66=0),"Exclude","Include")</f>
        <v>Exclude</v>
      </c>
      <c r="B66" s="158">
        <f>'Input 2 - Inventory'!C12</f>
        <v>0</v>
      </c>
      <c r="C66" s="249">
        <f>'Input 2 - Inventory'!E12</f>
        <v>0</v>
      </c>
      <c r="D66" s="249" t="str">
        <f>IFERROR(VLOOKUP(E66,GCC.Param!$B$3:$E$50,4,FALSE),"")</f>
        <v/>
      </c>
      <c r="E66" s="159">
        <f>'Input 2 - Inventory'!F12</f>
        <v>0</v>
      </c>
      <c r="F66" s="204" t="str">
        <f t="shared" ref="F66:F129" si="16">IF(AND(LEFT(D66,3)="RBC",LEFT(Q66,3)="RBC"),"N",IF(OR(E66=Q66,Q66="N/A"),"N","Y"))</f>
        <v>Y</v>
      </c>
      <c r="G66" s="159">
        <f>'Input 1 - Schedule 1'!S14</f>
        <v>0</v>
      </c>
      <c r="H66" s="158">
        <f>'Input 2 - Inventory'!L12</f>
        <v>0</v>
      </c>
      <c r="I66" s="158">
        <f>'Input 2 - Inventory'!M12</f>
        <v>0</v>
      </c>
      <c r="J66" s="204">
        <f t="shared" ref="J66:J129" si="17">IF($E66="Non-Insurer Holding Company", H66-I66,H66)</f>
        <v>0</v>
      </c>
      <c r="K66" s="249">
        <f>'Input 2 - Inventory'!R12</f>
        <v>0</v>
      </c>
      <c r="L66" s="158">
        <f>'Input 2 - Inventory'!AA12</f>
        <v>0</v>
      </c>
      <c r="M66" s="249">
        <f>'Input 2 - Inventory'!AB12</f>
        <v>0</v>
      </c>
      <c r="N66" s="204">
        <f t="shared" ref="N66:N129" si="18">IF(LEFT(E66,3)="RBC",1/0,IF($E66="Non-Insurer Holding Company",L66-M66,L66))</f>
        <v>0</v>
      </c>
      <c r="O66" s="114" t="e">
        <f t="shared" ref="O66:O129" si="19">IF(LEFT(E66,3)="RBC",1/3*L66,1/0)</f>
        <v>#DIV/0!</v>
      </c>
      <c r="P66" s="249">
        <f>'Input 2 - Inventory'!AG12</f>
        <v>0</v>
      </c>
      <c r="Q66" s="249" t="str">
        <f>'Input 1 - Schedule 1'!AX14</f>
        <v/>
      </c>
    </row>
    <row r="67" spans="1:17" x14ac:dyDescent="0.2">
      <c r="A67" s="314" t="str">
        <f t="shared" si="15"/>
        <v>Exclude</v>
      </c>
      <c r="B67" s="158">
        <f>'Input 2 - Inventory'!C13</f>
        <v>0</v>
      </c>
      <c r="C67" s="249">
        <f>'Input 2 - Inventory'!E13</f>
        <v>0</v>
      </c>
      <c r="D67" s="249" t="str">
        <f>IFERROR(VLOOKUP(E67,GCC.Param!$B$3:$E$50,4,FALSE),"")</f>
        <v/>
      </c>
      <c r="E67" s="159">
        <f>'Input 2 - Inventory'!F13</f>
        <v>0</v>
      </c>
      <c r="F67" s="204" t="str">
        <f t="shared" si="16"/>
        <v>Y</v>
      </c>
      <c r="G67" s="159">
        <f>'Input 1 - Schedule 1'!S15</f>
        <v>0</v>
      </c>
      <c r="H67" s="158">
        <f>'Input 2 - Inventory'!L13</f>
        <v>0</v>
      </c>
      <c r="I67" s="158">
        <f>'Input 2 - Inventory'!M13</f>
        <v>0</v>
      </c>
      <c r="J67" s="204">
        <f t="shared" si="17"/>
        <v>0</v>
      </c>
      <c r="K67" s="249">
        <f>'Input 2 - Inventory'!R13</f>
        <v>0</v>
      </c>
      <c r="L67" s="158">
        <f>'Input 2 - Inventory'!AA13</f>
        <v>0</v>
      </c>
      <c r="M67" s="249">
        <f>'Input 2 - Inventory'!AB13</f>
        <v>0</v>
      </c>
      <c r="N67" s="204">
        <f t="shared" si="18"/>
        <v>0</v>
      </c>
      <c r="O67" s="114" t="e">
        <f t="shared" si="19"/>
        <v>#DIV/0!</v>
      </c>
      <c r="P67" s="249">
        <f>'Input 2 - Inventory'!AG13</f>
        <v>0</v>
      </c>
      <c r="Q67" s="249" t="str">
        <f>'Input 1 - Schedule 1'!AX15</f>
        <v/>
      </c>
    </row>
    <row r="68" spans="1:17" x14ac:dyDescent="0.2">
      <c r="A68" s="314" t="str">
        <f t="shared" si="15"/>
        <v>Exclude</v>
      </c>
      <c r="B68" s="158">
        <f>'Input 2 - Inventory'!C14</f>
        <v>0</v>
      </c>
      <c r="C68" s="249">
        <f>'Input 2 - Inventory'!E14</f>
        <v>0</v>
      </c>
      <c r="D68" s="249" t="str">
        <f>IFERROR(VLOOKUP(E68,GCC.Param!$B$3:$E$50,4,FALSE),"")</f>
        <v/>
      </c>
      <c r="E68" s="159">
        <f>'Input 2 - Inventory'!F14</f>
        <v>0</v>
      </c>
      <c r="F68" s="204" t="str">
        <f t="shared" si="16"/>
        <v>Y</v>
      </c>
      <c r="G68" s="159">
        <f>'Input 1 - Schedule 1'!S16</f>
        <v>0</v>
      </c>
      <c r="H68" s="158">
        <f>'Input 2 - Inventory'!L14</f>
        <v>0</v>
      </c>
      <c r="I68" s="158">
        <f>'Input 2 - Inventory'!M14</f>
        <v>0</v>
      </c>
      <c r="J68" s="204">
        <f t="shared" si="17"/>
        <v>0</v>
      </c>
      <c r="K68" s="249">
        <f>'Input 2 - Inventory'!R14</f>
        <v>0</v>
      </c>
      <c r="L68" s="158">
        <f>'Input 2 - Inventory'!AA14</f>
        <v>0</v>
      </c>
      <c r="M68" s="249">
        <f>'Input 2 - Inventory'!AB14</f>
        <v>0</v>
      </c>
      <c r="N68" s="204">
        <f t="shared" si="18"/>
        <v>0</v>
      </c>
      <c r="O68" s="114" t="e">
        <f t="shared" si="19"/>
        <v>#DIV/0!</v>
      </c>
      <c r="P68" s="249">
        <f>'Input 2 - Inventory'!AG14</f>
        <v>0</v>
      </c>
      <c r="Q68" s="249" t="str">
        <f>'Input 1 - Schedule 1'!AX16</f>
        <v/>
      </c>
    </row>
    <row r="69" spans="1:17" x14ac:dyDescent="0.2">
      <c r="A69" s="314" t="str">
        <f t="shared" si="15"/>
        <v>Exclude</v>
      </c>
      <c r="B69" s="158">
        <f>'Input 2 - Inventory'!C15</f>
        <v>0</v>
      </c>
      <c r="C69" s="249">
        <f>'Input 2 - Inventory'!E15</f>
        <v>0</v>
      </c>
      <c r="D69" s="249" t="str">
        <f>IFERROR(VLOOKUP(E69,GCC.Param!$B$3:$E$50,4,FALSE),"")</f>
        <v/>
      </c>
      <c r="E69" s="159">
        <f>'Input 2 - Inventory'!F15</f>
        <v>0</v>
      </c>
      <c r="F69" s="204" t="str">
        <f t="shared" si="16"/>
        <v>Y</v>
      </c>
      <c r="G69" s="159">
        <f>'Input 1 - Schedule 1'!S17</f>
        <v>0</v>
      </c>
      <c r="H69" s="158">
        <f>'Input 2 - Inventory'!L15</f>
        <v>0</v>
      </c>
      <c r="I69" s="158">
        <f>'Input 2 - Inventory'!M15</f>
        <v>0</v>
      </c>
      <c r="J69" s="204">
        <f t="shared" si="17"/>
        <v>0</v>
      </c>
      <c r="K69" s="249">
        <f>'Input 2 - Inventory'!R15</f>
        <v>0</v>
      </c>
      <c r="L69" s="158">
        <f>'Input 2 - Inventory'!AA15</f>
        <v>0</v>
      </c>
      <c r="M69" s="249">
        <f>'Input 2 - Inventory'!AB15</f>
        <v>0</v>
      </c>
      <c r="N69" s="204">
        <f t="shared" si="18"/>
        <v>0</v>
      </c>
      <c r="O69" s="114" t="e">
        <f t="shared" si="19"/>
        <v>#DIV/0!</v>
      </c>
      <c r="P69" s="249">
        <f>'Input 2 - Inventory'!AG15</f>
        <v>0</v>
      </c>
      <c r="Q69" s="249" t="str">
        <f>'Input 1 - Schedule 1'!AX17</f>
        <v/>
      </c>
    </row>
    <row r="70" spans="1:17" x14ac:dyDescent="0.2">
      <c r="A70" s="314" t="str">
        <f t="shared" si="15"/>
        <v>Exclude</v>
      </c>
      <c r="B70" s="158">
        <f>'Input 2 - Inventory'!C16</f>
        <v>0</v>
      </c>
      <c r="C70" s="249">
        <f>'Input 2 - Inventory'!E16</f>
        <v>0</v>
      </c>
      <c r="D70" s="249" t="str">
        <f>IFERROR(VLOOKUP(E70,GCC.Param!$B$3:$E$50,4,FALSE),"")</f>
        <v/>
      </c>
      <c r="E70" s="159">
        <f>'Input 2 - Inventory'!F16</f>
        <v>0</v>
      </c>
      <c r="F70" s="204" t="str">
        <f t="shared" si="16"/>
        <v>Y</v>
      </c>
      <c r="G70" s="159">
        <f>'Input 1 - Schedule 1'!S18</f>
        <v>0</v>
      </c>
      <c r="H70" s="158">
        <f>'Input 2 - Inventory'!L16</f>
        <v>0</v>
      </c>
      <c r="I70" s="158">
        <f>'Input 2 - Inventory'!M16</f>
        <v>0</v>
      </c>
      <c r="J70" s="204">
        <f t="shared" si="17"/>
        <v>0</v>
      </c>
      <c r="K70" s="249">
        <f>'Input 2 - Inventory'!R16</f>
        <v>0</v>
      </c>
      <c r="L70" s="158">
        <f>'Input 2 - Inventory'!AA16</f>
        <v>0</v>
      </c>
      <c r="M70" s="249">
        <f>'Input 2 - Inventory'!AB16</f>
        <v>0</v>
      </c>
      <c r="N70" s="204">
        <f t="shared" si="18"/>
        <v>0</v>
      </c>
      <c r="O70" s="114" t="e">
        <f t="shared" si="19"/>
        <v>#DIV/0!</v>
      </c>
      <c r="P70" s="249">
        <f>'Input 2 - Inventory'!AG16</f>
        <v>0</v>
      </c>
      <c r="Q70" s="249" t="str">
        <f>'Input 1 - Schedule 1'!AX18</f>
        <v/>
      </c>
    </row>
    <row r="71" spans="1:17" x14ac:dyDescent="0.2">
      <c r="A71" s="314" t="str">
        <f t="shared" si="15"/>
        <v>Exclude</v>
      </c>
      <c r="B71" s="158">
        <f>'Input 2 - Inventory'!C17</f>
        <v>0</v>
      </c>
      <c r="C71" s="249">
        <f>'Input 2 - Inventory'!E17</f>
        <v>0</v>
      </c>
      <c r="D71" s="249" t="str">
        <f>IFERROR(VLOOKUP(E71,GCC.Param!$B$3:$E$50,4,FALSE),"")</f>
        <v/>
      </c>
      <c r="E71" s="159">
        <f>'Input 2 - Inventory'!F17</f>
        <v>0</v>
      </c>
      <c r="F71" s="204" t="str">
        <f t="shared" si="16"/>
        <v>Y</v>
      </c>
      <c r="G71" s="159">
        <f>'Input 1 - Schedule 1'!S19</f>
        <v>0</v>
      </c>
      <c r="H71" s="158">
        <f>'Input 2 - Inventory'!L17</f>
        <v>0</v>
      </c>
      <c r="I71" s="158">
        <f>'Input 2 - Inventory'!M17</f>
        <v>0</v>
      </c>
      <c r="J71" s="204">
        <f t="shared" si="17"/>
        <v>0</v>
      </c>
      <c r="K71" s="249">
        <f>'Input 2 - Inventory'!R17</f>
        <v>0</v>
      </c>
      <c r="L71" s="158">
        <f>'Input 2 - Inventory'!AA17</f>
        <v>0</v>
      </c>
      <c r="M71" s="249">
        <f>'Input 2 - Inventory'!AB17</f>
        <v>0</v>
      </c>
      <c r="N71" s="204">
        <f t="shared" si="18"/>
        <v>0</v>
      </c>
      <c r="O71" s="114" t="e">
        <f t="shared" si="19"/>
        <v>#DIV/0!</v>
      </c>
      <c r="P71" s="249">
        <f>'Input 2 - Inventory'!AG17</f>
        <v>0</v>
      </c>
      <c r="Q71" s="249" t="str">
        <f>'Input 1 - Schedule 1'!AX19</f>
        <v/>
      </c>
    </row>
    <row r="72" spans="1:17" x14ac:dyDescent="0.2">
      <c r="A72" s="314" t="str">
        <f t="shared" si="15"/>
        <v>Exclude</v>
      </c>
      <c r="B72" s="158">
        <f>'Input 2 - Inventory'!C18</f>
        <v>0</v>
      </c>
      <c r="C72" s="249">
        <f>'Input 2 - Inventory'!E18</f>
        <v>0</v>
      </c>
      <c r="D72" s="249" t="str">
        <f>IFERROR(VLOOKUP(E72,GCC.Param!$B$3:$E$50,4,FALSE),"")</f>
        <v/>
      </c>
      <c r="E72" s="159">
        <f>'Input 2 - Inventory'!F18</f>
        <v>0</v>
      </c>
      <c r="F72" s="204" t="str">
        <f t="shared" si="16"/>
        <v>Y</v>
      </c>
      <c r="G72" s="159">
        <f>'Input 1 - Schedule 1'!S20</f>
        <v>0</v>
      </c>
      <c r="H72" s="158">
        <f>'Input 2 - Inventory'!L18</f>
        <v>0</v>
      </c>
      <c r="I72" s="158">
        <f>'Input 2 - Inventory'!M18</f>
        <v>0</v>
      </c>
      <c r="J72" s="204">
        <f t="shared" si="17"/>
        <v>0</v>
      </c>
      <c r="K72" s="249">
        <f>'Input 2 - Inventory'!R18</f>
        <v>0</v>
      </c>
      <c r="L72" s="158">
        <f>'Input 2 - Inventory'!AA18</f>
        <v>0</v>
      </c>
      <c r="M72" s="249">
        <f>'Input 2 - Inventory'!AB18</f>
        <v>0</v>
      </c>
      <c r="N72" s="204">
        <f t="shared" si="18"/>
        <v>0</v>
      </c>
      <c r="O72" s="114" t="e">
        <f t="shared" si="19"/>
        <v>#DIV/0!</v>
      </c>
      <c r="P72" s="249">
        <f>'Input 2 - Inventory'!AG18</f>
        <v>0</v>
      </c>
      <c r="Q72" s="249" t="str">
        <f>'Input 1 - Schedule 1'!AX20</f>
        <v/>
      </c>
    </row>
    <row r="73" spans="1:17" x14ac:dyDescent="0.2">
      <c r="A73" s="314" t="str">
        <f t="shared" si="15"/>
        <v>Exclude</v>
      </c>
      <c r="B73" s="158">
        <f>'Input 2 - Inventory'!C19</f>
        <v>0</v>
      </c>
      <c r="C73" s="249">
        <f>'Input 2 - Inventory'!E19</f>
        <v>0</v>
      </c>
      <c r="D73" s="249" t="str">
        <f>IFERROR(VLOOKUP(E73,GCC.Param!$B$3:$E$50,4,FALSE),"")</f>
        <v/>
      </c>
      <c r="E73" s="159">
        <f>'Input 2 - Inventory'!F19</f>
        <v>0</v>
      </c>
      <c r="F73" s="204" t="str">
        <f t="shared" si="16"/>
        <v>Y</v>
      </c>
      <c r="G73" s="159">
        <f>'Input 1 - Schedule 1'!S21</f>
        <v>0</v>
      </c>
      <c r="H73" s="158">
        <f>'Input 2 - Inventory'!L19</f>
        <v>0</v>
      </c>
      <c r="I73" s="158">
        <f>'Input 2 - Inventory'!M19</f>
        <v>0</v>
      </c>
      <c r="J73" s="204">
        <f t="shared" si="17"/>
        <v>0</v>
      </c>
      <c r="K73" s="249">
        <f>'Input 2 - Inventory'!R19</f>
        <v>0</v>
      </c>
      <c r="L73" s="158">
        <f>'Input 2 - Inventory'!AA19</f>
        <v>0</v>
      </c>
      <c r="M73" s="249">
        <f>'Input 2 - Inventory'!AB19</f>
        <v>0</v>
      </c>
      <c r="N73" s="204">
        <f t="shared" si="18"/>
        <v>0</v>
      </c>
      <c r="O73" s="114" t="e">
        <f t="shared" si="19"/>
        <v>#DIV/0!</v>
      </c>
      <c r="P73" s="249">
        <f>'Input 2 - Inventory'!AG19</f>
        <v>0</v>
      </c>
      <c r="Q73" s="249" t="str">
        <f>'Input 1 - Schedule 1'!AX21</f>
        <v/>
      </c>
    </row>
    <row r="74" spans="1:17" x14ac:dyDescent="0.2">
      <c r="A74" s="314" t="str">
        <f t="shared" si="15"/>
        <v>Exclude</v>
      </c>
      <c r="B74" s="158">
        <f>'Input 2 - Inventory'!C20</f>
        <v>0</v>
      </c>
      <c r="C74" s="249">
        <f>'Input 2 - Inventory'!E20</f>
        <v>0</v>
      </c>
      <c r="D74" s="249" t="str">
        <f>IFERROR(VLOOKUP(E74,GCC.Param!$B$3:$E$50,4,FALSE),"")</f>
        <v/>
      </c>
      <c r="E74" s="159">
        <f>'Input 2 - Inventory'!F20</f>
        <v>0</v>
      </c>
      <c r="F74" s="204" t="str">
        <f t="shared" si="16"/>
        <v>Y</v>
      </c>
      <c r="G74" s="159">
        <f>'Input 1 - Schedule 1'!S22</f>
        <v>0</v>
      </c>
      <c r="H74" s="158">
        <f>'Input 2 - Inventory'!L20</f>
        <v>0</v>
      </c>
      <c r="I74" s="158">
        <f>'Input 2 - Inventory'!M20</f>
        <v>0</v>
      </c>
      <c r="J74" s="204">
        <f t="shared" si="17"/>
        <v>0</v>
      </c>
      <c r="K74" s="249">
        <f>'Input 2 - Inventory'!R20</f>
        <v>0</v>
      </c>
      <c r="L74" s="158">
        <f>'Input 2 - Inventory'!AA20</f>
        <v>0</v>
      </c>
      <c r="M74" s="249">
        <f>'Input 2 - Inventory'!AB20</f>
        <v>0</v>
      </c>
      <c r="N74" s="204">
        <f t="shared" si="18"/>
        <v>0</v>
      </c>
      <c r="O74" s="114" t="e">
        <f t="shared" si="19"/>
        <v>#DIV/0!</v>
      </c>
      <c r="P74" s="249">
        <f>'Input 2 - Inventory'!AG20</f>
        <v>0</v>
      </c>
      <c r="Q74" s="249" t="str">
        <f>'Input 1 - Schedule 1'!AX22</f>
        <v/>
      </c>
    </row>
    <row r="75" spans="1:17" x14ac:dyDescent="0.2">
      <c r="A75" s="314" t="str">
        <f t="shared" si="15"/>
        <v>Exclude</v>
      </c>
      <c r="B75" s="158">
        <f>'Input 2 - Inventory'!C21</f>
        <v>0</v>
      </c>
      <c r="C75" s="249">
        <f>'Input 2 - Inventory'!E21</f>
        <v>0</v>
      </c>
      <c r="D75" s="249" t="str">
        <f>IFERROR(VLOOKUP(E75,GCC.Param!$B$3:$E$50,4,FALSE),"")</f>
        <v/>
      </c>
      <c r="E75" s="159">
        <f>'Input 2 - Inventory'!F21</f>
        <v>0</v>
      </c>
      <c r="F75" s="204" t="str">
        <f t="shared" si="16"/>
        <v>Y</v>
      </c>
      <c r="G75" s="159">
        <f>'Input 1 - Schedule 1'!S23</f>
        <v>0</v>
      </c>
      <c r="H75" s="158">
        <f>'Input 2 - Inventory'!L21</f>
        <v>0</v>
      </c>
      <c r="I75" s="158">
        <f>'Input 2 - Inventory'!M21</f>
        <v>0</v>
      </c>
      <c r="J75" s="204">
        <f t="shared" si="17"/>
        <v>0</v>
      </c>
      <c r="K75" s="249">
        <f>'Input 2 - Inventory'!R21</f>
        <v>0</v>
      </c>
      <c r="L75" s="158">
        <f>'Input 2 - Inventory'!AA21</f>
        <v>0</v>
      </c>
      <c r="M75" s="249">
        <f>'Input 2 - Inventory'!AB21</f>
        <v>0</v>
      </c>
      <c r="N75" s="204">
        <f t="shared" si="18"/>
        <v>0</v>
      </c>
      <c r="O75" s="114" t="e">
        <f t="shared" si="19"/>
        <v>#DIV/0!</v>
      </c>
      <c r="P75" s="249">
        <f>'Input 2 - Inventory'!AG21</f>
        <v>0</v>
      </c>
      <c r="Q75" s="249" t="str">
        <f>'Input 1 - Schedule 1'!AX23</f>
        <v/>
      </c>
    </row>
    <row r="76" spans="1:17" x14ac:dyDescent="0.2">
      <c r="A76" s="314" t="str">
        <f t="shared" si="15"/>
        <v>Exclude</v>
      </c>
      <c r="B76" s="158">
        <f>'Input 2 - Inventory'!C22</f>
        <v>0</v>
      </c>
      <c r="C76" s="249">
        <f>'Input 2 - Inventory'!E22</f>
        <v>0</v>
      </c>
      <c r="D76" s="249" t="str">
        <f>IFERROR(VLOOKUP(E76,GCC.Param!$B$3:$E$50,4,FALSE),"")</f>
        <v/>
      </c>
      <c r="E76" s="159">
        <f>'Input 2 - Inventory'!F22</f>
        <v>0</v>
      </c>
      <c r="F76" s="204" t="str">
        <f t="shared" si="16"/>
        <v>Y</v>
      </c>
      <c r="G76" s="159">
        <f>'Input 1 - Schedule 1'!S24</f>
        <v>0</v>
      </c>
      <c r="H76" s="158">
        <f>'Input 2 - Inventory'!L22</f>
        <v>0</v>
      </c>
      <c r="I76" s="158">
        <f>'Input 2 - Inventory'!M22</f>
        <v>0</v>
      </c>
      <c r="J76" s="204">
        <f t="shared" si="17"/>
        <v>0</v>
      </c>
      <c r="K76" s="249">
        <f>'Input 2 - Inventory'!R22</f>
        <v>0</v>
      </c>
      <c r="L76" s="158">
        <f>'Input 2 - Inventory'!AA22</f>
        <v>0</v>
      </c>
      <c r="M76" s="249">
        <f>'Input 2 - Inventory'!AB22</f>
        <v>0</v>
      </c>
      <c r="N76" s="204">
        <f t="shared" si="18"/>
        <v>0</v>
      </c>
      <c r="O76" s="114" t="e">
        <f t="shared" si="19"/>
        <v>#DIV/0!</v>
      </c>
      <c r="P76" s="249">
        <f>'Input 2 - Inventory'!AG22</f>
        <v>0</v>
      </c>
      <c r="Q76" s="249" t="str">
        <f>'Input 1 - Schedule 1'!AX24</f>
        <v/>
      </c>
    </row>
    <row r="77" spans="1:17" x14ac:dyDescent="0.2">
      <c r="A77" s="314" t="str">
        <f t="shared" si="15"/>
        <v>Exclude</v>
      </c>
      <c r="B77" s="158">
        <f>'Input 2 - Inventory'!C23</f>
        <v>0</v>
      </c>
      <c r="C77" s="249">
        <f>'Input 2 - Inventory'!E23</f>
        <v>0</v>
      </c>
      <c r="D77" s="249" t="str">
        <f>IFERROR(VLOOKUP(E77,GCC.Param!$B$3:$E$50,4,FALSE),"")</f>
        <v/>
      </c>
      <c r="E77" s="159">
        <f>'Input 2 - Inventory'!F23</f>
        <v>0</v>
      </c>
      <c r="F77" s="204" t="str">
        <f t="shared" si="16"/>
        <v>Y</v>
      </c>
      <c r="G77" s="159">
        <f>'Input 1 - Schedule 1'!S25</f>
        <v>0</v>
      </c>
      <c r="H77" s="158">
        <f>'Input 2 - Inventory'!L23</f>
        <v>0</v>
      </c>
      <c r="I77" s="158">
        <f>'Input 2 - Inventory'!M23</f>
        <v>0</v>
      </c>
      <c r="J77" s="204">
        <f t="shared" si="17"/>
        <v>0</v>
      </c>
      <c r="K77" s="249">
        <f>'Input 2 - Inventory'!R23</f>
        <v>0</v>
      </c>
      <c r="L77" s="158">
        <f>'Input 2 - Inventory'!AA23</f>
        <v>0</v>
      </c>
      <c r="M77" s="249">
        <f>'Input 2 - Inventory'!AB23</f>
        <v>0</v>
      </c>
      <c r="N77" s="204">
        <f t="shared" si="18"/>
        <v>0</v>
      </c>
      <c r="O77" s="114" t="e">
        <f t="shared" si="19"/>
        <v>#DIV/0!</v>
      </c>
      <c r="P77" s="249">
        <f>'Input 2 - Inventory'!AG23</f>
        <v>0</v>
      </c>
      <c r="Q77" s="249" t="str">
        <f>'Input 1 - Schedule 1'!AX25</f>
        <v/>
      </c>
    </row>
    <row r="78" spans="1:17" x14ac:dyDescent="0.2">
      <c r="A78" s="314" t="str">
        <f t="shared" si="15"/>
        <v>Exclude</v>
      </c>
      <c r="B78" s="158">
        <f>'Input 2 - Inventory'!C24</f>
        <v>0</v>
      </c>
      <c r="C78" s="249">
        <f>'Input 2 - Inventory'!E24</f>
        <v>0</v>
      </c>
      <c r="D78" s="249" t="str">
        <f>IFERROR(VLOOKUP(E78,GCC.Param!$B$3:$E$50,4,FALSE),"")</f>
        <v/>
      </c>
      <c r="E78" s="159">
        <f>'Input 2 - Inventory'!F24</f>
        <v>0</v>
      </c>
      <c r="F78" s="204" t="str">
        <f t="shared" si="16"/>
        <v>Y</v>
      </c>
      <c r="G78" s="159">
        <f>'Input 1 - Schedule 1'!S26</f>
        <v>0</v>
      </c>
      <c r="H78" s="158">
        <f>'Input 2 - Inventory'!L24</f>
        <v>0</v>
      </c>
      <c r="I78" s="158">
        <f>'Input 2 - Inventory'!M24</f>
        <v>0</v>
      </c>
      <c r="J78" s="204">
        <f t="shared" si="17"/>
        <v>0</v>
      </c>
      <c r="K78" s="249">
        <f>'Input 2 - Inventory'!R24</f>
        <v>0</v>
      </c>
      <c r="L78" s="158">
        <f>'Input 2 - Inventory'!AA24</f>
        <v>0</v>
      </c>
      <c r="M78" s="249">
        <f>'Input 2 - Inventory'!AB24</f>
        <v>0</v>
      </c>
      <c r="N78" s="204">
        <f t="shared" si="18"/>
        <v>0</v>
      </c>
      <c r="O78" s="114" t="e">
        <f t="shared" si="19"/>
        <v>#DIV/0!</v>
      </c>
      <c r="P78" s="249">
        <f>'Input 2 - Inventory'!AG24</f>
        <v>0</v>
      </c>
      <c r="Q78" s="249" t="str">
        <f>'Input 1 - Schedule 1'!AX26</f>
        <v/>
      </c>
    </row>
    <row r="79" spans="1:17" x14ac:dyDescent="0.2">
      <c r="A79" s="314" t="str">
        <f t="shared" si="15"/>
        <v>Exclude</v>
      </c>
      <c r="B79" s="158">
        <f>'Input 2 - Inventory'!C25</f>
        <v>0</v>
      </c>
      <c r="C79" s="249">
        <f>'Input 2 - Inventory'!E25</f>
        <v>0</v>
      </c>
      <c r="D79" s="249" t="str">
        <f>IFERROR(VLOOKUP(E79,GCC.Param!$B$3:$E$50,4,FALSE),"")</f>
        <v/>
      </c>
      <c r="E79" s="159">
        <f>'Input 2 - Inventory'!F25</f>
        <v>0</v>
      </c>
      <c r="F79" s="204" t="str">
        <f t="shared" si="16"/>
        <v>Y</v>
      </c>
      <c r="G79" s="159">
        <f>'Input 1 - Schedule 1'!S27</f>
        <v>0</v>
      </c>
      <c r="H79" s="158">
        <f>'Input 2 - Inventory'!L25</f>
        <v>0</v>
      </c>
      <c r="I79" s="158">
        <f>'Input 2 - Inventory'!M25</f>
        <v>0</v>
      </c>
      <c r="J79" s="204">
        <f t="shared" si="17"/>
        <v>0</v>
      </c>
      <c r="K79" s="249">
        <f>'Input 2 - Inventory'!R25</f>
        <v>0</v>
      </c>
      <c r="L79" s="158">
        <f>'Input 2 - Inventory'!AA25</f>
        <v>0</v>
      </c>
      <c r="M79" s="249">
        <f>'Input 2 - Inventory'!AB25</f>
        <v>0</v>
      </c>
      <c r="N79" s="204">
        <f t="shared" si="18"/>
        <v>0</v>
      </c>
      <c r="O79" s="114" t="e">
        <f t="shared" si="19"/>
        <v>#DIV/0!</v>
      </c>
      <c r="P79" s="249">
        <f>'Input 2 - Inventory'!AG25</f>
        <v>0</v>
      </c>
      <c r="Q79" s="249" t="str">
        <f>'Input 1 - Schedule 1'!AX27</f>
        <v/>
      </c>
    </row>
    <row r="80" spans="1:17" x14ac:dyDescent="0.2">
      <c r="A80" s="314" t="str">
        <f t="shared" si="15"/>
        <v>Exclude</v>
      </c>
      <c r="B80" s="158">
        <f>'Input 2 - Inventory'!C26</f>
        <v>0</v>
      </c>
      <c r="C80" s="249">
        <f>'Input 2 - Inventory'!E26</f>
        <v>0</v>
      </c>
      <c r="D80" s="249" t="str">
        <f>IFERROR(VLOOKUP(E80,GCC.Param!$B$3:$E$50,4,FALSE),"")</f>
        <v/>
      </c>
      <c r="E80" s="159">
        <f>'Input 2 - Inventory'!F26</f>
        <v>0</v>
      </c>
      <c r="F80" s="204" t="str">
        <f t="shared" si="16"/>
        <v>Y</v>
      </c>
      <c r="G80" s="159">
        <f>'Input 1 - Schedule 1'!S28</f>
        <v>0</v>
      </c>
      <c r="H80" s="158">
        <f>'Input 2 - Inventory'!L26</f>
        <v>0</v>
      </c>
      <c r="I80" s="158">
        <f>'Input 2 - Inventory'!M26</f>
        <v>0</v>
      </c>
      <c r="J80" s="204">
        <f t="shared" si="17"/>
        <v>0</v>
      </c>
      <c r="K80" s="249">
        <f>'Input 2 - Inventory'!R26</f>
        <v>0</v>
      </c>
      <c r="L80" s="158">
        <f>'Input 2 - Inventory'!AA26</f>
        <v>0</v>
      </c>
      <c r="M80" s="249">
        <f>'Input 2 - Inventory'!AB26</f>
        <v>0</v>
      </c>
      <c r="N80" s="204">
        <f t="shared" si="18"/>
        <v>0</v>
      </c>
      <c r="O80" s="114" t="e">
        <f t="shared" si="19"/>
        <v>#DIV/0!</v>
      </c>
      <c r="P80" s="249">
        <f>'Input 2 - Inventory'!AG26</f>
        <v>0</v>
      </c>
      <c r="Q80" s="249" t="str">
        <f>'Input 1 - Schedule 1'!AX28</f>
        <v/>
      </c>
    </row>
    <row r="81" spans="1:17" x14ac:dyDescent="0.2">
      <c r="A81" s="314" t="str">
        <f t="shared" si="15"/>
        <v>Exclude</v>
      </c>
      <c r="B81" s="158">
        <f>'Input 2 - Inventory'!C27</f>
        <v>0</v>
      </c>
      <c r="C81" s="249">
        <f>'Input 2 - Inventory'!E27</f>
        <v>0</v>
      </c>
      <c r="D81" s="249" t="str">
        <f>IFERROR(VLOOKUP(E81,GCC.Param!$B$3:$E$50,4,FALSE),"")</f>
        <v/>
      </c>
      <c r="E81" s="159">
        <f>'Input 2 - Inventory'!F27</f>
        <v>0</v>
      </c>
      <c r="F81" s="204" t="str">
        <f t="shared" si="16"/>
        <v>Y</v>
      </c>
      <c r="G81" s="159">
        <f>'Input 1 - Schedule 1'!S29</f>
        <v>0</v>
      </c>
      <c r="H81" s="158">
        <f>'Input 2 - Inventory'!L27</f>
        <v>0</v>
      </c>
      <c r="I81" s="158">
        <f>'Input 2 - Inventory'!M27</f>
        <v>0</v>
      </c>
      <c r="J81" s="204">
        <f t="shared" si="17"/>
        <v>0</v>
      </c>
      <c r="K81" s="249">
        <f>'Input 2 - Inventory'!R27</f>
        <v>0</v>
      </c>
      <c r="L81" s="158">
        <f>'Input 2 - Inventory'!AA27</f>
        <v>0</v>
      </c>
      <c r="M81" s="249">
        <f>'Input 2 - Inventory'!AB27</f>
        <v>0</v>
      </c>
      <c r="N81" s="204">
        <f t="shared" si="18"/>
        <v>0</v>
      </c>
      <c r="O81" s="114" t="e">
        <f t="shared" si="19"/>
        <v>#DIV/0!</v>
      </c>
      <c r="P81" s="249">
        <f>'Input 2 - Inventory'!AG27</f>
        <v>0</v>
      </c>
      <c r="Q81" s="249" t="str">
        <f>'Input 1 - Schedule 1'!AX29</f>
        <v/>
      </c>
    </row>
    <row r="82" spans="1:17" x14ac:dyDescent="0.2">
      <c r="A82" s="314" t="str">
        <f t="shared" si="15"/>
        <v>Exclude</v>
      </c>
      <c r="B82" s="158">
        <f>'Input 2 - Inventory'!C28</f>
        <v>0</v>
      </c>
      <c r="C82" s="249">
        <f>'Input 2 - Inventory'!E28</f>
        <v>0</v>
      </c>
      <c r="D82" s="249" t="str">
        <f>IFERROR(VLOOKUP(E82,GCC.Param!$B$3:$E$50,4,FALSE),"")</f>
        <v/>
      </c>
      <c r="E82" s="159">
        <f>'Input 2 - Inventory'!F28</f>
        <v>0</v>
      </c>
      <c r="F82" s="204" t="str">
        <f t="shared" si="16"/>
        <v>Y</v>
      </c>
      <c r="G82" s="159">
        <f>'Input 1 - Schedule 1'!S30</f>
        <v>0</v>
      </c>
      <c r="H82" s="158">
        <f>'Input 2 - Inventory'!L28</f>
        <v>0</v>
      </c>
      <c r="I82" s="158">
        <f>'Input 2 - Inventory'!M28</f>
        <v>0</v>
      </c>
      <c r="J82" s="204">
        <f t="shared" si="17"/>
        <v>0</v>
      </c>
      <c r="K82" s="249">
        <f>'Input 2 - Inventory'!R28</f>
        <v>0</v>
      </c>
      <c r="L82" s="158">
        <f>'Input 2 - Inventory'!AA28</f>
        <v>0</v>
      </c>
      <c r="M82" s="249">
        <f>'Input 2 - Inventory'!AB28</f>
        <v>0</v>
      </c>
      <c r="N82" s="204">
        <f t="shared" si="18"/>
        <v>0</v>
      </c>
      <c r="O82" s="114" t="e">
        <f t="shared" si="19"/>
        <v>#DIV/0!</v>
      </c>
      <c r="P82" s="249">
        <f>'Input 2 - Inventory'!AG28</f>
        <v>0</v>
      </c>
      <c r="Q82" s="249" t="str">
        <f>'Input 1 - Schedule 1'!AX30</f>
        <v/>
      </c>
    </row>
    <row r="83" spans="1:17" x14ac:dyDescent="0.2">
      <c r="A83" s="314" t="str">
        <f t="shared" si="15"/>
        <v>Exclude</v>
      </c>
      <c r="B83" s="158">
        <f>'Input 2 - Inventory'!C29</f>
        <v>0</v>
      </c>
      <c r="C83" s="249">
        <f>'Input 2 - Inventory'!E29</f>
        <v>0</v>
      </c>
      <c r="D83" s="249" t="str">
        <f>IFERROR(VLOOKUP(E83,GCC.Param!$B$3:$E$50,4,FALSE),"")</f>
        <v/>
      </c>
      <c r="E83" s="159">
        <f>'Input 2 - Inventory'!F29</f>
        <v>0</v>
      </c>
      <c r="F83" s="204" t="str">
        <f t="shared" si="16"/>
        <v>Y</v>
      </c>
      <c r="G83" s="159">
        <f>'Input 1 - Schedule 1'!S31</f>
        <v>0</v>
      </c>
      <c r="H83" s="158">
        <f>'Input 2 - Inventory'!L29</f>
        <v>0</v>
      </c>
      <c r="I83" s="158">
        <f>'Input 2 - Inventory'!M29</f>
        <v>0</v>
      </c>
      <c r="J83" s="204">
        <f t="shared" si="17"/>
        <v>0</v>
      </c>
      <c r="K83" s="249">
        <f>'Input 2 - Inventory'!R29</f>
        <v>0</v>
      </c>
      <c r="L83" s="158">
        <f>'Input 2 - Inventory'!AA29</f>
        <v>0</v>
      </c>
      <c r="M83" s="249">
        <f>'Input 2 - Inventory'!AB29</f>
        <v>0</v>
      </c>
      <c r="N83" s="204">
        <f t="shared" si="18"/>
        <v>0</v>
      </c>
      <c r="O83" s="114" t="e">
        <f t="shared" si="19"/>
        <v>#DIV/0!</v>
      </c>
      <c r="P83" s="249">
        <f>'Input 2 - Inventory'!AG29</f>
        <v>0</v>
      </c>
      <c r="Q83" s="249" t="str">
        <f>'Input 1 - Schedule 1'!AX31</f>
        <v/>
      </c>
    </row>
    <row r="84" spans="1:17" x14ac:dyDescent="0.2">
      <c r="A84" s="314" t="str">
        <f t="shared" si="15"/>
        <v>Exclude</v>
      </c>
      <c r="B84" s="158">
        <f>'Input 2 - Inventory'!C30</f>
        <v>0</v>
      </c>
      <c r="C84" s="249">
        <f>'Input 2 - Inventory'!E30</f>
        <v>0</v>
      </c>
      <c r="D84" s="249" t="str">
        <f>IFERROR(VLOOKUP(E84,GCC.Param!$B$3:$E$50,4,FALSE),"")</f>
        <v/>
      </c>
      <c r="E84" s="159">
        <f>'Input 2 - Inventory'!F30</f>
        <v>0</v>
      </c>
      <c r="F84" s="204" t="str">
        <f t="shared" si="16"/>
        <v>Y</v>
      </c>
      <c r="G84" s="159">
        <f>'Input 1 - Schedule 1'!S32</f>
        <v>0</v>
      </c>
      <c r="H84" s="158">
        <f>'Input 2 - Inventory'!L30</f>
        <v>0</v>
      </c>
      <c r="I84" s="158">
        <f>'Input 2 - Inventory'!M30</f>
        <v>0</v>
      </c>
      <c r="J84" s="204">
        <f t="shared" si="17"/>
        <v>0</v>
      </c>
      <c r="K84" s="249">
        <f>'Input 2 - Inventory'!R30</f>
        <v>0</v>
      </c>
      <c r="L84" s="158">
        <f>'Input 2 - Inventory'!AA30</f>
        <v>0</v>
      </c>
      <c r="M84" s="249">
        <f>'Input 2 - Inventory'!AB30</f>
        <v>0</v>
      </c>
      <c r="N84" s="204">
        <f t="shared" si="18"/>
        <v>0</v>
      </c>
      <c r="O84" s="114" t="e">
        <f t="shared" si="19"/>
        <v>#DIV/0!</v>
      </c>
      <c r="P84" s="249">
        <f>'Input 2 - Inventory'!AG30</f>
        <v>0</v>
      </c>
      <c r="Q84" s="249" t="str">
        <f>'Input 1 - Schedule 1'!AX32</f>
        <v/>
      </c>
    </row>
    <row r="85" spans="1:17" x14ac:dyDescent="0.2">
      <c r="A85" s="314" t="str">
        <f t="shared" si="15"/>
        <v>Exclude</v>
      </c>
      <c r="B85" s="158">
        <f>'Input 2 - Inventory'!C31</f>
        <v>0</v>
      </c>
      <c r="C85" s="249">
        <f>'Input 2 - Inventory'!E31</f>
        <v>0</v>
      </c>
      <c r="D85" s="249" t="str">
        <f>IFERROR(VLOOKUP(E85,GCC.Param!$B$3:$E$50,4,FALSE),"")</f>
        <v/>
      </c>
      <c r="E85" s="159">
        <f>'Input 2 - Inventory'!F31</f>
        <v>0</v>
      </c>
      <c r="F85" s="204" t="str">
        <f t="shared" si="16"/>
        <v>Y</v>
      </c>
      <c r="G85" s="159">
        <f>'Input 1 - Schedule 1'!S33</f>
        <v>0</v>
      </c>
      <c r="H85" s="158">
        <f>'Input 2 - Inventory'!L31</f>
        <v>0</v>
      </c>
      <c r="I85" s="158">
        <f>'Input 2 - Inventory'!M31</f>
        <v>0</v>
      </c>
      <c r="J85" s="204">
        <f t="shared" si="17"/>
        <v>0</v>
      </c>
      <c r="K85" s="249">
        <f>'Input 2 - Inventory'!R31</f>
        <v>0</v>
      </c>
      <c r="L85" s="158">
        <f>'Input 2 - Inventory'!AA31</f>
        <v>0</v>
      </c>
      <c r="M85" s="249">
        <f>'Input 2 - Inventory'!AB31</f>
        <v>0</v>
      </c>
      <c r="N85" s="204">
        <f t="shared" si="18"/>
        <v>0</v>
      </c>
      <c r="O85" s="114" t="e">
        <f t="shared" si="19"/>
        <v>#DIV/0!</v>
      </c>
      <c r="P85" s="249">
        <f>'Input 2 - Inventory'!AG31</f>
        <v>0</v>
      </c>
      <c r="Q85" s="249" t="str">
        <f>'Input 1 - Schedule 1'!AX33</f>
        <v/>
      </c>
    </row>
    <row r="86" spans="1:17" x14ac:dyDescent="0.2">
      <c r="A86" s="314" t="str">
        <f t="shared" si="15"/>
        <v>Exclude</v>
      </c>
      <c r="B86" s="158">
        <f>'Input 2 - Inventory'!C32</f>
        <v>0</v>
      </c>
      <c r="C86" s="249">
        <f>'Input 2 - Inventory'!E32</f>
        <v>0</v>
      </c>
      <c r="D86" s="249" t="str">
        <f>IFERROR(VLOOKUP(E86,GCC.Param!$B$3:$E$50,4,FALSE),"")</f>
        <v/>
      </c>
      <c r="E86" s="159">
        <f>'Input 2 - Inventory'!F32</f>
        <v>0</v>
      </c>
      <c r="F86" s="204" t="str">
        <f t="shared" si="16"/>
        <v>Y</v>
      </c>
      <c r="G86" s="159">
        <f>'Input 1 - Schedule 1'!S34</f>
        <v>0</v>
      </c>
      <c r="H86" s="158">
        <f>'Input 2 - Inventory'!L32</f>
        <v>0</v>
      </c>
      <c r="I86" s="158">
        <f>'Input 2 - Inventory'!M32</f>
        <v>0</v>
      </c>
      <c r="J86" s="204">
        <f t="shared" si="17"/>
        <v>0</v>
      </c>
      <c r="K86" s="249">
        <f>'Input 2 - Inventory'!R32</f>
        <v>0</v>
      </c>
      <c r="L86" s="158">
        <f>'Input 2 - Inventory'!AA32</f>
        <v>0</v>
      </c>
      <c r="M86" s="249">
        <f>'Input 2 - Inventory'!AB32</f>
        <v>0</v>
      </c>
      <c r="N86" s="204">
        <f t="shared" si="18"/>
        <v>0</v>
      </c>
      <c r="O86" s="114" t="e">
        <f t="shared" si="19"/>
        <v>#DIV/0!</v>
      </c>
      <c r="P86" s="249">
        <f>'Input 2 - Inventory'!AG32</f>
        <v>0</v>
      </c>
      <c r="Q86" s="249" t="str">
        <f>'Input 1 - Schedule 1'!AX34</f>
        <v/>
      </c>
    </row>
    <row r="87" spans="1:17" x14ac:dyDescent="0.2">
      <c r="A87" s="314" t="str">
        <f t="shared" si="15"/>
        <v>Exclude</v>
      </c>
      <c r="B87" s="158">
        <f>'Input 2 - Inventory'!C33</f>
        <v>0</v>
      </c>
      <c r="C87" s="249">
        <f>'Input 2 - Inventory'!E33</f>
        <v>0</v>
      </c>
      <c r="D87" s="249" t="str">
        <f>IFERROR(VLOOKUP(E87,GCC.Param!$B$3:$E$50,4,FALSE),"")</f>
        <v/>
      </c>
      <c r="E87" s="159">
        <f>'Input 2 - Inventory'!F33</f>
        <v>0</v>
      </c>
      <c r="F87" s="204" t="str">
        <f t="shared" si="16"/>
        <v>Y</v>
      </c>
      <c r="G87" s="159">
        <f>'Input 1 - Schedule 1'!S35</f>
        <v>0</v>
      </c>
      <c r="H87" s="158">
        <f>'Input 2 - Inventory'!L33</f>
        <v>0</v>
      </c>
      <c r="I87" s="158">
        <f>'Input 2 - Inventory'!M33</f>
        <v>0</v>
      </c>
      <c r="J87" s="204">
        <f t="shared" si="17"/>
        <v>0</v>
      </c>
      <c r="K87" s="249">
        <f>'Input 2 - Inventory'!R33</f>
        <v>0</v>
      </c>
      <c r="L87" s="158">
        <f>'Input 2 - Inventory'!AA33</f>
        <v>0</v>
      </c>
      <c r="M87" s="249">
        <f>'Input 2 - Inventory'!AB33</f>
        <v>0</v>
      </c>
      <c r="N87" s="204">
        <f t="shared" si="18"/>
        <v>0</v>
      </c>
      <c r="O87" s="114" t="e">
        <f t="shared" si="19"/>
        <v>#DIV/0!</v>
      </c>
      <c r="P87" s="249">
        <f>'Input 2 - Inventory'!AG33</f>
        <v>0</v>
      </c>
      <c r="Q87" s="249" t="str">
        <f>'Input 1 - Schedule 1'!AX35</f>
        <v/>
      </c>
    </row>
    <row r="88" spans="1:17" x14ac:dyDescent="0.2">
      <c r="A88" s="314" t="str">
        <f t="shared" si="15"/>
        <v>Exclude</v>
      </c>
      <c r="B88" s="158">
        <f>'Input 2 - Inventory'!C34</f>
        <v>0</v>
      </c>
      <c r="C88" s="249">
        <f>'Input 2 - Inventory'!E34</f>
        <v>0</v>
      </c>
      <c r="D88" s="249" t="str">
        <f>IFERROR(VLOOKUP(E88,GCC.Param!$B$3:$E$50,4,FALSE),"")</f>
        <v/>
      </c>
      <c r="E88" s="159">
        <f>'Input 2 - Inventory'!F34</f>
        <v>0</v>
      </c>
      <c r="F88" s="204" t="str">
        <f t="shared" si="16"/>
        <v>Y</v>
      </c>
      <c r="G88" s="159">
        <f>'Input 1 - Schedule 1'!S36</f>
        <v>0</v>
      </c>
      <c r="H88" s="158">
        <f>'Input 2 - Inventory'!L34</f>
        <v>0</v>
      </c>
      <c r="I88" s="158">
        <f>'Input 2 - Inventory'!M34</f>
        <v>0</v>
      </c>
      <c r="J88" s="204">
        <f t="shared" si="17"/>
        <v>0</v>
      </c>
      <c r="K88" s="249">
        <f>'Input 2 - Inventory'!R34</f>
        <v>0</v>
      </c>
      <c r="L88" s="158">
        <f>'Input 2 - Inventory'!AA34</f>
        <v>0</v>
      </c>
      <c r="M88" s="249">
        <f>'Input 2 - Inventory'!AB34</f>
        <v>0</v>
      </c>
      <c r="N88" s="204">
        <f t="shared" si="18"/>
        <v>0</v>
      </c>
      <c r="O88" s="114" t="e">
        <f t="shared" si="19"/>
        <v>#DIV/0!</v>
      </c>
      <c r="P88" s="249">
        <f>'Input 2 - Inventory'!AG34</f>
        <v>0</v>
      </c>
      <c r="Q88" s="249" t="str">
        <f>'Input 1 - Schedule 1'!AX36</f>
        <v/>
      </c>
    </row>
    <row r="89" spans="1:17" x14ac:dyDescent="0.2">
      <c r="A89" s="314" t="str">
        <f t="shared" si="15"/>
        <v>Exclude</v>
      </c>
      <c r="B89" s="158">
        <f>'Input 2 - Inventory'!C35</f>
        <v>0</v>
      </c>
      <c r="C89" s="249">
        <f>'Input 2 - Inventory'!E35</f>
        <v>0</v>
      </c>
      <c r="D89" s="249" t="str">
        <f>IFERROR(VLOOKUP(E89,GCC.Param!$B$3:$E$50,4,FALSE),"")</f>
        <v/>
      </c>
      <c r="E89" s="159">
        <f>'Input 2 - Inventory'!F35</f>
        <v>0</v>
      </c>
      <c r="F89" s="204" t="str">
        <f t="shared" si="16"/>
        <v>Y</v>
      </c>
      <c r="G89" s="159">
        <f>'Input 1 - Schedule 1'!S37</f>
        <v>0</v>
      </c>
      <c r="H89" s="158">
        <f>'Input 2 - Inventory'!L35</f>
        <v>0</v>
      </c>
      <c r="I89" s="158">
        <f>'Input 2 - Inventory'!M35</f>
        <v>0</v>
      </c>
      <c r="J89" s="204">
        <f t="shared" si="17"/>
        <v>0</v>
      </c>
      <c r="K89" s="249">
        <f>'Input 2 - Inventory'!R35</f>
        <v>0</v>
      </c>
      <c r="L89" s="158">
        <f>'Input 2 - Inventory'!AA35</f>
        <v>0</v>
      </c>
      <c r="M89" s="249">
        <f>'Input 2 - Inventory'!AB35</f>
        <v>0</v>
      </c>
      <c r="N89" s="204">
        <f t="shared" si="18"/>
        <v>0</v>
      </c>
      <c r="O89" s="114" t="e">
        <f t="shared" si="19"/>
        <v>#DIV/0!</v>
      </c>
      <c r="P89" s="249">
        <f>'Input 2 - Inventory'!AG35</f>
        <v>0</v>
      </c>
      <c r="Q89" s="249" t="str">
        <f>'Input 1 - Schedule 1'!AX37</f>
        <v/>
      </c>
    </row>
    <row r="90" spans="1:17" x14ac:dyDescent="0.2">
      <c r="A90" s="314" t="str">
        <f t="shared" si="15"/>
        <v>Exclude</v>
      </c>
      <c r="B90" s="158">
        <f>'Input 2 - Inventory'!C36</f>
        <v>0</v>
      </c>
      <c r="C90" s="249">
        <f>'Input 2 - Inventory'!E36</f>
        <v>0</v>
      </c>
      <c r="D90" s="249" t="str">
        <f>IFERROR(VLOOKUP(E90,GCC.Param!$B$3:$E$50,4,FALSE),"")</f>
        <v/>
      </c>
      <c r="E90" s="159">
        <f>'Input 2 - Inventory'!F36</f>
        <v>0</v>
      </c>
      <c r="F90" s="204" t="str">
        <f t="shared" si="16"/>
        <v>Y</v>
      </c>
      <c r="G90" s="159">
        <f>'Input 1 - Schedule 1'!S38</f>
        <v>0</v>
      </c>
      <c r="H90" s="158">
        <f>'Input 2 - Inventory'!L36</f>
        <v>0</v>
      </c>
      <c r="I90" s="158">
        <f>'Input 2 - Inventory'!M36</f>
        <v>0</v>
      </c>
      <c r="J90" s="204">
        <f t="shared" si="17"/>
        <v>0</v>
      </c>
      <c r="K90" s="249">
        <f>'Input 2 - Inventory'!R36</f>
        <v>0</v>
      </c>
      <c r="L90" s="158">
        <f>'Input 2 - Inventory'!AA36</f>
        <v>0</v>
      </c>
      <c r="M90" s="249">
        <f>'Input 2 - Inventory'!AB36</f>
        <v>0</v>
      </c>
      <c r="N90" s="204">
        <f t="shared" si="18"/>
        <v>0</v>
      </c>
      <c r="O90" s="114" t="e">
        <f t="shared" si="19"/>
        <v>#DIV/0!</v>
      </c>
      <c r="P90" s="249">
        <f>'Input 2 - Inventory'!AG36</f>
        <v>0</v>
      </c>
      <c r="Q90" s="249" t="str">
        <f>'Input 1 - Schedule 1'!AX38</f>
        <v/>
      </c>
    </row>
    <row r="91" spans="1:17" x14ac:dyDescent="0.2">
      <c r="A91" s="314" t="str">
        <f t="shared" si="15"/>
        <v>Exclude</v>
      </c>
      <c r="B91" s="158">
        <f>'Input 2 - Inventory'!C37</f>
        <v>0</v>
      </c>
      <c r="C91" s="249">
        <f>'Input 2 - Inventory'!E37</f>
        <v>0</v>
      </c>
      <c r="D91" s="249" t="str">
        <f>IFERROR(VLOOKUP(E91,GCC.Param!$B$3:$E$50,4,FALSE),"")</f>
        <v/>
      </c>
      <c r="E91" s="159">
        <f>'Input 2 - Inventory'!F37</f>
        <v>0</v>
      </c>
      <c r="F91" s="204" t="str">
        <f t="shared" si="16"/>
        <v>Y</v>
      </c>
      <c r="G91" s="159">
        <f>'Input 1 - Schedule 1'!S39</f>
        <v>0</v>
      </c>
      <c r="H91" s="158">
        <f>'Input 2 - Inventory'!L37</f>
        <v>0</v>
      </c>
      <c r="I91" s="158">
        <f>'Input 2 - Inventory'!M37</f>
        <v>0</v>
      </c>
      <c r="J91" s="204">
        <f t="shared" si="17"/>
        <v>0</v>
      </c>
      <c r="K91" s="249">
        <f>'Input 2 - Inventory'!R37</f>
        <v>0</v>
      </c>
      <c r="L91" s="158">
        <f>'Input 2 - Inventory'!AA37</f>
        <v>0</v>
      </c>
      <c r="M91" s="249">
        <f>'Input 2 - Inventory'!AB37</f>
        <v>0</v>
      </c>
      <c r="N91" s="204">
        <f t="shared" si="18"/>
        <v>0</v>
      </c>
      <c r="O91" s="114" t="e">
        <f t="shared" si="19"/>
        <v>#DIV/0!</v>
      </c>
      <c r="P91" s="249">
        <f>'Input 2 - Inventory'!AG37</f>
        <v>0</v>
      </c>
      <c r="Q91" s="249" t="str">
        <f>'Input 1 - Schedule 1'!AX39</f>
        <v/>
      </c>
    </row>
    <row r="92" spans="1:17" x14ac:dyDescent="0.2">
      <c r="A92" s="314" t="str">
        <f t="shared" si="15"/>
        <v>Exclude</v>
      </c>
      <c r="B92" s="158">
        <f>'Input 2 - Inventory'!C38</f>
        <v>0</v>
      </c>
      <c r="C92" s="249">
        <f>'Input 2 - Inventory'!E38</f>
        <v>0</v>
      </c>
      <c r="D92" s="249" t="str">
        <f>IFERROR(VLOOKUP(E92,GCC.Param!$B$3:$E$50,4,FALSE),"")</f>
        <v/>
      </c>
      <c r="E92" s="159">
        <f>'Input 2 - Inventory'!F38</f>
        <v>0</v>
      </c>
      <c r="F92" s="204" t="str">
        <f t="shared" si="16"/>
        <v>Y</v>
      </c>
      <c r="G92" s="159">
        <f>'Input 1 - Schedule 1'!S40</f>
        <v>0</v>
      </c>
      <c r="H92" s="158">
        <f>'Input 2 - Inventory'!L38</f>
        <v>0</v>
      </c>
      <c r="I92" s="158">
        <f>'Input 2 - Inventory'!M38</f>
        <v>0</v>
      </c>
      <c r="J92" s="204">
        <f t="shared" si="17"/>
        <v>0</v>
      </c>
      <c r="K92" s="249">
        <f>'Input 2 - Inventory'!R38</f>
        <v>0</v>
      </c>
      <c r="L92" s="158">
        <f>'Input 2 - Inventory'!AA38</f>
        <v>0</v>
      </c>
      <c r="M92" s="249">
        <f>'Input 2 - Inventory'!AB38</f>
        <v>0</v>
      </c>
      <c r="N92" s="204">
        <f t="shared" si="18"/>
        <v>0</v>
      </c>
      <c r="O92" s="114" t="e">
        <f t="shared" si="19"/>
        <v>#DIV/0!</v>
      </c>
      <c r="P92" s="249">
        <f>'Input 2 - Inventory'!AG38</f>
        <v>0</v>
      </c>
      <c r="Q92" s="249" t="str">
        <f>'Input 1 - Schedule 1'!AX40</f>
        <v/>
      </c>
    </row>
    <row r="93" spans="1:17" x14ac:dyDescent="0.2">
      <c r="A93" s="314" t="str">
        <f t="shared" si="15"/>
        <v>Exclude</v>
      </c>
      <c r="B93" s="158">
        <f>'Input 2 - Inventory'!C39</f>
        <v>0</v>
      </c>
      <c r="C93" s="249">
        <f>'Input 2 - Inventory'!E39</f>
        <v>0</v>
      </c>
      <c r="D93" s="249" t="str">
        <f>IFERROR(VLOOKUP(E93,GCC.Param!$B$3:$E$50,4,FALSE),"")</f>
        <v/>
      </c>
      <c r="E93" s="159">
        <f>'Input 2 - Inventory'!F39</f>
        <v>0</v>
      </c>
      <c r="F93" s="204" t="str">
        <f t="shared" si="16"/>
        <v>Y</v>
      </c>
      <c r="G93" s="159">
        <f>'Input 1 - Schedule 1'!S41</f>
        <v>0</v>
      </c>
      <c r="H93" s="158">
        <f>'Input 2 - Inventory'!L39</f>
        <v>0</v>
      </c>
      <c r="I93" s="158">
        <f>'Input 2 - Inventory'!M39</f>
        <v>0</v>
      </c>
      <c r="J93" s="204">
        <f t="shared" si="17"/>
        <v>0</v>
      </c>
      <c r="K93" s="249">
        <f>'Input 2 - Inventory'!R39</f>
        <v>0</v>
      </c>
      <c r="L93" s="158">
        <f>'Input 2 - Inventory'!AA39</f>
        <v>0</v>
      </c>
      <c r="M93" s="249">
        <f>'Input 2 - Inventory'!AB39</f>
        <v>0</v>
      </c>
      <c r="N93" s="204">
        <f t="shared" si="18"/>
        <v>0</v>
      </c>
      <c r="O93" s="114" t="e">
        <f t="shared" si="19"/>
        <v>#DIV/0!</v>
      </c>
      <c r="P93" s="249">
        <f>'Input 2 - Inventory'!AG39</f>
        <v>0</v>
      </c>
      <c r="Q93" s="249" t="str">
        <f>'Input 1 - Schedule 1'!AX41</f>
        <v/>
      </c>
    </row>
    <row r="94" spans="1:17" x14ac:dyDescent="0.2">
      <c r="A94" s="314" t="str">
        <f t="shared" si="15"/>
        <v>Exclude</v>
      </c>
      <c r="B94" s="158">
        <f>'Input 2 - Inventory'!C40</f>
        <v>0</v>
      </c>
      <c r="C94" s="249">
        <f>'Input 2 - Inventory'!E40</f>
        <v>0</v>
      </c>
      <c r="D94" s="249" t="str">
        <f>IFERROR(VLOOKUP(E94,GCC.Param!$B$3:$E$50,4,FALSE),"")</f>
        <v/>
      </c>
      <c r="E94" s="159">
        <f>'Input 2 - Inventory'!F40</f>
        <v>0</v>
      </c>
      <c r="F94" s="204" t="str">
        <f t="shared" si="16"/>
        <v>Y</v>
      </c>
      <c r="G94" s="159">
        <f>'Input 1 - Schedule 1'!S42</f>
        <v>0</v>
      </c>
      <c r="H94" s="158">
        <f>'Input 2 - Inventory'!L40</f>
        <v>0</v>
      </c>
      <c r="I94" s="158">
        <f>'Input 2 - Inventory'!M40</f>
        <v>0</v>
      </c>
      <c r="J94" s="204">
        <f t="shared" si="17"/>
        <v>0</v>
      </c>
      <c r="K94" s="249">
        <f>'Input 2 - Inventory'!R40</f>
        <v>0</v>
      </c>
      <c r="L94" s="158">
        <f>'Input 2 - Inventory'!AA40</f>
        <v>0</v>
      </c>
      <c r="M94" s="249">
        <f>'Input 2 - Inventory'!AB40</f>
        <v>0</v>
      </c>
      <c r="N94" s="204">
        <f t="shared" si="18"/>
        <v>0</v>
      </c>
      <c r="O94" s="114" t="e">
        <f t="shared" si="19"/>
        <v>#DIV/0!</v>
      </c>
      <c r="P94" s="249">
        <f>'Input 2 - Inventory'!AG40</f>
        <v>0</v>
      </c>
      <c r="Q94" s="249" t="str">
        <f>'Input 1 - Schedule 1'!AX42</f>
        <v/>
      </c>
    </row>
    <row r="95" spans="1:17" x14ac:dyDescent="0.2">
      <c r="A95" s="314" t="str">
        <f t="shared" si="15"/>
        <v>Exclude</v>
      </c>
      <c r="B95" s="158">
        <f>'Input 2 - Inventory'!C41</f>
        <v>0</v>
      </c>
      <c r="C95" s="249">
        <f>'Input 2 - Inventory'!E41</f>
        <v>0</v>
      </c>
      <c r="D95" s="249" t="str">
        <f>IFERROR(VLOOKUP(E95,GCC.Param!$B$3:$E$50,4,FALSE),"")</f>
        <v/>
      </c>
      <c r="E95" s="159">
        <f>'Input 2 - Inventory'!F41</f>
        <v>0</v>
      </c>
      <c r="F95" s="204" t="str">
        <f t="shared" si="16"/>
        <v>Y</v>
      </c>
      <c r="G95" s="159">
        <f>'Input 1 - Schedule 1'!S43</f>
        <v>0</v>
      </c>
      <c r="H95" s="158">
        <f>'Input 2 - Inventory'!L41</f>
        <v>0</v>
      </c>
      <c r="I95" s="158">
        <f>'Input 2 - Inventory'!M41</f>
        <v>0</v>
      </c>
      <c r="J95" s="204">
        <f t="shared" si="17"/>
        <v>0</v>
      </c>
      <c r="K95" s="249">
        <f>'Input 2 - Inventory'!R41</f>
        <v>0</v>
      </c>
      <c r="L95" s="158">
        <f>'Input 2 - Inventory'!AA41</f>
        <v>0</v>
      </c>
      <c r="M95" s="249">
        <f>'Input 2 - Inventory'!AB41</f>
        <v>0</v>
      </c>
      <c r="N95" s="204">
        <f t="shared" si="18"/>
        <v>0</v>
      </c>
      <c r="O95" s="114" t="e">
        <f t="shared" si="19"/>
        <v>#DIV/0!</v>
      </c>
      <c r="P95" s="249">
        <f>'Input 2 - Inventory'!AG41</f>
        <v>0</v>
      </c>
      <c r="Q95" s="249" t="str">
        <f>'Input 1 - Schedule 1'!AX43</f>
        <v/>
      </c>
    </row>
    <row r="96" spans="1:17" x14ac:dyDescent="0.2">
      <c r="A96" s="314" t="str">
        <f t="shared" si="15"/>
        <v>Exclude</v>
      </c>
      <c r="B96" s="158">
        <f>'Input 2 - Inventory'!C42</f>
        <v>0</v>
      </c>
      <c r="C96" s="249">
        <f>'Input 2 - Inventory'!E42</f>
        <v>0</v>
      </c>
      <c r="D96" s="249" t="str">
        <f>IFERROR(VLOOKUP(E96,GCC.Param!$B$3:$E$50,4,FALSE),"")</f>
        <v/>
      </c>
      <c r="E96" s="159">
        <f>'Input 2 - Inventory'!F42</f>
        <v>0</v>
      </c>
      <c r="F96" s="204" t="str">
        <f t="shared" si="16"/>
        <v>Y</v>
      </c>
      <c r="G96" s="159">
        <f>'Input 1 - Schedule 1'!S44</f>
        <v>0</v>
      </c>
      <c r="H96" s="158">
        <f>'Input 2 - Inventory'!L42</f>
        <v>0</v>
      </c>
      <c r="I96" s="158">
        <f>'Input 2 - Inventory'!M42</f>
        <v>0</v>
      </c>
      <c r="J96" s="204">
        <f t="shared" si="17"/>
        <v>0</v>
      </c>
      <c r="K96" s="249">
        <f>'Input 2 - Inventory'!R42</f>
        <v>0</v>
      </c>
      <c r="L96" s="158">
        <f>'Input 2 - Inventory'!AA42</f>
        <v>0</v>
      </c>
      <c r="M96" s="249">
        <f>'Input 2 - Inventory'!AB42</f>
        <v>0</v>
      </c>
      <c r="N96" s="204">
        <f t="shared" si="18"/>
        <v>0</v>
      </c>
      <c r="O96" s="114" t="e">
        <f t="shared" si="19"/>
        <v>#DIV/0!</v>
      </c>
      <c r="P96" s="249">
        <f>'Input 2 - Inventory'!AG42</f>
        <v>0</v>
      </c>
      <c r="Q96" s="249" t="str">
        <f>'Input 1 - Schedule 1'!AX44</f>
        <v/>
      </c>
    </row>
    <row r="97" spans="1:17" x14ac:dyDescent="0.2">
      <c r="A97" s="314" t="str">
        <f t="shared" si="15"/>
        <v>Exclude</v>
      </c>
      <c r="B97" s="158">
        <f>'Input 2 - Inventory'!C43</f>
        <v>0</v>
      </c>
      <c r="C97" s="249">
        <f>'Input 2 - Inventory'!E43</f>
        <v>0</v>
      </c>
      <c r="D97" s="249" t="str">
        <f>IFERROR(VLOOKUP(E97,GCC.Param!$B$3:$E$50,4,FALSE),"")</f>
        <v/>
      </c>
      <c r="E97" s="159">
        <f>'Input 2 - Inventory'!F43</f>
        <v>0</v>
      </c>
      <c r="F97" s="204" t="str">
        <f t="shared" si="16"/>
        <v>Y</v>
      </c>
      <c r="G97" s="159">
        <f>'Input 1 - Schedule 1'!S45</f>
        <v>0</v>
      </c>
      <c r="H97" s="158">
        <f>'Input 2 - Inventory'!L43</f>
        <v>0</v>
      </c>
      <c r="I97" s="158">
        <f>'Input 2 - Inventory'!M43</f>
        <v>0</v>
      </c>
      <c r="J97" s="204">
        <f t="shared" si="17"/>
        <v>0</v>
      </c>
      <c r="K97" s="249">
        <f>'Input 2 - Inventory'!R43</f>
        <v>0</v>
      </c>
      <c r="L97" s="158">
        <f>'Input 2 - Inventory'!AA43</f>
        <v>0</v>
      </c>
      <c r="M97" s="249">
        <f>'Input 2 - Inventory'!AB43</f>
        <v>0</v>
      </c>
      <c r="N97" s="204">
        <f t="shared" si="18"/>
        <v>0</v>
      </c>
      <c r="O97" s="114" t="e">
        <f t="shared" si="19"/>
        <v>#DIV/0!</v>
      </c>
      <c r="P97" s="249">
        <f>'Input 2 - Inventory'!AG43</f>
        <v>0</v>
      </c>
      <c r="Q97" s="249" t="str">
        <f>'Input 1 - Schedule 1'!AX45</f>
        <v/>
      </c>
    </row>
    <row r="98" spans="1:17" x14ac:dyDescent="0.2">
      <c r="A98" s="314" t="str">
        <f t="shared" si="15"/>
        <v>Exclude</v>
      </c>
      <c r="B98" s="158">
        <f>'Input 2 - Inventory'!C44</f>
        <v>0</v>
      </c>
      <c r="C98" s="249">
        <f>'Input 2 - Inventory'!E44</f>
        <v>0</v>
      </c>
      <c r="D98" s="249" t="str">
        <f>IFERROR(VLOOKUP(E98,GCC.Param!$B$3:$E$50,4,FALSE),"")</f>
        <v/>
      </c>
      <c r="E98" s="159">
        <f>'Input 2 - Inventory'!F44</f>
        <v>0</v>
      </c>
      <c r="F98" s="204" t="str">
        <f t="shared" si="16"/>
        <v>Y</v>
      </c>
      <c r="G98" s="159">
        <f>'Input 1 - Schedule 1'!S46</f>
        <v>0</v>
      </c>
      <c r="H98" s="158">
        <f>'Input 2 - Inventory'!L44</f>
        <v>0</v>
      </c>
      <c r="I98" s="158">
        <f>'Input 2 - Inventory'!M44</f>
        <v>0</v>
      </c>
      <c r="J98" s="204">
        <f t="shared" si="17"/>
        <v>0</v>
      </c>
      <c r="K98" s="249">
        <f>'Input 2 - Inventory'!R44</f>
        <v>0</v>
      </c>
      <c r="L98" s="158">
        <f>'Input 2 - Inventory'!AA44</f>
        <v>0</v>
      </c>
      <c r="M98" s="249">
        <f>'Input 2 - Inventory'!AB44</f>
        <v>0</v>
      </c>
      <c r="N98" s="204">
        <f t="shared" si="18"/>
        <v>0</v>
      </c>
      <c r="O98" s="114" t="e">
        <f t="shared" si="19"/>
        <v>#DIV/0!</v>
      </c>
      <c r="P98" s="249">
        <f>'Input 2 - Inventory'!AG44</f>
        <v>0</v>
      </c>
      <c r="Q98" s="249" t="str">
        <f>'Input 1 - Schedule 1'!AX46</f>
        <v/>
      </c>
    </row>
    <row r="99" spans="1:17" x14ac:dyDescent="0.2">
      <c r="A99" s="314" t="str">
        <f t="shared" si="15"/>
        <v>Exclude</v>
      </c>
      <c r="B99" s="158">
        <f>'Input 2 - Inventory'!C45</f>
        <v>0</v>
      </c>
      <c r="C99" s="249">
        <f>'Input 2 - Inventory'!E45</f>
        <v>0</v>
      </c>
      <c r="D99" s="249" t="str">
        <f>IFERROR(VLOOKUP(E99,GCC.Param!$B$3:$E$50,4,FALSE),"")</f>
        <v/>
      </c>
      <c r="E99" s="159">
        <f>'Input 2 - Inventory'!F45</f>
        <v>0</v>
      </c>
      <c r="F99" s="204" t="str">
        <f t="shared" si="16"/>
        <v>Y</v>
      </c>
      <c r="G99" s="159">
        <f>'Input 1 - Schedule 1'!S47</f>
        <v>0</v>
      </c>
      <c r="H99" s="158">
        <f>'Input 2 - Inventory'!L45</f>
        <v>0</v>
      </c>
      <c r="I99" s="158">
        <f>'Input 2 - Inventory'!M45</f>
        <v>0</v>
      </c>
      <c r="J99" s="204">
        <f t="shared" si="17"/>
        <v>0</v>
      </c>
      <c r="K99" s="249">
        <f>'Input 2 - Inventory'!R45</f>
        <v>0</v>
      </c>
      <c r="L99" s="158">
        <f>'Input 2 - Inventory'!AA45</f>
        <v>0</v>
      </c>
      <c r="M99" s="249">
        <f>'Input 2 - Inventory'!AB45</f>
        <v>0</v>
      </c>
      <c r="N99" s="204">
        <f t="shared" si="18"/>
        <v>0</v>
      </c>
      <c r="O99" s="114" t="e">
        <f t="shared" si="19"/>
        <v>#DIV/0!</v>
      </c>
      <c r="P99" s="249">
        <f>'Input 2 - Inventory'!AG45</f>
        <v>0</v>
      </c>
      <c r="Q99" s="249" t="str">
        <f>'Input 1 - Schedule 1'!AX47</f>
        <v/>
      </c>
    </row>
    <row r="100" spans="1:17" x14ac:dyDescent="0.2">
      <c r="A100" s="314" t="str">
        <f t="shared" si="15"/>
        <v>Exclude</v>
      </c>
      <c r="B100" s="158">
        <f>'Input 2 - Inventory'!C46</f>
        <v>0</v>
      </c>
      <c r="C100" s="249">
        <f>'Input 2 - Inventory'!E46</f>
        <v>0</v>
      </c>
      <c r="D100" s="249" t="str">
        <f>IFERROR(VLOOKUP(E100,GCC.Param!$B$3:$E$50,4,FALSE),"")</f>
        <v/>
      </c>
      <c r="E100" s="159">
        <f>'Input 2 - Inventory'!F46</f>
        <v>0</v>
      </c>
      <c r="F100" s="204" t="str">
        <f t="shared" si="16"/>
        <v>Y</v>
      </c>
      <c r="G100" s="159">
        <f>'Input 1 - Schedule 1'!S48</f>
        <v>0</v>
      </c>
      <c r="H100" s="158">
        <f>'Input 2 - Inventory'!L46</f>
        <v>0</v>
      </c>
      <c r="I100" s="158">
        <f>'Input 2 - Inventory'!M46</f>
        <v>0</v>
      </c>
      <c r="J100" s="204">
        <f t="shared" si="17"/>
        <v>0</v>
      </c>
      <c r="K100" s="249">
        <f>'Input 2 - Inventory'!R46</f>
        <v>0</v>
      </c>
      <c r="L100" s="158">
        <f>'Input 2 - Inventory'!AA46</f>
        <v>0</v>
      </c>
      <c r="M100" s="249">
        <f>'Input 2 - Inventory'!AB46</f>
        <v>0</v>
      </c>
      <c r="N100" s="204">
        <f t="shared" si="18"/>
        <v>0</v>
      </c>
      <c r="O100" s="114" t="e">
        <f t="shared" si="19"/>
        <v>#DIV/0!</v>
      </c>
      <c r="P100" s="249">
        <f>'Input 2 - Inventory'!AG46</f>
        <v>0</v>
      </c>
      <c r="Q100" s="249" t="str">
        <f>'Input 1 - Schedule 1'!AX48</f>
        <v/>
      </c>
    </row>
    <row r="101" spans="1:17" x14ac:dyDescent="0.2">
      <c r="A101" s="314" t="str">
        <f t="shared" si="15"/>
        <v>Exclude</v>
      </c>
      <c r="B101" s="158">
        <f>'Input 2 - Inventory'!C47</f>
        <v>0</v>
      </c>
      <c r="C101" s="249">
        <f>'Input 2 - Inventory'!E47</f>
        <v>0</v>
      </c>
      <c r="D101" s="249" t="str">
        <f>IFERROR(VLOOKUP(E101,GCC.Param!$B$3:$E$50,4,FALSE),"")</f>
        <v/>
      </c>
      <c r="E101" s="159">
        <f>'Input 2 - Inventory'!F47</f>
        <v>0</v>
      </c>
      <c r="F101" s="204" t="str">
        <f t="shared" si="16"/>
        <v>Y</v>
      </c>
      <c r="G101" s="159">
        <f>'Input 1 - Schedule 1'!S49</f>
        <v>0</v>
      </c>
      <c r="H101" s="158">
        <f>'Input 2 - Inventory'!L47</f>
        <v>0</v>
      </c>
      <c r="I101" s="158">
        <f>'Input 2 - Inventory'!M47</f>
        <v>0</v>
      </c>
      <c r="J101" s="204">
        <f t="shared" si="17"/>
        <v>0</v>
      </c>
      <c r="K101" s="249">
        <f>'Input 2 - Inventory'!R47</f>
        <v>0</v>
      </c>
      <c r="L101" s="158">
        <f>'Input 2 - Inventory'!AA47</f>
        <v>0</v>
      </c>
      <c r="M101" s="249">
        <f>'Input 2 - Inventory'!AB47</f>
        <v>0</v>
      </c>
      <c r="N101" s="204">
        <f t="shared" si="18"/>
        <v>0</v>
      </c>
      <c r="O101" s="114" t="e">
        <f t="shared" si="19"/>
        <v>#DIV/0!</v>
      </c>
      <c r="P101" s="249">
        <f>'Input 2 - Inventory'!AG47</f>
        <v>0</v>
      </c>
      <c r="Q101" s="249" t="str">
        <f>'Input 1 - Schedule 1'!AX49</f>
        <v/>
      </c>
    </row>
    <row r="102" spans="1:17" x14ac:dyDescent="0.2">
      <c r="A102" s="314" t="str">
        <f t="shared" si="15"/>
        <v>Exclude</v>
      </c>
      <c r="B102" s="158">
        <f>'Input 2 - Inventory'!C48</f>
        <v>0</v>
      </c>
      <c r="C102" s="249">
        <f>'Input 2 - Inventory'!E48</f>
        <v>0</v>
      </c>
      <c r="D102" s="249" t="str">
        <f>IFERROR(VLOOKUP(E102,GCC.Param!$B$3:$E$50,4,FALSE),"")</f>
        <v/>
      </c>
      <c r="E102" s="159">
        <f>'Input 2 - Inventory'!F48</f>
        <v>0</v>
      </c>
      <c r="F102" s="204" t="str">
        <f t="shared" si="16"/>
        <v>Y</v>
      </c>
      <c r="G102" s="159">
        <f>'Input 1 - Schedule 1'!S50</f>
        <v>0</v>
      </c>
      <c r="H102" s="158">
        <f>'Input 2 - Inventory'!L48</f>
        <v>0</v>
      </c>
      <c r="I102" s="158">
        <f>'Input 2 - Inventory'!M48</f>
        <v>0</v>
      </c>
      <c r="J102" s="204">
        <f t="shared" si="17"/>
        <v>0</v>
      </c>
      <c r="K102" s="249">
        <f>'Input 2 - Inventory'!R48</f>
        <v>0</v>
      </c>
      <c r="L102" s="158">
        <f>'Input 2 - Inventory'!AA48</f>
        <v>0</v>
      </c>
      <c r="M102" s="249">
        <f>'Input 2 - Inventory'!AB48</f>
        <v>0</v>
      </c>
      <c r="N102" s="204">
        <f t="shared" si="18"/>
        <v>0</v>
      </c>
      <c r="O102" s="114" t="e">
        <f t="shared" si="19"/>
        <v>#DIV/0!</v>
      </c>
      <c r="P102" s="249">
        <f>'Input 2 - Inventory'!AG48</f>
        <v>0</v>
      </c>
      <c r="Q102" s="249" t="str">
        <f>'Input 1 - Schedule 1'!AX50</f>
        <v/>
      </c>
    </row>
    <row r="103" spans="1:17" x14ac:dyDescent="0.2">
      <c r="A103" s="314" t="str">
        <f t="shared" si="15"/>
        <v>Exclude</v>
      </c>
      <c r="B103" s="158">
        <f>'Input 2 - Inventory'!C49</f>
        <v>0</v>
      </c>
      <c r="C103" s="249">
        <f>'Input 2 - Inventory'!E49</f>
        <v>0</v>
      </c>
      <c r="D103" s="249" t="str">
        <f>IFERROR(VLOOKUP(E103,GCC.Param!$B$3:$E$50,4,FALSE),"")</f>
        <v/>
      </c>
      <c r="E103" s="159">
        <f>'Input 2 - Inventory'!F49</f>
        <v>0</v>
      </c>
      <c r="F103" s="204" t="str">
        <f t="shared" si="16"/>
        <v>Y</v>
      </c>
      <c r="G103" s="159">
        <f>'Input 1 - Schedule 1'!S51</f>
        <v>0</v>
      </c>
      <c r="H103" s="158">
        <f>'Input 2 - Inventory'!L49</f>
        <v>0</v>
      </c>
      <c r="I103" s="158">
        <f>'Input 2 - Inventory'!M49</f>
        <v>0</v>
      </c>
      <c r="J103" s="204">
        <f t="shared" si="17"/>
        <v>0</v>
      </c>
      <c r="K103" s="249">
        <f>'Input 2 - Inventory'!R49</f>
        <v>0</v>
      </c>
      <c r="L103" s="158">
        <f>'Input 2 - Inventory'!AA49</f>
        <v>0</v>
      </c>
      <c r="M103" s="249">
        <f>'Input 2 - Inventory'!AB49</f>
        <v>0</v>
      </c>
      <c r="N103" s="204">
        <f t="shared" si="18"/>
        <v>0</v>
      </c>
      <c r="O103" s="114" t="e">
        <f t="shared" si="19"/>
        <v>#DIV/0!</v>
      </c>
      <c r="P103" s="249">
        <f>'Input 2 - Inventory'!AG49</f>
        <v>0</v>
      </c>
      <c r="Q103" s="249" t="str">
        <f>'Input 1 - Schedule 1'!AX51</f>
        <v/>
      </c>
    </row>
    <row r="104" spans="1:17" x14ac:dyDescent="0.2">
      <c r="A104" s="314" t="str">
        <f t="shared" si="15"/>
        <v>Exclude</v>
      </c>
      <c r="B104" s="158">
        <f>'Input 2 - Inventory'!C50</f>
        <v>0</v>
      </c>
      <c r="C104" s="249">
        <f>'Input 2 - Inventory'!E50</f>
        <v>0</v>
      </c>
      <c r="D104" s="249" t="str">
        <f>IFERROR(VLOOKUP(E104,GCC.Param!$B$3:$E$50,4,FALSE),"")</f>
        <v/>
      </c>
      <c r="E104" s="159">
        <f>'Input 2 - Inventory'!F50</f>
        <v>0</v>
      </c>
      <c r="F104" s="204" t="str">
        <f t="shared" si="16"/>
        <v>Y</v>
      </c>
      <c r="G104" s="159">
        <f>'Input 1 - Schedule 1'!S52</f>
        <v>0</v>
      </c>
      <c r="H104" s="158">
        <f>'Input 2 - Inventory'!L50</f>
        <v>0</v>
      </c>
      <c r="I104" s="158">
        <f>'Input 2 - Inventory'!M50</f>
        <v>0</v>
      </c>
      <c r="J104" s="204">
        <f t="shared" si="17"/>
        <v>0</v>
      </c>
      <c r="K104" s="249">
        <f>'Input 2 - Inventory'!R50</f>
        <v>0</v>
      </c>
      <c r="L104" s="158">
        <f>'Input 2 - Inventory'!AA50</f>
        <v>0</v>
      </c>
      <c r="M104" s="249">
        <f>'Input 2 - Inventory'!AB50</f>
        <v>0</v>
      </c>
      <c r="N104" s="204">
        <f t="shared" si="18"/>
        <v>0</v>
      </c>
      <c r="O104" s="114" t="e">
        <f t="shared" si="19"/>
        <v>#DIV/0!</v>
      </c>
      <c r="P104" s="249">
        <f>'Input 2 - Inventory'!AG50</f>
        <v>0</v>
      </c>
      <c r="Q104" s="249" t="str">
        <f>'Input 1 - Schedule 1'!AX52</f>
        <v/>
      </c>
    </row>
    <row r="105" spans="1:17" x14ac:dyDescent="0.2">
      <c r="A105" s="314" t="str">
        <f t="shared" si="15"/>
        <v>Exclude</v>
      </c>
      <c r="B105" s="158">
        <f>'Input 2 - Inventory'!C51</f>
        <v>0</v>
      </c>
      <c r="C105" s="249">
        <f>'Input 2 - Inventory'!E51</f>
        <v>0</v>
      </c>
      <c r="D105" s="249" t="str">
        <f>IFERROR(VLOOKUP(E105,GCC.Param!$B$3:$E$50,4,FALSE),"")</f>
        <v/>
      </c>
      <c r="E105" s="159">
        <f>'Input 2 - Inventory'!F51</f>
        <v>0</v>
      </c>
      <c r="F105" s="204" t="str">
        <f t="shared" si="16"/>
        <v>Y</v>
      </c>
      <c r="G105" s="159">
        <f>'Input 1 - Schedule 1'!S53</f>
        <v>0</v>
      </c>
      <c r="H105" s="158">
        <f>'Input 2 - Inventory'!L51</f>
        <v>0</v>
      </c>
      <c r="I105" s="158">
        <f>'Input 2 - Inventory'!M51</f>
        <v>0</v>
      </c>
      <c r="J105" s="204">
        <f t="shared" si="17"/>
        <v>0</v>
      </c>
      <c r="K105" s="249">
        <f>'Input 2 - Inventory'!R51</f>
        <v>0</v>
      </c>
      <c r="L105" s="158">
        <f>'Input 2 - Inventory'!AA51</f>
        <v>0</v>
      </c>
      <c r="M105" s="249">
        <f>'Input 2 - Inventory'!AB51</f>
        <v>0</v>
      </c>
      <c r="N105" s="204">
        <f t="shared" si="18"/>
        <v>0</v>
      </c>
      <c r="O105" s="114" t="e">
        <f t="shared" si="19"/>
        <v>#DIV/0!</v>
      </c>
      <c r="P105" s="249">
        <f>'Input 2 - Inventory'!AG51</f>
        <v>0</v>
      </c>
      <c r="Q105" s="249" t="str">
        <f>'Input 1 - Schedule 1'!AX53</f>
        <v/>
      </c>
    </row>
    <row r="106" spans="1:17" x14ac:dyDescent="0.2">
      <c r="A106" s="314" t="str">
        <f t="shared" si="15"/>
        <v>Exclude</v>
      </c>
      <c r="B106" s="158">
        <f>'Input 2 - Inventory'!C52</f>
        <v>0</v>
      </c>
      <c r="C106" s="249">
        <f>'Input 2 - Inventory'!E52</f>
        <v>0</v>
      </c>
      <c r="D106" s="249" t="str">
        <f>IFERROR(VLOOKUP(E106,GCC.Param!$B$3:$E$50,4,FALSE),"")</f>
        <v/>
      </c>
      <c r="E106" s="159">
        <f>'Input 2 - Inventory'!F52</f>
        <v>0</v>
      </c>
      <c r="F106" s="204" t="str">
        <f t="shared" si="16"/>
        <v>Y</v>
      </c>
      <c r="G106" s="159">
        <f>'Input 1 - Schedule 1'!S54</f>
        <v>0</v>
      </c>
      <c r="H106" s="158">
        <f>'Input 2 - Inventory'!L52</f>
        <v>0</v>
      </c>
      <c r="I106" s="158">
        <f>'Input 2 - Inventory'!M52</f>
        <v>0</v>
      </c>
      <c r="J106" s="204">
        <f t="shared" si="17"/>
        <v>0</v>
      </c>
      <c r="K106" s="249">
        <f>'Input 2 - Inventory'!R52</f>
        <v>0</v>
      </c>
      <c r="L106" s="158">
        <f>'Input 2 - Inventory'!AA52</f>
        <v>0</v>
      </c>
      <c r="M106" s="249">
        <f>'Input 2 - Inventory'!AB52</f>
        <v>0</v>
      </c>
      <c r="N106" s="204">
        <f t="shared" si="18"/>
        <v>0</v>
      </c>
      <c r="O106" s="114" t="e">
        <f t="shared" si="19"/>
        <v>#DIV/0!</v>
      </c>
      <c r="P106" s="249">
        <f>'Input 2 - Inventory'!AG52</f>
        <v>0</v>
      </c>
      <c r="Q106" s="249" t="str">
        <f>'Input 1 - Schedule 1'!AX54</f>
        <v/>
      </c>
    </row>
    <row r="107" spans="1:17" x14ac:dyDescent="0.2">
      <c r="A107" s="314" t="str">
        <f t="shared" si="15"/>
        <v>Exclude</v>
      </c>
      <c r="B107" s="158">
        <f>'Input 2 - Inventory'!C53</f>
        <v>0</v>
      </c>
      <c r="C107" s="249">
        <f>'Input 2 - Inventory'!E53</f>
        <v>0</v>
      </c>
      <c r="D107" s="249" t="str">
        <f>IFERROR(VLOOKUP(E107,GCC.Param!$B$3:$E$50,4,FALSE),"")</f>
        <v/>
      </c>
      <c r="E107" s="159">
        <f>'Input 2 - Inventory'!F53</f>
        <v>0</v>
      </c>
      <c r="F107" s="204" t="str">
        <f t="shared" si="16"/>
        <v>Y</v>
      </c>
      <c r="G107" s="159">
        <f>'Input 1 - Schedule 1'!S55</f>
        <v>0</v>
      </c>
      <c r="H107" s="158">
        <f>'Input 2 - Inventory'!L53</f>
        <v>0</v>
      </c>
      <c r="I107" s="158">
        <f>'Input 2 - Inventory'!M53</f>
        <v>0</v>
      </c>
      <c r="J107" s="204">
        <f t="shared" si="17"/>
        <v>0</v>
      </c>
      <c r="K107" s="249">
        <f>'Input 2 - Inventory'!R53</f>
        <v>0</v>
      </c>
      <c r="L107" s="158">
        <f>'Input 2 - Inventory'!AA53</f>
        <v>0</v>
      </c>
      <c r="M107" s="249">
        <f>'Input 2 - Inventory'!AB53</f>
        <v>0</v>
      </c>
      <c r="N107" s="204">
        <f t="shared" si="18"/>
        <v>0</v>
      </c>
      <c r="O107" s="114" t="e">
        <f t="shared" si="19"/>
        <v>#DIV/0!</v>
      </c>
      <c r="P107" s="249">
        <f>'Input 2 - Inventory'!AG53</f>
        <v>0</v>
      </c>
      <c r="Q107" s="249" t="str">
        <f>'Input 1 - Schedule 1'!AX55</f>
        <v/>
      </c>
    </row>
    <row r="108" spans="1:17" x14ac:dyDescent="0.2">
      <c r="A108" s="314" t="str">
        <f t="shared" si="15"/>
        <v>Exclude</v>
      </c>
      <c r="B108" s="158">
        <f>'Input 2 - Inventory'!C54</f>
        <v>0</v>
      </c>
      <c r="C108" s="249">
        <f>'Input 2 - Inventory'!E54</f>
        <v>0</v>
      </c>
      <c r="D108" s="249" t="str">
        <f>IFERROR(VLOOKUP(E108,GCC.Param!$B$3:$E$50,4,FALSE),"")</f>
        <v/>
      </c>
      <c r="E108" s="159">
        <f>'Input 2 - Inventory'!F54</f>
        <v>0</v>
      </c>
      <c r="F108" s="204" t="str">
        <f t="shared" si="16"/>
        <v>Y</v>
      </c>
      <c r="G108" s="159">
        <f>'Input 1 - Schedule 1'!S56</f>
        <v>0</v>
      </c>
      <c r="H108" s="158">
        <f>'Input 2 - Inventory'!L54</f>
        <v>0</v>
      </c>
      <c r="I108" s="158">
        <f>'Input 2 - Inventory'!M54</f>
        <v>0</v>
      </c>
      <c r="J108" s="204">
        <f t="shared" si="17"/>
        <v>0</v>
      </c>
      <c r="K108" s="249">
        <f>'Input 2 - Inventory'!R54</f>
        <v>0</v>
      </c>
      <c r="L108" s="158">
        <f>'Input 2 - Inventory'!AA54</f>
        <v>0</v>
      </c>
      <c r="M108" s="249">
        <f>'Input 2 - Inventory'!AB54</f>
        <v>0</v>
      </c>
      <c r="N108" s="204">
        <f t="shared" si="18"/>
        <v>0</v>
      </c>
      <c r="O108" s="114" t="e">
        <f t="shared" si="19"/>
        <v>#DIV/0!</v>
      </c>
      <c r="P108" s="249">
        <f>'Input 2 - Inventory'!AG54</f>
        <v>0</v>
      </c>
      <c r="Q108" s="249" t="str">
        <f>'Input 1 - Schedule 1'!AX56</f>
        <v/>
      </c>
    </row>
    <row r="109" spans="1:17" x14ac:dyDescent="0.2">
      <c r="A109" s="314" t="str">
        <f t="shared" si="15"/>
        <v>Exclude</v>
      </c>
      <c r="B109" s="158">
        <f>'Input 2 - Inventory'!C55</f>
        <v>0</v>
      </c>
      <c r="C109" s="249">
        <f>'Input 2 - Inventory'!E55</f>
        <v>0</v>
      </c>
      <c r="D109" s="249" t="str">
        <f>IFERROR(VLOOKUP(E109,GCC.Param!$B$3:$E$50,4,FALSE),"")</f>
        <v/>
      </c>
      <c r="E109" s="159">
        <f>'Input 2 - Inventory'!F55</f>
        <v>0</v>
      </c>
      <c r="F109" s="204" t="str">
        <f t="shared" si="16"/>
        <v>Y</v>
      </c>
      <c r="G109" s="159">
        <f>'Input 1 - Schedule 1'!S57</f>
        <v>0</v>
      </c>
      <c r="H109" s="158">
        <f>'Input 2 - Inventory'!L55</f>
        <v>0</v>
      </c>
      <c r="I109" s="158">
        <f>'Input 2 - Inventory'!M55</f>
        <v>0</v>
      </c>
      <c r="J109" s="204">
        <f t="shared" si="17"/>
        <v>0</v>
      </c>
      <c r="K109" s="249">
        <f>'Input 2 - Inventory'!R55</f>
        <v>0</v>
      </c>
      <c r="L109" s="158">
        <f>'Input 2 - Inventory'!AA55</f>
        <v>0</v>
      </c>
      <c r="M109" s="249">
        <f>'Input 2 - Inventory'!AB55</f>
        <v>0</v>
      </c>
      <c r="N109" s="204">
        <f t="shared" si="18"/>
        <v>0</v>
      </c>
      <c r="O109" s="114" t="e">
        <f t="shared" si="19"/>
        <v>#DIV/0!</v>
      </c>
      <c r="P109" s="249">
        <f>'Input 2 - Inventory'!AG55</f>
        <v>0</v>
      </c>
      <c r="Q109" s="249" t="str">
        <f>'Input 1 - Schedule 1'!AX57</f>
        <v/>
      </c>
    </row>
    <row r="110" spans="1:17" x14ac:dyDescent="0.2">
      <c r="A110" s="314" t="str">
        <f t="shared" si="15"/>
        <v>Exclude</v>
      </c>
      <c r="B110" s="158">
        <f>'Input 2 - Inventory'!C56</f>
        <v>0</v>
      </c>
      <c r="C110" s="249">
        <f>'Input 2 - Inventory'!E56</f>
        <v>0</v>
      </c>
      <c r="D110" s="249" t="str">
        <f>IFERROR(VLOOKUP(E110,GCC.Param!$B$3:$E$50,4,FALSE),"")</f>
        <v/>
      </c>
      <c r="E110" s="159">
        <f>'Input 2 - Inventory'!F56</f>
        <v>0</v>
      </c>
      <c r="F110" s="204" t="str">
        <f t="shared" si="16"/>
        <v>Y</v>
      </c>
      <c r="G110" s="159">
        <f>'Input 1 - Schedule 1'!S58</f>
        <v>0</v>
      </c>
      <c r="H110" s="158">
        <f>'Input 2 - Inventory'!L56</f>
        <v>0</v>
      </c>
      <c r="I110" s="158">
        <f>'Input 2 - Inventory'!M56</f>
        <v>0</v>
      </c>
      <c r="J110" s="204">
        <f t="shared" si="17"/>
        <v>0</v>
      </c>
      <c r="K110" s="249">
        <f>'Input 2 - Inventory'!R56</f>
        <v>0</v>
      </c>
      <c r="L110" s="158">
        <f>'Input 2 - Inventory'!AA56</f>
        <v>0</v>
      </c>
      <c r="M110" s="249">
        <f>'Input 2 - Inventory'!AB56</f>
        <v>0</v>
      </c>
      <c r="N110" s="204">
        <f t="shared" si="18"/>
        <v>0</v>
      </c>
      <c r="O110" s="114" t="e">
        <f t="shared" si="19"/>
        <v>#DIV/0!</v>
      </c>
      <c r="P110" s="249">
        <f>'Input 2 - Inventory'!AG56</f>
        <v>0</v>
      </c>
      <c r="Q110" s="249" t="str">
        <f>'Input 1 - Schedule 1'!AX58</f>
        <v/>
      </c>
    </row>
    <row r="111" spans="1:17" x14ac:dyDescent="0.2">
      <c r="A111" s="314" t="str">
        <f t="shared" si="15"/>
        <v>Exclude</v>
      </c>
      <c r="B111" s="158">
        <f>'Input 2 - Inventory'!C57</f>
        <v>0</v>
      </c>
      <c r="C111" s="249">
        <f>'Input 2 - Inventory'!E57</f>
        <v>0</v>
      </c>
      <c r="D111" s="249" t="str">
        <f>IFERROR(VLOOKUP(E111,GCC.Param!$B$3:$E$50,4,FALSE),"")</f>
        <v/>
      </c>
      <c r="E111" s="159">
        <f>'Input 2 - Inventory'!F57</f>
        <v>0</v>
      </c>
      <c r="F111" s="204" t="str">
        <f t="shared" si="16"/>
        <v>Y</v>
      </c>
      <c r="G111" s="159">
        <f>'Input 1 - Schedule 1'!S59</f>
        <v>0</v>
      </c>
      <c r="H111" s="158">
        <f>'Input 2 - Inventory'!L57</f>
        <v>0</v>
      </c>
      <c r="I111" s="158">
        <f>'Input 2 - Inventory'!M57</f>
        <v>0</v>
      </c>
      <c r="J111" s="204">
        <f t="shared" si="17"/>
        <v>0</v>
      </c>
      <c r="K111" s="249">
        <f>'Input 2 - Inventory'!R57</f>
        <v>0</v>
      </c>
      <c r="L111" s="158">
        <f>'Input 2 - Inventory'!AA57</f>
        <v>0</v>
      </c>
      <c r="M111" s="249">
        <f>'Input 2 - Inventory'!AB57</f>
        <v>0</v>
      </c>
      <c r="N111" s="204">
        <f t="shared" si="18"/>
        <v>0</v>
      </c>
      <c r="O111" s="114" t="e">
        <f t="shared" si="19"/>
        <v>#DIV/0!</v>
      </c>
      <c r="P111" s="249">
        <f>'Input 2 - Inventory'!AG57</f>
        <v>0</v>
      </c>
      <c r="Q111" s="249" t="str">
        <f>'Input 1 - Schedule 1'!AX59</f>
        <v/>
      </c>
    </row>
    <row r="112" spans="1:17" x14ac:dyDescent="0.2">
      <c r="A112" s="314" t="str">
        <f t="shared" si="15"/>
        <v>Exclude</v>
      </c>
      <c r="B112" s="158">
        <f>'Input 2 - Inventory'!C58</f>
        <v>0</v>
      </c>
      <c r="C112" s="249">
        <f>'Input 2 - Inventory'!E58</f>
        <v>0</v>
      </c>
      <c r="D112" s="249" t="str">
        <f>IFERROR(VLOOKUP(E112,GCC.Param!$B$3:$E$50,4,FALSE),"")</f>
        <v/>
      </c>
      <c r="E112" s="159">
        <f>'Input 2 - Inventory'!F58</f>
        <v>0</v>
      </c>
      <c r="F112" s="204" t="str">
        <f t="shared" si="16"/>
        <v>Y</v>
      </c>
      <c r="G112" s="159">
        <f>'Input 1 - Schedule 1'!S60</f>
        <v>0</v>
      </c>
      <c r="H112" s="158">
        <f>'Input 2 - Inventory'!L58</f>
        <v>0</v>
      </c>
      <c r="I112" s="158">
        <f>'Input 2 - Inventory'!M58</f>
        <v>0</v>
      </c>
      <c r="J112" s="204">
        <f t="shared" si="17"/>
        <v>0</v>
      </c>
      <c r="K112" s="249">
        <f>'Input 2 - Inventory'!R58</f>
        <v>0</v>
      </c>
      <c r="L112" s="158">
        <f>'Input 2 - Inventory'!AA58</f>
        <v>0</v>
      </c>
      <c r="M112" s="249">
        <f>'Input 2 - Inventory'!AB58</f>
        <v>0</v>
      </c>
      <c r="N112" s="204">
        <f t="shared" si="18"/>
        <v>0</v>
      </c>
      <c r="O112" s="114" t="e">
        <f t="shared" si="19"/>
        <v>#DIV/0!</v>
      </c>
      <c r="P112" s="249">
        <f>'Input 2 - Inventory'!AG58</f>
        <v>0</v>
      </c>
      <c r="Q112" s="249" t="str">
        <f>'Input 1 - Schedule 1'!AX60</f>
        <v/>
      </c>
    </row>
    <row r="113" spans="1:17" x14ac:dyDescent="0.2">
      <c r="A113" s="314" t="str">
        <f t="shared" si="15"/>
        <v>Exclude</v>
      </c>
      <c r="B113" s="158">
        <f>'Input 2 - Inventory'!C59</f>
        <v>0</v>
      </c>
      <c r="C113" s="249">
        <f>'Input 2 - Inventory'!E59</f>
        <v>0</v>
      </c>
      <c r="D113" s="249" t="str">
        <f>IFERROR(VLOOKUP(E113,GCC.Param!$B$3:$E$50,4,FALSE),"")</f>
        <v/>
      </c>
      <c r="E113" s="159">
        <f>'Input 2 - Inventory'!F59</f>
        <v>0</v>
      </c>
      <c r="F113" s="204" t="str">
        <f t="shared" si="16"/>
        <v>Y</v>
      </c>
      <c r="G113" s="159">
        <f>'Input 1 - Schedule 1'!S61</f>
        <v>0</v>
      </c>
      <c r="H113" s="158">
        <f>'Input 2 - Inventory'!L59</f>
        <v>0</v>
      </c>
      <c r="I113" s="158">
        <f>'Input 2 - Inventory'!M59</f>
        <v>0</v>
      </c>
      <c r="J113" s="204">
        <f t="shared" si="17"/>
        <v>0</v>
      </c>
      <c r="K113" s="249">
        <f>'Input 2 - Inventory'!R59</f>
        <v>0</v>
      </c>
      <c r="L113" s="158">
        <f>'Input 2 - Inventory'!AA59</f>
        <v>0</v>
      </c>
      <c r="M113" s="249">
        <f>'Input 2 - Inventory'!AB59</f>
        <v>0</v>
      </c>
      <c r="N113" s="204">
        <f t="shared" si="18"/>
        <v>0</v>
      </c>
      <c r="O113" s="114" t="e">
        <f t="shared" si="19"/>
        <v>#DIV/0!</v>
      </c>
      <c r="P113" s="249">
        <f>'Input 2 - Inventory'!AG59</f>
        <v>0</v>
      </c>
      <c r="Q113" s="249" t="str">
        <f>'Input 1 - Schedule 1'!AX61</f>
        <v/>
      </c>
    </row>
    <row r="114" spans="1:17" x14ac:dyDescent="0.2">
      <c r="A114" s="314" t="str">
        <f t="shared" si="15"/>
        <v>Exclude</v>
      </c>
      <c r="B114" s="158">
        <f>'Input 2 - Inventory'!C60</f>
        <v>0</v>
      </c>
      <c r="C114" s="249">
        <f>'Input 2 - Inventory'!E60</f>
        <v>0</v>
      </c>
      <c r="D114" s="249" t="str">
        <f>IFERROR(VLOOKUP(E114,GCC.Param!$B$3:$E$50,4,FALSE),"")</f>
        <v/>
      </c>
      <c r="E114" s="159">
        <f>'Input 2 - Inventory'!F60</f>
        <v>0</v>
      </c>
      <c r="F114" s="204" t="str">
        <f t="shared" si="16"/>
        <v>Y</v>
      </c>
      <c r="G114" s="159">
        <f>'Input 1 - Schedule 1'!S62</f>
        <v>0</v>
      </c>
      <c r="H114" s="158">
        <f>'Input 2 - Inventory'!L60</f>
        <v>0</v>
      </c>
      <c r="I114" s="158">
        <f>'Input 2 - Inventory'!M60</f>
        <v>0</v>
      </c>
      <c r="J114" s="204">
        <f t="shared" si="17"/>
        <v>0</v>
      </c>
      <c r="K114" s="249">
        <f>'Input 2 - Inventory'!R60</f>
        <v>0</v>
      </c>
      <c r="L114" s="158">
        <f>'Input 2 - Inventory'!AA60</f>
        <v>0</v>
      </c>
      <c r="M114" s="249">
        <f>'Input 2 - Inventory'!AB60</f>
        <v>0</v>
      </c>
      <c r="N114" s="204">
        <f t="shared" si="18"/>
        <v>0</v>
      </c>
      <c r="O114" s="114" t="e">
        <f t="shared" si="19"/>
        <v>#DIV/0!</v>
      </c>
      <c r="P114" s="249">
        <f>'Input 2 - Inventory'!AG60</f>
        <v>0</v>
      </c>
      <c r="Q114" s="249" t="str">
        <f>'Input 1 - Schedule 1'!AX62</f>
        <v/>
      </c>
    </row>
    <row r="115" spans="1:17" x14ac:dyDescent="0.2">
      <c r="A115" s="314" t="str">
        <f t="shared" si="15"/>
        <v>Exclude</v>
      </c>
      <c r="B115" s="158">
        <f>'Input 2 - Inventory'!C61</f>
        <v>0</v>
      </c>
      <c r="C115" s="249">
        <f>'Input 2 - Inventory'!E61</f>
        <v>0</v>
      </c>
      <c r="D115" s="249" t="str">
        <f>IFERROR(VLOOKUP(E115,GCC.Param!$B$3:$E$50,4,FALSE),"")</f>
        <v/>
      </c>
      <c r="E115" s="159">
        <f>'Input 2 - Inventory'!F61</f>
        <v>0</v>
      </c>
      <c r="F115" s="204" t="str">
        <f t="shared" si="16"/>
        <v>Y</v>
      </c>
      <c r="G115" s="159">
        <f>'Input 1 - Schedule 1'!S63</f>
        <v>0</v>
      </c>
      <c r="H115" s="158">
        <f>'Input 2 - Inventory'!L61</f>
        <v>0</v>
      </c>
      <c r="I115" s="158">
        <f>'Input 2 - Inventory'!M61</f>
        <v>0</v>
      </c>
      <c r="J115" s="204">
        <f t="shared" si="17"/>
        <v>0</v>
      </c>
      <c r="K115" s="249">
        <f>'Input 2 - Inventory'!R61</f>
        <v>0</v>
      </c>
      <c r="L115" s="158">
        <f>'Input 2 - Inventory'!AA61</f>
        <v>0</v>
      </c>
      <c r="M115" s="249">
        <f>'Input 2 - Inventory'!AB61</f>
        <v>0</v>
      </c>
      <c r="N115" s="204">
        <f t="shared" si="18"/>
        <v>0</v>
      </c>
      <c r="O115" s="114" t="e">
        <f t="shared" si="19"/>
        <v>#DIV/0!</v>
      </c>
      <c r="P115" s="249">
        <f>'Input 2 - Inventory'!AG61</f>
        <v>0</v>
      </c>
      <c r="Q115" s="249" t="str">
        <f>'Input 1 - Schedule 1'!AX63</f>
        <v/>
      </c>
    </row>
    <row r="116" spans="1:17" x14ac:dyDescent="0.2">
      <c r="A116" s="314" t="str">
        <f t="shared" si="15"/>
        <v>Exclude</v>
      </c>
      <c r="B116" s="158">
        <f>'Input 2 - Inventory'!C62</f>
        <v>0</v>
      </c>
      <c r="C116" s="249">
        <f>'Input 2 - Inventory'!E62</f>
        <v>0</v>
      </c>
      <c r="D116" s="249" t="str">
        <f>IFERROR(VLOOKUP(E116,GCC.Param!$B$3:$E$50,4,FALSE),"")</f>
        <v/>
      </c>
      <c r="E116" s="159">
        <f>'Input 2 - Inventory'!F62</f>
        <v>0</v>
      </c>
      <c r="F116" s="204" t="str">
        <f t="shared" si="16"/>
        <v>Y</v>
      </c>
      <c r="G116" s="159">
        <f>'Input 1 - Schedule 1'!S64</f>
        <v>0</v>
      </c>
      <c r="H116" s="158">
        <f>'Input 2 - Inventory'!L62</f>
        <v>0</v>
      </c>
      <c r="I116" s="158">
        <f>'Input 2 - Inventory'!M62</f>
        <v>0</v>
      </c>
      <c r="J116" s="204">
        <f t="shared" si="17"/>
        <v>0</v>
      </c>
      <c r="K116" s="249">
        <f>'Input 2 - Inventory'!R62</f>
        <v>0</v>
      </c>
      <c r="L116" s="158">
        <f>'Input 2 - Inventory'!AA62</f>
        <v>0</v>
      </c>
      <c r="M116" s="249">
        <f>'Input 2 - Inventory'!AB62</f>
        <v>0</v>
      </c>
      <c r="N116" s="204">
        <f t="shared" si="18"/>
        <v>0</v>
      </c>
      <c r="O116" s="114" t="e">
        <f t="shared" si="19"/>
        <v>#DIV/0!</v>
      </c>
      <c r="P116" s="249">
        <f>'Input 2 - Inventory'!AG62</f>
        <v>0</v>
      </c>
      <c r="Q116" s="249" t="str">
        <f>'Input 1 - Schedule 1'!AX64</f>
        <v/>
      </c>
    </row>
    <row r="117" spans="1:17" x14ac:dyDescent="0.2">
      <c r="A117" s="314" t="str">
        <f t="shared" si="15"/>
        <v>Exclude</v>
      </c>
      <c r="B117" s="158">
        <f>'Input 2 - Inventory'!C63</f>
        <v>0</v>
      </c>
      <c r="C117" s="249">
        <f>'Input 2 - Inventory'!E63</f>
        <v>0</v>
      </c>
      <c r="D117" s="249" t="str">
        <f>IFERROR(VLOOKUP(E117,GCC.Param!$B$3:$E$50,4,FALSE),"")</f>
        <v/>
      </c>
      <c r="E117" s="159">
        <f>'Input 2 - Inventory'!F63</f>
        <v>0</v>
      </c>
      <c r="F117" s="204" t="str">
        <f t="shared" si="16"/>
        <v>Y</v>
      </c>
      <c r="G117" s="159">
        <f>'Input 1 - Schedule 1'!S65</f>
        <v>0</v>
      </c>
      <c r="H117" s="158">
        <f>'Input 2 - Inventory'!L63</f>
        <v>0</v>
      </c>
      <c r="I117" s="158">
        <f>'Input 2 - Inventory'!M63</f>
        <v>0</v>
      </c>
      <c r="J117" s="204">
        <f t="shared" si="17"/>
        <v>0</v>
      </c>
      <c r="K117" s="249">
        <f>'Input 2 - Inventory'!R63</f>
        <v>0</v>
      </c>
      <c r="L117" s="158">
        <f>'Input 2 - Inventory'!AA63</f>
        <v>0</v>
      </c>
      <c r="M117" s="249">
        <f>'Input 2 - Inventory'!AB63</f>
        <v>0</v>
      </c>
      <c r="N117" s="204">
        <f t="shared" si="18"/>
        <v>0</v>
      </c>
      <c r="O117" s="114" t="e">
        <f t="shared" si="19"/>
        <v>#DIV/0!</v>
      </c>
      <c r="P117" s="249">
        <f>'Input 2 - Inventory'!AG63</f>
        <v>0</v>
      </c>
      <c r="Q117" s="249" t="str">
        <f>'Input 1 - Schedule 1'!AX65</f>
        <v/>
      </c>
    </row>
    <row r="118" spans="1:17" x14ac:dyDescent="0.2">
      <c r="A118" s="314" t="str">
        <f t="shared" si="15"/>
        <v>Exclude</v>
      </c>
      <c r="B118" s="158">
        <f>'Input 2 - Inventory'!C64</f>
        <v>0</v>
      </c>
      <c r="C118" s="249">
        <f>'Input 2 - Inventory'!E64</f>
        <v>0</v>
      </c>
      <c r="D118" s="249" t="str">
        <f>IFERROR(VLOOKUP(E118,GCC.Param!$B$3:$E$50,4,FALSE),"")</f>
        <v/>
      </c>
      <c r="E118" s="159">
        <f>'Input 2 - Inventory'!F64</f>
        <v>0</v>
      </c>
      <c r="F118" s="204" t="str">
        <f t="shared" si="16"/>
        <v>Y</v>
      </c>
      <c r="G118" s="159">
        <f>'Input 1 - Schedule 1'!S66</f>
        <v>0</v>
      </c>
      <c r="H118" s="158">
        <f>'Input 2 - Inventory'!L64</f>
        <v>0</v>
      </c>
      <c r="I118" s="158">
        <f>'Input 2 - Inventory'!M64</f>
        <v>0</v>
      </c>
      <c r="J118" s="204">
        <f t="shared" si="17"/>
        <v>0</v>
      </c>
      <c r="K118" s="249">
        <f>'Input 2 - Inventory'!R64</f>
        <v>0</v>
      </c>
      <c r="L118" s="158">
        <f>'Input 2 - Inventory'!AA64</f>
        <v>0</v>
      </c>
      <c r="M118" s="249">
        <f>'Input 2 - Inventory'!AB64</f>
        <v>0</v>
      </c>
      <c r="N118" s="204">
        <f t="shared" si="18"/>
        <v>0</v>
      </c>
      <c r="O118" s="114" t="e">
        <f t="shared" si="19"/>
        <v>#DIV/0!</v>
      </c>
      <c r="P118" s="249">
        <f>'Input 2 - Inventory'!AG64</f>
        <v>0</v>
      </c>
      <c r="Q118" s="249" t="str">
        <f>'Input 1 - Schedule 1'!AX66</f>
        <v/>
      </c>
    </row>
    <row r="119" spans="1:17" x14ac:dyDescent="0.2">
      <c r="A119" s="314" t="str">
        <f t="shared" si="15"/>
        <v>Exclude</v>
      </c>
      <c r="B119" s="158">
        <f>'Input 2 - Inventory'!C65</f>
        <v>0</v>
      </c>
      <c r="C119" s="249">
        <f>'Input 2 - Inventory'!E65</f>
        <v>0</v>
      </c>
      <c r="D119" s="249" t="str">
        <f>IFERROR(VLOOKUP(E119,GCC.Param!$B$3:$E$50,4,FALSE),"")</f>
        <v/>
      </c>
      <c r="E119" s="159">
        <f>'Input 2 - Inventory'!F65</f>
        <v>0</v>
      </c>
      <c r="F119" s="204" t="str">
        <f t="shared" si="16"/>
        <v>Y</v>
      </c>
      <c r="G119" s="159">
        <f>'Input 1 - Schedule 1'!S67</f>
        <v>0</v>
      </c>
      <c r="H119" s="158">
        <f>'Input 2 - Inventory'!L65</f>
        <v>0</v>
      </c>
      <c r="I119" s="158">
        <f>'Input 2 - Inventory'!M65</f>
        <v>0</v>
      </c>
      <c r="J119" s="204">
        <f t="shared" si="17"/>
        <v>0</v>
      </c>
      <c r="K119" s="249">
        <f>'Input 2 - Inventory'!R65</f>
        <v>0</v>
      </c>
      <c r="L119" s="158">
        <f>'Input 2 - Inventory'!AA65</f>
        <v>0</v>
      </c>
      <c r="M119" s="249">
        <f>'Input 2 - Inventory'!AB65</f>
        <v>0</v>
      </c>
      <c r="N119" s="204">
        <f t="shared" si="18"/>
        <v>0</v>
      </c>
      <c r="O119" s="114" t="e">
        <f t="shared" si="19"/>
        <v>#DIV/0!</v>
      </c>
      <c r="P119" s="249">
        <f>'Input 2 - Inventory'!AG65</f>
        <v>0</v>
      </c>
      <c r="Q119" s="249" t="str">
        <f>'Input 1 - Schedule 1'!AX67</f>
        <v/>
      </c>
    </row>
    <row r="120" spans="1:17" x14ac:dyDescent="0.2">
      <c r="A120" s="314" t="str">
        <f t="shared" si="15"/>
        <v>Exclude</v>
      </c>
      <c r="B120" s="158">
        <f>'Input 2 - Inventory'!C66</f>
        <v>0</v>
      </c>
      <c r="C120" s="249">
        <f>'Input 2 - Inventory'!E66</f>
        <v>0</v>
      </c>
      <c r="D120" s="249" t="str">
        <f>IFERROR(VLOOKUP(E120,GCC.Param!$B$3:$E$50,4,FALSE),"")</f>
        <v/>
      </c>
      <c r="E120" s="159">
        <f>'Input 2 - Inventory'!F66</f>
        <v>0</v>
      </c>
      <c r="F120" s="204" t="str">
        <f t="shared" si="16"/>
        <v>Y</v>
      </c>
      <c r="G120" s="159">
        <f>'Input 1 - Schedule 1'!S68</f>
        <v>0</v>
      </c>
      <c r="H120" s="158">
        <f>'Input 2 - Inventory'!L66</f>
        <v>0</v>
      </c>
      <c r="I120" s="158">
        <f>'Input 2 - Inventory'!M66</f>
        <v>0</v>
      </c>
      <c r="J120" s="204">
        <f t="shared" si="17"/>
        <v>0</v>
      </c>
      <c r="K120" s="249">
        <f>'Input 2 - Inventory'!R66</f>
        <v>0</v>
      </c>
      <c r="L120" s="158">
        <f>'Input 2 - Inventory'!AA66</f>
        <v>0</v>
      </c>
      <c r="M120" s="249">
        <f>'Input 2 - Inventory'!AB66</f>
        <v>0</v>
      </c>
      <c r="N120" s="204">
        <f t="shared" si="18"/>
        <v>0</v>
      </c>
      <c r="O120" s="114" t="e">
        <f t="shared" si="19"/>
        <v>#DIV/0!</v>
      </c>
      <c r="P120" s="249">
        <f>'Input 2 - Inventory'!AG66</f>
        <v>0</v>
      </c>
      <c r="Q120" s="249" t="str">
        <f>'Input 1 - Schedule 1'!AX68</f>
        <v/>
      </c>
    </row>
    <row r="121" spans="1:17" x14ac:dyDescent="0.2">
      <c r="A121" s="314" t="str">
        <f t="shared" si="15"/>
        <v>Exclude</v>
      </c>
      <c r="B121" s="158">
        <f>'Input 2 - Inventory'!C67</f>
        <v>0</v>
      </c>
      <c r="C121" s="249">
        <f>'Input 2 - Inventory'!E67</f>
        <v>0</v>
      </c>
      <c r="D121" s="249" t="str">
        <f>IFERROR(VLOOKUP(E121,GCC.Param!$B$3:$E$50,4,FALSE),"")</f>
        <v/>
      </c>
      <c r="E121" s="159">
        <f>'Input 2 - Inventory'!F67</f>
        <v>0</v>
      </c>
      <c r="F121" s="204" t="str">
        <f t="shared" si="16"/>
        <v>Y</v>
      </c>
      <c r="G121" s="159">
        <f>'Input 1 - Schedule 1'!S69</f>
        <v>0</v>
      </c>
      <c r="H121" s="158">
        <f>'Input 2 - Inventory'!L67</f>
        <v>0</v>
      </c>
      <c r="I121" s="158">
        <f>'Input 2 - Inventory'!M67</f>
        <v>0</v>
      </c>
      <c r="J121" s="204">
        <f t="shared" si="17"/>
        <v>0</v>
      </c>
      <c r="K121" s="249">
        <f>'Input 2 - Inventory'!R67</f>
        <v>0</v>
      </c>
      <c r="L121" s="158">
        <f>'Input 2 - Inventory'!AA67</f>
        <v>0</v>
      </c>
      <c r="M121" s="249">
        <f>'Input 2 - Inventory'!AB67</f>
        <v>0</v>
      </c>
      <c r="N121" s="204">
        <f t="shared" si="18"/>
        <v>0</v>
      </c>
      <c r="O121" s="114" t="e">
        <f t="shared" si="19"/>
        <v>#DIV/0!</v>
      </c>
      <c r="P121" s="249">
        <f>'Input 2 - Inventory'!AG67</f>
        <v>0</v>
      </c>
      <c r="Q121" s="249" t="str">
        <f>'Input 1 - Schedule 1'!AX69</f>
        <v/>
      </c>
    </row>
    <row r="122" spans="1:17" x14ac:dyDescent="0.2">
      <c r="A122" s="314" t="str">
        <f t="shared" si="15"/>
        <v>Exclude</v>
      </c>
      <c r="B122" s="158">
        <f>'Input 2 - Inventory'!C68</f>
        <v>0</v>
      </c>
      <c r="C122" s="249">
        <f>'Input 2 - Inventory'!E68</f>
        <v>0</v>
      </c>
      <c r="D122" s="249" t="str">
        <f>IFERROR(VLOOKUP(E122,GCC.Param!$B$3:$E$50,4,FALSE),"")</f>
        <v/>
      </c>
      <c r="E122" s="159">
        <f>'Input 2 - Inventory'!F68</f>
        <v>0</v>
      </c>
      <c r="F122" s="204" t="str">
        <f t="shared" si="16"/>
        <v>Y</v>
      </c>
      <c r="G122" s="159">
        <f>'Input 1 - Schedule 1'!S70</f>
        <v>0</v>
      </c>
      <c r="H122" s="158">
        <f>'Input 2 - Inventory'!L68</f>
        <v>0</v>
      </c>
      <c r="I122" s="158">
        <f>'Input 2 - Inventory'!M68</f>
        <v>0</v>
      </c>
      <c r="J122" s="204">
        <f t="shared" si="17"/>
        <v>0</v>
      </c>
      <c r="K122" s="249">
        <f>'Input 2 - Inventory'!R68</f>
        <v>0</v>
      </c>
      <c r="L122" s="158">
        <f>'Input 2 - Inventory'!AA68</f>
        <v>0</v>
      </c>
      <c r="M122" s="249">
        <f>'Input 2 - Inventory'!AB68</f>
        <v>0</v>
      </c>
      <c r="N122" s="204">
        <f t="shared" si="18"/>
        <v>0</v>
      </c>
      <c r="O122" s="114" t="e">
        <f t="shared" si="19"/>
        <v>#DIV/0!</v>
      </c>
      <c r="P122" s="249">
        <f>'Input 2 - Inventory'!AG68</f>
        <v>0</v>
      </c>
      <c r="Q122" s="249" t="str">
        <f>'Input 1 - Schedule 1'!AX70</f>
        <v/>
      </c>
    </row>
    <row r="123" spans="1:17" x14ac:dyDescent="0.2">
      <c r="A123" s="314" t="str">
        <f t="shared" si="15"/>
        <v>Exclude</v>
      </c>
      <c r="B123" s="158">
        <f>'Input 2 - Inventory'!C69</f>
        <v>0</v>
      </c>
      <c r="C123" s="249">
        <f>'Input 2 - Inventory'!E69</f>
        <v>0</v>
      </c>
      <c r="D123" s="249" t="str">
        <f>IFERROR(VLOOKUP(E123,GCC.Param!$B$3:$E$50,4,FALSE),"")</f>
        <v/>
      </c>
      <c r="E123" s="159">
        <f>'Input 2 - Inventory'!F69</f>
        <v>0</v>
      </c>
      <c r="F123" s="204" t="str">
        <f t="shared" si="16"/>
        <v>Y</v>
      </c>
      <c r="G123" s="159">
        <f>'Input 1 - Schedule 1'!S71</f>
        <v>0</v>
      </c>
      <c r="H123" s="158">
        <f>'Input 2 - Inventory'!L69</f>
        <v>0</v>
      </c>
      <c r="I123" s="158">
        <f>'Input 2 - Inventory'!M69</f>
        <v>0</v>
      </c>
      <c r="J123" s="204">
        <f t="shared" si="17"/>
        <v>0</v>
      </c>
      <c r="K123" s="249">
        <f>'Input 2 - Inventory'!R69</f>
        <v>0</v>
      </c>
      <c r="L123" s="158">
        <f>'Input 2 - Inventory'!AA69</f>
        <v>0</v>
      </c>
      <c r="M123" s="249">
        <f>'Input 2 - Inventory'!AB69</f>
        <v>0</v>
      </c>
      <c r="N123" s="204">
        <f t="shared" si="18"/>
        <v>0</v>
      </c>
      <c r="O123" s="114" t="e">
        <f t="shared" si="19"/>
        <v>#DIV/0!</v>
      </c>
      <c r="P123" s="249">
        <f>'Input 2 - Inventory'!AG69</f>
        <v>0</v>
      </c>
      <c r="Q123" s="249" t="str">
        <f>'Input 1 - Schedule 1'!AX71</f>
        <v/>
      </c>
    </row>
    <row r="124" spans="1:17" x14ac:dyDescent="0.2">
      <c r="A124" s="314" t="str">
        <f t="shared" si="15"/>
        <v>Exclude</v>
      </c>
      <c r="B124" s="158">
        <f>'Input 2 - Inventory'!C70</f>
        <v>0</v>
      </c>
      <c r="C124" s="249">
        <f>'Input 2 - Inventory'!E70</f>
        <v>0</v>
      </c>
      <c r="D124" s="249" t="str">
        <f>IFERROR(VLOOKUP(E124,GCC.Param!$B$3:$E$50,4,FALSE),"")</f>
        <v/>
      </c>
      <c r="E124" s="159">
        <f>'Input 2 - Inventory'!F70</f>
        <v>0</v>
      </c>
      <c r="F124" s="204" t="str">
        <f t="shared" si="16"/>
        <v>Y</v>
      </c>
      <c r="G124" s="159">
        <f>'Input 1 - Schedule 1'!S72</f>
        <v>0</v>
      </c>
      <c r="H124" s="158">
        <f>'Input 2 - Inventory'!L70</f>
        <v>0</v>
      </c>
      <c r="I124" s="158">
        <f>'Input 2 - Inventory'!M70</f>
        <v>0</v>
      </c>
      <c r="J124" s="204">
        <f t="shared" si="17"/>
        <v>0</v>
      </c>
      <c r="K124" s="249">
        <f>'Input 2 - Inventory'!R70</f>
        <v>0</v>
      </c>
      <c r="L124" s="158">
        <f>'Input 2 - Inventory'!AA70</f>
        <v>0</v>
      </c>
      <c r="M124" s="249">
        <f>'Input 2 - Inventory'!AB70</f>
        <v>0</v>
      </c>
      <c r="N124" s="204">
        <f t="shared" si="18"/>
        <v>0</v>
      </c>
      <c r="O124" s="114" t="e">
        <f t="shared" si="19"/>
        <v>#DIV/0!</v>
      </c>
      <c r="P124" s="249">
        <f>'Input 2 - Inventory'!AG70</f>
        <v>0</v>
      </c>
      <c r="Q124" s="249" t="str">
        <f>'Input 1 - Schedule 1'!AX72</f>
        <v/>
      </c>
    </row>
    <row r="125" spans="1:17" x14ac:dyDescent="0.2">
      <c r="A125" s="314" t="str">
        <f t="shared" si="15"/>
        <v>Exclude</v>
      </c>
      <c r="B125" s="158">
        <f>'Input 2 - Inventory'!C71</f>
        <v>0</v>
      </c>
      <c r="C125" s="249">
        <f>'Input 2 - Inventory'!E71</f>
        <v>0</v>
      </c>
      <c r="D125" s="249" t="str">
        <f>IFERROR(VLOOKUP(E125,GCC.Param!$B$3:$E$50,4,FALSE),"")</f>
        <v/>
      </c>
      <c r="E125" s="159">
        <f>'Input 2 - Inventory'!F71</f>
        <v>0</v>
      </c>
      <c r="F125" s="204" t="str">
        <f t="shared" si="16"/>
        <v>Y</v>
      </c>
      <c r="G125" s="159">
        <f>'Input 1 - Schedule 1'!S73</f>
        <v>0</v>
      </c>
      <c r="H125" s="158">
        <f>'Input 2 - Inventory'!L71</f>
        <v>0</v>
      </c>
      <c r="I125" s="158">
        <f>'Input 2 - Inventory'!M71</f>
        <v>0</v>
      </c>
      <c r="J125" s="204">
        <f t="shared" si="17"/>
        <v>0</v>
      </c>
      <c r="K125" s="249">
        <f>'Input 2 - Inventory'!R71</f>
        <v>0</v>
      </c>
      <c r="L125" s="158">
        <f>'Input 2 - Inventory'!AA71</f>
        <v>0</v>
      </c>
      <c r="M125" s="249">
        <f>'Input 2 - Inventory'!AB71</f>
        <v>0</v>
      </c>
      <c r="N125" s="204">
        <f t="shared" si="18"/>
        <v>0</v>
      </c>
      <c r="O125" s="114" t="e">
        <f t="shared" si="19"/>
        <v>#DIV/0!</v>
      </c>
      <c r="P125" s="249">
        <f>'Input 2 - Inventory'!AG71</f>
        <v>0</v>
      </c>
      <c r="Q125" s="249" t="str">
        <f>'Input 1 - Schedule 1'!AX73</f>
        <v/>
      </c>
    </row>
    <row r="126" spans="1:17" x14ac:dyDescent="0.2">
      <c r="A126" s="314" t="str">
        <f t="shared" si="15"/>
        <v>Exclude</v>
      </c>
      <c r="B126" s="158">
        <f>'Input 2 - Inventory'!C72</f>
        <v>0</v>
      </c>
      <c r="C126" s="249">
        <f>'Input 2 - Inventory'!E72</f>
        <v>0</v>
      </c>
      <c r="D126" s="249" t="str">
        <f>IFERROR(VLOOKUP(E126,GCC.Param!$B$3:$E$50,4,FALSE),"")</f>
        <v/>
      </c>
      <c r="E126" s="159">
        <f>'Input 2 - Inventory'!F72</f>
        <v>0</v>
      </c>
      <c r="F126" s="204" t="str">
        <f t="shared" si="16"/>
        <v>Y</v>
      </c>
      <c r="G126" s="159">
        <f>'Input 1 - Schedule 1'!S74</f>
        <v>0</v>
      </c>
      <c r="H126" s="158">
        <f>'Input 2 - Inventory'!L72</f>
        <v>0</v>
      </c>
      <c r="I126" s="158">
        <f>'Input 2 - Inventory'!M72</f>
        <v>0</v>
      </c>
      <c r="J126" s="204">
        <f t="shared" si="17"/>
        <v>0</v>
      </c>
      <c r="K126" s="249">
        <f>'Input 2 - Inventory'!R72</f>
        <v>0</v>
      </c>
      <c r="L126" s="158">
        <f>'Input 2 - Inventory'!AA72</f>
        <v>0</v>
      </c>
      <c r="M126" s="249">
        <f>'Input 2 - Inventory'!AB72</f>
        <v>0</v>
      </c>
      <c r="N126" s="204">
        <f t="shared" si="18"/>
        <v>0</v>
      </c>
      <c r="O126" s="114" t="e">
        <f t="shared" si="19"/>
        <v>#DIV/0!</v>
      </c>
      <c r="P126" s="249">
        <f>'Input 2 - Inventory'!AG72</f>
        <v>0</v>
      </c>
      <c r="Q126" s="249" t="str">
        <f>'Input 1 - Schedule 1'!AX74</f>
        <v/>
      </c>
    </row>
    <row r="127" spans="1:17" x14ac:dyDescent="0.2">
      <c r="A127" s="314" t="str">
        <f t="shared" si="15"/>
        <v>Exclude</v>
      </c>
      <c r="B127" s="158">
        <f>'Input 2 - Inventory'!C73</f>
        <v>0</v>
      </c>
      <c r="C127" s="249">
        <f>'Input 2 - Inventory'!E73</f>
        <v>0</v>
      </c>
      <c r="D127" s="249" t="str">
        <f>IFERROR(VLOOKUP(E127,GCC.Param!$B$3:$E$50,4,FALSE),"")</f>
        <v/>
      </c>
      <c r="E127" s="159">
        <f>'Input 2 - Inventory'!F73</f>
        <v>0</v>
      </c>
      <c r="F127" s="204" t="str">
        <f t="shared" si="16"/>
        <v>Y</v>
      </c>
      <c r="G127" s="159">
        <f>'Input 1 - Schedule 1'!S75</f>
        <v>0</v>
      </c>
      <c r="H127" s="158">
        <f>'Input 2 - Inventory'!L73</f>
        <v>0</v>
      </c>
      <c r="I127" s="158">
        <f>'Input 2 - Inventory'!M73</f>
        <v>0</v>
      </c>
      <c r="J127" s="204">
        <f t="shared" si="17"/>
        <v>0</v>
      </c>
      <c r="K127" s="249">
        <f>'Input 2 - Inventory'!R73</f>
        <v>0</v>
      </c>
      <c r="L127" s="158">
        <f>'Input 2 - Inventory'!AA73</f>
        <v>0</v>
      </c>
      <c r="M127" s="249">
        <f>'Input 2 - Inventory'!AB73</f>
        <v>0</v>
      </c>
      <c r="N127" s="204">
        <f t="shared" si="18"/>
        <v>0</v>
      </c>
      <c r="O127" s="114" t="e">
        <f t="shared" si="19"/>
        <v>#DIV/0!</v>
      </c>
      <c r="P127" s="249">
        <f>'Input 2 - Inventory'!AG73</f>
        <v>0</v>
      </c>
      <c r="Q127" s="249" t="str">
        <f>'Input 1 - Schedule 1'!AX75</f>
        <v/>
      </c>
    </row>
    <row r="128" spans="1:17" x14ac:dyDescent="0.2">
      <c r="A128" s="314" t="str">
        <f t="shared" si="15"/>
        <v>Exclude</v>
      </c>
      <c r="B128" s="158">
        <f>'Input 2 - Inventory'!C74</f>
        <v>0</v>
      </c>
      <c r="C128" s="249">
        <f>'Input 2 - Inventory'!E74</f>
        <v>0</v>
      </c>
      <c r="D128" s="249" t="str">
        <f>IFERROR(VLOOKUP(E128,GCC.Param!$B$3:$E$50,4,FALSE),"")</f>
        <v/>
      </c>
      <c r="E128" s="159">
        <f>'Input 2 - Inventory'!F74</f>
        <v>0</v>
      </c>
      <c r="F128" s="204" t="str">
        <f t="shared" si="16"/>
        <v>Y</v>
      </c>
      <c r="G128" s="159">
        <f>'Input 1 - Schedule 1'!S76</f>
        <v>0</v>
      </c>
      <c r="H128" s="158">
        <f>'Input 2 - Inventory'!L74</f>
        <v>0</v>
      </c>
      <c r="I128" s="158">
        <f>'Input 2 - Inventory'!M74</f>
        <v>0</v>
      </c>
      <c r="J128" s="204">
        <f t="shared" si="17"/>
        <v>0</v>
      </c>
      <c r="K128" s="249">
        <f>'Input 2 - Inventory'!R74</f>
        <v>0</v>
      </c>
      <c r="L128" s="158">
        <f>'Input 2 - Inventory'!AA74</f>
        <v>0</v>
      </c>
      <c r="M128" s="249">
        <f>'Input 2 - Inventory'!AB74</f>
        <v>0</v>
      </c>
      <c r="N128" s="204">
        <f t="shared" si="18"/>
        <v>0</v>
      </c>
      <c r="O128" s="114" t="e">
        <f t="shared" si="19"/>
        <v>#DIV/0!</v>
      </c>
      <c r="P128" s="249">
        <f>'Input 2 - Inventory'!AG74</f>
        <v>0</v>
      </c>
      <c r="Q128" s="249" t="str">
        <f>'Input 1 - Schedule 1'!AX76</f>
        <v/>
      </c>
    </row>
    <row r="129" spans="1:17" x14ac:dyDescent="0.2">
      <c r="A129" s="314" t="str">
        <f t="shared" si="15"/>
        <v>Exclude</v>
      </c>
      <c r="B129" s="158">
        <f>'Input 2 - Inventory'!C75</f>
        <v>0</v>
      </c>
      <c r="C129" s="249">
        <f>'Input 2 - Inventory'!E75</f>
        <v>0</v>
      </c>
      <c r="D129" s="249" t="str">
        <f>IFERROR(VLOOKUP(E129,GCC.Param!$B$3:$E$50,4,FALSE),"")</f>
        <v/>
      </c>
      <c r="E129" s="159">
        <f>'Input 2 - Inventory'!F75</f>
        <v>0</v>
      </c>
      <c r="F129" s="204" t="str">
        <f t="shared" si="16"/>
        <v>Y</v>
      </c>
      <c r="G129" s="159">
        <f>'Input 1 - Schedule 1'!S77</f>
        <v>0</v>
      </c>
      <c r="H129" s="158">
        <f>'Input 2 - Inventory'!L75</f>
        <v>0</v>
      </c>
      <c r="I129" s="158">
        <f>'Input 2 - Inventory'!M75</f>
        <v>0</v>
      </c>
      <c r="J129" s="204">
        <f t="shared" si="17"/>
        <v>0</v>
      </c>
      <c r="K129" s="249">
        <f>'Input 2 - Inventory'!R75</f>
        <v>0</v>
      </c>
      <c r="L129" s="158">
        <f>'Input 2 - Inventory'!AA75</f>
        <v>0</v>
      </c>
      <c r="M129" s="249">
        <f>'Input 2 - Inventory'!AB75</f>
        <v>0</v>
      </c>
      <c r="N129" s="204">
        <f t="shared" si="18"/>
        <v>0</v>
      </c>
      <c r="O129" s="114" t="e">
        <f t="shared" si="19"/>
        <v>#DIV/0!</v>
      </c>
      <c r="P129" s="249">
        <f>'Input 2 - Inventory'!AG75</f>
        <v>0</v>
      </c>
      <c r="Q129" s="249" t="str">
        <f>'Input 1 - Schedule 1'!AX77</f>
        <v/>
      </c>
    </row>
    <row r="130" spans="1:17" x14ac:dyDescent="0.2">
      <c r="A130" s="314" t="str">
        <f t="shared" ref="A130:A193" si="20">IF(OR(ISERROR(D130),B130="",B130=0),"Exclude","Include")</f>
        <v>Exclude</v>
      </c>
      <c r="B130" s="158">
        <f>'Input 2 - Inventory'!C76</f>
        <v>0</v>
      </c>
      <c r="C130" s="249">
        <f>'Input 2 - Inventory'!E76</f>
        <v>0</v>
      </c>
      <c r="D130" s="249" t="str">
        <f>IFERROR(VLOOKUP(E130,GCC.Param!$B$3:$E$50,4,FALSE),"")</f>
        <v/>
      </c>
      <c r="E130" s="159">
        <f>'Input 2 - Inventory'!F76</f>
        <v>0</v>
      </c>
      <c r="F130" s="204" t="str">
        <f t="shared" ref="F130:F193" si="21">IF(AND(LEFT(D130,3)="RBC",LEFT(Q130,3)="RBC"),"N",IF(OR(E130=Q130,Q130="N/A"),"N","Y"))</f>
        <v>Y</v>
      </c>
      <c r="G130" s="159">
        <f>'Input 1 - Schedule 1'!S78</f>
        <v>0</v>
      </c>
      <c r="H130" s="158">
        <f>'Input 2 - Inventory'!L76</f>
        <v>0</v>
      </c>
      <c r="I130" s="158">
        <f>'Input 2 - Inventory'!M76</f>
        <v>0</v>
      </c>
      <c r="J130" s="204">
        <f t="shared" ref="J130:J193" si="22">IF($E130="Non-Insurer Holding Company", H130-I130,H130)</f>
        <v>0</v>
      </c>
      <c r="K130" s="249">
        <f>'Input 2 - Inventory'!R76</f>
        <v>0</v>
      </c>
      <c r="L130" s="158">
        <f>'Input 2 - Inventory'!AA76</f>
        <v>0</v>
      </c>
      <c r="M130" s="249">
        <f>'Input 2 - Inventory'!AB76</f>
        <v>0</v>
      </c>
      <c r="N130" s="204">
        <f t="shared" ref="N130:N193" si="23">IF(LEFT(E130,3)="RBC",1/0,IF($E130="Non-Insurer Holding Company",L130-M130,L130))</f>
        <v>0</v>
      </c>
      <c r="O130" s="114" t="e">
        <f t="shared" ref="O130:O193" si="24">IF(LEFT(E130,3)="RBC",1/3*L130,1/0)</f>
        <v>#DIV/0!</v>
      </c>
      <c r="P130" s="249">
        <f>'Input 2 - Inventory'!AG76</f>
        <v>0</v>
      </c>
      <c r="Q130" s="249" t="str">
        <f>'Input 1 - Schedule 1'!AX78</f>
        <v/>
      </c>
    </row>
    <row r="131" spans="1:17" x14ac:dyDescent="0.2">
      <c r="A131" s="314" t="str">
        <f t="shared" si="20"/>
        <v>Exclude</v>
      </c>
      <c r="B131" s="158">
        <f>'Input 2 - Inventory'!C77</f>
        <v>0</v>
      </c>
      <c r="C131" s="249">
        <f>'Input 2 - Inventory'!E77</f>
        <v>0</v>
      </c>
      <c r="D131" s="249" t="str">
        <f>IFERROR(VLOOKUP(E131,GCC.Param!$B$3:$E$50,4,FALSE),"")</f>
        <v/>
      </c>
      <c r="E131" s="159">
        <f>'Input 2 - Inventory'!F77</f>
        <v>0</v>
      </c>
      <c r="F131" s="204" t="str">
        <f t="shared" si="21"/>
        <v>Y</v>
      </c>
      <c r="G131" s="159">
        <f>'Input 1 - Schedule 1'!S79</f>
        <v>0</v>
      </c>
      <c r="H131" s="158">
        <f>'Input 2 - Inventory'!L77</f>
        <v>0</v>
      </c>
      <c r="I131" s="158">
        <f>'Input 2 - Inventory'!M77</f>
        <v>0</v>
      </c>
      <c r="J131" s="204">
        <f t="shared" si="22"/>
        <v>0</v>
      </c>
      <c r="K131" s="249">
        <f>'Input 2 - Inventory'!R77</f>
        <v>0</v>
      </c>
      <c r="L131" s="158">
        <f>'Input 2 - Inventory'!AA77</f>
        <v>0</v>
      </c>
      <c r="M131" s="249">
        <f>'Input 2 - Inventory'!AB77</f>
        <v>0</v>
      </c>
      <c r="N131" s="204">
        <f t="shared" si="23"/>
        <v>0</v>
      </c>
      <c r="O131" s="114" t="e">
        <f t="shared" si="24"/>
        <v>#DIV/0!</v>
      </c>
      <c r="P131" s="249">
        <f>'Input 2 - Inventory'!AG77</f>
        <v>0</v>
      </c>
      <c r="Q131" s="249" t="str">
        <f>'Input 1 - Schedule 1'!AX79</f>
        <v/>
      </c>
    </row>
    <row r="132" spans="1:17" x14ac:dyDescent="0.2">
      <c r="A132" s="314" t="str">
        <f t="shared" si="20"/>
        <v>Exclude</v>
      </c>
      <c r="B132" s="158">
        <f>'Input 2 - Inventory'!C78</f>
        <v>0</v>
      </c>
      <c r="C132" s="249">
        <f>'Input 2 - Inventory'!E78</f>
        <v>0</v>
      </c>
      <c r="D132" s="249" t="str">
        <f>IFERROR(VLOOKUP(E132,GCC.Param!$B$3:$E$50,4,FALSE),"")</f>
        <v/>
      </c>
      <c r="E132" s="159">
        <f>'Input 2 - Inventory'!F78</f>
        <v>0</v>
      </c>
      <c r="F132" s="204" t="str">
        <f t="shared" si="21"/>
        <v>Y</v>
      </c>
      <c r="G132" s="159">
        <f>'Input 1 - Schedule 1'!S80</f>
        <v>0</v>
      </c>
      <c r="H132" s="158">
        <f>'Input 2 - Inventory'!L78</f>
        <v>0</v>
      </c>
      <c r="I132" s="158">
        <f>'Input 2 - Inventory'!M78</f>
        <v>0</v>
      </c>
      <c r="J132" s="204">
        <f t="shared" si="22"/>
        <v>0</v>
      </c>
      <c r="K132" s="249">
        <f>'Input 2 - Inventory'!R78</f>
        <v>0</v>
      </c>
      <c r="L132" s="158">
        <f>'Input 2 - Inventory'!AA78</f>
        <v>0</v>
      </c>
      <c r="M132" s="249">
        <f>'Input 2 - Inventory'!AB78</f>
        <v>0</v>
      </c>
      <c r="N132" s="204">
        <f t="shared" si="23"/>
        <v>0</v>
      </c>
      <c r="O132" s="114" t="e">
        <f t="shared" si="24"/>
        <v>#DIV/0!</v>
      </c>
      <c r="P132" s="249">
        <f>'Input 2 - Inventory'!AG78</f>
        <v>0</v>
      </c>
      <c r="Q132" s="249" t="str">
        <f>'Input 1 - Schedule 1'!AX80</f>
        <v/>
      </c>
    </row>
    <row r="133" spans="1:17" x14ac:dyDescent="0.2">
      <c r="A133" s="314" t="str">
        <f t="shared" si="20"/>
        <v>Exclude</v>
      </c>
      <c r="B133" s="158">
        <f>'Input 2 - Inventory'!C79</f>
        <v>0</v>
      </c>
      <c r="C133" s="249">
        <f>'Input 2 - Inventory'!E79</f>
        <v>0</v>
      </c>
      <c r="D133" s="249" t="str">
        <f>IFERROR(VLOOKUP(E133,GCC.Param!$B$3:$E$50,4,FALSE),"")</f>
        <v/>
      </c>
      <c r="E133" s="159">
        <f>'Input 2 - Inventory'!F79</f>
        <v>0</v>
      </c>
      <c r="F133" s="204" t="str">
        <f t="shared" si="21"/>
        <v>Y</v>
      </c>
      <c r="G133" s="159">
        <f>'Input 1 - Schedule 1'!S81</f>
        <v>0</v>
      </c>
      <c r="H133" s="158">
        <f>'Input 2 - Inventory'!L79</f>
        <v>0</v>
      </c>
      <c r="I133" s="158">
        <f>'Input 2 - Inventory'!M79</f>
        <v>0</v>
      </c>
      <c r="J133" s="204">
        <f t="shared" si="22"/>
        <v>0</v>
      </c>
      <c r="K133" s="249">
        <f>'Input 2 - Inventory'!R79</f>
        <v>0</v>
      </c>
      <c r="L133" s="158">
        <f>'Input 2 - Inventory'!AA79</f>
        <v>0</v>
      </c>
      <c r="M133" s="249">
        <f>'Input 2 - Inventory'!AB79</f>
        <v>0</v>
      </c>
      <c r="N133" s="204">
        <f t="shared" si="23"/>
        <v>0</v>
      </c>
      <c r="O133" s="114" t="e">
        <f t="shared" si="24"/>
        <v>#DIV/0!</v>
      </c>
      <c r="P133" s="249">
        <f>'Input 2 - Inventory'!AG79</f>
        <v>0</v>
      </c>
      <c r="Q133" s="249" t="str">
        <f>'Input 1 - Schedule 1'!AX81</f>
        <v/>
      </c>
    </row>
    <row r="134" spans="1:17" x14ac:dyDescent="0.2">
      <c r="A134" s="314" t="str">
        <f t="shared" si="20"/>
        <v>Exclude</v>
      </c>
      <c r="B134" s="158">
        <f>'Input 2 - Inventory'!C80</f>
        <v>0</v>
      </c>
      <c r="C134" s="249">
        <f>'Input 2 - Inventory'!E80</f>
        <v>0</v>
      </c>
      <c r="D134" s="249" t="str">
        <f>IFERROR(VLOOKUP(E134,GCC.Param!$B$3:$E$50,4,FALSE),"")</f>
        <v/>
      </c>
      <c r="E134" s="159">
        <f>'Input 2 - Inventory'!F80</f>
        <v>0</v>
      </c>
      <c r="F134" s="204" t="str">
        <f t="shared" si="21"/>
        <v>Y</v>
      </c>
      <c r="G134" s="159">
        <f>'Input 1 - Schedule 1'!S82</f>
        <v>0</v>
      </c>
      <c r="H134" s="158">
        <f>'Input 2 - Inventory'!L80</f>
        <v>0</v>
      </c>
      <c r="I134" s="158">
        <f>'Input 2 - Inventory'!M80</f>
        <v>0</v>
      </c>
      <c r="J134" s="204">
        <f t="shared" si="22"/>
        <v>0</v>
      </c>
      <c r="K134" s="249">
        <f>'Input 2 - Inventory'!R80</f>
        <v>0</v>
      </c>
      <c r="L134" s="158">
        <f>'Input 2 - Inventory'!AA80</f>
        <v>0</v>
      </c>
      <c r="M134" s="249">
        <f>'Input 2 - Inventory'!AB80</f>
        <v>0</v>
      </c>
      <c r="N134" s="204">
        <f t="shared" si="23"/>
        <v>0</v>
      </c>
      <c r="O134" s="114" t="e">
        <f t="shared" si="24"/>
        <v>#DIV/0!</v>
      </c>
      <c r="P134" s="249">
        <f>'Input 2 - Inventory'!AG80</f>
        <v>0</v>
      </c>
      <c r="Q134" s="249" t="str">
        <f>'Input 1 - Schedule 1'!AX82</f>
        <v/>
      </c>
    </row>
    <row r="135" spans="1:17" x14ac:dyDescent="0.2">
      <c r="A135" s="314" t="str">
        <f t="shared" si="20"/>
        <v>Exclude</v>
      </c>
      <c r="B135" s="158">
        <f>'Input 2 - Inventory'!C81</f>
        <v>0</v>
      </c>
      <c r="C135" s="249">
        <f>'Input 2 - Inventory'!E81</f>
        <v>0</v>
      </c>
      <c r="D135" s="249" t="str">
        <f>IFERROR(VLOOKUP(E135,GCC.Param!$B$3:$E$50,4,FALSE),"")</f>
        <v/>
      </c>
      <c r="E135" s="159">
        <f>'Input 2 - Inventory'!F81</f>
        <v>0</v>
      </c>
      <c r="F135" s="204" t="str">
        <f t="shared" si="21"/>
        <v>Y</v>
      </c>
      <c r="G135" s="159">
        <f>'Input 1 - Schedule 1'!S83</f>
        <v>0</v>
      </c>
      <c r="H135" s="158">
        <f>'Input 2 - Inventory'!L81</f>
        <v>0</v>
      </c>
      <c r="I135" s="158">
        <f>'Input 2 - Inventory'!M81</f>
        <v>0</v>
      </c>
      <c r="J135" s="204">
        <f t="shared" si="22"/>
        <v>0</v>
      </c>
      <c r="K135" s="249">
        <f>'Input 2 - Inventory'!R81</f>
        <v>0</v>
      </c>
      <c r="L135" s="158">
        <f>'Input 2 - Inventory'!AA81</f>
        <v>0</v>
      </c>
      <c r="M135" s="249">
        <f>'Input 2 - Inventory'!AB81</f>
        <v>0</v>
      </c>
      <c r="N135" s="204">
        <f t="shared" si="23"/>
        <v>0</v>
      </c>
      <c r="O135" s="114" t="e">
        <f t="shared" si="24"/>
        <v>#DIV/0!</v>
      </c>
      <c r="P135" s="249">
        <f>'Input 2 - Inventory'!AG81</f>
        <v>0</v>
      </c>
      <c r="Q135" s="249" t="str">
        <f>'Input 1 - Schedule 1'!AX83</f>
        <v/>
      </c>
    </row>
    <row r="136" spans="1:17" x14ac:dyDescent="0.2">
      <c r="A136" s="314" t="str">
        <f t="shared" si="20"/>
        <v>Exclude</v>
      </c>
      <c r="B136" s="158">
        <f>'Input 2 - Inventory'!C82</f>
        <v>0</v>
      </c>
      <c r="C136" s="249">
        <f>'Input 2 - Inventory'!E82</f>
        <v>0</v>
      </c>
      <c r="D136" s="249" t="str">
        <f>IFERROR(VLOOKUP(E136,GCC.Param!$B$3:$E$50,4,FALSE),"")</f>
        <v/>
      </c>
      <c r="E136" s="159">
        <f>'Input 2 - Inventory'!F82</f>
        <v>0</v>
      </c>
      <c r="F136" s="204" t="str">
        <f t="shared" si="21"/>
        <v>Y</v>
      </c>
      <c r="G136" s="159">
        <f>'Input 1 - Schedule 1'!S84</f>
        <v>0</v>
      </c>
      <c r="H136" s="158">
        <f>'Input 2 - Inventory'!L82</f>
        <v>0</v>
      </c>
      <c r="I136" s="158">
        <f>'Input 2 - Inventory'!M82</f>
        <v>0</v>
      </c>
      <c r="J136" s="204">
        <f t="shared" si="22"/>
        <v>0</v>
      </c>
      <c r="K136" s="249">
        <f>'Input 2 - Inventory'!R82</f>
        <v>0</v>
      </c>
      <c r="L136" s="158">
        <f>'Input 2 - Inventory'!AA82</f>
        <v>0</v>
      </c>
      <c r="M136" s="249">
        <f>'Input 2 - Inventory'!AB82</f>
        <v>0</v>
      </c>
      <c r="N136" s="204">
        <f t="shared" si="23"/>
        <v>0</v>
      </c>
      <c r="O136" s="114" t="e">
        <f t="shared" si="24"/>
        <v>#DIV/0!</v>
      </c>
      <c r="P136" s="249">
        <f>'Input 2 - Inventory'!AG82</f>
        <v>0</v>
      </c>
      <c r="Q136" s="249" t="str">
        <f>'Input 1 - Schedule 1'!AX84</f>
        <v/>
      </c>
    </row>
    <row r="137" spans="1:17" x14ac:dyDescent="0.2">
      <c r="A137" s="314" t="str">
        <f t="shared" si="20"/>
        <v>Exclude</v>
      </c>
      <c r="B137" s="158">
        <f>'Input 2 - Inventory'!C83</f>
        <v>0</v>
      </c>
      <c r="C137" s="249">
        <f>'Input 2 - Inventory'!E83</f>
        <v>0</v>
      </c>
      <c r="D137" s="249" t="str">
        <f>IFERROR(VLOOKUP(E137,GCC.Param!$B$3:$E$50,4,FALSE),"")</f>
        <v/>
      </c>
      <c r="E137" s="159">
        <f>'Input 2 - Inventory'!F83</f>
        <v>0</v>
      </c>
      <c r="F137" s="204" t="str">
        <f t="shared" si="21"/>
        <v>Y</v>
      </c>
      <c r="G137" s="159">
        <f>'Input 1 - Schedule 1'!S85</f>
        <v>0</v>
      </c>
      <c r="H137" s="158">
        <f>'Input 2 - Inventory'!L83</f>
        <v>0</v>
      </c>
      <c r="I137" s="158">
        <f>'Input 2 - Inventory'!M83</f>
        <v>0</v>
      </c>
      <c r="J137" s="204">
        <f t="shared" si="22"/>
        <v>0</v>
      </c>
      <c r="K137" s="249">
        <f>'Input 2 - Inventory'!R83</f>
        <v>0</v>
      </c>
      <c r="L137" s="158">
        <f>'Input 2 - Inventory'!AA83</f>
        <v>0</v>
      </c>
      <c r="M137" s="249">
        <f>'Input 2 - Inventory'!AB83</f>
        <v>0</v>
      </c>
      <c r="N137" s="204">
        <f t="shared" si="23"/>
        <v>0</v>
      </c>
      <c r="O137" s="114" t="e">
        <f t="shared" si="24"/>
        <v>#DIV/0!</v>
      </c>
      <c r="P137" s="249">
        <f>'Input 2 - Inventory'!AG83</f>
        <v>0</v>
      </c>
      <c r="Q137" s="249" t="str">
        <f>'Input 1 - Schedule 1'!AX85</f>
        <v/>
      </c>
    </row>
    <row r="138" spans="1:17" x14ac:dyDescent="0.2">
      <c r="A138" s="314" t="str">
        <f t="shared" si="20"/>
        <v>Exclude</v>
      </c>
      <c r="B138" s="158">
        <f>'Input 2 - Inventory'!C84</f>
        <v>0</v>
      </c>
      <c r="C138" s="249">
        <f>'Input 2 - Inventory'!E84</f>
        <v>0</v>
      </c>
      <c r="D138" s="249" t="str">
        <f>IFERROR(VLOOKUP(E138,GCC.Param!$B$3:$E$50,4,FALSE),"")</f>
        <v/>
      </c>
      <c r="E138" s="159">
        <f>'Input 2 - Inventory'!F84</f>
        <v>0</v>
      </c>
      <c r="F138" s="204" t="str">
        <f t="shared" si="21"/>
        <v>Y</v>
      </c>
      <c r="G138" s="159">
        <f>'Input 1 - Schedule 1'!S86</f>
        <v>0</v>
      </c>
      <c r="H138" s="158">
        <f>'Input 2 - Inventory'!L84</f>
        <v>0</v>
      </c>
      <c r="I138" s="158">
        <f>'Input 2 - Inventory'!M84</f>
        <v>0</v>
      </c>
      <c r="J138" s="204">
        <f t="shared" si="22"/>
        <v>0</v>
      </c>
      <c r="K138" s="249">
        <f>'Input 2 - Inventory'!R84</f>
        <v>0</v>
      </c>
      <c r="L138" s="158">
        <f>'Input 2 - Inventory'!AA84</f>
        <v>0</v>
      </c>
      <c r="M138" s="249">
        <f>'Input 2 - Inventory'!AB84</f>
        <v>0</v>
      </c>
      <c r="N138" s="204">
        <f t="shared" si="23"/>
        <v>0</v>
      </c>
      <c r="O138" s="114" t="e">
        <f t="shared" si="24"/>
        <v>#DIV/0!</v>
      </c>
      <c r="P138" s="249">
        <f>'Input 2 - Inventory'!AG84</f>
        <v>0</v>
      </c>
      <c r="Q138" s="249" t="str">
        <f>'Input 1 - Schedule 1'!AX86</f>
        <v/>
      </c>
    </row>
    <row r="139" spans="1:17" x14ac:dyDescent="0.2">
      <c r="A139" s="314" t="str">
        <f t="shared" si="20"/>
        <v>Exclude</v>
      </c>
      <c r="B139" s="158">
        <f>'Input 2 - Inventory'!C85</f>
        <v>0</v>
      </c>
      <c r="C139" s="249">
        <f>'Input 2 - Inventory'!E85</f>
        <v>0</v>
      </c>
      <c r="D139" s="249" t="str">
        <f>IFERROR(VLOOKUP(E139,GCC.Param!$B$3:$E$50,4,FALSE),"")</f>
        <v/>
      </c>
      <c r="E139" s="159">
        <f>'Input 2 - Inventory'!F85</f>
        <v>0</v>
      </c>
      <c r="F139" s="204" t="str">
        <f t="shared" si="21"/>
        <v>Y</v>
      </c>
      <c r="G139" s="159">
        <f>'Input 1 - Schedule 1'!S87</f>
        <v>0</v>
      </c>
      <c r="H139" s="158">
        <f>'Input 2 - Inventory'!L85</f>
        <v>0</v>
      </c>
      <c r="I139" s="158">
        <f>'Input 2 - Inventory'!M85</f>
        <v>0</v>
      </c>
      <c r="J139" s="204">
        <f t="shared" si="22"/>
        <v>0</v>
      </c>
      <c r="K139" s="249">
        <f>'Input 2 - Inventory'!R85</f>
        <v>0</v>
      </c>
      <c r="L139" s="158">
        <f>'Input 2 - Inventory'!AA85</f>
        <v>0</v>
      </c>
      <c r="M139" s="249">
        <f>'Input 2 - Inventory'!AB85</f>
        <v>0</v>
      </c>
      <c r="N139" s="204">
        <f t="shared" si="23"/>
        <v>0</v>
      </c>
      <c r="O139" s="114" t="e">
        <f t="shared" si="24"/>
        <v>#DIV/0!</v>
      </c>
      <c r="P139" s="249">
        <f>'Input 2 - Inventory'!AG85</f>
        <v>0</v>
      </c>
      <c r="Q139" s="249" t="str">
        <f>'Input 1 - Schedule 1'!AX87</f>
        <v/>
      </c>
    </row>
    <row r="140" spans="1:17" x14ac:dyDescent="0.2">
      <c r="A140" s="314" t="str">
        <f t="shared" si="20"/>
        <v>Exclude</v>
      </c>
      <c r="B140" s="158">
        <f>'Input 2 - Inventory'!C86</f>
        <v>0</v>
      </c>
      <c r="C140" s="249">
        <f>'Input 2 - Inventory'!E86</f>
        <v>0</v>
      </c>
      <c r="D140" s="249" t="str">
        <f>IFERROR(VLOOKUP(E140,GCC.Param!$B$3:$E$50,4,FALSE),"")</f>
        <v/>
      </c>
      <c r="E140" s="159">
        <f>'Input 2 - Inventory'!F86</f>
        <v>0</v>
      </c>
      <c r="F140" s="204" t="str">
        <f t="shared" si="21"/>
        <v>Y</v>
      </c>
      <c r="G140" s="159">
        <f>'Input 1 - Schedule 1'!S88</f>
        <v>0</v>
      </c>
      <c r="H140" s="158">
        <f>'Input 2 - Inventory'!L86</f>
        <v>0</v>
      </c>
      <c r="I140" s="158">
        <f>'Input 2 - Inventory'!M86</f>
        <v>0</v>
      </c>
      <c r="J140" s="204">
        <f t="shared" si="22"/>
        <v>0</v>
      </c>
      <c r="K140" s="249">
        <f>'Input 2 - Inventory'!R86</f>
        <v>0</v>
      </c>
      <c r="L140" s="158">
        <f>'Input 2 - Inventory'!AA86</f>
        <v>0</v>
      </c>
      <c r="M140" s="249">
        <f>'Input 2 - Inventory'!AB86</f>
        <v>0</v>
      </c>
      <c r="N140" s="204">
        <f t="shared" si="23"/>
        <v>0</v>
      </c>
      <c r="O140" s="114" t="e">
        <f t="shared" si="24"/>
        <v>#DIV/0!</v>
      </c>
      <c r="P140" s="249">
        <f>'Input 2 - Inventory'!AG86</f>
        <v>0</v>
      </c>
      <c r="Q140" s="249" t="str">
        <f>'Input 1 - Schedule 1'!AX88</f>
        <v/>
      </c>
    </row>
    <row r="141" spans="1:17" x14ac:dyDescent="0.2">
      <c r="A141" s="314" t="str">
        <f t="shared" si="20"/>
        <v>Exclude</v>
      </c>
      <c r="B141" s="158">
        <f>'Input 2 - Inventory'!C87</f>
        <v>0</v>
      </c>
      <c r="C141" s="249">
        <f>'Input 2 - Inventory'!E87</f>
        <v>0</v>
      </c>
      <c r="D141" s="249" t="str">
        <f>IFERROR(VLOOKUP(E141,GCC.Param!$B$3:$E$50,4,FALSE),"")</f>
        <v/>
      </c>
      <c r="E141" s="159">
        <f>'Input 2 - Inventory'!F87</f>
        <v>0</v>
      </c>
      <c r="F141" s="204" t="str">
        <f t="shared" si="21"/>
        <v>Y</v>
      </c>
      <c r="G141" s="159">
        <f>'Input 1 - Schedule 1'!S89</f>
        <v>0</v>
      </c>
      <c r="H141" s="158">
        <f>'Input 2 - Inventory'!L87</f>
        <v>0</v>
      </c>
      <c r="I141" s="158">
        <f>'Input 2 - Inventory'!M87</f>
        <v>0</v>
      </c>
      <c r="J141" s="204">
        <f t="shared" si="22"/>
        <v>0</v>
      </c>
      <c r="K141" s="249">
        <f>'Input 2 - Inventory'!R87</f>
        <v>0</v>
      </c>
      <c r="L141" s="158">
        <f>'Input 2 - Inventory'!AA87</f>
        <v>0</v>
      </c>
      <c r="M141" s="249">
        <f>'Input 2 - Inventory'!AB87</f>
        <v>0</v>
      </c>
      <c r="N141" s="204">
        <f t="shared" si="23"/>
        <v>0</v>
      </c>
      <c r="O141" s="114" t="e">
        <f t="shared" si="24"/>
        <v>#DIV/0!</v>
      </c>
      <c r="P141" s="249">
        <f>'Input 2 - Inventory'!AG87</f>
        <v>0</v>
      </c>
      <c r="Q141" s="249" t="str">
        <f>'Input 1 - Schedule 1'!AX89</f>
        <v/>
      </c>
    </row>
    <row r="142" spans="1:17" x14ac:dyDescent="0.2">
      <c r="A142" s="314" t="str">
        <f t="shared" si="20"/>
        <v>Exclude</v>
      </c>
      <c r="B142" s="158">
        <f>'Input 2 - Inventory'!C88</f>
        <v>0</v>
      </c>
      <c r="C142" s="249">
        <f>'Input 2 - Inventory'!E88</f>
        <v>0</v>
      </c>
      <c r="D142" s="249" t="str">
        <f>IFERROR(VLOOKUP(E142,GCC.Param!$B$3:$E$50,4,FALSE),"")</f>
        <v/>
      </c>
      <c r="E142" s="159">
        <f>'Input 2 - Inventory'!F88</f>
        <v>0</v>
      </c>
      <c r="F142" s="204" t="str">
        <f t="shared" si="21"/>
        <v>Y</v>
      </c>
      <c r="G142" s="159">
        <f>'Input 1 - Schedule 1'!S90</f>
        <v>0</v>
      </c>
      <c r="H142" s="158">
        <f>'Input 2 - Inventory'!L88</f>
        <v>0</v>
      </c>
      <c r="I142" s="158">
        <f>'Input 2 - Inventory'!M88</f>
        <v>0</v>
      </c>
      <c r="J142" s="204">
        <f t="shared" si="22"/>
        <v>0</v>
      </c>
      <c r="K142" s="249">
        <f>'Input 2 - Inventory'!R88</f>
        <v>0</v>
      </c>
      <c r="L142" s="158">
        <f>'Input 2 - Inventory'!AA88</f>
        <v>0</v>
      </c>
      <c r="M142" s="249">
        <f>'Input 2 - Inventory'!AB88</f>
        <v>0</v>
      </c>
      <c r="N142" s="204">
        <f t="shared" si="23"/>
        <v>0</v>
      </c>
      <c r="O142" s="114" t="e">
        <f t="shared" si="24"/>
        <v>#DIV/0!</v>
      </c>
      <c r="P142" s="249">
        <f>'Input 2 - Inventory'!AG88</f>
        <v>0</v>
      </c>
      <c r="Q142" s="249" t="str">
        <f>'Input 1 - Schedule 1'!AX90</f>
        <v/>
      </c>
    </row>
    <row r="143" spans="1:17" x14ac:dyDescent="0.2">
      <c r="A143" s="314" t="str">
        <f t="shared" si="20"/>
        <v>Exclude</v>
      </c>
      <c r="B143" s="158">
        <f>'Input 2 - Inventory'!C89</f>
        <v>0</v>
      </c>
      <c r="C143" s="249">
        <f>'Input 2 - Inventory'!E89</f>
        <v>0</v>
      </c>
      <c r="D143" s="249" t="str">
        <f>IFERROR(VLOOKUP(E143,GCC.Param!$B$3:$E$50,4,FALSE),"")</f>
        <v/>
      </c>
      <c r="E143" s="159">
        <f>'Input 2 - Inventory'!F89</f>
        <v>0</v>
      </c>
      <c r="F143" s="204" t="str">
        <f t="shared" si="21"/>
        <v>Y</v>
      </c>
      <c r="G143" s="159">
        <f>'Input 1 - Schedule 1'!S91</f>
        <v>0</v>
      </c>
      <c r="H143" s="158">
        <f>'Input 2 - Inventory'!L89</f>
        <v>0</v>
      </c>
      <c r="I143" s="158">
        <f>'Input 2 - Inventory'!M89</f>
        <v>0</v>
      </c>
      <c r="J143" s="204">
        <f t="shared" si="22"/>
        <v>0</v>
      </c>
      <c r="K143" s="249">
        <f>'Input 2 - Inventory'!R89</f>
        <v>0</v>
      </c>
      <c r="L143" s="158">
        <f>'Input 2 - Inventory'!AA89</f>
        <v>0</v>
      </c>
      <c r="M143" s="249">
        <f>'Input 2 - Inventory'!AB89</f>
        <v>0</v>
      </c>
      <c r="N143" s="204">
        <f t="shared" si="23"/>
        <v>0</v>
      </c>
      <c r="O143" s="114" t="e">
        <f t="shared" si="24"/>
        <v>#DIV/0!</v>
      </c>
      <c r="P143" s="249">
        <f>'Input 2 - Inventory'!AG89</f>
        <v>0</v>
      </c>
      <c r="Q143" s="249" t="str">
        <f>'Input 1 - Schedule 1'!AX91</f>
        <v/>
      </c>
    </row>
    <row r="144" spans="1:17" x14ac:dyDescent="0.2">
      <c r="A144" s="314" t="str">
        <f t="shared" si="20"/>
        <v>Exclude</v>
      </c>
      <c r="B144" s="158">
        <f>'Input 2 - Inventory'!C90</f>
        <v>0</v>
      </c>
      <c r="C144" s="249">
        <f>'Input 2 - Inventory'!E90</f>
        <v>0</v>
      </c>
      <c r="D144" s="249" t="str">
        <f>IFERROR(VLOOKUP(E144,GCC.Param!$B$3:$E$50,4,FALSE),"")</f>
        <v/>
      </c>
      <c r="E144" s="159">
        <f>'Input 2 - Inventory'!F90</f>
        <v>0</v>
      </c>
      <c r="F144" s="204" t="str">
        <f t="shared" si="21"/>
        <v>Y</v>
      </c>
      <c r="G144" s="159">
        <f>'Input 1 - Schedule 1'!S92</f>
        <v>0</v>
      </c>
      <c r="H144" s="158">
        <f>'Input 2 - Inventory'!L90</f>
        <v>0</v>
      </c>
      <c r="I144" s="158">
        <f>'Input 2 - Inventory'!M90</f>
        <v>0</v>
      </c>
      <c r="J144" s="204">
        <f t="shared" si="22"/>
        <v>0</v>
      </c>
      <c r="K144" s="249">
        <f>'Input 2 - Inventory'!R90</f>
        <v>0</v>
      </c>
      <c r="L144" s="158">
        <f>'Input 2 - Inventory'!AA90</f>
        <v>0</v>
      </c>
      <c r="M144" s="249">
        <f>'Input 2 - Inventory'!AB90</f>
        <v>0</v>
      </c>
      <c r="N144" s="204">
        <f t="shared" si="23"/>
        <v>0</v>
      </c>
      <c r="O144" s="114" t="e">
        <f t="shared" si="24"/>
        <v>#DIV/0!</v>
      </c>
      <c r="P144" s="249">
        <f>'Input 2 - Inventory'!AG90</f>
        <v>0</v>
      </c>
      <c r="Q144" s="249" t="str">
        <f>'Input 1 - Schedule 1'!AX92</f>
        <v/>
      </c>
    </row>
    <row r="145" spans="1:17" x14ac:dyDescent="0.2">
      <c r="A145" s="314" t="str">
        <f t="shared" si="20"/>
        <v>Exclude</v>
      </c>
      <c r="B145" s="158">
        <f>'Input 2 - Inventory'!C91</f>
        <v>0</v>
      </c>
      <c r="C145" s="249">
        <f>'Input 2 - Inventory'!E91</f>
        <v>0</v>
      </c>
      <c r="D145" s="249" t="str">
        <f>IFERROR(VLOOKUP(E145,GCC.Param!$B$3:$E$50,4,FALSE),"")</f>
        <v/>
      </c>
      <c r="E145" s="159">
        <f>'Input 2 - Inventory'!F91</f>
        <v>0</v>
      </c>
      <c r="F145" s="204" t="str">
        <f t="shared" si="21"/>
        <v>Y</v>
      </c>
      <c r="G145" s="159">
        <f>'Input 1 - Schedule 1'!S93</f>
        <v>0</v>
      </c>
      <c r="H145" s="158">
        <f>'Input 2 - Inventory'!L91</f>
        <v>0</v>
      </c>
      <c r="I145" s="158">
        <f>'Input 2 - Inventory'!M91</f>
        <v>0</v>
      </c>
      <c r="J145" s="204">
        <f t="shared" si="22"/>
        <v>0</v>
      </c>
      <c r="K145" s="249">
        <f>'Input 2 - Inventory'!R91</f>
        <v>0</v>
      </c>
      <c r="L145" s="158">
        <f>'Input 2 - Inventory'!AA91</f>
        <v>0</v>
      </c>
      <c r="M145" s="249">
        <f>'Input 2 - Inventory'!AB91</f>
        <v>0</v>
      </c>
      <c r="N145" s="204">
        <f t="shared" si="23"/>
        <v>0</v>
      </c>
      <c r="O145" s="114" t="e">
        <f t="shared" si="24"/>
        <v>#DIV/0!</v>
      </c>
      <c r="P145" s="249">
        <f>'Input 2 - Inventory'!AG91</f>
        <v>0</v>
      </c>
      <c r="Q145" s="249" t="str">
        <f>'Input 1 - Schedule 1'!AX93</f>
        <v/>
      </c>
    </row>
    <row r="146" spans="1:17" x14ac:dyDescent="0.2">
      <c r="A146" s="314" t="str">
        <f t="shared" si="20"/>
        <v>Exclude</v>
      </c>
      <c r="B146" s="158">
        <f>'Input 2 - Inventory'!C92</f>
        <v>0</v>
      </c>
      <c r="C146" s="249">
        <f>'Input 2 - Inventory'!E92</f>
        <v>0</v>
      </c>
      <c r="D146" s="249" t="str">
        <f>IFERROR(VLOOKUP(E146,GCC.Param!$B$3:$E$50,4,FALSE),"")</f>
        <v/>
      </c>
      <c r="E146" s="159">
        <f>'Input 2 - Inventory'!F92</f>
        <v>0</v>
      </c>
      <c r="F146" s="204" t="str">
        <f t="shared" si="21"/>
        <v>Y</v>
      </c>
      <c r="G146" s="159">
        <f>'Input 1 - Schedule 1'!S94</f>
        <v>0</v>
      </c>
      <c r="H146" s="158">
        <f>'Input 2 - Inventory'!L92</f>
        <v>0</v>
      </c>
      <c r="I146" s="158">
        <f>'Input 2 - Inventory'!M92</f>
        <v>0</v>
      </c>
      <c r="J146" s="204">
        <f t="shared" si="22"/>
        <v>0</v>
      </c>
      <c r="K146" s="249">
        <f>'Input 2 - Inventory'!R92</f>
        <v>0</v>
      </c>
      <c r="L146" s="158">
        <f>'Input 2 - Inventory'!AA92</f>
        <v>0</v>
      </c>
      <c r="M146" s="249">
        <f>'Input 2 - Inventory'!AB92</f>
        <v>0</v>
      </c>
      <c r="N146" s="204">
        <f t="shared" si="23"/>
        <v>0</v>
      </c>
      <c r="O146" s="114" t="e">
        <f t="shared" si="24"/>
        <v>#DIV/0!</v>
      </c>
      <c r="P146" s="249">
        <f>'Input 2 - Inventory'!AG92</f>
        <v>0</v>
      </c>
      <c r="Q146" s="249" t="str">
        <f>'Input 1 - Schedule 1'!AX94</f>
        <v/>
      </c>
    </row>
    <row r="147" spans="1:17" x14ac:dyDescent="0.2">
      <c r="A147" s="314" t="str">
        <f t="shared" si="20"/>
        <v>Exclude</v>
      </c>
      <c r="B147" s="158">
        <f>'Input 2 - Inventory'!C93</f>
        <v>0</v>
      </c>
      <c r="C147" s="249">
        <f>'Input 2 - Inventory'!E93</f>
        <v>0</v>
      </c>
      <c r="D147" s="249" t="str">
        <f>IFERROR(VLOOKUP(E147,GCC.Param!$B$3:$E$50,4,FALSE),"")</f>
        <v/>
      </c>
      <c r="E147" s="159">
        <f>'Input 2 - Inventory'!F93</f>
        <v>0</v>
      </c>
      <c r="F147" s="204" t="str">
        <f t="shared" si="21"/>
        <v>Y</v>
      </c>
      <c r="G147" s="159">
        <f>'Input 1 - Schedule 1'!S95</f>
        <v>0</v>
      </c>
      <c r="H147" s="158">
        <f>'Input 2 - Inventory'!L93</f>
        <v>0</v>
      </c>
      <c r="I147" s="158">
        <f>'Input 2 - Inventory'!M93</f>
        <v>0</v>
      </c>
      <c r="J147" s="204">
        <f t="shared" si="22"/>
        <v>0</v>
      </c>
      <c r="K147" s="249">
        <f>'Input 2 - Inventory'!R93</f>
        <v>0</v>
      </c>
      <c r="L147" s="158">
        <f>'Input 2 - Inventory'!AA93</f>
        <v>0</v>
      </c>
      <c r="M147" s="249">
        <f>'Input 2 - Inventory'!AB93</f>
        <v>0</v>
      </c>
      <c r="N147" s="204">
        <f t="shared" si="23"/>
        <v>0</v>
      </c>
      <c r="O147" s="114" t="e">
        <f t="shared" si="24"/>
        <v>#DIV/0!</v>
      </c>
      <c r="P147" s="249">
        <f>'Input 2 - Inventory'!AG93</f>
        <v>0</v>
      </c>
      <c r="Q147" s="249" t="str">
        <f>'Input 1 - Schedule 1'!AX95</f>
        <v/>
      </c>
    </row>
    <row r="148" spans="1:17" x14ac:dyDescent="0.2">
      <c r="A148" s="314" t="str">
        <f t="shared" si="20"/>
        <v>Exclude</v>
      </c>
      <c r="B148" s="158">
        <f>'Input 2 - Inventory'!C94</f>
        <v>0</v>
      </c>
      <c r="C148" s="249">
        <f>'Input 2 - Inventory'!E94</f>
        <v>0</v>
      </c>
      <c r="D148" s="249" t="str">
        <f>IFERROR(VLOOKUP(E148,GCC.Param!$B$3:$E$50,4,FALSE),"")</f>
        <v/>
      </c>
      <c r="E148" s="159">
        <f>'Input 2 - Inventory'!F94</f>
        <v>0</v>
      </c>
      <c r="F148" s="204" t="str">
        <f t="shared" si="21"/>
        <v>Y</v>
      </c>
      <c r="G148" s="159">
        <f>'Input 1 - Schedule 1'!S96</f>
        <v>0</v>
      </c>
      <c r="H148" s="158">
        <f>'Input 2 - Inventory'!L94</f>
        <v>0</v>
      </c>
      <c r="I148" s="158">
        <f>'Input 2 - Inventory'!M94</f>
        <v>0</v>
      </c>
      <c r="J148" s="204">
        <f t="shared" si="22"/>
        <v>0</v>
      </c>
      <c r="K148" s="249">
        <f>'Input 2 - Inventory'!R94</f>
        <v>0</v>
      </c>
      <c r="L148" s="158">
        <f>'Input 2 - Inventory'!AA94</f>
        <v>0</v>
      </c>
      <c r="M148" s="249">
        <f>'Input 2 - Inventory'!AB94</f>
        <v>0</v>
      </c>
      <c r="N148" s="204">
        <f t="shared" si="23"/>
        <v>0</v>
      </c>
      <c r="O148" s="114" t="e">
        <f t="shared" si="24"/>
        <v>#DIV/0!</v>
      </c>
      <c r="P148" s="249">
        <f>'Input 2 - Inventory'!AG94</f>
        <v>0</v>
      </c>
      <c r="Q148" s="249" t="str">
        <f>'Input 1 - Schedule 1'!AX96</f>
        <v/>
      </c>
    </row>
    <row r="149" spans="1:17" x14ac:dyDescent="0.2">
      <c r="A149" s="314" t="str">
        <f t="shared" si="20"/>
        <v>Exclude</v>
      </c>
      <c r="B149" s="158">
        <f>'Input 2 - Inventory'!C95</f>
        <v>0</v>
      </c>
      <c r="C149" s="249">
        <f>'Input 2 - Inventory'!E95</f>
        <v>0</v>
      </c>
      <c r="D149" s="249" t="str">
        <f>IFERROR(VLOOKUP(E149,GCC.Param!$B$3:$E$50,4,FALSE),"")</f>
        <v/>
      </c>
      <c r="E149" s="159">
        <f>'Input 2 - Inventory'!F95</f>
        <v>0</v>
      </c>
      <c r="F149" s="204" t="str">
        <f t="shared" si="21"/>
        <v>Y</v>
      </c>
      <c r="G149" s="159">
        <f>'Input 1 - Schedule 1'!S97</f>
        <v>0</v>
      </c>
      <c r="H149" s="158">
        <f>'Input 2 - Inventory'!L95</f>
        <v>0</v>
      </c>
      <c r="I149" s="158">
        <f>'Input 2 - Inventory'!M95</f>
        <v>0</v>
      </c>
      <c r="J149" s="204">
        <f t="shared" si="22"/>
        <v>0</v>
      </c>
      <c r="K149" s="249">
        <f>'Input 2 - Inventory'!R95</f>
        <v>0</v>
      </c>
      <c r="L149" s="158">
        <f>'Input 2 - Inventory'!AA95</f>
        <v>0</v>
      </c>
      <c r="M149" s="249">
        <f>'Input 2 - Inventory'!AB95</f>
        <v>0</v>
      </c>
      <c r="N149" s="204">
        <f t="shared" si="23"/>
        <v>0</v>
      </c>
      <c r="O149" s="114" t="e">
        <f t="shared" si="24"/>
        <v>#DIV/0!</v>
      </c>
      <c r="P149" s="249">
        <f>'Input 2 - Inventory'!AG95</f>
        <v>0</v>
      </c>
      <c r="Q149" s="249" t="str">
        <f>'Input 1 - Schedule 1'!AX97</f>
        <v/>
      </c>
    </row>
    <row r="150" spans="1:17" x14ac:dyDescent="0.2">
      <c r="A150" s="314" t="str">
        <f t="shared" si="20"/>
        <v>Exclude</v>
      </c>
      <c r="B150" s="158">
        <f>'Input 2 - Inventory'!C96</f>
        <v>0</v>
      </c>
      <c r="C150" s="249">
        <f>'Input 2 - Inventory'!E96</f>
        <v>0</v>
      </c>
      <c r="D150" s="249" t="str">
        <f>IFERROR(VLOOKUP(E150,GCC.Param!$B$3:$E$50,4,FALSE),"")</f>
        <v/>
      </c>
      <c r="E150" s="159">
        <f>'Input 2 - Inventory'!F96</f>
        <v>0</v>
      </c>
      <c r="F150" s="204" t="str">
        <f t="shared" si="21"/>
        <v>Y</v>
      </c>
      <c r="G150" s="159">
        <f>'Input 1 - Schedule 1'!S98</f>
        <v>0</v>
      </c>
      <c r="H150" s="158">
        <f>'Input 2 - Inventory'!L96</f>
        <v>0</v>
      </c>
      <c r="I150" s="158">
        <f>'Input 2 - Inventory'!M96</f>
        <v>0</v>
      </c>
      <c r="J150" s="204">
        <f t="shared" si="22"/>
        <v>0</v>
      </c>
      <c r="K150" s="249">
        <f>'Input 2 - Inventory'!R96</f>
        <v>0</v>
      </c>
      <c r="L150" s="158">
        <f>'Input 2 - Inventory'!AA96</f>
        <v>0</v>
      </c>
      <c r="M150" s="249">
        <f>'Input 2 - Inventory'!AB96</f>
        <v>0</v>
      </c>
      <c r="N150" s="204">
        <f t="shared" si="23"/>
        <v>0</v>
      </c>
      <c r="O150" s="114" t="e">
        <f t="shared" si="24"/>
        <v>#DIV/0!</v>
      </c>
      <c r="P150" s="249">
        <f>'Input 2 - Inventory'!AG96</f>
        <v>0</v>
      </c>
      <c r="Q150" s="249" t="str">
        <f>'Input 1 - Schedule 1'!AX98</f>
        <v/>
      </c>
    </row>
    <row r="151" spans="1:17" x14ac:dyDescent="0.2">
      <c r="A151" s="314" t="str">
        <f t="shared" si="20"/>
        <v>Exclude</v>
      </c>
      <c r="B151" s="158">
        <f>'Input 2 - Inventory'!C97</f>
        <v>0</v>
      </c>
      <c r="C151" s="249">
        <f>'Input 2 - Inventory'!E97</f>
        <v>0</v>
      </c>
      <c r="D151" s="249" t="str">
        <f>IFERROR(VLOOKUP(E151,GCC.Param!$B$3:$E$50,4,FALSE),"")</f>
        <v/>
      </c>
      <c r="E151" s="159">
        <f>'Input 2 - Inventory'!F97</f>
        <v>0</v>
      </c>
      <c r="F151" s="204" t="str">
        <f t="shared" si="21"/>
        <v>Y</v>
      </c>
      <c r="G151" s="159">
        <f>'Input 1 - Schedule 1'!S99</f>
        <v>0</v>
      </c>
      <c r="H151" s="158">
        <f>'Input 2 - Inventory'!L97</f>
        <v>0</v>
      </c>
      <c r="I151" s="158">
        <f>'Input 2 - Inventory'!M97</f>
        <v>0</v>
      </c>
      <c r="J151" s="204">
        <f t="shared" si="22"/>
        <v>0</v>
      </c>
      <c r="K151" s="249">
        <f>'Input 2 - Inventory'!R97</f>
        <v>0</v>
      </c>
      <c r="L151" s="158">
        <f>'Input 2 - Inventory'!AA97</f>
        <v>0</v>
      </c>
      <c r="M151" s="249">
        <f>'Input 2 - Inventory'!AB97</f>
        <v>0</v>
      </c>
      <c r="N151" s="204">
        <f t="shared" si="23"/>
        <v>0</v>
      </c>
      <c r="O151" s="114" t="e">
        <f t="shared" si="24"/>
        <v>#DIV/0!</v>
      </c>
      <c r="P151" s="249">
        <f>'Input 2 - Inventory'!AG97</f>
        <v>0</v>
      </c>
      <c r="Q151" s="249" t="str">
        <f>'Input 1 - Schedule 1'!AX99</f>
        <v/>
      </c>
    </row>
    <row r="152" spans="1:17" x14ac:dyDescent="0.2">
      <c r="A152" s="314" t="str">
        <f t="shared" si="20"/>
        <v>Exclude</v>
      </c>
      <c r="B152" s="158">
        <f>'Input 2 - Inventory'!C98</f>
        <v>0</v>
      </c>
      <c r="C152" s="249">
        <f>'Input 2 - Inventory'!E98</f>
        <v>0</v>
      </c>
      <c r="D152" s="249" t="str">
        <f>IFERROR(VLOOKUP(E152,GCC.Param!$B$3:$E$50,4,FALSE),"")</f>
        <v/>
      </c>
      <c r="E152" s="159">
        <f>'Input 2 - Inventory'!F98</f>
        <v>0</v>
      </c>
      <c r="F152" s="204" t="str">
        <f t="shared" si="21"/>
        <v>Y</v>
      </c>
      <c r="G152" s="159">
        <f>'Input 1 - Schedule 1'!S100</f>
        <v>0</v>
      </c>
      <c r="H152" s="158">
        <f>'Input 2 - Inventory'!L98</f>
        <v>0</v>
      </c>
      <c r="I152" s="158">
        <f>'Input 2 - Inventory'!M98</f>
        <v>0</v>
      </c>
      <c r="J152" s="204">
        <f t="shared" si="22"/>
        <v>0</v>
      </c>
      <c r="K152" s="249">
        <f>'Input 2 - Inventory'!R98</f>
        <v>0</v>
      </c>
      <c r="L152" s="158">
        <f>'Input 2 - Inventory'!AA98</f>
        <v>0</v>
      </c>
      <c r="M152" s="249">
        <f>'Input 2 - Inventory'!AB98</f>
        <v>0</v>
      </c>
      <c r="N152" s="204">
        <f t="shared" si="23"/>
        <v>0</v>
      </c>
      <c r="O152" s="114" t="e">
        <f t="shared" si="24"/>
        <v>#DIV/0!</v>
      </c>
      <c r="P152" s="249">
        <f>'Input 2 - Inventory'!AG98</f>
        <v>0</v>
      </c>
      <c r="Q152" s="249" t="str">
        <f>'Input 1 - Schedule 1'!AX100</f>
        <v/>
      </c>
    </row>
    <row r="153" spans="1:17" x14ac:dyDescent="0.2">
      <c r="A153" s="314" t="str">
        <f t="shared" si="20"/>
        <v>Exclude</v>
      </c>
      <c r="B153" s="158">
        <f>'Input 2 - Inventory'!C99</f>
        <v>0</v>
      </c>
      <c r="C153" s="249">
        <f>'Input 2 - Inventory'!E99</f>
        <v>0</v>
      </c>
      <c r="D153" s="249" t="str">
        <f>IFERROR(VLOOKUP(E153,GCC.Param!$B$3:$E$50,4,FALSE),"")</f>
        <v/>
      </c>
      <c r="E153" s="159">
        <f>'Input 2 - Inventory'!F99</f>
        <v>0</v>
      </c>
      <c r="F153" s="204" t="str">
        <f t="shared" si="21"/>
        <v>Y</v>
      </c>
      <c r="G153" s="159">
        <f>'Input 1 - Schedule 1'!S101</f>
        <v>0</v>
      </c>
      <c r="H153" s="158">
        <f>'Input 2 - Inventory'!L99</f>
        <v>0</v>
      </c>
      <c r="I153" s="158">
        <f>'Input 2 - Inventory'!M99</f>
        <v>0</v>
      </c>
      <c r="J153" s="204">
        <f t="shared" si="22"/>
        <v>0</v>
      </c>
      <c r="K153" s="249">
        <f>'Input 2 - Inventory'!R99</f>
        <v>0</v>
      </c>
      <c r="L153" s="158">
        <f>'Input 2 - Inventory'!AA99</f>
        <v>0</v>
      </c>
      <c r="M153" s="249">
        <f>'Input 2 - Inventory'!AB99</f>
        <v>0</v>
      </c>
      <c r="N153" s="204">
        <f t="shared" si="23"/>
        <v>0</v>
      </c>
      <c r="O153" s="114" t="e">
        <f t="shared" si="24"/>
        <v>#DIV/0!</v>
      </c>
      <c r="P153" s="249">
        <f>'Input 2 - Inventory'!AG99</f>
        <v>0</v>
      </c>
      <c r="Q153" s="249" t="str">
        <f>'Input 1 - Schedule 1'!AX101</f>
        <v/>
      </c>
    </row>
    <row r="154" spans="1:17" x14ac:dyDescent="0.2">
      <c r="A154" s="314" t="str">
        <f t="shared" si="20"/>
        <v>Exclude</v>
      </c>
      <c r="B154" s="158">
        <f>'Input 2 - Inventory'!C100</f>
        <v>0</v>
      </c>
      <c r="C154" s="249">
        <f>'Input 2 - Inventory'!E100</f>
        <v>0</v>
      </c>
      <c r="D154" s="249" t="str">
        <f>IFERROR(VLOOKUP(E154,GCC.Param!$B$3:$E$50,4,FALSE),"")</f>
        <v/>
      </c>
      <c r="E154" s="159">
        <f>'Input 2 - Inventory'!F100</f>
        <v>0</v>
      </c>
      <c r="F154" s="204" t="str">
        <f t="shared" si="21"/>
        <v>Y</v>
      </c>
      <c r="G154" s="159">
        <f>'Input 1 - Schedule 1'!S102</f>
        <v>0</v>
      </c>
      <c r="H154" s="158">
        <f>'Input 2 - Inventory'!L100</f>
        <v>0</v>
      </c>
      <c r="I154" s="158">
        <f>'Input 2 - Inventory'!M100</f>
        <v>0</v>
      </c>
      <c r="J154" s="204">
        <f t="shared" si="22"/>
        <v>0</v>
      </c>
      <c r="K154" s="249">
        <f>'Input 2 - Inventory'!R100</f>
        <v>0</v>
      </c>
      <c r="L154" s="158">
        <f>'Input 2 - Inventory'!AA100</f>
        <v>0</v>
      </c>
      <c r="M154" s="249">
        <f>'Input 2 - Inventory'!AB100</f>
        <v>0</v>
      </c>
      <c r="N154" s="204">
        <f t="shared" si="23"/>
        <v>0</v>
      </c>
      <c r="O154" s="114" t="e">
        <f t="shared" si="24"/>
        <v>#DIV/0!</v>
      </c>
      <c r="P154" s="249">
        <f>'Input 2 - Inventory'!AG100</f>
        <v>0</v>
      </c>
      <c r="Q154" s="249" t="str">
        <f>'Input 1 - Schedule 1'!AX102</f>
        <v/>
      </c>
    </row>
    <row r="155" spans="1:17" x14ac:dyDescent="0.2">
      <c r="A155" s="314" t="str">
        <f t="shared" si="20"/>
        <v>Exclude</v>
      </c>
      <c r="B155" s="158">
        <f>'Input 2 - Inventory'!C101</f>
        <v>0</v>
      </c>
      <c r="C155" s="249">
        <f>'Input 2 - Inventory'!E101</f>
        <v>0</v>
      </c>
      <c r="D155" s="249" t="str">
        <f>IFERROR(VLOOKUP(E155,GCC.Param!$B$3:$E$50,4,FALSE),"")</f>
        <v/>
      </c>
      <c r="E155" s="159">
        <f>'Input 2 - Inventory'!F101</f>
        <v>0</v>
      </c>
      <c r="F155" s="204" t="str">
        <f t="shared" si="21"/>
        <v>Y</v>
      </c>
      <c r="G155" s="159">
        <f>'Input 1 - Schedule 1'!S103</f>
        <v>0</v>
      </c>
      <c r="H155" s="158">
        <f>'Input 2 - Inventory'!L101</f>
        <v>0</v>
      </c>
      <c r="I155" s="158">
        <f>'Input 2 - Inventory'!M101</f>
        <v>0</v>
      </c>
      <c r="J155" s="204">
        <f t="shared" si="22"/>
        <v>0</v>
      </c>
      <c r="K155" s="249">
        <f>'Input 2 - Inventory'!R101</f>
        <v>0</v>
      </c>
      <c r="L155" s="158">
        <f>'Input 2 - Inventory'!AA101</f>
        <v>0</v>
      </c>
      <c r="M155" s="249">
        <f>'Input 2 - Inventory'!AB101</f>
        <v>0</v>
      </c>
      <c r="N155" s="204">
        <f t="shared" si="23"/>
        <v>0</v>
      </c>
      <c r="O155" s="114" t="e">
        <f t="shared" si="24"/>
        <v>#DIV/0!</v>
      </c>
      <c r="P155" s="249">
        <f>'Input 2 - Inventory'!AG101</f>
        <v>0</v>
      </c>
      <c r="Q155" s="249" t="str">
        <f>'Input 1 - Schedule 1'!AX103</f>
        <v/>
      </c>
    </row>
    <row r="156" spans="1:17" x14ac:dyDescent="0.2">
      <c r="A156" s="314" t="str">
        <f t="shared" si="20"/>
        <v>Exclude</v>
      </c>
      <c r="B156" s="158">
        <f>'Input 2 - Inventory'!C102</f>
        <v>0</v>
      </c>
      <c r="C156" s="249">
        <f>'Input 2 - Inventory'!E102</f>
        <v>0</v>
      </c>
      <c r="D156" s="249" t="str">
        <f>IFERROR(VLOOKUP(E156,GCC.Param!$B$3:$E$50,4,FALSE),"")</f>
        <v/>
      </c>
      <c r="E156" s="159">
        <f>'Input 2 - Inventory'!F102</f>
        <v>0</v>
      </c>
      <c r="F156" s="204" t="str">
        <f t="shared" si="21"/>
        <v>Y</v>
      </c>
      <c r="G156" s="159">
        <f>'Input 1 - Schedule 1'!S104</f>
        <v>0</v>
      </c>
      <c r="H156" s="158">
        <f>'Input 2 - Inventory'!L102</f>
        <v>0</v>
      </c>
      <c r="I156" s="158">
        <f>'Input 2 - Inventory'!M102</f>
        <v>0</v>
      </c>
      <c r="J156" s="204">
        <f t="shared" si="22"/>
        <v>0</v>
      </c>
      <c r="K156" s="249">
        <f>'Input 2 - Inventory'!R102</f>
        <v>0</v>
      </c>
      <c r="L156" s="158">
        <f>'Input 2 - Inventory'!AA102</f>
        <v>0</v>
      </c>
      <c r="M156" s="249">
        <f>'Input 2 - Inventory'!AB102</f>
        <v>0</v>
      </c>
      <c r="N156" s="204">
        <f t="shared" si="23"/>
        <v>0</v>
      </c>
      <c r="O156" s="114" t="e">
        <f t="shared" si="24"/>
        <v>#DIV/0!</v>
      </c>
      <c r="P156" s="249">
        <f>'Input 2 - Inventory'!AG102</f>
        <v>0</v>
      </c>
      <c r="Q156" s="249" t="str">
        <f>'Input 1 - Schedule 1'!AX104</f>
        <v/>
      </c>
    </row>
    <row r="157" spans="1:17" x14ac:dyDescent="0.2">
      <c r="A157" s="314" t="str">
        <f t="shared" si="20"/>
        <v>Exclude</v>
      </c>
      <c r="B157" s="158">
        <f>'Input 2 - Inventory'!C103</f>
        <v>0</v>
      </c>
      <c r="C157" s="249">
        <f>'Input 2 - Inventory'!E103</f>
        <v>0</v>
      </c>
      <c r="D157" s="249" t="str">
        <f>IFERROR(VLOOKUP(E157,GCC.Param!$B$3:$E$50,4,FALSE),"")</f>
        <v/>
      </c>
      <c r="E157" s="159">
        <f>'Input 2 - Inventory'!F103</f>
        <v>0</v>
      </c>
      <c r="F157" s="204" t="str">
        <f t="shared" si="21"/>
        <v>Y</v>
      </c>
      <c r="G157" s="159">
        <f>'Input 1 - Schedule 1'!S105</f>
        <v>0</v>
      </c>
      <c r="H157" s="158">
        <f>'Input 2 - Inventory'!L103</f>
        <v>0</v>
      </c>
      <c r="I157" s="158">
        <f>'Input 2 - Inventory'!M103</f>
        <v>0</v>
      </c>
      <c r="J157" s="204">
        <f t="shared" si="22"/>
        <v>0</v>
      </c>
      <c r="K157" s="249">
        <f>'Input 2 - Inventory'!R103</f>
        <v>0</v>
      </c>
      <c r="L157" s="158">
        <f>'Input 2 - Inventory'!AA103</f>
        <v>0</v>
      </c>
      <c r="M157" s="249">
        <f>'Input 2 - Inventory'!AB103</f>
        <v>0</v>
      </c>
      <c r="N157" s="204">
        <f t="shared" si="23"/>
        <v>0</v>
      </c>
      <c r="O157" s="114" t="e">
        <f t="shared" si="24"/>
        <v>#DIV/0!</v>
      </c>
      <c r="P157" s="249">
        <f>'Input 2 - Inventory'!AG103</f>
        <v>0</v>
      </c>
      <c r="Q157" s="249" t="str">
        <f>'Input 1 - Schedule 1'!AX105</f>
        <v/>
      </c>
    </row>
    <row r="158" spans="1:17" x14ac:dyDescent="0.2">
      <c r="A158" s="314" t="str">
        <f t="shared" si="20"/>
        <v>Exclude</v>
      </c>
      <c r="B158" s="158">
        <f>'Input 2 - Inventory'!C104</f>
        <v>0</v>
      </c>
      <c r="C158" s="249">
        <f>'Input 2 - Inventory'!E104</f>
        <v>0</v>
      </c>
      <c r="D158" s="249" t="str">
        <f>IFERROR(VLOOKUP(E158,GCC.Param!$B$3:$E$50,4,FALSE),"")</f>
        <v/>
      </c>
      <c r="E158" s="159">
        <f>'Input 2 - Inventory'!F104</f>
        <v>0</v>
      </c>
      <c r="F158" s="204" t="str">
        <f t="shared" si="21"/>
        <v>Y</v>
      </c>
      <c r="G158" s="159">
        <f>'Input 1 - Schedule 1'!S106</f>
        <v>0</v>
      </c>
      <c r="H158" s="158">
        <f>'Input 2 - Inventory'!L104</f>
        <v>0</v>
      </c>
      <c r="I158" s="158">
        <f>'Input 2 - Inventory'!M104</f>
        <v>0</v>
      </c>
      <c r="J158" s="204">
        <f t="shared" si="22"/>
        <v>0</v>
      </c>
      <c r="K158" s="249">
        <f>'Input 2 - Inventory'!R104</f>
        <v>0</v>
      </c>
      <c r="L158" s="158">
        <f>'Input 2 - Inventory'!AA104</f>
        <v>0</v>
      </c>
      <c r="M158" s="249">
        <f>'Input 2 - Inventory'!AB104</f>
        <v>0</v>
      </c>
      <c r="N158" s="204">
        <f t="shared" si="23"/>
        <v>0</v>
      </c>
      <c r="O158" s="114" t="e">
        <f t="shared" si="24"/>
        <v>#DIV/0!</v>
      </c>
      <c r="P158" s="249">
        <f>'Input 2 - Inventory'!AG104</f>
        <v>0</v>
      </c>
      <c r="Q158" s="249" t="str">
        <f>'Input 1 - Schedule 1'!AX106</f>
        <v/>
      </c>
    </row>
    <row r="159" spans="1:17" x14ac:dyDescent="0.2">
      <c r="A159" s="314" t="str">
        <f t="shared" si="20"/>
        <v>Exclude</v>
      </c>
      <c r="B159" s="158">
        <f>'Input 2 - Inventory'!C105</f>
        <v>0</v>
      </c>
      <c r="C159" s="249">
        <f>'Input 2 - Inventory'!E105</f>
        <v>0</v>
      </c>
      <c r="D159" s="249" t="str">
        <f>IFERROR(VLOOKUP(E159,GCC.Param!$B$3:$E$50,4,FALSE),"")</f>
        <v/>
      </c>
      <c r="E159" s="159">
        <f>'Input 2 - Inventory'!F105</f>
        <v>0</v>
      </c>
      <c r="F159" s="204" t="str">
        <f t="shared" si="21"/>
        <v>Y</v>
      </c>
      <c r="G159" s="159">
        <f>'Input 1 - Schedule 1'!S107</f>
        <v>0</v>
      </c>
      <c r="H159" s="158">
        <f>'Input 2 - Inventory'!L105</f>
        <v>0</v>
      </c>
      <c r="I159" s="158">
        <f>'Input 2 - Inventory'!M105</f>
        <v>0</v>
      </c>
      <c r="J159" s="204">
        <f t="shared" si="22"/>
        <v>0</v>
      </c>
      <c r="K159" s="249">
        <f>'Input 2 - Inventory'!R105</f>
        <v>0</v>
      </c>
      <c r="L159" s="158">
        <f>'Input 2 - Inventory'!AA105</f>
        <v>0</v>
      </c>
      <c r="M159" s="249">
        <f>'Input 2 - Inventory'!AB105</f>
        <v>0</v>
      </c>
      <c r="N159" s="204">
        <f t="shared" si="23"/>
        <v>0</v>
      </c>
      <c r="O159" s="114" t="e">
        <f t="shared" si="24"/>
        <v>#DIV/0!</v>
      </c>
      <c r="P159" s="249">
        <f>'Input 2 - Inventory'!AG105</f>
        <v>0</v>
      </c>
      <c r="Q159" s="249" t="str">
        <f>'Input 1 - Schedule 1'!AX107</f>
        <v/>
      </c>
    </row>
    <row r="160" spans="1:17" x14ac:dyDescent="0.2">
      <c r="A160" s="314" t="str">
        <f t="shared" si="20"/>
        <v>Exclude</v>
      </c>
      <c r="B160" s="158">
        <f>'Input 2 - Inventory'!C106</f>
        <v>0</v>
      </c>
      <c r="C160" s="249">
        <f>'Input 2 - Inventory'!E106</f>
        <v>0</v>
      </c>
      <c r="D160" s="249" t="str">
        <f>IFERROR(VLOOKUP(E160,GCC.Param!$B$3:$E$50,4,FALSE),"")</f>
        <v/>
      </c>
      <c r="E160" s="159">
        <f>'Input 2 - Inventory'!F106</f>
        <v>0</v>
      </c>
      <c r="F160" s="204" t="str">
        <f t="shared" si="21"/>
        <v>Y</v>
      </c>
      <c r="G160" s="159">
        <f>'Input 1 - Schedule 1'!S108</f>
        <v>0</v>
      </c>
      <c r="H160" s="158">
        <f>'Input 2 - Inventory'!L106</f>
        <v>0</v>
      </c>
      <c r="I160" s="158">
        <f>'Input 2 - Inventory'!M106</f>
        <v>0</v>
      </c>
      <c r="J160" s="204">
        <f t="shared" si="22"/>
        <v>0</v>
      </c>
      <c r="K160" s="249">
        <f>'Input 2 - Inventory'!R106</f>
        <v>0</v>
      </c>
      <c r="L160" s="158">
        <f>'Input 2 - Inventory'!AA106</f>
        <v>0</v>
      </c>
      <c r="M160" s="249">
        <f>'Input 2 - Inventory'!AB106</f>
        <v>0</v>
      </c>
      <c r="N160" s="204">
        <f t="shared" si="23"/>
        <v>0</v>
      </c>
      <c r="O160" s="114" t="e">
        <f t="shared" si="24"/>
        <v>#DIV/0!</v>
      </c>
      <c r="P160" s="249">
        <f>'Input 2 - Inventory'!AG106</f>
        <v>0</v>
      </c>
      <c r="Q160" s="249" t="str">
        <f>'Input 1 - Schedule 1'!AX108</f>
        <v/>
      </c>
    </row>
    <row r="161" spans="1:17" x14ac:dyDescent="0.2">
      <c r="A161" s="314" t="str">
        <f t="shared" si="20"/>
        <v>Exclude</v>
      </c>
      <c r="B161" s="158">
        <f>'Input 2 - Inventory'!C107</f>
        <v>0</v>
      </c>
      <c r="C161" s="249">
        <f>'Input 2 - Inventory'!E107</f>
        <v>0</v>
      </c>
      <c r="D161" s="249" t="str">
        <f>IFERROR(VLOOKUP(E161,GCC.Param!$B$3:$E$50,4,FALSE),"")</f>
        <v/>
      </c>
      <c r="E161" s="159">
        <f>'Input 2 - Inventory'!F107</f>
        <v>0</v>
      </c>
      <c r="F161" s="204" t="str">
        <f t="shared" si="21"/>
        <v>Y</v>
      </c>
      <c r="G161" s="159">
        <f>'Input 1 - Schedule 1'!S109</f>
        <v>0</v>
      </c>
      <c r="H161" s="158">
        <f>'Input 2 - Inventory'!L107</f>
        <v>0</v>
      </c>
      <c r="I161" s="158">
        <f>'Input 2 - Inventory'!M107</f>
        <v>0</v>
      </c>
      <c r="J161" s="204">
        <f t="shared" si="22"/>
        <v>0</v>
      </c>
      <c r="K161" s="249">
        <f>'Input 2 - Inventory'!R107</f>
        <v>0</v>
      </c>
      <c r="L161" s="158">
        <f>'Input 2 - Inventory'!AA107</f>
        <v>0</v>
      </c>
      <c r="M161" s="249">
        <f>'Input 2 - Inventory'!AB107</f>
        <v>0</v>
      </c>
      <c r="N161" s="204">
        <f t="shared" si="23"/>
        <v>0</v>
      </c>
      <c r="O161" s="114" t="e">
        <f t="shared" si="24"/>
        <v>#DIV/0!</v>
      </c>
      <c r="P161" s="249">
        <f>'Input 2 - Inventory'!AG107</f>
        <v>0</v>
      </c>
      <c r="Q161" s="249" t="str">
        <f>'Input 1 - Schedule 1'!AX109</f>
        <v/>
      </c>
    </row>
    <row r="162" spans="1:17" x14ac:dyDescent="0.2">
      <c r="A162" s="314" t="str">
        <f t="shared" si="20"/>
        <v>Exclude</v>
      </c>
      <c r="B162" s="158">
        <f>'Input 2 - Inventory'!C108</f>
        <v>0</v>
      </c>
      <c r="C162" s="249">
        <f>'Input 2 - Inventory'!E108</f>
        <v>0</v>
      </c>
      <c r="D162" s="249" t="str">
        <f>IFERROR(VLOOKUP(E162,GCC.Param!$B$3:$E$50,4,FALSE),"")</f>
        <v/>
      </c>
      <c r="E162" s="159">
        <f>'Input 2 - Inventory'!F108</f>
        <v>0</v>
      </c>
      <c r="F162" s="204" t="str">
        <f t="shared" si="21"/>
        <v>Y</v>
      </c>
      <c r="G162" s="159">
        <f>'Input 1 - Schedule 1'!S110</f>
        <v>0</v>
      </c>
      <c r="H162" s="158">
        <f>'Input 2 - Inventory'!L108</f>
        <v>0</v>
      </c>
      <c r="I162" s="158">
        <f>'Input 2 - Inventory'!M108</f>
        <v>0</v>
      </c>
      <c r="J162" s="204">
        <f t="shared" si="22"/>
        <v>0</v>
      </c>
      <c r="K162" s="249">
        <f>'Input 2 - Inventory'!R108</f>
        <v>0</v>
      </c>
      <c r="L162" s="158">
        <f>'Input 2 - Inventory'!AA108</f>
        <v>0</v>
      </c>
      <c r="M162" s="249">
        <f>'Input 2 - Inventory'!AB108</f>
        <v>0</v>
      </c>
      <c r="N162" s="204">
        <f t="shared" si="23"/>
        <v>0</v>
      </c>
      <c r="O162" s="114" t="e">
        <f t="shared" si="24"/>
        <v>#DIV/0!</v>
      </c>
      <c r="P162" s="249">
        <f>'Input 2 - Inventory'!AG108</f>
        <v>0</v>
      </c>
      <c r="Q162" s="249" t="str">
        <f>'Input 1 - Schedule 1'!AX110</f>
        <v/>
      </c>
    </row>
    <row r="163" spans="1:17" x14ac:dyDescent="0.2">
      <c r="A163" s="314" t="str">
        <f t="shared" si="20"/>
        <v>Exclude</v>
      </c>
      <c r="B163" s="158">
        <f>'Input 2 - Inventory'!C109</f>
        <v>0</v>
      </c>
      <c r="C163" s="249">
        <f>'Input 2 - Inventory'!E109</f>
        <v>0</v>
      </c>
      <c r="D163" s="249" t="str">
        <f>IFERROR(VLOOKUP(E163,GCC.Param!$B$3:$E$50,4,FALSE),"")</f>
        <v/>
      </c>
      <c r="E163" s="159">
        <f>'Input 2 - Inventory'!F109</f>
        <v>0</v>
      </c>
      <c r="F163" s="204" t="str">
        <f t="shared" si="21"/>
        <v>Y</v>
      </c>
      <c r="G163" s="159">
        <f>'Input 1 - Schedule 1'!S111</f>
        <v>0</v>
      </c>
      <c r="H163" s="158">
        <f>'Input 2 - Inventory'!L109</f>
        <v>0</v>
      </c>
      <c r="I163" s="158">
        <f>'Input 2 - Inventory'!M109</f>
        <v>0</v>
      </c>
      <c r="J163" s="204">
        <f t="shared" si="22"/>
        <v>0</v>
      </c>
      <c r="K163" s="249">
        <f>'Input 2 - Inventory'!R109</f>
        <v>0</v>
      </c>
      <c r="L163" s="158">
        <f>'Input 2 - Inventory'!AA109</f>
        <v>0</v>
      </c>
      <c r="M163" s="249">
        <f>'Input 2 - Inventory'!AB109</f>
        <v>0</v>
      </c>
      <c r="N163" s="204">
        <f t="shared" si="23"/>
        <v>0</v>
      </c>
      <c r="O163" s="114" t="e">
        <f t="shared" si="24"/>
        <v>#DIV/0!</v>
      </c>
      <c r="P163" s="249">
        <f>'Input 2 - Inventory'!AG109</f>
        <v>0</v>
      </c>
      <c r="Q163" s="249" t="str">
        <f>'Input 1 - Schedule 1'!AX111</f>
        <v/>
      </c>
    </row>
    <row r="164" spans="1:17" x14ac:dyDescent="0.2">
      <c r="A164" s="314" t="str">
        <f t="shared" si="20"/>
        <v>Exclude</v>
      </c>
      <c r="B164" s="158">
        <f>'Input 2 - Inventory'!C110</f>
        <v>0</v>
      </c>
      <c r="C164" s="249">
        <f>'Input 2 - Inventory'!E110</f>
        <v>0</v>
      </c>
      <c r="D164" s="249" t="str">
        <f>IFERROR(VLOOKUP(E164,GCC.Param!$B$3:$E$50,4,FALSE),"")</f>
        <v/>
      </c>
      <c r="E164" s="159">
        <f>'Input 2 - Inventory'!F110</f>
        <v>0</v>
      </c>
      <c r="F164" s="204" t="str">
        <f t="shared" si="21"/>
        <v>Y</v>
      </c>
      <c r="G164" s="159">
        <f>'Input 1 - Schedule 1'!S112</f>
        <v>0</v>
      </c>
      <c r="H164" s="158">
        <f>'Input 2 - Inventory'!L110</f>
        <v>0</v>
      </c>
      <c r="I164" s="158">
        <f>'Input 2 - Inventory'!M110</f>
        <v>0</v>
      </c>
      <c r="J164" s="204">
        <f t="shared" si="22"/>
        <v>0</v>
      </c>
      <c r="K164" s="249">
        <f>'Input 2 - Inventory'!R110</f>
        <v>0</v>
      </c>
      <c r="L164" s="158">
        <f>'Input 2 - Inventory'!AA110</f>
        <v>0</v>
      </c>
      <c r="M164" s="249">
        <f>'Input 2 - Inventory'!AB110</f>
        <v>0</v>
      </c>
      <c r="N164" s="204">
        <f t="shared" si="23"/>
        <v>0</v>
      </c>
      <c r="O164" s="114" t="e">
        <f t="shared" si="24"/>
        <v>#DIV/0!</v>
      </c>
      <c r="P164" s="249">
        <f>'Input 2 - Inventory'!AG110</f>
        <v>0</v>
      </c>
      <c r="Q164" s="249" t="str">
        <f>'Input 1 - Schedule 1'!AX112</f>
        <v/>
      </c>
    </row>
    <row r="165" spans="1:17" x14ac:dyDescent="0.2">
      <c r="A165" s="314" t="str">
        <f t="shared" si="20"/>
        <v>Exclude</v>
      </c>
      <c r="B165" s="158">
        <f>'Input 2 - Inventory'!C111</f>
        <v>0</v>
      </c>
      <c r="C165" s="249">
        <f>'Input 2 - Inventory'!E111</f>
        <v>0</v>
      </c>
      <c r="D165" s="249" t="str">
        <f>IFERROR(VLOOKUP(E165,GCC.Param!$B$3:$E$50,4,FALSE),"")</f>
        <v/>
      </c>
      <c r="E165" s="159">
        <f>'Input 2 - Inventory'!F111</f>
        <v>0</v>
      </c>
      <c r="F165" s="204" t="str">
        <f t="shared" si="21"/>
        <v>Y</v>
      </c>
      <c r="G165" s="159">
        <f>'Input 1 - Schedule 1'!S113</f>
        <v>0</v>
      </c>
      <c r="H165" s="158">
        <f>'Input 2 - Inventory'!L111</f>
        <v>0</v>
      </c>
      <c r="I165" s="158">
        <f>'Input 2 - Inventory'!M111</f>
        <v>0</v>
      </c>
      <c r="J165" s="204">
        <f t="shared" si="22"/>
        <v>0</v>
      </c>
      <c r="K165" s="249">
        <f>'Input 2 - Inventory'!R111</f>
        <v>0</v>
      </c>
      <c r="L165" s="158">
        <f>'Input 2 - Inventory'!AA111</f>
        <v>0</v>
      </c>
      <c r="M165" s="249">
        <f>'Input 2 - Inventory'!AB111</f>
        <v>0</v>
      </c>
      <c r="N165" s="204">
        <f t="shared" si="23"/>
        <v>0</v>
      </c>
      <c r="O165" s="114" t="e">
        <f t="shared" si="24"/>
        <v>#DIV/0!</v>
      </c>
      <c r="P165" s="249">
        <f>'Input 2 - Inventory'!AG111</f>
        <v>0</v>
      </c>
      <c r="Q165" s="249" t="str">
        <f>'Input 1 - Schedule 1'!AX113</f>
        <v/>
      </c>
    </row>
    <row r="166" spans="1:17" x14ac:dyDescent="0.2">
      <c r="A166" s="314" t="str">
        <f t="shared" si="20"/>
        <v>Exclude</v>
      </c>
      <c r="B166" s="158">
        <f>'Input 2 - Inventory'!C112</f>
        <v>0</v>
      </c>
      <c r="C166" s="249">
        <f>'Input 2 - Inventory'!E112</f>
        <v>0</v>
      </c>
      <c r="D166" s="249" t="str">
        <f>IFERROR(VLOOKUP(E166,GCC.Param!$B$3:$E$50,4,FALSE),"")</f>
        <v/>
      </c>
      <c r="E166" s="159">
        <f>'Input 2 - Inventory'!F112</f>
        <v>0</v>
      </c>
      <c r="F166" s="204" t="str">
        <f t="shared" si="21"/>
        <v>Y</v>
      </c>
      <c r="G166" s="159">
        <f>'Input 1 - Schedule 1'!S114</f>
        <v>0</v>
      </c>
      <c r="H166" s="158">
        <f>'Input 2 - Inventory'!L112</f>
        <v>0</v>
      </c>
      <c r="I166" s="158">
        <f>'Input 2 - Inventory'!M112</f>
        <v>0</v>
      </c>
      <c r="J166" s="204">
        <f t="shared" si="22"/>
        <v>0</v>
      </c>
      <c r="K166" s="249">
        <f>'Input 2 - Inventory'!R112</f>
        <v>0</v>
      </c>
      <c r="L166" s="158">
        <f>'Input 2 - Inventory'!AA112</f>
        <v>0</v>
      </c>
      <c r="M166" s="249">
        <f>'Input 2 - Inventory'!AB112</f>
        <v>0</v>
      </c>
      <c r="N166" s="204">
        <f t="shared" si="23"/>
        <v>0</v>
      </c>
      <c r="O166" s="114" t="e">
        <f t="shared" si="24"/>
        <v>#DIV/0!</v>
      </c>
      <c r="P166" s="249">
        <f>'Input 2 - Inventory'!AG112</f>
        <v>0</v>
      </c>
      <c r="Q166" s="249" t="str">
        <f>'Input 1 - Schedule 1'!AX114</f>
        <v/>
      </c>
    </row>
    <row r="167" spans="1:17" x14ac:dyDescent="0.2">
      <c r="A167" s="314" t="str">
        <f t="shared" si="20"/>
        <v>Exclude</v>
      </c>
      <c r="B167" s="158">
        <f>'Input 2 - Inventory'!C113</f>
        <v>0</v>
      </c>
      <c r="C167" s="249">
        <f>'Input 2 - Inventory'!E113</f>
        <v>0</v>
      </c>
      <c r="D167" s="249" t="str">
        <f>IFERROR(VLOOKUP(E167,GCC.Param!$B$3:$E$50,4,FALSE),"")</f>
        <v/>
      </c>
      <c r="E167" s="159">
        <f>'Input 2 - Inventory'!F113</f>
        <v>0</v>
      </c>
      <c r="F167" s="204" t="str">
        <f t="shared" si="21"/>
        <v>Y</v>
      </c>
      <c r="G167" s="159">
        <f>'Input 1 - Schedule 1'!S115</f>
        <v>0</v>
      </c>
      <c r="H167" s="158">
        <f>'Input 2 - Inventory'!L113</f>
        <v>0</v>
      </c>
      <c r="I167" s="158">
        <f>'Input 2 - Inventory'!M113</f>
        <v>0</v>
      </c>
      <c r="J167" s="204">
        <f t="shared" si="22"/>
        <v>0</v>
      </c>
      <c r="K167" s="249">
        <f>'Input 2 - Inventory'!R113</f>
        <v>0</v>
      </c>
      <c r="L167" s="158">
        <f>'Input 2 - Inventory'!AA113</f>
        <v>0</v>
      </c>
      <c r="M167" s="249">
        <f>'Input 2 - Inventory'!AB113</f>
        <v>0</v>
      </c>
      <c r="N167" s="204">
        <f t="shared" si="23"/>
        <v>0</v>
      </c>
      <c r="O167" s="114" t="e">
        <f t="shared" si="24"/>
        <v>#DIV/0!</v>
      </c>
      <c r="P167" s="249">
        <f>'Input 2 - Inventory'!AG113</f>
        <v>0</v>
      </c>
      <c r="Q167" s="249" t="str">
        <f>'Input 1 - Schedule 1'!AX115</f>
        <v/>
      </c>
    </row>
    <row r="168" spans="1:17" x14ac:dyDescent="0.2">
      <c r="A168" s="314" t="str">
        <f t="shared" si="20"/>
        <v>Exclude</v>
      </c>
      <c r="B168" s="158">
        <f>'Input 2 - Inventory'!C114</f>
        <v>0</v>
      </c>
      <c r="C168" s="249">
        <f>'Input 2 - Inventory'!E114</f>
        <v>0</v>
      </c>
      <c r="D168" s="249" t="str">
        <f>IFERROR(VLOOKUP(E168,GCC.Param!$B$3:$E$50,4,FALSE),"")</f>
        <v/>
      </c>
      <c r="E168" s="159">
        <f>'Input 2 - Inventory'!F114</f>
        <v>0</v>
      </c>
      <c r="F168" s="204" t="str">
        <f t="shared" si="21"/>
        <v>Y</v>
      </c>
      <c r="G168" s="159">
        <f>'Input 1 - Schedule 1'!S116</f>
        <v>0</v>
      </c>
      <c r="H168" s="158">
        <f>'Input 2 - Inventory'!L114</f>
        <v>0</v>
      </c>
      <c r="I168" s="158">
        <f>'Input 2 - Inventory'!M114</f>
        <v>0</v>
      </c>
      <c r="J168" s="204">
        <f t="shared" si="22"/>
        <v>0</v>
      </c>
      <c r="K168" s="249">
        <f>'Input 2 - Inventory'!R114</f>
        <v>0</v>
      </c>
      <c r="L168" s="158">
        <f>'Input 2 - Inventory'!AA114</f>
        <v>0</v>
      </c>
      <c r="M168" s="249">
        <f>'Input 2 - Inventory'!AB114</f>
        <v>0</v>
      </c>
      <c r="N168" s="204">
        <f t="shared" si="23"/>
        <v>0</v>
      </c>
      <c r="O168" s="114" t="e">
        <f t="shared" si="24"/>
        <v>#DIV/0!</v>
      </c>
      <c r="P168" s="249">
        <f>'Input 2 - Inventory'!AG114</f>
        <v>0</v>
      </c>
      <c r="Q168" s="249" t="str">
        <f>'Input 1 - Schedule 1'!AX116</f>
        <v/>
      </c>
    </row>
    <row r="169" spans="1:17" x14ac:dyDescent="0.2">
      <c r="A169" s="314" t="str">
        <f t="shared" si="20"/>
        <v>Exclude</v>
      </c>
      <c r="B169" s="158">
        <f>'Input 2 - Inventory'!C115</f>
        <v>0</v>
      </c>
      <c r="C169" s="249">
        <f>'Input 2 - Inventory'!E115</f>
        <v>0</v>
      </c>
      <c r="D169" s="249" t="str">
        <f>IFERROR(VLOOKUP(E169,GCC.Param!$B$3:$E$50,4,FALSE),"")</f>
        <v/>
      </c>
      <c r="E169" s="159">
        <f>'Input 2 - Inventory'!F115</f>
        <v>0</v>
      </c>
      <c r="F169" s="204" t="str">
        <f t="shared" si="21"/>
        <v>Y</v>
      </c>
      <c r="G169" s="159">
        <f>'Input 1 - Schedule 1'!S117</f>
        <v>0</v>
      </c>
      <c r="H169" s="158">
        <f>'Input 2 - Inventory'!L115</f>
        <v>0</v>
      </c>
      <c r="I169" s="158">
        <f>'Input 2 - Inventory'!M115</f>
        <v>0</v>
      </c>
      <c r="J169" s="204">
        <f t="shared" si="22"/>
        <v>0</v>
      </c>
      <c r="K169" s="249">
        <f>'Input 2 - Inventory'!R115</f>
        <v>0</v>
      </c>
      <c r="L169" s="158">
        <f>'Input 2 - Inventory'!AA115</f>
        <v>0</v>
      </c>
      <c r="M169" s="249">
        <f>'Input 2 - Inventory'!AB115</f>
        <v>0</v>
      </c>
      <c r="N169" s="204">
        <f t="shared" si="23"/>
        <v>0</v>
      </c>
      <c r="O169" s="114" t="e">
        <f t="shared" si="24"/>
        <v>#DIV/0!</v>
      </c>
      <c r="P169" s="249">
        <f>'Input 2 - Inventory'!AG115</f>
        <v>0</v>
      </c>
      <c r="Q169" s="249" t="str">
        <f>'Input 1 - Schedule 1'!AX117</f>
        <v/>
      </c>
    </row>
    <row r="170" spans="1:17" x14ac:dyDescent="0.2">
      <c r="A170" s="314" t="str">
        <f t="shared" si="20"/>
        <v>Exclude</v>
      </c>
      <c r="B170" s="158">
        <f>'Input 2 - Inventory'!C116</f>
        <v>0</v>
      </c>
      <c r="C170" s="249">
        <f>'Input 2 - Inventory'!E116</f>
        <v>0</v>
      </c>
      <c r="D170" s="249" t="str">
        <f>IFERROR(VLOOKUP(E170,GCC.Param!$B$3:$E$50,4,FALSE),"")</f>
        <v/>
      </c>
      <c r="E170" s="159">
        <f>'Input 2 - Inventory'!F116</f>
        <v>0</v>
      </c>
      <c r="F170" s="204" t="str">
        <f t="shared" si="21"/>
        <v>Y</v>
      </c>
      <c r="G170" s="159">
        <f>'Input 1 - Schedule 1'!S118</f>
        <v>0</v>
      </c>
      <c r="H170" s="158">
        <f>'Input 2 - Inventory'!L116</f>
        <v>0</v>
      </c>
      <c r="I170" s="158">
        <f>'Input 2 - Inventory'!M116</f>
        <v>0</v>
      </c>
      <c r="J170" s="204">
        <f t="shared" si="22"/>
        <v>0</v>
      </c>
      <c r="K170" s="249">
        <f>'Input 2 - Inventory'!R116</f>
        <v>0</v>
      </c>
      <c r="L170" s="158">
        <f>'Input 2 - Inventory'!AA116</f>
        <v>0</v>
      </c>
      <c r="M170" s="249">
        <f>'Input 2 - Inventory'!AB116</f>
        <v>0</v>
      </c>
      <c r="N170" s="204">
        <f t="shared" si="23"/>
        <v>0</v>
      </c>
      <c r="O170" s="114" t="e">
        <f t="shared" si="24"/>
        <v>#DIV/0!</v>
      </c>
      <c r="P170" s="249">
        <f>'Input 2 - Inventory'!AG116</f>
        <v>0</v>
      </c>
      <c r="Q170" s="249" t="str">
        <f>'Input 1 - Schedule 1'!AX118</f>
        <v/>
      </c>
    </row>
    <row r="171" spans="1:17" x14ac:dyDescent="0.2">
      <c r="A171" s="314" t="str">
        <f t="shared" si="20"/>
        <v>Exclude</v>
      </c>
      <c r="B171" s="158">
        <f>'Input 2 - Inventory'!C117</f>
        <v>0</v>
      </c>
      <c r="C171" s="249">
        <f>'Input 2 - Inventory'!E117</f>
        <v>0</v>
      </c>
      <c r="D171" s="249" t="str">
        <f>IFERROR(VLOOKUP(E171,GCC.Param!$B$3:$E$50,4,FALSE),"")</f>
        <v/>
      </c>
      <c r="E171" s="159">
        <f>'Input 2 - Inventory'!F117</f>
        <v>0</v>
      </c>
      <c r="F171" s="204" t="str">
        <f t="shared" si="21"/>
        <v>Y</v>
      </c>
      <c r="G171" s="159">
        <f>'Input 1 - Schedule 1'!S119</f>
        <v>0</v>
      </c>
      <c r="H171" s="158">
        <f>'Input 2 - Inventory'!L117</f>
        <v>0</v>
      </c>
      <c r="I171" s="158">
        <f>'Input 2 - Inventory'!M117</f>
        <v>0</v>
      </c>
      <c r="J171" s="204">
        <f t="shared" si="22"/>
        <v>0</v>
      </c>
      <c r="K171" s="249">
        <f>'Input 2 - Inventory'!R117</f>
        <v>0</v>
      </c>
      <c r="L171" s="158">
        <f>'Input 2 - Inventory'!AA117</f>
        <v>0</v>
      </c>
      <c r="M171" s="249">
        <f>'Input 2 - Inventory'!AB117</f>
        <v>0</v>
      </c>
      <c r="N171" s="204">
        <f t="shared" si="23"/>
        <v>0</v>
      </c>
      <c r="O171" s="114" t="e">
        <f t="shared" si="24"/>
        <v>#DIV/0!</v>
      </c>
      <c r="P171" s="249">
        <f>'Input 2 - Inventory'!AG117</f>
        <v>0</v>
      </c>
      <c r="Q171" s="249" t="str">
        <f>'Input 1 - Schedule 1'!AX119</f>
        <v/>
      </c>
    </row>
    <row r="172" spans="1:17" x14ac:dyDescent="0.2">
      <c r="A172" s="314" t="str">
        <f t="shared" si="20"/>
        <v>Exclude</v>
      </c>
      <c r="B172" s="158">
        <f>'Input 2 - Inventory'!C118</f>
        <v>0</v>
      </c>
      <c r="C172" s="249">
        <f>'Input 2 - Inventory'!E118</f>
        <v>0</v>
      </c>
      <c r="D172" s="249" t="str">
        <f>IFERROR(VLOOKUP(E172,GCC.Param!$B$3:$E$50,4,FALSE),"")</f>
        <v/>
      </c>
      <c r="E172" s="159">
        <f>'Input 2 - Inventory'!F118</f>
        <v>0</v>
      </c>
      <c r="F172" s="204" t="str">
        <f t="shared" si="21"/>
        <v>Y</v>
      </c>
      <c r="G172" s="159">
        <f>'Input 1 - Schedule 1'!S120</f>
        <v>0</v>
      </c>
      <c r="H172" s="158">
        <f>'Input 2 - Inventory'!L118</f>
        <v>0</v>
      </c>
      <c r="I172" s="158">
        <f>'Input 2 - Inventory'!M118</f>
        <v>0</v>
      </c>
      <c r="J172" s="204">
        <f t="shared" si="22"/>
        <v>0</v>
      </c>
      <c r="K172" s="249">
        <f>'Input 2 - Inventory'!R118</f>
        <v>0</v>
      </c>
      <c r="L172" s="158">
        <f>'Input 2 - Inventory'!AA118</f>
        <v>0</v>
      </c>
      <c r="M172" s="249">
        <f>'Input 2 - Inventory'!AB118</f>
        <v>0</v>
      </c>
      <c r="N172" s="204">
        <f t="shared" si="23"/>
        <v>0</v>
      </c>
      <c r="O172" s="114" t="e">
        <f t="shared" si="24"/>
        <v>#DIV/0!</v>
      </c>
      <c r="P172" s="249">
        <f>'Input 2 - Inventory'!AG118</f>
        <v>0</v>
      </c>
      <c r="Q172" s="249" t="str">
        <f>'Input 1 - Schedule 1'!AX120</f>
        <v/>
      </c>
    </row>
    <row r="173" spans="1:17" x14ac:dyDescent="0.2">
      <c r="A173" s="314" t="str">
        <f t="shared" si="20"/>
        <v>Exclude</v>
      </c>
      <c r="B173" s="158">
        <f>'Input 2 - Inventory'!C119</f>
        <v>0</v>
      </c>
      <c r="C173" s="249">
        <f>'Input 2 - Inventory'!E119</f>
        <v>0</v>
      </c>
      <c r="D173" s="249" t="str">
        <f>IFERROR(VLOOKUP(E173,GCC.Param!$B$3:$E$50,4,FALSE),"")</f>
        <v/>
      </c>
      <c r="E173" s="159">
        <f>'Input 2 - Inventory'!F119</f>
        <v>0</v>
      </c>
      <c r="F173" s="204" t="str">
        <f t="shared" si="21"/>
        <v>Y</v>
      </c>
      <c r="G173" s="159">
        <f>'Input 1 - Schedule 1'!S121</f>
        <v>0</v>
      </c>
      <c r="H173" s="158">
        <f>'Input 2 - Inventory'!L119</f>
        <v>0</v>
      </c>
      <c r="I173" s="158">
        <f>'Input 2 - Inventory'!M119</f>
        <v>0</v>
      </c>
      <c r="J173" s="204">
        <f t="shared" si="22"/>
        <v>0</v>
      </c>
      <c r="K173" s="249">
        <f>'Input 2 - Inventory'!R119</f>
        <v>0</v>
      </c>
      <c r="L173" s="158">
        <f>'Input 2 - Inventory'!AA119</f>
        <v>0</v>
      </c>
      <c r="M173" s="249">
        <f>'Input 2 - Inventory'!AB119</f>
        <v>0</v>
      </c>
      <c r="N173" s="204">
        <f t="shared" si="23"/>
        <v>0</v>
      </c>
      <c r="O173" s="114" t="e">
        <f t="shared" si="24"/>
        <v>#DIV/0!</v>
      </c>
      <c r="P173" s="249">
        <f>'Input 2 - Inventory'!AG119</f>
        <v>0</v>
      </c>
      <c r="Q173" s="249" t="str">
        <f>'Input 1 - Schedule 1'!AX121</f>
        <v/>
      </c>
    </row>
    <row r="174" spans="1:17" x14ac:dyDescent="0.2">
      <c r="A174" s="314" t="str">
        <f t="shared" si="20"/>
        <v>Exclude</v>
      </c>
      <c r="B174" s="158">
        <f>'Input 2 - Inventory'!C120</f>
        <v>0</v>
      </c>
      <c r="C174" s="249">
        <f>'Input 2 - Inventory'!E120</f>
        <v>0</v>
      </c>
      <c r="D174" s="249" t="str">
        <f>IFERROR(VLOOKUP(E174,GCC.Param!$B$3:$E$50,4,FALSE),"")</f>
        <v/>
      </c>
      <c r="E174" s="159">
        <f>'Input 2 - Inventory'!F120</f>
        <v>0</v>
      </c>
      <c r="F174" s="204" t="str">
        <f t="shared" si="21"/>
        <v>Y</v>
      </c>
      <c r="G174" s="159">
        <f>'Input 1 - Schedule 1'!S122</f>
        <v>0</v>
      </c>
      <c r="H174" s="158">
        <f>'Input 2 - Inventory'!L120</f>
        <v>0</v>
      </c>
      <c r="I174" s="158">
        <f>'Input 2 - Inventory'!M120</f>
        <v>0</v>
      </c>
      <c r="J174" s="204">
        <f t="shared" si="22"/>
        <v>0</v>
      </c>
      <c r="K174" s="249">
        <f>'Input 2 - Inventory'!R120</f>
        <v>0</v>
      </c>
      <c r="L174" s="158">
        <f>'Input 2 - Inventory'!AA120</f>
        <v>0</v>
      </c>
      <c r="M174" s="249">
        <f>'Input 2 - Inventory'!AB120</f>
        <v>0</v>
      </c>
      <c r="N174" s="204">
        <f t="shared" si="23"/>
        <v>0</v>
      </c>
      <c r="O174" s="114" t="e">
        <f t="shared" si="24"/>
        <v>#DIV/0!</v>
      </c>
      <c r="P174" s="249">
        <f>'Input 2 - Inventory'!AG120</f>
        <v>0</v>
      </c>
      <c r="Q174" s="249" t="str">
        <f>'Input 1 - Schedule 1'!AX122</f>
        <v/>
      </c>
    </row>
    <row r="175" spans="1:17" x14ac:dyDescent="0.2">
      <c r="A175" s="314" t="str">
        <f t="shared" si="20"/>
        <v>Exclude</v>
      </c>
      <c r="B175" s="158">
        <f>'Input 2 - Inventory'!C121</f>
        <v>0</v>
      </c>
      <c r="C175" s="249">
        <f>'Input 2 - Inventory'!E121</f>
        <v>0</v>
      </c>
      <c r="D175" s="249" t="str">
        <f>IFERROR(VLOOKUP(E175,GCC.Param!$B$3:$E$50,4,FALSE),"")</f>
        <v/>
      </c>
      <c r="E175" s="159">
        <f>'Input 2 - Inventory'!F121</f>
        <v>0</v>
      </c>
      <c r="F175" s="204" t="str">
        <f t="shared" si="21"/>
        <v>Y</v>
      </c>
      <c r="G175" s="159">
        <f>'Input 1 - Schedule 1'!S123</f>
        <v>0</v>
      </c>
      <c r="H175" s="158">
        <f>'Input 2 - Inventory'!L121</f>
        <v>0</v>
      </c>
      <c r="I175" s="158">
        <f>'Input 2 - Inventory'!M121</f>
        <v>0</v>
      </c>
      <c r="J175" s="204">
        <f t="shared" si="22"/>
        <v>0</v>
      </c>
      <c r="K175" s="249">
        <f>'Input 2 - Inventory'!R121</f>
        <v>0</v>
      </c>
      <c r="L175" s="158">
        <f>'Input 2 - Inventory'!AA121</f>
        <v>0</v>
      </c>
      <c r="M175" s="249">
        <f>'Input 2 - Inventory'!AB121</f>
        <v>0</v>
      </c>
      <c r="N175" s="204">
        <f t="shared" si="23"/>
        <v>0</v>
      </c>
      <c r="O175" s="114" t="e">
        <f t="shared" si="24"/>
        <v>#DIV/0!</v>
      </c>
      <c r="P175" s="249">
        <f>'Input 2 - Inventory'!AG121</f>
        <v>0</v>
      </c>
      <c r="Q175" s="249" t="str">
        <f>'Input 1 - Schedule 1'!AX123</f>
        <v/>
      </c>
    </row>
    <row r="176" spans="1:17" x14ac:dyDescent="0.2">
      <c r="A176" s="314" t="str">
        <f t="shared" si="20"/>
        <v>Exclude</v>
      </c>
      <c r="B176" s="158">
        <f>'Input 2 - Inventory'!C122</f>
        <v>0</v>
      </c>
      <c r="C176" s="249">
        <f>'Input 2 - Inventory'!E122</f>
        <v>0</v>
      </c>
      <c r="D176" s="249" t="str">
        <f>IFERROR(VLOOKUP(E176,GCC.Param!$B$3:$E$50,4,FALSE),"")</f>
        <v/>
      </c>
      <c r="E176" s="159">
        <f>'Input 2 - Inventory'!F122</f>
        <v>0</v>
      </c>
      <c r="F176" s="204" t="str">
        <f t="shared" si="21"/>
        <v>Y</v>
      </c>
      <c r="G176" s="159">
        <f>'Input 1 - Schedule 1'!S124</f>
        <v>0</v>
      </c>
      <c r="H176" s="158">
        <f>'Input 2 - Inventory'!L122</f>
        <v>0</v>
      </c>
      <c r="I176" s="158">
        <f>'Input 2 - Inventory'!M122</f>
        <v>0</v>
      </c>
      <c r="J176" s="204">
        <f t="shared" si="22"/>
        <v>0</v>
      </c>
      <c r="K176" s="249">
        <f>'Input 2 - Inventory'!R122</f>
        <v>0</v>
      </c>
      <c r="L176" s="158">
        <f>'Input 2 - Inventory'!AA122</f>
        <v>0</v>
      </c>
      <c r="M176" s="249">
        <f>'Input 2 - Inventory'!AB122</f>
        <v>0</v>
      </c>
      <c r="N176" s="204">
        <f t="shared" si="23"/>
        <v>0</v>
      </c>
      <c r="O176" s="114" t="e">
        <f t="shared" si="24"/>
        <v>#DIV/0!</v>
      </c>
      <c r="P176" s="249">
        <f>'Input 2 - Inventory'!AG122</f>
        <v>0</v>
      </c>
      <c r="Q176" s="249" t="str">
        <f>'Input 1 - Schedule 1'!AX124</f>
        <v/>
      </c>
    </row>
    <row r="177" spans="1:17" x14ac:dyDescent="0.2">
      <c r="A177" s="314" t="str">
        <f t="shared" si="20"/>
        <v>Exclude</v>
      </c>
      <c r="B177" s="158">
        <f>'Input 2 - Inventory'!C123</f>
        <v>0</v>
      </c>
      <c r="C177" s="249">
        <f>'Input 2 - Inventory'!E123</f>
        <v>0</v>
      </c>
      <c r="D177" s="249" t="str">
        <f>IFERROR(VLOOKUP(E177,GCC.Param!$B$3:$E$50,4,FALSE),"")</f>
        <v/>
      </c>
      <c r="E177" s="159">
        <f>'Input 2 - Inventory'!F123</f>
        <v>0</v>
      </c>
      <c r="F177" s="204" t="str">
        <f t="shared" si="21"/>
        <v>Y</v>
      </c>
      <c r="G177" s="159">
        <f>'Input 1 - Schedule 1'!S125</f>
        <v>0</v>
      </c>
      <c r="H177" s="158">
        <f>'Input 2 - Inventory'!L123</f>
        <v>0</v>
      </c>
      <c r="I177" s="158">
        <f>'Input 2 - Inventory'!M123</f>
        <v>0</v>
      </c>
      <c r="J177" s="204">
        <f t="shared" si="22"/>
        <v>0</v>
      </c>
      <c r="K177" s="249">
        <f>'Input 2 - Inventory'!R123</f>
        <v>0</v>
      </c>
      <c r="L177" s="158">
        <f>'Input 2 - Inventory'!AA123</f>
        <v>0</v>
      </c>
      <c r="M177" s="249">
        <f>'Input 2 - Inventory'!AB123</f>
        <v>0</v>
      </c>
      <c r="N177" s="204">
        <f t="shared" si="23"/>
        <v>0</v>
      </c>
      <c r="O177" s="114" t="e">
        <f t="shared" si="24"/>
        <v>#DIV/0!</v>
      </c>
      <c r="P177" s="249">
        <f>'Input 2 - Inventory'!AG123</f>
        <v>0</v>
      </c>
      <c r="Q177" s="249" t="str">
        <f>'Input 1 - Schedule 1'!AX125</f>
        <v/>
      </c>
    </row>
    <row r="178" spans="1:17" x14ac:dyDescent="0.2">
      <c r="A178" s="314" t="str">
        <f t="shared" si="20"/>
        <v>Exclude</v>
      </c>
      <c r="B178" s="158">
        <f>'Input 2 - Inventory'!C124</f>
        <v>0</v>
      </c>
      <c r="C178" s="249">
        <f>'Input 2 - Inventory'!E124</f>
        <v>0</v>
      </c>
      <c r="D178" s="249" t="str">
        <f>IFERROR(VLOOKUP(E178,GCC.Param!$B$3:$E$50,4,FALSE),"")</f>
        <v/>
      </c>
      <c r="E178" s="159">
        <f>'Input 2 - Inventory'!F124</f>
        <v>0</v>
      </c>
      <c r="F178" s="204" t="str">
        <f t="shared" si="21"/>
        <v>Y</v>
      </c>
      <c r="G178" s="159">
        <f>'Input 1 - Schedule 1'!S126</f>
        <v>0</v>
      </c>
      <c r="H178" s="158">
        <f>'Input 2 - Inventory'!L124</f>
        <v>0</v>
      </c>
      <c r="I178" s="158">
        <f>'Input 2 - Inventory'!M124</f>
        <v>0</v>
      </c>
      <c r="J178" s="204">
        <f t="shared" si="22"/>
        <v>0</v>
      </c>
      <c r="K178" s="249">
        <f>'Input 2 - Inventory'!R124</f>
        <v>0</v>
      </c>
      <c r="L178" s="158">
        <f>'Input 2 - Inventory'!AA124</f>
        <v>0</v>
      </c>
      <c r="M178" s="249">
        <f>'Input 2 - Inventory'!AB124</f>
        <v>0</v>
      </c>
      <c r="N178" s="204">
        <f t="shared" si="23"/>
        <v>0</v>
      </c>
      <c r="O178" s="114" t="e">
        <f t="shared" si="24"/>
        <v>#DIV/0!</v>
      </c>
      <c r="P178" s="249">
        <f>'Input 2 - Inventory'!AG124</f>
        <v>0</v>
      </c>
      <c r="Q178" s="249" t="str">
        <f>'Input 1 - Schedule 1'!AX126</f>
        <v/>
      </c>
    </row>
    <row r="179" spans="1:17" x14ac:dyDescent="0.2">
      <c r="A179" s="314" t="str">
        <f t="shared" si="20"/>
        <v>Exclude</v>
      </c>
      <c r="B179" s="158">
        <f>'Input 2 - Inventory'!C125</f>
        <v>0</v>
      </c>
      <c r="C179" s="249">
        <f>'Input 2 - Inventory'!E125</f>
        <v>0</v>
      </c>
      <c r="D179" s="249" t="str">
        <f>IFERROR(VLOOKUP(E179,GCC.Param!$B$3:$E$50,4,FALSE),"")</f>
        <v/>
      </c>
      <c r="E179" s="159">
        <f>'Input 2 - Inventory'!F125</f>
        <v>0</v>
      </c>
      <c r="F179" s="204" t="str">
        <f t="shared" si="21"/>
        <v>Y</v>
      </c>
      <c r="G179" s="159">
        <f>'Input 1 - Schedule 1'!S127</f>
        <v>0</v>
      </c>
      <c r="H179" s="158">
        <f>'Input 2 - Inventory'!L125</f>
        <v>0</v>
      </c>
      <c r="I179" s="158">
        <f>'Input 2 - Inventory'!M125</f>
        <v>0</v>
      </c>
      <c r="J179" s="204">
        <f t="shared" si="22"/>
        <v>0</v>
      </c>
      <c r="K179" s="249">
        <f>'Input 2 - Inventory'!R125</f>
        <v>0</v>
      </c>
      <c r="L179" s="158">
        <f>'Input 2 - Inventory'!AA125</f>
        <v>0</v>
      </c>
      <c r="M179" s="249">
        <f>'Input 2 - Inventory'!AB125</f>
        <v>0</v>
      </c>
      <c r="N179" s="204">
        <f t="shared" si="23"/>
        <v>0</v>
      </c>
      <c r="O179" s="114" t="e">
        <f t="shared" si="24"/>
        <v>#DIV/0!</v>
      </c>
      <c r="P179" s="249">
        <f>'Input 2 - Inventory'!AG125</f>
        <v>0</v>
      </c>
      <c r="Q179" s="249" t="str">
        <f>'Input 1 - Schedule 1'!AX127</f>
        <v/>
      </c>
    </row>
    <row r="180" spans="1:17" x14ac:dyDescent="0.2">
      <c r="A180" s="314" t="str">
        <f t="shared" si="20"/>
        <v>Exclude</v>
      </c>
      <c r="B180" s="158">
        <f>'Input 2 - Inventory'!C126</f>
        <v>0</v>
      </c>
      <c r="C180" s="249">
        <f>'Input 2 - Inventory'!E126</f>
        <v>0</v>
      </c>
      <c r="D180" s="249" t="str">
        <f>IFERROR(VLOOKUP(E180,GCC.Param!$B$3:$E$50,4,FALSE),"")</f>
        <v/>
      </c>
      <c r="E180" s="159">
        <f>'Input 2 - Inventory'!F126</f>
        <v>0</v>
      </c>
      <c r="F180" s="204" t="str">
        <f t="shared" si="21"/>
        <v>Y</v>
      </c>
      <c r="G180" s="159">
        <f>'Input 1 - Schedule 1'!S128</f>
        <v>0</v>
      </c>
      <c r="H180" s="158">
        <f>'Input 2 - Inventory'!L126</f>
        <v>0</v>
      </c>
      <c r="I180" s="158">
        <f>'Input 2 - Inventory'!M126</f>
        <v>0</v>
      </c>
      <c r="J180" s="204">
        <f t="shared" si="22"/>
        <v>0</v>
      </c>
      <c r="K180" s="249">
        <f>'Input 2 - Inventory'!R126</f>
        <v>0</v>
      </c>
      <c r="L180" s="158">
        <f>'Input 2 - Inventory'!AA126</f>
        <v>0</v>
      </c>
      <c r="M180" s="249">
        <f>'Input 2 - Inventory'!AB126</f>
        <v>0</v>
      </c>
      <c r="N180" s="204">
        <f t="shared" si="23"/>
        <v>0</v>
      </c>
      <c r="O180" s="114" t="e">
        <f t="shared" si="24"/>
        <v>#DIV/0!</v>
      </c>
      <c r="P180" s="249">
        <f>'Input 2 - Inventory'!AG126</f>
        <v>0</v>
      </c>
      <c r="Q180" s="249" t="str">
        <f>'Input 1 - Schedule 1'!AX128</f>
        <v/>
      </c>
    </row>
    <row r="181" spans="1:17" x14ac:dyDescent="0.2">
      <c r="A181" s="314" t="str">
        <f t="shared" si="20"/>
        <v>Exclude</v>
      </c>
      <c r="B181" s="158">
        <f>'Input 2 - Inventory'!C127</f>
        <v>0</v>
      </c>
      <c r="C181" s="249">
        <f>'Input 2 - Inventory'!E127</f>
        <v>0</v>
      </c>
      <c r="D181" s="249" t="str">
        <f>IFERROR(VLOOKUP(E181,GCC.Param!$B$3:$E$50,4,FALSE),"")</f>
        <v/>
      </c>
      <c r="E181" s="159">
        <f>'Input 2 - Inventory'!F127</f>
        <v>0</v>
      </c>
      <c r="F181" s="204" t="str">
        <f t="shared" si="21"/>
        <v>Y</v>
      </c>
      <c r="G181" s="159">
        <f>'Input 1 - Schedule 1'!S129</f>
        <v>0</v>
      </c>
      <c r="H181" s="158">
        <f>'Input 2 - Inventory'!L127</f>
        <v>0</v>
      </c>
      <c r="I181" s="158">
        <f>'Input 2 - Inventory'!M127</f>
        <v>0</v>
      </c>
      <c r="J181" s="204">
        <f t="shared" si="22"/>
        <v>0</v>
      </c>
      <c r="K181" s="249">
        <f>'Input 2 - Inventory'!R127</f>
        <v>0</v>
      </c>
      <c r="L181" s="158">
        <f>'Input 2 - Inventory'!AA127</f>
        <v>0</v>
      </c>
      <c r="M181" s="249">
        <f>'Input 2 - Inventory'!AB127</f>
        <v>0</v>
      </c>
      <c r="N181" s="204">
        <f t="shared" si="23"/>
        <v>0</v>
      </c>
      <c r="O181" s="114" t="e">
        <f t="shared" si="24"/>
        <v>#DIV/0!</v>
      </c>
      <c r="P181" s="249">
        <f>'Input 2 - Inventory'!AG127</f>
        <v>0</v>
      </c>
      <c r="Q181" s="249" t="str">
        <f>'Input 1 - Schedule 1'!AX129</f>
        <v/>
      </c>
    </row>
    <row r="182" spans="1:17" x14ac:dyDescent="0.2">
      <c r="A182" s="314" t="str">
        <f t="shared" si="20"/>
        <v>Exclude</v>
      </c>
      <c r="B182" s="158">
        <f>'Input 2 - Inventory'!C128</f>
        <v>0</v>
      </c>
      <c r="C182" s="249">
        <f>'Input 2 - Inventory'!E128</f>
        <v>0</v>
      </c>
      <c r="D182" s="249" t="str">
        <f>IFERROR(VLOOKUP(E182,GCC.Param!$B$3:$E$50,4,FALSE),"")</f>
        <v/>
      </c>
      <c r="E182" s="159">
        <f>'Input 2 - Inventory'!F128</f>
        <v>0</v>
      </c>
      <c r="F182" s="204" t="str">
        <f t="shared" si="21"/>
        <v>Y</v>
      </c>
      <c r="G182" s="159">
        <f>'Input 1 - Schedule 1'!S130</f>
        <v>0</v>
      </c>
      <c r="H182" s="158">
        <f>'Input 2 - Inventory'!L128</f>
        <v>0</v>
      </c>
      <c r="I182" s="158">
        <f>'Input 2 - Inventory'!M128</f>
        <v>0</v>
      </c>
      <c r="J182" s="204">
        <f t="shared" si="22"/>
        <v>0</v>
      </c>
      <c r="K182" s="249">
        <f>'Input 2 - Inventory'!R128</f>
        <v>0</v>
      </c>
      <c r="L182" s="158">
        <f>'Input 2 - Inventory'!AA128</f>
        <v>0</v>
      </c>
      <c r="M182" s="249">
        <f>'Input 2 - Inventory'!AB128</f>
        <v>0</v>
      </c>
      <c r="N182" s="204">
        <f t="shared" si="23"/>
        <v>0</v>
      </c>
      <c r="O182" s="114" t="e">
        <f t="shared" si="24"/>
        <v>#DIV/0!</v>
      </c>
      <c r="P182" s="249">
        <f>'Input 2 - Inventory'!AG128</f>
        <v>0</v>
      </c>
      <c r="Q182" s="249" t="str">
        <f>'Input 1 - Schedule 1'!AX130</f>
        <v/>
      </c>
    </row>
    <row r="183" spans="1:17" x14ac:dyDescent="0.2">
      <c r="A183" s="314" t="str">
        <f t="shared" si="20"/>
        <v>Exclude</v>
      </c>
      <c r="B183" s="158">
        <f>'Input 2 - Inventory'!C129</f>
        <v>0</v>
      </c>
      <c r="C183" s="249">
        <f>'Input 2 - Inventory'!E129</f>
        <v>0</v>
      </c>
      <c r="D183" s="249" t="str">
        <f>IFERROR(VLOOKUP(E183,GCC.Param!$B$3:$E$50,4,FALSE),"")</f>
        <v/>
      </c>
      <c r="E183" s="159">
        <f>'Input 2 - Inventory'!F129</f>
        <v>0</v>
      </c>
      <c r="F183" s="204" t="str">
        <f t="shared" si="21"/>
        <v>Y</v>
      </c>
      <c r="G183" s="159">
        <f>'Input 1 - Schedule 1'!S131</f>
        <v>0</v>
      </c>
      <c r="H183" s="158">
        <f>'Input 2 - Inventory'!L129</f>
        <v>0</v>
      </c>
      <c r="I183" s="158">
        <f>'Input 2 - Inventory'!M129</f>
        <v>0</v>
      </c>
      <c r="J183" s="204">
        <f t="shared" si="22"/>
        <v>0</v>
      </c>
      <c r="K183" s="249">
        <f>'Input 2 - Inventory'!R129</f>
        <v>0</v>
      </c>
      <c r="L183" s="158">
        <f>'Input 2 - Inventory'!AA129</f>
        <v>0</v>
      </c>
      <c r="M183" s="249">
        <f>'Input 2 - Inventory'!AB129</f>
        <v>0</v>
      </c>
      <c r="N183" s="204">
        <f t="shared" si="23"/>
        <v>0</v>
      </c>
      <c r="O183" s="114" t="e">
        <f t="shared" si="24"/>
        <v>#DIV/0!</v>
      </c>
      <c r="P183" s="249">
        <f>'Input 2 - Inventory'!AG129</f>
        <v>0</v>
      </c>
      <c r="Q183" s="249" t="str">
        <f>'Input 1 - Schedule 1'!AX131</f>
        <v/>
      </c>
    </row>
    <row r="184" spans="1:17" x14ac:dyDescent="0.2">
      <c r="A184" s="314" t="str">
        <f t="shared" si="20"/>
        <v>Exclude</v>
      </c>
      <c r="B184" s="158">
        <f>'Input 2 - Inventory'!C130</f>
        <v>0</v>
      </c>
      <c r="C184" s="249">
        <f>'Input 2 - Inventory'!E130</f>
        <v>0</v>
      </c>
      <c r="D184" s="249" t="str">
        <f>IFERROR(VLOOKUP(E184,GCC.Param!$B$3:$E$50,4,FALSE),"")</f>
        <v/>
      </c>
      <c r="E184" s="159">
        <f>'Input 2 - Inventory'!F130</f>
        <v>0</v>
      </c>
      <c r="F184" s="204" t="str">
        <f t="shared" si="21"/>
        <v>Y</v>
      </c>
      <c r="G184" s="159">
        <f>'Input 1 - Schedule 1'!S132</f>
        <v>0</v>
      </c>
      <c r="H184" s="158">
        <f>'Input 2 - Inventory'!L130</f>
        <v>0</v>
      </c>
      <c r="I184" s="158">
        <f>'Input 2 - Inventory'!M130</f>
        <v>0</v>
      </c>
      <c r="J184" s="204">
        <f t="shared" si="22"/>
        <v>0</v>
      </c>
      <c r="K184" s="249">
        <f>'Input 2 - Inventory'!R130</f>
        <v>0</v>
      </c>
      <c r="L184" s="158">
        <f>'Input 2 - Inventory'!AA130</f>
        <v>0</v>
      </c>
      <c r="M184" s="249">
        <f>'Input 2 - Inventory'!AB130</f>
        <v>0</v>
      </c>
      <c r="N184" s="204">
        <f t="shared" si="23"/>
        <v>0</v>
      </c>
      <c r="O184" s="114" t="e">
        <f t="shared" si="24"/>
        <v>#DIV/0!</v>
      </c>
      <c r="P184" s="249">
        <f>'Input 2 - Inventory'!AG130</f>
        <v>0</v>
      </c>
      <c r="Q184" s="249" t="str">
        <f>'Input 1 - Schedule 1'!AX132</f>
        <v/>
      </c>
    </row>
    <row r="185" spans="1:17" x14ac:dyDescent="0.2">
      <c r="A185" s="314" t="str">
        <f t="shared" si="20"/>
        <v>Exclude</v>
      </c>
      <c r="B185" s="158">
        <f>'Input 2 - Inventory'!C131</f>
        <v>0</v>
      </c>
      <c r="C185" s="249">
        <f>'Input 2 - Inventory'!E131</f>
        <v>0</v>
      </c>
      <c r="D185" s="249" t="str">
        <f>IFERROR(VLOOKUP(E185,GCC.Param!$B$3:$E$50,4,FALSE),"")</f>
        <v/>
      </c>
      <c r="E185" s="159">
        <f>'Input 2 - Inventory'!F131</f>
        <v>0</v>
      </c>
      <c r="F185" s="204" t="str">
        <f t="shared" si="21"/>
        <v>Y</v>
      </c>
      <c r="G185" s="159">
        <f>'Input 1 - Schedule 1'!S133</f>
        <v>0</v>
      </c>
      <c r="H185" s="158">
        <f>'Input 2 - Inventory'!L131</f>
        <v>0</v>
      </c>
      <c r="I185" s="158">
        <f>'Input 2 - Inventory'!M131</f>
        <v>0</v>
      </c>
      <c r="J185" s="204">
        <f t="shared" si="22"/>
        <v>0</v>
      </c>
      <c r="K185" s="249">
        <f>'Input 2 - Inventory'!R131</f>
        <v>0</v>
      </c>
      <c r="L185" s="158">
        <f>'Input 2 - Inventory'!AA131</f>
        <v>0</v>
      </c>
      <c r="M185" s="249">
        <f>'Input 2 - Inventory'!AB131</f>
        <v>0</v>
      </c>
      <c r="N185" s="204">
        <f t="shared" si="23"/>
        <v>0</v>
      </c>
      <c r="O185" s="114" t="e">
        <f t="shared" si="24"/>
        <v>#DIV/0!</v>
      </c>
      <c r="P185" s="249">
        <f>'Input 2 - Inventory'!AG131</f>
        <v>0</v>
      </c>
      <c r="Q185" s="249" t="str">
        <f>'Input 1 - Schedule 1'!AX133</f>
        <v/>
      </c>
    </row>
    <row r="186" spans="1:17" x14ac:dyDescent="0.2">
      <c r="A186" s="314" t="str">
        <f t="shared" si="20"/>
        <v>Exclude</v>
      </c>
      <c r="B186" s="158">
        <f>'Input 2 - Inventory'!C132</f>
        <v>0</v>
      </c>
      <c r="C186" s="249">
        <f>'Input 2 - Inventory'!E132</f>
        <v>0</v>
      </c>
      <c r="D186" s="249" t="str">
        <f>IFERROR(VLOOKUP(E186,GCC.Param!$B$3:$E$50,4,FALSE),"")</f>
        <v/>
      </c>
      <c r="E186" s="159">
        <f>'Input 2 - Inventory'!F132</f>
        <v>0</v>
      </c>
      <c r="F186" s="204" t="str">
        <f t="shared" si="21"/>
        <v>Y</v>
      </c>
      <c r="G186" s="159">
        <f>'Input 1 - Schedule 1'!S134</f>
        <v>0</v>
      </c>
      <c r="H186" s="158">
        <f>'Input 2 - Inventory'!L132</f>
        <v>0</v>
      </c>
      <c r="I186" s="158">
        <f>'Input 2 - Inventory'!M132</f>
        <v>0</v>
      </c>
      <c r="J186" s="204">
        <f t="shared" si="22"/>
        <v>0</v>
      </c>
      <c r="K186" s="249">
        <f>'Input 2 - Inventory'!R132</f>
        <v>0</v>
      </c>
      <c r="L186" s="158">
        <f>'Input 2 - Inventory'!AA132</f>
        <v>0</v>
      </c>
      <c r="M186" s="249">
        <f>'Input 2 - Inventory'!AB132</f>
        <v>0</v>
      </c>
      <c r="N186" s="204">
        <f t="shared" si="23"/>
        <v>0</v>
      </c>
      <c r="O186" s="114" t="e">
        <f t="shared" si="24"/>
        <v>#DIV/0!</v>
      </c>
      <c r="P186" s="249">
        <f>'Input 2 - Inventory'!AG132</f>
        <v>0</v>
      </c>
      <c r="Q186" s="249" t="str">
        <f>'Input 1 - Schedule 1'!AX134</f>
        <v/>
      </c>
    </row>
    <row r="187" spans="1:17" x14ac:dyDescent="0.2">
      <c r="A187" s="314" t="str">
        <f t="shared" si="20"/>
        <v>Exclude</v>
      </c>
      <c r="B187" s="158">
        <f>'Input 2 - Inventory'!C133</f>
        <v>0</v>
      </c>
      <c r="C187" s="249">
        <f>'Input 2 - Inventory'!E133</f>
        <v>0</v>
      </c>
      <c r="D187" s="249" t="str">
        <f>IFERROR(VLOOKUP(E187,GCC.Param!$B$3:$E$50,4,FALSE),"")</f>
        <v/>
      </c>
      <c r="E187" s="159">
        <f>'Input 2 - Inventory'!F133</f>
        <v>0</v>
      </c>
      <c r="F187" s="204" t="str">
        <f t="shared" si="21"/>
        <v>Y</v>
      </c>
      <c r="G187" s="159">
        <f>'Input 1 - Schedule 1'!S135</f>
        <v>0</v>
      </c>
      <c r="H187" s="158">
        <f>'Input 2 - Inventory'!L133</f>
        <v>0</v>
      </c>
      <c r="I187" s="158">
        <f>'Input 2 - Inventory'!M133</f>
        <v>0</v>
      </c>
      <c r="J187" s="204">
        <f t="shared" si="22"/>
        <v>0</v>
      </c>
      <c r="K187" s="249">
        <f>'Input 2 - Inventory'!R133</f>
        <v>0</v>
      </c>
      <c r="L187" s="158">
        <f>'Input 2 - Inventory'!AA133</f>
        <v>0</v>
      </c>
      <c r="M187" s="249">
        <f>'Input 2 - Inventory'!AB133</f>
        <v>0</v>
      </c>
      <c r="N187" s="204">
        <f t="shared" si="23"/>
        <v>0</v>
      </c>
      <c r="O187" s="114" t="e">
        <f t="shared" si="24"/>
        <v>#DIV/0!</v>
      </c>
      <c r="P187" s="249">
        <f>'Input 2 - Inventory'!AG133</f>
        <v>0</v>
      </c>
      <c r="Q187" s="249" t="str">
        <f>'Input 1 - Schedule 1'!AX135</f>
        <v/>
      </c>
    </row>
    <row r="188" spans="1:17" x14ac:dyDescent="0.2">
      <c r="A188" s="314" t="str">
        <f t="shared" si="20"/>
        <v>Exclude</v>
      </c>
      <c r="B188" s="158">
        <f>'Input 2 - Inventory'!C134</f>
        <v>0</v>
      </c>
      <c r="C188" s="249">
        <f>'Input 2 - Inventory'!E134</f>
        <v>0</v>
      </c>
      <c r="D188" s="249" t="str">
        <f>IFERROR(VLOOKUP(E188,GCC.Param!$B$3:$E$50,4,FALSE),"")</f>
        <v/>
      </c>
      <c r="E188" s="159">
        <f>'Input 2 - Inventory'!F134</f>
        <v>0</v>
      </c>
      <c r="F188" s="204" t="str">
        <f t="shared" si="21"/>
        <v>Y</v>
      </c>
      <c r="G188" s="159">
        <f>'Input 1 - Schedule 1'!S136</f>
        <v>0</v>
      </c>
      <c r="H188" s="158">
        <f>'Input 2 - Inventory'!L134</f>
        <v>0</v>
      </c>
      <c r="I188" s="158">
        <f>'Input 2 - Inventory'!M134</f>
        <v>0</v>
      </c>
      <c r="J188" s="204">
        <f t="shared" si="22"/>
        <v>0</v>
      </c>
      <c r="K188" s="249">
        <f>'Input 2 - Inventory'!R134</f>
        <v>0</v>
      </c>
      <c r="L188" s="158">
        <f>'Input 2 - Inventory'!AA134</f>
        <v>0</v>
      </c>
      <c r="M188" s="249">
        <f>'Input 2 - Inventory'!AB134</f>
        <v>0</v>
      </c>
      <c r="N188" s="204">
        <f t="shared" si="23"/>
        <v>0</v>
      </c>
      <c r="O188" s="114" t="e">
        <f t="shared" si="24"/>
        <v>#DIV/0!</v>
      </c>
      <c r="P188" s="249">
        <f>'Input 2 - Inventory'!AG134</f>
        <v>0</v>
      </c>
      <c r="Q188" s="249" t="str">
        <f>'Input 1 - Schedule 1'!AX136</f>
        <v/>
      </c>
    </row>
    <row r="189" spans="1:17" x14ac:dyDescent="0.2">
      <c r="A189" s="314" t="str">
        <f t="shared" si="20"/>
        <v>Exclude</v>
      </c>
      <c r="B189" s="158">
        <f>'Input 2 - Inventory'!C135</f>
        <v>0</v>
      </c>
      <c r="C189" s="249">
        <f>'Input 2 - Inventory'!E135</f>
        <v>0</v>
      </c>
      <c r="D189" s="249" t="str">
        <f>IFERROR(VLOOKUP(E189,GCC.Param!$B$3:$E$50,4,FALSE),"")</f>
        <v/>
      </c>
      <c r="E189" s="159">
        <f>'Input 2 - Inventory'!F135</f>
        <v>0</v>
      </c>
      <c r="F189" s="204" t="str">
        <f t="shared" si="21"/>
        <v>Y</v>
      </c>
      <c r="G189" s="159">
        <f>'Input 1 - Schedule 1'!S137</f>
        <v>0</v>
      </c>
      <c r="H189" s="158">
        <f>'Input 2 - Inventory'!L135</f>
        <v>0</v>
      </c>
      <c r="I189" s="158">
        <f>'Input 2 - Inventory'!M135</f>
        <v>0</v>
      </c>
      <c r="J189" s="204">
        <f t="shared" si="22"/>
        <v>0</v>
      </c>
      <c r="K189" s="249">
        <f>'Input 2 - Inventory'!R135</f>
        <v>0</v>
      </c>
      <c r="L189" s="158">
        <f>'Input 2 - Inventory'!AA135</f>
        <v>0</v>
      </c>
      <c r="M189" s="249">
        <f>'Input 2 - Inventory'!AB135</f>
        <v>0</v>
      </c>
      <c r="N189" s="204">
        <f t="shared" si="23"/>
        <v>0</v>
      </c>
      <c r="O189" s="114" t="e">
        <f t="shared" si="24"/>
        <v>#DIV/0!</v>
      </c>
      <c r="P189" s="249">
        <f>'Input 2 - Inventory'!AG135</f>
        <v>0</v>
      </c>
      <c r="Q189" s="249" t="str">
        <f>'Input 1 - Schedule 1'!AX137</f>
        <v/>
      </c>
    </row>
    <row r="190" spans="1:17" x14ac:dyDescent="0.2">
      <c r="A190" s="314" t="str">
        <f t="shared" si="20"/>
        <v>Exclude</v>
      </c>
      <c r="B190" s="158">
        <f>'Input 2 - Inventory'!C136</f>
        <v>0</v>
      </c>
      <c r="C190" s="249">
        <f>'Input 2 - Inventory'!E136</f>
        <v>0</v>
      </c>
      <c r="D190" s="249" t="str">
        <f>IFERROR(VLOOKUP(E190,GCC.Param!$B$3:$E$50,4,FALSE),"")</f>
        <v/>
      </c>
      <c r="E190" s="159">
        <f>'Input 2 - Inventory'!F136</f>
        <v>0</v>
      </c>
      <c r="F190" s="204" t="str">
        <f t="shared" si="21"/>
        <v>Y</v>
      </c>
      <c r="G190" s="159">
        <f>'Input 1 - Schedule 1'!S138</f>
        <v>0</v>
      </c>
      <c r="H190" s="158">
        <f>'Input 2 - Inventory'!L136</f>
        <v>0</v>
      </c>
      <c r="I190" s="158">
        <f>'Input 2 - Inventory'!M136</f>
        <v>0</v>
      </c>
      <c r="J190" s="204">
        <f t="shared" si="22"/>
        <v>0</v>
      </c>
      <c r="K190" s="249">
        <f>'Input 2 - Inventory'!R136</f>
        <v>0</v>
      </c>
      <c r="L190" s="158">
        <f>'Input 2 - Inventory'!AA136</f>
        <v>0</v>
      </c>
      <c r="M190" s="249">
        <f>'Input 2 - Inventory'!AB136</f>
        <v>0</v>
      </c>
      <c r="N190" s="204">
        <f t="shared" si="23"/>
        <v>0</v>
      </c>
      <c r="O190" s="114" t="e">
        <f t="shared" si="24"/>
        <v>#DIV/0!</v>
      </c>
      <c r="P190" s="249">
        <f>'Input 2 - Inventory'!AG136</f>
        <v>0</v>
      </c>
      <c r="Q190" s="249" t="str">
        <f>'Input 1 - Schedule 1'!AX138</f>
        <v/>
      </c>
    </row>
    <row r="191" spans="1:17" x14ac:dyDescent="0.2">
      <c r="A191" s="314" t="str">
        <f t="shared" si="20"/>
        <v>Exclude</v>
      </c>
      <c r="B191" s="158">
        <f>'Input 2 - Inventory'!C137</f>
        <v>0</v>
      </c>
      <c r="C191" s="249">
        <f>'Input 2 - Inventory'!E137</f>
        <v>0</v>
      </c>
      <c r="D191" s="249" t="str">
        <f>IFERROR(VLOOKUP(E191,GCC.Param!$B$3:$E$50,4,FALSE),"")</f>
        <v/>
      </c>
      <c r="E191" s="159">
        <f>'Input 2 - Inventory'!F137</f>
        <v>0</v>
      </c>
      <c r="F191" s="204" t="str">
        <f t="shared" si="21"/>
        <v>Y</v>
      </c>
      <c r="G191" s="159">
        <f>'Input 1 - Schedule 1'!S139</f>
        <v>0</v>
      </c>
      <c r="H191" s="158">
        <f>'Input 2 - Inventory'!L137</f>
        <v>0</v>
      </c>
      <c r="I191" s="158">
        <f>'Input 2 - Inventory'!M137</f>
        <v>0</v>
      </c>
      <c r="J191" s="204">
        <f t="shared" si="22"/>
        <v>0</v>
      </c>
      <c r="K191" s="249">
        <f>'Input 2 - Inventory'!R137</f>
        <v>0</v>
      </c>
      <c r="L191" s="158">
        <f>'Input 2 - Inventory'!AA137</f>
        <v>0</v>
      </c>
      <c r="M191" s="249">
        <f>'Input 2 - Inventory'!AB137</f>
        <v>0</v>
      </c>
      <c r="N191" s="204">
        <f t="shared" si="23"/>
        <v>0</v>
      </c>
      <c r="O191" s="114" t="e">
        <f t="shared" si="24"/>
        <v>#DIV/0!</v>
      </c>
      <c r="P191" s="249">
        <f>'Input 2 - Inventory'!AG137</f>
        <v>0</v>
      </c>
      <c r="Q191" s="249" t="str">
        <f>'Input 1 - Schedule 1'!AX139</f>
        <v/>
      </c>
    </row>
    <row r="192" spans="1:17" x14ac:dyDescent="0.2">
      <c r="A192" s="314" t="str">
        <f t="shared" si="20"/>
        <v>Exclude</v>
      </c>
      <c r="B192" s="158">
        <f>'Input 2 - Inventory'!C138</f>
        <v>0</v>
      </c>
      <c r="C192" s="249">
        <f>'Input 2 - Inventory'!E138</f>
        <v>0</v>
      </c>
      <c r="D192" s="249" t="str">
        <f>IFERROR(VLOOKUP(E192,GCC.Param!$B$3:$E$50,4,FALSE),"")</f>
        <v/>
      </c>
      <c r="E192" s="159">
        <f>'Input 2 - Inventory'!F138</f>
        <v>0</v>
      </c>
      <c r="F192" s="204" t="str">
        <f t="shared" si="21"/>
        <v>Y</v>
      </c>
      <c r="G192" s="159">
        <f>'Input 1 - Schedule 1'!S140</f>
        <v>0</v>
      </c>
      <c r="H192" s="158">
        <f>'Input 2 - Inventory'!L138</f>
        <v>0</v>
      </c>
      <c r="I192" s="158">
        <f>'Input 2 - Inventory'!M138</f>
        <v>0</v>
      </c>
      <c r="J192" s="204">
        <f t="shared" si="22"/>
        <v>0</v>
      </c>
      <c r="K192" s="249">
        <f>'Input 2 - Inventory'!R138</f>
        <v>0</v>
      </c>
      <c r="L192" s="158">
        <f>'Input 2 - Inventory'!AA138</f>
        <v>0</v>
      </c>
      <c r="M192" s="249">
        <f>'Input 2 - Inventory'!AB138</f>
        <v>0</v>
      </c>
      <c r="N192" s="204">
        <f t="shared" si="23"/>
        <v>0</v>
      </c>
      <c r="O192" s="114" t="e">
        <f t="shared" si="24"/>
        <v>#DIV/0!</v>
      </c>
      <c r="P192" s="249">
        <f>'Input 2 - Inventory'!AG138</f>
        <v>0</v>
      </c>
      <c r="Q192" s="249" t="str">
        <f>'Input 1 - Schedule 1'!AX140</f>
        <v/>
      </c>
    </row>
    <row r="193" spans="1:17" x14ac:dyDescent="0.2">
      <c r="A193" s="314" t="str">
        <f t="shared" si="20"/>
        <v>Exclude</v>
      </c>
      <c r="B193" s="158">
        <f>'Input 2 - Inventory'!C139</f>
        <v>0</v>
      </c>
      <c r="C193" s="249">
        <f>'Input 2 - Inventory'!E139</f>
        <v>0</v>
      </c>
      <c r="D193" s="249" t="str">
        <f>IFERROR(VLOOKUP(E193,GCC.Param!$B$3:$E$50,4,FALSE),"")</f>
        <v/>
      </c>
      <c r="E193" s="159">
        <f>'Input 2 - Inventory'!F139</f>
        <v>0</v>
      </c>
      <c r="F193" s="204" t="str">
        <f t="shared" si="21"/>
        <v>Y</v>
      </c>
      <c r="G193" s="159">
        <f>'Input 1 - Schedule 1'!S141</f>
        <v>0</v>
      </c>
      <c r="H193" s="158">
        <f>'Input 2 - Inventory'!L139</f>
        <v>0</v>
      </c>
      <c r="I193" s="158">
        <f>'Input 2 - Inventory'!M139</f>
        <v>0</v>
      </c>
      <c r="J193" s="204">
        <f t="shared" si="22"/>
        <v>0</v>
      </c>
      <c r="K193" s="249">
        <f>'Input 2 - Inventory'!R139</f>
        <v>0</v>
      </c>
      <c r="L193" s="158">
        <f>'Input 2 - Inventory'!AA139</f>
        <v>0</v>
      </c>
      <c r="M193" s="249">
        <f>'Input 2 - Inventory'!AB139</f>
        <v>0</v>
      </c>
      <c r="N193" s="204">
        <f t="shared" si="23"/>
        <v>0</v>
      </c>
      <c r="O193" s="114" t="e">
        <f t="shared" si="24"/>
        <v>#DIV/0!</v>
      </c>
      <c r="P193" s="249">
        <f>'Input 2 - Inventory'!AG139</f>
        <v>0</v>
      </c>
      <c r="Q193" s="249" t="str">
        <f>'Input 1 - Schedule 1'!AX141</f>
        <v/>
      </c>
    </row>
    <row r="194" spans="1:17" x14ac:dyDescent="0.2">
      <c r="A194" s="314" t="str">
        <f t="shared" ref="A194:A257" si="25">IF(OR(ISERROR(D194),B194="",B194=0),"Exclude","Include")</f>
        <v>Exclude</v>
      </c>
      <c r="B194" s="158">
        <f>'Input 2 - Inventory'!C140</f>
        <v>0</v>
      </c>
      <c r="C194" s="249">
        <f>'Input 2 - Inventory'!E140</f>
        <v>0</v>
      </c>
      <c r="D194" s="249" t="str">
        <f>IFERROR(VLOOKUP(E194,GCC.Param!$B$3:$E$50,4,FALSE),"")</f>
        <v/>
      </c>
      <c r="E194" s="159">
        <f>'Input 2 - Inventory'!F140</f>
        <v>0</v>
      </c>
      <c r="F194" s="204" t="str">
        <f t="shared" ref="F194:F257" si="26">IF(AND(LEFT(D194,3)="RBC",LEFT(Q194,3)="RBC"),"N",IF(OR(E194=Q194,Q194="N/A"),"N","Y"))</f>
        <v>Y</v>
      </c>
      <c r="G194" s="159">
        <f>'Input 1 - Schedule 1'!S142</f>
        <v>0</v>
      </c>
      <c r="H194" s="158">
        <f>'Input 2 - Inventory'!L140</f>
        <v>0</v>
      </c>
      <c r="I194" s="158">
        <f>'Input 2 - Inventory'!M140</f>
        <v>0</v>
      </c>
      <c r="J194" s="204">
        <f t="shared" ref="J194:J257" si="27">IF($E194="Non-Insurer Holding Company", H194-I194,H194)</f>
        <v>0</v>
      </c>
      <c r="K194" s="249">
        <f>'Input 2 - Inventory'!R140</f>
        <v>0</v>
      </c>
      <c r="L194" s="158">
        <f>'Input 2 - Inventory'!AA140</f>
        <v>0</v>
      </c>
      <c r="M194" s="249">
        <f>'Input 2 - Inventory'!AB140</f>
        <v>0</v>
      </c>
      <c r="N194" s="204">
        <f t="shared" ref="N194:N257" si="28">IF(LEFT(E194,3)="RBC",1/0,IF($E194="Non-Insurer Holding Company",L194-M194,L194))</f>
        <v>0</v>
      </c>
      <c r="O194" s="114" t="e">
        <f t="shared" ref="O194:O257" si="29">IF(LEFT(E194,3)="RBC",1/3*L194,1/0)</f>
        <v>#DIV/0!</v>
      </c>
      <c r="P194" s="249">
        <f>'Input 2 - Inventory'!AG140</f>
        <v>0</v>
      </c>
      <c r="Q194" s="249" t="str">
        <f>'Input 1 - Schedule 1'!AX142</f>
        <v/>
      </c>
    </row>
    <row r="195" spans="1:17" x14ac:dyDescent="0.2">
      <c r="A195" s="314" t="str">
        <f t="shared" si="25"/>
        <v>Exclude</v>
      </c>
      <c r="B195" s="158">
        <f>'Input 2 - Inventory'!C141</f>
        <v>0</v>
      </c>
      <c r="C195" s="249">
        <f>'Input 2 - Inventory'!E141</f>
        <v>0</v>
      </c>
      <c r="D195" s="249" t="str">
        <f>IFERROR(VLOOKUP(E195,GCC.Param!$B$3:$E$50,4,FALSE),"")</f>
        <v/>
      </c>
      <c r="E195" s="159">
        <f>'Input 2 - Inventory'!F141</f>
        <v>0</v>
      </c>
      <c r="F195" s="204" t="str">
        <f t="shared" si="26"/>
        <v>Y</v>
      </c>
      <c r="G195" s="159">
        <f>'Input 1 - Schedule 1'!S143</f>
        <v>0</v>
      </c>
      <c r="H195" s="158">
        <f>'Input 2 - Inventory'!L141</f>
        <v>0</v>
      </c>
      <c r="I195" s="158">
        <f>'Input 2 - Inventory'!M141</f>
        <v>0</v>
      </c>
      <c r="J195" s="204">
        <f t="shared" si="27"/>
        <v>0</v>
      </c>
      <c r="K195" s="249">
        <f>'Input 2 - Inventory'!R141</f>
        <v>0</v>
      </c>
      <c r="L195" s="158">
        <f>'Input 2 - Inventory'!AA141</f>
        <v>0</v>
      </c>
      <c r="M195" s="249">
        <f>'Input 2 - Inventory'!AB141</f>
        <v>0</v>
      </c>
      <c r="N195" s="204">
        <f t="shared" si="28"/>
        <v>0</v>
      </c>
      <c r="O195" s="114" t="e">
        <f t="shared" si="29"/>
        <v>#DIV/0!</v>
      </c>
      <c r="P195" s="249">
        <f>'Input 2 - Inventory'!AG141</f>
        <v>0</v>
      </c>
      <c r="Q195" s="249" t="str">
        <f>'Input 1 - Schedule 1'!AX143</f>
        <v/>
      </c>
    </row>
    <row r="196" spans="1:17" x14ac:dyDescent="0.2">
      <c r="A196" s="314" t="str">
        <f t="shared" si="25"/>
        <v>Exclude</v>
      </c>
      <c r="B196" s="158">
        <f>'Input 2 - Inventory'!C142</f>
        <v>0</v>
      </c>
      <c r="C196" s="249">
        <f>'Input 2 - Inventory'!E142</f>
        <v>0</v>
      </c>
      <c r="D196" s="249" t="str">
        <f>IFERROR(VLOOKUP(E196,GCC.Param!$B$3:$E$50,4,FALSE),"")</f>
        <v/>
      </c>
      <c r="E196" s="159">
        <f>'Input 2 - Inventory'!F142</f>
        <v>0</v>
      </c>
      <c r="F196" s="204" t="str">
        <f t="shared" si="26"/>
        <v>Y</v>
      </c>
      <c r="G196" s="159">
        <f>'Input 1 - Schedule 1'!S144</f>
        <v>0</v>
      </c>
      <c r="H196" s="158">
        <f>'Input 2 - Inventory'!L142</f>
        <v>0</v>
      </c>
      <c r="I196" s="158">
        <f>'Input 2 - Inventory'!M142</f>
        <v>0</v>
      </c>
      <c r="J196" s="204">
        <f t="shared" si="27"/>
        <v>0</v>
      </c>
      <c r="K196" s="249">
        <f>'Input 2 - Inventory'!R142</f>
        <v>0</v>
      </c>
      <c r="L196" s="158">
        <f>'Input 2 - Inventory'!AA142</f>
        <v>0</v>
      </c>
      <c r="M196" s="249">
        <f>'Input 2 - Inventory'!AB142</f>
        <v>0</v>
      </c>
      <c r="N196" s="204">
        <f t="shared" si="28"/>
        <v>0</v>
      </c>
      <c r="O196" s="114" t="e">
        <f t="shared" si="29"/>
        <v>#DIV/0!</v>
      </c>
      <c r="P196" s="249">
        <f>'Input 2 - Inventory'!AG142</f>
        <v>0</v>
      </c>
      <c r="Q196" s="249" t="str">
        <f>'Input 1 - Schedule 1'!AX144</f>
        <v/>
      </c>
    </row>
    <row r="197" spans="1:17" x14ac:dyDescent="0.2">
      <c r="A197" s="314" t="str">
        <f t="shared" si="25"/>
        <v>Exclude</v>
      </c>
      <c r="B197" s="158">
        <f>'Input 2 - Inventory'!C143</f>
        <v>0</v>
      </c>
      <c r="C197" s="249">
        <f>'Input 2 - Inventory'!E143</f>
        <v>0</v>
      </c>
      <c r="D197" s="249" t="str">
        <f>IFERROR(VLOOKUP(E197,GCC.Param!$B$3:$E$50,4,FALSE),"")</f>
        <v/>
      </c>
      <c r="E197" s="159">
        <f>'Input 2 - Inventory'!F143</f>
        <v>0</v>
      </c>
      <c r="F197" s="204" t="str">
        <f t="shared" si="26"/>
        <v>Y</v>
      </c>
      <c r="G197" s="159">
        <f>'Input 1 - Schedule 1'!S145</f>
        <v>0</v>
      </c>
      <c r="H197" s="158">
        <f>'Input 2 - Inventory'!L143</f>
        <v>0</v>
      </c>
      <c r="I197" s="158">
        <f>'Input 2 - Inventory'!M143</f>
        <v>0</v>
      </c>
      <c r="J197" s="204">
        <f t="shared" si="27"/>
        <v>0</v>
      </c>
      <c r="K197" s="249">
        <f>'Input 2 - Inventory'!R143</f>
        <v>0</v>
      </c>
      <c r="L197" s="158">
        <f>'Input 2 - Inventory'!AA143</f>
        <v>0</v>
      </c>
      <c r="M197" s="249">
        <f>'Input 2 - Inventory'!AB143</f>
        <v>0</v>
      </c>
      <c r="N197" s="204">
        <f t="shared" si="28"/>
        <v>0</v>
      </c>
      <c r="O197" s="114" t="e">
        <f t="shared" si="29"/>
        <v>#DIV/0!</v>
      </c>
      <c r="P197" s="249">
        <f>'Input 2 - Inventory'!AG143</f>
        <v>0</v>
      </c>
      <c r="Q197" s="249" t="str">
        <f>'Input 1 - Schedule 1'!AX145</f>
        <v/>
      </c>
    </row>
    <row r="198" spans="1:17" x14ac:dyDescent="0.2">
      <c r="A198" s="314" t="str">
        <f t="shared" si="25"/>
        <v>Exclude</v>
      </c>
      <c r="B198" s="158">
        <f>'Input 2 - Inventory'!C144</f>
        <v>0</v>
      </c>
      <c r="C198" s="249">
        <f>'Input 2 - Inventory'!E144</f>
        <v>0</v>
      </c>
      <c r="D198" s="249" t="str">
        <f>IFERROR(VLOOKUP(E198,GCC.Param!$B$3:$E$50,4,FALSE),"")</f>
        <v/>
      </c>
      <c r="E198" s="159">
        <f>'Input 2 - Inventory'!F144</f>
        <v>0</v>
      </c>
      <c r="F198" s="204" t="str">
        <f t="shared" si="26"/>
        <v>Y</v>
      </c>
      <c r="G198" s="159">
        <f>'Input 1 - Schedule 1'!S146</f>
        <v>0</v>
      </c>
      <c r="H198" s="158">
        <f>'Input 2 - Inventory'!L144</f>
        <v>0</v>
      </c>
      <c r="I198" s="158">
        <f>'Input 2 - Inventory'!M144</f>
        <v>0</v>
      </c>
      <c r="J198" s="204">
        <f t="shared" si="27"/>
        <v>0</v>
      </c>
      <c r="K198" s="249">
        <f>'Input 2 - Inventory'!R144</f>
        <v>0</v>
      </c>
      <c r="L198" s="158">
        <f>'Input 2 - Inventory'!AA144</f>
        <v>0</v>
      </c>
      <c r="M198" s="249">
        <f>'Input 2 - Inventory'!AB144</f>
        <v>0</v>
      </c>
      <c r="N198" s="204">
        <f t="shared" si="28"/>
        <v>0</v>
      </c>
      <c r="O198" s="114" t="e">
        <f t="shared" si="29"/>
        <v>#DIV/0!</v>
      </c>
      <c r="P198" s="249">
        <f>'Input 2 - Inventory'!AG144</f>
        <v>0</v>
      </c>
      <c r="Q198" s="249" t="str">
        <f>'Input 1 - Schedule 1'!AX146</f>
        <v/>
      </c>
    </row>
    <row r="199" spans="1:17" x14ac:dyDescent="0.2">
      <c r="A199" s="314" t="str">
        <f t="shared" si="25"/>
        <v>Exclude</v>
      </c>
      <c r="B199" s="158">
        <f>'Input 2 - Inventory'!C145</f>
        <v>0</v>
      </c>
      <c r="C199" s="249">
        <f>'Input 2 - Inventory'!E145</f>
        <v>0</v>
      </c>
      <c r="D199" s="249" t="str">
        <f>IFERROR(VLOOKUP(E199,GCC.Param!$B$3:$E$50,4,FALSE),"")</f>
        <v/>
      </c>
      <c r="E199" s="159">
        <f>'Input 2 - Inventory'!F145</f>
        <v>0</v>
      </c>
      <c r="F199" s="204" t="str">
        <f t="shared" si="26"/>
        <v>Y</v>
      </c>
      <c r="G199" s="159">
        <f>'Input 1 - Schedule 1'!S147</f>
        <v>0</v>
      </c>
      <c r="H199" s="158">
        <f>'Input 2 - Inventory'!L145</f>
        <v>0</v>
      </c>
      <c r="I199" s="158">
        <f>'Input 2 - Inventory'!M145</f>
        <v>0</v>
      </c>
      <c r="J199" s="204">
        <f t="shared" si="27"/>
        <v>0</v>
      </c>
      <c r="K199" s="249">
        <f>'Input 2 - Inventory'!R145</f>
        <v>0</v>
      </c>
      <c r="L199" s="158">
        <f>'Input 2 - Inventory'!AA145</f>
        <v>0</v>
      </c>
      <c r="M199" s="249">
        <f>'Input 2 - Inventory'!AB145</f>
        <v>0</v>
      </c>
      <c r="N199" s="204">
        <f t="shared" si="28"/>
        <v>0</v>
      </c>
      <c r="O199" s="114" t="e">
        <f t="shared" si="29"/>
        <v>#DIV/0!</v>
      </c>
      <c r="P199" s="249">
        <f>'Input 2 - Inventory'!AG145</f>
        <v>0</v>
      </c>
      <c r="Q199" s="249" t="str">
        <f>'Input 1 - Schedule 1'!AX147</f>
        <v/>
      </c>
    </row>
    <row r="200" spans="1:17" x14ac:dyDescent="0.2">
      <c r="A200" s="314" t="str">
        <f t="shared" si="25"/>
        <v>Exclude</v>
      </c>
      <c r="B200" s="158">
        <f>'Input 2 - Inventory'!C146</f>
        <v>0</v>
      </c>
      <c r="C200" s="249">
        <f>'Input 2 - Inventory'!E146</f>
        <v>0</v>
      </c>
      <c r="D200" s="249" t="str">
        <f>IFERROR(VLOOKUP(E200,GCC.Param!$B$3:$E$50,4,FALSE),"")</f>
        <v/>
      </c>
      <c r="E200" s="159">
        <f>'Input 2 - Inventory'!F146</f>
        <v>0</v>
      </c>
      <c r="F200" s="204" t="str">
        <f t="shared" si="26"/>
        <v>Y</v>
      </c>
      <c r="G200" s="159">
        <f>'Input 1 - Schedule 1'!S148</f>
        <v>0</v>
      </c>
      <c r="H200" s="158">
        <f>'Input 2 - Inventory'!L146</f>
        <v>0</v>
      </c>
      <c r="I200" s="158">
        <f>'Input 2 - Inventory'!M146</f>
        <v>0</v>
      </c>
      <c r="J200" s="204">
        <f t="shared" si="27"/>
        <v>0</v>
      </c>
      <c r="K200" s="249">
        <f>'Input 2 - Inventory'!R146</f>
        <v>0</v>
      </c>
      <c r="L200" s="158">
        <f>'Input 2 - Inventory'!AA146</f>
        <v>0</v>
      </c>
      <c r="M200" s="249">
        <f>'Input 2 - Inventory'!AB146</f>
        <v>0</v>
      </c>
      <c r="N200" s="204">
        <f t="shared" si="28"/>
        <v>0</v>
      </c>
      <c r="O200" s="114" t="e">
        <f t="shared" si="29"/>
        <v>#DIV/0!</v>
      </c>
      <c r="P200" s="249">
        <f>'Input 2 - Inventory'!AG146</f>
        <v>0</v>
      </c>
      <c r="Q200" s="249" t="str">
        <f>'Input 1 - Schedule 1'!AX148</f>
        <v/>
      </c>
    </row>
    <row r="201" spans="1:17" x14ac:dyDescent="0.2">
      <c r="A201" s="314" t="str">
        <f t="shared" si="25"/>
        <v>Exclude</v>
      </c>
      <c r="B201" s="158">
        <f>'Input 2 - Inventory'!C147</f>
        <v>0</v>
      </c>
      <c r="C201" s="249">
        <f>'Input 2 - Inventory'!E147</f>
        <v>0</v>
      </c>
      <c r="D201" s="249" t="str">
        <f>IFERROR(VLOOKUP(E201,GCC.Param!$B$3:$E$50,4,FALSE),"")</f>
        <v/>
      </c>
      <c r="E201" s="159">
        <f>'Input 2 - Inventory'!F147</f>
        <v>0</v>
      </c>
      <c r="F201" s="204" t="str">
        <f t="shared" si="26"/>
        <v>Y</v>
      </c>
      <c r="G201" s="159">
        <f>'Input 1 - Schedule 1'!S149</f>
        <v>0</v>
      </c>
      <c r="H201" s="158">
        <f>'Input 2 - Inventory'!L147</f>
        <v>0</v>
      </c>
      <c r="I201" s="158">
        <f>'Input 2 - Inventory'!M147</f>
        <v>0</v>
      </c>
      <c r="J201" s="204">
        <f t="shared" si="27"/>
        <v>0</v>
      </c>
      <c r="K201" s="249">
        <f>'Input 2 - Inventory'!R147</f>
        <v>0</v>
      </c>
      <c r="L201" s="158">
        <f>'Input 2 - Inventory'!AA147</f>
        <v>0</v>
      </c>
      <c r="M201" s="249">
        <f>'Input 2 - Inventory'!AB147</f>
        <v>0</v>
      </c>
      <c r="N201" s="204">
        <f t="shared" si="28"/>
        <v>0</v>
      </c>
      <c r="O201" s="114" t="e">
        <f t="shared" si="29"/>
        <v>#DIV/0!</v>
      </c>
      <c r="P201" s="249">
        <f>'Input 2 - Inventory'!AG147</f>
        <v>0</v>
      </c>
      <c r="Q201" s="249" t="str">
        <f>'Input 1 - Schedule 1'!AX149</f>
        <v/>
      </c>
    </row>
    <row r="202" spans="1:17" x14ac:dyDescent="0.2">
      <c r="A202" s="314" t="str">
        <f t="shared" si="25"/>
        <v>Exclude</v>
      </c>
      <c r="B202" s="158">
        <f>'Input 2 - Inventory'!C148</f>
        <v>0</v>
      </c>
      <c r="C202" s="249">
        <f>'Input 2 - Inventory'!E148</f>
        <v>0</v>
      </c>
      <c r="D202" s="249" t="str">
        <f>IFERROR(VLOOKUP(E202,GCC.Param!$B$3:$E$50,4,FALSE),"")</f>
        <v/>
      </c>
      <c r="E202" s="159">
        <f>'Input 2 - Inventory'!F148</f>
        <v>0</v>
      </c>
      <c r="F202" s="204" t="str">
        <f t="shared" si="26"/>
        <v>Y</v>
      </c>
      <c r="G202" s="159">
        <f>'Input 1 - Schedule 1'!S150</f>
        <v>0</v>
      </c>
      <c r="H202" s="158">
        <f>'Input 2 - Inventory'!L148</f>
        <v>0</v>
      </c>
      <c r="I202" s="158">
        <f>'Input 2 - Inventory'!M148</f>
        <v>0</v>
      </c>
      <c r="J202" s="204">
        <f t="shared" si="27"/>
        <v>0</v>
      </c>
      <c r="K202" s="249">
        <f>'Input 2 - Inventory'!R148</f>
        <v>0</v>
      </c>
      <c r="L202" s="158">
        <f>'Input 2 - Inventory'!AA148</f>
        <v>0</v>
      </c>
      <c r="M202" s="249">
        <f>'Input 2 - Inventory'!AB148</f>
        <v>0</v>
      </c>
      <c r="N202" s="204">
        <f t="shared" si="28"/>
        <v>0</v>
      </c>
      <c r="O202" s="114" t="e">
        <f t="shared" si="29"/>
        <v>#DIV/0!</v>
      </c>
      <c r="P202" s="249">
        <f>'Input 2 - Inventory'!AG148</f>
        <v>0</v>
      </c>
      <c r="Q202" s="249" t="str">
        <f>'Input 1 - Schedule 1'!AX150</f>
        <v/>
      </c>
    </row>
    <row r="203" spans="1:17" x14ac:dyDescent="0.2">
      <c r="A203" s="314" t="str">
        <f t="shared" si="25"/>
        <v>Exclude</v>
      </c>
      <c r="B203" s="158">
        <f>'Input 2 - Inventory'!C149</f>
        <v>0</v>
      </c>
      <c r="C203" s="249">
        <f>'Input 2 - Inventory'!E149</f>
        <v>0</v>
      </c>
      <c r="D203" s="249" t="str">
        <f>IFERROR(VLOOKUP(E203,GCC.Param!$B$3:$E$50,4,FALSE),"")</f>
        <v/>
      </c>
      <c r="E203" s="159">
        <f>'Input 2 - Inventory'!F149</f>
        <v>0</v>
      </c>
      <c r="F203" s="204" t="str">
        <f t="shared" si="26"/>
        <v>Y</v>
      </c>
      <c r="G203" s="159">
        <f>'Input 1 - Schedule 1'!S151</f>
        <v>0</v>
      </c>
      <c r="H203" s="158">
        <f>'Input 2 - Inventory'!L149</f>
        <v>0</v>
      </c>
      <c r="I203" s="158">
        <f>'Input 2 - Inventory'!M149</f>
        <v>0</v>
      </c>
      <c r="J203" s="204">
        <f t="shared" si="27"/>
        <v>0</v>
      </c>
      <c r="K203" s="249">
        <f>'Input 2 - Inventory'!R149</f>
        <v>0</v>
      </c>
      <c r="L203" s="158">
        <f>'Input 2 - Inventory'!AA149</f>
        <v>0</v>
      </c>
      <c r="M203" s="249">
        <f>'Input 2 - Inventory'!AB149</f>
        <v>0</v>
      </c>
      <c r="N203" s="204">
        <f t="shared" si="28"/>
        <v>0</v>
      </c>
      <c r="O203" s="114" t="e">
        <f t="shared" si="29"/>
        <v>#DIV/0!</v>
      </c>
      <c r="P203" s="249">
        <f>'Input 2 - Inventory'!AG149</f>
        <v>0</v>
      </c>
      <c r="Q203" s="249" t="str">
        <f>'Input 1 - Schedule 1'!AX151</f>
        <v/>
      </c>
    </row>
    <row r="204" spans="1:17" x14ac:dyDescent="0.2">
      <c r="A204" s="314" t="str">
        <f t="shared" si="25"/>
        <v>Exclude</v>
      </c>
      <c r="B204" s="158">
        <f>'Input 2 - Inventory'!C150</f>
        <v>0</v>
      </c>
      <c r="C204" s="249">
        <f>'Input 2 - Inventory'!E150</f>
        <v>0</v>
      </c>
      <c r="D204" s="249" t="str">
        <f>IFERROR(VLOOKUP(E204,GCC.Param!$B$3:$E$50,4,FALSE),"")</f>
        <v/>
      </c>
      <c r="E204" s="159">
        <f>'Input 2 - Inventory'!F150</f>
        <v>0</v>
      </c>
      <c r="F204" s="204" t="str">
        <f t="shared" si="26"/>
        <v>Y</v>
      </c>
      <c r="G204" s="159">
        <f>'Input 1 - Schedule 1'!S152</f>
        <v>0</v>
      </c>
      <c r="H204" s="158">
        <f>'Input 2 - Inventory'!L150</f>
        <v>0</v>
      </c>
      <c r="I204" s="158">
        <f>'Input 2 - Inventory'!M150</f>
        <v>0</v>
      </c>
      <c r="J204" s="204">
        <f t="shared" si="27"/>
        <v>0</v>
      </c>
      <c r="K204" s="249">
        <f>'Input 2 - Inventory'!R150</f>
        <v>0</v>
      </c>
      <c r="L204" s="158">
        <f>'Input 2 - Inventory'!AA150</f>
        <v>0</v>
      </c>
      <c r="M204" s="249">
        <f>'Input 2 - Inventory'!AB150</f>
        <v>0</v>
      </c>
      <c r="N204" s="204">
        <f t="shared" si="28"/>
        <v>0</v>
      </c>
      <c r="O204" s="114" t="e">
        <f t="shared" si="29"/>
        <v>#DIV/0!</v>
      </c>
      <c r="P204" s="249">
        <f>'Input 2 - Inventory'!AG150</f>
        <v>0</v>
      </c>
      <c r="Q204" s="249" t="str">
        <f>'Input 1 - Schedule 1'!AX152</f>
        <v/>
      </c>
    </row>
    <row r="205" spans="1:17" x14ac:dyDescent="0.2">
      <c r="A205" s="314" t="str">
        <f t="shared" si="25"/>
        <v>Exclude</v>
      </c>
      <c r="B205" s="158">
        <f>'Input 2 - Inventory'!C151</f>
        <v>0</v>
      </c>
      <c r="C205" s="249">
        <f>'Input 2 - Inventory'!E151</f>
        <v>0</v>
      </c>
      <c r="D205" s="249" t="str">
        <f>IFERROR(VLOOKUP(E205,GCC.Param!$B$3:$E$50,4,FALSE),"")</f>
        <v/>
      </c>
      <c r="E205" s="159">
        <f>'Input 2 - Inventory'!F151</f>
        <v>0</v>
      </c>
      <c r="F205" s="204" t="str">
        <f t="shared" si="26"/>
        <v>Y</v>
      </c>
      <c r="G205" s="159">
        <f>'Input 1 - Schedule 1'!S153</f>
        <v>0</v>
      </c>
      <c r="H205" s="158">
        <f>'Input 2 - Inventory'!L151</f>
        <v>0</v>
      </c>
      <c r="I205" s="158">
        <f>'Input 2 - Inventory'!M151</f>
        <v>0</v>
      </c>
      <c r="J205" s="204">
        <f t="shared" si="27"/>
        <v>0</v>
      </c>
      <c r="K205" s="249">
        <f>'Input 2 - Inventory'!R151</f>
        <v>0</v>
      </c>
      <c r="L205" s="158">
        <f>'Input 2 - Inventory'!AA151</f>
        <v>0</v>
      </c>
      <c r="M205" s="249">
        <f>'Input 2 - Inventory'!AB151</f>
        <v>0</v>
      </c>
      <c r="N205" s="204">
        <f t="shared" si="28"/>
        <v>0</v>
      </c>
      <c r="O205" s="114" t="e">
        <f t="shared" si="29"/>
        <v>#DIV/0!</v>
      </c>
      <c r="P205" s="249">
        <f>'Input 2 - Inventory'!AG151</f>
        <v>0</v>
      </c>
      <c r="Q205" s="249" t="str">
        <f>'Input 1 - Schedule 1'!AX153</f>
        <v/>
      </c>
    </row>
    <row r="206" spans="1:17" x14ac:dyDescent="0.2">
      <c r="A206" s="314" t="str">
        <f t="shared" si="25"/>
        <v>Exclude</v>
      </c>
      <c r="B206" s="158">
        <f>'Input 2 - Inventory'!C152</f>
        <v>0</v>
      </c>
      <c r="C206" s="249">
        <f>'Input 2 - Inventory'!E152</f>
        <v>0</v>
      </c>
      <c r="D206" s="249" t="str">
        <f>IFERROR(VLOOKUP(E206,GCC.Param!$B$3:$E$50,4,FALSE),"")</f>
        <v/>
      </c>
      <c r="E206" s="159">
        <f>'Input 2 - Inventory'!F152</f>
        <v>0</v>
      </c>
      <c r="F206" s="204" t="str">
        <f t="shared" si="26"/>
        <v>Y</v>
      </c>
      <c r="G206" s="159">
        <f>'Input 1 - Schedule 1'!S154</f>
        <v>0</v>
      </c>
      <c r="H206" s="158">
        <f>'Input 2 - Inventory'!L152</f>
        <v>0</v>
      </c>
      <c r="I206" s="158">
        <f>'Input 2 - Inventory'!M152</f>
        <v>0</v>
      </c>
      <c r="J206" s="204">
        <f t="shared" si="27"/>
        <v>0</v>
      </c>
      <c r="K206" s="249">
        <f>'Input 2 - Inventory'!R152</f>
        <v>0</v>
      </c>
      <c r="L206" s="158">
        <f>'Input 2 - Inventory'!AA152</f>
        <v>0</v>
      </c>
      <c r="M206" s="249">
        <f>'Input 2 - Inventory'!AB152</f>
        <v>0</v>
      </c>
      <c r="N206" s="204">
        <f t="shared" si="28"/>
        <v>0</v>
      </c>
      <c r="O206" s="114" t="e">
        <f t="shared" si="29"/>
        <v>#DIV/0!</v>
      </c>
      <c r="P206" s="249">
        <f>'Input 2 - Inventory'!AG152</f>
        <v>0</v>
      </c>
      <c r="Q206" s="249" t="str">
        <f>'Input 1 - Schedule 1'!AX154</f>
        <v/>
      </c>
    </row>
    <row r="207" spans="1:17" x14ac:dyDescent="0.2">
      <c r="A207" s="314" t="str">
        <f t="shared" si="25"/>
        <v>Exclude</v>
      </c>
      <c r="B207" s="158">
        <f>'Input 2 - Inventory'!C153</f>
        <v>0</v>
      </c>
      <c r="C207" s="249">
        <f>'Input 2 - Inventory'!E153</f>
        <v>0</v>
      </c>
      <c r="D207" s="249" t="str">
        <f>IFERROR(VLOOKUP(E207,GCC.Param!$B$3:$E$50,4,FALSE),"")</f>
        <v/>
      </c>
      <c r="E207" s="159">
        <f>'Input 2 - Inventory'!F153</f>
        <v>0</v>
      </c>
      <c r="F207" s="204" t="str">
        <f t="shared" si="26"/>
        <v>Y</v>
      </c>
      <c r="G207" s="159">
        <f>'Input 1 - Schedule 1'!S155</f>
        <v>0</v>
      </c>
      <c r="H207" s="158">
        <f>'Input 2 - Inventory'!L153</f>
        <v>0</v>
      </c>
      <c r="I207" s="158">
        <f>'Input 2 - Inventory'!M153</f>
        <v>0</v>
      </c>
      <c r="J207" s="204">
        <f t="shared" si="27"/>
        <v>0</v>
      </c>
      <c r="K207" s="249">
        <f>'Input 2 - Inventory'!R153</f>
        <v>0</v>
      </c>
      <c r="L207" s="158">
        <f>'Input 2 - Inventory'!AA153</f>
        <v>0</v>
      </c>
      <c r="M207" s="249">
        <f>'Input 2 - Inventory'!AB153</f>
        <v>0</v>
      </c>
      <c r="N207" s="204">
        <f t="shared" si="28"/>
        <v>0</v>
      </c>
      <c r="O207" s="114" t="e">
        <f t="shared" si="29"/>
        <v>#DIV/0!</v>
      </c>
      <c r="P207" s="249">
        <f>'Input 2 - Inventory'!AG153</f>
        <v>0</v>
      </c>
      <c r="Q207" s="249" t="str">
        <f>'Input 1 - Schedule 1'!AX155</f>
        <v/>
      </c>
    </row>
    <row r="208" spans="1:17" x14ac:dyDescent="0.2">
      <c r="A208" s="314" t="str">
        <f t="shared" si="25"/>
        <v>Exclude</v>
      </c>
      <c r="B208" s="158">
        <f>'Input 2 - Inventory'!C154</f>
        <v>0</v>
      </c>
      <c r="C208" s="249">
        <f>'Input 2 - Inventory'!E154</f>
        <v>0</v>
      </c>
      <c r="D208" s="249" t="str">
        <f>IFERROR(VLOOKUP(E208,GCC.Param!$B$3:$E$50,4,FALSE),"")</f>
        <v/>
      </c>
      <c r="E208" s="159">
        <f>'Input 2 - Inventory'!F154</f>
        <v>0</v>
      </c>
      <c r="F208" s="204" t="str">
        <f t="shared" si="26"/>
        <v>Y</v>
      </c>
      <c r="G208" s="159">
        <f>'Input 1 - Schedule 1'!S156</f>
        <v>0</v>
      </c>
      <c r="H208" s="158">
        <f>'Input 2 - Inventory'!L154</f>
        <v>0</v>
      </c>
      <c r="I208" s="158">
        <f>'Input 2 - Inventory'!M154</f>
        <v>0</v>
      </c>
      <c r="J208" s="204">
        <f t="shared" si="27"/>
        <v>0</v>
      </c>
      <c r="K208" s="249">
        <f>'Input 2 - Inventory'!R154</f>
        <v>0</v>
      </c>
      <c r="L208" s="158">
        <f>'Input 2 - Inventory'!AA154</f>
        <v>0</v>
      </c>
      <c r="M208" s="249">
        <f>'Input 2 - Inventory'!AB154</f>
        <v>0</v>
      </c>
      <c r="N208" s="204">
        <f t="shared" si="28"/>
        <v>0</v>
      </c>
      <c r="O208" s="114" t="e">
        <f t="shared" si="29"/>
        <v>#DIV/0!</v>
      </c>
      <c r="P208" s="249">
        <f>'Input 2 - Inventory'!AG154</f>
        <v>0</v>
      </c>
      <c r="Q208" s="249" t="str">
        <f>'Input 1 - Schedule 1'!AX156</f>
        <v/>
      </c>
    </row>
    <row r="209" spans="1:17" x14ac:dyDescent="0.2">
      <c r="A209" s="314" t="str">
        <f t="shared" si="25"/>
        <v>Exclude</v>
      </c>
      <c r="B209" s="158">
        <f>'Input 2 - Inventory'!C155</f>
        <v>0</v>
      </c>
      <c r="C209" s="249">
        <f>'Input 2 - Inventory'!E155</f>
        <v>0</v>
      </c>
      <c r="D209" s="249" t="str">
        <f>IFERROR(VLOOKUP(E209,GCC.Param!$B$3:$E$50,4,FALSE),"")</f>
        <v/>
      </c>
      <c r="E209" s="159">
        <f>'Input 2 - Inventory'!F155</f>
        <v>0</v>
      </c>
      <c r="F209" s="204" t="str">
        <f t="shared" si="26"/>
        <v>Y</v>
      </c>
      <c r="G209" s="159">
        <f>'Input 1 - Schedule 1'!S157</f>
        <v>0</v>
      </c>
      <c r="H209" s="158">
        <f>'Input 2 - Inventory'!L155</f>
        <v>0</v>
      </c>
      <c r="I209" s="158">
        <f>'Input 2 - Inventory'!M155</f>
        <v>0</v>
      </c>
      <c r="J209" s="204">
        <f t="shared" si="27"/>
        <v>0</v>
      </c>
      <c r="K209" s="249">
        <f>'Input 2 - Inventory'!R155</f>
        <v>0</v>
      </c>
      <c r="L209" s="158">
        <f>'Input 2 - Inventory'!AA155</f>
        <v>0</v>
      </c>
      <c r="M209" s="249">
        <f>'Input 2 - Inventory'!AB155</f>
        <v>0</v>
      </c>
      <c r="N209" s="204">
        <f t="shared" si="28"/>
        <v>0</v>
      </c>
      <c r="O209" s="114" t="e">
        <f t="shared" si="29"/>
        <v>#DIV/0!</v>
      </c>
      <c r="P209" s="249">
        <f>'Input 2 - Inventory'!AG155</f>
        <v>0</v>
      </c>
      <c r="Q209" s="249" t="str">
        <f>'Input 1 - Schedule 1'!AX157</f>
        <v/>
      </c>
    </row>
    <row r="210" spans="1:17" x14ac:dyDescent="0.2">
      <c r="A210" s="314" t="str">
        <f t="shared" si="25"/>
        <v>Exclude</v>
      </c>
      <c r="B210" s="158">
        <f>'Input 2 - Inventory'!C156</f>
        <v>0</v>
      </c>
      <c r="C210" s="249">
        <f>'Input 2 - Inventory'!E156</f>
        <v>0</v>
      </c>
      <c r="D210" s="249" t="str">
        <f>IFERROR(VLOOKUP(E210,GCC.Param!$B$3:$E$50,4,FALSE),"")</f>
        <v/>
      </c>
      <c r="E210" s="159">
        <f>'Input 2 - Inventory'!F156</f>
        <v>0</v>
      </c>
      <c r="F210" s="204" t="str">
        <f t="shared" si="26"/>
        <v>Y</v>
      </c>
      <c r="G210" s="159">
        <f>'Input 1 - Schedule 1'!S158</f>
        <v>0</v>
      </c>
      <c r="H210" s="158">
        <f>'Input 2 - Inventory'!L156</f>
        <v>0</v>
      </c>
      <c r="I210" s="158">
        <f>'Input 2 - Inventory'!M156</f>
        <v>0</v>
      </c>
      <c r="J210" s="204">
        <f t="shared" si="27"/>
        <v>0</v>
      </c>
      <c r="K210" s="249">
        <f>'Input 2 - Inventory'!R156</f>
        <v>0</v>
      </c>
      <c r="L210" s="158">
        <f>'Input 2 - Inventory'!AA156</f>
        <v>0</v>
      </c>
      <c r="M210" s="249">
        <f>'Input 2 - Inventory'!AB156</f>
        <v>0</v>
      </c>
      <c r="N210" s="204">
        <f t="shared" si="28"/>
        <v>0</v>
      </c>
      <c r="O210" s="114" t="e">
        <f t="shared" si="29"/>
        <v>#DIV/0!</v>
      </c>
      <c r="P210" s="249">
        <f>'Input 2 - Inventory'!AG156</f>
        <v>0</v>
      </c>
      <c r="Q210" s="249" t="str">
        <f>'Input 1 - Schedule 1'!AX158</f>
        <v/>
      </c>
    </row>
    <row r="211" spans="1:17" x14ac:dyDescent="0.2">
      <c r="A211" s="314" t="str">
        <f t="shared" si="25"/>
        <v>Exclude</v>
      </c>
      <c r="B211" s="158">
        <f>'Input 2 - Inventory'!C157</f>
        <v>0</v>
      </c>
      <c r="C211" s="249">
        <f>'Input 2 - Inventory'!E157</f>
        <v>0</v>
      </c>
      <c r="D211" s="249" t="str">
        <f>IFERROR(VLOOKUP(E211,GCC.Param!$B$3:$E$50,4,FALSE),"")</f>
        <v/>
      </c>
      <c r="E211" s="159">
        <f>'Input 2 - Inventory'!F157</f>
        <v>0</v>
      </c>
      <c r="F211" s="204" t="str">
        <f t="shared" si="26"/>
        <v>Y</v>
      </c>
      <c r="G211" s="159">
        <f>'Input 1 - Schedule 1'!S159</f>
        <v>0</v>
      </c>
      <c r="H211" s="158">
        <f>'Input 2 - Inventory'!L157</f>
        <v>0</v>
      </c>
      <c r="I211" s="158">
        <f>'Input 2 - Inventory'!M157</f>
        <v>0</v>
      </c>
      <c r="J211" s="204">
        <f t="shared" si="27"/>
        <v>0</v>
      </c>
      <c r="K211" s="249">
        <f>'Input 2 - Inventory'!R157</f>
        <v>0</v>
      </c>
      <c r="L211" s="158">
        <f>'Input 2 - Inventory'!AA157</f>
        <v>0</v>
      </c>
      <c r="M211" s="249">
        <f>'Input 2 - Inventory'!AB157</f>
        <v>0</v>
      </c>
      <c r="N211" s="204">
        <f t="shared" si="28"/>
        <v>0</v>
      </c>
      <c r="O211" s="114" t="e">
        <f t="shared" si="29"/>
        <v>#DIV/0!</v>
      </c>
      <c r="P211" s="249">
        <f>'Input 2 - Inventory'!AG157</f>
        <v>0</v>
      </c>
      <c r="Q211" s="249" t="str">
        <f>'Input 1 - Schedule 1'!AX159</f>
        <v/>
      </c>
    </row>
    <row r="212" spans="1:17" x14ac:dyDescent="0.2">
      <c r="A212" s="314" t="str">
        <f t="shared" si="25"/>
        <v>Exclude</v>
      </c>
      <c r="B212" s="158">
        <f>'Input 2 - Inventory'!C158</f>
        <v>0</v>
      </c>
      <c r="C212" s="249">
        <f>'Input 2 - Inventory'!E158</f>
        <v>0</v>
      </c>
      <c r="D212" s="249" t="str">
        <f>IFERROR(VLOOKUP(E212,GCC.Param!$B$3:$E$50,4,FALSE),"")</f>
        <v/>
      </c>
      <c r="E212" s="159">
        <f>'Input 2 - Inventory'!F158</f>
        <v>0</v>
      </c>
      <c r="F212" s="204" t="str">
        <f t="shared" si="26"/>
        <v>Y</v>
      </c>
      <c r="G212" s="159">
        <f>'Input 1 - Schedule 1'!S160</f>
        <v>0</v>
      </c>
      <c r="H212" s="158">
        <f>'Input 2 - Inventory'!L158</f>
        <v>0</v>
      </c>
      <c r="I212" s="158">
        <f>'Input 2 - Inventory'!M158</f>
        <v>0</v>
      </c>
      <c r="J212" s="204">
        <f t="shared" si="27"/>
        <v>0</v>
      </c>
      <c r="K212" s="249">
        <f>'Input 2 - Inventory'!R158</f>
        <v>0</v>
      </c>
      <c r="L212" s="158">
        <f>'Input 2 - Inventory'!AA158</f>
        <v>0</v>
      </c>
      <c r="M212" s="249">
        <f>'Input 2 - Inventory'!AB158</f>
        <v>0</v>
      </c>
      <c r="N212" s="204">
        <f t="shared" si="28"/>
        <v>0</v>
      </c>
      <c r="O212" s="114" t="e">
        <f t="shared" si="29"/>
        <v>#DIV/0!</v>
      </c>
      <c r="P212" s="249">
        <f>'Input 2 - Inventory'!AG158</f>
        <v>0</v>
      </c>
      <c r="Q212" s="249" t="str">
        <f>'Input 1 - Schedule 1'!AX160</f>
        <v/>
      </c>
    </row>
    <row r="213" spans="1:17" x14ac:dyDescent="0.2">
      <c r="A213" s="314" t="str">
        <f t="shared" si="25"/>
        <v>Exclude</v>
      </c>
      <c r="B213" s="158">
        <f>'Input 2 - Inventory'!C159</f>
        <v>0</v>
      </c>
      <c r="C213" s="249">
        <f>'Input 2 - Inventory'!E159</f>
        <v>0</v>
      </c>
      <c r="D213" s="249" t="str">
        <f>IFERROR(VLOOKUP(E213,GCC.Param!$B$3:$E$50,4,FALSE),"")</f>
        <v/>
      </c>
      <c r="E213" s="159">
        <f>'Input 2 - Inventory'!F159</f>
        <v>0</v>
      </c>
      <c r="F213" s="204" t="str">
        <f t="shared" si="26"/>
        <v>Y</v>
      </c>
      <c r="G213" s="159">
        <f>'Input 1 - Schedule 1'!S161</f>
        <v>0</v>
      </c>
      <c r="H213" s="158">
        <f>'Input 2 - Inventory'!L159</f>
        <v>0</v>
      </c>
      <c r="I213" s="158">
        <f>'Input 2 - Inventory'!M159</f>
        <v>0</v>
      </c>
      <c r="J213" s="204">
        <f t="shared" si="27"/>
        <v>0</v>
      </c>
      <c r="K213" s="249">
        <f>'Input 2 - Inventory'!R159</f>
        <v>0</v>
      </c>
      <c r="L213" s="158">
        <f>'Input 2 - Inventory'!AA159</f>
        <v>0</v>
      </c>
      <c r="M213" s="249">
        <f>'Input 2 - Inventory'!AB159</f>
        <v>0</v>
      </c>
      <c r="N213" s="204">
        <f t="shared" si="28"/>
        <v>0</v>
      </c>
      <c r="O213" s="114" t="e">
        <f t="shared" si="29"/>
        <v>#DIV/0!</v>
      </c>
      <c r="P213" s="249">
        <f>'Input 2 - Inventory'!AG159</f>
        <v>0</v>
      </c>
      <c r="Q213" s="249" t="str">
        <f>'Input 1 - Schedule 1'!AX161</f>
        <v/>
      </c>
    </row>
    <row r="214" spans="1:17" x14ac:dyDescent="0.2">
      <c r="A214" s="314" t="str">
        <f t="shared" si="25"/>
        <v>Exclude</v>
      </c>
      <c r="B214" s="158">
        <f>'Input 2 - Inventory'!C160</f>
        <v>0</v>
      </c>
      <c r="C214" s="249">
        <f>'Input 2 - Inventory'!E160</f>
        <v>0</v>
      </c>
      <c r="D214" s="249" t="str">
        <f>IFERROR(VLOOKUP(E214,GCC.Param!$B$3:$E$50,4,FALSE),"")</f>
        <v/>
      </c>
      <c r="E214" s="159">
        <f>'Input 2 - Inventory'!F160</f>
        <v>0</v>
      </c>
      <c r="F214" s="204" t="str">
        <f t="shared" si="26"/>
        <v>Y</v>
      </c>
      <c r="G214" s="159">
        <f>'Input 1 - Schedule 1'!S162</f>
        <v>0</v>
      </c>
      <c r="H214" s="158">
        <f>'Input 2 - Inventory'!L160</f>
        <v>0</v>
      </c>
      <c r="I214" s="158">
        <f>'Input 2 - Inventory'!M160</f>
        <v>0</v>
      </c>
      <c r="J214" s="204">
        <f t="shared" si="27"/>
        <v>0</v>
      </c>
      <c r="K214" s="249">
        <f>'Input 2 - Inventory'!R160</f>
        <v>0</v>
      </c>
      <c r="L214" s="158">
        <f>'Input 2 - Inventory'!AA160</f>
        <v>0</v>
      </c>
      <c r="M214" s="249">
        <f>'Input 2 - Inventory'!AB160</f>
        <v>0</v>
      </c>
      <c r="N214" s="204">
        <f t="shared" si="28"/>
        <v>0</v>
      </c>
      <c r="O214" s="114" t="e">
        <f t="shared" si="29"/>
        <v>#DIV/0!</v>
      </c>
      <c r="P214" s="249">
        <f>'Input 2 - Inventory'!AG160</f>
        <v>0</v>
      </c>
      <c r="Q214" s="249" t="str">
        <f>'Input 1 - Schedule 1'!AX162</f>
        <v/>
      </c>
    </row>
    <row r="215" spans="1:17" x14ac:dyDescent="0.2">
      <c r="A215" s="314" t="str">
        <f t="shared" si="25"/>
        <v>Exclude</v>
      </c>
      <c r="B215" s="158">
        <f>'Input 2 - Inventory'!C161</f>
        <v>0</v>
      </c>
      <c r="C215" s="249">
        <f>'Input 2 - Inventory'!E161</f>
        <v>0</v>
      </c>
      <c r="D215" s="249" t="str">
        <f>IFERROR(VLOOKUP(E215,GCC.Param!$B$3:$E$50,4,FALSE),"")</f>
        <v/>
      </c>
      <c r="E215" s="159">
        <f>'Input 2 - Inventory'!F161</f>
        <v>0</v>
      </c>
      <c r="F215" s="204" t="str">
        <f t="shared" si="26"/>
        <v>Y</v>
      </c>
      <c r="G215" s="159">
        <f>'Input 1 - Schedule 1'!S163</f>
        <v>0</v>
      </c>
      <c r="H215" s="158">
        <f>'Input 2 - Inventory'!L161</f>
        <v>0</v>
      </c>
      <c r="I215" s="158">
        <f>'Input 2 - Inventory'!M161</f>
        <v>0</v>
      </c>
      <c r="J215" s="204">
        <f t="shared" si="27"/>
        <v>0</v>
      </c>
      <c r="K215" s="249">
        <f>'Input 2 - Inventory'!R161</f>
        <v>0</v>
      </c>
      <c r="L215" s="158">
        <f>'Input 2 - Inventory'!AA161</f>
        <v>0</v>
      </c>
      <c r="M215" s="249">
        <f>'Input 2 - Inventory'!AB161</f>
        <v>0</v>
      </c>
      <c r="N215" s="204">
        <f t="shared" si="28"/>
        <v>0</v>
      </c>
      <c r="O215" s="114" t="e">
        <f t="shared" si="29"/>
        <v>#DIV/0!</v>
      </c>
      <c r="P215" s="249">
        <f>'Input 2 - Inventory'!AG161</f>
        <v>0</v>
      </c>
      <c r="Q215" s="249" t="str">
        <f>'Input 1 - Schedule 1'!AX163</f>
        <v/>
      </c>
    </row>
    <row r="216" spans="1:17" x14ac:dyDescent="0.2">
      <c r="A216" s="314" t="str">
        <f t="shared" si="25"/>
        <v>Exclude</v>
      </c>
      <c r="B216" s="158">
        <f>'Input 2 - Inventory'!C162</f>
        <v>0</v>
      </c>
      <c r="C216" s="249">
        <f>'Input 2 - Inventory'!E162</f>
        <v>0</v>
      </c>
      <c r="D216" s="249" t="str">
        <f>IFERROR(VLOOKUP(E216,GCC.Param!$B$3:$E$50,4,FALSE),"")</f>
        <v/>
      </c>
      <c r="E216" s="159">
        <f>'Input 2 - Inventory'!F162</f>
        <v>0</v>
      </c>
      <c r="F216" s="204" t="str">
        <f t="shared" si="26"/>
        <v>Y</v>
      </c>
      <c r="G216" s="159">
        <f>'Input 1 - Schedule 1'!S164</f>
        <v>0</v>
      </c>
      <c r="H216" s="158">
        <f>'Input 2 - Inventory'!L162</f>
        <v>0</v>
      </c>
      <c r="I216" s="158">
        <f>'Input 2 - Inventory'!M162</f>
        <v>0</v>
      </c>
      <c r="J216" s="204">
        <f t="shared" si="27"/>
        <v>0</v>
      </c>
      <c r="K216" s="249">
        <f>'Input 2 - Inventory'!R162</f>
        <v>0</v>
      </c>
      <c r="L216" s="158">
        <f>'Input 2 - Inventory'!AA162</f>
        <v>0</v>
      </c>
      <c r="M216" s="249">
        <f>'Input 2 - Inventory'!AB162</f>
        <v>0</v>
      </c>
      <c r="N216" s="204">
        <f t="shared" si="28"/>
        <v>0</v>
      </c>
      <c r="O216" s="114" t="e">
        <f t="shared" si="29"/>
        <v>#DIV/0!</v>
      </c>
      <c r="P216" s="249">
        <f>'Input 2 - Inventory'!AG162</f>
        <v>0</v>
      </c>
      <c r="Q216" s="249" t="str">
        <f>'Input 1 - Schedule 1'!AX164</f>
        <v/>
      </c>
    </row>
    <row r="217" spans="1:17" x14ac:dyDescent="0.2">
      <c r="A217" s="314" t="str">
        <f t="shared" si="25"/>
        <v>Exclude</v>
      </c>
      <c r="B217" s="158">
        <f>'Input 2 - Inventory'!C163</f>
        <v>0</v>
      </c>
      <c r="C217" s="249">
        <f>'Input 2 - Inventory'!E163</f>
        <v>0</v>
      </c>
      <c r="D217" s="249" t="str">
        <f>IFERROR(VLOOKUP(E217,GCC.Param!$B$3:$E$50,4,FALSE),"")</f>
        <v/>
      </c>
      <c r="E217" s="159">
        <f>'Input 2 - Inventory'!F163</f>
        <v>0</v>
      </c>
      <c r="F217" s="204" t="str">
        <f t="shared" si="26"/>
        <v>Y</v>
      </c>
      <c r="G217" s="159">
        <f>'Input 1 - Schedule 1'!S165</f>
        <v>0</v>
      </c>
      <c r="H217" s="158">
        <f>'Input 2 - Inventory'!L163</f>
        <v>0</v>
      </c>
      <c r="I217" s="158">
        <f>'Input 2 - Inventory'!M163</f>
        <v>0</v>
      </c>
      <c r="J217" s="204">
        <f t="shared" si="27"/>
        <v>0</v>
      </c>
      <c r="K217" s="249">
        <f>'Input 2 - Inventory'!R163</f>
        <v>0</v>
      </c>
      <c r="L217" s="158">
        <f>'Input 2 - Inventory'!AA163</f>
        <v>0</v>
      </c>
      <c r="M217" s="249">
        <f>'Input 2 - Inventory'!AB163</f>
        <v>0</v>
      </c>
      <c r="N217" s="204">
        <f t="shared" si="28"/>
        <v>0</v>
      </c>
      <c r="O217" s="114" t="e">
        <f t="shared" si="29"/>
        <v>#DIV/0!</v>
      </c>
      <c r="P217" s="249">
        <f>'Input 2 - Inventory'!AG163</f>
        <v>0</v>
      </c>
      <c r="Q217" s="249" t="str">
        <f>'Input 1 - Schedule 1'!AX165</f>
        <v/>
      </c>
    </row>
    <row r="218" spans="1:17" x14ac:dyDescent="0.2">
      <c r="A218" s="314" t="str">
        <f t="shared" si="25"/>
        <v>Exclude</v>
      </c>
      <c r="B218" s="158">
        <f>'Input 2 - Inventory'!C164</f>
        <v>0</v>
      </c>
      <c r="C218" s="249">
        <f>'Input 2 - Inventory'!E164</f>
        <v>0</v>
      </c>
      <c r="D218" s="249" t="str">
        <f>IFERROR(VLOOKUP(E218,GCC.Param!$B$3:$E$50,4,FALSE),"")</f>
        <v/>
      </c>
      <c r="E218" s="159">
        <f>'Input 2 - Inventory'!F164</f>
        <v>0</v>
      </c>
      <c r="F218" s="204" t="str">
        <f t="shared" si="26"/>
        <v>Y</v>
      </c>
      <c r="G218" s="159">
        <f>'Input 1 - Schedule 1'!S166</f>
        <v>0</v>
      </c>
      <c r="H218" s="158">
        <f>'Input 2 - Inventory'!L164</f>
        <v>0</v>
      </c>
      <c r="I218" s="158">
        <f>'Input 2 - Inventory'!M164</f>
        <v>0</v>
      </c>
      <c r="J218" s="204">
        <f t="shared" si="27"/>
        <v>0</v>
      </c>
      <c r="K218" s="249">
        <f>'Input 2 - Inventory'!R164</f>
        <v>0</v>
      </c>
      <c r="L218" s="158">
        <f>'Input 2 - Inventory'!AA164</f>
        <v>0</v>
      </c>
      <c r="M218" s="249">
        <f>'Input 2 - Inventory'!AB164</f>
        <v>0</v>
      </c>
      <c r="N218" s="204">
        <f t="shared" si="28"/>
        <v>0</v>
      </c>
      <c r="O218" s="114" t="e">
        <f t="shared" si="29"/>
        <v>#DIV/0!</v>
      </c>
      <c r="P218" s="249">
        <f>'Input 2 - Inventory'!AG164</f>
        <v>0</v>
      </c>
      <c r="Q218" s="249" t="str">
        <f>'Input 1 - Schedule 1'!AX166</f>
        <v/>
      </c>
    </row>
    <row r="219" spans="1:17" x14ac:dyDescent="0.2">
      <c r="A219" s="314" t="str">
        <f t="shared" si="25"/>
        <v>Exclude</v>
      </c>
      <c r="B219" s="158">
        <f>'Input 2 - Inventory'!C165</f>
        <v>0</v>
      </c>
      <c r="C219" s="249">
        <f>'Input 2 - Inventory'!E165</f>
        <v>0</v>
      </c>
      <c r="D219" s="249" t="str">
        <f>IFERROR(VLOOKUP(E219,GCC.Param!$B$3:$E$50,4,FALSE),"")</f>
        <v/>
      </c>
      <c r="E219" s="159">
        <f>'Input 2 - Inventory'!F165</f>
        <v>0</v>
      </c>
      <c r="F219" s="204" t="str">
        <f t="shared" si="26"/>
        <v>Y</v>
      </c>
      <c r="G219" s="159">
        <f>'Input 1 - Schedule 1'!S167</f>
        <v>0</v>
      </c>
      <c r="H219" s="158">
        <f>'Input 2 - Inventory'!L165</f>
        <v>0</v>
      </c>
      <c r="I219" s="158">
        <f>'Input 2 - Inventory'!M165</f>
        <v>0</v>
      </c>
      <c r="J219" s="204">
        <f t="shared" si="27"/>
        <v>0</v>
      </c>
      <c r="K219" s="249">
        <f>'Input 2 - Inventory'!R165</f>
        <v>0</v>
      </c>
      <c r="L219" s="158">
        <f>'Input 2 - Inventory'!AA165</f>
        <v>0</v>
      </c>
      <c r="M219" s="249">
        <f>'Input 2 - Inventory'!AB165</f>
        <v>0</v>
      </c>
      <c r="N219" s="204">
        <f t="shared" si="28"/>
        <v>0</v>
      </c>
      <c r="O219" s="114" t="e">
        <f t="shared" si="29"/>
        <v>#DIV/0!</v>
      </c>
      <c r="P219" s="249">
        <f>'Input 2 - Inventory'!AG165</f>
        <v>0</v>
      </c>
      <c r="Q219" s="249" t="str">
        <f>'Input 1 - Schedule 1'!AX167</f>
        <v/>
      </c>
    </row>
    <row r="220" spans="1:17" x14ac:dyDescent="0.2">
      <c r="A220" s="314" t="str">
        <f t="shared" si="25"/>
        <v>Exclude</v>
      </c>
      <c r="B220" s="158">
        <f>'Input 2 - Inventory'!C166</f>
        <v>0</v>
      </c>
      <c r="C220" s="249">
        <f>'Input 2 - Inventory'!E166</f>
        <v>0</v>
      </c>
      <c r="D220" s="249" t="str">
        <f>IFERROR(VLOOKUP(E220,GCC.Param!$B$3:$E$50,4,FALSE),"")</f>
        <v/>
      </c>
      <c r="E220" s="159">
        <f>'Input 2 - Inventory'!F166</f>
        <v>0</v>
      </c>
      <c r="F220" s="204" t="str">
        <f t="shared" si="26"/>
        <v>Y</v>
      </c>
      <c r="G220" s="159">
        <f>'Input 1 - Schedule 1'!S168</f>
        <v>0</v>
      </c>
      <c r="H220" s="158">
        <f>'Input 2 - Inventory'!L166</f>
        <v>0</v>
      </c>
      <c r="I220" s="158">
        <f>'Input 2 - Inventory'!M166</f>
        <v>0</v>
      </c>
      <c r="J220" s="204">
        <f t="shared" si="27"/>
        <v>0</v>
      </c>
      <c r="K220" s="249">
        <f>'Input 2 - Inventory'!R166</f>
        <v>0</v>
      </c>
      <c r="L220" s="158">
        <f>'Input 2 - Inventory'!AA166</f>
        <v>0</v>
      </c>
      <c r="M220" s="249">
        <f>'Input 2 - Inventory'!AB166</f>
        <v>0</v>
      </c>
      <c r="N220" s="204">
        <f t="shared" si="28"/>
        <v>0</v>
      </c>
      <c r="O220" s="114" t="e">
        <f t="shared" si="29"/>
        <v>#DIV/0!</v>
      </c>
      <c r="P220" s="249">
        <f>'Input 2 - Inventory'!AG166</f>
        <v>0</v>
      </c>
      <c r="Q220" s="249" t="str">
        <f>'Input 1 - Schedule 1'!AX168</f>
        <v/>
      </c>
    </row>
    <row r="221" spans="1:17" x14ac:dyDescent="0.2">
      <c r="A221" s="314" t="str">
        <f t="shared" si="25"/>
        <v>Exclude</v>
      </c>
      <c r="B221" s="158">
        <f>'Input 2 - Inventory'!C167</f>
        <v>0</v>
      </c>
      <c r="C221" s="249">
        <f>'Input 2 - Inventory'!E167</f>
        <v>0</v>
      </c>
      <c r="D221" s="249" t="str">
        <f>IFERROR(VLOOKUP(E221,GCC.Param!$B$3:$E$50,4,FALSE),"")</f>
        <v/>
      </c>
      <c r="E221" s="159">
        <f>'Input 2 - Inventory'!F167</f>
        <v>0</v>
      </c>
      <c r="F221" s="204" t="str">
        <f t="shared" si="26"/>
        <v>Y</v>
      </c>
      <c r="G221" s="159">
        <f>'Input 1 - Schedule 1'!S169</f>
        <v>0</v>
      </c>
      <c r="H221" s="158">
        <f>'Input 2 - Inventory'!L167</f>
        <v>0</v>
      </c>
      <c r="I221" s="158">
        <f>'Input 2 - Inventory'!M167</f>
        <v>0</v>
      </c>
      <c r="J221" s="204">
        <f t="shared" si="27"/>
        <v>0</v>
      </c>
      <c r="K221" s="249">
        <f>'Input 2 - Inventory'!R167</f>
        <v>0</v>
      </c>
      <c r="L221" s="158">
        <f>'Input 2 - Inventory'!AA167</f>
        <v>0</v>
      </c>
      <c r="M221" s="249">
        <f>'Input 2 - Inventory'!AB167</f>
        <v>0</v>
      </c>
      <c r="N221" s="204">
        <f t="shared" si="28"/>
        <v>0</v>
      </c>
      <c r="O221" s="114" t="e">
        <f t="shared" si="29"/>
        <v>#DIV/0!</v>
      </c>
      <c r="P221" s="249">
        <f>'Input 2 - Inventory'!AG167</f>
        <v>0</v>
      </c>
      <c r="Q221" s="249" t="str">
        <f>'Input 1 - Schedule 1'!AX169</f>
        <v/>
      </c>
    </row>
    <row r="222" spans="1:17" x14ac:dyDescent="0.2">
      <c r="A222" s="314" t="str">
        <f t="shared" si="25"/>
        <v>Exclude</v>
      </c>
      <c r="B222" s="158">
        <f>'Input 2 - Inventory'!C168</f>
        <v>0</v>
      </c>
      <c r="C222" s="249">
        <f>'Input 2 - Inventory'!E168</f>
        <v>0</v>
      </c>
      <c r="D222" s="249" t="str">
        <f>IFERROR(VLOOKUP(E222,GCC.Param!$B$3:$E$50,4,FALSE),"")</f>
        <v/>
      </c>
      <c r="E222" s="159">
        <f>'Input 2 - Inventory'!F168</f>
        <v>0</v>
      </c>
      <c r="F222" s="204" t="str">
        <f t="shared" si="26"/>
        <v>Y</v>
      </c>
      <c r="G222" s="159">
        <f>'Input 1 - Schedule 1'!S170</f>
        <v>0</v>
      </c>
      <c r="H222" s="158">
        <f>'Input 2 - Inventory'!L168</f>
        <v>0</v>
      </c>
      <c r="I222" s="158">
        <f>'Input 2 - Inventory'!M168</f>
        <v>0</v>
      </c>
      <c r="J222" s="204">
        <f t="shared" si="27"/>
        <v>0</v>
      </c>
      <c r="K222" s="249">
        <f>'Input 2 - Inventory'!R168</f>
        <v>0</v>
      </c>
      <c r="L222" s="158">
        <f>'Input 2 - Inventory'!AA168</f>
        <v>0</v>
      </c>
      <c r="M222" s="249">
        <f>'Input 2 - Inventory'!AB168</f>
        <v>0</v>
      </c>
      <c r="N222" s="204">
        <f t="shared" si="28"/>
        <v>0</v>
      </c>
      <c r="O222" s="114" t="e">
        <f t="shared" si="29"/>
        <v>#DIV/0!</v>
      </c>
      <c r="P222" s="249">
        <f>'Input 2 - Inventory'!AG168</f>
        <v>0</v>
      </c>
      <c r="Q222" s="249" t="str">
        <f>'Input 1 - Schedule 1'!AX170</f>
        <v/>
      </c>
    </row>
    <row r="223" spans="1:17" x14ac:dyDescent="0.2">
      <c r="A223" s="314" t="str">
        <f t="shared" si="25"/>
        <v>Exclude</v>
      </c>
      <c r="B223" s="158">
        <f>'Input 2 - Inventory'!C169</f>
        <v>0</v>
      </c>
      <c r="C223" s="249">
        <f>'Input 2 - Inventory'!E169</f>
        <v>0</v>
      </c>
      <c r="D223" s="249" t="str">
        <f>IFERROR(VLOOKUP(E223,GCC.Param!$B$3:$E$50,4,FALSE),"")</f>
        <v/>
      </c>
      <c r="E223" s="159">
        <f>'Input 2 - Inventory'!F169</f>
        <v>0</v>
      </c>
      <c r="F223" s="204" t="str">
        <f t="shared" si="26"/>
        <v>Y</v>
      </c>
      <c r="G223" s="159">
        <f>'Input 1 - Schedule 1'!S171</f>
        <v>0</v>
      </c>
      <c r="H223" s="158">
        <f>'Input 2 - Inventory'!L169</f>
        <v>0</v>
      </c>
      <c r="I223" s="158">
        <f>'Input 2 - Inventory'!M169</f>
        <v>0</v>
      </c>
      <c r="J223" s="204">
        <f t="shared" si="27"/>
        <v>0</v>
      </c>
      <c r="K223" s="249">
        <f>'Input 2 - Inventory'!R169</f>
        <v>0</v>
      </c>
      <c r="L223" s="158">
        <f>'Input 2 - Inventory'!AA169</f>
        <v>0</v>
      </c>
      <c r="M223" s="249">
        <f>'Input 2 - Inventory'!AB169</f>
        <v>0</v>
      </c>
      <c r="N223" s="204">
        <f t="shared" si="28"/>
        <v>0</v>
      </c>
      <c r="O223" s="114" t="e">
        <f t="shared" si="29"/>
        <v>#DIV/0!</v>
      </c>
      <c r="P223" s="249">
        <f>'Input 2 - Inventory'!AG169</f>
        <v>0</v>
      </c>
      <c r="Q223" s="249" t="str">
        <f>'Input 1 - Schedule 1'!AX171</f>
        <v/>
      </c>
    </row>
    <row r="224" spans="1:17" x14ac:dyDescent="0.2">
      <c r="A224" s="314" t="str">
        <f t="shared" si="25"/>
        <v>Exclude</v>
      </c>
      <c r="B224" s="158">
        <f>'Input 2 - Inventory'!C170</f>
        <v>0</v>
      </c>
      <c r="C224" s="249">
        <f>'Input 2 - Inventory'!E170</f>
        <v>0</v>
      </c>
      <c r="D224" s="249" t="str">
        <f>IFERROR(VLOOKUP(E224,GCC.Param!$B$3:$E$50,4,FALSE),"")</f>
        <v/>
      </c>
      <c r="E224" s="159">
        <f>'Input 2 - Inventory'!F170</f>
        <v>0</v>
      </c>
      <c r="F224" s="204" t="str">
        <f t="shared" si="26"/>
        <v>Y</v>
      </c>
      <c r="G224" s="159">
        <f>'Input 1 - Schedule 1'!S172</f>
        <v>0</v>
      </c>
      <c r="H224" s="158">
        <f>'Input 2 - Inventory'!L170</f>
        <v>0</v>
      </c>
      <c r="I224" s="158">
        <f>'Input 2 - Inventory'!M170</f>
        <v>0</v>
      </c>
      <c r="J224" s="204">
        <f t="shared" si="27"/>
        <v>0</v>
      </c>
      <c r="K224" s="249">
        <f>'Input 2 - Inventory'!R170</f>
        <v>0</v>
      </c>
      <c r="L224" s="158">
        <f>'Input 2 - Inventory'!AA170</f>
        <v>0</v>
      </c>
      <c r="M224" s="249">
        <f>'Input 2 - Inventory'!AB170</f>
        <v>0</v>
      </c>
      <c r="N224" s="204">
        <f t="shared" si="28"/>
        <v>0</v>
      </c>
      <c r="O224" s="114" t="e">
        <f t="shared" si="29"/>
        <v>#DIV/0!</v>
      </c>
      <c r="P224" s="249">
        <f>'Input 2 - Inventory'!AG170</f>
        <v>0</v>
      </c>
      <c r="Q224" s="249" t="str">
        <f>'Input 1 - Schedule 1'!AX172</f>
        <v/>
      </c>
    </row>
    <row r="225" spans="1:17" x14ac:dyDescent="0.2">
      <c r="A225" s="314" t="str">
        <f t="shared" si="25"/>
        <v>Exclude</v>
      </c>
      <c r="B225" s="158">
        <f>'Input 2 - Inventory'!C171</f>
        <v>0</v>
      </c>
      <c r="C225" s="249">
        <f>'Input 2 - Inventory'!E171</f>
        <v>0</v>
      </c>
      <c r="D225" s="249" t="str">
        <f>IFERROR(VLOOKUP(E225,GCC.Param!$B$3:$E$50,4,FALSE),"")</f>
        <v/>
      </c>
      <c r="E225" s="159">
        <f>'Input 2 - Inventory'!F171</f>
        <v>0</v>
      </c>
      <c r="F225" s="204" t="str">
        <f t="shared" si="26"/>
        <v>Y</v>
      </c>
      <c r="G225" s="159">
        <f>'Input 1 - Schedule 1'!S173</f>
        <v>0</v>
      </c>
      <c r="H225" s="158">
        <f>'Input 2 - Inventory'!L171</f>
        <v>0</v>
      </c>
      <c r="I225" s="158">
        <f>'Input 2 - Inventory'!M171</f>
        <v>0</v>
      </c>
      <c r="J225" s="204">
        <f t="shared" si="27"/>
        <v>0</v>
      </c>
      <c r="K225" s="249">
        <f>'Input 2 - Inventory'!R171</f>
        <v>0</v>
      </c>
      <c r="L225" s="158">
        <f>'Input 2 - Inventory'!AA171</f>
        <v>0</v>
      </c>
      <c r="M225" s="249">
        <f>'Input 2 - Inventory'!AB171</f>
        <v>0</v>
      </c>
      <c r="N225" s="204">
        <f t="shared" si="28"/>
        <v>0</v>
      </c>
      <c r="O225" s="114" t="e">
        <f t="shared" si="29"/>
        <v>#DIV/0!</v>
      </c>
      <c r="P225" s="249">
        <f>'Input 2 - Inventory'!AG171</f>
        <v>0</v>
      </c>
      <c r="Q225" s="249" t="str">
        <f>'Input 1 - Schedule 1'!AX173</f>
        <v/>
      </c>
    </row>
    <row r="226" spans="1:17" x14ac:dyDescent="0.2">
      <c r="A226" s="314" t="str">
        <f t="shared" si="25"/>
        <v>Exclude</v>
      </c>
      <c r="B226" s="158">
        <f>'Input 2 - Inventory'!C172</f>
        <v>0</v>
      </c>
      <c r="C226" s="249">
        <f>'Input 2 - Inventory'!E172</f>
        <v>0</v>
      </c>
      <c r="D226" s="249" t="str">
        <f>IFERROR(VLOOKUP(E226,GCC.Param!$B$3:$E$50,4,FALSE),"")</f>
        <v/>
      </c>
      <c r="E226" s="159">
        <f>'Input 2 - Inventory'!F172</f>
        <v>0</v>
      </c>
      <c r="F226" s="204" t="str">
        <f t="shared" si="26"/>
        <v>Y</v>
      </c>
      <c r="G226" s="159">
        <f>'Input 1 - Schedule 1'!S174</f>
        <v>0</v>
      </c>
      <c r="H226" s="158">
        <f>'Input 2 - Inventory'!L172</f>
        <v>0</v>
      </c>
      <c r="I226" s="158">
        <f>'Input 2 - Inventory'!M172</f>
        <v>0</v>
      </c>
      <c r="J226" s="204">
        <f t="shared" si="27"/>
        <v>0</v>
      </c>
      <c r="K226" s="249">
        <f>'Input 2 - Inventory'!R172</f>
        <v>0</v>
      </c>
      <c r="L226" s="158">
        <f>'Input 2 - Inventory'!AA172</f>
        <v>0</v>
      </c>
      <c r="M226" s="249">
        <f>'Input 2 - Inventory'!AB172</f>
        <v>0</v>
      </c>
      <c r="N226" s="204">
        <f t="shared" si="28"/>
        <v>0</v>
      </c>
      <c r="O226" s="114" t="e">
        <f t="shared" si="29"/>
        <v>#DIV/0!</v>
      </c>
      <c r="P226" s="249">
        <f>'Input 2 - Inventory'!AG172</f>
        <v>0</v>
      </c>
      <c r="Q226" s="249" t="str">
        <f>'Input 1 - Schedule 1'!AX174</f>
        <v/>
      </c>
    </row>
    <row r="227" spans="1:17" x14ac:dyDescent="0.2">
      <c r="A227" s="314" t="str">
        <f t="shared" si="25"/>
        <v>Exclude</v>
      </c>
      <c r="B227" s="158">
        <f>'Input 2 - Inventory'!C173</f>
        <v>0</v>
      </c>
      <c r="C227" s="249">
        <f>'Input 2 - Inventory'!E173</f>
        <v>0</v>
      </c>
      <c r="D227" s="249" t="str">
        <f>IFERROR(VLOOKUP(E227,GCC.Param!$B$3:$E$50,4,FALSE),"")</f>
        <v/>
      </c>
      <c r="E227" s="159">
        <f>'Input 2 - Inventory'!F173</f>
        <v>0</v>
      </c>
      <c r="F227" s="204" t="str">
        <f t="shared" si="26"/>
        <v>Y</v>
      </c>
      <c r="G227" s="159">
        <f>'Input 1 - Schedule 1'!S175</f>
        <v>0</v>
      </c>
      <c r="H227" s="158">
        <f>'Input 2 - Inventory'!L173</f>
        <v>0</v>
      </c>
      <c r="I227" s="158">
        <f>'Input 2 - Inventory'!M173</f>
        <v>0</v>
      </c>
      <c r="J227" s="204">
        <f t="shared" si="27"/>
        <v>0</v>
      </c>
      <c r="K227" s="249">
        <f>'Input 2 - Inventory'!R173</f>
        <v>0</v>
      </c>
      <c r="L227" s="158">
        <f>'Input 2 - Inventory'!AA173</f>
        <v>0</v>
      </c>
      <c r="M227" s="249">
        <f>'Input 2 - Inventory'!AB173</f>
        <v>0</v>
      </c>
      <c r="N227" s="204">
        <f t="shared" si="28"/>
        <v>0</v>
      </c>
      <c r="O227" s="114" t="e">
        <f t="shared" si="29"/>
        <v>#DIV/0!</v>
      </c>
      <c r="P227" s="249">
        <f>'Input 2 - Inventory'!AG173</f>
        <v>0</v>
      </c>
      <c r="Q227" s="249" t="str">
        <f>'Input 1 - Schedule 1'!AX175</f>
        <v/>
      </c>
    </row>
    <row r="228" spans="1:17" x14ac:dyDescent="0.2">
      <c r="A228" s="314" t="str">
        <f t="shared" si="25"/>
        <v>Exclude</v>
      </c>
      <c r="B228" s="158">
        <f>'Input 2 - Inventory'!C174</f>
        <v>0</v>
      </c>
      <c r="C228" s="249">
        <f>'Input 2 - Inventory'!E174</f>
        <v>0</v>
      </c>
      <c r="D228" s="249" t="str">
        <f>IFERROR(VLOOKUP(E228,GCC.Param!$B$3:$E$50,4,FALSE),"")</f>
        <v/>
      </c>
      <c r="E228" s="159">
        <f>'Input 2 - Inventory'!F174</f>
        <v>0</v>
      </c>
      <c r="F228" s="204" t="str">
        <f t="shared" si="26"/>
        <v>Y</v>
      </c>
      <c r="G228" s="159">
        <f>'Input 1 - Schedule 1'!S176</f>
        <v>0</v>
      </c>
      <c r="H228" s="158">
        <f>'Input 2 - Inventory'!L174</f>
        <v>0</v>
      </c>
      <c r="I228" s="158">
        <f>'Input 2 - Inventory'!M174</f>
        <v>0</v>
      </c>
      <c r="J228" s="204">
        <f t="shared" si="27"/>
        <v>0</v>
      </c>
      <c r="K228" s="249">
        <f>'Input 2 - Inventory'!R174</f>
        <v>0</v>
      </c>
      <c r="L228" s="158">
        <f>'Input 2 - Inventory'!AA174</f>
        <v>0</v>
      </c>
      <c r="M228" s="249">
        <f>'Input 2 - Inventory'!AB174</f>
        <v>0</v>
      </c>
      <c r="N228" s="204">
        <f t="shared" si="28"/>
        <v>0</v>
      </c>
      <c r="O228" s="114" t="e">
        <f t="shared" si="29"/>
        <v>#DIV/0!</v>
      </c>
      <c r="P228" s="249">
        <f>'Input 2 - Inventory'!AG174</f>
        <v>0</v>
      </c>
      <c r="Q228" s="249" t="str">
        <f>'Input 1 - Schedule 1'!AX176</f>
        <v/>
      </c>
    </row>
    <row r="229" spans="1:17" x14ac:dyDescent="0.2">
      <c r="A229" s="314" t="str">
        <f t="shared" si="25"/>
        <v>Exclude</v>
      </c>
      <c r="B229" s="158">
        <f>'Input 2 - Inventory'!C175</f>
        <v>0</v>
      </c>
      <c r="C229" s="249">
        <f>'Input 2 - Inventory'!E175</f>
        <v>0</v>
      </c>
      <c r="D229" s="249" t="str">
        <f>IFERROR(VLOOKUP(E229,GCC.Param!$B$3:$E$50,4,FALSE),"")</f>
        <v/>
      </c>
      <c r="E229" s="159">
        <f>'Input 2 - Inventory'!F175</f>
        <v>0</v>
      </c>
      <c r="F229" s="204" t="str">
        <f t="shared" si="26"/>
        <v>Y</v>
      </c>
      <c r="G229" s="159">
        <f>'Input 1 - Schedule 1'!S177</f>
        <v>0</v>
      </c>
      <c r="H229" s="158">
        <f>'Input 2 - Inventory'!L175</f>
        <v>0</v>
      </c>
      <c r="I229" s="158">
        <f>'Input 2 - Inventory'!M175</f>
        <v>0</v>
      </c>
      <c r="J229" s="204">
        <f t="shared" si="27"/>
        <v>0</v>
      </c>
      <c r="K229" s="249">
        <f>'Input 2 - Inventory'!R175</f>
        <v>0</v>
      </c>
      <c r="L229" s="158">
        <f>'Input 2 - Inventory'!AA175</f>
        <v>0</v>
      </c>
      <c r="M229" s="249">
        <f>'Input 2 - Inventory'!AB175</f>
        <v>0</v>
      </c>
      <c r="N229" s="204">
        <f t="shared" si="28"/>
        <v>0</v>
      </c>
      <c r="O229" s="114" t="e">
        <f t="shared" si="29"/>
        <v>#DIV/0!</v>
      </c>
      <c r="P229" s="249">
        <f>'Input 2 - Inventory'!AG175</f>
        <v>0</v>
      </c>
      <c r="Q229" s="249" t="str">
        <f>'Input 1 - Schedule 1'!AX177</f>
        <v/>
      </c>
    </row>
    <row r="230" spans="1:17" x14ac:dyDescent="0.2">
      <c r="A230" s="314" t="str">
        <f t="shared" si="25"/>
        <v>Exclude</v>
      </c>
      <c r="B230" s="158">
        <f>'Input 2 - Inventory'!C176</f>
        <v>0</v>
      </c>
      <c r="C230" s="249">
        <f>'Input 2 - Inventory'!E176</f>
        <v>0</v>
      </c>
      <c r="D230" s="249" t="str">
        <f>IFERROR(VLOOKUP(E230,GCC.Param!$B$3:$E$50,4,FALSE),"")</f>
        <v/>
      </c>
      <c r="E230" s="159">
        <f>'Input 2 - Inventory'!F176</f>
        <v>0</v>
      </c>
      <c r="F230" s="204" t="str">
        <f t="shared" si="26"/>
        <v>Y</v>
      </c>
      <c r="G230" s="159">
        <f>'Input 1 - Schedule 1'!S178</f>
        <v>0</v>
      </c>
      <c r="H230" s="158">
        <f>'Input 2 - Inventory'!L176</f>
        <v>0</v>
      </c>
      <c r="I230" s="158">
        <f>'Input 2 - Inventory'!M176</f>
        <v>0</v>
      </c>
      <c r="J230" s="204">
        <f t="shared" si="27"/>
        <v>0</v>
      </c>
      <c r="K230" s="249">
        <f>'Input 2 - Inventory'!R176</f>
        <v>0</v>
      </c>
      <c r="L230" s="158">
        <f>'Input 2 - Inventory'!AA176</f>
        <v>0</v>
      </c>
      <c r="M230" s="249">
        <f>'Input 2 - Inventory'!AB176</f>
        <v>0</v>
      </c>
      <c r="N230" s="204">
        <f t="shared" si="28"/>
        <v>0</v>
      </c>
      <c r="O230" s="114" t="e">
        <f t="shared" si="29"/>
        <v>#DIV/0!</v>
      </c>
      <c r="P230" s="249">
        <f>'Input 2 - Inventory'!AG176</f>
        <v>0</v>
      </c>
      <c r="Q230" s="249" t="str">
        <f>'Input 1 - Schedule 1'!AX178</f>
        <v/>
      </c>
    </row>
    <row r="231" spans="1:17" x14ac:dyDescent="0.2">
      <c r="A231" s="314" t="str">
        <f t="shared" si="25"/>
        <v>Exclude</v>
      </c>
      <c r="B231" s="158">
        <f>'Input 2 - Inventory'!C177</f>
        <v>0</v>
      </c>
      <c r="C231" s="249">
        <f>'Input 2 - Inventory'!E177</f>
        <v>0</v>
      </c>
      <c r="D231" s="249" t="str">
        <f>IFERROR(VLOOKUP(E231,GCC.Param!$B$3:$E$50,4,FALSE),"")</f>
        <v/>
      </c>
      <c r="E231" s="159">
        <f>'Input 2 - Inventory'!F177</f>
        <v>0</v>
      </c>
      <c r="F231" s="204" t="str">
        <f t="shared" si="26"/>
        <v>Y</v>
      </c>
      <c r="G231" s="159">
        <f>'Input 1 - Schedule 1'!S179</f>
        <v>0</v>
      </c>
      <c r="H231" s="158">
        <f>'Input 2 - Inventory'!L177</f>
        <v>0</v>
      </c>
      <c r="I231" s="158">
        <f>'Input 2 - Inventory'!M177</f>
        <v>0</v>
      </c>
      <c r="J231" s="204">
        <f t="shared" si="27"/>
        <v>0</v>
      </c>
      <c r="K231" s="249">
        <f>'Input 2 - Inventory'!R177</f>
        <v>0</v>
      </c>
      <c r="L231" s="158">
        <f>'Input 2 - Inventory'!AA177</f>
        <v>0</v>
      </c>
      <c r="M231" s="249">
        <f>'Input 2 - Inventory'!AB177</f>
        <v>0</v>
      </c>
      <c r="N231" s="204">
        <f t="shared" si="28"/>
        <v>0</v>
      </c>
      <c r="O231" s="114" t="e">
        <f t="shared" si="29"/>
        <v>#DIV/0!</v>
      </c>
      <c r="P231" s="249">
        <f>'Input 2 - Inventory'!AG177</f>
        <v>0</v>
      </c>
      <c r="Q231" s="249" t="str">
        <f>'Input 1 - Schedule 1'!AX179</f>
        <v/>
      </c>
    </row>
    <row r="232" spans="1:17" x14ac:dyDescent="0.2">
      <c r="A232" s="314" t="str">
        <f t="shared" si="25"/>
        <v>Exclude</v>
      </c>
      <c r="B232" s="158">
        <f>'Input 2 - Inventory'!C178</f>
        <v>0</v>
      </c>
      <c r="C232" s="249">
        <f>'Input 2 - Inventory'!E178</f>
        <v>0</v>
      </c>
      <c r="D232" s="249" t="str">
        <f>IFERROR(VLOOKUP(E232,GCC.Param!$B$3:$E$50,4,FALSE),"")</f>
        <v/>
      </c>
      <c r="E232" s="159">
        <f>'Input 2 - Inventory'!F178</f>
        <v>0</v>
      </c>
      <c r="F232" s="204" t="str">
        <f t="shared" si="26"/>
        <v>Y</v>
      </c>
      <c r="G232" s="159">
        <f>'Input 1 - Schedule 1'!S180</f>
        <v>0</v>
      </c>
      <c r="H232" s="158">
        <f>'Input 2 - Inventory'!L178</f>
        <v>0</v>
      </c>
      <c r="I232" s="158">
        <f>'Input 2 - Inventory'!M178</f>
        <v>0</v>
      </c>
      <c r="J232" s="204">
        <f t="shared" si="27"/>
        <v>0</v>
      </c>
      <c r="K232" s="249">
        <f>'Input 2 - Inventory'!R178</f>
        <v>0</v>
      </c>
      <c r="L232" s="158">
        <f>'Input 2 - Inventory'!AA178</f>
        <v>0</v>
      </c>
      <c r="M232" s="249">
        <f>'Input 2 - Inventory'!AB178</f>
        <v>0</v>
      </c>
      <c r="N232" s="204">
        <f t="shared" si="28"/>
        <v>0</v>
      </c>
      <c r="O232" s="114" t="e">
        <f t="shared" si="29"/>
        <v>#DIV/0!</v>
      </c>
      <c r="P232" s="249">
        <f>'Input 2 - Inventory'!AG178</f>
        <v>0</v>
      </c>
      <c r="Q232" s="249" t="str">
        <f>'Input 1 - Schedule 1'!AX180</f>
        <v/>
      </c>
    </row>
    <row r="233" spans="1:17" x14ac:dyDescent="0.2">
      <c r="A233" s="314" t="str">
        <f t="shared" si="25"/>
        <v>Exclude</v>
      </c>
      <c r="B233" s="158">
        <f>'Input 2 - Inventory'!C179</f>
        <v>0</v>
      </c>
      <c r="C233" s="249">
        <f>'Input 2 - Inventory'!E179</f>
        <v>0</v>
      </c>
      <c r="D233" s="249" t="str">
        <f>IFERROR(VLOOKUP(E233,GCC.Param!$B$3:$E$50,4,FALSE),"")</f>
        <v/>
      </c>
      <c r="E233" s="159">
        <f>'Input 2 - Inventory'!F179</f>
        <v>0</v>
      </c>
      <c r="F233" s="204" t="str">
        <f t="shared" si="26"/>
        <v>Y</v>
      </c>
      <c r="G233" s="159">
        <f>'Input 1 - Schedule 1'!S181</f>
        <v>0</v>
      </c>
      <c r="H233" s="158">
        <f>'Input 2 - Inventory'!L179</f>
        <v>0</v>
      </c>
      <c r="I233" s="158">
        <f>'Input 2 - Inventory'!M179</f>
        <v>0</v>
      </c>
      <c r="J233" s="204">
        <f t="shared" si="27"/>
        <v>0</v>
      </c>
      <c r="K233" s="249">
        <f>'Input 2 - Inventory'!R179</f>
        <v>0</v>
      </c>
      <c r="L233" s="158">
        <f>'Input 2 - Inventory'!AA179</f>
        <v>0</v>
      </c>
      <c r="M233" s="249">
        <f>'Input 2 - Inventory'!AB179</f>
        <v>0</v>
      </c>
      <c r="N233" s="204">
        <f t="shared" si="28"/>
        <v>0</v>
      </c>
      <c r="O233" s="114" t="e">
        <f t="shared" si="29"/>
        <v>#DIV/0!</v>
      </c>
      <c r="P233" s="249">
        <f>'Input 2 - Inventory'!AG179</f>
        <v>0</v>
      </c>
      <c r="Q233" s="249" t="str">
        <f>'Input 1 - Schedule 1'!AX181</f>
        <v/>
      </c>
    </row>
    <row r="234" spans="1:17" x14ac:dyDescent="0.2">
      <c r="A234" s="314" t="str">
        <f t="shared" si="25"/>
        <v>Exclude</v>
      </c>
      <c r="B234" s="158">
        <f>'Input 2 - Inventory'!C180</f>
        <v>0</v>
      </c>
      <c r="C234" s="249">
        <f>'Input 2 - Inventory'!E180</f>
        <v>0</v>
      </c>
      <c r="D234" s="249" t="str">
        <f>IFERROR(VLOOKUP(E234,GCC.Param!$B$3:$E$50,4,FALSE),"")</f>
        <v/>
      </c>
      <c r="E234" s="159">
        <f>'Input 2 - Inventory'!F180</f>
        <v>0</v>
      </c>
      <c r="F234" s="204" t="str">
        <f t="shared" si="26"/>
        <v>Y</v>
      </c>
      <c r="G234" s="159">
        <f>'Input 1 - Schedule 1'!S182</f>
        <v>0</v>
      </c>
      <c r="H234" s="158">
        <f>'Input 2 - Inventory'!L180</f>
        <v>0</v>
      </c>
      <c r="I234" s="158">
        <f>'Input 2 - Inventory'!M180</f>
        <v>0</v>
      </c>
      <c r="J234" s="204">
        <f t="shared" si="27"/>
        <v>0</v>
      </c>
      <c r="K234" s="249">
        <f>'Input 2 - Inventory'!R180</f>
        <v>0</v>
      </c>
      <c r="L234" s="158">
        <f>'Input 2 - Inventory'!AA180</f>
        <v>0</v>
      </c>
      <c r="M234" s="249">
        <f>'Input 2 - Inventory'!AB180</f>
        <v>0</v>
      </c>
      <c r="N234" s="204">
        <f t="shared" si="28"/>
        <v>0</v>
      </c>
      <c r="O234" s="114" t="e">
        <f t="shared" si="29"/>
        <v>#DIV/0!</v>
      </c>
      <c r="P234" s="249">
        <f>'Input 2 - Inventory'!AG180</f>
        <v>0</v>
      </c>
      <c r="Q234" s="249" t="str">
        <f>'Input 1 - Schedule 1'!AX182</f>
        <v/>
      </c>
    </row>
    <row r="235" spans="1:17" x14ac:dyDescent="0.2">
      <c r="A235" s="314" t="str">
        <f t="shared" si="25"/>
        <v>Exclude</v>
      </c>
      <c r="B235" s="158">
        <f>'Input 2 - Inventory'!C181</f>
        <v>0</v>
      </c>
      <c r="C235" s="249">
        <f>'Input 2 - Inventory'!E181</f>
        <v>0</v>
      </c>
      <c r="D235" s="249" t="str">
        <f>IFERROR(VLOOKUP(E235,GCC.Param!$B$3:$E$50,4,FALSE),"")</f>
        <v/>
      </c>
      <c r="E235" s="159">
        <f>'Input 2 - Inventory'!F181</f>
        <v>0</v>
      </c>
      <c r="F235" s="204" t="str">
        <f t="shared" si="26"/>
        <v>Y</v>
      </c>
      <c r="G235" s="159">
        <f>'Input 1 - Schedule 1'!S183</f>
        <v>0</v>
      </c>
      <c r="H235" s="158">
        <f>'Input 2 - Inventory'!L181</f>
        <v>0</v>
      </c>
      <c r="I235" s="158">
        <f>'Input 2 - Inventory'!M181</f>
        <v>0</v>
      </c>
      <c r="J235" s="204">
        <f t="shared" si="27"/>
        <v>0</v>
      </c>
      <c r="K235" s="249">
        <f>'Input 2 - Inventory'!R181</f>
        <v>0</v>
      </c>
      <c r="L235" s="158">
        <f>'Input 2 - Inventory'!AA181</f>
        <v>0</v>
      </c>
      <c r="M235" s="249">
        <f>'Input 2 - Inventory'!AB181</f>
        <v>0</v>
      </c>
      <c r="N235" s="204">
        <f t="shared" si="28"/>
        <v>0</v>
      </c>
      <c r="O235" s="114" t="e">
        <f t="shared" si="29"/>
        <v>#DIV/0!</v>
      </c>
      <c r="P235" s="249">
        <f>'Input 2 - Inventory'!AG181</f>
        <v>0</v>
      </c>
      <c r="Q235" s="249" t="str">
        <f>'Input 1 - Schedule 1'!AX183</f>
        <v/>
      </c>
    </row>
    <row r="236" spans="1:17" x14ac:dyDescent="0.2">
      <c r="A236" s="314" t="str">
        <f t="shared" si="25"/>
        <v>Exclude</v>
      </c>
      <c r="B236" s="158">
        <f>'Input 2 - Inventory'!C182</f>
        <v>0</v>
      </c>
      <c r="C236" s="249">
        <f>'Input 2 - Inventory'!E182</f>
        <v>0</v>
      </c>
      <c r="D236" s="249" t="str">
        <f>IFERROR(VLOOKUP(E236,GCC.Param!$B$3:$E$50,4,FALSE),"")</f>
        <v/>
      </c>
      <c r="E236" s="159">
        <f>'Input 2 - Inventory'!F182</f>
        <v>0</v>
      </c>
      <c r="F236" s="204" t="str">
        <f t="shared" si="26"/>
        <v>Y</v>
      </c>
      <c r="G236" s="159">
        <f>'Input 1 - Schedule 1'!S184</f>
        <v>0</v>
      </c>
      <c r="H236" s="158">
        <f>'Input 2 - Inventory'!L182</f>
        <v>0</v>
      </c>
      <c r="I236" s="158">
        <f>'Input 2 - Inventory'!M182</f>
        <v>0</v>
      </c>
      <c r="J236" s="204">
        <f t="shared" si="27"/>
        <v>0</v>
      </c>
      <c r="K236" s="249">
        <f>'Input 2 - Inventory'!R182</f>
        <v>0</v>
      </c>
      <c r="L236" s="158">
        <f>'Input 2 - Inventory'!AA182</f>
        <v>0</v>
      </c>
      <c r="M236" s="249">
        <f>'Input 2 - Inventory'!AB182</f>
        <v>0</v>
      </c>
      <c r="N236" s="204">
        <f t="shared" si="28"/>
        <v>0</v>
      </c>
      <c r="O236" s="114" t="e">
        <f t="shared" si="29"/>
        <v>#DIV/0!</v>
      </c>
      <c r="P236" s="249">
        <f>'Input 2 - Inventory'!AG182</f>
        <v>0</v>
      </c>
      <c r="Q236" s="249" t="str">
        <f>'Input 1 - Schedule 1'!AX184</f>
        <v/>
      </c>
    </row>
    <row r="237" spans="1:17" x14ac:dyDescent="0.2">
      <c r="A237" s="314" t="str">
        <f t="shared" si="25"/>
        <v>Exclude</v>
      </c>
      <c r="B237" s="158">
        <f>'Input 2 - Inventory'!C183</f>
        <v>0</v>
      </c>
      <c r="C237" s="249">
        <f>'Input 2 - Inventory'!E183</f>
        <v>0</v>
      </c>
      <c r="D237" s="249" t="str">
        <f>IFERROR(VLOOKUP(E237,GCC.Param!$B$3:$E$50,4,FALSE),"")</f>
        <v/>
      </c>
      <c r="E237" s="159">
        <f>'Input 2 - Inventory'!F183</f>
        <v>0</v>
      </c>
      <c r="F237" s="204" t="str">
        <f t="shared" si="26"/>
        <v>Y</v>
      </c>
      <c r="G237" s="159">
        <f>'Input 1 - Schedule 1'!S185</f>
        <v>0</v>
      </c>
      <c r="H237" s="158">
        <f>'Input 2 - Inventory'!L183</f>
        <v>0</v>
      </c>
      <c r="I237" s="158">
        <f>'Input 2 - Inventory'!M183</f>
        <v>0</v>
      </c>
      <c r="J237" s="204">
        <f t="shared" si="27"/>
        <v>0</v>
      </c>
      <c r="K237" s="249">
        <f>'Input 2 - Inventory'!R183</f>
        <v>0</v>
      </c>
      <c r="L237" s="158">
        <f>'Input 2 - Inventory'!AA183</f>
        <v>0</v>
      </c>
      <c r="M237" s="249">
        <f>'Input 2 - Inventory'!AB183</f>
        <v>0</v>
      </c>
      <c r="N237" s="204">
        <f t="shared" si="28"/>
        <v>0</v>
      </c>
      <c r="O237" s="114" t="e">
        <f t="shared" si="29"/>
        <v>#DIV/0!</v>
      </c>
      <c r="P237" s="249">
        <f>'Input 2 - Inventory'!AG183</f>
        <v>0</v>
      </c>
      <c r="Q237" s="249" t="str">
        <f>'Input 1 - Schedule 1'!AX185</f>
        <v/>
      </c>
    </row>
    <row r="238" spans="1:17" x14ac:dyDescent="0.2">
      <c r="A238" s="314" t="str">
        <f t="shared" si="25"/>
        <v>Exclude</v>
      </c>
      <c r="B238" s="158">
        <f>'Input 2 - Inventory'!C184</f>
        <v>0</v>
      </c>
      <c r="C238" s="249">
        <f>'Input 2 - Inventory'!E184</f>
        <v>0</v>
      </c>
      <c r="D238" s="249" t="str">
        <f>IFERROR(VLOOKUP(E238,GCC.Param!$B$3:$E$50,4,FALSE),"")</f>
        <v/>
      </c>
      <c r="E238" s="159">
        <f>'Input 2 - Inventory'!F184</f>
        <v>0</v>
      </c>
      <c r="F238" s="204" t="str">
        <f t="shared" si="26"/>
        <v>Y</v>
      </c>
      <c r="G238" s="159">
        <f>'Input 1 - Schedule 1'!S186</f>
        <v>0</v>
      </c>
      <c r="H238" s="158">
        <f>'Input 2 - Inventory'!L184</f>
        <v>0</v>
      </c>
      <c r="I238" s="158">
        <f>'Input 2 - Inventory'!M184</f>
        <v>0</v>
      </c>
      <c r="J238" s="204">
        <f t="shared" si="27"/>
        <v>0</v>
      </c>
      <c r="K238" s="249">
        <f>'Input 2 - Inventory'!R184</f>
        <v>0</v>
      </c>
      <c r="L238" s="158">
        <f>'Input 2 - Inventory'!AA184</f>
        <v>0</v>
      </c>
      <c r="M238" s="249">
        <f>'Input 2 - Inventory'!AB184</f>
        <v>0</v>
      </c>
      <c r="N238" s="204">
        <f t="shared" si="28"/>
        <v>0</v>
      </c>
      <c r="O238" s="114" t="e">
        <f t="shared" si="29"/>
        <v>#DIV/0!</v>
      </c>
      <c r="P238" s="249">
        <f>'Input 2 - Inventory'!AG184</f>
        <v>0</v>
      </c>
      <c r="Q238" s="249" t="str">
        <f>'Input 1 - Schedule 1'!AX186</f>
        <v/>
      </c>
    </row>
    <row r="239" spans="1:17" x14ac:dyDescent="0.2">
      <c r="A239" s="314" t="str">
        <f t="shared" si="25"/>
        <v>Exclude</v>
      </c>
      <c r="B239" s="158">
        <f>'Input 2 - Inventory'!C185</f>
        <v>0</v>
      </c>
      <c r="C239" s="249">
        <f>'Input 2 - Inventory'!E185</f>
        <v>0</v>
      </c>
      <c r="D239" s="249" t="str">
        <f>IFERROR(VLOOKUP(E239,GCC.Param!$B$3:$E$50,4,FALSE),"")</f>
        <v/>
      </c>
      <c r="E239" s="159">
        <f>'Input 2 - Inventory'!F185</f>
        <v>0</v>
      </c>
      <c r="F239" s="204" t="str">
        <f t="shared" si="26"/>
        <v>Y</v>
      </c>
      <c r="G239" s="159">
        <f>'Input 1 - Schedule 1'!S187</f>
        <v>0</v>
      </c>
      <c r="H239" s="158">
        <f>'Input 2 - Inventory'!L185</f>
        <v>0</v>
      </c>
      <c r="I239" s="158">
        <f>'Input 2 - Inventory'!M185</f>
        <v>0</v>
      </c>
      <c r="J239" s="204">
        <f t="shared" si="27"/>
        <v>0</v>
      </c>
      <c r="K239" s="249">
        <f>'Input 2 - Inventory'!R185</f>
        <v>0</v>
      </c>
      <c r="L239" s="158">
        <f>'Input 2 - Inventory'!AA185</f>
        <v>0</v>
      </c>
      <c r="M239" s="249">
        <f>'Input 2 - Inventory'!AB185</f>
        <v>0</v>
      </c>
      <c r="N239" s="204">
        <f t="shared" si="28"/>
        <v>0</v>
      </c>
      <c r="O239" s="114" t="e">
        <f t="shared" si="29"/>
        <v>#DIV/0!</v>
      </c>
      <c r="P239" s="249">
        <f>'Input 2 - Inventory'!AG185</f>
        <v>0</v>
      </c>
      <c r="Q239" s="249" t="str">
        <f>'Input 1 - Schedule 1'!AX187</f>
        <v/>
      </c>
    </row>
    <row r="240" spans="1:17" x14ac:dyDescent="0.2">
      <c r="A240" s="314" t="str">
        <f t="shared" si="25"/>
        <v>Exclude</v>
      </c>
      <c r="B240" s="158">
        <f>'Input 2 - Inventory'!C186</f>
        <v>0</v>
      </c>
      <c r="C240" s="249">
        <f>'Input 2 - Inventory'!E186</f>
        <v>0</v>
      </c>
      <c r="D240" s="249" t="str">
        <f>IFERROR(VLOOKUP(E240,GCC.Param!$B$3:$E$50,4,FALSE),"")</f>
        <v/>
      </c>
      <c r="E240" s="159">
        <f>'Input 2 - Inventory'!F186</f>
        <v>0</v>
      </c>
      <c r="F240" s="204" t="str">
        <f t="shared" si="26"/>
        <v>Y</v>
      </c>
      <c r="G240" s="159">
        <f>'Input 1 - Schedule 1'!S188</f>
        <v>0</v>
      </c>
      <c r="H240" s="158">
        <f>'Input 2 - Inventory'!L186</f>
        <v>0</v>
      </c>
      <c r="I240" s="158">
        <f>'Input 2 - Inventory'!M186</f>
        <v>0</v>
      </c>
      <c r="J240" s="204">
        <f t="shared" si="27"/>
        <v>0</v>
      </c>
      <c r="K240" s="249">
        <f>'Input 2 - Inventory'!R186</f>
        <v>0</v>
      </c>
      <c r="L240" s="158">
        <f>'Input 2 - Inventory'!AA186</f>
        <v>0</v>
      </c>
      <c r="M240" s="249">
        <f>'Input 2 - Inventory'!AB186</f>
        <v>0</v>
      </c>
      <c r="N240" s="204">
        <f t="shared" si="28"/>
        <v>0</v>
      </c>
      <c r="O240" s="114" t="e">
        <f t="shared" si="29"/>
        <v>#DIV/0!</v>
      </c>
      <c r="P240" s="249">
        <f>'Input 2 - Inventory'!AG186</f>
        <v>0</v>
      </c>
      <c r="Q240" s="249" t="str">
        <f>'Input 1 - Schedule 1'!AX188</f>
        <v/>
      </c>
    </row>
    <row r="241" spans="1:17" x14ac:dyDescent="0.2">
      <c r="A241" s="314" t="str">
        <f t="shared" si="25"/>
        <v>Exclude</v>
      </c>
      <c r="B241" s="158">
        <f>'Input 2 - Inventory'!C187</f>
        <v>0</v>
      </c>
      <c r="C241" s="249">
        <f>'Input 2 - Inventory'!E187</f>
        <v>0</v>
      </c>
      <c r="D241" s="249" t="str">
        <f>IFERROR(VLOOKUP(E241,GCC.Param!$B$3:$E$50,4,FALSE),"")</f>
        <v/>
      </c>
      <c r="E241" s="159">
        <f>'Input 2 - Inventory'!F187</f>
        <v>0</v>
      </c>
      <c r="F241" s="204" t="str">
        <f t="shared" si="26"/>
        <v>Y</v>
      </c>
      <c r="G241" s="159">
        <f>'Input 1 - Schedule 1'!S189</f>
        <v>0</v>
      </c>
      <c r="H241" s="158">
        <f>'Input 2 - Inventory'!L187</f>
        <v>0</v>
      </c>
      <c r="I241" s="158">
        <f>'Input 2 - Inventory'!M187</f>
        <v>0</v>
      </c>
      <c r="J241" s="204">
        <f t="shared" si="27"/>
        <v>0</v>
      </c>
      <c r="K241" s="249">
        <f>'Input 2 - Inventory'!R187</f>
        <v>0</v>
      </c>
      <c r="L241" s="158">
        <f>'Input 2 - Inventory'!AA187</f>
        <v>0</v>
      </c>
      <c r="M241" s="249">
        <f>'Input 2 - Inventory'!AB187</f>
        <v>0</v>
      </c>
      <c r="N241" s="204">
        <f t="shared" si="28"/>
        <v>0</v>
      </c>
      <c r="O241" s="114" t="e">
        <f t="shared" si="29"/>
        <v>#DIV/0!</v>
      </c>
      <c r="P241" s="249">
        <f>'Input 2 - Inventory'!AG187</f>
        <v>0</v>
      </c>
      <c r="Q241" s="249" t="str">
        <f>'Input 1 - Schedule 1'!AX189</f>
        <v/>
      </c>
    </row>
    <row r="242" spans="1:17" x14ac:dyDescent="0.2">
      <c r="A242" s="314" t="str">
        <f t="shared" si="25"/>
        <v>Exclude</v>
      </c>
      <c r="B242" s="158">
        <f>'Input 2 - Inventory'!C188</f>
        <v>0</v>
      </c>
      <c r="C242" s="249">
        <f>'Input 2 - Inventory'!E188</f>
        <v>0</v>
      </c>
      <c r="D242" s="249" t="str">
        <f>IFERROR(VLOOKUP(E242,GCC.Param!$B$3:$E$50,4,FALSE),"")</f>
        <v/>
      </c>
      <c r="E242" s="159">
        <f>'Input 2 - Inventory'!F188</f>
        <v>0</v>
      </c>
      <c r="F242" s="204" t="str">
        <f t="shared" si="26"/>
        <v>Y</v>
      </c>
      <c r="G242" s="159">
        <f>'Input 1 - Schedule 1'!S190</f>
        <v>0</v>
      </c>
      <c r="H242" s="158">
        <f>'Input 2 - Inventory'!L188</f>
        <v>0</v>
      </c>
      <c r="I242" s="158">
        <f>'Input 2 - Inventory'!M188</f>
        <v>0</v>
      </c>
      <c r="J242" s="204">
        <f t="shared" si="27"/>
        <v>0</v>
      </c>
      <c r="K242" s="249">
        <f>'Input 2 - Inventory'!R188</f>
        <v>0</v>
      </c>
      <c r="L242" s="158">
        <f>'Input 2 - Inventory'!AA188</f>
        <v>0</v>
      </c>
      <c r="M242" s="249">
        <f>'Input 2 - Inventory'!AB188</f>
        <v>0</v>
      </c>
      <c r="N242" s="204">
        <f t="shared" si="28"/>
        <v>0</v>
      </c>
      <c r="O242" s="114" t="e">
        <f t="shared" si="29"/>
        <v>#DIV/0!</v>
      </c>
      <c r="P242" s="249">
        <f>'Input 2 - Inventory'!AG188</f>
        <v>0</v>
      </c>
      <c r="Q242" s="249" t="str">
        <f>'Input 1 - Schedule 1'!AX190</f>
        <v/>
      </c>
    </row>
    <row r="243" spans="1:17" x14ac:dyDescent="0.2">
      <c r="A243" s="314" t="str">
        <f t="shared" si="25"/>
        <v>Exclude</v>
      </c>
      <c r="B243" s="158">
        <f>'Input 2 - Inventory'!C189</f>
        <v>0</v>
      </c>
      <c r="C243" s="249">
        <f>'Input 2 - Inventory'!E189</f>
        <v>0</v>
      </c>
      <c r="D243" s="249" t="str">
        <f>IFERROR(VLOOKUP(E243,GCC.Param!$B$3:$E$50,4,FALSE),"")</f>
        <v/>
      </c>
      <c r="E243" s="159">
        <f>'Input 2 - Inventory'!F189</f>
        <v>0</v>
      </c>
      <c r="F243" s="204" t="str">
        <f t="shared" si="26"/>
        <v>Y</v>
      </c>
      <c r="G243" s="159">
        <f>'Input 1 - Schedule 1'!S191</f>
        <v>0</v>
      </c>
      <c r="H243" s="158">
        <f>'Input 2 - Inventory'!L189</f>
        <v>0</v>
      </c>
      <c r="I243" s="158">
        <f>'Input 2 - Inventory'!M189</f>
        <v>0</v>
      </c>
      <c r="J243" s="204">
        <f t="shared" si="27"/>
        <v>0</v>
      </c>
      <c r="K243" s="249">
        <f>'Input 2 - Inventory'!R189</f>
        <v>0</v>
      </c>
      <c r="L243" s="158">
        <f>'Input 2 - Inventory'!AA189</f>
        <v>0</v>
      </c>
      <c r="M243" s="249">
        <f>'Input 2 - Inventory'!AB189</f>
        <v>0</v>
      </c>
      <c r="N243" s="204">
        <f t="shared" si="28"/>
        <v>0</v>
      </c>
      <c r="O243" s="114" t="e">
        <f t="shared" si="29"/>
        <v>#DIV/0!</v>
      </c>
      <c r="P243" s="249">
        <f>'Input 2 - Inventory'!AG189</f>
        <v>0</v>
      </c>
      <c r="Q243" s="249" t="str">
        <f>'Input 1 - Schedule 1'!AX191</f>
        <v/>
      </c>
    </row>
    <row r="244" spans="1:17" x14ac:dyDescent="0.2">
      <c r="A244" s="314" t="str">
        <f t="shared" si="25"/>
        <v>Exclude</v>
      </c>
      <c r="B244" s="158">
        <f>'Input 2 - Inventory'!C190</f>
        <v>0</v>
      </c>
      <c r="C244" s="249">
        <f>'Input 2 - Inventory'!E190</f>
        <v>0</v>
      </c>
      <c r="D244" s="249" t="str">
        <f>IFERROR(VLOOKUP(E244,GCC.Param!$B$3:$E$50,4,FALSE),"")</f>
        <v/>
      </c>
      <c r="E244" s="159">
        <f>'Input 2 - Inventory'!F190</f>
        <v>0</v>
      </c>
      <c r="F244" s="204" t="str">
        <f t="shared" si="26"/>
        <v>Y</v>
      </c>
      <c r="G244" s="159">
        <f>'Input 1 - Schedule 1'!S192</f>
        <v>0</v>
      </c>
      <c r="H244" s="158">
        <f>'Input 2 - Inventory'!L190</f>
        <v>0</v>
      </c>
      <c r="I244" s="158">
        <f>'Input 2 - Inventory'!M190</f>
        <v>0</v>
      </c>
      <c r="J244" s="204">
        <f t="shared" si="27"/>
        <v>0</v>
      </c>
      <c r="K244" s="249">
        <f>'Input 2 - Inventory'!R190</f>
        <v>0</v>
      </c>
      <c r="L244" s="158">
        <f>'Input 2 - Inventory'!AA190</f>
        <v>0</v>
      </c>
      <c r="M244" s="249">
        <f>'Input 2 - Inventory'!AB190</f>
        <v>0</v>
      </c>
      <c r="N244" s="204">
        <f t="shared" si="28"/>
        <v>0</v>
      </c>
      <c r="O244" s="114" t="e">
        <f t="shared" si="29"/>
        <v>#DIV/0!</v>
      </c>
      <c r="P244" s="249">
        <f>'Input 2 - Inventory'!AG190</f>
        <v>0</v>
      </c>
      <c r="Q244" s="249" t="str">
        <f>'Input 1 - Schedule 1'!AX192</f>
        <v/>
      </c>
    </row>
    <row r="245" spans="1:17" x14ac:dyDescent="0.2">
      <c r="A245" s="314" t="str">
        <f t="shared" si="25"/>
        <v>Exclude</v>
      </c>
      <c r="B245" s="158">
        <f>'Input 2 - Inventory'!C191</f>
        <v>0</v>
      </c>
      <c r="C245" s="249">
        <f>'Input 2 - Inventory'!E191</f>
        <v>0</v>
      </c>
      <c r="D245" s="249" t="str">
        <f>IFERROR(VLOOKUP(E245,GCC.Param!$B$3:$E$50,4,FALSE),"")</f>
        <v/>
      </c>
      <c r="E245" s="159">
        <f>'Input 2 - Inventory'!F191</f>
        <v>0</v>
      </c>
      <c r="F245" s="204" t="str">
        <f t="shared" si="26"/>
        <v>Y</v>
      </c>
      <c r="G245" s="159">
        <f>'Input 1 - Schedule 1'!S193</f>
        <v>0</v>
      </c>
      <c r="H245" s="158">
        <f>'Input 2 - Inventory'!L191</f>
        <v>0</v>
      </c>
      <c r="I245" s="158">
        <f>'Input 2 - Inventory'!M191</f>
        <v>0</v>
      </c>
      <c r="J245" s="204">
        <f t="shared" si="27"/>
        <v>0</v>
      </c>
      <c r="K245" s="249">
        <f>'Input 2 - Inventory'!R191</f>
        <v>0</v>
      </c>
      <c r="L245" s="158">
        <f>'Input 2 - Inventory'!AA191</f>
        <v>0</v>
      </c>
      <c r="M245" s="249">
        <f>'Input 2 - Inventory'!AB191</f>
        <v>0</v>
      </c>
      <c r="N245" s="204">
        <f t="shared" si="28"/>
        <v>0</v>
      </c>
      <c r="O245" s="114" t="e">
        <f t="shared" si="29"/>
        <v>#DIV/0!</v>
      </c>
      <c r="P245" s="249">
        <f>'Input 2 - Inventory'!AG191</f>
        <v>0</v>
      </c>
      <c r="Q245" s="249" t="str">
        <f>'Input 1 - Schedule 1'!AX193</f>
        <v/>
      </c>
    </row>
    <row r="246" spans="1:17" x14ac:dyDescent="0.2">
      <c r="A246" s="314" t="str">
        <f t="shared" si="25"/>
        <v>Exclude</v>
      </c>
      <c r="B246" s="158">
        <f>'Input 2 - Inventory'!C192</f>
        <v>0</v>
      </c>
      <c r="C246" s="249">
        <f>'Input 2 - Inventory'!E192</f>
        <v>0</v>
      </c>
      <c r="D246" s="249" t="str">
        <f>IFERROR(VLOOKUP(E246,GCC.Param!$B$3:$E$50,4,FALSE),"")</f>
        <v/>
      </c>
      <c r="E246" s="159">
        <f>'Input 2 - Inventory'!F192</f>
        <v>0</v>
      </c>
      <c r="F246" s="204" t="str">
        <f t="shared" si="26"/>
        <v>Y</v>
      </c>
      <c r="G246" s="159">
        <f>'Input 1 - Schedule 1'!S194</f>
        <v>0</v>
      </c>
      <c r="H246" s="158">
        <f>'Input 2 - Inventory'!L192</f>
        <v>0</v>
      </c>
      <c r="I246" s="158">
        <f>'Input 2 - Inventory'!M192</f>
        <v>0</v>
      </c>
      <c r="J246" s="204">
        <f t="shared" si="27"/>
        <v>0</v>
      </c>
      <c r="K246" s="249">
        <f>'Input 2 - Inventory'!R192</f>
        <v>0</v>
      </c>
      <c r="L246" s="158">
        <f>'Input 2 - Inventory'!AA192</f>
        <v>0</v>
      </c>
      <c r="M246" s="249">
        <f>'Input 2 - Inventory'!AB192</f>
        <v>0</v>
      </c>
      <c r="N246" s="204">
        <f t="shared" si="28"/>
        <v>0</v>
      </c>
      <c r="O246" s="114" t="e">
        <f t="shared" si="29"/>
        <v>#DIV/0!</v>
      </c>
      <c r="P246" s="249">
        <f>'Input 2 - Inventory'!AG192</f>
        <v>0</v>
      </c>
      <c r="Q246" s="249" t="str">
        <f>'Input 1 - Schedule 1'!AX194</f>
        <v/>
      </c>
    </row>
    <row r="247" spans="1:17" x14ac:dyDescent="0.2">
      <c r="A247" s="314" t="str">
        <f t="shared" si="25"/>
        <v>Exclude</v>
      </c>
      <c r="B247" s="158">
        <f>'Input 2 - Inventory'!C193</f>
        <v>0</v>
      </c>
      <c r="C247" s="249">
        <f>'Input 2 - Inventory'!E193</f>
        <v>0</v>
      </c>
      <c r="D247" s="249" t="str">
        <f>IFERROR(VLOOKUP(E247,GCC.Param!$B$3:$E$50,4,FALSE),"")</f>
        <v/>
      </c>
      <c r="E247" s="159">
        <f>'Input 2 - Inventory'!F193</f>
        <v>0</v>
      </c>
      <c r="F247" s="204" t="str">
        <f t="shared" si="26"/>
        <v>Y</v>
      </c>
      <c r="G247" s="159">
        <f>'Input 1 - Schedule 1'!S195</f>
        <v>0</v>
      </c>
      <c r="H247" s="158">
        <f>'Input 2 - Inventory'!L193</f>
        <v>0</v>
      </c>
      <c r="I247" s="158">
        <f>'Input 2 - Inventory'!M193</f>
        <v>0</v>
      </c>
      <c r="J247" s="204">
        <f t="shared" si="27"/>
        <v>0</v>
      </c>
      <c r="K247" s="249">
        <f>'Input 2 - Inventory'!R193</f>
        <v>0</v>
      </c>
      <c r="L247" s="158">
        <f>'Input 2 - Inventory'!AA193</f>
        <v>0</v>
      </c>
      <c r="M247" s="249">
        <f>'Input 2 - Inventory'!AB193</f>
        <v>0</v>
      </c>
      <c r="N247" s="204">
        <f t="shared" si="28"/>
        <v>0</v>
      </c>
      <c r="O247" s="114" t="e">
        <f t="shared" si="29"/>
        <v>#DIV/0!</v>
      </c>
      <c r="P247" s="249">
        <f>'Input 2 - Inventory'!AG193</f>
        <v>0</v>
      </c>
      <c r="Q247" s="249" t="str">
        <f>'Input 1 - Schedule 1'!AX195</f>
        <v/>
      </c>
    </row>
    <row r="248" spans="1:17" x14ac:dyDescent="0.2">
      <c r="A248" s="314" t="str">
        <f t="shared" si="25"/>
        <v>Exclude</v>
      </c>
      <c r="B248" s="158">
        <f>'Input 2 - Inventory'!C194</f>
        <v>0</v>
      </c>
      <c r="C248" s="249">
        <f>'Input 2 - Inventory'!E194</f>
        <v>0</v>
      </c>
      <c r="D248" s="249" t="str">
        <f>IFERROR(VLOOKUP(E248,GCC.Param!$B$3:$E$50,4,FALSE),"")</f>
        <v/>
      </c>
      <c r="E248" s="159">
        <f>'Input 2 - Inventory'!F194</f>
        <v>0</v>
      </c>
      <c r="F248" s="204" t="str">
        <f t="shared" si="26"/>
        <v>Y</v>
      </c>
      <c r="G248" s="159">
        <f>'Input 1 - Schedule 1'!S196</f>
        <v>0</v>
      </c>
      <c r="H248" s="158">
        <f>'Input 2 - Inventory'!L194</f>
        <v>0</v>
      </c>
      <c r="I248" s="158">
        <f>'Input 2 - Inventory'!M194</f>
        <v>0</v>
      </c>
      <c r="J248" s="204">
        <f t="shared" si="27"/>
        <v>0</v>
      </c>
      <c r="K248" s="249">
        <f>'Input 2 - Inventory'!R194</f>
        <v>0</v>
      </c>
      <c r="L248" s="158">
        <f>'Input 2 - Inventory'!AA194</f>
        <v>0</v>
      </c>
      <c r="M248" s="249">
        <f>'Input 2 - Inventory'!AB194</f>
        <v>0</v>
      </c>
      <c r="N248" s="204">
        <f t="shared" si="28"/>
        <v>0</v>
      </c>
      <c r="O248" s="114" t="e">
        <f t="shared" si="29"/>
        <v>#DIV/0!</v>
      </c>
      <c r="P248" s="249">
        <f>'Input 2 - Inventory'!AG194</f>
        <v>0</v>
      </c>
      <c r="Q248" s="249" t="str">
        <f>'Input 1 - Schedule 1'!AX196</f>
        <v/>
      </c>
    </row>
    <row r="249" spans="1:17" x14ac:dyDescent="0.2">
      <c r="A249" s="314" t="str">
        <f t="shared" si="25"/>
        <v>Exclude</v>
      </c>
      <c r="B249" s="158">
        <f>'Input 2 - Inventory'!C195</f>
        <v>0</v>
      </c>
      <c r="C249" s="249">
        <f>'Input 2 - Inventory'!E195</f>
        <v>0</v>
      </c>
      <c r="D249" s="249" t="str">
        <f>IFERROR(VLOOKUP(E249,GCC.Param!$B$3:$E$50,4,FALSE),"")</f>
        <v/>
      </c>
      <c r="E249" s="159">
        <f>'Input 2 - Inventory'!F195</f>
        <v>0</v>
      </c>
      <c r="F249" s="204" t="str">
        <f t="shared" si="26"/>
        <v>Y</v>
      </c>
      <c r="G249" s="159">
        <f>'Input 1 - Schedule 1'!S197</f>
        <v>0</v>
      </c>
      <c r="H249" s="158">
        <f>'Input 2 - Inventory'!L195</f>
        <v>0</v>
      </c>
      <c r="I249" s="158">
        <f>'Input 2 - Inventory'!M195</f>
        <v>0</v>
      </c>
      <c r="J249" s="204">
        <f t="shared" si="27"/>
        <v>0</v>
      </c>
      <c r="K249" s="249">
        <f>'Input 2 - Inventory'!R195</f>
        <v>0</v>
      </c>
      <c r="L249" s="158">
        <f>'Input 2 - Inventory'!AA195</f>
        <v>0</v>
      </c>
      <c r="M249" s="249">
        <f>'Input 2 - Inventory'!AB195</f>
        <v>0</v>
      </c>
      <c r="N249" s="204">
        <f t="shared" si="28"/>
        <v>0</v>
      </c>
      <c r="O249" s="114" t="e">
        <f t="shared" si="29"/>
        <v>#DIV/0!</v>
      </c>
      <c r="P249" s="249">
        <f>'Input 2 - Inventory'!AG195</f>
        <v>0</v>
      </c>
      <c r="Q249" s="249" t="str">
        <f>'Input 1 - Schedule 1'!AX197</f>
        <v/>
      </c>
    </row>
    <row r="250" spans="1:17" x14ac:dyDescent="0.2">
      <c r="A250" s="314" t="str">
        <f t="shared" si="25"/>
        <v>Exclude</v>
      </c>
      <c r="B250" s="158">
        <f>'Input 2 - Inventory'!C196</f>
        <v>0</v>
      </c>
      <c r="C250" s="249">
        <f>'Input 2 - Inventory'!E196</f>
        <v>0</v>
      </c>
      <c r="D250" s="249" t="str">
        <f>IFERROR(VLOOKUP(E250,GCC.Param!$B$3:$E$50,4,FALSE),"")</f>
        <v/>
      </c>
      <c r="E250" s="159">
        <f>'Input 2 - Inventory'!F196</f>
        <v>0</v>
      </c>
      <c r="F250" s="204" t="str">
        <f t="shared" si="26"/>
        <v>Y</v>
      </c>
      <c r="G250" s="159">
        <f>'Input 1 - Schedule 1'!S198</f>
        <v>0</v>
      </c>
      <c r="H250" s="158">
        <f>'Input 2 - Inventory'!L196</f>
        <v>0</v>
      </c>
      <c r="I250" s="158">
        <f>'Input 2 - Inventory'!M196</f>
        <v>0</v>
      </c>
      <c r="J250" s="204">
        <f t="shared" si="27"/>
        <v>0</v>
      </c>
      <c r="K250" s="249">
        <f>'Input 2 - Inventory'!R196</f>
        <v>0</v>
      </c>
      <c r="L250" s="158">
        <f>'Input 2 - Inventory'!AA196</f>
        <v>0</v>
      </c>
      <c r="M250" s="249">
        <f>'Input 2 - Inventory'!AB196</f>
        <v>0</v>
      </c>
      <c r="N250" s="204">
        <f t="shared" si="28"/>
        <v>0</v>
      </c>
      <c r="O250" s="114" t="e">
        <f t="shared" si="29"/>
        <v>#DIV/0!</v>
      </c>
      <c r="P250" s="249">
        <f>'Input 2 - Inventory'!AG196</f>
        <v>0</v>
      </c>
      <c r="Q250" s="249" t="str">
        <f>'Input 1 - Schedule 1'!AX198</f>
        <v/>
      </c>
    </row>
    <row r="251" spans="1:17" x14ac:dyDescent="0.2">
      <c r="A251" s="314" t="str">
        <f t="shared" si="25"/>
        <v>Exclude</v>
      </c>
      <c r="B251" s="158">
        <f>'Input 2 - Inventory'!C197</f>
        <v>0</v>
      </c>
      <c r="C251" s="249">
        <f>'Input 2 - Inventory'!E197</f>
        <v>0</v>
      </c>
      <c r="D251" s="249" t="str">
        <f>IFERROR(VLOOKUP(E251,GCC.Param!$B$3:$E$50,4,FALSE),"")</f>
        <v/>
      </c>
      <c r="E251" s="159">
        <f>'Input 2 - Inventory'!F197</f>
        <v>0</v>
      </c>
      <c r="F251" s="204" t="str">
        <f t="shared" si="26"/>
        <v>Y</v>
      </c>
      <c r="G251" s="159">
        <f>'Input 1 - Schedule 1'!S199</f>
        <v>0</v>
      </c>
      <c r="H251" s="158">
        <f>'Input 2 - Inventory'!L197</f>
        <v>0</v>
      </c>
      <c r="I251" s="158">
        <f>'Input 2 - Inventory'!M197</f>
        <v>0</v>
      </c>
      <c r="J251" s="204">
        <f t="shared" si="27"/>
        <v>0</v>
      </c>
      <c r="K251" s="249">
        <f>'Input 2 - Inventory'!R197</f>
        <v>0</v>
      </c>
      <c r="L251" s="158">
        <f>'Input 2 - Inventory'!AA197</f>
        <v>0</v>
      </c>
      <c r="M251" s="249">
        <f>'Input 2 - Inventory'!AB197</f>
        <v>0</v>
      </c>
      <c r="N251" s="204">
        <f t="shared" si="28"/>
        <v>0</v>
      </c>
      <c r="O251" s="114" t="e">
        <f t="shared" si="29"/>
        <v>#DIV/0!</v>
      </c>
      <c r="P251" s="249">
        <f>'Input 2 - Inventory'!AG197</f>
        <v>0</v>
      </c>
      <c r="Q251" s="249" t="str">
        <f>'Input 1 - Schedule 1'!AX199</f>
        <v/>
      </c>
    </row>
    <row r="252" spans="1:17" x14ac:dyDescent="0.2">
      <c r="A252" s="314" t="str">
        <f t="shared" si="25"/>
        <v>Exclude</v>
      </c>
      <c r="B252" s="158">
        <f>'Input 2 - Inventory'!C198</f>
        <v>0</v>
      </c>
      <c r="C252" s="249">
        <f>'Input 2 - Inventory'!E198</f>
        <v>0</v>
      </c>
      <c r="D252" s="249" t="str">
        <f>IFERROR(VLOOKUP(E252,GCC.Param!$B$3:$E$50,4,FALSE),"")</f>
        <v/>
      </c>
      <c r="E252" s="159">
        <f>'Input 2 - Inventory'!F198</f>
        <v>0</v>
      </c>
      <c r="F252" s="204" t="str">
        <f t="shared" si="26"/>
        <v>Y</v>
      </c>
      <c r="G252" s="159">
        <f>'Input 1 - Schedule 1'!S200</f>
        <v>0</v>
      </c>
      <c r="H252" s="158">
        <f>'Input 2 - Inventory'!L198</f>
        <v>0</v>
      </c>
      <c r="I252" s="158">
        <f>'Input 2 - Inventory'!M198</f>
        <v>0</v>
      </c>
      <c r="J252" s="204">
        <f t="shared" si="27"/>
        <v>0</v>
      </c>
      <c r="K252" s="249">
        <f>'Input 2 - Inventory'!R198</f>
        <v>0</v>
      </c>
      <c r="L252" s="158">
        <f>'Input 2 - Inventory'!AA198</f>
        <v>0</v>
      </c>
      <c r="M252" s="249">
        <f>'Input 2 - Inventory'!AB198</f>
        <v>0</v>
      </c>
      <c r="N252" s="204">
        <f t="shared" si="28"/>
        <v>0</v>
      </c>
      <c r="O252" s="114" t="e">
        <f t="shared" si="29"/>
        <v>#DIV/0!</v>
      </c>
      <c r="P252" s="249">
        <f>'Input 2 - Inventory'!AG198</f>
        <v>0</v>
      </c>
      <c r="Q252" s="249" t="str">
        <f>'Input 1 - Schedule 1'!AX200</f>
        <v/>
      </c>
    </row>
    <row r="253" spans="1:17" x14ac:dyDescent="0.2">
      <c r="A253" s="314" t="str">
        <f t="shared" si="25"/>
        <v>Exclude</v>
      </c>
      <c r="B253" s="158">
        <f>'Input 2 - Inventory'!C199</f>
        <v>0</v>
      </c>
      <c r="C253" s="249">
        <f>'Input 2 - Inventory'!E199</f>
        <v>0</v>
      </c>
      <c r="D253" s="249" t="str">
        <f>IFERROR(VLOOKUP(E253,GCC.Param!$B$3:$E$50,4,FALSE),"")</f>
        <v/>
      </c>
      <c r="E253" s="159">
        <f>'Input 2 - Inventory'!F199</f>
        <v>0</v>
      </c>
      <c r="F253" s="204" t="str">
        <f t="shared" si="26"/>
        <v>Y</v>
      </c>
      <c r="G253" s="159">
        <f>'Input 1 - Schedule 1'!S201</f>
        <v>0</v>
      </c>
      <c r="H253" s="158">
        <f>'Input 2 - Inventory'!L199</f>
        <v>0</v>
      </c>
      <c r="I253" s="158">
        <f>'Input 2 - Inventory'!M199</f>
        <v>0</v>
      </c>
      <c r="J253" s="204">
        <f t="shared" si="27"/>
        <v>0</v>
      </c>
      <c r="K253" s="249">
        <f>'Input 2 - Inventory'!R199</f>
        <v>0</v>
      </c>
      <c r="L253" s="158">
        <f>'Input 2 - Inventory'!AA199</f>
        <v>0</v>
      </c>
      <c r="M253" s="249">
        <f>'Input 2 - Inventory'!AB199</f>
        <v>0</v>
      </c>
      <c r="N253" s="204">
        <f t="shared" si="28"/>
        <v>0</v>
      </c>
      <c r="O253" s="114" t="e">
        <f t="shared" si="29"/>
        <v>#DIV/0!</v>
      </c>
      <c r="P253" s="249">
        <f>'Input 2 - Inventory'!AG199</f>
        <v>0</v>
      </c>
      <c r="Q253" s="249" t="str">
        <f>'Input 1 - Schedule 1'!AX201</f>
        <v/>
      </c>
    </row>
    <row r="254" spans="1:17" x14ac:dyDescent="0.2">
      <c r="A254" s="314" t="str">
        <f t="shared" si="25"/>
        <v>Exclude</v>
      </c>
      <c r="B254" s="158">
        <f>'Input 2 - Inventory'!C200</f>
        <v>0</v>
      </c>
      <c r="C254" s="249">
        <f>'Input 2 - Inventory'!E200</f>
        <v>0</v>
      </c>
      <c r="D254" s="249" t="str">
        <f>IFERROR(VLOOKUP(E254,GCC.Param!$B$3:$E$50,4,FALSE),"")</f>
        <v/>
      </c>
      <c r="E254" s="159">
        <f>'Input 2 - Inventory'!F200</f>
        <v>0</v>
      </c>
      <c r="F254" s="204" t="str">
        <f t="shared" si="26"/>
        <v>Y</v>
      </c>
      <c r="G254" s="159">
        <f>'Input 1 - Schedule 1'!S202</f>
        <v>0</v>
      </c>
      <c r="H254" s="158">
        <f>'Input 2 - Inventory'!L200</f>
        <v>0</v>
      </c>
      <c r="I254" s="158">
        <f>'Input 2 - Inventory'!M200</f>
        <v>0</v>
      </c>
      <c r="J254" s="204">
        <f t="shared" si="27"/>
        <v>0</v>
      </c>
      <c r="K254" s="249">
        <f>'Input 2 - Inventory'!R200</f>
        <v>0</v>
      </c>
      <c r="L254" s="158">
        <f>'Input 2 - Inventory'!AA200</f>
        <v>0</v>
      </c>
      <c r="M254" s="249">
        <f>'Input 2 - Inventory'!AB200</f>
        <v>0</v>
      </c>
      <c r="N254" s="204">
        <f t="shared" si="28"/>
        <v>0</v>
      </c>
      <c r="O254" s="114" t="e">
        <f t="shared" si="29"/>
        <v>#DIV/0!</v>
      </c>
      <c r="P254" s="249">
        <f>'Input 2 - Inventory'!AG200</f>
        <v>0</v>
      </c>
      <c r="Q254" s="249" t="str">
        <f>'Input 1 - Schedule 1'!AX202</f>
        <v/>
      </c>
    </row>
    <row r="255" spans="1:17" x14ac:dyDescent="0.2">
      <c r="A255" s="314" t="str">
        <f t="shared" si="25"/>
        <v>Exclude</v>
      </c>
      <c r="B255" s="158">
        <f>'Input 2 - Inventory'!C201</f>
        <v>0</v>
      </c>
      <c r="C255" s="249">
        <f>'Input 2 - Inventory'!E201</f>
        <v>0</v>
      </c>
      <c r="D255" s="249" t="str">
        <f>IFERROR(VLOOKUP(E255,GCC.Param!$B$3:$E$50,4,FALSE),"")</f>
        <v/>
      </c>
      <c r="E255" s="159">
        <f>'Input 2 - Inventory'!F201</f>
        <v>0</v>
      </c>
      <c r="F255" s="204" t="str">
        <f t="shared" si="26"/>
        <v>Y</v>
      </c>
      <c r="G255" s="159">
        <f>'Input 1 - Schedule 1'!S203</f>
        <v>0</v>
      </c>
      <c r="H255" s="158">
        <f>'Input 2 - Inventory'!L201</f>
        <v>0</v>
      </c>
      <c r="I255" s="158">
        <f>'Input 2 - Inventory'!M201</f>
        <v>0</v>
      </c>
      <c r="J255" s="204">
        <f t="shared" si="27"/>
        <v>0</v>
      </c>
      <c r="K255" s="249">
        <f>'Input 2 - Inventory'!R201</f>
        <v>0</v>
      </c>
      <c r="L255" s="158">
        <f>'Input 2 - Inventory'!AA201</f>
        <v>0</v>
      </c>
      <c r="M255" s="249">
        <f>'Input 2 - Inventory'!AB201</f>
        <v>0</v>
      </c>
      <c r="N255" s="204">
        <f t="shared" si="28"/>
        <v>0</v>
      </c>
      <c r="O255" s="114" t="e">
        <f t="shared" si="29"/>
        <v>#DIV/0!</v>
      </c>
      <c r="P255" s="249">
        <f>'Input 2 - Inventory'!AG201</f>
        <v>0</v>
      </c>
      <c r="Q255" s="249" t="str">
        <f>'Input 1 - Schedule 1'!AX203</f>
        <v/>
      </c>
    </row>
    <row r="256" spans="1:17" x14ac:dyDescent="0.2">
      <c r="A256" s="314" t="str">
        <f t="shared" si="25"/>
        <v>Exclude</v>
      </c>
      <c r="B256" s="158">
        <f>'Input 2 - Inventory'!C202</f>
        <v>0</v>
      </c>
      <c r="C256" s="249">
        <f>'Input 2 - Inventory'!E202</f>
        <v>0</v>
      </c>
      <c r="D256" s="249" t="str">
        <f>IFERROR(VLOOKUP(E256,GCC.Param!$B$3:$E$50,4,FALSE),"")</f>
        <v/>
      </c>
      <c r="E256" s="159">
        <f>'Input 2 - Inventory'!F202</f>
        <v>0</v>
      </c>
      <c r="F256" s="204" t="str">
        <f t="shared" si="26"/>
        <v>Y</v>
      </c>
      <c r="G256" s="159">
        <f>'Input 1 - Schedule 1'!S204</f>
        <v>0</v>
      </c>
      <c r="H256" s="158">
        <f>'Input 2 - Inventory'!L202</f>
        <v>0</v>
      </c>
      <c r="I256" s="158">
        <f>'Input 2 - Inventory'!M202</f>
        <v>0</v>
      </c>
      <c r="J256" s="204">
        <f t="shared" si="27"/>
        <v>0</v>
      </c>
      <c r="K256" s="249">
        <f>'Input 2 - Inventory'!R202</f>
        <v>0</v>
      </c>
      <c r="L256" s="158">
        <f>'Input 2 - Inventory'!AA202</f>
        <v>0</v>
      </c>
      <c r="M256" s="249">
        <f>'Input 2 - Inventory'!AB202</f>
        <v>0</v>
      </c>
      <c r="N256" s="204">
        <f t="shared" si="28"/>
        <v>0</v>
      </c>
      <c r="O256" s="114" t="e">
        <f t="shared" si="29"/>
        <v>#DIV/0!</v>
      </c>
      <c r="P256" s="249">
        <f>'Input 2 - Inventory'!AG202</f>
        <v>0</v>
      </c>
      <c r="Q256" s="249" t="str">
        <f>'Input 1 - Schedule 1'!AX204</f>
        <v/>
      </c>
    </row>
    <row r="257" spans="1:17" x14ac:dyDescent="0.2">
      <c r="A257" s="314" t="str">
        <f t="shared" si="25"/>
        <v>Exclude</v>
      </c>
      <c r="B257" s="158">
        <f>'Input 2 - Inventory'!C203</f>
        <v>0</v>
      </c>
      <c r="C257" s="249">
        <f>'Input 2 - Inventory'!E203</f>
        <v>0</v>
      </c>
      <c r="D257" s="249" t="str">
        <f>IFERROR(VLOOKUP(E257,GCC.Param!$B$3:$E$50,4,FALSE),"")</f>
        <v/>
      </c>
      <c r="E257" s="159">
        <f>'Input 2 - Inventory'!F203</f>
        <v>0</v>
      </c>
      <c r="F257" s="204" t="str">
        <f t="shared" si="26"/>
        <v>Y</v>
      </c>
      <c r="G257" s="159">
        <f>'Input 1 - Schedule 1'!S205</f>
        <v>0</v>
      </c>
      <c r="H257" s="158">
        <f>'Input 2 - Inventory'!L203</f>
        <v>0</v>
      </c>
      <c r="I257" s="158">
        <f>'Input 2 - Inventory'!M203</f>
        <v>0</v>
      </c>
      <c r="J257" s="204">
        <f t="shared" si="27"/>
        <v>0</v>
      </c>
      <c r="K257" s="249">
        <f>'Input 2 - Inventory'!R203</f>
        <v>0</v>
      </c>
      <c r="L257" s="158">
        <f>'Input 2 - Inventory'!AA203</f>
        <v>0</v>
      </c>
      <c r="M257" s="249">
        <f>'Input 2 - Inventory'!AB203</f>
        <v>0</v>
      </c>
      <c r="N257" s="204">
        <f t="shared" si="28"/>
        <v>0</v>
      </c>
      <c r="O257" s="114" t="e">
        <f t="shared" si="29"/>
        <v>#DIV/0!</v>
      </c>
      <c r="P257" s="249">
        <f>'Input 2 - Inventory'!AG203</f>
        <v>0</v>
      </c>
      <c r="Q257" s="249" t="str">
        <f>'Input 1 - Schedule 1'!AX205</f>
        <v/>
      </c>
    </row>
    <row r="258" spans="1:17" x14ac:dyDescent="0.2">
      <c r="A258" s="314" t="str">
        <f t="shared" ref="A258:A321" si="30">IF(OR(ISERROR(D258),B258="",B258=0),"Exclude","Include")</f>
        <v>Exclude</v>
      </c>
      <c r="B258" s="158">
        <f>'Input 2 - Inventory'!C204</f>
        <v>0</v>
      </c>
      <c r="C258" s="249">
        <f>'Input 2 - Inventory'!E204</f>
        <v>0</v>
      </c>
      <c r="D258" s="249" t="str">
        <f>IFERROR(VLOOKUP(E258,GCC.Param!$B$3:$E$50,4,FALSE),"")</f>
        <v/>
      </c>
      <c r="E258" s="159">
        <f>'Input 2 - Inventory'!F204</f>
        <v>0</v>
      </c>
      <c r="F258" s="204" t="str">
        <f t="shared" ref="F258:F321" si="31">IF(AND(LEFT(D258,3)="RBC",LEFT(Q258,3)="RBC"),"N",IF(OR(E258=Q258,Q258="N/A"),"N","Y"))</f>
        <v>Y</v>
      </c>
      <c r="G258" s="159">
        <f>'Input 1 - Schedule 1'!S206</f>
        <v>0</v>
      </c>
      <c r="H258" s="158">
        <f>'Input 2 - Inventory'!L204</f>
        <v>0</v>
      </c>
      <c r="I258" s="158">
        <f>'Input 2 - Inventory'!M204</f>
        <v>0</v>
      </c>
      <c r="J258" s="204">
        <f t="shared" ref="J258:J321" si="32">IF($E258="Non-Insurer Holding Company", H258-I258,H258)</f>
        <v>0</v>
      </c>
      <c r="K258" s="249">
        <f>'Input 2 - Inventory'!R204</f>
        <v>0</v>
      </c>
      <c r="L258" s="158">
        <f>'Input 2 - Inventory'!AA204</f>
        <v>0</v>
      </c>
      <c r="M258" s="249">
        <f>'Input 2 - Inventory'!AB204</f>
        <v>0</v>
      </c>
      <c r="N258" s="204">
        <f t="shared" ref="N258:N321" si="33">IF(LEFT(E258,3)="RBC",1/0,IF($E258="Non-Insurer Holding Company",L258-M258,L258))</f>
        <v>0</v>
      </c>
      <c r="O258" s="114" t="e">
        <f t="shared" ref="O258:O321" si="34">IF(LEFT(E258,3)="RBC",1/3*L258,1/0)</f>
        <v>#DIV/0!</v>
      </c>
      <c r="P258" s="249">
        <f>'Input 2 - Inventory'!AG204</f>
        <v>0</v>
      </c>
      <c r="Q258" s="249" t="str">
        <f>'Input 1 - Schedule 1'!AX206</f>
        <v/>
      </c>
    </row>
    <row r="259" spans="1:17" x14ac:dyDescent="0.2">
      <c r="A259" s="314" t="str">
        <f t="shared" si="30"/>
        <v>Exclude</v>
      </c>
      <c r="B259" s="158">
        <f>'Input 2 - Inventory'!C205</f>
        <v>0</v>
      </c>
      <c r="C259" s="249">
        <f>'Input 2 - Inventory'!E205</f>
        <v>0</v>
      </c>
      <c r="D259" s="249" t="str">
        <f>IFERROR(VLOOKUP(E259,GCC.Param!$B$3:$E$50,4,FALSE),"")</f>
        <v/>
      </c>
      <c r="E259" s="159">
        <f>'Input 2 - Inventory'!F205</f>
        <v>0</v>
      </c>
      <c r="F259" s="204" t="str">
        <f t="shared" si="31"/>
        <v>Y</v>
      </c>
      <c r="G259" s="159">
        <f>'Input 1 - Schedule 1'!S207</f>
        <v>0</v>
      </c>
      <c r="H259" s="158">
        <f>'Input 2 - Inventory'!L205</f>
        <v>0</v>
      </c>
      <c r="I259" s="158">
        <f>'Input 2 - Inventory'!M205</f>
        <v>0</v>
      </c>
      <c r="J259" s="204">
        <f t="shared" si="32"/>
        <v>0</v>
      </c>
      <c r="K259" s="249">
        <f>'Input 2 - Inventory'!R205</f>
        <v>0</v>
      </c>
      <c r="L259" s="158">
        <f>'Input 2 - Inventory'!AA205</f>
        <v>0</v>
      </c>
      <c r="M259" s="249">
        <f>'Input 2 - Inventory'!AB205</f>
        <v>0</v>
      </c>
      <c r="N259" s="204">
        <f t="shared" si="33"/>
        <v>0</v>
      </c>
      <c r="O259" s="114" t="e">
        <f t="shared" si="34"/>
        <v>#DIV/0!</v>
      </c>
      <c r="P259" s="249">
        <f>'Input 2 - Inventory'!AG205</f>
        <v>0</v>
      </c>
      <c r="Q259" s="249" t="str">
        <f>'Input 1 - Schedule 1'!AX207</f>
        <v/>
      </c>
    </row>
    <row r="260" spans="1:17" x14ac:dyDescent="0.2">
      <c r="A260" s="314" t="str">
        <f t="shared" si="30"/>
        <v>Exclude</v>
      </c>
      <c r="B260" s="158">
        <f>'Input 2 - Inventory'!C206</f>
        <v>0</v>
      </c>
      <c r="C260" s="249">
        <f>'Input 2 - Inventory'!E206</f>
        <v>0</v>
      </c>
      <c r="D260" s="249" t="str">
        <f>IFERROR(VLOOKUP(E260,GCC.Param!$B$3:$E$50,4,FALSE),"")</f>
        <v/>
      </c>
      <c r="E260" s="159">
        <f>'Input 2 - Inventory'!F206</f>
        <v>0</v>
      </c>
      <c r="F260" s="204" t="str">
        <f t="shared" si="31"/>
        <v>Y</v>
      </c>
      <c r="G260" s="159">
        <f>'Input 1 - Schedule 1'!S208</f>
        <v>0</v>
      </c>
      <c r="H260" s="158">
        <f>'Input 2 - Inventory'!L206</f>
        <v>0</v>
      </c>
      <c r="I260" s="158">
        <f>'Input 2 - Inventory'!M206</f>
        <v>0</v>
      </c>
      <c r="J260" s="204">
        <f t="shared" si="32"/>
        <v>0</v>
      </c>
      <c r="K260" s="249">
        <f>'Input 2 - Inventory'!R206</f>
        <v>0</v>
      </c>
      <c r="L260" s="158">
        <f>'Input 2 - Inventory'!AA206</f>
        <v>0</v>
      </c>
      <c r="M260" s="249">
        <f>'Input 2 - Inventory'!AB206</f>
        <v>0</v>
      </c>
      <c r="N260" s="204">
        <f t="shared" si="33"/>
        <v>0</v>
      </c>
      <c r="O260" s="114" t="e">
        <f t="shared" si="34"/>
        <v>#DIV/0!</v>
      </c>
      <c r="P260" s="249">
        <f>'Input 2 - Inventory'!AG206</f>
        <v>0</v>
      </c>
      <c r="Q260" s="249" t="str">
        <f>'Input 1 - Schedule 1'!AX208</f>
        <v/>
      </c>
    </row>
    <row r="261" spans="1:17" x14ac:dyDescent="0.2">
      <c r="A261" s="314" t="str">
        <f t="shared" si="30"/>
        <v>Exclude</v>
      </c>
      <c r="B261" s="158">
        <f>'Input 2 - Inventory'!C207</f>
        <v>0</v>
      </c>
      <c r="C261" s="249">
        <f>'Input 2 - Inventory'!E207</f>
        <v>0</v>
      </c>
      <c r="D261" s="249" t="str">
        <f>IFERROR(VLOOKUP(E261,GCC.Param!$B$3:$E$50,4,FALSE),"")</f>
        <v/>
      </c>
      <c r="E261" s="159">
        <f>'Input 2 - Inventory'!F207</f>
        <v>0</v>
      </c>
      <c r="F261" s="204" t="str">
        <f t="shared" si="31"/>
        <v>Y</v>
      </c>
      <c r="G261" s="159">
        <f>'Input 1 - Schedule 1'!S209</f>
        <v>0</v>
      </c>
      <c r="H261" s="158">
        <f>'Input 2 - Inventory'!L207</f>
        <v>0</v>
      </c>
      <c r="I261" s="158">
        <f>'Input 2 - Inventory'!M207</f>
        <v>0</v>
      </c>
      <c r="J261" s="204">
        <f t="shared" si="32"/>
        <v>0</v>
      </c>
      <c r="K261" s="249">
        <f>'Input 2 - Inventory'!R207</f>
        <v>0</v>
      </c>
      <c r="L261" s="158">
        <f>'Input 2 - Inventory'!AA207</f>
        <v>0</v>
      </c>
      <c r="M261" s="249">
        <f>'Input 2 - Inventory'!AB207</f>
        <v>0</v>
      </c>
      <c r="N261" s="204">
        <f t="shared" si="33"/>
        <v>0</v>
      </c>
      <c r="O261" s="114" t="e">
        <f t="shared" si="34"/>
        <v>#DIV/0!</v>
      </c>
      <c r="P261" s="249">
        <f>'Input 2 - Inventory'!AG207</f>
        <v>0</v>
      </c>
      <c r="Q261" s="249" t="str">
        <f>'Input 1 - Schedule 1'!AX209</f>
        <v/>
      </c>
    </row>
    <row r="262" spans="1:17" x14ac:dyDescent="0.2">
      <c r="A262" s="314" t="str">
        <f t="shared" si="30"/>
        <v>Exclude</v>
      </c>
      <c r="B262" s="158">
        <f>'Input 2 - Inventory'!C208</f>
        <v>0</v>
      </c>
      <c r="C262" s="249">
        <f>'Input 2 - Inventory'!E208</f>
        <v>0</v>
      </c>
      <c r="D262" s="249" t="str">
        <f>IFERROR(VLOOKUP(E262,GCC.Param!$B$3:$E$50,4,FALSE),"")</f>
        <v/>
      </c>
      <c r="E262" s="159">
        <f>'Input 2 - Inventory'!F208</f>
        <v>0</v>
      </c>
      <c r="F262" s="204" t="str">
        <f t="shared" si="31"/>
        <v>Y</v>
      </c>
      <c r="G262" s="159">
        <f>'Input 1 - Schedule 1'!S210</f>
        <v>0</v>
      </c>
      <c r="H262" s="158">
        <f>'Input 2 - Inventory'!L208</f>
        <v>0</v>
      </c>
      <c r="I262" s="158">
        <f>'Input 2 - Inventory'!M208</f>
        <v>0</v>
      </c>
      <c r="J262" s="204">
        <f t="shared" si="32"/>
        <v>0</v>
      </c>
      <c r="K262" s="249">
        <f>'Input 2 - Inventory'!R208</f>
        <v>0</v>
      </c>
      <c r="L262" s="158">
        <f>'Input 2 - Inventory'!AA208</f>
        <v>0</v>
      </c>
      <c r="M262" s="249">
        <f>'Input 2 - Inventory'!AB208</f>
        <v>0</v>
      </c>
      <c r="N262" s="204">
        <f t="shared" si="33"/>
        <v>0</v>
      </c>
      <c r="O262" s="114" t="e">
        <f t="shared" si="34"/>
        <v>#DIV/0!</v>
      </c>
      <c r="P262" s="249">
        <f>'Input 2 - Inventory'!AG208</f>
        <v>0</v>
      </c>
      <c r="Q262" s="249" t="str">
        <f>'Input 1 - Schedule 1'!AX210</f>
        <v/>
      </c>
    </row>
    <row r="263" spans="1:17" x14ac:dyDescent="0.2">
      <c r="A263" s="314" t="str">
        <f t="shared" si="30"/>
        <v>Exclude</v>
      </c>
      <c r="B263" s="158">
        <f>'Input 2 - Inventory'!C209</f>
        <v>0</v>
      </c>
      <c r="C263" s="249">
        <f>'Input 2 - Inventory'!E209</f>
        <v>0</v>
      </c>
      <c r="D263" s="249" t="str">
        <f>IFERROR(VLOOKUP(E263,GCC.Param!$B$3:$E$50,4,FALSE),"")</f>
        <v/>
      </c>
      <c r="E263" s="159">
        <f>'Input 2 - Inventory'!F209</f>
        <v>0</v>
      </c>
      <c r="F263" s="204" t="str">
        <f t="shared" si="31"/>
        <v>Y</v>
      </c>
      <c r="G263" s="159">
        <f>'Input 1 - Schedule 1'!S211</f>
        <v>0</v>
      </c>
      <c r="H263" s="158">
        <f>'Input 2 - Inventory'!L209</f>
        <v>0</v>
      </c>
      <c r="I263" s="158">
        <f>'Input 2 - Inventory'!M209</f>
        <v>0</v>
      </c>
      <c r="J263" s="204">
        <f t="shared" si="32"/>
        <v>0</v>
      </c>
      <c r="K263" s="249">
        <f>'Input 2 - Inventory'!R209</f>
        <v>0</v>
      </c>
      <c r="L263" s="158">
        <f>'Input 2 - Inventory'!AA209</f>
        <v>0</v>
      </c>
      <c r="M263" s="249">
        <f>'Input 2 - Inventory'!AB209</f>
        <v>0</v>
      </c>
      <c r="N263" s="204">
        <f t="shared" si="33"/>
        <v>0</v>
      </c>
      <c r="O263" s="114" t="e">
        <f t="shared" si="34"/>
        <v>#DIV/0!</v>
      </c>
      <c r="P263" s="249">
        <f>'Input 2 - Inventory'!AG209</f>
        <v>0</v>
      </c>
      <c r="Q263" s="249" t="str">
        <f>'Input 1 - Schedule 1'!AX211</f>
        <v/>
      </c>
    </row>
    <row r="264" spans="1:17" x14ac:dyDescent="0.2">
      <c r="A264" s="314" t="str">
        <f t="shared" si="30"/>
        <v>Exclude</v>
      </c>
      <c r="B264" s="158">
        <f>'Input 2 - Inventory'!C210</f>
        <v>0</v>
      </c>
      <c r="C264" s="249">
        <f>'Input 2 - Inventory'!E210</f>
        <v>0</v>
      </c>
      <c r="D264" s="249" t="str">
        <f>IFERROR(VLOOKUP(E264,GCC.Param!$B$3:$E$50,4,FALSE),"")</f>
        <v/>
      </c>
      <c r="E264" s="159">
        <f>'Input 2 - Inventory'!F210</f>
        <v>0</v>
      </c>
      <c r="F264" s="204" t="str">
        <f t="shared" si="31"/>
        <v>Y</v>
      </c>
      <c r="G264" s="159">
        <f>'Input 1 - Schedule 1'!S212</f>
        <v>0</v>
      </c>
      <c r="H264" s="158">
        <f>'Input 2 - Inventory'!L210</f>
        <v>0</v>
      </c>
      <c r="I264" s="158">
        <f>'Input 2 - Inventory'!M210</f>
        <v>0</v>
      </c>
      <c r="J264" s="204">
        <f t="shared" si="32"/>
        <v>0</v>
      </c>
      <c r="K264" s="249">
        <f>'Input 2 - Inventory'!R210</f>
        <v>0</v>
      </c>
      <c r="L264" s="158">
        <f>'Input 2 - Inventory'!AA210</f>
        <v>0</v>
      </c>
      <c r="M264" s="249">
        <f>'Input 2 - Inventory'!AB210</f>
        <v>0</v>
      </c>
      <c r="N264" s="204">
        <f t="shared" si="33"/>
        <v>0</v>
      </c>
      <c r="O264" s="114" t="e">
        <f t="shared" si="34"/>
        <v>#DIV/0!</v>
      </c>
      <c r="P264" s="249">
        <f>'Input 2 - Inventory'!AG210</f>
        <v>0</v>
      </c>
      <c r="Q264" s="249" t="str">
        <f>'Input 1 - Schedule 1'!AX212</f>
        <v/>
      </c>
    </row>
    <row r="265" spans="1:17" x14ac:dyDescent="0.2">
      <c r="A265" s="314" t="str">
        <f t="shared" si="30"/>
        <v>Exclude</v>
      </c>
      <c r="B265" s="158">
        <f>'Input 2 - Inventory'!C211</f>
        <v>0</v>
      </c>
      <c r="C265" s="249">
        <f>'Input 2 - Inventory'!E211</f>
        <v>0</v>
      </c>
      <c r="D265" s="249" t="str">
        <f>IFERROR(VLOOKUP(E265,GCC.Param!$B$3:$E$50,4,FALSE),"")</f>
        <v/>
      </c>
      <c r="E265" s="159">
        <f>'Input 2 - Inventory'!F211</f>
        <v>0</v>
      </c>
      <c r="F265" s="204" t="str">
        <f t="shared" si="31"/>
        <v>Y</v>
      </c>
      <c r="G265" s="159">
        <f>'Input 1 - Schedule 1'!S213</f>
        <v>0</v>
      </c>
      <c r="H265" s="158">
        <f>'Input 2 - Inventory'!L211</f>
        <v>0</v>
      </c>
      <c r="I265" s="158">
        <f>'Input 2 - Inventory'!M211</f>
        <v>0</v>
      </c>
      <c r="J265" s="204">
        <f t="shared" si="32"/>
        <v>0</v>
      </c>
      <c r="K265" s="249">
        <f>'Input 2 - Inventory'!R211</f>
        <v>0</v>
      </c>
      <c r="L265" s="158">
        <f>'Input 2 - Inventory'!AA211</f>
        <v>0</v>
      </c>
      <c r="M265" s="249">
        <f>'Input 2 - Inventory'!AB211</f>
        <v>0</v>
      </c>
      <c r="N265" s="204">
        <f t="shared" si="33"/>
        <v>0</v>
      </c>
      <c r="O265" s="114" t="e">
        <f t="shared" si="34"/>
        <v>#DIV/0!</v>
      </c>
      <c r="P265" s="249">
        <f>'Input 2 - Inventory'!AG211</f>
        <v>0</v>
      </c>
      <c r="Q265" s="249" t="str">
        <f>'Input 1 - Schedule 1'!AX213</f>
        <v/>
      </c>
    </row>
    <row r="266" spans="1:17" x14ac:dyDescent="0.2">
      <c r="A266" s="314" t="str">
        <f t="shared" si="30"/>
        <v>Exclude</v>
      </c>
      <c r="B266" s="158">
        <f>'Input 2 - Inventory'!C212</f>
        <v>0</v>
      </c>
      <c r="C266" s="249">
        <f>'Input 2 - Inventory'!E212</f>
        <v>0</v>
      </c>
      <c r="D266" s="249" t="str">
        <f>IFERROR(VLOOKUP(E266,GCC.Param!$B$3:$E$50,4,FALSE),"")</f>
        <v/>
      </c>
      <c r="E266" s="159">
        <f>'Input 2 - Inventory'!F212</f>
        <v>0</v>
      </c>
      <c r="F266" s="204" t="str">
        <f t="shared" si="31"/>
        <v>Y</v>
      </c>
      <c r="G266" s="159">
        <f>'Input 1 - Schedule 1'!S214</f>
        <v>0</v>
      </c>
      <c r="H266" s="158">
        <f>'Input 2 - Inventory'!L212</f>
        <v>0</v>
      </c>
      <c r="I266" s="158">
        <f>'Input 2 - Inventory'!M212</f>
        <v>0</v>
      </c>
      <c r="J266" s="204">
        <f t="shared" si="32"/>
        <v>0</v>
      </c>
      <c r="K266" s="249">
        <f>'Input 2 - Inventory'!R212</f>
        <v>0</v>
      </c>
      <c r="L266" s="158">
        <f>'Input 2 - Inventory'!AA212</f>
        <v>0</v>
      </c>
      <c r="M266" s="249">
        <f>'Input 2 - Inventory'!AB212</f>
        <v>0</v>
      </c>
      <c r="N266" s="204">
        <f t="shared" si="33"/>
        <v>0</v>
      </c>
      <c r="O266" s="114" t="e">
        <f t="shared" si="34"/>
        <v>#DIV/0!</v>
      </c>
      <c r="P266" s="249">
        <f>'Input 2 - Inventory'!AG212</f>
        <v>0</v>
      </c>
      <c r="Q266" s="249" t="str">
        <f>'Input 1 - Schedule 1'!AX214</f>
        <v/>
      </c>
    </row>
    <row r="267" spans="1:17" x14ac:dyDescent="0.2">
      <c r="A267" s="314" t="str">
        <f t="shared" si="30"/>
        <v>Exclude</v>
      </c>
      <c r="B267" s="158">
        <f>'Input 2 - Inventory'!C213</f>
        <v>0</v>
      </c>
      <c r="C267" s="249">
        <f>'Input 2 - Inventory'!E213</f>
        <v>0</v>
      </c>
      <c r="D267" s="249" t="str">
        <f>IFERROR(VLOOKUP(E267,GCC.Param!$B$3:$E$50,4,FALSE),"")</f>
        <v/>
      </c>
      <c r="E267" s="159">
        <f>'Input 2 - Inventory'!F213</f>
        <v>0</v>
      </c>
      <c r="F267" s="204" t="str">
        <f t="shared" si="31"/>
        <v>Y</v>
      </c>
      <c r="G267" s="159">
        <f>'Input 1 - Schedule 1'!S215</f>
        <v>0</v>
      </c>
      <c r="H267" s="158">
        <f>'Input 2 - Inventory'!L213</f>
        <v>0</v>
      </c>
      <c r="I267" s="158">
        <f>'Input 2 - Inventory'!M213</f>
        <v>0</v>
      </c>
      <c r="J267" s="204">
        <f t="shared" si="32"/>
        <v>0</v>
      </c>
      <c r="K267" s="249">
        <f>'Input 2 - Inventory'!R213</f>
        <v>0</v>
      </c>
      <c r="L267" s="158">
        <f>'Input 2 - Inventory'!AA213</f>
        <v>0</v>
      </c>
      <c r="M267" s="249">
        <f>'Input 2 - Inventory'!AB213</f>
        <v>0</v>
      </c>
      <c r="N267" s="204">
        <f t="shared" si="33"/>
        <v>0</v>
      </c>
      <c r="O267" s="114" t="e">
        <f t="shared" si="34"/>
        <v>#DIV/0!</v>
      </c>
      <c r="P267" s="249">
        <f>'Input 2 - Inventory'!AG213</f>
        <v>0</v>
      </c>
      <c r="Q267" s="249" t="str">
        <f>'Input 1 - Schedule 1'!AX215</f>
        <v/>
      </c>
    </row>
    <row r="268" spans="1:17" x14ac:dyDescent="0.2">
      <c r="A268" s="314" t="str">
        <f t="shared" si="30"/>
        <v>Exclude</v>
      </c>
      <c r="B268" s="158">
        <f>'Input 2 - Inventory'!C214</f>
        <v>0</v>
      </c>
      <c r="C268" s="249">
        <f>'Input 2 - Inventory'!E214</f>
        <v>0</v>
      </c>
      <c r="D268" s="249" t="str">
        <f>IFERROR(VLOOKUP(E268,GCC.Param!$B$3:$E$50,4,FALSE),"")</f>
        <v/>
      </c>
      <c r="E268" s="159">
        <f>'Input 2 - Inventory'!F214</f>
        <v>0</v>
      </c>
      <c r="F268" s="204" t="str">
        <f t="shared" si="31"/>
        <v>Y</v>
      </c>
      <c r="G268" s="159">
        <f>'Input 1 - Schedule 1'!S216</f>
        <v>0</v>
      </c>
      <c r="H268" s="158">
        <f>'Input 2 - Inventory'!L214</f>
        <v>0</v>
      </c>
      <c r="I268" s="158">
        <f>'Input 2 - Inventory'!M214</f>
        <v>0</v>
      </c>
      <c r="J268" s="204">
        <f t="shared" si="32"/>
        <v>0</v>
      </c>
      <c r="K268" s="249">
        <f>'Input 2 - Inventory'!R214</f>
        <v>0</v>
      </c>
      <c r="L268" s="158">
        <f>'Input 2 - Inventory'!AA214</f>
        <v>0</v>
      </c>
      <c r="M268" s="249">
        <f>'Input 2 - Inventory'!AB214</f>
        <v>0</v>
      </c>
      <c r="N268" s="204">
        <f t="shared" si="33"/>
        <v>0</v>
      </c>
      <c r="O268" s="114" t="e">
        <f t="shared" si="34"/>
        <v>#DIV/0!</v>
      </c>
      <c r="P268" s="249">
        <f>'Input 2 - Inventory'!AG214</f>
        <v>0</v>
      </c>
      <c r="Q268" s="249" t="str">
        <f>'Input 1 - Schedule 1'!AX216</f>
        <v/>
      </c>
    </row>
    <row r="269" spans="1:17" x14ac:dyDescent="0.2">
      <c r="A269" s="314" t="str">
        <f t="shared" si="30"/>
        <v>Exclude</v>
      </c>
      <c r="B269" s="158">
        <f>'Input 2 - Inventory'!C215</f>
        <v>0</v>
      </c>
      <c r="C269" s="249">
        <f>'Input 2 - Inventory'!E215</f>
        <v>0</v>
      </c>
      <c r="D269" s="249" t="str">
        <f>IFERROR(VLOOKUP(E269,GCC.Param!$B$3:$E$50,4,FALSE),"")</f>
        <v/>
      </c>
      <c r="E269" s="159">
        <f>'Input 2 - Inventory'!F215</f>
        <v>0</v>
      </c>
      <c r="F269" s="204" t="str">
        <f t="shared" si="31"/>
        <v>Y</v>
      </c>
      <c r="G269" s="159">
        <f>'Input 1 - Schedule 1'!S217</f>
        <v>0</v>
      </c>
      <c r="H269" s="158">
        <f>'Input 2 - Inventory'!L215</f>
        <v>0</v>
      </c>
      <c r="I269" s="158">
        <f>'Input 2 - Inventory'!M215</f>
        <v>0</v>
      </c>
      <c r="J269" s="204">
        <f t="shared" si="32"/>
        <v>0</v>
      </c>
      <c r="K269" s="249">
        <f>'Input 2 - Inventory'!R215</f>
        <v>0</v>
      </c>
      <c r="L269" s="158">
        <f>'Input 2 - Inventory'!AA215</f>
        <v>0</v>
      </c>
      <c r="M269" s="249">
        <f>'Input 2 - Inventory'!AB215</f>
        <v>0</v>
      </c>
      <c r="N269" s="204">
        <f t="shared" si="33"/>
        <v>0</v>
      </c>
      <c r="O269" s="114" t="e">
        <f t="shared" si="34"/>
        <v>#DIV/0!</v>
      </c>
      <c r="P269" s="249">
        <f>'Input 2 - Inventory'!AG215</f>
        <v>0</v>
      </c>
      <c r="Q269" s="249" t="str">
        <f>'Input 1 - Schedule 1'!AX217</f>
        <v/>
      </c>
    </row>
    <row r="270" spans="1:17" x14ac:dyDescent="0.2">
      <c r="A270" s="314" t="str">
        <f t="shared" si="30"/>
        <v>Exclude</v>
      </c>
      <c r="B270" s="158">
        <f>'Input 2 - Inventory'!C216</f>
        <v>0</v>
      </c>
      <c r="C270" s="249">
        <f>'Input 2 - Inventory'!E216</f>
        <v>0</v>
      </c>
      <c r="D270" s="249" t="str">
        <f>IFERROR(VLOOKUP(E270,GCC.Param!$B$3:$E$50,4,FALSE),"")</f>
        <v/>
      </c>
      <c r="E270" s="159">
        <f>'Input 2 - Inventory'!F216</f>
        <v>0</v>
      </c>
      <c r="F270" s="204" t="str">
        <f t="shared" si="31"/>
        <v>Y</v>
      </c>
      <c r="G270" s="159">
        <f>'Input 1 - Schedule 1'!S218</f>
        <v>0</v>
      </c>
      <c r="H270" s="158">
        <f>'Input 2 - Inventory'!L216</f>
        <v>0</v>
      </c>
      <c r="I270" s="158">
        <f>'Input 2 - Inventory'!M216</f>
        <v>0</v>
      </c>
      <c r="J270" s="204">
        <f t="shared" si="32"/>
        <v>0</v>
      </c>
      <c r="K270" s="249">
        <f>'Input 2 - Inventory'!R216</f>
        <v>0</v>
      </c>
      <c r="L270" s="158">
        <f>'Input 2 - Inventory'!AA216</f>
        <v>0</v>
      </c>
      <c r="M270" s="249">
        <f>'Input 2 - Inventory'!AB216</f>
        <v>0</v>
      </c>
      <c r="N270" s="204">
        <f t="shared" si="33"/>
        <v>0</v>
      </c>
      <c r="O270" s="114" t="e">
        <f t="shared" si="34"/>
        <v>#DIV/0!</v>
      </c>
      <c r="P270" s="249">
        <f>'Input 2 - Inventory'!AG216</f>
        <v>0</v>
      </c>
      <c r="Q270" s="249" t="str">
        <f>'Input 1 - Schedule 1'!AX218</f>
        <v/>
      </c>
    </row>
    <row r="271" spans="1:17" x14ac:dyDescent="0.2">
      <c r="A271" s="314" t="str">
        <f t="shared" si="30"/>
        <v>Exclude</v>
      </c>
      <c r="B271" s="158">
        <f>'Input 2 - Inventory'!C217</f>
        <v>0</v>
      </c>
      <c r="C271" s="249">
        <f>'Input 2 - Inventory'!E217</f>
        <v>0</v>
      </c>
      <c r="D271" s="249" t="str">
        <f>IFERROR(VLOOKUP(E271,GCC.Param!$B$3:$E$50,4,FALSE),"")</f>
        <v/>
      </c>
      <c r="E271" s="159">
        <f>'Input 2 - Inventory'!F217</f>
        <v>0</v>
      </c>
      <c r="F271" s="204" t="str">
        <f t="shared" si="31"/>
        <v>Y</v>
      </c>
      <c r="G271" s="159">
        <f>'Input 1 - Schedule 1'!S219</f>
        <v>0</v>
      </c>
      <c r="H271" s="158">
        <f>'Input 2 - Inventory'!L217</f>
        <v>0</v>
      </c>
      <c r="I271" s="158">
        <f>'Input 2 - Inventory'!M217</f>
        <v>0</v>
      </c>
      <c r="J271" s="204">
        <f t="shared" si="32"/>
        <v>0</v>
      </c>
      <c r="K271" s="249">
        <f>'Input 2 - Inventory'!R217</f>
        <v>0</v>
      </c>
      <c r="L271" s="158">
        <f>'Input 2 - Inventory'!AA217</f>
        <v>0</v>
      </c>
      <c r="M271" s="249">
        <f>'Input 2 - Inventory'!AB217</f>
        <v>0</v>
      </c>
      <c r="N271" s="204">
        <f t="shared" si="33"/>
        <v>0</v>
      </c>
      <c r="O271" s="114" t="e">
        <f t="shared" si="34"/>
        <v>#DIV/0!</v>
      </c>
      <c r="P271" s="249">
        <f>'Input 2 - Inventory'!AG217</f>
        <v>0</v>
      </c>
      <c r="Q271" s="249" t="str">
        <f>'Input 1 - Schedule 1'!AX219</f>
        <v/>
      </c>
    </row>
    <row r="272" spans="1:17" x14ac:dyDescent="0.2">
      <c r="A272" s="314" t="str">
        <f t="shared" si="30"/>
        <v>Exclude</v>
      </c>
      <c r="B272" s="158">
        <f>'Input 2 - Inventory'!C218</f>
        <v>0</v>
      </c>
      <c r="C272" s="249">
        <f>'Input 2 - Inventory'!E218</f>
        <v>0</v>
      </c>
      <c r="D272" s="249" t="str">
        <f>IFERROR(VLOOKUP(E272,GCC.Param!$B$3:$E$50,4,FALSE),"")</f>
        <v/>
      </c>
      <c r="E272" s="159">
        <f>'Input 2 - Inventory'!F218</f>
        <v>0</v>
      </c>
      <c r="F272" s="204" t="str">
        <f t="shared" si="31"/>
        <v>Y</v>
      </c>
      <c r="G272" s="159">
        <f>'Input 1 - Schedule 1'!S220</f>
        <v>0</v>
      </c>
      <c r="H272" s="158">
        <f>'Input 2 - Inventory'!L218</f>
        <v>0</v>
      </c>
      <c r="I272" s="158">
        <f>'Input 2 - Inventory'!M218</f>
        <v>0</v>
      </c>
      <c r="J272" s="204">
        <f t="shared" si="32"/>
        <v>0</v>
      </c>
      <c r="K272" s="249">
        <f>'Input 2 - Inventory'!R218</f>
        <v>0</v>
      </c>
      <c r="L272" s="158">
        <f>'Input 2 - Inventory'!AA218</f>
        <v>0</v>
      </c>
      <c r="M272" s="249">
        <f>'Input 2 - Inventory'!AB218</f>
        <v>0</v>
      </c>
      <c r="N272" s="204">
        <f t="shared" si="33"/>
        <v>0</v>
      </c>
      <c r="O272" s="114" t="e">
        <f t="shared" si="34"/>
        <v>#DIV/0!</v>
      </c>
      <c r="P272" s="249">
        <f>'Input 2 - Inventory'!AG218</f>
        <v>0</v>
      </c>
      <c r="Q272" s="249" t="str">
        <f>'Input 1 - Schedule 1'!AX220</f>
        <v/>
      </c>
    </row>
    <row r="273" spans="1:17" x14ac:dyDescent="0.2">
      <c r="A273" s="314" t="str">
        <f t="shared" si="30"/>
        <v>Exclude</v>
      </c>
      <c r="B273" s="158">
        <f>'Input 2 - Inventory'!C219</f>
        <v>0</v>
      </c>
      <c r="C273" s="249">
        <f>'Input 2 - Inventory'!E219</f>
        <v>0</v>
      </c>
      <c r="D273" s="249" t="str">
        <f>IFERROR(VLOOKUP(E273,GCC.Param!$B$3:$E$50,4,FALSE),"")</f>
        <v/>
      </c>
      <c r="E273" s="159">
        <f>'Input 2 - Inventory'!F219</f>
        <v>0</v>
      </c>
      <c r="F273" s="204" t="str">
        <f t="shared" si="31"/>
        <v>Y</v>
      </c>
      <c r="G273" s="159">
        <f>'Input 1 - Schedule 1'!S221</f>
        <v>0</v>
      </c>
      <c r="H273" s="158">
        <f>'Input 2 - Inventory'!L219</f>
        <v>0</v>
      </c>
      <c r="I273" s="158">
        <f>'Input 2 - Inventory'!M219</f>
        <v>0</v>
      </c>
      <c r="J273" s="204">
        <f t="shared" si="32"/>
        <v>0</v>
      </c>
      <c r="K273" s="249">
        <f>'Input 2 - Inventory'!R219</f>
        <v>0</v>
      </c>
      <c r="L273" s="158">
        <f>'Input 2 - Inventory'!AA219</f>
        <v>0</v>
      </c>
      <c r="M273" s="249">
        <f>'Input 2 - Inventory'!AB219</f>
        <v>0</v>
      </c>
      <c r="N273" s="204">
        <f t="shared" si="33"/>
        <v>0</v>
      </c>
      <c r="O273" s="114" t="e">
        <f t="shared" si="34"/>
        <v>#DIV/0!</v>
      </c>
      <c r="P273" s="249">
        <f>'Input 2 - Inventory'!AG219</f>
        <v>0</v>
      </c>
      <c r="Q273" s="249" t="str">
        <f>'Input 1 - Schedule 1'!AX221</f>
        <v/>
      </c>
    </row>
    <row r="274" spans="1:17" x14ac:dyDescent="0.2">
      <c r="A274" s="314" t="str">
        <f t="shared" si="30"/>
        <v>Exclude</v>
      </c>
      <c r="B274" s="158">
        <f>'Input 2 - Inventory'!C220</f>
        <v>0</v>
      </c>
      <c r="C274" s="249">
        <f>'Input 2 - Inventory'!E220</f>
        <v>0</v>
      </c>
      <c r="D274" s="249" t="str">
        <f>IFERROR(VLOOKUP(E274,GCC.Param!$B$3:$E$50,4,FALSE),"")</f>
        <v/>
      </c>
      <c r="E274" s="159">
        <f>'Input 2 - Inventory'!F220</f>
        <v>0</v>
      </c>
      <c r="F274" s="204" t="str">
        <f t="shared" si="31"/>
        <v>Y</v>
      </c>
      <c r="G274" s="159">
        <f>'Input 1 - Schedule 1'!S222</f>
        <v>0</v>
      </c>
      <c r="H274" s="158">
        <f>'Input 2 - Inventory'!L220</f>
        <v>0</v>
      </c>
      <c r="I274" s="158">
        <f>'Input 2 - Inventory'!M220</f>
        <v>0</v>
      </c>
      <c r="J274" s="204">
        <f t="shared" si="32"/>
        <v>0</v>
      </c>
      <c r="K274" s="249">
        <f>'Input 2 - Inventory'!R220</f>
        <v>0</v>
      </c>
      <c r="L274" s="158">
        <f>'Input 2 - Inventory'!AA220</f>
        <v>0</v>
      </c>
      <c r="M274" s="249">
        <f>'Input 2 - Inventory'!AB220</f>
        <v>0</v>
      </c>
      <c r="N274" s="204">
        <f t="shared" si="33"/>
        <v>0</v>
      </c>
      <c r="O274" s="114" t="e">
        <f t="shared" si="34"/>
        <v>#DIV/0!</v>
      </c>
      <c r="P274" s="249">
        <f>'Input 2 - Inventory'!AG220</f>
        <v>0</v>
      </c>
      <c r="Q274" s="249" t="str">
        <f>'Input 1 - Schedule 1'!AX222</f>
        <v/>
      </c>
    </row>
    <row r="275" spans="1:17" x14ac:dyDescent="0.2">
      <c r="A275" s="314" t="str">
        <f t="shared" si="30"/>
        <v>Exclude</v>
      </c>
      <c r="B275" s="158">
        <f>'Input 2 - Inventory'!C221</f>
        <v>0</v>
      </c>
      <c r="C275" s="249">
        <f>'Input 2 - Inventory'!E221</f>
        <v>0</v>
      </c>
      <c r="D275" s="249" t="str">
        <f>IFERROR(VLOOKUP(E275,GCC.Param!$B$3:$E$50,4,FALSE),"")</f>
        <v/>
      </c>
      <c r="E275" s="159">
        <f>'Input 2 - Inventory'!F221</f>
        <v>0</v>
      </c>
      <c r="F275" s="204" t="str">
        <f t="shared" si="31"/>
        <v>Y</v>
      </c>
      <c r="G275" s="159">
        <f>'Input 1 - Schedule 1'!S223</f>
        <v>0</v>
      </c>
      <c r="H275" s="158">
        <f>'Input 2 - Inventory'!L221</f>
        <v>0</v>
      </c>
      <c r="I275" s="158">
        <f>'Input 2 - Inventory'!M221</f>
        <v>0</v>
      </c>
      <c r="J275" s="204">
        <f t="shared" si="32"/>
        <v>0</v>
      </c>
      <c r="K275" s="249">
        <f>'Input 2 - Inventory'!R221</f>
        <v>0</v>
      </c>
      <c r="L275" s="158">
        <f>'Input 2 - Inventory'!AA221</f>
        <v>0</v>
      </c>
      <c r="M275" s="249">
        <f>'Input 2 - Inventory'!AB221</f>
        <v>0</v>
      </c>
      <c r="N275" s="204">
        <f t="shared" si="33"/>
        <v>0</v>
      </c>
      <c r="O275" s="114" t="e">
        <f t="shared" si="34"/>
        <v>#DIV/0!</v>
      </c>
      <c r="P275" s="249">
        <f>'Input 2 - Inventory'!AG221</f>
        <v>0</v>
      </c>
      <c r="Q275" s="249" t="str">
        <f>'Input 1 - Schedule 1'!AX223</f>
        <v/>
      </c>
    </row>
    <row r="276" spans="1:17" x14ac:dyDescent="0.2">
      <c r="A276" s="314" t="str">
        <f t="shared" si="30"/>
        <v>Exclude</v>
      </c>
      <c r="B276" s="158">
        <f>'Input 2 - Inventory'!C222</f>
        <v>0</v>
      </c>
      <c r="C276" s="249">
        <f>'Input 2 - Inventory'!E222</f>
        <v>0</v>
      </c>
      <c r="D276" s="249" t="str">
        <f>IFERROR(VLOOKUP(E276,GCC.Param!$B$3:$E$50,4,FALSE),"")</f>
        <v/>
      </c>
      <c r="E276" s="159">
        <f>'Input 2 - Inventory'!F222</f>
        <v>0</v>
      </c>
      <c r="F276" s="204" t="str">
        <f t="shared" si="31"/>
        <v>Y</v>
      </c>
      <c r="G276" s="159">
        <f>'Input 1 - Schedule 1'!S224</f>
        <v>0</v>
      </c>
      <c r="H276" s="158">
        <f>'Input 2 - Inventory'!L222</f>
        <v>0</v>
      </c>
      <c r="I276" s="158">
        <f>'Input 2 - Inventory'!M222</f>
        <v>0</v>
      </c>
      <c r="J276" s="204">
        <f t="shared" si="32"/>
        <v>0</v>
      </c>
      <c r="K276" s="249">
        <f>'Input 2 - Inventory'!R222</f>
        <v>0</v>
      </c>
      <c r="L276" s="158">
        <f>'Input 2 - Inventory'!AA222</f>
        <v>0</v>
      </c>
      <c r="M276" s="249">
        <f>'Input 2 - Inventory'!AB222</f>
        <v>0</v>
      </c>
      <c r="N276" s="204">
        <f t="shared" si="33"/>
        <v>0</v>
      </c>
      <c r="O276" s="114" t="e">
        <f t="shared" si="34"/>
        <v>#DIV/0!</v>
      </c>
      <c r="P276" s="249">
        <f>'Input 2 - Inventory'!AG222</f>
        <v>0</v>
      </c>
      <c r="Q276" s="249" t="str">
        <f>'Input 1 - Schedule 1'!AX224</f>
        <v/>
      </c>
    </row>
    <row r="277" spans="1:17" x14ac:dyDescent="0.2">
      <c r="A277" s="314" t="str">
        <f t="shared" si="30"/>
        <v>Exclude</v>
      </c>
      <c r="B277" s="158">
        <f>'Input 2 - Inventory'!C223</f>
        <v>0</v>
      </c>
      <c r="C277" s="249">
        <f>'Input 2 - Inventory'!E223</f>
        <v>0</v>
      </c>
      <c r="D277" s="249" t="str">
        <f>IFERROR(VLOOKUP(E277,GCC.Param!$B$3:$E$50,4,FALSE),"")</f>
        <v/>
      </c>
      <c r="E277" s="159">
        <f>'Input 2 - Inventory'!F223</f>
        <v>0</v>
      </c>
      <c r="F277" s="204" t="str">
        <f t="shared" si="31"/>
        <v>Y</v>
      </c>
      <c r="G277" s="159">
        <f>'Input 1 - Schedule 1'!S225</f>
        <v>0</v>
      </c>
      <c r="H277" s="158">
        <f>'Input 2 - Inventory'!L223</f>
        <v>0</v>
      </c>
      <c r="I277" s="158">
        <f>'Input 2 - Inventory'!M223</f>
        <v>0</v>
      </c>
      <c r="J277" s="204">
        <f t="shared" si="32"/>
        <v>0</v>
      </c>
      <c r="K277" s="249">
        <f>'Input 2 - Inventory'!R223</f>
        <v>0</v>
      </c>
      <c r="L277" s="158">
        <f>'Input 2 - Inventory'!AA223</f>
        <v>0</v>
      </c>
      <c r="M277" s="249">
        <f>'Input 2 - Inventory'!AB223</f>
        <v>0</v>
      </c>
      <c r="N277" s="204">
        <f t="shared" si="33"/>
        <v>0</v>
      </c>
      <c r="O277" s="114" t="e">
        <f t="shared" si="34"/>
        <v>#DIV/0!</v>
      </c>
      <c r="P277" s="249">
        <f>'Input 2 - Inventory'!AG223</f>
        <v>0</v>
      </c>
      <c r="Q277" s="249" t="str">
        <f>'Input 1 - Schedule 1'!AX225</f>
        <v/>
      </c>
    </row>
    <row r="278" spans="1:17" x14ac:dyDescent="0.2">
      <c r="A278" s="314" t="str">
        <f t="shared" si="30"/>
        <v>Exclude</v>
      </c>
      <c r="B278" s="158">
        <f>'Input 2 - Inventory'!C224</f>
        <v>0</v>
      </c>
      <c r="C278" s="249">
        <f>'Input 2 - Inventory'!E224</f>
        <v>0</v>
      </c>
      <c r="D278" s="249" t="str">
        <f>IFERROR(VLOOKUP(E278,GCC.Param!$B$3:$E$50,4,FALSE),"")</f>
        <v/>
      </c>
      <c r="E278" s="159">
        <f>'Input 2 - Inventory'!F224</f>
        <v>0</v>
      </c>
      <c r="F278" s="204" t="str">
        <f t="shared" si="31"/>
        <v>Y</v>
      </c>
      <c r="G278" s="159">
        <f>'Input 1 - Schedule 1'!S226</f>
        <v>0</v>
      </c>
      <c r="H278" s="158">
        <f>'Input 2 - Inventory'!L224</f>
        <v>0</v>
      </c>
      <c r="I278" s="158">
        <f>'Input 2 - Inventory'!M224</f>
        <v>0</v>
      </c>
      <c r="J278" s="204">
        <f t="shared" si="32"/>
        <v>0</v>
      </c>
      <c r="K278" s="249">
        <f>'Input 2 - Inventory'!R224</f>
        <v>0</v>
      </c>
      <c r="L278" s="158">
        <f>'Input 2 - Inventory'!AA224</f>
        <v>0</v>
      </c>
      <c r="M278" s="249">
        <f>'Input 2 - Inventory'!AB224</f>
        <v>0</v>
      </c>
      <c r="N278" s="204">
        <f t="shared" si="33"/>
        <v>0</v>
      </c>
      <c r="O278" s="114" t="e">
        <f t="shared" si="34"/>
        <v>#DIV/0!</v>
      </c>
      <c r="P278" s="249">
        <f>'Input 2 - Inventory'!AG224</f>
        <v>0</v>
      </c>
      <c r="Q278" s="249" t="str">
        <f>'Input 1 - Schedule 1'!AX226</f>
        <v/>
      </c>
    </row>
    <row r="279" spans="1:17" x14ac:dyDescent="0.2">
      <c r="A279" s="314" t="str">
        <f t="shared" si="30"/>
        <v>Exclude</v>
      </c>
      <c r="B279" s="158">
        <f>'Input 2 - Inventory'!C225</f>
        <v>0</v>
      </c>
      <c r="C279" s="249">
        <f>'Input 2 - Inventory'!E225</f>
        <v>0</v>
      </c>
      <c r="D279" s="249" t="str">
        <f>IFERROR(VLOOKUP(E279,GCC.Param!$B$3:$E$50,4,FALSE),"")</f>
        <v/>
      </c>
      <c r="E279" s="159">
        <f>'Input 2 - Inventory'!F225</f>
        <v>0</v>
      </c>
      <c r="F279" s="204" t="str">
        <f t="shared" si="31"/>
        <v>Y</v>
      </c>
      <c r="G279" s="159">
        <f>'Input 1 - Schedule 1'!S227</f>
        <v>0</v>
      </c>
      <c r="H279" s="158">
        <f>'Input 2 - Inventory'!L225</f>
        <v>0</v>
      </c>
      <c r="I279" s="158">
        <f>'Input 2 - Inventory'!M225</f>
        <v>0</v>
      </c>
      <c r="J279" s="204">
        <f t="shared" si="32"/>
        <v>0</v>
      </c>
      <c r="K279" s="249">
        <f>'Input 2 - Inventory'!R225</f>
        <v>0</v>
      </c>
      <c r="L279" s="158">
        <f>'Input 2 - Inventory'!AA225</f>
        <v>0</v>
      </c>
      <c r="M279" s="249">
        <f>'Input 2 - Inventory'!AB225</f>
        <v>0</v>
      </c>
      <c r="N279" s="204">
        <f t="shared" si="33"/>
        <v>0</v>
      </c>
      <c r="O279" s="114" t="e">
        <f t="shared" si="34"/>
        <v>#DIV/0!</v>
      </c>
      <c r="P279" s="249">
        <f>'Input 2 - Inventory'!AG225</f>
        <v>0</v>
      </c>
      <c r="Q279" s="249" t="str">
        <f>'Input 1 - Schedule 1'!AX227</f>
        <v/>
      </c>
    </row>
    <row r="280" spans="1:17" x14ac:dyDescent="0.2">
      <c r="A280" s="314" t="str">
        <f t="shared" si="30"/>
        <v>Exclude</v>
      </c>
      <c r="B280" s="158">
        <f>'Input 2 - Inventory'!C226</f>
        <v>0</v>
      </c>
      <c r="C280" s="249">
        <f>'Input 2 - Inventory'!E226</f>
        <v>0</v>
      </c>
      <c r="D280" s="249" t="str">
        <f>IFERROR(VLOOKUP(E280,GCC.Param!$B$3:$E$50,4,FALSE),"")</f>
        <v/>
      </c>
      <c r="E280" s="159">
        <f>'Input 2 - Inventory'!F226</f>
        <v>0</v>
      </c>
      <c r="F280" s="204" t="str">
        <f t="shared" si="31"/>
        <v>Y</v>
      </c>
      <c r="G280" s="159">
        <f>'Input 1 - Schedule 1'!S228</f>
        <v>0</v>
      </c>
      <c r="H280" s="158">
        <f>'Input 2 - Inventory'!L226</f>
        <v>0</v>
      </c>
      <c r="I280" s="158">
        <f>'Input 2 - Inventory'!M226</f>
        <v>0</v>
      </c>
      <c r="J280" s="204">
        <f t="shared" si="32"/>
        <v>0</v>
      </c>
      <c r="K280" s="249">
        <f>'Input 2 - Inventory'!R226</f>
        <v>0</v>
      </c>
      <c r="L280" s="158">
        <f>'Input 2 - Inventory'!AA226</f>
        <v>0</v>
      </c>
      <c r="M280" s="249">
        <f>'Input 2 - Inventory'!AB226</f>
        <v>0</v>
      </c>
      <c r="N280" s="204">
        <f t="shared" si="33"/>
        <v>0</v>
      </c>
      <c r="O280" s="114" t="e">
        <f t="shared" si="34"/>
        <v>#DIV/0!</v>
      </c>
      <c r="P280" s="249">
        <f>'Input 2 - Inventory'!AG226</f>
        <v>0</v>
      </c>
      <c r="Q280" s="249" t="str">
        <f>'Input 1 - Schedule 1'!AX228</f>
        <v/>
      </c>
    </row>
    <row r="281" spans="1:17" x14ac:dyDescent="0.2">
      <c r="A281" s="314" t="str">
        <f t="shared" si="30"/>
        <v>Exclude</v>
      </c>
      <c r="B281" s="158">
        <f>'Input 2 - Inventory'!C227</f>
        <v>0</v>
      </c>
      <c r="C281" s="249">
        <f>'Input 2 - Inventory'!E227</f>
        <v>0</v>
      </c>
      <c r="D281" s="249" t="str">
        <f>IFERROR(VLOOKUP(E281,GCC.Param!$B$3:$E$50,4,FALSE),"")</f>
        <v/>
      </c>
      <c r="E281" s="159">
        <f>'Input 2 - Inventory'!F227</f>
        <v>0</v>
      </c>
      <c r="F281" s="204" t="str">
        <f t="shared" si="31"/>
        <v>Y</v>
      </c>
      <c r="G281" s="159">
        <f>'Input 1 - Schedule 1'!S229</f>
        <v>0</v>
      </c>
      <c r="H281" s="158">
        <f>'Input 2 - Inventory'!L227</f>
        <v>0</v>
      </c>
      <c r="I281" s="158">
        <f>'Input 2 - Inventory'!M227</f>
        <v>0</v>
      </c>
      <c r="J281" s="204">
        <f t="shared" si="32"/>
        <v>0</v>
      </c>
      <c r="K281" s="249">
        <f>'Input 2 - Inventory'!R227</f>
        <v>0</v>
      </c>
      <c r="L281" s="158">
        <f>'Input 2 - Inventory'!AA227</f>
        <v>0</v>
      </c>
      <c r="M281" s="249">
        <f>'Input 2 - Inventory'!AB227</f>
        <v>0</v>
      </c>
      <c r="N281" s="204">
        <f t="shared" si="33"/>
        <v>0</v>
      </c>
      <c r="O281" s="114" t="e">
        <f t="shared" si="34"/>
        <v>#DIV/0!</v>
      </c>
      <c r="P281" s="249">
        <f>'Input 2 - Inventory'!AG227</f>
        <v>0</v>
      </c>
      <c r="Q281" s="249" t="str">
        <f>'Input 1 - Schedule 1'!AX229</f>
        <v/>
      </c>
    </row>
    <row r="282" spans="1:17" x14ac:dyDescent="0.2">
      <c r="A282" s="314" t="str">
        <f t="shared" si="30"/>
        <v>Exclude</v>
      </c>
      <c r="B282" s="158">
        <f>'Input 2 - Inventory'!C228</f>
        <v>0</v>
      </c>
      <c r="C282" s="249">
        <f>'Input 2 - Inventory'!E228</f>
        <v>0</v>
      </c>
      <c r="D282" s="249" t="str">
        <f>IFERROR(VLOOKUP(E282,GCC.Param!$B$3:$E$50,4,FALSE),"")</f>
        <v/>
      </c>
      <c r="E282" s="159">
        <f>'Input 2 - Inventory'!F228</f>
        <v>0</v>
      </c>
      <c r="F282" s="204" t="str">
        <f t="shared" si="31"/>
        <v>Y</v>
      </c>
      <c r="G282" s="159">
        <f>'Input 1 - Schedule 1'!S230</f>
        <v>0</v>
      </c>
      <c r="H282" s="158">
        <f>'Input 2 - Inventory'!L228</f>
        <v>0</v>
      </c>
      <c r="I282" s="158">
        <f>'Input 2 - Inventory'!M228</f>
        <v>0</v>
      </c>
      <c r="J282" s="204">
        <f t="shared" si="32"/>
        <v>0</v>
      </c>
      <c r="K282" s="249">
        <f>'Input 2 - Inventory'!R228</f>
        <v>0</v>
      </c>
      <c r="L282" s="158">
        <f>'Input 2 - Inventory'!AA228</f>
        <v>0</v>
      </c>
      <c r="M282" s="249">
        <f>'Input 2 - Inventory'!AB228</f>
        <v>0</v>
      </c>
      <c r="N282" s="204">
        <f t="shared" si="33"/>
        <v>0</v>
      </c>
      <c r="O282" s="114" t="e">
        <f t="shared" si="34"/>
        <v>#DIV/0!</v>
      </c>
      <c r="P282" s="249">
        <f>'Input 2 - Inventory'!AG228</f>
        <v>0</v>
      </c>
      <c r="Q282" s="249" t="str">
        <f>'Input 1 - Schedule 1'!AX230</f>
        <v/>
      </c>
    </row>
    <row r="283" spans="1:17" x14ac:dyDescent="0.2">
      <c r="A283" s="314" t="str">
        <f t="shared" si="30"/>
        <v>Exclude</v>
      </c>
      <c r="B283" s="158">
        <f>'Input 2 - Inventory'!C229</f>
        <v>0</v>
      </c>
      <c r="C283" s="249">
        <f>'Input 2 - Inventory'!E229</f>
        <v>0</v>
      </c>
      <c r="D283" s="249" t="str">
        <f>IFERROR(VLOOKUP(E283,GCC.Param!$B$3:$E$50,4,FALSE),"")</f>
        <v/>
      </c>
      <c r="E283" s="159">
        <f>'Input 2 - Inventory'!F229</f>
        <v>0</v>
      </c>
      <c r="F283" s="204" t="str">
        <f t="shared" si="31"/>
        <v>Y</v>
      </c>
      <c r="G283" s="159">
        <f>'Input 1 - Schedule 1'!S231</f>
        <v>0</v>
      </c>
      <c r="H283" s="158">
        <f>'Input 2 - Inventory'!L229</f>
        <v>0</v>
      </c>
      <c r="I283" s="158">
        <f>'Input 2 - Inventory'!M229</f>
        <v>0</v>
      </c>
      <c r="J283" s="204">
        <f t="shared" si="32"/>
        <v>0</v>
      </c>
      <c r="K283" s="249">
        <f>'Input 2 - Inventory'!R229</f>
        <v>0</v>
      </c>
      <c r="L283" s="158">
        <f>'Input 2 - Inventory'!AA229</f>
        <v>0</v>
      </c>
      <c r="M283" s="249">
        <f>'Input 2 - Inventory'!AB229</f>
        <v>0</v>
      </c>
      <c r="N283" s="204">
        <f t="shared" si="33"/>
        <v>0</v>
      </c>
      <c r="O283" s="114" t="e">
        <f t="shared" si="34"/>
        <v>#DIV/0!</v>
      </c>
      <c r="P283" s="249">
        <f>'Input 2 - Inventory'!AG229</f>
        <v>0</v>
      </c>
      <c r="Q283" s="249" t="str">
        <f>'Input 1 - Schedule 1'!AX231</f>
        <v/>
      </c>
    </row>
    <row r="284" spans="1:17" x14ac:dyDescent="0.2">
      <c r="A284" s="314" t="str">
        <f t="shared" si="30"/>
        <v>Exclude</v>
      </c>
      <c r="B284" s="158">
        <f>'Input 2 - Inventory'!C230</f>
        <v>0</v>
      </c>
      <c r="C284" s="249">
        <f>'Input 2 - Inventory'!E230</f>
        <v>0</v>
      </c>
      <c r="D284" s="249" t="str">
        <f>IFERROR(VLOOKUP(E284,GCC.Param!$B$3:$E$50,4,FALSE),"")</f>
        <v/>
      </c>
      <c r="E284" s="159">
        <f>'Input 2 - Inventory'!F230</f>
        <v>0</v>
      </c>
      <c r="F284" s="204" t="str">
        <f t="shared" si="31"/>
        <v>Y</v>
      </c>
      <c r="G284" s="159">
        <f>'Input 1 - Schedule 1'!S232</f>
        <v>0</v>
      </c>
      <c r="H284" s="158">
        <f>'Input 2 - Inventory'!L230</f>
        <v>0</v>
      </c>
      <c r="I284" s="158">
        <f>'Input 2 - Inventory'!M230</f>
        <v>0</v>
      </c>
      <c r="J284" s="204">
        <f t="shared" si="32"/>
        <v>0</v>
      </c>
      <c r="K284" s="249">
        <f>'Input 2 - Inventory'!R230</f>
        <v>0</v>
      </c>
      <c r="L284" s="158">
        <f>'Input 2 - Inventory'!AA230</f>
        <v>0</v>
      </c>
      <c r="M284" s="249">
        <f>'Input 2 - Inventory'!AB230</f>
        <v>0</v>
      </c>
      <c r="N284" s="204">
        <f t="shared" si="33"/>
        <v>0</v>
      </c>
      <c r="O284" s="114" t="e">
        <f t="shared" si="34"/>
        <v>#DIV/0!</v>
      </c>
      <c r="P284" s="249">
        <f>'Input 2 - Inventory'!AG230</f>
        <v>0</v>
      </c>
      <c r="Q284" s="249" t="str">
        <f>'Input 1 - Schedule 1'!AX232</f>
        <v/>
      </c>
    </row>
    <row r="285" spans="1:17" x14ac:dyDescent="0.2">
      <c r="A285" s="314" t="str">
        <f t="shared" si="30"/>
        <v>Exclude</v>
      </c>
      <c r="B285" s="158">
        <f>'Input 2 - Inventory'!C231</f>
        <v>0</v>
      </c>
      <c r="C285" s="249">
        <f>'Input 2 - Inventory'!E231</f>
        <v>0</v>
      </c>
      <c r="D285" s="249" t="str">
        <f>IFERROR(VLOOKUP(E285,GCC.Param!$B$3:$E$50,4,FALSE),"")</f>
        <v/>
      </c>
      <c r="E285" s="159">
        <f>'Input 2 - Inventory'!F231</f>
        <v>0</v>
      </c>
      <c r="F285" s="204" t="str">
        <f t="shared" si="31"/>
        <v>Y</v>
      </c>
      <c r="G285" s="159">
        <f>'Input 1 - Schedule 1'!S233</f>
        <v>0</v>
      </c>
      <c r="H285" s="158">
        <f>'Input 2 - Inventory'!L231</f>
        <v>0</v>
      </c>
      <c r="I285" s="158">
        <f>'Input 2 - Inventory'!M231</f>
        <v>0</v>
      </c>
      <c r="J285" s="204">
        <f t="shared" si="32"/>
        <v>0</v>
      </c>
      <c r="K285" s="249">
        <f>'Input 2 - Inventory'!R231</f>
        <v>0</v>
      </c>
      <c r="L285" s="158">
        <f>'Input 2 - Inventory'!AA231</f>
        <v>0</v>
      </c>
      <c r="M285" s="249">
        <f>'Input 2 - Inventory'!AB231</f>
        <v>0</v>
      </c>
      <c r="N285" s="204">
        <f t="shared" si="33"/>
        <v>0</v>
      </c>
      <c r="O285" s="114" t="e">
        <f t="shared" si="34"/>
        <v>#DIV/0!</v>
      </c>
      <c r="P285" s="249">
        <f>'Input 2 - Inventory'!AG231</f>
        <v>0</v>
      </c>
      <c r="Q285" s="249" t="str">
        <f>'Input 1 - Schedule 1'!AX233</f>
        <v/>
      </c>
    </row>
    <row r="286" spans="1:17" x14ac:dyDescent="0.2">
      <c r="A286" s="314" t="str">
        <f t="shared" si="30"/>
        <v>Exclude</v>
      </c>
      <c r="B286" s="158">
        <f>'Input 2 - Inventory'!C232</f>
        <v>0</v>
      </c>
      <c r="C286" s="249">
        <f>'Input 2 - Inventory'!E232</f>
        <v>0</v>
      </c>
      <c r="D286" s="249" t="str">
        <f>IFERROR(VLOOKUP(E286,GCC.Param!$B$3:$E$50,4,FALSE),"")</f>
        <v/>
      </c>
      <c r="E286" s="159">
        <f>'Input 2 - Inventory'!F232</f>
        <v>0</v>
      </c>
      <c r="F286" s="204" t="str">
        <f t="shared" si="31"/>
        <v>Y</v>
      </c>
      <c r="G286" s="159">
        <f>'Input 1 - Schedule 1'!S234</f>
        <v>0</v>
      </c>
      <c r="H286" s="158">
        <f>'Input 2 - Inventory'!L232</f>
        <v>0</v>
      </c>
      <c r="I286" s="158">
        <f>'Input 2 - Inventory'!M232</f>
        <v>0</v>
      </c>
      <c r="J286" s="204">
        <f t="shared" si="32"/>
        <v>0</v>
      </c>
      <c r="K286" s="249">
        <f>'Input 2 - Inventory'!R232</f>
        <v>0</v>
      </c>
      <c r="L286" s="158">
        <f>'Input 2 - Inventory'!AA232</f>
        <v>0</v>
      </c>
      <c r="M286" s="249">
        <f>'Input 2 - Inventory'!AB232</f>
        <v>0</v>
      </c>
      <c r="N286" s="204">
        <f t="shared" si="33"/>
        <v>0</v>
      </c>
      <c r="O286" s="114" t="e">
        <f t="shared" si="34"/>
        <v>#DIV/0!</v>
      </c>
      <c r="P286" s="249">
        <f>'Input 2 - Inventory'!AG232</f>
        <v>0</v>
      </c>
      <c r="Q286" s="249" t="str">
        <f>'Input 1 - Schedule 1'!AX234</f>
        <v/>
      </c>
    </row>
    <row r="287" spans="1:17" x14ac:dyDescent="0.2">
      <c r="A287" s="314" t="str">
        <f t="shared" si="30"/>
        <v>Exclude</v>
      </c>
      <c r="B287" s="158">
        <f>'Input 2 - Inventory'!C233</f>
        <v>0</v>
      </c>
      <c r="C287" s="249">
        <f>'Input 2 - Inventory'!E233</f>
        <v>0</v>
      </c>
      <c r="D287" s="249" t="str">
        <f>IFERROR(VLOOKUP(E287,GCC.Param!$B$3:$E$50,4,FALSE),"")</f>
        <v/>
      </c>
      <c r="E287" s="159">
        <f>'Input 2 - Inventory'!F233</f>
        <v>0</v>
      </c>
      <c r="F287" s="204" t="str">
        <f t="shared" si="31"/>
        <v>Y</v>
      </c>
      <c r="G287" s="159">
        <f>'Input 1 - Schedule 1'!S235</f>
        <v>0</v>
      </c>
      <c r="H287" s="158">
        <f>'Input 2 - Inventory'!L233</f>
        <v>0</v>
      </c>
      <c r="I287" s="158">
        <f>'Input 2 - Inventory'!M233</f>
        <v>0</v>
      </c>
      <c r="J287" s="204">
        <f t="shared" si="32"/>
        <v>0</v>
      </c>
      <c r="K287" s="249">
        <f>'Input 2 - Inventory'!R233</f>
        <v>0</v>
      </c>
      <c r="L287" s="158">
        <f>'Input 2 - Inventory'!AA233</f>
        <v>0</v>
      </c>
      <c r="M287" s="249">
        <f>'Input 2 - Inventory'!AB233</f>
        <v>0</v>
      </c>
      <c r="N287" s="204">
        <f t="shared" si="33"/>
        <v>0</v>
      </c>
      <c r="O287" s="114" t="e">
        <f t="shared" si="34"/>
        <v>#DIV/0!</v>
      </c>
      <c r="P287" s="249">
        <f>'Input 2 - Inventory'!AG233</f>
        <v>0</v>
      </c>
      <c r="Q287" s="249" t="str">
        <f>'Input 1 - Schedule 1'!AX235</f>
        <v/>
      </c>
    </row>
    <row r="288" spans="1:17" x14ac:dyDescent="0.2">
      <c r="A288" s="314" t="str">
        <f t="shared" si="30"/>
        <v>Exclude</v>
      </c>
      <c r="B288" s="158">
        <f>'Input 2 - Inventory'!C234</f>
        <v>0</v>
      </c>
      <c r="C288" s="249">
        <f>'Input 2 - Inventory'!E234</f>
        <v>0</v>
      </c>
      <c r="D288" s="249" t="str">
        <f>IFERROR(VLOOKUP(E288,GCC.Param!$B$3:$E$50,4,FALSE),"")</f>
        <v/>
      </c>
      <c r="E288" s="159">
        <f>'Input 2 - Inventory'!F234</f>
        <v>0</v>
      </c>
      <c r="F288" s="204" t="str">
        <f t="shared" si="31"/>
        <v>Y</v>
      </c>
      <c r="G288" s="159">
        <f>'Input 1 - Schedule 1'!S236</f>
        <v>0</v>
      </c>
      <c r="H288" s="158">
        <f>'Input 2 - Inventory'!L234</f>
        <v>0</v>
      </c>
      <c r="I288" s="158">
        <f>'Input 2 - Inventory'!M234</f>
        <v>0</v>
      </c>
      <c r="J288" s="204">
        <f t="shared" si="32"/>
        <v>0</v>
      </c>
      <c r="K288" s="249">
        <f>'Input 2 - Inventory'!R234</f>
        <v>0</v>
      </c>
      <c r="L288" s="158">
        <f>'Input 2 - Inventory'!AA234</f>
        <v>0</v>
      </c>
      <c r="M288" s="249">
        <f>'Input 2 - Inventory'!AB234</f>
        <v>0</v>
      </c>
      <c r="N288" s="204">
        <f t="shared" si="33"/>
        <v>0</v>
      </c>
      <c r="O288" s="114" t="e">
        <f t="shared" si="34"/>
        <v>#DIV/0!</v>
      </c>
      <c r="P288" s="249">
        <f>'Input 2 - Inventory'!AG234</f>
        <v>0</v>
      </c>
      <c r="Q288" s="249" t="str">
        <f>'Input 1 - Schedule 1'!AX236</f>
        <v/>
      </c>
    </row>
    <row r="289" spans="1:17" x14ac:dyDescent="0.2">
      <c r="A289" s="314" t="str">
        <f t="shared" si="30"/>
        <v>Exclude</v>
      </c>
      <c r="B289" s="158">
        <f>'Input 2 - Inventory'!C235</f>
        <v>0</v>
      </c>
      <c r="C289" s="249">
        <f>'Input 2 - Inventory'!E235</f>
        <v>0</v>
      </c>
      <c r="D289" s="249" t="str">
        <f>IFERROR(VLOOKUP(E289,GCC.Param!$B$3:$E$50,4,FALSE),"")</f>
        <v/>
      </c>
      <c r="E289" s="159">
        <f>'Input 2 - Inventory'!F235</f>
        <v>0</v>
      </c>
      <c r="F289" s="204" t="str">
        <f t="shared" si="31"/>
        <v>Y</v>
      </c>
      <c r="G289" s="159">
        <f>'Input 1 - Schedule 1'!S237</f>
        <v>0</v>
      </c>
      <c r="H289" s="158">
        <f>'Input 2 - Inventory'!L235</f>
        <v>0</v>
      </c>
      <c r="I289" s="158">
        <f>'Input 2 - Inventory'!M235</f>
        <v>0</v>
      </c>
      <c r="J289" s="204">
        <f t="shared" si="32"/>
        <v>0</v>
      </c>
      <c r="K289" s="249">
        <f>'Input 2 - Inventory'!R235</f>
        <v>0</v>
      </c>
      <c r="L289" s="158">
        <f>'Input 2 - Inventory'!AA235</f>
        <v>0</v>
      </c>
      <c r="M289" s="249">
        <f>'Input 2 - Inventory'!AB235</f>
        <v>0</v>
      </c>
      <c r="N289" s="204">
        <f t="shared" si="33"/>
        <v>0</v>
      </c>
      <c r="O289" s="114" t="e">
        <f t="shared" si="34"/>
        <v>#DIV/0!</v>
      </c>
      <c r="P289" s="249">
        <f>'Input 2 - Inventory'!AG235</f>
        <v>0</v>
      </c>
      <c r="Q289" s="249" t="str">
        <f>'Input 1 - Schedule 1'!AX237</f>
        <v/>
      </c>
    </row>
    <row r="290" spans="1:17" x14ac:dyDescent="0.2">
      <c r="A290" s="314" t="str">
        <f t="shared" si="30"/>
        <v>Exclude</v>
      </c>
      <c r="B290" s="158">
        <f>'Input 2 - Inventory'!C236</f>
        <v>0</v>
      </c>
      <c r="C290" s="249">
        <f>'Input 2 - Inventory'!E236</f>
        <v>0</v>
      </c>
      <c r="D290" s="249" t="str">
        <f>IFERROR(VLOOKUP(E290,GCC.Param!$B$3:$E$50,4,FALSE),"")</f>
        <v/>
      </c>
      <c r="E290" s="159">
        <f>'Input 2 - Inventory'!F236</f>
        <v>0</v>
      </c>
      <c r="F290" s="204" t="str">
        <f t="shared" si="31"/>
        <v>Y</v>
      </c>
      <c r="G290" s="159">
        <f>'Input 1 - Schedule 1'!S238</f>
        <v>0</v>
      </c>
      <c r="H290" s="158">
        <f>'Input 2 - Inventory'!L236</f>
        <v>0</v>
      </c>
      <c r="I290" s="158">
        <f>'Input 2 - Inventory'!M236</f>
        <v>0</v>
      </c>
      <c r="J290" s="204">
        <f t="shared" si="32"/>
        <v>0</v>
      </c>
      <c r="K290" s="249">
        <f>'Input 2 - Inventory'!R236</f>
        <v>0</v>
      </c>
      <c r="L290" s="158">
        <f>'Input 2 - Inventory'!AA236</f>
        <v>0</v>
      </c>
      <c r="M290" s="249">
        <f>'Input 2 - Inventory'!AB236</f>
        <v>0</v>
      </c>
      <c r="N290" s="204">
        <f t="shared" si="33"/>
        <v>0</v>
      </c>
      <c r="O290" s="114" t="e">
        <f t="shared" si="34"/>
        <v>#DIV/0!</v>
      </c>
      <c r="P290" s="249">
        <f>'Input 2 - Inventory'!AG236</f>
        <v>0</v>
      </c>
      <c r="Q290" s="249" t="str">
        <f>'Input 1 - Schedule 1'!AX238</f>
        <v/>
      </c>
    </row>
    <row r="291" spans="1:17" x14ac:dyDescent="0.2">
      <c r="A291" s="314" t="str">
        <f t="shared" si="30"/>
        <v>Exclude</v>
      </c>
      <c r="B291" s="158">
        <f>'Input 2 - Inventory'!C237</f>
        <v>0</v>
      </c>
      <c r="C291" s="249">
        <f>'Input 2 - Inventory'!E237</f>
        <v>0</v>
      </c>
      <c r="D291" s="249" t="str">
        <f>IFERROR(VLOOKUP(E291,GCC.Param!$B$3:$E$50,4,FALSE),"")</f>
        <v/>
      </c>
      <c r="E291" s="159">
        <f>'Input 2 - Inventory'!F237</f>
        <v>0</v>
      </c>
      <c r="F291" s="204" t="str">
        <f t="shared" si="31"/>
        <v>Y</v>
      </c>
      <c r="G291" s="159">
        <f>'Input 1 - Schedule 1'!S239</f>
        <v>0</v>
      </c>
      <c r="H291" s="158">
        <f>'Input 2 - Inventory'!L237</f>
        <v>0</v>
      </c>
      <c r="I291" s="158">
        <f>'Input 2 - Inventory'!M237</f>
        <v>0</v>
      </c>
      <c r="J291" s="204">
        <f t="shared" si="32"/>
        <v>0</v>
      </c>
      <c r="K291" s="249">
        <f>'Input 2 - Inventory'!R237</f>
        <v>0</v>
      </c>
      <c r="L291" s="158">
        <f>'Input 2 - Inventory'!AA237</f>
        <v>0</v>
      </c>
      <c r="M291" s="249">
        <f>'Input 2 - Inventory'!AB237</f>
        <v>0</v>
      </c>
      <c r="N291" s="204">
        <f t="shared" si="33"/>
        <v>0</v>
      </c>
      <c r="O291" s="114" t="e">
        <f t="shared" si="34"/>
        <v>#DIV/0!</v>
      </c>
      <c r="P291" s="249">
        <f>'Input 2 - Inventory'!AG237</f>
        <v>0</v>
      </c>
      <c r="Q291" s="249" t="str">
        <f>'Input 1 - Schedule 1'!AX239</f>
        <v/>
      </c>
    </row>
    <row r="292" spans="1:17" x14ac:dyDescent="0.2">
      <c r="A292" s="314" t="str">
        <f t="shared" si="30"/>
        <v>Exclude</v>
      </c>
      <c r="B292" s="158">
        <f>'Input 2 - Inventory'!C238</f>
        <v>0</v>
      </c>
      <c r="C292" s="249">
        <f>'Input 2 - Inventory'!E238</f>
        <v>0</v>
      </c>
      <c r="D292" s="249" t="str">
        <f>IFERROR(VLOOKUP(E292,GCC.Param!$B$3:$E$50,4,FALSE),"")</f>
        <v/>
      </c>
      <c r="E292" s="159">
        <f>'Input 2 - Inventory'!F238</f>
        <v>0</v>
      </c>
      <c r="F292" s="204" t="str">
        <f t="shared" si="31"/>
        <v>Y</v>
      </c>
      <c r="G292" s="159">
        <f>'Input 1 - Schedule 1'!S240</f>
        <v>0</v>
      </c>
      <c r="H292" s="158">
        <f>'Input 2 - Inventory'!L238</f>
        <v>0</v>
      </c>
      <c r="I292" s="158">
        <f>'Input 2 - Inventory'!M238</f>
        <v>0</v>
      </c>
      <c r="J292" s="204">
        <f t="shared" si="32"/>
        <v>0</v>
      </c>
      <c r="K292" s="249">
        <f>'Input 2 - Inventory'!R238</f>
        <v>0</v>
      </c>
      <c r="L292" s="158">
        <f>'Input 2 - Inventory'!AA238</f>
        <v>0</v>
      </c>
      <c r="M292" s="249">
        <f>'Input 2 - Inventory'!AB238</f>
        <v>0</v>
      </c>
      <c r="N292" s="204">
        <f t="shared" si="33"/>
        <v>0</v>
      </c>
      <c r="O292" s="114" t="e">
        <f t="shared" si="34"/>
        <v>#DIV/0!</v>
      </c>
      <c r="P292" s="249">
        <f>'Input 2 - Inventory'!AG238</f>
        <v>0</v>
      </c>
      <c r="Q292" s="249" t="str">
        <f>'Input 1 - Schedule 1'!AX240</f>
        <v/>
      </c>
    </row>
    <row r="293" spans="1:17" x14ac:dyDescent="0.2">
      <c r="A293" s="314" t="str">
        <f t="shared" si="30"/>
        <v>Exclude</v>
      </c>
      <c r="B293" s="158">
        <f>'Input 2 - Inventory'!C239</f>
        <v>0</v>
      </c>
      <c r="C293" s="249">
        <f>'Input 2 - Inventory'!E239</f>
        <v>0</v>
      </c>
      <c r="D293" s="249" t="str">
        <f>IFERROR(VLOOKUP(E293,GCC.Param!$B$3:$E$50,4,FALSE),"")</f>
        <v/>
      </c>
      <c r="E293" s="159">
        <f>'Input 2 - Inventory'!F239</f>
        <v>0</v>
      </c>
      <c r="F293" s="204" t="str">
        <f t="shared" si="31"/>
        <v>Y</v>
      </c>
      <c r="G293" s="159">
        <f>'Input 1 - Schedule 1'!S241</f>
        <v>0</v>
      </c>
      <c r="H293" s="158">
        <f>'Input 2 - Inventory'!L239</f>
        <v>0</v>
      </c>
      <c r="I293" s="158">
        <f>'Input 2 - Inventory'!M239</f>
        <v>0</v>
      </c>
      <c r="J293" s="204">
        <f t="shared" si="32"/>
        <v>0</v>
      </c>
      <c r="K293" s="249">
        <f>'Input 2 - Inventory'!R239</f>
        <v>0</v>
      </c>
      <c r="L293" s="158">
        <f>'Input 2 - Inventory'!AA239</f>
        <v>0</v>
      </c>
      <c r="M293" s="249">
        <f>'Input 2 - Inventory'!AB239</f>
        <v>0</v>
      </c>
      <c r="N293" s="204">
        <f t="shared" si="33"/>
        <v>0</v>
      </c>
      <c r="O293" s="114" t="e">
        <f t="shared" si="34"/>
        <v>#DIV/0!</v>
      </c>
      <c r="P293" s="249">
        <f>'Input 2 - Inventory'!AG239</f>
        <v>0</v>
      </c>
      <c r="Q293" s="249" t="str">
        <f>'Input 1 - Schedule 1'!AX241</f>
        <v/>
      </c>
    </row>
    <row r="294" spans="1:17" x14ac:dyDescent="0.2">
      <c r="A294" s="314" t="str">
        <f t="shared" si="30"/>
        <v>Exclude</v>
      </c>
      <c r="B294" s="158">
        <f>'Input 2 - Inventory'!C240</f>
        <v>0</v>
      </c>
      <c r="C294" s="249">
        <f>'Input 2 - Inventory'!E240</f>
        <v>0</v>
      </c>
      <c r="D294" s="249" t="str">
        <f>IFERROR(VLOOKUP(E294,GCC.Param!$B$3:$E$50,4,FALSE),"")</f>
        <v/>
      </c>
      <c r="E294" s="159">
        <f>'Input 2 - Inventory'!F240</f>
        <v>0</v>
      </c>
      <c r="F294" s="204" t="str">
        <f t="shared" si="31"/>
        <v>Y</v>
      </c>
      <c r="G294" s="159">
        <f>'Input 1 - Schedule 1'!S242</f>
        <v>0</v>
      </c>
      <c r="H294" s="158">
        <f>'Input 2 - Inventory'!L240</f>
        <v>0</v>
      </c>
      <c r="I294" s="158">
        <f>'Input 2 - Inventory'!M240</f>
        <v>0</v>
      </c>
      <c r="J294" s="204">
        <f t="shared" si="32"/>
        <v>0</v>
      </c>
      <c r="K294" s="249">
        <f>'Input 2 - Inventory'!R240</f>
        <v>0</v>
      </c>
      <c r="L294" s="158">
        <f>'Input 2 - Inventory'!AA240</f>
        <v>0</v>
      </c>
      <c r="M294" s="249">
        <f>'Input 2 - Inventory'!AB240</f>
        <v>0</v>
      </c>
      <c r="N294" s="204">
        <f t="shared" si="33"/>
        <v>0</v>
      </c>
      <c r="O294" s="114" t="e">
        <f t="shared" si="34"/>
        <v>#DIV/0!</v>
      </c>
      <c r="P294" s="249">
        <f>'Input 2 - Inventory'!AG240</f>
        <v>0</v>
      </c>
      <c r="Q294" s="249" t="str">
        <f>'Input 1 - Schedule 1'!AX242</f>
        <v/>
      </c>
    </row>
    <row r="295" spans="1:17" x14ac:dyDescent="0.2">
      <c r="A295" s="314" t="str">
        <f t="shared" si="30"/>
        <v>Exclude</v>
      </c>
      <c r="B295" s="158">
        <f>'Input 2 - Inventory'!C241</f>
        <v>0</v>
      </c>
      <c r="C295" s="249">
        <f>'Input 2 - Inventory'!E241</f>
        <v>0</v>
      </c>
      <c r="D295" s="249" t="str">
        <f>IFERROR(VLOOKUP(E295,GCC.Param!$B$3:$E$50,4,FALSE),"")</f>
        <v/>
      </c>
      <c r="E295" s="159">
        <f>'Input 2 - Inventory'!F241</f>
        <v>0</v>
      </c>
      <c r="F295" s="204" t="str">
        <f t="shared" si="31"/>
        <v>Y</v>
      </c>
      <c r="G295" s="159">
        <f>'Input 1 - Schedule 1'!S243</f>
        <v>0</v>
      </c>
      <c r="H295" s="158">
        <f>'Input 2 - Inventory'!L241</f>
        <v>0</v>
      </c>
      <c r="I295" s="158">
        <f>'Input 2 - Inventory'!M241</f>
        <v>0</v>
      </c>
      <c r="J295" s="204">
        <f t="shared" si="32"/>
        <v>0</v>
      </c>
      <c r="K295" s="249">
        <f>'Input 2 - Inventory'!R241</f>
        <v>0</v>
      </c>
      <c r="L295" s="158">
        <f>'Input 2 - Inventory'!AA241</f>
        <v>0</v>
      </c>
      <c r="M295" s="249">
        <f>'Input 2 - Inventory'!AB241</f>
        <v>0</v>
      </c>
      <c r="N295" s="204">
        <f t="shared" si="33"/>
        <v>0</v>
      </c>
      <c r="O295" s="114" t="e">
        <f t="shared" si="34"/>
        <v>#DIV/0!</v>
      </c>
      <c r="P295" s="249">
        <f>'Input 2 - Inventory'!AG241</f>
        <v>0</v>
      </c>
      <c r="Q295" s="249" t="str">
        <f>'Input 1 - Schedule 1'!AX243</f>
        <v/>
      </c>
    </row>
    <row r="296" spans="1:17" x14ac:dyDescent="0.2">
      <c r="A296" s="314" t="str">
        <f t="shared" si="30"/>
        <v>Exclude</v>
      </c>
      <c r="B296" s="158">
        <f>'Input 2 - Inventory'!C242</f>
        <v>0</v>
      </c>
      <c r="C296" s="249">
        <f>'Input 2 - Inventory'!E242</f>
        <v>0</v>
      </c>
      <c r="D296" s="249" t="str">
        <f>IFERROR(VLOOKUP(E296,GCC.Param!$B$3:$E$50,4,FALSE),"")</f>
        <v/>
      </c>
      <c r="E296" s="159">
        <f>'Input 2 - Inventory'!F242</f>
        <v>0</v>
      </c>
      <c r="F296" s="204" t="str">
        <f t="shared" si="31"/>
        <v>Y</v>
      </c>
      <c r="G296" s="159">
        <f>'Input 1 - Schedule 1'!S244</f>
        <v>0</v>
      </c>
      <c r="H296" s="158">
        <f>'Input 2 - Inventory'!L242</f>
        <v>0</v>
      </c>
      <c r="I296" s="158">
        <f>'Input 2 - Inventory'!M242</f>
        <v>0</v>
      </c>
      <c r="J296" s="204">
        <f t="shared" si="32"/>
        <v>0</v>
      </c>
      <c r="K296" s="249">
        <f>'Input 2 - Inventory'!R242</f>
        <v>0</v>
      </c>
      <c r="L296" s="158">
        <f>'Input 2 - Inventory'!AA242</f>
        <v>0</v>
      </c>
      <c r="M296" s="249">
        <f>'Input 2 - Inventory'!AB242</f>
        <v>0</v>
      </c>
      <c r="N296" s="204">
        <f t="shared" si="33"/>
        <v>0</v>
      </c>
      <c r="O296" s="114" t="e">
        <f t="shared" si="34"/>
        <v>#DIV/0!</v>
      </c>
      <c r="P296" s="249">
        <f>'Input 2 - Inventory'!AG242</f>
        <v>0</v>
      </c>
      <c r="Q296" s="249" t="str">
        <f>'Input 1 - Schedule 1'!AX244</f>
        <v/>
      </c>
    </row>
    <row r="297" spans="1:17" x14ac:dyDescent="0.2">
      <c r="A297" s="314" t="str">
        <f t="shared" si="30"/>
        <v>Exclude</v>
      </c>
      <c r="B297" s="158">
        <f>'Input 2 - Inventory'!C243</f>
        <v>0</v>
      </c>
      <c r="C297" s="249">
        <f>'Input 2 - Inventory'!E243</f>
        <v>0</v>
      </c>
      <c r="D297" s="249" t="str">
        <f>IFERROR(VLOOKUP(E297,GCC.Param!$B$3:$E$50,4,FALSE),"")</f>
        <v/>
      </c>
      <c r="E297" s="159">
        <f>'Input 2 - Inventory'!F243</f>
        <v>0</v>
      </c>
      <c r="F297" s="204" t="str">
        <f t="shared" si="31"/>
        <v>Y</v>
      </c>
      <c r="G297" s="159">
        <f>'Input 1 - Schedule 1'!S245</f>
        <v>0</v>
      </c>
      <c r="H297" s="158">
        <f>'Input 2 - Inventory'!L243</f>
        <v>0</v>
      </c>
      <c r="I297" s="158">
        <f>'Input 2 - Inventory'!M243</f>
        <v>0</v>
      </c>
      <c r="J297" s="204">
        <f t="shared" si="32"/>
        <v>0</v>
      </c>
      <c r="K297" s="249">
        <f>'Input 2 - Inventory'!R243</f>
        <v>0</v>
      </c>
      <c r="L297" s="158">
        <f>'Input 2 - Inventory'!AA243</f>
        <v>0</v>
      </c>
      <c r="M297" s="249">
        <f>'Input 2 - Inventory'!AB243</f>
        <v>0</v>
      </c>
      <c r="N297" s="204">
        <f t="shared" si="33"/>
        <v>0</v>
      </c>
      <c r="O297" s="114" t="e">
        <f t="shared" si="34"/>
        <v>#DIV/0!</v>
      </c>
      <c r="P297" s="249">
        <f>'Input 2 - Inventory'!AG243</f>
        <v>0</v>
      </c>
      <c r="Q297" s="249" t="str">
        <f>'Input 1 - Schedule 1'!AX245</f>
        <v/>
      </c>
    </row>
    <row r="298" spans="1:17" x14ac:dyDescent="0.2">
      <c r="A298" s="314" t="str">
        <f t="shared" si="30"/>
        <v>Exclude</v>
      </c>
      <c r="B298" s="158">
        <f>'Input 2 - Inventory'!C244</f>
        <v>0</v>
      </c>
      <c r="C298" s="249">
        <f>'Input 2 - Inventory'!E244</f>
        <v>0</v>
      </c>
      <c r="D298" s="249" t="str">
        <f>IFERROR(VLOOKUP(E298,GCC.Param!$B$3:$E$50,4,FALSE),"")</f>
        <v/>
      </c>
      <c r="E298" s="159">
        <f>'Input 2 - Inventory'!F244</f>
        <v>0</v>
      </c>
      <c r="F298" s="204" t="str">
        <f t="shared" si="31"/>
        <v>Y</v>
      </c>
      <c r="G298" s="159">
        <f>'Input 1 - Schedule 1'!S246</f>
        <v>0</v>
      </c>
      <c r="H298" s="158">
        <f>'Input 2 - Inventory'!L244</f>
        <v>0</v>
      </c>
      <c r="I298" s="158">
        <f>'Input 2 - Inventory'!M244</f>
        <v>0</v>
      </c>
      <c r="J298" s="204">
        <f t="shared" si="32"/>
        <v>0</v>
      </c>
      <c r="K298" s="249">
        <f>'Input 2 - Inventory'!R244</f>
        <v>0</v>
      </c>
      <c r="L298" s="158">
        <f>'Input 2 - Inventory'!AA244</f>
        <v>0</v>
      </c>
      <c r="M298" s="249">
        <f>'Input 2 - Inventory'!AB244</f>
        <v>0</v>
      </c>
      <c r="N298" s="204">
        <f t="shared" si="33"/>
        <v>0</v>
      </c>
      <c r="O298" s="114" t="e">
        <f t="shared" si="34"/>
        <v>#DIV/0!</v>
      </c>
      <c r="P298" s="249">
        <f>'Input 2 - Inventory'!AG244</f>
        <v>0</v>
      </c>
      <c r="Q298" s="249" t="str">
        <f>'Input 1 - Schedule 1'!AX246</f>
        <v/>
      </c>
    </row>
    <row r="299" spans="1:17" x14ac:dyDescent="0.2">
      <c r="A299" s="314" t="str">
        <f t="shared" si="30"/>
        <v>Exclude</v>
      </c>
      <c r="B299" s="158">
        <f>'Input 2 - Inventory'!C245</f>
        <v>0</v>
      </c>
      <c r="C299" s="249">
        <f>'Input 2 - Inventory'!E245</f>
        <v>0</v>
      </c>
      <c r="D299" s="249" t="str">
        <f>IFERROR(VLOOKUP(E299,GCC.Param!$B$3:$E$50,4,FALSE),"")</f>
        <v/>
      </c>
      <c r="E299" s="159">
        <f>'Input 2 - Inventory'!F245</f>
        <v>0</v>
      </c>
      <c r="F299" s="204" t="str">
        <f t="shared" si="31"/>
        <v>Y</v>
      </c>
      <c r="G299" s="159">
        <f>'Input 1 - Schedule 1'!S247</f>
        <v>0</v>
      </c>
      <c r="H299" s="158">
        <f>'Input 2 - Inventory'!L245</f>
        <v>0</v>
      </c>
      <c r="I299" s="158">
        <f>'Input 2 - Inventory'!M245</f>
        <v>0</v>
      </c>
      <c r="J299" s="204">
        <f t="shared" si="32"/>
        <v>0</v>
      </c>
      <c r="K299" s="249">
        <f>'Input 2 - Inventory'!R245</f>
        <v>0</v>
      </c>
      <c r="L299" s="158">
        <f>'Input 2 - Inventory'!AA245</f>
        <v>0</v>
      </c>
      <c r="M299" s="249">
        <f>'Input 2 - Inventory'!AB245</f>
        <v>0</v>
      </c>
      <c r="N299" s="204">
        <f t="shared" si="33"/>
        <v>0</v>
      </c>
      <c r="O299" s="114" t="e">
        <f t="shared" si="34"/>
        <v>#DIV/0!</v>
      </c>
      <c r="P299" s="249">
        <f>'Input 2 - Inventory'!AG245</f>
        <v>0</v>
      </c>
      <c r="Q299" s="249" t="str">
        <f>'Input 1 - Schedule 1'!AX247</f>
        <v/>
      </c>
    </row>
    <row r="300" spans="1:17" x14ac:dyDescent="0.2">
      <c r="A300" s="314" t="str">
        <f t="shared" si="30"/>
        <v>Exclude</v>
      </c>
      <c r="B300" s="158">
        <f>'Input 2 - Inventory'!C246</f>
        <v>0</v>
      </c>
      <c r="C300" s="249">
        <f>'Input 2 - Inventory'!E246</f>
        <v>0</v>
      </c>
      <c r="D300" s="249" t="str">
        <f>IFERROR(VLOOKUP(E300,GCC.Param!$B$3:$E$50,4,FALSE),"")</f>
        <v/>
      </c>
      <c r="E300" s="159">
        <f>'Input 2 - Inventory'!F246</f>
        <v>0</v>
      </c>
      <c r="F300" s="204" t="str">
        <f t="shared" si="31"/>
        <v>Y</v>
      </c>
      <c r="G300" s="159">
        <f>'Input 1 - Schedule 1'!S248</f>
        <v>0</v>
      </c>
      <c r="H300" s="158">
        <f>'Input 2 - Inventory'!L246</f>
        <v>0</v>
      </c>
      <c r="I300" s="158">
        <f>'Input 2 - Inventory'!M246</f>
        <v>0</v>
      </c>
      <c r="J300" s="204">
        <f t="shared" si="32"/>
        <v>0</v>
      </c>
      <c r="K300" s="249">
        <f>'Input 2 - Inventory'!R246</f>
        <v>0</v>
      </c>
      <c r="L300" s="158">
        <f>'Input 2 - Inventory'!AA246</f>
        <v>0</v>
      </c>
      <c r="M300" s="249">
        <f>'Input 2 - Inventory'!AB246</f>
        <v>0</v>
      </c>
      <c r="N300" s="204">
        <f t="shared" si="33"/>
        <v>0</v>
      </c>
      <c r="O300" s="114" t="e">
        <f t="shared" si="34"/>
        <v>#DIV/0!</v>
      </c>
      <c r="P300" s="249">
        <f>'Input 2 - Inventory'!AG246</f>
        <v>0</v>
      </c>
      <c r="Q300" s="249" t="str">
        <f>'Input 1 - Schedule 1'!AX248</f>
        <v/>
      </c>
    </row>
    <row r="301" spans="1:17" x14ac:dyDescent="0.2">
      <c r="A301" s="314" t="str">
        <f t="shared" si="30"/>
        <v>Exclude</v>
      </c>
      <c r="B301" s="158">
        <f>'Input 2 - Inventory'!C247</f>
        <v>0</v>
      </c>
      <c r="C301" s="249">
        <f>'Input 2 - Inventory'!E247</f>
        <v>0</v>
      </c>
      <c r="D301" s="249" t="str">
        <f>IFERROR(VLOOKUP(E301,GCC.Param!$B$3:$E$50,4,FALSE),"")</f>
        <v/>
      </c>
      <c r="E301" s="159">
        <f>'Input 2 - Inventory'!F247</f>
        <v>0</v>
      </c>
      <c r="F301" s="204" t="str">
        <f t="shared" si="31"/>
        <v>Y</v>
      </c>
      <c r="G301" s="159">
        <f>'Input 1 - Schedule 1'!S249</f>
        <v>0</v>
      </c>
      <c r="H301" s="158">
        <f>'Input 2 - Inventory'!L247</f>
        <v>0</v>
      </c>
      <c r="I301" s="158">
        <f>'Input 2 - Inventory'!M247</f>
        <v>0</v>
      </c>
      <c r="J301" s="204">
        <f t="shared" si="32"/>
        <v>0</v>
      </c>
      <c r="K301" s="249">
        <f>'Input 2 - Inventory'!R247</f>
        <v>0</v>
      </c>
      <c r="L301" s="158">
        <f>'Input 2 - Inventory'!AA247</f>
        <v>0</v>
      </c>
      <c r="M301" s="249">
        <f>'Input 2 - Inventory'!AB247</f>
        <v>0</v>
      </c>
      <c r="N301" s="204">
        <f t="shared" si="33"/>
        <v>0</v>
      </c>
      <c r="O301" s="114" t="e">
        <f t="shared" si="34"/>
        <v>#DIV/0!</v>
      </c>
      <c r="P301" s="249">
        <f>'Input 2 - Inventory'!AG247</f>
        <v>0</v>
      </c>
      <c r="Q301" s="249" t="str">
        <f>'Input 1 - Schedule 1'!AX249</f>
        <v/>
      </c>
    </row>
    <row r="302" spans="1:17" x14ac:dyDescent="0.2">
      <c r="A302" s="314" t="str">
        <f t="shared" si="30"/>
        <v>Exclude</v>
      </c>
      <c r="B302" s="158">
        <f>'Input 2 - Inventory'!C248</f>
        <v>0</v>
      </c>
      <c r="C302" s="249">
        <f>'Input 2 - Inventory'!E248</f>
        <v>0</v>
      </c>
      <c r="D302" s="249" t="str">
        <f>IFERROR(VLOOKUP(E302,GCC.Param!$B$3:$E$50,4,FALSE),"")</f>
        <v/>
      </c>
      <c r="E302" s="159">
        <f>'Input 2 - Inventory'!F248</f>
        <v>0</v>
      </c>
      <c r="F302" s="204" t="str">
        <f t="shared" si="31"/>
        <v>Y</v>
      </c>
      <c r="G302" s="159">
        <f>'Input 1 - Schedule 1'!S250</f>
        <v>0</v>
      </c>
      <c r="H302" s="158">
        <f>'Input 2 - Inventory'!L248</f>
        <v>0</v>
      </c>
      <c r="I302" s="158">
        <f>'Input 2 - Inventory'!M248</f>
        <v>0</v>
      </c>
      <c r="J302" s="204">
        <f t="shared" si="32"/>
        <v>0</v>
      </c>
      <c r="K302" s="249">
        <f>'Input 2 - Inventory'!R248</f>
        <v>0</v>
      </c>
      <c r="L302" s="158">
        <f>'Input 2 - Inventory'!AA248</f>
        <v>0</v>
      </c>
      <c r="M302" s="249">
        <f>'Input 2 - Inventory'!AB248</f>
        <v>0</v>
      </c>
      <c r="N302" s="204">
        <f t="shared" si="33"/>
        <v>0</v>
      </c>
      <c r="O302" s="114" t="e">
        <f t="shared" si="34"/>
        <v>#DIV/0!</v>
      </c>
      <c r="P302" s="249">
        <f>'Input 2 - Inventory'!AG248</f>
        <v>0</v>
      </c>
      <c r="Q302" s="249" t="str">
        <f>'Input 1 - Schedule 1'!AX250</f>
        <v/>
      </c>
    </row>
    <row r="303" spans="1:17" x14ac:dyDescent="0.2">
      <c r="A303" s="314" t="str">
        <f t="shared" si="30"/>
        <v>Exclude</v>
      </c>
      <c r="B303" s="158">
        <f>'Input 2 - Inventory'!C249</f>
        <v>0</v>
      </c>
      <c r="C303" s="249">
        <f>'Input 2 - Inventory'!E249</f>
        <v>0</v>
      </c>
      <c r="D303" s="249" t="str">
        <f>IFERROR(VLOOKUP(E303,GCC.Param!$B$3:$E$50,4,FALSE),"")</f>
        <v/>
      </c>
      <c r="E303" s="159">
        <f>'Input 2 - Inventory'!F249</f>
        <v>0</v>
      </c>
      <c r="F303" s="204" t="str">
        <f t="shared" si="31"/>
        <v>Y</v>
      </c>
      <c r="G303" s="159">
        <f>'Input 1 - Schedule 1'!S251</f>
        <v>0</v>
      </c>
      <c r="H303" s="158">
        <f>'Input 2 - Inventory'!L249</f>
        <v>0</v>
      </c>
      <c r="I303" s="158">
        <f>'Input 2 - Inventory'!M249</f>
        <v>0</v>
      </c>
      <c r="J303" s="204">
        <f t="shared" si="32"/>
        <v>0</v>
      </c>
      <c r="K303" s="249">
        <f>'Input 2 - Inventory'!R249</f>
        <v>0</v>
      </c>
      <c r="L303" s="158">
        <f>'Input 2 - Inventory'!AA249</f>
        <v>0</v>
      </c>
      <c r="M303" s="249">
        <f>'Input 2 - Inventory'!AB249</f>
        <v>0</v>
      </c>
      <c r="N303" s="204">
        <f t="shared" si="33"/>
        <v>0</v>
      </c>
      <c r="O303" s="114" t="e">
        <f t="shared" si="34"/>
        <v>#DIV/0!</v>
      </c>
      <c r="P303" s="249">
        <f>'Input 2 - Inventory'!AG249</f>
        <v>0</v>
      </c>
      <c r="Q303" s="249" t="str">
        <f>'Input 1 - Schedule 1'!AX251</f>
        <v/>
      </c>
    </row>
    <row r="304" spans="1:17" x14ac:dyDescent="0.2">
      <c r="A304" s="314" t="str">
        <f t="shared" si="30"/>
        <v>Exclude</v>
      </c>
      <c r="B304" s="158">
        <f>'Input 2 - Inventory'!C250</f>
        <v>0</v>
      </c>
      <c r="C304" s="249">
        <f>'Input 2 - Inventory'!E250</f>
        <v>0</v>
      </c>
      <c r="D304" s="249" t="str">
        <f>IFERROR(VLOOKUP(E304,GCC.Param!$B$3:$E$50,4,FALSE),"")</f>
        <v/>
      </c>
      <c r="E304" s="159">
        <f>'Input 2 - Inventory'!F250</f>
        <v>0</v>
      </c>
      <c r="F304" s="204" t="str">
        <f t="shared" si="31"/>
        <v>Y</v>
      </c>
      <c r="G304" s="159">
        <f>'Input 1 - Schedule 1'!S252</f>
        <v>0</v>
      </c>
      <c r="H304" s="158">
        <f>'Input 2 - Inventory'!L250</f>
        <v>0</v>
      </c>
      <c r="I304" s="158">
        <f>'Input 2 - Inventory'!M250</f>
        <v>0</v>
      </c>
      <c r="J304" s="204">
        <f t="shared" si="32"/>
        <v>0</v>
      </c>
      <c r="K304" s="249">
        <f>'Input 2 - Inventory'!R250</f>
        <v>0</v>
      </c>
      <c r="L304" s="158">
        <f>'Input 2 - Inventory'!AA250</f>
        <v>0</v>
      </c>
      <c r="M304" s="249">
        <f>'Input 2 - Inventory'!AB250</f>
        <v>0</v>
      </c>
      <c r="N304" s="204">
        <f t="shared" si="33"/>
        <v>0</v>
      </c>
      <c r="O304" s="114" t="e">
        <f t="shared" si="34"/>
        <v>#DIV/0!</v>
      </c>
      <c r="P304" s="249">
        <f>'Input 2 - Inventory'!AG250</f>
        <v>0</v>
      </c>
      <c r="Q304" s="249" t="str">
        <f>'Input 1 - Schedule 1'!AX252</f>
        <v/>
      </c>
    </row>
    <row r="305" spans="1:17" x14ac:dyDescent="0.2">
      <c r="A305" s="314" t="str">
        <f t="shared" si="30"/>
        <v>Exclude</v>
      </c>
      <c r="B305" s="158">
        <f>'Input 2 - Inventory'!C251</f>
        <v>0</v>
      </c>
      <c r="C305" s="249">
        <f>'Input 2 - Inventory'!E251</f>
        <v>0</v>
      </c>
      <c r="D305" s="249" t="str">
        <f>IFERROR(VLOOKUP(E305,GCC.Param!$B$3:$E$50,4,FALSE),"")</f>
        <v/>
      </c>
      <c r="E305" s="159">
        <f>'Input 2 - Inventory'!F251</f>
        <v>0</v>
      </c>
      <c r="F305" s="204" t="str">
        <f t="shared" si="31"/>
        <v>Y</v>
      </c>
      <c r="G305" s="159">
        <f>'Input 1 - Schedule 1'!S253</f>
        <v>0</v>
      </c>
      <c r="H305" s="158">
        <f>'Input 2 - Inventory'!L251</f>
        <v>0</v>
      </c>
      <c r="I305" s="158">
        <f>'Input 2 - Inventory'!M251</f>
        <v>0</v>
      </c>
      <c r="J305" s="204">
        <f t="shared" si="32"/>
        <v>0</v>
      </c>
      <c r="K305" s="249">
        <f>'Input 2 - Inventory'!R251</f>
        <v>0</v>
      </c>
      <c r="L305" s="158">
        <f>'Input 2 - Inventory'!AA251</f>
        <v>0</v>
      </c>
      <c r="M305" s="249">
        <f>'Input 2 - Inventory'!AB251</f>
        <v>0</v>
      </c>
      <c r="N305" s="204">
        <f t="shared" si="33"/>
        <v>0</v>
      </c>
      <c r="O305" s="114" t="e">
        <f t="shared" si="34"/>
        <v>#DIV/0!</v>
      </c>
      <c r="P305" s="249">
        <f>'Input 2 - Inventory'!AG251</f>
        <v>0</v>
      </c>
      <c r="Q305" s="249" t="str">
        <f>'Input 1 - Schedule 1'!AX253</f>
        <v/>
      </c>
    </row>
    <row r="306" spans="1:17" x14ac:dyDescent="0.2">
      <c r="A306" s="314" t="str">
        <f t="shared" si="30"/>
        <v>Exclude</v>
      </c>
      <c r="B306" s="158">
        <f>'Input 2 - Inventory'!C252</f>
        <v>0</v>
      </c>
      <c r="C306" s="249">
        <f>'Input 2 - Inventory'!E252</f>
        <v>0</v>
      </c>
      <c r="D306" s="249" t="str">
        <f>IFERROR(VLOOKUP(E306,GCC.Param!$B$3:$E$50,4,FALSE),"")</f>
        <v/>
      </c>
      <c r="E306" s="159">
        <f>'Input 2 - Inventory'!F252</f>
        <v>0</v>
      </c>
      <c r="F306" s="204" t="str">
        <f t="shared" si="31"/>
        <v>Y</v>
      </c>
      <c r="G306" s="159">
        <f>'Input 1 - Schedule 1'!S254</f>
        <v>0</v>
      </c>
      <c r="H306" s="158">
        <f>'Input 2 - Inventory'!L252</f>
        <v>0</v>
      </c>
      <c r="I306" s="158">
        <f>'Input 2 - Inventory'!M252</f>
        <v>0</v>
      </c>
      <c r="J306" s="204">
        <f t="shared" si="32"/>
        <v>0</v>
      </c>
      <c r="K306" s="249">
        <f>'Input 2 - Inventory'!R252</f>
        <v>0</v>
      </c>
      <c r="L306" s="158">
        <f>'Input 2 - Inventory'!AA252</f>
        <v>0</v>
      </c>
      <c r="M306" s="249">
        <f>'Input 2 - Inventory'!AB252</f>
        <v>0</v>
      </c>
      <c r="N306" s="204">
        <f t="shared" si="33"/>
        <v>0</v>
      </c>
      <c r="O306" s="114" t="e">
        <f t="shared" si="34"/>
        <v>#DIV/0!</v>
      </c>
      <c r="P306" s="249">
        <f>'Input 2 - Inventory'!AG252</f>
        <v>0</v>
      </c>
      <c r="Q306" s="249" t="str">
        <f>'Input 1 - Schedule 1'!AX254</f>
        <v/>
      </c>
    </row>
    <row r="307" spans="1:17" x14ac:dyDescent="0.2">
      <c r="A307" s="314" t="str">
        <f t="shared" si="30"/>
        <v>Exclude</v>
      </c>
      <c r="B307" s="158">
        <f>'Input 2 - Inventory'!C253</f>
        <v>0</v>
      </c>
      <c r="C307" s="249">
        <f>'Input 2 - Inventory'!E253</f>
        <v>0</v>
      </c>
      <c r="D307" s="249" t="str">
        <f>IFERROR(VLOOKUP(E307,GCC.Param!$B$3:$E$50,4,FALSE),"")</f>
        <v/>
      </c>
      <c r="E307" s="159">
        <f>'Input 2 - Inventory'!F253</f>
        <v>0</v>
      </c>
      <c r="F307" s="204" t="str">
        <f t="shared" si="31"/>
        <v>Y</v>
      </c>
      <c r="G307" s="159">
        <f>'Input 1 - Schedule 1'!S255</f>
        <v>0</v>
      </c>
      <c r="H307" s="158">
        <f>'Input 2 - Inventory'!L253</f>
        <v>0</v>
      </c>
      <c r="I307" s="158">
        <f>'Input 2 - Inventory'!M253</f>
        <v>0</v>
      </c>
      <c r="J307" s="204">
        <f t="shared" si="32"/>
        <v>0</v>
      </c>
      <c r="K307" s="249">
        <f>'Input 2 - Inventory'!R253</f>
        <v>0</v>
      </c>
      <c r="L307" s="158">
        <f>'Input 2 - Inventory'!AA253</f>
        <v>0</v>
      </c>
      <c r="M307" s="249">
        <f>'Input 2 - Inventory'!AB253</f>
        <v>0</v>
      </c>
      <c r="N307" s="204">
        <f t="shared" si="33"/>
        <v>0</v>
      </c>
      <c r="O307" s="114" t="e">
        <f t="shared" si="34"/>
        <v>#DIV/0!</v>
      </c>
      <c r="P307" s="249">
        <f>'Input 2 - Inventory'!AG253</f>
        <v>0</v>
      </c>
      <c r="Q307" s="249" t="str">
        <f>'Input 1 - Schedule 1'!AX255</f>
        <v/>
      </c>
    </row>
    <row r="308" spans="1:17" x14ac:dyDescent="0.2">
      <c r="A308" s="314" t="str">
        <f t="shared" si="30"/>
        <v>Exclude</v>
      </c>
      <c r="B308" s="158">
        <f>'Input 2 - Inventory'!C254</f>
        <v>0</v>
      </c>
      <c r="C308" s="249">
        <f>'Input 2 - Inventory'!E254</f>
        <v>0</v>
      </c>
      <c r="D308" s="249" t="str">
        <f>IFERROR(VLOOKUP(E308,GCC.Param!$B$3:$E$50,4,FALSE),"")</f>
        <v/>
      </c>
      <c r="E308" s="159">
        <f>'Input 2 - Inventory'!F254</f>
        <v>0</v>
      </c>
      <c r="F308" s="204" t="str">
        <f t="shared" si="31"/>
        <v>Y</v>
      </c>
      <c r="G308" s="159">
        <f>'Input 1 - Schedule 1'!S256</f>
        <v>0</v>
      </c>
      <c r="H308" s="158">
        <f>'Input 2 - Inventory'!L254</f>
        <v>0</v>
      </c>
      <c r="I308" s="158">
        <f>'Input 2 - Inventory'!M254</f>
        <v>0</v>
      </c>
      <c r="J308" s="204">
        <f t="shared" si="32"/>
        <v>0</v>
      </c>
      <c r="K308" s="249">
        <f>'Input 2 - Inventory'!R254</f>
        <v>0</v>
      </c>
      <c r="L308" s="158">
        <f>'Input 2 - Inventory'!AA254</f>
        <v>0</v>
      </c>
      <c r="M308" s="249">
        <f>'Input 2 - Inventory'!AB254</f>
        <v>0</v>
      </c>
      <c r="N308" s="204">
        <f t="shared" si="33"/>
        <v>0</v>
      </c>
      <c r="O308" s="114" t="e">
        <f t="shared" si="34"/>
        <v>#DIV/0!</v>
      </c>
      <c r="P308" s="249">
        <f>'Input 2 - Inventory'!AG254</f>
        <v>0</v>
      </c>
      <c r="Q308" s="249" t="str">
        <f>'Input 1 - Schedule 1'!AX256</f>
        <v/>
      </c>
    </row>
    <row r="309" spans="1:17" x14ac:dyDescent="0.2">
      <c r="A309" s="314" t="str">
        <f t="shared" si="30"/>
        <v>Exclude</v>
      </c>
      <c r="B309" s="158">
        <f>'Input 2 - Inventory'!C255</f>
        <v>0</v>
      </c>
      <c r="C309" s="249">
        <f>'Input 2 - Inventory'!E255</f>
        <v>0</v>
      </c>
      <c r="D309" s="249" t="str">
        <f>IFERROR(VLOOKUP(E309,GCC.Param!$B$3:$E$50,4,FALSE),"")</f>
        <v/>
      </c>
      <c r="E309" s="159">
        <f>'Input 2 - Inventory'!F255</f>
        <v>0</v>
      </c>
      <c r="F309" s="204" t="str">
        <f t="shared" si="31"/>
        <v>Y</v>
      </c>
      <c r="G309" s="159">
        <f>'Input 1 - Schedule 1'!S257</f>
        <v>0</v>
      </c>
      <c r="H309" s="158">
        <f>'Input 2 - Inventory'!L255</f>
        <v>0</v>
      </c>
      <c r="I309" s="158">
        <f>'Input 2 - Inventory'!M255</f>
        <v>0</v>
      </c>
      <c r="J309" s="204">
        <f t="shared" si="32"/>
        <v>0</v>
      </c>
      <c r="K309" s="249">
        <f>'Input 2 - Inventory'!R255</f>
        <v>0</v>
      </c>
      <c r="L309" s="158">
        <f>'Input 2 - Inventory'!AA255</f>
        <v>0</v>
      </c>
      <c r="M309" s="249">
        <f>'Input 2 - Inventory'!AB255</f>
        <v>0</v>
      </c>
      <c r="N309" s="204">
        <f t="shared" si="33"/>
        <v>0</v>
      </c>
      <c r="O309" s="114" t="e">
        <f t="shared" si="34"/>
        <v>#DIV/0!</v>
      </c>
      <c r="P309" s="249">
        <f>'Input 2 - Inventory'!AG255</f>
        <v>0</v>
      </c>
      <c r="Q309" s="249" t="str">
        <f>'Input 1 - Schedule 1'!AX257</f>
        <v/>
      </c>
    </row>
    <row r="310" spans="1:17" x14ac:dyDescent="0.2">
      <c r="A310" s="314" t="str">
        <f t="shared" si="30"/>
        <v>Exclude</v>
      </c>
      <c r="B310" s="158">
        <f>'Input 2 - Inventory'!C256</f>
        <v>0</v>
      </c>
      <c r="C310" s="249">
        <f>'Input 2 - Inventory'!E256</f>
        <v>0</v>
      </c>
      <c r="D310" s="249" t="str">
        <f>IFERROR(VLOOKUP(E310,GCC.Param!$B$3:$E$50,4,FALSE),"")</f>
        <v/>
      </c>
      <c r="E310" s="159">
        <f>'Input 2 - Inventory'!F256</f>
        <v>0</v>
      </c>
      <c r="F310" s="204" t="str">
        <f t="shared" si="31"/>
        <v>Y</v>
      </c>
      <c r="G310" s="159">
        <f>'Input 1 - Schedule 1'!S258</f>
        <v>0</v>
      </c>
      <c r="H310" s="158">
        <f>'Input 2 - Inventory'!L256</f>
        <v>0</v>
      </c>
      <c r="I310" s="158">
        <f>'Input 2 - Inventory'!M256</f>
        <v>0</v>
      </c>
      <c r="J310" s="204">
        <f t="shared" si="32"/>
        <v>0</v>
      </c>
      <c r="K310" s="249">
        <f>'Input 2 - Inventory'!R256</f>
        <v>0</v>
      </c>
      <c r="L310" s="158">
        <f>'Input 2 - Inventory'!AA256</f>
        <v>0</v>
      </c>
      <c r="M310" s="249">
        <f>'Input 2 - Inventory'!AB256</f>
        <v>0</v>
      </c>
      <c r="N310" s="204">
        <f t="shared" si="33"/>
        <v>0</v>
      </c>
      <c r="O310" s="114" t="e">
        <f t="shared" si="34"/>
        <v>#DIV/0!</v>
      </c>
      <c r="P310" s="249">
        <f>'Input 2 - Inventory'!AG256</f>
        <v>0</v>
      </c>
      <c r="Q310" s="249" t="str">
        <f>'Input 1 - Schedule 1'!AX258</f>
        <v/>
      </c>
    </row>
    <row r="311" spans="1:17" x14ac:dyDescent="0.2">
      <c r="A311" s="314" t="str">
        <f t="shared" si="30"/>
        <v>Exclude</v>
      </c>
      <c r="B311" s="158">
        <f>'Input 2 - Inventory'!C257</f>
        <v>0</v>
      </c>
      <c r="C311" s="249">
        <f>'Input 2 - Inventory'!E257</f>
        <v>0</v>
      </c>
      <c r="D311" s="249" t="str">
        <f>IFERROR(VLOOKUP(E311,GCC.Param!$B$3:$E$50,4,FALSE),"")</f>
        <v/>
      </c>
      <c r="E311" s="159">
        <f>'Input 2 - Inventory'!F257</f>
        <v>0</v>
      </c>
      <c r="F311" s="204" t="str">
        <f t="shared" si="31"/>
        <v>Y</v>
      </c>
      <c r="G311" s="159">
        <f>'Input 1 - Schedule 1'!S259</f>
        <v>0</v>
      </c>
      <c r="H311" s="158">
        <f>'Input 2 - Inventory'!L257</f>
        <v>0</v>
      </c>
      <c r="I311" s="158">
        <f>'Input 2 - Inventory'!M257</f>
        <v>0</v>
      </c>
      <c r="J311" s="204">
        <f t="shared" si="32"/>
        <v>0</v>
      </c>
      <c r="K311" s="249">
        <f>'Input 2 - Inventory'!R257</f>
        <v>0</v>
      </c>
      <c r="L311" s="158">
        <f>'Input 2 - Inventory'!AA257</f>
        <v>0</v>
      </c>
      <c r="M311" s="249">
        <f>'Input 2 - Inventory'!AB257</f>
        <v>0</v>
      </c>
      <c r="N311" s="204">
        <f t="shared" si="33"/>
        <v>0</v>
      </c>
      <c r="O311" s="114" t="e">
        <f t="shared" si="34"/>
        <v>#DIV/0!</v>
      </c>
      <c r="P311" s="249">
        <f>'Input 2 - Inventory'!AG257</f>
        <v>0</v>
      </c>
      <c r="Q311" s="249" t="str">
        <f>'Input 1 - Schedule 1'!AX259</f>
        <v/>
      </c>
    </row>
    <row r="312" spans="1:17" x14ac:dyDescent="0.2">
      <c r="A312" s="314" t="str">
        <f t="shared" si="30"/>
        <v>Exclude</v>
      </c>
      <c r="B312" s="158">
        <f>'Input 2 - Inventory'!C258</f>
        <v>0</v>
      </c>
      <c r="C312" s="249">
        <f>'Input 2 - Inventory'!E258</f>
        <v>0</v>
      </c>
      <c r="D312" s="249" t="str">
        <f>IFERROR(VLOOKUP(E312,GCC.Param!$B$3:$E$50,4,FALSE),"")</f>
        <v/>
      </c>
      <c r="E312" s="159">
        <f>'Input 2 - Inventory'!F258</f>
        <v>0</v>
      </c>
      <c r="F312" s="204" t="str">
        <f t="shared" si="31"/>
        <v>Y</v>
      </c>
      <c r="G312" s="159">
        <f>'Input 1 - Schedule 1'!S260</f>
        <v>0</v>
      </c>
      <c r="H312" s="158">
        <f>'Input 2 - Inventory'!L258</f>
        <v>0</v>
      </c>
      <c r="I312" s="158">
        <f>'Input 2 - Inventory'!M258</f>
        <v>0</v>
      </c>
      <c r="J312" s="204">
        <f t="shared" si="32"/>
        <v>0</v>
      </c>
      <c r="K312" s="249">
        <f>'Input 2 - Inventory'!R258</f>
        <v>0</v>
      </c>
      <c r="L312" s="158">
        <f>'Input 2 - Inventory'!AA258</f>
        <v>0</v>
      </c>
      <c r="M312" s="249">
        <f>'Input 2 - Inventory'!AB258</f>
        <v>0</v>
      </c>
      <c r="N312" s="204">
        <f t="shared" si="33"/>
        <v>0</v>
      </c>
      <c r="O312" s="114" t="e">
        <f t="shared" si="34"/>
        <v>#DIV/0!</v>
      </c>
      <c r="P312" s="249">
        <f>'Input 2 - Inventory'!AG258</f>
        <v>0</v>
      </c>
      <c r="Q312" s="249" t="str">
        <f>'Input 1 - Schedule 1'!AX260</f>
        <v/>
      </c>
    </row>
    <row r="313" spans="1:17" x14ac:dyDescent="0.2">
      <c r="A313" s="314" t="str">
        <f t="shared" si="30"/>
        <v>Exclude</v>
      </c>
      <c r="B313" s="158">
        <f>'Input 2 - Inventory'!C259</f>
        <v>0</v>
      </c>
      <c r="C313" s="249">
        <f>'Input 2 - Inventory'!E259</f>
        <v>0</v>
      </c>
      <c r="D313" s="249" t="str">
        <f>IFERROR(VLOOKUP(E313,GCC.Param!$B$3:$E$50,4,FALSE),"")</f>
        <v/>
      </c>
      <c r="E313" s="159">
        <f>'Input 2 - Inventory'!F259</f>
        <v>0</v>
      </c>
      <c r="F313" s="204" t="str">
        <f t="shared" si="31"/>
        <v>Y</v>
      </c>
      <c r="G313" s="159">
        <f>'Input 1 - Schedule 1'!S261</f>
        <v>0</v>
      </c>
      <c r="H313" s="158">
        <f>'Input 2 - Inventory'!L259</f>
        <v>0</v>
      </c>
      <c r="I313" s="158">
        <f>'Input 2 - Inventory'!M259</f>
        <v>0</v>
      </c>
      <c r="J313" s="204">
        <f t="shared" si="32"/>
        <v>0</v>
      </c>
      <c r="K313" s="249">
        <f>'Input 2 - Inventory'!R259</f>
        <v>0</v>
      </c>
      <c r="L313" s="158">
        <f>'Input 2 - Inventory'!AA259</f>
        <v>0</v>
      </c>
      <c r="M313" s="249">
        <f>'Input 2 - Inventory'!AB259</f>
        <v>0</v>
      </c>
      <c r="N313" s="204">
        <f t="shared" si="33"/>
        <v>0</v>
      </c>
      <c r="O313" s="114" t="e">
        <f t="shared" si="34"/>
        <v>#DIV/0!</v>
      </c>
      <c r="P313" s="249">
        <f>'Input 2 - Inventory'!AG259</f>
        <v>0</v>
      </c>
      <c r="Q313" s="249" t="str">
        <f>'Input 1 - Schedule 1'!AX261</f>
        <v/>
      </c>
    </row>
    <row r="314" spans="1:17" x14ac:dyDescent="0.2">
      <c r="A314" s="314" t="str">
        <f t="shared" si="30"/>
        <v>Exclude</v>
      </c>
      <c r="B314" s="158">
        <f>'Input 2 - Inventory'!C260</f>
        <v>0</v>
      </c>
      <c r="C314" s="249">
        <f>'Input 2 - Inventory'!E260</f>
        <v>0</v>
      </c>
      <c r="D314" s="249" t="str">
        <f>IFERROR(VLOOKUP(E314,GCC.Param!$B$3:$E$50,4,FALSE),"")</f>
        <v/>
      </c>
      <c r="E314" s="159">
        <f>'Input 2 - Inventory'!F260</f>
        <v>0</v>
      </c>
      <c r="F314" s="204" t="str">
        <f t="shared" si="31"/>
        <v>Y</v>
      </c>
      <c r="G314" s="159">
        <f>'Input 1 - Schedule 1'!S262</f>
        <v>0</v>
      </c>
      <c r="H314" s="158">
        <f>'Input 2 - Inventory'!L260</f>
        <v>0</v>
      </c>
      <c r="I314" s="158">
        <f>'Input 2 - Inventory'!M260</f>
        <v>0</v>
      </c>
      <c r="J314" s="204">
        <f t="shared" si="32"/>
        <v>0</v>
      </c>
      <c r="K314" s="249">
        <f>'Input 2 - Inventory'!R260</f>
        <v>0</v>
      </c>
      <c r="L314" s="158">
        <f>'Input 2 - Inventory'!AA260</f>
        <v>0</v>
      </c>
      <c r="M314" s="249">
        <f>'Input 2 - Inventory'!AB260</f>
        <v>0</v>
      </c>
      <c r="N314" s="204">
        <f t="shared" si="33"/>
        <v>0</v>
      </c>
      <c r="O314" s="114" t="e">
        <f t="shared" si="34"/>
        <v>#DIV/0!</v>
      </c>
      <c r="P314" s="249">
        <f>'Input 2 - Inventory'!AG260</f>
        <v>0</v>
      </c>
      <c r="Q314" s="249" t="str">
        <f>'Input 1 - Schedule 1'!AX262</f>
        <v/>
      </c>
    </row>
    <row r="315" spans="1:17" x14ac:dyDescent="0.2">
      <c r="A315" s="314" t="str">
        <f t="shared" si="30"/>
        <v>Exclude</v>
      </c>
      <c r="B315" s="158">
        <f>'Input 2 - Inventory'!C261</f>
        <v>0</v>
      </c>
      <c r="C315" s="249">
        <f>'Input 2 - Inventory'!E261</f>
        <v>0</v>
      </c>
      <c r="D315" s="249" t="str">
        <f>IFERROR(VLOOKUP(E315,GCC.Param!$B$3:$E$50,4,FALSE),"")</f>
        <v/>
      </c>
      <c r="E315" s="159">
        <f>'Input 2 - Inventory'!F261</f>
        <v>0</v>
      </c>
      <c r="F315" s="204" t="str">
        <f t="shared" si="31"/>
        <v>Y</v>
      </c>
      <c r="G315" s="159">
        <f>'Input 1 - Schedule 1'!S263</f>
        <v>0</v>
      </c>
      <c r="H315" s="158">
        <f>'Input 2 - Inventory'!L261</f>
        <v>0</v>
      </c>
      <c r="I315" s="158">
        <f>'Input 2 - Inventory'!M261</f>
        <v>0</v>
      </c>
      <c r="J315" s="204">
        <f t="shared" si="32"/>
        <v>0</v>
      </c>
      <c r="K315" s="249">
        <f>'Input 2 - Inventory'!R261</f>
        <v>0</v>
      </c>
      <c r="L315" s="158">
        <f>'Input 2 - Inventory'!AA261</f>
        <v>0</v>
      </c>
      <c r="M315" s="249">
        <f>'Input 2 - Inventory'!AB261</f>
        <v>0</v>
      </c>
      <c r="N315" s="204">
        <f t="shared" si="33"/>
        <v>0</v>
      </c>
      <c r="O315" s="114" t="e">
        <f t="shared" si="34"/>
        <v>#DIV/0!</v>
      </c>
      <c r="P315" s="249">
        <f>'Input 2 - Inventory'!AG261</f>
        <v>0</v>
      </c>
      <c r="Q315" s="249" t="str">
        <f>'Input 1 - Schedule 1'!AX263</f>
        <v/>
      </c>
    </row>
    <row r="316" spans="1:17" x14ac:dyDescent="0.2">
      <c r="A316" s="314" t="str">
        <f t="shared" si="30"/>
        <v>Exclude</v>
      </c>
      <c r="B316" s="158">
        <f>'Input 2 - Inventory'!C262</f>
        <v>0</v>
      </c>
      <c r="C316" s="249">
        <f>'Input 2 - Inventory'!E262</f>
        <v>0</v>
      </c>
      <c r="D316" s="249" t="str">
        <f>IFERROR(VLOOKUP(E316,GCC.Param!$B$3:$E$50,4,FALSE),"")</f>
        <v/>
      </c>
      <c r="E316" s="159">
        <f>'Input 2 - Inventory'!F262</f>
        <v>0</v>
      </c>
      <c r="F316" s="204" t="str">
        <f t="shared" si="31"/>
        <v>Y</v>
      </c>
      <c r="G316" s="159">
        <f>'Input 1 - Schedule 1'!S264</f>
        <v>0</v>
      </c>
      <c r="H316" s="158">
        <f>'Input 2 - Inventory'!L262</f>
        <v>0</v>
      </c>
      <c r="I316" s="158">
        <f>'Input 2 - Inventory'!M262</f>
        <v>0</v>
      </c>
      <c r="J316" s="204">
        <f t="shared" si="32"/>
        <v>0</v>
      </c>
      <c r="K316" s="249">
        <f>'Input 2 - Inventory'!R262</f>
        <v>0</v>
      </c>
      <c r="L316" s="158">
        <f>'Input 2 - Inventory'!AA262</f>
        <v>0</v>
      </c>
      <c r="M316" s="249">
        <f>'Input 2 - Inventory'!AB262</f>
        <v>0</v>
      </c>
      <c r="N316" s="204">
        <f t="shared" si="33"/>
        <v>0</v>
      </c>
      <c r="O316" s="114" t="e">
        <f t="shared" si="34"/>
        <v>#DIV/0!</v>
      </c>
      <c r="P316" s="249">
        <f>'Input 2 - Inventory'!AG262</f>
        <v>0</v>
      </c>
      <c r="Q316" s="249" t="str">
        <f>'Input 1 - Schedule 1'!AX264</f>
        <v/>
      </c>
    </row>
    <row r="317" spans="1:17" x14ac:dyDescent="0.2">
      <c r="A317" s="314" t="str">
        <f t="shared" si="30"/>
        <v>Exclude</v>
      </c>
      <c r="B317" s="158">
        <f>'Input 2 - Inventory'!C263</f>
        <v>0</v>
      </c>
      <c r="C317" s="249">
        <f>'Input 2 - Inventory'!E263</f>
        <v>0</v>
      </c>
      <c r="D317" s="249" t="str">
        <f>IFERROR(VLOOKUP(E317,GCC.Param!$B$3:$E$50,4,FALSE),"")</f>
        <v/>
      </c>
      <c r="E317" s="159">
        <f>'Input 2 - Inventory'!F263</f>
        <v>0</v>
      </c>
      <c r="F317" s="204" t="str">
        <f t="shared" si="31"/>
        <v>Y</v>
      </c>
      <c r="G317" s="159">
        <f>'Input 1 - Schedule 1'!S265</f>
        <v>0</v>
      </c>
      <c r="H317" s="158">
        <f>'Input 2 - Inventory'!L263</f>
        <v>0</v>
      </c>
      <c r="I317" s="158">
        <f>'Input 2 - Inventory'!M263</f>
        <v>0</v>
      </c>
      <c r="J317" s="204">
        <f t="shared" si="32"/>
        <v>0</v>
      </c>
      <c r="K317" s="249">
        <f>'Input 2 - Inventory'!R263</f>
        <v>0</v>
      </c>
      <c r="L317" s="158">
        <f>'Input 2 - Inventory'!AA263</f>
        <v>0</v>
      </c>
      <c r="M317" s="249">
        <f>'Input 2 - Inventory'!AB263</f>
        <v>0</v>
      </c>
      <c r="N317" s="204">
        <f t="shared" si="33"/>
        <v>0</v>
      </c>
      <c r="O317" s="114" t="e">
        <f t="shared" si="34"/>
        <v>#DIV/0!</v>
      </c>
      <c r="P317" s="249">
        <f>'Input 2 - Inventory'!AG263</f>
        <v>0</v>
      </c>
      <c r="Q317" s="249" t="str">
        <f>'Input 1 - Schedule 1'!AX265</f>
        <v/>
      </c>
    </row>
    <row r="318" spans="1:17" x14ac:dyDescent="0.2">
      <c r="A318" s="314" t="str">
        <f t="shared" si="30"/>
        <v>Exclude</v>
      </c>
      <c r="B318" s="158">
        <f>'Input 2 - Inventory'!C264</f>
        <v>0</v>
      </c>
      <c r="C318" s="249">
        <f>'Input 2 - Inventory'!E264</f>
        <v>0</v>
      </c>
      <c r="D318" s="249" t="str">
        <f>IFERROR(VLOOKUP(E318,GCC.Param!$B$3:$E$50,4,FALSE),"")</f>
        <v/>
      </c>
      <c r="E318" s="159">
        <f>'Input 2 - Inventory'!F264</f>
        <v>0</v>
      </c>
      <c r="F318" s="204" t="str">
        <f t="shared" si="31"/>
        <v>Y</v>
      </c>
      <c r="G318" s="159">
        <f>'Input 1 - Schedule 1'!S266</f>
        <v>0</v>
      </c>
      <c r="H318" s="158">
        <f>'Input 2 - Inventory'!L264</f>
        <v>0</v>
      </c>
      <c r="I318" s="158">
        <f>'Input 2 - Inventory'!M264</f>
        <v>0</v>
      </c>
      <c r="J318" s="204">
        <f t="shared" si="32"/>
        <v>0</v>
      </c>
      <c r="K318" s="249">
        <f>'Input 2 - Inventory'!R264</f>
        <v>0</v>
      </c>
      <c r="L318" s="158">
        <f>'Input 2 - Inventory'!AA264</f>
        <v>0</v>
      </c>
      <c r="M318" s="249">
        <f>'Input 2 - Inventory'!AB264</f>
        <v>0</v>
      </c>
      <c r="N318" s="204">
        <f t="shared" si="33"/>
        <v>0</v>
      </c>
      <c r="O318" s="114" t="e">
        <f t="shared" si="34"/>
        <v>#DIV/0!</v>
      </c>
      <c r="P318" s="249">
        <f>'Input 2 - Inventory'!AG264</f>
        <v>0</v>
      </c>
      <c r="Q318" s="249" t="str">
        <f>'Input 1 - Schedule 1'!AX266</f>
        <v/>
      </c>
    </row>
    <row r="319" spans="1:17" x14ac:dyDescent="0.2">
      <c r="A319" s="314" t="str">
        <f t="shared" si="30"/>
        <v>Exclude</v>
      </c>
      <c r="B319" s="158">
        <f>'Input 2 - Inventory'!C265</f>
        <v>0</v>
      </c>
      <c r="C319" s="249">
        <f>'Input 2 - Inventory'!E265</f>
        <v>0</v>
      </c>
      <c r="D319" s="249" t="str">
        <f>IFERROR(VLOOKUP(E319,GCC.Param!$B$3:$E$50,4,FALSE),"")</f>
        <v/>
      </c>
      <c r="E319" s="159">
        <f>'Input 2 - Inventory'!F265</f>
        <v>0</v>
      </c>
      <c r="F319" s="204" t="str">
        <f t="shared" si="31"/>
        <v>Y</v>
      </c>
      <c r="G319" s="159">
        <f>'Input 1 - Schedule 1'!S267</f>
        <v>0</v>
      </c>
      <c r="H319" s="158">
        <f>'Input 2 - Inventory'!L265</f>
        <v>0</v>
      </c>
      <c r="I319" s="158">
        <f>'Input 2 - Inventory'!M265</f>
        <v>0</v>
      </c>
      <c r="J319" s="204">
        <f t="shared" si="32"/>
        <v>0</v>
      </c>
      <c r="K319" s="249">
        <f>'Input 2 - Inventory'!R265</f>
        <v>0</v>
      </c>
      <c r="L319" s="158">
        <f>'Input 2 - Inventory'!AA265</f>
        <v>0</v>
      </c>
      <c r="M319" s="249">
        <f>'Input 2 - Inventory'!AB265</f>
        <v>0</v>
      </c>
      <c r="N319" s="204">
        <f t="shared" si="33"/>
        <v>0</v>
      </c>
      <c r="O319" s="114" t="e">
        <f t="shared" si="34"/>
        <v>#DIV/0!</v>
      </c>
      <c r="P319" s="249">
        <f>'Input 2 - Inventory'!AG265</f>
        <v>0</v>
      </c>
      <c r="Q319" s="249" t="str">
        <f>'Input 1 - Schedule 1'!AX267</f>
        <v/>
      </c>
    </row>
    <row r="320" spans="1:17" x14ac:dyDescent="0.2">
      <c r="A320" s="314" t="str">
        <f t="shared" si="30"/>
        <v>Exclude</v>
      </c>
      <c r="B320" s="158">
        <f>'Input 2 - Inventory'!C266</f>
        <v>0</v>
      </c>
      <c r="C320" s="249">
        <f>'Input 2 - Inventory'!E266</f>
        <v>0</v>
      </c>
      <c r="D320" s="249" t="str">
        <f>IFERROR(VLOOKUP(E320,GCC.Param!$B$3:$E$50,4,FALSE),"")</f>
        <v/>
      </c>
      <c r="E320" s="159">
        <f>'Input 2 - Inventory'!F266</f>
        <v>0</v>
      </c>
      <c r="F320" s="204" t="str">
        <f t="shared" si="31"/>
        <v>Y</v>
      </c>
      <c r="G320" s="159">
        <f>'Input 1 - Schedule 1'!S268</f>
        <v>0</v>
      </c>
      <c r="H320" s="158">
        <f>'Input 2 - Inventory'!L266</f>
        <v>0</v>
      </c>
      <c r="I320" s="158">
        <f>'Input 2 - Inventory'!M266</f>
        <v>0</v>
      </c>
      <c r="J320" s="204">
        <f t="shared" si="32"/>
        <v>0</v>
      </c>
      <c r="K320" s="249">
        <f>'Input 2 - Inventory'!R266</f>
        <v>0</v>
      </c>
      <c r="L320" s="158">
        <f>'Input 2 - Inventory'!AA266</f>
        <v>0</v>
      </c>
      <c r="M320" s="249">
        <f>'Input 2 - Inventory'!AB266</f>
        <v>0</v>
      </c>
      <c r="N320" s="204">
        <f t="shared" si="33"/>
        <v>0</v>
      </c>
      <c r="O320" s="114" t="e">
        <f t="shared" si="34"/>
        <v>#DIV/0!</v>
      </c>
      <c r="P320" s="249">
        <f>'Input 2 - Inventory'!AG266</f>
        <v>0</v>
      </c>
      <c r="Q320" s="249" t="str">
        <f>'Input 1 - Schedule 1'!AX268</f>
        <v/>
      </c>
    </row>
    <row r="321" spans="1:17" x14ac:dyDescent="0.2">
      <c r="A321" s="314" t="str">
        <f t="shared" si="30"/>
        <v>Exclude</v>
      </c>
      <c r="B321" s="158">
        <f>'Input 2 - Inventory'!C267</f>
        <v>0</v>
      </c>
      <c r="C321" s="249">
        <f>'Input 2 - Inventory'!E267</f>
        <v>0</v>
      </c>
      <c r="D321" s="249" t="str">
        <f>IFERROR(VLOOKUP(E321,GCC.Param!$B$3:$E$50,4,FALSE),"")</f>
        <v/>
      </c>
      <c r="E321" s="159">
        <f>'Input 2 - Inventory'!F267</f>
        <v>0</v>
      </c>
      <c r="F321" s="204" t="str">
        <f t="shared" si="31"/>
        <v>Y</v>
      </c>
      <c r="G321" s="159">
        <f>'Input 1 - Schedule 1'!S269</f>
        <v>0</v>
      </c>
      <c r="H321" s="158">
        <f>'Input 2 - Inventory'!L267</f>
        <v>0</v>
      </c>
      <c r="I321" s="158">
        <f>'Input 2 - Inventory'!M267</f>
        <v>0</v>
      </c>
      <c r="J321" s="204">
        <f t="shared" si="32"/>
        <v>0</v>
      </c>
      <c r="K321" s="249">
        <f>'Input 2 - Inventory'!R267</f>
        <v>0</v>
      </c>
      <c r="L321" s="158">
        <f>'Input 2 - Inventory'!AA267</f>
        <v>0</v>
      </c>
      <c r="M321" s="249">
        <f>'Input 2 - Inventory'!AB267</f>
        <v>0</v>
      </c>
      <c r="N321" s="204">
        <f t="shared" si="33"/>
        <v>0</v>
      </c>
      <c r="O321" s="114" t="e">
        <f t="shared" si="34"/>
        <v>#DIV/0!</v>
      </c>
      <c r="P321" s="249">
        <f>'Input 2 - Inventory'!AG267</f>
        <v>0</v>
      </c>
      <c r="Q321" s="249" t="str">
        <f>'Input 1 - Schedule 1'!AX269</f>
        <v/>
      </c>
    </row>
    <row r="322" spans="1:17" x14ac:dyDescent="0.2">
      <c r="A322" s="314" t="str">
        <f t="shared" ref="A322:A385" si="35">IF(OR(ISERROR(D322),B322="",B322=0),"Exclude","Include")</f>
        <v>Exclude</v>
      </c>
      <c r="B322" s="158">
        <f>'Input 2 - Inventory'!C268</f>
        <v>0</v>
      </c>
      <c r="C322" s="249">
        <f>'Input 2 - Inventory'!E268</f>
        <v>0</v>
      </c>
      <c r="D322" s="249" t="str">
        <f>IFERROR(VLOOKUP(E322,GCC.Param!$B$3:$E$50,4,FALSE),"")</f>
        <v/>
      </c>
      <c r="E322" s="159">
        <f>'Input 2 - Inventory'!F268</f>
        <v>0</v>
      </c>
      <c r="F322" s="204" t="str">
        <f t="shared" ref="F322:F385" si="36">IF(AND(LEFT(D322,3)="RBC",LEFT(Q322,3)="RBC"),"N",IF(OR(E322=Q322,Q322="N/A"),"N","Y"))</f>
        <v>Y</v>
      </c>
      <c r="G322" s="159">
        <f>'Input 1 - Schedule 1'!S270</f>
        <v>0</v>
      </c>
      <c r="H322" s="158">
        <f>'Input 2 - Inventory'!L268</f>
        <v>0</v>
      </c>
      <c r="I322" s="158">
        <f>'Input 2 - Inventory'!M268</f>
        <v>0</v>
      </c>
      <c r="J322" s="204">
        <f t="shared" ref="J322:J385" si="37">IF($E322="Non-Insurer Holding Company", H322-I322,H322)</f>
        <v>0</v>
      </c>
      <c r="K322" s="249">
        <f>'Input 2 - Inventory'!R268</f>
        <v>0</v>
      </c>
      <c r="L322" s="158">
        <f>'Input 2 - Inventory'!AA268</f>
        <v>0</v>
      </c>
      <c r="M322" s="249">
        <f>'Input 2 - Inventory'!AB268</f>
        <v>0</v>
      </c>
      <c r="N322" s="204">
        <f t="shared" ref="N322:N385" si="38">IF(LEFT(E322,3)="RBC",1/0,IF($E322="Non-Insurer Holding Company",L322-M322,L322))</f>
        <v>0</v>
      </c>
      <c r="O322" s="114" t="e">
        <f t="shared" ref="O322:O385" si="39">IF(LEFT(E322,3)="RBC",1/3*L322,1/0)</f>
        <v>#DIV/0!</v>
      </c>
      <c r="P322" s="249">
        <f>'Input 2 - Inventory'!AG268</f>
        <v>0</v>
      </c>
      <c r="Q322" s="249" t="str">
        <f>'Input 1 - Schedule 1'!AX270</f>
        <v/>
      </c>
    </row>
    <row r="323" spans="1:17" x14ac:dyDescent="0.2">
      <c r="A323" s="314" t="str">
        <f t="shared" si="35"/>
        <v>Exclude</v>
      </c>
      <c r="B323" s="158">
        <f>'Input 2 - Inventory'!C269</f>
        <v>0</v>
      </c>
      <c r="C323" s="249">
        <f>'Input 2 - Inventory'!E269</f>
        <v>0</v>
      </c>
      <c r="D323" s="249" t="str">
        <f>IFERROR(VLOOKUP(E323,GCC.Param!$B$3:$E$50,4,FALSE),"")</f>
        <v/>
      </c>
      <c r="E323" s="159">
        <f>'Input 2 - Inventory'!F269</f>
        <v>0</v>
      </c>
      <c r="F323" s="204" t="str">
        <f t="shared" si="36"/>
        <v>Y</v>
      </c>
      <c r="G323" s="159">
        <f>'Input 1 - Schedule 1'!S271</f>
        <v>0</v>
      </c>
      <c r="H323" s="158">
        <f>'Input 2 - Inventory'!L269</f>
        <v>0</v>
      </c>
      <c r="I323" s="158">
        <f>'Input 2 - Inventory'!M269</f>
        <v>0</v>
      </c>
      <c r="J323" s="204">
        <f t="shared" si="37"/>
        <v>0</v>
      </c>
      <c r="K323" s="249">
        <f>'Input 2 - Inventory'!R269</f>
        <v>0</v>
      </c>
      <c r="L323" s="158">
        <f>'Input 2 - Inventory'!AA269</f>
        <v>0</v>
      </c>
      <c r="M323" s="249">
        <f>'Input 2 - Inventory'!AB269</f>
        <v>0</v>
      </c>
      <c r="N323" s="204">
        <f t="shared" si="38"/>
        <v>0</v>
      </c>
      <c r="O323" s="114" t="e">
        <f t="shared" si="39"/>
        <v>#DIV/0!</v>
      </c>
      <c r="P323" s="249">
        <f>'Input 2 - Inventory'!AG269</f>
        <v>0</v>
      </c>
      <c r="Q323" s="249" t="str">
        <f>'Input 1 - Schedule 1'!AX271</f>
        <v/>
      </c>
    </row>
    <row r="324" spans="1:17" x14ac:dyDescent="0.2">
      <c r="A324" s="314" t="str">
        <f t="shared" si="35"/>
        <v>Exclude</v>
      </c>
      <c r="B324" s="158">
        <f>'Input 2 - Inventory'!C270</f>
        <v>0</v>
      </c>
      <c r="C324" s="249">
        <f>'Input 2 - Inventory'!E270</f>
        <v>0</v>
      </c>
      <c r="D324" s="249" t="str">
        <f>IFERROR(VLOOKUP(E324,GCC.Param!$B$3:$E$50,4,FALSE),"")</f>
        <v/>
      </c>
      <c r="E324" s="159">
        <f>'Input 2 - Inventory'!F270</f>
        <v>0</v>
      </c>
      <c r="F324" s="204" t="str">
        <f t="shared" si="36"/>
        <v>Y</v>
      </c>
      <c r="G324" s="159">
        <f>'Input 1 - Schedule 1'!S272</f>
        <v>0</v>
      </c>
      <c r="H324" s="158">
        <f>'Input 2 - Inventory'!L270</f>
        <v>0</v>
      </c>
      <c r="I324" s="158">
        <f>'Input 2 - Inventory'!M270</f>
        <v>0</v>
      </c>
      <c r="J324" s="204">
        <f t="shared" si="37"/>
        <v>0</v>
      </c>
      <c r="K324" s="249">
        <f>'Input 2 - Inventory'!R270</f>
        <v>0</v>
      </c>
      <c r="L324" s="158">
        <f>'Input 2 - Inventory'!AA270</f>
        <v>0</v>
      </c>
      <c r="M324" s="249">
        <f>'Input 2 - Inventory'!AB270</f>
        <v>0</v>
      </c>
      <c r="N324" s="204">
        <f t="shared" si="38"/>
        <v>0</v>
      </c>
      <c r="O324" s="114" t="e">
        <f t="shared" si="39"/>
        <v>#DIV/0!</v>
      </c>
      <c r="P324" s="249">
        <f>'Input 2 - Inventory'!AG270</f>
        <v>0</v>
      </c>
      <c r="Q324" s="249" t="str">
        <f>'Input 1 - Schedule 1'!AX272</f>
        <v/>
      </c>
    </row>
    <row r="325" spans="1:17" x14ac:dyDescent="0.2">
      <c r="A325" s="314" t="str">
        <f t="shared" si="35"/>
        <v>Exclude</v>
      </c>
      <c r="B325" s="158">
        <f>'Input 2 - Inventory'!C271</f>
        <v>0</v>
      </c>
      <c r="C325" s="249">
        <f>'Input 2 - Inventory'!E271</f>
        <v>0</v>
      </c>
      <c r="D325" s="249" t="str">
        <f>IFERROR(VLOOKUP(E325,GCC.Param!$B$3:$E$50,4,FALSE),"")</f>
        <v/>
      </c>
      <c r="E325" s="159">
        <f>'Input 2 - Inventory'!F271</f>
        <v>0</v>
      </c>
      <c r="F325" s="204" t="str">
        <f t="shared" si="36"/>
        <v>Y</v>
      </c>
      <c r="G325" s="159">
        <f>'Input 1 - Schedule 1'!S273</f>
        <v>0</v>
      </c>
      <c r="H325" s="158">
        <f>'Input 2 - Inventory'!L271</f>
        <v>0</v>
      </c>
      <c r="I325" s="158">
        <f>'Input 2 - Inventory'!M271</f>
        <v>0</v>
      </c>
      <c r="J325" s="204">
        <f t="shared" si="37"/>
        <v>0</v>
      </c>
      <c r="K325" s="249">
        <f>'Input 2 - Inventory'!R271</f>
        <v>0</v>
      </c>
      <c r="L325" s="158">
        <f>'Input 2 - Inventory'!AA271</f>
        <v>0</v>
      </c>
      <c r="M325" s="249">
        <f>'Input 2 - Inventory'!AB271</f>
        <v>0</v>
      </c>
      <c r="N325" s="204">
        <f t="shared" si="38"/>
        <v>0</v>
      </c>
      <c r="O325" s="114" t="e">
        <f t="shared" si="39"/>
        <v>#DIV/0!</v>
      </c>
      <c r="P325" s="249">
        <f>'Input 2 - Inventory'!AG271</f>
        <v>0</v>
      </c>
      <c r="Q325" s="249" t="str">
        <f>'Input 1 - Schedule 1'!AX273</f>
        <v/>
      </c>
    </row>
    <row r="326" spans="1:17" x14ac:dyDescent="0.2">
      <c r="A326" s="314" t="str">
        <f t="shared" si="35"/>
        <v>Exclude</v>
      </c>
      <c r="B326" s="158">
        <f>'Input 2 - Inventory'!C272</f>
        <v>0</v>
      </c>
      <c r="C326" s="249">
        <f>'Input 2 - Inventory'!E272</f>
        <v>0</v>
      </c>
      <c r="D326" s="249" t="str">
        <f>IFERROR(VLOOKUP(E326,GCC.Param!$B$3:$E$50,4,FALSE),"")</f>
        <v/>
      </c>
      <c r="E326" s="159">
        <f>'Input 2 - Inventory'!F272</f>
        <v>0</v>
      </c>
      <c r="F326" s="204" t="str">
        <f t="shared" si="36"/>
        <v>Y</v>
      </c>
      <c r="G326" s="159">
        <f>'Input 1 - Schedule 1'!S274</f>
        <v>0</v>
      </c>
      <c r="H326" s="158">
        <f>'Input 2 - Inventory'!L272</f>
        <v>0</v>
      </c>
      <c r="I326" s="158">
        <f>'Input 2 - Inventory'!M272</f>
        <v>0</v>
      </c>
      <c r="J326" s="204">
        <f t="shared" si="37"/>
        <v>0</v>
      </c>
      <c r="K326" s="249">
        <f>'Input 2 - Inventory'!R272</f>
        <v>0</v>
      </c>
      <c r="L326" s="158">
        <f>'Input 2 - Inventory'!AA272</f>
        <v>0</v>
      </c>
      <c r="M326" s="249">
        <f>'Input 2 - Inventory'!AB272</f>
        <v>0</v>
      </c>
      <c r="N326" s="204">
        <f t="shared" si="38"/>
        <v>0</v>
      </c>
      <c r="O326" s="114" t="e">
        <f t="shared" si="39"/>
        <v>#DIV/0!</v>
      </c>
      <c r="P326" s="249">
        <f>'Input 2 - Inventory'!AG272</f>
        <v>0</v>
      </c>
      <c r="Q326" s="249" t="str">
        <f>'Input 1 - Schedule 1'!AX274</f>
        <v/>
      </c>
    </row>
    <row r="327" spans="1:17" x14ac:dyDescent="0.2">
      <c r="A327" s="314" t="str">
        <f t="shared" si="35"/>
        <v>Exclude</v>
      </c>
      <c r="B327" s="158">
        <f>'Input 2 - Inventory'!C273</f>
        <v>0</v>
      </c>
      <c r="C327" s="249">
        <f>'Input 2 - Inventory'!E273</f>
        <v>0</v>
      </c>
      <c r="D327" s="249" t="str">
        <f>IFERROR(VLOOKUP(E327,GCC.Param!$B$3:$E$50,4,FALSE),"")</f>
        <v/>
      </c>
      <c r="E327" s="159">
        <f>'Input 2 - Inventory'!F273</f>
        <v>0</v>
      </c>
      <c r="F327" s="204" t="str">
        <f t="shared" si="36"/>
        <v>Y</v>
      </c>
      <c r="G327" s="159">
        <f>'Input 1 - Schedule 1'!S275</f>
        <v>0</v>
      </c>
      <c r="H327" s="158">
        <f>'Input 2 - Inventory'!L273</f>
        <v>0</v>
      </c>
      <c r="I327" s="158">
        <f>'Input 2 - Inventory'!M273</f>
        <v>0</v>
      </c>
      <c r="J327" s="204">
        <f t="shared" si="37"/>
        <v>0</v>
      </c>
      <c r="K327" s="249">
        <f>'Input 2 - Inventory'!R273</f>
        <v>0</v>
      </c>
      <c r="L327" s="158">
        <f>'Input 2 - Inventory'!AA273</f>
        <v>0</v>
      </c>
      <c r="M327" s="249">
        <f>'Input 2 - Inventory'!AB273</f>
        <v>0</v>
      </c>
      <c r="N327" s="204">
        <f t="shared" si="38"/>
        <v>0</v>
      </c>
      <c r="O327" s="114" t="e">
        <f t="shared" si="39"/>
        <v>#DIV/0!</v>
      </c>
      <c r="P327" s="249">
        <f>'Input 2 - Inventory'!AG273</f>
        <v>0</v>
      </c>
      <c r="Q327" s="249" t="str">
        <f>'Input 1 - Schedule 1'!AX275</f>
        <v/>
      </c>
    </row>
    <row r="328" spans="1:17" x14ac:dyDescent="0.2">
      <c r="A328" s="314" t="str">
        <f t="shared" si="35"/>
        <v>Exclude</v>
      </c>
      <c r="B328" s="158">
        <f>'Input 2 - Inventory'!C274</f>
        <v>0</v>
      </c>
      <c r="C328" s="249">
        <f>'Input 2 - Inventory'!E274</f>
        <v>0</v>
      </c>
      <c r="D328" s="249" t="str">
        <f>IFERROR(VLOOKUP(E328,GCC.Param!$B$3:$E$50,4,FALSE),"")</f>
        <v/>
      </c>
      <c r="E328" s="159">
        <f>'Input 2 - Inventory'!F274</f>
        <v>0</v>
      </c>
      <c r="F328" s="204" t="str">
        <f t="shared" si="36"/>
        <v>Y</v>
      </c>
      <c r="G328" s="159">
        <f>'Input 1 - Schedule 1'!S276</f>
        <v>0</v>
      </c>
      <c r="H328" s="158">
        <f>'Input 2 - Inventory'!L274</f>
        <v>0</v>
      </c>
      <c r="I328" s="158">
        <f>'Input 2 - Inventory'!M274</f>
        <v>0</v>
      </c>
      <c r="J328" s="204">
        <f t="shared" si="37"/>
        <v>0</v>
      </c>
      <c r="K328" s="249">
        <f>'Input 2 - Inventory'!R274</f>
        <v>0</v>
      </c>
      <c r="L328" s="158">
        <f>'Input 2 - Inventory'!AA274</f>
        <v>0</v>
      </c>
      <c r="M328" s="249">
        <f>'Input 2 - Inventory'!AB274</f>
        <v>0</v>
      </c>
      <c r="N328" s="204">
        <f t="shared" si="38"/>
        <v>0</v>
      </c>
      <c r="O328" s="114" t="e">
        <f t="shared" si="39"/>
        <v>#DIV/0!</v>
      </c>
      <c r="P328" s="249">
        <f>'Input 2 - Inventory'!AG274</f>
        <v>0</v>
      </c>
      <c r="Q328" s="249" t="str">
        <f>'Input 1 - Schedule 1'!AX276</f>
        <v/>
      </c>
    </row>
    <row r="329" spans="1:17" x14ac:dyDescent="0.2">
      <c r="A329" s="314" t="str">
        <f t="shared" si="35"/>
        <v>Exclude</v>
      </c>
      <c r="B329" s="158">
        <f>'Input 2 - Inventory'!C275</f>
        <v>0</v>
      </c>
      <c r="C329" s="249">
        <f>'Input 2 - Inventory'!E275</f>
        <v>0</v>
      </c>
      <c r="D329" s="249" t="str">
        <f>IFERROR(VLOOKUP(E329,GCC.Param!$B$3:$E$50,4,FALSE),"")</f>
        <v/>
      </c>
      <c r="E329" s="159">
        <f>'Input 2 - Inventory'!F275</f>
        <v>0</v>
      </c>
      <c r="F329" s="204" t="str">
        <f t="shared" si="36"/>
        <v>Y</v>
      </c>
      <c r="G329" s="159">
        <f>'Input 1 - Schedule 1'!S277</f>
        <v>0</v>
      </c>
      <c r="H329" s="158">
        <f>'Input 2 - Inventory'!L275</f>
        <v>0</v>
      </c>
      <c r="I329" s="158">
        <f>'Input 2 - Inventory'!M275</f>
        <v>0</v>
      </c>
      <c r="J329" s="204">
        <f t="shared" si="37"/>
        <v>0</v>
      </c>
      <c r="K329" s="249">
        <f>'Input 2 - Inventory'!R275</f>
        <v>0</v>
      </c>
      <c r="L329" s="158">
        <f>'Input 2 - Inventory'!AA275</f>
        <v>0</v>
      </c>
      <c r="M329" s="249">
        <f>'Input 2 - Inventory'!AB275</f>
        <v>0</v>
      </c>
      <c r="N329" s="204">
        <f t="shared" si="38"/>
        <v>0</v>
      </c>
      <c r="O329" s="114" t="e">
        <f t="shared" si="39"/>
        <v>#DIV/0!</v>
      </c>
      <c r="P329" s="249">
        <f>'Input 2 - Inventory'!AG275</f>
        <v>0</v>
      </c>
      <c r="Q329" s="249" t="str">
        <f>'Input 1 - Schedule 1'!AX277</f>
        <v/>
      </c>
    </row>
    <row r="330" spans="1:17" x14ac:dyDescent="0.2">
      <c r="A330" s="314" t="str">
        <f t="shared" si="35"/>
        <v>Exclude</v>
      </c>
      <c r="B330" s="158">
        <f>'Input 2 - Inventory'!C276</f>
        <v>0</v>
      </c>
      <c r="C330" s="249">
        <f>'Input 2 - Inventory'!E276</f>
        <v>0</v>
      </c>
      <c r="D330" s="249" t="str">
        <f>IFERROR(VLOOKUP(E330,GCC.Param!$B$3:$E$50,4,FALSE),"")</f>
        <v/>
      </c>
      <c r="E330" s="159">
        <f>'Input 2 - Inventory'!F276</f>
        <v>0</v>
      </c>
      <c r="F330" s="204" t="str">
        <f t="shared" si="36"/>
        <v>Y</v>
      </c>
      <c r="G330" s="159">
        <f>'Input 1 - Schedule 1'!S278</f>
        <v>0</v>
      </c>
      <c r="H330" s="158">
        <f>'Input 2 - Inventory'!L276</f>
        <v>0</v>
      </c>
      <c r="I330" s="158">
        <f>'Input 2 - Inventory'!M276</f>
        <v>0</v>
      </c>
      <c r="J330" s="204">
        <f t="shared" si="37"/>
        <v>0</v>
      </c>
      <c r="K330" s="249">
        <f>'Input 2 - Inventory'!R276</f>
        <v>0</v>
      </c>
      <c r="L330" s="158">
        <f>'Input 2 - Inventory'!AA276</f>
        <v>0</v>
      </c>
      <c r="M330" s="249">
        <f>'Input 2 - Inventory'!AB276</f>
        <v>0</v>
      </c>
      <c r="N330" s="204">
        <f t="shared" si="38"/>
        <v>0</v>
      </c>
      <c r="O330" s="114" t="e">
        <f t="shared" si="39"/>
        <v>#DIV/0!</v>
      </c>
      <c r="P330" s="249">
        <f>'Input 2 - Inventory'!AG276</f>
        <v>0</v>
      </c>
      <c r="Q330" s="249" t="str">
        <f>'Input 1 - Schedule 1'!AX278</f>
        <v/>
      </c>
    </row>
    <row r="331" spans="1:17" x14ac:dyDescent="0.2">
      <c r="A331" s="314" t="str">
        <f t="shared" si="35"/>
        <v>Exclude</v>
      </c>
      <c r="B331" s="158">
        <f>'Input 2 - Inventory'!C277</f>
        <v>0</v>
      </c>
      <c r="C331" s="249">
        <f>'Input 2 - Inventory'!E277</f>
        <v>0</v>
      </c>
      <c r="D331" s="249" t="str">
        <f>IFERROR(VLOOKUP(E331,GCC.Param!$B$3:$E$50,4,FALSE),"")</f>
        <v/>
      </c>
      <c r="E331" s="159">
        <f>'Input 2 - Inventory'!F277</f>
        <v>0</v>
      </c>
      <c r="F331" s="204" t="str">
        <f t="shared" si="36"/>
        <v>Y</v>
      </c>
      <c r="G331" s="159">
        <f>'Input 1 - Schedule 1'!S279</f>
        <v>0</v>
      </c>
      <c r="H331" s="158">
        <f>'Input 2 - Inventory'!L277</f>
        <v>0</v>
      </c>
      <c r="I331" s="158">
        <f>'Input 2 - Inventory'!M277</f>
        <v>0</v>
      </c>
      <c r="J331" s="204">
        <f t="shared" si="37"/>
        <v>0</v>
      </c>
      <c r="K331" s="249">
        <f>'Input 2 - Inventory'!R277</f>
        <v>0</v>
      </c>
      <c r="L331" s="158">
        <f>'Input 2 - Inventory'!AA277</f>
        <v>0</v>
      </c>
      <c r="M331" s="249">
        <f>'Input 2 - Inventory'!AB277</f>
        <v>0</v>
      </c>
      <c r="N331" s="204">
        <f t="shared" si="38"/>
        <v>0</v>
      </c>
      <c r="O331" s="114" t="e">
        <f t="shared" si="39"/>
        <v>#DIV/0!</v>
      </c>
      <c r="P331" s="249">
        <f>'Input 2 - Inventory'!AG277</f>
        <v>0</v>
      </c>
      <c r="Q331" s="249" t="str">
        <f>'Input 1 - Schedule 1'!AX279</f>
        <v/>
      </c>
    </row>
    <row r="332" spans="1:17" x14ac:dyDescent="0.2">
      <c r="A332" s="314" t="str">
        <f t="shared" si="35"/>
        <v>Exclude</v>
      </c>
      <c r="B332" s="158">
        <f>'Input 2 - Inventory'!C278</f>
        <v>0</v>
      </c>
      <c r="C332" s="249">
        <f>'Input 2 - Inventory'!E278</f>
        <v>0</v>
      </c>
      <c r="D332" s="249" t="str">
        <f>IFERROR(VLOOKUP(E332,GCC.Param!$B$3:$E$50,4,FALSE),"")</f>
        <v/>
      </c>
      <c r="E332" s="159">
        <f>'Input 2 - Inventory'!F278</f>
        <v>0</v>
      </c>
      <c r="F332" s="204" t="str">
        <f t="shared" si="36"/>
        <v>Y</v>
      </c>
      <c r="G332" s="159">
        <f>'Input 1 - Schedule 1'!S280</f>
        <v>0</v>
      </c>
      <c r="H332" s="158">
        <f>'Input 2 - Inventory'!L278</f>
        <v>0</v>
      </c>
      <c r="I332" s="158">
        <f>'Input 2 - Inventory'!M278</f>
        <v>0</v>
      </c>
      <c r="J332" s="204">
        <f t="shared" si="37"/>
        <v>0</v>
      </c>
      <c r="K332" s="249">
        <f>'Input 2 - Inventory'!R278</f>
        <v>0</v>
      </c>
      <c r="L332" s="158">
        <f>'Input 2 - Inventory'!AA278</f>
        <v>0</v>
      </c>
      <c r="M332" s="249">
        <f>'Input 2 - Inventory'!AB278</f>
        <v>0</v>
      </c>
      <c r="N332" s="204">
        <f t="shared" si="38"/>
        <v>0</v>
      </c>
      <c r="O332" s="114" t="e">
        <f t="shared" si="39"/>
        <v>#DIV/0!</v>
      </c>
      <c r="P332" s="249">
        <f>'Input 2 - Inventory'!AG278</f>
        <v>0</v>
      </c>
      <c r="Q332" s="249" t="str">
        <f>'Input 1 - Schedule 1'!AX280</f>
        <v/>
      </c>
    </row>
    <row r="333" spans="1:17" x14ac:dyDescent="0.2">
      <c r="A333" s="314" t="str">
        <f t="shared" si="35"/>
        <v>Exclude</v>
      </c>
      <c r="B333" s="158">
        <f>'Input 2 - Inventory'!C279</f>
        <v>0</v>
      </c>
      <c r="C333" s="249">
        <f>'Input 2 - Inventory'!E279</f>
        <v>0</v>
      </c>
      <c r="D333" s="249" t="str">
        <f>IFERROR(VLOOKUP(E333,GCC.Param!$B$3:$E$50,4,FALSE),"")</f>
        <v/>
      </c>
      <c r="E333" s="159">
        <f>'Input 2 - Inventory'!F279</f>
        <v>0</v>
      </c>
      <c r="F333" s="204" t="str">
        <f t="shared" si="36"/>
        <v>Y</v>
      </c>
      <c r="G333" s="159">
        <f>'Input 1 - Schedule 1'!S281</f>
        <v>0</v>
      </c>
      <c r="H333" s="158">
        <f>'Input 2 - Inventory'!L279</f>
        <v>0</v>
      </c>
      <c r="I333" s="158">
        <f>'Input 2 - Inventory'!M279</f>
        <v>0</v>
      </c>
      <c r="J333" s="204">
        <f t="shared" si="37"/>
        <v>0</v>
      </c>
      <c r="K333" s="249">
        <f>'Input 2 - Inventory'!R279</f>
        <v>0</v>
      </c>
      <c r="L333" s="158">
        <f>'Input 2 - Inventory'!AA279</f>
        <v>0</v>
      </c>
      <c r="M333" s="249">
        <f>'Input 2 - Inventory'!AB279</f>
        <v>0</v>
      </c>
      <c r="N333" s="204">
        <f t="shared" si="38"/>
        <v>0</v>
      </c>
      <c r="O333" s="114" t="e">
        <f t="shared" si="39"/>
        <v>#DIV/0!</v>
      </c>
      <c r="P333" s="249">
        <f>'Input 2 - Inventory'!AG279</f>
        <v>0</v>
      </c>
      <c r="Q333" s="249" t="str">
        <f>'Input 1 - Schedule 1'!AX281</f>
        <v/>
      </c>
    </row>
    <row r="334" spans="1:17" x14ac:dyDescent="0.2">
      <c r="A334" s="314" t="str">
        <f t="shared" si="35"/>
        <v>Exclude</v>
      </c>
      <c r="B334" s="158">
        <f>'Input 2 - Inventory'!C280</f>
        <v>0</v>
      </c>
      <c r="C334" s="249">
        <f>'Input 2 - Inventory'!E280</f>
        <v>0</v>
      </c>
      <c r="D334" s="249" t="str">
        <f>IFERROR(VLOOKUP(E334,GCC.Param!$B$3:$E$50,4,FALSE),"")</f>
        <v/>
      </c>
      <c r="E334" s="159">
        <f>'Input 2 - Inventory'!F280</f>
        <v>0</v>
      </c>
      <c r="F334" s="204" t="str">
        <f t="shared" si="36"/>
        <v>Y</v>
      </c>
      <c r="G334" s="159">
        <f>'Input 1 - Schedule 1'!S282</f>
        <v>0</v>
      </c>
      <c r="H334" s="158">
        <f>'Input 2 - Inventory'!L280</f>
        <v>0</v>
      </c>
      <c r="I334" s="158">
        <f>'Input 2 - Inventory'!M280</f>
        <v>0</v>
      </c>
      <c r="J334" s="204">
        <f t="shared" si="37"/>
        <v>0</v>
      </c>
      <c r="K334" s="249">
        <f>'Input 2 - Inventory'!R280</f>
        <v>0</v>
      </c>
      <c r="L334" s="158">
        <f>'Input 2 - Inventory'!AA280</f>
        <v>0</v>
      </c>
      <c r="M334" s="249">
        <f>'Input 2 - Inventory'!AB280</f>
        <v>0</v>
      </c>
      <c r="N334" s="204">
        <f t="shared" si="38"/>
        <v>0</v>
      </c>
      <c r="O334" s="114" t="e">
        <f t="shared" si="39"/>
        <v>#DIV/0!</v>
      </c>
      <c r="P334" s="249">
        <f>'Input 2 - Inventory'!AG280</f>
        <v>0</v>
      </c>
      <c r="Q334" s="249" t="str">
        <f>'Input 1 - Schedule 1'!AX282</f>
        <v/>
      </c>
    </row>
    <row r="335" spans="1:17" x14ac:dyDescent="0.2">
      <c r="A335" s="314" t="str">
        <f t="shared" si="35"/>
        <v>Exclude</v>
      </c>
      <c r="B335" s="158">
        <f>'Input 2 - Inventory'!C281</f>
        <v>0</v>
      </c>
      <c r="C335" s="249">
        <f>'Input 2 - Inventory'!E281</f>
        <v>0</v>
      </c>
      <c r="D335" s="249" t="str">
        <f>IFERROR(VLOOKUP(E335,GCC.Param!$B$3:$E$50,4,FALSE),"")</f>
        <v/>
      </c>
      <c r="E335" s="159">
        <f>'Input 2 - Inventory'!F281</f>
        <v>0</v>
      </c>
      <c r="F335" s="204" t="str">
        <f t="shared" si="36"/>
        <v>Y</v>
      </c>
      <c r="G335" s="159">
        <f>'Input 1 - Schedule 1'!S283</f>
        <v>0</v>
      </c>
      <c r="H335" s="158">
        <f>'Input 2 - Inventory'!L281</f>
        <v>0</v>
      </c>
      <c r="I335" s="158">
        <f>'Input 2 - Inventory'!M281</f>
        <v>0</v>
      </c>
      <c r="J335" s="204">
        <f t="shared" si="37"/>
        <v>0</v>
      </c>
      <c r="K335" s="249">
        <f>'Input 2 - Inventory'!R281</f>
        <v>0</v>
      </c>
      <c r="L335" s="158">
        <f>'Input 2 - Inventory'!AA281</f>
        <v>0</v>
      </c>
      <c r="M335" s="249">
        <f>'Input 2 - Inventory'!AB281</f>
        <v>0</v>
      </c>
      <c r="N335" s="204">
        <f t="shared" si="38"/>
        <v>0</v>
      </c>
      <c r="O335" s="114" t="e">
        <f t="shared" si="39"/>
        <v>#DIV/0!</v>
      </c>
      <c r="P335" s="249">
        <f>'Input 2 - Inventory'!AG281</f>
        <v>0</v>
      </c>
      <c r="Q335" s="249" t="str">
        <f>'Input 1 - Schedule 1'!AX283</f>
        <v/>
      </c>
    </row>
    <row r="336" spans="1:17" x14ac:dyDescent="0.2">
      <c r="A336" s="314" t="str">
        <f t="shared" si="35"/>
        <v>Exclude</v>
      </c>
      <c r="B336" s="158">
        <f>'Input 2 - Inventory'!C282</f>
        <v>0</v>
      </c>
      <c r="C336" s="249">
        <f>'Input 2 - Inventory'!E282</f>
        <v>0</v>
      </c>
      <c r="D336" s="249" t="str">
        <f>IFERROR(VLOOKUP(E336,GCC.Param!$B$3:$E$50,4,FALSE),"")</f>
        <v/>
      </c>
      <c r="E336" s="159">
        <f>'Input 2 - Inventory'!F282</f>
        <v>0</v>
      </c>
      <c r="F336" s="204" t="str">
        <f t="shared" si="36"/>
        <v>Y</v>
      </c>
      <c r="G336" s="159">
        <f>'Input 1 - Schedule 1'!S284</f>
        <v>0</v>
      </c>
      <c r="H336" s="158">
        <f>'Input 2 - Inventory'!L282</f>
        <v>0</v>
      </c>
      <c r="I336" s="158">
        <f>'Input 2 - Inventory'!M282</f>
        <v>0</v>
      </c>
      <c r="J336" s="204">
        <f t="shared" si="37"/>
        <v>0</v>
      </c>
      <c r="K336" s="249">
        <f>'Input 2 - Inventory'!R282</f>
        <v>0</v>
      </c>
      <c r="L336" s="158">
        <f>'Input 2 - Inventory'!AA282</f>
        <v>0</v>
      </c>
      <c r="M336" s="249">
        <f>'Input 2 - Inventory'!AB282</f>
        <v>0</v>
      </c>
      <c r="N336" s="204">
        <f t="shared" si="38"/>
        <v>0</v>
      </c>
      <c r="O336" s="114" t="e">
        <f t="shared" si="39"/>
        <v>#DIV/0!</v>
      </c>
      <c r="P336" s="249">
        <f>'Input 2 - Inventory'!AG282</f>
        <v>0</v>
      </c>
      <c r="Q336" s="249" t="str">
        <f>'Input 1 - Schedule 1'!AX284</f>
        <v/>
      </c>
    </row>
    <row r="337" spans="1:17" x14ac:dyDescent="0.2">
      <c r="A337" s="314" t="str">
        <f t="shared" si="35"/>
        <v>Exclude</v>
      </c>
      <c r="B337" s="158">
        <f>'Input 2 - Inventory'!C283</f>
        <v>0</v>
      </c>
      <c r="C337" s="249">
        <f>'Input 2 - Inventory'!E283</f>
        <v>0</v>
      </c>
      <c r="D337" s="249" t="str">
        <f>IFERROR(VLOOKUP(E337,GCC.Param!$B$3:$E$50,4,FALSE),"")</f>
        <v/>
      </c>
      <c r="E337" s="159">
        <f>'Input 2 - Inventory'!F283</f>
        <v>0</v>
      </c>
      <c r="F337" s="204" t="str">
        <f t="shared" si="36"/>
        <v>Y</v>
      </c>
      <c r="G337" s="159">
        <f>'Input 1 - Schedule 1'!S285</f>
        <v>0</v>
      </c>
      <c r="H337" s="158">
        <f>'Input 2 - Inventory'!L283</f>
        <v>0</v>
      </c>
      <c r="I337" s="158">
        <f>'Input 2 - Inventory'!M283</f>
        <v>0</v>
      </c>
      <c r="J337" s="204">
        <f t="shared" si="37"/>
        <v>0</v>
      </c>
      <c r="K337" s="249">
        <f>'Input 2 - Inventory'!R283</f>
        <v>0</v>
      </c>
      <c r="L337" s="158">
        <f>'Input 2 - Inventory'!AA283</f>
        <v>0</v>
      </c>
      <c r="M337" s="249">
        <f>'Input 2 - Inventory'!AB283</f>
        <v>0</v>
      </c>
      <c r="N337" s="204">
        <f t="shared" si="38"/>
        <v>0</v>
      </c>
      <c r="O337" s="114" t="e">
        <f t="shared" si="39"/>
        <v>#DIV/0!</v>
      </c>
      <c r="P337" s="249">
        <f>'Input 2 - Inventory'!AG283</f>
        <v>0</v>
      </c>
      <c r="Q337" s="249" t="str">
        <f>'Input 1 - Schedule 1'!AX285</f>
        <v/>
      </c>
    </row>
    <row r="338" spans="1:17" x14ac:dyDescent="0.2">
      <c r="A338" s="314" t="str">
        <f t="shared" si="35"/>
        <v>Exclude</v>
      </c>
      <c r="B338" s="158">
        <f>'Input 2 - Inventory'!C284</f>
        <v>0</v>
      </c>
      <c r="C338" s="249">
        <f>'Input 2 - Inventory'!E284</f>
        <v>0</v>
      </c>
      <c r="D338" s="249" t="str">
        <f>IFERROR(VLOOKUP(E338,GCC.Param!$B$3:$E$50,4,FALSE),"")</f>
        <v/>
      </c>
      <c r="E338" s="159">
        <f>'Input 2 - Inventory'!F284</f>
        <v>0</v>
      </c>
      <c r="F338" s="204" t="str">
        <f t="shared" si="36"/>
        <v>Y</v>
      </c>
      <c r="G338" s="159">
        <f>'Input 1 - Schedule 1'!S286</f>
        <v>0</v>
      </c>
      <c r="H338" s="158">
        <f>'Input 2 - Inventory'!L284</f>
        <v>0</v>
      </c>
      <c r="I338" s="158">
        <f>'Input 2 - Inventory'!M284</f>
        <v>0</v>
      </c>
      <c r="J338" s="204">
        <f t="shared" si="37"/>
        <v>0</v>
      </c>
      <c r="K338" s="249">
        <f>'Input 2 - Inventory'!R284</f>
        <v>0</v>
      </c>
      <c r="L338" s="158">
        <f>'Input 2 - Inventory'!AA284</f>
        <v>0</v>
      </c>
      <c r="M338" s="249">
        <f>'Input 2 - Inventory'!AB284</f>
        <v>0</v>
      </c>
      <c r="N338" s="204">
        <f t="shared" si="38"/>
        <v>0</v>
      </c>
      <c r="O338" s="114" t="e">
        <f t="shared" si="39"/>
        <v>#DIV/0!</v>
      </c>
      <c r="P338" s="249">
        <f>'Input 2 - Inventory'!AG284</f>
        <v>0</v>
      </c>
      <c r="Q338" s="249" t="str">
        <f>'Input 1 - Schedule 1'!AX286</f>
        <v/>
      </c>
    </row>
    <row r="339" spans="1:17" x14ac:dyDescent="0.2">
      <c r="A339" s="314" t="str">
        <f t="shared" si="35"/>
        <v>Exclude</v>
      </c>
      <c r="B339" s="158">
        <f>'Input 2 - Inventory'!C285</f>
        <v>0</v>
      </c>
      <c r="C339" s="249">
        <f>'Input 2 - Inventory'!E285</f>
        <v>0</v>
      </c>
      <c r="D339" s="249" t="str">
        <f>IFERROR(VLOOKUP(E339,GCC.Param!$B$3:$E$50,4,FALSE),"")</f>
        <v/>
      </c>
      <c r="E339" s="159">
        <f>'Input 2 - Inventory'!F285</f>
        <v>0</v>
      </c>
      <c r="F339" s="204" t="str">
        <f t="shared" si="36"/>
        <v>Y</v>
      </c>
      <c r="G339" s="159">
        <f>'Input 1 - Schedule 1'!S287</f>
        <v>0</v>
      </c>
      <c r="H339" s="158">
        <f>'Input 2 - Inventory'!L285</f>
        <v>0</v>
      </c>
      <c r="I339" s="158">
        <f>'Input 2 - Inventory'!M285</f>
        <v>0</v>
      </c>
      <c r="J339" s="204">
        <f t="shared" si="37"/>
        <v>0</v>
      </c>
      <c r="K339" s="249">
        <f>'Input 2 - Inventory'!R285</f>
        <v>0</v>
      </c>
      <c r="L339" s="158">
        <f>'Input 2 - Inventory'!AA285</f>
        <v>0</v>
      </c>
      <c r="M339" s="249">
        <f>'Input 2 - Inventory'!AB285</f>
        <v>0</v>
      </c>
      <c r="N339" s="204">
        <f t="shared" si="38"/>
        <v>0</v>
      </c>
      <c r="O339" s="114" t="e">
        <f t="shared" si="39"/>
        <v>#DIV/0!</v>
      </c>
      <c r="P339" s="249">
        <f>'Input 2 - Inventory'!AG285</f>
        <v>0</v>
      </c>
      <c r="Q339" s="249" t="str">
        <f>'Input 1 - Schedule 1'!AX287</f>
        <v/>
      </c>
    </row>
    <row r="340" spans="1:17" x14ac:dyDescent="0.2">
      <c r="A340" s="314" t="str">
        <f t="shared" si="35"/>
        <v>Exclude</v>
      </c>
      <c r="B340" s="158">
        <f>'Input 2 - Inventory'!C286</f>
        <v>0</v>
      </c>
      <c r="C340" s="249">
        <f>'Input 2 - Inventory'!E286</f>
        <v>0</v>
      </c>
      <c r="D340" s="249" t="str">
        <f>IFERROR(VLOOKUP(E340,GCC.Param!$B$3:$E$50,4,FALSE),"")</f>
        <v/>
      </c>
      <c r="E340" s="159">
        <f>'Input 2 - Inventory'!F286</f>
        <v>0</v>
      </c>
      <c r="F340" s="204" t="str">
        <f t="shared" si="36"/>
        <v>Y</v>
      </c>
      <c r="G340" s="159">
        <f>'Input 1 - Schedule 1'!S288</f>
        <v>0</v>
      </c>
      <c r="H340" s="158">
        <f>'Input 2 - Inventory'!L286</f>
        <v>0</v>
      </c>
      <c r="I340" s="158">
        <f>'Input 2 - Inventory'!M286</f>
        <v>0</v>
      </c>
      <c r="J340" s="204">
        <f t="shared" si="37"/>
        <v>0</v>
      </c>
      <c r="K340" s="249">
        <f>'Input 2 - Inventory'!R286</f>
        <v>0</v>
      </c>
      <c r="L340" s="158">
        <f>'Input 2 - Inventory'!AA286</f>
        <v>0</v>
      </c>
      <c r="M340" s="249">
        <f>'Input 2 - Inventory'!AB286</f>
        <v>0</v>
      </c>
      <c r="N340" s="204">
        <f t="shared" si="38"/>
        <v>0</v>
      </c>
      <c r="O340" s="114" t="e">
        <f t="shared" si="39"/>
        <v>#DIV/0!</v>
      </c>
      <c r="P340" s="249">
        <f>'Input 2 - Inventory'!AG286</f>
        <v>0</v>
      </c>
      <c r="Q340" s="249" t="str">
        <f>'Input 1 - Schedule 1'!AX288</f>
        <v/>
      </c>
    </row>
    <row r="341" spans="1:17" x14ac:dyDescent="0.2">
      <c r="A341" s="314" t="str">
        <f t="shared" si="35"/>
        <v>Exclude</v>
      </c>
      <c r="B341" s="158">
        <f>'Input 2 - Inventory'!C287</f>
        <v>0</v>
      </c>
      <c r="C341" s="249">
        <f>'Input 2 - Inventory'!E287</f>
        <v>0</v>
      </c>
      <c r="D341" s="249" t="str">
        <f>IFERROR(VLOOKUP(E341,GCC.Param!$B$3:$E$50,4,FALSE),"")</f>
        <v/>
      </c>
      <c r="E341" s="159">
        <f>'Input 2 - Inventory'!F287</f>
        <v>0</v>
      </c>
      <c r="F341" s="204" t="str">
        <f t="shared" si="36"/>
        <v>Y</v>
      </c>
      <c r="G341" s="159">
        <f>'Input 1 - Schedule 1'!S289</f>
        <v>0</v>
      </c>
      <c r="H341" s="158">
        <f>'Input 2 - Inventory'!L287</f>
        <v>0</v>
      </c>
      <c r="I341" s="158">
        <f>'Input 2 - Inventory'!M287</f>
        <v>0</v>
      </c>
      <c r="J341" s="204">
        <f t="shared" si="37"/>
        <v>0</v>
      </c>
      <c r="K341" s="249">
        <f>'Input 2 - Inventory'!R287</f>
        <v>0</v>
      </c>
      <c r="L341" s="158">
        <f>'Input 2 - Inventory'!AA287</f>
        <v>0</v>
      </c>
      <c r="M341" s="249">
        <f>'Input 2 - Inventory'!AB287</f>
        <v>0</v>
      </c>
      <c r="N341" s="204">
        <f t="shared" si="38"/>
        <v>0</v>
      </c>
      <c r="O341" s="114" t="e">
        <f t="shared" si="39"/>
        <v>#DIV/0!</v>
      </c>
      <c r="P341" s="249">
        <f>'Input 2 - Inventory'!AG287</f>
        <v>0</v>
      </c>
      <c r="Q341" s="249" t="str">
        <f>'Input 1 - Schedule 1'!AX289</f>
        <v/>
      </c>
    </row>
    <row r="342" spans="1:17" x14ac:dyDescent="0.2">
      <c r="A342" s="314" t="str">
        <f t="shared" si="35"/>
        <v>Exclude</v>
      </c>
      <c r="B342" s="158">
        <f>'Input 2 - Inventory'!C288</f>
        <v>0</v>
      </c>
      <c r="C342" s="249">
        <f>'Input 2 - Inventory'!E288</f>
        <v>0</v>
      </c>
      <c r="D342" s="249" t="str">
        <f>IFERROR(VLOOKUP(E342,GCC.Param!$B$3:$E$50,4,FALSE),"")</f>
        <v/>
      </c>
      <c r="E342" s="159">
        <f>'Input 2 - Inventory'!F288</f>
        <v>0</v>
      </c>
      <c r="F342" s="204" t="str">
        <f t="shared" si="36"/>
        <v>Y</v>
      </c>
      <c r="G342" s="159">
        <f>'Input 1 - Schedule 1'!S290</f>
        <v>0</v>
      </c>
      <c r="H342" s="158">
        <f>'Input 2 - Inventory'!L288</f>
        <v>0</v>
      </c>
      <c r="I342" s="158">
        <f>'Input 2 - Inventory'!M288</f>
        <v>0</v>
      </c>
      <c r="J342" s="204">
        <f t="shared" si="37"/>
        <v>0</v>
      </c>
      <c r="K342" s="249">
        <f>'Input 2 - Inventory'!R288</f>
        <v>0</v>
      </c>
      <c r="L342" s="158">
        <f>'Input 2 - Inventory'!AA288</f>
        <v>0</v>
      </c>
      <c r="M342" s="249">
        <f>'Input 2 - Inventory'!AB288</f>
        <v>0</v>
      </c>
      <c r="N342" s="204">
        <f t="shared" si="38"/>
        <v>0</v>
      </c>
      <c r="O342" s="114" t="e">
        <f t="shared" si="39"/>
        <v>#DIV/0!</v>
      </c>
      <c r="P342" s="249">
        <f>'Input 2 - Inventory'!AG288</f>
        <v>0</v>
      </c>
      <c r="Q342" s="249" t="str">
        <f>'Input 1 - Schedule 1'!AX290</f>
        <v/>
      </c>
    </row>
    <row r="343" spans="1:17" x14ac:dyDescent="0.2">
      <c r="A343" s="314" t="str">
        <f t="shared" si="35"/>
        <v>Exclude</v>
      </c>
      <c r="B343" s="158">
        <f>'Input 2 - Inventory'!C289</f>
        <v>0</v>
      </c>
      <c r="C343" s="249">
        <f>'Input 2 - Inventory'!E289</f>
        <v>0</v>
      </c>
      <c r="D343" s="249" t="str">
        <f>IFERROR(VLOOKUP(E343,GCC.Param!$B$3:$E$50,4,FALSE),"")</f>
        <v/>
      </c>
      <c r="E343" s="159">
        <f>'Input 2 - Inventory'!F289</f>
        <v>0</v>
      </c>
      <c r="F343" s="204" t="str">
        <f t="shared" si="36"/>
        <v>Y</v>
      </c>
      <c r="G343" s="159">
        <f>'Input 1 - Schedule 1'!S291</f>
        <v>0</v>
      </c>
      <c r="H343" s="158">
        <f>'Input 2 - Inventory'!L289</f>
        <v>0</v>
      </c>
      <c r="I343" s="158">
        <f>'Input 2 - Inventory'!M289</f>
        <v>0</v>
      </c>
      <c r="J343" s="204">
        <f t="shared" si="37"/>
        <v>0</v>
      </c>
      <c r="K343" s="249">
        <f>'Input 2 - Inventory'!R289</f>
        <v>0</v>
      </c>
      <c r="L343" s="158">
        <f>'Input 2 - Inventory'!AA289</f>
        <v>0</v>
      </c>
      <c r="M343" s="249">
        <f>'Input 2 - Inventory'!AB289</f>
        <v>0</v>
      </c>
      <c r="N343" s="204">
        <f t="shared" si="38"/>
        <v>0</v>
      </c>
      <c r="O343" s="114" t="e">
        <f t="shared" si="39"/>
        <v>#DIV/0!</v>
      </c>
      <c r="P343" s="249">
        <f>'Input 2 - Inventory'!AG289</f>
        <v>0</v>
      </c>
      <c r="Q343" s="249" t="str">
        <f>'Input 1 - Schedule 1'!AX291</f>
        <v/>
      </c>
    </row>
    <row r="344" spans="1:17" x14ac:dyDescent="0.2">
      <c r="A344" s="314" t="str">
        <f t="shared" si="35"/>
        <v>Exclude</v>
      </c>
      <c r="B344" s="158">
        <f>'Input 2 - Inventory'!C290</f>
        <v>0</v>
      </c>
      <c r="C344" s="249">
        <f>'Input 2 - Inventory'!E290</f>
        <v>0</v>
      </c>
      <c r="D344" s="249" t="str">
        <f>IFERROR(VLOOKUP(E344,GCC.Param!$B$3:$E$50,4,FALSE),"")</f>
        <v/>
      </c>
      <c r="E344" s="159">
        <f>'Input 2 - Inventory'!F290</f>
        <v>0</v>
      </c>
      <c r="F344" s="204" t="str">
        <f t="shared" si="36"/>
        <v>Y</v>
      </c>
      <c r="G344" s="159">
        <f>'Input 1 - Schedule 1'!S292</f>
        <v>0</v>
      </c>
      <c r="H344" s="158">
        <f>'Input 2 - Inventory'!L290</f>
        <v>0</v>
      </c>
      <c r="I344" s="158">
        <f>'Input 2 - Inventory'!M290</f>
        <v>0</v>
      </c>
      <c r="J344" s="204">
        <f t="shared" si="37"/>
        <v>0</v>
      </c>
      <c r="K344" s="249">
        <f>'Input 2 - Inventory'!R290</f>
        <v>0</v>
      </c>
      <c r="L344" s="158">
        <f>'Input 2 - Inventory'!AA290</f>
        <v>0</v>
      </c>
      <c r="M344" s="249">
        <f>'Input 2 - Inventory'!AB290</f>
        <v>0</v>
      </c>
      <c r="N344" s="204">
        <f t="shared" si="38"/>
        <v>0</v>
      </c>
      <c r="O344" s="114" t="e">
        <f t="shared" si="39"/>
        <v>#DIV/0!</v>
      </c>
      <c r="P344" s="249">
        <f>'Input 2 - Inventory'!AG290</f>
        <v>0</v>
      </c>
      <c r="Q344" s="249" t="str">
        <f>'Input 1 - Schedule 1'!AX292</f>
        <v/>
      </c>
    </row>
    <row r="345" spans="1:17" x14ac:dyDescent="0.2">
      <c r="A345" s="314" t="str">
        <f t="shared" si="35"/>
        <v>Exclude</v>
      </c>
      <c r="B345" s="158">
        <f>'Input 2 - Inventory'!C291</f>
        <v>0</v>
      </c>
      <c r="C345" s="249">
        <f>'Input 2 - Inventory'!E291</f>
        <v>0</v>
      </c>
      <c r="D345" s="249" t="str">
        <f>IFERROR(VLOOKUP(E345,GCC.Param!$B$3:$E$50,4,FALSE),"")</f>
        <v/>
      </c>
      <c r="E345" s="159">
        <f>'Input 2 - Inventory'!F291</f>
        <v>0</v>
      </c>
      <c r="F345" s="204" t="str">
        <f t="shared" si="36"/>
        <v>Y</v>
      </c>
      <c r="G345" s="159">
        <f>'Input 1 - Schedule 1'!S293</f>
        <v>0</v>
      </c>
      <c r="H345" s="158">
        <f>'Input 2 - Inventory'!L291</f>
        <v>0</v>
      </c>
      <c r="I345" s="158">
        <f>'Input 2 - Inventory'!M291</f>
        <v>0</v>
      </c>
      <c r="J345" s="204">
        <f t="shared" si="37"/>
        <v>0</v>
      </c>
      <c r="K345" s="249">
        <f>'Input 2 - Inventory'!R291</f>
        <v>0</v>
      </c>
      <c r="L345" s="158">
        <f>'Input 2 - Inventory'!AA291</f>
        <v>0</v>
      </c>
      <c r="M345" s="249">
        <f>'Input 2 - Inventory'!AB291</f>
        <v>0</v>
      </c>
      <c r="N345" s="204">
        <f t="shared" si="38"/>
        <v>0</v>
      </c>
      <c r="O345" s="114" t="e">
        <f t="shared" si="39"/>
        <v>#DIV/0!</v>
      </c>
      <c r="P345" s="249">
        <f>'Input 2 - Inventory'!AG291</f>
        <v>0</v>
      </c>
      <c r="Q345" s="249" t="str">
        <f>'Input 1 - Schedule 1'!AX293</f>
        <v/>
      </c>
    </row>
    <row r="346" spans="1:17" x14ac:dyDescent="0.2">
      <c r="A346" s="314" t="str">
        <f t="shared" si="35"/>
        <v>Exclude</v>
      </c>
      <c r="B346" s="158">
        <f>'Input 2 - Inventory'!C292</f>
        <v>0</v>
      </c>
      <c r="C346" s="249">
        <f>'Input 2 - Inventory'!E292</f>
        <v>0</v>
      </c>
      <c r="D346" s="249" t="str">
        <f>IFERROR(VLOOKUP(E346,GCC.Param!$B$3:$E$50,4,FALSE),"")</f>
        <v/>
      </c>
      <c r="E346" s="159">
        <f>'Input 2 - Inventory'!F292</f>
        <v>0</v>
      </c>
      <c r="F346" s="204" t="str">
        <f t="shared" si="36"/>
        <v>Y</v>
      </c>
      <c r="G346" s="159">
        <f>'Input 1 - Schedule 1'!S294</f>
        <v>0</v>
      </c>
      <c r="H346" s="158">
        <f>'Input 2 - Inventory'!L292</f>
        <v>0</v>
      </c>
      <c r="I346" s="158">
        <f>'Input 2 - Inventory'!M292</f>
        <v>0</v>
      </c>
      <c r="J346" s="204">
        <f t="shared" si="37"/>
        <v>0</v>
      </c>
      <c r="K346" s="249">
        <f>'Input 2 - Inventory'!R292</f>
        <v>0</v>
      </c>
      <c r="L346" s="158">
        <f>'Input 2 - Inventory'!AA292</f>
        <v>0</v>
      </c>
      <c r="M346" s="249">
        <f>'Input 2 - Inventory'!AB292</f>
        <v>0</v>
      </c>
      <c r="N346" s="204">
        <f t="shared" si="38"/>
        <v>0</v>
      </c>
      <c r="O346" s="114" t="e">
        <f t="shared" si="39"/>
        <v>#DIV/0!</v>
      </c>
      <c r="P346" s="249">
        <f>'Input 2 - Inventory'!AG292</f>
        <v>0</v>
      </c>
      <c r="Q346" s="249" t="str">
        <f>'Input 1 - Schedule 1'!AX294</f>
        <v/>
      </c>
    </row>
    <row r="347" spans="1:17" x14ac:dyDescent="0.2">
      <c r="A347" s="314" t="str">
        <f t="shared" si="35"/>
        <v>Exclude</v>
      </c>
      <c r="B347" s="158">
        <f>'Input 2 - Inventory'!C293</f>
        <v>0</v>
      </c>
      <c r="C347" s="249">
        <f>'Input 2 - Inventory'!E293</f>
        <v>0</v>
      </c>
      <c r="D347" s="249" t="str">
        <f>IFERROR(VLOOKUP(E347,GCC.Param!$B$3:$E$50,4,FALSE),"")</f>
        <v/>
      </c>
      <c r="E347" s="159">
        <f>'Input 2 - Inventory'!F293</f>
        <v>0</v>
      </c>
      <c r="F347" s="204" t="str">
        <f t="shared" si="36"/>
        <v>Y</v>
      </c>
      <c r="G347" s="159">
        <f>'Input 1 - Schedule 1'!S295</f>
        <v>0</v>
      </c>
      <c r="H347" s="158">
        <f>'Input 2 - Inventory'!L293</f>
        <v>0</v>
      </c>
      <c r="I347" s="158">
        <f>'Input 2 - Inventory'!M293</f>
        <v>0</v>
      </c>
      <c r="J347" s="204">
        <f t="shared" si="37"/>
        <v>0</v>
      </c>
      <c r="K347" s="249">
        <f>'Input 2 - Inventory'!R293</f>
        <v>0</v>
      </c>
      <c r="L347" s="158">
        <f>'Input 2 - Inventory'!AA293</f>
        <v>0</v>
      </c>
      <c r="M347" s="249">
        <f>'Input 2 - Inventory'!AB293</f>
        <v>0</v>
      </c>
      <c r="N347" s="204">
        <f t="shared" si="38"/>
        <v>0</v>
      </c>
      <c r="O347" s="114" t="e">
        <f t="shared" si="39"/>
        <v>#DIV/0!</v>
      </c>
      <c r="P347" s="249">
        <f>'Input 2 - Inventory'!AG293</f>
        <v>0</v>
      </c>
      <c r="Q347" s="249" t="str">
        <f>'Input 1 - Schedule 1'!AX295</f>
        <v/>
      </c>
    </row>
    <row r="348" spans="1:17" x14ac:dyDescent="0.2">
      <c r="A348" s="314" t="str">
        <f t="shared" si="35"/>
        <v>Exclude</v>
      </c>
      <c r="B348" s="158">
        <f>'Input 2 - Inventory'!C294</f>
        <v>0</v>
      </c>
      <c r="C348" s="249">
        <f>'Input 2 - Inventory'!E294</f>
        <v>0</v>
      </c>
      <c r="D348" s="249" t="str">
        <f>IFERROR(VLOOKUP(E348,GCC.Param!$B$3:$E$50,4,FALSE),"")</f>
        <v/>
      </c>
      <c r="E348" s="159">
        <f>'Input 2 - Inventory'!F294</f>
        <v>0</v>
      </c>
      <c r="F348" s="204" t="str">
        <f t="shared" si="36"/>
        <v>Y</v>
      </c>
      <c r="G348" s="159">
        <f>'Input 1 - Schedule 1'!S296</f>
        <v>0</v>
      </c>
      <c r="H348" s="158">
        <f>'Input 2 - Inventory'!L294</f>
        <v>0</v>
      </c>
      <c r="I348" s="158">
        <f>'Input 2 - Inventory'!M294</f>
        <v>0</v>
      </c>
      <c r="J348" s="204">
        <f t="shared" si="37"/>
        <v>0</v>
      </c>
      <c r="K348" s="249">
        <f>'Input 2 - Inventory'!R294</f>
        <v>0</v>
      </c>
      <c r="L348" s="158">
        <f>'Input 2 - Inventory'!AA294</f>
        <v>0</v>
      </c>
      <c r="M348" s="249">
        <f>'Input 2 - Inventory'!AB294</f>
        <v>0</v>
      </c>
      <c r="N348" s="204">
        <f t="shared" si="38"/>
        <v>0</v>
      </c>
      <c r="O348" s="114" t="e">
        <f t="shared" si="39"/>
        <v>#DIV/0!</v>
      </c>
      <c r="P348" s="249">
        <f>'Input 2 - Inventory'!AG294</f>
        <v>0</v>
      </c>
      <c r="Q348" s="249" t="str">
        <f>'Input 1 - Schedule 1'!AX296</f>
        <v/>
      </c>
    </row>
    <row r="349" spans="1:17" x14ac:dyDescent="0.2">
      <c r="A349" s="314" t="str">
        <f t="shared" si="35"/>
        <v>Exclude</v>
      </c>
      <c r="B349" s="158">
        <f>'Input 2 - Inventory'!C295</f>
        <v>0</v>
      </c>
      <c r="C349" s="249">
        <f>'Input 2 - Inventory'!E295</f>
        <v>0</v>
      </c>
      <c r="D349" s="249" t="str">
        <f>IFERROR(VLOOKUP(E349,GCC.Param!$B$3:$E$50,4,FALSE),"")</f>
        <v/>
      </c>
      <c r="E349" s="159">
        <f>'Input 2 - Inventory'!F295</f>
        <v>0</v>
      </c>
      <c r="F349" s="204" t="str">
        <f t="shared" si="36"/>
        <v>Y</v>
      </c>
      <c r="G349" s="159">
        <f>'Input 1 - Schedule 1'!S297</f>
        <v>0</v>
      </c>
      <c r="H349" s="158">
        <f>'Input 2 - Inventory'!L295</f>
        <v>0</v>
      </c>
      <c r="I349" s="158">
        <f>'Input 2 - Inventory'!M295</f>
        <v>0</v>
      </c>
      <c r="J349" s="204">
        <f t="shared" si="37"/>
        <v>0</v>
      </c>
      <c r="K349" s="249">
        <f>'Input 2 - Inventory'!R295</f>
        <v>0</v>
      </c>
      <c r="L349" s="158">
        <f>'Input 2 - Inventory'!AA295</f>
        <v>0</v>
      </c>
      <c r="M349" s="249">
        <f>'Input 2 - Inventory'!AB295</f>
        <v>0</v>
      </c>
      <c r="N349" s="204">
        <f t="shared" si="38"/>
        <v>0</v>
      </c>
      <c r="O349" s="114" t="e">
        <f t="shared" si="39"/>
        <v>#DIV/0!</v>
      </c>
      <c r="P349" s="249">
        <f>'Input 2 - Inventory'!AG295</f>
        <v>0</v>
      </c>
      <c r="Q349" s="249" t="str">
        <f>'Input 1 - Schedule 1'!AX297</f>
        <v/>
      </c>
    </row>
    <row r="350" spans="1:17" x14ac:dyDescent="0.2">
      <c r="A350" s="314" t="str">
        <f t="shared" si="35"/>
        <v>Exclude</v>
      </c>
      <c r="B350" s="158">
        <f>'Input 2 - Inventory'!C296</f>
        <v>0</v>
      </c>
      <c r="C350" s="249">
        <f>'Input 2 - Inventory'!E296</f>
        <v>0</v>
      </c>
      <c r="D350" s="249" t="str">
        <f>IFERROR(VLOOKUP(E350,GCC.Param!$B$3:$E$50,4,FALSE),"")</f>
        <v/>
      </c>
      <c r="E350" s="159">
        <f>'Input 2 - Inventory'!F296</f>
        <v>0</v>
      </c>
      <c r="F350" s="204" t="str">
        <f t="shared" si="36"/>
        <v>Y</v>
      </c>
      <c r="G350" s="159">
        <f>'Input 1 - Schedule 1'!S298</f>
        <v>0</v>
      </c>
      <c r="H350" s="158">
        <f>'Input 2 - Inventory'!L296</f>
        <v>0</v>
      </c>
      <c r="I350" s="158">
        <f>'Input 2 - Inventory'!M296</f>
        <v>0</v>
      </c>
      <c r="J350" s="204">
        <f t="shared" si="37"/>
        <v>0</v>
      </c>
      <c r="K350" s="249">
        <f>'Input 2 - Inventory'!R296</f>
        <v>0</v>
      </c>
      <c r="L350" s="158">
        <f>'Input 2 - Inventory'!AA296</f>
        <v>0</v>
      </c>
      <c r="M350" s="249">
        <f>'Input 2 - Inventory'!AB296</f>
        <v>0</v>
      </c>
      <c r="N350" s="204">
        <f t="shared" si="38"/>
        <v>0</v>
      </c>
      <c r="O350" s="114" t="e">
        <f t="shared" si="39"/>
        <v>#DIV/0!</v>
      </c>
      <c r="P350" s="249">
        <f>'Input 2 - Inventory'!AG296</f>
        <v>0</v>
      </c>
      <c r="Q350" s="249" t="str">
        <f>'Input 1 - Schedule 1'!AX298</f>
        <v/>
      </c>
    </row>
    <row r="351" spans="1:17" x14ac:dyDescent="0.2">
      <c r="A351" s="314" t="str">
        <f t="shared" si="35"/>
        <v>Exclude</v>
      </c>
      <c r="B351" s="158">
        <f>'Input 2 - Inventory'!C297</f>
        <v>0</v>
      </c>
      <c r="C351" s="249">
        <f>'Input 2 - Inventory'!E297</f>
        <v>0</v>
      </c>
      <c r="D351" s="249" t="str">
        <f>IFERROR(VLOOKUP(E351,GCC.Param!$B$3:$E$50,4,FALSE),"")</f>
        <v/>
      </c>
      <c r="E351" s="159">
        <f>'Input 2 - Inventory'!F297</f>
        <v>0</v>
      </c>
      <c r="F351" s="204" t="str">
        <f t="shared" si="36"/>
        <v>Y</v>
      </c>
      <c r="G351" s="159">
        <f>'Input 1 - Schedule 1'!S299</f>
        <v>0</v>
      </c>
      <c r="H351" s="158">
        <f>'Input 2 - Inventory'!L297</f>
        <v>0</v>
      </c>
      <c r="I351" s="158">
        <f>'Input 2 - Inventory'!M297</f>
        <v>0</v>
      </c>
      <c r="J351" s="204">
        <f t="shared" si="37"/>
        <v>0</v>
      </c>
      <c r="K351" s="249">
        <f>'Input 2 - Inventory'!R297</f>
        <v>0</v>
      </c>
      <c r="L351" s="158">
        <f>'Input 2 - Inventory'!AA297</f>
        <v>0</v>
      </c>
      <c r="M351" s="249">
        <f>'Input 2 - Inventory'!AB297</f>
        <v>0</v>
      </c>
      <c r="N351" s="204">
        <f t="shared" si="38"/>
        <v>0</v>
      </c>
      <c r="O351" s="114" t="e">
        <f t="shared" si="39"/>
        <v>#DIV/0!</v>
      </c>
      <c r="P351" s="249">
        <f>'Input 2 - Inventory'!AG297</f>
        <v>0</v>
      </c>
      <c r="Q351" s="249" t="str">
        <f>'Input 1 - Schedule 1'!AX299</f>
        <v/>
      </c>
    </row>
    <row r="352" spans="1:17" x14ac:dyDescent="0.2">
      <c r="A352" s="314" t="str">
        <f t="shared" si="35"/>
        <v>Exclude</v>
      </c>
      <c r="B352" s="158">
        <f>'Input 2 - Inventory'!C298</f>
        <v>0</v>
      </c>
      <c r="C352" s="249">
        <f>'Input 2 - Inventory'!E298</f>
        <v>0</v>
      </c>
      <c r="D352" s="249" t="str">
        <f>IFERROR(VLOOKUP(E352,GCC.Param!$B$3:$E$50,4,FALSE),"")</f>
        <v/>
      </c>
      <c r="E352" s="159">
        <f>'Input 2 - Inventory'!F298</f>
        <v>0</v>
      </c>
      <c r="F352" s="204" t="str">
        <f t="shared" si="36"/>
        <v>Y</v>
      </c>
      <c r="G352" s="159">
        <f>'Input 1 - Schedule 1'!S300</f>
        <v>0</v>
      </c>
      <c r="H352" s="158">
        <f>'Input 2 - Inventory'!L298</f>
        <v>0</v>
      </c>
      <c r="I352" s="158">
        <f>'Input 2 - Inventory'!M298</f>
        <v>0</v>
      </c>
      <c r="J352" s="204">
        <f t="shared" si="37"/>
        <v>0</v>
      </c>
      <c r="K352" s="249">
        <f>'Input 2 - Inventory'!R298</f>
        <v>0</v>
      </c>
      <c r="L352" s="158">
        <f>'Input 2 - Inventory'!AA298</f>
        <v>0</v>
      </c>
      <c r="M352" s="249">
        <f>'Input 2 - Inventory'!AB298</f>
        <v>0</v>
      </c>
      <c r="N352" s="204">
        <f t="shared" si="38"/>
        <v>0</v>
      </c>
      <c r="O352" s="114" t="e">
        <f t="shared" si="39"/>
        <v>#DIV/0!</v>
      </c>
      <c r="P352" s="249">
        <f>'Input 2 - Inventory'!AG298</f>
        <v>0</v>
      </c>
      <c r="Q352" s="249" t="str">
        <f>'Input 1 - Schedule 1'!AX300</f>
        <v/>
      </c>
    </row>
    <row r="353" spans="1:17" x14ac:dyDescent="0.2">
      <c r="A353" s="314" t="str">
        <f t="shared" si="35"/>
        <v>Exclude</v>
      </c>
      <c r="B353" s="158">
        <f>'Input 2 - Inventory'!C299</f>
        <v>0</v>
      </c>
      <c r="C353" s="249">
        <f>'Input 2 - Inventory'!E299</f>
        <v>0</v>
      </c>
      <c r="D353" s="249" t="str">
        <f>IFERROR(VLOOKUP(E353,GCC.Param!$B$3:$E$50,4,FALSE),"")</f>
        <v/>
      </c>
      <c r="E353" s="159">
        <f>'Input 2 - Inventory'!F299</f>
        <v>0</v>
      </c>
      <c r="F353" s="204" t="str">
        <f t="shared" si="36"/>
        <v>Y</v>
      </c>
      <c r="G353" s="159">
        <f>'Input 1 - Schedule 1'!S301</f>
        <v>0</v>
      </c>
      <c r="H353" s="158">
        <f>'Input 2 - Inventory'!L299</f>
        <v>0</v>
      </c>
      <c r="I353" s="158">
        <f>'Input 2 - Inventory'!M299</f>
        <v>0</v>
      </c>
      <c r="J353" s="204">
        <f t="shared" si="37"/>
        <v>0</v>
      </c>
      <c r="K353" s="249">
        <f>'Input 2 - Inventory'!R299</f>
        <v>0</v>
      </c>
      <c r="L353" s="158">
        <f>'Input 2 - Inventory'!AA299</f>
        <v>0</v>
      </c>
      <c r="M353" s="249">
        <f>'Input 2 - Inventory'!AB299</f>
        <v>0</v>
      </c>
      <c r="N353" s="204">
        <f t="shared" si="38"/>
        <v>0</v>
      </c>
      <c r="O353" s="114" t="e">
        <f t="shared" si="39"/>
        <v>#DIV/0!</v>
      </c>
      <c r="P353" s="249">
        <f>'Input 2 - Inventory'!AG299</f>
        <v>0</v>
      </c>
      <c r="Q353" s="249" t="str">
        <f>'Input 1 - Schedule 1'!AX301</f>
        <v/>
      </c>
    </row>
    <row r="354" spans="1:17" x14ac:dyDescent="0.2">
      <c r="A354" s="314" t="str">
        <f t="shared" si="35"/>
        <v>Exclude</v>
      </c>
      <c r="B354" s="158">
        <f>'Input 2 - Inventory'!C300</f>
        <v>0</v>
      </c>
      <c r="C354" s="249">
        <f>'Input 2 - Inventory'!E300</f>
        <v>0</v>
      </c>
      <c r="D354" s="249" t="str">
        <f>IFERROR(VLOOKUP(E354,GCC.Param!$B$3:$E$50,4,FALSE),"")</f>
        <v/>
      </c>
      <c r="E354" s="159">
        <f>'Input 2 - Inventory'!F300</f>
        <v>0</v>
      </c>
      <c r="F354" s="204" t="str">
        <f t="shared" si="36"/>
        <v>Y</v>
      </c>
      <c r="G354" s="159">
        <f>'Input 1 - Schedule 1'!S302</f>
        <v>0</v>
      </c>
      <c r="H354" s="158">
        <f>'Input 2 - Inventory'!L300</f>
        <v>0</v>
      </c>
      <c r="I354" s="158">
        <f>'Input 2 - Inventory'!M300</f>
        <v>0</v>
      </c>
      <c r="J354" s="204">
        <f t="shared" si="37"/>
        <v>0</v>
      </c>
      <c r="K354" s="249">
        <f>'Input 2 - Inventory'!R300</f>
        <v>0</v>
      </c>
      <c r="L354" s="158">
        <f>'Input 2 - Inventory'!AA300</f>
        <v>0</v>
      </c>
      <c r="M354" s="249">
        <f>'Input 2 - Inventory'!AB300</f>
        <v>0</v>
      </c>
      <c r="N354" s="204">
        <f t="shared" si="38"/>
        <v>0</v>
      </c>
      <c r="O354" s="114" t="e">
        <f t="shared" si="39"/>
        <v>#DIV/0!</v>
      </c>
      <c r="P354" s="249">
        <f>'Input 2 - Inventory'!AG300</f>
        <v>0</v>
      </c>
      <c r="Q354" s="249" t="str">
        <f>'Input 1 - Schedule 1'!AX302</f>
        <v/>
      </c>
    </row>
    <row r="355" spans="1:17" x14ac:dyDescent="0.2">
      <c r="A355" s="314" t="str">
        <f t="shared" si="35"/>
        <v>Exclude</v>
      </c>
      <c r="B355" s="158">
        <f>'Input 2 - Inventory'!C301</f>
        <v>0</v>
      </c>
      <c r="C355" s="249">
        <f>'Input 2 - Inventory'!E301</f>
        <v>0</v>
      </c>
      <c r="D355" s="249" t="str">
        <f>IFERROR(VLOOKUP(E355,GCC.Param!$B$3:$E$50,4,FALSE),"")</f>
        <v/>
      </c>
      <c r="E355" s="159">
        <f>'Input 2 - Inventory'!F301</f>
        <v>0</v>
      </c>
      <c r="F355" s="204" t="str">
        <f t="shared" si="36"/>
        <v>Y</v>
      </c>
      <c r="G355" s="159">
        <f>'Input 1 - Schedule 1'!S303</f>
        <v>0</v>
      </c>
      <c r="H355" s="158">
        <f>'Input 2 - Inventory'!L301</f>
        <v>0</v>
      </c>
      <c r="I355" s="158">
        <f>'Input 2 - Inventory'!M301</f>
        <v>0</v>
      </c>
      <c r="J355" s="204">
        <f t="shared" si="37"/>
        <v>0</v>
      </c>
      <c r="K355" s="249">
        <f>'Input 2 - Inventory'!R301</f>
        <v>0</v>
      </c>
      <c r="L355" s="158">
        <f>'Input 2 - Inventory'!AA301</f>
        <v>0</v>
      </c>
      <c r="M355" s="249">
        <f>'Input 2 - Inventory'!AB301</f>
        <v>0</v>
      </c>
      <c r="N355" s="204">
        <f t="shared" si="38"/>
        <v>0</v>
      </c>
      <c r="O355" s="114" t="e">
        <f t="shared" si="39"/>
        <v>#DIV/0!</v>
      </c>
      <c r="P355" s="249">
        <f>'Input 2 - Inventory'!AG301</f>
        <v>0</v>
      </c>
      <c r="Q355" s="249" t="str">
        <f>'Input 1 - Schedule 1'!AX303</f>
        <v/>
      </c>
    </row>
    <row r="356" spans="1:17" x14ac:dyDescent="0.2">
      <c r="A356" s="314" t="str">
        <f t="shared" si="35"/>
        <v>Exclude</v>
      </c>
      <c r="B356" s="158">
        <f>'Input 2 - Inventory'!C302</f>
        <v>0</v>
      </c>
      <c r="C356" s="249">
        <f>'Input 2 - Inventory'!E302</f>
        <v>0</v>
      </c>
      <c r="D356" s="249" t="str">
        <f>IFERROR(VLOOKUP(E356,GCC.Param!$B$3:$E$50,4,FALSE),"")</f>
        <v/>
      </c>
      <c r="E356" s="159">
        <f>'Input 2 - Inventory'!F302</f>
        <v>0</v>
      </c>
      <c r="F356" s="204" t="str">
        <f t="shared" si="36"/>
        <v>Y</v>
      </c>
      <c r="G356" s="159">
        <f>'Input 1 - Schedule 1'!S304</f>
        <v>0</v>
      </c>
      <c r="H356" s="158">
        <f>'Input 2 - Inventory'!L302</f>
        <v>0</v>
      </c>
      <c r="I356" s="158">
        <f>'Input 2 - Inventory'!M302</f>
        <v>0</v>
      </c>
      <c r="J356" s="204">
        <f t="shared" si="37"/>
        <v>0</v>
      </c>
      <c r="K356" s="249">
        <f>'Input 2 - Inventory'!R302</f>
        <v>0</v>
      </c>
      <c r="L356" s="158">
        <f>'Input 2 - Inventory'!AA302</f>
        <v>0</v>
      </c>
      <c r="M356" s="249">
        <f>'Input 2 - Inventory'!AB302</f>
        <v>0</v>
      </c>
      <c r="N356" s="204">
        <f t="shared" si="38"/>
        <v>0</v>
      </c>
      <c r="O356" s="114" t="e">
        <f t="shared" si="39"/>
        <v>#DIV/0!</v>
      </c>
      <c r="P356" s="249">
        <f>'Input 2 - Inventory'!AG302</f>
        <v>0</v>
      </c>
      <c r="Q356" s="249" t="str">
        <f>'Input 1 - Schedule 1'!AX304</f>
        <v/>
      </c>
    </row>
    <row r="357" spans="1:17" x14ac:dyDescent="0.2">
      <c r="A357" s="314" t="str">
        <f t="shared" si="35"/>
        <v>Exclude</v>
      </c>
      <c r="B357" s="158">
        <f>'Input 2 - Inventory'!C303</f>
        <v>0</v>
      </c>
      <c r="C357" s="249">
        <f>'Input 2 - Inventory'!E303</f>
        <v>0</v>
      </c>
      <c r="D357" s="249" t="str">
        <f>IFERROR(VLOOKUP(E357,GCC.Param!$B$3:$E$50,4,FALSE),"")</f>
        <v/>
      </c>
      <c r="E357" s="159">
        <f>'Input 2 - Inventory'!F303</f>
        <v>0</v>
      </c>
      <c r="F357" s="204" t="str">
        <f t="shared" si="36"/>
        <v>Y</v>
      </c>
      <c r="G357" s="159">
        <f>'Input 1 - Schedule 1'!S305</f>
        <v>0</v>
      </c>
      <c r="H357" s="158">
        <f>'Input 2 - Inventory'!L303</f>
        <v>0</v>
      </c>
      <c r="I357" s="158">
        <f>'Input 2 - Inventory'!M303</f>
        <v>0</v>
      </c>
      <c r="J357" s="204">
        <f t="shared" si="37"/>
        <v>0</v>
      </c>
      <c r="K357" s="249">
        <f>'Input 2 - Inventory'!R303</f>
        <v>0</v>
      </c>
      <c r="L357" s="158">
        <f>'Input 2 - Inventory'!AA303</f>
        <v>0</v>
      </c>
      <c r="M357" s="249">
        <f>'Input 2 - Inventory'!AB303</f>
        <v>0</v>
      </c>
      <c r="N357" s="204">
        <f t="shared" si="38"/>
        <v>0</v>
      </c>
      <c r="O357" s="114" t="e">
        <f t="shared" si="39"/>
        <v>#DIV/0!</v>
      </c>
      <c r="P357" s="249">
        <f>'Input 2 - Inventory'!AG303</f>
        <v>0</v>
      </c>
      <c r="Q357" s="249" t="str">
        <f>'Input 1 - Schedule 1'!AX305</f>
        <v/>
      </c>
    </row>
    <row r="358" spans="1:17" x14ac:dyDescent="0.2">
      <c r="A358" s="314" t="str">
        <f t="shared" si="35"/>
        <v>Exclude</v>
      </c>
      <c r="B358" s="158">
        <f>'Input 2 - Inventory'!C304</f>
        <v>0</v>
      </c>
      <c r="C358" s="249">
        <f>'Input 2 - Inventory'!E304</f>
        <v>0</v>
      </c>
      <c r="D358" s="249" t="str">
        <f>IFERROR(VLOOKUP(E358,GCC.Param!$B$3:$E$50,4,FALSE),"")</f>
        <v/>
      </c>
      <c r="E358" s="159">
        <f>'Input 2 - Inventory'!F304</f>
        <v>0</v>
      </c>
      <c r="F358" s="204" t="str">
        <f t="shared" si="36"/>
        <v>Y</v>
      </c>
      <c r="G358" s="159">
        <f>'Input 1 - Schedule 1'!S306</f>
        <v>0</v>
      </c>
      <c r="H358" s="158">
        <f>'Input 2 - Inventory'!L304</f>
        <v>0</v>
      </c>
      <c r="I358" s="158">
        <f>'Input 2 - Inventory'!M304</f>
        <v>0</v>
      </c>
      <c r="J358" s="204">
        <f t="shared" si="37"/>
        <v>0</v>
      </c>
      <c r="K358" s="249">
        <f>'Input 2 - Inventory'!R304</f>
        <v>0</v>
      </c>
      <c r="L358" s="158">
        <f>'Input 2 - Inventory'!AA304</f>
        <v>0</v>
      </c>
      <c r="M358" s="249">
        <f>'Input 2 - Inventory'!AB304</f>
        <v>0</v>
      </c>
      <c r="N358" s="204">
        <f t="shared" si="38"/>
        <v>0</v>
      </c>
      <c r="O358" s="114" t="e">
        <f t="shared" si="39"/>
        <v>#DIV/0!</v>
      </c>
      <c r="P358" s="249">
        <f>'Input 2 - Inventory'!AG304</f>
        <v>0</v>
      </c>
      <c r="Q358" s="249" t="str">
        <f>'Input 1 - Schedule 1'!AX306</f>
        <v/>
      </c>
    </row>
    <row r="359" spans="1:17" x14ac:dyDescent="0.2">
      <c r="A359" s="314" t="str">
        <f t="shared" si="35"/>
        <v>Exclude</v>
      </c>
      <c r="B359" s="158">
        <f>'Input 2 - Inventory'!C305</f>
        <v>0</v>
      </c>
      <c r="C359" s="249">
        <f>'Input 2 - Inventory'!E305</f>
        <v>0</v>
      </c>
      <c r="D359" s="249" t="str">
        <f>IFERROR(VLOOKUP(E359,GCC.Param!$B$3:$E$50,4,FALSE),"")</f>
        <v/>
      </c>
      <c r="E359" s="159">
        <f>'Input 2 - Inventory'!F305</f>
        <v>0</v>
      </c>
      <c r="F359" s="204" t="str">
        <f t="shared" si="36"/>
        <v>Y</v>
      </c>
      <c r="G359" s="159">
        <f>'Input 1 - Schedule 1'!S307</f>
        <v>0</v>
      </c>
      <c r="H359" s="158">
        <f>'Input 2 - Inventory'!L305</f>
        <v>0</v>
      </c>
      <c r="I359" s="158">
        <f>'Input 2 - Inventory'!M305</f>
        <v>0</v>
      </c>
      <c r="J359" s="204">
        <f t="shared" si="37"/>
        <v>0</v>
      </c>
      <c r="K359" s="249">
        <f>'Input 2 - Inventory'!R305</f>
        <v>0</v>
      </c>
      <c r="L359" s="158">
        <f>'Input 2 - Inventory'!AA305</f>
        <v>0</v>
      </c>
      <c r="M359" s="249">
        <f>'Input 2 - Inventory'!AB305</f>
        <v>0</v>
      </c>
      <c r="N359" s="204">
        <f t="shared" si="38"/>
        <v>0</v>
      </c>
      <c r="O359" s="114" t="e">
        <f t="shared" si="39"/>
        <v>#DIV/0!</v>
      </c>
      <c r="P359" s="249">
        <f>'Input 2 - Inventory'!AG305</f>
        <v>0</v>
      </c>
      <c r="Q359" s="249" t="str">
        <f>'Input 1 - Schedule 1'!AX307</f>
        <v/>
      </c>
    </row>
    <row r="360" spans="1:17" x14ac:dyDescent="0.2">
      <c r="A360" s="314" t="str">
        <f t="shared" si="35"/>
        <v>Exclude</v>
      </c>
      <c r="B360" s="158">
        <f>'Input 2 - Inventory'!C306</f>
        <v>0</v>
      </c>
      <c r="C360" s="249">
        <f>'Input 2 - Inventory'!E306</f>
        <v>0</v>
      </c>
      <c r="D360" s="249" t="str">
        <f>IFERROR(VLOOKUP(E360,GCC.Param!$B$3:$E$50,4,FALSE),"")</f>
        <v/>
      </c>
      <c r="E360" s="159">
        <f>'Input 2 - Inventory'!F306</f>
        <v>0</v>
      </c>
      <c r="F360" s="204" t="str">
        <f t="shared" si="36"/>
        <v>Y</v>
      </c>
      <c r="G360" s="159">
        <f>'Input 1 - Schedule 1'!S308</f>
        <v>0</v>
      </c>
      <c r="H360" s="158">
        <f>'Input 2 - Inventory'!L306</f>
        <v>0</v>
      </c>
      <c r="I360" s="158">
        <f>'Input 2 - Inventory'!M306</f>
        <v>0</v>
      </c>
      <c r="J360" s="204">
        <f t="shared" si="37"/>
        <v>0</v>
      </c>
      <c r="K360" s="249">
        <f>'Input 2 - Inventory'!R306</f>
        <v>0</v>
      </c>
      <c r="L360" s="158">
        <f>'Input 2 - Inventory'!AA306</f>
        <v>0</v>
      </c>
      <c r="M360" s="249">
        <f>'Input 2 - Inventory'!AB306</f>
        <v>0</v>
      </c>
      <c r="N360" s="204">
        <f t="shared" si="38"/>
        <v>0</v>
      </c>
      <c r="O360" s="114" t="e">
        <f t="shared" si="39"/>
        <v>#DIV/0!</v>
      </c>
      <c r="P360" s="249">
        <f>'Input 2 - Inventory'!AG306</f>
        <v>0</v>
      </c>
      <c r="Q360" s="249" t="str">
        <f>'Input 1 - Schedule 1'!AX308</f>
        <v/>
      </c>
    </row>
    <row r="361" spans="1:17" x14ac:dyDescent="0.2">
      <c r="A361" s="314" t="str">
        <f t="shared" si="35"/>
        <v>Exclude</v>
      </c>
      <c r="B361" s="158">
        <f>'Input 2 - Inventory'!C307</f>
        <v>0</v>
      </c>
      <c r="C361" s="249">
        <f>'Input 2 - Inventory'!E307</f>
        <v>0</v>
      </c>
      <c r="D361" s="249" t="str">
        <f>IFERROR(VLOOKUP(E361,GCC.Param!$B$3:$E$50,4,FALSE),"")</f>
        <v/>
      </c>
      <c r="E361" s="159">
        <f>'Input 2 - Inventory'!F307</f>
        <v>0</v>
      </c>
      <c r="F361" s="204" t="str">
        <f t="shared" si="36"/>
        <v>Y</v>
      </c>
      <c r="G361" s="159">
        <f>'Input 1 - Schedule 1'!S309</f>
        <v>0</v>
      </c>
      <c r="H361" s="158">
        <f>'Input 2 - Inventory'!L307</f>
        <v>0</v>
      </c>
      <c r="I361" s="158">
        <f>'Input 2 - Inventory'!M307</f>
        <v>0</v>
      </c>
      <c r="J361" s="204">
        <f t="shared" si="37"/>
        <v>0</v>
      </c>
      <c r="K361" s="249">
        <f>'Input 2 - Inventory'!R307</f>
        <v>0</v>
      </c>
      <c r="L361" s="158">
        <f>'Input 2 - Inventory'!AA307</f>
        <v>0</v>
      </c>
      <c r="M361" s="249">
        <f>'Input 2 - Inventory'!AB307</f>
        <v>0</v>
      </c>
      <c r="N361" s="204">
        <f t="shared" si="38"/>
        <v>0</v>
      </c>
      <c r="O361" s="114" t="e">
        <f t="shared" si="39"/>
        <v>#DIV/0!</v>
      </c>
      <c r="P361" s="249">
        <f>'Input 2 - Inventory'!AG307</f>
        <v>0</v>
      </c>
      <c r="Q361" s="249" t="str">
        <f>'Input 1 - Schedule 1'!AX309</f>
        <v/>
      </c>
    </row>
    <row r="362" spans="1:17" x14ac:dyDescent="0.2">
      <c r="A362" s="314" t="str">
        <f t="shared" si="35"/>
        <v>Exclude</v>
      </c>
      <c r="B362" s="158">
        <f>'Input 2 - Inventory'!C308</f>
        <v>0</v>
      </c>
      <c r="C362" s="249">
        <f>'Input 2 - Inventory'!E308</f>
        <v>0</v>
      </c>
      <c r="D362" s="249" t="str">
        <f>IFERROR(VLOOKUP(E362,GCC.Param!$B$3:$E$50,4,FALSE),"")</f>
        <v/>
      </c>
      <c r="E362" s="159">
        <f>'Input 2 - Inventory'!F308</f>
        <v>0</v>
      </c>
      <c r="F362" s="204" t="str">
        <f t="shared" si="36"/>
        <v>Y</v>
      </c>
      <c r="G362" s="159">
        <f>'Input 1 - Schedule 1'!S310</f>
        <v>0</v>
      </c>
      <c r="H362" s="158">
        <f>'Input 2 - Inventory'!L308</f>
        <v>0</v>
      </c>
      <c r="I362" s="158">
        <f>'Input 2 - Inventory'!M308</f>
        <v>0</v>
      </c>
      <c r="J362" s="204">
        <f t="shared" si="37"/>
        <v>0</v>
      </c>
      <c r="K362" s="249">
        <f>'Input 2 - Inventory'!R308</f>
        <v>0</v>
      </c>
      <c r="L362" s="158">
        <f>'Input 2 - Inventory'!AA308</f>
        <v>0</v>
      </c>
      <c r="M362" s="249">
        <f>'Input 2 - Inventory'!AB308</f>
        <v>0</v>
      </c>
      <c r="N362" s="204">
        <f t="shared" si="38"/>
        <v>0</v>
      </c>
      <c r="O362" s="114" t="e">
        <f t="shared" si="39"/>
        <v>#DIV/0!</v>
      </c>
      <c r="P362" s="249">
        <f>'Input 2 - Inventory'!AG308</f>
        <v>0</v>
      </c>
      <c r="Q362" s="249" t="str">
        <f>'Input 1 - Schedule 1'!AX310</f>
        <v/>
      </c>
    </row>
    <row r="363" spans="1:17" x14ac:dyDescent="0.2">
      <c r="A363" s="314" t="str">
        <f t="shared" si="35"/>
        <v>Exclude</v>
      </c>
      <c r="B363" s="158">
        <f>'Input 2 - Inventory'!C309</f>
        <v>0</v>
      </c>
      <c r="C363" s="249">
        <f>'Input 2 - Inventory'!E309</f>
        <v>0</v>
      </c>
      <c r="D363" s="249" t="str">
        <f>IFERROR(VLOOKUP(E363,GCC.Param!$B$3:$E$50,4,FALSE),"")</f>
        <v/>
      </c>
      <c r="E363" s="159">
        <f>'Input 2 - Inventory'!F309</f>
        <v>0</v>
      </c>
      <c r="F363" s="204" t="str">
        <f t="shared" si="36"/>
        <v>Y</v>
      </c>
      <c r="G363" s="159">
        <f>'Input 1 - Schedule 1'!S311</f>
        <v>0</v>
      </c>
      <c r="H363" s="158">
        <f>'Input 2 - Inventory'!L309</f>
        <v>0</v>
      </c>
      <c r="I363" s="158">
        <f>'Input 2 - Inventory'!M309</f>
        <v>0</v>
      </c>
      <c r="J363" s="204">
        <f t="shared" si="37"/>
        <v>0</v>
      </c>
      <c r="K363" s="249">
        <f>'Input 2 - Inventory'!R309</f>
        <v>0</v>
      </c>
      <c r="L363" s="158">
        <f>'Input 2 - Inventory'!AA309</f>
        <v>0</v>
      </c>
      <c r="M363" s="249">
        <f>'Input 2 - Inventory'!AB309</f>
        <v>0</v>
      </c>
      <c r="N363" s="204">
        <f t="shared" si="38"/>
        <v>0</v>
      </c>
      <c r="O363" s="114" t="e">
        <f t="shared" si="39"/>
        <v>#DIV/0!</v>
      </c>
      <c r="P363" s="249">
        <f>'Input 2 - Inventory'!AG309</f>
        <v>0</v>
      </c>
      <c r="Q363" s="249" t="str">
        <f>'Input 1 - Schedule 1'!AX311</f>
        <v/>
      </c>
    </row>
    <row r="364" spans="1:17" x14ac:dyDescent="0.2">
      <c r="A364" s="314" t="str">
        <f t="shared" si="35"/>
        <v>Exclude</v>
      </c>
      <c r="B364" s="158">
        <f>'Input 2 - Inventory'!C310</f>
        <v>0</v>
      </c>
      <c r="C364" s="249">
        <f>'Input 2 - Inventory'!E310</f>
        <v>0</v>
      </c>
      <c r="D364" s="249" t="str">
        <f>IFERROR(VLOOKUP(E364,GCC.Param!$B$3:$E$50,4,FALSE),"")</f>
        <v/>
      </c>
      <c r="E364" s="159">
        <f>'Input 2 - Inventory'!F310</f>
        <v>0</v>
      </c>
      <c r="F364" s="204" t="str">
        <f t="shared" si="36"/>
        <v>Y</v>
      </c>
      <c r="G364" s="159">
        <f>'Input 1 - Schedule 1'!S312</f>
        <v>0</v>
      </c>
      <c r="H364" s="158">
        <f>'Input 2 - Inventory'!L310</f>
        <v>0</v>
      </c>
      <c r="I364" s="158">
        <f>'Input 2 - Inventory'!M310</f>
        <v>0</v>
      </c>
      <c r="J364" s="204">
        <f t="shared" si="37"/>
        <v>0</v>
      </c>
      <c r="K364" s="249">
        <f>'Input 2 - Inventory'!R310</f>
        <v>0</v>
      </c>
      <c r="L364" s="158">
        <f>'Input 2 - Inventory'!AA310</f>
        <v>0</v>
      </c>
      <c r="M364" s="249">
        <f>'Input 2 - Inventory'!AB310</f>
        <v>0</v>
      </c>
      <c r="N364" s="204">
        <f t="shared" si="38"/>
        <v>0</v>
      </c>
      <c r="O364" s="114" t="e">
        <f t="shared" si="39"/>
        <v>#DIV/0!</v>
      </c>
      <c r="P364" s="249">
        <f>'Input 2 - Inventory'!AG310</f>
        <v>0</v>
      </c>
      <c r="Q364" s="249" t="str">
        <f>'Input 1 - Schedule 1'!AX312</f>
        <v/>
      </c>
    </row>
    <row r="365" spans="1:17" x14ac:dyDescent="0.2">
      <c r="A365" s="314" t="str">
        <f t="shared" si="35"/>
        <v>Exclude</v>
      </c>
      <c r="B365" s="158">
        <f>'Input 2 - Inventory'!C311</f>
        <v>0</v>
      </c>
      <c r="C365" s="249">
        <f>'Input 2 - Inventory'!E311</f>
        <v>0</v>
      </c>
      <c r="D365" s="249" t="str">
        <f>IFERROR(VLOOKUP(E365,GCC.Param!$B$3:$E$50,4,FALSE),"")</f>
        <v/>
      </c>
      <c r="E365" s="159">
        <f>'Input 2 - Inventory'!F311</f>
        <v>0</v>
      </c>
      <c r="F365" s="204" t="str">
        <f t="shared" si="36"/>
        <v>Y</v>
      </c>
      <c r="G365" s="159">
        <f>'Input 1 - Schedule 1'!S313</f>
        <v>0</v>
      </c>
      <c r="H365" s="158">
        <f>'Input 2 - Inventory'!L311</f>
        <v>0</v>
      </c>
      <c r="I365" s="158">
        <f>'Input 2 - Inventory'!M311</f>
        <v>0</v>
      </c>
      <c r="J365" s="204">
        <f t="shared" si="37"/>
        <v>0</v>
      </c>
      <c r="K365" s="249">
        <f>'Input 2 - Inventory'!R311</f>
        <v>0</v>
      </c>
      <c r="L365" s="158">
        <f>'Input 2 - Inventory'!AA311</f>
        <v>0</v>
      </c>
      <c r="M365" s="249">
        <f>'Input 2 - Inventory'!AB311</f>
        <v>0</v>
      </c>
      <c r="N365" s="204">
        <f t="shared" si="38"/>
        <v>0</v>
      </c>
      <c r="O365" s="114" t="e">
        <f t="shared" si="39"/>
        <v>#DIV/0!</v>
      </c>
      <c r="P365" s="249">
        <f>'Input 2 - Inventory'!AG311</f>
        <v>0</v>
      </c>
      <c r="Q365" s="249" t="str">
        <f>'Input 1 - Schedule 1'!AX313</f>
        <v/>
      </c>
    </row>
    <row r="366" spans="1:17" x14ac:dyDescent="0.2">
      <c r="A366" s="314" t="str">
        <f t="shared" si="35"/>
        <v>Exclude</v>
      </c>
      <c r="B366" s="158">
        <f>'Input 2 - Inventory'!C312</f>
        <v>0</v>
      </c>
      <c r="C366" s="249">
        <f>'Input 2 - Inventory'!E312</f>
        <v>0</v>
      </c>
      <c r="D366" s="249" t="str">
        <f>IFERROR(VLOOKUP(E366,GCC.Param!$B$3:$E$50,4,FALSE),"")</f>
        <v/>
      </c>
      <c r="E366" s="159">
        <f>'Input 2 - Inventory'!F312</f>
        <v>0</v>
      </c>
      <c r="F366" s="204" t="str">
        <f t="shared" si="36"/>
        <v>Y</v>
      </c>
      <c r="G366" s="159">
        <f>'Input 1 - Schedule 1'!S314</f>
        <v>0</v>
      </c>
      <c r="H366" s="158">
        <f>'Input 2 - Inventory'!L312</f>
        <v>0</v>
      </c>
      <c r="I366" s="158">
        <f>'Input 2 - Inventory'!M312</f>
        <v>0</v>
      </c>
      <c r="J366" s="204">
        <f t="shared" si="37"/>
        <v>0</v>
      </c>
      <c r="K366" s="249">
        <f>'Input 2 - Inventory'!R312</f>
        <v>0</v>
      </c>
      <c r="L366" s="158">
        <f>'Input 2 - Inventory'!AA312</f>
        <v>0</v>
      </c>
      <c r="M366" s="249">
        <f>'Input 2 - Inventory'!AB312</f>
        <v>0</v>
      </c>
      <c r="N366" s="204">
        <f t="shared" si="38"/>
        <v>0</v>
      </c>
      <c r="O366" s="114" t="e">
        <f t="shared" si="39"/>
        <v>#DIV/0!</v>
      </c>
      <c r="P366" s="249">
        <f>'Input 2 - Inventory'!AG312</f>
        <v>0</v>
      </c>
      <c r="Q366" s="249" t="str">
        <f>'Input 1 - Schedule 1'!AX314</f>
        <v/>
      </c>
    </row>
    <row r="367" spans="1:17" x14ac:dyDescent="0.2">
      <c r="A367" s="314" t="str">
        <f t="shared" si="35"/>
        <v>Exclude</v>
      </c>
      <c r="B367" s="158">
        <f>'Input 2 - Inventory'!C313</f>
        <v>0</v>
      </c>
      <c r="C367" s="249">
        <f>'Input 2 - Inventory'!E313</f>
        <v>0</v>
      </c>
      <c r="D367" s="249" t="str">
        <f>IFERROR(VLOOKUP(E367,GCC.Param!$B$3:$E$50,4,FALSE),"")</f>
        <v/>
      </c>
      <c r="E367" s="159">
        <f>'Input 2 - Inventory'!F313</f>
        <v>0</v>
      </c>
      <c r="F367" s="204" t="str">
        <f t="shared" si="36"/>
        <v>Y</v>
      </c>
      <c r="G367" s="159">
        <f>'Input 1 - Schedule 1'!S315</f>
        <v>0</v>
      </c>
      <c r="H367" s="158">
        <f>'Input 2 - Inventory'!L313</f>
        <v>0</v>
      </c>
      <c r="I367" s="158">
        <f>'Input 2 - Inventory'!M313</f>
        <v>0</v>
      </c>
      <c r="J367" s="204">
        <f t="shared" si="37"/>
        <v>0</v>
      </c>
      <c r="K367" s="249">
        <f>'Input 2 - Inventory'!R313</f>
        <v>0</v>
      </c>
      <c r="L367" s="158">
        <f>'Input 2 - Inventory'!AA313</f>
        <v>0</v>
      </c>
      <c r="M367" s="249">
        <f>'Input 2 - Inventory'!AB313</f>
        <v>0</v>
      </c>
      <c r="N367" s="204">
        <f t="shared" si="38"/>
        <v>0</v>
      </c>
      <c r="O367" s="114" t="e">
        <f t="shared" si="39"/>
        <v>#DIV/0!</v>
      </c>
      <c r="P367" s="249">
        <f>'Input 2 - Inventory'!AG313</f>
        <v>0</v>
      </c>
      <c r="Q367" s="249" t="str">
        <f>'Input 1 - Schedule 1'!AX315</f>
        <v/>
      </c>
    </row>
    <row r="368" spans="1:17" x14ac:dyDescent="0.2">
      <c r="A368" s="314" t="str">
        <f t="shared" si="35"/>
        <v>Exclude</v>
      </c>
      <c r="B368" s="158">
        <f>'Input 2 - Inventory'!C314</f>
        <v>0</v>
      </c>
      <c r="C368" s="249">
        <f>'Input 2 - Inventory'!E314</f>
        <v>0</v>
      </c>
      <c r="D368" s="249" t="str">
        <f>IFERROR(VLOOKUP(E368,GCC.Param!$B$3:$E$50,4,FALSE),"")</f>
        <v/>
      </c>
      <c r="E368" s="159">
        <f>'Input 2 - Inventory'!F314</f>
        <v>0</v>
      </c>
      <c r="F368" s="204" t="str">
        <f t="shared" si="36"/>
        <v>Y</v>
      </c>
      <c r="G368" s="159">
        <f>'Input 1 - Schedule 1'!S316</f>
        <v>0</v>
      </c>
      <c r="H368" s="158">
        <f>'Input 2 - Inventory'!L314</f>
        <v>0</v>
      </c>
      <c r="I368" s="158">
        <f>'Input 2 - Inventory'!M314</f>
        <v>0</v>
      </c>
      <c r="J368" s="204">
        <f t="shared" si="37"/>
        <v>0</v>
      </c>
      <c r="K368" s="249">
        <f>'Input 2 - Inventory'!R314</f>
        <v>0</v>
      </c>
      <c r="L368" s="158">
        <f>'Input 2 - Inventory'!AA314</f>
        <v>0</v>
      </c>
      <c r="M368" s="249">
        <f>'Input 2 - Inventory'!AB314</f>
        <v>0</v>
      </c>
      <c r="N368" s="204">
        <f t="shared" si="38"/>
        <v>0</v>
      </c>
      <c r="O368" s="114" t="e">
        <f t="shared" si="39"/>
        <v>#DIV/0!</v>
      </c>
      <c r="P368" s="249">
        <f>'Input 2 - Inventory'!AG314</f>
        <v>0</v>
      </c>
      <c r="Q368" s="249" t="str">
        <f>'Input 1 - Schedule 1'!AX316</f>
        <v/>
      </c>
    </row>
    <row r="369" spans="1:17" x14ac:dyDescent="0.2">
      <c r="A369" s="314" t="str">
        <f t="shared" si="35"/>
        <v>Exclude</v>
      </c>
      <c r="B369" s="158">
        <f>'Input 2 - Inventory'!C315</f>
        <v>0</v>
      </c>
      <c r="C369" s="249">
        <f>'Input 2 - Inventory'!E315</f>
        <v>0</v>
      </c>
      <c r="D369" s="249" t="str">
        <f>IFERROR(VLOOKUP(E369,GCC.Param!$B$3:$E$50,4,FALSE),"")</f>
        <v/>
      </c>
      <c r="E369" s="159">
        <f>'Input 2 - Inventory'!F315</f>
        <v>0</v>
      </c>
      <c r="F369" s="204" t="str">
        <f t="shared" si="36"/>
        <v>Y</v>
      </c>
      <c r="G369" s="159">
        <f>'Input 1 - Schedule 1'!S317</f>
        <v>0</v>
      </c>
      <c r="H369" s="158">
        <f>'Input 2 - Inventory'!L315</f>
        <v>0</v>
      </c>
      <c r="I369" s="158">
        <f>'Input 2 - Inventory'!M315</f>
        <v>0</v>
      </c>
      <c r="J369" s="204">
        <f t="shared" si="37"/>
        <v>0</v>
      </c>
      <c r="K369" s="249">
        <f>'Input 2 - Inventory'!R315</f>
        <v>0</v>
      </c>
      <c r="L369" s="158">
        <f>'Input 2 - Inventory'!AA315</f>
        <v>0</v>
      </c>
      <c r="M369" s="249">
        <f>'Input 2 - Inventory'!AB315</f>
        <v>0</v>
      </c>
      <c r="N369" s="204">
        <f t="shared" si="38"/>
        <v>0</v>
      </c>
      <c r="O369" s="114" t="e">
        <f t="shared" si="39"/>
        <v>#DIV/0!</v>
      </c>
      <c r="P369" s="249">
        <f>'Input 2 - Inventory'!AG315</f>
        <v>0</v>
      </c>
      <c r="Q369" s="249" t="str">
        <f>'Input 1 - Schedule 1'!AX317</f>
        <v/>
      </c>
    </row>
    <row r="370" spans="1:17" x14ac:dyDescent="0.2">
      <c r="A370" s="314" t="str">
        <f t="shared" si="35"/>
        <v>Exclude</v>
      </c>
      <c r="B370" s="158">
        <f>'Input 2 - Inventory'!C316</f>
        <v>0</v>
      </c>
      <c r="C370" s="249">
        <f>'Input 2 - Inventory'!E316</f>
        <v>0</v>
      </c>
      <c r="D370" s="249" t="str">
        <f>IFERROR(VLOOKUP(E370,GCC.Param!$B$3:$E$50,4,FALSE),"")</f>
        <v/>
      </c>
      <c r="E370" s="159">
        <f>'Input 2 - Inventory'!F316</f>
        <v>0</v>
      </c>
      <c r="F370" s="204" t="str">
        <f t="shared" si="36"/>
        <v>Y</v>
      </c>
      <c r="G370" s="159">
        <f>'Input 1 - Schedule 1'!S318</f>
        <v>0</v>
      </c>
      <c r="H370" s="158">
        <f>'Input 2 - Inventory'!L316</f>
        <v>0</v>
      </c>
      <c r="I370" s="158">
        <f>'Input 2 - Inventory'!M316</f>
        <v>0</v>
      </c>
      <c r="J370" s="204">
        <f t="shared" si="37"/>
        <v>0</v>
      </c>
      <c r="K370" s="249">
        <f>'Input 2 - Inventory'!R316</f>
        <v>0</v>
      </c>
      <c r="L370" s="158">
        <f>'Input 2 - Inventory'!AA316</f>
        <v>0</v>
      </c>
      <c r="M370" s="249">
        <f>'Input 2 - Inventory'!AB316</f>
        <v>0</v>
      </c>
      <c r="N370" s="204">
        <f t="shared" si="38"/>
        <v>0</v>
      </c>
      <c r="O370" s="114" t="e">
        <f t="shared" si="39"/>
        <v>#DIV/0!</v>
      </c>
      <c r="P370" s="249">
        <f>'Input 2 - Inventory'!AG316</f>
        <v>0</v>
      </c>
      <c r="Q370" s="249" t="str">
        <f>'Input 1 - Schedule 1'!AX318</f>
        <v/>
      </c>
    </row>
    <row r="371" spans="1:17" x14ac:dyDescent="0.2">
      <c r="A371" s="314" t="str">
        <f t="shared" si="35"/>
        <v>Exclude</v>
      </c>
      <c r="B371" s="158">
        <f>'Input 2 - Inventory'!C317</f>
        <v>0</v>
      </c>
      <c r="C371" s="249">
        <f>'Input 2 - Inventory'!E317</f>
        <v>0</v>
      </c>
      <c r="D371" s="249" t="str">
        <f>IFERROR(VLOOKUP(E371,GCC.Param!$B$3:$E$50,4,FALSE),"")</f>
        <v/>
      </c>
      <c r="E371" s="159">
        <f>'Input 2 - Inventory'!F317</f>
        <v>0</v>
      </c>
      <c r="F371" s="204" t="str">
        <f t="shared" si="36"/>
        <v>Y</v>
      </c>
      <c r="G371" s="159">
        <f>'Input 1 - Schedule 1'!S319</f>
        <v>0</v>
      </c>
      <c r="H371" s="158">
        <f>'Input 2 - Inventory'!L317</f>
        <v>0</v>
      </c>
      <c r="I371" s="158">
        <f>'Input 2 - Inventory'!M317</f>
        <v>0</v>
      </c>
      <c r="J371" s="204">
        <f t="shared" si="37"/>
        <v>0</v>
      </c>
      <c r="K371" s="249">
        <f>'Input 2 - Inventory'!R317</f>
        <v>0</v>
      </c>
      <c r="L371" s="158">
        <f>'Input 2 - Inventory'!AA317</f>
        <v>0</v>
      </c>
      <c r="M371" s="249">
        <f>'Input 2 - Inventory'!AB317</f>
        <v>0</v>
      </c>
      <c r="N371" s="204">
        <f t="shared" si="38"/>
        <v>0</v>
      </c>
      <c r="O371" s="114" t="e">
        <f t="shared" si="39"/>
        <v>#DIV/0!</v>
      </c>
      <c r="P371" s="249">
        <f>'Input 2 - Inventory'!AG317</f>
        <v>0</v>
      </c>
      <c r="Q371" s="249" t="str">
        <f>'Input 1 - Schedule 1'!AX319</f>
        <v/>
      </c>
    </row>
    <row r="372" spans="1:17" x14ac:dyDescent="0.2">
      <c r="A372" s="314" t="str">
        <f t="shared" si="35"/>
        <v>Exclude</v>
      </c>
      <c r="B372" s="158">
        <f>'Input 2 - Inventory'!C318</f>
        <v>0</v>
      </c>
      <c r="C372" s="249">
        <f>'Input 2 - Inventory'!E318</f>
        <v>0</v>
      </c>
      <c r="D372" s="249" t="str">
        <f>IFERROR(VLOOKUP(E372,GCC.Param!$B$3:$E$50,4,FALSE),"")</f>
        <v/>
      </c>
      <c r="E372" s="159">
        <f>'Input 2 - Inventory'!F318</f>
        <v>0</v>
      </c>
      <c r="F372" s="204" t="str">
        <f t="shared" si="36"/>
        <v>Y</v>
      </c>
      <c r="G372" s="159">
        <f>'Input 1 - Schedule 1'!S320</f>
        <v>0</v>
      </c>
      <c r="H372" s="158">
        <f>'Input 2 - Inventory'!L318</f>
        <v>0</v>
      </c>
      <c r="I372" s="158">
        <f>'Input 2 - Inventory'!M318</f>
        <v>0</v>
      </c>
      <c r="J372" s="204">
        <f t="shared" si="37"/>
        <v>0</v>
      </c>
      <c r="K372" s="249">
        <f>'Input 2 - Inventory'!R318</f>
        <v>0</v>
      </c>
      <c r="L372" s="158">
        <f>'Input 2 - Inventory'!AA318</f>
        <v>0</v>
      </c>
      <c r="M372" s="249">
        <f>'Input 2 - Inventory'!AB318</f>
        <v>0</v>
      </c>
      <c r="N372" s="204">
        <f t="shared" si="38"/>
        <v>0</v>
      </c>
      <c r="O372" s="114" t="e">
        <f t="shared" si="39"/>
        <v>#DIV/0!</v>
      </c>
      <c r="P372" s="249">
        <f>'Input 2 - Inventory'!AG318</f>
        <v>0</v>
      </c>
      <c r="Q372" s="249" t="str">
        <f>'Input 1 - Schedule 1'!AX320</f>
        <v/>
      </c>
    </row>
    <row r="373" spans="1:17" x14ac:dyDescent="0.2">
      <c r="A373" s="314" t="str">
        <f t="shared" si="35"/>
        <v>Exclude</v>
      </c>
      <c r="B373" s="158">
        <f>'Input 2 - Inventory'!C319</f>
        <v>0</v>
      </c>
      <c r="C373" s="249">
        <f>'Input 2 - Inventory'!E319</f>
        <v>0</v>
      </c>
      <c r="D373" s="249" t="str">
        <f>IFERROR(VLOOKUP(E373,GCC.Param!$B$3:$E$50,4,FALSE),"")</f>
        <v/>
      </c>
      <c r="E373" s="159">
        <f>'Input 2 - Inventory'!F319</f>
        <v>0</v>
      </c>
      <c r="F373" s="204" t="str">
        <f t="shared" si="36"/>
        <v>Y</v>
      </c>
      <c r="G373" s="159">
        <f>'Input 1 - Schedule 1'!S321</f>
        <v>0</v>
      </c>
      <c r="H373" s="158">
        <f>'Input 2 - Inventory'!L319</f>
        <v>0</v>
      </c>
      <c r="I373" s="158">
        <f>'Input 2 - Inventory'!M319</f>
        <v>0</v>
      </c>
      <c r="J373" s="204">
        <f t="shared" si="37"/>
        <v>0</v>
      </c>
      <c r="K373" s="249">
        <f>'Input 2 - Inventory'!R319</f>
        <v>0</v>
      </c>
      <c r="L373" s="158">
        <f>'Input 2 - Inventory'!AA319</f>
        <v>0</v>
      </c>
      <c r="M373" s="249">
        <f>'Input 2 - Inventory'!AB319</f>
        <v>0</v>
      </c>
      <c r="N373" s="204">
        <f t="shared" si="38"/>
        <v>0</v>
      </c>
      <c r="O373" s="114" t="e">
        <f t="shared" si="39"/>
        <v>#DIV/0!</v>
      </c>
      <c r="P373" s="249">
        <f>'Input 2 - Inventory'!AG319</f>
        <v>0</v>
      </c>
      <c r="Q373" s="249" t="str">
        <f>'Input 1 - Schedule 1'!AX321</f>
        <v/>
      </c>
    </row>
    <row r="374" spans="1:17" x14ac:dyDescent="0.2">
      <c r="A374" s="314" t="str">
        <f t="shared" si="35"/>
        <v>Exclude</v>
      </c>
      <c r="B374" s="158">
        <f>'Input 2 - Inventory'!C320</f>
        <v>0</v>
      </c>
      <c r="C374" s="249">
        <f>'Input 2 - Inventory'!E320</f>
        <v>0</v>
      </c>
      <c r="D374" s="249" t="str">
        <f>IFERROR(VLOOKUP(E374,GCC.Param!$B$3:$E$50,4,FALSE),"")</f>
        <v/>
      </c>
      <c r="E374" s="159">
        <f>'Input 2 - Inventory'!F320</f>
        <v>0</v>
      </c>
      <c r="F374" s="204" t="str">
        <f t="shared" si="36"/>
        <v>Y</v>
      </c>
      <c r="G374" s="159">
        <f>'Input 1 - Schedule 1'!S322</f>
        <v>0</v>
      </c>
      <c r="H374" s="158">
        <f>'Input 2 - Inventory'!L320</f>
        <v>0</v>
      </c>
      <c r="I374" s="158">
        <f>'Input 2 - Inventory'!M320</f>
        <v>0</v>
      </c>
      <c r="J374" s="204">
        <f t="shared" si="37"/>
        <v>0</v>
      </c>
      <c r="K374" s="249">
        <f>'Input 2 - Inventory'!R320</f>
        <v>0</v>
      </c>
      <c r="L374" s="158">
        <f>'Input 2 - Inventory'!AA320</f>
        <v>0</v>
      </c>
      <c r="M374" s="249">
        <f>'Input 2 - Inventory'!AB320</f>
        <v>0</v>
      </c>
      <c r="N374" s="204">
        <f t="shared" si="38"/>
        <v>0</v>
      </c>
      <c r="O374" s="114" t="e">
        <f t="shared" si="39"/>
        <v>#DIV/0!</v>
      </c>
      <c r="P374" s="249">
        <f>'Input 2 - Inventory'!AG320</f>
        <v>0</v>
      </c>
      <c r="Q374" s="249" t="str">
        <f>'Input 1 - Schedule 1'!AX322</f>
        <v/>
      </c>
    </row>
    <row r="375" spans="1:17" x14ac:dyDescent="0.2">
      <c r="A375" s="314" t="str">
        <f t="shared" si="35"/>
        <v>Exclude</v>
      </c>
      <c r="B375" s="158">
        <f>'Input 2 - Inventory'!C321</f>
        <v>0</v>
      </c>
      <c r="C375" s="249">
        <f>'Input 2 - Inventory'!E321</f>
        <v>0</v>
      </c>
      <c r="D375" s="249" t="str">
        <f>IFERROR(VLOOKUP(E375,GCC.Param!$B$3:$E$50,4,FALSE),"")</f>
        <v/>
      </c>
      <c r="E375" s="159">
        <f>'Input 2 - Inventory'!F321</f>
        <v>0</v>
      </c>
      <c r="F375" s="204" t="str">
        <f t="shared" si="36"/>
        <v>Y</v>
      </c>
      <c r="G375" s="159">
        <f>'Input 1 - Schedule 1'!S323</f>
        <v>0</v>
      </c>
      <c r="H375" s="158">
        <f>'Input 2 - Inventory'!L321</f>
        <v>0</v>
      </c>
      <c r="I375" s="158">
        <f>'Input 2 - Inventory'!M321</f>
        <v>0</v>
      </c>
      <c r="J375" s="204">
        <f t="shared" si="37"/>
        <v>0</v>
      </c>
      <c r="K375" s="249">
        <f>'Input 2 - Inventory'!R321</f>
        <v>0</v>
      </c>
      <c r="L375" s="158">
        <f>'Input 2 - Inventory'!AA321</f>
        <v>0</v>
      </c>
      <c r="M375" s="249">
        <f>'Input 2 - Inventory'!AB321</f>
        <v>0</v>
      </c>
      <c r="N375" s="204">
        <f t="shared" si="38"/>
        <v>0</v>
      </c>
      <c r="O375" s="114" t="e">
        <f t="shared" si="39"/>
        <v>#DIV/0!</v>
      </c>
      <c r="P375" s="249">
        <f>'Input 2 - Inventory'!AG321</f>
        <v>0</v>
      </c>
      <c r="Q375" s="249" t="str">
        <f>'Input 1 - Schedule 1'!AX323</f>
        <v/>
      </c>
    </row>
    <row r="376" spans="1:17" x14ac:dyDescent="0.2">
      <c r="A376" s="314" t="str">
        <f t="shared" si="35"/>
        <v>Exclude</v>
      </c>
      <c r="B376" s="158">
        <f>'Input 2 - Inventory'!C322</f>
        <v>0</v>
      </c>
      <c r="C376" s="249">
        <f>'Input 2 - Inventory'!E322</f>
        <v>0</v>
      </c>
      <c r="D376" s="249" t="str">
        <f>IFERROR(VLOOKUP(E376,GCC.Param!$B$3:$E$50,4,FALSE),"")</f>
        <v/>
      </c>
      <c r="E376" s="159">
        <f>'Input 2 - Inventory'!F322</f>
        <v>0</v>
      </c>
      <c r="F376" s="204" t="str">
        <f t="shared" si="36"/>
        <v>Y</v>
      </c>
      <c r="G376" s="159">
        <f>'Input 1 - Schedule 1'!S324</f>
        <v>0</v>
      </c>
      <c r="H376" s="158">
        <f>'Input 2 - Inventory'!L322</f>
        <v>0</v>
      </c>
      <c r="I376" s="158">
        <f>'Input 2 - Inventory'!M322</f>
        <v>0</v>
      </c>
      <c r="J376" s="204">
        <f t="shared" si="37"/>
        <v>0</v>
      </c>
      <c r="K376" s="249">
        <f>'Input 2 - Inventory'!R322</f>
        <v>0</v>
      </c>
      <c r="L376" s="158">
        <f>'Input 2 - Inventory'!AA322</f>
        <v>0</v>
      </c>
      <c r="M376" s="249">
        <f>'Input 2 - Inventory'!AB322</f>
        <v>0</v>
      </c>
      <c r="N376" s="204">
        <f t="shared" si="38"/>
        <v>0</v>
      </c>
      <c r="O376" s="114" t="e">
        <f t="shared" si="39"/>
        <v>#DIV/0!</v>
      </c>
      <c r="P376" s="249">
        <f>'Input 2 - Inventory'!AG322</f>
        <v>0</v>
      </c>
      <c r="Q376" s="249" t="str">
        <f>'Input 1 - Schedule 1'!AX324</f>
        <v/>
      </c>
    </row>
    <row r="377" spans="1:17" x14ac:dyDescent="0.2">
      <c r="A377" s="314" t="str">
        <f t="shared" si="35"/>
        <v>Exclude</v>
      </c>
      <c r="B377" s="158">
        <f>'Input 2 - Inventory'!C323</f>
        <v>0</v>
      </c>
      <c r="C377" s="249">
        <f>'Input 2 - Inventory'!E323</f>
        <v>0</v>
      </c>
      <c r="D377" s="249" t="str">
        <f>IFERROR(VLOOKUP(E377,GCC.Param!$B$3:$E$50,4,FALSE),"")</f>
        <v/>
      </c>
      <c r="E377" s="159">
        <f>'Input 2 - Inventory'!F323</f>
        <v>0</v>
      </c>
      <c r="F377" s="204" t="str">
        <f t="shared" si="36"/>
        <v>Y</v>
      </c>
      <c r="G377" s="159">
        <f>'Input 1 - Schedule 1'!S325</f>
        <v>0</v>
      </c>
      <c r="H377" s="158">
        <f>'Input 2 - Inventory'!L323</f>
        <v>0</v>
      </c>
      <c r="I377" s="158">
        <f>'Input 2 - Inventory'!M323</f>
        <v>0</v>
      </c>
      <c r="J377" s="204">
        <f t="shared" si="37"/>
        <v>0</v>
      </c>
      <c r="K377" s="249">
        <f>'Input 2 - Inventory'!R323</f>
        <v>0</v>
      </c>
      <c r="L377" s="158">
        <f>'Input 2 - Inventory'!AA323</f>
        <v>0</v>
      </c>
      <c r="M377" s="249">
        <f>'Input 2 - Inventory'!AB323</f>
        <v>0</v>
      </c>
      <c r="N377" s="204">
        <f t="shared" si="38"/>
        <v>0</v>
      </c>
      <c r="O377" s="114" t="e">
        <f t="shared" si="39"/>
        <v>#DIV/0!</v>
      </c>
      <c r="P377" s="249">
        <f>'Input 2 - Inventory'!AG323</f>
        <v>0</v>
      </c>
      <c r="Q377" s="249" t="str">
        <f>'Input 1 - Schedule 1'!AX325</f>
        <v/>
      </c>
    </row>
    <row r="378" spans="1:17" x14ac:dyDescent="0.2">
      <c r="A378" s="314" t="str">
        <f t="shared" si="35"/>
        <v>Exclude</v>
      </c>
      <c r="B378" s="158">
        <f>'Input 2 - Inventory'!C324</f>
        <v>0</v>
      </c>
      <c r="C378" s="249">
        <f>'Input 2 - Inventory'!E324</f>
        <v>0</v>
      </c>
      <c r="D378" s="249" t="str">
        <f>IFERROR(VLOOKUP(E378,GCC.Param!$B$3:$E$50,4,FALSE),"")</f>
        <v/>
      </c>
      <c r="E378" s="159">
        <f>'Input 2 - Inventory'!F324</f>
        <v>0</v>
      </c>
      <c r="F378" s="204" t="str">
        <f t="shared" si="36"/>
        <v>Y</v>
      </c>
      <c r="G378" s="159">
        <f>'Input 1 - Schedule 1'!S326</f>
        <v>0</v>
      </c>
      <c r="H378" s="158">
        <f>'Input 2 - Inventory'!L324</f>
        <v>0</v>
      </c>
      <c r="I378" s="158">
        <f>'Input 2 - Inventory'!M324</f>
        <v>0</v>
      </c>
      <c r="J378" s="204">
        <f t="shared" si="37"/>
        <v>0</v>
      </c>
      <c r="K378" s="249">
        <f>'Input 2 - Inventory'!R324</f>
        <v>0</v>
      </c>
      <c r="L378" s="158">
        <f>'Input 2 - Inventory'!AA324</f>
        <v>0</v>
      </c>
      <c r="M378" s="249">
        <f>'Input 2 - Inventory'!AB324</f>
        <v>0</v>
      </c>
      <c r="N378" s="204">
        <f t="shared" si="38"/>
        <v>0</v>
      </c>
      <c r="O378" s="114" t="e">
        <f t="shared" si="39"/>
        <v>#DIV/0!</v>
      </c>
      <c r="P378" s="249">
        <f>'Input 2 - Inventory'!AG324</f>
        <v>0</v>
      </c>
      <c r="Q378" s="249" t="str">
        <f>'Input 1 - Schedule 1'!AX326</f>
        <v/>
      </c>
    </row>
    <row r="379" spans="1:17" x14ac:dyDescent="0.2">
      <c r="A379" s="314" t="str">
        <f t="shared" si="35"/>
        <v>Exclude</v>
      </c>
      <c r="B379" s="158">
        <f>'Input 2 - Inventory'!C325</f>
        <v>0</v>
      </c>
      <c r="C379" s="249">
        <f>'Input 2 - Inventory'!E325</f>
        <v>0</v>
      </c>
      <c r="D379" s="249" t="str">
        <f>IFERROR(VLOOKUP(E379,GCC.Param!$B$3:$E$50,4,FALSE),"")</f>
        <v/>
      </c>
      <c r="E379" s="159">
        <f>'Input 2 - Inventory'!F325</f>
        <v>0</v>
      </c>
      <c r="F379" s="204" t="str">
        <f t="shared" si="36"/>
        <v>Y</v>
      </c>
      <c r="G379" s="159">
        <f>'Input 1 - Schedule 1'!S327</f>
        <v>0</v>
      </c>
      <c r="H379" s="158">
        <f>'Input 2 - Inventory'!L325</f>
        <v>0</v>
      </c>
      <c r="I379" s="158">
        <f>'Input 2 - Inventory'!M325</f>
        <v>0</v>
      </c>
      <c r="J379" s="204">
        <f t="shared" si="37"/>
        <v>0</v>
      </c>
      <c r="K379" s="249">
        <f>'Input 2 - Inventory'!R325</f>
        <v>0</v>
      </c>
      <c r="L379" s="158">
        <f>'Input 2 - Inventory'!AA325</f>
        <v>0</v>
      </c>
      <c r="M379" s="249">
        <f>'Input 2 - Inventory'!AB325</f>
        <v>0</v>
      </c>
      <c r="N379" s="204">
        <f t="shared" si="38"/>
        <v>0</v>
      </c>
      <c r="O379" s="114" t="e">
        <f t="shared" si="39"/>
        <v>#DIV/0!</v>
      </c>
      <c r="P379" s="249">
        <f>'Input 2 - Inventory'!AG325</f>
        <v>0</v>
      </c>
      <c r="Q379" s="249" t="str">
        <f>'Input 1 - Schedule 1'!AX327</f>
        <v/>
      </c>
    </row>
    <row r="380" spans="1:17" x14ac:dyDescent="0.2">
      <c r="A380" s="314" t="str">
        <f t="shared" si="35"/>
        <v>Exclude</v>
      </c>
      <c r="B380" s="158">
        <f>'Input 2 - Inventory'!C326</f>
        <v>0</v>
      </c>
      <c r="C380" s="249">
        <f>'Input 2 - Inventory'!E326</f>
        <v>0</v>
      </c>
      <c r="D380" s="249" t="str">
        <f>IFERROR(VLOOKUP(E380,GCC.Param!$B$3:$E$50,4,FALSE),"")</f>
        <v/>
      </c>
      <c r="E380" s="159">
        <f>'Input 2 - Inventory'!F326</f>
        <v>0</v>
      </c>
      <c r="F380" s="204" t="str">
        <f t="shared" si="36"/>
        <v>Y</v>
      </c>
      <c r="G380" s="159">
        <f>'Input 1 - Schedule 1'!S328</f>
        <v>0</v>
      </c>
      <c r="H380" s="158">
        <f>'Input 2 - Inventory'!L326</f>
        <v>0</v>
      </c>
      <c r="I380" s="158">
        <f>'Input 2 - Inventory'!M326</f>
        <v>0</v>
      </c>
      <c r="J380" s="204">
        <f t="shared" si="37"/>
        <v>0</v>
      </c>
      <c r="K380" s="249">
        <f>'Input 2 - Inventory'!R326</f>
        <v>0</v>
      </c>
      <c r="L380" s="158">
        <f>'Input 2 - Inventory'!AA326</f>
        <v>0</v>
      </c>
      <c r="M380" s="249">
        <f>'Input 2 - Inventory'!AB326</f>
        <v>0</v>
      </c>
      <c r="N380" s="204">
        <f t="shared" si="38"/>
        <v>0</v>
      </c>
      <c r="O380" s="114" t="e">
        <f t="shared" si="39"/>
        <v>#DIV/0!</v>
      </c>
      <c r="P380" s="249">
        <f>'Input 2 - Inventory'!AG326</f>
        <v>0</v>
      </c>
      <c r="Q380" s="249" t="str">
        <f>'Input 1 - Schedule 1'!AX328</f>
        <v/>
      </c>
    </row>
    <row r="381" spans="1:17" x14ac:dyDescent="0.2">
      <c r="A381" s="314" t="str">
        <f t="shared" si="35"/>
        <v>Exclude</v>
      </c>
      <c r="B381" s="158">
        <f>'Input 2 - Inventory'!C327</f>
        <v>0</v>
      </c>
      <c r="C381" s="249">
        <f>'Input 2 - Inventory'!E327</f>
        <v>0</v>
      </c>
      <c r="D381" s="249" t="str">
        <f>IFERROR(VLOOKUP(E381,GCC.Param!$B$3:$E$50,4,FALSE),"")</f>
        <v/>
      </c>
      <c r="E381" s="159">
        <f>'Input 2 - Inventory'!F327</f>
        <v>0</v>
      </c>
      <c r="F381" s="204" t="str">
        <f t="shared" si="36"/>
        <v>Y</v>
      </c>
      <c r="G381" s="159">
        <f>'Input 1 - Schedule 1'!S329</f>
        <v>0</v>
      </c>
      <c r="H381" s="158">
        <f>'Input 2 - Inventory'!L327</f>
        <v>0</v>
      </c>
      <c r="I381" s="158">
        <f>'Input 2 - Inventory'!M327</f>
        <v>0</v>
      </c>
      <c r="J381" s="204">
        <f t="shared" si="37"/>
        <v>0</v>
      </c>
      <c r="K381" s="249">
        <f>'Input 2 - Inventory'!R327</f>
        <v>0</v>
      </c>
      <c r="L381" s="158">
        <f>'Input 2 - Inventory'!AA327</f>
        <v>0</v>
      </c>
      <c r="M381" s="249">
        <f>'Input 2 - Inventory'!AB327</f>
        <v>0</v>
      </c>
      <c r="N381" s="204">
        <f t="shared" si="38"/>
        <v>0</v>
      </c>
      <c r="O381" s="114" t="e">
        <f t="shared" si="39"/>
        <v>#DIV/0!</v>
      </c>
      <c r="P381" s="249">
        <f>'Input 2 - Inventory'!AG327</f>
        <v>0</v>
      </c>
      <c r="Q381" s="249" t="str">
        <f>'Input 1 - Schedule 1'!AX329</f>
        <v/>
      </c>
    </row>
    <row r="382" spans="1:17" x14ac:dyDescent="0.2">
      <c r="A382" s="314" t="str">
        <f t="shared" si="35"/>
        <v>Exclude</v>
      </c>
      <c r="B382" s="158">
        <f>'Input 2 - Inventory'!C328</f>
        <v>0</v>
      </c>
      <c r="C382" s="249">
        <f>'Input 2 - Inventory'!E328</f>
        <v>0</v>
      </c>
      <c r="D382" s="249" t="str">
        <f>IFERROR(VLOOKUP(E382,GCC.Param!$B$3:$E$50,4,FALSE),"")</f>
        <v/>
      </c>
      <c r="E382" s="159">
        <f>'Input 2 - Inventory'!F328</f>
        <v>0</v>
      </c>
      <c r="F382" s="204" t="str">
        <f t="shared" si="36"/>
        <v>Y</v>
      </c>
      <c r="G382" s="159">
        <f>'Input 1 - Schedule 1'!S330</f>
        <v>0</v>
      </c>
      <c r="H382" s="158">
        <f>'Input 2 - Inventory'!L328</f>
        <v>0</v>
      </c>
      <c r="I382" s="158">
        <f>'Input 2 - Inventory'!M328</f>
        <v>0</v>
      </c>
      <c r="J382" s="204">
        <f t="shared" si="37"/>
        <v>0</v>
      </c>
      <c r="K382" s="249">
        <f>'Input 2 - Inventory'!R328</f>
        <v>0</v>
      </c>
      <c r="L382" s="158">
        <f>'Input 2 - Inventory'!AA328</f>
        <v>0</v>
      </c>
      <c r="M382" s="249">
        <f>'Input 2 - Inventory'!AB328</f>
        <v>0</v>
      </c>
      <c r="N382" s="204">
        <f t="shared" si="38"/>
        <v>0</v>
      </c>
      <c r="O382" s="114" t="e">
        <f t="shared" si="39"/>
        <v>#DIV/0!</v>
      </c>
      <c r="P382" s="249">
        <f>'Input 2 - Inventory'!AG328</f>
        <v>0</v>
      </c>
      <c r="Q382" s="249" t="str">
        <f>'Input 1 - Schedule 1'!AX330</f>
        <v/>
      </c>
    </row>
    <row r="383" spans="1:17" x14ac:dyDescent="0.2">
      <c r="A383" s="314" t="str">
        <f t="shared" si="35"/>
        <v>Exclude</v>
      </c>
      <c r="B383" s="158">
        <f>'Input 2 - Inventory'!C329</f>
        <v>0</v>
      </c>
      <c r="C383" s="249">
        <f>'Input 2 - Inventory'!E329</f>
        <v>0</v>
      </c>
      <c r="D383" s="249" t="str">
        <f>IFERROR(VLOOKUP(E383,GCC.Param!$B$3:$E$50,4,FALSE),"")</f>
        <v/>
      </c>
      <c r="E383" s="159">
        <f>'Input 2 - Inventory'!F329</f>
        <v>0</v>
      </c>
      <c r="F383" s="204" t="str">
        <f t="shared" si="36"/>
        <v>Y</v>
      </c>
      <c r="G383" s="159">
        <f>'Input 1 - Schedule 1'!S331</f>
        <v>0</v>
      </c>
      <c r="H383" s="158">
        <f>'Input 2 - Inventory'!L329</f>
        <v>0</v>
      </c>
      <c r="I383" s="158">
        <f>'Input 2 - Inventory'!M329</f>
        <v>0</v>
      </c>
      <c r="J383" s="204">
        <f t="shared" si="37"/>
        <v>0</v>
      </c>
      <c r="K383" s="249">
        <f>'Input 2 - Inventory'!R329</f>
        <v>0</v>
      </c>
      <c r="L383" s="158">
        <f>'Input 2 - Inventory'!AA329</f>
        <v>0</v>
      </c>
      <c r="M383" s="249">
        <f>'Input 2 - Inventory'!AB329</f>
        <v>0</v>
      </c>
      <c r="N383" s="204">
        <f t="shared" si="38"/>
        <v>0</v>
      </c>
      <c r="O383" s="114" t="e">
        <f t="shared" si="39"/>
        <v>#DIV/0!</v>
      </c>
      <c r="P383" s="249">
        <f>'Input 2 - Inventory'!AG329</f>
        <v>0</v>
      </c>
      <c r="Q383" s="249" t="str">
        <f>'Input 1 - Schedule 1'!AX331</f>
        <v/>
      </c>
    </row>
    <row r="384" spans="1:17" x14ac:dyDescent="0.2">
      <c r="A384" s="314" t="str">
        <f t="shared" si="35"/>
        <v>Exclude</v>
      </c>
      <c r="B384" s="158">
        <f>'Input 2 - Inventory'!C330</f>
        <v>0</v>
      </c>
      <c r="C384" s="249">
        <f>'Input 2 - Inventory'!E330</f>
        <v>0</v>
      </c>
      <c r="D384" s="249" t="str">
        <f>IFERROR(VLOOKUP(E384,GCC.Param!$B$3:$E$50,4,FALSE),"")</f>
        <v/>
      </c>
      <c r="E384" s="159">
        <f>'Input 2 - Inventory'!F330</f>
        <v>0</v>
      </c>
      <c r="F384" s="204" t="str">
        <f t="shared" si="36"/>
        <v>Y</v>
      </c>
      <c r="G384" s="159">
        <f>'Input 1 - Schedule 1'!S332</f>
        <v>0</v>
      </c>
      <c r="H384" s="158">
        <f>'Input 2 - Inventory'!L330</f>
        <v>0</v>
      </c>
      <c r="I384" s="158">
        <f>'Input 2 - Inventory'!M330</f>
        <v>0</v>
      </c>
      <c r="J384" s="204">
        <f t="shared" si="37"/>
        <v>0</v>
      </c>
      <c r="K384" s="249">
        <f>'Input 2 - Inventory'!R330</f>
        <v>0</v>
      </c>
      <c r="L384" s="158">
        <f>'Input 2 - Inventory'!AA330</f>
        <v>0</v>
      </c>
      <c r="M384" s="249">
        <f>'Input 2 - Inventory'!AB330</f>
        <v>0</v>
      </c>
      <c r="N384" s="204">
        <f t="shared" si="38"/>
        <v>0</v>
      </c>
      <c r="O384" s="114" t="e">
        <f t="shared" si="39"/>
        <v>#DIV/0!</v>
      </c>
      <c r="P384" s="249">
        <f>'Input 2 - Inventory'!AG330</f>
        <v>0</v>
      </c>
      <c r="Q384" s="249" t="str">
        <f>'Input 1 - Schedule 1'!AX332</f>
        <v/>
      </c>
    </row>
    <row r="385" spans="1:17" x14ac:dyDescent="0.2">
      <c r="A385" s="314" t="str">
        <f t="shared" si="35"/>
        <v>Exclude</v>
      </c>
      <c r="B385" s="158">
        <f>'Input 2 - Inventory'!C331</f>
        <v>0</v>
      </c>
      <c r="C385" s="249">
        <f>'Input 2 - Inventory'!E331</f>
        <v>0</v>
      </c>
      <c r="D385" s="249" t="str">
        <f>IFERROR(VLOOKUP(E385,GCC.Param!$B$3:$E$50,4,FALSE),"")</f>
        <v/>
      </c>
      <c r="E385" s="159">
        <f>'Input 2 - Inventory'!F331</f>
        <v>0</v>
      </c>
      <c r="F385" s="204" t="str">
        <f t="shared" si="36"/>
        <v>Y</v>
      </c>
      <c r="G385" s="159">
        <f>'Input 1 - Schedule 1'!S333</f>
        <v>0</v>
      </c>
      <c r="H385" s="158">
        <f>'Input 2 - Inventory'!L331</f>
        <v>0</v>
      </c>
      <c r="I385" s="158">
        <f>'Input 2 - Inventory'!M331</f>
        <v>0</v>
      </c>
      <c r="J385" s="204">
        <f t="shared" si="37"/>
        <v>0</v>
      </c>
      <c r="K385" s="249">
        <f>'Input 2 - Inventory'!R331</f>
        <v>0</v>
      </c>
      <c r="L385" s="158">
        <f>'Input 2 - Inventory'!AA331</f>
        <v>0</v>
      </c>
      <c r="M385" s="249">
        <f>'Input 2 - Inventory'!AB331</f>
        <v>0</v>
      </c>
      <c r="N385" s="204">
        <f t="shared" si="38"/>
        <v>0</v>
      </c>
      <c r="O385" s="114" t="e">
        <f t="shared" si="39"/>
        <v>#DIV/0!</v>
      </c>
      <c r="P385" s="249">
        <f>'Input 2 - Inventory'!AG331</f>
        <v>0</v>
      </c>
      <c r="Q385" s="249" t="str">
        <f>'Input 1 - Schedule 1'!AX333</f>
        <v/>
      </c>
    </row>
    <row r="386" spans="1:17" x14ac:dyDescent="0.2">
      <c r="A386" s="314" t="str">
        <f t="shared" ref="A386:A449" si="40">IF(OR(ISERROR(D386),B386="",B386=0),"Exclude","Include")</f>
        <v>Exclude</v>
      </c>
      <c r="B386" s="158">
        <f>'Input 2 - Inventory'!C332</f>
        <v>0</v>
      </c>
      <c r="C386" s="249">
        <f>'Input 2 - Inventory'!E332</f>
        <v>0</v>
      </c>
      <c r="D386" s="249" t="str">
        <f>IFERROR(VLOOKUP(E386,GCC.Param!$B$3:$E$50,4,FALSE),"")</f>
        <v/>
      </c>
      <c r="E386" s="159">
        <f>'Input 2 - Inventory'!F332</f>
        <v>0</v>
      </c>
      <c r="F386" s="204" t="str">
        <f t="shared" ref="F386:F449" si="41">IF(AND(LEFT(D386,3)="RBC",LEFT(Q386,3)="RBC"),"N",IF(OR(E386=Q386,Q386="N/A"),"N","Y"))</f>
        <v>Y</v>
      </c>
      <c r="G386" s="159">
        <f>'Input 1 - Schedule 1'!S334</f>
        <v>0</v>
      </c>
      <c r="H386" s="158">
        <f>'Input 2 - Inventory'!L332</f>
        <v>0</v>
      </c>
      <c r="I386" s="158">
        <f>'Input 2 - Inventory'!M332</f>
        <v>0</v>
      </c>
      <c r="J386" s="204">
        <f t="shared" ref="J386:J449" si="42">IF($E386="Non-Insurer Holding Company", H386-I386,H386)</f>
        <v>0</v>
      </c>
      <c r="K386" s="249">
        <f>'Input 2 - Inventory'!R332</f>
        <v>0</v>
      </c>
      <c r="L386" s="158">
        <f>'Input 2 - Inventory'!AA332</f>
        <v>0</v>
      </c>
      <c r="M386" s="249">
        <f>'Input 2 - Inventory'!AB332</f>
        <v>0</v>
      </c>
      <c r="N386" s="204">
        <f t="shared" ref="N386:N449" si="43">IF(LEFT(E386,3)="RBC",1/0,IF($E386="Non-Insurer Holding Company",L386-M386,L386))</f>
        <v>0</v>
      </c>
      <c r="O386" s="114" t="e">
        <f t="shared" ref="O386:O449" si="44">IF(LEFT(E386,3)="RBC",1/3*L386,1/0)</f>
        <v>#DIV/0!</v>
      </c>
      <c r="P386" s="249">
        <f>'Input 2 - Inventory'!AG332</f>
        <v>0</v>
      </c>
      <c r="Q386" s="249" t="str">
        <f>'Input 1 - Schedule 1'!AX334</f>
        <v/>
      </c>
    </row>
    <row r="387" spans="1:17" x14ac:dyDescent="0.2">
      <c r="A387" s="314" t="str">
        <f t="shared" si="40"/>
        <v>Exclude</v>
      </c>
      <c r="B387" s="158">
        <f>'Input 2 - Inventory'!C333</f>
        <v>0</v>
      </c>
      <c r="C387" s="249">
        <f>'Input 2 - Inventory'!E333</f>
        <v>0</v>
      </c>
      <c r="D387" s="249" t="str">
        <f>IFERROR(VLOOKUP(E387,GCC.Param!$B$3:$E$50,4,FALSE),"")</f>
        <v/>
      </c>
      <c r="E387" s="159">
        <f>'Input 2 - Inventory'!F333</f>
        <v>0</v>
      </c>
      <c r="F387" s="204" t="str">
        <f t="shared" si="41"/>
        <v>Y</v>
      </c>
      <c r="G387" s="159">
        <f>'Input 1 - Schedule 1'!S335</f>
        <v>0</v>
      </c>
      <c r="H387" s="158">
        <f>'Input 2 - Inventory'!L333</f>
        <v>0</v>
      </c>
      <c r="I387" s="158">
        <f>'Input 2 - Inventory'!M333</f>
        <v>0</v>
      </c>
      <c r="J387" s="204">
        <f t="shared" si="42"/>
        <v>0</v>
      </c>
      <c r="K387" s="249">
        <f>'Input 2 - Inventory'!R333</f>
        <v>0</v>
      </c>
      <c r="L387" s="158">
        <f>'Input 2 - Inventory'!AA333</f>
        <v>0</v>
      </c>
      <c r="M387" s="249">
        <f>'Input 2 - Inventory'!AB333</f>
        <v>0</v>
      </c>
      <c r="N387" s="204">
        <f t="shared" si="43"/>
        <v>0</v>
      </c>
      <c r="O387" s="114" t="e">
        <f t="shared" si="44"/>
        <v>#DIV/0!</v>
      </c>
      <c r="P387" s="249">
        <f>'Input 2 - Inventory'!AG333</f>
        <v>0</v>
      </c>
      <c r="Q387" s="249" t="str">
        <f>'Input 1 - Schedule 1'!AX335</f>
        <v/>
      </c>
    </row>
    <row r="388" spans="1:17" x14ac:dyDescent="0.2">
      <c r="A388" s="314" t="str">
        <f t="shared" si="40"/>
        <v>Exclude</v>
      </c>
      <c r="B388" s="158">
        <f>'Input 2 - Inventory'!C334</f>
        <v>0</v>
      </c>
      <c r="C388" s="249">
        <f>'Input 2 - Inventory'!E334</f>
        <v>0</v>
      </c>
      <c r="D388" s="249" t="str">
        <f>IFERROR(VLOOKUP(E388,GCC.Param!$B$3:$E$50,4,FALSE),"")</f>
        <v/>
      </c>
      <c r="E388" s="159">
        <f>'Input 2 - Inventory'!F334</f>
        <v>0</v>
      </c>
      <c r="F388" s="204" t="str">
        <f t="shared" si="41"/>
        <v>Y</v>
      </c>
      <c r="G388" s="159">
        <f>'Input 1 - Schedule 1'!S336</f>
        <v>0</v>
      </c>
      <c r="H388" s="158">
        <f>'Input 2 - Inventory'!L334</f>
        <v>0</v>
      </c>
      <c r="I388" s="158">
        <f>'Input 2 - Inventory'!M334</f>
        <v>0</v>
      </c>
      <c r="J388" s="204">
        <f t="shared" si="42"/>
        <v>0</v>
      </c>
      <c r="K388" s="249">
        <f>'Input 2 - Inventory'!R334</f>
        <v>0</v>
      </c>
      <c r="L388" s="158">
        <f>'Input 2 - Inventory'!AA334</f>
        <v>0</v>
      </c>
      <c r="M388" s="249">
        <f>'Input 2 - Inventory'!AB334</f>
        <v>0</v>
      </c>
      <c r="N388" s="204">
        <f t="shared" si="43"/>
        <v>0</v>
      </c>
      <c r="O388" s="114" t="e">
        <f t="shared" si="44"/>
        <v>#DIV/0!</v>
      </c>
      <c r="P388" s="249">
        <f>'Input 2 - Inventory'!AG334</f>
        <v>0</v>
      </c>
      <c r="Q388" s="249" t="str">
        <f>'Input 1 - Schedule 1'!AX336</f>
        <v/>
      </c>
    </row>
    <row r="389" spans="1:17" x14ac:dyDescent="0.2">
      <c r="A389" s="314" t="str">
        <f t="shared" si="40"/>
        <v>Exclude</v>
      </c>
      <c r="B389" s="158">
        <f>'Input 2 - Inventory'!C335</f>
        <v>0</v>
      </c>
      <c r="C389" s="249">
        <f>'Input 2 - Inventory'!E335</f>
        <v>0</v>
      </c>
      <c r="D389" s="249" t="str">
        <f>IFERROR(VLOOKUP(E389,GCC.Param!$B$3:$E$50,4,FALSE),"")</f>
        <v/>
      </c>
      <c r="E389" s="159">
        <f>'Input 2 - Inventory'!F335</f>
        <v>0</v>
      </c>
      <c r="F389" s="204" t="str">
        <f t="shared" si="41"/>
        <v>Y</v>
      </c>
      <c r="G389" s="159">
        <f>'Input 1 - Schedule 1'!S337</f>
        <v>0</v>
      </c>
      <c r="H389" s="158">
        <f>'Input 2 - Inventory'!L335</f>
        <v>0</v>
      </c>
      <c r="I389" s="158">
        <f>'Input 2 - Inventory'!M335</f>
        <v>0</v>
      </c>
      <c r="J389" s="204">
        <f t="shared" si="42"/>
        <v>0</v>
      </c>
      <c r="K389" s="249">
        <f>'Input 2 - Inventory'!R335</f>
        <v>0</v>
      </c>
      <c r="L389" s="158">
        <f>'Input 2 - Inventory'!AA335</f>
        <v>0</v>
      </c>
      <c r="M389" s="249">
        <f>'Input 2 - Inventory'!AB335</f>
        <v>0</v>
      </c>
      <c r="N389" s="204">
        <f t="shared" si="43"/>
        <v>0</v>
      </c>
      <c r="O389" s="114" t="e">
        <f t="shared" si="44"/>
        <v>#DIV/0!</v>
      </c>
      <c r="P389" s="249">
        <f>'Input 2 - Inventory'!AG335</f>
        <v>0</v>
      </c>
      <c r="Q389" s="249" t="str">
        <f>'Input 1 - Schedule 1'!AX337</f>
        <v/>
      </c>
    </row>
    <row r="390" spans="1:17" x14ac:dyDescent="0.2">
      <c r="A390" s="314" t="str">
        <f t="shared" si="40"/>
        <v>Exclude</v>
      </c>
      <c r="B390" s="158">
        <f>'Input 2 - Inventory'!C336</f>
        <v>0</v>
      </c>
      <c r="C390" s="249">
        <f>'Input 2 - Inventory'!E336</f>
        <v>0</v>
      </c>
      <c r="D390" s="249" t="str">
        <f>IFERROR(VLOOKUP(E390,GCC.Param!$B$3:$E$50,4,FALSE),"")</f>
        <v/>
      </c>
      <c r="E390" s="159">
        <f>'Input 2 - Inventory'!F336</f>
        <v>0</v>
      </c>
      <c r="F390" s="204" t="str">
        <f t="shared" si="41"/>
        <v>Y</v>
      </c>
      <c r="G390" s="159">
        <f>'Input 1 - Schedule 1'!S338</f>
        <v>0</v>
      </c>
      <c r="H390" s="158">
        <f>'Input 2 - Inventory'!L336</f>
        <v>0</v>
      </c>
      <c r="I390" s="158">
        <f>'Input 2 - Inventory'!M336</f>
        <v>0</v>
      </c>
      <c r="J390" s="204">
        <f t="shared" si="42"/>
        <v>0</v>
      </c>
      <c r="K390" s="249">
        <f>'Input 2 - Inventory'!R336</f>
        <v>0</v>
      </c>
      <c r="L390" s="158">
        <f>'Input 2 - Inventory'!AA336</f>
        <v>0</v>
      </c>
      <c r="M390" s="249">
        <f>'Input 2 - Inventory'!AB336</f>
        <v>0</v>
      </c>
      <c r="N390" s="204">
        <f t="shared" si="43"/>
        <v>0</v>
      </c>
      <c r="O390" s="114" t="e">
        <f t="shared" si="44"/>
        <v>#DIV/0!</v>
      </c>
      <c r="P390" s="249">
        <f>'Input 2 - Inventory'!AG336</f>
        <v>0</v>
      </c>
      <c r="Q390" s="249" t="str">
        <f>'Input 1 - Schedule 1'!AX338</f>
        <v/>
      </c>
    </row>
    <row r="391" spans="1:17" x14ac:dyDescent="0.2">
      <c r="A391" s="314" t="str">
        <f t="shared" si="40"/>
        <v>Exclude</v>
      </c>
      <c r="B391" s="158">
        <f>'Input 2 - Inventory'!C337</f>
        <v>0</v>
      </c>
      <c r="C391" s="249">
        <f>'Input 2 - Inventory'!E337</f>
        <v>0</v>
      </c>
      <c r="D391" s="249" t="str">
        <f>IFERROR(VLOOKUP(E391,GCC.Param!$B$3:$E$50,4,FALSE),"")</f>
        <v/>
      </c>
      <c r="E391" s="159">
        <f>'Input 2 - Inventory'!F337</f>
        <v>0</v>
      </c>
      <c r="F391" s="204" t="str">
        <f t="shared" si="41"/>
        <v>Y</v>
      </c>
      <c r="G391" s="159">
        <f>'Input 1 - Schedule 1'!S339</f>
        <v>0</v>
      </c>
      <c r="H391" s="158">
        <f>'Input 2 - Inventory'!L337</f>
        <v>0</v>
      </c>
      <c r="I391" s="158">
        <f>'Input 2 - Inventory'!M337</f>
        <v>0</v>
      </c>
      <c r="J391" s="204">
        <f t="shared" si="42"/>
        <v>0</v>
      </c>
      <c r="K391" s="249">
        <f>'Input 2 - Inventory'!R337</f>
        <v>0</v>
      </c>
      <c r="L391" s="158">
        <f>'Input 2 - Inventory'!AA337</f>
        <v>0</v>
      </c>
      <c r="M391" s="249">
        <f>'Input 2 - Inventory'!AB337</f>
        <v>0</v>
      </c>
      <c r="N391" s="204">
        <f t="shared" si="43"/>
        <v>0</v>
      </c>
      <c r="O391" s="114" t="e">
        <f t="shared" si="44"/>
        <v>#DIV/0!</v>
      </c>
      <c r="P391" s="249">
        <f>'Input 2 - Inventory'!AG337</f>
        <v>0</v>
      </c>
      <c r="Q391" s="249" t="str">
        <f>'Input 1 - Schedule 1'!AX339</f>
        <v/>
      </c>
    </row>
    <row r="392" spans="1:17" x14ac:dyDescent="0.2">
      <c r="A392" s="314" t="str">
        <f t="shared" si="40"/>
        <v>Exclude</v>
      </c>
      <c r="B392" s="158">
        <f>'Input 2 - Inventory'!C338</f>
        <v>0</v>
      </c>
      <c r="C392" s="249">
        <f>'Input 2 - Inventory'!E338</f>
        <v>0</v>
      </c>
      <c r="D392" s="249" t="str">
        <f>IFERROR(VLOOKUP(E392,GCC.Param!$B$3:$E$50,4,FALSE),"")</f>
        <v/>
      </c>
      <c r="E392" s="159">
        <f>'Input 2 - Inventory'!F338</f>
        <v>0</v>
      </c>
      <c r="F392" s="204" t="str">
        <f t="shared" si="41"/>
        <v>Y</v>
      </c>
      <c r="G392" s="159">
        <f>'Input 1 - Schedule 1'!S340</f>
        <v>0</v>
      </c>
      <c r="H392" s="158">
        <f>'Input 2 - Inventory'!L338</f>
        <v>0</v>
      </c>
      <c r="I392" s="158">
        <f>'Input 2 - Inventory'!M338</f>
        <v>0</v>
      </c>
      <c r="J392" s="204">
        <f t="shared" si="42"/>
        <v>0</v>
      </c>
      <c r="K392" s="249">
        <f>'Input 2 - Inventory'!R338</f>
        <v>0</v>
      </c>
      <c r="L392" s="158">
        <f>'Input 2 - Inventory'!AA338</f>
        <v>0</v>
      </c>
      <c r="M392" s="249">
        <f>'Input 2 - Inventory'!AB338</f>
        <v>0</v>
      </c>
      <c r="N392" s="204">
        <f t="shared" si="43"/>
        <v>0</v>
      </c>
      <c r="O392" s="114" t="e">
        <f t="shared" si="44"/>
        <v>#DIV/0!</v>
      </c>
      <c r="P392" s="249">
        <f>'Input 2 - Inventory'!AG338</f>
        <v>0</v>
      </c>
      <c r="Q392" s="249" t="str">
        <f>'Input 1 - Schedule 1'!AX340</f>
        <v/>
      </c>
    </row>
    <row r="393" spans="1:17" x14ac:dyDescent="0.2">
      <c r="A393" s="314" t="str">
        <f t="shared" si="40"/>
        <v>Exclude</v>
      </c>
      <c r="B393" s="158">
        <f>'Input 2 - Inventory'!C339</f>
        <v>0</v>
      </c>
      <c r="C393" s="249">
        <f>'Input 2 - Inventory'!E339</f>
        <v>0</v>
      </c>
      <c r="D393" s="249" t="str">
        <f>IFERROR(VLOOKUP(E393,GCC.Param!$B$3:$E$50,4,FALSE),"")</f>
        <v/>
      </c>
      <c r="E393" s="159">
        <f>'Input 2 - Inventory'!F339</f>
        <v>0</v>
      </c>
      <c r="F393" s="204" t="str">
        <f t="shared" si="41"/>
        <v>Y</v>
      </c>
      <c r="G393" s="159">
        <f>'Input 1 - Schedule 1'!S341</f>
        <v>0</v>
      </c>
      <c r="H393" s="158">
        <f>'Input 2 - Inventory'!L339</f>
        <v>0</v>
      </c>
      <c r="I393" s="158">
        <f>'Input 2 - Inventory'!M339</f>
        <v>0</v>
      </c>
      <c r="J393" s="204">
        <f t="shared" si="42"/>
        <v>0</v>
      </c>
      <c r="K393" s="249">
        <f>'Input 2 - Inventory'!R339</f>
        <v>0</v>
      </c>
      <c r="L393" s="158">
        <f>'Input 2 - Inventory'!AA339</f>
        <v>0</v>
      </c>
      <c r="M393" s="249">
        <f>'Input 2 - Inventory'!AB339</f>
        <v>0</v>
      </c>
      <c r="N393" s="204">
        <f t="shared" si="43"/>
        <v>0</v>
      </c>
      <c r="O393" s="114" t="e">
        <f t="shared" si="44"/>
        <v>#DIV/0!</v>
      </c>
      <c r="P393" s="249">
        <f>'Input 2 - Inventory'!AG339</f>
        <v>0</v>
      </c>
      <c r="Q393" s="249" t="str">
        <f>'Input 1 - Schedule 1'!AX341</f>
        <v/>
      </c>
    </row>
    <row r="394" spans="1:17" x14ac:dyDescent="0.2">
      <c r="A394" s="314" t="str">
        <f t="shared" si="40"/>
        <v>Exclude</v>
      </c>
      <c r="B394" s="158">
        <f>'Input 2 - Inventory'!C340</f>
        <v>0</v>
      </c>
      <c r="C394" s="249">
        <f>'Input 2 - Inventory'!E340</f>
        <v>0</v>
      </c>
      <c r="D394" s="249" t="str">
        <f>IFERROR(VLOOKUP(E394,GCC.Param!$B$3:$E$50,4,FALSE),"")</f>
        <v/>
      </c>
      <c r="E394" s="159">
        <f>'Input 2 - Inventory'!F340</f>
        <v>0</v>
      </c>
      <c r="F394" s="204" t="str">
        <f t="shared" si="41"/>
        <v>Y</v>
      </c>
      <c r="G394" s="159">
        <f>'Input 1 - Schedule 1'!S342</f>
        <v>0</v>
      </c>
      <c r="H394" s="158">
        <f>'Input 2 - Inventory'!L340</f>
        <v>0</v>
      </c>
      <c r="I394" s="158">
        <f>'Input 2 - Inventory'!M340</f>
        <v>0</v>
      </c>
      <c r="J394" s="204">
        <f t="shared" si="42"/>
        <v>0</v>
      </c>
      <c r="K394" s="249">
        <f>'Input 2 - Inventory'!R340</f>
        <v>0</v>
      </c>
      <c r="L394" s="158">
        <f>'Input 2 - Inventory'!AA340</f>
        <v>0</v>
      </c>
      <c r="M394" s="249">
        <f>'Input 2 - Inventory'!AB340</f>
        <v>0</v>
      </c>
      <c r="N394" s="204">
        <f t="shared" si="43"/>
        <v>0</v>
      </c>
      <c r="O394" s="114" t="e">
        <f t="shared" si="44"/>
        <v>#DIV/0!</v>
      </c>
      <c r="P394" s="249">
        <f>'Input 2 - Inventory'!AG340</f>
        <v>0</v>
      </c>
      <c r="Q394" s="249" t="str">
        <f>'Input 1 - Schedule 1'!AX342</f>
        <v/>
      </c>
    </row>
    <row r="395" spans="1:17" x14ac:dyDescent="0.2">
      <c r="A395" s="314" t="str">
        <f t="shared" si="40"/>
        <v>Exclude</v>
      </c>
      <c r="B395" s="158">
        <f>'Input 2 - Inventory'!C341</f>
        <v>0</v>
      </c>
      <c r="C395" s="249">
        <f>'Input 2 - Inventory'!E341</f>
        <v>0</v>
      </c>
      <c r="D395" s="249" t="str">
        <f>IFERROR(VLOOKUP(E395,GCC.Param!$B$3:$E$50,4,FALSE),"")</f>
        <v/>
      </c>
      <c r="E395" s="159">
        <f>'Input 2 - Inventory'!F341</f>
        <v>0</v>
      </c>
      <c r="F395" s="204" t="str">
        <f t="shared" si="41"/>
        <v>Y</v>
      </c>
      <c r="G395" s="159">
        <f>'Input 1 - Schedule 1'!S343</f>
        <v>0</v>
      </c>
      <c r="H395" s="158">
        <f>'Input 2 - Inventory'!L341</f>
        <v>0</v>
      </c>
      <c r="I395" s="158">
        <f>'Input 2 - Inventory'!M341</f>
        <v>0</v>
      </c>
      <c r="J395" s="204">
        <f t="shared" si="42"/>
        <v>0</v>
      </c>
      <c r="K395" s="249">
        <f>'Input 2 - Inventory'!R341</f>
        <v>0</v>
      </c>
      <c r="L395" s="158">
        <f>'Input 2 - Inventory'!AA341</f>
        <v>0</v>
      </c>
      <c r="M395" s="249">
        <f>'Input 2 - Inventory'!AB341</f>
        <v>0</v>
      </c>
      <c r="N395" s="204">
        <f t="shared" si="43"/>
        <v>0</v>
      </c>
      <c r="O395" s="114" t="e">
        <f t="shared" si="44"/>
        <v>#DIV/0!</v>
      </c>
      <c r="P395" s="249">
        <f>'Input 2 - Inventory'!AG341</f>
        <v>0</v>
      </c>
      <c r="Q395" s="249" t="str">
        <f>'Input 1 - Schedule 1'!AX343</f>
        <v/>
      </c>
    </row>
    <row r="396" spans="1:17" x14ac:dyDescent="0.2">
      <c r="A396" s="314" t="str">
        <f t="shared" si="40"/>
        <v>Exclude</v>
      </c>
      <c r="B396" s="158">
        <f>'Input 2 - Inventory'!C342</f>
        <v>0</v>
      </c>
      <c r="C396" s="249">
        <f>'Input 2 - Inventory'!E342</f>
        <v>0</v>
      </c>
      <c r="D396" s="249" t="str">
        <f>IFERROR(VLOOKUP(E396,GCC.Param!$B$3:$E$50,4,FALSE),"")</f>
        <v/>
      </c>
      <c r="E396" s="159">
        <f>'Input 2 - Inventory'!F342</f>
        <v>0</v>
      </c>
      <c r="F396" s="204" t="str">
        <f t="shared" si="41"/>
        <v>Y</v>
      </c>
      <c r="G396" s="159">
        <f>'Input 1 - Schedule 1'!S344</f>
        <v>0</v>
      </c>
      <c r="H396" s="158">
        <f>'Input 2 - Inventory'!L342</f>
        <v>0</v>
      </c>
      <c r="I396" s="158">
        <f>'Input 2 - Inventory'!M342</f>
        <v>0</v>
      </c>
      <c r="J396" s="204">
        <f t="shared" si="42"/>
        <v>0</v>
      </c>
      <c r="K396" s="249">
        <f>'Input 2 - Inventory'!R342</f>
        <v>0</v>
      </c>
      <c r="L396" s="158">
        <f>'Input 2 - Inventory'!AA342</f>
        <v>0</v>
      </c>
      <c r="M396" s="249">
        <f>'Input 2 - Inventory'!AB342</f>
        <v>0</v>
      </c>
      <c r="N396" s="204">
        <f t="shared" si="43"/>
        <v>0</v>
      </c>
      <c r="O396" s="114" t="e">
        <f t="shared" si="44"/>
        <v>#DIV/0!</v>
      </c>
      <c r="P396" s="249">
        <f>'Input 2 - Inventory'!AG342</f>
        <v>0</v>
      </c>
      <c r="Q396" s="249" t="str">
        <f>'Input 1 - Schedule 1'!AX344</f>
        <v/>
      </c>
    </row>
    <row r="397" spans="1:17" x14ac:dyDescent="0.2">
      <c r="A397" s="314" t="str">
        <f t="shared" si="40"/>
        <v>Exclude</v>
      </c>
      <c r="B397" s="158">
        <f>'Input 2 - Inventory'!C343</f>
        <v>0</v>
      </c>
      <c r="C397" s="249">
        <f>'Input 2 - Inventory'!E343</f>
        <v>0</v>
      </c>
      <c r="D397" s="249" t="str">
        <f>IFERROR(VLOOKUP(E397,GCC.Param!$B$3:$E$50,4,FALSE),"")</f>
        <v/>
      </c>
      <c r="E397" s="159">
        <f>'Input 2 - Inventory'!F343</f>
        <v>0</v>
      </c>
      <c r="F397" s="204" t="str">
        <f t="shared" si="41"/>
        <v>Y</v>
      </c>
      <c r="G397" s="159">
        <f>'Input 1 - Schedule 1'!S345</f>
        <v>0</v>
      </c>
      <c r="H397" s="158">
        <f>'Input 2 - Inventory'!L343</f>
        <v>0</v>
      </c>
      <c r="I397" s="158">
        <f>'Input 2 - Inventory'!M343</f>
        <v>0</v>
      </c>
      <c r="J397" s="204">
        <f t="shared" si="42"/>
        <v>0</v>
      </c>
      <c r="K397" s="249">
        <f>'Input 2 - Inventory'!R343</f>
        <v>0</v>
      </c>
      <c r="L397" s="158">
        <f>'Input 2 - Inventory'!AA343</f>
        <v>0</v>
      </c>
      <c r="M397" s="249">
        <f>'Input 2 - Inventory'!AB343</f>
        <v>0</v>
      </c>
      <c r="N397" s="204">
        <f t="shared" si="43"/>
        <v>0</v>
      </c>
      <c r="O397" s="114" t="e">
        <f t="shared" si="44"/>
        <v>#DIV/0!</v>
      </c>
      <c r="P397" s="249">
        <f>'Input 2 - Inventory'!AG343</f>
        <v>0</v>
      </c>
      <c r="Q397" s="249" t="str">
        <f>'Input 1 - Schedule 1'!AX345</f>
        <v/>
      </c>
    </row>
    <row r="398" spans="1:17" x14ac:dyDescent="0.2">
      <c r="A398" s="314" t="str">
        <f t="shared" si="40"/>
        <v>Exclude</v>
      </c>
      <c r="B398" s="158">
        <f>'Input 2 - Inventory'!C344</f>
        <v>0</v>
      </c>
      <c r="C398" s="249">
        <f>'Input 2 - Inventory'!E344</f>
        <v>0</v>
      </c>
      <c r="D398" s="249" t="str">
        <f>IFERROR(VLOOKUP(E398,GCC.Param!$B$3:$E$50,4,FALSE),"")</f>
        <v/>
      </c>
      <c r="E398" s="159">
        <f>'Input 2 - Inventory'!F344</f>
        <v>0</v>
      </c>
      <c r="F398" s="204" t="str">
        <f t="shared" si="41"/>
        <v>Y</v>
      </c>
      <c r="G398" s="159">
        <f>'Input 1 - Schedule 1'!S346</f>
        <v>0</v>
      </c>
      <c r="H398" s="158">
        <f>'Input 2 - Inventory'!L344</f>
        <v>0</v>
      </c>
      <c r="I398" s="158">
        <f>'Input 2 - Inventory'!M344</f>
        <v>0</v>
      </c>
      <c r="J398" s="204">
        <f t="shared" si="42"/>
        <v>0</v>
      </c>
      <c r="K398" s="249">
        <f>'Input 2 - Inventory'!R344</f>
        <v>0</v>
      </c>
      <c r="L398" s="158">
        <f>'Input 2 - Inventory'!AA344</f>
        <v>0</v>
      </c>
      <c r="M398" s="249">
        <f>'Input 2 - Inventory'!AB344</f>
        <v>0</v>
      </c>
      <c r="N398" s="204">
        <f t="shared" si="43"/>
        <v>0</v>
      </c>
      <c r="O398" s="114" t="e">
        <f t="shared" si="44"/>
        <v>#DIV/0!</v>
      </c>
      <c r="P398" s="249">
        <f>'Input 2 - Inventory'!AG344</f>
        <v>0</v>
      </c>
      <c r="Q398" s="249" t="str">
        <f>'Input 1 - Schedule 1'!AX346</f>
        <v/>
      </c>
    </row>
    <row r="399" spans="1:17" x14ac:dyDescent="0.2">
      <c r="A399" s="314" t="str">
        <f t="shared" si="40"/>
        <v>Exclude</v>
      </c>
      <c r="B399" s="158">
        <f>'Input 2 - Inventory'!C345</f>
        <v>0</v>
      </c>
      <c r="C399" s="249">
        <f>'Input 2 - Inventory'!E345</f>
        <v>0</v>
      </c>
      <c r="D399" s="249" t="str">
        <f>IFERROR(VLOOKUP(E399,GCC.Param!$B$3:$E$50,4,FALSE),"")</f>
        <v/>
      </c>
      <c r="E399" s="159">
        <f>'Input 2 - Inventory'!F345</f>
        <v>0</v>
      </c>
      <c r="F399" s="204" t="str">
        <f t="shared" si="41"/>
        <v>Y</v>
      </c>
      <c r="G399" s="159">
        <f>'Input 1 - Schedule 1'!S347</f>
        <v>0</v>
      </c>
      <c r="H399" s="158">
        <f>'Input 2 - Inventory'!L345</f>
        <v>0</v>
      </c>
      <c r="I399" s="158">
        <f>'Input 2 - Inventory'!M345</f>
        <v>0</v>
      </c>
      <c r="J399" s="204">
        <f t="shared" si="42"/>
        <v>0</v>
      </c>
      <c r="K399" s="249">
        <f>'Input 2 - Inventory'!R345</f>
        <v>0</v>
      </c>
      <c r="L399" s="158">
        <f>'Input 2 - Inventory'!AA345</f>
        <v>0</v>
      </c>
      <c r="M399" s="249">
        <f>'Input 2 - Inventory'!AB345</f>
        <v>0</v>
      </c>
      <c r="N399" s="204">
        <f t="shared" si="43"/>
        <v>0</v>
      </c>
      <c r="O399" s="114" t="e">
        <f t="shared" si="44"/>
        <v>#DIV/0!</v>
      </c>
      <c r="P399" s="249">
        <f>'Input 2 - Inventory'!AG345</f>
        <v>0</v>
      </c>
      <c r="Q399" s="249" t="str">
        <f>'Input 1 - Schedule 1'!AX347</f>
        <v/>
      </c>
    </row>
    <row r="400" spans="1:17" x14ac:dyDescent="0.2">
      <c r="A400" s="314" t="str">
        <f t="shared" si="40"/>
        <v>Exclude</v>
      </c>
      <c r="B400" s="158">
        <f>'Input 2 - Inventory'!C346</f>
        <v>0</v>
      </c>
      <c r="C400" s="249">
        <f>'Input 2 - Inventory'!E346</f>
        <v>0</v>
      </c>
      <c r="D400" s="249" t="str">
        <f>IFERROR(VLOOKUP(E400,GCC.Param!$B$3:$E$50,4,FALSE),"")</f>
        <v/>
      </c>
      <c r="E400" s="159">
        <f>'Input 2 - Inventory'!F346</f>
        <v>0</v>
      </c>
      <c r="F400" s="204" t="str">
        <f t="shared" si="41"/>
        <v>Y</v>
      </c>
      <c r="G400" s="159">
        <f>'Input 1 - Schedule 1'!S348</f>
        <v>0</v>
      </c>
      <c r="H400" s="158">
        <f>'Input 2 - Inventory'!L346</f>
        <v>0</v>
      </c>
      <c r="I400" s="158">
        <f>'Input 2 - Inventory'!M346</f>
        <v>0</v>
      </c>
      <c r="J400" s="204">
        <f t="shared" si="42"/>
        <v>0</v>
      </c>
      <c r="K400" s="249">
        <f>'Input 2 - Inventory'!R346</f>
        <v>0</v>
      </c>
      <c r="L400" s="158">
        <f>'Input 2 - Inventory'!AA346</f>
        <v>0</v>
      </c>
      <c r="M400" s="249">
        <f>'Input 2 - Inventory'!AB346</f>
        <v>0</v>
      </c>
      <c r="N400" s="204">
        <f t="shared" si="43"/>
        <v>0</v>
      </c>
      <c r="O400" s="114" t="e">
        <f t="shared" si="44"/>
        <v>#DIV/0!</v>
      </c>
      <c r="P400" s="249">
        <f>'Input 2 - Inventory'!AG346</f>
        <v>0</v>
      </c>
      <c r="Q400" s="249" t="str">
        <f>'Input 1 - Schedule 1'!AX348</f>
        <v/>
      </c>
    </row>
    <row r="401" spans="1:17" x14ac:dyDescent="0.2">
      <c r="A401" s="314" t="str">
        <f t="shared" si="40"/>
        <v>Exclude</v>
      </c>
      <c r="B401" s="158">
        <f>'Input 2 - Inventory'!C347</f>
        <v>0</v>
      </c>
      <c r="C401" s="249">
        <f>'Input 2 - Inventory'!E347</f>
        <v>0</v>
      </c>
      <c r="D401" s="249" t="str">
        <f>IFERROR(VLOOKUP(E401,GCC.Param!$B$3:$E$50,4,FALSE),"")</f>
        <v/>
      </c>
      <c r="E401" s="159">
        <f>'Input 2 - Inventory'!F347</f>
        <v>0</v>
      </c>
      <c r="F401" s="204" t="str">
        <f t="shared" si="41"/>
        <v>Y</v>
      </c>
      <c r="G401" s="159">
        <f>'Input 1 - Schedule 1'!S349</f>
        <v>0</v>
      </c>
      <c r="H401" s="158">
        <f>'Input 2 - Inventory'!L347</f>
        <v>0</v>
      </c>
      <c r="I401" s="158">
        <f>'Input 2 - Inventory'!M347</f>
        <v>0</v>
      </c>
      <c r="J401" s="204">
        <f t="shared" si="42"/>
        <v>0</v>
      </c>
      <c r="K401" s="249">
        <f>'Input 2 - Inventory'!R347</f>
        <v>0</v>
      </c>
      <c r="L401" s="158">
        <f>'Input 2 - Inventory'!AA347</f>
        <v>0</v>
      </c>
      <c r="M401" s="249">
        <f>'Input 2 - Inventory'!AB347</f>
        <v>0</v>
      </c>
      <c r="N401" s="204">
        <f t="shared" si="43"/>
        <v>0</v>
      </c>
      <c r="O401" s="114" t="e">
        <f t="shared" si="44"/>
        <v>#DIV/0!</v>
      </c>
      <c r="P401" s="249">
        <f>'Input 2 - Inventory'!AG347</f>
        <v>0</v>
      </c>
      <c r="Q401" s="249" t="str">
        <f>'Input 1 - Schedule 1'!AX349</f>
        <v/>
      </c>
    </row>
    <row r="402" spans="1:17" x14ac:dyDescent="0.2">
      <c r="A402" s="314" t="str">
        <f t="shared" si="40"/>
        <v>Exclude</v>
      </c>
      <c r="B402" s="158">
        <f>'Input 2 - Inventory'!C348</f>
        <v>0</v>
      </c>
      <c r="C402" s="249">
        <f>'Input 2 - Inventory'!E348</f>
        <v>0</v>
      </c>
      <c r="D402" s="249" t="str">
        <f>IFERROR(VLOOKUP(E402,GCC.Param!$B$3:$E$50,4,FALSE),"")</f>
        <v/>
      </c>
      <c r="E402" s="159">
        <f>'Input 2 - Inventory'!F348</f>
        <v>0</v>
      </c>
      <c r="F402" s="204" t="str">
        <f t="shared" si="41"/>
        <v>Y</v>
      </c>
      <c r="G402" s="159">
        <f>'Input 1 - Schedule 1'!S350</f>
        <v>0</v>
      </c>
      <c r="H402" s="158">
        <f>'Input 2 - Inventory'!L348</f>
        <v>0</v>
      </c>
      <c r="I402" s="158">
        <f>'Input 2 - Inventory'!M348</f>
        <v>0</v>
      </c>
      <c r="J402" s="204">
        <f t="shared" si="42"/>
        <v>0</v>
      </c>
      <c r="K402" s="249">
        <f>'Input 2 - Inventory'!R348</f>
        <v>0</v>
      </c>
      <c r="L402" s="158">
        <f>'Input 2 - Inventory'!AA348</f>
        <v>0</v>
      </c>
      <c r="M402" s="249">
        <f>'Input 2 - Inventory'!AB348</f>
        <v>0</v>
      </c>
      <c r="N402" s="204">
        <f t="shared" si="43"/>
        <v>0</v>
      </c>
      <c r="O402" s="114" t="e">
        <f t="shared" si="44"/>
        <v>#DIV/0!</v>
      </c>
      <c r="P402" s="249">
        <f>'Input 2 - Inventory'!AG348</f>
        <v>0</v>
      </c>
      <c r="Q402" s="249" t="str">
        <f>'Input 1 - Schedule 1'!AX350</f>
        <v/>
      </c>
    </row>
    <row r="403" spans="1:17" x14ac:dyDescent="0.2">
      <c r="A403" s="314" t="str">
        <f t="shared" si="40"/>
        <v>Exclude</v>
      </c>
      <c r="B403" s="158">
        <f>'Input 2 - Inventory'!C349</f>
        <v>0</v>
      </c>
      <c r="C403" s="249">
        <f>'Input 2 - Inventory'!E349</f>
        <v>0</v>
      </c>
      <c r="D403" s="249" t="str">
        <f>IFERROR(VLOOKUP(E403,GCC.Param!$B$3:$E$50,4,FALSE),"")</f>
        <v/>
      </c>
      <c r="E403" s="159">
        <f>'Input 2 - Inventory'!F349</f>
        <v>0</v>
      </c>
      <c r="F403" s="204" t="str">
        <f t="shared" si="41"/>
        <v>Y</v>
      </c>
      <c r="G403" s="159">
        <f>'Input 1 - Schedule 1'!S351</f>
        <v>0</v>
      </c>
      <c r="H403" s="158">
        <f>'Input 2 - Inventory'!L349</f>
        <v>0</v>
      </c>
      <c r="I403" s="158">
        <f>'Input 2 - Inventory'!M349</f>
        <v>0</v>
      </c>
      <c r="J403" s="204">
        <f t="shared" si="42"/>
        <v>0</v>
      </c>
      <c r="K403" s="249">
        <f>'Input 2 - Inventory'!R349</f>
        <v>0</v>
      </c>
      <c r="L403" s="158">
        <f>'Input 2 - Inventory'!AA349</f>
        <v>0</v>
      </c>
      <c r="M403" s="249">
        <f>'Input 2 - Inventory'!AB349</f>
        <v>0</v>
      </c>
      <c r="N403" s="204">
        <f t="shared" si="43"/>
        <v>0</v>
      </c>
      <c r="O403" s="114" t="e">
        <f t="shared" si="44"/>
        <v>#DIV/0!</v>
      </c>
      <c r="P403" s="249">
        <f>'Input 2 - Inventory'!AG349</f>
        <v>0</v>
      </c>
      <c r="Q403" s="249" t="str">
        <f>'Input 1 - Schedule 1'!AX351</f>
        <v/>
      </c>
    </row>
    <row r="404" spans="1:17" x14ac:dyDescent="0.2">
      <c r="A404" s="314" t="str">
        <f t="shared" si="40"/>
        <v>Exclude</v>
      </c>
      <c r="B404" s="158">
        <f>'Input 2 - Inventory'!C350</f>
        <v>0</v>
      </c>
      <c r="C404" s="249">
        <f>'Input 2 - Inventory'!E350</f>
        <v>0</v>
      </c>
      <c r="D404" s="249" t="str">
        <f>IFERROR(VLOOKUP(E404,GCC.Param!$B$3:$E$50,4,FALSE),"")</f>
        <v/>
      </c>
      <c r="E404" s="159">
        <f>'Input 2 - Inventory'!F350</f>
        <v>0</v>
      </c>
      <c r="F404" s="204" t="str">
        <f t="shared" si="41"/>
        <v>Y</v>
      </c>
      <c r="G404" s="159">
        <f>'Input 1 - Schedule 1'!S352</f>
        <v>0</v>
      </c>
      <c r="H404" s="158">
        <f>'Input 2 - Inventory'!L350</f>
        <v>0</v>
      </c>
      <c r="I404" s="158">
        <f>'Input 2 - Inventory'!M350</f>
        <v>0</v>
      </c>
      <c r="J404" s="204">
        <f t="shared" si="42"/>
        <v>0</v>
      </c>
      <c r="K404" s="249">
        <f>'Input 2 - Inventory'!R350</f>
        <v>0</v>
      </c>
      <c r="L404" s="158">
        <f>'Input 2 - Inventory'!AA350</f>
        <v>0</v>
      </c>
      <c r="M404" s="249">
        <f>'Input 2 - Inventory'!AB350</f>
        <v>0</v>
      </c>
      <c r="N404" s="204">
        <f t="shared" si="43"/>
        <v>0</v>
      </c>
      <c r="O404" s="114" t="e">
        <f t="shared" si="44"/>
        <v>#DIV/0!</v>
      </c>
      <c r="P404" s="249">
        <f>'Input 2 - Inventory'!AG350</f>
        <v>0</v>
      </c>
      <c r="Q404" s="249" t="str">
        <f>'Input 1 - Schedule 1'!AX352</f>
        <v/>
      </c>
    </row>
    <row r="405" spans="1:17" x14ac:dyDescent="0.2">
      <c r="A405" s="314" t="str">
        <f t="shared" si="40"/>
        <v>Exclude</v>
      </c>
      <c r="B405" s="158">
        <f>'Input 2 - Inventory'!C351</f>
        <v>0</v>
      </c>
      <c r="C405" s="249">
        <f>'Input 2 - Inventory'!E351</f>
        <v>0</v>
      </c>
      <c r="D405" s="249" t="str">
        <f>IFERROR(VLOOKUP(E405,GCC.Param!$B$3:$E$50,4,FALSE),"")</f>
        <v/>
      </c>
      <c r="E405" s="159">
        <f>'Input 2 - Inventory'!F351</f>
        <v>0</v>
      </c>
      <c r="F405" s="204" t="str">
        <f t="shared" si="41"/>
        <v>Y</v>
      </c>
      <c r="G405" s="159">
        <f>'Input 1 - Schedule 1'!S353</f>
        <v>0</v>
      </c>
      <c r="H405" s="158">
        <f>'Input 2 - Inventory'!L351</f>
        <v>0</v>
      </c>
      <c r="I405" s="158">
        <f>'Input 2 - Inventory'!M351</f>
        <v>0</v>
      </c>
      <c r="J405" s="204">
        <f t="shared" si="42"/>
        <v>0</v>
      </c>
      <c r="K405" s="249">
        <f>'Input 2 - Inventory'!R351</f>
        <v>0</v>
      </c>
      <c r="L405" s="158">
        <f>'Input 2 - Inventory'!AA351</f>
        <v>0</v>
      </c>
      <c r="M405" s="249">
        <f>'Input 2 - Inventory'!AB351</f>
        <v>0</v>
      </c>
      <c r="N405" s="204">
        <f t="shared" si="43"/>
        <v>0</v>
      </c>
      <c r="O405" s="114" t="e">
        <f t="shared" si="44"/>
        <v>#DIV/0!</v>
      </c>
      <c r="P405" s="249">
        <f>'Input 2 - Inventory'!AG351</f>
        <v>0</v>
      </c>
      <c r="Q405" s="249" t="str">
        <f>'Input 1 - Schedule 1'!AX353</f>
        <v/>
      </c>
    </row>
    <row r="406" spans="1:17" x14ac:dyDescent="0.2">
      <c r="A406" s="314" t="str">
        <f t="shared" si="40"/>
        <v>Exclude</v>
      </c>
      <c r="B406" s="158">
        <f>'Input 2 - Inventory'!C352</f>
        <v>0</v>
      </c>
      <c r="C406" s="249">
        <f>'Input 2 - Inventory'!E352</f>
        <v>0</v>
      </c>
      <c r="D406" s="249" t="str">
        <f>IFERROR(VLOOKUP(E406,GCC.Param!$B$3:$E$50,4,FALSE),"")</f>
        <v/>
      </c>
      <c r="E406" s="159">
        <f>'Input 2 - Inventory'!F352</f>
        <v>0</v>
      </c>
      <c r="F406" s="204" t="str">
        <f t="shared" si="41"/>
        <v>Y</v>
      </c>
      <c r="G406" s="159">
        <f>'Input 1 - Schedule 1'!S354</f>
        <v>0</v>
      </c>
      <c r="H406" s="158">
        <f>'Input 2 - Inventory'!L352</f>
        <v>0</v>
      </c>
      <c r="I406" s="158">
        <f>'Input 2 - Inventory'!M352</f>
        <v>0</v>
      </c>
      <c r="J406" s="204">
        <f t="shared" si="42"/>
        <v>0</v>
      </c>
      <c r="K406" s="249">
        <f>'Input 2 - Inventory'!R352</f>
        <v>0</v>
      </c>
      <c r="L406" s="158">
        <f>'Input 2 - Inventory'!AA352</f>
        <v>0</v>
      </c>
      <c r="M406" s="249">
        <f>'Input 2 - Inventory'!AB352</f>
        <v>0</v>
      </c>
      <c r="N406" s="204">
        <f t="shared" si="43"/>
        <v>0</v>
      </c>
      <c r="O406" s="114" t="e">
        <f t="shared" si="44"/>
        <v>#DIV/0!</v>
      </c>
      <c r="P406" s="249">
        <f>'Input 2 - Inventory'!AG352</f>
        <v>0</v>
      </c>
      <c r="Q406" s="249" t="str">
        <f>'Input 1 - Schedule 1'!AX354</f>
        <v/>
      </c>
    </row>
    <row r="407" spans="1:17" x14ac:dyDescent="0.2">
      <c r="A407" s="314" t="str">
        <f t="shared" si="40"/>
        <v>Exclude</v>
      </c>
      <c r="B407" s="158">
        <f>'Input 2 - Inventory'!C353</f>
        <v>0</v>
      </c>
      <c r="C407" s="249">
        <f>'Input 2 - Inventory'!E353</f>
        <v>0</v>
      </c>
      <c r="D407" s="249" t="str">
        <f>IFERROR(VLOOKUP(E407,GCC.Param!$B$3:$E$50,4,FALSE),"")</f>
        <v/>
      </c>
      <c r="E407" s="159">
        <f>'Input 2 - Inventory'!F353</f>
        <v>0</v>
      </c>
      <c r="F407" s="204" t="str">
        <f t="shared" si="41"/>
        <v>Y</v>
      </c>
      <c r="G407" s="159">
        <f>'Input 1 - Schedule 1'!S355</f>
        <v>0</v>
      </c>
      <c r="H407" s="158">
        <f>'Input 2 - Inventory'!L353</f>
        <v>0</v>
      </c>
      <c r="I407" s="158">
        <f>'Input 2 - Inventory'!M353</f>
        <v>0</v>
      </c>
      <c r="J407" s="204">
        <f t="shared" si="42"/>
        <v>0</v>
      </c>
      <c r="K407" s="249">
        <f>'Input 2 - Inventory'!R353</f>
        <v>0</v>
      </c>
      <c r="L407" s="158">
        <f>'Input 2 - Inventory'!AA353</f>
        <v>0</v>
      </c>
      <c r="M407" s="249">
        <f>'Input 2 - Inventory'!AB353</f>
        <v>0</v>
      </c>
      <c r="N407" s="204">
        <f t="shared" si="43"/>
        <v>0</v>
      </c>
      <c r="O407" s="114" t="e">
        <f t="shared" si="44"/>
        <v>#DIV/0!</v>
      </c>
      <c r="P407" s="249">
        <f>'Input 2 - Inventory'!AG353</f>
        <v>0</v>
      </c>
      <c r="Q407" s="249" t="str">
        <f>'Input 1 - Schedule 1'!AX355</f>
        <v/>
      </c>
    </row>
    <row r="408" spans="1:17" x14ac:dyDescent="0.2">
      <c r="A408" s="314" t="str">
        <f t="shared" si="40"/>
        <v>Exclude</v>
      </c>
      <c r="B408" s="158">
        <f>'Input 2 - Inventory'!C354</f>
        <v>0</v>
      </c>
      <c r="C408" s="249">
        <f>'Input 2 - Inventory'!E354</f>
        <v>0</v>
      </c>
      <c r="D408" s="249" t="str">
        <f>IFERROR(VLOOKUP(E408,GCC.Param!$B$3:$E$50,4,FALSE),"")</f>
        <v/>
      </c>
      <c r="E408" s="159">
        <f>'Input 2 - Inventory'!F354</f>
        <v>0</v>
      </c>
      <c r="F408" s="204" t="str">
        <f t="shared" si="41"/>
        <v>Y</v>
      </c>
      <c r="G408" s="159">
        <f>'Input 1 - Schedule 1'!S356</f>
        <v>0</v>
      </c>
      <c r="H408" s="158">
        <f>'Input 2 - Inventory'!L354</f>
        <v>0</v>
      </c>
      <c r="I408" s="158">
        <f>'Input 2 - Inventory'!M354</f>
        <v>0</v>
      </c>
      <c r="J408" s="204">
        <f t="shared" si="42"/>
        <v>0</v>
      </c>
      <c r="K408" s="249">
        <f>'Input 2 - Inventory'!R354</f>
        <v>0</v>
      </c>
      <c r="L408" s="158">
        <f>'Input 2 - Inventory'!AA354</f>
        <v>0</v>
      </c>
      <c r="M408" s="249">
        <f>'Input 2 - Inventory'!AB354</f>
        <v>0</v>
      </c>
      <c r="N408" s="204">
        <f t="shared" si="43"/>
        <v>0</v>
      </c>
      <c r="O408" s="114" t="e">
        <f t="shared" si="44"/>
        <v>#DIV/0!</v>
      </c>
      <c r="P408" s="249">
        <f>'Input 2 - Inventory'!AG354</f>
        <v>0</v>
      </c>
      <c r="Q408" s="249" t="str">
        <f>'Input 1 - Schedule 1'!AX356</f>
        <v/>
      </c>
    </row>
    <row r="409" spans="1:17" x14ac:dyDescent="0.2">
      <c r="A409" s="314" t="str">
        <f t="shared" si="40"/>
        <v>Exclude</v>
      </c>
      <c r="B409" s="158">
        <f>'Input 2 - Inventory'!C355</f>
        <v>0</v>
      </c>
      <c r="C409" s="249">
        <f>'Input 2 - Inventory'!E355</f>
        <v>0</v>
      </c>
      <c r="D409" s="249" t="str">
        <f>IFERROR(VLOOKUP(E409,GCC.Param!$B$3:$E$50,4,FALSE),"")</f>
        <v/>
      </c>
      <c r="E409" s="159">
        <f>'Input 2 - Inventory'!F355</f>
        <v>0</v>
      </c>
      <c r="F409" s="204" t="str">
        <f t="shared" si="41"/>
        <v>Y</v>
      </c>
      <c r="G409" s="159">
        <f>'Input 1 - Schedule 1'!S357</f>
        <v>0</v>
      </c>
      <c r="H409" s="158">
        <f>'Input 2 - Inventory'!L355</f>
        <v>0</v>
      </c>
      <c r="I409" s="158">
        <f>'Input 2 - Inventory'!M355</f>
        <v>0</v>
      </c>
      <c r="J409" s="204">
        <f t="shared" si="42"/>
        <v>0</v>
      </c>
      <c r="K409" s="249">
        <f>'Input 2 - Inventory'!R355</f>
        <v>0</v>
      </c>
      <c r="L409" s="158">
        <f>'Input 2 - Inventory'!AA355</f>
        <v>0</v>
      </c>
      <c r="M409" s="249">
        <f>'Input 2 - Inventory'!AB355</f>
        <v>0</v>
      </c>
      <c r="N409" s="204">
        <f t="shared" si="43"/>
        <v>0</v>
      </c>
      <c r="O409" s="114" t="e">
        <f t="shared" si="44"/>
        <v>#DIV/0!</v>
      </c>
      <c r="P409" s="249">
        <f>'Input 2 - Inventory'!AG355</f>
        <v>0</v>
      </c>
      <c r="Q409" s="249" t="str">
        <f>'Input 1 - Schedule 1'!AX357</f>
        <v/>
      </c>
    </row>
    <row r="410" spans="1:17" x14ac:dyDescent="0.2">
      <c r="A410" s="314" t="str">
        <f t="shared" si="40"/>
        <v>Exclude</v>
      </c>
      <c r="B410" s="158">
        <f>'Input 2 - Inventory'!C356</f>
        <v>0</v>
      </c>
      <c r="C410" s="249">
        <f>'Input 2 - Inventory'!E356</f>
        <v>0</v>
      </c>
      <c r="D410" s="249" t="str">
        <f>IFERROR(VLOOKUP(E410,GCC.Param!$B$3:$E$50,4,FALSE),"")</f>
        <v/>
      </c>
      <c r="E410" s="159">
        <f>'Input 2 - Inventory'!F356</f>
        <v>0</v>
      </c>
      <c r="F410" s="204" t="str">
        <f t="shared" si="41"/>
        <v>Y</v>
      </c>
      <c r="G410" s="159">
        <f>'Input 1 - Schedule 1'!S358</f>
        <v>0</v>
      </c>
      <c r="H410" s="158">
        <f>'Input 2 - Inventory'!L356</f>
        <v>0</v>
      </c>
      <c r="I410" s="158">
        <f>'Input 2 - Inventory'!M356</f>
        <v>0</v>
      </c>
      <c r="J410" s="204">
        <f t="shared" si="42"/>
        <v>0</v>
      </c>
      <c r="K410" s="249">
        <f>'Input 2 - Inventory'!R356</f>
        <v>0</v>
      </c>
      <c r="L410" s="158">
        <f>'Input 2 - Inventory'!AA356</f>
        <v>0</v>
      </c>
      <c r="M410" s="249">
        <f>'Input 2 - Inventory'!AB356</f>
        <v>0</v>
      </c>
      <c r="N410" s="204">
        <f t="shared" si="43"/>
        <v>0</v>
      </c>
      <c r="O410" s="114" t="e">
        <f t="shared" si="44"/>
        <v>#DIV/0!</v>
      </c>
      <c r="P410" s="249">
        <f>'Input 2 - Inventory'!AG356</f>
        <v>0</v>
      </c>
      <c r="Q410" s="249" t="str">
        <f>'Input 1 - Schedule 1'!AX358</f>
        <v/>
      </c>
    </row>
    <row r="411" spans="1:17" x14ac:dyDescent="0.2">
      <c r="A411" s="314" t="str">
        <f t="shared" si="40"/>
        <v>Exclude</v>
      </c>
      <c r="B411" s="158">
        <f>'Input 2 - Inventory'!C357</f>
        <v>0</v>
      </c>
      <c r="C411" s="249">
        <f>'Input 2 - Inventory'!E357</f>
        <v>0</v>
      </c>
      <c r="D411" s="249" t="str">
        <f>IFERROR(VLOOKUP(E411,GCC.Param!$B$3:$E$50,4,FALSE),"")</f>
        <v/>
      </c>
      <c r="E411" s="159">
        <f>'Input 2 - Inventory'!F357</f>
        <v>0</v>
      </c>
      <c r="F411" s="204" t="str">
        <f t="shared" si="41"/>
        <v>Y</v>
      </c>
      <c r="G411" s="159">
        <f>'Input 1 - Schedule 1'!S359</f>
        <v>0</v>
      </c>
      <c r="H411" s="158">
        <f>'Input 2 - Inventory'!L357</f>
        <v>0</v>
      </c>
      <c r="I411" s="158">
        <f>'Input 2 - Inventory'!M357</f>
        <v>0</v>
      </c>
      <c r="J411" s="204">
        <f t="shared" si="42"/>
        <v>0</v>
      </c>
      <c r="K411" s="249">
        <f>'Input 2 - Inventory'!R357</f>
        <v>0</v>
      </c>
      <c r="L411" s="158">
        <f>'Input 2 - Inventory'!AA357</f>
        <v>0</v>
      </c>
      <c r="M411" s="249">
        <f>'Input 2 - Inventory'!AB357</f>
        <v>0</v>
      </c>
      <c r="N411" s="204">
        <f t="shared" si="43"/>
        <v>0</v>
      </c>
      <c r="O411" s="114" t="e">
        <f t="shared" si="44"/>
        <v>#DIV/0!</v>
      </c>
      <c r="P411" s="249">
        <f>'Input 2 - Inventory'!AG357</f>
        <v>0</v>
      </c>
      <c r="Q411" s="249" t="str">
        <f>'Input 1 - Schedule 1'!AX359</f>
        <v/>
      </c>
    </row>
    <row r="412" spans="1:17" x14ac:dyDescent="0.2">
      <c r="A412" s="314" t="str">
        <f t="shared" si="40"/>
        <v>Exclude</v>
      </c>
      <c r="B412" s="158">
        <f>'Input 2 - Inventory'!C358</f>
        <v>0</v>
      </c>
      <c r="C412" s="249">
        <f>'Input 2 - Inventory'!E358</f>
        <v>0</v>
      </c>
      <c r="D412" s="249" t="str">
        <f>IFERROR(VLOOKUP(E412,GCC.Param!$B$3:$E$50,4,FALSE),"")</f>
        <v/>
      </c>
      <c r="E412" s="159">
        <f>'Input 2 - Inventory'!F358</f>
        <v>0</v>
      </c>
      <c r="F412" s="204" t="str">
        <f t="shared" si="41"/>
        <v>Y</v>
      </c>
      <c r="G412" s="159">
        <f>'Input 1 - Schedule 1'!S360</f>
        <v>0</v>
      </c>
      <c r="H412" s="158">
        <f>'Input 2 - Inventory'!L358</f>
        <v>0</v>
      </c>
      <c r="I412" s="158">
        <f>'Input 2 - Inventory'!M358</f>
        <v>0</v>
      </c>
      <c r="J412" s="204">
        <f t="shared" si="42"/>
        <v>0</v>
      </c>
      <c r="K412" s="249">
        <f>'Input 2 - Inventory'!R358</f>
        <v>0</v>
      </c>
      <c r="L412" s="158">
        <f>'Input 2 - Inventory'!AA358</f>
        <v>0</v>
      </c>
      <c r="M412" s="249">
        <f>'Input 2 - Inventory'!AB358</f>
        <v>0</v>
      </c>
      <c r="N412" s="204">
        <f t="shared" si="43"/>
        <v>0</v>
      </c>
      <c r="O412" s="114" t="e">
        <f t="shared" si="44"/>
        <v>#DIV/0!</v>
      </c>
      <c r="P412" s="249">
        <f>'Input 2 - Inventory'!AG358</f>
        <v>0</v>
      </c>
      <c r="Q412" s="249" t="str">
        <f>'Input 1 - Schedule 1'!AX360</f>
        <v/>
      </c>
    </row>
    <row r="413" spans="1:17" x14ac:dyDescent="0.2">
      <c r="A413" s="314" t="str">
        <f t="shared" si="40"/>
        <v>Exclude</v>
      </c>
      <c r="B413" s="158">
        <f>'Input 2 - Inventory'!C359</f>
        <v>0</v>
      </c>
      <c r="C413" s="249">
        <f>'Input 2 - Inventory'!E359</f>
        <v>0</v>
      </c>
      <c r="D413" s="249" t="str">
        <f>IFERROR(VLOOKUP(E413,GCC.Param!$B$3:$E$50,4,FALSE),"")</f>
        <v/>
      </c>
      <c r="E413" s="159">
        <f>'Input 2 - Inventory'!F359</f>
        <v>0</v>
      </c>
      <c r="F413" s="204" t="str">
        <f t="shared" si="41"/>
        <v>Y</v>
      </c>
      <c r="G413" s="159">
        <f>'Input 1 - Schedule 1'!S361</f>
        <v>0</v>
      </c>
      <c r="H413" s="158">
        <f>'Input 2 - Inventory'!L359</f>
        <v>0</v>
      </c>
      <c r="I413" s="158">
        <f>'Input 2 - Inventory'!M359</f>
        <v>0</v>
      </c>
      <c r="J413" s="204">
        <f t="shared" si="42"/>
        <v>0</v>
      </c>
      <c r="K413" s="249">
        <f>'Input 2 - Inventory'!R359</f>
        <v>0</v>
      </c>
      <c r="L413" s="158">
        <f>'Input 2 - Inventory'!AA359</f>
        <v>0</v>
      </c>
      <c r="M413" s="249">
        <f>'Input 2 - Inventory'!AB359</f>
        <v>0</v>
      </c>
      <c r="N413" s="204">
        <f t="shared" si="43"/>
        <v>0</v>
      </c>
      <c r="O413" s="114" t="e">
        <f t="shared" si="44"/>
        <v>#DIV/0!</v>
      </c>
      <c r="P413" s="249">
        <f>'Input 2 - Inventory'!AG359</f>
        <v>0</v>
      </c>
      <c r="Q413" s="249" t="str">
        <f>'Input 1 - Schedule 1'!AX361</f>
        <v/>
      </c>
    </row>
    <row r="414" spans="1:17" x14ac:dyDescent="0.2">
      <c r="A414" s="314" t="str">
        <f t="shared" si="40"/>
        <v>Exclude</v>
      </c>
      <c r="B414" s="158">
        <f>'Input 2 - Inventory'!C360</f>
        <v>0</v>
      </c>
      <c r="C414" s="249">
        <f>'Input 2 - Inventory'!E360</f>
        <v>0</v>
      </c>
      <c r="D414" s="249" t="str">
        <f>IFERROR(VLOOKUP(E414,GCC.Param!$B$3:$E$50,4,FALSE),"")</f>
        <v/>
      </c>
      <c r="E414" s="159">
        <f>'Input 2 - Inventory'!F360</f>
        <v>0</v>
      </c>
      <c r="F414" s="204" t="str">
        <f t="shared" si="41"/>
        <v>Y</v>
      </c>
      <c r="G414" s="159">
        <f>'Input 1 - Schedule 1'!S362</f>
        <v>0</v>
      </c>
      <c r="H414" s="158">
        <f>'Input 2 - Inventory'!L360</f>
        <v>0</v>
      </c>
      <c r="I414" s="158">
        <f>'Input 2 - Inventory'!M360</f>
        <v>0</v>
      </c>
      <c r="J414" s="204">
        <f t="shared" si="42"/>
        <v>0</v>
      </c>
      <c r="K414" s="249">
        <f>'Input 2 - Inventory'!R360</f>
        <v>0</v>
      </c>
      <c r="L414" s="158">
        <f>'Input 2 - Inventory'!AA360</f>
        <v>0</v>
      </c>
      <c r="M414" s="249">
        <f>'Input 2 - Inventory'!AB360</f>
        <v>0</v>
      </c>
      <c r="N414" s="204">
        <f t="shared" si="43"/>
        <v>0</v>
      </c>
      <c r="O414" s="114" t="e">
        <f t="shared" si="44"/>
        <v>#DIV/0!</v>
      </c>
      <c r="P414" s="249">
        <f>'Input 2 - Inventory'!AG360</f>
        <v>0</v>
      </c>
      <c r="Q414" s="249" t="str">
        <f>'Input 1 - Schedule 1'!AX362</f>
        <v/>
      </c>
    </row>
    <row r="415" spans="1:17" x14ac:dyDescent="0.2">
      <c r="A415" s="314" t="str">
        <f t="shared" si="40"/>
        <v>Exclude</v>
      </c>
      <c r="B415" s="158">
        <f>'Input 2 - Inventory'!C361</f>
        <v>0</v>
      </c>
      <c r="C415" s="249">
        <f>'Input 2 - Inventory'!E361</f>
        <v>0</v>
      </c>
      <c r="D415" s="249" t="str">
        <f>IFERROR(VLOOKUP(E415,GCC.Param!$B$3:$E$50,4,FALSE),"")</f>
        <v/>
      </c>
      <c r="E415" s="159">
        <f>'Input 2 - Inventory'!F361</f>
        <v>0</v>
      </c>
      <c r="F415" s="204" t="str">
        <f t="shared" si="41"/>
        <v>Y</v>
      </c>
      <c r="G415" s="159">
        <f>'Input 1 - Schedule 1'!S363</f>
        <v>0</v>
      </c>
      <c r="H415" s="158">
        <f>'Input 2 - Inventory'!L361</f>
        <v>0</v>
      </c>
      <c r="I415" s="158">
        <f>'Input 2 - Inventory'!M361</f>
        <v>0</v>
      </c>
      <c r="J415" s="204">
        <f t="shared" si="42"/>
        <v>0</v>
      </c>
      <c r="K415" s="249">
        <f>'Input 2 - Inventory'!R361</f>
        <v>0</v>
      </c>
      <c r="L415" s="158">
        <f>'Input 2 - Inventory'!AA361</f>
        <v>0</v>
      </c>
      <c r="M415" s="249">
        <f>'Input 2 - Inventory'!AB361</f>
        <v>0</v>
      </c>
      <c r="N415" s="204">
        <f t="shared" si="43"/>
        <v>0</v>
      </c>
      <c r="O415" s="114" t="e">
        <f t="shared" si="44"/>
        <v>#DIV/0!</v>
      </c>
      <c r="P415" s="249">
        <f>'Input 2 - Inventory'!AG361</f>
        <v>0</v>
      </c>
      <c r="Q415" s="249" t="str">
        <f>'Input 1 - Schedule 1'!AX363</f>
        <v/>
      </c>
    </row>
    <row r="416" spans="1:17" x14ac:dyDescent="0.2">
      <c r="A416" s="314" t="str">
        <f t="shared" si="40"/>
        <v>Exclude</v>
      </c>
      <c r="B416" s="158">
        <f>'Input 2 - Inventory'!C362</f>
        <v>0</v>
      </c>
      <c r="C416" s="249">
        <f>'Input 2 - Inventory'!E362</f>
        <v>0</v>
      </c>
      <c r="D416" s="249" t="str">
        <f>IFERROR(VLOOKUP(E416,GCC.Param!$B$3:$E$50,4,FALSE),"")</f>
        <v/>
      </c>
      <c r="E416" s="159">
        <f>'Input 2 - Inventory'!F362</f>
        <v>0</v>
      </c>
      <c r="F416" s="204" t="str">
        <f t="shared" si="41"/>
        <v>Y</v>
      </c>
      <c r="G416" s="159">
        <f>'Input 1 - Schedule 1'!S364</f>
        <v>0</v>
      </c>
      <c r="H416" s="158">
        <f>'Input 2 - Inventory'!L362</f>
        <v>0</v>
      </c>
      <c r="I416" s="158">
        <f>'Input 2 - Inventory'!M362</f>
        <v>0</v>
      </c>
      <c r="J416" s="204">
        <f t="shared" si="42"/>
        <v>0</v>
      </c>
      <c r="K416" s="249">
        <f>'Input 2 - Inventory'!R362</f>
        <v>0</v>
      </c>
      <c r="L416" s="158">
        <f>'Input 2 - Inventory'!AA362</f>
        <v>0</v>
      </c>
      <c r="M416" s="249">
        <f>'Input 2 - Inventory'!AB362</f>
        <v>0</v>
      </c>
      <c r="N416" s="204">
        <f t="shared" si="43"/>
        <v>0</v>
      </c>
      <c r="O416" s="114" t="e">
        <f t="shared" si="44"/>
        <v>#DIV/0!</v>
      </c>
      <c r="P416" s="249">
        <f>'Input 2 - Inventory'!AG362</f>
        <v>0</v>
      </c>
      <c r="Q416" s="249" t="str">
        <f>'Input 1 - Schedule 1'!AX364</f>
        <v/>
      </c>
    </row>
    <row r="417" spans="1:17" x14ac:dyDescent="0.2">
      <c r="A417" s="314" t="str">
        <f t="shared" si="40"/>
        <v>Exclude</v>
      </c>
      <c r="B417" s="158">
        <f>'Input 2 - Inventory'!C363</f>
        <v>0</v>
      </c>
      <c r="C417" s="249">
        <f>'Input 2 - Inventory'!E363</f>
        <v>0</v>
      </c>
      <c r="D417" s="249" t="str">
        <f>IFERROR(VLOOKUP(E417,GCC.Param!$B$3:$E$50,4,FALSE),"")</f>
        <v/>
      </c>
      <c r="E417" s="159">
        <f>'Input 2 - Inventory'!F363</f>
        <v>0</v>
      </c>
      <c r="F417" s="204" t="str">
        <f t="shared" si="41"/>
        <v>Y</v>
      </c>
      <c r="G417" s="159">
        <f>'Input 1 - Schedule 1'!S365</f>
        <v>0</v>
      </c>
      <c r="H417" s="158">
        <f>'Input 2 - Inventory'!L363</f>
        <v>0</v>
      </c>
      <c r="I417" s="158">
        <f>'Input 2 - Inventory'!M363</f>
        <v>0</v>
      </c>
      <c r="J417" s="204">
        <f t="shared" si="42"/>
        <v>0</v>
      </c>
      <c r="K417" s="249">
        <f>'Input 2 - Inventory'!R363</f>
        <v>0</v>
      </c>
      <c r="L417" s="158">
        <f>'Input 2 - Inventory'!AA363</f>
        <v>0</v>
      </c>
      <c r="M417" s="249">
        <f>'Input 2 - Inventory'!AB363</f>
        <v>0</v>
      </c>
      <c r="N417" s="204">
        <f t="shared" si="43"/>
        <v>0</v>
      </c>
      <c r="O417" s="114" t="e">
        <f t="shared" si="44"/>
        <v>#DIV/0!</v>
      </c>
      <c r="P417" s="249">
        <f>'Input 2 - Inventory'!AG363</f>
        <v>0</v>
      </c>
      <c r="Q417" s="249" t="str">
        <f>'Input 1 - Schedule 1'!AX365</f>
        <v/>
      </c>
    </row>
    <row r="418" spans="1:17" x14ac:dyDescent="0.2">
      <c r="A418" s="314" t="str">
        <f t="shared" si="40"/>
        <v>Exclude</v>
      </c>
      <c r="B418" s="158">
        <f>'Input 2 - Inventory'!C364</f>
        <v>0</v>
      </c>
      <c r="C418" s="249">
        <f>'Input 2 - Inventory'!E364</f>
        <v>0</v>
      </c>
      <c r="D418" s="249" t="str">
        <f>IFERROR(VLOOKUP(E418,GCC.Param!$B$3:$E$50,4,FALSE),"")</f>
        <v/>
      </c>
      <c r="E418" s="159">
        <f>'Input 2 - Inventory'!F364</f>
        <v>0</v>
      </c>
      <c r="F418" s="204" t="str">
        <f t="shared" si="41"/>
        <v>Y</v>
      </c>
      <c r="G418" s="159">
        <f>'Input 1 - Schedule 1'!S366</f>
        <v>0</v>
      </c>
      <c r="H418" s="158">
        <f>'Input 2 - Inventory'!L364</f>
        <v>0</v>
      </c>
      <c r="I418" s="158">
        <f>'Input 2 - Inventory'!M364</f>
        <v>0</v>
      </c>
      <c r="J418" s="204">
        <f t="shared" si="42"/>
        <v>0</v>
      </c>
      <c r="K418" s="249">
        <f>'Input 2 - Inventory'!R364</f>
        <v>0</v>
      </c>
      <c r="L418" s="158">
        <f>'Input 2 - Inventory'!AA364</f>
        <v>0</v>
      </c>
      <c r="M418" s="249">
        <f>'Input 2 - Inventory'!AB364</f>
        <v>0</v>
      </c>
      <c r="N418" s="204">
        <f t="shared" si="43"/>
        <v>0</v>
      </c>
      <c r="O418" s="114" t="e">
        <f t="shared" si="44"/>
        <v>#DIV/0!</v>
      </c>
      <c r="P418" s="249">
        <f>'Input 2 - Inventory'!AG364</f>
        <v>0</v>
      </c>
      <c r="Q418" s="249" t="str">
        <f>'Input 1 - Schedule 1'!AX366</f>
        <v/>
      </c>
    </row>
    <row r="419" spans="1:17" x14ac:dyDescent="0.2">
      <c r="A419" s="314" t="str">
        <f t="shared" si="40"/>
        <v>Exclude</v>
      </c>
      <c r="B419" s="158">
        <f>'Input 2 - Inventory'!C365</f>
        <v>0</v>
      </c>
      <c r="C419" s="249">
        <f>'Input 2 - Inventory'!E365</f>
        <v>0</v>
      </c>
      <c r="D419" s="249" t="str">
        <f>IFERROR(VLOOKUP(E419,GCC.Param!$B$3:$E$50,4,FALSE),"")</f>
        <v/>
      </c>
      <c r="E419" s="159">
        <f>'Input 2 - Inventory'!F365</f>
        <v>0</v>
      </c>
      <c r="F419" s="204" t="str">
        <f t="shared" si="41"/>
        <v>Y</v>
      </c>
      <c r="G419" s="159">
        <f>'Input 1 - Schedule 1'!S367</f>
        <v>0</v>
      </c>
      <c r="H419" s="158">
        <f>'Input 2 - Inventory'!L365</f>
        <v>0</v>
      </c>
      <c r="I419" s="158">
        <f>'Input 2 - Inventory'!M365</f>
        <v>0</v>
      </c>
      <c r="J419" s="204">
        <f t="shared" si="42"/>
        <v>0</v>
      </c>
      <c r="K419" s="249">
        <f>'Input 2 - Inventory'!R365</f>
        <v>0</v>
      </c>
      <c r="L419" s="158">
        <f>'Input 2 - Inventory'!AA365</f>
        <v>0</v>
      </c>
      <c r="M419" s="249">
        <f>'Input 2 - Inventory'!AB365</f>
        <v>0</v>
      </c>
      <c r="N419" s="204">
        <f t="shared" si="43"/>
        <v>0</v>
      </c>
      <c r="O419" s="114" t="e">
        <f t="shared" si="44"/>
        <v>#DIV/0!</v>
      </c>
      <c r="P419" s="249">
        <f>'Input 2 - Inventory'!AG365</f>
        <v>0</v>
      </c>
      <c r="Q419" s="249" t="str">
        <f>'Input 1 - Schedule 1'!AX367</f>
        <v/>
      </c>
    </row>
    <row r="420" spans="1:17" x14ac:dyDescent="0.2">
      <c r="A420" s="314" t="str">
        <f t="shared" si="40"/>
        <v>Exclude</v>
      </c>
      <c r="B420" s="158">
        <f>'Input 2 - Inventory'!C366</f>
        <v>0</v>
      </c>
      <c r="C420" s="249">
        <f>'Input 2 - Inventory'!E366</f>
        <v>0</v>
      </c>
      <c r="D420" s="249" t="str">
        <f>IFERROR(VLOOKUP(E420,GCC.Param!$B$3:$E$50,4,FALSE),"")</f>
        <v/>
      </c>
      <c r="E420" s="159">
        <f>'Input 2 - Inventory'!F366</f>
        <v>0</v>
      </c>
      <c r="F420" s="204" t="str">
        <f t="shared" si="41"/>
        <v>Y</v>
      </c>
      <c r="G420" s="159">
        <f>'Input 1 - Schedule 1'!S368</f>
        <v>0</v>
      </c>
      <c r="H420" s="158">
        <f>'Input 2 - Inventory'!L366</f>
        <v>0</v>
      </c>
      <c r="I420" s="158">
        <f>'Input 2 - Inventory'!M366</f>
        <v>0</v>
      </c>
      <c r="J420" s="204">
        <f t="shared" si="42"/>
        <v>0</v>
      </c>
      <c r="K420" s="249">
        <f>'Input 2 - Inventory'!R366</f>
        <v>0</v>
      </c>
      <c r="L420" s="158">
        <f>'Input 2 - Inventory'!AA366</f>
        <v>0</v>
      </c>
      <c r="M420" s="249">
        <f>'Input 2 - Inventory'!AB366</f>
        <v>0</v>
      </c>
      <c r="N420" s="204">
        <f t="shared" si="43"/>
        <v>0</v>
      </c>
      <c r="O420" s="114" t="e">
        <f t="shared" si="44"/>
        <v>#DIV/0!</v>
      </c>
      <c r="P420" s="249">
        <f>'Input 2 - Inventory'!AG366</f>
        <v>0</v>
      </c>
      <c r="Q420" s="249" t="str">
        <f>'Input 1 - Schedule 1'!AX368</f>
        <v/>
      </c>
    </row>
    <row r="421" spans="1:17" x14ac:dyDescent="0.2">
      <c r="A421" s="314" t="str">
        <f t="shared" si="40"/>
        <v>Exclude</v>
      </c>
      <c r="B421" s="158">
        <f>'Input 2 - Inventory'!C367</f>
        <v>0</v>
      </c>
      <c r="C421" s="249">
        <f>'Input 2 - Inventory'!E367</f>
        <v>0</v>
      </c>
      <c r="D421" s="249" t="str">
        <f>IFERROR(VLOOKUP(E421,GCC.Param!$B$3:$E$50,4,FALSE),"")</f>
        <v/>
      </c>
      <c r="E421" s="159">
        <f>'Input 2 - Inventory'!F367</f>
        <v>0</v>
      </c>
      <c r="F421" s="204" t="str">
        <f t="shared" si="41"/>
        <v>Y</v>
      </c>
      <c r="G421" s="159">
        <f>'Input 1 - Schedule 1'!S369</f>
        <v>0</v>
      </c>
      <c r="H421" s="158">
        <f>'Input 2 - Inventory'!L367</f>
        <v>0</v>
      </c>
      <c r="I421" s="158">
        <f>'Input 2 - Inventory'!M367</f>
        <v>0</v>
      </c>
      <c r="J421" s="204">
        <f t="shared" si="42"/>
        <v>0</v>
      </c>
      <c r="K421" s="249">
        <f>'Input 2 - Inventory'!R367</f>
        <v>0</v>
      </c>
      <c r="L421" s="158">
        <f>'Input 2 - Inventory'!AA367</f>
        <v>0</v>
      </c>
      <c r="M421" s="249">
        <f>'Input 2 - Inventory'!AB367</f>
        <v>0</v>
      </c>
      <c r="N421" s="204">
        <f t="shared" si="43"/>
        <v>0</v>
      </c>
      <c r="O421" s="114" t="e">
        <f t="shared" si="44"/>
        <v>#DIV/0!</v>
      </c>
      <c r="P421" s="249">
        <f>'Input 2 - Inventory'!AG367</f>
        <v>0</v>
      </c>
      <c r="Q421" s="249" t="str">
        <f>'Input 1 - Schedule 1'!AX369</f>
        <v/>
      </c>
    </row>
    <row r="422" spans="1:17" x14ac:dyDescent="0.2">
      <c r="A422" s="314" t="str">
        <f t="shared" si="40"/>
        <v>Exclude</v>
      </c>
      <c r="B422" s="158">
        <f>'Input 2 - Inventory'!C368</f>
        <v>0</v>
      </c>
      <c r="C422" s="249">
        <f>'Input 2 - Inventory'!E368</f>
        <v>0</v>
      </c>
      <c r="D422" s="249" t="str">
        <f>IFERROR(VLOOKUP(E422,GCC.Param!$B$3:$E$50,4,FALSE),"")</f>
        <v/>
      </c>
      <c r="E422" s="159">
        <f>'Input 2 - Inventory'!F368</f>
        <v>0</v>
      </c>
      <c r="F422" s="204" t="str">
        <f t="shared" si="41"/>
        <v>Y</v>
      </c>
      <c r="G422" s="159">
        <f>'Input 1 - Schedule 1'!S370</f>
        <v>0</v>
      </c>
      <c r="H422" s="158">
        <f>'Input 2 - Inventory'!L368</f>
        <v>0</v>
      </c>
      <c r="I422" s="158">
        <f>'Input 2 - Inventory'!M368</f>
        <v>0</v>
      </c>
      <c r="J422" s="204">
        <f t="shared" si="42"/>
        <v>0</v>
      </c>
      <c r="K422" s="249">
        <f>'Input 2 - Inventory'!R368</f>
        <v>0</v>
      </c>
      <c r="L422" s="158">
        <f>'Input 2 - Inventory'!AA368</f>
        <v>0</v>
      </c>
      <c r="M422" s="249">
        <f>'Input 2 - Inventory'!AB368</f>
        <v>0</v>
      </c>
      <c r="N422" s="204">
        <f t="shared" si="43"/>
        <v>0</v>
      </c>
      <c r="O422" s="114" t="e">
        <f t="shared" si="44"/>
        <v>#DIV/0!</v>
      </c>
      <c r="P422" s="249">
        <f>'Input 2 - Inventory'!AG368</f>
        <v>0</v>
      </c>
      <c r="Q422" s="249" t="str">
        <f>'Input 1 - Schedule 1'!AX370</f>
        <v/>
      </c>
    </row>
    <row r="423" spans="1:17" x14ac:dyDescent="0.2">
      <c r="A423" s="314" t="str">
        <f t="shared" si="40"/>
        <v>Exclude</v>
      </c>
      <c r="B423" s="158">
        <f>'Input 2 - Inventory'!C369</f>
        <v>0</v>
      </c>
      <c r="C423" s="249">
        <f>'Input 2 - Inventory'!E369</f>
        <v>0</v>
      </c>
      <c r="D423" s="249" t="str">
        <f>IFERROR(VLOOKUP(E423,GCC.Param!$B$3:$E$50,4,FALSE),"")</f>
        <v/>
      </c>
      <c r="E423" s="159">
        <f>'Input 2 - Inventory'!F369</f>
        <v>0</v>
      </c>
      <c r="F423" s="204" t="str">
        <f t="shared" si="41"/>
        <v>Y</v>
      </c>
      <c r="G423" s="159">
        <f>'Input 1 - Schedule 1'!S371</f>
        <v>0</v>
      </c>
      <c r="H423" s="158">
        <f>'Input 2 - Inventory'!L369</f>
        <v>0</v>
      </c>
      <c r="I423" s="158">
        <f>'Input 2 - Inventory'!M369</f>
        <v>0</v>
      </c>
      <c r="J423" s="204">
        <f t="shared" si="42"/>
        <v>0</v>
      </c>
      <c r="K423" s="249">
        <f>'Input 2 - Inventory'!R369</f>
        <v>0</v>
      </c>
      <c r="L423" s="158">
        <f>'Input 2 - Inventory'!AA369</f>
        <v>0</v>
      </c>
      <c r="M423" s="249">
        <f>'Input 2 - Inventory'!AB369</f>
        <v>0</v>
      </c>
      <c r="N423" s="204">
        <f t="shared" si="43"/>
        <v>0</v>
      </c>
      <c r="O423" s="114" t="e">
        <f t="shared" si="44"/>
        <v>#DIV/0!</v>
      </c>
      <c r="P423" s="249">
        <f>'Input 2 - Inventory'!AG369</f>
        <v>0</v>
      </c>
      <c r="Q423" s="249" t="str">
        <f>'Input 1 - Schedule 1'!AX371</f>
        <v/>
      </c>
    </row>
    <row r="424" spans="1:17" x14ac:dyDescent="0.2">
      <c r="A424" s="314" t="str">
        <f t="shared" si="40"/>
        <v>Exclude</v>
      </c>
      <c r="B424" s="158">
        <f>'Input 2 - Inventory'!C370</f>
        <v>0</v>
      </c>
      <c r="C424" s="249">
        <f>'Input 2 - Inventory'!E370</f>
        <v>0</v>
      </c>
      <c r="D424" s="249" t="str">
        <f>IFERROR(VLOOKUP(E424,GCC.Param!$B$3:$E$50,4,FALSE),"")</f>
        <v/>
      </c>
      <c r="E424" s="159">
        <f>'Input 2 - Inventory'!F370</f>
        <v>0</v>
      </c>
      <c r="F424" s="204" t="str">
        <f t="shared" si="41"/>
        <v>Y</v>
      </c>
      <c r="G424" s="159">
        <f>'Input 1 - Schedule 1'!S372</f>
        <v>0</v>
      </c>
      <c r="H424" s="158">
        <f>'Input 2 - Inventory'!L370</f>
        <v>0</v>
      </c>
      <c r="I424" s="158">
        <f>'Input 2 - Inventory'!M370</f>
        <v>0</v>
      </c>
      <c r="J424" s="204">
        <f t="shared" si="42"/>
        <v>0</v>
      </c>
      <c r="K424" s="249">
        <f>'Input 2 - Inventory'!R370</f>
        <v>0</v>
      </c>
      <c r="L424" s="158">
        <f>'Input 2 - Inventory'!AA370</f>
        <v>0</v>
      </c>
      <c r="M424" s="249">
        <f>'Input 2 - Inventory'!AB370</f>
        <v>0</v>
      </c>
      <c r="N424" s="204">
        <f t="shared" si="43"/>
        <v>0</v>
      </c>
      <c r="O424" s="114" t="e">
        <f t="shared" si="44"/>
        <v>#DIV/0!</v>
      </c>
      <c r="P424" s="249">
        <f>'Input 2 - Inventory'!AG370</f>
        <v>0</v>
      </c>
      <c r="Q424" s="249" t="str">
        <f>'Input 1 - Schedule 1'!AX372</f>
        <v/>
      </c>
    </row>
    <row r="425" spans="1:17" x14ac:dyDescent="0.2">
      <c r="A425" s="314" t="str">
        <f t="shared" si="40"/>
        <v>Exclude</v>
      </c>
      <c r="B425" s="158">
        <f>'Input 2 - Inventory'!C371</f>
        <v>0</v>
      </c>
      <c r="C425" s="249">
        <f>'Input 2 - Inventory'!E371</f>
        <v>0</v>
      </c>
      <c r="D425" s="249" t="str">
        <f>IFERROR(VLOOKUP(E425,GCC.Param!$B$3:$E$50,4,FALSE),"")</f>
        <v/>
      </c>
      <c r="E425" s="159">
        <f>'Input 2 - Inventory'!F371</f>
        <v>0</v>
      </c>
      <c r="F425" s="204" t="str">
        <f t="shared" si="41"/>
        <v>Y</v>
      </c>
      <c r="G425" s="159">
        <f>'Input 1 - Schedule 1'!S373</f>
        <v>0</v>
      </c>
      <c r="H425" s="158">
        <f>'Input 2 - Inventory'!L371</f>
        <v>0</v>
      </c>
      <c r="I425" s="158">
        <f>'Input 2 - Inventory'!M371</f>
        <v>0</v>
      </c>
      <c r="J425" s="204">
        <f t="shared" si="42"/>
        <v>0</v>
      </c>
      <c r="K425" s="249">
        <f>'Input 2 - Inventory'!R371</f>
        <v>0</v>
      </c>
      <c r="L425" s="158">
        <f>'Input 2 - Inventory'!AA371</f>
        <v>0</v>
      </c>
      <c r="M425" s="249">
        <f>'Input 2 - Inventory'!AB371</f>
        <v>0</v>
      </c>
      <c r="N425" s="204">
        <f t="shared" si="43"/>
        <v>0</v>
      </c>
      <c r="O425" s="114" t="e">
        <f t="shared" si="44"/>
        <v>#DIV/0!</v>
      </c>
      <c r="P425" s="249">
        <f>'Input 2 - Inventory'!AG371</f>
        <v>0</v>
      </c>
      <c r="Q425" s="249" t="str">
        <f>'Input 1 - Schedule 1'!AX373</f>
        <v/>
      </c>
    </row>
    <row r="426" spans="1:17" x14ac:dyDescent="0.2">
      <c r="A426" s="314" t="str">
        <f t="shared" si="40"/>
        <v>Exclude</v>
      </c>
      <c r="B426" s="158">
        <f>'Input 2 - Inventory'!C372</f>
        <v>0</v>
      </c>
      <c r="C426" s="249">
        <f>'Input 2 - Inventory'!E372</f>
        <v>0</v>
      </c>
      <c r="D426" s="249" t="str">
        <f>IFERROR(VLOOKUP(E426,GCC.Param!$B$3:$E$50,4,FALSE),"")</f>
        <v/>
      </c>
      <c r="E426" s="159">
        <f>'Input 2 - Inventory'!F372</f>
        <v>0</v>
      </c>
      <c r="F426" s="204" t="str">
        <f t="shared" si="41"/>
        <v>Y</v>
      </c>
      <c r="G426" s="159">
        <f>'Input 1 - Schedule 1'!S374</f>
        <v>0</v>
      </c>
      <c r="H426" s="158">
        <f>'Input 2 - Inventory'!L372</f>
        <v>0</v>
      </c>
      <c r="I426" s="158">
        <f>'Input 2 - Inventory'!M372</f>
        <v>0</v>
      </c>
      <c r="J426" s="204">
        <f t="shared" si="42"/>
        <v>0</v>
      </c>
      <c r="K426" s="249">
        <f>'Input 2 - Inventory'!R372</f>
        <v>0</v>
      </c>
      <c r="L426" s="158">
        <f>'Input 2 - Inventory'!AA372</f>
        <v>0</v>
      </c>
      <c r="M426" s="249">
        <f>'Input 2 - Inventory'!AB372</f>
        <v>0</v>
      </c>
      <c r="N426" s="204">
        <f t="shared" si="43"/>
        <v>0</v>
      </c>
      <c r="O426" s="114" t="e">
        <f t="shared" si="44"/>
        <v>#DIV/0!</v>
      </c>
      <c r="P426" s="249">
        <f>'Input 2 - Inventory'!AG372</f>
        <v>0</v>
      </c>
      <c r="Q426" s="249" t="str">
        <f>'Input 1 - Schedule 1'!AX374</f>
        <v/>
      </c>
    </row>
    <row r="427" spans="1:17" x14ac:dyDescent="0.2">
      <c r="A427" s="314" t="str">
        <f t="shared" si="40"/>
        <v>Exclude</v>
      </c>
      <c r="B427" s="158">
        <f>'Input 2 - Inventory'!C373</f>
        <v>0</v>
      </c>
      <c r="C427" s="249">
        <f>'Input 2 - Inventory'!E373</f>
        <v>0</v>
      </c>
      <c r="D427" s="249" t="str">
        <f>IFERROR(VLOOKUP(E427,GCC.Param!$B$3:$E$50,4,FALSE),"")</f>
        <v/>
      </c>
      <c r="E427" s="159">
        <f>'Input 2 - Inventory'!F373</f>
        <v>0</v>
      </c>
      <c r="F427" s="204" t="str">
        <f t="shared" si="41"/>
        <v>Y</v>
      </c>
      <c r="G427" s="159">
        <f>'Input 1 - Schedule 1'!S375</f>
        <v>0</v>
      </c>
      <c r="H427" s="158">
        <f>'Input 2 - Inventory'!L373</f>
        <v>0</v>
      </c>
      <c r="I427" s="158">
        <f>'Input 2 - Inventory'!M373</f>
        <v>0</v>
      </c>
      <c r="J427" s="204">
        <f t="shared" si="42"/>
        <v>0</v>
      </c>
      <c r="K427" s="249">
        <f>'Input 2 - Inventory'!R373</f>
        <v>0</v>
      </c>
      <c r="L427" s="158">
        <f>'Input 2 - Inventory'!AA373</f>
        <v>0</v>
      </c>
      <c r="M427" s="249">
        <f>'Input 2 - Inventory'!AB373</f>
        <v>0</v>
      </c>
      <c r="N427" s="204">
        <f t="shared" si="43"/>
        <v>0</v>
      </c>
      <c r="O427" s="114" t="e">
        <f t="shared" si="44"/>
        <v>#DIV/0!</v>
      </c>
      <c r="P427" s="249">
        <f>'Input 2 - Inventory'!AG373</f>
        <v>0</v>
      </c>
      <c r="Q427" s="249" t="str">
        <f>'Input 1 - Schedule 1'!AX375</f>
        <v/>
      </c>
    </row>
    <row r="428" spans="1:17" x14ac:dyDescent="0.2">
      <c r="A428" s="314" t="str">
        <f t="shared" si="40"/>
        <v>Exclude</v>
      </c>
      <c r="B428" s="158">
        <f>'Input 2 - Inventory'!C374</f>
        <v>0</v>
      </c>
      <c r="C428" s="249">
        <f>'Input 2 - Inventory'!E374</f>
        <v>0</v>
      </c>
      <c r="D428" s="249" t="str">
        <f>IFERROR(VLOOKUP(E428,GCC.Param!$B$3:$E$50,4,FALSE),"")</f>
        <v/>
      </c>
      <c r="E428" s="159">
        <f>'Input 2 - Inventory'!F374</f>
        <v>0</v>
      </c>
      <c r="F428" s="204" t="str">
        <f t="shared" si="41"/>
        <v>Y</v>
      </c>
      <c r="G428" s="159">
        <f>'Input 1 - Schedule 1'!S376</f>
        <v>0</v>
      </c>
      <c r="H428" s="158">
        <f>'Input 2 - Inventory'!L374</f>
        <v>0</v>
      </c>
      <c r="I428" s="158">
        <f>'Input 2 - Inventory'!M374</f>
        <v>0</v>
      </c>
      <c r="J428" s="204">
        <f t="shared" si="42"/>
        <v>0</v>
      </c>
      <c r="K428" s="249">
        <f>'Input 2 - Inventory'!R374</f>
        <v>0</v>
      </c>
      <c r="L428" s="158">
        <f>'Input 2 - Inventory'!AA374</f>
        <v>0</v>
      </c>
      <c r="M428" s="249">
        <f>'Input 2 - Inventory'!AB374</f>
        <v>0</v>
      </c>
      <c r="N428" s="204">
        <f t="shared" si="43"/>
        <v>0</v>
      </c>
      <c r="O428" s="114" t="e">
        <f t="shared" si="44"/>
        <v>#DIV/0!</v>
      </c>
      <c r="P428" s="249">
        <f>'Input 2 - Inventory'!AG374</f>
        <v>0</v>
      </c>
      <c r="Q428" s="249" t="str">
        <f>'Input 1 - Schedule 1'!AX376</f>
        <v/>
      </c>
    </row>
    <row r="429" spans="1:17" x14ac:dyDescent="0.2">
      <c r="A429" s="314" t="str">
        <f t="shared" si="40"/>
        <v>Exclude</v>
      </c>
      <c r="B429" s="158">
        <f>'Input 2 - Inventory'!C375</f>
        <v>0</v>
      </c>
      <c r="C429" s="249">
        <f>'Input 2 - Inventory'!E375</f>
        <v>0</v>
      </c>
      <c r="D429" s="249" t="str">
        <f>IFERROR(VLOOKUP(E429,GCC.Param!$B$3:$E$50,4,FALSE),"")</f>
        <v/>
      </c>
      <c r="E429" s="159">
        <f>'Input 2 - Inventory'!F375</f>
        <v>0</v>
      </c>
      <c r="F429" s="204" t="str">
        <f t="shared" si="41"/>
        <v>Y</v>
      </c>
      <c r="G429" s="159">
        <f>'Input 1 - Schedule 1'!S377</f>
        <v>0</v>
      </c>
      <c r="H429" s="158">
        <f>'Input 2 - Inventory'!L375</f>
        <v>0</v>
      </c>
      <c r="I429" s="158">
        <f>'Input 2 - Inventory'!M375</f>
        <v>0</v>
      </c>
      <c r="J429" s="204">
        <f t="shared" si="42"/>
        <v>0</v>
      </c>
      <c r="K429" s="249">
        <f>'Input 2 - Inventory'!R375</f>
        <v>0</v>
      </c>
      <c r="L429" s="158">
        <f>'Input 2 - Inventory'!AA375</f>
        <v>0</v>
      </c>
      <c r="M429" s="249">
        <f>'Input 2 - Inventory'!AB375</f>
        <v>0</v>
      </c>
      <c r="N429" s="204">
        <f t="shared" si="43"/>
        <v>0</v>
      </c>
      <c r="O429" s="114" t="e">
        <f t="shared" si="44"/>
        <v>#DIV/0!</v>
      </c>
      <c r="P429" s="249">
        <f>'Input 2 - Inventory'!AG375</f>
        <v>0</v>
      </c>
      <c r="Q429" s="249" t="str">
        <f>'Input 1 - Schedule 1'!AX377</f>
        <v/>
      </c>
    </row>
    <row r="430" spans="1:17" x14ac:dyDescent="0.2">
      <c r="A430" s="314" t="str">
        <f t="shared" si="40"/>
        <v>Exclude</v>
      </c>
      <c r="B430" s="158">
        <f>'Input 2 - Inventory'!C376</f>
        <v>0</v>
      </c>
      <c r="C430" s="249">
        <f>'Input 2 - Inventory'!E376</f>
        <v>0</v>
      </c>
      <c r="D430" s="249" t="str">
        <f>IFERROR(VLOOKUP(E430,GCC.Param!$B$3:$E$50,4,FALSE),"")</f>
        <v/>
      </c>
      <c r="E430" s="159">
        <f>'Input 2 - Inventory'!F376</f>
        <v>0</v>
      </c>
      <c r="F430" s="204" t="str">
        <f t="shared" si="41"/>
        <v>Y</v>
      </c>
      <c r="G430" s="159">
        <f>'Input 1 - Schedule 1'!S378</f>
        <v>0</v>
      </c>
      <c r="H430" s="158">
        <f>'Input 2 - Inventory'!L376</f>
        <v>0</v>
      </c>
      <c r="I430" s="158">
        <f>'Input 2 - Inventory'!M376</f>
        <v>0</v>
      </c>
      <c r="J430" s="204">
        <f t="shared" si="42"/>
        <v>0</v>
      </c>
      <c r="K430" s="249">
        <f>'Input 2 - Inventory'!R376</f>
        <v>0</v>
      </c>
      <c r="L430" s="158">
        <f>'Input 2 - Inventory'!AA376</f>
        <v>0</v>
      </c>
      <c r="M430" s="249">
        <f>'Input 2 - Inventory'!AB376</f>
        <v>0</v>
      </c>
      <c r="N430" s="204">
        <f t="shared" si="43"/>
        <v>0</v>
      </c>
      <c r="O430" s="114" t="e">
        <f t="shared" si="44"/>
        <v>#DIV/0!</v>
      </c>
      <c r="P430" s="249">
        <f>'Input 2 - Inventory'!AG376</f>
        <v>0</v>
      </c>
      <c r="Q430" s="249" t="str">
        <f>'Input 1 - Schedule 1'!AX378</f>
        <v/>
      </c>
    </row>
    <row r="431" spans="1:17" x14ac:dyDescent="0.2">
      <c r="A431" s="314" t="str">
        <f t="shared" si="40"/>
        <v>Exclude</v>
      </c>
      <c r="B431" s="158">
        <f>'Input 2 - Inventory'!C377</f>
        <v>0</v>
      </c>
      <c r="C431" s="249">
        <f>'Input 2 - Inventory'!E377</f>
        <v>0</v>
      </c>
      <c r="D431" s="249" t="str">
        <f>IFERROR(VLOOKUP(E431,GCC.Param!$B$3:$E$50,4,FALSE),"")</f>
        <v/>
      </c>
      <c r="E431" s="159">
        <f>'Input 2 - Inventory'!F377</f>
        <v>0</v>
      </c>
      <c r="F431" s="204" t="str">
        <f t="shared" si="41"/>
        <v>Y</v>
      </c>
      <c r="G431" s="159">
        <f>'Input 1 - Schedule 1'!S379</f>
        <v>0</v>
      </c>
      <c r="H431" s="158">
        <f>'Input 2 - Inventory'!L377</f>
        <v>0</v>
      </c>
      <c r="I431" s="158">
        <f>'Input 2 - Inventory'!M377</f>
        <v>0</v>
      </c>
      <c r="J431" s="204">
        <f t="shared" si="42"/>
        <v>0</v>
      </c>
      <c r="K431" s="249">
        <f>'Input 2 - Inventory'!R377</f>
        <v>0</v>
      </c>
      <c r="L431" s="158">
        <f>'Input 2 - Inventory'!AA377</f>
        <v>0</v>
      </c>
      <c r="M431" s="249">
        <f>'Input 2 - Inventory'!AB377</f>
        <v>0</v>
      </c>
      <c r="N431" s="204">
        <f t="shared" si="43"/>
        <v>0</v>
      </c>
      <c r="O431" s="114" t="e">
        <f t="shared" si="44"/>
        <v>#DIV/0!</v>
      </c>
      <c r="P431" s="249">
        <f>'Input 2 - Inventory'!AG377</f>
        <v>0</v>
      </c>
      <c r="Q431" s="249" t="str">
        <f>'Input 1 - Schedule 1'!AX379</f>
        <v/>
      </c>
    </row>
    <row r="432" spans="1:17" x14ac:dyDescent="0.2">
      <c r="A432" s="314" t="str">
        <f t="shared" si="40"/>
        <v>Exclude</v>
      </c>
      <c r="B432" s="158">
        <f>'Input 2 - Inventory'!C378</f>
        <v>0</v>
      </c>
      <c r="C432" s="249">
        <f>'Input 2 - Inventory'!E378</f>
        <v>0</v>
      </c>
      <c r="D432" s="249" t="str">
        <f>IFERROR(VLOOKUP(E432,GCC.Param!$B$3:$E$50,4,FALSE),"")</f>
        <v/>
      </c>
      <c r="E432" s="159">
        <f>'Input 2 - Inventory'!F378</f>
        <v>0</v>
      </c>
      <c r="F432" s="204" t="str">
        <f t="shared" si="41"/>
        <v>Y</v>
      </c>
      <c r="G432" s="159">
        <f>'Input 1 - Schedule 1'!S380</f>
        <v>0</v>
      </c>
      <c r="H432" s="158">
        <f>'Input 2 - Inventory'!L378</f>
        <v>0</v>
      </c>
      <c r="I432" s="158">
        <f>'Input 2 - Inventory'!M378</f>
        <v>0</v>
      </c>
      <c r="J432" s="204">
        <f t="shared" si="42"/>
        <v>0</v>
      </c>
      <c r="K432" s="249">
        <f>'Input 2 - Inventory'!R378</f>
        <v>0</v>
      </c>
      <c r="L432" s="158">
        <f>'Input 2 - Inventory'!AA378</f>
        <v>0</v>
      </c>
      <c r="M432" s="249">
        <f>'Input 2 - Inventory'!AB378</f>
        <v>0</v>
      </c>
      <c r="N432" s="204">
        <f t="shared" si="43"/>
        <v>0</v>
      </c>
      <c r="O432" s="114" t="e">
        <f t="shared" si="44"/>
        <v>#DIV/0!</v>
      </c>
      <c r="P432" s="249">
        <f>'Input 2 - Inventory'!AG378</f>
        <v>0</v>
      </c>
      <c r="Q432" s="249" t="str">
        <f>'Input 1 - Schedule 1'!AX380</f>
        <v/>
      </c>
    </row>
    <row r="433" spans="1:17" x14ac:dyDescent="0.2">
      <c r="A433" s="314" t="str">
        <f t="shared" si="40"/>
        <v>Exclude</v>
      </c>
      <c r="B433" s="158">
        <f>'Input 2 - Inventory'!C379</f>
        <v>0</v>
      </c>
      <c r="C433" s="249">
        <f>'Input 2 - Inventory'!E379</f>
        <v>0</v>
      </c>
      <c r="D433" s="249" t="str">
        <f>IFERROR(VLOOKUP(E433,GCC.Param!$B$3:$E$50,4,FALSE),"")</f>
        <v/>
      </c>
      <c r="E433" s="159">
        <f>'Input 2 - Inventory'!F379</f>
        <v>0</v>
      </c>
      <c r="F433" s="204" t="str">
        <f t="shared" si="41"/>
        <v>Y</v>
      </c>
      <c r="G433" s="159">
        <f>'Input 1 - Schedule 1'!S381</f>
        <v>0</v>
      </c>
      <c r="H433" s="158">
        <f>'Input 2 - Inventory'!L379</f>
        <v>0</v>
      </c>
      <c r="I433" s="158">
        <f>'Input 2 - Inventory'!M379</f>
        <v>0</v>
      </c>
      <c r="J433" s="204">
        <f t="shared" si="42"/>
        <v>0</v>
      </c>
      <c r="K433" s="249">
        <f>'Input 2 - Inventory'!R379</f>
        <v>0</v>
      </c>
      <c r="L433" s="158">
        <f>'Input 2 - Inventory'!AA379</f>
        <v>0</v>
      </c>
      <c r="M433" s="249">
        <f>'Input 2 - Inventory'!AB379</f>
        <v>0</v>
      </c>
      <c r="N433" s="204">
        <f t="shared" si="43"/>
        <v>0</v>
      </c>
      <c r="O433" s="114" t="e">
        <f t="shared" si="44"/>
        <v>#DIV/0!</v>
      </c>
      <c r="P433" s="249">
        <f>'Input 2 - Inventory'!AG379</f>
        <v>0</v>
      </c>
      <c r="Q433" s="249" t="str">
        <f>'Input 1 - Schedule 1'!AX381</f>
        <v/>
      </c>
    </row>
    <row r="434" spans="1:17" x14ac:dyDescent="0.2">
      <c r="A434" s="314" t="str">
        <f t="shared" si="40"/>
        <v>Exclude</v>
      </c>
      <c r="B434" s="158">
        <f>'Input 2 - Inventory'!C380</f>
        <v>0</v>
      </c>
      <c r="C434" s="249">
        <f>'Input 2 - Inventory'!E380</f>
        <v>0</v>
      </c>
      <c r="D434" s="249" t="str">
        <f>IFERROR(VLOOKUP(E434,GCC.Param!$B$3:$E$50,4,FALSE),"")</f>
        <v/>
      </c>
      <c r="E434" s="159">
        <f>'Input 2 - Inventory'!F380</f>
        <v>0</v>
      </c>
      <c r="F434" s="204" t="str">
        <f t="shared" si="41"/>
        <v>Y</v>
      </c>
      <c r="G434" s="159">
        <f>'Input 1 - Schedule 1'!S382</f>
        <v>0</v>
      </c>
      <c r="H434" s="158">
        <f>'Input 2 - Inventory'!L380</f>
        <v>0</v>
      </c>
      <c r="I434" s="158">
        <f>'Input 2 - Inventory'!M380</f>
        <v>0</v>
      </c>
      <c r="J434" s="204">
        <f t="shared" si="42"/>
        <v>0</v>
      </c>
      <c r="K434" s="249">
        <f>'Input 2 - Inventory'!R380</f>
        <v>0</v>
      </c>
      <c r="L434" s="158">
        <f>'Input 2 - Inventory'!AA380</f>
        <v>0</v>
      </c>
      <c r="M434" s="249">
        <f>'Input 2 - Inventory'!AB380</f>
        <v>0</v>
      </c>
      <c r="N434" s="204">
        <f t="shared" si="43"/>
        <v>0</v>
      </c>
      <c r="O434" s="114" t="e">
        <f t="shared" si="44"/>
        <v>#DIV/0!</v>
      </c>
      <c r="P434" s="249">
        <f>'Input 2 - Inventory'!AG380</f>
        <v>0</v>
      </c>
      <c r="Q434" s="249" t="str">
        <f>'Input 1 - Schedule 1'!AX382</f>
        <v/>
      </c>
    </row>
    <row r="435" spans="1:17" x14ac:dyDescent="0.2">
      <c r="A435" s="314" t="str">
        <f t="shared" si="40"/>
        <v>Exclude</v>
      </c>
      <c r="B435" s="158">
        <f>'Input 2 - Inventory'!C381</f>
        <v>0</v>
      </c>
      <c r="C435" s="249">
        <f>'Input 2 - Inventory'!E381</f>
        <v>0</v>
      </c>
      <c r="D435" s="249" t="str">
        <f>IFERROR(VLOOKUP(E435,GCC.Param!$B$3:$E$50,4,FALSE),"")</f>
        <v/>
      </c>
      <c r="E435" s="159">
        <f>'Input 2 - Inventory'!F381</f>
        <v>0</v>
      </c>
      <c r="F435" s="204" t="str">
        <f t="shared" si="41"/>
        <v>Y</v>
      </c>
      <c r="G435" s="159">
        <f>'Input 1 - Schedule 1'!S383</f>
        <v>0</v>
      </c>
      <c r="H435" s="158">
        <f>'Input 2 - Inventory'!L381</f>
        <v>0</v>
      </c>
      <c r="I435" s="158">
        <f>'Input 2 - Inventory'!M381</f>
        <v>0</v>
      </c>
      <c r="J435" s="204">
        <f t="shared" si="42"/>
        <v>0</v>
      </c>
      <c r="K435" s="249">
        <f>'Input 2 - Inventory'!R381</f>
        <v>0</v>
      </c>
      <c r="L435" s="158">
        <f>'Input 2 - Inventory'!AA381</f>
        <v>0</v>
      </c>
      <c r="M435" s="249">
        <f>'Input 2 - Inventory'!AB381</f>
        <v>0</v>
      </c>
      <c r="N435" s="204">
        <f t="shared" si="43"/>
        <v>0</v>
      </c>
      <c r="O435" s="114" t="e">
        <f t="shared" si="44"/>
        <v>#DIV/0!</v>
      </c>
      <c r="P435" s="249">
        <f>'Input 2 - Inventory'!AG381</f>
        <v>0</v>
      </c>
      <c r="Q435" s="249" t="str">
        <f>'Input 1 - Schedule 1'!AX383</f>
        <v/>
      </c>
    </row>
    <row r="436" spans="1:17" x14ac:dyDescent="0.2">
      <c r="A436" s="314" t="str">
        <f t="shared" si="40"/>
        <v>Exclude</v>
      </c>
      <c r="B436" s="158">
        <f>'Input 2 - Inventory'!C382</f>
        <v>0</v>
      </c>
      <c r="C436" s="249">
        <f>'Input 2 - Inventory'!E382</f>
        <v>0</v>
      </c>
      <c r="D436" s="249" t="str">
        <f>IFERROR(VLOOKUP(E436,GCC.Param!$B$3:$E$50,4,FALSE),"")</f>
        <v/>
      </c>
      <c r="E436" s="159">
        <f>'Input 2 - Inventory'!F382</f>
        <v>0</v>
      </c>
      <c r="F436" s="204" t="str">
        <f t="shared" si="41"/>
        <v>Y</v>
      </c>
      <c r="G436" s="159">
        <f>'Input 1 - Schedule 1'!S384</f>
        <v>0</v>
      </c>
      <c r="H436" s="158">
        <f>'Input 2 - Inventory'!L382</f>
        <v>0</v>
      </c>
      <c r="I436" s="158">
        <f>'Input 2 - Inventory'!M382</f>
        <v>0</v>
      </c>
      <c r="J436" s="204">
        <f t="shared" si="42"/>
        <v>0</v>
      </c>
      <c r="K436" s="249">
        <f>'Input 2 - Inventory'!R382</f>
        <v>0</v>
      </c>
      <c r="L436" s="158">
        <f>'Input 2 - Inventory'!AA382</f>
        <v>0</v>
      </c>
      <c r="M436" s="249">
        <f>'Input 2 - Inventory'!AB382</f>
        <v>0</v>
      </c>
      <c r="N436" s="204">
        <f t="shared" si="43"/>
        <v>0</v>
      </c>
      <c r="O436" s="114" t="e">
        <f t="shared" si="44"/>
        <v>#DIV/0!</v>
      </c>
      <c r="P436" s="249">
        <f>'Input 2 - Inventory'!AG382</f>
        <v>0</v>
      </c>
      <c r="Q436" s="249" t="str">
        <f>'Input 1 - Schedule 1'!AX384</f>
        <v/>
      </c>
    </row>
    <row r="437" spans="1:17" x14ac:dyDescent="0.2">
      <c r="A437" s="314" t="str">
        <f t="shared" si="40"/>
        <v>Exclude</v>
      </c>
      <c r="B437" s="158">
        <f>'Input 2 - Inventory'!C383</f>
        <v>0</v>
      </c>
      <c r="C437" s="249">
        <f>'Input 2 - Inventory'!E383</f>
        <v>0</v>
      </c>
      <c r="D437" s="249" t="str">
        <f>IFERROR(VLOOKUP(E437,GCC.Param!$B$3:$E$50,4,FALSE),"")</f>
        <v/>
      </c>
      <c r="E437" s="159">
        <f>'Input 2 - Inventory'!F383</f>
        <v>0</v>
      </c>
      <c r="F437" s="204" t="str">
        <f t="shared" si="41"/>
        <v>Y</v>
      </c>
      <c r="G437" s="159">
        <f>'Input 1 - Schedule 1'!S385</f>
        <v>0</v>
      </c>
      <c r="H437" s="158">
        <f>'Input 2 - Inventory'!L383</f>
        <v>0</v>
      </c>
      <c r="I437" s="158">
        <f>'Input 2 - Inventory'!M383</f>
        <v>0</v>
      </c>
      <c r="J437" s="204">
        <f t="shared" si="42"/>
        <v>0</v>
      </c>
      <c r="K437" s="249">
        <f>'Input 2 - Inventory'!R383</f>
        <v>0</v>
      </c>
      <c r="L437" s="158">
        <f>'Input 2 - Inventory'!AA383</f>
        <v>0</v>
      </c>
      <c r="M437" s="249">
        <f>'Input 2 - Inventory'!AB383</f>
        <v>0</v>
      </c>
      <c r="N437" s="204">
        <f t="shared" si="43"/>
        <v>0</v>
      </c>
      <c r="O437" s="114" t="e">
        <f t="shared" si="44"/>
        <v>#DIV/0!</v>
      </c>
      <c r="P437" s="249">
        <f>'Input 2 - Inventory'!AG383</f>
        <v>0</v>
      </c>
      <c r="Q437" s="249" t="str">
        <f>'Input 1 - Schedule 1'!AX385</f>
        <v/>
      </c>
    </row>
    <row r="438" spans="1:17" x14ac:dyDescent="0.2">
      <c r="A438" s="314" t="str">
        <f t="shared" si="40"/>
        <v>Exclude</v>
      </c>
      <c r="B438" s="158">
        <f>'Input 2 - Inventory'!C384</f>
        <v>0</v>
      </c>
      <c r="C438" s="249">
        <f>'Input 2 - Inventory'!E384</f>
        <v>0</v>
      </c>
      <c r="D438" s="249" t="str">
        <f>IFERROR(VLOOKUP(E438,GCC.Param!$B$3:$E$50,4,FALSE),"")</f>
        <v/>
      </c>
      <c r="E438" s="159">
        <f>'Input 2 - Inventory'!F384</f>
        <v>0</v>
      </c>
      <c r="F438" s="204" t="str">
        <f t="shared" si="41"/>
        <v>Y</v>
      </c>
      <c r="G438" s="159">
        <f>'Input 1 - Schedule 1'!S386</f>
        <v>0</v>
      </c>
      <c r="H438" s="158">
        <f>'Input 2 - Inventory'!L384</f>
        <v>0</v>
      </c>
      <c r="I438" s="158">
        <f>'Input 2 - Inventory'!M384</f>
        <v>0</v>
      </c>
      <c r="J438" s="204">
        <f t="shared" si="42"/>
        <v>0</v>
      </c>
      <c r="K438" s="249">
        <f>'Input 2 - Inventory'!R384</f>
        <v>0</v>
      </c>
      <c r="L438" s="158">
        <f>'Input 2 - Inventory'!AA384</f>
        <v>0</v>
      </c>
      <c r="M438" s="249">
        <f>'Input 2 - Inventory'!AB384</f>
        <v>0</v>
      </c>
      <c r="N438" s="204">
        <f t="shared" si="43"/>
        <v>0</v>
      </c>
      <c r="O438" s="114" t="e">
        <f t="shared" si="44"/>
        <v>#DIV/0!</v>
      </c>
      <c r="P438" s="249">
        <f>'Input 2 - Inventory'!AG384</f>
        <v>0</v>
      </c>
      <c r="Q438" s="249" t="str">
        <f>'Input 1 - Schedule 1'!AX386</f>
        <v/>
      </c>
    </row>
    <row r="439" spans="1:17" x14ac:dyDescent="0.2">
      <c r="A439" s="314" t="str">
        <f t="shared" si="40"/>
        <v>Exclude</v>
      </c>
      <c r="B439" s="158">
        <f>'Input 2 - Inventory'!C385</f>
        <v>0</v>
      </c>
      <c r="C439" s="249">
        <f>'Input 2 - Inventory'!E385</f>
        <v>0</v>
      </c>
      <c r="D439" s="249" t="str">
        <f>IFERROR(VLOOKUP(E439,GCC.Param!$B$3:$E$50,4,FALSE),"")</f>
        <v/>
      </c>
      <c r="E439" s="159">
        <f>'Input 2 - Inventory'!F385</f>
        <v>0</v>
      </c>
      <c r="F439" s="204" t="str">
        <f t="shared" si="41"/>
        <v>Y</v>
      </c>
      <c r="G439" s="159">
        <f>'Input 1 - Schedule 1'!S387</f>
        <v>0</v>
      </c>
      <c r="H439" s="158">
        <f>'Input 2 - Inventory'!L385</f>
        <v>0</v>
      </c>
      <c r="I439" s="158">
        <f>'Input 2 - Inventory'!M385</f>
        <v>0</v>
      </c>
      <c r="J439" s="204">
        <f t="shared" si="42"/>
        <v>0</v>
      </c>
      <c r="K439" s="249">
        <f>'Input 2 - Inventory'!R385</f>
        <v>0</v>
      </c>
      <c r="L439" s="158">
        <f>'Input 2 - Inventory'!AA385</f>
        <v>0</v>
      </c>
      <c r="M439" s="249">
        <f>'Input 2 - Inventory'!AB385</f>
        <v>0</v>
      </c>
      <c r="N439" s="204">
        <f t="shared" si="43"/>
        <v>0</v>
      </c>
      <c r="O439" s="114" t="e">
        <f t="shared" si="44"/>
        <v>#DIV/0!</v>
      </c>
      <c r="P439" s="249">
        <f>'Input 2 - Inventory'!AG385</f>
        <v>0</v>
      </c>
      <c r="Q439" s="249" t="str">
        <f>'Input 1 - Schedule 1'!AX387</f>
        <v/>
      </c>
    </row>
    <row r="440" spans="1:17" x14ac:dyDescent="0.2">
      <c r="A440" s="314" t="str">
        <f t="shared" si="40"/>
        <v>Exclude</v>
      </c>
      <c r="B440" s="158">
        <f>'Input 2 - Inventory'!C386</f>
        <v>0</v>
      </c>
      <c r="C440" s="249">
        <f>'Input 2 - Inventory'!E386</f>
        <v>0</v>
      </c>
      <c r="D440" s="249" t="str">
        <f>IFERROR(VLOOKUP(E440,GCC.Param!$B$3:$E$50,4,FALSE),"")</f>
        <v/>
      </c>
      <c r="E440" s="159">
        <f>'Input 2 - Inventory'!F386</f>
        <v>0</v>
      </c>
      <c r="F440" s="204" t="str">
        <f t="shared" si="41"/>
        <v>Y</v>
      </c>
      <c r="G440" s="159">
        <f>'Input 1 - Schedule 1'!S388</f>
        <v>0</v>
      </c>
      <c r="H440" s="158">
        <f>'Input 2 - Inventory'!L386</f>
        <v>0</v>
      </c>
      <c r="I440" s="158">
        <f>'Input 2 - Inventory'!M386</f>
        <v>0</v>
      </c>
      <c r="J440" s="204">
        <f t="shared" si="42"/>
        <v>0</v>
      </c>
      <c r="K440" s="249">
        <f>'Input 2 - Inventory'!R386</f>
        <v>0</v>
      </c>
      <c r="L440" s="158">
        <f>'Input 2 - Inventory'!AA386</f>
        <v>0</v>
      </c>
      <c r="M440" s="249">
        <f>'Input 2 - Inventory'!AB386</f>
        <v>0</v>
      </c>
      <c r="N440" s="204">
        <f t="shared" si="43"/>
        <v>0</v>
      </c>
      <c r="O440" s="114" t="e">
        <f t="shared" si="44"/>
        <v>#DIV/0!</v>
      </c>
      <c r="P440" s="249">
        <f>'Input 2 - Inventory'!AG386</f>
        <v>0</v>
      </c>
      <c r="Q440" s="249" t="str">
        <f>'Input 1 - Schedule 1'!AX388</f>
        <v/>
      </c>
    </row>
    <row r="441" spans="1:17" x14ac:dyDescent="0.2">
      <c r="A441" s="314" t="str">
        <f t="shared" si="40"/>
        <v>Exclude</v>
      </c>
      <c r="B441" s="158">
        <f>'Input 2 - Inventory'!C387</f>
        <v>0</v>
      </c>
      <c r="C441" s="249">
        <f>'Input 2 - Inventory'!E387</f>
        <v>0</v>
      </c>
      <c r="D441" s="249" t="str">
        <f>IFERROR(VLOOKUP(E441,GCC.Param!$B$3:$E$50,4,FALSE),"")</f>
        <v/>
      </c>
      <c r="E441" s="159">
        <f>'Input 2 - Inventory'!F387</f>
        <v>0</v>
      </c>
      <c r="F441" s="204" t="str">
        <f t="shared" si="41"/>
        <v>Y</v>
      </c>
      <c r="G441" s="159">
        <f>'Input 1 - Schedule 1'!S389</f>
        <v>0</v>
      </c>
      <c r="H441" s="158">
        <f>'Input 2 - Inventory'!L387</f>
        <v>0</v>
      </c>
      <c r="I441" s="158">
        <f>'Input 2 - Inventory'!M387</f>
        <v>0</v>
      </c>
      <c r="J441" s="204">
        <f t="shared" si="42"/>
        <v>0</v>
      </c>
      <c r="K441" s="249">
        <f>'Input 2 - Inventory'!R387</f>
        <v>0</v>
      </c>
      <c r="L441" s="158">
        <f>'Input 2 - Inventory'!AA387</f>
        <v>0</v>
      </c>
      <c r="M441" s="249">
        <f>'Input 2 - Inventory'!AB387</f>
        <v>0</v>
      </c>
      <c r="N441" s="204">
        <f t="shared" si="43"/>
        <v>0</v>
      </c>
      <c r="O441" s="114" t="e">
        <f t="shared" si="44"/>
        <v>#DIV/0!</v>
      </c>
      <c r="P441" s="249">
        <f>'Input 2 - Inventory'!AG387</f>
        <v>0</v>
      </c>
      <c r="Q441" s="249" t="str">
        <f>'Input 1 - Schedule 1'!AX389</f>
        <v/>
      </c>
    </row>
    <row r="442" spans="1:17" x14ac:dyDescent="0.2">
      <c r="A442" s="314" t="str">
        <f t="shared" si="40"/>
        <v>Exclude</v>
      </c>
      <c r="B442" s="158">
        <f>'Input 2 - Inventory'!C388</f>
        <v>0</v>
      </c>
      <c r="C442" s="249">
        <f>'Input 2 - Inventory'!E388</f>
        <v>0</v>
      </c>
      <c r="D442" s="249" t="str">
        <f>IFERROR(VLOOKUP(E442,GCC.Param!$B$3:$E$50,4,FALSE),"")</f>
        <v/>
      </c>
      <c r="E442" s="159">
        <f>'Input 2 - Inventory'!F388</f>
        <v>0</v>
      </c>
      <c r="F442" s="204" t="str">
        <f t="shared" si="41"/>
        <v>Y</v>
      </c>
      <c r="G442" s="159">
        <f>'Input 1 - Schedule 1'!S390</f>
        <v>0</v>
      </c>
      <c r="H442" s="158">
        <f>'Input 2 - Inventory'!L388</f>
        <v>0</v>
      </c>
      <c r="I442" s="158">
        <f>'Input 2 - Inventory'!M388</f>
        <v>0</v>
      </c>
      <c r="J442" s="204">
        <f t="shared" si="42"/>
        <v>0</v>
      </c>
      <c r="K442" s="249">
        <f>'Input 2 - Inventory'!R388</f>
        <v>0</v>
      </c>
      <c r="L442" s="158">
        <f>'Input 2 - Inventory'!AA388</f>
        <v>0</v>
      </c>
      <c r="M442" s="249">
        <f>'Input 2 - Inventory'!AB388</f>
        <v>0</v>
      </c>
      <c r="N442" s="204">
        <f t="shared" si="43"/>
        <v>0</v>
      </c>
      <c r="O442" s="114" t="e">
        <f t="shared" si="44"/>
        <v>#DIV/0!</v>
      </c>
      <c r="P442" s="249">
        <f>'Input 2 - Inventory'!AG388</f>
        <v>0</v>
      </c>
      <c r="Q442" s="249" t="str">
        <f>'Input 1 - Schedule 1'!AX390</f>
        <v/>
      </c>
    </row>
    <row r="443" spans="1:17" x14ac:dyDescent="0.2">
      <c r="A443" s="314" t="str">
        <f t="shared" si="40"/>
        <v>Exclude</v>
      </c>
      <c r="B443" s="158">
        <f>'Input 2 - Inventory'!C389</f>
        <v>0</v>
      </c>
      <c r="C443" s="249">
        <f>'Input 2 - Inventory'!E389</f>
        <v>0</v>
      </c>
      <c r="D443" s="249" t="str">
        <f>IFERROR(VLOOKUP(E443,GCC.Param!$B$3:$E$50,4,FALSE),"")</f>
        <v/>
      </c>
      <c r="E443" s="159">
        <f>'Input 2 - Inventory'!F389</f>
        <v>0</v>
      </c>
      <c r="F443" s="204" t="str">
        <f t="shared" si="41"/>
        <v>Y</v>
      </c>
      <c r="G443" s="159">
        <f>'Input 1 - Schedule 1'!S391</f>
        <v>0</v>
      </c>
      <c r="H443" s="158">
        <f>'Input 2 - Inventory'!L389</f>
        <v>0</v>
      </c>
      <c r="I443" s="158">
        <f>'Input 2 - Inventory'!M389</f>
        <v>0</v>
      </c>
      <c r="J443" s="204">
        <f t="shared" si="42"/>
        <v>0</v>
      </c>
      <c r="K443" s="249">
        <f>'Input 2 - Inventory'!R389</f>
        <v>0</v>
      </c>
      <c r="L443" s="158">
        <f>'Input 2 - Inventory'!AA389</f>
        <v>0</v>
      </c>
      <c r="M443" s="249">
        <f>'Input 2 - Inventory'!AB389</f>
        <v>0</v>
      </c>
      <c r="N443" s="204">
        <f t="shared" si="43"/>
        <v>0</v>
      </c>
      <c r="O443" s="114" t="e">
        <f t="shared" si="44"/>
        <v>#DIV/0!</v>
      </c>
      <c r="P443" s="249">
        <f>'Input 2 - Inventory'!AG389</f>
        <v>0</v>
      </c>
      <c r="Q443" s="249" t="str">
        <f>'Input 1 - Schedule 1'!AX391</f>
        <v/>
      </c>
    </row>
    <row r="444" spans="1:17" x14ac:dyDescent="0.2">
      <c r="A444" s="314" t="str">
        <f t="shared" si="40"/>
        <v>Exclude</v>
      </c>
      <c r="B444" s="158">
        <f>'Input 2 - Inventory'!C390</f>
        <v>0</v>
      </c>
      <c r="C444" s="249">
        <f>'Input 2 - Inventory'!E390</f>
        <v>0</v>
      </c>
      <c r="D444" s="249" t="str">
        <f>IFERROR(VLOOKUP(E444,GCC.Param!$B$3:$E$50,4,FALSE),"")</f>
        <v/>
      </c>
      <c r="E444" s="159">
        <f>'Input 2 - Inventory'!F390</f>
        <v>0</v>
      </c>
      <c r="F444" s="204" t="str">
        <f t="shared" si="41"/>
        <v>Y</v>
      </c>
      <c r="G444" s="159">
        <f>'Input 1 - Schedule 1'!S392</f>
        <v>0</v>
      </c>
      <c r="H444" s="158">
        <f>'Input 2 - Inventory'!L390</f>
        <v>0</v>
      </c>
      <c r="I444" s="158">
        <f>'Input 2 - Inventory'!M390</f>
        <v>0</v>
      </c>
      <c r="J444" s="204">
        <f t="shared" si="42"/>
        <v>0</v>
      </c>
      <c r="K444" s="249">
        <f>'Input 2 - Inventory'!R390</f>
        <v>0</v>
      </c>
      <c r="L444" s="158">
        <f>'Input 2 - Inventory'!AA390</f>
        <v>0</v>
      </c>
      <c r="M444" s="249">
        <f>'Input 2 - Inventory'!AB390</f>
        <v>0</v>
      </c>
      <c r="N444" s="204">
        <f t="shared" si="43"/>
        <v>0</v>
      </c>
      <c r="O444" s="114" t="e">
        <f t="shared" si="44"/>
        <v>#DIV/0!</v>
      </c>
      <c r="P444" s="249">
        <f>'Input 2 - Inventory'!AG390</f>
        <v>0</v>
      </c>
      <c r="Q444" s="249" t="str">
        <f>'Input 1 - Schedule 1'!AX392</f>
        <v/>
      </c>
    </row>
    <row r="445" spans="1:17" x14ac:dyDescent="0.2">
      <c r="A445" s="314" t="str">
        <f t="shared" si="40"/>
        <v>Exclude</v>
      </c>
      <c r="B445" s="158">
        <f>'Input 2 - Inventory'!C391</f>
        <v>0</v>
      </c>
      <c r="C445" s="249">
        <f>'Input 2 - Inventory'!E391</f>
        <v>0</v>
      </c>
      <c r="D445" s="249" t="str">
        <f>IFERROR(VLOOKUP(E445,GCC.Param!$B$3:$E$50,4,FALSE),"")</f>
        <v/>
      </c>
      <c r="E445" s="159">
        <f>'Input 2 - Inventory'!F391</f>
        <v>0</v>
      </c>
      <c r="F445" s="204" t="str">
        <f t="shared" si="41"/>
        <v>Y</v>
      </c>
      <c r="G445" s="159">
        <f>'Input 1 - Schedule 1'!S393</f>
        <v>0</v>
      </c>
      <c r="H445" s="158">
        <f>'Input 2 - Inventory'!L391</f>
        <v>0</v>
      </c>
      <c r="I445" s="158">
        <f>'Input 2 - Inventory'!M391</f>
        <v>0</v>
      </c>
      <c r="J445" s="204">
        <f t="shared" si="42"/>
        <v>0</v>
      </c>
      <c r="K445" s="249">
        <f>'Input 2 - Inventory'!R391</f>
        <v>0</v>
      </c>
      <c r="L445" s="158">
        <f>'Input 2 - Inventory'!AA391</f>
        <v>0</v>
      </c>
      <c r="M445" s="249">
        <f>'Input 2 - Inventory'!AB391</f>
        <v>0</v>
      </c>
      <c r="N445" s="204">
        <f t="shared" si="43"/>
        <v>0</v>
      </c>
      <c r="O445" s="114" t="e">
        <f t="shared" si="44"/>
        <v>#DIV/0!</v>
      </c>
      <c r="P445" s="249">
        <f>'Input 2 - Inventory'!AG391</f>
        <v>0</v>
      </c>
      <c r="Q445" s="249" t="str">
        <f>'Input 1 - Schedule 1'!AX393</f>
        <v/>
      </c>
    </row>
    <row r="446" spans="1:17" x14ac:dyDescent="0.2">
      <c r="A446" s="314" t="str">
        <f t="shared" si="40"/>
        <v>Exclude</v>
      </c>
      <c r="B446" s="158">
        <f>'Input 2 - Inventory'!C392</f>
        <v>0</v>
      </c>
      <c r="C446" s="249">
        <f>'Input 2 - Inventory'!E392</f>
        <v>0</v>
      </c>
      <c r="D446" s="249" t="str">
        <f>IFERROR(VLOOKUP(E446,GCC.Param!$B$3:$E$50,4,FALSE),"")</f>
        <v/>
      </c>
      <c r="E446" s="159">
        <f>'Input 2 - Inventory'!F392</f>
        <v>0</v>
      </c>
      <c r="F446" s="204" t="str">
        <f t="shared" si="41"/>
        <v>Y</v>
      </c>
      <c r="G446" s="159">
        <f>'Input 1 - Schedule 1'!S394</f>
        <v>0</v>
      </c>
      <c r="H446" s="158">
        <f>'Input 2 - Inventory'!L392</f>
        <v>0</v>
      </c>
      <c r="I446" s="158">
        <f>'Input 2 - Inventory'!M392</f>
        <v>0</v>
      </c>
      <c r="J446" s="204">
        <f t="shared" si="42"/>
        <v>0</v>
      </c>
      <c r="K446" s="249">
        <f>'Input 2 - Inventory'!R392</f>
        <v>0</v>
      </c>
      <c r="L446" s="158">
        <f>'Input 2 - Inventory'!AA392</f>
        <v>0</v>
      </c>
      <c r="M446" s="249">
        <f>'Input 2 - Inventory'!AB392</f>
        <v>0</v>
      </c>
      <c r="N446" s="204">
        <f t="shared" si="43"/>
        <v>0</v>
      </c>
      <c r="O446" s="114" t="e">
        <f t="shared" si="44"/>
        <v>#DIV/0!</v>
      </c>
      <c r="P446" s="249">
        <f>'Input 2 - Inventory'!AG392</f>
        <v>0</v>
      </c>
      <c r="Q446" s="249" t="str">
        <f>'Input 1 - Schedule 1'!AX394</f>
        <v/>
      </c>
    </row>
    <row r="447" spans="1:17" x14ac:dyDescent="0.2">
      <c r="A447" s="314" t="str">
        <f t="shared" si="40"/>
        <v>Exclude</v>
      </c>
      <c r="B447" s="158">
        <f>'Input 2 - Inventory'!C393</f>
        <v>0</v>
      </c>
      <c r="C447" s="249">
        <f>'Input 2 - Inventory'!E393</f>
        <v>0</v>
      </c>
      <c r="D447" s="249" t="str">
        <f>IFERROR(VLOOKUP(E447,GCC.Param!$B$3:$E$50,4,FALSE),"")</f>
        <v/>
      </c>
      <c r="E447" s="159">
        <f>'Input 2 - Inventory'!F393</f>
        <v>0</v>
      </c>
      <c r="F447" s="204" t="str">
        <f t="shared" si="41"/>
        <v>Y</v>
      </c>
      <c r="G447" s="159">
        <f>'Input 1 - Schedule 1'!S395</f>
        <v>0</v>
      </c>
      <c r="H447" s="158">
        <f>'Input 2 - Inventory'!L393</f>
        <v>0</v>
      </c>
      <c r="I447" s="158">
        <f>'Input 2 - Inventory'!M393</f>
        <v>0</v>
      </c>
      <c r="J447" s="204">
        <f t="shared" si="42"/>
        <v>0</v>
      </c>
      <c r="K447" s="249">
        <f>'Input 2 - Inventory'!R393</f>
        <v>0</v>
      </c>
      <c r="L447" s="158">
        <f>'Input 2 - Inventory'!AA393</f>
        <v>0</v>
      </c>
      <c r="M447" s="249">
        <f>'Input 2 - Inventory'!AB393</f>
        <v>0</v>
      </c>
      <c r="N447" s="204">
        <f t="shared" si="43"/>
        <v>0</v>
      </c>
      <c r="O447" s="114" t="e">
        <f t="shared" si="44"/>
        <v>#DIV/0!</v>
      </c>
      <c r="P447" s="249">
        <f>'Input 2 - Inventory'!AG393</f>
        <v>0</v>
      </c>
      <c r="Q447" s="249" t="str">
        <f>'Input 1 - Schedule 1'!AX395</f>
        <v/>
      </c>
    </row>
    <row r="448" spans="1:17" x14ac:dyDescent="0.2">
      <c r="A448" s="314" t="str">
        <f t="shared" si="40"/>
        <v>Exclude</v>
      </c>
      <c r="B448" s="158">
        <f>'Input 2 - Inventory'!C394</f>
        <v>0</v>
      </c>
      <c r="C448" s="249">
        <f>'Input 2 - Inventory'!E394</f>
        <v>0</v>
      </c>
      <c r="D448" s="249" t="str">
        <f>IFERROR(VLOOKUP(E448,GCC.Param!$B$3:$E$50,4,FALSE),"")</f>
        <v/>
      </c>
      <c r="E448" s="159">
        <f>'Input 2 - Inventory'!F394</f>
        <v>0</v>
      </c>
      <c r="F448" s="204" t="str">
        <f t="shared" si="41"/>
        <v>Y</v>
      </c>
      <c r="G448" s="159">
        <f>'Input 1 - Schedule 1'!S396</f>
        <v>0</v>
      </c>
      <c r="H448" s="158">
        <f>'Input 2 - Inventory'!L394</f>
        <v>0</v>
      </c>
      <c r="I448" s="158">
        <f>'Input 2 - Inventory'!M394</f>
        <v>0</v>
      </c>
      <c r="J448" s="204">
        <f t="shared" si="42"/>
        <v>0</v>
      </c>
      <c r="K448" s="249">
        <f>'Input 2 - Inventory'!R394</f>
        <v>0</v>
      </c>
      <c r="L448" s="158">
        <f>'Input 2 - Inventory'!AA394</f>
        <v>0</v>
      </c>
      <c r="M448" s="249">
        <f>'Input 2 - Inventory'!AB394</f>
        <v>0</v>
      </c>
      <c r="N448" s="204">
        <f t="shared" si="43"/>
        <v>0</v>
      </c>
      <c r="O448" s="114" t="e">
        <f t="shared" si="44"/>
        <v>#DIV/0!</v>
      </c>
      <c r="P448" s="249">
        <f>'Input 2 - Inventory'!AG394</f>
        <v>0</v>
      </c>
      <c r="Q448" s="249" t="str">
        <f>'Input 1 - Schedule 1'!AX396</f>
        <v/>
      </c>
    </row>
    <row r="449" spans="1:17" x14ac:dyDescent="0.2">
      <c r="A449" s="314" t="str">
        <f t="shared" si="40"/>
        <v>Exclude</v>
      </c>
      <c r="B449" s="158">
        <f>'Input 2 - Inventory'!C395</f>
        <v>0</v>
      </c>
      <c r="C449" s="249">
        <f>'Input 2 - Inventory'!E395</f>
        <v>0</v>
      </c>
      <c r="D449" s="249" t="str">
        <f>IFERROR(VLOOKUP(E449,GCC.Param!$B$3:$E$50,4,FALSE),"")</f>
        <v/>
      </c>
      <c r="E449" s="159">
        <f>'Input 2 - Inventory'!F395</f>
        <v>0</v>
      </c>
      <c r="F449" s="204" t="str">
        <f t="shared" si="41"/>
        <v>Y</v>
      </c>
      <c r="G449" s="159">
        <f>'Input 1 - Schedule 1'!S397</f>
        <v>0</v>
      </c>
      <c r="H449" s="158">
        <f>'Input 2 - Inventory'!L395</f>
        <v>0</v>
      </c>
      <c r="I449" s="158">
        <f>'Input 2 - Inventory'!M395</f>
        <v>0</v>
      </c>
      <c r="J449" s="204">
        <f t="shared" si="42"/>
        <v>0</v>
      </c>
      <c r="K449" s="249">
        <f>'Input 2 - Inventory'!R395</f>
        <v>0</v>
      </c>
      <c r="L449" s="158">
        <f>'Input 2 - Inventory'!AA395</f>
        <v>0</v>
      </c>
      <c r="M449" s="249">
        <f>'Input 2 - Inventory'!AB395</f>
        <v>0</v>
      </c>
      <c r="N449" s="204">
        <f t="shared" si="43"/>
        <v>0</v>
      </c>
      <c r="O449" s="114" t="e">
        <f t="shared" si="44"/>
        <v>#DIV/0!</v>
      </c>
      <c r="P449" s="249">
        <f>'Input 2 - Inventory'!AG395</f>
        <v>0</v>
      </c>
      <c r="Q449" s="249" t="str">
        <f>'Input 1 - Schedule 1'!AX397</f>
        <v/>
      </c>
    </row>
    <row r="450" spans="1:17" x14ac:dyDescent="0.2">
      <c r="A450" s="314" t="str">
        <f t="shared" ref="A450:A513" si="45">IF(OR(ISERROR(D450),B450="",B450=0),"Exclude","Include")</f>
        <v>Exclude</v>
      </c>
      <c r="B450" s="158">
        <f>'Input 2 - Inventory'!C396</f>
        <v>0</v>
      </c>
      <c r="C450" s="249">
        <f>'Input 2 - Inventory'!E396</f>
        <v>0</v>
      </c>
      <c r="D450" s="249" t="str">
        <f>IFERROR(VLOOKUP(E450,GCC.Param!$B$3:$E$50,4,FALSE),"")</f>
        <v/>
      </c>
      <c r="E450" s="159">
        <f>'Input 2 - Inventory'!F396</f>
        <v>0</v>
      </c>
      <c r="F450" s="204" t="str">
        <f t="shared" ref="F450:F513" si="46">IF(AND(LEFT(D450,3)="RBC",LEFT(Q450,3)="RBC"),"N",IF(OR(E450=Q450,Q450="N/A"),"N","Y"))</f>
        <v>Y</v>
      </c>
      <c r="G450" s="159">
        <f>'Input 1 - Schedule 1'!S398</f>
        <v>0</v>
      </c>
      <c r="H450" s="158">
        <f>'Input 2 - Inventory'!L396</f>
        <v>0</v>
      </c>
      <c r="I450" s="158">
        <f>'Input 2 - Inventory'!M396</f>
        <v>0</v>
      </c>
      <c r="J450" s="204">
        <f t="shared" ref="J450:J513" si="47">IF($E450="Non-Insurer Holding Company", H450-I450,H450)</f>
        <v>0</v>
      </c>
      <c r="K450" s="249">
        <f>'Input 2 - Inventory'!R396</f>
        <v>0</v>
      </c>
      <c r="L450" s="158">
        <f>'Input 2 - Inventory'!AA396</f>
        <v>0</v>
      </c>
      <c r="M450" s="249">
        <f>'Input 2 - Inventory'!AB396</f>
        <v>0</v>
      </c>
      <c r="N450" s="204">
        <f t="shared" ref="N450:N513" si="48">IF(LEFT(E450,3)="RBC",1/0,IF($E450="Non-Insurer Holding Company",L450-M450,L450))</f>
        <v>0</v>
      </c>
      <c r="O450" s="114" t="e">
        <f t="shared" ref="O450:O513" si="49">IF(LEFT(E450,3)="RBC",1/3*L450,1/0)</f>
        <v>#DIV/0!</v>
      </c>
      <c r="P450" s="249">
        <f>'Input 2 - Inventory'!AG396</f>
        <v>0</v>
      </c>
      <c r="Q450" s="249" t="str">
        <f>'Input 1 - Schedule 1'!AX398</f>
        <v/>
      </c>
    </row>
    <row r="451" spans="1:17" x14ac:dyDescent="0.2">
      <c r="A451" s="314" t="str">
        <f t="shared" si="45"/>
        <v>Exclude</v>
      </c>
      <c r="B451" s="158">
        <f>'Input 2 - Inventory'!C397</f>
        <v>0</v>
      </c>
      <c r="C451" s="249">
        <f>'Input 2 - Inventory'!E397</f>
        <v>0</v>
      </c>
      <c r="D451" s="249" t="str">
        <f>IFERROR(VLOOKUP(E451,GCC.Param!$B$3:$E$50,4,FALSE),"")</f>
        <v/>
      </c>
      <c r="E451" s="159">
        <f>'Input 2 - Inventory'!F397</f>
        <v>0</v>
      </c>
      <c r="F451" s="204" t="str">
        <f t="shared" si="46"/>
        <v>Y</v>
      </c>
      <c r="G451" s="159">
        <f>'Input 1 - Schedule 1'!S399</f>
        <v>0</v>
      </c>
      <c r="H451" s="158">
        <f>'Input 2 - Inventory'!L397</f>
        <v>0</v>
      </c>
      <c r="I451" s="158">
        <f>'Input 2 - Inventory'!M397</f>
        <v>0</v>
      </c>
      <c r="J451" s="204">
        <f t="shared" si="47"/>
        <v>0</v>
      </c>
      <c r="K451" s="249">
        <f>'Input 2 - Inventory'!R397</f>
        <v>0</v>
      </c>
      <c r="L451" s="158">
        <f>'Input 2 - Inventory'!AA397</f>
        <v>0</v>
      </c>
      <c r="M451" s="249">
        <f>'Input 2 - Inventory'!AB397</f>
        <v>0</v>
      </c>
      <c r="N451" s="204">
        <f t="shared" si="48"/>
        <v>0</v>
      </c>
      <c r="O451" s="114" t="e">
        <f t="shared" si="49"/>
        <v>#DIV/0!</v>
      </c>
      <c r="P451" s="249">
        <f>'Input 2 - Inventory'!AG397</f>
        <v>0</v>
      </c>
      <c r="Q451" s="249" t="str">
        <f>'Input 1 - Schedule 1'!AX399</f>
        <v/>
      </c>
    </row>
    <row r="452" spans="1:17" x14ac:dyDescent="0.2">
      <c r="A452" s="314" t="str">
        <f t="shared" si="45"/>
        <v>Exclude</v>
      </c>
      <c r="B452" s="158">
        <f>'Input 2 - Inventory'!C398</f>
        <v>0</v>
      </c>
      <c r="C452" s="249">
        <f>'Input 2 - Inventory'!E398</f>
        <v>0</v>
      </c>
      <c r="D452" s="249" t="str">
        <f>IFERROR(VLOOKUP(E452,GCC.Param!$B$3:$E$50,4,FALSE),"")</f>
        <v/>
      </c>
      <c r="E452" s="159">
        <f>'Input 2 - Inventory'!F398</f>
        <v>0</v>
      </c>
      <c r="F452" s="204" t="str">
        <f t="shared" si="46"/>
        <v>Y</v>
      </c>
      <c r="G452" s="159">
        <f>'Input 1 - Schedule 1'!S400</f>
        <v>0</v>
      </c>
      <c r="H452" s="158">
        <f>'Input 2 - Inventory'!L398</f>
        <v>0</v>
      </c>
      <c r="I452" s="158">
        <f>'Input 2 - Inventory'!M398</f>
        <v>0</v>
      </c>
      <c r="J452" s="204">
        <f t="shared" si="47"/>
        <v>0</v>
      </c>
      <c r="K452" s="249">
        <f>'Input 2 - Inventory'!R398</f>
        <v>0</v>
      </c>
      <c r="L452" s="158">
        <f>'Input 2 - Inventory'!AA398</f>
        <v>0</v>
      </c>
      <c r="M452" s="249">
        <f>'Input 2 - Inventory'!AB398</f>
        <v>0</v>
      </c>
      <c r="N452" s="204">
        <f t="shared" si="48"/>
        <v>0</v>
      </c>
      <c r="O452" s="114" t="e">
        <f t="shared" si="49"/>
        <v>#DIV/0!</v>
      </c>
      <c r="P452" s="249">
        <f>'Input 2 - Inventory'!AG398</f>
        <v>0</v>
      </c>
      <c r="Q452" s="249" t="str">
        <f>'Input 1 - Schedule 1'!AX400</f>
        <v/>
      </c>
    </row>
    <row r="453" spans="1:17" x14ac:dyDescent="0.2">
      <c r="A453" s="314" t="str">
        <f t="shared" si="45"/>
        <v>Exclude</v>
      </c>
      <c r="B453" s="158">
        <f>'Input 2 - Inventory'!C399</f>
        <v>0</v>
      </c>
      <c r="C453" s="249">
        <f>'Input 2 - Inventory'!E399</f>
        <v>0</v>
      </c>
      <c r="D453" s="249" t="str">
        <f>IFERROR(VLOOKUP(E453,GCC.Param!$B$3:$E$50,4,FALSE),"")</f>
        <v/>
      </c>
      <c r="E453" s="159">
        <f>'Input 2 - Inventory'!F399</f>
        <v>0</v>
      </c>
      <c r="F453" s="204" t="str">
        <f t="shared" si="46"/>
        <v>Y</v>
      </c>
      <c r="G453" s="159">
        <f>'Input 1 - Schedule 1'!S401</f>
        <v>0</v>
      </c>
      <c r="H453" s="158">
        <f>'Input 2 - Inventory'!L399</f>
        <v>0</v>
      </c>
      <c r="I453" s="158">
        <f>'Input 2 - Inventory'!M399</f>
        <v>0</v>
      </c>
      <c r="J453" s="204">
        <f t="shared" si="47"/>
        <v>0</v>
      </c>
      <c r="K453" s="249">
        <f>'Input 2 - Inventory'!R399</f>
        <v>0</v>
      </c>
      <c r="L453" s="158">
        <f>'Input 2 - Inventory'!AA399</f>
        <v>0</v>
      </c>
      <c r="M453" s="249">
        <f>'Input 2 - Inventory'!AB399</f>
        <v>0</v>
      </c>
      <c r="N453" s="204">
        <f t="shared" si="48"/>
        <v>0</v>
      </c>
      <c r="O453" s="114" t="e">
        <f t="shared" si="49"/>
        <v>#DIV/0!</v>
      </c>
      <c r="P453" s="249">
        <f>'Input 2 - Inventory'!AG399</f>
        <v>0</v>
      </c>
      <c r="Q453" s="249" t="str">
        <f>'Input 1 - Schedule 1'!AX401</f>
        <v/>
      </c>
    </row>
    <row r="454" spans="1:17" x14ac:dyDescent="0.2">
      <c r="A454" s="314" t="str">
        <f t="shared" si="45"/>
        <v>Exclude</v>
      </c>
      <c r="B454" s="158">
        <f>'Input 2 - Inventory'!C400</f>
        <v>0</v>
      </c>
      <c r="C454" s="249">
        <f>'Input 2 - Inventory'!E400</f>
        <v>0</v>
      </c>
      <c r="D454" s="249" t="str">
        <f>IFERROR(VLOOKUP(E454,GCC.Param!$B$3:$E$50,4,FALSE),"")</f>
        <v/>
      </c>
      <c r="E454" s="159">
        <f>'Input 2 - Inventory'!F400</f>
        <v>0</v>
      </c>
      <c r="F454" s="204" t="str">
        <f t="shared" si="46"/>
        <v>Y</v>
      </c>
      <c r="G454" s="159">
        <f>'Input 1 - Schedule 1'!S402</f>
        <v>0</v>
      </c>
      <c r="H454" s="158">
        <f>'Input 2 - Inventory'!L400</f>
        <v>0</v>
      </c>
      <c r="I454" s="158">
        <f>'Input 2 - Inventory'!M400</f>
        <v>0</v>
      </c>
      <c r="J454" s="204">
        <f t="shared" si="47"/>
        <v>0</v>
      </c>
      <c r="K454" s="249">
        <f>'Input 2 - Inventory'!R400</f>
        <v>0</v>
      </c>
      <c r="L454" s="158">
        <f>'Input 2 - Inventory'!AA400</f>
        <v>0</v>
      </c>
      <c r="M454" s="249">
        <f>'Input 2 - Inventory'!AB400</f>
        <v>0</v>
      </c>
      <c r="N454" s="204">
        <f t="shared" si="48"/>
        <v>0</v>
      </c>
      <c r="O454" s="114" t="e">
        <f t="shared" si="49"/>
        <v>#DIV/0!</v>
      </c>
      <c r="P454" s="249">
        <f>'Input 2 - Inventory'!AG400</f>
        <v>0</v>
      </c>
      <c r="Q454" s="249" t="str">
        <f>'Input 1 - Schedule 1'!AX402</f>
        <v/>
      </c>
    </row>
    <row r="455" spans="1:17" x14ac:dyDescent="0.2">
      <c r="A455" s="314" t="str">
        <f t="shared" si="45"/>
        <v>Exclude</v>
      </c>
      <c r="B455" s="158">
        <f>'Input 2 - Inventory'!C401</f>
        <v>0</v>
      </c>
      <c r="C455" s="249">
        <f>'Input 2 - Inventory'!E401</f>
        <v>0</v>
      </c>
      <c r="D455" s="249" t="str">
        <f>IFERROR(VLOOKUP(E455,GCC.Param!$B$3:$E$50,4,FALSE),"")</f>
        <v/>
      </c>
      <c r="E455" s="159">
        <f>'Input 2 - Inventory'!F401</f>
        <v>0</v>
      </c>
      <c r="F455" s="204" t="str">
        <f t="shared" si="46"/>
        <v>Y</v>
      </c>
      <c r="G455" s="159">
        <f>'Input 1 - Schedule 1'!S403</f>
        <v>0</v>
      </c>
      <c r="H455" s="158">
        <f>'Input 2 - Inventory'!L401</f>
        <v>0</v>
      </c>
      <c r="I455" s="158">
        <f>'Input 2 - Inventory'!M401</f>
        <v>0</v>
      </c>
      <c r="J455" s="204">
        <f t="shared" si="47"/>
        <v>0</v>
      </c>
      <c r="K455" s="249">
        <f>'Input 2 - Inventory'!R401</f>
        <v>0</v>
      </c>
      <c r="L455" s="158">
        <f>'Input 2 - Inventory'!AA401</f>
        <v>0</v>
      </c>
      <c r="M455" s="249">
        <f>'Input 2 - Inventory'!AB401</f>
        <v>0</v>
      </c>
      <c r="N455" s="204">
        <f t="shared" si="48"/>
        <v>0</v>
      </c>
      <c r="O455" s="114" t="e">
        <f t="shared" si="49"/>
        <v>#DIV/0!</v>
      </c>
      <c r="P455" s="249">
        <f>'Input 2 - Inventory'!AG401</f>
        <v>0</v>
      </c>
      <c r="Q455" s="249" t="str">
        <f>'Input 1 - Schedule 1'!AX403</f>
        <v/>
      </c>
    </row>
    <row r="456" spans="1:17" x14ac:dyDescent="0.2">
      <c r="A456" s="314" t="str">
        <f t="shared" si="45"/>
        <v>Exclude</v>
      </c>
      <c r="B456" s="158">
        <f>'Input 2 - Inventory'!C402</f>
        <v>0</v>
      </c>
      <c r="C456" s="249">
        <f>'Input 2 - Inventory'!E402</f>
        <v>0</v>
      </c>
      <c r="D456" s="249" t="str">
        <f>IFERROR(VLOOKUP(E456,GCC.Param!$B$3:$E$50,4,FALSE),"")</f>
        <v/>
      </c>
      <c r="E456" s="159">
        <f>'Input 2 - Inventory'!F402</f>
        <v>0</v>
      </c>
      <c r="F456" s="204" t="str">
        <f t="shared" si="46"/>
        <v>Y</v>
      </c>
      <c r="G456" s="159">
        <f>'Input 1 - Schedule 1'!S404</f>
        <v>0</v>
      </c>
      <c r="H456" s="158">
        <f>'Input 2 - Inventory'!L402</f>
        <v>0</v>
      </c>
      <c r="I456" s="158">
        <f>'Input 2 - Inventory'!M402</f>
        <v>0</v>
      </c>
      <c r="J456" s="204">
        <f t="shared" si="47"/>
        <v>0</v>
      </c>
      <c r="K456" s="249">
        <f>'Input 2 - Inventory'!R402</f>
        <v>0</v>
      </c>
      <c r="L456" s="158">
        <f>'Input 2 - Inventory'!AA402</f>
        <v>0</v>
      </c>
      <c r="M456" s="249">
        <f>'Input 2 - Inventory'!AB402</f>
        <v>0</v>
      </c>
      <c r="N456" s="204">
        <f t="shared" si="48"/>
        <v>0</v>
      </c>
      <c r="O456" s="114" t="e">
        <f t="shared" si="49"/>
        <v>#DIV/0!</v>
      </c>
      <c r="P456" s="249">
        <f>'Input 2 - Inventory'!AG402</f>
        <v>0</v>
      </c>
      <c r="Q456" s="249" t="str">
        <f>'Input 1 - Schedule 1'!AX404</f>
        <v/>
      </c>
    </row>
    <row r="457" spans="1:17" x14ac:dyDescent="0.2">
      <c r="A457" s="314" t="str">
        <f t="shared" si="45"/>
        <v>Exclude</v>
      </c>
      <c r="B457" s="158">
        <f>'Input 2 - Inventory'!C403</f>
        <v>0</v>
      </c>
      <c r="C457" s="249">
        <f>'Input 2 - Inventory'!E403</f>
        <v>0</v>
      </c>
      <c r="D457" s="249" t="str">
        <f>IFERROR(VLOOKUP(E457,GCC.Param!$B$3:$E$50,4,FALSE),"")</f>
        <v/>
      </c>
      <c r="E457" s="159">
        <f>'Input 2 - Inventory'!F403</f>
        <v>0</v>
      </c>
      <c r="F457" s="204" t="str">
        <f t="shared" si="46"/>
        <v>Y</v>
      </c>
      <c r="G457" s="159">
        <f>'Input 1 - Schedule 1'!S405</f>
        <v>0</v>
      </c>
      <c r="H457" s="158">
        <f>'Input 2 - Inventory'!L403</f>
        <v>0</v>
      </c>
      <c r="I457" s="158">
        <f>'Input 2 - Inventory'!M403</f>
        <v>0</v>
      </c>
      <c r="J457" s="204">
        <f t="shared" si="47"/>
        <v>0</v>
      </c>
      <c r="K457" s="249">
        <f>'Input 2 - Inventory'!R403</f>
        <v>0</v>
      </c>
      <c r="L457" s="158">
        <f>'Input 2 - Inventory'!AA403</f>
        <v>0</v>
      </c>
      <c r="M457" s="249">
        <f>'Input 2 - Inventory'!AB403</f>
        <v>0</v>
      </c>
      <c r="N457" s="204">
        <f t="shared" si="48"/>
        <v>0</v>
      </c>
      <c r="O457" s="114" t="e">
        <f t="shared" si="49"/>
        <v>#DIV/0!</v>
      </c>
      <c r="P457" s="249">
        <f>'Input 2 - Inventory'!AG403</f>
        <v>0</v>
      </c>
      <c r="Q457" s="249" t="str">
        <f>'Input 1 - Schedule 1'!AX405</f>
        <v/>
      </c>
    </row>
    <row r="458" spans="1:17" x14ac:dyDescent="0.2">
      <c r="A458" s="314" t="str">
        <f t="shared" si="45"/>
        <v>Exclude</v>
      </c>
      <c r="B458" s="158">
        <f>'Input 2 - Inventory'!C404</f>
        <v>0</v>
      </c>
      <c r="C458" s="249">
        <f>'Input 2 - Inventory'!E404</f>
        <v>0</v>
      </c>
      <c r="D458" s="249" t="str">
        <f>IFERROR(VLOOKUP(E458,GCC.Param!$B$3:$E$50,4,FALSE),"")</f>
        <v/>
      </c>
      <c r="E458" s="159">
        <f>'Input 2 - Inventory'!F404</f>
        <v>0</v>
      </c>
      <c r="F458" s="204" t="str">
        <f t="shared" si="46"/>
        <v>Y</v>
      </c>
      <c r="G458" s="159">
        <f>'Input 1 - Schedule 1'!S406</f>
        <v>0</v>
      </c>
      <c r="H458" s="158">
        <f>'Input 2 - Inventory'!L404</f>
        <v>0</v>
      </c>
      <c r="I458" s="158">
        <f>'Input 2 - Inventory'!M404</f>
        <v>0</v>
      </c>
      <c r="J458" s="204">
        <f t="shared" si="47"/>
        <v>0</v>
      </c>
      <c r="K458" s="249">
        <f>'Input 2 - Inventory'!R404</f>
        <v>0</v>
      </c>
      <c r="L458" s="158">
        <f>'Input 2 - Inventory'!AA404</f>
        <v>0</v>
      </c>
      <c r="M458" s="249">
        <f>'Input 2 - Inventory'!AB404</f>
        <v>0</v>
      </c>
      <c r="N458" s="204">
        <f t="shared" si="48"/>
        <v>0</v>
      </c>
      <c r="O458" s="114" t="e">
        <f t="shared" si="49"/>
        <v>#DIV/0!</v>
      </c>
      <c r="P458" s="249">
        <f>'Input 2 - Inventory'!AG404</f>
        <v>0</v>
      </c>
      <c r="Q458" s="249" t="str">
        <f>'Input 1 - Schedule 1'!AX406</f>
        <v/>
      </c>
    </row>
    <row r="459" spans="1:17" x14ac:dyDescent="0.2">
      <c r="A459" s="314" t="str">
        <f t="shared" si="45"/>
        <v>Exclude</v>
      </c>
      <c r="B459" s="158">
        <f>'Input 2 - Inventory'!C405</f>
        <v>0</v>
      </c>
      <c r="C459" s="249">
        <f>'Input 2 - Inventory'!E405</f>
        <v>0</v>
      </c>
      <c r="D459" s="249" t="str">
        <f>IFERROR(VLOOKUP(E459,GCC.Param!$B$3:$E$50,4,FALSE),"")</f>
        <v/>
      </c>
      <c r="E459" s="159">
        <f>'Input 2 - Inventory'!F405</f>
        <v>0</v>
      </c>
      <c r="F459" s="204" t="str">
        <f t="shared" si="46"/>
        <v>Y</v>
      </c>
      <c r="G459" s="159">
        <f>'Input 1 - Schedule 1'!S407</f>
        <v>0</v>
      </c>
      <c r="H459" s="158">
        <f>'Input 2 - Inventory'!L405</f>
        <v>0</v>
      </c>
      <c r="I459" s="158">
        <f>'Input 2 - Inventory'!M405</f>
        <v>0</v>
      </c>
      <c r="J459" s="204">
        <f t="shared" si="47"/>
        <v>0</v>
      </c>
      <c r="K459" s="249">
        <f>'Input 2 - Inventory'!R405</f>
        <v>0</v>
      </c>
      <c r="L459" s="158">
        <f>'Input 2 - Inventory'!AA405</f>
        <v>0</v>
      </c>
      <c r="M459" s="249">
        <f>'Input 2 - Inventory'!AB405</f>
        <v>0</v>
      </c>
      <c r="N459" s="204">
        <f t="shared" si="48"/>
        <v>0</v>
      </c>
      <c r="O459" s="114" t="e">
        <f t="shared" si="49"/>
        <v>#DIV/0!</v>
      </c>
      <c r="P459" s="249">
        <f>'Input 2 - Inventory'!AG405</f>
        <v>0</v>
      </c>
      <c r="Q459" s="249" t="str">
        <f>'Input 1 - Schedule 1'!AX407</f>
        <v/>
      </c>
    </row>
    <row r="460" spans="1:17" x14ac:dyDescent="0.2">
      <c r="A460" s="314" t="str">
        <f t="shared" si="45"/>
        <v>Exclude</v>
      </c>
      <c r="B460" s="158">
        <f>'Input 2 - Inventory'!C406</f>
        <v>0</v>
      </c>
      <c r="C460" s="249">
        <f>'Input 2 - Inventory'!E406</f>
        <v>0</v>
      </c>
      <c r="D460" s="249" t="str">
        <f>IFERROR(VLOOKUP(E460,GCC.Param!$B$3:$E$50,4,FALSE),"")</f>
        <v/>
      </c>
      <c r="E460" s="159">
        <f>'Input 2 - Inventory'!F406</f>
        <v>0</v>
      </c>
      <c r="F460" s="204" t="str">
        <f t="shared" si="46"/>
        <v>Y</v>
      </c>
      <c r="G460" s="159">
        <f>'Input 1 - Schedule 1'!S408</f>
        <v>0</v>
      </c>
      <c r="H460" s="158">
        <f>'Input 2 - Inventory'!L406</f>
        <v>0</v>
      </c>
      <c r="I460" s="158">
        <f>'Input 2 - Inventory'!M406</f>
        <v>0</v>
      </c>
      <c r="J460" s="204">
        <f t="shared" si="47"/>
        <v>0</v>
      </c>
      <c r="K460" s="249">
        <f>'Input 2 - Inventory'!R406</f>
        <v>0</v>
      </c>
      <c r="L460" s="158">
        <f>'Input 2 - Inventory'!AA406</f>
        <v>0</v>
      </c>
      <c r="M460" s="249">
        <f>'Input 2 - Inventory'!AB406</f>
        <v>0</v>
      </c>
      <c r="N460" s="204">
        <f t="shared" si="48"/>
        <v>0</v>
      </c>
      <c r="O460" s="114" t="e">
        <f t="shared" si="49"/>
        <v>#DIV/0!</v>
      </c>
      <c r="P460" s="249">
        <f>'Input 2 - Inventory'!AG406</f>
        <v>0</v>
      </c>
      <c r="Q460" s="249" t="str">
        <f>'Input 1 - Schedule 1'!AX408</f>
        <v/>
      </c>
    </row>
    <row r="461" spans="1:17" x14ac:dyDescent="0.2">
      <c r="A461" s="314" t="str">
        <f t="shared" si="45"/>
        <v>Exclude</v>
      </c>
      <c r="B461" s="158">
        <f>'Input 2 - Inventory'!C407</f>
        <v>0</v>
      </c>
      <c r="C461" s="249">
        <f>'Input 2 - Inventory'!E407</f>
        <v>0</v>
      </c>
      <c r="D461" s="249" t="str">
        <f>IFERROR(VLOOKUP(E461,GCC.Param!$B$3:$E$50,4,FALSE),"")</f>
        <v/>
      </c>
      <c r="E461" s="159">
        <f>'Input 2 - Inventory'!F407</f>
        <v>0</v>
      </c>
      <c r="F461" s="204" t="str">
        <f t="shared" si="46"/>
        <v>Y</v>
      </c>
      <c r="G461" s="159">
        <f>'Input 1 - Schedule 1'!S409</f>
        <v>0</v>
      </c>
      <c r="H461" s="158">
        <f>'Input 2 - Inventory'!L407</f>
        <v>0</v>
      </c>
      <c r="I461" s="158">
        <f>'Input 2 - Inventory'!M407</f>
        <v>0</v>
      </c>
      <c r="J461" s="204">
        <f t="shared" si="47"/>
        <v>0</v>
      </c>
      <c r="K461" s="249">
        <f>'Input 2 - Inventory'!R407</f>
        <v>0</v>
      </c>
      <c r="L461" s="158">
        <f>'Input 2 - Inventory'!AA407</f>
        <v>0</v>
      </c>
      <c r="M461" s="249">
        <f>'Input 2 - Inventory'!AB407</f>
        <v>0</v>
      </c>
      <c r="N461" s="204">
        <f t="shared" si="48"/>
        <v>0</v>
      </c>
      <c r="O461" s="114" t="e">
        <f t="shared" si="49"/>
        <v>#DIV/0!</v>
      </c>
      <c r="P461" s="249">
        <f>'Input 2 - Inventory'!AG407</f>
        <v>0</v>
      </c>
      <c r="Q461" s="249" t="str">
        <f>'Input 1 - Schedule 1'!AX409</f>
        <v/>
      </c>
    </row>
    <row r="462" spans="1:17" x14ac:dyDescent="0.2">
      <c r="A462" s="314" t="str">
        <f t="shared" si="45"/>
        <v>Exclude</v>
      </c>
      <c r="B462" s="158">
        <f>'Input 2 - Inventory'!C408</f>
        <v>0</v>
      </c>
      <c r="C462" s="249">
        <f>'Input 2 - Inventory'!E408</f>
        <v>0</v>
      </c>
      <c r="D462" s="249" t="str">
        <f>IFERROR(VLOOKUP(E462,GCC.Param!$B$3:$E$50,4,FALSE),"")</f>
        <v/>
      </c>
      <c r="E462" s="159">
        <f>'Input 2 - Inventory'!F408</f>
        <v>0</v>
      </c>
      <c r="F462" s="204" t="str">
        <f t="shared" si="46"/>
        <v>Y</v>
      </c>
      <c r="G462" s="159">
        <f>'Input 1 - Schedule 1'!S410</f>
        <v>0</v>
      </c>
      <c r="H462" s="158">
        <f>'Input 2 - Inventory'!L408</f>
        <v>0</v>
      </c>
      <c r="I462" s="158">
        <f>'Input 2 - Inventory'!M408</f>
        <v>0</v>
      </c>
      <c r="J462" s="204">
        <f t="shared" si="47"/>
        <v>0</v>
      </c>
      <c r="K462" s="249">
        <f>'Input 2 - Inventory'!R408</f>
        <v>0</v>
      </c>
      <c r="L462" s="158">
        <f>'Input 2 - Inventory'!AA408</f>
        <v>0</v>
      </c>
      <c r="M462" s="249">
        <f>'Input 2 - Inventory'!AB408</f>
        <v>0</v>
      </c>
      <c r="N462" s="204">
        <f t="shared" si="48"/>
        <v>0</v>
      </c>
      <c r="O462" s="114" t="e">
        <f t="shared" si="49"/>
        <v>#DIV/0!</v>
      </c>
      <c r="P462" s="249">
        <f>'Input 2 - Inventory'!AG408</f>
        <v>0</v>
      </c>
      <c r="Q462" s="249" t="str">
        <f>'Input 1 - Schedule 1'!AX410</f>
        <v/>
      </c>
    </row>
    <row r="463" spans="1:17" x14ac:dyDescent="0.2">
      <c r="A463" s="314" t="str">
        <f t="shared" si="45"/>
        <v>Exclude</v>
      </c>
      <c r="B463" s="158">
        <f>'Input 2 - Inventory'!C409</f>
        <v>0</v>
      </c>
      <c r="C463" s="249">
        <f>'Input 2 - Inventory'!E409</f>
        <v>0</v>
      </c>
      <c r="D463" s="249" t="str">
        <f>IFERROR(VLOOKUP(E463,GCC.Param!$B$3:$E$50,4,FALSE),"")</f>
        <v/>
      </c>
      <c r="E463" s="159">
        <f>'Input 2 - Inventory'!F409</f>
        <v>0</v>
      </c>
      <c r="F463" s="204" t="str">
        <f t="shared" si="46"/>
        <v>Y</v>
      </c>
      <c r="G463" s="159">
        <f>'Input 1 - Schedule 1'!S411</f>
        <v>0</v>
      </c>
      <c r="H463" s="158">
        <f>'Input 2 - Inventory'!L409</f>
        <v>0</v>
      </c>
      <c r="I463" s="158">
        <f>'Input 2 - Inventory'!M409</f>
        <v>0</v>
      </c>
      <c r="J463" s="204">
        <f t="shared" si="47"/>
        <v>0</v>
      </c>
      <c r="K463" s="249">
        <f>'Input 2 - Inventory'!R409</f>
        <v>0</v>
      </c>
      <c r="L463" s="158">
        <f>'Input 2 - Inventory'!AA409</f>
        <v>0</v>
      </c>
      <c r="M463" s="249">
        <f>'Input 2 - Inventory'!AB409</f>
        <v>0</v>
      </c>
      <c r="N463" s="204">
        <f t="shared" si="48"/>
        <v>0</v>
      </c>
      <c r="O463" s="114" t="e">
        <f t="shared" si="49"/>
        <v>#DIV/0!</v>
      </c>
      <c r="P463" s="249">
        <f>'Input 2 - Inventory'!AG409</f>
        <v>0</v>
      </c>
      <c r="Q463" s="249" t="str">
        <f>'Input 1 - Schedule 1'!AX411</f>
        <v/>
      </c>
    </row>
    <row r="464" spans="1:17" x14ac:dyDescent="0.2">
      <c r="A464" s="314" t="str">
        <f t="shared" si="45"/>
        <v>Exclude</v>
      </c>
      <c r="B464" s="158">
        <f>'Input 2 - Inventory'!C410</f>
        <v>0</v>
      </c>
      <c r="C464" s="249">
        <f>'Input 2 - Inventory'!E410</f>
        <v>0</v>
      </c>
      <c r="D464" s="249" t="str">
        <f>IFERROR(VLOOKUP(E464,GCC.Param!$B$3:$E$50,4,FALSE),"")</f>
        <v/>
      </c>
      <c r="E464" s="159">
        <f>'Input 2 - Inventory'!F410</f>
        <v>0</v>
      </c>
      <c r="F464" s="204" t="str">
        <f t="shared" si="46"/>
        <v>Y</v>
      </c>
      <c r="G464" s="159">
        <f>'Input 1 - Schedule 1'!S412</f>
        <v>0</v>
      </c>
      <c r="H464" s="158">
        <f>'Input 2 - Inventory'!L410</f>
        <v>0</v>
      </c>
      <c r="I464" s="158">
        <f>'Input 2 - Inventory'!M410</f>
        <v>0</v>
      </c>
      <c r="J464" s="204">
        <f t="shared" si="47"/>
        <v>0</v>
      </c>
      <c r="K464" s="249">
        <f>'Input 2 - Inventory'!R410</f>
        <v>0</v>
      </c>
      <c r="L464" s="158">
        <f>'Input 2 - Inventory'!AA410</f>
        <v>0</v>
      </c>
      <c r="M464" s="249">
        <f>'Input 2 - Inventory'!AB410</f>
        <v>0</v>
      </c>
      <c r="N464" s="204">
        <f t="shared" si="48"/>
        <v>0</v>
      </c>
      <c r="O464" s="114" t="e">
        <f t="shared" si="49"/>
        <v>#DIV/0!</v>
      </c>
      <c r="P464" s="249">
        <f>'Input 2 - Inventory'!AG410</f>
        <v>0</v>
      </c>
      <c r="Q464" s="249" t="str">
        <f>'Input 1 - Schedule 1'!AX412</f>
        <v/>
      </c>
    </row>
    <row r="465" spans="1:17" x14ac:dyDescent="0.2">
      <c r="A465" s="314" t="str">
        <f t="shared" si="45"/>
        <v>Exclude</v>
      </c>
      <c r="B465" s="158">
        <f>'Input 2 - Inventory'!C411</f>
        <v>0</v>
      </c>
      <c r="C465" s="249">
        <f>'Input 2 - Inventory'!E411</f>
        <v>0</v>
      </c>
      <c r="D465" s="249" t="str">
        <f>IFERROR(VLOOKUP(E465,GCC.Param!$B$3:$E$50,4,FALSE),"")</f>
        <v/>
      </c>
      <c r="E465" s="159">
        <f>'Input 2 - Inventory'!F411</f>
        <v>0</v>
      </c>
      <c r="F465" s="204" t="str">
        <f t="shared" si="46"/>
        <v>Y</v>
      </c>
      <c r="G465" s="159">
        <f>'Input 1 - Schedule 1'!S413</f>
        <v>0</v>
      </c>
      <c r="H465" s="158">
        <f>'Input 2 - Inventory'!L411</f>
        <v>0</v>
      </c>
      <c r="I465" s="158">
        <f>'Input 2 - Inventory'!M411</f>
        <v>0</v>
      </c>
      <c r="J465" s="204">
        <f t="shared" si="47"/>
        <v>0</v>
      </c>
      <c r="K465" s="249">
        <f>'Input 2 - Inventory'!R411</f>
        <v>0</v>
      </c>
      <c r="L465" s="158">
        <f>'Input 2 - Inventory'!AA411</f>
        <v>0</v>
      </c>
      <c r="M465" s="249">
        <f>'Input 2 - Inventory'!AB411</f>
        <v>0</v>
      </c>
      <c r="N465" s="204">
        <f t="shared" si="48"/>
        <v>0</v>
      </c>
      <c r="O465" s="114" t="e">
        <f t="shared" si="49"/>
        <v>#DIV/0!</v>
      </c>
      <c r="P465" s="249">
        <f>'Input 2 - Inventory'!AG411</f>
        <v>0</v>
      </c>
      <c r="Q465" s="249" t="str">
        <f>'Input 1 - Schedule 1'!AX413</f>
        <v/>
      </c>
    </row>
    <row r="466" spans="1:17" x14ac:dyDescent="0.2">
      <c r="A466" s="314" t="str">
        <f t="shared" si="45"/>
        <v>Exclude</v>
      </c>
      <c r="B466" s="158">
        <f>'Input 2 - Inventory'!C412</f>
        <v>0</v>
      </c>
      <c r="C466" s="249">
        <f>'Input 2 - Inventory'!E412</f>
        <v>0</v>
      </c>
      <c r="D466" s="249" t="str">
        <f>IFERROR(VLOOKUP(E466,GCC.Param!$B$3:$E$50,4,FALSE),"")</f>
        <v/>
      </c>
      <c r="E466" s="159">
        <f>'Input 2 - Inventory'!F412</f>
        <v>0</v>
      </c>
      <c r="F466" s="204" t="str">
        <f t="shared" si="46"/>
        <v>Y</v>
      </c>
      <c r="G466" s="159">
        <f>'Input 1 - Schedule 1'!S414</f>
        <v>0</v>
      </c>
      <c r="H466" s="158">
        <f>'Input 2 - Inventory'!L412</f>
        <v>0</v>
      </c>
      <c r="I466" s="158">
        <f>'Input 2 - Inventory'!M412</f>
        <v>0</v>
      </c>
      <c r="J466" s="204">
        <f t="shared" si="47"/>
        <v>0</v>
      </c>
      <c r="K466" s="249">
        <f>'Input 2 - Inventory'!R412</f>
        <v>0</v>
      </c>
      <c r="L466" s="158">
        <f>'Input 2 - Inventory'!AA412</f>
        <v>0</v>
      </c>
      <c r="M466" s="249">
        <f>'Input 2 - Inventory'!AB412</f>
        <v>0</v>
      </c>
      <c r="N466" s="204">
        <f t="shared" si="48"/>
        <v>0</v>
      </c>
      <c r="O466" s="114" t="e">
        <f t="shared" si="49"/>
        <v>#DIV/0!</v>
      </c>
      <c r="P466" s="249">
        <f>'Input 2 - Inventory'!AG412</f>
        <v>0</v>
      </c>
      <c r="Q466" s="249" t="str">
        <f>'Input 1 - Schedule 1'!AX414</f>
        <v/>
      </c>
    </row>
    <row r="467" spans="1:17" x14ac:dyDescent="0.2">
      <c r="A467" s="314" t="str">
        <f t="shared" si="45"/>
        <v>Exclude</v>
      </c>
      <c r="B467" s="158">
        <f>'Input 2 - Inventory'!C413</f>
        <v>0</v>
      </c>
      <c r="C467" s="249">
        <f>'Input 2 - Inventory'!E413</f>
        <v>0</v>
      </c>
      <c r="D467" s="249" t="str">
        <f>IFERROR(VLOOKUP(E467,GCC.Param!$B$3:$E$50,4,FALSE),"")</f>
        <v/>
      </c>
      <c r="E467" s="159">
        <f>'Input 2 - Inventory'!F413</f>
        <v>0</v>
      </c>
      <c r="F467" s="204" t="str">
        <f t="shared" si="46"/>
        <v>Y</v>
      </c>
      <c r="G467" s="159">
        <f>'Input 1 - Schedule 1'!S415</f>
        <v>0</v>
      </c>
      <c r="H467" s="158">
        <f>'Input 2 - Inventory'!L413</f>
        <v>0</v>
      </c>
      <c r="I467" s="158">
        <f>'Input 2 - Inventory'!M413</f>
        <v>0</v>
      </c>
      <c r="J467" s="204">
        <f t="shared" si="47"/>
        <v>0</v>
      </c>
      <c r="K467" s="249">
        <f>'Input 2 - Inventory'!R413</f>
        <v>0</v>
      </c>
      <c r="L467" s="158">
        <f>'Input 2 - Inventory'!AA413</f>
        <v>0</v>
      </c>
      <c r="M467" s="249">
        <f>'Input 2 - Inventory'!AB413</f>
        <v>0</v>
      </c>
      <c r="N467" s="204">
        <f t="shared" si="48"/>
        <v>0</v>
      </c>
      <c r="O467" s="114" t="e">
        <f t="shared" si="49"/>
        <v>#DIV/0!</v>
      </c>
      <c r="P467" s="249">
        <f>'Input 2 - Inventory'!AG413</f>
        <v>0</v>
      </c>
      <c r="Q467" s="249" t="str">
        <f>'Input 1 - Schedule 1'!AX415</f>
        <v/>
      </c>
    </row>
    <row r="468" spans="1:17" x14ac:dyDescent="0.2">
      <c r="A468" s="314" t="str">
        <f t="shared" si="45"/>
        <v>Exclude</v>
      </c>
      <c r="B468" s="158">
        <f>'Input 2 - Inventory'!C414</f>
        <v>0</v>
      </c>
      <c r="C468" s="249">
        <f>'Input 2 - Inventory'!E414</f>
        <v>0</v>
      </c>
      <c r="D468" s="249" t="str">
        <f>IFERROR(VLOOKUP(E468,GCC.Param!$B$3:$E$50,4,FALSE),"")</f>
        <v/>
      </c>
      <c r="E468" s="159">
        <f>'Input 2 - Inventory'!F414</f>
        <v>0</v>
      </c>
      <c r="F468" s="204" t="str">
        <f t="shared" si="46"/>
        <v>Y</v>
      </c>
      <c r="G468" s="159">
        <f>'Input 1 - Schedule 1'!S416</f>
        <v>0</v>
      </c>
      <c r="H468" s="158">
        <f>'Input 2 - Inventory'!L414</f>
        <v>0</v>
      </c>
      <c r="I468" s="158">
        <f>'Input 2 - Inventory'!M414</f>
        <v>0</v>
      </c>
      <c r="J468" s="204">
        <f t="shared" si="47"/>
        <v>0</v>
      </c>
      <c r="K468" s="249">
        <f>'Input 2 - Inventory'!R414</f>
        <v>0</v>
      </c>
      <c r="L468" s="158">
        <f>'Input 2 - Inventory'!AA414</f>
        <v>0</v>
      </c>
      <c r="M468" s="249">
        <f>'Input 2 - Inventory'!AB414</f>
        <v>0</v>
      </c>
      <c r="N468" s="204">
        <f t="shared" si="48"/>
        <v>0</v>
      </c>
      <c r="O468" s="114" t="e">
        <f t="shared" si="49"/>
        <v>#DIV/0!</v>
      </c>
      <c r="P468" s="249">
        <f>'Input 2 - Inventory'!AG414</f>
        <v>0</v>
      </c>
      <c r="Q468" s="249" t="str">
        <f>'Input 1 - Schedule 1'!AX416</f>
        <v/>
      </c>
    </row>
    <row r="469" spans="1:17" x14ac:dyDescent="0.2">
      <c r="A469" s="314" t="str">
        <f t="shared" si="45"/>
        <v>Exclude</v>
      </c>
      <c r="B469" s="158">
        <f>'Input 2 - Inventory'!C415</f>
        <v>0</v>
      </c>
      <c r="C469" s="249">
        <f>'Input 2 - Inventory'!E415</f>
        <v>0</v>
      </c>
      <c r="D469" s="249" t="str">
        <f>IFERROR(VLOOKUP(E469,GCC.Param!$B$3:$E$50,4,FALSE),"")</f>
        <v/>
      </c>
      <c r="E469" s="159">
        <f>'Input 2 - Inventory'!F415</f>
        <v>0</v>
      </c>
      <c r="F469" s="204" t="str">
        <f t="shared" si="46"/>
        <v>Y</v>
      </c>
      <c r="G469" s="159">
        <f>'Input 1 - Schedule 1'!S417</f>
        <v>0</v>
      </c>
      <c r="H469" s="158">
        <f>'Input 2 - Inventory'!L415</f>
        <v>0</v>
      </c>
      <c r="I469" s="158">
        <f>'Input 2 - Inventory'!M415</f>
        <v>0</v>
      </c>
      <c r="J469" s="204">
        <f t="shared" si="47"/>
        <v>0</v>
      </c>
      <c r="K469" s="249">
        <f>'Input 2 - Inventory'!R415</f>
        <v>0</v>
      </c>
      <c r="L469" s="158">
        <f>'Input 2 - Inventory'!AA415</f>
        <v>0</v>
      </c>
      <c r="M469" s="249">
        <f>'Input 2 - Inventory'!AB415</f>
        <v>0</v>
      </c>
      <c r="N469" s="204">
        <f t="shared" si="48"/>
        <v>0</v>
      </c>
      <c r="O469" s="114" t="e">
        <f t="shared" si="49"/>
        <v>#DIV/0!</v>
      </c>
      <c r="P469" s="249">
        <f>'Input 2 - Inventory'!AG415</f>
        <v>0</v>
      </c>
      <c r="Q469" s="249" t="str">
        <f>'Input 1 - Schedule 1'!AX417</f>
        <v/>
      </c>
    </row>
    <row r="470" spans="1:17" x14ac:dyDescent="0.2">
      <c r="A470" s="314" t="str">
        <f t="shared" si="45"/>
        <v>Exclude</v>
      </c>
      <c r="B470" s="158">
        <f>'Input 2 - Inventory'!C416</f>
        <v>0</v>
      </c>
      <c r="C470" s="249">
        <f>'Input 2 - Inventory'!E416</f>
        <v>0</v>
      </c>
      <c r="D470" s="249" t="str">
        <f>IFERROR(VLOOKUP(E470,GCC.Param!$B$3:$E$50,4,FALSE),"")</f>
        <v/>
      </c>
      <c r="E470" s="159">
        <f>'Input 2 - Inventory'!F416</f>
        <v>0</v>
      </c>
      <c r="F470" s="204" t="str">
        <f t="shared" si="46"/>
        <v>Y</v>
      </c>
      <c r="G470" s="159">
        <f>'Input 1 - Schedule 1'!S418</f>
        <v>0</v>
      </c>
      <c r="H470" s="158">
        <f>'Input 2 - Inventory'!L416</f>
        <v>0</v>
      </c>
      <c r="I470" s="158">
        <f>'Input 2 - Inventory'!M416</f>
        <v>0</v>
      </c>
      <c r="J470" s="204">
        <f t="shared" si="47"/>
        <v>0</v>
      </c>
      <c r="K470" s="249">
        <f>'Input 2 - Inventory'!R416</f>
        <v>0</v>
      </c>
      <c r="L470" s="158">
        <f>'Input 2 - Inventory'!AA416</f>
        <v>0</v>
      </c>
      <c r="M470" s="249">
        <f>'Input 2 - Inventory'!AB416</f>
        <v>0</v>
      </c>
      <c r="N470" s="204">
        <f t="shared" si="48"/>
        <v>0</v>
      </c>
      <c r="O470" s="114" t="e">
        <f t="shared" si="49"/>
        <v>#DIV/0!</v>
      </c>
      <c r="P470" s="249">
        <f>'Input 2 - Inventory'!AG416</f>
        <v>0</v>
      </c>
      <c r="Q470" s="249" t="str">
        <f>'Input 1 - Schedule 1'!AX418</f>
        <v/>
      </c>
    </row>
    <row r="471" spans="1:17" x14ac:dyDescent="0.2">
      <c r="A471" s="314" t="str">
        <f t="shared" si="45"/>
        <v>Exclude</v>
      </c>
      <c r="B471" s="158">
        <f>'Input 2 - Inventory'!C417</f>
        <v>0</v>
      </c>
      <c r="C471" s="249">
        <f>'Input 2 - Inventory'!E417</f>
        <v>0</v>
      </c>
      <c r="D471" s="249" t="str">
        <f>IFERROR(VLOOKUP(E471,GCC.Param!$B$3:$E$50,4,FALSE),"")</f>
        <v/>
      </c>
      <c r="E471" s="159">
        <f>'Input 2 - Inventory'!F417</f>
        <v>0</v>
      </c>
      <c r="F471" s="204" t="str">
        <f t="shared" si="46"/>
        <v>Y</v>
      </c>
      <c r="G471" s="159">
        <f>'Input 1 - Schedule 1'!S419</f>
        <v>0</v>
      </c>
      <c r="H471" s="158">
        <f>'Input 2 - Inventory'!L417</f>
        <v>0</v>
      </c>
      <c r="I471" s="158">
        <f>'Input 2 - Inventory'!M417</f>
        <v>0</v>
      </c>
      <c r="J471" s="204">
        <f t="shared" si="47"/>
        <v>0</v>
      </c>
      <c r="K471" s="249">
        <f>'Input 2 - Inventory'!R417</f>
        <v>0</v>
      </c>
      <c r="L471" s="158">
        <f>'Input 2 - Inventory'!AA417</f>
        <v>0</v>
      </c>
      <c r="M471" s="249">
        <f>'Input 2 - Inventory'!AB417</f>
        <v>0</v>
      </c>
      <c r="N471" s="204">
        <f t="shared" si="48"/>
        <v>0</v>
      </c>
      <c r="O471" s="114" t="e">
        <f t="shared" si="49"/>
        <v>#DIV/0!</v>
      </c>
      <c r="P471" s="249">
        <f>'Input 2 - Inventory'!AG417</f>
        <v>0</v>
      </c>
      <c r="Q471" s="249" t="str">
        <f>'Input 1 - Schedule 1'!AX419</f>
        <v/>
      </c>
    </row>
    <row r="472" spans="1:17" x14ac:dyDescent="0.2">
      <c r="A472" s="314" t="str">
        <f t="shared" si="45"/>
        <v>Exclude</v>
      </c>
      <c r="B472" s="158">
        <f>'Input 2 - Inventory'!C418</f>
        <v>0</v>
      </c>
      <c r="C472" s="249">
        <f>'Input 2 - Inventory'!E418</f>
        <v>0</v>
      </c>
      <c r="D472" s="249" t="str">
        <f>IFERROR(VLOOKUP(E472,GCC.Param!$B$3:$E$50,4,FALSE),"")</f>
        <v/>
      </c>
      <c r="E472" s="159">
        <f>'Input 2 - Inventory'!F418</f>
        <v>0</v>
      </c>
      <c r="F472" s="204" t="str">
        <f t="shared" si="46"/>
        <v>Y</v>
      </c>
      <c r="G472" s="159">
        <f>'Input 1 - Schedule 1'!S420</f>
        <v>0</v>
      </c>
      <c r="H472" s="158">
        <f>'Input 2 - Inventory'!L418</f>
        <v>0</v>
      </c>
      <c r="I472" s="158">
        <f>'Input 2 - Inventory'!M418</f>
        <v>0</v>
      </c>
      <c r="J472" s="204">
        <f t="shared" si="47"/>
        <v>0</v>
      </c>
      <c r="K472" s="249">
        <f>'Input 2 - Inventory'!R418</f>
        <v>0</v>
      </c>
      <c r="L472" s="158">
        <f>'Input 2 - Inventory'!AA418</f>
        <v>0</v>
      </c>
      <c r="M472" s="249">
        <f>'Input 2 - Inventory'!AB418</f>
        <v>0</v>
      </c>
      <c r="N472" s="204">
        <f t="shared" si="48"/>
        <v>0</v>
      </c>
      <c r="O472" s="114" t="e">
        <f t="shared" si="49"/>
        <v>#DIV/0!</v>
      </c>
      <c r="P472" s="249">
        <f>'Input 2 - Inventory'!AG418</f>
        <v>0</v>
      </c>
      <c r="Q472" s="249" t="str">
        <f>'Input 1 - Schedule 1'!AX420</f>
        <v/>
      </c>
    </row>
    <row r="473" spans="1:17" x14ac:dyDescent="0.2">
      <c r="A473" s="314" t="str">
        <f t="shared" si="45"/>
        <v>Exclude</v>
      </c>
      <c r="B473" s="158">
        <f>'Input 2 - Inventory'!C419</f>
        <v>0</v>
      </c>
      <c r="C473" s="249">
        <f>'Input 2 - Inventory'!E419</f>
        <v>0</v>
      </c>
      <c r="D473" s="249" t="str">
        <f>IFERROR(VLOOKUP(E473,GCC.Param!$B$3:$E$50,4,FALSE),"")</f>
        <v/>
      </c>
      <c r="E473" s="159">
        <f>'Input 2 - Inventory'!F419</f>
        <v>0</v>
      </c>
      <c r="F473" s="204" t="str">
        <f t="shared" si="46"/>
        <v>Y</v>
      </c>
      <c r="G473" s="159">
        <f>'Input 1 - Schedule 1'!S421</f>
        <v>0</v>
      </c>
      <c r="H473" s="158">
        <f>'Input 2 - Inventory'!L419</f>
        <v>0</v>
      </c>
      <c r="I473" s="158">
        <f>'Input 2 - Inventory'!M419</f>
        <v>0</v>
      </c>
      <c r="J473" s="204">
        <f t="shared" si="47"/>
        <v>0</v>
      </c>
      <c r="K473" s="249">
        <f>'Input 2 - Inventory'!R419</f>
        <v>0</v>
      </c>
      <c r="L473" s="158">
        <f>'Input 2 - Inventory'!AA419</f>
        <v>0</v>
      </c>
      <c r="M473" s="249">
        <f>'Input 2 - Inventory'!AB419</f>
        <v>0</v>
      </c>
      <c r="N473" s="204">
        <f t="shared" si="48"/>
        <v>0</v>
      </c>
      <c r="O473" s="114" t="e">
        <f t="shared" si="49"/>
        <v>#DIV/0!</v>
      </c>
      <c r="P473" s="249">
        <f>'Input 2 - Inventory'!AG419</f>
        <v>0</v>
      </c>
      <c r="Q473" s="249" t="str">
        <f>'Input 1 - Schedule 1'!AX421</f>
        <v/>
      </c>
    </row>
    <row r="474" spans="1:17" x14ac:dyDescent="0.2">
      <c r="A474" s="314" t="str">
        <f t="shared" si="45"/>
        <v>Exclude</v>
      </c>
      <c r="B474" s="158">
        <f>'Input 2 - Inventory'!C420</f>
        <v>0</v>
      </c>
      <c r="C474" s="249">
        <f>'Input 2 - Inventory'!E420</f>
        <v>0</v>
      </c>
      <c r="D474" s="249" t="str">
        <f>IFERROR(VLOOKUP(E474,GCC.Param!$B$3:$E$50,4,FALSE),"")</f>
        <v/>
      </c>
      <c r="E474" s="159">
        <f>'Input 2 - Inventory'!F420</f>
        <v>0</v>
      </c>
      <c r="F474" s="204" t="str">
        <f t="shared" si="46"/>
        <v>Y</v>
      </c>
      <c r="G474" s="159">
        <f>'Input 1 - Schedule 1'!S422</f>
        <v>0</v>
      </c>
      <c r="H474" s="158">
        <f>'Input 2 - Inventory'!L420</f>
        <v>0</v>
      </c>
      <c r="I474" s="158">
        <f>'Input 2 - Inventory'!M420</f>
        <v>0</v>
      </c>
      <c r="J474" s="204">
        <f t="shared" si="47"/>
        <v>0</v>
      </c>
      <c r="K474" s="249">
        <f>'Input 2 - Inventory'!R420</f>
        <v>0</v>
      </c>
      <c r="L474" s="158">
        <f>'Input 2 - Inventory'!AA420</f>
        <v>0</v>
      </c>
      <c r="M474" s="249">
        <f>'Input 2 - Inventory'!AB420</f>
        <v>0</v>
      </c>
      <c r="N474" s="204">
        <f t="shared" si="48"/>
        <v>0</v>
      </c>
      <c r="O474" s="114" t="e">
        <f t="shared" si="49"/>
        <v>#DIV/0!</v>
      </c>
      <c r="P474" s="249">
        <f>'Input 2 - Inventory'!AG420</f>
        <v>0</v>
      </c>
      <c r="Q474" s="249" t="str">
        <f>'Input 1 - Schedule 1'!AX422</f>
        <v/>
      </c>
    </row>
    <row r="475" spans="1:17" x14ac:dyDescent="0.2">
      <c r="A475" s="314" t="str">
        <f t="shared" si="45"/>
        <v>Exclude</v>
      </c>
      <c r="B475" s="158">
        <f>'Input 2 - Inventory'!C421</f>
        <v>0</v>
      </c>
      <c r="C475" s="249">
        <f>'Input 2 - Inventory'!E421</f>
        <v>0</v>
      </c>
      <c r="D475" s="249" t="str">
        <f>IFERROR(VLOOKUP(E475,GCC.Param!$B$3:$E$50,4,FALSE),"")</f>
        <v/>
      </c>
      <c r="E475" s="159">
        <f>'Input 2 - Inventory'!F421</f>
        <v>0</v>
      </c>
      <c r="F475" s="204" t="str">
        <f t="shared" si="46"/>
        <v>Y</v>
      </c>
      <c r="G475" s="159">
        <f>'Input 1 - Schedule 1'!S423</f>
        <v>0</v>
      </c>
      <c r="H475" s="158">
        <f>'Input 2 - Inventory'!L421</f>
        <v>0</v>
      </c>
      <c r="I475" s="158">
        <f>'Input 2 - Inventory'!M421</f>
        <v>0</v>
      </c>
      <c r="J475" s="204">
        <f t="shared" si="47"/>
        <v>0</v>
      </c>
      <c r="K475" s="249">
        <f>'Input 2 - Inventory'!R421</f>
        <v>0</v>
      </c>
      <c r="L475" s="158">
        <f>'Input 2 - Inventory'!AA421</f>
        <v>0</v>
      </c>
      <c r="M475" s="249">
        <f>'Input 2 - Inventory'!AB421</f>
        <v>0</v>
      </c>
      <c r="N475" s="204">
        <f t="shared" si="48"/>
        <v>0</v>
      </c>
      <c r="O475" s="114" t="e">
        <f t="shared" si="49"/>
        <v>#DIV/0!</v>
      </c>
      <c r="P475" s="249">
        <f>'Input 2 - Inventory'!AG421</f>
        <v>0</v>
      </c>
      <c r="Q475" s="249" t="str">
        <f>'Input 1 - Schedule 1'!AX423</f>
        <v/>
      </c>
    </row>
    <row r="476" spans="1:17" x14ac:dyDescent="0.2">
      <c r="A476" s="314" t="str">
        <f t="shared" si="45"/>
        <v>Exclude</v>
      </c>
      <c r="B476" s="158">
        <f>'Input 2 - Inventory'!C422</f>
        <v>0</v>
      </c>
      <c r="C476" s="249">
        <f>'Input 2 - Inventory'!E422</f>
        <v>0</v>
      </c>
      <c r="D476" s="249" t="str">
        <f>IFERROR(VLOOKUP(E476,GCC.Param!$B$3:$E$50,4,FALSE),"")</f>
        <v/>
      </c>
      <c r="E476" s="159">
        <f>'Input 2 - Inventory'!F422</f>
        <v>0</v>
      </c>
      <c r="F476" s="204" t="str">
        <f t="shared" si="46"/>
        <v>Y</v>
      </c>
      <c r="G476" s="159">
        <f>'Input 1 - Schedule 1'!S424</f>
        <v>0</v>
      </c>
      <c r="H476" s="158">
        <f>'Input 2 - Inventory'!L422</f>
        <v>0</v>
      </c>
      <c r="I476" s="158">
        <f>'Input 2 - Inventory'!M422</f>
        <v>0</v>
      </c>
      <c r="J476" s="204">
        <f t="shared" si="47"/>
        <v>0</v>
      </c>
      <c r="K476" s="249">
        <f>'Input 2 - Inventory'!R422</f>
        <v>0</v>
      </c>
      <c r="L476" s="158">
        <f>'Input 2 - Inventory'!AA422</f>
        <v>0</v>
      </c>
      <c r="M476" s="249">
        <f>'Input 2 - Inventory'!AB422</f>
        <v>0</v>
      </c>
      <c r="N476" s="204">
        <f t="shared" si="48"/>
        <v>0</v>
      </c>
      <c r="O476" s="114" t="e">
        <f t="shared" si="49"/>
        <v>#DIV/0!</v>
      </c>
      <c r="P476" s="249">
        <f>'Input 2 - Inventory'!AG422</f>
        <v>0</v>
      </c>
      <c r="Q476" s="249" t="str">
        <f>'Input 1 - Schedule 1'!AX424</f>
        <v/>
      </c>
    </row>
    <row r="477" spans="1:17" x14ac:dyDescent="0.2">
      <c r="A477" s="314" t="str">
        <f t="shared" si="45"/>
        <v>Exclude</v>
      </c>
      <c r="B477" s="158">
        <f>'Input 2 - Inventory'!C423</f>
        <v>0</v>
      </c>
      <c r="C477" s="249">
        <f>'Input 2 - Inventory'!E423</f>
        <v>0</v>
      </c>
      <c r="D477" s="249" t="str">
        <f>IFERROR(VLOOKUP(E477,GCC.Param!$B$3:$E$50,4,FALSE),"")</f>
        <v/>
      </c>
      <c r="E477" s="159">
        <f>'Input 2 - Inventory'!F423</f>
        <v>0</v>
      </c>
      <c r="F477" s="204" t="str">
        <f t="shared" si="46"/>
        <v>Y</v>
      </c>
      <c r="G477" s="159">
        <f>'Input 1 - Schedule 1'!S425</f>
        <v>0</v>
      </c>
      <c r="H477" s="158">
        <f>'Input 2 - Inventory'!L423</f>
        <v>0</v>
      </c>
      <c r="I477" s="158">
        <f>'Input 2 - Inventory'!M423</f>
        <v>0</v>
      </c>
      <c r="J477" s="204">
        <f t="shared" si="47"/>
        <v>0</v>
      </c>
      <c r="K477" s="249">
        <f>'Input 2 - Inventory'!R423</f>
        <v>0</v>
      </c>
      <c r="L477" s="158">
        <f>'Input 2 - Inventory'!AA423</f>
        <v>0</v>
      </c>
      <c r="M477" s="249">
        <f>'Input 2 - Inventory'!AB423</f>
        <v>0</v>
      </c>
      <c r="N477" s="204">
        <f t="shared" si="48"/>
        <v>0</v>
      </c>
      <c r="O477" s="114" t="e">
        <f t="shared" si="49"/>
        <v>#DIV/0!</v>
      </c>
      <c r="P477" s="249">
        <f>'Input 2 - Inventory'!AG423</f>
        <v>0</v>
      </c>
      <c r="Q477" s="249" t="str">
        <f>'Input 1 - Schedule 1'!AX425</f>
        <v/>
      </c>
    </row>
    <row r="478" spans="1:17" x14ac:dyDescent="0.2">
      <c r="A478" s="314" t="str">
        <f t="shared" si="45"/>
        <v>Exclude</v>
      </c>
      <c r="B478" s="158">
        <f>'Input 2 - Inventory'!C424</f>
        <v>0</v>
      </c>
      <c r="C478" s="249">
        <f>'Input 2 - Inventory'!E424</f>
        <v>0</v>
      </c>
      <c r="D478" s="249" t="str">
        <f>IFERROR(VLOOKUP(E478,GCC.Param!$B$3:$E$50,4,FALSE),"")</f>
        <v/>
      </c>
      <c r="E478" s="159">
        <f>'Input 2 - Inventory'!F424</f>
        <v>0</v>
      </c>
      <c r="F478" s="204" t="str">
        <f t="shared" si="46"/>
        <v>Y</v>
      </c>
      <c r="G478" s="159">
        <f>'Input 1 - Schedule 1'!S426</f>
        <v>0</v>
      </c>
      <c r="H478" s="158">
        <f>'Input 2 - Inventory'!L424</f>
        <v>0</v>
      </c>
      <c r="I478" s="158">
        <f>'Input 2 - Inventory'!M424</f>
        <v>0</v>
      </c>
      <c r="J478" s="204">
        <f t="shared" si="47"/>
        <v>0</v>
      </c>
      <c r="K478" s="249">
        <f>'Input 2 - Inventory'!R424</f>
        <v>0</v>
      </c>
      <c r="L478" s="158">
        <f>'Input 2 - Inventory'!AA424</f>
        <v>0</v>
      </c>
      <c r="M478" s="249">
        <f>'Input 2 - Inventory'!AB424</f>
        <v>0</v>
      </c>
      <c r="N478" s="204">
        <f t="shared" si="48"/>
        <v>0</v>
      </c>
      <c r="O478" s="114" t="e">
        <f t="shared" si="49"/>
        <v>#DIV/0!</v>
      </c>
      <c r="P478" s="249">
        <f>'Input 2 - Inventory'!AG424</f>
        <v>0</v>
      </c>
      <c r="Q478" s="249" t="str">
        <f>'Input 1 - Schedule 1'!AX426</f>
        <v/>
      </c>
    </row>
    <row r="479" spans="1:17" x14ac:dyDescent="0.2">
      <c r="A479" s="314" t="str">
        <f t="shared" si="45"/>
        <v>Exclude</v>
      </c>
      <c r="B479" s="158">
        <f>'Input 2 - Inventory'!C425</f>
        <v>0</v>
      </c>
      <c r="C479" s="249">
        <f>'Input 2 - Inventory'!E425</f>
        <v>0</v>
      </c>
      <c r="D479" s="249" t="str">
        <f>IFERROR(VLOOKUP(E479,GCC.Param!$B$3:$E$50,4,FALSE),"")</f>
        <v/>
      </c>
      <c r="E479" s="159">
        <f>'Input 2 - Inventory'!F425</f>
        <v>0</v>
      </c>
      <c r="F479" s="204" t="str">
        <f t="shared" si="46"/>
        <v>Y</v>
      </c>
      <c r="G479" s="159">
        <f>'Input 1 - Schedule 1'!S427</f>
        <v>0</v>
      </c>
      <c r="H479" s="158">
        <f>'Input 2 - Inventory'!L425</f>
        <v>0</v>
      </c>
      <c r="I479" s="158">
        <f>'Input 2 - Inventory'!M425</f>
        <v>0</v>
      </c>
      <c r="J479" s="204">
        <f t="shared" si="47"/>
        <v>0</v>
      </c>
      <c r="K479" s="249">
        <f>'Input 2 - Inventory'!R425</f>
        <v>0</v>
      </c>
      <c r="L479" s="158">
        <f>'Input 2 - Inventory'!AA425</f>
        <v>0</v>
      </c>
      <c r="M479" s="249">
        <f>'Input 2 - Inventory'!AB425</f>
        <v>0</v>
      </c>
      <c r="N479" s="204">
        <f t="shared" si="48"/>
        <v>0</v>
      </c>
      <c r="O479" s="114" t="e">
        <f t="shared" si="49"/>
        <v>#DIV/0!</v>
      </c>
      <c r="P479" s="249">
        <f>'Input 2 - Inventory'!AG425</f>
        <v>0</v>
      </c>
      <c r="Q479" s="249" t="str">
        <f>'Input 1 - Schedule 1'!AX427</f>
        <v/>
      </c>
    </row>
    <row r="480" spans="1:17" x14ac:dyDescent="0.2">
      <c r="A480" s="314" t="str">
        <f t="shared" si="45"/>
        <v>Exclude</v>
      </c>
      <c r="B480" s="158">
        <f>'Input 2 - Inventory'!C426</f>
        <v>0</v>
      </c>
      <c r="C480" s="249">
        <f>'Input 2 - Inventory'!E426</f>
        <v>0</v>
      </c>
      <c r="D480" s="249" t="str">
        <f>IFERROR(VLOOKUP(E480,GCC.Param!$B$3:$E$50,4,FALSE),"")</f>
        <v/>
      </c>
      <c r="E480" s="159">
        <f>'Input 2 - Inventory'!F426</f>
        <v>0</v>
      </c>
      <c r="F480" s="204" t="str">
        <f t="shared" si="46"/>
        <v>Y</v>
      </c>
      <c r="G480" s="159">
        <f>'Input 1 - Schedule 1'!S428</f>
        <v>0</v>
      </c>
      <c r="H480" s="158">
        <f>'Input 2 - Inventory'!L426</f>
        <v>0</v>
      </c>
      <c r="I480" s="158">
        <f>'Input 2 - Inventory'!M426</f>
        <v>0</v>
      </c>
      <c r="J480" s="204">
        <f t="shared" si="47"/>
        <v>0</v>
      </c>
      <c r="K480" s="249">
        <f>'Input 2 - Inventory'!R426</f>
        <v>0</v>
      </c>
      <c r="L480" s="158">
        <f>'Input 2 - Inventory'!AA426</f>
        <v>0</v>
      </c>
      <c r="M480" s="249">
        <f>'Input 2 - Inventory'!AB426</f>
        <v>0</v>
      </c>
      <c r="N480" s="204">
        <f t="shared" si="48"/>
        <v>0</v>
      </c>
      <c r="O480" s="114" t="e">
        <f t="shared" si="49"/>
        <v>#DIV/0!</v>
      </c>
      <c r="P480" s="249">
        <f>'Input 2 - Inventory'!AG426</f>
        <v>0</v>
      </c>
      <c r="Q480" s="249" t="str">
        <f>'Input 1 - Schedule 1'!AX428</f>
        <v/>
      </c>
    </row>
    <row r="481" spans="1:17" x14ac:dyDescent="0.2">
      <c r="A481" s="314" t="str">
        <f t="shared" si="45"/>
        <v>Exclude</v>
      </c>
      <c r="B481" s="158">
        <f>'Input 2 - Inventory'!C427</f>
        <v>0</v>
      </c>
      <c r="C481" s="249">
        <f>'Input 2 - Inventory'!E427</f>
        <v>0</v>
      </c>
      <c r="D481" s="249" t="str">
        <f>IFERROR(VLOOKUP(E481,GCC.Param!$B$3:$E$50,4,FALSE),"")</f>
        <v/>
      </c>
      <c r="E481" s="159">
        <f>'Input 2 - Inventory'!F427</f>
        <v>0</v>
      </c>
      <c r="F481" s="204" t="str">
        <f t="shared" si="46"/>
        <v>Y</v>
      </c>
      <c r="G481" s="159">
        <f>'Input 1 - Schedule 1'!S429</f>
        <v>0</v>
      </c>
      <c r="H481" s="158">
        <f>'Input 2 - Inventory'!L427</f>
        <v>0</v>
      </c>
      <c r="I481" s="158">
        <f>'Input 2 - Inventory'!M427</f>
        <v>0</v>
      </c>
      <c r="J481" s="204">
        <f t="shared" si="47"/>
        <v>0</v>
      </c>
      <c r="K481" s="249">
        <f>'Input 2 - Inventory'!R427</f>
        <v>0</v>
      </c>
      <c r="L481" s="158">
        <f>'Input 2 - Inventory'!AA427</f>
        <v>0</v>
      </c>
      <c r="M481" s="249">
        <f>'Input 2 - Inventory'!AB427</f>
        <v>0</v>
      </c>
      <c r="N481" s="204">
        <f t="shared" si="48"/>
        <v>0</v>
      </c>
      <c r="O481" s="114" t="e">
        <f t="shared" si="49"/>
        <v>#DIV/0!</v>
      </c>
      <c r="P481" s="249">
        <f>'Input 2 - Inventory'!AG427</f>
        <v>0</v>
      </c>
      <c r="Q481" s="249" t="str">
        <f>'Input 1 - Schedule 1'!AX429</f>
        <v/>
      </c>
    </row>
    <row r="482" spans="1:17" x14ac:dyDescent="0.2">
      <c r="A482" s="314" t="str">
        <f t="shared" si="45"/>
        <v>Exclude</v>
      </c>
      <c r="B482" s="158">
        <f>'Input 2 - Inventory'!C428</f>
        <v>0</v>
      </c>
      <c r="C482" s="249">
        <f>'Input 2 - Inventory'!E428</f>
        <v>0</v>
      </c>
      <c r="D482" s="249" t="str">
        <f>IFERROR(VLOOKUP(E482,GCC.Param!$B$3:$E$50,4,FALSE),"")</f>
        <v/>
      </c>
      <c r="E482" s="159">
        <f>'Input 2 - Inventory'!F428</f>
        <v>0</v>
      </c>
      <c r="F482" s="204" t="str">
        <f t="shared" si="46"/>
        <v>Y</v>
      </c>
      <c r="G482" s="159">
        <f>'Input 1 - Schedule 1'!S430</f>
        <v>0</v>
      </c>
      <c r="H482" s="158">
        <f>'Input 2 - Inventory'!L428</f>
        <v>0</v>
      </c>
      <c r="I482" s="158">
        <f>'Input 2 - Inventory'!M428</f>
        <v>0</v>
      </c>
      <c r="J482" s="204">
        <f t="shared" si="47"/>
        <v>0</v>
      </c>
      <c r="K482" s="249">
        <f>'Input 2 - Inventory'!R428</f>
        <v>0</v>
      </c>
      <c r="L482" s="158">
        <f>'Input 2 - Inventory'!AA428</f>
        <v>0</v>
      </c>
      <c r="M482" s="249">
        <f>'Input 2 - Inventory'!AB428</f>
        <v>0</v>
      </c>
      <c r="N482" s="204">
        <f t="shared" si="48"/>
        <v>0</v>
      </c>
      <c r="O482" s="114" t="e">
        <f t="shared" si="49"/>
        <v>#DIV/0!</v>
      </c>
      <c r="P482" s="249">
        <f>'Input 2 - Inventory'!AG428</f>
        <v>0</v>
      </c>
      <c r="Q482" s="249" t="str">
        <f>'Input 1 - Schedule 1'!AX430</f>
        <v/>
      </c>
    </row>
    <row r="483" spans="1:17" x14ac:dyDescent="0.2">
      <c r="A483" s="314" t="str">
        <f t="shared" si="45"/>
        <v>Exclude</v>
      </c>
      <c r="B483" s="158">
        <f>'Input 2 - Inventory'!C429</f>
        <v>0</v>
      </c>
      <c r="C483" s="249">
        <f>'Input 2 - Inventory'!E429</f>
        <v>0</v>
      </c>
      <c r="D483" s="249" t="str">
        <f>IFERROR(VLOOKUP(E483,GCC.Param!$B$3:$E$50,4,FALSE),"")</f>
        <v/>
      </c>
      <c r="E483" s="159">
        <f>'Input 2 - Inventory'!F429</f>
        <v>0</v>
      </c>
      <c r="F483" s="204" t="str">
        <f t="shared" si="46"/>
        <v>Y</v>
      </c>
      <c r="G483" s="159">
        <f>'Input 1 - Schedule 1'!S431</f>
        <v>0</v>
      </c>
      <c r="H483" s="158">
        <f>'Input 2 - Inventory'!L429</f>
        <v>0</v>
      </c>
      <c r="I483" s="158">
        <f>'Input 2 - Inventory'!M429</f>
        <v>0</v>
      </c>
      <c r="J483" s="204">
        <f t="shared" si="47"/>
        <v>0</v>
      </c>
      <c r="K483" s="249">
        <f>'Input 2 - Inventory'!R429</f>
        <v>0</v>
      </c>
      <c r="L483" s="158">
        <f>'Input 2 - Inventory'!AA429</f>
        <v>0</v>
      </c>
      <c r="M483" s="249">
        <f>'Input 2 - Inventory'!AB429</f>
        <v>0</v>
      </c>
      <c r="N483" s="204">
        <f t="shared" si="48"/>
        <v>0</v>
      </c>
      <c r="O483" s="114" t="e">
        <f t="shared" si="49"/>
        <v>#DIV/0!</v>
      </c>
      <c r="P483" s="249">
        <f>'Input 2 - Inventory'!AG429</f>
        <v>0</v>
      </c>
      <c r="Q483" s="249" t="str">
        <f>'Input 1 - Schedule 1'!AX431</f>
        <v/>
      </c>
    </row>
    <row r="484" spans="1:17" x14ac:dyDescent="0.2">
      <c r="A484" s="314" t="str">
        <f t="shared" si="45"/>
        <v>Exclude</v>
      </c>
      <c r="B484" s="158">
        <f>'Input 2 - Inventory'!C430</f>
        <v>0</v>
      </c>
      <c r="C484" s="249">
        <f>'Input 2 - Inventory'!E430</f>
        <v>0</v>
      </c>
      <c r="D484" s="249" t="str">
        <f>IFERROR(VLOOKUP(E484,GCC.Param!$B$3:$E$50,4,FALSE),"")</f>
        <v/>
      </c>
      <c r="E484" s="159">
        <f>'Input 2 - Inventory'!F430</f>
        <v>0</v>
      </c>
      <c r="F484" s="204" t="str">
        <f t="shared" si="46"/>
        <v>Y</v>
      </c>
      <c r="G484" s="159">
        <f>'Input 1 - Schedule 1'!S432</f>
        <v>0</v>
      </c>
      <c r="H484" s="158">
        <f>'Input 2 - Inventory'!L430</f>
        <v>0</v>
      </c>
      <c r="I484" s="158">
        <f>'Input 2 - Inventory'!M430</f>
        <v>0</v>
      </c>
      <c r="J484" s="204">
        <f t="shared" si="47"/>
        <v>0</v>
      </c>
      <c r="K484" s="249">
        <f>'Input 2 - Inventory'!R430</f>
        <v>0</v>
      </c>
      <c r="L484" s="158">
        <f>'Input 2 - Inventory'!AA430</f>
        <v>0</v>
      </c>
      <c r="M484" s="249">
        <f>'Input 2 - Inventory'!AB430</f>
        <v>0</v>
      </c>
      <c r="N484" s="204">
        <f t="shared" si="48"/>
        <v>0</v>
      </c>
      <c r="O484" s="114" t="e">
        <f t="shared" si="49"/>
        <v>#DIV/0!</v>
      </c>
      <c r="P484" s="249">
        <f>'Input 2 - Inventory'!AG430</f>
        <v>0</v>
      </c>
      <c r="Q484" s="249" t="str">
        <f>'Input 1 - Schedule 1'!AX432</f>
        <v/>
      </c>
    </row>
    <row r="485" spans="1:17" x14ac:dyDescent="0.2">
      <c r="A485" s="314" t="str">
        <f t="shared" si="45"/>
        <v>Exclude</v>
      </c>
      <c r="B485" s="158">
        <f>'Input 2 - Inventory'!C431</f>
        <v>0</v>
      </c>
      <c r="C485" s="249">
        <f>'Input 2 - Inventory'!E431</f>
        <v>0</v>
      </c>
      <c r="D485" s="249" t="str">
        <f>IFERROR(VLOOKUP(E485,GCC.Param!$B$3:$E$50,4,FALSE),"")</f>
        <v/>
      </c>
      <c r="E485" s="159">
        <f>'Input 2 - Inventory'!F431</f>
        <v>0</v>
      </c>
      <c r="F485" s="204" t="str">
        <f t="shared" si="46"/>
        <v>Y</v>
      </c>
      <c r="G485" s="159">
        <f>'Input 1 - Schedule 1'!S433</f>
        <v>0</v>
      </c>
      <c r="H485" s="158">
        <f>'Input 2 - Inventory'!L431</f>
        <v>0</v>
      </c>
      <c r="I485" s="158">
        <f>'Input 2 - Inventory'!M431</f>
        <v>0</v>
      </c>
      <c r="J485" s="204">
        <f t="shared" si="47"/>
        <v>0</v>
      </c>
      <c r="K485" s="249">
        <f>'Input 2 - Inventory'!R431</f>
        <v>0</v>
      </c>
      <c r="L485" s="158">
        <f>'Input 2 - Inventory'!AA431</f>
        <v>0</v>
      </c>
      <c r="M485" s="249">
        <f>'Input 2 - Inventory'!AB431</f>
        <v>0</v>
      </c>
      <c r="N485" s="204">
        <f t="shared" si="48"/>
        <v>0</v>
      </c>
      <c r="O485" s="114" t="e">
        <f t="shared" si="49"/>
        <v>#DIV/0!</v>
      </c>
      <c r="P485" s="249">
        <f>'Input 2 - Inventory'!AG431</f>
        <v>0</v>
      </c>
      <c r="Q485" s="249" t="str">
        <f>'Input 1 - Schedule 1'!AX433</f>
        <v/>
      </c>
    </row>
    <row r="486" spans="1:17" x14ac:dyDescent="0.2">
      <c r="A486" s="314" t="str">
        <f t="shared" si="45"/>
        <v>Exclude</v>
      </c>
      <c r="B486" s="158">
        <f>'Input 2 - Inventory'!C432</f>
        <v>0</v>
      </c>
      <c r="C486" s="249">
        <f>'Input 2 - Inventory'!E432</f>
        <v>0</v>
      </c>
      <c r="D486" s="249" t="str">
        <f>IFERROR(VLOOKUP(E486,GCC.Param!$B$3:$E$50,4,FALSE),"")</f>
        <v/>
      </c>
      <c r="E486" s="159">
        <f>'Input 2 - Inventory'!F432</f>
        <v>0</v>
      </c>
      <c r="F486" s="204" t="str">
        <f t="shared" si="46"/>
        <v>Y</v>
      </c>
      <c r="G486" s="159">
        <f>'Input 1 - Schedule 1'!S434</f>
        <v>0</v>
      </c>
      <c r="H486" s="158">
        <f>'Input 2 - Inventory'!L432</f>
        <v>0</v>
      </c>
      <c r="I486" s="158">
        <f>'Input 2 - Inventory'!M432</f>
        <v>0</v>
      </c>
      <c r="J486" s="204">
        <f t="shared" si="47"/>
        <v>0</v>
      </c>
      <c r="K486" s="249">
        <f>'Input 2 - Inventory'!R432</f>
        <v>0</v>
      </c>
      <c r="L486" s="158">
        <f>'Input 2 - Inventory'!AA432</f>
        <v>0</v>
      </c>
      <c r="M486" s="249">
        <f>'Input 2 - Inventory'!AB432</f>
        <v>0</v>
      </c>
      <c r="N486" s="204">
        <f t="shared" si="48"/>
        <v>0</v>
      </c>
      <c r="O486" s="114" t="e">
        <f t="shared" si="49"/>
        <v>#DIV/0!</v>
      </c>
      <c r="P486" s="249">
        <f>'Input 2 - Inventory'!AG432</f>
        <v>0</v>
      </c>
      <c r="Q486" s="249" t="str">
        <f>'Input 1 - Schedule 1'!AX434</f>
        <v/>
      </c>
    </row>
    <row r="487" spans="1:17" x14ac:dyDescent="0.2">
      <c r="A487" s="314" t="str">
        <f t="shared" si="45"/>
        <v>Exclude</v>
      </c>
      <c r="B487" s="158">
        <f>'Input 2 - Inventory'!C433</f>
        <v>0</v>
      </c>
      <c r="C487" s="249">
        <f>'Input 2 - Inventory'!E433</f>
        <v>0</v>
      </c>
      <c r="D487" s="249" t="str">
        <f>IFERROR(VLOOKUP(E487,GCC.Param!$B$3:$E$50,4,FALSE),"")</f>
        <v/>
      </c>
      <c r="E487" s="159">
        <f>'Input 2 - Inventory'!F433</f>
        <v>0</v>
      </c>
      <c r="F487" s="204" t="str">
        <f t="shared" si="46"/>
        <v>Y</v>
      </c>
      <c r="G487" s="159">
        <f>'Input 1 - Schedule 1'!S435</f>
        <v>0</v>
      </c>
      <c r="H487" s="158">
        <f>'Input 2 - Inventory'!L433</f>
        <v>0</v>
      </c>
      <c r="I487" s="158">
        <f>'Input 2 - Inventory'!M433</f>
        <v>0</v>
      </c>
      <c r="J487" s="204">
        <f t="shared" si="47"/>
        <v>0</v>
      </c>
      <c r="K487" s="249">
        <f>'Input 2 - Inventory'!R433</f>
        <v>0</v>
      </c>
      <c r="L487" s="158">
        <f>'Input 2 - Inventory'!AA433</f>
        <v>0</v>
      </c>
      <c r="M487" s="249">
        <f>'Input 2 - Inventory'!AB433</f>
        <v>0</v>
      </c>
      <c r="N487" s="204">
        <f t="shared" si="48"/>
        <v>0</v>
      </c>
      <c r="O487" s="114" t="e">
        <f t="shared" si="49"/>
        <v>#DIV/0!</v>
      </c>
      <c r="P487" s="249">
        <f>'Input 2 - Inventory'!AG433</f>
        <v>0</v>
      </c>
      <c r="Q487" s="249" t="str">
        <f>'Input 1 - Schedule 1'!AX435</f>
        <v/>
      </c>
    </row>
    <row r="488" spans="1:17" x14ac:dyDescent="0.2">
      <c r="A488" s="314" t="str">
        <f t="shared" si="45"/>
        <v>Exclude</v>
      </c>
      <c r="B488" s="158">
        <f>'Input 2 - Inventory'!C434</f>
        <v>0</v>
      </c>
      <c r="C488" s="249">
        <f>'Input 2 - Inventory'!E434</f>
        <v>0</v>
      </c>
      <c r="D488" s="249" t="str">
        <f>IFERROR(VLOOKUP(E488,GCC.Param!$B$3:$E$50,4,FALSE),"")</f>
        <v/>
      </c>
      <c r="E488" s="159">
        <f>'Input 2 - Inventory'!F434</f>
        <v>0</v>
      </c>
      <c r="F488" s="204" t="str">
        <f t="shared" si="46"/>
        <v>Y</v>
      </c>
      <c r="G488" s="159">
        <f>'Input 1 - Schedule 1'!S436</f>
        <v>0</v>
      </c>
      <c r="H488" s="158">
        <f>'Input 2 - Inventory'!L434</f>
        <v>0</v>
      </c>
      <c r="I488" s="158">
        <f>'Input 2 - Inventory'!M434</f>
        <v>0</v>
      </c>
      <c r="J488" s="204">
        <f t="shared" si="47"/>
        <v>0</v>
      </c>
      <c r="K488" s="249">
        <f>'Input 2 - Inventory'!R434</f>
        <v>0</v>
      </c>
      <c r="L488" s="158">
        <f>'Input 2 - Inventory'!AA434</f>
        <v>0</v>
      </c>
      <c r="M488" s="249">
        <f>'Input 2 - Inventory'!AB434</f>
        <v>0</v>
      </c>
      <c r="N488" s="204">
        <f t="shared" si="48"/>
        <v>0</v>
      </c>
      <c r="O488" s="114" t="e">
        <f t="shared" si="49"/>
        <v>#DIV/0!</v>
      </c>
      <c r="P488" s="249">
        <f>'Input 2 - Inventory'!AG434</f>
        <v>0</v>
      </c>
      <c r="Q488" s="249" t="str">
        <f>'Input 1 - Schedule 1'!AX436</f>
        <v/>
      </c>
    </row>
    <row r="489" spans="1:17" x14ac:dyDescent="0.2">
      <c r="A489" s="314" t="str">
        <f t="shared" si="45"/>
        <v>Exclude</v>
      </c>
      <c r="B489" s="158">
        <f>'Input 2 - Inventory'!C435</f>
        <v>0</v>
      </c>
      <c r="C489" s="249">
        <f>'Input 2 - Inventory'!E435</f>
        <v>0</v>
      </c>
      <c r="D489" s="249" t="str">
        <f>IFERROR(VLOOKUP(E489,GCC.Param!$B$3:$E$50,4,FALSE),"")</f>
        <v/>
      </c>
      <c r="E489" s="159">
        <f>'Input 2 - Inventory'!F435</f>
        <v>0</v>
      </c>
      <c r="F489" s="204" t="str">
        <f t="shared" si="46"/>
        <v>Y</v>
      </c>
      <c r="G489" s="159">
        <f>'Input 1 - Schedule 1'!S437</f>
        <v>0</v>
      </c>
      <c r="H489" s="158">
        <f>'Input 2 - Inventory'!L435</f>
        <v>0</v>
      </c>
      <c r="I489" s="158">
        <f>'Input 2 - Inventory'!M435</f>
        <v>0</v>
      </c>
      <c r="J489" s="204">
        <f t="shared" si="47"/>
        <v>0</v>
      </c>
      <c r="K489" s="249">
        <f>'Input 2 - Inventory'!R435</f>
        <v>0</v>
      </c>
      <c r="L489" s="158">
        <f>'Input 2 - Inventory'!AA435</f>
        <v>0</v>
      </c>
      <c r="M489" s="249">
        <f>'Input 2 - Inventory'!AB435</f>
        <v>0</v>
      </c>
      <c r="N489" s="204">
        <f t="shared" si="48"/>
        <v>0</v>
      </c>
      <c r="O489" s="114" t="e">
        <f t="shared" si="49"/>
        <v>#DIV/0!</v>
      </c>
      <c r="P489" s="249">
        <f>'Input 2 - Inventory'!AG435</f>
        <v>0</v>
      </c>
      <c r="Q489" s="249" t="str">
        <f>'Input 1 - Schedule 1'!AX437</f>
        <v/>
      </c>
    </row>
    <row r="490" spans="1:17" x14ac:dyDescent="0.2">
      <c r="A490" s="314" t="str">
        <f t="shared" si="45"/>
        <v>Exclude</v>
      </c>
      <c r="B490" s="158">
        <f>'Input 2 - Inventory'!C436</f>
        <v>0</v>
      </c>
      <c r="C490" s="249">
        <f>'Input 2 - Inventory'!E436</f>
        <v>0</v>
      </c>
      <c r="D490" s="249" t="str">
        <f>IFERROR(VLOOKUP(E490,GCC.Param!$B$3:$E$50,4,FALSE),"")</f>
        <v/>
      </c>
      <c r="E490" s="159">
        <f>'Input 2 - Inventory'!F436</f>
        <v>0</v>
      </c>
      <c r="F490" s="204" t="str">
        <f t="shared" si="46"/>
        <v>Y</v>
      </c>
      <c r="G490" s="159">
        <f>'Input 1 - Schedule 1'!S438</f>
        <v>0</v>
      </c>
      <c r="H490" s="158">
        <f>'Input 2 - Inventory'!L436</f>
        <v>0</v>
      </c>
      <c r="I490" s="158">
        <f>'Input 2 - Inventory'!M436</f>
        <v>0</v>
      </c>
      <c r="J490" s="204">
        <f t="shared" si="47"/>
        <v>0</v>
      </c>
      <c r="K490" s="249">
        <f>'Input 2 - Inventory'!R436</f>
        <v>0</v>
      </c>
      <c r="L490" s="158">
        <f>'Input 2 - Inventory'!AA436</f>
        <v>0</v>
      </c>
      <c r="M490" s="249">
        <f>'Input 2 - Inventory'!AB436</f>
        <v>0</v>
      </c>
      <c r="N490" s="204">
        <f t="shared" si="48"/>
        <v>0</v>
      </c>
      <c r="O490" s="114" t="e">
        <f t="shared" si="49"/>
        <v>#DIV/0!</v>
      </c>
      <c r="P490" s="249">
        <f>'Input 2 - Inventory'!AG436</f>
        <v>0</v>
      </c>
      <c r="Q490" s="249" t="str">
        <f>'Input 1 - Schedule 1'!AX438</f>
        <v/>
      </c>
    </row>
    <row r="491" spans="1:17" x14ac:dyDescent="0.2">
      <c r="A491" s="314" t="str">
        <f t="shared" si="45"/>
        <v>Exclude</v>
      </c>
      <c r="B491" s="158">
        <f>'Input 2 - Inventory'!C437</f>
        <v>0</v>
      </c>
      <c r="C491" s="249">
        <f>'Input 2 - Inventory'!E437</f>
        <v>0</v>
      </c>
      <c r="D491" s="249" t="str">
        <f>IFERROR(VLOOKUP(E491,GCC.Param!$B$3:$E$50,4,FALSE),"")</f>
        <v/>
      </c>
      <c r="E491" s="159">
        <f>'Input 2 - Inventory'!F437</f>
        <v>0</v>
      </c>
      <c r="F491" s="204" t="str">
        <f t="shared" si="46"/>
        <v>Y</v>
      </c>
      <c r="G491" s="159">
        <f>'Input 1 - Schedule 1'!S439</f>
        <v>0</v>
      </c>
      <c r="H491" s="158">
        <f>'Input 2 - Inventory'!L437</f>
        <v>0</v>
      </c>
      <c r="I491" s="158">
        <f>'Input 2 - Inventory'!M437</f>
        <v>0</v>
      </c>
      <c r="J491" s="204">
        <f t="shared" si="47"/>
        <v>0</v>
      </c>
      <c r="K491" s="249">
        <f>'Input 2 - Inventory'!R437</f>
        <v>0</v>
      </c>
      <c r="L491" s="158">
        <f>'Input 2 - Inventory'!AA437</f>
        <v>0</v>
      </c>
      <c r="M491" s="249">
        <f>'Input 2 - Inventory'!AB437</f>
        <v>0</v>
      </c>
      <c r="N491" s="204">
        <f t="shared" si="48"/>
        <v>0</v>
      </c>
      <c r="O491" s="114" t="e">
        <f t="shared" si="49"/>
        <v>#DIV/0!</v>
      </c>
      <c r="P491" s="249">
        <f>'Input 2 - Inventory'!AG437</f>
        <v>0</v>
      </c>
      <c r="Q491" s="249" t="str">
        <f>'Input 1 - Schedule 1'!AX439</f>
        <v/>
      </c>
    </row>
    <row r="492" spans="1:17" x14ac:dyDescent="0.2">
      <c r="A492" s="314" t="str">
        <f t="shared" si="45"/>
        <v>Exclude</v>
      </c>
      <c r="B492" s="158">
        <f>'Input 2 - Inventory'!C438</f>
        <v>0</v>
      </c>
      <c r="C492" s="249">
        <f>'Input 2 - Inventory'!E438</f>
        <v>0</v>
      </c>
      <c r="D492" s="249" t="str">
        <f>IFERROR(VLOOKUP(E492,GCC.Param!$B$3:$E$50,4,FALSE),"")</f>
        <v/>
      </c>
      <c r="E492" s="159">
        <f>'Input 2 - Inventory'!F438</f>
        <v>0</v>
      </c>
      <c r="F492" s="204" t="str">
        <f t="shared" si="46"/>
        <v>Y</v>
      </c>
      <c r="G492" s="159">
        <f>'Input 1 - Schedule 1'!S440</f>
        <v>0</v>
      </c>
      <c r="H492" s="158">
        <f>'Input 2 - Inventory'!L438</f>
        <v>0</v>
      </c>
      <c r="I492" s="158">
        <f>'Input 2 - Inventory'!M438</f>
        <v>0</v>
      </c>
      <c r="J492" s="204">
        <f t="shared" si="47"/>
        <v>0</v>
      </c>
      <c r="K492" s="249">
        <f>'Input 2 - Inventory'!R438</f>
        <v>0</v>
      </c>
      <c r="L492" s="158">
        <f>'Input 2 - Inventory'!AA438</f>
        <v>0</v>
      </c>
      <c r="M492" s="249">
        <f>'Input 2 - Inventory'!AB438</f>
        <v>0</v>
      </c>
      <c r="N492" s="204">
        <f t="shared" si="48"/>
        <v>0</v>
      </c>
      <c r="O492" s="114" t="e">
        <f t="shared" si="49"/>
        <v>#DIV/0!</v>
      </c>
      <c r="P492" s="249">
        <f>'Input 2 - Inventory'!AG438</f>
        <v>0</v>
      </c>
      <c r="Q492" s="249" t="str">
        <f>'Input 1 - Schedule 1'!AX440</f>
        <v/>
      </c>
    </row>
    <row r="493" spans="1:17" x14ac:dyDescent="0.2">
      <c r="A493" s="314" t="str">
        <f t="shared" si="45"/>
        <v>Exclude</v>
      </c>
      <c r="B493" s="158">
        <f>'Input 2 - Inventory'!C439</f>
        <v>0</v>
      </c>
      <c r="C493" s="249">
        <f>'Input 2 - Inventory'!E439</f>
        <v>0</v>
      </c>
      <c r="D493" s="249" t="str">
        <f>IFERROR(VLOOKUP(E493,GCC.Param!$B$3:$E$50,4,FALSE),"")</f>
        <v/>
      </c>
      <c r="E493" s="159">
        <f>'Input 2 - Inventory'!F439</f>
        <v>0</v>
      </c>
      <c r="F493" s="204" t="str">
        <f t="shared" si="46"/>
        <v>Y</v>
      </c>
      <c r="G493" s="159">
        <f>'Input 1 - Schedule 1'!S441</f>
        <v>0</v>
      </c>
      <c r="H493" s="158">
        <f>'Input 2 - Inventory'!L439</f>
        <v>0</v>
      </c>
      <c r="I493" s="158">
        <f>'Input 2 - Inventory'!M439</f>
        <v>0</v>
      </c>
      <c r="J493" s="204">
        <f t="shared" si="47"/>
        <v>0</v>
      </c>
      <c r="K493" s="249">
        <f>'Input 2 - Inventory'!R439</f>
        <v>0</v>
      </c>
      <c r="L493" s="158">
        <f>'Input 2 - Inventory'!AA439</f>
        <v>0</v>
      </c>
      <c r="M493" s="249">
        <f>'Input 2 - Inventory'!AB439</f>
        <v>0</v>
      </c>
      <c r="N493" s="204">
        <f t="shared" si="48"/>
        <v>0</v>
      </c>
      <c r="O493" s="114" t="e">
        <f t="shared" si="49"/>
        <v>#DIV/0!</v>
      </c>
      <c r="P493" s="249">
        <f>'Input 2 - Inventory'!AG439</f>
        <v>0</v>
      </c>
      <c r="Q493" s="249" t="str">
        <f>'Input 1 - Schedule 1'!AX441</f>
        <v/>
      </c>
    </row>
    <row r="494" spans="1:17" x14ac:dyDescent="0.2">
      <c r="A494" s="314" t="str">
        <f t="shared" si="45"/>
        <v>Exclude</v>
      </c>
      <c r="B494" s="158">
        <f>'Input 2 - Inventory'!C440</f>
        <v>0</v>
      </c>
      <c r="C494" s="249">
        <f>'Input 2 - Inventory'!E440</f>
        <v>0</v>
      </c>
      <c r="D494" s="249" t="str">
        <f>IFERROR(VLOOKUP(E494,GCC.Param!$B$3:$E$50,4,FALSE),"")</f>
        <v/>
      </c>
      <c r="E494" s="159">
        <f>'Input 2 - Inventory'!F440</f>
        <v>0</v>
      </c>
      <c r="F494" s="204" t="str">
        <f t="shared" si="46"/>
        <v>Y</v>
      </c>
      <c r="G494" s="159">
        <f>'Input 1 - Schedule 1'!S442</f>
        <v>0</v>
      </c>
      <c r="H494" s="158">
        <f>'Input 2 - Inventory'!L440</f>
        <v>0</v>
      </c>
      <c r="I494" s="158">
        <f>'Input 2 - Inventory'!M440</f>
        <v>0</v>
      </c>
      <c r="J494" s="204">
        <f t="shared" si="47"/>
        <v>0</v>
      </c>
      <c r="K494" s="249">
        <f>'Input 2 - Inventory'!R440</f>
        <v>0</v>
      </c>
      <c r="L494" s="158">
        <f>'Input 2 - Inventory'!AA440</f>
        <v>0</v>
      </c>
      <c r="M494" s="249">
        <f>'Input 2 - Inventory'!AB440</f>
        <v>0</v>
      </c>
      <c r="N494" s="204">
        <f t="shared" si="48"/>
        <v>0</v>
      </c>
      <c r="O494" s="114" t="e">
        <f t="shared" si="49"/>
        <v>#DIV/0!</v>
      </c>
      <c r="P494" s="249">
        <f>'Input 2 - Inventory'!AG440</f>
        <v>0</v>
      </c>
      <c r="Q494" s="249" t="str">
        <f>'Input 1 - Schedule 1'!AX442</f>
        <v/>
      </c>
    </row>
    <row r="495" spans="1:17" x14ac:dyDescent="0.2">
      <c r="A495" s="314" t="str">
        <f t="shared" si="45"/>
        <v>Exclude</v>
      </c>
      <c r="B495" s="158">
        <f>'Input 2 - Inventory'!C441</f>
        <v>0</v>
      </c>
      <c r="C495" s="249">
        <f>'Input 2 - Inventory'!E441</f>
        <v>0</v>
      </c>
      <c r="D495" s="249" t="str">
        <f>IFERROR(VLOOKUP(E495,GCC.Param!$B$3:$E$50,4,FALSE),"")</f>
        <v/>
      </c>
      <c r="E495" s="159">
        <f>'Input 2 - Inventory'!F441</f>
        <v>0</v>
      </c>
      <c r="F495" s="204" t="str">
        <f t="shared" si="46"/>
        <v>Y</v>
      </c>
      <c r="G495" s="159">
        <f>'Input 1 - Schedule 1'!S443</f>
        <v>0</v>
      </c>
      <c r="H495" s="158">
        <f>'Input 2 - Inventory'!L441</f>
        <v>0</v>
      </c>
      <c r="I495" s="158">
        <f>'Input 2 - Inventory'!M441</f>
        <v>0</v>
      </c>
      <c r="J495" s="204">
        <f t="shared" si="47"/>
        <v>0</v>
      </c>
      <c r="K495" s="249">
        <f>'Input 2 - Inventory'!R441</f>
        <v>0</v>
      </c>
      <c r="L495" s="158">
        <f>'Input 2 - Inventory'!AA441</f>
        <v>0</v>
      </c>
      <c r="M495" s="249">
        <f>'Input 2 - Inventory'!AB441</f>
        <v>0</v>
      </c>
      <c r="N495" s="204">
        <f t="shared" si="48"/>
        <v>0</v>
      </c>
      <c r="O495" s="114" t="e">
        <f t="shared" si="49"/>
        <v>#DIV/0!</v>
      </c>
      <c r="P495" s="249">
        <f>'Input 2 - Inventory'!AG441</f>
        <v>0</v>
      </c>
      <c r="Q495" s="249" t="str">
        <f>'Input 1 - Schedule 1'!AX443</f>
        <v/>
      </c>
    </row>
    <row r="496" spans="1:17" x14ac:dyDescent="0.2">
      <c r="A496" s="314" t="str">
        <f t="shared" si="45"/>
        <v>Exclude</v>
      </c>
      <c r="B496" s="158">
        <f>'Input 2 - Inventory'!C442</f>
        <v>0</v>
      </c>
      <c r="C496" s="249">
        <f>'Input 2 - Inventory'!E442</f>
        <v>0</v>
      </c>
      <c r="D496" s="249" t="str">
        <f>IFERROR(VLOOKUP(E496,GCC.Param!$B$3:$E$50,4,FALSE),"")</f>
        <v/>
      </c>
      <c r="E496" s="159">
        <f>'Input 2 - Inventory'!F442</f>
        <v>0</v>
      </c>
      <c r="F496" s="204" t="str">
        <f t="shared" si="46"/>
        <v>Y</v>
      </c>
      <c r="G496" s="159">
        <f>'Input 1 - Schedule 1'!S444</f>
        <v>0</v>
      </c>
      <c r="H496" s="158">
        <f>'Input 2 - Inventory'!L442</f>
        <v>0</v>
      </c>
      <c r="I496" s="158">
        <f>'Input 2 - Inventory'!M442</f>
        <v>0</v>
      </c>
      <c r="J496" s="204">
        <f t="shared" si="47"/>
        <v>0</v>
      </c>
      <c r="K496" s="249">
        <f>'Input 2 - Inventory'!R442</f>
        <v>0</v>
      </c>
      <c r="L496" s="158">
        <f>'Input 2 - Inventory'!AA442</f>
        <v>0</v>
      </c>
      <c r="M496" s="249">
        <f>'Input 2 - Inventory'!AB442</f>
        <v>0</v>
      </c>
      <c r="N496" s="204">
        <f t="shared" si="48"/>
        <v>0</v>
      </c>
      <c r="O496" s="114" t="e">
        <f t="shared" si="49"/>
        <v>#DIV/0!</v>
      </c>
      <c r="P496" s="249">
        <f>'Input 2 - Inventory'!AG442</f>
        <v>0</v>
      </c>
      <c r="Q496" s="249" t="str">
        <f>'Input 1 - Schedule 1'!AX444</f>
        <v/>
      </c>
    </row>
    <row r="497" spans="1:17" x14ac:dyDescent="0.2">
      <c r="A497" s="314" t="str">
        <f t="shared" si="45"/>
        <v>Exclude</v>
      </c>
      <c r="B497" s="158">
        <f>'Input 2 - Inventory'!C443</f>
        <v>0</v>
      </c>
      <c r="C497" s="249">
        <f>'Input 2 - Inventory'!E443</f>
        <v>0</v>
      </c>
      <c r="D497" s="249" t="str">
        <f>IFERROR(VLOOKUP(E497,GCC.Param!$B$3:$E$50,4,FALSE),"")</f>
        <v/>
      </c>
      <c r="E497" s="159">
        <f>'Input 2 - Inventory'!F443</f>
        <v>0</v>
      </c>
      <c r="F497" s="204" t="str">
        <f t="shared" si="46"/>
        <v>Y</v>
      </c>
      <c r="G497" s="159">
        <f>'Input 1 - Schedule 1'!S445</f>
        <v>0</v>
      </c>
      <c r="H497" s="158">
        <f>'Input 2 - Inventory'!L443</f>
        <v>0</v>
      </c>
      <c r="I497" s="158">
        <f>'Input 2 - Inventory'!M443</f>
        <v>0</v>
      </c>
      <c r="J497" s="204">
        <f t="shared" si="47"/>
        <v>0</v>
      </c>
      <c r="K497" s="249">
        <f>'Input 2 - Inventory'!R443</f>
        <v>0</v>
      </c>
      <c r="L497" s="158">
        <f>'Input 2 - Inventory'!AA443</f>
        <v>0</v>
      </c>
      <c r="M497" s="249">
        <f>'Input 2 - Inventory'!AB443</f>
        <v>0</v>
      </c>
      <c r="N497" s="204">
        <f t="shared" si="48"/>
        <v>0</v>
      </c>
      <c r="O497" s="114" t="e">
        <f t="shared" si="49"/>
        <v>#DIV/0!</v>
      </c>
      <c r="P497" s="249">
        <f>'Input 2 - Inventory'!AG443</f>
        <v>0</v>
      </c>
      <c r="Q497" s="249" t="str">
        <f>'Input 1 - Schedule 1'!AX445</f>
        <v/>
      </c>
    </row>
    <row r="498" spans="1:17" x14ac:dyDescent="0.2">
      <c r="A498" s="314" t="str">
        <f t="shared" si="45"/>
        <v>Exclude</v>
      </c>
      <c r="B498" s="158">
        <f>'Input 2 - Inventory'!C444</f>
        <v>0</v>
      </c>
      <c r="C498" s="249">
        <f>'Input 2 - Inventory'!E444</f>
        <v>0</v>
      </c>
      <c r="D498" s="249" t="str">
        <f>IFERROR(VLOOKUP(E498,GCC.Param!$B$3:$E$50,4,FALSE),"")</f>
        <v/>
      </c>
      <c r="E498" s="159">
        <f>'Input 2 - Inventory'!F444</f>
        <v>0</v>
      </c>
      <c r="F498" s="204" t="str">
        <f t="shared" si="46"/>
        <v>Y</v>
      </c>
      <c r="G498" s="159">
        <f>'Input 1 - Schedule 1'!S446</f>
        <v>0</v>
      </c>
      <c r="H498" s="158">
        <f>'Input 2 - Inventory'!L444</f>
        <v>0</v>
      </c>
      <c r="I498" s="158">
        <f>'Input 2 - Inventory'!M444</f>
        <v>0</v>
      </c>
      <c r="J498" s="204">
        <f t="shared" si="47"/>
        <v>0</v>
      </c>
      <c r="K498" s="249">
        <f>'Input 2 - Inventory'!R444</f>
        <v>0</v>
      </c>
      <c r="L498" s="158">
        <f>'Input 2 - Inventory'!AA444</f>
        <v>0</v>
      </c>
      <c r="M498" s="249">
        <f>'Input 2 - Inventory'!AB444</f>
        <v>0</v>
      </c>
      <c r="N498" s="204">
        <f t="shared" si="48"/>
        <v>0</v>
      </c>
      <c r="O498" s="114" t="e">
        <f t="shared" si="49"/>
        <v>#DIV/0!</v>
      </c>
      <c r="P498" s="249">
        <f>'Input 2 - Inventory'!AG444</f>
        <v>0</v>
      </c>
      <c r="Q498" s="249" t="str">
        <f>'Input 1 - Schedule 1'!AX446</f>
        <v/>
      </c>
    </row>
    <row r="499" spans="1:17" x14ac:dyDescent="0.2">
      <c r="A499" s="314" t="str">
        <f t="shared" si="45"/>
        <v>Exclude</v>
      </c>
      <c r="B499" s="158">
        <f>'Input 2 - Inventory'!C445</f>
        <v>0</v>
      </c>
      <c r="C499" s="249">
        <f>'Input 2 - Inventory'!E445</f>
        <v>0</v>
      </c>
      <c r="D499" s="249" t="str">
        <f>IFERROR(VLOOKUP(E499,GCC.Param!$B$3:$E$50,4,FALSE),"")</f>
        <v/>
      </c>
      <c r="E499" s="159">
        <f>'Input 2 - Inventory'!F445</f>
        <v>0</v>
      </c>
      <c r="F499" s="204" t="str">
        <f t="shared" si="46"/>
        <v>Y</v>
      </c>
      <c r="G499" s="159">
        <f>'Input 1 - Schedule 1'!S447</f>
        <v>0</v>
      </c>
      <c r="H499" s="158">
        <f>'Input 2 - Inventory'!L445</f>
        <v>0</v>
      </c>
      <c r="I499" s="158">
        <f>'Input 2 - Inventory'!M445</f>
        <v>0</v>
      </c>
      <c r="J499" s="204">
        <f t="shared" si="47"/>
        <v>0</v>
      </c>
      <c r="K499" s="249">
        <f>'Input 2 - Inventory'!R445</f>
        <v>0</v>
      </c>
      <c r="L499" s="158">
        <f>'Input 2 - Inventory'!AA445</f>
        <v>0</v>
      </c>
      <c r="M499" s="249">
        <f>'Input 2 - Inventory'!AB445</f>
        <v>0</v>
      </c>
      <c r="N499" s="204">
        <f t="shared" si="48"/>
        <v>0</v>
      </c>
      <c r="O499" s="114" t="e">
        <f t="shared" si="49"/>
        <v>#DIV/0!</v>
      </c>
      <c r="P499" s="249">
        <f>'Input 2 - Inventory'!AG445</f>
        <v>0</v>
      </c>
      <c r="Q499" s="249" t="str">
        <f>'Input 1 - Schedule 1'!AX447</f>
        <v/>
      </c>
    </row>
    <row r="500" spans="1:17" x14ac:dyDescent="0.2">
      <c r="A500" s="314" t="str">
        <f t="shared" si="45"/>
        <v>Exclude</v>
      </c>
      <c r="B500" s="158">
        <f>'Input 2 - Inventory'!C446</f>
        <v>0</v>
      </c>
      <c r="C500" s="249">
        <f>'Input 2 - Inventory'!E446</f>
        <v>0</v>
      </c>
      <c r="D500" s="249" t="str">
        <f>IFERROR(VLOOKUP(E500,GCC.Param!$B$3:$E$50,4,FALSE),"")</f>
        <v/>
      </c>
      <c r="E500" s="159">
        <f>'Input 2 - Inventory'!F446</f>
        <v>0</v>
      </c>
      <c r="F500" s="204" t="str">
        <f t="shared" si="46"/>
        <v>Y</v>
      </c>
      <c r="G500" s="159">
        <f>'Input 1 - Schedule 1'!S448</f>
        <v>0</v>
      </c>
      <c r="H500" s="158">
        <f>'Input 2 - Inventory'!L446</f>
        <v>0</v>
      </c>
      <c r="I500" s="158">
        <f>'Input 2 - Inventory'!M446</f>
        <v>0</v>
      </c>
      <c r="J500" s="204">
        <f t="shared" si="47"/>
        <v>0</v>
      </c>
      <c r="K500" s="249">
        <f>'Input 2 - Inventory'!R446</f>
        <v>0</v>
      </c>
      <c r="L500" s="158">
        <f>'Input 2 - Inventory'!AA446</f>
        <v>0</v>
      </c>
      <c r="M500" s="249">
        <f>'Input 2 - Inventory'!AB446</f>
        <v>0</v>
      </c>
      <c r="N500" s="204">
        <f t="shared" si="48"/>
        <v>0</v>
      </c>
      <c r="O500" s="114" t="e">
        <f t="shared" si="49"/>
        <v>#DIV/0!</v>
      </c>
      <c r="P500" s="249">
        <f>'Input 2 - Inventory'!AG446</f>
        <v>0</v>
      </c>
      <c r="Q500" s="249" t="str">
        <f>'Input 1 - Schedule 1'!AX448</f>
        <v/>
      </c>
    </row>
    <row r="501" spans="1:17" x14ac:dyDescent="0.2">
      <c r="A501" s="314" t="str">
        <f t="shared" si="45"/>
        <v>Exclude</v>
      </c>
      <c r="B501" s="158">
        <f>'Input 2 - Inventory'!C447</f>
        <v>0</v>
      </c>
      <c r="C501" s="249">
        <f>'Input 2 - Inventory'!E447</f>
        <v>0</v>
      </c>
      <c r="D501" s="249" t="str">
        <f>IFERROR(VLOOKUP(E501,GCC.Param!$B$3:$E$50,4,FALSE),"")</f>
        <v/>
      </c>
      <c r="E501" s="159">
        <f>'Input 2 - Inventory'!F447</f>
        <v>0</v>
      </c>
      <c r="F501" s="204" t="str">
        <f t="shared" si="46"/>
        <v>Y</v>
      </c>
      <c r="G501" s="159">
        <f>'Input 1 - Schedule 1'!S449</f>
        <v>0</v>
      </c>
      <c r="H501" s="158">
        <f>'Input 2 - Inventory'!L447</f>
        <v>0</v>
      </c>
      <c r="I501" s="158">
        <f>'Input 2 - Inventory'!M447</f>
        <v>0</v>
      </c>
      <c r="J501" s="204">
        <f t="shared" si="47"/>
        <v>0</v>
      </c>
      <c r="K501" s="249">
        <f>'Input 2 - Inventory'!R447</f>
        <v>0</v>
      </c>
      <c r="L501" s="158">
        <f>'Input 2 - Inventory'!AA447</f>
        <v>0</v>
      </c>
      <c r="M501" s="249">
        <f>'Input 2 - Inventory'!AB447</f>
        <v>0</v>
      </c>
      <c r="N501" s="204">
        <f t="shared" si="48"/>
        <v>0</v>
      </c>
      <c r="O501" s="114" t="e">
        <f t="shared" si="49"/>
        <v>#DIV/0!</v>
      </c>
      <c r="P501" s="249">
        <f>'Input 2 - Inventory'!AG447</f>
        <v>0</v>
      </c>
      <c r="Q501" s="249" t="str">
        <f>'Input 1 - Schedule 1'!AX449</f>
        <v/>
      </c>
    </row>
    <row r="502" spans="1:17" x14ac:dyDescent="0.2">
      <c r="A502" s="314" t="str">
        <f t="shared" si="45"/>
        <v>Exclude</v>
      </c>
      <c r="B502" s="158">
        <f>'Input 2 - Inventory'!C448</f>
        <v>0</v>
      </c>
      <c r="C502" s="249">
        <f>'Input 2 - Inventory'!E448</f>
        <v>0</v>
      </c>
      <c r="D502" s="249" t="str">
        <f>IFERROR(VLOOKUP(E502,GCC.Param!$B$3:$E$50,4,FALSE),"")</f>
        <v/>
      </c>
      <c r="E502" s="159">
        <f>'Input 2 - Inventory'!F448</f>
        <v>0</v>
      </c>
      <c r="F502" s="204" t="str">
        <f t="shared" si="46"/>
        <v>Y</v>
      </c>
      <c r="G502" s="159">
        <f>'Input 1 - Schedule 1'!S450</f>
        <v>0</v>
      </c>
      <c r="H502" s="158">
        <f>'Input 2 - Inventory'!L448</f>
        <v>0</v>
      </c>
      <c r="I502" s="158">
        <f>'Input 2 - Inventory'!M448</f>
        <v>0</v>
      </c>
      <c r="J502" s="204">
        <f t="shared" si="47"/>
        <v>0</v>
      </c>
      <c r="K502" s="249">
        <f>'Input 2 - Inventory'!R448</f>
        <v>0</v>
      </c>
      <c r="L502" s="158">
        <f>'Input 2 - Inventory'!AA448</f>
        <v>0</v>
      </c>
      <c r="M502" s="249">
        <f>'Input 2 - Inventory'!AB448</f>
        <v>0</v>
      </c>
      <c r="N502" s="204">
        <f t="shared" si="48"/>
        <v>0</v>
      </c>
      <c r="O502" s="114" t="e">
        <f t="shared" si="49"/>
        <v>#DIV/0!</v>
      </c>
      <c r="P502" s="249">
        <f>'Input 2 - Inventory'!AG448</f>
        <v>0</v>
      </c>
      <c r="Q502" s="249" t="str">
        <f>'Input 1 - Schedule 1'!AX450</f>
        <v/>
      </c>
    </row>
    <row r="503" spans="1:17" x14ac:dyDescent="0.2">
      <c r="A503" s="314" t="str">
        <f t="shared" si="45"/>
        <v>Exclude</v>
      </c>
      <c r="B503" s="158">
        <f>'Input 2 - Inventory'!C449</f>
        <v>0</v>
      </c>
      <c r="C503" s="249">
        <f>'Input 2 - Inventory'!E449</f>
        <v>0</v>
      </c>
      <c r="D503" s="249" t="str">
        <f>IFERROR(VLOOKUP(E503,GCC.Param!$B$3:$E$50,4,FALSE),"")</f>
        <v/>
      </c>
      <c r="E503" s="159">
        <f>'Input 2 - Inventory'!F449</f>
        <v>0</v>
      </c>
      <c r="F503" s="204" t="str">
        <f t="shared" si="46"/>
        <v>Y</v>
      </c>
      <c r="G503" s="159">
        <f>'Input 1 - Schedule 1'!S451</f>
        <v>0</v>
      </c>
      <c r="H503" s="158">
        <f>'Input 2 - Inventory'!L449</f>
        <v>0</v>
      </c>
      <c r="I503" s="158">
        <f>'Input 2 - Inventory'!M449</f>
        <v>0</v>
      </c>
      <c r="J503" s="204">
        <f t="shared" si="47"/>
        <v>0</v>
      </c>
      <c r="K503" s="249">
        <f>'Input 2 - Inventory'!R449</f>
        <v>0</v>
      </c>
      <c r="L503" s="158">
        <f>'Input 2 - Inventory'!AA449</f>
        <v>0</v>
      </c>
      <c r="M503" s="249">
        <f>'Input 2 - Inventory'!AB449</f>
        <v>0</v>
      </c>
      <c r="N503" s="204">
        <f t="shared" si="48"/>
        <v>0</v>
      </c>
      <c r="O503" s="114" t="e">
        <f t="shared" si="49"/>
        <v>#DIV/0!</v>
      </c>
      <c r="P503" s="249">
        <f>'Input 2 - Inventory'!AG449</f>
        <v>0</v>
      </c>
      <c r="Q503" s="249" t="str">
        <f>'Input 1 - Schedule 1'!AX451</f>
        <v/>
      </c>
    </row>
    <row r="504" spans="1:17" x14ac:dyDescent="0.2">
      <c r="A504" s="314" t="str">
        <f t="shared" si="45"/>
        <v>Exclude</v>
      </c>
      <c r="B504" s="158">
        <f>'Input 2 - Inventory'!C450</f>
        <v>0</v>
      </c>
      <c r="C504" s="249">
        <f>'Input 2 - Inventory'!E450</f>
        <v>0</v>
      </c>
      <c r="D504" s="249" t="str">
        <f>IFERROR(VLOOKUP(E504,GCC.Param!$B$3:$E$50,4,FALSE),"")</f>
        <v/>
      </c>
      <c r="E504" s="159">
        <f>'Input 2 - Inventory'!F450</f>
        <v>0</v>
      </c>
      <c r="F504" s="204" t="str">
        <f t="shared" si="46"/>
        <v>Y</v>
      </c>
      <c r="G504" s="159">
        <f>'Input 1 - Schedule 1'!S452</f>
        <v>0</v>
      </c>
      <c r="H504" s="158">
        <f>'Input 2 - Inventory'!L450</f>
        <v>0</v>
      </c>
      <c r="I504" s="158">
        <f>'Input 2 - Inventory'!M450</f>
        <v>0</v>
      </c>
      <c r="J504" s="204">
        <f t="shared" si="47"/>
        <v>0</v>
      </c>
      <c r="K504" s="249">
        <f>'Input 2 - Inventory'!R450</f>
        <v>0</v>
      </c>
      <c r="L504" s="158">
        <f>'Input 2 - Inventory'!AA450</f>
        <v>0</v>
      </c>
      <c r="M504" s="249">
        <f>'Input 2 - Inventory'!AB450</f>
        <v>0</v>
      </c>
      <c r="N504" s="204">
        <f t="shared" si="48"/>
        <v>0</v>
      </c>
      <c r="O504" s="114" t="e">
        <f t="shared" si="49"/>
        <v>#DIV/0!</v>
      </c>
      <c r="P504" s="249">
        <f>'Input 2 - Inventory'!AG450</f>
        <v>0</v>
      </c>
      <c r="Q504" s="249" t="str">
        <f>'Input 1 - Schedule 1'!AX452</f>
        <v/>
      </c>
    </row>
    <row r="505" spans="1:17" x14ac:dyDescent="0.2">
      <c r="A505" s="314" t="str">
        <f t="shared" si="45"/>
        <v>Exclude</v>
      </c>
      <c r="B505" s="158">
        <f>'Input 2 - Inventory'!C451</f>
        <v>0</v>
      </c>
      <c r="C505" s="249">
        <f>'Input 2 - Inventory'!E451</f>
        <v>0</v>
      </c>
      <c r="D505" s="249" t="str">
        <f>IFERROR(VLOOKUP(E505,GCC.Param!$B$3:$E$50,4,FALSE),"")</f>
        <v/>
      </c>
      <c r="E505" s="159">
        <f>'Input 2 - Inventory'!F451</f>
        <v>0</v>
      </c>
      <c r="F505" s="204" t="str">
        <f t="shared" si="46"/>
        <v>Y</v>
      </c>
      <c r="G505" s="159">
        <f>'Input 1 - Schedule 1'!S453</f>
        <v>0</v>
      </c>
      <c r="H505" s="158">
        <f>'Input 2 - Inventory'!L451</f>
        <v>0</v>
      </c>
      <c r="I505" s="158">
        <f>'Input 2 - Inventory'!M451</f>
        <v>0</v>
      </c>
      <c r="J505" s="204">
        <f t="shared" si="47"/>
        <v>0</v>
      </c>
      <c r="K505" s="249">
        <f>'Input 2 - Inventory'!R451</f>
        <v>0</v>
      </c>
      <c r="L505" s="158">
        <f>'Input 2 - Inventory'!AA451</f>
        <v>0</v>
      </c>
      <c r="M505" s="249">
        <f>'Input 2 - Inventory'!AB451</f>
        <v>0</v>
      </c>
      <c r="N505" s="204">
        <f t="shared" si="48"/>
        <v>0</v>
      </c>
      <c r="O505" s="114" t="e">
        <f t="shared" si="49"/>
        <v>#DIV/0!</v>
      </c>
      <c r="P505" s="249">
        <f>'Input 2 - Inventory'!AG451</f>
        <v>0</v>
      </c>
      <c r="Q505" s="249" t="str">
        <f>'Input 1 - Schedule 1'!AX453</f>
        <v/>
      </c>
    </row>
    <row r="506" spans="1:17" x14ac:dyDescent="0.2">
      <c r="A506" s="314" t="str">
        <f t="shared" si="45"/>
        <v>Exclude</v>
      </c>
      <c r="B506" s="158">
        <f>'Input 2 - Inventory'!C452</f>
        <v>0</v>
      </c>
      <c r="C506" s="249">
        <f>'Input 2 - Inventory'!E452</f>
        <v>0</v>
      </c>
      <c r="D506" s="249" t="str">
        <f>IFERROR(VLOOKUP(E506,GCC.Param!$B$3:$E$50,4,FALSE),"")</f>
        <v/>
      </c>
      <c r="E506" s="159">
        <f>'Input 2 - Inventory'!F452</f>
        <v>0</v>
      </c>
      <c r="F506" s="204" t="str">
        <f t="shared" si="46"/>
        <v>Y</v>
      </c>
      <c r="G506" s="159">
        <f>'Input 1 - Schedule 1'!S454</f>
        <v>0</v>
      </c>
      <c r="H506" s="158">
        <f>'Input 2 - Inventory'!L452</f>
        <v>0</v>
      </c>
      <c r="I506" s="158">
        <f>'Input 2 - Inventory'!M452</f>
        <v>0</v>
      </c>
      <c r="J506" s="204">
        <f t="shared" si="47"/>
        <v>0</v>
      </c>
      <c r="K506" s="249">
        <f>'Input 2 - Inventory'!R452</f>
        <v>0</v>
      </c>
      <c r="L506" s="158">
        <f>'Input 2 - Inventory'!AA452</f>
        <v>0</v>
      </c>
      <c r="M506" s="249">
        <f>'Input 2 - Inventory'!AB452</f>
        <v>0</v>
      </c>
      <c r="N506" s="204">
        <f t="shared" si="48"/>
        <v>0</v>
      </c>
      <c r="O506" s="114" t="e">
        <f t="shared" si="49"/>
        <v>#DIV/0!</v>
      </c>
      <c r="P506" s="249">
        <f>'Input 2 - Inventory'!AG452</f>
        <v>0</v>
      </c>
      <c r="Q506" s="249" t="str">
        <f>'Input 1 - Schedule 1'!AX454</f>
        <v/>
      </c>
    </row>
    <row r="507" spans="1:17" x14ac:dyDescent="0.2">
      <c r="A507" s="314" t="str">
        <f t="shared" si="45"/>
        <v>Exclude</v>
      </c>
      <c r="B507" s="158">
        <f>'Input 2 - Inventory'!C453</f>
        <v>0</v>
      </c>
      <c r="C507" s="249">
        <f>'Input 2 - Inventory'!E453</f>
        <v>0</v>
      </c>
      <c r="D507" s="249" t="str">
        <f>IFERROR(VLOOKUP(E507,GCC.Param!$B$3:$E$50,4,FALSE),"")</f>
        <v/>
      </c>
      <c r="E507" s="159">
        <f>'Input 2 - Inventory'!F453</f>
        <v>0</v>
      </c>
      <c r="F507" s="204" t="str">
        <f t="shared" si="46"/>
        <v>Y</v>
      </c>
      <c r="G507" s="159">
        <f>'Input 1 - Schedule 1'!S455</f>
        <v>0</v>
      </c>
      <c r="H507" s="158">
        <f>'Input 2 - Inventory'!L453</f>
        <v>0</v>
      </c>
      <c r="I507" s="158">
        <f>'Input 2 - Inventory'!M453</f>
        <v>0</v>
      </c>
      <c r="J507" s="204">
        <f t="shared" si="47"/>
        <v>0</v>
      </c>
      <c r="K507" s="249">
        <f>'Input 2 - Inventory'!R453</f>
        <v>0</v>
      </c>
      <c r="L507" s="158">
        <f>'Input 2 - Inventory'!AA453</f>
        <v>0</v>
      </c>
      <c r="M507" s="249">
        <f>'Input 2 - Inventory'!AB453</f>
        <v>0</v>
      </c>
      <c r="N507" s="204">
        <f t="shared" si="48"/>
        <v>0</v>
      </c>
      <c r="O507" s="114" t="e">
        <f t="shared" si="49"/>
        <v>#DIV/0!</v>
      </c>
      <c r="P507" s="249">
        <f>'Input 2 - Inventory'!AG453</f>
        <v>0</v>
      </c>
      <c r="Q507" s="249" t="str">
        <f>'Input 1 - Schedule 1'!AX455</f>
        <v/>
      </c>
    </row>
    <row r="508" spans="1:17" x14ac:dyDescent="0.2">
      <c r="A508" s="314" t="str">
        <f t="shared" si="45"/>
        <v>Exclude</v>
      </c>
      <c r="B508" s="158">
        <f>'Input 2 - Inventory'!C454</f>
        <v>0</v>
      </c>
      <c r="C508" s="249">
        <f>'Input 2 - Inventory'!E454</f>
        <v>0</v>
      </c>
      <c r="D508" s="249" t="str">
        <f>IFERROR(VLOOKUP(E508,GCC.Param!$B$3:$E$50,4,FALSE),"")</f>
        <v/>
      </c>
      <c r="E508" s="159">
        <f>'Input 2 - Inventory'!F454</f>
        <v>0</v>
      </c>
      <c r="F508" s="204" t="str">
        <f t="shared" si="46"/>
        <v>Y</v>
      </c>
      <c r="G508" s="159">
        <f>'Input 1 - Schedule 1'!S456</f>
        <v>0</v>
      </c>
      <c r="H508" s="158">
        <f>'Input 2 - Inventory'!L454</f>
        <v>0</v>
      </c>
      <c r="I508" s="158">
        <f>'Input 2 - Inventory'!M454</f>
        <v>0</v>
      </c>
      <c r="J508" s="204">
        <f t="shared" si="47"/>
        <v>0</v>
      </c>
      <c r="K508" s="249">
        <f>'Input 2 - Inventory'!R454</f>
        <v>0</v>
      </c>
      <c r="L508" s="158">
        <f>'Input 2 - Inventory'!AA454</f>
        <v>0</v>
      </c>
      <c r="M508" s="249">
        <f>'Input 2 - Inventory'!AB454</f>
        <v>0</v>
      </c>
      <c r="N508" s="204">
        <f t="shared" si="48"/>
        <v>0</v>
      </c>
      <c r="O508" s="114" t="e">
        <f t="shared" si="49"/>
        <v>#DIV/0!</v>
      </c>
      <c r="P508" s="249">
        <f>'Input 2 - Inventory'!AG454</f>
        <v>0</v>
      </c>
      <c r="Q508" s="249" t="str">
        <f>'Input 1 - Schedule 1'!AX456</f>
        <v/>
      </c>
    </row>
    <row r="509" spans="1:17" x14ac:dyDescent="0.2">
      <c r="A509" s="314" t="str">
        <f t="shared" si="45"/>
        <v>Exclude</v>
      </c>
      <c r="B509" s="158">
        <f>'Input 2 - Inventory'!C455</f>
        <v>0</v>
      </c>
      <c r="C509" s="249">
        <f>'Input 2 - Inventory'!E455</f>
        <v>0</v>
      </c>
      <c r="D509" s="249" t="str">
        <f>IFERROR(VLOOKUP(E509,GCC.Param!$B$3:$E$50,4,FALSE),"")</f>
        <v/>
      </c>
      <c r="E509" s="159">
        <f>'Input 2 - Inventory'!F455</f>
        <v>0</v>
      </c>
      <c r="F509" s="204" t="str">
        <f t="shared" si="46"/>
        <v>Y</v>
      </c>
      <c r="G509" s="159">
        <f>'Input 1 - Schedule 1'!S457</f>
        <v>0</v>
      </c>
      <c r="H509" s="158">
        <f>'Input 2 - Inventory'!L455</f>
        <v>0</v>
      </c>
      <c r="I509" s="158">
        <f>'Input 2 - Inventory'!M455</f>
        <v>0</v>
      </c>
      <c r="J509" s="204">
        <f t="shared" si="47"/>
        <v>0</v>
      </c>
      <c r="K509" s="249">
        <f>'Input 2 - Inventory'!R455</f>
        <v>0</v>
      </c>
      <c r="L509" s="158">
        <f>'Input 2 - Inventory'!AA455</f>
        <v>0</v>
      </c>
      <c r="M509" s="249">
        <f>'Input 2 - Inventory'!AB455</f>
        <v>0</v>
      </c>
      <c r="N509" s="204">
        <f t="shared" si="48"/>
        <v>0</v>
      </c>
      <c r="O509" s="114" t="e">
        <f t="shared" si="49"/>
        <v>#DIV/0!</v>
      </c>
      <c r="P509" s="249">
        <f>'Input 2 - Inventory'!AG455</f>
        <v>0</v>
      </c>
      <c r="Q509" s="249" t="str">
        <f>'Input 1 - Schedule 1'!AX457</f>
        <v/>
      </c>
    </row>
    <row r="510" spans="1:17" x14ac:dyDescent="0.2">
      <c r="A510" s="314" t="str">
        <f t="shared" si="45"/>
        <v>Exclude</v>
      </c>
      <c r="B510" s="158">
        <f>'Input 2 - Inventory'!C456</f>
        <v>0</v>
      </c>
      <c r="C510" s="249">
        <f>'Input 2 - Inventory'!E456</f>
        <v>0</v>
      </c>
      <c r="D510" s="249" t="str">
        <f>IFERROR(VLOOKUP(E510,GCC.Param!$B$3:$E$50,4,FALSE),"")</f>
        <v/>
      </c>
      <c r="E510" s="159">
        <f>'Input 2 - Inventory'!F456</f>
        <v>0</v>
      </c>
      <c r="F510" s="204" t="str">
        <f t="shared" si="46"/>
        <v>Y</v>
      </c>
      <c r="G510" s="159">
        <f>'Input 1 - Schedule 1'!S458</f>
        <v>0</v>
      </c>
      <c r="H510" s="158">
        <f>'Input 2 - Inventory'!L456</f>
        <v>0</v>
      </c>
      <c r="I510" s="158">
        <f>'Input 2 - Inventory'!M456</f>
        <v>0</v>
      </c>
      <c r="J510" s="204">
        <f t="shared" si="47"/>
        <v>0</v>
      </c>
      <c r="K510" s="249">
        <f>'Input 2 - Inventory'!R456</f>
        <v>0</v>
      </c>
      <c r="L510" s="158">
        <f>'Input 2 - Inventory'!AA456</f>
        <v>0</v>
      </c>
      <c r="M510" s="249">
        <f>'Input 2 - Inventory'!AB456</f>
        <v>0</v>
      </c>
      <c r="N510" s="204">
        <f t="shared" si="48"/>
        <v>0</v>
      </c>
      <c r="O510" s="114" t="e">
        <f t="shared" si="49"/>
        <v>#DIV/0!</v>
      </c>
      <c r="P510" s="249">
        <f>'Input 2 - Inventory'!AG456</f>
        <v>0</v>
      </c>
      <c r="Q510" s="249" t="str">
        <f>'Input 1 - Schedule 1'!AX458</f>
        <v/>
      </c>
    </row>
    <row r="511" spans="1:17" x14ac:dyDescent="0.2">
      <c r="A511" s="314" t="str">
        <f t="shared" si="45"/>
        <v>Exclude</v>
      </c>
      <c r="B511" s="158">
        <f>'Input 2 - Inventory'!C457</f>
        <v>0</v>
      </c>
      <c r="C511" s="249">
        <f>'Input 2 - Inventory'!E457</f>
        <v>0</v>
      </c>
      <c r="D511" s="249" t="str">
        <f>IFERROR(VLOOKUP(E511,GCC.Param!$B$3:$E$50,4,FALSE),"")</f>
        <v/>
      </c>
      <c r="E511" s="159">
        <f>'Input 2 - Inventory'!F457</f>
        <v>0</v>
      </c>
      <c r="F511" s="204" t="str">
        <f t="shared" si="46"/>
        <v>Y</v>
      </c>
      <c r="G511" s="159">
        <f>'Input 1 - Schedule 1'!S459</f>
        <v>0</v>
      </c>
      <c r="H511" s="158">
        <f>'Input 2 - Inventory'!L457</f>
        <v>0</v>
      </c>
      <c r="I511" s="158">
        <f>'Input 2 - Inventory'!M457</f>
        <v>0</v>
      </c>
      <c r="J511" s="204">
        <f t="shared" si="47"/>
        <v>0</v>
      </c>
      <c r="K511" s="249">
        <f>'Input 2 - Inventory'!R457</f>
        <v>0</v>
      </c>
      <c r="L511" s="158">
        <f>'Input 2 - Inventory'!AA457</f>
        <v>0</v>
      </c>
      <c r="M511" s="249">
        <f>'Input 2 - Inventory'!AB457</f>
        <v>0</v>
      </c>
      <c r="N511" s="204">
        <f t="shared" si="48"/>
        <v>0</v>
      </c>
      <c r="O511" s="114" t="e">
        <f t="shared" si="49"/>
        <v>#DIV/0!</v>
      </c>
      <c r="P511" s="249">
        <f>'Input 2 - Inventory'!AG457</f>
        <v>0</v>
      </c>
      <c r="Q511" s="249" t="str">
        <f>'Input 1 - Schedule 1'!AX459</f>
        <v/>
      </c>
    </row>
    <row r="512" spans="1:17" x14ac:dyDescent="0.2">
      <c r="A512" s="314" t="str">
        <f t="shared" si="45"/>
        <v>Exclude</v>
      </c>
      <c r="B512" s="158">
        <f>'Input 2 - Inventory'!C458</f>
        <v>0</v>
      </c>
      <c r="C512" s="249">
        <f>'Input 2 - Inventory'!E458</f>
        <v>0</v>
      </c>
      <c r="D512" s="249" t="str">
        <f>IFERROR(VLOOKUP(E512,GCC.Param!$B$3:$E$50,4,FALSE),"")</f>
        <v/>
      </c>
      <c r="E512" s="159">
        <f>'Input 2 - Inventory'!F458</f>
        <v>0</v>
      </c>
      <c r="F512" s="204" t="str">
        <f t="shared" si="46"/>
        <v>Y</v>
      </c>
      <c r="G512" s="159">
        <f>'Input 1 - Schedule 1'!S460</f>
        <v>0</v>
      </c>
      <c r="H512" s="158">
        <f>'Input 2 - Inventory'!L458</f>
        <v>0</v>
      </c>
      <c r="I512" s="158">
        <f>'Input 2 - Inventory'!M458</f>
        <v>0</v>
      </c>
      <c r="J512" s="204">
        <f t="shared" si="47"/>
        <v>0</v>
      </c>
      <c r="K512" s="249">
        <f>'Input 2 - Inventory'!R458</f>
        <v>0</v>
      </c>
      <c r="L512" s="158">
        <f>'Input 2 - Inventory'!AA458</f>
        <v>0</v>
      </c>
      <c r="M512" s="249">
        <f>'Input 2 - Inventory'!AB458</f>
        <v>0</v>
      </c>
      <c r="N512" s="204">
        <f t="shared" si="48"/>
        <v>0</v>
      </c>
      <c r="O512" s="114" t="e">
        <f t="shared" si="49"/>
        <v>#DIV/0!</v>
      </c>
      <c r="P512" s="249">
        <f>'Input 2 - Inventory'!AG458</f>
        <v>0</v>
      </c>
      <c r="Q512" s="249" t="str">
        <f>'Input 1 - Schedule 1'!AX460</f>
        <v/>
      </c>
    </row>
    <row r="513" spans="1:17" x14ac:dyDescent="0.2">
      <c r="A513" s="314" t="str">
        <f t="shared" si="45"/>
        <v>Exclude</v>
      </c>
      <c r="B513" s="158">
        <f>'Input 2 - Inventory'!C459</f>
        <v>0</v>
      </c>
      <c r="C513" s="249">
        <f>'Input 2 - Inventory'!E459</f>
        <v>0</v>
      </c>
      <c r="D513" s="249" t="str">
        <f>IFERROR(VLOOKUP(E513,GCC.Param!$B$3:$E$50,4,FALSE),"")</f>
        <v/>
      </c>
      <c r="E513" s="159">
        <f>'Input 2 - Inventory'!F459</f>
        <v>0</v>
      </c>
      <c r="F513" s="204" t="str">
        <f t="shared" si="46"/>
        <v>Y</v>
      </c>
      <c r="G513" s="159">
        <f>'Input 1 - Schedule 1'!S461</f>
        <v>0</v>
      </c>
      <c r="H513" s="158">
        <f>'Input 2 - Inventory'!L459</f>
        <v>0</v>
      </c>
      <c r="I513" s="158">
        <f>'Input 2 - Inventory'!M459</f>
        <v>0</v>
      </c>
      <c r="J513" s="204">
        <f t="shared" si="47"/>
        <v>0</v>
      </c>
      <c r="K513" s="249">
        <f>'Input 2 - Inventory'!R459</f>
        <v>0</v>
      </c>
      <c r="L513" s="158">
        <f>'Input 2 - Inventory'!AA459</f>
        <v>0</v>
      </c>
      <c r="M513" s="249">
        <f>'Input 2 - Inventory'!AB459</f>
        <v>0</v>
      </c>
      <c r="N513" s="204">
        <f t="shared" si="48"/>
        <v>0</v>
      </c>
      <c r="O513" s="114" t="e">
        <f t="shared" si="49"/>
        <v>#DIV/0!</v>
      </c>
      <c r="P513" s="249">
        <f>'Input 2 - Inventory'!AG459</f>
        <v>0</v>
      </c>
      <c r="Q513" s="249" t="str">
        <f>'Input 1 - Schedule 1'!AX461</f>
        <v/>
      </c>
    </row>
    <row r="514" spans="1:17" x14ac:dyDescent="0.2">
      <c r="A514" s="314" t="str">
        <f t="shared" ref="A514:A577" si="50">IF(OR(ISERROR(D514),B514="",B514=0),"Exclude","Include")</f>
        <v>Exclude</v>
      </c>
      <c r="B514" s="158">
        <f>'Input 2 - Inventory'!C460</f>
        <v>0</v>
      </c>
      <c r="C514" s="249">
        <f>'Input 2 - Inventory'!E460</f>
        <v>0</v>
      </c>
      <c r="D514" s="249" t="str">
        <f>IFERROR(VLOOKUP(E514,GCC.Param!$B$3:$E$50,4,FALSE),"")</f>
        <v/>
      </c>
      <c r="E514" s="159">
        <f>'Input 2 - Inventory'!F460</f>
        <v>0</v>
      </c>
      <c r="F514" s="204" t="str">
        <f t="shared" ref="F514:F577" si="51">IF(AND(LEFT(D514,3)="RBC",LEFT(Q514,3)="RBC"),"N",IF(OR(E514=Q514,Q514="N/A"),"N","Y"))</f>
        <v>Y</v>
      </c>
      <c r="G514" s="159">
        <f>'Input 1 - Schedule 1'!S462</f>
        <v>0</v>
      </c>
      <c r="H514" s="158">
        <f>'Input 2 - Inventory'!L460</f>
        <v>0</v>
      </c>
      <c r="I514" s="158">
        <f>'Input 2 - Inventory'!M460</f>
        <v>0</v>
      </c>
      <c r="J514" s="204">
        <f t="shared" ref="J514:J577" si="52">IF($E514="Non-Insurer Holding Company", H514-I514,H514)</f>
        <v>0</v>
      </c>
      <c r="K514" s="249">
        <f>'Input 2 - Inventory'!R460</f>
        <v>0</v>
      </c>
      <c r="L514" s="158">
        <f>'Input 2 - Inventory'!AA460</f>
        <v>0</v>
      </c>
      <c r="M514" s="249">
        <f>'Input 2 - Inventory'!AB460</f>
        <v>0</v>
      </c>
      <c r="N514" s="204">
        <f t="shared" ref="N514:N577" si="53">IF(LEFT(E514,3)="RBC",1/0,IF($E514="Non-Insurer Holding Company",L514-M514,L514))</f>
        <v>0</v>
      </c>
      <c r="O514" s="114" t="e">
        <f t="shared" ref="O514:O577" si="54">IF(LEFT(E514,3)="RBC",1/3*L514,1/0)</f>
        <v>#DIV/0!</v>
      </c>
      <c r="P514" s="249">
        <f>'Input 2 - Inventory'!AG460</f>
        <v>0</v>
      </c>
      <c r="Q514" s="249" t="str">
        <f>'Input 1 - Schedule 1'!AX462</f>
        <v/>
      </c>
    </row>
    <row r="515" spans="1:17" x14ac:dyDescent="0.2">
      <c r="A515" s="314" t="str">
        <f t="shared" si="50"/>
        <v>Exclude</v>
      </c>
      <c r="B515" s="158">
        <f>'Input 2 - Inventory'!C461</f>
        <v>0</v>
      </c>
      <c r="C515" s="249">
        <f>'Input 2 - Inventory'!E461</f>
        <v>0</v>
      </c>
      <c r="D515" s="249" t="str">
        <f>IFERROR(VLOOKUP(E515,GCC.Param!$B$3:$E$50,4,FALSE),"")</f>
        <v/>
      </c>
      <c r="E515" s="159">
        <f>'Input 2 - Inventory'!F461</f>
        <v>0</v>
      </c>
      <c r="F515" s="204" t="str">
        <f t="shared" si="51"/>
        <v>Y</v>
      </c>
      <c r="G515" s="159">
        <f>'Input 1 - Schedule 1'!S463</f>
        <v>0</v>
      </c>
      <c r="H515" s="158">
        <f>'Input 2 - Inventory'!L461</f>
        <v>0</v>
      </c>
      <c r="I515" s="158">
        <f>'Input 2 - Inventory'!M461</f>
        <v>0</v>
      </c>
      <c r="J515" s="204">
        <f t="shared" si="52"/>
        <v>0</v>
      </c>
      <c r="K515" s="249">
        <f>'Input 2 - Inventory'!R461</f>
        <v>0</v>
      </c>
      <c r="L515" s="158">
        <f>'Input 2 - Inventory'!AA461</f>
        <v>0</v>
      </c>
      <c r="M515" s="249">
        <f>'Input 2 - Inventory'!AB461</f>
        <v>0</v>
      </c>
      <c r="N515" s="204">
        <f t="shared" si="53"/>
        <v>0</v>
      </c>
      <c r="O515" s="114" t="e">
        <f t="shared" si="54"/>
        <v>#DIV/0!</v>
      </c>
      <c r="P515" s="249">
        <f>'Input 2 - Inventory'!AG461</f>
        <v>0</v>
      </c>
      <c r="Q515" s="249" t="str">
        <f>'Input 1 - Schedule 1'!AX463</f>
        <v/>
      </c>
    </row>
    <row r="516" spans="1:17" x14ac:dyDescent="0.2">
      <c r="A516" s="314" t="str">
        <f t="shared" si="50"/>
        <v>Exclude</v>
      </c>
      <c r="B516" s="158">
        <f>'Input 2 - Inventory'!C462</f>
        <v>0</v>
      </c>
      <c r="C516" s="249">
        <f>'Input 2 - Inventory'!E462</f>
        <v>0</v>
      </c>
      <c r="D516" s="249" t="str">
        <f>IFERROR(VLOOKUP(E516,GCC.Param!$B$3:$E$50,4,FALSE),"")</f>
        <v/>
      </c>
      <c r="E516" s="159">
        <f>'Input 2 - Inventory'!F462</f>
        <v>0</v>
      </c>
      <c r="F516" s="204" t="str">
        <f t="shared" si="51"/>
        <v>Y</v>
      </c>
      <c r="G516" s="159">
        <f>'Input 1 - Schedule 1'!S464</f>
        <v>0</v>
      </c>
      <c r="H516" s="158">
        <f>'Input 2 - Inventory'!L462</f>
        <v>0</v>
      </c>
      <c r="I516" s="158">
        <f>'Input 2 - Inventory'!M462</f>
        <v>0</v>
      </c>
      <c r="J516" s="204">
        <f t="shared" si="52"/>
        <v>0</v>
      </c>
      <c r="K516" s="249">
        <f>'Input 2 - Inventory'!R462</f>
        <v>0</v>
      </c>
      <c r="L516" s="158">
        <f>'Input 2 - Inventory'!AA462</f>
        <v>0</v>
      </c>
      <c r="M516" s="249">
        <f>'Input 2 - Inventory'!AB462</f>
        <v>0</v>
      </c>
      <c r="N516" s="204">
        <f t="shared" si="53"/>
        <v>0</v>
      </c>
      <c r="O516" s="114" t="e">
        <f t="shared" si="54"/>
        <v>#DIV/0!</v>
      </c>
      <c r="P516" s="249">
        <f>'Input 2 - Inventory'!AG462</f>
        <v>0</v>
      </c>
      <c r="Q516" s="249" t="str">
        <f>'Input 1 - Schedule 1'!AX464</f>
        <v/>
      </c>
    </row>
    <row r="517" spans="1:17" x14ac:dyDescent="0.2">
      <c r="A517" s="314" t="str">
        <f t="shared" si="50"/>
        <v>Exclude</v>
      </c>
      <c r="B517" s="158">
        <f>'Input 2 - Inventory'!C463</f>
        <v>0</v>
      </c>
      <c r="C517" s="249">
        <f>'Input 2 - Inventory'!E463</f>
        <v>0</v>
      </c>
      <c r="D517" s="249" t="str">
        <f>IFERROR(VLOOKUP(E517,GCC.Param!$B$3:$E$50,4,FALSE),"")</f>
        <v/>
      </c>
      <c r="E517" s="159">
        <f>'Input 2 - Inventory'!F463</f>
        <v>0</v>
      </c>
      <c r="F517" s="204" t="str">
        <f t="shared" si="51"/>
        <v>Y</v>
      </c>
      <c r="G517" s="159">
        <f>'Input 1 - Schedule 1'!S465</f>
        <v>0</v>
      </c>
      <c r="H517" s="158">
        <f>'Input 2 - Inventory'!L463</f>
        <v>0</v>
      </c>
      <c r="I517" s="158">
        <f>'Input 2 - Inventory'!M463</f>
        <v>0</v>
      </c>
      <c r="J517" s="204">
        <f t="shared" si="52"/>
        <v>0</v>
      </c>
      <c r="K517" s="249">
        <f>'Input 2 - Inventory'!R463</f>
        <v>0</v>
      </c>
      <c r="L517" s="158">
        <f>'Input 2 - Inventory'!AA463</f>
        <v>0</v>
      </c>
      <c r="M517" s="249">
        <f>'Input 2 - Inventory'!AB463</f>
        <v>0</v>
      </c>
      <c r="N517" s="204">
        <f t="shared" si="53"/>
        <v>0</v>
      </c>
      <c r="O517" s="114" t="e">
        <f t="shared" si="54"/>
        <v>#DIV/0!</v>
      </c>
      <c r="P517" s="249">
        <f>'Input 2 - Inventory'!AG463</f>
        <v>0</v>
      </c>
      <c r="Q517" s="249" t="str">
        <f>'Input 1 - Schedule 1'!AX465</f>
        <v/>
      </c>
    </row>
    <row r="518" spans="1:17" x14ac:dyDescent="0.2">
      <c r="A518" s="314" t="str">
        <f t="shared" si="50"/>
        <v>Exclude</v>
      </c>
      <c r="B518" s="158">
        <f>'Input 2 - Inventory'!C464</f>
        <v>0</v>
      </c>
      <c r="C518" s="249">
        <f>'Input 2 - Inventory'!E464</f>
        <v>0</v>
      </c>
      <c r="D518" s="249" t="str">
        <f>IFERROR(VLOOKUP(E518,GCC.Param!$B$3:$E$50,4,FALSE),"")</f>
        <v/>
      </c>
      <c r="E518" s="159">
        <f>'Input 2 - Inventory'!F464</f>
        <v>0</v>
      </c>
      <c r="F518" s="204" t="str">
        <f t="shared" si="51"/>
        <v>Y</v>
      </c>
      <c r="G518" s="159">
        <f>'Input 1 - Schedule 1'!S466</f>
        <v>0</v>
      </c>
      <c r="H518" s="158">
        <f>'Input 2 - Inventory'!L464</f>
        <v>0</v>
      </c>
      <c r="I518" s="158">
        <f>'Input 2 - Inventory'!M464</f>
        <v>0</v>
      </c>
      <c r="J518" s="204">
        <f t="shared" si="52"/>
        <v>0</v>
      </c>
      <c r="K518" s="249">
        <f>'Input 2 - Inventory'!R464</f>
        <v>0</v>
      </c>
      <c r="L518" s="158">
        <f>'Input 2 - Inventory'!AA464</f>
        <v>0</v>
      </c>
      <c r="M518" s="249">
        <f>'Input 2 - Inventory'!AB464</f>
        <v>0</v>
      </c>
      <c r="N518" s="204">
        <f t="shared" si="53"/>
        <v>0</v>
      </c>
      <c r="O518" s="114" t="e">
        <f t="shared" si="54"/>
        <v>#DIV/0!</v>
      </c>
      <c r="P518" s="249">
        <f>'Input 2 - Inventory'!AG464</f>
        <v>0</v>
      </c>
      <c r="Q518" s="249" t="str">
        <f>'Input 1 - Schedule 1'!AX466</f>
        <v/>
      </c>
    </row>
    <row r="519" spans="1:17" x14ac:dyDescent="0.2">
      <c r="A519" s="314" t="str">
        <f t="shared" si="50"/>
        <v>Exclude</v>
      </c>
      <c r="B519" s="158">
        <f>'Input 2 - Inventory'!C465</f>
        <v>0</v>
      </c>
      <c r="C519" s="249">
        <f>'Input 2 - Inventory'!E465</f>
        <v>0</v>
      </c>
      <c r="D519" s="249" t="str">
        <f>IFERROR(VLOOKUP(E519,GCC.Param!$B$3:$E$50,4,FALSE),"")</f>
        <v/>
      </c>
      <c r="E519" s="159">
        <f>'Input 2 - Inventory'!F465</f>
        <v>0</v>
      </c>
      <c r="F519" s="204" t="str">
        <f t="shared" si="51"/>
        <v>Y</v>
      </c>
      <c r="G519" s="159">
        <f>'Input 1 - Schedule 1'!S467</f>
        <v>0</v>
      </c>
      <c r="H519" s="158">
        <f>'Input 2 - Inventory'!L465</f>
        <v>0</v>
      </c>
      <c r="I519" s="158">
        <f>'Input 2 - Inventory'!M465</f>
        <v>0</v>
      </c>
      <c r="J519" s="204">
        <f t="shared" si="52"/>
        <v>0</v>
      </c>
      <c r="K519" s="249">
        <f>'Input 2 - Inventory'!R465</f>
        <v>0</v>
      </c>
      <c r="L519" s="158">
        <f>'Input 2 - Inventory'!AA465</f>
        <v>0</v>
      </c>
      <c r="M519" s="249">
        <f>'Input 2 - Inventory'!AB465</f>
        <v>0</v>
      </c>
      <c r="N519" s="204">
        <f t="shared" si="53"/>
        <v>0</v>
      </c>
      <c r="O519" s="114" t="e">
        <f t="shared" si="54"/>
        <v>#DIV/0!</v>
      </c>
      <c r="P519" s="249">
        <f>'Input 2 - Inventory'!AG465</f>
        <v>0</v>
      </c>
      <c r="Q519" s="249" t="str">
        <f>'Input 1 - Schedule 1'!AX467</f>
        <v/>
      </c>
    </row>
    <row r="520" spans="1:17" x14ac:dyDescent="0.2">
      <c r="A520" s="314" t="str">
        <f t="shared" si="50"/>
        <v>Exclude</v>
      </c>
      <c r="B520" s="158">
        <f>'Input 2 - Inventory'!C466</f>
        <v>0</v>
      </c>
      <c r="C520" s="249">
        <f>'Input 2 - Inventory'!E466</f>
        <v>0</v>
      </c>
      <c r="D520" s="249" t="str">
        <f>IFERROR(VLOOKUP(E520,GCC.Param!$B$3:$E$50,4,FALSE),"")</f>
        <v/>
      </c>
      <c r="E520" s="159">
        <f>'Input 2 - Inventory'!F466</f>
        <v>0</v>
      </c>
      <c r="F520" s="204" t="str">
        <f t="shared" si="51"/>
        <v>Y</v>
      </c>
      <c r="G520" s="159">
        <f>'Input 1 - Schedule 1'!S468</f>
        <v>0</v>
      </c>
      <c r="H520" s="158">
        <f>'Input 2 - Inventory'!L466</f>
        <v>0</v>
      </c>
      <c r="I520" s="158">
        <f>'Input 2 - Inventory'!M466</f>
        <v>0</v>
      </c>
      <c r="J520" s="204">
        <f t="shared" si="52"/>
        <v>0</v>
      </c>
      <c r="K520" s="249">
        <f>'Input 2 - Inventory'!R466</f>
        <v>0</v>
      </c>
      <c r="L520" s="158">
        <f>'Input 2 - Inventory'!AA466</f>
        <v>0</v>
      </c>
      <c r="M520" s="249">
        <f>'Input 2 - Inventory'!AB466</f>
        <v>0</v>
      </c>
      <c r="N520" s="204">
        <f t="shared" si="53"/>
        <v>0</v>
      </c>
      <c r="O520" s="114" t="e">
        <f t="shared" si="54"/>
        <v>#DIV/0!</v>
      </c>
      <c r="P520" s="249">
        <f>'Input 2 - Inventory'!AG466</f>
        <v>0</v>
      </c>
      <c r="Q520" s="249" t="str">
        <f>'Input 1 - Schedule 1'!AX468</f>
        <v/>
      </c>
    </row>
    <row r="521" spans="1:17" x14ac:dyDescent="0.2">
      <c r="A521" s="314" t="str">
        <f t="shared" si="50"/>
        <v>Exclude</v>
      </c>
      <c r="B521" s="158">
        <f>'Input 2 - Inventory'!C467</f>
        <v>0</v>
      </c>
      <c r="C521" s="249">
        <f>'Input 2 - Inventory'!E467</f>
        <v>0</v>
      </c>
      <c r="D521" s="249" t="str">
        <f>IFERROR(VLOOKUP(E521,GCC.Param!$B$3:$E$50,4,FALSE),"")</f>
        <v/>
      </c>
      <c r="E521" s="159">
        <f>'Input 2 - Inventory'!F467</f>
        <v>0</v>
      </c>
      <c r="F521" s="204" t="str">
        <f t="shared" si="51"/>
        <v>Y</v>
      </c>
      <c r="G521" s="159">
        <f>'Input 1 - Schedule 1'!S469</f>
        <v>0</v>
      </c>
      <c r="H521" s="158">
        <f>'Input 2 - Inventory'!L467</f>
        <v>0</v>
      </c>
      <c r="I521" s="158">
        <f>'Input 2 - Inventory'!M467</f>
        <v>0</v>
      </c>
      <c r="J521" s="204">
        <f t="shared" si="52"/>
        <v>0</v>
      </c>
      <c r="K521" s="249">
        <f>'Input 2 - Inventory'!R467</f>
        <v>0</v>
      </c>
      <c r="L521" s="158">
        <f>'Input 2 - Inventory'!AA467</f>
        <v>0</v>
      </c>
      <c r="M521" s="249">
        <f>'Input 2 - Inventory'!AB467</f>
        <v>0</v>
      </c>
      <c r="N521" s="204">
        <f t="shared" si="53"/>
        <v>0</v>
      </c>
      <c r="O521" s="114" t="e">
        <f t="shared" si="54"/>
        <v>#DIV/0!</v>
      </c>
      <c r="P521" s="249">
        <f>'Input 2 - Inventory'!AG467</f>
        <v>0</v>
      </c>
      <c r="Q521" s="249" t="str">
        <f>'Input 1 - Schedule 1'!AX469</f>
        <v/>
      </c>
    </row>
    <row r="522" spans="1:17" x14ac:dyDescent="0.2">
      <c r="A522" s="314" t="str">
        <f t="shared" si="50"/>
        <v>Exclude</v>
      </c>
      <c r="B522" s="158">
        <f>'Input 2 - Inventory'!C468</f>
        <v>0</v>
      </c>
      <c r="C522" s="249">
        <f>'Input 2 - Inventory'!E468</f>
        <v>0</v>
      </c>
      <c r="D522" s="249" t="str">
        <f>IFERROR(VLOOKUP(E522,GCC.Param!$B$3:$E$50,4,FALSE),"")</f>
        <v/>
      </c>
      <c r="E522" s="159">
        <f>'Input 2 - Inventory'!F468</f>
        <v>0</v>
      </c>
      <c r="F522" s="204" t="str">
        <f t="shared" si="51"/>
        <v>Y</v>
      </c>
      <c r="G522" s="159">
        <f>'Input 1 - Schedule 1'!S470</f>
        <v>0</v>
      </c>
      <c r="H522" s="158">
        <f>'Input 2 - Inventory'!L468</f>
        <v>0</v>
      </c>
      <c r="I522" s="158">
        <f>'Input 2 - Inventory'!M468</f>
        <v>0</v>
      </c>
      <c r="J522" s="204">
        <f t="shared" si="52"/>
        <v>0</v>
      </c>
      <c r="K522" s="249">
        <f>'Input 2 - Inventory'!R468</f>
        <v>0</v>
      </c>
      <c r="L522" s="158">
        <f>'Input 2 - Inventory'!AA468</f>
        <v>0</v>
      </c>
      <c r="M522" s="249">
        <f>'Input 2 - Inventory'!AB468</f>
        <v>0</v>
      </c>
      <c r="N522" s="204">
        <f t="shared" si="53"/>
        <v>0</v>
      </c>
      <c r="O522" s="114" t="e">
        <f t="shared" si="54"/>
        <v>#DIV/0!</v>
      </c>
      <c r="P522" s="249">
        <f>'Input 2 - Inventory'!AG468</f>
        <v>0</v>
      </c>
      <c r="Q522" s="249" t="str">
        <f>'Input 1 - Schedule 1'!AX470</f>
        <v/>
      </c>
    </row>
    <row r="523" spans="1:17" x14ac:dyDescent="0.2">
      <c r="A523" s="314" t="str">
        <f t="shared" si="50"/>
        <v>Exclude</v>
      </c>
      <c r="B523" s="158">
        <f>'Input 2 - Inventory'!C469</f>
        <v>0</v>
      </c>
      <c r="C523" s="249">
        <f>'Input 2 - Inventory'!E469</f>
        <v>0</v>
      </c>
      <c r="D523" s="249" t="str">
        <f>IFERROR(VLOOKUP(E523,GCC.Param!$B$3:$E$50,4,FALSE),"")</f>
        <v/>
      </c>
      <c r="E523" s="159">
        <f>'Input 2 - Inventory'!F469</f>
        <v>0</v>
      </c>
      <c r="F523" s="204" t="str">
        <f t="shared" si="51"/>
        <v>Y</v>
      </c>
      <c r="G523" s="159">
        <f>'Input 1 - Schedule 1'!S471</f>
        <v>0</v>
      </c>
      <c r="H523" s="158">
        <f>'Input 2 - Inventory'!L469</f>
        <v>0</v>
      </c>
      <c r="I523" s="158">
        <f>'Input 2 - Inventory'!M469</f>
        <v>0</v>
      </c>
      <c r="J523" s="204">
        <f t="shared" si="52"/>
        <v>0</v>
      </c>
      <c r="K523" s="249">
        <f>'Input 2 - Inventory'!R469</f>
        <v>0</v>
      </c>
      <c r="L523" s="158">
        <f>'Input 2 - Inventory'!AA469</f>
        <v>0</v>
      </c>
      <c r="M523" s="249">
        <f>'Input 2 - Inventory'!AB469</f>
        <v>0</v>
      </c>
      <c r="N523" s="204">
        <f t="shared" si="53"/>
        <v>0</v>
      </c>
      <c r="O523" s="114" t="e">
        <f t="shared" si="54"/>
        <v>#DIV/0!</v>
      </c>
      <c r="P523" s="249">
        <f>'Input 2 - Inventory'!AG469</f>
        <v>0</v>
      </c>
      <c r="Q523" s="249" t="str">
        <f>'Input 1 - Schedule 1'!AX471</f>
        <v/>
      </c>
    </row>
    <row r="524" spans="1:17" x14ac:dyDescent="0.2">
      <c r="A524" s="314" t="str">
        <f t="shared" si="50"/>
        <v>Exclude</v>
      </c>
      <c r="B524" s="158">
        <f>'Input 2 - Inventory'!C470</f>
        <v>0</v>
      </c>
      <c r="C524" s="249">
        <f>'Input 2 - Inventory'!E470</f>
        <v>0</v>
      </c>
      <c r="D524" s="249" t="str">
        <f>IFERROR(VLOOKUP(E524,GCC.Param!$B$3:$E$50,4,FALSE),"")</f>
        <v/>
      </c>
      <c r="E524" s="159">
        <f>'Input 2 - Inventory'!F470</f>
        <v>0</v>
      </c>
      <c r="F524" s="204" t="str">
        <f t="shared" si="51"/>
        <v>Y</v>
      </c>
      <c r="G524" s="159">
        <f>'Input 1 - Schedule 1'!S472</f>
        <v>0</v>
      </c>
      <c r="H524" s="158">
        <f>'Input 2 - Inventory'!L470</f>
        <v>0</v>
      </c>
      <c r="I524" s="158">
        <f>'Input 2 - Inventory'!M470</f>
        <v>0</v>
      </c>
      <c r="J524" s="204">
        <f t="shared" si="52"/>
        <v>0</v>
      </c>
      <c r="K524" s="249">
        <f>'Input 2 - Inventory'!R470</f>
        <v>0</v>
      </c>
      <c r="L524" s="158">
        <f>'Input 2 - Inventory'!AA470</f>
        <v>0</v>
      </c>
      <c r="M524" s="249">
        <f>'Input 2 - Inventory'!AB470</f>
        <v>0</v>
      </c>
      <c r="N524" s="204">
        <f t="shared" si="53"/>
        <v>0</v>
      </c>
      <c r="O524" s="114" t="e">
        <f t="shared" si="54"/>
        <v>#DIV/0!</v>
      </c>
      <c r="P524" s="249">
        <f>'Input 2 - Inventory'!AG470</f>
        <v>0</v>
      </c>
      <c r="Q524" s="249" t="str">
        <f>'Input 1 - Schedule 1'!AX472</f>
        <v/>
      </c>
    </row>
    <row r="525" spans="1:17" x14ac:dyDescent="0.2">
      <c r="A525" s="314" t="str">
        <f t="shared" si="50"/>
        <v>Exclude</v>
      </c>
      <c r="B525" s="158">
        <f>'Input 2 - Inventory'!C471</f>
        <v>0</v>
      </c>
      <c r="C525" s="249">
        <f>'Input 2 - Inventory'!E471</f>
        <v>0</v>
      </c>
      <c r="D525" s="249" t="str">
        <f>IFERROR(VLOOKUP(E525,GCC.Param!$B$3:$E$50,4,FALSE),"")</f>
        <v/>
      </c>
      <c r="E525" s="159">
        <f>'Input 2 - Inventory'!F471</f>
        <v>0</v>
      </c>
      <c r="F525" s="204" t="str">
        <f t="shared" si="51"/>
        <v>Y</v>
      </c>
      <c r="G525" s="159">
        <f>'Input 1 - Schedule 1'!S473</f>
        <v>0</v>
      </c>
      <c r="H525" s="158">
        <f>'Input 2 - Inventory'!L471</f>
        <v>0</v>
      </c>
      <c r="I525" s="158">
        <f>'Input 2 - Inventory'!M471</f>
        <v>0</v>
      </c>
      <c r="J525" s="204">
        <f t="shared" si="52"/>
        <v>0</v>
      </c>
      <c r="K525" s="249">
        <f>'Input 2 - Inventory'!R471</f>
        <v>0</v>
      </c>
      <c r="L525" s="158">
        <f>'Input 2 - Inventory'!AA471</f>
        <v>0</v>
      </c>
      <c r="M525" s="249">
        <f>'Input 2 - Inventory'!AB471</f>
        <v>0</v>
      </c>
      <c r="N525" s="204">
        <f t="shared" si="53"/>
        <v>0</v>
      </c>
      <c r="O525" s="114" t="e">
        <f t="shared" si="54"/>
        <v>#DIV/0!</v>
      </c>
      <c r="P525" s="249">
        <f>'Input 2 - Inventory'!AG471</f>
        <v>0</v>
      </c>
      <c r="Q525" s="249" t="str">
        <f>'Input 1 - Schedule 1'!AX473</f>
        <v/>
      </c>
    </row>
    <row r="526" spans="1:17" x14ac:dyDescent="0.2">
      <c r="A526" s="314" t="str">
        <f t="shared" si="50"/>
        <v>Exclude</v>
      </c>
      <c r="B526" s="158">
        <f>'Input 2 - Inventory'!C472</f>
        <v>0</v>
      </c>
      <c r="C526" s="249">
        <f>'Input 2 - Inventory'!E472</f>
        <v>0</v>
      </c>
      <c r="D526" s="249" t="str">
        <f>IFERROR(VLOOKUP(E526,GCC.Param!$B$3:$E$50,4,FALSE),"")</f>
        <v/>
      </c>
      <c r="E526" s="159">
        <f>'Input 2 - Inventory'!F472</f>
        <v>0</v>
      </c>
      <c r="F526" s="204" t="str">
        <f t="shared" si="51"/>
        <v>Y</v>
      </c>
      <c r="G526" s="159">
        <f>'Input 1 - Schedule 1'!S474</f>
        <v>0</v>
      </c>
      <c r="H526" s="158">
        <f>'Input 2 - Inventory'!L472</f>
        <v>0</v>
      </c>
      <c r="I526" s="158">
        <f>'Input 2 - Inventory'!M472</f>
        <v>0</v>
      </c>
      <c r="J526" s="204">
        <f t="shared" si="52"/>
        <v>0</v>
      </c>
      <c r="K526" s="249">
        <f>'Input 2 - Inventory'!R472</f>
        <v>0</v>
      </c>
      <c r="L526" s="158">
        <f>'Input 2 - Inventory'!AA472</f>
        <v>0</v>
      </c>
      <c r="M526" s="249">
        <f>'Input 2 - Inventory'!AB472</f>
        <v>0</v>
      </c>
      <c r="N526" s="204">
        <f t="shared" si="53"/>
        <v>0</v>
      </c>
      <c r="O526" s="114" t="e">
        <f t="shared" si="54"/>
        <v>#DIV/0!</v>
      </c>
      <c r="P526" s="249">
        <f>'Input 2 - Inventory'!AG472</f>
        <v>0</v>
      </c>
      <c r="Q526" s="249" t="str">
        <f>'Input 1 - Schedule 1'!AX474</f>
        <v/>
      </c>
    </row>
    <row r="527" spans="1:17" x14ac:dyDescent="0.2">
      <c r="A527" s="314" t="str">
        <f t="shared" si="50"/>
        <v>Exclude</v>
      </c>
      <c r="B527" s="158">
        <f>'Input 2 - Inventory'!C473</f>
        <v>0</v>
      </c>
      <c r="C527" s="249">
        <f>'Input 2 - Inventory'!E473</f>
        <v>0</v>
      </c>
      <c r="D527" s="249" t="str">
        <f>IFERROR(VLOOKUP(E527,GCC.Param!$B$3:$E$50,4,FALSE),"")</f>
        <v/>
      </c>
      <c r="E527" s="159">
        <f>'Input 2 - Inventory'!F473</f>
        <v>0</v>
      </c>
      <c r="F527" s="204" t="str">
        <f t="shared" si="51"/>
        <v>Y</v>
      </c>
      <c r="G527" s="159">
        <f>'Input 1 - Schedule 1'!S475</f>
        <v>0</v>
      </c>
      <c r="H527" s="158">
        <f>'Input 2 - Inventory'!L473</f>
        <v>0</v>
      </c>
      <c r="I527" s="158">
        <f>'Input 2 - Inventory'!M473</f>
        <v>0</v>
      </c>
      <c r="J527" s="204">
        <f t="shared" si="52"/>
        <v>0</v>
      </c>
      <c r="K527" s="249">
        <f>'Input 2 - Inventory'!R473</f>
        <v>0</v>
      </c>
      <c r="L527" s="158">
        <f>'Input 2 - Inventory'!AA473</f>
        <v>0</v>
      </c>
      <c r="M527" s="249">
        <f>'Input 2 - Inventory'!AB473</f>
        <v>0</v>
      </c>
      <c r="N527" s="204">
        <f t="shared" si="53"/>
        <v>0</v>
      </c>
      <c r="O527" s="114" t="e">
        <f t="shared" si="54"/>
        <v>#DIV/0!</v>
      </c>
      <c r="P527" s="249">
        <f>'Input 2 - Inventory'!AG473</f>
        <v>0</v>
      </c>
      <c r="Q527" s="249" t="str">
        <f>'Input 1 - Schedule 1'!AX475</f>
        <v/>
      </c>
    </row>
    <row r="528" spans="1:17" x14ac:dyDescent="0.2">
      <c r="A528" s="314" t="str">
        <f t="shared" si="50"/>
        <v>Exclude</v>
      </c>
      <c r="B528" s="158">
        <f>'Input 2 - Inventory'!C474</f>
        <v>0</v>
      </c>
      <c r="C528" s="249">
        <f>'Input 2 - Inventory'!E474</f>
        <v>0</v>
      </c>
      <c r="D528" s="249" t="str">
        <f>IFERROR(VLOOKUP(E528,GCC.Param!$B$3:$E$50,4,FALSE),"")</f>
        <v/>
      </c>
      <c r="E528" s="159">
        <f>'Input 2 - Inventory'!F474</f>
        <v>0</v>
      </c>
      <c r="F528" s="204" t="str">
        <f t="shared" si="51"/>
        <v>Y</v>
      </c>
      <c r="G528" s="159">
        <f>'Input 1 - Schedule 1'!S476</f>
        <v>0</v>
      </c>
      <c r="H528" s="158">
        <f>'Input 2 - Inventory'!L474</f>
        <v>0</v>
      </c>
      <c r="I528" s="158">
        <f>'Input 2 - Inventory'!M474</f>
        <v>0</v>
      </c>
      <c r="J528" s="204">
        <f t="shared" si="52"/>
        <v>0</v>
      </c>
      <c r="K528" s="249">
        <f>'Input 2 - Inventory'!R474</f>
        <v>0</v>
      </c>
      <c r="L528" s="158">
        <f>'Input 2 - Inventory'!AA474</f>
        <v>0</v>
      </c>
      <c r="M528" s="249">
        <f>'Input 2 - Inventory'!AB474</f>
        <v>0</v>
      </c>
      <c r="N528" s="204">
        <f t="shared" si="53"/>
        <v>0</v>
      </c>
      <c r="O528" s="114" t="e">
        <f t="shared" si="54"/>
        <v>#DIV/0!</v>
      </c>
      <c r="P528" s="249">
        <f>'Input 2 - Inventory'!AG474</f>
        <v>0</v>
      </c>
      <c r="Q528" s="249" t="str">
        <f>'Input 1 - Schedule 1'!AX476</f>
        <v/>
      </c>
    </row>
    <row r="529" spans="1:17" x14ac:dyDescent="0.2">
      <c r="A529" s="314" t="str">
        <f t="shared" si="50"/>
        <v>Exclude</v>
      </c>
      <c r="B529" s="158">
        <f>'Input 2 - Inventory'!C475</f>
        <v>0</v>
      </c>
      <c r="C529" s="249">
        <f>'Input 2 - Inventory'!E475</f>
        <v>0</v>
      </c>
      <c r="D529" s="249" t="str">
        <f>IFERROR(VLOOKUP(E529,GCC.Param!$B$3:$E$50,4,FALSE),"")</f>
        <v/>
      </c>
      <c r="E529" s="159">
        <f>'Input 2 - Inventory'!F475</f>
        <v>0</v>
      </c>
      <c r="F529" s="204" t="str">
        <f t="shared" si="51"/>
        <v>Y</v>
      </c>
      <c r="G529" s="159">
        <f>'Input 1 - Schedule 1'!S477</f>
        <v>0</v>
      </c>
      <c r="H529" s="158">
        <f>'Input 2 - Inventory'!L475</f>
        <v>0</v>
      </c>
      <c r="I529" s="158">
        <f>'Input 2 - Inventory'!M475</f>
        <v>0</v>
      </c>
      <c r="J529" s="204">
        <f t="shared" si="52"/>
        <v>0</v>
      </c>
      <c r="K529" s="249">
        <f>'Input 2 - Inventory'!R475</f>
        <v>0</v>
      </c>
      <c r="L529" s="158">
        <f>'Input 2 - Inventory'!AA475</f>
        <v>0</v>
      </c>
      <c r="M529" s="249">
        <f>'Input 2 - Inventory'!AB475</f>
        <v>0</v>
      </c>
      <c r="N529" s="204">
        <f t="shared" si="53"/>
        <v>0</v>
      </c>
      <c r="O529" s="114" t="e">
        <f t="shared" si="54"/>
        <v>#DIV/0!</v>
      </c>
      <c r="P529" s="249">
        <f>'Input 2 - Inventory'!AG475</f>
        <v>0</v>
      </c>
      <c r="Q529" s="249" t="str">
        <f>'Input 1 - Schedule 1'!AX477</f>
        <v/>
      </c>
    </row>
    <row r="530" spans="1:17" x14ac:dyDescent="0.2">
      <c r="A530" s="314" t="str">
        <f t="shared" si="50"/>
        <v>Exclude</v>
      </c>
      <c r="B530" s="158">
        <f>'Input 2 - Inventory'!C476</f>
        <v>0</v>
      </c>
      <c r="C530" s="249">
        <f>'Input 2 - Inventory'!E476</f>
        <v>0</v>
      </c>
      <c r="D530" s="249" t="str">
        <f>IFERROR(VLOOKUP(E530,GCC.Param!$B$3:$E$50,4,FALSE),"")</f>
        <v/>
      </c>
      <c r="E530" s="159">
        <f>'Input 2 - Inventory'!F476</f>
        <v>0</v>
      </c>
      <c r="F530" s="204" t="str">
        <f t="shared" si="51"/>
        <v>Y</v>
      </c>
      <c r="G530" s="159">
        <f>'Input 1 - Schedule 1'!S478</f>
        <v>0</v>
      </c>
      <c r="H530" s="158">
        <f>'Input 2 - Inventory'!L476</f>
        <v>0</v>
      </c>
      <c r="I530" s="158">
        <f>'Input 2 - Inventory'!M476</f>
        <v>0</v>
      </c>
      <c r="J530" s="204">
        <f t="shared" si="52"/>
        <v>0</v>
      </c>
      <c r="K530" s="249">
        <f>'Input 2 - Inventory'!R476</f>
        <v>0</v>
      </c>
      <c r="L530" s="158">
        <f>'Input 2 - Inventory'!AA476</f>
        <v>0</v>
      </c>
      <c r="M530" s="249">
        <f>'Input 2 - Inventory'!AB476</f>
        <v>0</v>
      </c>
      <c r="N530" s="204">
        <f t="shared" si="53"/>
        <v>0</v>
      </c>
      <c r="O530" s="114" t="e">
        <f t="shared" si="54"/>
        <v>#DIV/0!</v>
      </c>
      <c r="P530" s="249">
        <f>'Input 2 - Inventory'!AG476</f>
        <v>0</v>
      </c>
      <c r="Q530" s="249" t="str">
        <f>'Input 1 - Schedule 1'!AX478</f>
        <v/>
      </c>
    </row>
    <row r="531" spans="1:17" x14ac:dyDescent="0.2">
      <c r="A531" s="314" t="str">
        <f t="shared" si="50"/>
        <v>Exclude</v>
      </c>
      <c r="B531" s="158">
        <f>'Input 2 - Inventory'!C477</f>
        <v>0</v>
      </c>
      <c r="C531" s="249">
        <f>'Input 2 - Inventory'!E477</f>
        <v>0</v>
      </c>
      <c r="D531" s="249" t="str">
        <f>IFERROR(VLOOKUP(E531,GCC.Param!$B$3:$E$50,4,FALSE),"")</f>
        <v/>
      </c>
      <c r="E531" s="159">
        <f>'Input 2 - Inventory'!F477</f>
        <v>0</v>
      </c>
      <c r="F531" s="204" t="str">
        <f t="shared" si="51"/>
        <v>Y</v>
      </c>
      <c r="G531" s="159">
        <f>'Input 1 - Schedule 1'!S479</f>
        <v>0</v>
      </c>
      <c r="H531" s="158">
        <f>'Input 2 - Inventory'!L477</f>
        <v>0</v>
      </c>
      <c r="I531" s="158">
        <f>'Input 2 - Inventory'!M477</f>
        <v>0</v>
      </c>
      <c r="J531" s="204">
        <f t="shared" si="52"/>
        <v>0</v>
      </c>
      <c r="K531" s="249">
        <f>'Input 2 - Inventory'!R477</f>
        <v>0</v>
      </c>
      <c r="L531" s="158">
        <f>'Input 2 - Inventory'!AA477</f>
        <v>0</v>
      </c>
      <c r="M531" s="249">
        <f>'Input 2 - Inventory'!AB477</f>
        <v>0</v>
      </c>
      <c r="N531" s="204">
        <f t="shared" si="53"/>
        <v>0</v>
      </c>
      <c r="O531" s="114" t="e">
        <f t="shared" si="54"/>
        <v>#DIV/0!</v>
      </c>
      <c r="P531" s="249">
        <f>'Input 2 - Inventory'!AG477</f>
        <v>0</v>
      </c>
      <c r="Q531" s="249" t="str">
        <f>'Input 1 - Schedule 1'!AX479</f>
        <v/>
      </c>
    </row>
    <row r="532" spans="1:17" x14ac:dyDescent="0.2">
      <c r="A532" s="314" t="str">
        <f t="shared" si="50"/>
        <v>Exclude</v>
      </c>
      <c r="B532" s="158">
        <f>'Input 2 - Inventory'!C478</f>
        <v>0</v>
      </c>
      <c r="C532" s="249">
        <f>'Input 2 - Inventory'!E478</f>
        <v>0</v>
      </c>
      <c r="D532" s="249" t="str">
        <f>IFERROR(VLOOKUP(E532,GCC.Param!$B$3:$E$50,4,FALSE),"")</f>
        <v/>
      </c>
      <c r="E532" s="159">
        <f>'Input 2 - Inventory'!F478</f>
        <v>0</v>
      </c>
      <c r="F532" s="204" t="str">
        <f t="shared" si="51"/>
        <v>Y</v>
      </c>
      <c r="G532" s="159">
        <f>'Input 1 - Schedule 1'!S480</f>
        <v>0</v>
      </c>
      <c r="H532" s="158">
        <f>'Input 2 - Inventory'!L478</f>
        <v>0</v>
      </c>
      <c r="I532" s="158">
        <f>'Input 2 - Inventory'!M478</f>
        <v>0</v>
      </c>
      <c r="J532" s="204">
        <f t="shared" si="52"/>
        <v>0</v>
      </c>
      <c r="K532" s="249">
        <f>'Input 2 - Inventory'!R478</f>
        <v>0</v>
      </c>
      <c r="L532" s="158">
        <f>'Input 2 - Inventory'!AA478</f>
        <v>0</v>
      </c>
      <c r="M532" s="249">
        <f>'Input 2 - Inventory'!AB478</f>
        <v>0</v>
      </c>
      <c r="N532" s="204">
        <f t="shared" si="53"/>
        <v>0</v>
      </c>
      <c r="O532" s="114" t="e">
        <f t="shared" si="54"/>
        <v>#DIV/0!</v>
      </c>
      <c r="P532" s="249">
        <f>'Input 2 - Inventory'!AG478</f>
        <v>0</v>
      </c>
      <c r="Q532" s="249" t="str">
        <f>'Input 1 - Schedule 1'!AX480</f>
        <v/>
      </c>
    </row>
    <row r="533" spans="1:17" x14ac:dyDescent="0.2">
      <c r="A533" s="314" t="str">
        <f t="shared" si="50"/>
        <v>Exclude</v>
      </c>
      <c r="B533" s="158">
        <f>'Input 2 - Inventory'!C479</f>
        <v>0</v>
      </c>
      <c r="C533" s="249">
        <f>'Input 2 - Inventory'!E479</f>
        <v>0</v>
      </c>
      <c r="D533" s="249" t="str">
        <f>IFERROR(VLOOKUP(E533,GCC.Param!$B$3:$E$50,4,FALSE),"")</f>
        <v/>
      </c>
      <c r="E533" s="159">
        <f>'Input 2 - Inventory'!F479</f>
        <v>0</v>
      </c>
      <c r="F533" s="204" t="str">
        <f t="shared" si="51"/>
        <v>Y</v>
      </c>
      <c r="G533" s="159">
        <f>'Input 1 - Schedule 1'!S481</f>
        <v>0</v>
      </c>
      <c r="H533" s="158">
        <f>'Input 2 - Inventory'!L479</f>
        <v>0</v>
      </c>
      <c r="I533" s="158">
        <f>'Input 2 - Inventory'!M479</f>
        <v>0</v>
      </c>
      <c r="J533" s="204">
        <f t="shared" si="52"/>
        <v>0</v>
      </c>
      <c r="K533" s="249">
        <f>'Input 2 - Inventory'!R479</f>
        <v>0</v>
      </c>
      <c r="L533" s="158">
        <f>'Input 2 - Inventory'!AA479</f>
        <v>0</v>
      </c>
      <c r="M533" s="249">
        <f>'Input 2 - Inventory'!AB479</f>
        <v>0</v>
      </c>
      <c r="N533" s="204">
        <f t="shared" si="53"/>
        <v>0</v>
      </c>
      <c r="O533" s="114" t="e">
        <f t="shared" si="54"/>
        <v>#DIV/0!</v>
      </c>
      <c r="P533" s="249">
        <f>'Input 2 - Inventory'!AG479</f>
        <v>0</v>
      </c>
      <c r="Q533" s="249" t="str">
        <f>'Input 1 - Schedule 1'!AX481</f>
        <v/>
      </c>
    </row>
    <row r="534" spans="1:17" x14ac:dyDescent="0.2">
      <c r="A534" s="314" t="str">
        <f t="shared" si="50"/>
        <v>Exclude</v>
      </c>
      <c r="B534" s="158">
        <f>'Input 2 - Inventory'!C480</f>
        <v>0</v>
      </c>
      <c r="C534" s="249">
        <f>'Input 2 - Inventory'!E480</f>
        <v>0</v>
      </c>
      <c r="D534" s="249" t="str">
        <f>IFERROR(VLOOKUP(E534,GCC.Param!$B$3:$E$50,4,FALSE),"")</f>
        <v/>
      </c>
      <c r="E534" s="159">
        <f>'Input 2 - Inventory'!F480</f>
        <v>0</v>
      </c>
      <c r="F534" s="204" t="str">
        <f t="shared" si="51"/>
        <v>Y</v>
      </c>
      <c r="G534" s="159">
        <f>'Input 1 - Schedule 1'!S482</f>
        <v>0</v>
      </c>
      <c r="H534" s="158">
        <f>'Input 2 - Inventory'!L480</f>
        <v>0</v>
      </c>
      <c r="I534" s="158">
        <f>'Input 2 - Inventory'!M480</f>
        <v>0</v>
      </c>
      <c r="J534" s="204">
        <f t="shared" si="52"/>
        <v>0</v>
      </c>
      <c r="K534" s="249">
        <f>'Input 2 - Inventory'!R480</f>
        <v>0</v>
      </c>
      <c r="L534" s="158">
        <f>'Input 2 - Inventory'!AA480</f>
        <v>0</v>
      </c>
      <c r="M534" s="249">
        <f>'Input 2 - Inventory'!AB480</f>
        <v>0</v>
      </c>
      <c r="N534" s="204">
        <f t="shared" si="53"/>
        <v>0</v>
      </c>
      <c r="O534" s="114" t="e">
        <f t="shared" si="54"/>
        <v>#DIV/0!</v>
      </c>
      <c r="P534" s="249">
        <f>'Input 2 - Inventory'!AG480</f>
        <v>0</v>
      </c>
      <c r="Q534" s="249" t="str">
        <f>'Input 1 - Schedule 1'!AX482</f>
        <v/>
      </c>
    </row>
    <row r="535" spans="1:17" x14ac:dyDescent="0.2">
      <c r="A535" s="314" t="str">
        <f t="shared" si="50"/>
        <v>Exclude</v>
      </c>
      <c r="B535" s="158">
        <f>'Input 2 - Inventory'!C481</f>
        <v>0</v>
      </c>
      <c r="C535" s="249">
        <f>'Input 2 - Inventory'!E481</f>
        <v>0</v>
      </c>
      <c r="D535" s="249" t="str">
        <f>IFERROR(VLOOKUP(E535,GCC.Param!$B$3:$E$50,4,FALSE),"")</f>
        <v/>
      </c>
      <c r="E535" s="159">
        <f>'Input 2 - Inventory'!F481</f>
        <v>0</v>
      </c>
      <c r="F535" s="204" t="str">
        <f t="shared" si="51"/>
        <v>Y</v>
      </c>
      <c r="G535" s="159">
        <f>'Input 1 - Schedule 1'!S483</f>
        <v>0</v>
      </c>
      <c r="H535" s="158">
        <f>'Input 2 - Inventory'!L481</f>
        <v>0</v>
      </c>
      <c r="I535" s="158">
        <f>'Input 2 - Inventory'!M481</f>
        <v>0</v>
      </c>
      <c r="J535" s="204">
        <f t="shared" si="52"/>
        <v>0</v>
      </c>
      <c r="K535" s="249">
        <f>'Input 2 - Inventory'!R481</f>
        <v>0</v>
      </c>
      <c r="L535" s="158">
        <f>'Input 2 - Inventory'!AA481</f>
        <v>0</v>
      </c>
      <c r="M535" s="249">
        <f>'Input 2 - Inventory'!AB481</f>
        <v>0</v>
      </c>
      <c r="N535" s="204">
        <f t="shared" si="53"/>
        <v>0</v>
      </c>
      <c r="O535" s="114" t="e">
        <f t="shared" si="54"/>
        <v>#DIV/0!</v>
      </c>
      <c r="P535" s="249">
        <f>'Input 2 - Inventory'!AG481</f>
        <v>0</v>
      </c>
      <c r="Q535" s="249" t="str">
        <f>'Input 1 - Schedule 1'!AX483</f>
        <v/>
      </c>
    </row>
    <row r="536" spans="1:17" x14ac:dyDescent="0.2">
      <c r="A536" s="314" t="str">
        <f t="shared" si="50"/>
        <v>Exclude</v>
      </c>
      <c r="B536" s="158">
        <f>'Input 2 - Inventory'!C482</f>
        <v>0</v>
      </c>
      <c r="C536" s="249">
        <f>'Input 2 - Inventory'!E482</f>
        <v>0</v>
      </c>
      <c r="D536" s="249" t="str">
        <f>IFERROR(VLOOKUP(E536,GCC.Param!$B$3:$E$50,4,FALSE),"")</f>
        <v/>
      </c>
      <c r="E536" s="159">
        <f>'Input 2 - Inventory'!F482</f>
        <v>0</v>
      </c>
      <c r="F536" s="204" t="str">
        <f t="shared" si="51"/>
        <v>Y</v>
      </c>
      <c r="G536" s="159">
        <f>'Input 1 - Schedule 1'!S484</f>
        <v>0</v>
      </c>
      <c r="H536" s="158">
        <f>'Input 2 - Inventory'!L482</f>
        <v>0</v>
      </c>
      <c r="I536" s="158">
        <f>'Input 2 - Inventory'!M482</f>
        <v>0</v>
      </c>
      <c r="J536" s="204">
        <f t="shared" si="52"/>
        <v>0</v>
      </c>
      <c r="K536" s="249">
        <f>'Input 2 - Inventory'!R482</f>
        <v>0</v>
      </c>
      <c r="L536" s="158">
        <f>'Input 2 - Inventory'!AA482</f>
        <v>0</v>
      </c>
      <c r="M536" s="249">
        <f>'Input 2 - Inventory'!AB482</f>
        <v>0</v>
      </c>
      <c r="N536" s="204">
        <f t="shared" si="53"/>
        <v>0</v>
      </c>
      <c r="O536" s="114" t="e">
        <f t="shared" si="54"/>
        <v>#DIV/0!</v>
      </c>
      <c r="P536" s="249">
        <f>'Input 2 - Inventory'!AG482</f>
        <v>0</v>
      </c>
      <c r="Q536" s="249" t="str">
        <f>'Input 1 - Schedule 1'!AX484</f>
        <v/>
      </c>
    </row>
    <row r="537" spans="1:17" x14ac:dyDescent="0.2">
      <c r="A537" s="314" t="str">
        <f t="shared" si="50"/>
        <v>Exclude</v>
      </c>
      <c r="B537" s="158">
        <f>'Input 2 - Inventory'!C483</f>
        <v>0</v>
      </c>
      <c r="C537" s="249">
        <f>'Input 2 - Inventory'!E483</f>
        <v>0</v>
      </c>
      <c r="D537" s="249" t="str">
        <f>IFERROR(VLOOKUP(E537,GCC.Param!$B$3:$E$50,4,FALSE),"")</f>
        <v/>
      </c>
      <c r="E537" s="159">
        <f>'Input 2 - Inventory'!F483</f>
        <v>0</v>
      </c>
      <c r="F537" s="204" t="str">
        <f t="shared" si="51"/>
        <v>Y</v>
      </c>
      <c r="G537" s="159">
        <f>'Input 1 - Schedule 1'!S485</f>
        <v>0</v>
      </c>
      <c r="H537" s="158">
        <f>'Input 2 - Inventory'!L483</f>
        <v>0</v>
      </c>
      <c r="I537" s="158">
        <f>'Input 2 - Inventory'!M483</f>
        <v>0</v>
      </c>
      <c r="J537" s="204">
        <f t="shared" si="52"/>
        <v>0</v>
      </c>
      <c r="K537" s="249">
        <f>'Input 2 - Inventory'!R483</f>
        <v>0</v>
      </c>
      <c r="L537" s="158">
        <f>'Input 2 - Inventory'!AA483</f>
        <v>0</v>
      </c>
      <c r="M537" s="249">
        <f>'Input 2 - Inventory'!AB483</f>
        <v>0</v>
      </c>
      <c r="N537" s="204">
        <f t="shared" si="53"/>
        <v>0</v>
      </c>
      <c r="O537" s="114" t="e">
        <f t="shared" si="54"/>
        <v>#DIV/0!</v>
      </c>
      <c r="P537" s="249">
        <f>'Input 2 - Inventory'!AG483</f>
        <v>0</v>
      </c>
      <c r="Q537" s="249" t="str">
        <f>'Input 1 - Schedule 1'!AX485</f>
        <v/>
      </c>
    </row>
    <row r="538" spans="1:17" x14ac:dyDescent="0.2">
      <c r="A538" s="314" t="str">
        <f t="shared" si="50"/>
        <v>Exclude</v>
      </c>
      <c r="B538" s="158">
        <f>'Input 2 - Inventory'!C484</f>
        <v>0</v>
      </c>
      <c r="C538" s="249">
        <f>'Input 2 - Inventory'!E484</f>
        <v>0</v>
      </c>
      <c r="D538" s="249" t="str">
        <f>IFERROR(VLOOKUP(E538,GCC.Param!$B$3:$E$50,4,FALSE),"")</f>
        <v/>
      </c>
      <c r="E538" s="159">
        <f>'Input 2 - Inventory'!F484</f>
        <v>0</v>
      </c>
      <c r="F538" s="204" t="str">
        <f t="shared" si="51"/>
        <v>Y</v>
      </c>
      <c r="G538" s="159">
        <f>'Input 1 - Schedule 1'!S486</f>
        <v>0</v>
      </c>
      <c r="H538" s="158">
        <f>'Input 2 - Inventory'!L484</f>
        <v>0</v>
      </c>
      <c r="I538" s="158">
        <f>'Input 2 - Inventory'!M484</f>
        <v>0</v>
      </c>
      <c r="J538" s="204">
        <f t="shared" si="52"/>
        <v>0</v>
      </c>
      <c r="K538" s="249">
        <f>'Input 2 - Inventory'!R484</f>
        <v>0</v>
      </c>
      <c r="L538" s="158">
        <f>'Input 2 - Inventory'!AA484</f>
        <v>0</v>
      </c>
      <c r="M538" s="249">
        <f>'Input 2 - Inventory'!AB484</f>
        <v>0</v>
      </c>
      <c r="N538" s="204">
        <f t="shared" si="53"/>
        <v>0</v>
      </c>
      <c r="O538" s="114" t="e">
        <f t="shared" si="54"/>
        <v>#DIV/0!</v>
      </c>
      <c r="P538" s="249">
        <f>'Input 2 - Inventory'!AG484</f>
        <v>0</v>
      </c>
      <c r="Q538" s="249" t="str">
        <f>'Input 1 - Schedule 1'!AX486</f>
        <v/>
      </c>
    </row>
    <row r="539" spans="1:17" x14ac:dyDescent="0.2">
      <c r="A539" s="314" t="str">
        <f t="shared" si="50"/>
        <v>Exclude</v>
      </c>
      <c r="B539" s="158">
        <f>'Input 2 - Inventory'!C485</f>
        <v>0</v>
      </c>
      <c r="C539" s="249">
        <f>'Input 2 - Inventory'!E485</f>
        <v>0</v>
      </c>
      <c r="D539" s="249" t="str">
        <f>IFERROR(VLOOKUP(E539,GCC.Param!$B$3:$E$50,4,FALSE),"")</f>
        <v/>
      </c>
      <c r="E539" s="159">
        <f>'Input 2 - Inventory'!F485</f>
        <v>0</v>
      </c>
      <c r="F539" s="204" t="str">
        <f t="shared" si="51"/>
        <v>Y</v>
      </c>
      <c r="G539" s="159">
        <f>'Input 1 - Schedule 1'!S487</f>
        <v>0</v>
      </c>
      <c r="H539" s="158">
        <f>'Input 2 - Inventory'!L485</f>
        <v>0</v>
      </c>
      <c r="I539" s="158">
        <f>'Input 2 - Inventory'!M485</f>
        <v>0</v>
      </c>
      <c r="J539" s="204">
        <f t="shared" si="52"/>
        <v>0</v>
      </c>
      <c r="K539" s="249">
        <f>'Input 2 - Inventory'!R485</f>
        <v>0</v>
      </c>
      <c r="L539" s="158">
        <f>'Input 2 - Inventory'!AA485</f>
        <v>0</v>
      </c>
      <c r="M539" s="249">
        <f>'Input 2 - Inventory'!AB485</f>
        <v>0</v>
      </c>
      <c r="N539" s="204">
        <f t="shared" si="53"/>
        <v>0</v>
      </c>
      <c r="O539" s="114" t="e">
        <f t="shared" si="54"/>
        <v>#DIV/0!</v>
      </c>
      <c r="P539" s="249">
        <f>'Input 2 - Inventory'!AG485</f>
        <v>0</v>
      </c>
      <c r="Q539" s="249" t="str">
        <f>'Input 1 - Schedule 1'!AX487</f>
        <v/>
      </c>
    </row>
    <row r="540" spans="1:17" x14ac:dyDescent="0.2">
      <c r="A540" s="314" t="str">
        <f t="shared" si="50"/>
        <v>Exclude</v>
      </c>
      <c r="B540" s="158">
        <f>'Input 2 - Inventory'!C486</f>
        <v>0</v>
      </c>
      <c r="C540" s="249">
        <f>'Input 2 - Inventory'!E486</f>
        <v>0</v>
      </c>
      <c r="D540" s="249" t="str">
        <f>IFERROR(VLOOKUP(E540,GCC.Param!$B$3:$E$50,4,FALSE),"")</f>
        <v/>
      </c>
      <c r="E540" s="159">
        <f>'Input 2 - Inventory'!F486</f>
        <v>0</v>
      </c>
      <c r="F540" s="204" t="str">
        <f t="shared" si="51"/>
        <v>Y</v>
      </c>
      <c r="G540" s="159">
        <f>'Input 1 - Schedule 1'!S488</f>
        <v>0</v>
      </c>
      <c r="H540" s="158">
        <f>'Input 2 - Inventory'!L486</f>
        <v>0</v>
      </c>
      <c r="I540" s="158">
        <f>'Input 2 - Inventory'!M486</f>
        <v>0</v>
      </c>
      <c r="J540" s="204">
        <f t="shared" si="52"/>
        <v>0</v>
      </c>
      <c r="K540" s="249">
        <f>'Input 2 - Inventory'!R486</f>
        <v>0</v>
      </c>
      <c r="L540" s="158">
        <f>'Input 2 - Inventory'!AA486</f>
        <v>0</v>
      </c>
      <c r="M540" s="249">
        <f>'Input 2 - Inventory'!AB486</f>
        <v>0</v>
      </c>
      <c r="N540" s="204">
        <f t="shared" si="53"/>
        <v>0</v>
      </c>
      <c r="O540" s="114" t="e">
        <f t="shared" si="54"/>
        <v>#DIV/0!</v>
      </c>
      <c r="P540" s="249">
        <f>'Input 2 - Inventory'!AG486</f>
        <v>0</v>
      </c>
      <c r="Q540" s="249" t="str">
        <f>'Input 1 - Schedule 1'!AX488</f>
        <v/>
      </c>
    </row>
    <row r="541" spans="1:17" x14ac:dyDescent="0.2">
      <c r="A541" s="314" t="str">
        <f t="shared" si="50"/>
        <v>Exclude</v>
      </c>
      <c r="B541" s="158">
        <f>'Input 2 - Inventory'!C487</f>
        <v>0</v>
      </c>
      <c r="C541" s="249">
        <f>'Input 2 - Inventory'!E487</f>
        <v>0</v>
      </c>
      <c r="D541" s="249" t="str">
        <f>IFERROR(VLOOKUP(E541,GCC.Param!$B$3:$E$50,4,FALSE),"")</f>
        <v/>
      </c>
      <c r="E541" s="159">
        <f>'Input 2 - Inventory'!F487</f>
        <v>0</v>
      </c>
      <c r="F541" s="204" t="str">
        <f t="shared" si="51"/>
        <v>Y</v>
      </c>
      <c r="G541" s="159">
        <f>'Input 1 - Schedule 1'!S489</f>
        <v>0</v>
      </c>
      <c r="H541" s="158">
        <f>'Input 2 - Inventory'!L487</f>
        <v>0</v>
      </c>
      <c r="I541" s="158">
        <f>'Input 2 - Inventory'!M487</f>
        <v>0</v>
      </c>
      <c r="J541" s="204">
        <f t="shared" si="52"/>
        <v>0</v>
      </c>
      <c r="K541" s="249">
        <f>'Input 2 - Inventory'!R487</f>
        <v>0</v>
      </c>
      <c r="L541" s="158">
        <f>'Input 2 - Inventory'!AA487</f>
        <v>0</v>
      </c>
      <c r="M541" s="249">
        <f>'Input 2 - Inventory'!AB487</f>
        <v>0</v>
      </c>
      <c r="N541" s="204">
        <f t="shared" si="53"/>
        <v>0</v>
      </c>
      <c r="O541" s="114" t="e">
        <f t="shared" si="54"/>
        <v>#DIV/0!</v>
      </c>
      <c r="P541" s="249">
        <f>'Input 2 - Inventory'!AG487</f>
        <v>0</v>
      </c>
      <c r="Q541" s="249" t="str">
        <f>'Input 1 - Schedule 1'!AX489</f>
        <v/>
      </c>
    </row>
    <row r="542" spans="1:17" x14ac:dyDescent="0.2">
      <c r="A542" s="314" t="str">
        <f t="shared" si="50"/>
        <v>Exclude</v>
      </c>
      <c r="B542" s="158">
        <f>'Input 2 - Inventory'!C488</f>
        <v>0</v>
      </c>
      <c r="C542" s="249">
        <f>'Input 2 - Inventory'!E488</f>
        <v>0</v>
      </c>
      <c r="D542" s="249" t="str">
        <f>IFERROR(VLOOKUP(E542,GCC.Param!$B$3:$E$50,4,FALSE),"")</f>
        <v/>
      </c>
      <c r="E542" s="159">
        <f>'Input 2 - Inventory'!F488</f>
        <v>0</v>
      </c>
      <c r="F542" s="204" t="str">
        <f t="shared" si="51"/>
        <v>Y</v>
      </c>
      <c r="G542" s="159">
        <f>'Input 1 - Schedule 1'!S490</f>
        <v>0</v>
      </c>
      <c r="H542" s="158">
        <f>'Input 2 - Inventory'!L488</f>
        <v>0</v>
      </c>
      <c r="I542" s="158">
        <f>'Input 2 - Inventory'!M488</f>
        <v>0</v>
      </c>
      <c r="J542" s="204">
        <f t="shared" si="52"/>
        <v>0</v>
      </c>
      <c r="K542" s="249">
        <f>'Input 2 - Inventory'!R488</f>
        <v>0</v>
      </c>
      <c r="L542" s="158">
        <f>'Input 2 - Inventory'!AA488</f>
        <v>0</v>
      </c>
      <c r="M542" s="249">
        <f>'Input 2 - Inventory'!AB488</f>
        <v>0</v>
      </c>
      <c r="N542" s="204">
        <f t="shared" si="53"/>
        <v>0</v>
      </c>
      <c r="O542" s="114" t="e">
        <f t="shared" si="54"/>
        <v>#DIV/0!</v>
      </c>
      <c r="P542" s="249">
        <f>'Input 2 - Inventory'!AG488</f>
        <v>0</v>
      </c>
      <c r="Q542" s="249" t="str">
        <f>'Input 1 - Schedule 1'!AX490</f>
        <v/>
      </c>
    </row>
    <row r="543" spans="1:17" x14ac:dyDescent="0.2">
      <c r="A543" s="314" t="str">
        <f t="shared" si="50"/>
        <v>Exclude</v>
      </c>
      <c r="B543" s="158">
        <f>'Input 2 - Inventory'!C489</f>
        <v>0</v>
      </c>
      <c r="C543" s="249">
        <f>'Input 2 - Inventory'!E489</f>
        <v>0</v>
      </c>
      <c r="D543" s="249" t="str">
        <f>IFERROR(VLOOKUP(E543,GCC.Param!$B$3:$E$50,4,FALSE),"")</f>
        <v/>
      </c>
      <c r="E543" s="159">
        <f>'Input 2 - Inventory'!F489</f>
        <v>0</v>
      </c>
      <c r="F543" s="204" t="str">
        <f t="shared" si="51"/>
        <v>Y</v>
      </c>
      <c r="G543" s="159">
        <f>'Input 1 - Schedule 1'!S491</f>
        <v>0</v>
      </c>
      <c r="H543" s="158">
        <f>'Input 2 - Inventory'!L489</f>
        <v>0</v>
      </c>
      <c r="I543" s="158">
        <f>'Input 2 - Inventory'!M489</f>
        <v>0</v>
      </c>
      <c r="J543" s="204">
        <f t="shared" si="52"/>
        <v>0</v>
      </c>
      <c r="K543" s="249">
        <f>'Input 2 - Inventory'!R489</f>
        <v>0</v>
      </c>
      <c r="L543" s="158">
        <f>'Input 2 - Inventory'!AA489</f>
        <v>0</v>
      </c>
      <c r="M543" s="249">
        <f>'Input 2 - Inventory'!AB489</f>
        <v>0</v>
      </c>
      <c r="N543" s="204">
        <f t="shared" si="53"/>
        <v>0</v>
      </c>
      <c r="O543" s="114" t="e">
        <f t="shared" si="54"/>
        <v>#DIV/0!</v>
      </c>
      <c r="P543" s="249">
        <f>'Input 2 - Inventory'!AG489</f>
        <v>0</v>
      </c>
      <c r="Q543" s="249" t="str">
        <f>'Input 1 - Schedule 1'!AX491</f>
        <v/>
      </c>
    </row>
    <row r="544" spans="1:17" x14ac:dyDescent="0.2">
      <c r="A544" s="314" t="str">
        <f t="shared" si="50"/>
        <v>Exclude</v>
      </c>
      <c r="B544" s="158">
        <f>'Input 2 - Inventory'!C490</f>
        <v>0</v>
      </c>
      <c r="C544" s="249">
        <f>'Input 2 - Inventory'!E490</f>
        <v>0</v>
      </c>
      <c r="D544" s="249" t="str">
        <f>IFERROR(VLOOKUP(E544,GCC.Param!$B$3:$E$50,4,FALSE),"")</f>
        <v/>
      </c>
      <c r="E544" s="159">
        <f>'Input 2 - Inventory'!F490</f>
        <v>0</v>
      </c>
      <c r="F544" s="204" t="str">
        <f t="shared" si="51"/>
        <v>Y</v>
      </c>
      <c r="G544" s="159">
        <f>'Input 1 - Schedule 1'!S492</f>
        <v>0</v>
      </c>
      <c r="H544" s="158">
        <f>'Input 2 - Inventory'!L490</f>
        <v>0</v>
      </c>
      <c r="I544" s="158">
        <f>'Input 2 - Inventory'!M490</f>
        <v>0</v>
      </c>
      <c r="J544" s="204">
        <f t="shared" si="52"/>
        <v>0</v>
      </c>
      <c r="K544" s="249">
        <f>'Input 2 - Inventory'!R490</f>
        <v>0</v>
      </c>
      <c r="L544" s="158">
        <f>'Input 2 - Inventory'!AA490</f>
        <v>0</v>
      </c>
      <c r="M544" s="249">
        <f>'Input 2 - Inventory'!AB490</f>
        <v>0</v>
      </c>
      <c r="N544" s="204">
        <f t="shared" si="53"/>
        <v>0</v>
      </c>
      <c r="O544" s="114" t="e">
        <f t="shared" si="54"/>
        <v>#DIV/0!</v>
      </c>
      <c r="P544" s="249">
        <f>'Input 2 - Inventory'!AG490</f>
        <v>0</v>
      </c>
      <c r="Q544" s="249" t="str">
        <f>'Input 1 - Schedule 1'!AX492</f>
        <v/>
      </c>
    </row>
    <row r="545" spans="1:17" x14ac:dyDescent="0.2">
      <c r="A545" s="314" t="str">
        <f t="shared" si="50"/>
        <v>Exclude</v>
      </c>
      <c r="B545" s="158">
        <f>'Input 2 - Inventory'!C491</f>
        <v>0</v>
      </c>
      <c r="C545" s="249">
        <f>'Input 2 - Inventory'!E491</f>
        <v>0</v>
      </c>
      <c r="D545" s="249" t="str">
        <f>IFERROR(VLOOKUP(E545,GCC.Param!$B$3:$E$50,4,FALSE),"")</f>
        <v/>
      </c>
      <c r="E545" s="159">
        <f>'Input 2 - Inventory'!F491</f>
        <v>0</v>
      </c>
      <c r="F545" s="204" t="str">
        <f t="shared" si="51"/>
        <v>Y</v>
      </c>
      <c r="G545" s="159">
        <f>'Input 1 - Schedule 1'!S493</f>
        <v>0</v>
      </c>
      <c r="H545" s="158">
        <f>'Input 2 - Inventory'!L491</f>
        <v>0</v>
      </c>
      <c r="I545" s="158">
        <f>'Input 2 - Inventory'!M491</f>
        <v>0</v>
      </c>
      <c r="J545" s="204">
        <f t="shared" si="52"/>
        <v>0</v>
      </c>
      <c r="K545" s="249">
        <f>'Input 2 - Inventory'!R491</f>
        <v>0</v>
      </c>
      <c r="L545" s="158">
        <f>'Input 2 - Inventory'!AA491</f>
        <v>0</v>
      </c>
      <c r="M545" s="249">
        <f>'Input 2 - Inventory'!AB491</f>
        <v>0</v>
      </c>
      <c r="N545" s="204">
        <f t="shared" si="53"/>
        <v>0</v>
      </c>
      <c r="O545" s="114" t="e">
        <f t="shared" si="54"/>
        <v>#DIV/0!</v>
      </c>
      <c r="P545" s="249">
        <f>'Input 2 - Inventory'!AG491</f>
        <v>0</v>
      </c>
      <c r="Q545" s="249" t="str">
        <f>'Input 1 - Schedule 1'!AX493</f>
        <v/>
      </c>
    </row>
    <row r="546" spans="1:17" x14ac:dyDescent="0.2">
      <c r="A546" s="314" t="str">
        <f t="shared" si="50"/>
        <v>Exclude</v>
      </c>
      <c r="B546" s="158">
        <f>'Input 2 - Inventory'!C492</f>
        <v>0</v>
      </c>
      <c r="C546" s="249">
        <f>'Input 2 - Inventory'!E492</f>
        <v>0</v>
      </c>
      <c r="D546" s="249" t="str">
        <f>IFERROR(VLOOKUP(E546,GCC.Param!$B$3:$E$50,4,FALSE),"")</f>
        <v/>
      </c>
      <c r="E546" s="159">
        <f>'Input 2 - Inventory'!F492</f>
        <v>0</v>
      </c>
      <c r="F546" s="204" t="str">
        <f t="shared" si="51"/>
        <v>Y</v>
      </c>
      <c r="G546" s="159">
        <f>'Input 1 - Schedule 1'!S494</f>
        <v>0</v>
      </c>
      <c r="H546" s="158">
        <f>'Input 2 - Inventory'!L492</f>
        <v>0</v>
      </c>
      <c r="I546" s="158">
        <f>'Input 2 - Inventory'!M492</f>
        <v>0</v>
      </c>
      <c r="J546" s="204">
        <f t="shared" si="52"/>
        <v>0</v>
      </c>
      <c r="K546" s="249">
        <f>'Input 2 - Inventory'!R492</f>
        <v>0</v>
      </c>
      <c r="L546" s="158">
        <f>'Input 2 - Inventory'!AA492</f>
        <v>0</v>
      </c>
      <c r="M546" s="249">
        <f>'Input 2 - Inventory'!AB492</f>
        <v>0</v>
      </c>
      <c r="N546" s="204">
        <f t="shared" si="53"/>
        <v>0</v>
      </c>
      <c r="O546" s="114" t="e">
        <f t="shared" si="54"/>
        <v>#DIV/0!</v>
      </c>
      <c r="P546" s="249">
        <f>'Input 2 - Inventory'!AG492</f>
        <v>0</v>
      </c>
      <c r="Q546" s="249" t="str">
        <f>'Input 1 - Schedule 1'!AX494</f>
        <v/>
      </c>
    </row>
    <row r="547" spans="1:17" x14ac:dyDescent="0.2">
      <c r="A547" s="314" t="str">
        <f t="shared" si="50"/>
        <v>Exclude</v>
      </c>
      <c r="B547" s="158">
        <f>'Input 2 - Inventory'!C493</f>
        <v>0</v>
      </c>
      <c r="C547" s="249">
        <f>'Input 2 - Inventory'!E493</f>
        <v>0</v>
      </c>
      <c r="D547" s="249" t="str">
        <f>IFERROR(VLOOKUP(E547,GCC.Param!$B$3:$E$50,4,FALSE),"")</f>
        <v/>
      </c>
      <c r="E547" s="159">
        <f>'Input 2 - Inventory'!F493</f>
        <v>0</v>
      </c>
      <c r="F547" s="204" t="str">
        <f t="shared" si="51"/>
        <v>Y</v>
      </c>
      <c r="G547" s="159">
        <f>'Input 1 - Schedule 1'!S495</f>
        <v>0</v>
      </c>
      <c r="H547" s="158">
        <f>'Input 2 - Inventory'!L493</f>
        <v>0</v>
      </c>
      <c r="I547" s="158">
        <f>'Input 2 - Inventory'!M493</f>
        <v>0</v>
      </c>
      <c r="J547" s="204">
        <f t="shared" si="52"/>
        <v>0</v>
      </c>
      <c r="K547" s="249">
        <f>'Input 2 - Inventory'!R493</f>
        <v>0</v>
      </c>
      <c r="L547" s="158">
        <f>'Input 2 - Inventory'!AA493</f>
        <v>0</v>
      </c>
      <c r="M547" s="249">
        <f>'Input 2 - Inventory'!AB493</f>
        <v>0</v>
      </c>
      <c r="N547" s="204">
        <f t="shared" si="53"/>
        <v>0</v>
      </c>
      <c r="O547" s="114" t="e">
        <f t="shared" si="54"/>
        <v>#DIV/0!</v>
      </c>
      <c r="P547" s="249">
        <f>'Input 2 - Inventory'!AG493</f>
        <v>0</v>
      </c>
      <c r="Q547" s="249" t="str">
        <f>'Input 1 - Schedule 1'!AX495</f>
        <v/>
      </c>
    </row>
    <row r="548" spans="1:17" x14ac:dyDescent="0.2">
      <c r="A548" s="314" t="str">
        <f t="shared" si="50"/>
        <v>Exclude</v>
      </c>
      <c r="B548" s="158">
        <f>'Input 2 - Inventory'!C494</f>
        <v>0</v>
      </c>
      <c r="C548" s="249">
        <f>'Input 2 - Inventory'!E494</f>
        <v>0</v>
      </c>
      <c r="D548" s="249" t="str">
        <f>IFERROR(VLOOKUP(E548,GCC.Param!$B$3:$E$50,4,FALSE),"")</f>
        <v/>
      </c>
      <c r="E548" s="159">
        <f>'Input 2 - Inventory'!F494</f>
        <v>0</v>
      </c>
      <c r="F548" s="204" t="str">
        <f t="shared" si="51"/>
        <v>Y</v>
      </c>
      <c r="G548" s="159">
        <f>'Input 1 - Schedule 1'!S496</f>
        <v>0</v>
      </c>
      <c r="H548" s="158">
        <f>'Input 2 - Inventory'!L494</f>
        <v>0</v>
      </c>
      <c r="I548" s="158">
        <f>'Input 2 - Inventory'!M494</f>
        <v>0</v>
      </c>
      <c r="J548" s="204">
        <f t="shared" si="52"/>
        <v>0</v>
      </c>
      <c r="K548" s="249">
        <f>'Input 2 - Inventory'!R494</f>
        <v>0</v>
      </c>
      <c r="L548" s="158">
        <f>'Input 2 - Inventory'!AA494</f>
        <v>0</v>
      </c>
      <c r="M548" s="249">
        <f>'Input 2 - Inventory'!AB494</f>
        <v>0</v>
      </c>
      <c r="N548" s="204">
        <f t="shared" si="53"/>
        <v>0</v>
      </c>
      <c r="O548" s="114" t="e">
        <f t="shared" si="54"/>
        <v>#DIV/0!</v>
      </c>
      <c r="P548" s="249">
        <f>'Input 2 - Inventory'!AG494</f>
        <v>0</v>
      </c>
      <c r="Q548" s="249" t="str">
        <f>'Input 1 - Schedule 1'!AX496</f>
        <v/>
      </c>
    </row>
    <row r="549" spans="1:17" x14ac:dyDescent="0.2">
      <c r="A549" s="314" t="str">
        <f t="shared" si="50"/>
        <v>Exclude</v>
      </c>
      <c r="B549" s="158">
        <f>'Input 2 - Inventory'!C495</f>
        <v>0</v>
      </c>
      <c r="C549" s="249">
        <f>'Input 2 - Inventory'!E495</f>
        <v>0</v>
      </c>
      <c r="D549" s="249" t="str">
        <f>IFERROR(VLOOKUP(E549,GCC.Param!$B$3:$E$50,4,FALSE),"")</f>
        <v/>
      </c>
      <c r="E549" s="159">
        <f>'Input 2 - Inventory'!F495</f>
        <v>0</v>
      </c>
      <c r="F549" s="204" t="str">
        <f t="shared" si="51"/>
        <v>Y</v>
      </c>
      <c r="G549" s="159">
        <f>'Input 1 - Schedule 1'!S497</f>
        <v>0</v>
      </c>
      <c r="H549" s="158">
        <f>'Input 2 - Inventory'!L495</f>
        <v>0</v>
      </c>
      <c r="I549" s="158">
        <f>'Input 2 - Inventory'!M495</f>
        <v>0</v>
      </c>
      <c r="J549" s="204">
        <f t="shared" si="52"/>
        <v>0</v>
      </c>
      <c r="K549" s="249">
        <f>'Input 2 - Inventory'!R495</f>
        <v>0</v>
      </c>
      <c r="L549" s="158">
        <f>'Input 2 - Inventory'!AA495</f>
        <v>0</v>
      </c>
      <c r="M549" s="249">
        <f>'Input 2 - Inventory'!AB495</f>
        <v>0</v>
      </c>
      <c r="N549" s="204">
        <f t="shared" si="53"/>
        <v>0</v>
      </c>
      <c r="O549" s="114" t="e">
        <f t="shared" si="54"/>
        <v>#DIV/0!</v>
      </c>
      <c r="P549" s="249">
        <f>'Input 2 - Inventory'!AG495</f>
        <v>0</v>
      </c>
      <c r="Q549" s="249" t="str">
        <f>'Input 1 - Schedule 1'!AX497</f>
        <v/>
      </c>
    </row>
    <row r="550" spans="1:17" x14ac:dyDescent="0.2">
      <c r="A550" s="314" t="str">
        <f t="shared" si="50"/>
        <v>Exclude</v>
      </c>
      <c r="B550" s="158">
        <f>'Input 2 - Inventory'!C496</f>
        <v>0</v>
      </c>
      <c r="C550" s="249">
        <f>'Input 2 - Inventory'!E496</f>
        <v>0</v>
      </c>
      <c r="D550" s="249" t="str">
        <f>IFERROR(VLOOKUP(E550,GCC.Param!$B$3:$E$50,4,FALSE),"")</f>
        <v/>
      </c>
      <c r="E550" s="159">
        <f>'Input 2 - Inventory'!F496</f>
        <v>0</v>
      </c>
      <c r="F550" s="204" t="str">
        <f t="shared" si="51"/>
        <v>Y</v>
      </c>
      <c r="G550" s="159">
        <f>'Input 1 - Schedule 1'!S498</f>
        <v>0</v>
      </c>
      <c r="H550" s="158">
        <f>'Input 2 - Inventory'!L496</f>
        <v>0</v>
      </c>
      <c r="I550" s="158">
        <f>'Input 2 - Inventory'!M496</f>
        <v>0</v>
      </c>
      <c r="J550" s="204">
        <f t="shared" si="52"/>
        <v>0</v>
      </c>
      <c r="K550" s="249">
        <f>'Input 2 - Inventory'!R496</f>
        <v>0</v>
      </c>
      <c r="L550" s="158">
        <f>'Input 2 - Inventory'!AA496</f>
        <v>0</v>
      </c>
      <c r="M550" s="249">
        <f>'Input 2 - Inventory'!AB496</f>
        <v>0</v>
      </c>
      <c r="N550" s="204">
        <f t="shared" si="53"/>
        <v>0</v>
      </c>
      <c r="O550" s="114" t="e">
        <f t="shared" si="54"/>
        <v>#DIV/0!</v>
      </c>
      <c r="P550" s="249">
        <f>'Input 2 - Inventory'!AG496</f>
        <v>0</v>
      </c>
      <c r="Q550" s="249" t="str">
        <f>'Input 1 - Schedule 1'!AX498</f>
        <v/>
      </c>
    </row>
    <row r="551" spans="1:17" x14ac:dyDescent="0.2">
      <c r="A551" s="314" t="str">
        <f t="shared" si="50"/>
        <v>Exclude</v>
      </c>
      <c r="B551" s="158">
        <f>'Input 2 - Inventory'!C497</f>
        <v>0</v>
      </c>
      <c r="C551" s="249">
        <f>'Input 2 - Inventory'!E497</f>
        <v>0</v>
      </c>
      <c r="D551" s="249" t="str">
        <f>IFERROR(VLOOKUP(E551,GCC.Param!$B$3:$E$50,4,FALSE),"")</f>
        <v/>
      </c>
      <c r="E551" s="159">
        <f>'Input 2 - Inventory'!F497</f>
        <v>0</v>
      </c>
      <c r="F551" s="204" t="str">
        <f t="shared" si="51"/>
        <v>Y</v>
      </c>
      <c r="G551" s="159">
        <f>'Input 1 - Schedule 1'!S499</f>
        <v>0</v>
      </c>
      <c r="H551" s="158">
        <f>'Input 2 - Inventory'!L497</f>
        <v>0</v>
      </c>
      <c r="I551" s="158">
        <f>'Input 2 - Inventory'!M497</f>
        <v>0</v>
      </c>
      <c r="J551" s="204">
        <f t="shared" si="52"/>
        <v>0</v>
      </c>
      <c r="K551" s="249">
        <f>'Input 2 - Inventory'!R497</f>
        <v>0</v>
      </c>
      <c r="L551" s="158">
        <f>'Input 2 - Inventory'!AA497</f>
        <v>0</v>
      </c>
      <c r="M551" s="249">
        <f>'Input 2 - Inventory'!AB497</f>
        <v>0</v>
      </c>
      <c r="N551" s="204">
        <f t="shared" si="53"/>
        <v>0</v>
      </c>
      <c r="O551" s="114" t="e">
        <f t="shared" si="54"/>
        <v>#DIV/0!</v>
      </c>
      <c r="P551" s="249">
        <f>'Input 2 - Inventory'!AG497</f>
        <v>0</v>
      </c>
      <c r="Q551" s="249" t="str">
        <f>'Input 1 - Schedule 1'!AX499</f>
        <v/>
      </c>
    </row>
    <row r="552" spans="1:17" x14ac:dyDescent="0.2">
      <c r="A552" s="314" t="str">
        <f t="shared" si="50"/>
        <v>Exclude</v>
      </c>
      <c r="B552" s="158">
        <f>'Input 2 - Inventory'!C498</f>
        <v>0</v>
      </c>
      <c r="C552" s="249">
        <f>'Input 2 - Inventory'!E498</f>
        <v>0</v>
      </c>
      <c r="D552" s="249" t="str">
        <f>IFERROR(VLOOKUP(E552,GCC.Param!$B$3:$E$50,4,FALSE),"")</f>
        <v/>
      </c>
      <c r="E552" s="159">
        <f>'Input 2 - Inventory'!F498</f>
        <v>0</v>
      </c>
      <c r="F552" s="204" t="str">
        <f t="shared" si="51"/>
        <v>Y</v>
      </c>
      <c r="G552" s="159">
        <f>'Input 1 - Schedule 1'!S500</f>
        <v>0</v>
      </c>
      <c r="H552" s="158">
        <f>'Input 2 - Inventory'!L498</f>
        <v>0</v>
      </c>
      <c r="I552" s="158">
        <f>'Input 2 - Inventory'!M498</f>
        <v>0</v>
      </c>
      <c r="J552" s="204">
        <f t="shared" si="52"/>
        <v>0</v>
      </c>
      <c r="K552" s="249">
        <f>'Input 2 - Inventory'!R498</f>
        <v>0</v>
      </c>
      <c r="L552" s="158">
        <f>'Input 2 - Inventory'!AA498</f>
        <v>0</v>
      </c>
      <c r="M552" s="249">
        <f>'Input 2 - Inventory'!AB498</f>
        <v>0</v>
      </c>
      <c r="N552" s="204">
        <f t="shared" si="53"/>
        <v>0</v>
      </c>
      <c r="O552" s="114" t="e">
        <f t="shared" si="54"/>
        <v>#DIV/0!</v>
      </c>
      <c r="P552" s="249">
        <f>'Input 2 - Inventory'!AG498</f>
        <v>0</v>
      </c>
      <c r="Q552" s="249" t="str">
        <f>'Input 1 - Schedule 1'!AX500</f>
        <v/>
      </c>
    </row>
    <row r="553" spans="1:17" x14ac:dyDescent="0.2">
      <c r="A553" s="314" t="str">
        <f t="shared" si="50"/>
        <v>Exclude</v>
      </c>
      <c r="B553" s="158">
        <f>'Input 2 - Inventory'!C499</f>
        <v>0</v>
      </c>
      <c r="C553" s="249">
        <f>'Input 2 - Inventory'!E499</f>
        <v>0</v>
      </c>
      <c r="D553" s="249" t="str">
        <f>IFERROR(VLOOKUP(E553,GCC.Param!$B$3:$E$50,4,FALSE),"")</f>
        <v/>
      </c>
      <c r="E553" s="159">
        <f>'Input 2 - Inventory'!F499</f>
        <v>0</v>
      </c>
      <c r="F553" s="204" t="str">
        <f t="shared" si="51"/>
        <v>Y</v>
      </c>
      <c r="G553" s="159">
        <f>'Input 1 - Schedule 1'!S501</f>
        <v>0</v>
      </c>
      <c r="H553" s="158">
        <f>'Input 2 - Inventory'!L499</f>
        <v>0</v>
      </c>
      <c r="I553" s="158">
        <f>'Input 2 - Inventory'!M499</f>
        <v>0</v>
      </c>
      <c r="J553" s="204">
        <f t="shared" si="52"/>
        <v>0</v>
      </c>
      <c r="K553" s="249">
        <f>'Input 2 - Inventory'!R499</f>
        <v>0</v>
      </c>
      <c r="L553" s="158">
        <f>'Input 2 - Inventory'!AA499</f>
        <v>0</v>
      </c>
      <c r="M553" s="249">
        <f>'Input 2 - Inventory'!AB499</f>
        <v>0</v>
      </c>
      <c r="N553" s="204">
        <f t="shared" si="53"/>
        <v>0</v>
      </c>
      <c r="O553" s="114" t="e">
        <f t="shared" si="54"/>
        <v>#DIV/0!</v>
      </c>
      <c r="P553" s="249">
        <f>'Input 2 - Inventory'!AG499</f>
        <v>0</v>
      </c>
      <c r="Q553" s="249" t="str">
        <f>'Input 1 - Schedule 1'!AX501</f>
        <v/>
      </c>
    </row>
    <row r="554" spans="1:17" x14ac:dyDescent="0.2">
      <c r="A554" s="314" t="str">
        <f t="shared" si="50"/>
        <v>Exclude</v>
      </c>
      <c r="B554" s="158">
        <f>'Input 2 - Inventory'!C500</f>
        <v>0</v>
      </c>
      <c r="C554" s="249">
        <f>'Input 2 - Inventory'!E500</f>
        <v>0</v>
      </c>
      <c r="D554" s="249" t="str">
        <f>IFERROR(VLOOKUP(E554,GCC.Param!$B$3:$E$50,4,FALSE),"")</f>
        <v/>
      </c>
      <c r="E554" s="159">
        <f>'Input 2 - Inventory'!F500</f>
        <v>0</v>
      </c>
      <c r="F554" s="204" t="str">
        <f t="shared" si="51"/>
        <v>Y</v>
      </c>
      <c r="G554" s="159">
        <f>'Input 1 - Schedule 1'!S502</f>
        <v>0</v>
      </c>
      <c r="H554" s="158">
        <f>'Input 2 - Inventory'!L500</f>
        <v>0</v>
      </c>
      <c r="I554" s="158">
        <f>'Input 2 - Inventory'!M500</f>
        <v>0</v>
      </c>
      <c r="J554" s="204">
        <f t="shared" si="52"/>
        <v>0</v>
      </c>
      <c r="K554" s="249">
        <f>'Input 2 - Inventory'!R500</f>
        <v>0</v>
      </c>
      <c r="L554" s="158">
        <f>'Input 2 - Inventory'!AA500</f>
        <v>0</v>
      </c>
      <c r="M554" s="249">
        <f>'Input 2 - Inventory'!AB500</f>
        <v>0</v>
      </c>
      <c r="N554" s="204">
        <f t="shared" si="53"/>
        <v>0</v>
      </c>
      <c r="O554" s="114" t="e">
        <f t="shared" si="54"/>
        <v>#DIV/0!</v>
      </c>
      <c r="P554" s="249">
        <f>'Input 2 - Inventory'!AG500</f>
        <v>0</v>
      </c>
      <c r="Q554" s="249" t="str">
        <f>'Input 1 - Schedule 1'!AX502</f>
        <v/>
      </c>
    </row>
    <row r="555" spans="1:17" x14ac:dyDescent="0.2">
      <c r="A555" s="314" t="str">
        <f t="shared" si="50"/>
        <v>Exclude</v>
      </c>
      <c r="B555" s="158">
        <f>'Input 2 - Inventory'!C501</f>
        <v>0</v>
      </c>
      <c r="C555" s="249">
        <f>'Input 2 - Inventory'!E501</f>
        <v>0</v>
      </c>
      <c r="D555" s="249" t="str">
        <f>IFERROR(VLOOKUP(E555,GCC.Param!$B$3:$E$50,4,FALSE),"")</f>
        <v/>
      </c>
      <c r="E555" s="159">
        <f>'Input 2 - Inventory'!F501</f>
        <v>0</v>
      </c>
      <c r="F555" s="204" t="str">
        <f t="shared" si="51"/>
        <v>Y</v>
      </c>
      <c r="G555" s="159">
        <f>'Input 1 - Schedule 1'!S503</f>
        <v>0</v>
      </c>
      <c r="H555" s="158">
        <f>'Input 2 - Inventory'!L501</f>
        <v>0</v>
      </c>
      <c r="I555" s="158">
        <f>'Input 2 - Inventory'!M501</f>
        <v>0</v>
      </c>
      <c r="J555" s="204">
        <f t="shared" si="52"/>
        <v>0</v>
      </c>
      <c r="K555" s="249">
        <f>'Input 2 - Inventory'!R501</f>
        <v>0</v>
      </c>
      <c r="L555" s="158">
        <f>'Input 2 - Inventory'!AA501</f>
        <v>0</v>
      </c>
      <c r="M555" s="249">
        <f>'Input 2 - Inventory'!AB501</f>
        <v>0</v>
      </c>
      <c r="N555" s="204">
        <f t="shared" si="53"/>
        <v>0</v>
      </c>
      <c r="O555" s="114" t="e">
        <f t="shared" si="54"/>
        <v>#DIV/0!</v>
      </c>
      <c r="P555" s="249">
        <f>'Input 2 - Inventory'!AG501</f>
        <v>0</v>
      </c>
      <c r="Q555" s="249" t="str">
        <f>'Input 1 - Schedule 1'!AX503</f>
        <v/>
      </c>
    </row>
    <row r="556" spans="1:17" x14ac:dyDescent="0.2">
      <c r="A556" s="314" t="str">
        <f t="shared" si="50"/>
        <v>Exclude</v>
      </c>
      <c r="B556" s="158">
        <f>'Input 2 - Inventory'!C502</f>
        <v>0</v>
      </c>
      <c r="C556" s="249">
        <f>'Input 2 - Inventory'!E502</f>
        <v>0</v>
      </c>
      <c r="D556" s="249" t="str">
        <f>IFERROR(VLOOKUP(E556,GCC.Param!$B$3:$E$50,4,FALSE),"")</f>
        <v/>
      </c>
      <c r="E556" s="159">
        <f>'Input 2 - Inventory'!F502</f>
        <v>0</v>
      </c>
      <c r="F556" s="204" t="str">
        <f t="shared" si="51"/>
        <v>Y</v>
      </c>
      <c r="G556" s="159">
        <f>'Input 1 - Schedule 1'!S504</f>
        <v>0</v>
      </c>
      <c r="H556" s="158">
        <f>'Input 2 - Inventory'!L502</f>
        <v>0</v>
      </c>
      <c r="I556" s="158">
        <f>'Input 2 - Inventory'!M502</f>
        <v>0</v>
      </c>
      <c r="J556" s="204">
        <f t="shared" si="52"/>
        <v>0</v>
      </c>
      <c r="K556" s="249">
        <f>'Input 2 - Inventory'!R502</f>
        <v>0</v>
      </c>
      <c r="L556" s="158">
        <f>'Input 2 - Inventory'!AA502</f>
        <v>0</v>
      </c>
      <c r="M556" s="249">
        <f>'Input 2 - Inventory'!AB502</f>
        <v>0</v>
      </c>
      <c r="N556" s="204">
        <f t="shared" si="53"/>
        <v>0</v>
      </c>
      <c r="O556" s="114" t="e">
        <f t="shared" si="54"/>
        <v>#DIV/0!</v>
      </c>
      <c r="P556" s="249">
        <f>'Input 2 - Inventory'!AG502</f>
        <v>0</v>
      </c>
      <c r="Q556" s="249" t="str">
        <f>'Input 1 - Schedule 1'!AX504</f>
        <v/>
      </c>
    </row>
    <row r="557" spans="1:17" x14ac:dyDescent="0.2">
      <c r="A557" s="314" t="str">
        <f t="shared" si="50"/>
        <v>Exclude</v>
      </c>
      <c r="B557" s="158">
        <f>'Input 2 - Inventory'!C503</f>
        <v>0</v>
      </c>
      <c r="C557" s="249">
        <f>'Input 2 - Inventory'!E503</f>
        <v>0</v>
      </c>
      <c r="D557" s="249" t="str">
        <f>IFERROR(VLOOKUP(E557,GCC.Param!$B$3:$E$50,4,FALSE),"")</f>
        <v/>
      </c>
      <c r="E557" s="159">
        <f>'Input 2 - Inventory'!F503</f>
        <v>0</v>
      </c>
      <c r="F557" s="204" t="str">
        <f t="shared" si="51"/>
        <v>Y</v>
      </c>
      <c r="G557" s="159">
        <f>'Input 1 - Schedule 1'!S505</f>
        <v>0</v>
      </c>
      <c r="H557" s="158">
        <f>'Input 2 - Inventory'!L503</f>
        <v>0</v>
      </c>
      <c r="I557" s="158">
        <f>'Input 2 - Inventory'!M503</f>
        <v>0</v>
      </c>
      <c r="J557" s="204">
        <f t="shared" si="52"/>
        <v>0</v>
      </c>
      <c r="K557" s="249">
        <f>'Input 2 - Inventory'!R503</f>
        <v>0</v>
      </c>
      <c r="L557" s="158">
        <f>'Input 2 - Inventory'!AA503</f>
        <v>0</v>
      </c>
      <c r="M557" s="249">
        <f>'Input 2 - Inventory'!AB503</f>
        <v>0</v>
      </c>
      <c r="N557" s="204">
        <f t="shared" si="53"/>
        <v>0</v>
      </c>
      <c r="O557" s="114" t="e">
        <f t="shared" si="54"/>
        <v>#DIV/0!</v>
      </c>
      <c r="P557" s="249">
        <f>'Input 2 - Inventory'!AG503</f>
        <v>0</v>
      </c>
      <c r="Q557" s="249" t="str">
        <f>'Input 1 - Schedule 1'!AX505</f>
        <v/>
      </c>
    </row>
    <row r="558" spans="1:17" x14ac:dyDescent="0.2">
      <c r="A558" s="314" t="str">
        <f t="shared" si="50"/>
        <v>Exclude</v>
      </c>
      <c r="B558" s="158">
        <f>'Input 2 - Inventory'!C504</f>
        <v>0</v>
      </c>
      <c r="C558" s="249">
        <f>'Input 2 - Inventory'!E504</f>
        <v>0</v>
      </c>
      <c r="D558" s="249" t="str">
        <f>IFERROR(VLOOKUP(E558,GCC.Param!$B$3:$E$50,4,FALSE),"")</f>
        <v/>
      </c>
      <c r="E558" s="159">
        <f>'Input 2 - Inventory'!F504</f>
        <v>0</v>
      </c>
      <c r="F558" s="204" t="str">
        <f t="shared" si="51"/>
        <v>Y</v>
      </c>
      <c r="G558" s="159">
        <f>'Input 1 - Schedule 1'!S506</f>
        <v>0</v>
      </c>
      <c r="H558" s="158">
        <f>'Input 2 - Inventory'!L504</f>
        <v>0</v>
      </c>
      <c r="I558" s="158">
        <f>'Input 2 - Inventory'!M504</f>
        <v>0</v>
      </c>
      <c r="J558" s="204">
        <f t="shared" si="52"/>
        <v>0</v>
      </c>
      <c r="K558" s="249">
        <f>'Input 2 - Inventory'!R504</f>
        <v>0</v>
      </c>
      <c r="L558" s="158">
        <f>'Input 2 - Inventory'!AA504</f>
        <v>0</v>
      </c>
      <c r="M558" s="249">
        <f>'Input 2 - Inventory'!AB504</f>
        <v>0</v>
      </c>
      <c r="N558" s="204">
        <f t="shared" si="53"/>
        <v>0</v>
      </c>
      <c r="O558" s="114" t="e">
        <f t="shared" si="54"/>
        <v>#DIV/0!</v>
      </c>
      <c r="P558" s="249">
        <f>'Input 2 - Inventory'!AG504</f>
        <v>0</v>
      </c>
      <c r="Q558" s="249" t="str">
        <f>'Input 1 - Schedule 1'!AX506</f>
        <v/>
      </c>
    </row>
    <row r="559" spans="1:17" x14ac:dyDescent="0.2">
      <c r="A559" s="314" t="str">
        <f t="shared" si="50"/>
        <v>Exclude</v>
      </c>
      <c r="B559" s="158">
        <f>'Input 2 - Inventory'!C505</f>
        <v>0</v>
      </c>
      <c r="C559" s="249">
        <f>'Input 2 - Inventory'!E505</f>
        <v>0</v>
      </c>
      <c r="D559" s="249" t="str">
        <f>IFERROR(VLOOKUP(E559,GCC.Param!$B$3:$E$50,4,FALSE),"")</f>
        <v/>
      </c>
      <c r="E559" s="159">
        <f>'Input 2 - Inventory'!F505</f>
        <v>0</v>
      </c>
      <c r="F559" s="204" t="str">
        <f t="shared" si="51"/>
        <v>Y</v>
      </c>
      <c r="G559" s="159">
        <f>'Input 1 - Schedule 1'!S507</f>
        <v>0</v>
      </c>
      <c r="H559" s="158">
        <f>'Input 2 - Inventory'!L505</f>
        <v>0</v>
      </c>
      <c r="I559" s="158">
        <f>'Input 2 - Inventory'!M505</f>
        <v>0</v>
      </c>
      <c r="J559" s="204">
        <f t="shared" si="52"/>
        <v>0</v>
      </c>
      <c r="K559" s="249">
        <f>'Input 2 - Inventory'!R505</f>
        <v>0</v>
      </c>
      <c r="L559" s="158">
        <f>'Input 2 - Inventory'!AA505</f>
        <v>0</v>
      </c>
      <c r="M559" s="249">
        <f>'Input 2 - Inventory'!AB505</f>
        <v>0</v>
      </c>
      <c r="N559" s="204">
        <f t="shared" si="53"/>
        <v>0</v>
      </c>
      <c r="O559" s="114" t="e">
        <f t="shared" si="54"/>
        <v>#DIV/0!</v>
      </c>
      <c r="P559" s="249">
        <f>'Input 2 - Inventory'!AG505</f>
        <v>0</v>
      </c>
      <c r="Q559" s="249" t="str">
        <f>'Input 1 - Schedule 1'!AX507</f>
        <v/>
      </c>
    </row>
    <row r="560" spans="1:17" x14ac:dyDescent="0.2">
      <c r="A560" s="314" t="str">
        <f t="shared" si="50"/>
        <v>Exclude</v>
      </c>
      <c r="B560" s="158">
        <f>'Input 2 - Inventory'!C506</f>
        <v>0</v>
      </c>
      <c r="C560" s="249">
        <f>'Input 2 - Inventory'!E506</f>
        <v>0</v>
      </c>
      <c r="D560" s="249" t="str">
        <f>IFERROR(VLOOKUP(E560,GCC.Param!$B$3:$E$50,4,FALSE),"")</f>
        <v/>
      </c>
      <c r="E560" s="159">
        <f>'Input 2 - Inventory'!F506</f>
        <v>0</v>
      </c>
      <c r="F560" s="204" t="str">
        <f t="shared" si="51"/>
        <v>Y</v>
      </c>
      <c r="G560" s="159">
        <f>'Input 1 - Schedule 1'!S508</f>
        <v>0</v>
      </c>
      <c r="H560" s="158">
        <f>'Input 2 - Inventory'!L506</f>
        <v>0</v>
      </c>
      <c r="I560" s="158">
        <f>'Input 2 - Inventory'!M506</f>
        <v>0</v>
      </c>
      <c r="J560" s="204">
        <f t="shared" si="52"/>
        <v>0</v>
      </c>
      <c r="K560" s="249">
        <f>'Input 2 - Inventory'!R506</f>
        <v>0</v>
      </c>
      <c r="L560" s="158">
        <f>'Input 2 - Inventory'!AA506</f>
        <v>0</v>
      </c>
      <c r="M560" s="249">
        <f>'Input 2 - Inventory'!AB506</f>
        <v>0</v>
      </c>
      <c r="N560" s="204">
        <f t="shared" si="53"/>
        <v>0</v>
      </c>
      <c r="O560" s="114" t="e">
        <f t="shared" si="54"/>
        <v>#DIV/0!</v>
      </c>
      <c r="P560" s="249">
        <f>'Input 2 - Inventory'!AG506</f>
        <v>0</v>
      </c>
      <c r="Q560" s="249" t="str">
        <f>'Input 1 - Schedule 1'!AX508</f>
        <v/>
      </c>
    </row>
    <row r="561" spans="1:17" x14ac:dyDescent="0.2">
      <c r="A561" s="314" t="str">
        <f t="shared" si="50"/>
        <v>Exclude</v>
      </c>
      <c r="B561" s="158">
        <f>'Input 2 - Inventory'!C507</f>
        <v>0</v>
      </c>
      <c r="C561" s="249">
        <f>'Input 2 - Inventory'!E507</f>
        <v>0</v>
      </c>
      <c r="D561" s="249" t="str">
        <f>IFERROR(VLOOKUP(E561,GCC.Param!$B$3:$E$50,4,FALSE),"")</f>
        <v/>
      </c>
      <c r="E561" s="159">
        <f>'Input 2 - Inventory'!F507</f>
        <v>0</v>
      </c>
      <c r="F561" s="204" t="str">
        <f t="shared" si="51"/>
        <v>Y</v>
      </c>
      <c r="G561" s="159">
        <f>'Input 1 - Schedule 1'!S509</f>
        <v>0</v>
      </c>
      <c r="H561" s="158">
        <f>'Input 2 - Inventory'!L507</f>
        <v>0</v>
      </c>
      <c r="I561" s="158">
        <f>'Input 2 - Inventory'!M507</f>
        <v>0</v>
      </c>
      <c r="J561" s="204">
        <f t="shared" si="52"/>
        <v>0</v>
      </c>
      <c r="K561" s="249">
        <f>'Input 2 - Inventory'!R507</f>
        <v>0</v>
      </c>
      <c r="L561" s="158">
        <f>'Input 2 - Inventory'!AA507</f>
        <v>0</v>
      </c>
      <c r="M561" s="249">
        <f>'Input 2 - Inventory'!AB507</f>
        <v>0</v>
      </c>
      <c r="N561" s="204">
        <f t="shared" si="53"/>
        <v>0</v>
      </c>
      <c r="O561" s="114" t="e">
        <f t="shared" si="54"/>
        <v>#DIV/0!</v>
      </c>
      <c r="P561" s="249">
        <f>'Input 2 - Inventory'!AG507</f>
        <v>0</v>
      </c>
      <c r="Q561" s="249" t="str">
        <f>'Input 1 - Schedule 1'!AX509</f>
        <v/>
      </c>
    </row>
    <row r="562" spans="1:17" x14ac:dyDescent="0.2">
      <c r="A562" s="314" t="str">
        <f t="shared" si="50"/>
        <v>Exclude</v>
      </c>
      <c r="B562" s="158">
        <f>'Input 2 - Inventory'!C508</f>
        <v>0</v>
      </c>
      <c r="C562" s="249">
        <f>'Input 2 - Inventory'!E508</f>
        <v>0</v>
      </c>
      <c r="D562" s="249" t="str">
        <f>IFERROR(VLOOKUP(E562,GCC.Param!$B$3:$E$50,4,FALSE),"")</f>
        <v/>
      </c>
      <c r="E562" s="159">
        <f>'Input 2 - Inventory'!F508</f>
        <v>0</v>
      </c>
      <c r="F562" s="204" t="str">
        <f t="shared" si="51"/>
        <v>Y</v>
      </c>
      <c r="G562" s="159">
        <f>'Input 1 - Schedule 1'!S510</f>
        <v>0</v>
      </c>
      <c r="H562" s="158">
        <f>'Input 2 - Inventory'!L508</f>
        <v>0</v>
      </c>
      <c r="I562" s="158">
        <f>'Input 2 - Inventory'!M508</f>
        <v>0</v>
      </c>
      <c r="J562" s="204">
        <f t="shared" si="52"/>
        <v>0</v>
      </c>
      <c r="K562" s="249">
        <f>'Input 2 - Inventory'!R508</f>
        <v>0</v>
      </c>
      <c r="L562" s="158">
        <f>'Input 2 - Inventory'!AA508</f>
        <v>0</v>
      </c>
      <c r="M562" s="249">
        <f>'Input 2 - Inventory'!AB508</f>
        <v>0</v>
      </c>
      <c r="N562" s="204">
        <f t="shared" si="53"/>
        <v>0</v>
      </c>
      <c r="O562" s="114" t="e">
        <f t="shared" si="54"/>
        <v>#DIV/0!</v>
      </c>
      <c r="P562" s="249">
        <f>'Input 2 - Inventory'!AG508</f>
        <v>0</v>
      </c>
      <c r="Q562" s="249" t="str">
        <f>'Input 1 - Schedule 1'!AX510</f>
        <v/>
      </c>
    </row>
    <row r="563" spans="1:17" x14ac:dyDescent="0.2">
      <c r="A563" s="314" t="str">
        <f t="shared" si="50"/>
        <v>Exclude</v>
      </c>
      <c r="B563" s="158">
        <f>'Input 2 - Inventory'!C509</f>
        <v>0</v>
      </c>
      <c r="C563" s="249">
        <f>'Input 2 - Inventory'!E509</f>
        <v>0</v>
      </c>
      <c r="D563" s="249" t="str">
        <f>IFERROR(VLOOKUP(E563,GCC.Param!$B$3:$E$50,4,FALSE),"")</f>
        <v/>
      </c>
      <c r="E563" s="159">
        <f>'Input 2 - Inventory'!F509</f>
        <v>0</v>
      </c>
      <c r="F563" s="204" t="str">
        <f t="shared" si="51"/>
        <v>Y</v>
      </c>
      <c r="G563" s="159">
        <f>'Input 1 - Schedule 1'!S511</f>
        <v>0</v>
      </c>
      <c r="H563" s="158">
        <f>'Input 2 - Inventory'!L509</f>
        <v>0</v>
      </c>
      <c r="I563" s="158">
        <f>'Input 2 - Inventory'!M509</f>
        <v>0</v>
      </c>
      <c r="J563" s="204">
        <f t="shared" si="52"/>
        <v>0</v>
      </c>
      <c r="K563" s="249">
        <f>'Input 2 - Inventory'!R509</f>
        <v>0</v>
      </c>
      <c r="L563" s="158">
        <f>'Input 2 - Inventory'!AA509</f>
        <v>0</v>
      </c>
      <c r="M563" s="249">
        <f>'Input 2 - Inventory'!AB509</f>
        <v>0</v>
      </c>
      <c r="N563" s="204">
        <f t="shared" si="53"/>
        <v>0</v>
      </c>
      <c r="O563" s="114" t="e">
        <f t="shared" si="54"/>
        <v>#DIV/0!</v>
      </c>
      <c r="P563" s="249">
        <f>'Input 2 - Inventory'!AG509</f>
        <v>0</v>
      </c>
      <c r="Q563" s="249" t="str">
        <f>'Input 1 - Schedule 1'!AX511</f>
        <v/>
      </c>
    </row>
    <row r="564" spans="1:17" x14ac:dyDescent="0.2">
      <c r="A564" s="314" t="str">
        <f t="shared" si="50"/>
        <v>Exclude</v>
      </c>
      <c r="B564" s="158">
        <f>'Input 2 - Inventory'!C510</f>
        <v>0</v>
      </c>
      <c r="C564" s="249">
        <f>'Input 2 - Inventory'!E510</f>
        <v>0</v>
      </c>
      <c r="D564" s="249" t="str">
        <f>IFERROR(VLOOKUP(E564,GCC.Param!$B$3:$E$50,4,FALSE),"")</f>
        <v/>
      </c>
      <c r="E564" s="159">
        <f>'Input 2 - Inventory'!F510</f>
        <v>0</v>
      </c>
      <c r="F564" s="204" t="str">
        <f t="shared" si="51"/>
        <v>Y</v>
      </c>
      <c r="G564" s="159">
        <f>'Input 1 - Schedule 1'!S512</f>
        <v>0</v>
      </c>
      <c r="H564" s="158">
        <f>'Input 2 - Inventory'!L510</f>
        <v>0</v>
      </c>
      <c r="I564" s="158">
        <f>'Input 2 - Inventory'!M510</f>
        <v>0</v>
      </c>
      <c r="J564" s="204">
        <f t="shared" si="52"/>
        <v>0</v>
      </c>
      <c r="K564" s="249">
        <f>'Input 2 - Inventory'!R510</f>
        <v>0</v>
      </c>
      <c r="L564" s="158">
        <f>'Input 2 - Inventory'!AA510</f>
        <v>0</v>
      </c>
      <c r="M564" s="249">
        <f>'Input 2 - Inventory'!AB510</f>
        <v>0</v>
      </c>
      <c r="N564" s="204">
        <f t="shared" si="53"/>
        <v>0</v>
      </c>
      <c r="O564" s="114" t="e">
        <f t="shared" si="54"/>
        <v>#DIV/0!</v>
      </c>
      <c r="P564" s="249">
        <f>'Input 2 - Inventory'!AG510</f>
        <v>0</v>
      </c>
      <c r="Q564" s="249" t="str">
        <f>'Input 1 - Schedule 1'!AX512</f>
        <v/>
      </c>
    </row>
    <row r="565" spans="1:17" x14ac:dyDescent="0.2">
      <c r="A565" s="314" t="str">
        <f t="shared" si="50"/>
        <v>Exclude</v>
      </c>
      <c r="B565" s="158">
        <f>'Input 2 - Inventory'!C511</f>
        <v>0</v>
      </c>
      <c r="C565" s="249">
        <f>'Input 2 - Inventory'!E511</f>
        <v>0</v>
      </c>
      <c r="D565" s="249" t="str">
        <f>IFERROR(VLOOKUP(E565,GCC.Param!$B$3:$E$50,4,FALSE),"")</f>
        <v/>
      </c>
      <c r="E565" s="159">
        <f>'Input 2 - Inventory'!F511</f>
        <v>0</v>
      </c>
      <c r="F565" s="204" t="str">
        <f t="shared" si="51"/>
        <v>Y</v>
      </c>
      <c r="G565" s="159">
        <f>'Input 1 - Schedule 1'!S513</f>
        <v>0</v>
      </c>
      <c r="H565" s="158">
        <f>'Input 2 - Inventory'!L511</f>
        <v>0</v>
      </c>
      <c r="I565" s="158">
        <f>'Input 2 - Inventory'!M511</f>
        <v>0</v>
      </c>
      <c r="J565" s="204">
        <f t="shared" si="52"/>
        <v>0</v>
      </c>
      <c r="K565" s="249">
        <f>'Input 2 - Inventory'!R511</f>
        <v>0</v>
      </c>
      <c r="L565" s="158">
        <f>'Input 2 - Inventory'!AA511</f>
        <v>0</v>
      </c>
      <c r="M565" s="249">
        <f>'Input 2 - Inventory'!AB511</f>
        <v>0</v>
      </c>
      <c r="N565" s="204">
        <f t="shared" si="53"/>
        <v>0</v>
      </c>
      <c r="O565" s="114" t="e">
        <f t="shared" si="54"/>
        <v>#DIV/0!</v>
      </c>
      <c r="P565" s="249">
        <f>'Input 2 - Inventory'!AG511</f>
        <v>0</v>
      </c>
      <c r="Q565" s="249" t="str">
        <f>'Input 1 - Schedule 1'!AX513</f>
        <v/>
      </c>
    </row>
    <row r="566" spans="1:17" x14ac:dyDescent="0.2">
      <c r="A566" s="314" t="str">
        <f t="shared" si="50"/>
        <v>Exclude</v>
      </c>
      <c r="B566" s="158">
        <f>'Input 2 - Inventory'!C512</f>
        <v>0</v>
      </c>
      <c r="C566" s="249">
        <f>'Input 2 - Inventory'!E512</f>
        <v>0</v>
      </c>
      <c r="D566" s="249" t="str">
        <f>IFERROR(VLOOKUP(E566,GCC.Param!$B$3:$E$50,4,FALSE),"")</f>
        <v/>
      </c>
      <c r="E566" s="159">
        <f>'Input 2 - Inventory'!F512</f>
        <v>0</v>
      </c>
      <c r="F566" s="204" t="str">
        <f t="shared" si="51"/>
        <v>Y</v>
      </c>
      <c r="G566" s="159">
        <f>'Input 1 - Schedule 1'!S514</f>
        <v>0</v>
      </c>
      <c r="H566" s="158">
        <f>'Input 2 - Inventory'!L512</f>
        <v>0</v>
      </c>
      <c r="I566" s="158">
        <f>'Input 2 - Inventory'!M512</f>
        <v>0</v>
      </c>
      <c r="J566" s="204">
        <f t="shared" si="52"/>
        <v>0</v>
      </c>
      <c r="K566" s="249">
        <f>'Input 2 - Inventory'!R512</f>
        <v>0</v>
      </c>
      <c r="L566" s="158">
        <f>'Input 2 - Inventory'!AA512</f>
        <v>0</v>
      </c>
      <c r="M566" s="249">
        <f>'Input 2 - Inventory'!AB512</f>
        <v>0</v>
      </c>
      <c r="N566" s="204">
        <f t="shared" si="53"/>
        <v>0</v>
      </c>
      <c r="O566" s="114" t="e">
        <f t="shared" si="54"/>
        <v>#DIV/0!</v>
      </c>
      <c r="P566" s="249">
        <f>'Input 2 - Inventory'!AG512</f>
        <v>0</v>
      </c>
      <c r="Q566" s="249" t="str">
        <f>'Input 1 - Schedule 1'!AX514</f>
        <v/>
      </c>
    </row>
    <row r="567" spans="1:17" x14ac:dyDescent="0.2">
      <c r="A567" s="314" t="str">
        <f t="shared" si="50"/>
        <v>Exclude</v>
      </c>
      <c r="B567" s="158">
        <f>'Input 2 - Inventory'!C513</f>
        <v>0</v>
      </c>
      <c r="C567" s="249">
        <f>'Input 2 - Inventory'!E513</f>
        <v>0</v>
      </c>
      <c r="D567" s="249" t="str">
        <f>IFERROR(VLOOKUP(E567,GCC.Param!$B$3:$E$50,4,FALSE),"")</f>
        <v/>
      </c>
      <c r="E567" s="159">
        <f>'Input 2 - Inventory'!F513</f>
        <v>0</v>
      </c>
      <c r="F567" s="204" t="str">
        <f t="shared" si="51"/>
        <v>Y</v>
      </c>
      <c r="G567" s="159">
        <f>'Input 1 - Schedule 1'!S515</f>
        <v>0</v>
      </c>
      <c r="H567" s="158">
        <f>'Input 2 - Inventory'!L513</f>
        <v>0</v>
      </c>
      <c r="I567" s="158">
        <f>'Input 2 - Inventory'!M513</f>
        <v>0</v>
      </c>
      <c r="J567" s="204">
        <f t="shared" si="52"/>
        <v>0</v>
      </c>
      <c r="K567" s="249">
        <f>'Input 2 - Inventory'!R513</f>
        <v>0</v>
      </c>
      <c r="L567" s="158">
        <f>'Input 2 - Inventory'!AA513</f>
        <v>0</v>
      </c>
      <c r="M567" s="249">
        <f>'Input 2 - Inventory'!AB513</f>
        <v>0</v>
      </c>
      <c r="N567" s="204">
        <f t="shared" si="53"/>
        <v>0</v>
      </c>
      <c r="O567" s="114" t="e">
        <f t="shared" si="54"/>
        <v>#DIV/0!</v>
      </c>
      <c r="P567" s="249">
        <f>'Input 2 - Inventory'!AG513</f>
        <v>0</v>
      </c>
      <c r="Q567" s="249" t="str">
        <f>'Input 1 - Schedule 1'!AX515</f>
        <v/>
      </c>
    </row>
    <row r="568" spans="1:17" x14ac:dyDescent="0.2">
      <c r="A568" s="314" t="str">
        <f t="shared" si="50"/>
        <v>Exclude</v>
      </c>
      <c r="B568" s="158">
        <f>'Input 2 - Inventory'!C514</f>
        <v>0</v>
      </c>
      <c r="C568" s="249">
        <f>'Input 2 - Inventory'!E514</f>
        <v>0</v>
      </c>
      <c r="D568" s="249" t="str">
        <f>IFERROR(VLOOKUP(E568,GCC.Param!$B$3:$E$50,4,FALSE),"")</f>
        <v/>
      </c>
      <c r="E568" s="159">
        <f>'Input 2 - Inventory'!F514</f>
        <v>0</v>
      </c>
      <c r="F568" s="204" t="str">
        <f t="shared" si="51"/>
        <v>Y</v>
      </c>
      <c r="G568" s="159">
        <f>'Input 1 - Schedule 1'!S516</f>
        <v>0</v>
      </c>
      <c r="H568" s="158">
        <f>'Input 2 - Inventory'!L514</f>
        <v>0</v>
      </c>
      <c r="I568" s="158">
        <f>'Input 2 - Inventory'!M514</f>
        <v>0</v>
      </c>
      <c r="J568" s="204">
        <f t="shared" si="52"/>
        <v>0</v>
      </c>
      <c r="K568" s="249">
        <f>'Input 2 - Inventory'!R514</f>
        <v>0</v>
      </c>
      <c r="L568" s="158">
        <f>'Input 2 - Inventory'!AA514</f>
        <v>0</v>
      </c>
      <c r="M568" s="249">
        <f>'Input 2 - Inventory'!AB514</f>
        <v>0</v>
      </c>
      <c r="N568" s="204">
        <f t="shared" si="53"/>
        <v>0</v>
      </c>
      <c r="O568" s="114" t="e">
        <f t="shared" si="54"/>
        <v>#DIV/0!</v>
      </c>
      <c r="P568" s="249">
        <f>'Input 2 - Inventory'!AG514</f>
        <v>0</v>
      </c>
      <c r="Q568" s="249" t="str">
        <f>'Input 1 - Schedule 1'!AX516</f>
        <v/>
      </c>
    </row>
    <row r="569" spans="1:17" x14ac:dyDescent="0.2">
      <c r="A569" s="314" t="str">
        <f t="shared" si="50"/>
        <v>Exclude</v>
      </c>
      <c r="B569" s="158">
        <f>'Input 2 - Inventory'!C515</f>
        <v>0</v>
      </c>
      <c r="C569" s="249">
        <f>'Input 2 - Inventory'!E515</f>
        <v>0</v>
      </c>
      <c r="D569" s="249" t="str">
        <f>IFERROR(VLOOKUP(E569,GCC.Param!$B$3:$E$50,4,FALSE),"")</f>
        <v/>
      </c>
      <c r="E569" s="159">
        <f>'Input 2 - Inventory'!F515</f>
        <v>0</v>
      </c>
      <c r="F569" s="204" t="str">
        <f t="shared" si="51"/>
        <v>Y</v>
      </c>
      <c r="G569" s="159">
        <f>'Input 1 - Schedule 1'!S517</f>
        <v>0</v>
      </c>
      <c r="H569" s="158">
        <f>'Input 2 - Inventory'!L515</f>
        <v>0</v>
      </c>
      <c r="I569" s="158">
        <f>'Input 2 - Inventory'!M515</f>
        <v>0</v>
      </c>
      <c r="J569" s="204">
        <f t="shared" si="52"/>
        <v>0</v>
      </c>
      <c r="K569" s="249">
        <f>'Input 2 - Inventory'!R515</f>
        <v>0</v>
      </c>
      <c r="L569" s="158">
        <f>'Input 2 - Inventory'!AA515</f>
        <v>0</v>
      </c>
      <c r="M569" s="249">
        <f>'Input 2 - Inventory'!AB515</f>
        <v>0</v>
      </c>
      <c r="N569" s="204">
        <f t="shared" si="53"/>
        <v>0</v>
      </c>
      <c r="O569" s="114" t="e">
        <f t="shared" si="54"/>
        <v>#DIV/0!</v>
      </c>
      <c r="P569" s="249">
        <f>'Input 2 - Inventory'!AG515</f>
        <v>0</v>
      </c>
      <c r="Q569" s="249" t="str">
        <f>'Input 1 - Schedule 1'!AX517</f>
        <v/>
      </c>
    </row>
    <row r="570" spans="1:17" x14ac:dyDescent="0.2">
      <c r="A570" s="314" t="str">
        <f t="shared" si="50"/>
        <v>Exclude</v>
      </c>
      <c r="B570" s="158">
        <f>'Input 2 - Inventory'!C516</f>
        <v>0</v>
      </c>
      <c r="C570" s="249">
        <f>'Input 2 - Inventory'!E516</f>
        <v>0</v>
      </c>
      <c r="D570" s="249" t="str">
        <f>IFERROR(VLOOKUP(E570,GCC.Param!$B$3:$E$50,4,FALSE),"")</f>
        <v/>
      </c>
      <c r="E570" s="159">
        <f>'Input 2 - Inventory'!F516</f>
        <v>0</v>
      </c>
      <c r="F570" s="204" t="str">
        <f t="shared" si="51"/>
        <v>Y</v>
      </c>
      <c r="G570" s="159">
        <f>'Input 1 - Schedule 1'!S518</f>
        <v>0</v>
      </c>
      <c r="H570" s="158">
        <f>'Input 2 - Inventory'!L516</f>
        <v>0</v>
      </c>
      <c r="I570" s="158">
        <f>'Input 2 - Inventory'!M516</f>
        <v>0</v>
      </c>
      <c r="J570" s="204">
        <f t="shared" si="52"/>
        <v>0</v>
      </c>
      <c r="K570" s="249">
        <f>'Input 2 - Inventory'!R516</f>
        <v>0</v>
      </c>
      <c r="L570" s="158">
        <f>'Input 2 - Inventory'!AA516</f>
        <v>0</v>
      </c>
      <c r="M570" s="249">
        <f>'Input 2 - Inventory'!AB516</f>
        <v>0</v>
      </c>
      <c r="N570" s="204">
        <f t="shared" si="53"/>
        <v>0</v>
      </c>
      <c r="O570" s="114" t="e">
        <f t="shared" si="54"/>
        <v>#DIV/0!</v>
      </c>
      <c r="P570" s="249">
        <f>'Input 2 - Inventory'!AG516</f>
        <v>0</v>
      </c>
      <c r="Q570" s="249" t="str">
        <f>'Input 1 - Schedule 1'!AX518</f>
        <v/>
      </c>
    </row>
    <row r="571" spans="1:17" x14ac:dyDescent="0.2">
      <c r="A571" s="314" t="str">
        <f t="shared" si="50"/>
        <v>Exclude</v>
      </c>
      <c r="B571" s="158">
        <f>'Input 2 - Inventory'!C517</f>
        <v>0</v>
      </c>
      <c r="C571" s="249">
        <f>'Input 2 - Inventory'!E517</f>
        <v>0</v>
      </c>
      <c r="D571" s="249" t="str">
        <f>IFERROR(VLOOKUP(E571,GCC.Param!$B$3:$E$50,4,FALSE),"")</f>
        <v/>
      </c>
      <c r="E571" s="159">
        <f>'Input 2 - Inventory'!F517</f>
        <v>0</v>
      </c>
      <c r="F571" s="204" t="str">
        <f t="shared" si="51"/>
        <v>Y</v>
      </c>
      <c r="G571" s="159">
        <f>'Input 1 - Schedule 1'!S519</f>
        <v>0</v>
      </c>
      <c r="H571" s="158">
        <f>'Input 2 - Inventory'!L517</f>
        <v>0</v>
      </c>
      <c r="I571" s="158">
        <f>'Input 2 - Inventory'!M517</f>
        <v>0</v>
      </c>
      <c r="J571" s="204">
        <f t="shared" si="52"/>
        <v>0</v>
      </c>
      <c r="K571" s="249">
        <f>'Input 2 - Inventory'!R517</f>
        <v>0</v>
      </c>
      <c r="L571" s="158">
        <f>'Input 2 - Inventory'!AA517</f>
        <v>0</v>
      </c>
      <c r="M571" s="249">
        <f>'Input 2 - Inventory'!AB517</f>
        <v>0</v>
      </c>
      <c r="N571" s="204">
        <f t="shared" si="53"/>
        <v>0</v>
      </c>
      <c r="O571" s="114" t="e">
        <f t="shared" si="54"/>
        <v>#DIV/0!</v>
      </c>
      <c r="P571" s="249">
        <f>'Input 2 - Inventory'!AG517</f>
        <v>0</v>
      </c>
      <c r="Q571" s="249" t="str">
        <f>'Input 1 - Schedule 1'!AX519</f>
        <v/>
      </c>
    </row>
    <row r="572" spans="1:17" x14ac:dyDescent="0.2">
      <c r="A572" s="314" t="str">
        <f t="shared" si="50"/>
        <v>Exclude</v>
      </c>
      <c r="B572" s="158">
        <f>'Input 2 - Inventory'!C518</f>
        <v>0</v>
      </c>
      <c r="C572" s="249">
        <f>'Input 2 - Inventory'!E518</f>
        <v>0</v>
      </c>
      <c r="D572" s="249" t="str">
        <f>IFERROR(VLOOKUP(E572,GCC.Param!$B$3:$E$50,4,FALSE),"")</f>
        <v/>
      </c>
      <c r="E572" s="159">
        <f>'Input 2 - Inventory'!F518</f>
        <v>0</v>
      </c>
      <c r="F572" s="204" t="str">
        <f t="shared" si="51"/>
        <v>Y</v>
      </c>
      <c r="G572" s="159">
        <f>'Input 1 - Schedule 1'!S520</f>
        <v>0</v>
      </c>
      <c r="H572" s="158">
        <f>'Input 2 - Inventory'!L518</f>
        <v>0</v>
      </c>
      <c r="I572" s="158">
        <f>'Input 2 - Inventory'!M518</f>
        <v>0</v>
      </c>
      <c r="J572" s="204">
        <f t="shared" si="52"/>
        <v>0</v>
      </c>
      <c r="K572" s="249">
        <f>'Input 2 - Inventory'!R518</f>
        <v>0</v>
      </c>
      <c r="L572" s="158">
        <f>'Input 2 - Inventory'!AA518</f>
        <v>0</v>
      </c>
      <c r="M572" s="249">
        <f>'Input 2 - Inventory'!AB518</f>
        <v>0</v>
      </c>
      <c r="N572" s="204">
        <f t="shared" si="53"/>
        <v>0</v>
      </c>
      <c r="O572" s="114" t="e">
        <f t="shared" si="54"/>
        <v>#DIV/0!</v>
      </c>
      <c r="P572" s="249">
        <f>'Input 2 - Inventory'!AG518</f>
        <v>0</v>
      </c>
      <c r="Q572" s="249" t="str">
        <f>'Input 1 - Schedule 1'!AX520</f>
        <v/>
      </c>
    </row>
    <row r="573" spans="1:17" x14ac:dyDescent="0.2">
      <c r="A573" s="314" t="str">
        <f t="shared" si="50"/>
        <v>Exclude</v>
      </c>
      <c r="B573" s="158">
        <f>'Input 2 - Inventory'!C519</f>
        <v>0</v>
      </c>
      <c r="C573" s="249">
        <f>'Input 2 - Inventory'!E519</f>
        <v>0</v>
      </c>
      <c r="D573" s="249" t="str">
        <f>IFERROR(VLOOKUP(E573,GCC.Param!$B$3:$E$50,4,FALSE),"")</f>
        <v/>
      </c>
      <c r="E573" s="159">
        <f>'Input 2 - Inventory'!F519</f>
        <v>0</v>
      </c>
      <c r="F573" s="204" t="str">
        <f t="shared" si="51"/>
        <v>Y</v>
      </c>
      <c r="G573" s="159">
        <f>'Input 1 - Schedule 1'!S521</f>
        <v>0</v>
      </c>
      <c r="H573" s="158">
        <f>'Input 2 - Inventory'!L519</f>
        <v>0</v>
      </c>
      <c r="I573" s="158">
        <f>'Input 2 - Inventory'!M519</f>
        <v>0</v>
      </c>
      <c r="J573" s="204">
        <f t="shared" si="52"/>
        <v>0</v>
      </c>
      <c r="K573" s="249">
        <f>'Input 2 - Inventory'!R519</f>
        <v>0</v>
      </c>
      <c r="L573" s="158">
        <f>'Input 2 - Inventory'!AA519</f>
        <v>0</v>
      </c>
      <c r="M573" s="249">
        <f>'Input 2 - Inventory'!AB519</f>
        <v>0</v>
      </c>
      <c r="N573" s="204">
        <f t="shared" si="53"/>
        <v>0</v>
      </c>
      <c r="O573" s="114" t="e">
        <f t="shared" si="54"/>
        <v>#DIV/0!</v>
      </c>
      <c r="P573" s="249">
        <f>'Input 2 - Inventory'!AG519</f>
        <v>0</v>
      </c>
      <c r="Q573" s="249" t="str">
        <f>'Input 1 - Schedule 1'!AX521</f>
        <v/>
      </c>
    </row>
    <row r="574" spans="1:17" x14ac:dyDescent="0.2">
      <c r="A574" s="314" t="str">
        <f t="shared" si="50"/>
        <v>Exclude</v>
      </c>
      <c r="B574" s="158">
        <f>'Input 2 - Inventory'!C520</f>
        <v>0</v>
      </c>
      <c r="C574" s="249">
        <f>'Input 2 - Inventory'!E520</f>
        <v>0</v>
      </c>
      <c r="D574" s="249" t="str">
        <f>IFERROR(VLOOKUP(E574,GCC.Param!$B$3:$E$50,4,FALSE),"")</f>
        <v/>
      </c>
      <c r="E574" s="159">
        <f>'Input 2 - Inventory'!F520</f>
        <v>0</v>
      </c>
      <c r="F574" s="204" t="str">
        <f t="shared" si="51"/>
        <v>Y</v>
      </c>
      <c r="G574" s="159">
        <f>'Input 1 - Schedule 1'!S522</f>
        <v>0</v>
      </c>
      <c r="H574" s="158">
        <f>'Input 2 - Inventory'!L520</f>
        <v>0</v>
      </c>
      <c r="I574" s="158">
        <f>'Input 2 - Inventory'!M520</f>
        <v>0</v>
      </c>
      <c r="J574" s="204">
        <f t="shared" si="52"/>
        <v>0</v>
      </c>
      <c r="K574" s="249">
        <f>'Input 2 - Inventory'!R520</f>
        <v>0</v>
      </c>
      <c r="L574" s="158">
        <f>'Input 2 - Inventory'!AA520</f>
        <v>0</v>
      </c>
      <c r="M574" s="249">
        <f>'Input 2 - Inventory'!AB520</f>
        <v>0</v>
      </c>
      <c r="N574" s="204">
        <f t="shared" si="53"/>
        <v>0</v>
      </c>
      <c r="O574" s="114" t="e">
        <f t="shared" si="54"/>
        <v>#DIV/0!</v>
      </c>
      <c r="P574" s="249">
        <f>'Input 2 - Inventory'!AG520</f>
        <v>0</v>
      </c>
      <c r="Q574" s="249" t="str">
        <f>'Input 1 - Schedule 1'!AX522</f>
        <v/>
      </c>
    </row>
    <row r="575" spans="1:17" x14ac:dyDescent="0.2">
      <c r="A575" s="314" t="str">
        <f t="shared" si="50"/>
        <v>Exclude</v>
      </c>
      <c r="B575" s="158">
        <f>'Input 2 - Inventory'!C521</f>
        <v>0</v>
      </c>
      <c r="C575" s="249">
        <f>'Input 2 - Inventory'!E521</f>
        <v>0</v>
      </c>
      <c r="D575" s="249" t="str">
        <f>IFERROR(VLOOKUP(E575,GCC.Param!$B$3:$E$50,4,FALSE),"")</f>
        <v/>
      </c>
      <c r="E575" s="159">
        <f>'Input 2 - Inventory'!F521</f>
        <v>0</v>
      </c>
      <c r="F575" s="204" t="str">
        <f t="shared" si="51"/>
        <v>Y</v>
      </c>
      <c r="G575" s="159">
        <f>'Input 1 - Schedule 1'!S523</f>
        <v>0</v>
      </c>
      <c r="H575" s="158">
        <f>'Input 2 - Inventory'!L521</f>
        <v>0</v>
      </c>
      <c r="I575" s="158">
        <f>'Input 2 - Inventory'!M521</f>
        <v>0</v>
      </c>
      <c r="J575" s="204">
        <f t="shared" si="52"/>
        <v>0</v>
      </c>
      <c r="K575" s="249">
        <f>'Input 2 - Inventory'!R521</f>
        <v>0</v>
      </c>
      <c r="L575" s="158">
        <f>'Input 2 - Inventory'!AA521</f>
        <v>0</v>
      </c>
      <c r="M575" s="249">
        <f>'Input 2 - Inventory'!AB521</f>
        <v>0</v>
      </c>
      <c r="N575" s="204">
        <f t="shared" si="53"/>
        <v>0</v>
      </c>
      <c r="O575" s="114" t="e">
        <f t="shared" si="54"/>
        <v>#DIV/0!</v>
      </c>
      <c r="P575" s="249">
        <f>'Input 2 - Inventory'!AG521</f>
        <v>0</v>
      </c>
      <c r="Q575" s="249" t="str">
        <f>'Input 1 - Schedule 1'!AX523</f>
        <v/>
      </c>
    </row>
    <row r="576" spans="1:17" x14ac:dyDescent="0.2">
      <c r="A576" s="314" t="str">
        <f t="shared" si="50"/>
        <v>Exclude</v>
      </c>
      <c r="B576" s="158">
        <f>'Input 2 - Inventory'!C522</f>
        <v>0</v>
      </c>
      <c r="C576" s="249">
        <f>'Input 2 - Inventory'!E522</f>
        <v>0</v>
      </c>
      <c r="D576" s="249" t="str">
        <f>IFERROR(VLOOKUP(E576,GCC.Param!$B$3:$E$50,4,FALSE),"")</f>
        <v/>
      </c>
      <c r="E576" s="159">
        <f>'Input 2 - Inventory'!F522</f>
        <v>0</v>
      </c>
      <c r="F576" s="204" t="str">
        <f t="shared" si="51"/>
        <v>Y</v>
      </c>
      <c r="G576" s="159">
        <f>'Input 1 - Schedule 1'!S524</f>
        <v>0</v>
      </c>
      <c r="H576" s="158">
        <f>'Input 2 - Inventory'!L522</f>
        <v>0</v>
      </c>
      <c r="I576" s="158">
        <f>'Input 2 - Inventory'!M522</f>
        <v>0</v>
      </c>
      <c r="J576" s="204">
        <f t="shared" si="52"/>
        <v>0</v>
      </c>
      <c r="K576" s="249">
        <f>'Input 2 - Inventory'!R522</f>
        <v>0</v>
      </c>
      <c r="L576" s="158">
        <f>'Input 2 - Inventory'!AA522</f>
        <v>0</v>
      </c>
      <c r="M576" s="249">
        <f>'Input 2 - Inventory'!AB522</f>
        <v>0</v>
      </c>
      <c r="N576" s="204">
        <f t="shared" si="53"/>
        <v>0</v>
      </c>
      <c r="O576" s="114" t="e">
        <f t="shared" si="54"/>
        <v>#DIV/0!</v>
      </c>
      <c r="P576" s="249">
        <f>'Input 2 - Inventory'!AG522</f>
        <v>0</v>
      </c>
      <c r="Q576" s="249" t="str">
        <f>'Input 1 - Schedule 1'!AX524</f>
        <v/>
      </c>
    </row>
    <row r="577" spans="1:17" x14ac:dyDescent="0.2">
      <c r="A577" s="314" t="str">
        <f t="shared" si="50"/>
        <v>Exclude</v>
      </c>
      <c r="B577" s="158">
        <f>'Input 2 - Inventory'!C523</f>
        <v>0</v>
      </c>
      <c r="C577" s="249">
        <f>'Input 2 - Inventory'!E523</f>
        <v>0</v>
      </c>
      <c r="D577" s="249" t="str">
        <f>IFERROR(VLOOKUP(E577,GCC.Param!$B$3:$E$50,4,FALSE),"")</f>
        <v/>
      </c>
      <c r="E577" s="159">
        <f>'Input 2 - Inventory'!F523</f>
        <v>0</v>
      </c>
      <c r="F577" s="204" t="str">
        <f t="shared" si="51"/>
        <v>Y</v>
      </c>
      <c r="G577" s="159">
        <f>'Input 1 - Schedule 1'!S525</f>
        <v>0</v>
      </c>
      <c r="H577" s="158">
        <f>'Input 2 - Inventory'!L523</f>
        <v>0</v>
      </c>
      <c r="I577" s="158">
        <f>'Input 2 - Inventory'!M523</f>
        <v>0</v>
      </c>
      <c r="J577" s="204">
        <f t="shared" si="52"/>
        <v>0</v>
      </c>
      <c r="K577" s="249">
        <f>'Input 2 - Inventory'!R523</f>
        <v>0</v>
      </c>
      <c r="L577" s="158">
        <f>'Input 2 - Inventory'!AA523</f>
        <v>0</v>
      </c>
      <c r="M577" s="249">
        <f>'Input 2 - Inventory'!AB523</f>
        <v>0</v>
      </c>
      <c r="N577" s="204">
        <f t="shared" si="53"/>
        <v>0</v>
      </c>
      <c r="O577" s="114" t="e">
        <f t="shared" si="54"/>
        <v>#DIV/0!</v>
      </c>
      <c r="P577" s="249">
        <f>'Input 2 - Inventory'!AG523</f>
        <v>0</v>
      </c>
      <c r="Q577" s="249" t="str">
        <f>'Input 1 - Schedule 1'!AX525</f>
        <v/>
      </c>
    </row>
    <row r="578" spans="1:17" x14ac:dyDescent="0.2">
      <c r="A578" s="314" t="str">
        <f t="shared" ref="A578:A641" si="55">IF(OR(ISERROR(D578),B578="",B578=0),"Exclude","Include")</f>
        <v>Exclude</v>
      </c>
      <c r="B578" s="158">
        <f>'Input 2 - Inventory'!C524</f>
        <v>0</v>
      </c>
      <c r="C578" s="249">
        <f>'Input 2 - Inventory'!E524</f>
        <v>0</v>
      </c>
      <c r="D578" s="249" t="str">
        <f>IFERROR(VLOOKUP(E578,GCC.Param!$B$3:$E$50,4,FALSE),"")</f>
        <v/>
      </c>
      <c r="E578" s="159">
        <f>'Input 2 - Inventory'!F524</f>
        <v>0</v>
      </c>
      <c r="F578" s="204" t="str">
        <f t="shared" ref="F578:F641" si="56">IF(AND(LEFT(D578,3)="RBC",LEFT(Q578,3)="RBC"),"N",IF(OR(E578=Q578,Q578="N/A"),"N","Y"))</f>
        <v>Y</v>
      </c>
      <c r="G578" s="159">
        <f>'Input 1 - Schedule 1'!S526</f>
        <v>0</v>
      </c>
      <c r="H578" s="158">
        <f>'Input 2 - Inventory'!L524</f>
        <v>0</v>
      </c>
      <c r="I578" s="158">
        <f>'Input 2 - Inventory'!M524</f>
        <v>0</v>
      </c>
      <c r="J578" s="204">
        <f t="shared" ref="J578:J641" si="57">IF($E578="Non-Insurer Holding Company", H578-I578,H578)</f>
        <v>0</v>
      </c>
      <c r="K578" s="249">
        <f>'Input 2 - Inventory'!R524</f>
        <v>0</v>
      </c>
      <c r="L578" s="158">
        <f>'Input 2 - Inventory'!AA524</f>
        <v>0</v>
      </c>
      <c r="M578" s="249">
        <f>'Input 2 - Inventory'!AB524</f>
        <v>0</v>
      </c>
      <c r="N578" s="204">
        <f t="shared" ref="N578:N641" si="58">IF(LEFT(E578,3)="RBC",1/0,IF($E578="Non-Insurer Holding Company",L578-M578,L578))</f>
        <v>0</v>
      </c>
      <c r="O578" s="114" t="e">
        <f t="shared" ref="O578:O641" si="59">IF(LEFT(E578,3)="RBC",1/3*L578,1/0)</f>
        <v>#DIV/0!</v>
      </c>
      <c r="P578" s="249">
        <f>'Input 2 - Inventory'!AG524</f>
        <v>0</v>
      </c>
      <c r="Q578" s="249" t="str">
        <f>'Input 1 - Schedule 1'!AX526</f>
        <v/>
      </c>
    </row>
    <row r="579" spans="1:17" x14ac:dyDescent="0.2">
      <c r="A579" s="314" t="str">
        <f t="shared" si="55"/>
        <v>Exclude</v>
      </c>
      <c r="B579" s="158">
        <f>'Input 2 - Inventory'!C525</f>
        <v>0</v>
      </c>
      <c r="C579" s="249">
        <f>'Input 2 - Inventory'!E525</f>
        <v>0</v>
      </c>
      <c r="D579" s="249" t="str">
        <f>IFERROR(VLOOKUP(E579,GCC.Param!$B$3:$E$50,4,FALSE),"")</f>
        <v/>
      </c>
      <c r="E579" s="159">
        <f>'Input 2 - Inventory'!F525</f>
        <v>0</v>
      </c>
      <c r="F579" s="204" t="str">
        <f t="shared" si="56"/>
        <v>Y</v>
      </c>
      <c r="G579" s="159">
        <f>'Input 1 - Schedule 1'!S527</f>
        <v>0</v>
      </c>
      <c r="H579" s="158">
        <f>'Input 2 - Inventory'!L525</f>
        <v>0</v>
      </c>
      <c r="I579" s="158">
        <f>'Input 2 - Inventory'!M525</f>
        <v>0</v>
      </c>
      <c r="J579" s="204">
        <f t="shared" si="57"/>
        <v>0</v>
      </c>
      <c r="K579" s="249">
        <f>'Input 2 - Inventory'!R525</f>
        <v>0</v>
      </c>
      <c r="L579" s="158">
        <f>'Input 2 - Inventory'!AA525</f>
        <v>0</v>
      </c>
      <c r="M579" s="249">
        <f>'Input 2 - Inventory'!AB525</f>
        <v>0</v>
      </c>
      <c r="N579" s="204">
        <f t="shared" si="58"/>
        <v>0</v>
      </c>
      <c r="O579" s="114" t="e">
        <f t="shared" si="59"/>
        <v>#DIV/0!</v>
      </c>
      <c r="P579" s="249">
        <f>'Input 2 - Inventory'!AG525</f>
        <v>0</v>
      </c>
      <c r="Q579" s="249" t="str">
        <f>'Input 1 - Schedule 1'!AX527</f>
        <v/>
      </c>
    </row>
    <row r="580" spans="1:17" x14ac:dyDescent="0.2">
      <c r="A580" s="314" t="str">
        <f t="shared" si="55"/>
        <v>Exclude</v>
      </c>
      <c r="B580" s="158">
        <f>'Input 2 - Inventory'!C526</f>
        <v>0</v>
      </c>
      <c r="C580" s="249">
        <f>'Input 2 - Inventory'!E526</f>
        <v>0</v>
      </c>
      <c r="D580" s="249" t="str">
        <f>IFERROR(VLOOKUP(E580,GCC.Param!$B$3:$E$50,4,FALSE),"")</f>
        <v/>
      </c>
      <c r="E580" s="159">
        <f>'Input 2 - Inventory'!F526</f>
        <v>0</v>
      </c>
      <c r="F580" s="204" t="str">
        <f t="shared" si="56"/>
        <v>Y</v>
      </c>
      <c r="G580" s="159">
        <f>'Input 1 - Schedule 1'!S528</f>
        <v>0</v>
      </c>
      <c r="H580" s="158">
        <f>'Input 2 - Inventory'!L526</f>
        <v>0</v>
      </c>
      <c r="I580" s="158">
        <f>'Input 2 - Inventory'!M526</f>
        <v>0</v>
      </c>
      <c r="J580" s="204">
        <f t="shared" si="57"/>
        <v>0</v>
      </c>
      <c r="K580" s="249">
        <f>'Input 2 - Inventory'!R526</f>
        <v>0</v>
      </c>
      <c r="L580" s="158">
        <f>'Input 2 - Inventory'!AA526</f>
        <v>0</v>
      </c>
      <c r="M580" s="249">
        <f>'Input 2 - Inventory'!AB526</f>
        <v>0</v>
      </c>
      <c r="N580" s="204">
        <f t="shared" si="58"/>
        <v>0</v>
      </c>
      <c r="O580" s="114" t="e">
        <f t="shared" si="59"/>
        <v>#DIV/0!</v>
      </c>
      <c r="P580" s="249">
        <f>'Input 2 - Inventory'!AG526</f>
        <v>0</v>
      </c>
      <c r="Q580" s="249" t="str">
        <f>'Input 1 - Schedule 1'!AX528</f>
        <v/>
      </c>
    </row>
    <row r="581" spans="1:17" x14ac:dyDescent="0.2">
      <c r="A581" s="314" t="str">
        <f t="shared" si="55"/>
        <v>Exclude</v>
      </c>
      <c r="B581" s="158">
        <f>'Input 2 - Inventory'!C527</f>
        <v>0</v>
      </c>
      <c r="C581" s="249">
        <f>'Input 2 - Inventory'!E527</f>
        <v>0</v>
      </c>
      <c r="D581" s="249" t="str">
        <f>IFERROR(VLOOKUP(E581,GCC.Param!$B$3:$E$50,4,FALSE),"")</f>
        <v/>
      </c>
      <c r="E581" s="159">
        <f>'Input 2 - Inventory'!F527</f>
        <v>0</v>
      </c>
      <c r="F581" s="204" t="str">
        <f t="shared" si="56"/>
        <v>Y</v>
      </c>
      <c r="G581" s="159">
        <f>'Input 1 - Schedule 1'!S529</f>
        <v>0</v>
      </c>
      <c r="H581" s="158">
        <f>'Input 2 - Inventory'!L527</f>
        <v>0</v>
      </c>
      <c r="I581" s="158">
        <f>'Input 2 - Inventory'!M527</f>
        <v>0</v>
      </c>
      <c r="J581" s="204">
        <f t="shared" si="57"/>
        <v>0</v>
      </c>
      <c r="K581" s="249">
        <f>'Input 2 - Inventory'!R527</f>
        <v>0</v>
      </c>
      <c r="L581" s="158">
        <f>'Input 2 - Inventory'!AA527</f>
        <v>0</v>
      </c>
      <c r="M581" s="249">
        <f>'Input 2 - Inventory'!AB527</f>
        <v>0</v>
      </c>
      <c r="N581" s="204">
        <f t="shared" si="58"/>
        <v>0</v>
      </c>
      <c r="O581" s="114" t="e">
        <f t="shared" si="59"/>
        <v>#DIV/0!</v>
      </c>
      <c r="P581" s="249">
        <f>'Input 2 - Inventory'!AG527</f>
        <v>0</v>
      </c>
      <c r="Q581" s="249" t="str">
        <f>'Input 1 - Schedule 1'!AX529</f>
        <v/>
      </c>
    </row>
    <row r="582" spans="1:17" x14ac:dyDescent="0.2">
      <c r="A582" s="314" t="str">
        <f t="shared" si="55"/>
        <v>Exclude</v>
      </c>
      <c r="B582" s="158">
        <f>'Input 2 - Inventory'!C528</f>
        <v>0</v>
      </c>
      <c r="C582" s="249">
        <f>'Input 2 - Inventory'!E528</f>
        <v>0</v>
      </c>
      <c r="D582" s="249" t="str">
        <f>IFERROR(VLOOKUP(E582,GCC.Param!$B$3:$E$50,4,FALSE),"")</f>
        <v/>
      </c>
      <c r="E582" s="159">
        <f>'Input 2 - Inventory'!F528</f>
        <v>0</v>
      </c>
      <c r="F582" s="204" t="str">
        <f t="shared" si="56"/>
        <v>Y</v>
      </c>
      <c r="G582" s="159">
        <f>'Input 1 - Schedule 1'!S530</f>
        <v>0</v>
      </c>
      <c r="H582" s="158">
        <f>'Input 2 - Inventory'!L528</f>
        <v>0</v>
      </c>
      <c r="I582" s="158">
        <f>'Input 2 - Inventory'!M528</f>
        <v>0</v>
      </c>
      <c r="J582" s="204">
        <f t="shared" si="57"/>
        <v>0</v>
      </c>
      <c r="K582" s="249">
        <f>'Input 2 - Inventory'!R528</f>
        <v>0</v>
      </c>
      <c r="L582" s="158">
        <f>'Input 2 - Inventory'!AA528</f>
        <v>0</v>
      </c>
      <c r="M582" s="249">
        <f>'Input 2 - Inventory'!AB528</f>
        <v>0</v>
      </c>
      <c r="N582" s="204">
        <f t="shared" si="58"/>
        <v>0</v>
      </c>
      <c r="O582" s="114" t="e">
        <f t="shared" si="59"/>
        <v>#DIV/0!</v>
      </c>
      <c r="P582" s="249">
        <f>'Input 2 - Inventory'!AG528</f>
        <v>0</v>
      </c>
      <c r="Q582" s="249" t="str">
        <f>'Input 1 - Schedule 1'!AX530</f>
        <v/>
      </c>
    </row>
    <row r="583" spans="1:17" x14ac:dyDescent="0.2">
      <c r="A583" s="314" t="str">
        <f t="shared" si="55"/>
        <v>Exclude</v>
      </c>
      <c r="B583" s="158">
        <f>'Input 2 - Inventory'!C529</f>
        <v>0</v>
      </c>
      <c r="C583" s="249">
        <f>'Input 2 - Inventory'!E529</f>
        <v>0</v>
      </c>
      <c r="D583" s="249" t="str">
        <f>IFERROR(VLOOKUP(E583,GCC.Param!$B$3:$E$50,4,FALSE),"")</f>
        <v/>
      </c>
      <c r="E583" s="159">
        <f>'Input 2 - Inventory'!F529</f>
        <v>0</v>
      </c>
      <c r="F583" s="204" t="str">
        <f t="shared" si="56"/>
        <v>Y</v>
      </c>
      <c r="G583" s="159">
        <f>'Input 1 - Schedule 1'!S531</f>
        <v>0</v>
      </c>
      <c r="H583" s="158">
        <f>'Input 2 - Inventory'!L529</f>
        <v>0</v>
      </c>
      <c r="I583" s="158">
        <f>'Input 2 - Inventory'!M529</f>
        <v>0</v>
      </c>
      <c r="J583" s="204">
        <f t="shared" si="57"/>
        <v>0</v>
      </c>
      <c r="K583" s="249">
        <f>'Input 2 - Inventory'!R529</f>
        <v>0</v>
      </c>
      <c r="L583" s="158">
        <f>'Input 2 - Inventory'!AA529</f>
        <v>0</v>
      </c>
      <c r="M583" s="249">
        <f>'Input 2 - Inventory'!AB529</f>
        <v>0</v>
      </c>
      <c r="N583" s="204">
        <f t="shared" si="58"/>
        <v>0</v>
      </c>
      <c r="O583" s="114" t="e">
        <f t="shared" si="59"/>
        <v>#DIV/0!</v>
      </c>
      <c r="P583" s="249">
        <f>'Input 2 - Inventory'!AG529</f>
        <v>0</v>
      </c>
      <c r="Q583" s="249" t="str">
        <f>'Input 1 - Schedule 1'!AX531</f>
        <v/>
      </c>
    </row>
    <row r="584" spans="1:17" x14ac:dyDescent="0.2">
      <c r="A584" s="314" t="str">
        <f t="shared" si="55"/>
        <v>Exclude</v>
      </c>
      <c r="B584" s="158">
        <f>'Input 2 - Inventory'!C530</f>
        <v>0</v>
      </c>
      <c r="C584" s="249">
        <f>'Input 2 - Inventory'!E530</f>
        <v>0</v>
      </c>
      <c r="D584" s="249" t="str">
        <f>IFERROR(VLOOKUP(E584,GCC.Param!$B$3:$E$50,4,FALSE),"")</f>
        <v/>
      </c>
      <c r="E584" s="159">
        <f>'Input 2 - Inventory'!F530</f>
        <v>0</v>
      </c>
      <c r="F584" s="204" t="str">
        <f t="shared" si="56"/>
        <v>Y</v>
      </c>
      <c r="G584" s="159">
        <f>'Input 1 - Schedule 1'!S532</f>
        <v>0</v>
      </c>
      <c r="H584" s="158">
        <f>'Input 2 - Inventory'!L530</f>
        <v>0</v>
      </c>
      <c r="I584" s="158">
        <f>'Input 2 - Inventory'!M530</f>
        <v>0</v>
      </c>
      <c r="J584" s="204">
        <f t="shared" si="57"/>
        <v>0</v>
      </c>
      <c r="K584" s="249">
        <f>'Input 2 - Inventory'!R530</f>
        <v>0</v>
      </c>
      <c r="L584" s="158">
        <f>'Input 2 - Inventory'!AA530</f>
        <v>0</v>
      </c>
      <c r="M584" s="249">
        <f>'Input 2 - Inventory'!AB530</f>
        <v>0</v>
      </c>
      <c r="N584" s="204">
        <f t="shared" si="58"/>
        <v>0</v>
      </c>
      <c r="O584" s="114" t="e">
        <f t="shared" si="59"/>
        <v>#DIV/0!</v>
      </c>
      <c r="P584" s="249">
        <f>'Input 2 - Inventory'!AG530</f>
        <v>0</v>
      </c>
      <c r="Q584" s="249" t="str">
        <f>'Input 1 - Schedule 1'!AX532</f>
        <v/>
      </c>
    </row>
    <row r="585" spans="1:17" x14ac:dyDescent="0.2">
      <c r="A585" s="314" t="str">
        <f t="shared" si="55"/>
        <v>Exclude</v>
      </c>
      <c r="B585" s="158">
        <f>'Input 2 - Inventory'!C531</f>
        <v>0</v>
      </c>
      <c r="C585" s="249">
        <f>'Input 2 - Inventory'!E531</f>
        <v>0</v>
      </c>
      <c r="D585" s="249" t="str">
        <f>IFERROR(VLOOKUP(E585,GCC.Param!$B$3:$E$50,4,FALSE),"")</f>
        <v/>
      </c>
      <c r="E585" s="159">
        <f>'Input 2 - Inventory'!F531</f>
        <v>0</v>
      </c>
      <c r="F585" s="204" t="str">
        <f t="shared" si="56"/>
        <v>Y</v>
      </c>
      <c r="G585" s="159">
        <f>'Input 1 - Schedule 1'!S533</f>
        <v>0</v>
      </c>
      <c r="H585" s="158">
        <f>'Input 2 - Inventory'!L531</f>
        <v>0</v>
      </c>
      <c r="I585" s="158">
        <f>'Input 2 - Inventory'!M531</f>
        <v>0</v>
      </c>
      <c r="J585" s="204">
        <f t="shared" si="57"/>
        <v>0</v>
      </c>
      <c r="K585" s="249">
        <f>'Input 2 - Inventory'!R531</f>
        <v>0</v>
      </c>
      <c r="L585" s="158">
        <f>'Input 2 - Inventory'!AA531</f>
        <v>0</v>
      </c>
      <c r="M585" s="249">
        <f>'Input 2 - Inventory'!AB531</f>
        <v>0</v>
      </c>
      <c r="N585" s="204">
        <f t="shared" si="58"/>
        <v>0</v>
      </c>
      <c r="O585" s="114" t="e">
        <f t="shared" si="59"/>
        <v>#DIV/0!</v>
      </c>
      <c r="P585" s="249">
        <f>'Input 2 - Inventory'!AG531</f>
        <v>0</v>
      </c>
      <c r="Q585" s="249" t="str">
        <f>'Input 1 - Schedule 1'!AX533</f>
        <v/>
      </c>
    </row>
    <row r="586" spans="1:17" x14ac:dyDescent="0.2">
      <c r="A586" s="314" t="str">
        <f t="shared" si="55"/>
        <v>Exclude</v>
      </c>
      <c r="B586" s="158">
        <f>'Input 2 - Inventory'!C532</f>
        <v>0</v>
      </c>
      <c r="C586" s="249">
        <f>'Input 2 - Inventory'!E532</f>
        <v>0</v>
      </c>
      <c r="D586" s="249" t="str">
        <f>IFERROR(VLOOKUP(E586,GCC.Param!$B$3:$E$50,4,FALSE),"")</f>
        <v/>
      </c>
      <c r="E586" s="159">
        <f>'Input 2 - Inventory'!F532</f>
        <v>0</v>
      </c>
      <c r="F586" s="204" t="str">
        <f t="shared" si="56"/>
        <v>Y</v>
      </c>
      <c r="G586" s="159">
        <f>'Input 1 - Schedule 1'!S534</f>
        <v>0</v>
      </c>
      <c r="H586" s="158">
        <f>'Input 2 - Inventory'!L532</f>
        <v>0</v>
      </c>
      <c r="I586" s="158">
        <f>'Input 2 - Inventory'!M532</f>
        <v>0</v>
      </c>
      <c r="J586" s="204">
        <f t="shared" si="57"/>
        <v>0</v>
      </c>
      <c r="K586" s="249">
        <f>'Input 2 - Inventory'!R532</f>
        <v>0</v>
      </c>
      <c r="L586" s="158">
        <f>'Input 2 - Inventory'!AA532</f>
        <v>0</v>
      </c>
      <c r="M586" s="249">
        <f>'Input 2 - Inventory'!AB532</f>
        <v>0</v>
      </c>
      <c r="N586" s="204">
        <f t="shared" si="58"/>
        <v>0</v>
      </c>
      <c r="O586" s="114" t="e">
        <f t="shared" si="59"/>
        <v>#DIV/0!</v>
      </c>
      <c r="P586" s="249">
        <f>'Input 2 - Inventory'!AG532</f>
        <v>0</v>
      </c>
      <c r="Q586" s="249" t="str">
        <f>'Input 1 - Schedule 1'!AX534</f>
        <v/>
      </c>
    </row>
    <row r="587" spans="1:17" x14ac:dyDescent="0.2">
      <c r="A587" s="314" t="str">
        <f t="shared" si="55"/>
        <v>Exclude</v>
      </c>
      <c r="B587" s="158">
        <f>'Input 2 - Inventory'!C533</f>
        <v>0</v>
      </c>
      <c r="C587" s="249">
        <f>'Input 2 - Inventory'!E533</f>
        <v>0</v>
      </c>
      <c r="D587" s="249" t="str">
        <f>IFERROR(VLOOKUP(E587,GCC.Param!$B$3:$E$50,4,FALSE),"")</f>
        <v/>
      </c>
      <c r="E587" s="159">
        <f>'Input 2 - Inventory'!F533</f>
        <v>0</v>
      </c>
      <c r="F587" s="204" t="str">
        <f t="shared" si="56"/>
        <v>Y</v>
      </c>
      <c r="G587" s="159">
        <f>'Input 1 - Schedule 1'!S535</f>
        <v>0</v>
      </c>
      <c r="H587" s="158">
        <f>'Input 2 - Inventory'!L533</f>
        <v>0</v>
      </c>
      <c r="I587" s="158">
        <f>'Input 2 - Inventory'!M533</f>
        <v>0</v>
      </c>
      <c r="J587" s="204">
        <f t="shared" si="57"/>
        <v>0</v>
      </c>
      <c r="K587" s="249">
        <f>'Input 2 - Inventory'!R533</f>
        <v>0</v>
      </c>
      <c r="L587" s="158">
        <f>'Input 2 - Inventory'!AA533</f>
        <v>0</v>
      </c>
      <c r="M587" s="249">
        <f>'Input 2 - Inventory'!AB533</f>
        <v>0</v>
      </c>
      <c r="N587" s="204">
        <f t="shared" si="58"/>
        <v>0</v>
      </c>
      <c r="O587" s="114" t="e">
        <f t="shared" si="59"/>
        <v>#DIV/0!</v>
      </c>
      <c r="P587" s="249">
        <f>'Input 2 - Inventory'!AG533</f>
        <v>0</v>
      </c>
      <c r="Q587" s="249" t="str">
        <f>'Input 1 - Schedule 1'!AX535</f>
        <v/>
      </c>
    </row>
    <row r="588" spans="1:17" x14ac:dyDescent="0.2">
      <c r="A588" s="314" t="str">
        <f t="shared" si="55"/>
        <v>Exclude</v>
      </c>
      <c r="B588" s="158">
        <f>'Input 2 - Inventory'!C534</f>
        <v>0</v>
      </c>
      <c r="C588" s="249">
        <f>'Input 2 - Inventory'!E534</f>
        <v>0</v>
      </c>
      <c r="D588" s="249" t="str">
        <f>IFERROR(VLOOKUP(E588,GCC.Param!$B$3:$E$50,4,FALSE),"")</f>
        <v/>
      </c>
      <c r="E588" s="159">
        <f>'Input 2 - Inventory'!F534</f>
        <v>0</v>
      </c>
      <c r="F588" s="204" t="str">
        <f t="shared" si="56"/>
        <v>Y</v>
      </c>
      <c r="G588" s="159">
        <f>'Input 1 - Schedule 1'!S536</f>
        <v>0</v>
      </c>
      <c r="H588" s="158">
        <f>'Input 2 - Inventory'!L534</f>
        <v>0</v>
      </c>
      <c r="I588" s="158">
        <f>'Input 2 - Inventory'!M534</f>
        <v>0</v>
      </c>
      <c r="J588" s="204">
        <f t="shared" si="57"/>
        <v>0</v>
      </c>
      <c r="K588" s="249">
        <f>'Input 2 - Inventory'!R534</f>
        <v>0</v>
      </c>
      <c r="L588" s="158">
        <f>'Input 2 - Inventory'!AA534</f>
        <v>0</v>
      </c>
      <c r="M588" s="249">
        <f>'Input 2 - Inventory'!AB534</f>
        <v>0</v>
      </c>
      <c r="N588" s="204">
        <f t="shared" si="58"/>
        <v>0</v>
      </c>
      <c r="O588" s="114" t="e">
        <f t="shared" si="59"/>
        <v>#DIV/0!</v>
      </c>
      <c r="P588" s="249">
        <f>'Input 2 - Inventory'!AG534</f>
        <v>0</v>
      </c>
      <c r="Q588" s="249" t="str">
        <f>'Input 1 - Schedule 1'!AX536</f>
        <v/>
      </c>
    </row>
    <row r="589" spans="1:17" x14ac:dyDescent="0.2">
      <c r="A589" s="314" t="str">
        <f t="shared" si="55"/>
        <v>Exclude</v>
      </c>
      <c r="B589" s="158">
        <f>'Input 2 - Inventory'!C535</f>
        <v>0</v>
      </c>
      <c r="C589" s="249">
        <f>'Input 2 - Inventory'!E535</f>
        <v>0</v>
      </c>
      <c r="D589" s="249" t="str">
        <f>IFERROR(VLOOKUP(E589,GCC.Param!$B$3:$E$50,4,FALSE),"")</f>
        <v/>
      </c>
      <c r="E589" s="159">
        <f>'Input 2 - Inventory'!F535</f>
        <v>0</v>
      </c>
      <c r="F589" s="204" t="str">
        <f t="shared" si="56"/>
        <v>Y</v>
      </c>
      <c r="G589" s="159">
        <f>'Input 1 - Schedule 1'!S537</f>
        <v>0</v>
      </c>
      <c r="H589" s="158">
        <f>'Input 2 - Inventory'!L535</f>
        <v>0</v>
      </c>
      <c r="I589" s="158">
        <f>'Input 2 - Inventory'!M535</f>
        <v>0</v>
      </c>
      <c r="J589" s="204">
        <f t="shared" si="57"/>
        <v>0</v>
      </c>
      <c r="K589" s="249">
        <f>'Input 2 - Inventory'!R535</f>
        <v>0</v>
      </c>
      <c r="L589" s="158">
        <f>'Input 2 - Inventory'!AA535</f>
        <v>0</v>
      </c>
      <c r="M589" s="249">
        <f>'Input 2 - Inventory'!AB535</f>
        <v>0</v>
      </c>
      <c r="N589" s="204">
        <f t="shared" si="58"/>
        <v>0</v>
      </c>
      <c r="O589" s="114" t="e">
        <f t="shared" si="59"/>
        <v>#DIV/0!</v>
      </c>
      <c r="P589" s="249">
        <f>'Input 2 - Inventory'!AG535</f>
        <v>0</v>
      </c>
      <c r="Q589" s="249" t="str">
        <f>'Input 1 - Schedule 1'!AX537</f>
        <v/>
      </c>
    </row>
    <row r="590" spans="1:17" x14ac:dyDescent="0.2">
      <c r="A590" s="314" t="str">
        <f t="shared" si="55"/>
        <v>Exclude</v>
      </c>
      <c r="B590" s="158">
        <f>'Input 2 - Inventory'!C536</f>
        <v>0</v>
      </c>
      <c r="C590" s="249">
        <f>'Input 2 - Inventory'!E536</f>
        <v>0</v>
      </c>
      <c r="D590" s="249" t="str">
        <f>IFERROR(VLOOKUP(E590,GCC.Param!$B$3:$E$50,4,FALSE),"")</f>
        <v/>
      </c>
      <c r="E590" s="159">
        <f>'Input 2 - Inventory'!F536</f>
        <v>0</v>
      </c>
      <c r="F590" s="204" t="str">
        <f t="shared" si="56"/>
        <v>Y</v>
      </c>
      <c r="G590" s="159">
        <f>'Input 1 - Schedule 1'!S538</f>
        <v>0</v>
      </c>
      <c r="H590" s="158">
        <f>'Input 2 - Inventory'!L536</f>
        <v>0</v>
      </c>
      <c r="I590" s="158">
        <f>'Input 2 - Inventory'!M536</f>
        <v>0</v>
      </c>
      <c r="J590" s="204">
        <f t="shared" si="57"/>
        <v>0</v>
      </c>
      <c r="K590" s="249">
        <f>'Input 2 - Inventory'!R536</f>
        <v>0</v>
      </c>
      <c r="L590" s="158">
        <f>'Input 2 - Inventory'!AA536</f>
        <v>0</v>
      </c>
      <c r="M590" s="249">
        <f>'Input 2 - Inventory'!AB536</f>
        <v>0</v>
      </c>
      <c r="N590" s="204">
        <f t="shared" si="58"/>
        <v>0</v>
      </c>
      <c r="O590" s="114" t="e">
        <f t="shared" si="59"/>
        <v>#DIV/0!</v>
      </c>
      <c r="P590" s="249">
        <f>'Input 2 - Inventory'!AG536</f>
        <v>0</v>
      </c>
      <c r="Q590" s="249" t="str">
        <f>'Input 1 - Schedule 1'!AX538</f>
        <v/>
      </c>
    </row>
    <row r="591" spans="1:17" x14ac:dyDescent="0.2">
      <c r="A591" s="314" t="str">
        <f t="shared" si="55"/>
        <v>Exclude</v>
      </c>
      <c r="B591" s="158">
        <f>'Input 2 - Inventory'!C537</f>
        <v>0</v>
      </c>
      <c r="C591" s="249">
        <f>'Input 2 - Inventory'!E537</f>
        <v>0</v>
      </c>
      <c r="D591" s="249" t="str">
        <f>IFERROR(VLOOKUP(E591,GCC.Param!$B$3:$E$50,4,FALSE),"")</f>
        <v/>
      </c>
      <c r="E591" s="159">
        <f>'Input 2 - Inventory'!F537</f>
        <v>0</v>
      </c>
      <c r="F591" s="204" t="str">
        <f t="shared" si="56"/>
        <v>Y</v>
      </c>
      <c r="G591" s="159">
        <f>'Input 1 - Schedule 1'!S539</f>
        <v>0</v>
      </c>
      <c r="H591" s="158">
        <f>'Input 2 - Inventory'!L537</f>
        <v>0</v>
      </c>
      <c r="I591" s="158">
        <f>'Input 2 - Inventory'!M537</f>
        <v>0</v>
      </c>
      <c r="J591" s="204">
        <f t="shared" si="57"/>
        <v>0</v>
      </c>
      <c r="K591" s="249">
        <f>'Input 2 - Inventory'!R537</f>
        <v>0</v>
      </c>
      <c r="L591" s="158">
        <f>'Input 2 - Inventory'!AA537</f>
        <v>0</v>
      </c>
      <c r="M591" s="249">
        <f>'Input 2 - Inventory'!AB537</f>
        <v>0</v>
      </c>
      <c r="N591" s="204">
        <f t="shared" si="58"/>
        <v>0</v>
      </c>
      <c r="O591" s="114" t="e">
        <f t="shared" si="59"/>
        <v>#DIV/0!</v>
      </c>
      <c r="P591" s="249">
        <f>'Input 2 - Inventory'!AG537</f>
        <v>0</v>
      </c>
      <c r="Q591" s="249" t="str">
        <f>'Input 1 - Schedule 1'!AX539</f>
        <v/>
      </c>
    </row>
    <row r="592" spans="1:17" x14ac:dyDescent="0.2">
      <c r="A592" s="314" t="str">
        <f t="shared" si="55"/>
        <v>Exclude</v>
      </c>
      <c r="B592" s="158">
        <f>'Input 2 - Inventory'!C538</f>
        <v>0</v>
      </c>
      <c r="C592" s="249">
        <f>'Input 2 - Inventory'!E538</f>
        <v>0</v>
      </c>
      <c r="D592" s="249" t="str">
        <f>IFERROR(VLOOKUP(E592,GCC.Param!$B$3:$E$50,4,FALSE),"")</f>
        <v/>
      </c>
      <c r="E592" s="159">
        <f>'Input 2 - Inventory'!F538</f>
        <v>0</v>
      </c>
      <c r="F592" s="204" t="str">
        <f t="shared" si="56"/>
        <v>Y</v>
      </c>
      <c r="G592" s="159">
        <f>'Input 1 - Schedule 1'!S540</f>
        <v>0</v>
      </c>
      <c r="H592" s="158">
        <f>'Input 2 - Inventory'!L538</f>
        <v>0</v>
      </c>
      <c r="I592" s="158">
        <f>'Input 2 - Inventory'!M538</f>
        <v>0</v>
      </c>
      <c r="J592" s="204">
        <f t="shared" si="57"/>
        <v>0</v>
      </c>
      <c r="K592" s="249">
        <f>'Input 2 - Inventory'!R538</f>
        <v>0</v>
      </c>
      <c r="L592" s="158">
        <f>'Input 2 - Inventory'!AA538</f>
        <v>0</v>
      </c>
      <c r="M592" s="249">
        <f>'Input 2 - Inventory'!AB538</f>
        <v>0</v>
      </c>
      <c r="N592" s="204">
        <f t="shared" si="58"/>
        <v>0</v>
      </c>
      <c r="O592" s="114" t="e">
        <f t="shared" si="59"/>
        <v>#DIV/0!</v>
      </c>
      <c r="P592" s="249">
        <f>'Input 2 - Inventory'!AG538</f>
        <v>0</v>
      </c>
      <c r="Q592" s="249" t="str">
        <f>'Input 1 - Schedule 1'!AX540</f>
        <v/>
      </c>
    </row>
    <row r="593" spans="1:17" x14ac:dyDescent="0.2">
      <c r="A593" s="314" t="str">
        <f t="shared" si="55"/>
        <v>Exclude</v>
      </c>
      <c r="B593" s="158">
        <f>'Input 2 - Inventory'!C539</f>
        <v>0</v>
      </c>
      <c r="C593" s="249">
        <f>'Input 2 - Inventory'!E539</f>
        <v>0</v>
      </c>
      <c r="D593" s="249" t="str">
        <f>IFERROR(VLOOKUP(E593,GCC.Param!$B$3:$E$50,4,FALSE),"")</f>
        <v/>
      </c>
      <c r="E593" s="159">
        <f>'Input 2 - Inventory'!F539</f>
        <v>0</v>
      </c>
      <c r="F593" s="204" t="str">
        <f t="shared" si="56"/>
        <v>Y</v>
      </c>
      <c r="G593" s="159">
        <f>'Input 1 - Schedule 1'!S541</f>
        <v>0</v>
      </c>
      <c r="H593" s="158">
        <f>'Input 2 - Inventory'!L539</f>
        <v>0</v>
      </c>
      <c r="I593" s="158">
        <f>'Input 2 - Inventory'!M539</f>
        <v>0</v>
      </c>
      <c r="J593" s="204">
        <f t="shared" si="57"/>
        <v>0</v>
      </c>
      <c r="K593" s="249">
        <f>'Input 2 - Inventory'!R539</f>
        <v>0</v>
      </c>
      <c r="L593" s="158">
        <f>'Input 2 - Inventory'!AA539</f>
        <v>0</v>
      </c>
      <c r="M593" s="249">
        <f>'Input 2 - Inventory'!AB539</f>
        <v>0</v>
      </c>
      <c r="N593" s="204">
        <f t="shared" si="58"/>
        <v>0</v>
      </c>
      <c r="O593" s="114" t="e">
        <f t="shared" si="59"/>
        <v>#DIV/0!</v>
      </c>
      <c r="P593" s="249">
        <f>'Input 2 - Inventory'!AG539</f>
        <v>0</v>
      </c>
      <c r="Q593" s="249" t="str">
        <f>'Input 1 - Schedule 1'!AX541</f>
        <v/>
      </c>
    </row>
    <row r="594" spans="1:17" x14ac:dyDescent="0.2">
      <c r="A594" s="314" t="str">
        <f t="shared" si="55"/>
        <v>Exclude</v>
      </c>
      <c r="B594" s="158">
        <f>'Input 2 - Inventory'!C540</f>
        <v>0</v>
      </c>
      <c r="C594" s="249">
        <f>'Input 2 - Inventory'!E540</f>
        <v>0</v>
      </c>
      <c r="D594" s="249" t="str">
        <f>IFERROR(VLOOKUP(E594,GCC.Param!$B$3:$E$50,4,FALSE),"")</f>
        <v/>
      </c>
      <c r="E594" s="159">
        <f>'Input 2 - Inventory'!F540</f>
        <v>0</v>
      </c>
      <c r="F594" s="204" t="str">
        <f t="shared" si="56"/>
        <v>Y</v>
      </c>
      <c r="G594" s="159">
        <f>'Input 1 - Schedule 1'!S542</f>
        <v>0</v>
      </c>
      <c r="H594" s="158">
        <f>'Input 2 - Inventory'!L540</f>
        <v>0</v>
      </c>
      <c r="I594" s="158">
        <f>'Input 2 - Inventory'!M540</f>
        <v>0</v>
      </c>
      <c r="J594" s="204">
        <f t="shared" si="57"/>
        <v>0</v>
      </c>
      <c r="K594" s="249">
        <f>'Input 2 - Inventory'!R540</f>
        <v>0</v>
      </c>
      <c r="L594" s="158">
        <f>'Input 2 - Inventory'!AA540</f>
        <v>0</v>
      </c>
      <c r="M594" s="249">
        <f>'Input 2 - Inventory'!AB540</f>
        <v>0</v>
      </c>
      <c r="N594" s="204">
        <f t="shared" si="58"/>
        <v>0</v>
      </c>
      <c r="O594" s="114" t="e">
        <f t="shared" si="59"/>
        <v>#DIV/0!</v>
      </c>
      <c r="P594" s="249">
        <f>'Input 2 - Inventory'!AG540</f>
        <v>0</v>
      </c>
      <c r="Q594" s="249" t="str">
        <f>'Input 1 - Schedule 1'!AX542</f>
        <v/>
      </c>
    </row>
    <row r="595" spans="1:17" x14ac:dyDescent="0.2">
      <c r="A595" s="314" t="str">
        <f t="shared" si="55"/>
        <v>Exclude</v>
      </c>
      <c r="B595" s="158">
        <f>'Input 2 - Inventory'!C541</f>
        <v>0</v>
      </c>
      <c r="C595" s="249">
        <f>'Input 2 - Inventory'!E541</f>
        <v>0</v>
      </c>
      <c r="D595" s="249" t="str">
        <f>IFERROR(VLOOKUP(E595,GCC.Param!$B$3:$E$50,4,FALSE),"")</f>
        <v/>
      </c>
      <c r="E595" s="159">
        <f>'Input 2 - Inventory'!F541</f>
        <v>0</v>
      </c>
      <c r="F595" s="204" t="str">
        <f t="shared" si="56"/>
        <v>Y</v>
      </c>
      <c r="G595" s="159">
        <f>'Input 1 - Schedule 1'!S543</f>
        <v>0</v>
      </c>
      <c r="H595" s="158">
        <f>'Input 2 - Inventory'!L541</f>
        <v>0</v>
      </c>
      <c r="I595" s="158">
        <f>'Input 2 - Inventory'!M541</f>
        <v>0</v>
      </c>
      <c r="J595" s="204">
        <f t="shared" si="57"/>
        <v>0</v>
      </c>
      <c r="K595" s="249">
        <f>'Input 2 - Inventory'!R541</f>
        <v>0</v>
      </c>
      <c r="L595" s="158">
        <f>'Input 2 - Inventory'!AA541</f>
        <v>0</v>
      </c>
      <c r="M595" s="249">
        <f>'Input 2 - Inventory'!AB541</f>
        <v>0</v>
      </c>
      <c r="N595" s="204">
        <f t="shared" si="58"/>
        <v>0</v>
      </c>
      <c r="O595" s="114" t="e">
        <f t="shared" si="59"/>
        <v>#DIV/0!</v>
      </c>
      <c r="P595" s="249">
        <f>'Input 2 - Inventory'!AG541</f>
        <v>0</v>
      </c>
      <c r="Q595" s="249" t="str">
        <f>'Input 1 - Schedule 1'!AX543</f>
        <v/>
      </c>
    </row>
    <row r="596" spans="1:17" x14ac:dyDescent="0.2">
      <c r="A596" s="314" t="str">
        <f t="shared" si="55"/>
        <v>Exclude</v>
      </c>
      <c r="B596" s="158">
        <f>'Input 2 - Inventory'!C542</f>
        <v>0</v>
      </c>
      <c r="C596" s="249">
        <f>'Input 2 - Inventory'!E542</f>
        <v>0</v>
      </c>
      <c r="D596" s="249" t="str">
        <f>IFERROR(VLOOKUP(E596,GCC.Param!$B$3:$E$50,4,FALSE),"")</f>
        <v/>
      </c>
      <c r="E596" s="159">
        <f>'Input 2 - Inventory'!F542</f>
        <v>0</v>
      </c>
      <c r="F596" s="204" t="str">
        <f t="shared" si="56"/>
        <v>Y</v>
      </c>
      <c r="G596" s="159">
        <f>'Input 1 - Schedule 1'!S544</f>
        <v>0</v>
      </c>
      <c r="H596" s="158">
        <f>'Input 2 - Inventory'!L542</f>
        <v>0</v>
      </c>
      <c r="I596" s="158">
        <f>'Input 2 - Inventory'!M542</f>
        <v>0</v>
      </c>
      <c r="J596" s="204">
        <f t="shared" si="57"/>
        <v>0</v>
      </c>
      <c r="K596" s="249">
        <f>'Input 2 - Inventory'!R542</f>
        <v>0</v>
      </c>
      <c r="L596" s="158">
        <f>'Input 2 - Inventory'!AA542</f>
        <v>0</v>
      </c>
      <c r="M596" s="249">
        <f>'Input 2 - Inventory'!AB542</f>
        <v>0</v>
      </c>
      <c r="N596" s="204">
        <f t="shared" si="58"/>
        <v>0</v>
      </c>
      <c r="O596" s="114" t="e">
        <f t="shared" si="59"/>
        <v>#DIV/0!</v>
      </c>
      <c r="P596" s="249">
        <f>'Input 2 - Inventory'!AG542</f>
        <v>0</v>
      </c>
      <c r="Q596" s="249" t="str">
        <f>'Input 1 - Schedule 1'!AX544</f>
        <v/>
      </c>
    </row>
    <row r="597" spans="1:17" x14ac:dyDescent="0.2">
      <c r="A597" s="314" t="str">
        <f t="shared" si="55"/>
        <v>Exclude</v>
      </c>
      <c r="B597" s="158">
        <f>'Input 2 - Inventory'!C543</f>
        <v>0</v>
      </c>
      <c r="C597" s="249">
        <f>'Input 2 - Inventory'!E543</f>
        <v>0</v>
      </c>
      <c r="D597" s="249" t="str">
        <f>IFERROR(VLOOKUP(E597,GCC.Param!$B$3:$E$50,4,FALSE),"")</f>
        <v/>
      </c>
      <c r="E597" s="159">
        <f>'Input 2 - Inventory'!F543</f>
        <v>0</v>
      </c>
      <c r="F597" s="204" t="str">
        <f t="shared" si="56"/>
        <v>Y</v>
      </c>
      <c r="G597" s="159">
        <f>'Input 1 - Schedule 1'!S545</f>
        <v>0</v>
      </c>
      <c r="H597" s="158">
        <f>'Input 2 - Inventory'!L543</f>
        <v>0</v>
      </c>
      <c r="I597" s="158">
        <f>'Input 2 - Inventory'!M543</f>
        <v>0</v>
      </c>
      <c r="J597" s="204">
        <f t="shared" si="57"/>
        <v>0</v>
      </c>
      <c r="K597" s="249">
        <f>'Input 2 - Inventory'!R543</f>
        <v>0</v>
      </c>
      <c r="L597" s="158">
        <f>'Input 2 - Inventory'!AA543</f>
        <v>0</v>
      </c>
      <c r="M597" s="249">
        <f>'Input 2 - Inventory'!AB543</f>
        <v>0</v>
      </c>
      <c r="N597" s="204">
        <f t="shared" si="58"/>
        <v>0</v>
      </c>
      <c r="O597" s="114" t="e">
        <f t="shared" si="59"/>
        <v>#DIV/0!</v>
      </c>
      <c r="P597" s="249">
        <f>'Input 2 - Inventory'!AG543</f>
        <v>0</v>
      </c>
      <c r="Q597" s="249" t="str">
        <f>'Input 1 - Schedule 1'!AX545</f>
        <v/>
      </c>
    </row>
    <row r="598" spans="1:17" x14ac:dyDescent="0.2">
      <c r="A598" s="314" t="str">
        <f t="shared" si="55"/>
        <v>Exclude</v>
      </c>
      <c r="B598" s="158">
        <f>'Input 2 - Inventory'!C544</f>
        <v>0</v>
      </c>
      <c r="C598" s="249">
        <f>'Input 2 - Inventory'!E544</f>
        <v>0</v>
      </c>
      <c r="D598" s="249" t="str">
        <f>IFERROR(VLOOKUP(E598,GCC.Param!$B$3:$E$50,4,FALSE),"")</f>
        <v/>
      </c>
      <c r="E598" s="159">
        <f>'Input 2 - Inventory'!F544</f>
        <v>0</v>
      </c>
      <c r="F598" s="204" t="str">
        <f t="shared" si="56"/>
        <v>Y</v>
      </c>
      <c r="G598" s="159">
        <f>'Input 1 - Schedule 1'!S546</f>
        <v>0</v>
      </c>
      <c r="H598" s="158">
        <f>'Input 2 - Inventory'!L544</f>
        <v>0</v>
      </c>
      <c r="I598" s="158">
        <f>'Input 2 - Inventory'!M544</f>
        <v>0</v>
      </c>
      <c r="J598" s="204">
        <f t="shared" si="57"/>
        <v>0</v>
      </c>
      <c r="K598" s="249">
        <f>'Input 2 - Inventory'!R544</f>
        <v>0</v>
      </c>
      <c r="L598" s="158">
        <f>'Input 2 - Inventory'!AA544</f>
        <v>0</v>
      </c>
      <c r="M598" s="249">
        <f>'Input 2 - Inventory'!AB544</f>
        <v>0</v>
      </c>
      <c r="N598" s="204">
        <f t="shared" si="58"/>
        <v>0</v>
      </c>
      <c r="O598" s="114" t="e">
        <f t="shared" si="59"/>
        <v>#DIV/0!</v>
      </c>
      <c r="P598" s="249">
        <f>'Input 2 - Inventory'!AG544</f>
        <v>0</v>
      </c>
      <c r="Q598" s="249" t="str">
        <f>'Input 1 - Schedule 1'!AX546</f>
        <v/>
      </c>
    </row>
    <row r="599" spans="1:17" x14ac:dyDescent="0.2">
      <c r="A599" s="314" t="str">
        <f t="shared" si="55"/>
        <v>Exclude</v>
      </c>
      <c r="B599" s="158">
        <f>'Input 2 - Inventory'!C545</f>
        <v>0</v>
      </c>
      <c r="C599" s="249">
        <f>'Input 2 - Inventory'!E545</f>
        <v>0</v>
      </c>
      <c r="D599" s="249" t="str">
        <f>IFERROR(VLOOKUP(E599,GCC.Param!$B$3:$E$50,4,FALSE),"")</f>
        <v/>
      </c>
      <c r="E599" s="159">
        <f>'Input 2 - Inventory'!F545</f>
        <v>0</v>
      </c>
      <c r="F599" s="204" t="str">
        <f t="shared" si="56"/>
        <v>Y</v>
      </c>
      <c r="G599" s="159">
        <f>'Input 1 - Schedule 1'!S547</f>
        <v>0</v>
      </c>
      <c r="H599" s="158">
        <f>'Input 2 - Inventory'!L545</f>
        <v>0</v>
      </c>
      <c r="I599" s="158">
        <f>'Input 2 - Inventory'!M545</f>
        <v>0</v>
      </c>
      <c r="J599" s="204">
        <f t="shared" si="57"/>
        <v>0</v>
      </c>
      <c r="K599" s="249">
        <f>'Input 2 - Inventory'!R545</f>
        <v>0</v>
      </c>
      <c r="L599" s="158">
        <f>'Input 2 - Inventory'!AA545</f>
        <v>0</v>
      </c>
      <c r="M599" s="249">
        <f>'Input 2 - Inventory'!AB545</f>
        <v>0</v>
      </c>
      <c r="N599" s="204">
        <f t="shared" si="58"/>
        <v>0</v>
      </c>
      <c r="O599" s="114" t="e">
        <f t="shared" si="59"/>
        <v>#DIV/0!</v>
      </c>
      <c r="P599" s="249">
        <f>'Input 2 - Inventory'!AG545</f>
        <v>0</v>
      </c>
      <c r="Q599" s="249" t="str">
        <f>'Input 1 - Schedule 1'!AX547</f>
        <v/>
      </c>
    </row>
    <row r="600" spans="1:17" x14ac:dyDescent="0.2">
      <c r="A600" s="314" t="str">
        <f t="shared" si="55"/>
        <v>Exclude</v>
      </c>
      <c r="B600" s="158">
        <f>'Input 2 - Inventory'!C546</f>
        <v>0</v>
      </c>
      <c r="C600" s="249">
        <f>'Input 2 - Inventory'!E546</f>
        <v>0</v>
      </c>
      <c r="D600" s="249" t="str">
        <f>IFERROR(VLOOKUP(E600,GCC.Param!$B$3:$E$50,4,FALSE),"")</f>
        <v/>
      </c>
      <c r="E600" s="159">
        <f>'Input 2 - Inventory'!F546</f>
        <v>0</v>
      </c>
      <c r="F600" s="204" t="str">
        <f t="shared" si="56"/>
        <v>Y</v>
      </c>
      <c r="G600" s="159">
        <f>'Input 1 - Schedule 1'!S548</f>
        <v>0</v>
      </c>
      <c r="H600" s="158">
        <f>'Input 2 - Inventory'!L546</f>
        <v>0</v>
      </c>
      <c r="I600" s="158">
        <f>'Input 2 - Inventory'!M546</f>
        <v>0</v>
      </c>
      <c r="J600" s="204">
        <f t="shared" si="57"/>
        <v>0</v>
      </c>
      <c r="K600" s="249">
        <f>'Input 2 - Inventory'!R546</f>
        <v>0</v>
      </c>
      <c r="L600" s="158">
        <f>'Input 2 - Inventory'!AA546</f>
        <v>0</v>
      </c>
      <c r="M600" s="249">
        <f>'Input 2 - Inventory'!AB546</f>
        <v>0</v>
      </c>
      <c r="N600" s="204">
        <f t="shared" si="58"/>
        <v>0</v>
      </c>
      <c r="O600" s="114" t="e">
        <f t="shared" si="59"/>
        <v>#DIV/0!</v>
      </c>
      <c r="P600" s="249">
        <f>'Input 2 - Inventory'!AG546</f>
        <v>0</v>
      </c>
      <c r="Q600" s="249" t="str">
        <f>'Input 1 - Schedule 1'!AX548</f>
        <v/>
      </c>
    </row>
    <row r="601" spans="1:17" x14ac:dyDescent="0.2">
      <c r="A601" s="314" t="str">
        <f t="shared" si="55"/>
        <v>Exclude</v>
      </c>
      <c r="B601" s="158">
        <f>'Input 2 - Inventory'!C547</f>
        <v>0</v>
      </c>
      <c r="C601" s="249">
        <f>'Input 2 - Inventory'!E547</f>
        <v>0</v>
      </c>
      <c r="D601" s="249" t="str">
        <f>IFERROR(VLOOKUP(E601,GCC.Param!$B$3:$E$50,4,FALSE),"")</f>
        <v/>
      </c>
      <c r="E601" s="159">
        <f>'Input 2 - Inventory'!F547</f>
        <v>0</v>
      </c>
      <c r="F601" s="204" t="str">
        <f t="shared" si="56"/>
        <v>Y</v>
      </c>
      <c r="G601" s="159">
        <f>'Input 1 - Schedule 1'!S549</f>
        <v>0</v>
      </c>
      <c r="H601" s="158">
        <f>'Input 2 - Inventory'!L547</f>
        <v>0</v>
      </c>
      <c r="I601" s="158">
        <f>'Input 2 - Inventory'!M547</f>
        <v>0</v>
      </c>
      <c r="J601" s="204">
        <f t="shared" si="57"/>
        <v>0</v>
      </c>
      <c r="K601" s="249">
        <f>'Input 2 - Inventory'!R547</f>
        <v>0</v>
      </c>
      <c r="L601" s="158">
        <f>'Input 2 - Inventory'!AA547</f>
        <v>0</v>
      </c>
      <c r="M601" s="249">
        <f>'Input 2 - Inventory'!AB547</f>
        <v>0</v>
      </c>
      <c r="N601" s="204">
        <f t="shared" si="58"/>
        <v>0</v>
      </c>
      <c r="O601" s="114" t="e">
        <f t="shared" si="59"/>
        <v>#DIV/0!</v>
      </c>
      <c r="P601" s="249">
        <f>'Input 2 - Inventory'!AG547</f>
        <v>0</v>
      </c>
      <c r="Q601" s="249" t="str">
        <f>'Input 1 - Schedule 1'!AX549</f>
        <v/>
      </c>
    </row>
    <row r="602" spans="1:17" x14ac:dyDescent="0.2">
      <c r="A602" s="314" t="str">
        <f t="shared" si="55"/>
        <v>Exclude</v>
      </c>
      <c r="B602" s="158">
        <f>'Input 2 - Inventory'!C548</f>
        <v>0</v>
      </c>
      <c r="C602" s="249">
        <f>'Input 2 - Inventory'!E548</f>
        <v>0</v>
      </c>
      <c r="D602" s="249" t="str">
        <f>IFERROR(VLOOKUP(E602,GCC.Param!$B$3:$E$50,4,FALSE),"")</f>
        <v/>
      </c>
      <c r="E602" s="159">
        <f>'Input 2 - Inventory'!F548</f>
        <v>0</v>
      </c>
      <c r="F602" s="204" t="str">
        <f t="shared" si="56"/>
        <v>Y</v>
      </c>
      <c r="G602" s="159">
        <f>'Input 1 - Schedule 1'!S550</f>
        <v>0</v>
      </c>
      <c r="H602" s="158">
        <f>'Input 2 - Inventory'!L548</f>
        <v>0</v>
      </c>
      <c r="I602" s="158">
        <f>'Input 2 - Inventory'!M548</f>
        <v>0</v>
      </c>
      <c r="J602" s="204">
        <f t="shared" si="57"/>
        <v>0</v>
      </c>
      <c r="K602" s="249">
        <f>'Input 2 - Inventory'!R548</f>
        <v>0</v>
      </c>
      <c r="L602" s="158">
        <f>'Input 2 - Inventory'!AA548</f>
        <v>0</v>
      </c>
      <c r="M602" s="249">
        <f>'Input 2 - Inventory'!AB548</f>
        <v>0</v>
      </c>
      <c r="N602" s="204">
        <f t="shared" si="58"/>
        <v>0</v>
      </c>
      <c r="O602" s="114" t="e">
        <f t="shared" si="59"/>
        <v>#DIV/0!</v>
      </c>
      <c r="P602" s="249">
        <f>'Input 2 - Inventory'!AG548</f>
        <v>0</v>
      </c>
      <c r="Q602" s="249" t="str">
        <f>'Input 1 - Schedule 1'!AX550</f>
        <v/>
      </c>
    </row>
    <row r="603" spans="1:17" x14ac:dyDescent="0.2">
      <c r="A603" s="314" t="str">
        <f t="shared" si="55"/>
        <v>Exclude</v>
      </c>
      <c r="B603" s="158">
        <f>'Input 2 - Inventory'!C549</f>
        <v>0</v>
      </c>
      <c r="C603" s="249">
        <f>'Input 2 - Inventory'!E549</f>
        <v>0</v>
      </c>
      <c r="D603" s="249" t="str">
        <f>IFERROR(VLOOKUP(E603,GCC.Param!$B$3:$E$50,4,FALSE),"")</f>
        <v/>
      </c>
      <c r="E603" s="159">
        <f>'Input 2 - Inventory'!F549</f>
        <v>0</v>
      </c>
      <c r="F603" s="204" t="str">
        <f t="shared" si="56"/>
        <v>Y</v>
      </c>
      <c r="G603" s="159">
        <f>'Input 1 - Schedule 1'!S551</f>
        <v>0</v>
      </c>
      <c r="H603" s="158">
        <f>'Input 2 - Inventory'!L549</f>
        <v>0</v>
      </c>
      <c r="I603" s="158">
        <f>'Input 2 - Inventory'!M549</f>
        <v>0</v>
      </c>
      <c r="J603" s="204">
        <f t="shared" si="57"/>
        <v>0</v>
      </c>
      <c r="K603" s="249">
        <f>'Input 2 - Inventory'!R549</f>
        <v>0</v>
      </c>
      <c r="L603" s="158">
        <f>'Input 2 - Inventory'!AA549</f>
        <v>0</v>
      </c>
      <c r="M603" s="249">
        <f>'Input 2 - Inventory'!AB549</f>
        <v>0</v>
      </c>
      <c r="N603" s="204">
        <f t="shared" si="58"/>
        <v>0</v>
      </c>
      <c r="O603" s="114" t="e">
        <f t="shared" si="59"/>
        <v>#DIV/0!</v>
      </c>
      <c r="P603" s="249">
        <f>'Input 2 - Inventory'!AG549</f>
        <v>0</v>
      </c>
      <c r="Q603" s="249" t="str">
        <f>'Input 1 - Schedule 1'!AX551</f>
        <v/>
      </c>
    </row>
    <row r="604" spans="1:17" x14ac:dyDescent="0.2">
      <c r="A604" s="314" t="str">
        <f t="shared" si="55"/>
        <v>Exclude</v>
      </c>
      <c r="B604" s="158">
        <f>'Input 2 - Inventory'!C550</f>
        <v>0</v>
      </c>
      <c r="C604" s="249">
        <f>'Input 2 - Inventory'!E550</f>
        <v>0</v>
      </c>
      <c r="D604" s="249" t="str">
        <f>IFERROR(VLOOKUP(E604,GCC.Param!$B$3:$E$50,4,FALSE),"")</f>
        <v/>
      </c>
      <c r="E604" s="159">
        <f>'Input 2 - Inventory'!F550</f>
        <v>0</v>
      </c>
      <c r="F604" s="204" t="str">
        <f t="shared" si="56"/>
        <v>Y</v>
      </c>
      <c r="G604" s="159">
        <f>'Input 1 - Schedule 1'!S552</f>
        <v>0</v>
      </c>
      <c r="H604" s="158">
        <f>'Input 2 - Inventory'!L550</f>
        <v>0</v>
      </c>
      <c r="I604" s="158">
        <f>'Input 2 - Inventory'!M550</f>
        <v>0</v>
      </c>
      <c r="J604" s="204">
        <f t="shared" si="57"/>
        <v>0</v>
      </c>
      <c r="K604" s="249">
        <f>'Input 2 - Inventory'!R550</f>
        <v>0</v>
      </c>
      <c r="L604" s="158">
        <f>'Input 2 - Inventory'!AA550</f>
        <v>0</v>
      </c>
      <c r="M604" s="249">
        <f>'Input 2 - Inventory'!AB550</f>
        <v>0</v>
      </c>
      <c r="N604" s="204">
        <f t="shared" si="58"/>
        <v>0</v>
      </c>
      <c r="O604" s="114" t="e">
        <f t="shared" si="59"/>
        <v>#DIV/0!</v>
      </c>
      <c r="P604" s="249">
        <f>'Input 2 - Inventory'!AG550</f>
        <v>0</v>
      </c>
      <c r="Q604" s="249" t="str">
        <f>'Input 1 - Schedule 1'!AX552</f>
        <v/>
      </c>
    </row>
    <row r="605" spans="1:17" x14ac:dyDescent="0.2">
      <c r="A605" s="314" t="str">
        <f t="shared" si="55"/>
        <v>Exclude</v>
      </c>
      <c r="B605" s="158">
        <f>'Input 2 - Inventory'!C551</f>
        <v>0</v>
      </c>
      <c r="C605" s="249">
        <f>'Input 2 - Inventory'!E551</f>
        <v>0</v>
      </c>
      <c r="D605" s="249" t="str">
        <f>IFERROR(VLOOKUP(E605,GCC.Param!$B$3:$E$50,4,FALSE),"")</f>
        <v/>
      </c>
      <c r="E605" s="159">
        <f>'Input 2 - Inventory'!F551</f>
        <v>0</v>
      </c>
      <c r="F605" s="204" t="str">
        <f t="shared" si="56"/>
        <v>Y</v>
      </c>
      <c r="G605" s="159">
        <f>'Input 1 - Schedule 1'!S553</f>
        <v>0</v>
      </c>
      <c r="H605" s="158">
        <f>'Input 2 - Inventory'!L551</f>
        <v>0</v>
      </c>
      <c r="I605" s="158">
        <f>'Input 2 - Inventory'!M551</f>
        <v>0</v>
      </c>
      <c r="J605" s="204">
        <f t="shared" si="57"/>
        <v>0</v>
      </c>
      <c r="K605" s="249">
        <f>'Input 2 - Inventory'!R551</f>
        <v>0</v>
      </c>
      <c r="L605" s="158">
        <f>'Input 2 - Inventory'!AA551</f>
        <v>0</v>
      </c>
      <c r="M605" s="249">
        <f>'Input 2 - Inventory'!AB551</f>
        <v>0</v>
      </c>
      <c r="N605" s="204">
        <f t="shared" si="58"/>
        <v>0</v>
      </c>
      <c r="O605" s="114" t="e">
        <f t="shared" si="59"/>
        <v>#DIV/0!</v>
      </c>
      <c r="P605" s="249">
        <f>'Input 2 - Inventory'!AG551</f>
        <v>0</v>
      </c>
      <c r="Q605" s="249" t="str">
        <f>'Input 1 - Schedule 1'!AX553</f>
        <v/>
      </c>
    </row>
    <row r="606" spans="1:17" x14ac:dyDescent="0.2">
      <c r="A606" s="314" t="str">
        <f t="shared" si="55"/>
        <v>Exclude</v>
      </c>
      <c r="B606" s="158">
        <f>'Input 2 - Inventory'!C552</f>
        <v>0</v>
      </c>
      <c r="C606" s="249">
        <f>'Input 2 - Inventory'!E552</f>
        <v>0</v>
      </c>
      <c r="D606" s="249" t="str">
        <f>IFERROR(VLOOKUP(E606,GCC.Param!$B$3:$E$50,4,FALSE),"")</f>
        <v/>
      </c>
      <c r="E606" s="159">
        <f>'Input 2 - Inventory'!F552</f>
        <v>0</v>
      </c>
      <c r="F606" s="204" t="str">
        <f t="shared" si="56"/>
        <v>Y</v>
      </c>
      <c r="G606" s="159">
        <f>'Input 1 - Schedule 1'!S554</f>
        <v>0</v>
      </c>
      <c r="H606" s="158">
        <f>'Input 2 - Inventory'!L552</f>
        <v>0</v>
      </c>
      <c r="I606" s="158">
        <f>'Input 2 - Inventory'!M552</f>
        <v>0</v>
      </c>
      <c r="J606" s="204">
        <f t="shared" si="57"/>
        <v>0</v>
      </c>
      <c r="K606" s="249">
        <f>'Input 2 - Inventory'!R552</f>
        <v>0</v>
      </c>
      <c r="L606" s="158">
        <f>'Input 2 - Inventory'!AA552</f>
        <v>0</v>
      </c>
      <c r="M606" s="249">
        <f>'Input 2 - Inventory'!AB552</f>
        <v>0</v>
      </c>
      <c r="N606" s="204">
        <f t="shared" si="58"/>
        <v>0</v>
      </c>
      <c r="O606" s="114" t="e">
        <f t="shared" si="59"/>
        <v>#DIV/0!</v>
      </c>
      <c r="P606" s="249">
        <f>'Input 2 - Inventory'!AG552</f>
        <v>0</v>
      </c>
      <c r="Q606" s="249" t="str">
        <f>'Input 1 - Schedule 1'!AX554</f>
        <v/>
      </c>
    </row>
    <row r="607" spans="1:17" x14ac:dyDescent="0.2">
      <c r="A607" s="314" t="str">
        <f t="shared" si="55"/>
        <v>Exclude</v>
      </c>
      <c r="B607" s="158">
        <f>'Input 2 - Inventory'!C553</f>
        <v>0</v>
      </c>
      <c r="C607" s="249">
        <f>'Input 2 - Inventory'!E553</f>
        <v>0</v>
      </c>
      <c r="D607" s="249" t="str">
        <f>IFERROR(VLOOKUP(E607,GCC.Param!$B$3:$E$50,4,FALSE),"")</f>
        <v/>
      </c>
      <c r="E607" s="159">
        <f>'Input 2 - Inventory'!F553</f>
        <v>0</v>
      </c>
      <c r="F607" s="204" t="str">
        <f t="shared" si="56"/>
        <v>Y</v>
      </c>
      <c r="G607" s="159">
        <f>'Input 1 - Schedule 1'!S555</f>
        <v>0</v>
      </c>
      <c r="H607" s="158">
        <f>'Input 2 - Inventory'!L553</f>
        <v>0</v>
      </c>
      <c r="I607" s="158">
        <f>'Input 2 - Inventory'!M553</f>
        <v>0</v>
      </c>
      <c r="J607" s="204">
        <f t="shared" si="57"/>
        <v>0</v>
      </c>
      <c r="K607" s="249">
        <f>'Input 2 - Inventory'!R553</f>
        <v>0</v>
      </c>
      <c r="L607" s="158">
        <f>'Input 2 - Inventory'!AA553</f>
        <v>0</v>
      </c>
      <c r="M607" s="249">
        <f>'Input 2 - Inventory'!AB553</f>
        <v>0</v>
      </c>
      <c r="N607" s="204">
        <f t="shared" si="58"/>
        <v>0</v>
      </c>
      <c r="O607" s="114" t="e">
        <f t="shared" si="59"/>
        <v>#DIV/0!</v>
      </c>
      <c r="P607" s="249">
        <f>'Input 2 - Inventory'!AG553</f>
        <v>0</v>
      </c>
      <c r="Q607" s="249" t="str">
        <f>'Input 1 - Schedule 1'!AX555</f>
        <v/>
      </c>
    </row>
    <row r="608" spans="1:17" x14ac:dyDescent="0.2">
      <c r="A608" s="314" t="str">
        <f t="shared" si="55"/>
        <v>Exclude</v>
      </c>
      <c r="B608" s="158">
        <f>'Input 2 - Inventory'!C554</f>
        <v>0</v>
      </c>
      <c r="C608" s="249">
        <f>'Input 2 - Inventory'!E554</f>
        <v>0</v>
      </c>
      <c r="D608" s="249" t="str">
        <f>IFERROR(VLOOKUP(E608,GCC.Param!$B$3:$E$50,4,FALSE),"")</f>
        <v/>
      </c>
      <c r="E608" s="159">
        <f>'Input 2 - Inventory'!F554</f>
        <v>0</v>
      </c>
      <c r="F608" s="204" t="str">
        <f t="shared" si="56"/>
        <v>Y</v>
      </c>
      <c r="G608" s="159">
        <f>'Input 1 - Schedule 1'!S556</f>
        <v>0</v>
      </c>
      <c r="H608" s="158">
        <f>'Input 2 - Inventory'!L554</f>
        <v>0</v>
      </c>
      <c r="I608" s="158">
        <f>'Input 2 - Inventory'!M554</f>
        <v>0</v>
      </c>
      <c r="J608" s="204">
        <f t="shared" si="57"/>
        <v>0</v>
      </c>
      <c r="K608" s="249">
        <f>'Input 2 - Inventory'!R554</f>
        <v>0</v>
      </c>
      <c r="L608" s="158">
        <f>'Input 2 - Inventory'!AA554</f>
        <v>0</v>
      </c>
      <c r="M608" s="249">
        <f>'Input 2 - Inventory'!AB554</f>
        <v>0</v>
      </c>
      <c r="N608" s="204">
        <f t="shared" si="58"/>
        <v>0</v>
      </c>
      <c r="O608" s="114" t="e">
        <f t="shared" si="59"/>
        <v>#DIV/0!</v>
      </c>
      <c r="P608" s="249">
        <f>'Input 2 - Inventory'!AG554</f>
        <v>0</v>
      </c>
      <c r="Q608" s="249" t="str">
        <f>'Input 1 - Schedule 1'!AX556</f>
        <v/>
      </c>
    </row>
    <row r="609" spans="1:17" x14ac:dyDescent="0.2">
      <c r="A609" s="314" t="str">
        <f t="shared" si="55"/>
        <v>Exclude</v>
      </c>
      <c r="B609" s="158">
        <f>'Input 2 - Inventory'!C555</f>
        <v>0</v>
      </c>
      <c r="C609" s="249">
        <f>'Input 2 - Inventory'!E555</f>
        <v>0</v>
      </c>
      <c r="D609" s="249" t="str">
        <f>IFERROR(VLOOKUP(E609,GCC.Param!$B$3:$E$50,4,FALSE),"")</f>
        <v/>
      </c>
      <c r="E609" s="159">
        <f>'Input 2 - Inventory'!F555</f>
        <v>0</v>
      </c>
      <c r="F609" s="204" t="str">
        <f t="shared" si="56"/>
        <v>Y</v>
      </c>
      <c r="G609" s="159">
        <f>'Input 1 - Schedule 1'!S557</f>
        <v>0</v>
      </c>
      <c r="H609" s="158">
        <f>'Input 2 - Inventory'!L555</f>
        <v>0</v>
      </c>
      <c r="I609" s="158">
        <f>'Input 2 - Inventory'!M555</f>
        <v>0</v>
      </c>
      <c r="J609" s="204">
        <f t="shared" si="57"/>
        <v>0</v>
      </c>
      <c r="K609" s="249">
        <f>'Input 2 - Inventory'!R555</f>
        <v>0</v>
      </c>
      <c r="L609" s="158">
        <f>'Input 2 - Inventory'!AA555</f>
        <v>0</v>
      </c>
      <c r="M609" s="249">
        <f>'Input 2 - Inventory'!AB555</f>
        <v>0</v>
      </c>
      <c r="N609" s="204">
        <f t="shared" si="58"/>
        <v>0</v>
      </c>
      <c r="O609" s="114" t="e">
        <f t="shared" si="59"/>
        <v>#DIV/0!</v>
      </c>
      <c r="P609" s="249">
        <f>'Input 2 - Inventory'!AG555</f>
        <v>0</v>
      </c>
      <c r="Q609" s="249" t="str">
        <f>'Input 1 - Schedule 1'!AX557</f>
        <v/>
      </c>
    </row>
    <row r="610" spans="1:17" x14ac:dyDescent="0.2">
      <c r="A610" s="314" t="str">
        <f t="shared" si="55"/>
        <v>Exclude</v>
      </c>
      <c r="B610" s="158">
        <f>'Input 2 - Inventory'!C556</f>
        <v>0</v>
      </c>
      <c r="C610" s="249">
        <f>'Input 2 - Inventory'!E556</f>
        <v>0</v>
      </c>
      <c r="D610" s="249" t="str">
        <f>IFERROR(VLOOKUP(E610,GCC.Param!$B$3:$E$50,4,FALSE),"")</f>
        <v/>
      </c>
      <c r="E610" s="159">
        <f>'Input 2 - Inventory'!F556</f>
        <v>0</v>
      </c>
      <c r="F610" s="204" t="str">
        <f t="shared" si="56"/>
        <v>Y</v>
      </c>
      <c r="G610" s="159">
        <f>'Input 1 - Schedule 1'!S558</f>
        <v>0</v>
      </c>
      <c r="H610" s="158">
        <f>'Input 2 - Inventory'!L556</f>
        <v>0</v>
      </c>
      <c r="I610" s="158">
        <f>'Input 2 - Inventory'!M556</f>
        <v>0</v>
      </c>
      <c r="J610" s="204">
        <f t="shared" si="57"/>
        <v>0</v>
      </c>
      <c r="K610" s="249">
        <f>'Input 2 - Inventory'!R556</f>
        <v>0</v>
      </c>
      <c r="L610" s="158">
        <f>'Input 2 - Inventory'!AA556</f>
        <v>0</v>
      </c>
      <c r="M610" s="249">
        <f>'Input 2 - Inventory'!AB556</f>
        <v>0</v>
      </c>
      <c r="N610" s="204">
        <f t="shared" si="58"/>
        <v>0</v>
      </c>
      <c r="O610" s="114" t="e">
        <f t="shared" si="59"/>
        <v>#DIV/0!</v>
      </c>
      <c r="P610" s="249">
        <f>'Input 2 - Inventory'!AG556</f>
        <v>0</v>
      </c>
      <c r="Q610" s="249" t="str">
        <f>'Input 1 - Schedule 1'!AX558</f>
        <v/>
      </c>
    </row>
    <row r="611" spans="1:17" x14ac:dyDescent="0.2">
      <c r="A611" s="314" t="str">
        <f t="shared" si="55"/>
        <v>Exclude</v>
      </c>
      <c r="B611" s="158">
        <f>'Input 2 - Inventory'!C557</f>
        <v>0</v>
      </c>
      <c r="C611" s="249">
        <f>'Input 2 - Inventory'!E557</f>
        <v>0</v>
      </c>
      <c r="D611" s="249" t="str">
        <f>IFERROR(VLOOKUP(E611,GCC.Param!$B$3:$E$50,4,FALSE),"")</f>
        <v/>
      </c>
      <c r="E611" s="159">
        <f>'Input 2 - Inventory'!F557</f>
        <v>0</v>
      </c>
      <c r="F611" s="204" t="str">
        <f t="shared" si="56"/>
        <v>Y</v>
      </c>
      <c r="G611" s="159">
        <f>'Input 1 - Schedule 1'!S559</f>
        <v>0</v>
      </c>
      <c r="H611" s="158">
        <f>'Input 2 - Inventory'!L557</f>
        <v>0</v>
      </c>
      <c r="I611" s="158">
        <f>'Input 2 - Inventory'!M557</f>
        <v>0</v>
      </c>
      <c r="J611" s="204">
        <f t="shared" si="57"/>
        <v>0</v>
      </c>
      <c r="K611" s="249">
        <f>'Input 2 - Inventory'!R557</f>
        <v>0</v>
      </c>
      <c r="L611" s="158">
        <f>'Input 2 - Inventory'!AA557</f>
        <v>0</v>
      </c>
      <c r="M611" s="249">
        <f>'Input 2 - Inventory'!AB557</f>
        <v>0</v>
      </c>
      <c r="N611" s="204">
        <f t="shared" si="58"/>
        <v>0</v>
      </c>
      <c r="O611" s="114" t="e">
        <f t="shared" si="59"/>
        <v>#DIV/0!</v>
      </c>
      <c r="P611" s="249">
        <f>'Input 2 - Inventory'!AG557</f>
        <v>0</v>
      </c>
      <c r="Q611" s="249" t="str">
        <f>'Input 1 - Schedule 1'!AX559</f>
        <v/>
      </c>
    </row>
    <row r="612" spans="1:17" x14ac:dyDescent="0.2">
      <c r="A612" s="314" t="str">
        <f t="shared" si="55"/>
        <v>Exclude</v>
      </c>
      <c r="B612" s="158">
        <f>'Input 2 - Inventory'!C558</f>
        <v>0</v>
      </c>
      <c r="C612" s="249">
        <f>'Input 2 - Inventory'!E558</f>
        <v>0</v>
      </c>
      <c r="D612" s="249" t="str">
        <f>IFERROR(VLOOKUP(E612,GCC.Param!$B$3:$E$50,4,FALSE),"")</f>
        <v/>
      </c>
      <c r="E612" s="159">
        <f>'Input 2 - Inventory'!F558</f>
        <v>0</v>
      </c>
      <c r="F612" s="204" t="str">
        <f t="shared" si="56"/>
        <v>Y</v>
      </c>
      <c r="G612" s="159">
        <f>'Input 1 - Schedule 1'!S560</f>
        <v>0</v>
      </c>
      <c r="H612" s="158">
        <f>'Input 2 - Inventory'!L558</f>
        <v>0</v>
      </c>
      <c r="I612" s="158">
        <f>'Input 2 - Inventory'!M558</f>
        <v>0</v>
      </c>
      <c r="J612" s="204">
        <f t="shared" si="57"/>
        <v>0</v>
      </c>
      <c r="K612" s="249">
        <f>'Input 2 - Inventory'!R558</f>
        <v>0</v>
      </c>
      <c r="L612" s="158">
        <f>'Input 2 - Inventory'!AA558</f>
        <v>0</v>
      </c>
      <c r="M612" s="249">
        <f>'Input 2 - Inventory'!AB558</f>
        <v>0</v>
      </c>
      <c r="N612" s="204">
        <f t="shared" si="58"/>
        <v>0</v>
      </c>
      <c r="O612" s="114" t="e">
        <f t="shared" si="59"/>
        <v>#DIV/0!</v>
      </c>
      <c r="P612" s="249">
        <f>'Input 2 - Inventory'!AG558</f>
        <v>0</v>
      </c>
      <c r="Q612" s="249" t="str">
        <f>'Input 1 - Schedule 1'!AX560</f>
        <v/>
      </c>
    </row>
    <row r="613" spans="1:17" x14ac:dyDescent="0.2">
      <c r="A613" s="314" t="str">
        <f t="shared" si="55"/>
        <v>Exclude</v>
      </c>
      <c r="B613" s="158">
        <f>'Input 2 - Inventory'!C559</f>
        <v>0</v>
      </c>
      <c r="C613" s="249">
        <f>'Input 2 - Inventory'!E559</f>
        <v>0</v>
      </c>
      <c r="D613" s="249" t="str">
        <f>IFERROR(VLOOKUP(E613,GCC.Param!$B$3:$E$50,4,FALSE),"")</f>
        <v/>
      </c>
      <c r="E613" s="159">
        <f>'Input 2 - Inventory'!F559</f>
        <v>0</v>
      </c>
      <c r="F613" s="204" t="str">
        <f t="shared" si="56"/>
        <v>Y</v>
      </c>
      <c r="G613" s="159">
        <f>'Input 1 - Schedule 1'!S561</f>
        <v>0</v>
      </c>
      <c r="H613" s="158">
        <f>'Input 2 - Inventory'!L559</f>
        <v>0</v>
      </c>
      <c r="I613" s="158">
        <f>'Input 2 - Inventory'!M559</f>
        <v>0</v>
      </c>
      <c r="J613" s="204">
        <f t="shared" si="57"/>
        <v>0</v>
      </c>
      <c r="K613" s="249">
        <f>'Input 2 - Inventory'!R559</f>
        <v>0</v>
      </c>
      <c r="L613" s="158">
        <f>'Input 2 - Inventory'!AA559</f>
        <v>0</v>
      </c>
      <c r="M613" s="249">
        <f>'Input 2 - Inventory'!AB559</f>
        <v>0</v>
      </c>
      <c r="N613" s="204">
        <f t="shared" si="58"/>
        <v>0</v>
      </c>
      <c r="O613" s="114" t="e">
        <f t="shared" si="59"/>
        <v>#DIV/0!</v>
      </c>
      <c r="P613" s="249">
        <f>'Input 2 - Inventory'!AG559</f>
        <v>0</v>
      </c>
      <c r="Q613" s="249" t="str">
        <f>'Input 1 - Schedule 1'!AX561</f>
        <v/>
      </c>
    </row>
    <row r="614" spans="1:17" x14ac:dyDescent="0.2">
      <c r="A614" s="314" t="str">
        <f t="shared" si="55"/>
        <v>Exclude</v>
      </c>
      <c r="B614" s="158">
        <f>'Input 2 - Inventory'!C560</f>
        <v>0</v>
      </c>
      <c r="C614" s="249">
        <f>'Input 2 - Inventory'!E560</f>
        <v>0</v>
      </c>
      <c r="D614" s="249" t="str">
        <f>IFERROR(VLOOKUP(E614,GCC.Param!$B$3:$E$50,4,FALSE),"")</f>
        <v/>
      </c>
      <c r="E614" s="159">
        <f>'Input 2 - Inventory'!F560</f>
        <v>0</v>
      </c>
      <c r="F614" s="204" t="str">
        <f t="shared" si="56"/>
        <v>Y</v>
      </c>
      <c r="G614" s="159">
        <f>'Input 1 - Schedule 1'!S562</f>
        <v>0</v>
      </c>
      <c r="H614" s="158">
        <f>'Input 2 - Inventory'!L560</f>
        <v>0</v>
      </c>
      <c r="I614" s="158">
        <f>'Input 2 - Inventory'!M560</f>
        <v>0</v>
      </c>
      <c r="J614" s="204">
        <f t="shared" si="57"/>
        <v>0</v>
      </c>
      <c r="K614" s="249">
        <f>'Input 2 - Inventory'!R560</f>
        <v>0</v>
      </c>
      <c r="L614" s="158">
        <f>'Input 2 - Inventory'!AA560</f>
        <v>0</v>
      </c>
      <c r="M614" s="249">
        <f>'Input 2 - Inventory'!AB560</f>
        <v>0</v>
      </c>
      <c r="N614" s="204">
        <f t="shared" si="58"/>
        <v>0</v>
      </c>
      <c r="O614" s="114" t="e">
        <f t="shared" si="59"/>
        <v>#DIV/0!</v>
      </c>
      <c r="P614" s="249">
        <f>'Input 2 - Inventory'!AG560</f>
        <v>0</v>
      </c>
      <c r="Q614" s="249" t="str">
        <f>'Input 1 - Schedule 1'!AX562</f>
        <v/>
      </c>
    </row>
    <row r="615" spans="1:17" x14ac:dyDescent="0.2">
      <c r="A615" s="314" t="str">
        <f t="shared" si="55"/>
        <v>Exclude</v>
      </c>
      <c r="B615" s="158">
        <f>'Input 2 - Inventory'!C561</f>
        <v>0</v>
      </c>
      <c r="C615" s="249">
        <f>'Input 2 - Inventory'!E561</f>
        <v>0</v>
      </c>
      <c r="D615" s="249" t="str">
        <f>IFERROR(VLOOKUP(E615,GCC.Param!$B$3:$E$50,4,FALSE),"")</f>
        <v/>
      </c>
      <c r="E615" s="159">
        <f>'Input 2 - Inventory'!F561</f>
        <v>0</v>
      </c>
      <c r="F615" s="204" t="str">
        <f t="shared" si="56"/>
        <v>Y</v>
      </c>
      <c r="G615" s="159">
        <f>'Input 1 - Schedule 1'!S563</f>
        <v>0</v>
      </c>
      <c r="H615" s="158">
        <f>'Input 2 - Inventory'!L561</f>
        <v>0</v>
      </c>
      <c r="I615" s="158">
        <f>'Input 2 - Inventory'!M561</f>
        <v>0</v>
      </c>
      <c r="J615" s="204">
        <f t="shared" si="57"/>
        <v>0</v>
      </c>
      <c r="K615" s="249">
        <f>'Input 2 - Inventory'!R561</f>
        <v>0</v>
      </c>
      <c r="L615" s="158">
        <f>'Input 2 - Inventory'!AA561</f>
        <v>0</v>
      </c>
      <c r="M615" s="249">
        <f>'Input 2 - Inventory'!AB561</f>
        <v>0</v>
      </c>
      <c r="N615" s="204">
        <f t="shared" si="58"/>
        <v>0</v>
      </c>
      <c r="O615" s="114" t="e">
        <f t="shared" si="59"/>
        <v>#DIV/0!</v>
      </c>
      <c r="P615" s="249">
        <f>'Input 2 - Inventory'!AG561</f>
        <v>0</v>
      </c>
      <c r="Q615" s="249" t="str">
        <f>'Input 1 - Schedule 1'!AX563</f>
        <v/>
      </c>
    </row>
    <row r="616" spans="1:17" x14ac:dyDescent="0.2">
      <c r="A616" s="314" t="str">
        <f t="shared" si="55"/>
        <v>Exclude</v>
      </c>
      <c r="B616" s="158">
        <f>'Input 2 - Inventory'!C562</f>
        <v>0</v>
      </c>
      <c r="C616" s="249">
        <f>'Input 2 - Inventory'!E562</f>
        <v>0</v>
      </c>
      <c r="D616" s="249" t="str">
        <f>IFERROR(VLOOKUP(E616,GCC.Param!$B$3:$E$50,4,FALSE),"")</f>
        <v/>
      </c>
      <c r="E616" s="159">
        <f>'Input 2 - Inventory'!F562</f>
        <v>0</v>
      </c>
      <c r="F616" s="204" t="str">
        <f t="shared" si="56"/>
        <v>Y</v>
      </c>
      <c r="G616" s="159">
        <f>'Input 1 - Schedule 1'!S564</f>
        <v>0</v>
      </c>
      <c r="H616" s="158">
        <f>'Input 2 - Inventory'!L562</f>
        <v>0</v>
      </c>
      <c r="I616" s="158">
        <f>'Input 2 - Inventory'!M562</f>
        <v>0</v>
      </c>
      <c r="J616" s="204">
        <f t="shared" si="57"/>
        <v>0</v>
      </c>
      <c r="K616" s="249">
        <f>'Input 2 - Inventory'!R562</f>
        <v>0</v>
      </c>
      <c r="L616" s="158">
        <f>'Input 2 - Inventory'!AA562</f>
        <v>0</v>
      </c>
      <c r="M616" s="249">
        <f>'Input 2 - Inventory'!AB562</f>
        <v>0</v>
      </c>
      <c r="N616" s="204">
        <f t="shared" si="58"/>
        <v>0</v>
      </c>
      <c r="O616" s="114" t="e">
        <f t="shared" si="59"/>
        <v>#DIV/0!</v>
      </c>
      <c r="P616" s="249">
        <f>'Input 2 - Inventory'!AG562</f>
        <v>0</v>
      </c>
      <c r="Q616" s="249" t="str">
        <f>'Input 1 - Schedule 1'!AX564</f>
        <v/>
      </c>
    </row>
    <row r="617" spans="1:17" x14ac:dyDescent="0.2">
      <c r="A617" s="314" t="str">
        <f t="shared" si="55"/>
        <v>Exclude</v>
      </c>
      <c r="B617" s="158">
        <f>'Input 2 - Inventory'!C563</f>
        <v>0</v>
      </c>
      <c r="C617" s="249">
        <f>'Input 2 - Inventory'!E563</f>
        <v>0</v>
      </c>
      <c r="D617" s="249" t="str">
        <f>IFERROR(VLOOKUP(E617,GCC.Param!$B$3:$E$50,4,FALSE),"")</f>
        <v/>
      </c>
      <c r="E617" s="159">
        <f>'Input 2 - Inventory'!F563</f>
        <v>0</v>
      </c>
      <c r="F617" s="204" t="str">
        <f t="shared" si="56"/>
        <v>Y</v>
      </c>
      <c r="G617" s="159">
        <f>'Input 1 - Schedule 1'!S565</f>
        <v>0</v>
      </c>
      <c r="H617" s="158">
        <f>'Input 2 - Inventory'!L563</f>
        <v>0</v>
      </c>
      <c r="I617" s="158">
        <f>'Input 2 - Inventory'!M563</f>
        <v>0</v>
      </c>
      <c r="J617" s="204">
        <f t="shared" si="57"/>
        <v>0</v>
      </c>
      <c r="K617" s="249">
        <f>'Input 2 - Inventory'!R563</f>
        <v>0</v>
      </c>
      <c r="L617" s="158">
        <f>'Input 2 - Inventory'!AA563</f>
        <v>0</v>
      </c>
      <c r="M617" s="249">
        <f>'Input 2 - Inventory'!AB563</f>
        <v>0</v>
      </c>
      <c r="N617" s="204">
        <f t="shared" si="58"/>
        <v>0</v>
      </c>
      <c r="O617" s="114" t="e">
        <f t="shared" si="59"/>
        <v>#DIV/0!</v>
      </c>
      <c r="P617" s="249">
        <f>'Input 2 - Inventory'!AG563</f>
        <v>0</v>
      </c>
      <c r="Q617" s="249" t="str">
        <f>'Input 1 - Schedule 1'!AX565</f>
        <v/>
      </c>
    </row>
    <row r="618" spans="1:17" x14ac:dyDescent="0.2">
      <c r="A618" s="314" t="str">
        <f t="shared" si="55"/>
        <v>Exclude</v>
      </c>
      <c r="B618" s="158">
        <f>'Input 2 - Inventory'!C564</f>
        <v>0</v>
      </c>
      <c r="C618" s="249">
        <f>'Input 2 - Inventory'!E564</f>
        <v>0</v>
      </c>
      <c r="D618" s="249" t="str">
        <f>IFERROR(VLOOKUP(E618,GCC.Param!$B$3:$E$50,4,FALSE),"")</f>
        <v/>
      </c>
      <c r="E618" s="159">
        <f>'Input 2 - Inventory'!F564</f>
        <v>0</v>
      </c>
      <c r="F618" s="204" t="str">
        <f t="shared" si="56"/>
        <v>Y</v>
      </c>
      <c r="G618" s="159">
        <f>'Input 1 - Schedule 1'!S566</f>
        <v>0</v>
      </c>
      <c r="H618" s="158">
        <f>'Input 2 - Inventory'!L564</f>
        <v>0</v>
      </c>
      <c r="I618" s="158">
        <f>'Input 2 - Inventory'!M564</f>
        <v>0</v>
      </c>
      <c r="J618" s="204">
        <f t="shared" si="57"/>
        <v>0</v>
      </c>
      <c r="K618" s="249">
        <f>'Input 2 - Inventory'!R564</f>
        <v>0</v>
      </c>
      <c r="L618" s="158">
        <f>'Input 2 - Inventory'!AA564</f>
        <v>0</v>
      </c>
      <c r="M618" s="249">
        <f>'Input 2 - Inventory'!AB564</f>
        <v>0</v>
      </c>
      <c r="N618" s="204">
        <f t="shared" si="58"/>
        <v>0</v>
      </c>
      <c r="O618" s="114" t="e">
        <f t="shared" si="59"/>
        <v>#DIV/0!</v>
      </c>
      <c r="P618" s="249">
        <f>'Input 2 - Inventory'!AG564</f>
        <v>0</v>
      </c>
      <c r="Q618" s="249" t="str">
        <f>'Input 1 - Schedule 1'!AX566</f>
        <v/>
      </c>
    </row>
    <row r="619" spans="1:17" x14ac:dyDescent="0.2">
      <c r="A619" s="314" t="str">
        <f t="shared" si="55"/>
        <v>Exclude</v>
      </c>
      <c r="B619" s="158">
        <f>'Input 2 - Inventory'!C565</f>
        <v>0</v>
      </c>
      <c r="C619" s="249">
        <f>'Input 2 - Inventory'!E565</f>
        <v>0</v>
      </c>
      <c r="D619" s="249" t="str">
        <f>IFERROR(VLOOKUP(E619,GCC.Param!$B$3:$E$50,4,FALSE),"")</f>
        <v/>
      </c>
      <c r="E619" s="159">
        <f>'Input 2 - Inventory'!F565</f>
        <v>0</v>
      </c>
      <c r="F619" s="204" t="str">
        <f t="shared" si="56"/>
        <v>Y</v>
      </c>
      <c r="G619" s="159">
        <f>'Input 1 - Schedule 1'!S567</f>
        <v>0</v>
      </c>
      <c r="H619" s="158">
        <f>'Input 2 - Inventory'!L565</f>
        <v>0</v>
      </c>
      <c r="I619" s="158">
        <f>'Input 2 - Inventory'!M565</f>
        <v>0</v>
      </c>
      <c r="J619" s="204">
        <f t="shared" si="57"/>
        <v>0</v>
      </c>
      <c r="K619" s="249">
        <f>'Input 2 - Inventory'!R565</f>
        <v>0</v>
      </c>
      <c r="L619" s="158">
        <f>'Input 2 - Inventory'!AA565</f>
        <v>0</v>
      </c>
      <c r="M619" s="249">
        <f>'Input 2 - Inventory'!AB565</f>
        <v>0</v>
      </c>
      <c r="N619" s="204">
        <f t="shared" si="58"/>
        <v>0</v>
      </c>
      <c r="O619" s="114" t="e">
        <f t="shared" si="59"/>
        <v>#DIV/0!</v>
      </c>
      <c r="P619" s="249">
        <f>'Input 2 - Inventory'!AG565</f>
        <v>0</v>
      </c>
      <c r="Q619" s="249" t="str">
        <f>'Input 1 - Schedule 1'!AX567</f>
        <v/>
      </c>
    </row>
    <row r="620" spans="1:17" x14ac:dyDescent="0.2">
      <c r="A620" s="314" t="str">
        <f t="shared" si="55"/>
        <v>Exclude</v>
      </c>
      <c r="B620" s="158">
        <f>'Input 2 - Inventory'!C566</f>
        <v>0</v>
      </c>
      <c r="C620" s="249">
        <f>'Input 2 - Inventory'!E566</f>
        <v>0</v>
      </c>
      <c r="D620" s="249" t="str">
        <f>IFERROR(VLOOKUP(E620,GCC.Param!$B$3:$E$50,4,FALSE),"")</f>
        <v/>
      </c>
      <c r="E620" s="159">
        <f>'Input 2 - Inventory'!F566</f>
        <v>0</v>
      </c>
      <c r="F620" s="204" t="str">
        <f t="shared" si="56"/>
        <v>Y</v>
      </c>
      <c r="G620" s="159">
        <f>'Input 1 - Schedule 1'!S568</f>
        <v>0</v>
      </c>
      <c r="H620" s="158">
        <f>'Input 2 - Inventory'!L566</f>
        <v>0</v>
      </c>
      <c r="I620" s="158">
        <f>'Input 2 - Inventory'!M566</f>
        <v>0</v>
      </c>
      <c r="J620" s="204">
        <f t="shared" si="57"/>
        <v>0</v>
      </c>
      <c r="K620" s="249">
        <f>'Input 2 - Inventory'!R566</f>
        <v>0</v>
      </c>
      <c r="L620" s="158">
        <f>'Input 2 - Inventory'!AA566</f>
        <v>0</v>
      </c>
      <c r="M620" s="249">
        <f>'Input 2 - Inventory'!AB566</f>
        <v>0</v>
      </c>
      <c r="N620" s="204">
        <f t="shared" si="58"/>
        <v>0</v>
      </c>
      <c r="O620" s="114" t="e">
        <f t="shared" si="59"/>
        <v>#DIV/0!</v>
      </c>
      <c r="P620" s="249">
        <f>'Input 2 - Inventory'!AG566</f>
        <v>0</v>
      </c>
      <c r="Q620" s="249" t="str">
        <f>'Input 1 - Schedule 1'!AX568</f>
        <v/>
      </c>
    </row>
    <row r="621" spans="1:17" x14ac:dyDescent="0.2">
      <c r="A621" s="314" t="str">
        <f t="shared" si="55"/>
        <v>Exclude</v>
      </c>
      <c r="B621" s="158">
        <f>'Input 2 - Inventory'!C567</f>
        <v>0</v>
      </c>
      <c r="C621" s="249">
        <f>'Input 2 - Inventory'!E567</f>
        <v>0</v>
      </c>
      <c r="D621" s="249" t="str">
        <f>IFERROR(VLOOKUP(E621,GCC.Param!$B$3:$E$50,4,FALSE),"")</f>
        <v/>
      </c>
      <c r="E621" s="159">
        <f>'Input 2 - Inventory'!F567</f>
        <v>0</v>
      </c>
      <c r="F621" s="204" t="str">
        <f t="shared" si="56"/>
        <v>Y</v>
      </c>
      <c r="G621" s="159">
        <f>'Input 1 - Schedule 1'!S569</f>
        <v>0</v>
      </c>
      <c r="H621" s="158">
        <f>'Input 2 - Inventory'!L567</f>
        <v>0</v>
      </c>
      <c r="I621" s="158">
        <f>'Input 2 - Inventory'!M567</f>
        <v>0</v>
      </c>
      <c r="J621" s="204">
        <f t="shared" si="57"/>
        <v>0</v>
      </c>
      <c r="K621" s="249">
        <f>'Input 2 - Inventory'!R567</f>
        <v>0</v>
      </c>
      <c r="L621" s="158">
        <f>'Input 2 - Inventory'!AA567</f>
        <v>0</v>
      </c>
      <c r="M621" s="249">
        <f>'Input 2 - Inventory'!AB567</f>
        <v>0</v>
      </c>
      <c r="N621" s="204">
        <f t="shared" si="58"/>
        <v>0</v>
      </c>
      <c r="O621" s="114" t="e">
        <f t="shared" si="59"/>
        <v>#DIV/0!</v>
      </c>
      <c r="P621" s="249">
        <f>'Input 2 - Inventory'!AG567</f>
        <v>0</v>
      </c>
      <c r="Q621" s="249" t="str">
        <f>'Input 1 - Schedule 1'!AX569</f>
        <v/>
      </c>
    </row>
    <row r="622" spans="1:17" x14ac:dyDescent="0.2">
      <c r="A622" s="314" t="str">
        <f t="shared" si="55"/>
        <v>Exclude</v>
      </c>
      <c r="B622" s="158">
        <f>'Input 2 - Inventory'!C568</f>
        <v>0</v>
      </c>
      <c r="C622" s="249">
        <f>'Input 2 - Inventory'!E568</f>
        <v>0</v>
      </c>
      <c r="D622" s="249" t="str">
        <f>IFERROR(VLOOKUP(E622,GCC.Param!$B$3:$E$50,4,FALSE),"")</f>
        <v/>
      </c>
      <c r="E622" s="159">
        <f>'Input 2 - Inventory'!F568</f>
        <v>0</v>
      </c>
      <c r="F622" s="204" t="str">
        <f t="shared" si="56"/>
        <v>Y</v>
      </c>
      <c r="G622" s="159">
        <f>'Input 1 - Schedule 1'!S570</f>
        <v>0</v>
      </c>
      <c r="H622" s="158">
        <f>'Input 2 - Inventory'!L568</f>
        <v>0</v>
      </c>
      <c r="I622" s="158">
        <f>'Input 2 - Inventory'!M568</f>
        <v>0</v>
      </c>
      <c r="J622" s="204">
        <f t="shared" si="57"/>
        <v>0</v>
      </c>
      <c r="K622" s="249">
        <f>'Input 2 - Inventory'!R568</f>
        <v>0</v>
      </c>
      <c r="L622" s="158">
        <f>'Input 2 - Inventory'!AA568</f>
        <v>0</v>
      </c>
      <c r="M622" s="249">
        <f>'Input 2 - Inventory'!AB568</f>
        <v>0</v>
      </c>
      <c r="N622" s="204">
        <f t="shared" si="58"/>
        <v>0</v>
      </c>
      <c r="O622" s="114" t="e">
        <f t="shared" si="59"/>
        <v>#DIV/0!</v>
      </c>
      <c r="P622" s="249">
        <f>'Input 2 - Inventory'!AG568</f>
        <v>0</v>
      </c>
      <c r="Q622" s="249" t="str">
        <f>'Input 1 - Schedule 1'!AX570</f>
        <v/>
      </c>
    </row>
    <row r="623" spans="1:17" x14ac:dyDescent="0.2">
      <c r="A623" s="314" t="str">
        <f t="shared" si="55"/>
        <v>Exclude</v>
      </c>
      <c r="B623" s="158">
        <f>'Input 2 - Inventory'!C569</f>
        <v>0</v>
      </c>
      <c r="C623" s="249">
        <f>'Input 2 - Inventory'!E569</f>
        <v>0</v>
      </c>
      <c r="D623" s="249" t="str">
        <f>IFERROR(VLOOKUP(E623,GCC.Param!$B$3:$E$50,4,FALSE),"")</f>
        <v/>
      </c>
      <c r="E623" s="159">
        <f>'Input 2 - Inventory'!F569</f>
        <v>0</v>
      </c>
      <c r="F623" s="204" t="str">
        <f t="shared" si="56"/>
        <v>Y</v>
      </c>
      <c r="G623" s="159">
        <f>'Input 1 - Schedule 1'!S571</f>
        <v>0</v>
      </c>
      <c r="H623" s="158">
        <f>'Input 2 - Inventory'!L569</f>
        <v>0</v>
      </c>
      <c r="I623" s="158">
        <f>'Input 2 - Inventory'!M569</f>
        <v>0</v>
      </c>
      <c r="J623" s="204">
        <f t="shared" si="57"/>
        <v>0</v>
      </c>
      <c r="K623" s="249">
        <f>'Input 2 - Inventory'!R569</f>
        <v>0</v>
      </c>
      <c r="L623" s="158">
        <f>'Input 2 - Inventory'!AA569</f>
        <v>0</v>
      </c>
      <c r="M623" s="249">
        <f>'Input 2 - Inventory'!AB569</f>
        <v>0</v>
      </c>
      <c r="N623" s="204">
        <f t="shared" si="58"/>
        <v>0</v>
      </c>
      <c r="O623" s="114" t="e">
        <f t="shared" si="59"/>
        <v>#DIV/0!</v>
      </c>
      <c r="P623" s="249">
        <f>'Input 2 - Inventory'!AG569</f>
        <v>0</v>
      </c>
      <c r="Q623" s="249" t="str">
        <f>'Input 1 - Schedule 1'!AX571</f>
        <v/>
      </c>
    </row>
    <row r="624" spans="1:17" x14ac:dyDescent="0.2">
      <c r="A624" s="314" t="str">
        <f t="shared" si="55"/>
        <v>Exclude</v>
      </c>
      <c r="B624" s="158">
        <f>'Input 2 - Inventory'!C570</f>
        <v>0</v>
      </c>
      <c r="C624" s="249">
        <f>'Input 2 - Inventory'!E570</f>
        <v>0</v>
      </c>
      <c r="D624" s="249" t="str">
        <f>IFERROR(VLOOKUP(E624,GCC.Param!$B$3:$E$50,4,FALSE),"")</f>
        <v/>
      </c>
      <c r="E624" s="159">
        <f>'Input 2 - Inventory'!F570</f>
        <v>0</v>
      </c>
      <c r="F624" s="204" t="str">
        <f t="shared" si="56"/>
        <v>Y</v>
      </c>
      <c r="G624" s="159">
        <f>'Input 1 - Schedule 1'!S572</f>
        <v>0</v>
      </c>
      <c r="H624" s="158">
        <f>'Input 2 - Inventory'!L570</f>
        <v>0</v>
      </c>
      <c r="I624" s="158">
        <f>'Input 2 - Inventory'!M570</f>
        <v>0</v>
      </c>
      <c r="J624" s="204">
        <f t="shared" si="57"/>
        <v>0</v>
      </c>
      <c r="K624" s="249">
        <f>'Input 2 - Inventory'!R570</f>
        <v>0</v>
      </c>
      <c r="L624" s="158">
        <f>'Input 2 - Inventory'!AA570</f>
        <v>0</v>
      </c>
      <c r="M624" s="249">
        <f>'Input 2 - Inventory'!AB570</f>
        <v>0</v>
      </c>
      <c r="N624" s="204">
        <f t="shared" si="58"/>
        <v>0</v>
      </c>
      <c r="O624" s="114" t="e">
        <f t="shared" si="59"/>
        <v>#DIV/0!</v>
      </c>
      <c r="P624" s="249">
        <f>'Input 2 - Inventory'!AG570</f>
        <v>0</v>
      </c>
      <c r="Q624" s="249" t="str">
        <f>'Input 1 - Schedule 1'!AX572</f>
        <v/>
      </c>
    </row>
    <row r="625" spans="1:17" x14ac:dyDescent="0.2">
      <c r="A625" s="314" t="str">
        <f t="shared" si="55"/>
        <v>Exclude</v>
      </c>
      <c r="B625" s="158">
        <f>'Input 2 - Inventory'!C571</f>
        <v>0</v>
      </c>
      <c r="C625" s="249">
        <f>'Input 2 - Inventory'!E571</f>
        <v>0</v>
      </c>
      <c r="D625" s="249" t="str">
        <f>IFERROR(VLOOKUP(E625,GCC.Param!$B$3:$E$50,4,FALSE),"")</f>
        <v/>
      </c>
      <c r="E625" s="159">
        <f>'Input 2 - Inventory'!F571</f>
        <v>0</v>
      </c>
      <c r="F625" s="204" t="str">
        <f t="shared" si="56"/>
        <v>Y</v>
      </c>
      <c r="G625" s="159">
        <f>'Input 1 - Schedule 1'!S573</f>
        <v>0</v>
      </c>
      <c r="H625" s="158">
        <f>'Input 2 - Inventory'!L571</f>
        <v>0</v>
      </c>
      <c r="I625" s="158">
        <f>'Input 2 - Inventory'!M571</f>
        <v>0</v>
      </c>
      <c r="J625" s="204">
        <f t="shared" si="57"/>
        <v>0</v>
      </c>
      <c r="K625" s="249">
        <f>'Input 2 - Inventory'!R571</f>
        <v>0</v>
      </c>
      <c r="L625" s="158">
        <f>'Input 2 - Inventory'!AA571</f>
        <v>0</v>
      </c>
      <c r="M625" s="249">
        <f>'Input 2 - Inventory'!AB571</f>
        <v>0</v>
      </c>
      <c r="N625" s="204">
        <f t="shared" si="58"/>
        <v>0</v>
      </c>
      <c r="O625" s="114" t="e">
        <f t="shared" si="59"/>
        <v>#DIV/0!</v>
      </c>
      <c r="P625" s="249">
        <f>'Input 2 - Inventory'!AG571</f>
        <v>0</v>
      </c>
      <c r="Q625" s="249" t="str">
        <f>'Input 1 - Schedule 1'!AX573</f>
        <v/>
      </c>
    </row>
    <row r="626" spans="1:17" x14ac:dyDescent="0.2">
      <c r="A626" s="314" t="str">
        <f t="shared" si="55"/>
        <v>Exclude</v>
      </c>
      <c r="B626" s="158">
        <f>'Input 2 - Inventory'!C572</f>
        <v>0</v>
      </c>
      <c r="C626" s="249">
        <f>'Input 2 - Inventory'!E572</f>
        <v>0</v>
      </c>
      <c r="D626" s="249" t="str">
        <f>IFERROR(VLOOKUP(E626,GCC.Param!$B$3:$E$50,4,FALSE),"")</f>
        <v/>
      </c>
      <c r="E626" s="159">
        <f>'Input 2 - Inventory'!F572</f>
        <v>0</v>
      </c>
      <c r="F626" s="204" t="str">
        <f t="shared" si="56"/>
        <v>Y</v>
      </c>
      <c r="G626" s="159">
        <f>'Input 1 - Schedule 1'!S574</f>
        <v>0</v>
      </c>
      <c r="H626" s="158">
        <f>'Input 2 - Inventory'!L572</f>
        <v>0</v>
      </c>
      <c r="I626" s="158">
        <f>'Input 2 - Inventory'!M572</f>
        <v>0</v>
      </c>
      <c r="J626" s="204">
        <f t="shared" si="57"/>
        <v>0</v>
      </c>
      <c r="K626" s="249">
        <f>'Input 2 - Inventory'!R572</f>
        <v>0</v>
      </c>
      <c r="L626" s="158">
        <f>'Input 2 - Inventory'!AA572</f>
        <v>0</v>
      </c>
      <c r="M626" s="249">
        <f>'Input 2 - Inventory'!AB572</f>
        <v>0</v>
      </c>
      <c r="N626" s="204">
        <f t="shared" si="58"/>
        <v>0</v>
      </c>
      <c r="O626" s="114" t="e">
        <f t="shared" si="59"/>
        <v>#DIV/0!</v>
      </c>
      <c r="P626" s="249">
        <f>'Input 2 - Inventory'!AG572</f>
        <v>0</v>
      </c>
      <c r="Q626" s="249" t="str">
        <f>'Input 1 - Schedule 1'!AX574</f>
        <v/>
      </c>
    </row>
    <row r="627" spans="1:17" x14ac:dyDescent="0.2">
      <c r="A627" s="314" t="str">
        <f t="shared" si="55"/>
        <v>Exclude</v>
      </c>
      <c r="B627" s="158">
        <f>'Input 2 - Inventory'!C573</f>
        <v>0</v>
      </c>
      <c r="C627" s="249">
        <f>'Input 2 - Inventory'!E573</f>
        <v>0</v>
      </c>
      <c r="D627" s="249" t="str">
        <f>IFERROR(VLOOKUP(E627,GCC.Param!$B$3:$E$50,4,FALSE),"")</f>
        <v/>
      </c>
      <c r="E627" s="159">
        <f>'Input 2 - Inventory'!F573</f>
        <v>0</v>
      </c>
      <c r="F627" s="204" t="str">
        <f t="shared" si="56"/>
        <v>Y</v>
      </c>
      <c r="G627" s="159">
        <f>'Input 1 - Schedule 1'!S575</f>
        <v>0</v>
      </c>
      <c r="H627" s="158">
        <f>'Input 2 - Inventory'!L573</f>
        <v>0</v>
      </c>
      <c r="I627" s="158">
        <f>'Input 2 - Inventory'!M573</f>
        <v>0</v>
      </c>
      <c r="J627" s="204">
        <f t="shared" si="57"/>
        <v>0</v>
      </c>
      <c r="K627" s="249">
        <f>'Input 2 - Inventory'!R573</f>
        <v>0</v>
      </c>
      <c r="L627" s="158">
        <f>'Input 2 - Inventory'!AA573</f>
        <v>0</v>
      </c>
      <c r="M627" s="249">
        <f>'Input 2 - Inventory'!AB573</f>
        <v>0</v>
      </c>
      <c r="N627" s="204">
        <f t="shared" si="58"/>
        <v>0</v>
      </c>
      <c r="O627" s="114" t="e">
        <f t="shared" si="59"/>
        <v>#DIV/0!</v>
      </c>
      <c r="P627" s="249">
        <f>'Input 2 - Inventory'!AG573</f>
        <v>0</v>
      </c>
      <c r="Q627" s="249" t="str">
        <f>'Input 1 - Schedule 1'!AX575</f>
        <v/>
      </c>
    </row>
    <row r="628" spans="1:17" x14ac:dyDescent="0.2">
      <c r="A628" s="314" t="str">
        <f t="shared" si="55"/>
        <v>Exclude</v>
      </c>
      <c r="B628" s="158">
        <f>'Input 2 - Inventory'!C574</f>
        <v>0</v>
      </c>
      <c r="C628" s="249">
        <f>'Input 2 - Inventory'!E574</f>
        <v>0</v>
      </c>
      <c r="D628" s="249" t="str">
        <f>IFERROR(VLOOKUP(E628,GCC.Param!$B$3:$E$50,4,FALSE),"")</f>
        <v/>
      </c>
      <c r="E628" s="159">
        <f>'Input 2 - Inventory'!F574</f>
        <v>0</v>
      </c>
      <c r="F628" s="204" t="str">
        <f t="shared" si="56"/>
        <v>Y</v>
      </c>
      <c r="G628" s="159">
        <f>'Input 1 - Schedule 1'!S576</f>
        <v>0</v>
      </c>
      <c r="H628" s="158">
        <f>'Input 2 - Inventory'!L574</f>
        <v>0</v>
      </c>
      <c r="I628" s="158">
        <f>'Input 2 - Inventory'!M574</f>
        <v>0</v>
      </c>
      <c r="J628" s="204">
        <f t="shared" si="57"/>
        <v>0</v>
      </c>
      <c r="K628" s="249">
        <f>'Input 2 - Inventory'!R574</f>
        <v>0</v>
      </c>
      <c r="L628" s="158">
        <f>'Input 2 - Inventory'!AA574</f>
        <v>0</v>
      </c>
      <c r="M628" s="249">
        <f>'Input 2 - Inventory'!AB574</f>
        <v>0</v>
      </c>
      <c r="N628" s="204">
        <f t="shared" si="58"/>
        <v>0</v>
      </c>
      <c r="O628" s="114" t="e">
        <f t="shared" si="59"/>
        <v>#DIV/0!</v>
      </c>
      <c r="P628" s="249">
        <f>'Input 2 - Inventory'!AG574</f>
        <v>0</v>
      </c>
      <c r="Q628" s="249" t="str">
        <f>'Input 1 - Schedule 1'!AX576</f>
        <v/>
      </c>
    </row>
    <row r="629" spans="1:17" x14ac:dyDescent="0.2">
      <c r="A629" s="314" t="str">
        <f t="shared" si="55"/>
        <v>Exclude</v>
      </c>
      <c r="B629" s="158">
        <f>'Input 2 - Inventory'!C575</f>
        <v>0</v>
      </c>
      <c r="C629" s="249">
        <f>'Input 2 - Inventory'!E575</f>
        <v>0</v>
      </c>
      <c r="D629" s="249" t="str">
        <f>IFERROR(VLOOKUP(E629,GCC.Param!$B$3:$E$50,4,FALSE),"")</f>
        <v/>
      </c>
      <c r="E629" s="159">
        <f>'Input 2 - Inventory'!F575</f>
        <v>0</v>
      </c>
      <c r="F629" s="204" t="str">
        <f t="shared" si="56"/>
        <v>Y</v>
      </c>
      <c r="G629" s="159">
        <f>'Input 1 - Schedule 1'!S577</f>
        <v>0</v>
      </c>
      <c r="H629" s="158">
        <f>'Input 2 - Inventory'!L575</f>
        <v>0</v>
      </c>
      <c r="I629" s="158">
        <f>'Input 2 - Inventory'!M575</f>
        <v>0</v>
      </c>
      <c r="J629" s="204">
        <f t="shared" si="57"/>
        <v>0</v>
      </c>
      <c r="K629" s="249">
        <f>'Input 2 - Inventory'!R575</f>
        <v>0</v>
      </c>
      <c r="L629" s="158">
        <f>'Input 2 - Inventory'!AA575</f>
        <v>0</v>
      </c>
      <c r="M629" s="249">
        <f>'Input 2 - Inventory'!AB575</f>
        <v>0</v>
      </c>
      <c r="N629" s="204">
        <f t="shared" si="58"/>
        <v>0</v>
      </c>
      <c r="O629" s="114" t="e">
        <f t="shared" si="59"/>
        <v>#DIV/0!</v>
      </c>
      <c r="P629" s="249">
        <f>'Input 2 - Inventory'!AG575</f>
        <v>0</v>
      </c>
      <c r="Q629" s="249" t="str">
        <f>'Input 1 - Schedule 1'!AX577</f>
        <v/>
      </c>
    </row>
    <row r="630" spans="1:17" x14ac:dyDescent="0.2">
      <c r="A630" s="314" t="str">
        <f t="shared" si="55"/>
        <v>Exclude</v>
      </c>
      <c r="B630" s="158">
        <f>'Input 2 - Inventory'!C576</f>
        <v>0</v>
      </c>
      <c r="C630" s="249">
        <f>'Input 2 - Inventory'!E576</f>
        <v>0</v>
      </c>
      <c r="D630" s="249" t="str">
        <f>IFERROR(VLOOKUP(E630,GCC.Param!$B$3:$E$50,4,FALSE),"")</f>
        <v/>
      </c>
      <c r="E630" s="159">
        <f>'Input 2 - Inventory'!F576</f>
        <v>0</v>
      </c>
      <c r="F630" s="204" t="str">
        <f t="shared" si="56"/>
        <v>Y</v>
      </c>
      <c r="G630" s="159">
        <f>'Input 1 - Schedule 1'!S578</f>
        <v>0</v>
      </c>
      <c r="H630" s="158">
        <f>'Input 2 - Inventory'!L576</f>
        <v>0</v>
      </c>
      <c r="I630" s="158">
        <f>'Input 2 - Inventory'!M576</f>
        <v>0</v>
      </c>
      <c r="J630" s="204">
        <f t="shared" si="57"/>
        <v>0</v>
      </c>
      <c r="K630" s="249">
        <f>'Input 2 - Inventory'!R576</f>
        <v>0</v>
      </c>
      <c r="L630" s="158">
        <f>'Input 2 - Inventory'!AA576</f>
        <v>0</v>
      </c>
      <c r="M630" s="249">
        <f>'Input 2 - Inventory'!AB576</f>
        <v>0</v>
      </c>
      <c r="N630" s="204">
        <f t="shared" si="58"/>
        <v>0</v>
      </c>
      <c r="O630" s="114" t="e">
        <f t="shared" si="59"/>
        <v>#DIV/0!</v>
      </c>
      <c r="P630" s="249">
        <f>'Input 2 - Inventory'!AG576</f>
        <v>0</v>
      </c>
      <c r="Q630" s="249" t="str">
        <f>'Input 1 - Schedule 1'!AX578</f>
        <v/>
      </c>
    </row>
    <row r="631" spans="1:17" x14ac:dyDescent="0.2">
      <c r="A631" s="314" t="str">
        <f t="shared" si="55"/>
        <v>Exclude</v>
      </c>
      <c r="B631" s="158">
        <f>'Input 2 - Inventory'!C577</f>
        <v>0</v>
      </c>
      <c r="C631" s="249">
        <f>'Input 2 - Inventory'!E577</f>
        <v>0</v>
      </c>
      <c r="D631" s="249" t="str">
        <f>IFERROR(VLOOKUP(E631,GCC.Param!$B$3:$E$50,4,FALSE),"")</f>
        <v/>
      </c>
      <c r="E631" s="159">
        <f>'Input 2 - Inventory'!F577</f>
        <v>0</v>
      </c>
      <c r="F631" s="204" t="str">
        <f t="shared" si="56"/>
        <v>Y</v>
      </c>
      <c r="G631" s="159">
        <f>'Input 1 - Schedule 1'!S579</f>
        <v>0</v>
      </c>
      <c r="H631" s="158">
        <f>'Input 2 - Inventory'!L577</f>
        <v>0</v>
      </c>
      <c r="I631" s="158">
        <f>'Input 2 - Inventory'!M577</f>
        <v>0</v>
      </c>
      <c r="J631" s="204">
        <f t="shared" si="57"/>
        <v>0</v>
      </c>
      <c r="K631" s="249">
        <f>'Input 2 - Inventory'!R577</f>
        <v>0</v>
      </c>
      <c r="L631" s="158">
        <f>'Input 2 - Inventory'!AA577</f>
        <v>0</v>
      </c>
      <c r="M631" s="249">
        <f>'Input 2 - Inventory'!AB577</f>
        <v>0</v>
      </c>
      <c r="N631" s="204">
        <f t="shared" si="58"/>
        <v>0</v>
      </c>
      <c r="O631" s="114" t="e">
        <f t="shared" si="59"/>
        <v>#DIV/0!</v>
      </c>
      <c r="P631" s="249">
        <f>'Input 2 - Inventory'!AG577</f>
        <v>0</v>
      </c>
      <c r="Q631" s="249" t="str">
        <f>'Input 1 - Schedule 1'!AX579</f>
        <v/>
      </c>
    </row>
    <row r="632" spans="1:17" x14ac:dyDescent="0.2">
      <c r="A632" s="314" t="str">
        <f t="shared" si="55"/>
        <v>Exclude</v>
      </c>
      <c r="B632" s="158">
        <f>'Input 2 - Inventory'!C578</f>
        <v>0</v>
      </c>
      <c r="C632" s="249">
        <f>'Input 2 - Inventory'!E578</f>
        <v>0</v>
      </c>
      <c r="D632" s="249" t="str">
        <f>IFERROR(VLOOKUP(E632,GCC.Param!$B$3:$E$50,4,FALSE),"")</f>
        <v/>
      </c>
      <c r="E632" s="159">
        <f>'Input 2 - Inventory'!F578</f>
        <v>0</v>
      </c>
      <c r="F632" s="204" t="str">
        <f t="shared" si="56"/>
        <v>Y</v>
      </c>
      <c r="G632" s="159">
        <f>'Input 1 - Schedule 1'!S580</f>
        <v>0</v>
      </c>
      <c r="H632" s="158">
        <f>'Input 2 - Inventory'!L578</f>
        <v>0</v>
      </c>
      <c r="I632" s="158">
        <f>'Input 2 - Inventory'!M578</f>
        <v>0</v>
      </c>
      <c r="J632" s="204">
        <f t="shared" si="57"/>
        <v>0</v>
      </c>
      <c r="K632" s="249">
        <f>'Input 2 - Inventory'!R578</f>
        <v>0</v>
      </c>
      <c r="L632" s="158">
        <f>'Input 2 - Inventory'!AA578</f>
        <v>0</v>
      </c>
      <c r="M632" s="249">
        <f>'Input 2 - Inventory'!AB578</f>
        <v>0</v>
      </c>
      <c r="N632" s="204">
        <f t="shared" si="58"/>
        <v>0</v>
      </c>
      <c r="O632" s="114" t="e">
        <f t="shared" si="59"/>
        <v>#DIV/0!</v>
      </c>
      <c r="P632" s="249">
        <f>'Input 2 - Inventory'!AG578</f>
        <v>0</v>
      </c>
      <c r="Q632" s="249" t="str">
        <f>'Input 1 - Schedule 1'!AX580</f>
        <v/>
      </c>
    </row>
    <row r="633" spans="1:17" x14ac:dyDescent="0.2">
      <c r="A633" s="314" t="str">
        <f t="shared" si="55"/>
        <v>Exclude</v>
      </c>
      <c r="B633" s="158">
        <f>'Input 2 - Inventory'!C579</f>
        <v>0</v>
      </c>
      <c r="C633" s="249">
        <f>'Input 2 - Inventory'!E579</f>
        <v>0</v>
      </c>
      <c r="D633" s="249" t="str">
        <f>IFERROR(VLOOKUP(E633,GCC.Param!$B$3:$E$50,4,FALSE),"")</f>
        <v/>
      </c>
      <c r="E633" s="159">
        <f>'Input 2 - Inventory'!F579</f>
        <v>0</v>
      </c>
      <c r="F633" s="204" t="str">
        <f t="shared" si="56"/>
        <v>Y</v>
      </c>
      <c r="G633" s="159">
        <f>'Input 1 - Schedule 1'!S581</f>
        <v>0</v>
      </c>
      <c r="H633" s="158">
        <f>'Input 2 - Inventory'!L579</f>
        <v>0</v>
      </c>
      <c r="I633" s="158">
        <f>'Input 2 - Inventory'!M579</f>
        <v>0</v>
      </c>
      <c r="J633" s="204">
        <f t="shared" si="57"/>
        <v>0</v>
      </c>
      <c r="K633" s="249">
        <f>'Input 2 - Inventory'!R579</f>
        <v>0</v>
      </c>
      <c r="L633" s="158">
        <f>'Input 2 - Inventory'!AA579</f>
        <v>0</v>
      </c>
      <c r="M633" s="249">
        <f>'Input 2 - Inventory'!AB579</f>
        <v>0</v>
      </c>
      <c r="N633" s="204">
        <f t="shared" si="58"/>
        <v>0</v>
      </c>
      <c r="O633" s="114" t="e">
        <f t="shared" si="59"/>
        <v>#DIV/0!</v>
      </c>
      <c r="P633" s="249">
        <f>'Input 2 - Inventory'!AG579</f>
        <v>0</v>
      </c>
      <c r="Q633" s="249" t="str">
        <f>'Input 1 - Schedule 1'!AX581</f>
        <v/>
      </c>
    </row>
    <row r="634" spans="1:17" x14ac:dyDescent="0.2">
      <c r="A634" s="314" t="str">
        <f t="shared" si="55"/>
        <v>Exclude</v>
      </c>
      <c r="B634" s="158">
        <f>'Input 2 - Inventory'!C580</f>
        <v>0</v>
      </c>
      <c r="C634" s="249">
        <f>'Input 2 - Inventory'!E580</f>
        <v>0</v>
      </c>
      <c r="D634" s="249" t="str">
        <f>IFERROR(VLOOKUP(E634,GCC.Param!$B$3:$E$50,4,FALSE),"")</f>
        <v/>
      </c>
      <c r="E634" s="159">
        <f>'Input 2 - Inventory'!F580</f>
        <v>0</v>
      </c>
      <c r="F634" s="204" t="str">
        <f t="shared" si="56"/>
        <v>Y</v>
      </c>
      <c r="G634" s="159">
        <f>'Input 1 - Schedule 1'!S582</f>
        <v>0</v>
      </c>
      <c r="H634" s="158">
        <f>'Input 2 - Inventory'!L580</f>
        <v>0</v>
      </c>
      <c r="I634" s="158">
        <f>'Input 2 - Inventory'!M580</f>
        <v>0</v>
      </c>
      <c r="J634" s="204">
        <f t="shared" si="57"/>
        <v>0</v>
      </c>
      <c r="K634" s="249">
        <f>'Input 2 - Inventory'!R580</f>
        <v>0</v>
      </c>
      <c r="L634" s="158">
        <f>'Input 2 - Inventory'!AA580</f>
        <v>0</v>
      </c>
      <c r="M634" s="249">
        <f>'Input 2 - Inventory'!AB580</f>
        <v>0</v>
      </c>
      <c r="N634" s="204">
        <f t="shared" si="58"/>
        <v>0</v>
      </c>
      <c r="O634" s="114" t="e">
        <f t="shared" si="59"/>
        <v>#DIV/0!</v>
      </c>
      <c r="P634" s="249">
        <f>'Input 2 - Inventory'!AG580</f>
        <v>0</v>
      </c>
      <c r="Q634" s="249" t="str">
        <f>'Input 1 - Schedule 1'!AX582</f>
        <v/>
      </c>
    </row>
    <row r="635" spans="1:17" x14ac:dyDescent="0.2">
      <c r="A635" s="314" t="str">
        <f t="shared" si="55"/>
        <v>Exclude</v>
      </c>
      <c r="B635" s="158">
        <f>'Input 2 - Inventory'!C581</f>
        <v>0</v>
      </c>
      <c r="C635" s="249">
        <f>'Input 2 - Inventory'!E581</f>
        <v>0</v>
      </c>
      <c r="D635" s="249" t="str">
        <f>IFERROR(VLOOKUP(E635,GCC.Param!$B$3:$E$50,4,FALSE),"")</f>
        <v/>
      </c>
      <c r="E635" s="159">
        <f>'Input 2 - Inventory'!F581</f>
        <v>0</v>
      </c>
      <c r="F635" s="204" t="str">
        <f t="shared" si="56"/>
        <v>Y</v>
      </c>
      <c r="G635" s="159">
        <f>'Input 1 - Schedule 1'!S583</f>
        <v>0</v>
      </c>
      <c r="H635" s="158">
        <f>'Input 2 - Inventory'!L581</f>
        <v>0</v>
      </c>
      <c r="I635" s="158">
        <f>'Input 2 - Inventory'!M581</f>
        <v>0</v>
      </c>
      <c r="J635" s="204">
        <f t="shared" si="57"/>
        <v>0</v>
      </c>
      <c r="K635" s="249">
        <f>'Input 2 - Inventory'!R581</f>
        <v>0</v>
      </c>
      <c r="L635" s="158">
        <f>'Input 2 - Inventory'!AA581</f>
        <v>0</v>
      </c>
      <c r="M635" s="249">
        <f>'Input 2 - Inventory'!AB581</f>
        <v>0</v>
      </c>
      <c r="N635" s="204">
        <f t="shared" si="58"/>
        <v>0</v>
      </c>
      <c r="O635" s="114" t="e">
        <f t="shared" si="59"/>
        <v>#DIV/0!</v>
      </c>
      <c r="P635" s="249">
        <f>'Input 2 - Inventory'!AG581</f>
        <v>0</v>
      </c>
      <c r="Q635" s="249" t="str">
        <f>'Input 1 - Schedule 1'!AX583</f>
        <v/>
      </c>
    </row>
    <row r="636" spans="1:17" x14ac:dyDescent="0.2">
      <c r="A636" s="314" t="str">
        <f t="shared" si="55"/>
        <v>Exclude</v>
      </c>
      <c r="B636" s="158">
        <f>'Input 2 - Inventory'!C582</f>
        <v>0</v>
      </c>
      <c r="C636" s="249">
        <f>'Input 2 - Inventory'!E582</f>
        <v>0</v>
      </c>
      <c r="D636" s="249" t="str">
        <f>IFERROR(VLOOKUP(E636,GCC.Param!$B$3:$E$50,4,FALSE),"")</f>
        <v/>
      </c>
      <c r="E636" s="159">
        <f>'Input 2 - Inventory'!F582</f>
        <v>0</v>
      </c>
      <c r="F636" s="204" t="str">
        <f t="shared" si="56"/>
        <v>Y</v>
      </c>
      <c r="G636" s="159">
        <f>'Input 1 - Schedule 1'!S584</f>
        <v>0</v>
      </c>
      <c r="H636" s="158">
        <f>'Input 2 - Inventory'!L582</f>
        <v>0</v>
      </c>
      <c r="I636" s="158">
        <f>'Input 2 - Inventory'!M582</f>
        <v>0</v>
      </c>
      <c r="J636" s="204">
        <f t="shared" si="57"/>
        <v>0</v>
      </c>
      <c r="K636" s="249">
        <f>'Input 2 - Inventory'!R582</f>
        <v>0</v>
      </c>
      <c r="L636" s="158">
        <f>'Input 2 - Inventory'!AA582</f>
        <v>0</v>
      </c>
      <c r="M636" s="249">
        <f>'Input 2 - Inventory'!AB582</f>
        <v>0</v>
      </c>
      <c r="N636" s="204">
        <f t="shared" si="58"/>
        <v>0</v>
      </c>
      <c r="O636" s="114" t="e">
        <f t="shared" si="59"/>
        <v>#DIV/0!</v>
      </c>
      <c r="P636" s="249">
        <f>'Input 2 - Inventory'!AG582</f>
        <v>0</v>
      </c>
      <c r="Q636" s="249" t="str">
        <f>'Input 1 - Schedule 1'!AX584</f>
        <v/>
      </c>
    </row>
    <row r="637" spans="1:17" x14ac:dyDescent="0.2">
      <c r="A637" s="314" t="str">
        <f t="shared" si="55"/>
        <v>Exclude</v>
      </c>
      <c r="B637" s="158">
        <f>'Input 2 - Inventory'!C583</f>
        <v>0</v>
      </c>
      <c r="C637" s="249">
        <f>'Input 2 - Inventory'!E583</f>
        <v>0</v>
      </c>
      <c r="D637" s="249" t="str">
        <f>IFERROR(VLOOKUP(E637,GCC.Param!$B$3:$E$50,4,FALSE),"")</f>
        <v/>
      </c>
      <c r="E637" s="159">
        <f>'Input 2 - Inventory'!F583</f>
        <v>0</v>
      </c>
      <c r="F637" s="204" t="str">
        <f t="shared" si="56"/>
        <v>Y</v>
      </c>
      <c r="G637" s="159">
        <f>'Input 1 - Schedule 1'!S585</f>
        <v>0</v>
      </c>
      <c r="H637" s="158">
        <f>'Input 2 - Inventory'!L583</f>
        <v>0</v>
      </c>
      <c r="I637" s="158">
        <f>'Input 2 - Inventory'!M583</f>
        <v>0</v>
      </c>
      <c r="J637" s="204">
        <f t="shared" si="57"/>
        <v>0</v>
      </c>
      <c r="K637" s="249">
        <f>'Input 2 - Inventory'!R583</f>
        <v>0</v>
      </c>
      <c r="L637" s="158">
        <f>'Input 2 - Inventory'!AA583</f>
        <v>0</v>
      </c>
      <c r="M637" s="249">
        <f>'Input 2 - Inventory'!AB583</f>
        <v>0</v>
      </c>
      <c r="N637" s="204">
        <f t="shared" si="58"/>
        <v>0</v>
      </c>
      <c r="O637" s="114" t="e">
        <f t="shared" si="59"/>
        <v>#DIV/0!</v>
      </c>
      <c r="P637" s="249">
        <f>'Input 2 - Inventory'!AG583</f>
        <v>0</v>
      </c>
      <c r="Q637" s="249" t="str">
        <f>'Input 1 - Schedule 1'!AX585</f>
        <v/>
      </c>
    </row>
    <row r="638" spans="1:17" x14ac:dyDescent="0.2">
      <c r="A638" s="314" t="str">
        <f t="shared" si="55"/>
        <v>Exclude</v>
      </c>
      <c r="B638" s="158">
        <f>'Input 2 - Inventory'!C584</f>
        <v>0</v>
      </c>
      <c r="C638" s="249">
        <f>'Input 2 - Inventory'!E584</f>
        <v>0</v>
      </c>
      <c r="D638" s="249" t="str">
        <f>IFERROR(VLOOKUP(E638,GCC.Param!$B$3:$E$50,4,FALSE),"")</f>
        <v/>
      </c>
      <c r="E638" s="159">
        <f>'Input 2 - Inventory'!F584</f>
        <v>0</v>
      </c>
      <c r="F638" s="204" t="str">
        <f t="shared" si="56"/>
        <v>Y</v>
      </c>
      <c r="G638" s="159">
        <f>'Input 1 - Schedule 1'!S586</f>
        <v>0</v>
      </c>
      <c r="H638" s="158">
        <f>'Input 2 - Inventory'!L584</f>
        <v>0</v>
      </c>
      <c r="I638" s="158">
        <f>'Input 2 - Inventory'!M584</f>
        <v>0</v>
      </c>
      <c r="J638" s="204">
        <f t="shared" si="57"/>
        <v>0</v>
      </c>
      <c r="K638" s="249">
        <f>'Input 2 - Inventory'!R584</f>
        <v>0</v>
      </c>
      <c r="L638" s="158">
        <f>'Input 2 - Inventory'!AA584</f>
        <v>0</v>
      </c>
      <c r="M638" s="249">
        <f>'Input 2 - Inventory'!AB584</f>
        <v>0</v>
      </c>
      <c r="N638" s="204">
        <f t="shared" si="58"/>
        <v>0</v>
      </c>
      <c r="O638" s="114" t="e">
        <f t="shared" si="59"/>
        <v>#DIV/0!</v>
      </c>
      <c r="P638" s="249">
        <f>'Input 2 - Inventory'!AG584</f>
        <v>0</v>
      </c>
      <c r="Q638" s="249" t="str">
        <f>'Input 1 - Schedule 1'!AX586</f>
        <v/>
      </c>
    </row>
    <row r="639" spans="1:17" x14ac:dyDescent="0.2">
      <c r="A639" s="314" t="str">
        <f t="shared" si="55"/>
        <v>Exclude</v>
      </c>
      <c r="B639" s="158">
        <f>'Input 2 - Inventory'!C585</f>
        <v>0</v>
      </c>
      <c r="C639" s="249">
        <f>'Input 2 - Inventory'!E585</f>
        <v>0</v>
      </c>
      <c r="D639" s="249" t="str">
        <f>IFERROR(VLOOKUP(E639,GCC.Param!$B$3:$E$50,4,FALSE),"")</f>
        <v/>
      </c>
      <c r="E639" s="159">
        <f>'Input 2 - Inventory'!F585</f>
        <v>0</v>
      </c>
      <c r="F639" s="204" t="str">
        <f t="shared" si="56"/>
        <v>Y</v>
      </c>
      <c r="G639" s="159">
        <f>'Input 1 - Schedule 1'!S587</f>
        <v>0</v>
      </c>
      <c r="H639" s="158">
        <f>'Input 2 - Inventory'!L585</f>
        <v>0</v>
      </c>
      <c r="I639" s="158">
        <f>'Input 2 - Inventory'!M585</f>
        <v>0</v>
      </c>
      <c r="J639" s="204">
        <f t="shared" si="57"/>
        <v>0</v>
      </c>
      <c r="K639" s="249">
        <f>'Input 2 - Inventory'!R585</f>
        <v>0</v>
      </c>
      <c r="L639" s="158">
        <f>'Input 2 - Inventory'!AA585</f>
        <v>0</v>
      </c>
      <c r="M639" s="249">
        <f>'Input 2 - Inventory'!AB585</f>
        <v>0</v>
      </c>
      <c r="N639" s="204">
        <f t="shared" si="58"/>
        <v>0</v>
      </c>
      <c r="O639" s="114" t="e">
        <f t="shared" si="59"/>
        <v>#DIV/0!</v>
      </c>
      <c r="P639" s="249">
        <f>'Input 2 - Inventory'!AG585</f>
        <v>0</v>
      </c>
      <c r="Q639" s="249" t="str">
        <f>'Input 1 - Schedule 1'!AX587</f>
        <v/>
      </c>
    </row>
    <row r="640" spans="1:17" x14ac:dyDescent="0.2">
      <c r="A640" s="314" t="str">
        <f t="shared" si="55"/>
        <v>Exclude</v>
      </c>
      <c r="B640" s="158">
        <f>'Input 2 - Inventory'!C586</f>
        <v>0</v>
      </c>
      <c r="C640" s="249">
        <f>'Input 2 - Inventory'!E586</f>
        <v>0</v>
      </c>
      <c r="D640" s="249" t="str">
        <f>IFERROR(VLOOKUP(E640,GCC.Param!$B$3:$E$50,4,FALSE),"")</f>
        <v/>
      </c>
      <c r="E640" s="159">
        <f>'Input 2 - Inventory'!F586</f>
        <v>0</v>
      </c>
      <c r="F640" s="204" t="str">
        <f t="shared" si="56"/>
        <v>Y</v>
      </c>
      <c r="G640" s="159">
        <f>'Input 1 - Schedule 1'!S588</f>
        <v>0</v>
      </c>
      <c r="H640" s="158">
        <f>'Input 2 - Inventory'!L586</f>
        <v>0</v>
      </c>
      <c r="I640" s="158">
        <f>'Input 2 - Inventory'!M586</f>
        <v>0</v>
      </c>
      <c r="J640" s="204">
        <f t="shared" si="57"/>
        <v>0</v>
      </c>
      <c r="K640" s="249">
        <f>'Input 2 - Inventory'!R586</f>
        <v>0</v>
      </c>
      <c r="L640" s="158">
        <f>'Input 2 - Inventory'!AA586</f>
        <v>0</v>
      </c>
      <c r="M640" s="249">
        <f>'Input 2 - Inventory'!AB586</f>
        <v>0</v>
      </c>
      <c r="N640" s="204">
        <f t="shared" si="58"/>
        <v>0</v>
      </c>
      <c r="O640" s="114" t="e">
        <f t="shared" si="59"/>
        <v>#DIV/0!</v>
      </c>
      <c r="P640" s="249">
        <f>'Input 2 - Inventory'!AG586</f>
        <v>0</v>
      </c>
      <c r="Q640" s="249" t="str">
        <f>'Input 1 - Schedule 1'!AX588</f>
        <v/>
      </c>
    </row>
    <row r="641" spans="1:17" x14ac:dyDescent="0.2">
      <c r="A641" s="314" t="str">
        <f t="shared" si="55"/>
        <v>Exclude</v>
      </c>
      <c r="B641" s="158">
        <f>'Input 2 - Inventory'!C587</f>
        <v>0</v>
      </c>
      <c r="C641" s="249">
        <f>'Input 2 - Inventory'!E587</f>
        <v>0</v>
      </c>
      <c r="D641" s="249" t="str">
        <f>IFERROR(VLOOKUP(E641,GCC.Param!$B$3:$E$50,4,FALSE),"")</f>
        <v/>
      </c>
      <c r="E641" s="159">
        <f>'Input 2 - Inventory'!F587</f>
        <v>0</v>
      </c>
      <c r="F641" s="204" t="str">
        <f t="shared" si="56"/>
        <v>Y</v>
      </c>
      <c r="G641" s="159">
        <f>'Input 1 - Schedule 1'!S589</f>
        <v>0</v>
      </c>
      <c r="H641" s="158">
        <f>'Input 2 - Inventory'!L587</f>
        <v>0</v>
      </c>
      <c r="I641" s="158">
        <f>'Input 2 - Inventory'!M587</f>
        <v>0</v>
      </c>
      <c r="J641" s="204">
        <f t="shared" si="57"/>
        <v>0</v>
      </c>
      <c r="K641" s="249">
        <f>'Input 2 - Inventory'!R587</f>
        <v>0</v>
      </c>
      <c r="L641" s="158">
        <f>'Input 2 - Inventory'!AA587</f>
        <v>0</v>
      </c>
      <c r="M641" s="249">
        <f>'Input 2 - Inventory'!AB587</f>
        <v>0</v>
      </c>
      <c r="N641" s="204">
        <f t="shared" si="58"/>
        <v>0</v>
      </c>
      <c r="O641" s="114" t="e">
        <f t="shared" si="59"/>
        <v>#DIV/0!</v>
      </c>
      <c r="P641" s="249">
        <f>'Input 2 - Inventory'!AG587</f>
        <v>0</v>
      </c>
      <c r="Q641" s="249" t="str">
        <f>'Input 1 - Schedule 1'!AX589</f>
        <v/>
      </c>
    </row>
    <row r="642" spans="1:17" x14ac:dyDescent="0.2">
      <c r="A642" s="314" t="str">
        <f t="shared" ref="A642:A705" si="60">IF(OR(ISERROR(D642),B642="",B642=0),"Exclude","Include")</f>
        <v>Exclude</v>
      </c>
      <c r="B642" s="158">
        <f>'Input 2 - Inventory'!C588</f>
        <v>0</v>
      </c>
      <c r="C642" s="249">
        <f>'Input 2 - Inventory'!E588</f>
        <v>0</v>
      </c>
      <c r="D642" s="249" t="str">
        <f>IFERROR(VLOOKUP(E642,GCC.Param!$B$3:$E$50,4,FALSE),"")</f>
        <v/>
      </c>
      <c r="E642" s="159">
        <f>'Input 2 - Inventory'!F588</f>
        <v>0</v>
      </c>
      <c r="F642" s="204" t="str">
        <f t="shared" ref="F642:F705" si="61">IF(AND(LEFT(D642,3)="RBC",LEFT(Q642,3)="RBC"),"N",IF(OR(E642=Q642,Q642="N/A"),"N","Y"))</f>
        <v>Y</v>
      </c>
      <c r="G642" s="159">
        <f>'Input 1 - Schedule 1'!S590</f>
        <v>0</v>
      </c>
      <c r="H642" s="158">
        <f>'Input 2 - Inventory'!L588</f>
        <v>0</v>
      </c>
      <c r="I642" s="158">
        <f>'Input 2 - Inventory'!M588</f>
        <v>0</v>
      </c>
      <c r="J642" s="204">
        <f t="shared" ref="J642:J705" si="62">IF($E642="Non-Insurer Holding Company", H642-I642,H642)</f>
        <v>0</v>
      </c>
      <c r="K642" s="249">
        <f>'Input 2 - Inventory'!R588</f>
        <v>0</v>
      </c>
      <c r="L642" s="158">
        <f>'Input 2 - Inventory'!AA588</f>
        <v>0</v>
      </c>
      <c r="M642" s="249">
        <f>'Input 2 - Inventory'!AB588</f>
        <v>0</v>
      </c>
      <c r="N642" s="204">
        <f t="shared" ref="N642:N705" si="63">IF(LEFT(E642,3)="RBC",1/0,IF($E642="Non-Insurer Holding Company",L642-M642,L642))</f>
        <v>0</v>
      </c>
      <c r="O642" s="114" t="e">
        <f t="shared" ref="O642:O705" si="64">IF(LEFT(E642,3)="RBC",1/3*L642,1/0)</f>
        <v>#DIV/0!</v>
      </c>
      <c r="P642" s="249">
        <f>'Input 2 - Inventory'!AG588</f>
        <v>0</v>
      </c>
      <c r="Q642" s="249" t="str">
        <f>'Input 1 - Schedule 1'!AX590</f>
        <v/>
      </c>
    </row>
    <row r="643" spans="1:17" x14ac:dyDescent="0.2">
      <c r="A643" s="314" t="str">
        <f t="shared" si="60"/>
        <v>Exclude</v>
      </c>
      <c r="B643" s="158">
        <f>'Input 2 - Inventory'!C589</f>
        <v>0</v>
      </c>
      <c r="C643" s="249">
        <f>'Input 2 - Inventory'!E589</f>
        <v>0</v>
      </c>
      <c r="D643" s="249" t="str">
        <f>IFERROR(VLOOKUP(E643,GCC.Param!$B$3:$E$50,4,FALSE),"")</f>
        <v/>
      </c>
      <c r="E643" s="159">
        <f>'Input 2 - Inventory'!F589</f>
        <v>0</v>
      </c>
      <c r="F643" s="204" t="str">
        <f t="shared" si="61"/>
        <v>Y</v>
      </c>
      <c r="G643" s="159">
        <f>'Input 1 - Schedule 1'!S591</f>
        <v>0</v>
      </c>
      <c r="H643" s="158">
        <f>'Input 2 - Inventory'!L589</f>
        <v>0</v>
      </c>
      <c r="I643" s="158">
        <f>'Input 2 - Inventory'!M589</f>
        <v>0</v>
      </c>
      <c r="J643" s="204">
        <f t="shared" si="62"/>
        <v>0</v>
      </c>
      <c r="K643" s="249">
        <f>'Input 2 - Inventory'!R589</f>
        <v>0</v>
      </c>
      <c r="L643" s="158">
        <f>'Input 2 - Inventory'!AA589</f>
        <v>0</v>
      </c>
      <c r="M643" s="249">
        <f>'Input 2 - Inventory'!AB589</f>
        <v>0</v>
      </c>
      <c r="N643" s="204">
        <f t="shared" si="63"/>
        <v>0</v>
      </c>
      <c r="O643" s="114" t="e">
        <f t="shared" si="64"/>
        <v>#DIV/0!</v>
      </c>
      <c r="P643" s="249">
        <f>'Input 2 - Inventory'!AG589</f>
        <v>0</v>
      </c>
      <c r="Q643" s="249" t="str">
        <f>'Input 1 - Schedule 1'!AX591</f>
        <v/>
      </c>
    </row>
    <row r="644" spans="1:17" x14ac:dyDescent="0.2">
      <c r="A644" s="314" t="str">
        <f t="shared" si="60"/>
        <v>Exclude</v>
      </c>
      <c r="B644" s="158">
        <f>'Input 2 - Inventory'!C590</f>
        <v>0</v>
      </c>
      <c r="C644" s="249">
        <f>'Input 2 - Inventory'!E590</f>
        <v>0</v>
      </c>
      <c r="D644" s="249" t="str">
        <f>IFERROR(VLOOKUP(E644,GCC.Param!$B$3:$E$50,4,FALSE),"")</f>
        <v/>
      </c>
      <c r="E644" s="159">
        <f>'Input 2 - Inventory'!F590</f>
        <v>0</v>
      </c>
      <c r="F644" s="204" t="str">
        <f t="shared" si="61"/>
        <v>Y</v>
      </c>
      <c r="G644" s="159">
        <f>'Input 1 - Schedule 1'!S592</f>
        <v>0</v>
      </c>
      <c r="H644" s="158">
        <f>'Input 2 - Inventory'!L590</f>
        <v>0</v>
      </c>
      <c r="I644" s="158">
        <f>'Input 2 - Inventory'!M590</f>
        <v>0</v>
      </c>
      <c r="J644" s="204">
        <f t="shared" si="62"/>
        <v>0</v>
      </c>
      <c r="K644" s="249">
        <f>'Input 2 - Inventory'!R590</f>
        <v>0</v>
      </c>
      <c r="L644" s="158">
        <f>'Input 2 - Inventory'!AA590</f>
        <v>0</v>
      </c>
      <c r="M644" s="249">
        <f>'Input 2 - Inventory'!AB590</f>
        <v>0</v>
      </c>
      <c r="N644" s="204">
        <f t="shared" si="63"/>
        <v>0</v>
      </c>
      <c r="O644" s="114" t="e">
        <f t="shared" si="64"/>
        <v>#DIV/0!</v>
      </c>
      <c r="P644" s="249">
        <f>'Input 2 - Inventory'!AG590</f>
        <v>0</v>
      </c>
      <c r="Q644" s="249" t="str">
        <f>'Input 1 - Schedule 1'!AX592</f>
        <v/>
      </c>
    </row>
    <row r="645" spans="1:17" x14ac:dyDescent="0.2">
      <c r="A645" s="314" t="str">
        <f t="shared" si="60"/>
        <v>Exclude</v>
      </c>
      <c r="B645" s="158">
        <f>'Input 2 - Inventory'!C591</f>
        <v>0</v>
      </c>
      <c r="C645" s="249">
        <f>'Input 2 - Inventory'!E591</f>
        <v>0</v>
      </c>
      <c r="D645" s="249" t="str">
        <f>IFERROR(VLOOKUP(E645,GCC.Param!$B$3:$E$50,4,FALSE),"")</f>
        <v/>
      </c>
      <c r="E645" s="159">
        <f>'Input 2 - Inventory'!F591</f>
        <v>0</v>
      </c>
      <c r="F645" s="204" t="str">
        <f t="shared" si="61"/>
        <v>Y</v>
      </c>
      <c r="G645" s="159">
        <f>'Input 1 - Schedule 1'!S593</f>
        <v>0</v>
      </c>
      <c r="H645" s="158">
        <f>'Input 2 - Inventory'!L591</f>
        <v>0</v>
      </c>
      <c r="I645" s="158">
        <f>'Input 2 - Inventory'!M591</f>
        <v>0</v>
      </c>
      <c r="J645" s="204">
        <f t="shared" si="62"/>
        <v>0</v>
      </c>
      <c r="K645" s="249">
        <f>'Input 2 - Inventory'!R591</f>
        <v>0</v>
      </c>
      <c r="L645" s="158">
        <f>'Input 2 - Inventory'!AA591</f>
        <v>0</v>
      </c>
      <c r="M645" s="249">
        <f>'Input 2 - Inventory'!AB591</f>
        <v>0</v>
      </c>
      <c r="N645" s="204">
        <f t="shared" si="63"/>
        <v>0</v>
      </c>
      <c r="O645" s="114" t="e">
        <f t="shared" si="64"/>
        <v>#DIV/0!</v>
      </c>
      <c r="P645" s="249">
        <f>'Input 2 - Inventory'!AG591</f>
        <v>0</v>
      </c>
      <c r="Q645" s="249" t="str">
        <f>'Input 1 - Schedule 1'!AX593</f>
        <v/>
      </c>
    </row>
    <row r="646" spans="1:17" x14ac:dyDescent="0.2">
      <c r="A646" s="314" t="str">
        <f t="shared" si="60"/>
        <v>Exclude</v>
      </c>
      <c r="B646" s="158">
        <f>'Input 2 - Inventory'!C592</f>
        <v>0</v>
      </c>
      <c r="C646" s="249">
        <f>'Input 2 - Inventory'!E592</f>
        <v>0</v>
      </c>
      <c r="D646" s="249" t="str">
        <f>IFERROR(VLOOKUP(E646,GCC.Param!$B$3:$E$50,4,FALSE),"")</f>
        <v/>
      </c>
      <c r="E646" s="159">
        <f>'Input 2 - Inventory'!F592</f>
        <v>0</v>
      </c>
      <c r="F646" s="204" t="str">
        <f t="shared" si="61"/>
        <v>Y</v>
      </c>
      <c r="G646" s="159">
        <f>'Input 1 - Schedule 1'!S594</f>
        <v>0</v>
      </c>
      <c r="H646" s="158">
        <f>'Input 2 - Inventory'!L592</f>
        <v>0</v>
      </c>
      <c r="I646" s="158">
        <f>'Input 2 - Inventory'!M592</f>
        <v>0</v>
      </c>
      <c r="J646" s="204">
        <f t="shared" si="62"/>
        <v>0</v>
      </c>
      <c r="K646" s="249">
        <f>'Input 2 - Inventory'!R592</f>
        <v>0</v>
      </c>
      <c r="L646" s="158">
        <f>'Input 2 - Inventory'!AA592</f>
        <v>0</v>
      </c>
      <c r="M646" s="249">
        <f>'Input 2 - Inventory'!AB592</f>
        <v>0</v>
      </c>
      <c r="N646" s="204">
        <f t="shared" si="63"/>
        <v>0</v>
      </c>
      <c r="O646" s="114" t="e">
        <f t="shared" si="64"/>
        <v>#DIV/0!</v>
      </c>
      <c r="P646" s="249">
        <f>'Input 2 - Inventory'!AG592</f>
        <v>0</v>
      </c>
      <c r="Q646" s="249" t="str">
        <f>'Input 1 - Schedule 1'!AX594</f>
        <v/>
      </c>
    </row>
    <row r="647" spans="1:17" x14ac:dyDescent="0.2">
      <c r="A647" s="314" t="str">
        <f t="shared" si="60"/>
        <v>Exclude</v>
      </c>
      <c r="B647" s="158">
        <f>'Input 2 - Inventory'!C593</f>
        <v>0</v>
      </c>
      <c r="C647" s="249">
        <f>'Input 2 - Inventory'!E593</f>
        <v>0</v>
      </c>
      <c r="D647" s="249" t="str">
        <f>IFERROR(VLOOKUP(E647,GCC.Param!$B$3:$E$50,4,FALSE),"")</f>
        <v/>
      </c>
      <c r="E647" s="159">
        <f>'Input 2 - Inventory'!F593</f>
        <v>0</v>
      </c>
      <c r="F647" s="204" t="str">
        <f t="shared" si="61"/>
        <v>Y</v>
      </c>
      <c r="G647" s="159">
        <f>'Input 1 - Schedule 1'!S595</f>
        <v>0</v>
      </c>
      <c r="H647" s="158">
        <f>'Input 2 - Inventory'!L593</f>
        <v>0</v>
      </c>
      <c r="I647" s="158">
        <f>'Input 2 - Inventory'!M593</f>
        <v>0</v>
      </c>
      <c r="J647" s="204">
        <f t="shared" si="62"/>
        <v>0</v>
      </c>
      <c r="K647" s="249">
        <f>'Input 2 - Inventory'!R593</f>
        <v>0</v>
      </c>
      <c r="L647" s="158">
        <f>'Input 2 - Inventory'!AA593</f>
        <v>0</v>
      </c>
      <c r="M647" s="249">
        <f>'Input 2 - Inventory'!AB593</f>
        <v>0</v>
      </c>
      <c r="N647" s="204">
        <f t="shared" si="63"/>
        <v>0</v>
      </c>
      <c r="O647" s="114" t="e">
        <f t="shared" si="64"/>
        <v>#DIV/0!</v>
      </c>
      <c r="P647" s="249">
        <f>'Input 2 - Inventory'!AG593</f>
        <v>0</v>
      </c>
      <c r="Q647" s="249" t="str">
        <f>'Input 1 - Schedule 1'!AX595</f>
        <v/>
      </c>
    </row>
    <row r="648" spans="1:17" x14ac:dyDescent="0.2">
      <c r="A648" s="314" t="str">
        <f t="shared" si="60"/>
        <v>Exclude</v>
      </c>
      <c r="B648" s="158">
        <f>'Input 2 - Inventory'!C594</f>
        <v>0</v>
      </c>
      <c r="C648" s="249">
        <f>'Input 2 - Inventory'!E594</f>
        <v>0</v>
      </c>
      <c r="D648" s="249" t="str">
        <f>IFERROR(VLOOKUP(E648,GCC.Param!$B$3:$E$50,4,FALSE),"")</f>
        <v/>
      </c>
      <c r="E648" s="159">
        <f>'Input 2 - Inventory'!F594</f>
        <v>0</v>
      </c>
      <c r="F648" s="204" t="str">
        <f t="shared" si="61"/>
        <v>Y</v>
      </c>
      <c r="G648" s="159">
        <f>'Input 1 - Schedule 1'!S596</f>
        <v>0</v>
      </c>
      <c r="H648" s="158">
        <f>'Input 2 - Inventory'!L594</f>
        <v>0</v>
      </c>
      <c r="I648" s="158">
        <f>'Input 2 - Inventory'!M594</f>
        <v>0</v>
      </c>
      <c r="J648" s="204">
        <f t="shared" si="62"/>
        <v>0</v>
      </c>
      <c r="K648" s="249">
        <f>'Input 2 - Inventory'!R594</f>
        <v>0</v>
      </c>
      <c r="L648" s="158">
        <f>'Input 2 - Inventory'!AA594</f>
        <v>0</v>
      </c>
      <c r="M648" s="249">
        <f>'Input 2 - Inventory'!AB594</f>
        <v>0</v>
      </c>
      <c r="N648" s="204">
        <f t="shared" si="63"/>
        <v>0</v>
      </c>
      <c r="O648" s="114" t="e">
        <f t="shared" si="64"/>
        <v>#DIV/0!</v>
      </c>
      <c r="P648" s="249">
        <f>'Input 2 - Inventory'!AG594</f>
        <v>0</v>
      </c>
      <c r="Q648" s="249" t="str">
        <f>'Input 1 - Schedule 1'!AX596</f>
        <v/>
      </c>
    </row>
    <row r="649" spans="1:17" x14ac:dyDescent="0.2">
      <c r="A649" s="314" t="str">
        <f t="shared" si="60"/>
        <v>Exclude</v>
      </c>
      <c r="B649" s="158">
        <f>'Input 2 - Inventory'!C595</f>
        <v>0</v>
      </c>
      <c r="C649" s="249">
        <f>'Input 2 - Inventory'!E595</f>
        <v>0</v>
      </c>
      <c r="D649" s="249" t="str">
        <f>IFERROR(VLOOKUP(E649,GCC.Param!$B$3:$E$50,4,FALSE),"")</f>
        <v/>
      </c>
      <c r="E649" s="159">
        <f>'Input 2 - Inventory'!F595</f>
        <v>0</v>
      </c>
      <c r="F649" s="204" t="str">
        <f t="shared" si="61"/>
        <v>Y</v>
      </c>
      <c r="G649" s="159">
        <f>'Input 1 - Schedule 1'!S597</f>
        <v>0</v>
      </c>
      <c r="H649" s="158">
        <f>'Input 2 - Inventory'!L595</f>
        <v>0</v>
      </c>
      <c r="I649" s="158">
        <f>'Input 2 - Inventory'!M595</f>
        <v>0</v>
      </c>
      <c r="J649" s="204">
        <f t="shared" si="62"/>
        <v>0</v>
      </c>
      <c r="K649" s="249">
        <f>'Input 2 - Inventory'!R595</f>
        <v>0</v>
      </c>
      <c r="L649" s="158">
        <f>'Input 2 - Inventory'!AA595</f>
        <v>0</v>
      </c>
      <c r="M649" s="249">
        <f>'Input 2 - Inventory'!AB595</f>
        <v>0</v>
      </c>
      <c r="N649" s="204">
        <f t="shared" si="63"/>
        <v>0</v>
      </c>
      <c r="O649" s="114" t="e">
        <f t="shared" si="64"/>
        <v>#DIV/0!</v>
      </c>
      <c r="P649" s="249">
        <f>'Input 2 - Inventory'!AG595</f>
        <v>0</v>
      </c>
      <c r="Q649" s="249" t="str">
        <f>'Input 1 - Schedule 1'!AX597</f>
        <v/>
      </c>
    </row>
    <row r="650" spans="1:17" x14ac:dyDescent="0.2">
      <c r="A650" s="314" t="str">
        <f t="shared" si="60"/>
        <v>Exclude</v>
      </c>
      <c r="B650" s="158">
        <f>'Input 2 - Inventory'!C596</f>
        <v>0</v>
      </c>
      <c r="C650" s="249">
        <f>'Input 2 - Inventory'!E596</f>
        <v>0</v>
      </c>
      <c r="D650" s="249" t="str">
        <f>IFERROR(VLOOKUP(E650,GCC.Param!$B$3:$E$50,4,FALSE),"")</f>
        <v/>
      </c>
      <c r="E650" s="159">
        <f>'Input 2 - Inventory'!F596</f>
        <v>0</v>
      </c>
      <c r="F650" s="204" t="str">
        <f t="shared" si="61"/>
        <v>Y</v>
      </c>
      <c r="G650" s="159">
        <f>'Input 1 - Schedule 1'!S598</f>
        <v>0</v>
      </c>
      <c r="H650" s="158">
        <f>'Input 2 - Inventory'!L596</f>
        <v>0</v>
      </c>
      <c r="I650" s="158">
        <f>'Input 2 - Inventory'!M596</f>
        <v>0</v>
      </c>
      <c r="J650" s="204">
        <f t="shared" si="62"/>
        <v>0</v>
      </c>
      <c r="K650" s="249">
        <f>'Input 2 - Inventory'!R596</f>
        <v>0</v>
      </c>
      <c r="L650" s="158">
        <f>'Input 2 - Inventory'!AA596</f>
        <v>0</v>
      </c>
      <c r="M650" s="249">
        <f>'Input 2 - Inventory'!AB596</f>
        <v>0</v>
      </c>
      <c r="N650" s="204">
        <f t="shared" si="63"/>
        <v>0</v>
      </c>
      <c r="O650" s="114" t="e">
        <f t="shared" si="64"/>
        <v>#DIV/0!</v>
      </c>
      <c r="P650" s="249">
        <f>'Input 2 - Inventory'!AG596</f>
        <v>0</v>
      </c>
      <c r="Q650" s="249" t="str">
        <f>'Input 1 - Schedule 1'!AX598</f>
        <v/>
      </c>
    </row>
    <row r="651" spans="1:17" x14ac:dyDescent="0.2">
      <c r="A651" s="314" t="str">
        <f t="shared" si="60"/>
        <v>Exclude</v>
      </c>
      <c r="B651" s="158">
        <f>'Input 2 - Inventory'!C597</f>
        <v>0</v>
      </c>
      <c r="C651" s="249">
        <f>'Input 2 - Inventory'!E597</f>
        <v>0</v>
      </c>
      <c r="D651" s="249" t="str">
        <f>IFERROR(VLOOKUP(E651,GCC.Param!$B$3:$E$50,4,FALSE),"")</f>
        <v/>
      </c>
      <c r="E651" s="159">
        <f>'Input 2 - Inventory'!F597</f>
        <v>0</v>
      </c>
      <c r="F651" s="204" t="str">
        <f t="shared" si="61"/>
        <v>Y</v>
      </c>
      <c r="G651" s="159">
        <f>'Input 1 - Schedule 1'!S599</f>
        <v>0</v>
      </c>
      <c r="H651" s="158">
        <f>'Input 2 - Inventory'!L597</f>
        <v>0</v>
      </c>
      <c r="I651" s="158">
        <f>'Input 2 - Inventory'!M597</f>
        <v>0</v>
      </c>
      <c r="J651" s="204">
        <f t="shared" si="62"/>
        <v>0</v>
      </c>
      <c r="K651" s="249">
        <f>'Input 2 - Inventory'!R597</f>
        <v>0</v>
      </c>
      <c r="L651" s="158">
        <f>'Input 2 - Inventory'!AA597</f>
        <v>0</v>
      </c>
      <c r="M651" s="249">
        <f>'Input 2 - Inventory'!AB597</f>
        <v>0</v>
      </c>
      <c r="N651" s="204">
        <f t="shared" si="63"/>
        <v>0</v>
      </c>
      <c r="O651" s="114" t="e">
        <f t="shared" si="64"/>
        <v>#DIV/0!</v>
      </c>
      <c r="P651" s="249">
        <f>'Input 2 - Inventory'!AG597</f>
        <v>0</v>
      </c>
      <c r="Q651" s="249" t="str">
        <f>'Input 1 - Schedule 1'!AX599</f>
        <v/>
      </c>
    </row>
    <row r="652" spans="1:17" x14ac:dyDescent="0.2">
      <c r="A652" s="314" t="str">
        <f t="shared" si="60"/>
        <v>Exclude</v>
      </c>
      <c r="B652" s="158">
        <f>'Input 2 - Inventory'!C598</f>
        <v>0</v>
      </c>
      <c r="C652" s="249">
        <f>'Input 2 - Inventory'!E598</f>
        <v>0</v>
      </c>
      <c r="D652" s="249" t="str">
        <f>IFERROR(VLOOKUP(E652,GCC.Param!$B$3:$E$50,4,FALSE),"")</f>
        <v/>
      </c>
      <c r="E652" s="159">
        <f>'Input 2 - Inventory'!F598</f>
        <v>0</v>
      </c>
      <c r="F652" s="204" t="str">
        <f t="shared" si="61"/>
        <v>Y</v>
      </c>
      <c r="G652" s="159">
        <f>'Input 1 - Schedule 1'!S600</f>
        <v>0</v>
      </c>
      <c r="H652" s="158">
        <f>'Input 2 - Inventory'!L598</f>
        <v>0</v>
      </c>
      <c r="I652" s="158">
        <f>'Input 2 - Inventory'!M598</f>
        <v>0</v>
      </c>
      <c r="J652" s="204">
        <f t="shared" si="62"/>
        <v>0</v>
      </c>
      <c r="K652" s="249">
        <f>'Input 2 - Inventory'!R598</f>
        <v>0</v>
      </c>
      <c r="L652" s="158">
        <f>'Input 2 - Inventory'!AA598</f>
        <v>0</v>
      </c>
      <c r="M652" s="249">
        <f>'Input 2 - Inventory'!AB598</f>
        <v>0</v>
      </c>
      <c r="N652" s="204">
        <f t="shared" si="63"/>
        <v>0</v>
      </c>
      <c r="O652" s="114" t="e">
        <f t="shared" si="64"/>
        <v>#DIV/0!</v>
      </c>
      <c r="P652" s="249">
        <f>'Input 2 - Inventory'!AG598</f>
        <v>0</v>
      </c>
      <c r="Q652" s="249" t="str">
        <f>'Input 1 - Schedule 1'!AX600</f>
        <v/>
      </c>
    </row>
    <row r="653" spans="1:17" x14ac:dyDescent="0.2">
      <c r="A653" s="314" t="str">
        <f t="shared" si="60"/>
        <v>Exclude</v>
      </c>
      <c r="B653" s="158">
        <f>'Input 2 - Inventory'!C599</f>
        <v>0</v>
      </c>
      <c r="C653" s="249">
        <f>'Input 2 - Inventory'!E599</f>
        <v>0</v>
      </c>
      <c r="D653" s="249" t="str">
        <f>IFERROR(VLOOKUP(E653,GCC.Param!$B$3:$E$50,4,FALSE),"")</f>
        <v/>
      </c>
      <c r="E653" s="159">
        <f>'Input 2 - Inventory'!F599</f>
        <v>0</v>
      </c>
      <c r="F653" s="204" t="str">
        <f t="shared" si="61"/>
        <v>Y</v>
      </c>
      <c r="G653" s="159">
        <f>'Input 1 - Schedule 1'!S601</f>
        <v>0</v>
      </c>
      <c r="H653" s="158">
        <f>'Input 2 - Inventory'!L599</f>
        <v>0</v>
      </c>
      <c r="I653" s="158">
        <f>'Input 2 - Inventory'!M599</f>
        <v>0</v>
      </c>
      <c r="J653" s="204">
        <f t="shared" si="62"/>
        <v>0</v>
      </c>
      <c r="K653" s="249">
        <f>'Input 2 - Inventory'!R599</f>
        <v>0</v>
      </c>
      <c r="L653" s="158">
        <f>'Input 2 - Inventory'!AA599</f>
        <v>0</v>
      </c>
      <c r="M653" s="249">
        <f>'Input 2 - Inventory'!AB599</f>
        <v>0</v>
      </c>
      <c r="N653" s="204">
        <f t="shared" si="63"/>
        <v>0</v>
      </c>
      <c r="O653" s="114" t="e">
        <f t="shared" si="64"/>
        <v>#DIV/0!</v>
      </c>
      <c r="P653" s="249">
        <f>'Input 2 - Inventory'!AG599</f>
        <v>0</v>
      </c>
      <c r="Q653" s="249" t="str">
        <f>'Input 1 - Schedule 1'!AX601</f>
        <v/>
      </c>
    </row>
    <row r="654" spans="1:17" x14ac:dyDescent="0.2">
      <c r="A654" s="314" t="str">
        <f t="shared" si="60"/>
        <v>Exclude</v>
      </c>
      <c r="B654" s="158">
        <f>'Input 2 - Inventory'!C600</f>
        <v>0</v>
      </c>
      <c r="C654" s="249">
        <f>'Input 2 - Inventory'!E600</f>
        <v>0</v>
      </c>
      <c r="D654" s="249" t="str">
        <f>IFERROR(VLOOKUP(E654,GCC.Param!$B$3:$E$50,4,FALSE),"")</f>
        <v/>
      </c>
      <c r="E654" s="159">
        <f>'Input 2 - Inventory'!F600</f>
        <v>0</v>
      </c>
      <c r="F654" s="204" t="str">
        <f t="shared" si="61"/>
        <v>Y</v>
      </c>
      <c r="G654" s="159">
        <f>'Input 1 - Schedule 1'!S602</f>
        <v>0</v>
      </c>
      <c r="H654" s="158">
        <f>'Input 2 - Inventory'!L600</f>
        <v>0</v>
      </c>
      <c r="I654" s="158">
        <f>'Input 2 - Inventory'!M600</f>
        <v>0</v>
      </c>
      <c r="J654" s="204">
        <f t="shared" si="62"/>
        <v>0</v>
      </c>
      <c r="K654" s="249">
        <f>'Input 2 - Inventory'!R600</f>
        <v>0</v>
      </c>
      <c r="L654" s="158">
        <f>'Input 2 - Inventory'!AA600</f>
        <v>0</v>
      </c>
      <c r="M654" s="249">
        <f>'Input 2 - Inventory'!AB600</f>
        <v>0</v>
      </c>
      <c r="N654" s="204">
        <f t="shared" si="63"/>
        <v>0</v>
      </c>
      <c r="O654" s="114" t="e">
        <f t="shared" si="64"/>
        <v>#DIV/0!</v>
      </c>
      <c r="P654" s="249">
        <f>'Input 2 - Inventory'!AG600</f>
        <v>0</v>
      </c>
      <c r="Q654" s="249" t="str">
        <f>'Input 1 - Schedule 1'!AX602</f>
        <v/>
      </c>
    </row>
    <row r="655" spans="1:17" x14ac:dyDescent="0.2">
      <c r="A655" s="314" t="str">
        <f t="shared" si="60"/>
        <v>Exclude</v>
      </c>
      <c r="B655" s="158">
        <f>'Input 2 - Inventory'!C601</f>
        <v>0</v>
      </c>
      <c r="C655" s="249">
        <f>'Input 2 - Inventory'!E601</f>
        <v>0</v>
      </c>
      <c r="D655" s="249" t="str">
        <f>IFERROR(VLOOKUP(E655,GCC.Param!$B$3:$E$50,4,FALSE),"")</f>
        <v/>
      </c>
      <c r="E655" s="159">
        <f>'Input 2 - Inventory'!F601</f>
        <v>0</v>
      </c>
      <c r="F655" s="204" t="str">
        <f t="shared" si="61"/>
        <v>Y</v>
      </c>
      <c r="G655" s="159">
        <f>'Input 1 - Schedule 1'!S603</f>
        <v>0</v>
      </c>
      <c r="H655" s="158">
        <f>'Input 2 - Inventory'!L601</f>
        <v>0</v>
      </c>
      <c r="I655" s="158">
        <f>'Input 2 - Inventory'!M601</f>
        <v>0</v>
      </c>
      <c r="J655" s="204">
        <f t="shared" si="62"/>
        <v>0</v>
      </c>
      <c r="K655" s="249">
        <f>'Input 2 - Inventory'!R601</f>
        <v>0</v>
      </c>
      <c r="L655" s="158">
        <f>'Input 2 - Inventory'!AA601</f>
        <v>0</v>
      </c>
      <c r="M655" s="249">
        <f>'Input 2 - Inventory'!AB601</f>
        <v>0</v>
      </c>
      <c r="N655" s="204">
        <f t="shared" si="63"/>
        <v>0</v>
      </c>
      <c r="O655" s="114" t="e">
        <f t="shared" si="64"/>
        <v>#DIV/0!</v>
      </c>
      <c r="P655" s="249">
        <f>'Input 2 - Inventory'!AG601</f>
        <v>0</v>
      </c>
      <c r="Q655" s="249" t="str">
        <f>'Input 1 - Schedule 1'!AX603</f>
        <v/>
      </c>
    </row>
    <row r="656" spans="1:17" x14ac:dyDescent="0.2">
      <c r="A656" s="314" t="str">
        <f t="shared" si="60"/>
        <v>Exclude</v>
      </c>
      <c r="B656" s="158">
        <f>'Input 2 - Inventory'!C602</f>
        <v>0</v>
      </c>
      <c r="C656" s="249">
        <f>'Input 2 - Inventory'!E602</f>
        <v>0</v>
      </c>
      <c r="D656" s="249" t="str">
        <f>IFERROR(VLOOKUP(E656,GCC.Param!$B$3:$E$50,4,FALSE),"")</f>
        <v/>
      </c>
      <c r="E656" s="159">
        <f>'Input 2 - Inventory'!F602</f>
        <v>0</v>
      </c>
      <c r="F656" s="204" t="str">
        <f t="shared" si="61"/>
        <v>Y</v>
      </c>
      <c r="G656" s="159">
        <f>'Input 1 - Schedule 1'!S604</f>
        <v>0</v>
      </c>
      <c r="H656" s="158">
        <f>'Input 2 - Inventory'!L602</f>
        <v>0</v>
      </c>
      <c r="I656" s="158">
        <f>'Input 2 - Inventory'!M602</f>
        <v>0</v>
      </c>
      <c r="J656" s="204">
        <f t="shared" si="62"/>
        <v>0</v>
      </c>
      <c r="K656" s="249">
        <f>'Input 2 - Inventory'!R602</f>
        <v>0</v>
      </c>
      <c r="L656" s="158">
        <f>'Input 2 - Inventory'!AA602</f>
        <v>0</v>
      </c>
      <c r="M656" s="249">
        <f>'Input 2 - Inventory'!AB602</f>
        <v>0</v>
      </c>
      <c r="N656" s="204">
        <f t="shared" si="63"/>
        <v>0</v>
      </c>
      <c r="O656" s="114" t="e">
        <f t="shared" si="64"/>
        <v>#DIV/0!</v>
      </c>
      <c r="P656" s="249">
        <f>'Input 2 - Inventory'!AG602</f>
        <v>0</v>
      </c>
      <c r="Q656" s="249" t="str">
        <f>'Input 1 - Schedule 1'!AX604</f>
        <v/>
      </c>
    </row>
    <row r="657" spans="1:17" x14ac:dyDescent="0.2">
      <c r="A657" s="314" t="str">
        <f t="shared" si="60"/>
        <v>Exclude</v>
      </c>
      <c r="B657" s="158">
        <f>'Input 2 - Inventory'!C603</f>
        <v>0</v>
      </c>
      <c r="C657" s="249">
        <f>'Input 2 - Inventory'!E603</f>
        <v>0</v>
      </c>
      <c r="D657" s="249" t="str">
        <f>IFERROR(VLOOKUP(E657,GCC.Param!$B$3:$E$50,4,FALSE),"")</f>
        <v/>
      </c>
      <c r="E657" s="159">
        <f>'Input 2 - Inventory'!F603</f>
        <v>0</v>
      </c>
      <c r="F657" s="204" t="str">
        <f t="shared" si="61"/>
        <v>Y</v>
      </c>
      <c r="G657" s="159">
        <f>'Input 1 - Schedule 1'!S605</f>
        <v>0</v>
      </c>
      <c r="H657" s="158">
        <f>'Input 2 - Inventory'!L603</f>
        <v>0</v>
      </c>
      <c r="I657" s="158">
        <f>'Input 2 - Inventory'!M603</f>
        <v>0</v>
      </c>
      <c r="J657" s="204">
        <f t="shared" si="62"/>
        <v>0</v>
      </c>
      <c r="K657" s="249">
        <f>'Input 2 - Inventory'!R603</f>
        <v>0</v>
      </c>
      <c r="L657" s="158">
        <f>'Input 2 - Inventory'!AA603</f>
        <v>0</v>
      </c>
      <c r="M657" s="249">
        <f>'Input 2 - Inventory'!AB603</f>
        <v>0</v>
      </c>
      <c r="N657" s="204">
        <f t="shared" si="63"/>
        <v>0</v>
      </c>
      <c r="O657" s="114" t="e">
        <f t="shared" si="64"/>
        <v>#DIV/0!</v>
      </c>
      <c r="P657" s="249">
        <f>'Input 2 - Inventory'!AG603</f>
        <v>0</v>
      </c>
      <c r="Q657" s="249" t="str">
        <f>'Input 1 - Schedule 1'!AX605</f>
        <v/>
      </c>
    </row>
    <row r="658" spans="1:17" x14ac:dyDescent="0.2">
      <c r="A658" s="314" t="str">
        <f t="shared" si="60"/>
        <v>Exclude</v>
      </c>
      <c r="B658" s="158">
        <f>'Input 2 - Inventory'!C604</f>
        <v>0</v>
      </c>
      <c r="C658" s="249">
        <f>'Input 2 - Inventory'!E604</f>
        <v>0</v>
      </c>
      <c r="D658" s="249" t="str">
        <f>IFERROR(VLOOKUP(E658,GCC.Param!$B$3:$E$50,4,FALSE),"")</f>
        <v/>
      </c>
      <c r="E658" s="159">
        <f>'Input 2 - Inventory'!F604</f>
        <v>0</v>
      </c>
      <c r="F658" s="204" t="str">
        <f t="shared" si="61"/>
        <v>Y</v>
      </c>
      <c r="G658" s="159">
        <f>'Input 1 - Schedule 1'!S606</f>
        <v>0</v>
      </c>
      <c r="H658" s="158">
        <f>'Input 2 - Inventory'!L604</f>
        <v>0</v>
      </c>
      <c r="I658" s="158">
        <f>'Input 2 - Inventory'!M604</f>
        <v>0</v>
      </c>
      <c r="J658" s="204">
        <f t="shared" si="62"/>
        <v>0</v>
      </c>
      <c r="K658" s="249">
        <f>'Input 2 - Inventory'!R604</f>
        <v>0</v>
      </c>
      <c r="L658" s="158">
        <f>'Input 2 - Inventory'!AA604</f>
        <v>0</v>
      </c>
      <c r="M658" s="249">
        <f>'Input 2 - Inventory'!AB604</f>
        <v>0</v>
      </c>
      <c r="N658" s="204">
        <f t="shared" si="63"/>
        <v>0</v>
      </c>
      <c r="O658" s="114" t="e">
        <f t="shared" si="64"/>
        <v>#DIV/0!</v>
      </c>
      <c r="P658" s="249">
        <f>'Input 2 - Inventory'!AG604</f>
        <v>0</v>
      </c>
      <c r="Q658" s="249" t="str">
        <f>'Input 1 - Schedule 1'!AX606</f>
        <v/>
      </c>
    </row>
    <row r="659" spans="1:17" x14ac:dyDescent="0.2">
      <c r="A659" s="314" t="str">
        <f t="shared" si="60"/>
        <v>Exclude</v>
      </c>
      <c r="B659" s="158">
        <f>'Input 2 - Inventory'!C605</f>
        <v>0</v>
      </c>
      <c r="C659" s="249">
        <f>'Input 2 - Inventory'!E605</f>
        <v>0</v>
      </c>
      <c r="D659" s="249" t="str">
        <f>IFERROR(VLOOKUP(E659,GCC.Param!$B$3:$E$50,4,FALSE),"")</f>
        <v/>
      </c>
      <c r="E659" s="159">
        <f>'Input 2 - Inventory'!F605</f>
        <v>0</v>
      </c>
      <c r="F659" s="204" t="str">
        <f t="shared" si="61"/>
        <v>Y</v>
      </c>
      <c r="G659" s="159">
        <f>'Input 1 - Schedule 1'!S607</f>
        <v>0</v>
      </c>
      <c r="H659" s="158">
        <f>'Input 2 - Inventory'!L605</f>
        <v>0</v>
      </c>
      <c r="I659" s="158">
        <f>'Input 2 - Inventory'!M605</f>
        <v>0</v>
      </c>
      <c r="J659" s="204">
        <f t="shared" si="62"/>
        <v>0</v>
      </c>
      <c r="K659" s="249">
        <f>'Input 2 - Inventory'!R605</f>
        <v>0</v>
      </c>
      <c r="L659" s="158">
        <f>'Input 2 - Inventory'!AA605</f>
        <v>0</v>
      </c>
      <c r="M659" s="249">
        <f>'Input 2 - Inventory'!AB605</f>
        <v>0</v>
      </c>
      <c r="N659" s="204">
        <f t="shared" si="63"/>
        <v>0</v>
      </c>
      <c r="O659" s="114" t="e">
        <f t="shared" si="64"/>
        <v>#DIV/0!</v>
      </c>
      <c r="P659" s="249">
        <f>'Input 2 - Inventory'!AG605</f>
        <v>0</v>
      </c>
      <c r="Q659" s="249" t="str">
        <f>'Input 1 - Schedule 1'!AX607</f>
        <v/>
      </c>
    </row>
    <row r="660" spans="1:17" x14ac:dyDescent="0.2">
      <c r="A660" s="314" t="str">
        <f t="shared" si="60"/>
        <v>Exclude</v>
      </c>
      <c r="B660" s="158">
        <f>'Input 2 - Inventory'!C606</f>
        <v>0</v>
      </c>
      <c r="C660" s="249">
        <f>'Input 2 - Inventory'!E606</f>
        <v>0</v>
      </c>
      <c r="D660" s="249" t="str">
        <f>IFERROR(VLOOKUP(E660,GCC.Param!$B$3:$E$50,4,FALSE),"")</f>
        <v/>
      </c>
      <c r="E660" s="159">
        <f>'Input 2 - Inventory'!F606</f>
        <v>0</v>
      </c>
      <c r="F660" s="204" t="str">
        <f t="shared" si="61"/>
        <v>Y</v>
      </c>
      <c r="G660" s="159">
        <f>'Input 1 - Schedule 1'!S608</f>
        <v>0</v>
      </c>
      <c r="H660" s="158">
        <f>'Input 2 - Inventory'!L606</f>
        <v>0</v>
      </c>
      <c r="I660" s="158">
        <f>'Input 2 - Inventory'!M606</f>
        <v>0</v>
      </c>
      <c r="J660" s="204">
        <f t="shared" si="62"/>
        <v>0</v>
      </c>
      <c r="K660" s="249">
        <f>'Input 2 - Inventory'!R606</f>
        <v>0</v>
      </c>
      <c r="L660" s="158">
        <f>'Input 2 - Inventory'!AA606</f>
        <v>0</v>
      </c>
      <c r="M660" s="249">
        <f>'Input 2 - Inventory'!AB606</f>
        <v>0</v>
      </c>
      <c r="N660" s="204">
        <f t="shared" si="63"/>
        <v>0</v>
      </c>
      <c r="O660" s="114" t="e">
        <f t="shared" si="64"/>
        <v>#DIV/0!</v>
      </c>
      <c r="P660" s="249">
        <f>'Input 2 - Inventory'!AG606</f>
        <v>0</v>
      </c>
      <c r="Q660" s="249" t="str">
        <f>'Input 1 - Schedule 1'!AX608</f>
        <v/>
      </c>
    </row>
    <row r="661" spans="1:17" x14ac:dyDescent="0.2">
      <c r="A661" s="314" t="str">
        <f t="shared" si="60"/>
        <v>Exclude</v>
      </c>
      <c r="B661" s="158">
        <f>'Input 2 - Inventory'!C607</f>
        <v>0</v>
      </c>
      <c r="C661" s="249">
        <f>'Input 2 - Inventory'!E607</f>
        <v>0</v>
      </c>
      <c r="D661" s="249" t="str">
        <f>IFERROR(VLOOKUP(E661,GCC.Param!$B$3:$E$50,4,FALSE),"")</f>
        <v/>
      </c>
      <c r="E661" s="159">
        <f>'Input 2 - Inventory'!F607</f>
        <v>0</v>
      </c>
      <c r="F661" s="204" t="str">
        <f t="shared" si="61"/>
        <v>Y</v>
      </c>
      <c r="G661" s="159">
        <f>'Input 1 - Schedule 1'!S609</f>
        <v>0</v>
      </c>
      <c r="H661" s="158">
        <f>'Input 2 - Inventory'!L607</f>
        <v>0</v>
      </c>
      <c r="I661" s="158">
        <f>'Input 2 - Inventory'!M607</f>
        <v>0</v>
      </c>
      <c r="J661" s="204">
        <f t="shared" si="62"/>
        <v>0</v>
      </c>
      <c r="K661" s="249">
        <f>'Input 2 - Inventory'!R607</f>
        <v>0</v>
      </c>
      <c r="L661" s="158">
        <f>'Input 2 - Inventory'!AA607</f>
        <v>0</v>
      </c>
      <c r="M661" s="249">
        <f>'Input 2 - Inventory'!AB607</f>
        <v>0</v>
      </c>
      <c r="N661" s="204">
        <f t="shared" si="63"/>
        <v>0</v>
      </c>
      <c r="O661" s="114" t="e">
        <f t="shared" si="64"/>
        <v>#DIV/0!</v>
      </c>
      <c r="P661" s="249">
        <f>'Input 2 - Inventory'!AG607</f>
        <v>0</v>
      </c>
      <c r="Q661" s="249" t="str">
        <f>'Input 1 - Schedule 1'!AX609</f>
        <v/>
      </c>
    </row>
    <row r="662" spans="1:17" x14ac:dyDescent="0.2">
      <c r="A662" s="314" t="str">
        <f t="shared" si="60"/>
        <v>Exclude</v>
      </c>
      <c r="B662" s="158">
        <f>'Input 2 - Inventory'!C608</f>
        <v>0</v>
      </c>
      <c r="C662" s="249">
        <f>'Input 2 - Inventory'!E608</f>
        <v>0</v>
      </c>
      <c r="D662" s="249" t="str">
        <f>IFERROR(VLOOKUP(E662,GCC.Param!$B$3:$E$50,4,FALSE),"")</f>
        <v/>
      </c>
      <c r="E662" s="159">
        <f>'Input 2 - Inventory'!F608</f>
        <v>0</v>
      </c>
      <c r="F662" s="204" t="str">
        <f t="shared" si="61"/>
        <v>Y</v>
      </c>
      <c r="G662" s="159">
        <f>'Input 1 - Schedule 1'!S610</f>
        <v>0</v>
      </c>
      <c r="H662" s="158">
        <f>'Input 2 - Inventory'!L608</f>
        <v>0</v>
      </c>
      <c r="I662" s="158">
        <f>'Input 2 - Inventory'!M608</f>
        <v>0</v>
      </c>
      <c r="J662" s="204">
        <f t="shared" si="62"/>
        <v>0</v>
      </c>
      <c r="K662" s="249">
        <f>'Input 2 - Inventory'!R608</f>
        <v>0</v>
      </c>
      <c r="L662" s="158">
        <f>'Input 2 - Inventory'!AA608</f>
        <v>0</v>
      </c>
      <c r="M662" s="249">
        <f>'Input 2 - Inventory'!AB608</f>
        <v>0</v>
      </c>
      <c r="N662" s="204">
        <f t="shared" si="63"/>
        <v>0</v>
      </c>
      <c r="O662" s="114" t="e">
        <f t="shared" si="64"/>
        <v>#DIV/0!</v>
      </c>
      <c r="P662" s="249">
        <f>'Input 2 - Inventory'!AG608</f>
        <v>0</v>
      </c>
      <c r="Q662" s="249" t="str">
        <f>'Input 1 - Schedule 1'!AX610</f>
        <v/>
      </c>
    </row>
    <row r="663" spans="1:17" x14ac:dyDescent="0.2">
      <c r="A663" s="314" t="str">
        <f t="shared" si="60"/>
        <v>Exclude</v>
      </c>
      <c r="B663" s="158">
        <f>'Input 2 - Inventory'!C609</f>
        <v>0</v>
      </c>
      <c r="C663" s="249">
        <f>'Input 2 - Inventory'!E609</f>
        <v>0</v>
      </c>
      <c r="D663" s="249" t="str">
        <f>IFERROR(VLOOKUP(E663,GCC.Param!$B$3:$E$50,4,FALSE),"")</f>
        <v/>
      </c>
      <c r="E663" s="159">
        <f>'Input 2 - Inventory'!F609</f>
        <v>0</v>
      </c>
      <c r="F663" s="204" t="str">
        <f t="shared" si="61"/>
        <v>Y</v>
      </c>
      <c r="G663" s="159">
        <f>'Input 1 - Schedule 1'!S611</f>
        <v>0</v>
      </c>
      <c r="H663" s="158">
        <f>'Input 2 - Inventory'!L609</f>
        <v>0</v>
      </c>
      <c r="I663" s="158">
        <f>'Input 2 - Inventory'!M609</f>
        <v>0</v>
      </c>
      <c r="J663" s="204">
        <f t="shared" si="62"/>
        <v>0</v>
      </c>
      <c r="K663" s="249">
        <f>'Input 2 - Inventory'!R609</f>
        <v>0</v>
      </c>
      <c r="L663" s="158">
        <f>'Input 2 - Inventory'!AA609</f>
        <v>0</v>
      </c>
      <c r="M663" s="249">
        <f>'Input 2 - Inventory'!AB609</f>
        <v>0</v>
      </c>
      <c r="N663" s="204">
        <f t="shared" si="63"/>
        <v>0</v>
      </c>
      <c r="O663" s="114" t="e">
        <f t="shared" si="64"/>
        <v>#DIV/0!</v>
      </c>
      <c r="P663" s="249">
        <f>'Input 2 - Inventory'!AG609</f>
        <v>0</v>
      </c>
      <c r="Q663" s="249" t="str">
        <f>'Input 1 - Schedule 1'!AX611</f>
        <v/>
      </c>
    </row>
    <row r="664" spans="1:17" x14ac:dyDescent="0.2">
      <c r="A664" s="314" t="str">
        <f t="shared" si="60"/>
        <v>Exclude</v>
      </c>
      <c r="B664" s="158">
        <f>'Input 2 - Inventory'!C610</f>
        <v>0</v>
      </c>
      <c r="C664" s="249">
        <f>'Input 2 - Inventory'!E610</f>
        <v>0</v>
      </c>
      <c r="D664" s="249" t="str">
        <f>IFERROR(VLOOKUP(E664,GCC.Param!$B$3:$E$50,4,FALSE),"")</f>
        <v/>
      </c>
      <c r="E664" s="159">
        <f>'Input 2 - Inventory'!F610</f>
        <v>0</v>
      </c>
      <c r="F664" s="204" t="str">
        <f t="shared" si="61"/>
        <v>Y</v>
      </c>
      <c r="G664" s="159">
        <f>'Input 1 - Schedule 1'!S612</f>
        <v>0</v>
      </c>
      <c r="H664" s="158">
        <f>'Input 2 - Inventory'!L610</f>
        <v>0</v>
      </c>
      <c r="I664" s="158">
        <f>'Input 2 - Inventory'!M610</f>
        <v>0</v>
      </c>
      <c r="J664" s="204">
        <f t="shared" si="62"/>
        <v>0</v>
      </c>
      <c r="K664" s="249">
        <f>'Input 2 - Inventory'!R610</f>
        <v>0</v>
      </c>
      <c r="L664" s="158">
        <f>'Input 2 - Inventory'!AA610</f>
        <v>0</v>
      </c>
      <c r="M664" s="249">
        <f>'Input 2 - Inventory'!AB610</f>
        <v>0</v>
      </c>
      <c r="N664" s="204">
        <f t="shared" si="63"/>
        <v>0</v>
      </c>
      <c r="O664" s="114" t="e">
        <f t="shared" si="64"/>
        <v>#DIV/0!</v>
      </c>
      <c r="P664" s="249">
        <f>'Input 2 - Inventory'!AG610</f>
        <v>0</v>
      </c>
      <c r="Q664" s="249" t="str">
        <f>'Input 1 - Schedule 1'!AX612</f>
        <v/>
      </c>
    </row>
    <row r="665" spans="1:17" x14ac:dyDescent="0.2">
      <c r="A665" s="314" t="str">
        <f t="shared" si="60"/>
        <v>Exclude</v>
      </c>
      <c r="B665" s="158">
        <f>'Input 2 - Inventory'!C611</f>
        <v>0</v>
      </c>
      <c r="C665" s="249">
        <f>'Input 2 - Inventory'!E611</f>
        <v>0</v>
      </c>
      <c r="D665" s="249" t="str">
        <f>IFERROR(VLOOKUP(E665,GCC.Param!$B$3:$E$50,4,FALSE),"")</f>
        <v/>
      </c>
      <c r="E665" s="159">
        <f>'Input 2 - Inventory'!F611</f>
        <v>0</v>
      </c>
      <c r="F665" s="204" t="str">
        <f t="shared" si="61"/>
        <v>Y</v>
      </c>
      <c r="G665" s="159">
        <f>'Input 1 - Schedule 1'!S613</f>
        <v>0</v>
      </c>
      <c r="H665" s="158">
        <f>'Input 2 - Inventory'!L611</f>
        <v>0</v>
      </c>
      <c r="I665" s="158">
        <f>'Input 2 - Inventory'!M611</f>
        <v>0</v>
      </c>
      <c r="J665" s="204">
        <f t="shared" si="62"/>
        <v>0</v>
      </c>
      <c r="K665" s="249">
        <f>'Input 2 - Inventory'!R611</f>
        <v>0</v>
      </c>
      <c r="L665" s="158">
        <f>'Input 2 - Inventory'!AA611</f>
        <v>0</v>
      </c>
      <c r="M665" s="249">
        <f>'Input 2 - Inventory'!AB611</f>
        <v>0</v>
      </c>
      <c r="N665" s="204">
        <f t="shared" si="63"/>
        <v>0</v>
      </c>
      <c r="O665" s="114" t="e">
        <f t="shared" si="64"/>
        <v>#DIV/0!</v>
      </c>
      <c r="P665" s="249">
        <f>'Input 2 - Inventory'!AG611</f>
        <v>0</v>
      </c>
      <c r="Q665" s="249" t="str">
        <f>'Input 1 - Schedule 1'!AX613</f>
        <v/>
      </c>
    </row>
    <row r="666" spans="1:17" x14ac:dyDescent="0.2">
      <c r="A666" s="314" t="str">
        <f t="shared" si="60"/>
        <v>Exclude</v>
      </c>
      <c r="B666" s="158">
        <f>'Input 2 - Inventory'!C612</f>
        <v>0</v>
      </c>
      <c r="C666" s="249">
        <f>'Input 2 - Inventory'!E612</f>
        <v>0</v>
      </c>
      <c r="D666" s="249" t="str">
        <f>IFERROR(VLOOKUP(E666,GCC.Param!$B$3:$E$50,4,FALSE),"")</f>
        <v/>
      </c>
      <c r="E666" s="159">
        <f>'Input 2 - Inventory'!F612</f>
        <v>0</v>
      </c>
      <c r="F666" s="204" t="str">
        <f t="shared" si="61"/>
        <v>Y</v>
      </c>
      <c r="G666" s="159">
        <f>'Input 1 - Schedule 1'!S614</f>
        <v>0</v>
      </c>
      <c r="H666" s="158">
        <f>'Input 2 - Inventory'!L612</f>
        <v>0</v>
      </c>
      <c r="I666" s="158">
        <f>'Input 2 - Inventory'!M612</f>
        <v>0</v>
      </c>
      <c r="J666" s="204">
        <f t="shared" si="62"/>
        <v>0</v>
      </c>
      <c r="K666" s="249">
        <f>'Input 2 - Inventory'!R612</f>
        <v>0</v>
      </c>
      <c r="L666" s="158">
        <f>'Input 2 - Inventory'!AA612</f>
        <v>0</v>
      </c>
      <c r="M666" s="249">
        <f>'Input 2 - Inventory'!AB612</f>
        <v>0</v>
      </c>
      <c r="N666" s="204">
        <f t="shared" si="63"/>
        <v>0</v>
      </c>
      <c r="O666" s="114" t="e">
        <f t="shared" si="64"/>
        <v>#DIV/0!</v>
      </c>
      <c r="P666" s="249">
        <f>'Input 2 - Inventory'!AG612</f>
        <v>0</v>
      </c>
      <c r="Q666" s="249" t="str">
        <f>'Input 1 - Schedule 1'!AX614</f>
        <v/>
      </c>
    </row>
    <row r="667" spans="1:17" x14ac:dyDescent="0.2">
      <c r="A667" s="314" t="str">
        <f t="shared" si="60"/>
        <v>Exclude</v>
      </c>
      <c r="B667" s="158">
        <f>'Input 2 - Inventory'!C613</f>
        <v>0</v>
      </c>
      <c r="C667" s="249">
        <f>'Input 2 - Inventory'!E613</f>
        <v>0</v>
      </c>
      <c r="D667" s="249" t="str">
        <f>IFERROR(VLOOKUP(E667,GCC.Param!$B$3:$E$50,4,FALSE),"")</f>
        <v/>
      </c>
      <c r="E667" s="159">
        <f>'Input 2 - Inventory'!F613</f>
        <v>0</v>
      </c>
      <c r="F667" s="204" t="str">
        <f t="shared" si="61"/>
        <v>Y</v>
      </c>
      <c r="G667" s="159">
        <f>'Input 1 - Schedule 1'!S615</f>
        <v>0</v>
      </c>
      <c r="H667" s="158">
        <f>'Input 2 - Inventory'!L613</f>
        <v>0</v>
      </c>
      <c r="I667" s="158">
        <f>'Input 2 - Inventory'!M613</f>
        <v>0</v>
      </c>
      <c r="J667" s="204">
        <f t="shared" si="62"/>
        <v>0</v>
      </c>
      <c r="K667" s="249">
        <f>'Input 2 - Inventory'!R613</f>
        <v>0</v>
      </c>
      <c r="L667" s="158">
        <f>'Input 2 - Inventory'!AA613</f>
        <v>0</v>
      </c>
      <c r="M667" s="249">
        <f>'Input 2 - Inventory'!AB613</f>
        <v>0</v>
      </c>
      <c r="N667" s="204">
        <f t="shared" si="63"/>
        <v>0</v>
      </c>
      <c r="O667" s="114" t="e">
        <f t="shared" si="64"/>
        <v>#DIV/0!</v>
      </c>
      <c r="P667" s="249">
        <f>'Input 2 - Inventory'!AG613</f>
        <v>0</v>
      </c>
      <c r="Q667" s="249" t="str">
        <f>'Input 1 - Schedule 1'!AX615</f>
        <v/>
      </c>
    </row>
    <row r="668" spans="1:17" x14ac:dyDescent="0.2">
      <c r="A668" s="314" t="str">
        <f t="shared" si="60"/>
        <v>Exclude</v>
      </c>
      <c r="B668" s="158">
        <f>'Input 2 - Inventory'!C614</f>
        <v>0</v>
      </c>
      <c r="C668" s="249">
        <f>'Input 2 - Inventory'!E614</f>
        <v>0</v>
      </c>
      <c r="D668" s="249" t="str">
        <f>IFERROR(VLOOKUP(E668,GCC.Param!$B$3:$E$50,4,FALSE),"")</f>
        <v/>
      </c>
      <c r="E668" s="159">
        <f>'Input 2 - Inventory'!F614</f>
        <v>0</v>
      </c>
      <c r="F668" s="204" t="str">
        <f t="shared" si="61"/>
        <v>Y</v>
      </c>
      <c r="G668" s="159">
        <f>'Input 1 - Schedule 1'!S616</f>
        <v>0</v>
      </c>
      <c r="H668" s="158">
        <f>'Input 2 - Inventory'!L614</f>
        <v>0</v>
      </c>
      <c r="I668" s="158">
        <f>'Input 2 - Inventory'!M614</f>
        <v>0</v>
      </c>
      <c r="J668" s="204">
        <f t="shared" si="62"/>
        <v>0</v>
      </c>
      <c r="K668" s="249">
        <f>'Input 2 - Inventory'!R614</f>
        <v>0</v>
      </c>
      <c r="L668" s="158">
        <f>'Input 2 - Inventory'!AA614</f>
        <v>0</v>
      </c>
      <c r="M668" s="249">
        <f>'Input 2 - Inventory'!AB614</f>
        <v>0</v>
      </c>
      <c r="N668" s="204">
        <f t="shared" si="63"/>
        <v>0</v>
      </c>
      <c r="O668" s="114" t="e">
        <f t="shared" si="64"/>
        <v>#DIV/0!</v>
      </c>
      <c r="P668" s="249">
        <f>'Input 2 - Inventory'!AG614</f>
        <v>0</v>
      </c>
      <c r="Q668" s="249" t="str">
        <f>'Input 1 - Schedule 1'!AX616</f>
        <v/>
      </c>
    </row>
    <row r="669" spans="1:17" x14ac:dyDescent="0.2">
      <c r="A669" s="314" t="str">
        <f t="shared" si="60"/>
        <v>Exclude</v>
      </c>
      <c r="B669" s="158">
        <f>'Input 2 - Inventory'!C615</f>
        <v>0</v>
      </c>
      <c r="C669" s="249">
        <f>'Input 2 - Inventory'!E615</f>
        <v>0</v>
      </c>
      <c r="D669" s="249" t="str">
        <f>IFERROR(VLOOKUP(E669,GCC.Param!$B$3:$E$50,4,FALSE),"")</f>
        <v/>
      </c>
      <c r="E669" s="159">
        <f>'Input 2 - Inventory'!F615</f>
        <v>0</v>
      </c>
      <c r="F669" s="204" t="str">
        <f t="shared" si="61"/>
        <v>Y</v>
      </c>
      <c r="G669" s="159">
        <f>'Input 1 - Schedule 1'!S617</f>
        <v>0</v>
      </c>
      <c r="H669" s="158">
        <f>'Input 2 - Inventory'!L615</f>
        <v>0</v>
      </c>
      <c r="I669" s="158">
        <f>'Input 2 - Inventory'!M615</f>
        <v>0</v>
      </c>
      <c r="J669" s="204">
        <f t="shared" si="62"/>
        <v>0</v>
      </c>
      <c r="K669" s="249">
        <f>'Input 2 - Inventory'!R615</f>
        <v>0</v>
      </c>
      <c r="L669" s="158">
        <f>'Input 2 - Inventory'!AA615</f>
        <v>0</v>
      </c>
      <c r="M669" s="249">
        <f>'Input 2 - Inventory'!AB615</f>
        <v>0</v>
      </c>
      <c r="N669" s="204">
        <f t="shared" si="63"/>
        <v>0</v>
      </c>
      <c r="O669" s="114" t="e">
        <f t="shared" si="64"/>
        <v>#DIV/0!</v>
      </c>
      <c r="P669" s="249">
        <f>'Input 2 - Inventory'!AG615</f>
        <v>0</v>
      </c>
      <c r="Q669" s="249" t="str">
        <f>'Input 1 - Schedule 1'!AX617</f>
        <v/>
      </c>
    </row>
    <row r="670" spans="1:17" x14ac:dyDescent="0.2">
      <c r="A670" s="314" t="str">
        <f t="shared" si="60"/>
        <v>Exclude</v>
      </c>
      <c r="B670" s="158">
        <f>'Input 2 - Inventory'!C616</f>
        <v>0</v>
      </c>
      <c r="C670" s="249">
        <f>'Input 2 - Inventory'!E616</f>
        <v>0</v>
      </c>
      <c r="D670" s="249" t="str">
        <f>IFERROR(VLOOKUP(E670,GCC.Param!$B$3:$E$50,4,FALSE),"")</f>
        <v/>
      </c>
      <c r="E670" s="159">
        <f>'Input 2 - Inventory'!F616</f>
        <v>0</v>
      </c>
      <c r="F670" s="204" t="str">
        <f t="shared" si="61"/>
        <v>Y</v>
      </c>
      <c r="G670" s="159">
        <f>'Input 1 - Schedule 1'!S618</f>
        <v>0</v>
      </c>
      <c r="H670" s="158">
        <f>'Input 2 - Inventory'!L616</f>
        <v>0</v>
      </c>
      <c r="I670" s="158">
        <f>'Input 2 - Inventory'!M616</f>
        <v>0</v>
      </c>
      <c r="J670" s="204">
        <f t="shared" si="62"/>
        <v>0</v>
      </c>
      <c r="K670" s="249">
        <f>'Input 2 - Inventory'!R616</f>
        <v>0</v>
      </c>
      <c r="L670" s="158">
        <f>'Input 2 - Inventory'!AA616</f>
        <v>0</v>
      </c>
      <c r="M670" s="249">
        <f>'Input 2 - Inventory'!AB616</f>
        <v>0</v>
      </c>
      <c r="N670" s="204">
        <f t="shared" si="63"/>
        <v>0</v>
      </c>
      <c r="O670" s="114" t="e">
        <f t="shared" si="64"/>
        <v>#DIV/0!</v>
      </c>
      <c r="P670" s="249">
        <f>'Input 2 - Inventory'!AG616</f>
        <v>0</v>
      </c>
      <c r="Q670" s="249" t="str">
        <f>'Input 1 - Schedule 1'!AX618</f>
        <v/>
      </c>
    </row>
    <row r="671" spans="1:17" x14ac:dyDescent="0.2">
      <c r="A671" s="314" t="str">
        <f t="shared" si="60"/>
        <v>Exclude</v>
      </c>
      <c r="B671" s="158">
        <f>'Input 2 - Inventory'!C617</f>
        <v>0</v>
      </c>
      <c r="C671" s="249">
        <f>'Input 2 - Inventory'!E617</f>
        <v>0</v>
      </c>
      <c r="D671" s="249" t="str">
        <f>IFERROR(VLOOKUP(E671,GCC.Param!$B$3:$E$50,4,FALSE),"")</f>
        <v/>
      </c>
      <c r="E671" s="159">
        <f>'Input 2 - Inventory'!F617</f>
        <v>0</v>
      </c>
      <c r="F671" s="204" t="str">
        <f t="shared" si="61"/>
        <v>Y</v>
      </c>
      <c r="G671" s="159">
        <f>'Input 1 - Schedule 1'!S619</f>
        <v>0</v>
      </c>
      <c r="H671" s="158">
        <f>'Input 2 - Inventory'!L617</f>
        <v>0</v>
      </c>
      <c r="I671" s="158">
        <f>'Input 2 - Inventory'!M617</f>
        <v>0</v>
      </c>
      <c r="J671" s="204">
        <f t="shared" si="62"/>
        <v>0</v>
      </c>
      <c r="K671" s="249">
        <f>'Input 2 - Inventory'!R617</f>
        <v>0</v>
      </c>
      <c r="L671" s="158">
        <f>'Input 2 - Inventory'!AA617</f>
        <v>0</v>
      </c>
      <c r="M671" s="249">
        <f>'Input 2 - Inventory'!AB617</f>
        <v>0</v>
      </c>
      <c r="N671" s="204">
        <f t="shared" si="63"/>
        <v>0</v>
      </c>
      <c r="O671" s="114" t="e">
        <f t="shared" si="64"/>
        <v>#DIV/0!</v>
      </c>
      <c r="P671" s="249">
        <f>'Input 2 - Inventory'!AG617</f>
        <v>0</v>
      </c>
      <c r="Q671" s="249" t="str">
        <f>'Input 1 - Schedule 1'!AX619</f>
        <v/>
      </c>
    </row>
    <row r="672" spans="1:17" x14ac:dyDescent="0.2">
      <c r="A672" s="314" t="str">
        <f t="shared" si="60"/>
        <v>Exclude</v>
      </c>
      <c r="B672" s="158">
        <f>'Input 2 - Inventory'!C618</f>
        <v>0</v>
      </c>
      <c r="C672" s="249">
        <f>'Input 2 - Inventory'!E618</f>
        <v>0</v>
      </c>
      <c r="D672" s="249" t="str">
        <f>IFERROR(VLOOKUP(E672,GCC.Param!$B$3:$E$50,4,FALSE),"")</f>
        <v/>
      </c>
      <c r="E672" s="159">
        <f>'Input 2 - Inventory'!F618</f>
        <v>0</v>
      </c>
      <c r="F672" s="204" t="str">
        <f t="shared" si="61"/>
        <v>Y</v>
      </c>
      <c r="G672" s="159">
        <f>'Input 1 - Schedule 1'!S620</f>
        <v>0</v>
      </c>
      <c r="H672" s="158">
        <f>'Input 2 - Inventory'!L618</f>
        <v>0</v>
      </c>
      <c r="I672" s="158">
        <f>'Input 2 - Inventory'!M618</f>
        <v>0</v>
      </c>
      <c r="J672" s="204">
        <f t="shared" si="62"/>
        <v>0</v>
      </c>
      <c r="K672" s="249">
        <f>'Input 2 - Inventory'!R618</f>
        <v>0</v>
      </c>
      <c r="L672" s="158">
        <f>'Input 2 - Inventory'!AA618</f>
        <v>0</v>
      </c>
      <c r="M672" s="249">
        <f>'Input 2 - Inventory'!AB618</f>
        <v>0</v>
      </c>
      <c r="N672" s="204">
        <f t="shared" si="63"/>
        <v>0</v>
      </c>
      <c r="O672" s="114" t="e">
        <f t="shared" si="64"/>
        <v>#DIV/0!</v>
      </c>
      <c r="P672" s="249">
        <f>'Input 2 - Inventory'!AG618</f>
        <v>0</v>
      </c>
      <c r="Q672" s="249" t="str">
        <f>'Input 1 - Schedule 1'!AX620</f>
        <v/>
      </c>
    </row>
    <row r="673" spans="1:17" x14ac:dyDescent="0.2">
      <c r="A673" s="314" t="str">
        <f t="shared" si="60"/>
        <v>Exclude</v>
      </c>
      <c r="B673" s="158">
        <f>'Input 2 - Inventory'!C619</f>
        <v>0</v>
      </c>
      <c r="C673" s="249">
        <f>'Input 2 - Inventory'!E619</f>
        <v>0</v>
      </c>
      <c r="D673" s="249" t="str">
        <f>IFERROR(VLOOKUP(E673,GCC.Param!$B$3:$E$50,4,FALSE),"")</f>
        <v/>
      </c>
      <c r="E673" s="159">
        <f>'Input 2 - Inventory'!F619</f>
        <v>0</v>
      </c>
      <c r="F673" s="204" t="str">
        <f t="shared" si="61"/>
        <v>Y</v>
      </c>
      <c r="G673" s="159">
        <f>'Input 1 - Schedule 1'!S621</f>
        <v>0</v>
      </c>
      <c r="H673" s="158">
        <f>'Input 2 - Inventory'!L619</f>
        <v>0</v>
      </c>
      <c r="I673" s="158">
        <f>'Input 2 - Inventory'!M619</f>
        <v>0</v>
      </c>
      <c r="J673" s="204">
        <f t="shared" si="62"/>
        <v>0</v>
      </c>
      <c r="K673" s="249">
        <f>'Input 2 - Inventory'!R619</f>
        <v>0</v>
      </c>
      <c r="L673" s="158">
        <f>'Input 2 - Inventory'!AA619</f>
        <v>0</v>
      </c>
      <c r="M673" s="249">
        <f>'Input 2 - Inventory'!AB619</f>
        <v>0</v>
      </c>
      <c r="N673" s="204">
        <f t="shared" si="63"/>
        <v>0</v>
      </c>
      <c r="O673" s="114" t="e">
        <f t="shared" si="64"/>
        <v>#DIV/0!</v>
      </c>
      <c r="P673" s="249">
        <f>'Input 2 - Inventory'!AG619</f>
        <v>0</v>
      </c>
      <c r="Q673" s="249" t="str">
        <f>'Input 1 - Schedule 1'!AX621</f>
        <v/>
      </c>
    </row>
    <row r="674" spans="1:17" x14ac:dyDescent="0.2">
      <c r="A674" s="314" t="str">
        <f t="shared" si="60"/>
        <v>Exclude</v>
      </c>
      <c r="B674" s="158">
        <f>'Input 2 - Inventory'!C620</f>
        <v>0</v>
      </c>
      <c r="C674" s="249">
        <f>'Input 2 - Inventory'!E620</f>
        <v>0</v>
      </c>
      <c r="D674" s="249" t="str">
        <f>IFERROR(VLOOKUP(E674,GCC.Param!$B$3:$E$50,4,FALSE),"")</f>
        <v/>
      </c>
      <c r="E674" s="159">
        <f>'Input 2 - Inventory'!F620</f>
        <v>0</v>
      </c>
      <c r="F674" s="204" t="str">
        <f t="shared" si="61"/>
        <v>Y</v>
      </c>
      <c r="G674" s="159">
        <f>'Input 1 - Schedule 1'!S622</f>
        <v>0</v>
      </c>
      <c r="H674" s="158">
        <f>'Input 2 - Inventory'!L620</f>
        <v>0</v>
      </c>
      <c r="I674" s="158">
        <f>'Input 2 - Inventory'!M620</f>
        <v>0</v>
      </c>
      <c r="J674" s="204">
        <f t="shared" si="62"/>
        <v>0</v>
      </c>
      <c r="K674" s="249">
        <f>'Input 2 - Inventory'!R620</f>
        <v>0</v>
      </c>
      <c r="L674" s="158">
        <f>'Input 2 - Inventory'!AA620</f>
        <v>0</v>
      </c>
      <c r="M674" s="249">
        <f>'Input 2 - Inventory'!AB620</f>
        <v>0</v>
      </c>
      <c r="N674" s="204">
        <f t="shared" si="63"/>
        <v>0</v>
      </c>
      <c r="O674" s="114" t="e">
        <f t="shared" si="64"/>
        <v>#DIV/0!</v>
      </c>
      <c r="P674" s="249">
        <f>'Input 2 - Inventory'!AG620</f>
        <v>0</v>
      </c>
      <c r="Q674" s="249" t="str">
        <f>'Input 1 - Schedule 1'!AX622</f>
        <v/>
      </c>
    </row>
    <row r="675" spans="1:17" x14ac:dyDescent="0.2">
      <c r="A675" s="314" t="str">
        <f t="shared" si="60"/>
        <v>Exclude</v>
      </c>
      <c r="B675" s="158">
        <f>'Input 2 - Inventory'!C621</f>
        <v>0</v>
      </c>
      <c r="C675" s="249">
        <f>'Input 2 - Inventory'!E621</f>
        <v>0</v>
      </c>
      <c r="D675" s="249" t="str">
        <f>IFERROR(VLOOKUP(E675,GCC.Param!$B$3:$E$50,4,FALSE),"")</f>
        <v/>
      </c>
      <c r="E675" s="159">
        <f>'Input 2 - Inventory'!F621</f>
        <v>0</v>
      </c>
      <c r="F675" s="204" t="str">
        <f t="shared" si="61"/>
        <v>Y</v>
      </c>
      <c r="G675" s="159">
        <f>'Input 1 - Schedule 1'!S623</f>
        <v>0</v>
      </c>
      <c r="H675" s="158">
        <f>'Input 2 - Inventory'!L621</f>
        <v>0</v>
      </c>
      <c r="I675" s="158">
        <f>'Input 2 - Inventory'!M621</f>
        <v>0</v>
      </c>
      <c r="J675" s="204">
        <f t="shared" si="62"/>
        <v>0</v>
      </c>
      <c r="K675" s="249">
        <f>'Input 2 - Inventory'!R621</f>
        <v>0</v>
      </c>
      <c r="L675" s="158">
        <f>'Input 2 - Inventory'!AA621</f>
        <v>0</v>
      </c>
      <c r="M675" s="249">
        <f>'Input 2 - Inventory'!AB621</f>
        <v>0</v>
      </c>
      <c r="N675" s="204">
        <f t="shared" si="63"/>
        <v>0</v>
      </c>
      <c r="O675" s="114" t="e">
        <f t="shared" si="64"/>
        <v>#DIV/0!</v>
      </c>
      <c r="P675" s="249">
        <f>'Input 2 - Inventory'!AG621</f>
        <v>0</v>
      </c>
      <c r="Q675" s="249" t="str">
        <f>'Input 1 - Schedule 1'!AX623</f>
        <v/>
      </c>
    </row>
    <row r="676" spans="1:17" x14ac:dyDescent="0.2">
      <c r="A676" s="314" t="str">
        <f t="shared" si="60"/>
        <v>Exclude</v>
      </c>
      <c r="B676" s="158">
        <f>'Input 2 - Inventory'!C622</f>
        <v>0</v>
      </c>
      <c r="C676" s="249">
        <f>'Input 2 - Inventory'!E622</f>
        <v>0</v>
      </c>
      <c r="D676" s="249" t="str">
        <f>IFERROR(VLOOKUP(E676,GCC.Param!$B$3:$E$50,4,FALSE),"")</f>
        <v/>
      </c>
      <c r="E676" s="159">
        <f>'Input 2 - Inventory'!F622</f>
        <v>0</v>
      </c>
      <c r="F676" s="204" t="str">
        <f t="shared" si="61"/>
        <v>Y</v>
      </c>
      <c r="G676" s="159">
        <f>'Input 1 - Schedule 1'!S624</f>
        <v>0</v>
      </c>
      <c r="H676" s="158">
        <f>'Input 2 - Inventory'!L622</f>
        <v>0</v>
      </c>
      <c r="I676" s="158">
        <f>'Input 2 - Inventory'!M622</f>
        <v>0</v>
      </c>
      <c r="J676" s="204">
        <f t="shared" si="62"/>
        <v>0</v>
      </c>
      <c r="K676" s="249">
        <f>'Input 2 - Inventory'!R622</f>
        <v>0</v>
      </c>
      <c r="L676" s="158">
        <f>'Input 2 - Inventory'!AA622</f>
        <v>0</v>
      </c>
      <c r="M676" s="249">
        <f>'Input 2 - Inventory'!AB622</f>
        <v>0</v>
      </c>
      <c r="N676" s="204">
        <f t="shared" si="63"/>
        <v>0</v>
      </c>
      <c r="O676" s="114" t="e">
        <f t="shared" si="64"/>
        <v>#DIV/0!</v>
      </c>
      <c r="P676" s="249">
        <f>'Input 2 - Inventory'!AG622</f>
        <v>0</v>
      </c>
      <c r="Q676" s="249" t="str">
        <f>'Input 1 - Schedule 1'!AX624</f>
        <v/>
      </c>
    </row>
    <row r="677" spans="1:17" x14ac:dyDescent="0.2">
      <c r="A677" s="314" t="str">
        <f t="shared" si="60"/>
        <v>Exclude</v>
      </c>
      <c r="B677" s="158">
        <f>'Input 2 - Inventory'!C623</f>
        <v>0</v>
      </c>
      <c r="C677" s="249">
        <f>'Input 2 - Inventory'!E623</f>
        <v>0</v>
      </c>
      <c r="D677" s="249" t="str">
        <f>IFERROR(VLOOKUP(E677,GCC.Param!$B$3:$E$50,4,FALSE),"")</f>
        <v/>
      </c>
      <c r="E677" s="159">
        <f>'Input 2 - Inventory'!F623</f>
        <v>0</v>
      </c>
      <c r="F677" s="204" t="str">
        <f t="shared" si="61"/>
        <v>Y</v>
      </c>
      <c r="G677" s="159">
        <f>'Input 1 - Schedule 1'!S625</f>
        <v>0</v>
      </c>
      <c r="H677" s="158">
        <f>'Input 2 - Inventory'!L623</f>
        <v>0</v>
      </c>
      <c r="I677" s="158">
        <f>'Input 2 - Inventory'!M623</f>
        <v>0</v>
      </c>
      <c r="J677" s="204">
        <f t="shared" si="62"/>
        <v>0</v>
      </c>
      <c r="K677" s="249">
        <f>'Input 2 - Inventory'!R623</f>
        <v>0</v>
      </c>
      <c r="L677" s="158">
        <f>'Input 2 - Inventory'!AA623</f>
        <v>0</v>
      </c>
      <c r="M677" s="249">
        <f>'Input 2 - Inventory'!AB623</f>
        <v>0</v>
      </c>
      <c r="N677" s="204">
        <f t="shared" si="63"/>
        <v>0</v>
      </c>
      <c r="O677" s="114" t="e">
        <f t="shared" si="64"/>
        <v>#DIV/0!</v>
      </c>
      <c r="P677" s="249">
        <f>'Input 2 - Inventory'!AG623</f>
        <v>0</v>
      </c>
      <c r="Q677" s="249" t="str">
        <f>'Input 1 - Schedule 1'!AX625</f>
        <v/>
      </c>
    </row>
    <row r="678" spans="1:17" x14ac:dyDescent="0.2">
      <c r="A678" s="314" t="str">
        <f t="shared" si="60"/>
        <v>Exclude</v>
      </c>
      <c r="B678" s="158">
        <f>'Input 2 - Inventory'!C624</f>
        <v>0</v>
      </c>
      <c r="C678" s="249">
        <f>'Input 2 - Inventory'!E624</f>
        <v>0</v>
      </c>
      <c r="D678" s="249" t="str">
        <f>IFERROR(VLOOKUP(E678,GCC.Param!$B$3:$E$50,4,FALSE),"")</f>
        <v/>
      </c>
      <c r="E678" s="159">
        <f>'Input 2 - Inventory'!F624</f>
        <v>0</v>
      </c>
      <c r="F678" s="204" t="str">
        <f t="shared" si="61"/>
        <v>Y</v>
      </c>
      <c r="G678" s="159">
        <f>'Input 1 - Schedule 1'!S626</f>
        <v>0</v>
      </c>
      <c r="H678" s="158">
        <f>'Input 2 - Inventory'!L624</f>
        <v>0</v>
      </c>
      <c r="I678" s="158">
        <f>'Input 2 - Inventory'!M624</f>
        <v>0</v>
      </c>
      <c r="J678" s="204">
        <f t="shared" si="62"/>
        <v>0</v>
      </c>
      <c r="K678" s="249">
        <f>'Input 2 - Inventory'!R624</f>
        <v>0</v>
      </c>
      <c r="L678" s="158">
        <f>'Input 2 - Inventory'!AA624</f>
        <v>0</v>
      </c>
      <c r="M678" s="249">
        <f>'Input 2 - Inventory'!AB624</f>
        <v>0</v>
      </c>
      <c r="N678" s="204">
        <f t="shared" si="63"/>
        <v>0</v>
      </c>
      <c r="O678" s="114" t="e">
        <f t="shared" si="64"/>
        <v>#DIV/0!</v>
      </c>
      <c r="P678" s="249">
        <f>'Input 2 - Inventory'!AG624</f>
        <v>0</v>
      </c>
      <c r="Q678" s="249" t="str">
        <f>'Input 1 - Schedule 1'!AX626</f>
        <v/>
      </c>
    </row>
    <row r="679" spans="1:17" x14ac:dyDescent="0.2">
      <c r="A679" s="314" t="str">
        <f t="shared" si="60"/>
        <v>Exclude</v>
      </c>
      <c r="B679" s="158">
        <f>'Input 2 - Inventory'!C625</f>
        <v>0</v>
      </c>
      <c r="C679" s="249">
        <f>'Input 2 - Inventory'!E625</f>
        <v>0</v>
      </c>
      <c r="D679" s="249" t="str">
        <f>IFERROR(VLOOKUP(E679,GCC.Param!$B$3:$E$50,4,FALSE),"")</f>
        <v/>
      </c>
      <c r="E679" s="159">
        <f>'Input 2 - Inventory'!F625</f>
        <v>0</v>
      </c>
      <c r="F679" s="204" t="str">
        <f t="shared" si="61"/>
        <v>Y</v>
      </c>
      <c r="G679" s="159">
        <f>'Input 1 - Schedule 1'!S627</f>
        <v>0</v>
      </c>
      <c r="H679" s="158">
        <f>'Input 2 - Inventory'!L625</f>
        <v>0</v>
      </c>
      <c r="I679" s="158">
        <f>'Input 2 - Inventory'!M625</f>
        <v>0</v>
      </c>
      <c r="J679" s="204">
        <f t="shared" si="62"/>
        <v>0</v>
      </c>
      <c r="K679" s="249">
        <f>'Input 2 - Inventory'!R625</f>
        <v>0</v>
      </c>
      <c r="L679" s="158">
        <f>'Input 2 - Inventory'!AA625</f>
        <v>0</v>
      </c>
      <c r="M679" s="249">
        <f>'Input 2 - Inventory'!AB625</f>
        <v>0</v>
      </c>
      <c r="N679" s="204">
        <f t="shared" si="63"/>
        <v>0</v>
      </c>
      <c r="O679" s="114" t="e">
        <f t="shared" si="64"/>
        <v>#DIV/0!</v>
      </c>
      <c r="P679" s="249">
        <f>'Input 2 - Inventory'!AG625</f>
        <v>0</v>
      </c>
      <c r="Q679" s="249" t="str">
        <f>'Input 1 - Schedule 1'!AX627</f>
        <v/>
      </c>
    </row>
    <row r="680" spans="1:17" x14ac:dyDescent="0.2">
      <c r="A680" s="314" t="str">
        <f t="shared" si="60"/>
        <v>Exclude</v>
      </c>
      <c r="B680" s="158">
        <f>'Input 2 - Inventory'!C626</f>
        <v>0</v>
      </c>
      <c r="C680" s="249">
        <f>'Input 2 - Inventory'!E626</f>
        <v>0</v>
      </c>
      <c r="D680" s="249" t="str">
        <f>IFERROR(VLOOKUP(E680,GCC.Param!$B$3:$E$50,4,FALSE),"")</f>
        <v/>
      </c>
      <c r="E680" s="159">
        <f>'Input 2 - Inventory'!F626</f>
        <v>0</v>
      </c>
      <c r="F680" s="204" t="str">
        <f t="shared" si="61"/>
        <v>Y</v>
      </c>
      <c r="G680" s="159">
        <f>'Input 1 - Schedule 1'!S628</f>
        <v>0</v>
      </c>
      <c r="H680" s="158">
        <f>'Input 2 - Inventory'!L626</f>
        <v>0</v>
      </c>
      <c r="I680" s="158">
        <f>'Input 2 - Inventory'!M626</f>
        <v>0</v>
      </c>
      <c r="J680" s="204">
        <f t="shared" si="62"/>
        <v>0</v>
      </c>
      <c r="K680" s="249">
        <f>'Input 2 - Inventory'!R626</f>
        <v>0</v>
      </c>
      <c r="L680" s="158">
        <f>'Input 2 - Inventory'!AA626</f>
        <v>0</v>
      </c>
      <c r="M680" s="249">
        <f>'Input 2 - Inventory'!AB626</f>
        <v>0</v>
      </c>
      <c r="N680" s="204">
        <f t="shared" si="63"/>
        <v>0</v>
      </c>
      <c r="O680" s="114" t="e">
        <f t="shared" si="64"/>
        <v>#DIV/0!</v>
      </c>
      <c r="P680" s="249">
        <f>'Input 2 - Inventory'!AG626</f>
        <v>0</v>
      </c>
      <c r="Q680" s="249" t="str">
        <f>'Input 1 - Schedule 1'!AX628</f>
        <v/>
      </c>
    </row>
    <row r="681" spans="1:17" x14ac:dyDescent="0.2">
      <c r="A681" s="314" t="str">
        <f t="shared" si="60"/>
        <v>Exclude</v>
      </c>
      <c r="B681" s="158">
        <f>'Input 2 - Inventory'!C627</f>
        <v>0</v>
      </c>
      <c r="C681" s="249">
        <f>'Input 2 - Inventory'!E627</f>
        <v>0</v>
      </c>
      <c r="D681" s="249" t="str">
        <f>IFERROR(VLOOKUP(E681,GCC.Param!$B$3:$E$50,4,FALSE),"")</f>
        <v/>
      </c>
      <c r="E681" s="159">
        <f>'Input 2 - Inventory'!F627</f>
        <v>0</v>
      </c>
      <c r="F681" s="204" t="str">
        <f t="shared" si="61"/>
        <v>Y</v>
      </c>
      <c r="G681" s="159">
        <f>'Input 1 - Schedule 1'!S629</f>
        <v>0</v>
      </c>
      <c r="H681" s="158">
        <f>'Input 2 - Inventory'!L627</f>
        <v>0</v>
      </c>
      <c r="I681" s="158">
        <f>'Input 2 - Inventory'!M627</f>
        <v>0</v>
      </c>
      <c r="J681" s="204">
        <f t="shared" si="62"/>
        <v>0</v>
      </c>
      <c r="K681" s="249">
        <f>'Input 2 - Inventory'!R627</f>
        <v>0</v>
      </c>
      <c r="L681" s="158">
        <f>'Input 2 - Inventory'!AA627</f>
        <v>0</v>
      </c>
      <c r="M681" s="249">
        <f>'Input 2 - Inventory'!AB627</f>
        <v>0</v>
      </c>
      <c r="N681" s="204">
        <f t="shared" si="63"/>
        <v>0</v>
      </c>
      <c r="O681" s="114" t="e">
        <f t="shared" si="64"/>
        <v>#DIV/0!</v>
      </c>
      <c r="P681" s="249">
        <f>'Input 2 - Inventory'!AG627</f>
        <v>0</v>
      </c>
      <c r="Q681" s="249" t="str">
        <f>'Input 1 - Schedule 1'!AX629</f>
        <v/>
      </c>
    </row>
    <row r="682" spans="1:17" x14ac:dyDescent="0.2">
      <c r="A682" s="314" t="str">
        <f t="shared" si="60"/>
        <v>Exclude</v>
      </c>
      <c r="B682" s="158">
        <f>'Input 2 - Inventory'!C628</f>
        <v>0</v>
      </c>
      <c r="C682" s="249">
        <f>'Input 2 - Inventory'!E628</f>
        <v>0</v>
      </c>
      <c r="D682" s="249" t="str">
        <f>IFERROR(VLOOKUP(E682,GCC.Param!$B$3:$E$50,4,FALSE),"")</f>
        <v/>
      </c>
      <c r="E682" s="159">
        <f>'Input 2 - Inventory'!F628</f>
        <v>0</v>
      </c>
      <c r="F682" s="204" t="str">
        <f t="shared" si="61"/>
        <v>Y</v>
      </c>
      <c r="G682" s="159">
        <f>'Input 1 - Schedule 1'!S630</f>
        <v>0</v>
      </c>
      <c r="H682" s="158">
        <f>'Input 2 - Inventory'!L628</f>
        <v>0</v>
      </c>
      <c r="I682" s="158">
        <f>'Input 2 - Inventory'!M628</f>
        <v>0</v>
      </c>
      <c r="J682" s="204">
        <f t="shared" si="62"/>
        <v>0</v>
      </c>
      <c r="K682" s="249">
        <f>'Input 2 - Inventory'!R628</f>
        <v>0</v>
      </c>
      <c r="L682" s="158">
        <f>'Input 2 - Inventory'!AA628</f>
        <v>0</v>
      </c>
      <c r="M682" s="249">
        <f>'Input 2 - Inventory'!AB628</f>
        <v>0</v>
      </c>
      <c r="N682" s="204">
        <f t="shared" si="63"/>
        <v>0</v>
      </c>
      <c r="O682" s="114" t="e">
        <f t="shared" si="64"/>
        <v>#DIV/0!</v>
      </c>
      <c r="P682" s="249">
        <f>'Input 2 - Inventory'!AG628</f>
        <v>0</v>
      </c>
      <c r="Q682" s="249" t="str">
        <f>'Input 1 - Schedule 1'!AX630</f>
        <v/>
      </c>
    </row>
    <row r="683" spans="1:17" x14ac:dyDescent="0.2">
      <c r="A683" s="314" t="str">
        <f t="shared" si="60"/>
        <v>Exclude</v>
      </c>
      <c r="B683" s="158">
        <f>'Input 2 - Inventory'!C629</f>
        <v>0</v>
      </c>
      <c r="C683" s="249">
        <f>'Input 2 - Inventory'!E629</f>
        <v>0</v>
      </c>
      <c r="D683" s="249" t="str">
        <f>IFERROR(VLOOKUP(E683,GCC.Param!$B$3:$E$50,4,FALSE),"")</f>
        <v/>
      </c>
      <c r="E683" s="159">
        <f>'Input 2 - Inventory'!F629</f>
        <v>0</v>
      </c>
      <c r="F683" s="204" t="str">
        <f t="shared" si="61"/>
        <v>Y</v>
      </c>
      <c r="G683" s="159">
        <f>'Input 1 - Schedule 1'!S631</f>
        <v>0</v>
      </c>
      <c r="H683" s="158">
        <f>'Input 2 - Inventory'!L629</f>
        <v>0</v>
      </c>
      <c r="I683" s="158">
        <f>'Input 2 - Inventory'!M629</f>
        <v>0</v>
      </c>
      <c r="J683" s="204">
        <f t="shared" si="62"/>
        <v>0</v>
      </c>
      <c r="K683" s="249">
        <f>'Input 2 - Inventory'!R629</f>
        <v>0</v>
      </c>
      <c r="L683" s="158">
        <f>'Input 2 - Inventory'!AA629</f>
        <v>0</v>
      </c>
      <c r="M683" s="249">
        <f>'Input 2 - Inventory'!AB629</f>
        <v>0</v>
      </c>
      <c r="N683" s="204">
        <f t="shared" si="63"/>
        <v>0</v>
      </c>
      <c r="O683" s="114" t="e">
        <f t="shared" si="64"/>
        <v>#DIV/0!</v>
      </c>
      <c r="P683" s="249">
        <f>'Input 2 - Inventory'!AG629</f>
        <v>0</v>
      </c>
      <c r="Q683" s="249" t="str">
        <f>'Input 1 - Schedule 1'!AX631</f>
        <v/>
      </c>
    </row>
    <row r="684" spans="1:17" x14ac:dyDescent="0.2">
      <c r="A684" s="314" t="str">
        <f t="shared" si="60"/>
        <v>Exclude</v>
      </c>
      <c r="B684" s="158">
        <f>'Input 2 - Inventory'!C630</f>
        <v>0</v>
      </c>
      <c r="C684" s="249">
        <f>'Input 2 - Inventory'!E630</f>
        <v>0</v>
      </c>
      <c r="D684" s="249" t="str">
        <f>IFERROR(VLOOKUP(E684,GCC.Param!$B$3:$E$50,4,FALSE),"")</f>
        <v/>
      </c>
      <c r="E684" s="159">
        <f>'Input 2 - Inventory'!F630</f>
        <v>0</v>
      </c>
      <c r="F684" s="204" t="str">
        <f t="shared" si="61"/>
        <v>Y</v>
      </c>
      <c r="G684" s="159">
        <f>'Input 1 - Schedule 1'!S632</f>
        <v>0</v>
      </c>
      <c r="H684" s="158">
        <f>'Input 2 - Inventory'!L630</f>
        <v>0</v>
      </c>
      <c r="I684" s="158">
        <f>'Input 2 - Inventory'!M630</f>
        <v>0</v>
      </c>
      <c r="J684" s="204">
        <f t="shared" si="62"/>
        <v>0</v>
      </c>
      <c r="K684" s="249">
        <f>'Input 2 - Inventory'!R630</f>
        <v>0</v>
      </c>
      <c r="L684" s="158">
        <f>'Input 2 - Inventory'!AA630</f>
        <v>0</v>
      </c>
      <c r="M684" s="249">
        <f>'Input 2 - Inventory'!AB630</f>
        <v>0</v>
      </c>
      <c r="N684" s="204">
        <f t="shared" si="63"/>
        <v>0</v>
      </c>
      <c r="O684" s="114" t="e">
        <f t="shared" si="64"/>
        <v>#DIV/0!</v>
      </c>
      <c r="P684" s="249">
        <f>'Input 2 - Inventory'!AG630</f>
        <v>0</v>
      </c>
      <c r="Q684" s="249" t="str">
        <f>'Input 1 - Schedule 1'!AX632</f>
        <v/>
      </c>
    </row>
    <row r="685" spans="1:17" x14ac:dyDescent="0.2">
      <c r="A685" s="314" t="str">
        <f t="shared" si="60"/>
        <v>Exclude</v>
      </c>
      <c r="B685" s="158">
        <f>'Input 2 - Inventory'!C631</f>
        <v>0</v>
      </c>
      <c r="C685" s="249">
        <f>'Input 2 - Inventory'!E631</f>
        <v>0</v>
      </c>
      <c r="D685" s="249" t="str">
        <f>IFERROR(VLOOKUP(E685,GCC.Param!$B$3:$E$50,4,FALSE),"")</f>
        <v/>
      </c>
      <c r="E685" s="159">
        <f>'Input 2 - Inventory'!F631</f>
        <v>0</v>
      </c>
      <c r="F685" s="204" t="str">
        <f t="shared" si="61"/>
        <v>Y</v>
      </c>
      <c r="G685" s="159">
        <f>'Input 1 - Schedule 1'!S633</f>
        <v>0</v>
      </c>
      <c r="H685" s="158">
        <f>'Input 2 - Inventory'!L631</f>
        <v>0</v>
      </c>
      <c r="I685" s="158">
        <f>'Input 2 - Inventory'!M631</f>
        <v>0</v>
      </c>
      <c r="J685" s="204">
        <f t="shared" si="62"/>
        <v>0</v>
      </c>
      <c r="K685" s="249">
        <f>'Input 2 - Inventory'!R631</f>
        <v>0</v>
      </c>
      <c r="L685" s="158">
        <f>'Input 2 - Inventory'!AA631</f>
        <v>0</v>
      </c>
      <c r="M685" s="249">
        <f>'Input 2 - Inventory'!AB631</f>
        <v>0</v>
      </c>
      <c r="N685" s="204">
        <f t="shared" si="63"/>
        <v>0</v>
      </c>
      <c r="O685" s="114" t="e">
        <f t="shared" si="64"/>
        <v>#DIV/0!</v>
      </c>
      <c r="P685" s="249">
        <f>'Input 2 - Inventory'!AG631</f>
        <v>0</v>
      </c>
      <c r="Q685" s="249" t="str">
        <f>'Input 1 - Schedule 1'!AX633</f>
        <v/>
      </c>
    </row>
    <row r="686" spans="1:17" x14ac:dyDescent="0.2">
      <c r="A686" s="314" t="str">
        <f t="shared" si="60"/>
        <v>Exclude</v>
      </c>
      <c r="B686" s="158">
        <f>'Input 2 - Inventory'!C632</f>
        <v>0</v>
      </c>
      <c r="C686" s="249">
        <f>'Input 2 - Inventory'!E632</f>
        <v>0</v>
      </c>
      <c r="D686" s="249" t="str">
        <f>IFERROR(VLOOKUP(E686,GCC.Param!$B$3:$E$50,4,FALSE),"")</f>
        <v/>
      </c>
      <c r="E686" s="159">
        <f>'Input 2 - Inventory'!F632</f>
        <v>0</v>
      </c>
      <c r="F686" s="204" t="str">
        <f t="shared" si="61"/>
        <v>Y</v>
      </c>
      <c r="G686" s="159">
        <f>'Input 1 - Schedule 1'!S634</f>
        <v>0</v>
      </c>
      <c r="H686" s="158">
        <f>'Input 2 - Inventory'!L632</f>
        <v>0</v>
      </c>
      <c r="I686" s="158">
        <f>'Input 2 - Inventory'!M632</f>
        <v>0</v>
      </c>
      <c r="J686" s="204">
        <f t="shared" si="62"/>
        <v>0</v>
      </c>
      <c r="K686" s="249">
        <f>'Input 2 - Inventory'!R632</f>
        <v>0</v>
      </c>
      <c r="L686" s="158">
        <f>'Input 2 - Inventory'!AA632</f>
        <v>0</v>
      </c>
      <c r="M686" s="249">
        <f>'Input 2 - Inventory'!AB632</f>
        <v>0</v>
      </c>
      <c r="N686" s="204">
        <f t="shared" si="63"/>
        <v>0</v>
      </c>
      <c r="O686" s="114" t="e">
        <f t="shared" si="64"/>
        <v>#DIV/0!</v>
      </c>
      <c r="P686" s="249">
        <f>'Input 2 - Inventory'!AG632</f>
        <v>0</v>
      </c>
      <c r="Q686" s="249" t="str">
        <f>'Input 1 - Schedule 1'!AX634</f>
        <v/>
      </c>
    </row>
    <row r="687" spans="1:17" x14ac:dyDescent="0.2">
      <c r="A687" s="314" t="str">
        <f t="shared" si="60"/>
        <v>Exclude</v>
      </c>
      <c r="B687" s="158">
        <f>'Input 2 - Inventory'!C633</f>
        <v>0</v>
      </c>
      <c r="C687" s="249">
        <f>'Input 2 - Inventory'!E633</f>
        <v>0</v>
      </c>
      <c r="D687" s="249" t="str">
        <f>IFERROR(VLOOKUP(E687,GCC.Param!$B$3:$E$50,4,FALSE),"")</f>
        <v/>
      </c>
      <c r="E687" s="159">
        <f>'Input 2 - Inventory'!F633</f>
        <v>0</v>
      </c>
      <c r="F687" s="204" t="str">
        <f t="shared" si="61"/>
        <v>Y</v>
      </c>
      <c r="G687" s="159">
        <f>'Input 1 - Schedule 1'!S635</f>
        <v>0</v>
      </c>
      <c r="H687" s="158">
        <f>'Input 2 - Inventory'!L633</f>
        <v>0</v>
      </c>
      <c r="I687" s="158">
        <f>'Input 2 - Inventory'!M633</f>
        <v>0</v>
      </c>
      <c r="J687" s="204">
        <f t="shared" si="62"/>
        <v>0</v>
      </c>
      <c r="K687" s="249">
        <f>'Input 2 - Inventory'!R633</f>
        <v>0</v>
      </c>
      <c r="L687" s="158">
        <f>'Input 2 - Inventory'!AA633</f>
        <v>0</v>
      </c>
      <c r="M687" s="249">
        <f>'Input 2 - Inventory'!AB633</f>
        <v>0</v>
      </c>
      <c r="N687" s="204">
        <f t="shared" si="63"/>
        <v>0</v>
      </c>
      <c r="O687" s="114" t="e">
        <f t="shared" si="64"/>
        <v>#DIV/0!</v>
      </c>
      <c r="P687" s="249">
        <f>'Input 2 - Inventory'!AG633</f>
        <v>0</v>
      </c>
      <c r="Q687" s="249" t="str">
        <f>'Input 1 - Schedule 1'!AX635</f>
        <v/>
      </c>
    </row>
    <row r="688" spans="1:17" x14ac:dyDescent="0.2">
      <c r="A688" s="314" t="str">
        <f t="shared" si="60"/>
        <v>Exclude</v>
      </c>
      <c r="B688" s="158">
        <f>'Input 2 - Inventory'!C634</f>
        <v>0</v>
      </c>
      <c r="C688" s="249">
        <f>'Input 2 - Inventory'!E634</f>
        <v>0</v>
      </c>
      <c r="D688" s="249" t="str">
        <f>IFERROR(VLOOKUP(E688,GCC.Param!$B$3:$E$50,4,FALSE),"")</f>
        <v/>
      </c>
      <c r="E688" s="159">
        <f>'Input 2 - Inventory'!F634</f>
        <v>0</v>
      </c>
      <c r="F688" s="204" t="str">
        <f t="shared" si="61"/>
        <v>Y</v>
      </c>
      <c r="G688" s="159">
        <f>'Input 1 - Schedule 1'!S636</f>
        <v>0</v>
      </c>
      <c r="H688" s="158">
        <f>'Input 2 - Inventory'!L634</f>
        <v>0</v>
      </c>
      <c r="I688" s="158">
        <f>'Input 2 - Inventory'!M634</f>
        <v>0</v>
      </c>
      <c r="J688" s="204">
        <f t="shared" si="62"/>
        <v>0</v>
      </c>
      <c r="K688" s="249">
        <f>'Input 2 - Inventory'!R634</f>
        <v>0</v>
      </c>
      <c r="L688" s="158">
        <f>'Input 2 - Inventory'!AA634</f>
        <v>0</v>
      </c>
      <c r="M688" s="249">
        <f>'Input 2 - Inventory'!AB634</f>
        <v>0</v>
      </c>
      <c r="N688" s="204">
        <f t="shared" si="63"/>
        <v>0</v>
      </c>
      <c r="O688" s="114" t="e">
        <f t="shared" si="64"/>
        <v>#DIV/0!</v>
      </c>
      <c r="P688" s="249">
        <f>'Input 2 - Inventory'!AG634</f>
        <v>0</v>
      </c>
      <c r="Q688" s="249" t="str">
        <f>'Input 1 - Schedule 1'!AX636</f>
        <v/>
      </c>
    </row>
    <row r="689" spans="1:17" x14ac:dyDescent="0.2">
      <c r="A689" s="314" t="str">
        <f t="shared" si="60"/>
        <v>Exclude</v>
      </c>
      <c r="B689" s="158">
        <f>'Input 2 - Inventory'!C635</f>
        <v>0</v>
      </c>
      <c r="C689" s="249">
        <f>'Input 2 - Inventory'!E635</f>
        <v>0</v>
      </c>
      <c r="D689" s="249" t="str">
        <f>IFERROR(VLOOKUP(E689,GCC.Param!$B$3:$E$50,4,FALSE),"")</f>
        <v/>
      </c>
      <c r="E689" s="159">
        <f>'Input 2 - Inventory'!F635</f>
        <v>0</v>
      </c>
      <c r="F689" s="204" t="str">
        <f t="shared" si="61"/>
        <v>Y</v>
      </c>
      <c r="G689" s="159">
        <f>'Input 1 - Schedule 1'!S637</f>
        <v>0</v>
      </c>
      <c r="H689" s="158">
        <f>'Input 2 - Inventory'!L635</f>
        <v>0</v>
      </c>
      <c r="I689" s="158">
        <f>'Input 2 - Inventory'!M635</f>
        <v>0</v>
      </c>
      <c r="J689" s="204">
        <f t="shared" si="62"/>
        <v>0</v>
      </c>
      <c r="K689" s="249">
        <f>'Input 2 - Inventory'!R635</f>
        <v>0</v>
      </c>
      <c r="L689" s="158">
        <f>'Input 2 - Inventory'!AA635</f>
        <v>0</v>
      </c>
      <c r="M689" s="249">
        <f>'Input 2 - Inventory'!AB635</f>
        <v>0</v>
      </c>
      <c r="N689" s="204">
        <f t="shared" si="63"/>
        <v>0</v>
      </c>
      <c r="O689" s="114" t="e">
        <f t="shared" si="64"/>
        <v>#DIV/0!</v>
      </c>
      <c r="P689" s="249">
        <f>'Input 2 - Inventory'!AG635</f>
        <v>0</v>
      </c>
      <c r="Q689" s="249" t="str">
        <f>'Input 1 - Schedule 1'!AX637</f>
        <v/>
      </c>
    </row>
    <row r="690" spans="1:17" x14ac:dyDescent="0.2">
      <c r="A690" s="314" t="str">
        <f t="shared" si="60"/>
        <v>Exclude</v>
      </c>
      <c r="B690" s="158">
        <f>'Input 2 - Inventory'!C636</f>
        <v>0</v>
      </c>
      <c r="C690" s="249">
        <f>'Input 2 - Inventory'!E636</f>
        <v>0</v>
      </c>
      <c r="D690" s="249" t="str">
        <f>IFERROR(VLOOKUP(E690,GCC.Param!$B$3:$E$50,4,FALSE),"")</f>
        <v/>
      </c>
      <c r="E690" s="159">
        <f>'Input 2 - Inventory'!F636</f>
        <v>0</v>
      </c>
      <c r="F690" s="204" t="str">
        <f t="shared" si="61"/>
        <v>Y</v>
      </c>
      <c r="G690" s="159">
        <f>'Input 1 - Schedule 1'!S638</f>
        <v>0</v>
      </c>
      <c r="H690" s="158">
        <f>'Input 2 - Inventory'!L636</f>
        <v>0</v>
      </c>
      <c r="I690" s="158">
        <f>'Input 2 - Inventory'!M636</f>
        <v>0</v>
      </c>
      <c r="J690" s="204">
        <f t="shared" si="62"/>
        <v>0</v>
      </c>
      <c r="K690" s="249">
        <f>'Input 2 - Inventory'!R636</f>
        <v>0</v>
      </c>
      <c r="L690" s="158">
        <f>'Input 2 - Inventory'!AA636</f>
        <v>0</v>
      </c>
      <c r="M690" s="249">
        <f>'Input 2 - Inventory'!AB636</f>
        <v>0</v>
      </c>
      <c r="N690" s="204">
        <f t="shared" si="63"/>
        <v>0</v>
      </c>
      <c r="O690" s="114" t="e">
        <f t="shared" si="64"/>
        <v>#DIV/0!</v>
      </c>
      <c r="P690" s="249">
        <f>'Input 2 - Inventory'!AG636</f>
        <v>0</v>
      </c>
      <c r="Q690" s="249" t="str">
        <f>'Input 1 - Schedule 1'!AX638</f>
        <v/>
      </c>
    </row>
    <row r="691" spans="1:17" x14ac:dyDescent="0.2">
      <c r="A691" s="314" t="str">
        <f t="shared" si="60"/>
        <v>Exclude</v>
      </c>
      <c r="B691" s="158">
        <f>'Input 2 - Inventory'!C637</f>
        <v>0</v>
      </c>
      <c r="C691" s="249">
        <f>'Input 2 - Inventory'!E637</f>
        <v>0</v>
      </c>
      <c r="D691" s="249" t="str">
        <f>IFERROR(VLOOKUP(E691,GCC.Param!$B$3:$E$50,4,FALSE),"")</f>
        <v/>
      </c>
      <c r="E691" s="159">
        <f>'Input 2 - Inventory'!F637</f>
        <v>0</v>
      </c>
      <c r="F691" s="204" t="str">
        <f t="shared" si="61"/>
        <v>Y</v>
      </c>
      <c r="G691" s="159">
        <f>'Input 1 - Schedule 1'!S639</f>
        <v>0</v>
      </c>
      <c r="H691" s="158">
        <f>'Input 2 - Inventory'!L637</f>
        <v>0</v>
      </c>
      <c r="I691" s="158">
        <f>'Input 2 - Inventory'!M637</f>
        <v>0</v>
      </c>
      <c r="J691" s="204">
        <f t="shared" si="62"/>
        <v>0</v>
      </c>
      <c r="K691" s="249">
        <f>'Input 2 - Inventory'!R637</f>
        <v>0</v>
      </c>
      <c r="L691" s="158">
        <f>'Input 2 - Inventory'!AA637</f>
        <v>0</v>
      </c>
      <c r="M691" s="249">
        <f>'Input 2 - Inventory'!AB637</f>
        <v>0</v>
      </c>
      <c r="N691" s="204">
        <f t="shared" si="63"/>
        <v>0</v>
      </c>
      <c r="O691" s="114" t="e">
        <f t="shared" si="64"/>
        <v>#DIV/0!</v>
      </c>
      <c r="P691" s="249">
        <f>'Input 2 - Inventory'!AG637</f>
        <v>0</v>
      </c>
      <c r="Q691" s="249" t="str">
        <f>'Input 1 - Schedule 1'!AX639</f>
        <v/>
      </c>
    </row>
    <row r="692" spans="1:17" x14ac:dyDescent="0.2">
      <c r="A692" s="314" t="str">
        <f t="shared" si="60"/>
        <v>Exclude</v>
      </c>
      <c r="B692" s="158">
        <f>'Input 2 - Inventory'!C638</f>
        <v>0</v>
      </c>
      <c r="C692" s="249">
        <f>'Input 2 - Inventory'!E638</f>
        <v>0</v>
      </c>
      <c r="D692" s="249" t="str">
        <f>IFERROR(VLOOKUP(E692,GCC.Param!$B$3:$E$50,4,FALSE),"")</f>
        <v/>
      </c>
      <c r="E692" s="159">
        <f>'Input 2 - Inventory'!F638</f>
        <v>0</v>
      </c>
      <c r="F692" s="204" t="str">
        <f t="shared" si="61"/>
        <v>Y</v>
      </c>
      <c r="G692" s="159">
        <f>'Input 1 - Schedule 1'!S640</f>
        <v>0</v>
      </c>
      <c r="H692" s="158">
        <f>'Input 2 - Inventory'!L638</f>
        <v>0</v>
      </c>
      <c r="I692" s="158">
        <f>'Input 2 - Inventory'!M638</f>
        <v>0</v>
      </c>
      <c r="J692" s="204">
        <f t="shared" si="62"/>
        <v>0</v>
      </c>
      <c r="K692" s="249">
        <f>'Input 2 - Inventory'!R638</f>
        <v>0</v>
      </c>
      <c r="L692" s="158">
        <f>'Input 2 - Inventory'!AA638</f>
        <v>0</v>
      </c>
      <c r="M692" s="249">
        <f>'Input 2 - Inventory'!AB638</f>
        <v>0</v>
      </c>
      <c r="N692" s="204">
        <f t="shared" si="63"/>
        <v>0</v>
      </c>
      <c r="O692" s="114" t="e">
        <f t="shared" si="64"/>
        <v>#DIV/0!</v>
      </c>
      <c r="P692" s="249">
        <f>'Input 2 - Inventory'!AG638</f>
        <v>0</v>
      </c>
      <c r="Q692" s="249" t="str">
        <f>'Input 1 - Schedule 1'!AX640</f>
        <v/>
      </c>
    </row>
    <row r="693" spans="1:17" x14ac:dyDescent="0.2">
      <c r="A693" s="314" t="str">
        <f t="shared" si="60"/>
        <v>Exclude</v>
      </c>
      <c r="B693" s="158">
        <f>'Input 2 - Inventory'!C639</f>
        <v>0</v>
      </c>
      <c r="C693" s="249">
        <f>'Input 2 - Inventory'!E639</f>
        <v>0</v>
      </c>
      <c r="D693" s="249" t="str">
        <f>IFERROR(VLOOKUP(E693,GCC.Param!$B$3:$E$50,4,FALSE),"")</f>
        <v/>
      </c>
      <c r="E693" s="159">
        <f>'Input 2 - Inventory'!F639</f>
        <v>0</v>
      </c>
      <c r="F693" s="204" t="str">
        <f t="shared" si="61"/>
        <v>Y</v>
      </c>
      <c r="G693" s="159">
        <f>'Input 1 - Schedule 1'!S641</f>
        <v>0</v>
      </c>
      <c r="H693" s="158">
        <f>'Input 2 - Inventory'!L639</f>
        <v>0</v>
      </c>
      <c r="I693" s="158">
        <f>'Input 2 - Inventory'!M639</f>
        <v>0</v>
      </c>
      <c r="J693" s="204">
        <f t="shared" si="62"/>
        <v>0</v>
      </c>
      <c r="K693" s="249">
        <f>'Input 2 - Inventory'!R639</f>
        <v>0</v>
      </c>
      <c r="L693" s="158">
        <f>'Input 2 - Inventory'!AA639</f>
        <v>0</v>
      </c>
      <c r="M693" s="249">
        <f>'Input 2 - Inventory'!AB639</f>
        <v>0</v>
      </c>
      <c r="N693" s="204">
        <f t="shared" si="63"/>
        <v>0</v>
      </c>
      <c r="O693" s="114" t="e">
        <f t="shared" si="64"/>
        <v>#DIV/0!</v>
      </c>
      <c r="P693" s="249">
        <f>'Input 2 - Inventory'!AG639</f>
        <v>0</v>
      </c>
      <c r="Q693" s="249" t="str">
        <f>'Input 1 - Schedule 1'!AX641</f>
        <v/>
      </c>
    </row>
    <row r="694" spans="1:17" x14ac:dyDescent="0.2">
      <c r="A694" s="314" t="str">
        <f t="shared" si="60"/>
        <v>Exclude</v>
      </c>
      <c r="B694" s="158">
        <f>'Input 2 - Inventory'!C640</f>
        <v>0</v>
      </c>
      <c r="C694" s="249">
        <f>'Input 2 - Inventory'!E640</f>
        <v>0</v>
      </c>
      <c r="D694" s="249" t="str">
        <f>IFERROR(VLOOKUP(E694,GCC.Param!$B$3:$E$50,4,FALSE),"")</f>
        <v/>
      </c>
      <c r="E694" s="159">
        <f>'Input 2 - Inventory'!F640</f>
        <v>0</v>
      </c>
      <c r="F694" s="204" t="str">
        <f t="shared" si="61"/>
        <v>Y</v>
      </c>
      <c r="G694" s="159">
        <f>'Input 1 - Schedule 1'!S642</f>
        <v>0</v>
      </c>
      <c r="H694" s="158">
        <f>'Input 2 - Inventory'!L640</f>
        <v>0</v>
      </c>
      <c r="I694" s="158">
        <f>'Input 2 - Inventory'!M640</f>
        <v>0</v>
      </c>
      <c r="J694" s="204">
        <f t="shared" si="62"/>
        <v>0</v>
      </c>
      <c r="K694" s="249">
        <f>'Input 2 - Inventory'!R640</f>
        <v>0</v>
      </c>
      <c r="L694" s="158">
        <f>'Input 2 - Inventory'!AA640</f>
        <v>0</v>
      </c>
      <c r="M694" s="249">
        <f>'Input 2 - Inventory'!AB640</f>
        <v>0</v>
      </c>
      <c r="N694" s="204">
        <f t="shared" si="63"/>
        <v>0</v>
      </c>
      <c r="O694" s="114" t="e">
        <f t="shared" si="64"/>
        <v>#DIV/0!</v>
      </c>
      <c r="P694" s="249">
        <f>'Input 2 - Inventory'!AG640</f>
        <v>0</v>
      </c>
      <c r="Q694" s="249" t="str">
        <f>'Input 1 - Schedule 1'!AX642</f>
        <v/>
      </c>
    </row>
    <row r="695" spans="1:17" x14ac:dyDescent="0.2">
      <c r="A695" s="314" t="str">
        <f t="shared" si="60"/>
        <v>Exclude</v>
      </c>
      <c r="B695" s="158">
        <f>'Input 2 - Inventory'!C641</f>
        <v>0</v>
      </c>
      <c r="C695" s="249">
        <f>'Input 2 - Inventory'!E641</f>
        <v>0</v>
      </c>
      <c r="D695" s="249" t="str">
        <f>IFERROR(VLOOKUP(E695,GCC.Param!$B$3:$E$50,4,FALSE),"")</f>
        <v/>
      </c>
      <c r="E695" s="159">
        <f>'Input 2 - Inventory'!F641</f>
        <v>0</v>
      </c>
      <c r="F695" s="204" t="str">
        <f t="shared" si="61"/>
        <v>Y</v>
      </c>
      <c r="G695" s="159">
        <f>'Input 1 - Schedule 1'!S643</f>
        <v>0</v>
      </c>
      <c r="H695" s="158">
        <f>'Input 2 - Inventory'!L641</f>
        <v>0</v>
      </c>
      <c r="I695" s="158">
        <f>'Input 2 - Inventory'!M641</f>
        <v>0</v>
      </c>
      <c r="J695" s="204">
        <f t="shared" si="62"/>
        <v>0</v>
      </c>
      <c r="K695" s="249">
        <f>'Input 2 - Inventory'!R641</f>
        <v>0</v>
      </c>
      <c r="L695" s="158">
        <f>'Input 2 - Inventory'!AA641</f>
        <v>0</v>
      </c>
      <c r="M695" s="249">
        <f>'Input 2 - Inventory'!AB641</f>
        <v>0</v>
      </c>
      <c r="N695" s="204">
        <f t="shared" si="63"/>
        <v>0</v>
      </c>
      <c r="O695" s="114" t="e">
        <f t="shared" si="64"/>
        <v>#DIV/0!</v>
      </c>
      <c r="P695" s="249">
        <f>'Input 2 - Inventory'!AG641</f>
        <v>0</v>
      </c>
      <c r="Q695" s="249" t="str">
        <f>'Input 1 - Schedule 1'!AX643</f>
        <v/>
      </c>
    </row>
    <row r="696" spans="1:17" x14ac:dyDescent="0.2">
      <c r="A696" s="314" t="str">
        <f t="shared" si="60"/>
        <v>Exclude</v>
      </c>
      <c r="B696" s="158">
        <f>'Input 2 - Inventory'!C642</f>
        <v>0</v>
      </c>
      <c r="C696" s="249">
        <f>'Input 2 - Inventory'!E642</f>
        <v>0</v>
      </c>
      <c r="D696" s="249" t="str">
        <f>IFERROR(VLOOKUP(E696,GCC.Param!$B$3:$E$50,4,FALSE),"")</f>
        <v/>
      </c>
      <c r="E696" s="159">
        <f>'Input 2 - Inventory'!F642</f>
        <v>0</v>
      </c>
      <c r="F696" s="204" t="str">
        <f t="shared" si="61"/>
        <v>Y</v>
      </c>
      <c r="G696" s="159">
        <f>'Input 1 - Schedule 1'!S644</f>
        <v>0</v>
      </c>
      <c r="H696" s="158">
        <f>'Input 2 - Inventory'!L642</f>
        <v>0</v>
      </c>
      <c r="I696" s="158">
        <f>'Input 2 - Inventory'!M642</f>
        <v>0</v>
      </c>
      <c r="J696" s="204">
        <f t="shared" si="62"/>
        <v>0</v>
      </c>
      <c r="K696" s="249">
        <f>'Input 2 - Inventory'!R642</f>
        <v>0</v>
      </c>
      <c r="L696" s="158">
        <f>'Input 2 - Inventory'!AA642</f>
        <v>0</v>
      </c>
      <c r="M696" s="249">
        <f>'Input 2 - Inventory'!AB642</f>
        <v>0</v>
      </c>
      <c r="N696" s="204">
        <f t="shared" si="63"/>
        <v>0</v>
      </c>
      <c r="O696" s="114" t="e">
        <f t="shared" si="64"/>
        <v>#DIV/0!</v>
      </c>
      <c r="P696" s="249">
        <f>'Input 2 - Inventory'!AG642</f>
        <v>0</v>
      </c>
      <c r="Q696" s="249" t="str">
        <f>'Input 1 - Schedule 1'!AX644</f>
        <v/>
      </c>
    </row>
    <row r="697" spans="1:17" x14ac:dyDescent="0.2">
      <c r="A697" s="314" t="str">
        <f t="shared" si="60"/>
        <v>Exclude</v>
      </c>
      <c r="B697" s="158">
        <f>'Input 2 - Inventory'!C643</f>
        <v>0</v>
      </c>
      <c r="C697" s="249">
        <f>'Input 2 - Inventory'!E643</f>
        <v>0</v>
      </c>
      <c r="D697" s="249" t="str">
        <f>IFERROR(VLOOKUP(E697,GCC.Param!$B$3:$E$50,4,FALSE),"")</f>
        <v/>
      </c>
      <c r="E697" s="159">
        <f>'Input 2 - Inventory'!F643</f>
        <v>0</v>
      </c>
      <c r="F697" s="204" t="str">
        <f t="shared" si="61"/>
        <v>Y</v>
      </c>
      <c r="G697" s="159">
        <f>'Input 1 - Schedule 1'!S645</f>
        <v>0</v>
      </c>
      <c r="H697" s="158">
        <f>'Input 2 - Inventory'!L643</f>
        <v>0</v>
      </c>
      <c r="I697" s="158">
        <f>'Input 2 - Inventory'!M643</f>
        <v>0</v>
      </c>
      <c r="J697" s="204">
        <f t="shared" si="62"/>
        <v>0</v>
      </c>
      <c r="K697" s="249">
        <f>'Input 2 - Inventory'!R643</f>
        <v>0</v>
      </c>
      <c r="L697" s="158">
        <f>'Input 2 - Inventory'!AA643</f>
        <v>0</v>
      </c>
      <c r="M697" s="249">
        <f>'Input 2 - Inventory'!AB643</f>
        <v>0</v>
      </c>
      <c r="N697" s="204">
        <f t="shared" si="63"/>
        <v>0</v>
      </c>
      <c r="O697" s="114" t="e">
        <f t="shared" si="64"/>
        <v>#DIV/0!</v>
      </c>
      <c r="P697" s="249">
        <f>'Input 2 - Inventory'!AG643</f>
        <v>0</v>
      </c>
      <c r="Q697" s="249" t="str">
        <f>'Input 1 - Schedule 1'!AX645</f>
        <v/>
      </c>
    </row>
    <row r="698" spans="1:17" x14ac:dyDescent="0.2">
      <c r="A698" s="314" t="str">
        <f t="shared" si="60"/>
        <v>Exclude</v>
      </c>
      <c r="B698" s="158">
        <f>'Input 2 - Inventory'!C644</f>
        <v>0</v>
      </c>
      <c r="C698" s="249">
        <f>'Input 2 - Inventory'!E644</f>
        <v>0</v>
      </c>
      <c r="D698" s="249" t="str">
        <f>IFERROR(VLOOKUP(E698,GCC.Param!$B$3:$E$50,4,FALSE),"")</f>
        <v/>
      </c>
      <c r="E698" s="159">
        <f>'Input 2 - Inventory'!F644</f>
        <v>0</v>
      </c>
      <c r="F698" s="204" t="str">
        <f t="shared" si="61"/>
        <v>Y</v>
      </c>
      <c r="G698" s="159">
        <f>'Input 1 - Schedule 1'!S646</f>
        <v>0</v>
      </c>
      <c r="H698" s="158">
        <f>'Input 2 - Inventory'!L644</f>
        <v>0</v>
      </c>
      <c r="I698" s="158">
        <f>'Input 2 - Inventory'!M644</f>
        <v>0</v>
      </c>
      <c r="J698" s="204">
        <f t="shared" si="62"/>
        <v>0</v>
      </c>
      <c r="K698" s="249">
        <f>'Input 2 - Inventory'!R644</f>
        <v>0</v>
      </c>
      <c r="L698" s="158">
        <f>'Input 2 - Inventory'!AA644</f>
        <v>0</v>
      </c>
      <c r="M698" s="249">
        <f>'Input 2 - Inventory'!AB644</f>
        <v>0</v>
      </c>
      <c r="N698" s="204">
        <f t="shared" si="63"/>
        <v>0</v>
      </c>
      <c r="O698" s="114" t="e">
        <f t="shared" si="64"/>
        <v>#DIV/0!</v>
      </c>
      <c r="P698" s="249">
        <f>'Input 2 - Inventory'!AG644</f>
        <v>0</v>
      </c>
      <c r="Q698" s="249" t="str">
        <f>'Input 1 - Schedule 1'!AX646</f>
        <v/>
      </c>
    </row>
    <row r="699" spans="1:17" x14ac:dyDescent="0.2">
      <c r="A699" s="314" t="str">
        <f t="shared" si="60"/>
        <v>Exclude</v>
      </c>
      <c r="B699" s="158">
        <f>'Input 2 - Inventory'!C645</f>
        <v>0</v>
      </c>
      <c r="C699" s="249">
        <f>'Input 2 - Inventory'!E645</f>
        <v>0</v>
      </c>
      <c r="D699" s="249" t="str">
        <f>IFERROR(VLOOKUP(E699,GCC.Param!$B$3:$E$50,4,FALSE),"")</f>
        <v/>
      </c>
      <c r="E699" s="159">
        <f>'Input 2 - Inventory'!F645</f>
        <v>0</v>
      </c>
      <c r="F699" s="204" t="str">
        <f t="shared" si="61"/>
        <v>Y</v>
      </c>
      <c r="G699" s="159">
        <f>'Input 1 - Schedule 1'!S647</f>
        <v>0</v>
      </c>
      <c r="H699" s="158">
        <f>'Input 2 - Inventory'!L645</f>
        <v>0</v>
      </c>
      <c r="I699" s="158">
        <f>'Input 2 - Inventory'!M645</f>
        <v>0</v>
      </c>
      <c r="J699" s="204">
        <f t="shared" si="62"/>
        <v>0</v>
      </c>
      <c r="K699" s="249">
        <f>'Input 2 - Inventory'!R645</f>
        <v>0</v>
      </c>
      <c r="L699" s="158">
        <f>'Input 2 - Inventory'!AA645</f>
        <v>0</v>
      </c>
      <c r="M699" s="249">
        <f>'Input 2 - Inventory'!AB645</f>
        <v>0</v>
      </c>
      <c r="N699" s="204">
        <f t="shared" si="63"/>
        <v>0</v>
      </c>
      <c r="O699" s="114" t="e">
        <f t="shared" si="64"/>
        <v>#DIV/0!</v>
      </c>
      <c r="P699" s="249">
        <f>'Input 2 - Inventory'!AG645</f>
        <v>0</v>
      </c>
      <c r="Q699" s="249" t="str">
        <f>'Input 1 - Schedule 1'!AX647</f>
        <v/>
      </c>
    </row>
    <row r="700" spans="1:17" x14ac:dyDescent="0.2">
      <c r="A700" s="314" t="str">
        <f t="shared" si="60"/>
        <v>Exclude</v>
      </c>
      <c r="B700" s="158">
        <f>'Input 2 - Inventory'!C646</f>
        <v>0</v>
      </c>
      <c r="C700" s="249">
        <f>'Input 2 - Inventory'!E646</f>
        <v>0</v>
      </c>
      <c r="D700" s="249" t="str">
        <f>IFERROR(VLOOKUP(E700,GCC.Param!$B$3:$E$50,4,FALSE),"")</f>
        <v/>
      </c>
      <c r="E700" s="159">
        <f>'Input 2 - Inventory'!F646</f>
        <v>0</v>
      </c>
      <c r="F700" s="204" t="str">
        <f t="shared" si="61"/>
        <v>Y</v>
      </c>
      <c r="G700" s="159">
        <f>'Input 1 - Schedule 1'!S648</f>
        <v>0</v>
      </c>
      <c r="H700" s="158">
        <f>'Input 2 - Inventory'!L646</f>
        <v>0</v>
      </c>
      <c r="I700" s="158">
        <f>'Input 2 - Inventory'!M646</f>
        <v>0</v>
      </c>
      <c r="J700" s="204">
        <f t="shared" si="62"/>
        <v>0</v>
      </c>
      <c r="K700" s="249">
        <f>'Input 2 - Inventory'!R646</f>
        <v>0</v>
      </c>
      <c r="L700" s="158">
        <f>'Input 2 - Inventory'!AA646</f>
        <v>0</v>
      </c>
      <c r="M700" s="249">
        <f>'Input 2 - Inventory'!AB646</f>
        <v>0</v>
      </c>
      <c r="N700" s="204">
        <f t="shared" si="63"/>
        <v>0</v>
      </c>
      <c r="O700" s="114" t="e">
        <f t="shared" si="64"/>
        <v>#DIV/0!</v>
      </c>
      <c r="P700" s="249">
        <f>'Input 2 - Inventory'!AG646</f>
        <v>0</v>
      </c>
      <c r="Q700" s="249" t="str">
        <f>'Input 1 - Schedule 1'!AX648</f>
        <v/>
      </c>
    </row>
    <row r="701" spans="1:17" x14ac:dyDescent="0.2">
      <c r="A701" s="314" t="str">
        <f t="shared" si="60"/>
        <v>Exclude</v>
      </c>
      <c r="B701" s="158">
        <f>'Input 2 - Inventory'!C647</f>
        <v>0</v>
      </c>
      <c r="C701" s="249">
        <f>'Input 2 - Inventory'!E647</f>
        <v>0</v>
      </c>
      <c r="D701" s="249" t="str">
        <f>IFERROR(VLOOKUP(E701,GCC.Param!$B$3:$E$50,4,FALSE),"")</f>
        <v/>
      </c>
      <c r="E701" s="159">
        <f>'Input 2 - Inventory'!F647</f>
        <v>0</v>
      </c>
      <c r="F701" s="204" t="str">
        <f t="shared" si="61"/>
        <v>Y</v>
      </c>
      <c r="G701" s="159">
        <f>'Input 1 - Schedule 1'!S649</f>
        <v>0</v>
      </c>
      <c r="H701" s="158">
        <f>'Input 2 - Inventory'!L647</f>
        <v>0</v>
      </c>
      <c r="I701" s="158">
        <f>'Input 2 - Inventory'!M647</f>
        <v>0</v>
      </c>
      <c r="J701" s="204">
        <f t="shared" si="62"/>
        <v>0</v>
      </c>
      <c r="K701" s="249">
        <f>'Input 2 - Inventory'!R647</f>
        <v>0</v>
      </c>
      <c r="L701" s="158">
        <f>'Input 2 - Inventory'!AA647</f>
        <v>0</v>
      </c>
      <c r="M701" s="249">
        <f>'Input 2 - Inventory'!AB647</f>
        <v>0</v>
      </c>
      <c r="N701" s="204">
        <f t="shared" si="63"/>
        <v>0</v>
      </c>
      <c r="O701" s="114" t="e">
        <f t="shared" si="64"/>
        <v>#DIV/0!</v>
      </c>
      <c r="P701" s="249">
        <f>'Input 2 - Inventory'!AG647</f>
        <v>0</v>
      </c>
      <c r="Q701" s="249" t="str">
        <f>'Input 1 - Schedule 1'!AX649</f>
        <v/>
      </c>
    </row>
    <row r="702" spans="1:17" x14ac:dyDescent="0.2">
      <c r="A702" s="314" t="str">
        <f t="shared" si="60"/>
        <v>Exclude</v>
      </c>
      <c r="B702" s="158">
        <f>'Input 2 - Inventory'!C648</f>
        <v>0</v>
      </c>
      <c r="C702" s="249">
        <f>'Input 2 - Inventory'!E648</f>
        <v>0</v>
      </c>
      <c r="D702" s="249" t="str">
        <f>IFERROR(VLOOKUP(E702,GCC.Param!$B$3:$E$50,4,FALSE),"")</f>
        <v/>
      </c>
      <c r="E702" s="159">
        <f>'Input 2 - Inventory'!F648</f>
        <v>0</v>
      </c>
      <c r="F702" s="204" t="str">
        <f t="shared" si="61"/>
        <v>Y</v>
      </c>
      <c r="G702" s="159">
        <f>'Input 1 - Schedule 1'!S650</f>
        <v>0</v>
      </c>
      <c r="H702" s="158">
        <f>'Input 2 - Inventory'!L648</f>
        <v>0</v>
      </c>
      <c r="I702" s="158">
        <f>'Input 2 - Inventory'!M648</f>
        <v>0</v>
      </c>
      <c r="J702" s="204">
        <f t="shared" si="62"/>
        <v>0</v>
      </c>
      <c r="K702" s="249">
        <f>'Input 2 - Inventory'!R648</f>
        <v>0</v>
      </c>
      <c r="L702" s="158">
        <f>'Input 2 - Inventory'!AA648</f>
        <v>0</v>
      </c>
      <c r="M702" s="249">
        <f>'Input 2 - Inventory'!AB648</f>
        <v>0</v>
      </c>
      <c r="N702" s="204">
        <f t="shared" si="63"/>
        <v>0</v>
      </c>
      <c r="O702" s="114" t="e">
        <f t="shared" si="64"/>
        <v>#DIV/0!</v>
      </c>
      <c r="P702" s="249">
        <f>'Input 2 - Inventory'!AG648</f>
        <v>0</v>
      </c>
      <c r="Q702" s="249" t="str">
        <f>'Input 1 - Schedule 1'!AX650</f>
        <v/>
      </c>
    </row>
    <row r="703" spans="1:17" x14ac:dyDescent="0.2">
      <c r="A703" s="314" t="str">
        <f t="shared" si="60"/>
        <v>Exclude</v>
      </c>
      <c r="B703" s="158">
        <f>'Input 2 - Inventory'!C649</f>
        <v>0</v>
      </c>
      <c r="C703" s="249">
        <f>'Input 2 - Inventory'!E649</f>
        <v>0</v>
      </c>
      <c r="D703" s="249" t="str">
        <f>IFERROR(VLOOKUP(E703,GCC.Param!$B$3:$E$50,4,FALSE),"")</f>
        <v/>
      </c>
      <c r="E703" s="159">
        <f>'Input 2 - Inventory'!F649</f>
        <v>0</v>
      </c>
      <c r="F703" s="204" t="str">
        <f t="shared" si="61"/>
        <v>Y</v>
      </c>
      <c r="G703" s="159">
        <f>'Input 1 - Schedule 1'!S651</f>
        <v>0</v>
      </c>
      <c r="H703" s="158">
        <f>'Input 2 - Inventory'!L649</f>
        <v>0</v>
      </c>
      <c r="I703" s="158">
        <f>'Input 2 - Inventory'!M649</f>
        <v>0</v>
      </c>
      <c r="J703" s="204">
        <f t="shared" si="62"/>
        <v>0</v>
      </c>
      <c r="K703" s="249">
        <f>'Input 2 - Inventory'!R649</f>
        <v>0</v>
      </c>
      <c r="L703" s="158">
        <f>'Input 2 - Inventory'!AA649</f>
        <v>0</v>
      </c>
      <c r="M703" s="249">
        <f>'Input 2 - Inventory'!AB649</f>
        <v>0</v>
      </c>
      <c r="N703" s="204">
        <f t="shared" si="63"/>
        <v>0</v>
      </c>
      <c r="O703" s="114" t="e">
        <f t="shared" si="64"/>
        <v>#DIV/0!</v>
      </c>
      <c r="P703" s="249">
        <f>'Input 2 - Inventory'!AG649</f>
        <v>0</v>
      </c>
      <c r="Q703" s="249" t="str">
        <f>'Input 1 - Schedule 1'!AX651</f>
        <v/>
      </c>
    </row>
    <row r="704" spans="1:17" x14ac:dyDescent="0.2">
      <c r="A704" s="314" t="str">
        <f t="shared" si="60"/>
        <v>Exclude</v>
      </c>
      <c r="B704" s="158">
        <f>'Input 2 - Inventory'!C650</f>
        <v>0</v>
      </c>
      <c r="C704" s="249">
        <f>'Input 2 - Inventory'!E650</f>
        <v>0</v>
      </c>
      <c r="D704" s="249" t="str">
        <f>IFERROR(VLOOKUP(E704,GCC.Param!$B$3:$E$50,4,FALSE),"")</f>
        <v/>
      </c>
      <c r="E704" s="159">
        <f>'Input 2 - Inventory'!F650</f>
        <v>0</v>
      </c>
      <c r="F704" s="204" t="str">
        <f t="shared" si="61"/>
        <v>Y</v>
      </c>
      <c r="G704" s="159">
        <f>'Input 1 - Schedule 1'!S652</f>
        <v>0</v>
      </c>
      <c r="H704" s="158">
        <f>'Input 2 - Inventory'!L650</f>
        <v>0</v>
      </c>
      <c r="I704" s="158">
        <f>'Input 2 - Inventory'!M650</f>
        <v>0</v>
      </c>
      <c r="J704" s="204">
        <f t="shared" si="62"/>
        <v>0</v>
      </c>
      <c r="K704" s="249">
        <f>'Input 2 - Inventory'!R650</f>
        <v>0</v>
      </c>
      <c r="L704" s="158">
        <f>'Input 2 - Inventory'!AA650</f>
        <v>0</v>
      </c>
      <c r="M704" s="249">
        <f>'Input 2 - Inventory'!AB650</f>
        <v>0</v>
      </c>
      <c r="N704" s="204">
        <f t="shared" si="63"/>
        <v>0</v>
      </c>
      <c r="O704" s="114" t="e">
        <f t="shared" si="64"/>
        <v>#DIV/0!</v>
      </c>
      <c r="P704" s="249">
        <f>'Input 2 - Inventory'!AG650</f>
        <v>0</v>
      </c>
      <c r="Q704" s="249" t="str">
        <f>'Input 1 - Schedule 1'!AX652</f>
        <v/>
      </c>
    </row>
    <row r="705" spans="1:17" x14ac:dyDescent="0.2">
      <c r="A705" s="314" t="str">
        <f t="shared" si="60"/>
        <v>Exclude</v>
      </c>
      <c r="B705" s="158">
        <f>'Input 2 - Inventory'!C651</f>
        <v>0</v>
      </c>
      <c r="C705" s="249">
        <f>'Input 2 - Inventory'!E651</f>
        <v>0</v>
      </c>
      <c r="D705" s="249" t="str">
        <f>IFERROR(VLOOKUP(E705,GCC.Param!$B$3:$E$50,4,FALSE),"")</f>
        <v/>
      </c>
      <c r="E705" s="159">
        <f>'Input 2 - Inventory'!F651</f>
        <v>0</v>
      </c>
      <c r="F705" s="204" t="str">
        <f t="shared" si="61"/>
        <v>Y</v>
      </c>
      <c r="G705" s="159">
        <f>'Input 1 - Schedule 1'!S653</f>
        <v>0</v>
      </c>
      <c r="H705" s="158">
        <f>'Input 2 - Inventory'!L651</f>
        <v>0</v>
      </c>
      <c r="I705" s="158">
        <f>'Input 2 - Inventory'!M651</f>
        <v>0</v>
      </c>
      <c r="J705" s="204">
        <f t="shared" si="62"/>
        <v>0</v>
      </c>
      <c r="K705" s="249">
        <f>'Input 2 - Inventory'!R651</f>
        <v>0</v>
      </c>
      <c r="L705" s="158">
        <f>'Input 2 - Inventory'!AA651</f>
        <v>0</v>
      </c>
      <c r="M705" s="249">
        <f>'Input 2 - Inventory'!AB651</f>
        <v>0</v>
      </c>
      <c r="N705" s="204">
        <f t="shared" si="63"/>
        <v>0</v>
      </c>
      <c r="O705" s="114" t="e">
        <f t="shared" si="64"/>
        <v>#DIV/0!</v>
      </c>
      <c r="P705" s="249">
        <f>'Input 2 - Inventory'!AG651</f>
        <v>0</v>
      </c>
      <c r="Q705" s="249" t="str">
        <f>'Input 1 - Schedule 1'!AX653</f>
        <v/>
      </c>
    </row>
    <row r="706" spans="1:17" x14ac:dyDescent="0.2">
      <c r="A706" s="314" t="str">
        <f t="shared" ref="A706:A769" si="65">IF(OR(ISERROR(D706),B706="",B706=0),"Exclude","Include")</f>
        <v>Exclude</v>
      </c>
      <c r="B706" s="158">
        <f>'Input 2 - Inventory'!C652</f>
        <v>0</v>
      </c>
      <c r="C706" s="249">
        <f>'Input 2 - Inventory'!E652</f>
        <v>0</v>
      </c>
      <c r="D706" s="249" t="str">
        <f>IFERROR(VLOOKUP(E706,GCC.Param!$B$3:$E$50,4,FALSE),"")</f>
        <v/>
      </c>
      <c r="E706" s="159">
        <f>'Input 2 - Inventory'!F652</f>
        <v>0</v>
      </c>
      <c r="F706" s="204" t="str">
        <f t="shared" ref="F706:F769" si="66">IF(AND(LEFT(D706,3)="RBC",LEFT(Q706,3)="RBC"),"N",IF(OR(E706=Q706,Q706="N/A"),"N","Y"))</f>
        <v>Y</v>
      </c>
      <c r="G706" s="159">
        <f>'Input 1 - Schedule 1'!S654</f>
        <v>0</v>
      </c>
      <c r="H706" s="158">
        <f>'Input 2 - Inventory'!L652</f>
        <v>0</v>
      </c>
      <c r="I706" s="158">
        <f>'Input 2 - Inventory'!M652</f>
        <v>0</v>
      </c>
      <c r="J706" s="204">
        <f t="shared" ref="J706:J769" si="67">IF($E706="Non-Insurer Holding Company", H706-I706,H706)</f>
        <v>0</v>
      </c>
      <c r="K706" s="249">
        <f>'Input 2 - Inventory'!R652</f>
        <v>0</v>
      </c>
      <c r="L706" s="158">
        <f>'Input 2 - Inventory'!AA652</f>
        <v>0</v>
      </c>
      <c r="M706" s="249">
        <f>'Input 2 - Inventory'!AB652</f>
        <v>0</v>
      </c>
      <c r="N706" s="204">
        <f t="shared" ref="N706:N769" si="68">IF(LEFT(E706,3)="RBC",1/0,IF($E706="Non-Insurer Holding Company",L706-M706,L706))</f>
        <v>0</v>
      </c>
      <c r="O706" s="114" t="e">
        <f t="shared" ref="O706:O769" si="69">IF(LEFT(E706,3)="RBC",1/3*L706,1/0)</f>
        <v>#DIV/0!</v>
      </c>
      <c r="P706" s="249">
        <f>'Input 2 - Inventory'!AG652</f>
        <v>0</v>
      </c>
      <c r="Q706" s="249" t="str">
        <f>'Input 1 - Schedule 1'!AX654</f>
        <v/>
      </c>
    </row>
    <row r="707" spans="1:17" x14ac:dyDescent="0.2">
      <c r="A707" s="314" t="str">
        <f t="shared" si="65"/>
        <v>Exclude</v>
      </c>
      <c r="B707" s="158">
        <f>'Input 2 - Inventory'!C653</f>
        <v>0</v>
      </c>
      <c r="C707" s="249">
        <f>'Input 2 - Inventory'!E653</f>
        <v>0</v>
      </c>
      <c r="D707" s="249" t="str">
        <f>IFERROR(VLOOKUP(E707,GCC.Param!$B$3:$E$50,4,FALSE),"")</f>
        <v/>
      </c>
      <c r="E707" s="159">
        <f>'Input 2 - Inventory'!F653</f>
        <v>0</v>
      </c>
      <c r="F707" s="204" t="str">
        <f t="shared" si="66"/>
        <v>Y</v>
      </c>
      <c r="G707" s="159">
        <f>'Input 1 - Schedule 1'!S655</f>
        <v>0</v>
      </c>
      <c r="H707" s="158">
        <f>'Input 2 - Inventory'!L653</f>
        <v>0</v>
      </c>
      <c r="I707" s="158">
        <f>'Input 2 - Inventory'!M653</f>
        <v>0</v>
      </c>
      <c r="J707" s="204">
        <f t="shared" si="67"/>
        <v>0</v>
      </c>
      <c r="K707" s="249">
        <f>'Input 2 - Inventory'!R653</f>
        <v>0</v>
      </c>
      <c r="L707" s="158">
        <f>'Input 2 - Inventory'!AA653</f>
        <v>0</v>
      </c>
      <c r="M707" s="249">
        <f>'Input 2 - Inventory'!AB653</f>
        <v>0</v>
      </c>
      <c r="N707" s="204">
        <f t="shared" si="68"/>
        <v>0</v>
      </c>
      <c r="O707" s="114" t="e">
        <f t="shared" si="69"/>
        <v>#DIV/0!</v>
      </c>
      <c r="P707" s="249">
        <f>'Input 2 - Inventory'!AG653</f>
        <v>0</v>
      </c>
      <c r="Q707" s="249" t="str">
        <f>'Input 1 - Schedule 1'!AX655</f>
        <v/>
      </c>
    </row>
    <row r="708" spans="1:17" x14ac:dyDescent="0.2">
      <c r="A708" s="314" t="str">
        <f t="shared" si="65"/>
        <v>Exclude</v>
      </c>
      <c r="B708" s="158">
        <f>'Input 2 - Inventory'!C654</f>
        <v>0</v>
      </c>
      <c r="C708" s="249">
        <f>'Input 2 - Inventory'!E654</f>
        <v>0</v>
      </c>
      <c r="D708" s="249" t="str">
        <f>IFERROR(VLOOKUP(E708,GCC.Param!$B$3:$E$50,4,FALSE),"")</f>
        <v/>
      </c>
      <c r="E708" s="159">
        <f>'Input 2 - Inventory'!F654</f>
        <v>0</v>
      </c>
      <c r="F708" s="204" t="str">
        <f t="shared" si="66"/>
        <v>Y</v>
      </c>
      <c r="G708" s="159">
        <f>'Input 1 - Schedule 1'!S656</f>
        <v>0</v>
      </c>
      <c r="H708" s="158">
        <f>'Input 2 - Inventory'!L654</f>
        <v>0</v>
      </c>
      <c r="I708" s="158">
        <f>'Input 2 - Inventory'!M654</f>
        <v>0</v>
      </c>
      <c r="J708" s="204">
        <f t="shared" si="67"/>
        <v>0</v>
      </c>
      <c r="K708" s="249">
        <f>'Input 2 - Inventory'!R654</f>
        <v>0</v>
      </c>
      <c r="L708" s="158">
        <f>'Input 2 - Inventory'!AA654</f>
        <v>0</v>
      </c>
      <c r="M708" s="249">
        <f>'Input 2 - Inventory'!AB654</f>
        <v>0</v>
      </c>
      <c r="N708" s="204">
        <f t="shared" si="68"/>
        <v>0</v>
      </c>
      <c r="O708" s="114" t="e">
        <f t="shared" si="69"/>
        <v>#DIV/0!</v>
      </c>
      <c r="P708" s="249">
        <f>'Input 2 - Inventory'!AG654</f>
        <v>0</v>
      </c>
      <c r="Q708" s="249" t="str">
        <f>'Input 1 - Schedule 1'!AX656</f>
        <v/>
      </c>
    </row>
    <row r="709" spans="1:17" x14ac:dyDescent="0.2">
      <c r="A709" s="314" t="str">
        <f t="shared" si="65"/>
        <v>Exclude</v>
      </c>
      <c r="B709" s="158">
        <f>'Input 2 - Inventory'!C655</f>
        <v>0</v>
      </c>
      <c r="C709" s="249">
        <f>'Input 2 - Inventory'!E655</f>
        <v>0</v>
      </c>
      <c r="D709" s="249" t="str">
        <f>IFERROR(VLOOKUP(E709,GCC.Param!$B$3:$E$50,4,FALSE),"")</f>
        <v/>
      </c>
      <c r="E709" s="159">
        <f>'Input 2 - Inventory'!F655</f>
        <v>0</v>
      </c>
      <c r="F709" s="204" t="str">
        <f t="shared" si="66"/>
        <v>Y</v>
      </c>
      <c r="G709" s="159">
        <f>'Input 1 - Schedule 1'!S657</f>
        <v>0</v>
      </c>
      <c r="H709" s="158">
        <f>'Input 2 - Inventory'!L655</f>
        <v>0</v>
      </c>
      <c r="I709" s="158">
        <f>'Input 2 - Inventory'!M655</f>
        <v>0</v>
      </c>
      <c r="J709" s="204">
        <f t="shared" si="67"/>
        <v>0</v>
      </c>
      <c r="K709" s="249">
        <f>'Input 2 - Inventory'!R655</f>
        <v>0</v>
      </c>
      <c r="L709" s="158">
        <f>'Input 2 - Inventory'!AA655</f>
        <v>0</v>
      </c>
      <c r="M709" s="249">
        <f>'Input 2 - Inventory'!AB655</f>
        <v>0</v>
      </c>
      <c r="N709" s="204">
        <f t="shared" si="68"/>
        <v>0</v>
      </c>
      <c r="O709" s="114" t="e">
        <f t="shared" si="69"/>
        <v>#DIV/0!</v>
      </c>
      <c r="P709" s="249">
        <f>'Input 2 - Inventory'!AG655</f>
        <v>0</v>
      </c>
      <c r="Q709" s="249" t="str">
        <f>'Input 1 - Schedule 1'!AX657</f>
        <v/>
      </c>
    </row>
    <row r="710" spans="1:17" x14ac:dyDescent="0.2">
      <c r="A710" s="314" t="str">
        <f t="shared" si="65"/>
        <v>Exclude</v>
      </c>
      <c r="B710" s="158">
        <f>'Input 2 - Inventory'!C656</f>
        <v>0</v>
      </c>
      <c r="C710" s="249">
        <f>'Input 2 - Inventory'!E656</f>
        <v>0</v>
      </c>
      <c r="D710" s="249" t="str">
        <f>IFERROR(VLOOKUP(E710,GCC.Param!$B$3:$E$50,4,FALSE),"")</f>
        <v/>
      </c>
      <c r="E710" s="159">
        <f>'Input 2 - Inventory'!F656</f>
        <v>0</v>
      </c>
      <c r="F710" s="204" t="str">
        <f t="shared" si="66"/>
        <v>Y</v>
      </c>
      <c r="G710" s="159">
        <f>'Input 1 - Schedule 1'!S658</f>
        <v>0</v>
      </c>
      <c r="H710" s="158">
        <f>'Input 2 - Inventory'!L656</f>
        <v>0</v>
      </c>
      <c r="I710" s="158">
        <f>'Input 2 - Inventory'!M656</f>
        <v>0</v>
      </c>
      <c r="J710" s="204">
        <f t="shared" si="67"/>
        <v>0</v>
      </c>
      <c r="K710" s="249">
        <f>'Input 2 - Inventory'!R656</f>
        <v>0</v>
      </c>
      <c r="L710" s="158">
        <f>'Input 2 - Inventory'!AA656</f>
        <v>0</v>
      </c>
      <c r="M710" s="249">
        <f>'Input 2 - Inventory'!AB656</f>
        <v>0</v>
      </c>
      <c r="N710" s="204">
        <f t="shared" si="68"/>
        <v>0</v>
      </c>
      <c r="O710" s="114" t="e">
        <f t="shared" si="69"/>
        <v>#DIV/0!</v>
      </c>
      <c r="P710" s="249">
        <f>'Input 2 - Inventory'!AG656</f>
        <v>0</v>
      </c>
      <c r="Q710" s="249" t="str">
        <f>'Input 1 - Schedule 1'!AX658</f>
        <v/>
      </c>
    </row>
    <row r="711" spans="1:17" x14ac:dyDescent="0.2">
      <c r="A711" s="314" t="str">
        <f t="shared" si="65"/>
        <v>Exclude</v>
      </c>
      <c r="B711" s="158">
        <f>'Input 2 - Inventory'!C657</f>
        <v>0</v>
      </c>
      <c r="C711" s="249">
        <f>'Input 2 - Inventory'!E657</f>
        <v>0</v>
      </c>
      <c r="D711" s="249" t="str">
        <f>IFERROR(VLOOKUP(E711,GCC.Param!$B$3:$E$50,4,FALSE),"")</f>
        <v/>
      </c>
      <c r="E711" s="159">
        <f>'Input 2 - Inventory'!F657</f>
        <v>0</v>
      </c>
      <c r="F711" s="204" t="str">
        <f t="shared" si="66"/>
        <v>Y</v>
      </c>
      <c r="G711" s="159">
        <f>'Input 1 - Schedule 1'!S659</f>
        <v>0</v>
      </c>
      <c r="H711" s="158">
        <f>'Input 2 - Inventory'!L657</f>
        <v>0</v>
      </c>
      <c r="I711" s="158">
        <f>'Input 2 - Inventory'!M657</f>
        <v>0</v>
      </c>
      <c r="J711" s="204">
        <f t="shared" si="67"/>
        <v>0</v>
      </c>
      <c r="K711" s="249">
        <f>'Input 2 - Inventory'!R657</f>
        <v>0</v>
      </c>
      <c r="L711" s="158">
        <f>'Input 2 - Inventory'!AA657</f>
        <v>0</v>
      </c>
      <c r="M711" s="249">
        <f>'Input 2 - Inventory'!AB657</f>
        <v>0</v>
      </c>
      <c r="N711" s="204">
        <f t="shared" si="68"/>
        <v>0</v>
      </c>
      <c r="O711" s="114" t="e">
        <f t="shared" si="69"/>
        <v>#DIV/0!</v>
      </c>
      <c r="P711" s="249">
        <f>'Input 2 - Inventory'!AG657</f>
        <v>0</v>
      </c>
      <c r="Q711" s="249" t="str">
        <f>'Input 1 - Schedule 1'!AX659</f>
        <v/>
      </c>
    </row>
    <row r="712" spans="1:17" x14ac:dyDescent="0.2">
      <c r="A712" s="314" t="str">
        <f t="shared" si="65"/>
        <v>Exclude</v>
      </c>
      <c r="B712" s="158">
        <f>'Input 2 - Inventory'!C658</f>
        <v>0</v>
      </c>
      <c r="C712" s="249">
        <f>'Input 2 - Inventory'!E658</f>
        <v>0</v>
      </c>
      <c r="D712" s="249" t="str">
        <f>IFERROR(VLOOKUP(E712,GCC.Param!$B$3:$E$50,4,FALSE),"")</f>
        <v/>
      </c>
      <c r="E712" s="159">
        <f>'Input 2 - Inventory'!F658</f>
        <v>0</v>
      </c>
      <c r="F712" s="204" t="str">
        <f t="shared" si="66"/>
        <v>Y</v>
      </c>
      <c r="G712" s="159">
        <f>'Input 1 - Schedule 1'!S660</f>
        <v>0</v>
      </c>
      <c r="H712" s="158">
        <f>'Input 2 - Inventory'!L658</f>
        <v>0</v>
      </c>
      <c r="I712" s="158">
        <f>'Input 2 - Inventory'!M658</f>
        <v>0</v>
      </c>
      <c r="J712" s="204">
        <f t="shared" si="67"/>
        <v>0</v>
      </c>
      <c r="K712" s="249">
        <f>'Input 2 - Inventory'!R658</f>
        <v>0</v>
      </c>
      <c r="L712" s="158">
        <f>'Input 2 - Inventory'!AA658</f>
        <v>0</v>
      </c>
      <c r="M712" s="249">
        <f>'Input 2 - Inventory'!AB658</f>
        <v>0</v>
      </c>
      <c r="N712" s="204">
        <f t="shared" si="68"/>
        <v>0</v>
      </c>
      <c r="O712" s="114" t="e">
        <f t="shared" si="69"/>
        <v>#DIV/0!</v>
      </c>
      <c r="P712" s="249">
        <f>'Input 2 - Inventory'!AG658</f>
        <v>0</v>
      </c>
      <c r="Q712" s="249" t="str">
        <f>'Input 1 - Schedule 1'!AX660</f>
        <v/>
      </c>
    </row>
    <row r="713" spans="1:17" x14ac:dyDescent="0.2">
      <c r="A713" s="314" t="str">
        <f t="shared" si="65"/>
        <v>Exclude</v>
      </c>
      <c r="B713" s="158">
        <f>'Input 2 - Inventory'!C659</f>
        <v>0</v>
      </c>
      <c r="C713" s="249">
        <f>'Input 2 - Inventory'!E659</f>
        <v>0</v>
      </c>
      <c r="D713" s="249" t="str">
        <f>IFERROR(VLOOKUP(E713,GCC.Param!$B$3:$E$50,4,FALSE),"")</f>
        <v/>
      </c>
      <c r="E713" s="159">
        <f>'Input 2 - Inventory'!F659</f>
        <v>0</v>
      </c>
      <c r="F713" s="204" t="str">
        <f t="shared" si="66"/>
        <v>Y</v>
      </c>
      <c r="G713" s="159">
        <f>'Input 1 - Schedule 1'!S661</f>
        <v>0</v>
      </c>
      <c r="H713" s="158">
        <f>'Input 2 - Inventory'!L659</f>
        <v>0</v>
      </c>
      <c r="I713" s="158">
        <f>'Input 2 - Inventory'!M659</f>
        <v>0</v>
      </c>
      <c r="J713" s="204">
        <f t="shared" si="67"/>
        <v>0</v>
      </c>
      <c r="K713" s="249">
        <f>'Input 2 - Inventory'!R659</f>
        <v>0</v>
      </c>
      <c r="L713" s="158">
        <f>'Input 2 - Inventory'!AA659</f>
        <v>0</v>
      </c>
      <c r="M713" s="249">
        <f>'Input 2 - Inventory'!AB659</f>
        <v>0</v>
      </c>
      <c r="N713" s="204">
        <f t="shared" si="68"/>
        <v>0</v>
      </c>
      <c r="O713" s="114" t="e">
        <f t="shared" si="69"/>
        <v>#DIV/0!</v>
      </c>
      <c r="P713" s="249">
        <f>'Input 2 - Inventory'!AG659</f>
        <v>0</v>
      </c>
      <c r="Q713" s="249" t="str">
        <f>'Input 1 - Schedule 1'!AX661</f>
        <v/>
      </c>
    </row>
    <row r="714" spans="1:17" x14ac:dyDescent="0.2">
      <c r="A714" s="314" t="str">
        <f t="shared" si="65"/>
        <v>Exclude</v>
      </c>
      <c r="B714" s="158">
        <f>'Input 2 - Inventory'!C660</f>
        <v>0</v>
      </c>
      <c r="C714" s="249">
        <f>'Input 2 - Inventory'!E660</f>
        <v>0</v>
      </c>
      <c r="D714" s="249" t="str">
        <f>IFERROR(VLOOKUP(E714,GCC.Param!$B$3:$E$50,4,FALSE),"")</f>
        <v/>
      </c>
      <c r="E714" s="159">
        <f>'Input 2 - Inventory'!F660</f>
        <v>0</v>
      </c>
      <c r="F714" s="204" t="str">
        <f t="shared" si="66"/>
        <v>Y</v>
      </c>
      <c r="G714" s="159">
        <f>'Input 1 - Schedule 1'!S662</f>
        <v>0</v>
      </c>
      <c r="H714" s="158">
        <f>'Input 2 - Inventory'!L660</f>
        <v>0</v>
      </c>
      <c r="I714" s="158">
        <f>'Input 2 - Inventory'!M660</f>
        <v>0</v>
      </c>
      <c r="J714" s="204">
        <f t="shared" si="67"/>
        <v>0</v>
      </c>
      <c r="K714" s="249">
        <f>'Input 2 - Inventory'!R660</f>
        <v>0</v>
      </c>
      <c r="L714" s="158">
        <f>'Input 2 - Inventory'!AA660</f>
        <v>0</v>
      </c>
      <c r="M714" s="249">
        <f>'Input 2 - Inventory'!AB660</f>
        <v>0</v>
      </c>
      <c r="N714" s="204">
        <f t="shared" si="68"/>
        <v>0</v>
      </c>
      <c r="O714" s="114" t="e">
        <f t="shared" si="69"/>
        <v>#DIV/0!</v>
      </c>
      <c r="P714" s="249">
        <f>'Input 2 - Inventory'!AG660</f>
        <v>0</v>
      </c>
      <c r="Q714" s="249" t="str">
        <f>'Input 1 - Schedule 1'!AX662</f>
        <v/>
      </c>
    </row>
    <row r="715" spans="1:17" x14ac:dyDescent="0.2">
      <c r="A715" s="314" t="str">
        <f t="shared" si="65"/>
        <v>Exclude</v>
      </c>
      <c r="B715" s="158">
        <f>'Input 2 - Inventory'!C661</f>
        <v>0</v>
      </c>
      <c r="C715" s="249">
        <f>'Input 2 - Inventory'!E661</f>
        <v>0</v>
      </c>
      <c r="D715" s="249" t="str">
        <f>IFERROR(VLOOKUP(E715,GCC.Param!$B$3:$E$50,4,FALSE),"")</f>
        <v/>
      </c>
      <c r="E715" s="159">
        <f>'Input 2 - Inventory'!F661</f>
        <v>0</v>
      </c>
      <c r="F715" s="204" t="str">
        <f t="shared" si="66"/>
        <v>Y</v>
      </c>
      <c r="G715" s="159">
        <f>'Input 1 - Schedule 1'!S663</f>
        <v>0</v>
      </c>
      <c r="H715" s="158">
        <f>'Input 2 - Inventory'!L661</f>
        <v>0</v>
      </c>
      <c r="I715" s="158">
        <f>'Input 2 - Inventory'!M661</f>
        <v>0</v>
      </c>
      <c r="J715" s="204">
        <f t="shared" si="67"/>
        <v>0</v>
      </c>
      <c r="K715" s="249">
        <f>'Input 2 - Inventory'!R661</f>
        <v>0</v>
      </c>
      <c r="L715" s="158">
        <f>'Input 2 - Inventory'!AA661</f>
        <v>0</v>
      </c>
      <c r="M715" s="249">
        <f>'Input 2 - Inventory'!AB661</f>
        <v>0</v>
      </c>
      <c r="N715" s="204">
        <f t="shared" si="68"/>
        <v>0</v>
      </c>
      <c r="O715" s="114" t="e">
        <f t="shared" si="69"/>
        <v>#DIV/0!</v>
      </c>
      <c r="P715" s="249">
        <f>'Input 2 - Inventory'!AG661</f>
        <v>0</v>
      </c>
      <c r="Q715" s="249" t="str">
        <f>'Input 1 - Schedule 1'!AX663</f>
        <v/>
      </c>
    </row>
    <row r="716" spans="1:17" x14ac:dyDescent="0.2">
      <c r="A716" s="314" t="str">
        <f t="shared" si="65"/>
        <v>Exclude</v>
      </c>
      <c r="B716" s="158">
        <f>'Input 2 - Inventory'!C662</f>
        <v>0</v>
      </c>
      <c r="C716" s="249">
        <f>'Input 2 - Inventory'!E662</f>
        <v>0</v>
      </c>
      <c r="D716" s="249" t="str">
        <f>IFERROR(VLOOKUP(E716,GCC.Param!$B$3:$E$50,4,FALSE),"")</f>
        <v/>
      </c>
      <c r="E716" s="159">
        <f>'Input 2 - Inventory'!F662</f>
        <v>0</v>
      </c>
      <c r="F716" s="204" t="str">
        <f t="shared" si="66"/>
        <v>Y</v>
      </c>
      <c r="G716" s="159">
        <f>'Input 1 - Schedule 1'!S664</f>
        <v>0</v>
      </c>
      <c r="H716" s="158">
        <f>'Input 2 - Inventory'!L662</f>
        <v>0</v>
      </c>
      <c r="I716" s="158">
        <f>'Input 2 - Inventory'!M662</f>
        <v>0</v>
      </c>
      <c r="J716" s="204">
        <f t="shared" si="67"/>
        <v>0</v>
      </c>
      <c r="K716" s="249">
        <f>'Input 2 - Inventory'!R662</f>
        <v>0</v>
      </c>
      <c r="L716" s="158">
        <f>'Input 2 - Inventory'!AA662</f>
        <v>0</v>
      </c>
      <c r="M716" s="249">
        <f>'Input 2 - Inventory'!AB662</f>
        <v>0</v>
      </c>
      <c r="N716" s="204">
        <f t="shared" si="68"/>
        <v>0</v>
      </c>
      <c r="O716" s="114" t="e">
        <f t="shared" si="69"/>
        <v>#DIV/0!</v>
      </c>
      <c r="P716" s="249">
        <f>'Input 2 - Inventory'!AG662</f>
        <v>0</v>
      </c>
      <c r="Q716" s="249" t="str">
        <f>'Input 1 - Schedule 1'!AX664</f>
        <v/>
      </c>
    </row>
    <row r="717" spans="1:17" x14ac:dyDescent="0.2">
      <c r="A717" s="314" t="str">
        <f t="shared" si="65"/>
        <v>Exclude</v>
      </c>
      <c r="B717" s="158">
        <f>'Input 2 - Inventory'!C663</f>
        <v>0</v>
      </c>
      <c r="C717" s="249">
        <f>'Input 2 - Inventory'!E663</f>
        <v>0</v>
      </c>
      <c r="D717" s="249" t="str">
        <f>IFERROR(VLOOKUP(E717,GCC.Param!$B$3:$E$50,4,FALSE),"")</f>
        <v/>
      </c>
      <c r="E717" s="159">
        <f>'Input 2 - Inventory'!F663</f>
        <v>0</v>
      </c>
      <c r="F717" s="204" t="str">
        <f t="shared" si="66"/>
        <v>Y</v>
      </c>
      <c r="G717" s="159">
        <f>'Input 1 - Schedule 1'!S665</f>
        <v>0</v>
      </c>
      <c r="H717" s="158">
        <f>'Input 2 - Inventory'!L663</f>
        <v>0</v>
      </c>
      <c r="I717" s="158">
        <f>'Input 2 - Inventory'!M663</f>
        <v>0</v>
      </c>
      <c r="J717" s="204">
        <f t="shared" si="67"/>
        <v>0</v>
      </c>
      <c r="K717" s="249">
        <f>'Input 2 - Inventory'!R663</f>
        <v>0</v>
      </c>
      <c r="L717" s="158">
        <f>'Input 2 - Inventory'!AA663</f>
        <v>0</v>
      </c>
      <c r="M717" s="249">
        <f>'Input 2 - Inventory'!AB663</f>
        <v>0</v>
      </c>
      <c r="N717" s="204">
        <f t="shared" si="68"/>
        <v>0</v>
      </c>
      <c r="O717" s="114" t="e">
        <f t="shared" si="69"/>
        <v>#DIV/0!</v>
      </c>
      <c r="P717" s="249">
        <f>'Input 2 - Inventory'!AG663</f>
        <v>0</v>
      </c>
      <c r="Q717" s="249" t="str">
        <f>'Input 1 - Schedule 1'!AX665</f>
        <v/>
      </c>
    </row>
    <row r="718" spans="1:17" x14ac:dyDescent="0.2">
      <c r="A718" s="314" t="str">
        <f t="shared" si="65"/>
        <v>Exclude</v>
      </c>
      <c r="B718" s="158">
        <f>'Input 2 - Inventory'!C664</f>
        <v>0</v>
      </c>
      <c r="C718" s="249">
        <f>'Input 2 - Inventory'!E664</f>
        <v>0</v>
      </c>
      <c r="D718" s="249" t="str">
        <f>IFERROR(VLOOKUP(E718,GCC.Param!$B$3:$E$50,4,FALSE),"")</f>
        <v/>
      </c>
      <c r="E718" s="159">
        <f>'Input 2 - Inventory'!F664</f>
        <v>0</v>
      </c>
      <c r="F718" s="204" t="str">
        <f t="shared" si="66"/>
        <v>Y</v>
      </c>
      <c r="G718" s="159">
        <f>'Input 1 - Schedule 1'!S666</f>
        <v>0</v>
      </c>
      <c r="H718" s="158">
        <f>'Input 2 - Inventory'!L664</f>
        <v>0</v>
      </c>
      <c r="I718" s="158">
        <f>'Input 2 - Inventory'!M664</f>
        <v>0</v>
      </c>
      <c r="J718" s="204">
        <f t="shared" si="67"/>
        <v>0</v>
      </c>
      <c r="K718" s="249">
        <f>'Input 2 - Inventory'!R664</f>
        <v>0</v>
      </c>
      <c r="L718" s="158">
        <f>'Input 2 - Inventory'!AA664</f>
        <v>0</v>
      </c>
      <c r="M718" s="249">
        <f>'Input 2 - Inventory'!AB664</f>
        <v>0</v>
      </c>
      <c r="N718" s="204">
        <f t="shared" si="68"/>
        <v>0</v>
      </c>
      <c r="O718" s="114" t="e">
        <f t="shared" si="69"/>
        <v>#DIV/0!</v>
      </c>
      <c r="P718" s="249">
        <f>'Input 2 - Inventory'!AG664</f>
        <v>0</v>
      </c>
      <c r="Q718" s="249" t="str">
        <f>'Input 1 - Schedule 1'!AX666</f>
        <v/>
      </c>
    </row>
    <row r="719" spans="1:17" x14ac:dyDescent="0.2">
      <c r="A719" s="314" t="str">
        <f t="shared" si="65"/>
        <v>Exclude</v>
      </c>
      <c r="B719" s="158">
        <f>'Input 2 - Inventory'!C665</f>
        <v>0</v>
      </c>
      <c r="C719" s="249">
        <f>'Input 2 - Inventory'!E665</f>
        <v>0</v>
      </c>
      <c r="D719" s="249" t="str">
        <f>IFERROR(VLOOKUP(E719,GCC.Param!$B$3:$E$50,4,FALSE),"")</f>
        <v/>
      </c>
      <c r="E719" s="159">
        <f>'Input 2 - Inventory'!F665</f>
        <v>0</v>
      </c>
      <c r="F719" s="204" t="str">
        <f t="shared" si="66"/>
        <v>Y</v>
      </c>
      <c r="G719" s="159">
        <f>'Input 1 - Schedule 1'!S667</f>
        <v>0</v>
      </c>
      <c r="H719" s="158">
        <f>'Input 2 - Inventory'!L665</f>
        <v>0</v>
      </c>
      <c r="I719" s="158">
        <f>'Input 2 - Inventory'!M665</f>
        <v>0</v>
      </c>
      <c r="J719" s="204">
        <f t="shared" si="67"/>
        <v>0</v>
      </c>
      <c r="K719" s="249">
        <f>'Input 2 - Inventory'!R665</f>
        <v>0</v>
      </c>
      <c r="L719" s="158">
        <f>'Input 2 - Inventory'!AA665</f>
        <v>0</v>
      </c>
      <c r="M719" s="249">
        <f>'Input 2 - Inventory'!AB665</f>
        <v>0</v>
      </c>
      <c r="N719" s="204">
        <f t="shared" si="68"/>
        <v>0</v>
      </c>
      <c r="O719" s="114" t="e">
        <f t="shared" si="69"/>
        <v>#DIV/0!</v>
      </c>
      <c r="P719" s="249">
        <f>'Input 2 - Inventory'!AG665</f>
        <v>0</v>
      </c>
      <c r="Q719" s="249" t="str">
        <f>'Input 1 - Schedule 1'!AX667</f>
        <v/>
      </c>
    </row>
    <row r="720" spans="1:17" x14ac:dyDescent="0.2">
      <c r="A720" s="314" t="str">
        <f t="shared" si="65"/>
        <v>Exclude</v>
      </c>
      <c r="B720" s="158">
        <f>'Input 2 - Inventory'!C666</f>
        <v>0</v>
      </c>
      <c r="C720" s="249">
        <f>'Input 2 - Inventory'!E666</f>
        <v>0</v>
      </c>
      <c r="D720" s="249" t="str">
        <f>IFERROR(VLOOKUP(E720,GCC.Param!$B$3:$E$50,4,FALSE),"")</f>
        <v/>
      </c>
      <c r="E720" s="159">
        <f>'Input 2 - Inventory'!F666</f>
        <v>0</v>
      </c>
      <c r="F720" s="204" t="str">
        <f t="shared" si="66"/>
        <v>Y</v>
      </c>
      <c r="G720" s="159">
        <f>'Input 1 - Schedule 1'!S668</f>
        <v>0</v>
      </c>
      <c r="H720" s="158">
        <f>'Input 2 - Inventory'!L666</f>
        <v>0</v>
      </c>
      <c r="I720" s="158">
        <f>'Input 2 - Inventory'!M666</f>
        <v>0</v>
      </c>
      <c r="J720" s="204">
        <f t="shared" si="67"/>
        <v>0</v>
      </c>
      <c r="K720" s="249">
        <f>'Input 2 - Inventory'!R666</f>
        <v>0</v>
      </c>
      <c r="L720" s="158">
        <f>'Input 2 - Inventory'!AA666</f>
        <v>0</v>
      </c>
      <c r="M720" s="249">
        <f>'Input 2 - Inventory'!AB666</f>
        <v>0</v>
      </c>
      <c r="N720" s="204">
        <f t="shared" si="68"/>
        <v>0</v>
      </c>
      <c r="O720" s="114" t="e">
        <f t="shared" si="69"/>
        <v>#DIV/0!</v>
      </c>
      <c r="P720" s="249">
        <f>'Input 2 - Inventory'!AG666</f>
        <v>0</v>
      </c>
      <c r="Q720" s="249" t="str">
        <f>'Input 1 - Schedule 1'!AX668</f>
        <v/>
      </c>
    </row>
    <row r="721" spans="1:17" x14ac:dyDescent="0.2">
      <c r="A721" s="314" t="str">
        <f t="shared" si="65"/>
        <v>Exclude</v>
      </c>
      <c r="B721" s="158">
        <f>'Input 2 - Inventory'!C667</f>
        <v>0</v>
      </c>
      <c r="C721" s="249">
        <f>'Input 2 - Inventory'!E667</f>
        <v>0</v>
      </c>
      <c r="D721" s="249" t="str">
        <f>IFERROR(VLOOKUP(E721,GCC.Param!$B$3:$E$50,4,FALSE),"")</f>
        <v/>
      </c>
      <c r="E721" s="159">
        <f>'Input 2 - Inventory'!F667</f>
        <v>0</v>
      </c>
      <c r="F721" s="204" t="str">
        <f t="shared" si="66"/>
        <v>Y</v>
      </c>
      <c r="G721" s="159">
        <f>'Input 1 - Schedule 1'!S669</f>
        <v>0</v>
      </c>
      <c r="H721" s="158">
        <f>'Input 2 - Inventory'!L667</f>
        <v>0</v>
      </c>
      <c r="I721" s="158">
        <f>'Input 2 - Inventory'!M667</f>
        <v>0</v>
      </c>
      <c r="J721" s="204">
        <f t="shared" si="67"/>
        <v>0</v>
      </c>
      <c r="K721" s="249">
        <f>'Input 2 - Inventory'!R667</f>
        <v>0</v>
      </c>
      <c r="L721" s="158">
        <f>'Input 2 - Inventory'!AA667</f>
        <v>0</v>
      </c>
      <c r="M721" s="249">
        <f>'Input 2 - Inventory'!AB667</f>
        <v>0</v>
      </c>
      <c r="N721" s="204">
        <f t="shared" si="68"/>
        <v>0</v>
      </c>
      <c r="O721" s="114" t="e">
        <f t="shared" si="69"/>
        <v>#DIV/0!</v>
      </c>
      <c r="P721" s="249">
        <f>'Input 2 - Inventory'!AG667</f>
        <v>0</v>
      </c>
      <c r="Q721" s="249" t="str">
        <f>'Input 1 - Schedule 1'!AX669</f>
        <v/>
      </c>
    </row>
    <row r="722" spans="1:17" x14ac:dyDescent="0.2">
      <c r="A722" s="314" t="str">
        <f t="shared" si="65"/>
        <v>Exclude</v>
      </c>
      <c r="B722" s="158">
        <f>'Input 2 - Inventory'!C668</f>
        <v>0</v>
      </c>
      <c r="C722" s="249">
        <f>'Input 2 - Inventory'!E668</f>
        <v>0</v>
      </c>
      <c r="D722" s="249" t="str">
        <f>IFERROR(VLOOKUP(E722,GCC.Param!$B$3:$E$50,4,FALSE),"")</f>
        <v/>
      </c>
      <c r="E722" s="159">
        <f>'Input 2 - Inventory'!F668</f>
        <v>0</v>
      </c>
      <c r="F722" s="204" t="str">
        <f t="shared" si="66"/>
        <v>Y</v>
      </c>
      <c r="G722" s="159">
        <f>'Input 1 - Schedule 1'!S670</f>
        <v>0</v>
      </c>
      <c r="H722" s="158">
        <f>'Input 2 - Inventory'!L668</f>
        <v>0</v>
      </c>
      <c r="I722" s="158">
        <f>'Input 2 - Inventory'!M668</f>
        <v>0</v>
      </c>
      <c r="J722" s="204">
        <f t="shared" si="67"/>
        <v>0</v>
      </c>
      <c r="K722" s="249">
        <f>'Input 2 - Inventory'!R668</f>
        <v>0</v>
      </c>
      <c r="L722" s="158">
        <f>'Input 2 - Inventory'!AA668</f>
        <v>0</v>
      </c>
      <c r="M722" s="249">
        <f>'Input 2 - Inventory'!AB668</f>
        <v>0</v>
      </c>
      <c r="N722" s="204">
        <f t="shared" si="68"/>
        <v>0</v>
      </c>
      <c r="O722" s="114" t="e">
        <f t="shared" si="69"/>
        <v>#DIV/0!</v>
      </c>
      <c r="P722" s="249">
        <f>'Input 2 - Inventory'!AG668</f>
        <v>0</v>
      </c>
      <c r="Q722" s="249" t="str">
        <f>'Input 1 - Schedule 1'!AX670</f>
        <v/>
      </c>
    </row>
    <row r="723" spans="1:17" x14ac:dyDescent="0.2">
      <c r="A723" s="314" t="str">
        <f t="shared" si="65"/>
        <v>Exclude</v>
      </c>
      <c r="B723" s="158">
        <f>'Input 2 - Inventory'!C669</f>
        <v>0</v>
      </c>
      <c r="C723" s="249">
        <f>'Input 2 - Inventory'!E669</f>
        <v>0</v>
      </c>
      <c r="D723" s="249" t="str">
        <f>IFERROR(VLOOKUP(E723,GCC.Param!$B$3:$E$50,4,FALSE),"")</f>
        <v/>
      </c>
      <c r="E723" s="159">
        <f>'Input 2 - Inventory'!F669</f>
        <v>0</v>
      </c>
      <c r="F723" s="204" t="str">
        <f t="shared" si="66"/>
        <v>Y</v>
      </c>
      <c r="G723" s="159">
        <f>'Input 1 - Schedule 1'!S671</f>
        <v>0</v>
      </c>
      <c r="H723" s="158">
        <f>'Input 2 - Inventory'!L669</f>
        <v>0</v>
      </c>
      <c r="I723" s="158">
        <f>'Input 2 - Inventory'!M669</f>
        <v>0</v>
      </c>
      <c r="J723" s="204">
        <f t="shared" si="67"/>
        <v>0</v>
      </c>
      <c r="K723" s="249">
        <f>'Input 2 - Inventory'!R669</f>
        <v>0</v>
      </c>
      <c r="L723" s="158">
        <f>'Input 2 - Inventory'!AA669</f>
        <v>0</v>
      </c>
      <c r="M723" s="249">
        <f>'Input 2 - Inventory'!AB669</f>
        <v>0</v>
      </c>
      <c r="N723" s="204">
        <f t="shared" si="68"/>
        <v>0</v>
      </c>
      <c r="O723" s="114" t="e">
        <f t="shared" si="69"/>
        <v>#DIV/0!</v>
      </c>
      <c r="P723" s="249">
        <f>'Input 2 - Inventory'!AG669</f>
        <v>0</v>
      </c>
      <c r="Q723" s="249" t="str">
        <f>'Input 1 - Schedule 1'!AX671</f>
        <v/>
      </c>
    </row>
    <row r="724" spans="1:17" x14ac:dyDescent="0.2">
      <c r="A724" s="314" t="str">
        <f t="shared" si="65"/>
        <v>Exclude</v>
      </c>
      <c r="B724" s="158">
        <f>'Input 2 - Inventory'!C670</f>
        <v>0</v>
      </c>
      <c r="C724" s="249">
        <f>'Input 2 - Inventory'!E670</f>
        <v>0</v>
      </c>
      <c r="D724" s="249" t="str">
        <f>IFERROR(VLOOKUP(E724,GCC.Param!$B$3:$E$50,4,FALSE),"")</f>
        <v/>
      </c>
      <c r="E724" s="159">
        <f>'Input 2 - Inventory'!F670</f>
        <v>0</v>
      </c>
      <c r="F724" s="204" t="str">
        <f t="shared" si="66"/>
        <v>Y</v>
      </c>
      <c r="G724" s="159">
        <f>'Input 1 - Schedule 1'!S672</f>
        <v>0</v>
      </c>
      <c r="H724" s="158">
        <f>'Input 2 - Inventory'!L670</f>
        <v>0</v>
      </c>
      <c r="I724" s="158">
        <f>'Input 2 - Inventory'!M670</f>
        <v>0</v>
      </c>
      <c r="J724" s="204">
        <f t="shared" si="67"/>
        <v>0</v>
      </c>
      <c r="K724" s="249">
        <f>'Input 2 - Inventory'!R670</f>
        <v>0</v>
      </c>
      <c r="L724" s="158">
        <f>'Input 2 - Inventory'!AA670</f>
        <v>0</v>
      </c>
      <c r="M724" s="249">
        <f>'Input 2 - Inventory'!AB670</f>
        <v>0</v>
      </c>
      <c r="N724" s="204">
        <f t="shared" si="68"/>
        <v>0</v>
      </c>
      <c r="O724" s="114" t="e">
        <f t="shared" si="69"/>
        <v>#DIV/0!</v>
      </c>
      <c r="P724" s="249">
        <f>'Input 2 - Inventory'!AG670</f>
        <v>0</v>
      </c>
      <c r="Q724" s="249" t="str">
        <f>'Input 1 - Schedule 1'!AX672</f>
        <v/>
      </c>
    </row>
    <row r="725" spans="1:17" x14ac:dyDescent="0.2">
      <c r="A725" s="314" t="str">
        <f t="shared" si="65"/>
        <v>Exclude</v>
      </c>
      <c r="B725" s="158">
        <f>'Input 2 - Inventory'!C671</f>
        <v>0</v>
      </c>
      <c r="C725" s="249">
        <f>'Input 2 - Inventory'!E671</f>
        <v>0</v>
      </c>
      <c r="D725" s="249" t="str">
        <f>IFERROR(VLOOKUP(E725,GCC.Param!$B$3:$E$50,4,FALSE),"")</f>
        <v/>
      </c>
      <c r="E725" s="159">
        <f>'Input 2 - Inventory'!F671</f>
        <v>0</v>
      </c>
      <c r="F725" s="204" t="str">
        <f t="shared" si="66"/>
        <v>Y</v>
      </c>
      <c r="G725" s="159">
        <f>'Input 1 - Schedule 1'!S673</f>
        <v>0</v>
      </c>
      <c r="H725" s="158">
        <f>'Input 2 - Inventory'!L671</f>
        <v>0</v>
      </c>
      <c r="I725" s="158">
        <f>'Input 2 - Inventory'!M671</f>
        <v>0</v>
      </c>
      <c r="J725" s="204">
        <f t="shared" si="67"/>
        <v>0</v>
      </c>
      <c r="K725" s="249">
        <f>'Input 2 - Inventory'!R671</f>
        <v>0</v>
      </c>
      <c r="L725" s="158">
        <f>'Input 2 - Inventory'!AA671</f>
        <v>0</v>
      </c>
      <c r="M725" s="249">
        <f>'Input 2 - Inventory'!AB671</f>
        <v>0</v>
      </c>
      <c r="N725" s="204">
        <f t="shared" si="68"/>
        <v>0</v>
      </c>
      <c r="O725" s="114" t="e">
        <f t="shared" si="69"/>
        <v>#DIV/0!</v>
      </c>
      <c r="P725" s="249">
        <f>'Input 2 - Inventory'!AG671</f>
        <v>0</v>
      </c>
      <c r="Q725" s="249" t="str">
        <f>'Input 1 - Schedule 1'!AX673</f>
        <v/>
      </c>
    </row>
    <row r="726" spans="1:17" x14ac:dyDescent="0.2">
      <c r="A726" s="314" t="str">
        <f t="shared" si="65"/>
        <v>Exclude</v>
      </c>
      <c r="B726" s="158">
        <f>'Input 2 - Inventory'!C672</f>
        <v>0</v>
      </c>
      <c r="C726" s="249">
        <f>'Input 2 - Inventory'!E672</f>
        <v>0</v>
      </c>
      <c r="D726" s="249" t="str">
        <f>IFERROR(VLOOKUP(E726,GCC.Param!$B$3:$E$50,4,FALSE),"")</f>
        <v/>
      </c>
      <c r="E726" s="159">
        <f>'Input 2 - Inventory'!F672</f>
        <v>0</v>
      </c>
      <c r="F726" s="204" t="str">
        <f t="shared" si="66"/>
        <v>Y</v>
      </c>
      <c r="G726" s="159">
        <f>'Input 1 - Schedule 1'!S674</f>
        <v>0</v>
      </c>
      <c r="H726" s="158">
        <f>'Input 2 - Inventory'!L672</f>
        <v>0</v>
      </c>
      <c r="I726" s="158">
        <f>'Input 2 - Inventory'!M672</f>
        <v>0</v>
      </c>
      <c r="J726" s="204">
        <f t="shared" si="67"/>
        <v>0</v>
      </c>
      <c r="K726" s="249">
        <f>'Input 2 - Inventory'!R672</f>
        <v>0</v>
      </c>
      <c r="L726" s="158">
        <f>'Input 2 - Inventory'!AA672</f>
        <v>0</v>
      </c>
      <c r="M726" s="249">
        <f>'Input 2 - Inventory'!AB672</f>
        <v>0</v>
      </c>
      <c r="N726" s="204">
        <f t="shared" si="68"/>
        <v>0</v>
      </c>
      <c r="O726" s="114" t="e">
        <f t="shared" si="69"/>
        <v>#DIV/0!</v>
      </c>
      <c r="P726" s="249">
        <f>'Input 2 - Inventory'!AG672</f>
        <v>0</v>
      </c>
      <c r="Q726" s="249" t="str">
        <f>'Input 1 - Schedule 1'!AX674</f>
        <v/>
      </c>
    </row>
    <row r="727" spans="1:17" x14ac:dyDescent="0.2">
      <c r="A727" s="314" t="str">
        <f t="shared" si="65"/>
        <v>Exclude</v>
      </c>
      <c r="B727" s="158">
        <f>'Input 2 - Inventory'!C673</f>
        <v>0</v>
      </c>
      <c r="C727" s="249">
        <f>'Input 2 - Inventory'!E673</f>
        <v>0</v>
      </c>
      <c r="D727" s="249" t="str">
        <f>IFERROR(VLOOKUP(E727,GCC.Param!$B$3:$E$50,4,FALSE),"")</f>
        <v/>
      </c>
      <c r="E727" s="159">
        <f>'Input 2 - Inventory'!F673</f>
        <v>0</v>
      </c>
      <c r="F727" s="204" t="str">
        <f t="shared" si="66"/>
        <v>Y</v>
      </c>
      <c r="G727" s="159">
        <f>'Input 1 - Schedule 1'!S675</f>
        <v>0</v>
      </c>
      <c r="H727" s="158">
        <f>'Input 2 - Inventory'!L673</f>
        <v>0</v>
      </c>
      <c r="I727" s="158">
        <f>'Input 2 - Inventory'!M673</f>
        <v>0</v>
      </c>
      <c r="J727" s="204">
        <f t="shared" si="67"/>
        <v>0</v>
      </c>
      <c r="K727" s="249">
        <f>'Input 2 - Inventory'!R673</f>
        <v>0</v>
      </c>
      <c r="L727" s="158">
        <f>'Input 2 - Inventory'!AA673</f>
        <v>0</v>
      </c>
      <c r="M727" s="249">
        <f>'Input 2 - Inventory'!AB673</f>
        <v>0</v>
      </c>
      <c r="N727" s="204">
        <f t="shared" si="68"/>
        <v>0</v>
      </c>
      <c r="O727" s="114" t="e">
        <f t="shared" si="69"/>
        <v>#DIV/0!</v>
      </c>
      <c r="P727" s="249">
        <f>'Input 2 - Inventory'!AG673</f>
        <v>0</v>
      </c>
      <c r="Q727" s="249" t="str">
        <f>'Input 1 - Schedule 1'!AX675</f>
        <v/>
      </c>
    </row>
    <row r="728" spans="1:17" x14ac:dyDescent="0.2">
      <c r="A728" s="314" t="str">
        <f t="shared" si="65"/>
        <v>Exclude</v>
      </c>
      <c r="B728" s="158">
        <f>'Input 2 - Inventory'!C674</f>
        <v>0</v>
      </c>
      <c r="C728" s="249">
        <f>'Input 2 - Inventory'!E674</f>
        <v>0</v>
      </c>
      <c r="D728" s="249" t="str">
        <f>IFERROR(VLOOKUP(E728,GCC.Param!$B$3:$E$50,4,FALSE),"")</f>
        <v/>
      </c>
      <c r="E728" s="159">
        <f>'Input 2 - Inventory'!F674</f>
        <v>0</v>
      </c>
      <c r="F728" s="204" t="str">
        <f t="shared" si="66"/>
        <v>Y</v>
      </c>
      <c r="G728" s="159">
        <f>'Input 1 - Schedule 1'!S676</f>
        <v>0</v>
      </c>
      <c r="H728" s="158">
        <f>'Input 2 - Inventory'!L674</f>
        <v>0</v>
      </c>
      <c r="I728" s="158">
        <f>'Input 2 - Inventory'!M674</f>
        <v>0</v>
      </c>
      <c r="J728" s="204">
        <f t="shared" si="67"/>
        <v>0</v>
      </c>
      <c r="K728" s="249">
        <f>'Input 2 - Inventory'!R674</f>
        <v>0</v>
      </c>
      <c r="L728" s="158">
        <f>'Input 2 - Inventory'!AA674</f>
        <v>0</v>
      </c>
      <c r="M728" s="249">
        <f>'Input 2 - Inventory'!AB674</f>
        <v>0</v>
      </c>
      <c r="N728" s="204">
        <f t="shared" si="68"/>
        <v>0</v>
      </c>
      <c r="O728" s="114" t="e">
        <f t="shared" si="69"/>
        <v>#DIV/0!</v>
      </c>
      <c r="P728" s="249">
        <f>'Input 2 - Inventory'!AG674</f>
        <v>0</v>
      </c>
      <c r="Q728" s="249" t="str">
        <f>'Input 1 - Schedule 1'!AX676</f>
        <v/>
      </c>
    </row>
    <row r="729" spans="1:17" x14ac:dyDescent="0.2">
      <c r="A729" s="314" t="str">
        <f t="shared" si="65"/>
        <v>Exclude</v>
      </c>
      <c r="B729" s="158">
        <f>'Input 2 - Inventory'!C675</f>
        <v>0</v>
      </c>
      <c r="C729" s="249">
        <f>'Input 2 - Inventory'!E675</f>
        <v>0</v>
      </c>
      <c r="D729" s="249" t="str">
        <f>IFERROR(VLOOKUP(E729,GCC.Param!$B$3:$E$50,4,FALSE),"")</f>
        <v/>
      </c>
      <c r="E729" s="159">
        <f>'Input 2 - Inventory'!F675</f>
        <v>0</v>
      </c>
      <c r="F729" s="204" t="str">
        <f t="shared" si="66"/>
        <v>Y</v>
      </c>
      <c r="G729" s="159">
        <f>'Input 1 - Schedule 1'!S677</f>
        <v>0</v>
      </c>
      <c r="H729" s="158">
        <f>'Input 2 - Inventory'!L675</f>
        <v>0</v>
      </c>
      <c r="I729" s="158">
        <f>'Input 2 - Inventory'!M675</f>
        <v>0</v>
      </c>
      <c r="J729" s="204">
        <f t="shared" si="67"/>
        <v>0</v>
      </c>
      <c r="K729" s="249">
        <f>'Input 2 - Inventory'!R675</f>
        <v>0</v>
      </c>
      <c r="L729" s="158">
        <f>'Input 2 - Inventory'!AA675</f>
        <v>0</v>
      </c>
      <c r="M729" s="249">
        <f>'Input 2 - Inventory'!AB675</f>
        <v>0</v>
      </c>
      <c r="N729" s="204">
        <f t="shared" si="68"/>
        <v>0</v>
      </c>
      <c r="O729" s="114" t="e">
        <f t="shared" si="69"/>
        <v>#DIV/0!</v>
      </c>
      <c r="P729" s="249">
        <f>'Input 2 - Inventory'!AG675</f>
        <v>0</v>
      </c>
      <c r="Q729" s="249" t="str">
        <f>'Input 1 - Schedule 1'!AX677</f>
        <v/>
      </c>
    </row>
    <row r="730" spans="1:17" x14ac:dyDescent="0.2">
      <c r="A730" s="314" t="str">
        <f t="shared" si="65"/>
        <v>Exclude</v>
      </c>
      <c r="B730" s="158">
        <f>'Input 2 - Inventory'!C676</f>
        <v>0</v>
      </c>
      <c r="C730" s="249">
        <f>'Input 2 - Inventory'!E676</f>
        <v>0</v>
      </c>
      <c r="D730" s="249" t="str">
        <f>IFERROR(VLOOKUP(E730,GCC.Param!$B$3:$E$50,4,FALSE),"")</f>
        <v/>
      </c>
      <c r="E730" s="159">
        <f>'Input 2 - Inventory'!F676</f>
        <v>0</v>
      </c>
      <c r="F730" s="204" t="str">
        <f t="shared" si="66"/>
        <v>Y</v>
      </c>
      <c r="G730" s="159">
        <f>'Input 1 - Schedule 1'!S678</f>
        <v>0</v>
      </c>
      <c r="H730" s="158">
        <f>'Input 2 - Inventory'!L676</f>
        <v>0</v>
      </c>
      <c r="I730" s="158">
        <f>'Input 2 - Inventory'!M676</f>
        <v>0</v>
      </c>
      <c r="J730" s="204">
        <f t="shared" si="67"/>
        <v>0</v>
      </c>
      <c r="K730" s="249">
        <f>'Input 2 - Inventory'!R676</f>
        <v>0</v>
      </c>
      <c r="L730" s="158">
        <f>'Input 2 - Inventory'!AA676</f>
        <v>0</v>
      </c>
      <c r="M730" s="249">
        <f>'Input 2 - Inventory'!AB676</f>
        <v>0</v>
      </c>
      <c r="N730" s="204">
        <f t="shared" si="68"/>
        <v>0</v>
      </c>
      <c r="O730" s="114" t="e">
        <f t="shared" si="69"/>
        <v>#DIV/0!</v>
      </c>
      <c r="P730" s="249">
        <f>'Input 2 - Inventory'!AG676</f>
        <v>0</v>
      </c>
      <c r="Q730" s="249" t="str">
        <f>'Input 1 - Schedule 1'!AX678</f>
        <v/>
      </c>
    </row>
    <row r="731" spans="1:17" x14ac:dyDescent="0.2">
      <c r="A731" s="314" t="str">
        <f t="shared" si="65"/>
        <v>Exclude</v>
      </c>
      <c r="B731" s="158">
        <f>'Input 2 - Inventory'!C677</f>
        <v>0</v>
      </c>
      <c r="C731" s="249">
        <f>'Input 2 - Inventory'!E677</f>
        <v>0</v>
      </c>
      <c r="D731" s="249" t="str">
        <f>IFERROR(VLOOKUP(E731,GCC.Param!$B$3:$E$50,4,FALSE),"")</f>
        <v/>
      </c>
      <c r="E731" s="159">
        <f>'Input 2 - Inventory'!F677</f>
        <v>0</v>
      </c>
      <c r="F731" s="204" t="str">
        <f t="shared" si="66"/>
        <v>Y</v>
      </c>
      <c r="G731" s="159">
        <f>'Input 1 - Schedule 1'!S679</f>
        <v>0</v>
      </c>
      <c r="H731" s="158">
        <f>'Input 2 - Inventory'!L677</f>
        <v>0</v>
      </c>
      <c r="I731" s="158">
        <f>'Input 2 - Inventory'!M677</f>
        <v>0</v>
      </c>
      <c r="J731" s="204">
        <f t="shared" si="67"/>
        <v>0</v>
      </c>
      <c r="K731" s="249">
        <f>'Input 2 - Inventory'!R677</f>
        <v>0</v>
      </c>
      <c r="L731" s="158">
        <f>'Input 2 - Inventory'!AA677</f>
        <v>0</v>
      </c>
      <c r="M731" s="249">
        <f>'Input 2 - Inventory'!AB677</f>
        <v>0</v>
      </c>
      <c r="N731" s="204">
        <f t="shared" si="68"/>
        <v>0</v>
      </c>
      <c r="O731" s="114" t="e">
        <f t="shared" si="69"/>
        <v>#DIV/0!</v>
      </c>
      <c r="P731" s="249">
        <f>'Input 2 - Inventory'!AG677</f>
        <v>0</v>
      </c>
      <c r="Q731" s="249" t="str">
        <f>'Input 1 - Schedule 1'!AX679</f>
        <v/>
      </c>
    </row>
    <row r="732" spans="1:17" x14ac:dyDescent="0.2">
      <c r="A732" s="314" t="str">
        <f t="shared" si="65"/>
        <v>Exclude</v>
      </c>
      <c r="B732" s="158">
        <f>'Input 2 - Inventory'!C678</f>
        <v>0</v>
      </c>
      <c r="C732" s="249">
        <f>'Input 2 - Inventory'!E678</f>
        <v>0</v>
      </c>
      <c r="D732" s="249" t="str">
        <f>IFERROR(VLOOKUP(E732,GCC.Param!$B$3:$E$50,4,FALSE),"")</f>
        <v/>
      </c>
      <c r="E732" s="159">
        <f>'Input 2 - Inventory'!F678</f>
        <v>0</v>
      </c>
      <c r="F732" s="204" t="str">
        <f t="shared" si="66"/>
        <v>Y</v>
      </c>
      <c r="G732" s="159">
        <f>'Input 1 - Schedule 1'!S680</f>
        <v>0</v>
      </c>
      <c r="H732" s="158">
        <f>'Input 2 - Inventory'!L678</f>
        <v>0</v>
      </c>
      <c r="I732" s="158">
        <f>'Input 2 - Inventory'!M678</f>
        <v>0</v>
      </c>
      <c r="J732" s="204">
        <f t="shared" si="67"/>
        <v>0</v>
      </c>
      <c r="K732" s="249">
        <f>'Input 2 - Inventory'!R678</f>
        <v>0</v>
      </c>
      <c r="L732" s="158">
        <f>'Input 2 - Inventory'!AA678</f>
        <v>0</v>
      </c>
      <c r="M732" s="249">
        <f>'Input 2 - Inventory'!AB678</f>
        <v>0</v>
      </c>
      <c r="N732" s="204">
        <f t="shared" si="68"/>
        <v>0</v>
      </c>
      <c r="O732" s="114" t="e">
        <f t="shared" si="69"/>
        <v>#DIV/0!</v>
      </c>
      <c r="P732" s="249">
        <f>'Input 2 - Inventory'!AG678</f>
        <v>0</v>
      </c>
      <c r="Q732" s="249" t="str">
        <f>'Input 1 - Schedule 1'!AX680</f>
        <v/>
      </c>
    </row>
    <row r="733" spans="1:17" x14ac:dyDescent="0.2">
      <c r="A733" s="314" t="str">
        <f t="shared" si="65"/>
        <v>Exclude</v>
      </c>
      <c r="B733" s="158">
        <f>'Input 2 - Inventory'!C679</f>
        <v>0</v>
      </c>
      <c r="C733" s="249">
        <f>'Input 2 - Inventory'!E679</f>
        <v>0</v>
      </c>
      <c r="D733" s="249" t="str">
        <f>IFERROR(VLOOKUP(E733,GCC.Param!$B$3:$E$50,4,FALSE),"")</f>
        <v/>
      </c>
      <c r="E733" s="159">
        <f>'Input 2 - Inventory'!F679</f>
        <v>0</v>
      </c>
      <c r="F733" s="204" t="str">
        <f t="shared" si="66"/>
        <v>Y</v>
      </c>
      <c r="G733" s="159">
        <f>'Input 1 - Schedule 1'!S681</f>
        <v>0</v>
      </c>
      <c r="H733" s="158">
        <f>'Input 2 - Inventory'!L679</f>
        <v>0</v>
      </c>
      <c r="I733" s="158">
        <f>'Input 2 - Inventory'!M679</f>
        <v>0</v>
      </c>
      <c r="J733" s="204">
        <f t="shared" si="67"/>
        <v>0</v>
      </c>
      <c r="K733" s="249">
        <f>'Input 2 - Inventory'!R679</f>
        <v>0</v>
      </c>
      <c r="L733" s="158">
        <f>'Input 2 - Inventory'!AA679</f>
        <v>0</v>
      </c>
      <c r="M733" s="249">
        <f>'Input 2 - Inventory'!AB679</f>
        <v>0</v>
      </c>
      <c r="N733" s="204">
        <f t="shared" si="68"/>
        <v>0</v>
      </c>
      <c r="O733" s="114" t="e">
        <f t="shared" si="69"/>
        <v>#DIV/0!</v>
      </c>
      <c r="P733" s="249">
        <f>'Input 2 - Inventory'!AG679</f>
        <v>0</v>
      </c>
      <c r="Q733" s="249" t="str">
        <f>'Input 1 - Schedule 1'!AX681</f>
        <v/>
      </c>
    </row>
    <row r="734" spans="1:17" x14ac:dyDescent="0.2">
      <c r="A734" s="314" t="str">
        <f t="shared" si="65"/>
        <v>Exclude</v>
      </c>
      <c r="B734" s="158">
        <f>'Input 2 - Inventory'!C680</f>
        <v>0</v>
      </c>
      <c r="C734" s="249">
        <f>'Input 2 - Inventory'!E680</f>
        <v>0</v>
      </c>
      <c r="D734" s="249" t="str">
        <f>IFERROR(VLOOKUP(E734,GCC.Param!$B$3:$E$50,4,FALSE),"")</f>
        <v/>
      </c>
      <c r="E734" s="159">
        <f>'Input 2 - Inventory'!F680</f>
        <v>0</v>
      </c>
      <c r="F734" s="204" t="str">
        <f t="shared" si="66"/>
        <v>Y</v>
      </c>
      <c r="G734" s="159">
        <f>'Input 1 - Schedule 1'!S682</f>
        <v>0</v>
      </c>
      <c r="H734" s="158">
        <f>'Input 2 - Inventory'!L680</f>
        <v>0</v>
      </c>
      <c r="I734" s="158">
        <f>'Input 2 - Inventory'!M680</f>
        <v>0</v>
      </c>
      <c r="J734" s="204">
        <f t="shared" si="67"/>
        <v>0</v>
      </c>
      <c r="K734" s="249">
        <f>'Input 2 - Inventory'!R680</f>
        <v>0</v>
      </c>
      <c r="L734" s="158">
        <f>'Input 2 - Inventory'!AA680</f>
        <v>0</v>
      </c>
      <c r="M734" s="249">
        <f>'Input 2 - Inventory'!AB680</f>
        <v>0</v>
      </c>
      <c r="N734" s="204">
        <f t="shared" si="68"/>
        <v>0</v>
      </c>
      <c r="O734" s="114" t="e">
        <f t="shared" si="69"/>
        <v>#DIV/0!</v>
      </c>
      <c r="P734" s="249">
        <f>'Input 2 - Inventory'!AG680</f>
        <v>0</v>
      </c>
      <c r="Q734" s="249" t="str">
        <f>'Input 1 - Schedule 1'!AX682</f>
        <v/>
      </c>
    </row>
    <row r="735" spans="1:17" x14ac:dyDescent="0.2">
      <c r="A735" s="314" t="str">
        <f t="shared" si="65"/>
        <v>Exclude</v>
      </c>
      <c r="B735" s="158">
        <f>'Input 2 - Inventory'!C681</f>
        <v>0</v>
      </c>
      <c r="C735" s="249">
        <f>'Input 2 - Inventory'!E681</f>
        <v>0</v>
      </c>
      <c r="D735" s="249" t="str">
        <f>IFERROR(VLOOKUP(E735,GCC.Param!$B$3:$E$50,4,FALSE),"")</f>
        <v/>
      </c>
      <c r="E735" s="159">
        <f>'Input 2 - Inventory'!F681</f>
        <v>0</v>
      </c>
      <c r="F735" s="204" t="str">
        <f t="shared" si="66"/>
        <v>Y</v>
      </c>
      <c r="G735" s="159">
        <f>'Input 1 - Schedule 1'!S683</f>
        <v>0</v>
      </c>
      <c r="H735" s="158">
        <f>'Input 2 - Inventory'!L681</f>
        <v>0</v>
      </c>
      <c r="I735" s="158">
        <f>'Input 2 - Inventory'!M681</f>
        <v>0</v>
      </c>
      <c r="J735" s="204">
        <f t="shared" si="67"/>
        <v>0</v>
      </c>
      <c r="K735" s="249">
        <f>'Input 2 - Inventory'!R681</f>
        <v>0</v>
      </c>
      <c r="L735" s="158">
        <f>'Input 2 - Inventory'!AA681</f>
        <v>0</v>
      </c>
      <c r="M735" s="249">
        <f>'Input 2 - Inventory'!AB681</f>
        <v>0</v>
      </c>
      <c r="N735" s="204">
        <f t="shared" si="68"/>
        <v>0</v>
      </c>
      <c r="O735" s="114" t="e">
        <f t="shared" si="69"/>
        <v>#DIV/0!</v>
      </c>
      <c r="P735" s="249">
        <f>'Input 2 - Inventory'!AG681</f>
        <v>0</v>
      </c>
      <c r="Q735" s="249" t="str">
        <f>'Input 1 - Schedule 1'!AX683</f>
        <v/>
      </c>
    </row>
    <row r="736" spans="1:17" x14ac:dyDescent="0.2">
      <c r="A736" s="314" t="str">
        <f t="shared" si="65"/>
        <v>Exclude</v>
      </c>
      <c r="B736" s="158">
        <f>'Input 2 - Inventory'!C682</f>
        <v>0</v>
      </c>
      <c r="C736" s="249">
        <f>'Input 2 - Inventory'!E682</f>
        <v>0</v>
      </c>
      <c r="D736" s="249" t="str">
        <f>IFERROR(VLOOKUP(E736,GCC.Param!$B$3:$E$50,4,FALSE),"")</f>
        <v/>
      </c>
      <c r="E736" s="159">
        <f>'Input 2 - Inventory'!F682</f>
        <v>0</v>
      </c>
      <c r="F736" s="204" t="str">
        <f t="shared" si="66"/>
        <v>Y</v>
      </c>
      <c r="G736" s="159">
        <f>'Input 1 - Schedule 1'!S684</f>
        <v>0</v>
      </c>
      <c r="H736" s="158">
        <f>'Input 2 - Inventory'!L682</f>
        <v>0</v>
      </c>
      <c r="I736" s="158">
        <f>'Input 2 - Inventory'!M682</f>
        <v>0</v>
      </c>
      <c r="J736" s="204">
        <f t="shared" si="67"/>
        <v>0</v>
      </c>
      <c r="K736" s="249">
        <f>'Input 2 - Inventory'!R682</f>
        <v>0</v>
      </c>
      <c r="L736" s="158">
        <f>'Input 2 - Inventory'!AA682</f>
        <v>0</v>
      </c>
      <c r="M736" s="249">
        <f>'Input 2 - Inventory'!AB682</f>
        <v>0</v>
      </c>
      <c r="N736" s="204">
        <f t="shared" si="68"/>
        <v>0</v>
      </c>
      <c r="O736" s="114" t="e">
        <f t="shared" si="69"/>
        <v>#DIV/0!</v>
      </c>
      <c r="P736" s="249">
        <f>'Input 2 - Inventory'!AG682</f>
        <v>0</v>
      </c>
      <c r="Q736" s="249" t="str">
        <f>'Input 1 - Schedule 1'!AX684</f>
        <v/>
      </c>
    </row>
    <row r="737" spans="1:17" x14ac:dyDescent="0.2">
      <c r="A737" s="314" t="str">
        <f t="shared" si="65"/>
        <v>Exclude</v>
      </c>
      <c r="B737" s="158">
        <f>'Input 2 - Inventory'!C683</f>
        <v>0</v>
      </c>
      <c r="C737" s="249">
        <f>'Input 2 - Inventory'!E683</f>
        <v>0</v>
      </c>
      <c r="D737" s="249" t="str">
        <f>IFERROR(VLOOKUP(E737,GCC.Param!$B$3:$E$50,4,FALSE),"")</f>
        <v/>
      </c>
      <c r="E737" s="159">
        <f>'Input 2 - Inventory'!F683</f>
        <v>0</v>
      </c>
      <c r="F737" s="204" t="str">
        <f t="shared" si="66"/>
        <v>Y</v>
      </c>
      <c r="G737" s="159">
        <f>'Input 1 - Schedule 1'!S685</f>
        <v>0</v>
      </c>
      <c r="H737" s="158">
        <f>'Input 2 - Inventory'!L683</f>
        <v>0</v>
      </c>
      <c r="I737" s="158">
        <f>'Input 2 - Inventory'!M683</f>
        <v>0</v>
      </c>
      <c r="J737" s="204">
        <f t="shared" si="67"/>
        <v>0</v>
      </c>
      <c r="K737" s="249">
        <f>'Input 2 - Inventory'!R683</f>
        <v>0</v>
      </c>
      <c r="L737" s="158">
        <f>'Input 2 - Inventory'!AA683</f>
        <v>0</v>
      </c>
      <c r="M737" s="249">
        <f>'Input 2 - Inventory'!AB683</f>
        <v>0</v>
      </c>
      <c r="N737" s="204">
        <f t="shared" si="68"/>
        <v>0</v>
      </c>
      <c r="O737" s="114" t="e">
        <f t="shared" si="69"/>
        <v>#DIV/0!</v>
      </c>
      <c r="P737" s="249">
        <f>'Input 2 - Inventory'!AG683</f>
        <v>0</v>
      </c>
      <c r="Q737" s="249" t="str">
        <f>'Input 1 - Schedule 1'!AX685</f>
        <v/>
      </c>
    </row>
    <row r="738" spans="1:17" x14ac:dyDescent="0.2">
      <c r="A738" s="314" t="str">
        <f t="shared" si="65"/>
        <v>Exclude</v>
      </c>
      <c r="B738" s="158">
        <f>'Input 2 - Inventory'!C684</f>
        <v>0</v>
      </c>
      <c r="C738" s="249">
        <f>'Input 2 - Inventory'!E684</f>
        <v>0</v>
      </c>
      <c r="D738" s="249" t="str">
        <f>IFERROR(VLOOKUP(E738,GCC.Param!$B$3:$E$50,4,FALSE),"")</f>
        <v/>
      </c>
      <c r="E738" s="159">
        <f>'Input 2 - Inventory'!F684</f>
        <v>0</v>
      </c>
      <c r="F738" s="204" t="str">
        <f t="shared" si="66"/>
        <v>Y</v>
      </c>
      <c r="G738" s="159">
        <f>'Input 1 - Schedule 1'!S686</f>
        <v>0</v>
      </c>
      <c r="H738" s="158">
        <f>'Input 2 - Inventory'!L684</f>
        <v>0</v>
      </c>
      <c r="I738" s="158">
        <f>'Input 2 - Inventory'!M684</f>
        <v>0</v>
      </c>
      <c r="J738" s="204">
        <f t="shared" si="67"/>
        <v>0</v>
      </c>
      <c r="K738" s="249">
        <f>'Input 2 - Inventory'!R684</f>
        <v>0</v>
      </c>
      <c r="L738" s="158">
        <f>'Input 2 - Inventory'!AA684</f>
        <v>0</v>
      </c>
      <c r="M738" s="249">
        <f>'Input 2 - Inventory'!AB684</f>
        <v>0</v>
      </c>
      <c r="N738" s="204">
        <f t="shared" si="68"/>
        <v>0</v>
      </c>
      <c r="O738" s="114" t="e">
        <f t="shared" si="69"/>
        <v>#DIV/0!</v>
      </c>
      <c r="P738" s="249">
        <f>'Input 2 - Inventory'!AG684</f>
        <v>0</v>
      </c>
      <c r="Q738" s="249" t="str">
        <f>'Input 1 - Schedule 1'!AX686</f>
        <v/>
      </c>
    </row>
    <row r="739" spans="1:17" x14ac:dyDescent="0.2">
      <c r="A739" s="314" t="str">
        <f t="shared" si="65"/>
        <v>Exclude</v>
      </c>
      <c r="B739" s="158">
        <f>'Input 2 - Inventory'!C685</f>
        <v>0</v>
      </c>
      <c r="C739" s="249">
        <f>'Input 2 - Inventory'!E685</f>
        <v>0</v>
      </c>
      <c r="D739" s="249" t="str">
        <f>IFERROR(VLOOKUP(E739,GCC.Param!$B$3:$E$50,4,FALSE),"")</f>
        <v/>
      </c>
      <c r="E739" s="159">
        <f>'Input 2 - Inventory'!F685</f>
        <v>0</v>
      </c>
      <c r="F739" s="204" t="str">
        <f t="shared" si="66"/>
        <v>Y</v>
      </c>
      <c r="G739" s="159">
        <f>'Input 1 - Schedule 1'!S687</f>
        <v>0</v>
      </c>
      <c r="H739" s="158">
        <f>'Input 2 - Inventory'!L685</f>
        <v>0</v>
      </c>
      <c r="I739" s="158">
        <f>'Input 2 - Inventory'!M685</f>
        <v>0</v>
      </c>
      <c r="J739" s="204">
        <f t="shared" si="67"/>
        <v>0</v>
      </c>
      <c r="K739" s="249">
        <f>'Input 2 - Inventory'!R685</f>
        <v>0</v>
      </c>
      <c r="L739" s="158">
        <f>'Input 2 - Inventory'!AA685</f>
        <v>0</v>
      </c>
      <c r="M739" s="249">
        <f>'Input 2 - Inventory'!AB685</f>
        <v>0</v>
      </c>
      <c r="N739" s="204">
        <f t="shared" si="68"/>
        <v>0</v>
      </c>
      <c r="O739" s="114" t="e">
        <f t="shared" si="69"/>
        <v>#DIV/0!</v>
      </c>
      <c r="P739" s="249">
        <f>'Input 2 - Inventory'!AG685</f>
        <v>0</v>
      </c>
      <c r="Q739" s="249" t="str">
        <f>'Input 1 - Schedule 1'!AX687</f>
        <v/>
      </c>
    </row>
    <row r="740" spans="1:17" x14ac:dyDescent="0.2">
      <c r="A740" s="314" t="str">
        <f t="shared" si="65"/>
        <v>Exclude</v>
      </c>
      <c r="B740" s="158">
        <f>'Input 2 - Inventory'!C686</f>
        <v>0</v>
      </c>
      <c r="C740" s="249">
        <f>'Input 2 - Inventory'!E686</f>
        <v>0</v>
      </c>
      <c r="D740" s="249" t="str">
        <f>IFERROR(VLOOKUP(E740,GCC.Param!$B$3:$E$50,4,FALSE),"")</f>
        <v/>
      </c>
      <c r="E740" s="159">
        <f>'Input 2 - Inventory'!F686</f>
        <v>0</v>
      </c>
      <c r="F740" s="204" t="str">
        <f t="shared" si="66"/>
        <v>Y</v>
      </c>
      <c r="G740" s="159">
        <f>'Input 1 - Schedule 1'!S688</f>
        <v>0</v>
      </c>
      <c r="H740" s="158">
        <f>'Input 2 - Inventory'!L686</f>
        <v>0</v>
      </c>
      <c r="I740" s="158">
        <f>'Input 2 - Inventory'!M686</f>
        <v>0</v>
      </c>
      <c r="J740" s="204">
        <f t="shared" si="67"/>
        <v>0</v>
      </c>
      <c r="K740" s="249">
        <f>'Input 2 - Inventory'!R686</f>
        <v>0</v>
      </c>
      <c r="L740" s="158">
        <f>'Input 2 - Inventory'!AA686</f>
        <v>0</v>
      </c>
      <c r="M740" s="249">
        <f>'Input 2 - Inventory'!AB686</f>
        <v>0</v>
      </c>
      <c r="N740" s="204">
        <f t="shared" si="68"/>
        <v>0</v>
      </c>
      <c r="O740" s="114" t="e">
        <f t="shared" si="69"/>
        <v>#DIV/0!</v>
      </c>
      <c r="P740" s="249">
        <f>'Input 2 - Inventory'!AG686</f>
        <v>0</v>
      </c>
      <c r="Q740" s="249" t="str">
        <f>'Input 1 - Schedule 1'!AX688</f>
        <v/>
      </c>
    </row>
    <row r="741" spans="1:17" x14ac:dyDescent="0.2">
      <c r="A741" s="314" t="str">
        <f t="shared" si="65"/>
        <v>Exclude</v>
      </c>
      <c r="B741" s="158">
        <f>'Input 2 - Inventory'!C687</f>
        <v>0</v>
      </c>
      <c r="C741" s="249">
        <f>'Input 2 - Inventory'!E687</f>
        <v>0</v>
      </c>
      <c r="D741" s="249" t="str">
        <f>IFERROR(VLOOKUP(E741,GCC.Param!$B$3:$E$50,4,FALSE),"")</f>
        <v/>
      </c>
      <c r="E741" s="159">
        <f>'Input 2 - Inventory'!F687</f>
        <v>0</v>
      </c>
      <c r="F741" s="204" t="str">
        <f t="shared" si="66"/>
        <v>Y</v>
      </c>
      <c r="G741" s="159">
        <f>'Input 1 - Schedule 1'!S689</f>
        <v>0</v>
      </c>
      <c r="H741" s="158">
        <f>'Input 2 - Inventory'!L687</f>
        <v>0</v>
      </c>
      <c r="I741" s="158">
        <f>'Input 2 - Inventory'!M687</f>
        <v>0</v>
      </c>
      <c r="J741" s="204">
        <f t="shared" si="67"/>
        <v>0</v>
      </c>
      <c r="K741" s="249">
        <f>'Input 2 - Inventory'!R687</f>
        <v>0</v>
      </c>
      <c r="L741" s="158">
        <f>'Input 2 - Inventory'!AA687</f>
        <v>0</v>
      </c>
      <c r="M741" s="249">
        <f>'Input 2 - Inventory'!AB687</f>
        <v>0</v>
      </c>
      <c r="N741" s="204">
        <f t="shared" si="68"/>
        <v>0</v>
      </c>
      <c r="O741" s="114" t="e">
        <f t="shared" si="69"/>
        <v>#DIV/0!</v>
      </c>
      <c r="P741" s="249">
        <f>'Input 2 - Inventory'!AG687</f>
        <v>0</v>
      </c>
      <c r="Q741" s="249" t="str">
        <f>'Input 1 - Schedule 1'!AX689</f>
        <v/>
      </c>
    </row>
    <row r="742" spans="1:17" x14ac:dyDescent="0.2">
      <c r="A742" s="314" t="str">
        <f t="shared" si="65"/>
        <v>Exclude</v>
      </c>
      <c r="B742" s="158">
        <f>'Input 2 - Inventory'!C688</f>
        <v>0</v>
      </c>
      <c r="C742" s="249">
        <f>'Input 2 - Inventory'!E688</f>
        <v>0</v>
      </c>
      <c r="D742" s="249" t="str">
        <f>IFERROR(VLOOKUP(E742,GCC.Param!$B$3:$E$50,4,FALSE),"")</f>
        <v/>
      </c>
      <c r="E742" s="159">
        <f>'Input 2 - Inventory'!F688</f>
        <v>0</v>
      </c>
      <c r="F742" s="204" t="str">
        <f t="shared" si="66"/>
        <v>Y</v>
      </c>
      <c r="G742" s="159">
        <f>'Input 1 - Schedule 1'!S690</f>
        <v>0</v>
      </c>
      <c r="H742" s="158">
        <f>'Input 2 - Inventory'!L688</f>
        <v>0</v>
      </c>
      <c r="I742" s="158">
        <f>'Input 2 - Inventory'!M688</f>
        <v>0</v>
      </c>
      <c r="J742" s="204">
        <f t="shared" si="67"/>
        <v>0</v>
      </c>
      <c r="K742" s="249">
        <f>'Input 2 - Inventory'!R688</f>
        <v>0</v>
      </c>
      <c r="L742" s="158">
        <f>'Input 2 - Inventory'!AA688</f>
        <v>0</v>
      </c>
      <c r="M742" s="249">
        <f>'Input 2 - Inventory'!AB688</f>
        <v>0</v>
      </c>
      <c r="N742" s="204">
        <f t="shared" si="68"/>
        <v>0</v>
      </c>
      <c r="O742" s="114" t="e">
        <f t="shared" si="69"/>
        <v>#DIV/0!</v>
      </c>
      <c r="P742" s="249">
        <f>'Input 2 - Inventory'!AG688</f>
        <v>0</v>
      </c>
      <c r="Q742" s="249" t="str">
        <f>'Input 1 - Schedule 1'!AX690</f>
        <v/>
      </c>
    </row>
    <row r="743" spans="1:17" x14ac:dyDescent="0.2">
      <c r="A743" s="314" t="str">
        <f t="shared" si="65"/>
        <v>Exclude</v>
      </c>
      <c r="B743" s="158">
        <f>'Input 2 - Inventory'!C689</f>
        <v>0</v>
      </c>
      <c r="C743" s="249">
        <f>'Input 2 - Inventory'!E689</f>
        <v>0</v>
      </c>
      <c r="D743" s="249" t="str">
        <f>IFERROR(VLOOKUP(E743,GCC.Param!$B$3:$E$50,4,FALSE),"")</f>
        <v/>
      </c>
      <c r="E743" s="159">
        <f>'Input 2 - Inventory'!F689</f>
        <v>0</v>
      </c>
      <c r="F743" s="204" t="str">
        <f t="shared" si="66"/>
        <v>Y</v>
      </c>
      <c r="G743" s="159">
        <f>'Input 1 - Schedule 1'!S691</f>
        <v>0</v>
      </c>
      <c r="H743" s="158">
        <f>'Input 2 - Inventory'!L689</f>
        <v>0</v>
      </c>
      <c r="I743" s="158">
        <f>'Input 2 - Inventory'!M689</f>
        <v>0</v>
      </c>
      <c r="J743" s="204">
        <f t="shared" si="67"/>
        <v>0</v>
      </c>
      <c r="K743" s="249">
        <f>'Input 2 - Inventory'!R689</f>
        <v>0</v>
      </c>
      <c r="L743" s="158">
        <f>'Input 2 - Inventory'!AA689</f>
        <v>0</v>
      </c>
      <c r="M743" s="249">
        <f>'Input 2 - Inventory'!AB689</f>
        <v>0</v>
      </c>
      <c r="N743" s="204">
        <f t="shared" si="68"/>
        <v>0</v>
      </c>
      <c r="O743" s="114" t="e">
        <f t="shared" si="69"/>
        <v>#DIV/0!</v>
      </c>
      <c r="P743" s="249">
        <f>'Input 2 - Inventory'!AG689</f>
        <v>0</v>
      </c>
      <c r="Q743" s="249" t="str">
        <f>'Input 1 - Schedule 1'!AX691</f>
        <v/>
      </c>
    </row>
    <row r="744" spans="1:17" x14ac:dyDescent="0.2">
      <c r="A744" s="314" t="str">
        <f t="shared" si="65"/>
        <v>Exclude</v>
      </c>
      <c r="B744" s="158">
        <f>'Input 2 - Inventory'!C690</f>
        <v>0</v>
      </c>
      <c r="C744" s="249">
        <f>'Input 2 - Inventory'!E690</f>
        <v>0</v>
      </c>
      <c r="D744" s="249" t="str">
        <f>IFERROR(VLOOKUP(E744,GCC.Param!$B$3:$E$50,4,FALSE),"")</f>
        <v/>
      </c>
      <c r="E744" s="159">
        <f>'Input 2 - Inventory'!F690</f>
        <v>0</v>
      </c>
      <c r="F744" s="204" t="str">
        <f t="shared" si="66"/>
        <v>Y</v>
      </c>
      <c r="G744" s="159">
        <f>'Input 1 - Schedule 1'!S692</f>
        <v>0</v>
      </c>
      <c r="H744" s="158">
        <f>'Input 2 - Inventory'!L690</f>
        <v>0</v>
      </c>
      <c r="I744" s="158">
        <f>'Input 2 - Inventory'!M690</f>
        <v>0</v>
      </c>
      <c r="J744" s="204">
        <f t="shared" si="67"/>
        <v>0</v>
      </c>
      <c r="K744" s="249">
        <f>'Input 2 - Inventory'!R690</f>
        <v>0</v>
      </c>
      <c r="L744" s="158">
        <f>'Input 2 - Inventory'!AA690</f>
        <v>0</v>
      </c>
      <c r="M744" s="249">
        <f>'Input 2 - Inventory'!AB690</f>
        <v>0</v>
      </c>
      <c r="N744" s="204">
        <f t="shared" si="68"/>
        <v>0</v>
      </c>
      <c r="O744" s="114" t="e">
        <f t="shared" si="69"/>
        <v>#DIV/0!</v>
      </c>
      <c r="P744" s="249">
        <f>'Input 2 - Inventory'!AG690</f>
        <v>0</v>
      </c>
      <c r="Q744" s="249" t="str">
        <f>'Input 1 - Schedule 1'!AX692</f>
        <v/>
      </c>
    </row>
    <row r="745" spans="1:17" x14ac:dyDescent="0.2">
      <c r="A745" s="314" t="str">
        <f t="shared" si="65"/>
        <v>Exclude</v>
      </c>
      <c r="B745" s="158">
        <f>'Input 2 - Inventory'!C691</f>
        <v>0</v>
      </c>
      <c r="C745" s="249">
        <f>'Input 2 - Inventory'!E691</f>
        <v>0</v>
      </c>
      <c r="D745" s="249" t="str">
        <f>IFERROR(VLOOKUP(E745,GCC.Param!$B$3:$E$50,4,FALSE),"")</f>
        <v/>
      </c>
      <c r="E745" s="159">
        <f>'Input 2 - Inventory'!F691</f>
        <v>0</v>
      </c>
      <c r="F745" s="204" t="str">
        <f t="shared" si="66"/>
        <v>Y</v>
      </c>
      <c r="G745" s="159">
        <f>'Input 1 - Schedule 1'!S693</f>
        <v>0</v>
      </c>
      <c r="H745" s="158">
        <f>'Input 2 - Inventory'!L691</f>
        <v>0</v>
      </c>
      <c r="I745" s="158">
        <f>'Input 2 - Inventory'!M691</f>
        <v>0</v>
      </c>
      <c r="J745" s="204">
        <f t="shared" si="67"/>
        <v>0</v>
      </c>
      <c r="K745" s="249">
        <f>'Input 2 - Inventory'!R691</f>
        <v>0</v>
      </c>
      <c r="L745" s="158">
        <f>'Input 2 - Inventory'!AA691</f>
        <v>0</v>
      </c>
      <c r="M745" s="249">
        <f>'Input 2 - Inventory'!AB691</f>
        <v>0</v>
      </c>
      <c r="N745" s="204">
        <f t="shared" si="68"/>
        <v>0</v>
      </c>
      <c r="O745" s="114" t="e">
        <f t="shared" si="69"/>
        <v>#DIV/0!</v>
      </c>
      <c r="P745" s="249">
        <f>'Input 2 - Inventory'!AG691</f>
        <v>0</v>
      </c>
      <c r="Q745" s="249" t="str">
        <f>'Input 1 - Schedule 1'!AX693</f>
        <v/>
      </c>
    </row>
    <row r="746" spans="1:17" x14ac:dyDescent="0.2">
      <c r="A746" s="314" t="str">
        <f t="shared" si="65"/>
        <v>Exclude</v>
      </c>
      <c r="B746" s="158">
        <f>'Input 2 - Inventory'!C692</f>
        <v>0</v>
      </c>
      <c r="C746" s="249">
        <f>'Input 2 - Inventory'!E692</f>
        <v>0</v>
      </c>
      <c r="D746" s="249" t="str">
        <f>IFERROR(VLOOKUP(E746,GCC.Param!$B$3:$E$50,4,FALSE),"")</f>
        <v/>
      </c>
      <c r="E746" s="159">
        <f>'Input 2 - Inventory'!F692</f>
        <v>0</v>
      </c>
      <c r="F746" s="204" t="str">
        <f t="shared" si="66"/>
        <v>Y</v>
      </c>
      <c r="G746" s="159">
        <f>'Input 1 - Schedule 1'!S694</f>
        <v>0</v>
      </c>
      <c r="H746" s="158">
        <f>'Input 2 - Inventory'!L692</f>
        <v>0</v>
      </c>
      <c r="I746" s="158">
        <f>'Input 2 - Inventory'!M692</f>
        <v>0</v>
      </c>
      <c r="J746" s="204">
        <f t="shared" si="67"/>
        <v>0</v>
      </c>
      <c r="K746" s="249">
        <f>'Input 2 - Inventory'!R692</f>
        <v>0</v>
      </c>
      <c r="L746" s="158">
        <f>'Input 2 - Inventory'!AA692</f>
        <v>0</v>
      </c>
      <c r="M746" s="249">
        <f>'Input 2 - Inventory'!AB692</f>
        <v>0</v>
      </c>
      <c r="N746" s="204">
        <f t="shared" si="68"/>
        <v>0</v>
      </c>
      <c r="O746" s="114" t="e">
        <f t="shared" si="69"/>
        <v>#DIV/0!</v>
      </c>
      <c r="P746" s="249">
        <f>'Input 2 - Inventory'!AG692</f>
        <v>0</v>
      </c>
      <c r="Q746" s="249" t="str">
        <f>'Input 1 - Schedule 1'!AX694</f>
        <v/>
      </c>
    </row>
    <row r="747" spans="1:17" x14ac:dyDescent="0.2">
      <c r="A747" s="314" t="str">
        <f t="shared" si="65"/>
        <v>Exclude</v>
      </c>
      <c r="B747" s="158">
        <f>'Input 2 - Inventory'!C693</f>
        <v>0</v>
      </c>
      <c r="C747" s="249">
        <f>'Input 2 - Inventory'!E693</f>
        <v>0</v>
      </c>
      <c r="D747" s="249" t="str">
        <f>IFERROR(VLOOKUP(E747,GCC.Param!$B$3:$E$50,4,FALSE),"")</f>
        <v/>
      </c>
      <c r="E747" s="159">
        <f>'Input 2 - Inventory'!F693</f>
        <v>0</v>
      </c>
      <c r="F747" s="204" t="str">
        <f t="shared" si="66"/>
        <v>Y</v>
      </c>
      <c r="G747" s="159">
        <f>'Input 1 - Schedule 1'!S695</f>
        <v>0</v>
      </c>
      <c r="H747" s="158">
        <f>'Input 2 - Inventory'!L693</f>
        <v>0</v>
      </c>
      <c r="I747" s="158">
        <f>'Input 2 - Inventory'!M693</f>
        <v>0</v>
      </c>
      <c r="J747" s="204">
        <f t="shared" si="67"/>
        <v>0</v>
      </c>
      <c r="K747" s="249">
        <f>'Input 2 - Inventory'!R693</f>
        <v>0</v>
      </c>
      <c r="L747" s="158">
        <f>'Input 2 - Inventory'!AA693</f>
        <v>0</v>
      </c>
      <c r="M747" s="249">
        <f>'Input 2 - Inventory'!AB693</f>
        <v>0</v>
      </c>
      <c r="N747" s="204">
        <f t="shared" si="68"/>
        <v>0</v>
      </c>
      <c r="O747" s="114" t="e">
        <f t="shared" si="69"/>
        <v>#DIV/0!</v>
      </c>
      <c r="P747" s="249">
        <f>'Input 2 - Inventory'!AG693</f>
        <v>0</v>
      </c>
      <c r="Q747" s="249" t="str">
        <f>'Input 1 - Schedule 1'!AX695</f>
        <v/>
      </c>
    </row>
    <row r="748" spans="1:17" x14ac:dyDescent="0.2">
      <c r="A748" s="314" t="str">
        <f t="shared" si="65"/>
        <v>Exclude</v>
      </c>
      <c r="B748" s="158">
        <f>'Input 2 - Inventory'!C694</f>
        <v>0</v>
      </c>
      <c r="C748" s="249">
        <f>'Input 2 - Inventory'!E694</f>
        <v>0</v>
      </c>
      <c r="D748" s="249" t="str">
        <f>IFERROR(VLOOKUP(E748,GCC.Param!$B$3:$E$50,4,FALSE),"")</f>
        <v/>
      </c>
      <c r="E748" s="159">
        <f>'Input 2 - Inventory'!F694</f>
        <v>0</v>
      </c>
      <c r="F748" s="204" t="str">
        <f t="shared" si="66"/>
        <v>Y</v>
      </c>
      <c r="G748" s="159">
        <f>'Input 1 - Schedule 1'!S696</f>
        <v>0</v>
      </c>
      <c r="H748" s="158">
        <f>'Input 2 - Inventory'!L694</f>
        <v>0</v>
      </c>
      <c r="I748" s="158">
        <f>'Input 2 - Inventory'!M694</f>
        <v>0</v>
      </c>
      <c r="J748" s="204">
        <f t="shared" si="67"/>
        <v>0</v>
      </c>
      <c r="K748" s="249">
        <f>'Input 2 - Inventory'!R694</f>
        <v>0</v>
      </c>
      <c r="L748" s="158">
        <f>'Input 2 - Inventory'!AA694</f>
        <v>0</v>
      </c>
      <c r="M748" s="249">
        <f>'Input 2 - Inventory'!AB694</f>
        <v>0</v>
      </c>
      <c r="N748" s="204">
        <f t="shared" si="68"/>
        <v>0</v>
      </c>
      <c r="O748" s="114" t="e">
        <f t="shared" si="69"/>
        <v>#DIV/0!</v>
      </c>
      <c r="P748" s="249">
        <f>'Input 2 - Inventory'!AG694</f>
        <v>0</v>
      </c>
      <c r="Q748" s="249" t="str">
        <f>'Input 1 - Schedule 1'!AX696</f>
        <v/>
      </c>
    </row>
    <row r="749" spans="1:17" x14ac:dyDescent="0.2">
      <c r="A749" s="314" t="str">
        <f t="shared" si="65"/>
        <v>Exclude</v>
      </c>
      <c r="B749" s="158">
        <f>'Input 2 - Inventory'!C695</f>
        <v>0</v>
      </c>
      <c r="C749" s="249">
        <f>'Input 2 - Inventory'!E695</f>
        <v>0</v>
      </c>
      <c r="D749" s="249" t="str">
        <f>IFERROR(VLOOKUP(E749,GCC.Param!$B$3:$E$50,4,FALSE),"")</f>
        <v/>
      </c>
      <c r="E749" s="159">
        <f>'Input 2 - Inventory'!F695</f>
        <v>0</v>
      </c>
      <c r="F749" s="204" t="str">
        <f t="shared" si="66"/>
        <v>Y</v>
      </c>
      <c r="G749" s="159">
        <f>'Input 1 - Schedule 1'!S697</f>
        <v>0</v>
      </c>
      <c r="H749" s="158">
        <f>'Input 2 - Inventory'!L695</f>
        <v>0</v>
      </c>
      <c r="I749" s="158">
        <f>'Input 2 - Inventory'!M695</f>
        <v>0</v>
      </c>
      <c r="J749" s="204">
        <f t="shared" si="67"/>
        <v>0</v>
      </c>
      <c r="K749" s="249">
        <f>'Input 2 - Inventory'!R695</f>
        <v>0</v>
      </c>
      <c r="L749" s="158">
        <f>'Input 2 - Inventory'!AA695</f>
        <v>0</v>
      </c>
      <c r="M749" s="249">
        <f>'Input 2 - Inventory'!AB695</f>
        <v>0</v>
      </c>
      <c r="N749" s="204">
        <f t="shared" si="68"/>
        <v>0</v>
      </c>
      <c r="O749" s="114" t="e">
        <f t="shared" si="69"/>
        <v>#DIV/0!</v>
      </c>
      <c r="P749" s="249">
        <f>'Input 2 - Inventory'!AG695</f>
        <v>0</v>
      </c>
      <c r="Q749" s="249" t="str">
        <f>'Input 1 - Schedule 1'!AX697</f>
        <v/>
      </c>
    </row>
    <row r="750" spans="1:17" x14ac:dyDescent="0.2">
      <c r="A750" s="314" t="str">
        <f t="shared" si="65"/>
        <v>Exclude</v>
      </c>
      <c r="B750" s="158">
        <f>'Input 2 - Inventory'!C696</f>
        <v>0</v>
      </c>
      <c r="C750" s="249">
        <f>'Input 2 - Inventory'!E696</f>
        <v>0</v>
      </c>
      <c r="D750" s="249" t="str">
        <f>IFERROR(VLOOKUP(E750,GCC.Param!$B$3:$E$50,4,FALSE),"")</f>
        <v/>
      </c>
      <c r="E750" s="159">
        <f>'Input 2 - Inventory'!F696</f>
        <v>0</v>
      </c>
      <c r="F750" s="204" t="str">
        <f t="shared" si="66"/>
        <v>Y</v>
      </c>
      <c r="G750" s="159">
        <f>'Input 1 - Schedule 1'!S698</f>
        <v>0</v>
      </c>
      <c r="H750" s="158">
        <f>'Input 2 - Inventory'!L696</f>
        <v>0</v>
      </c>
      <c r="I750" s="158">
        <f>'Input 2 - Inventory'!M696</f>
        <v>0</v>
      </c>
      <c r="J750" s="204">
        <f t="shared" si="67"/>
        <v>0</v>
      </c>
      <c r="K750" s="249">
        <f>'Input 2 - Inventory'!R696</f>
        <v>0</v>
      </c>
      <c r="L750" s="158">
        <f>'Input 2 - Inventory'!AA696</f>
        <v>0</v>
      </c>
      <c r="M750" s="249">
        <f>'Input 2 - Inventory'!AB696</f>
        <v>0</v>
      </c>
      <c r="N750" s="204">
        <f t="shared" si="68"/>
        <v>0</v>
      </c>
      <c r="O750" s="114" t="e">
        <f t="shared" si="69"/>
        <v>#DIV/0!</v>
      </c>
      <c r="P750" s="249">
        <f>'Input 2 - Inventory'!AG696</f>
        <v>0</v>
      </c>
      <c r="Q750" s="249" t="str">
        <f>'Input 1 - Schedule 1'!AX698</f>
        <v/>
      </c>
    </row>
    <row r="751" spans="1:17" x14ac:dyDescent="0.2">
      <c r="A751" s="314" t="str">
        <f t="shared" si="65"/>
        <v>Exclude</v>
      </c>
      <c r="B751" s="158">
        <f>'Input 2 - Inventory'!C697</f>
        <v>0</v>
      </c>
      <c r="C751" s="249">
        <f>'Input 2 - Inventory'!E697</f>
        <v>0</v>
      </c>
      <c r="D751" s="249" t="str">
        <f>IFERROR(VLOOKUP(E751,GCC.Param!$B$3:$E$50,4,FALSE),"")</f>
        <v/>
      </c>
      <c r="E751" s="159">
        <f>'Input 2 - Inventory'!F697</f>
        <v>0</v>
      </c>
      <c r="F751" s="204" t="str">
        <f t="shared" si="66"/>
        <v>Y</v>
      </c>
      <c r="G751" s="159">
        <f>'Input 1 - Schedule 1'!S699</f>
        <v>0</v>
      </c>
      <c r="H751" s="158">
        <f>'Input 2 - Inventory'!L697</f>
        <v>0</v>
      </c>
      <c r="I751" s="158">
        <f>'Input 2 - Inventory'!M697</f>
        <v>0</v>
      </c>
      <c r="J751" s="204">
        <f t="shared" si="67"/>
        <v>0</v>
      </c>
      <c r="K751" s="249">
        <f>'Input 2 - Inventory'!R697</f>
        <v>0</v>
      </c>
      <c r="L751" s="158">
        <f>'Input 2 - Inventory'!AA697</f>
        <v>0</v>
      </c>
      <c r="M751" s="249">
        <f>'Input 2 - Inventory'!AB697</f>
        <v>0</v>
      </c>
      <c r="N751" s="204">
        <f t="shared" si="68"/>
        <v>0</v>
      </c>
      <c r="O751" s="114" t="e">
        <f t="shared" si="69"/>
        <v>#DIV/0!</v>
      </c>
      <c r="P751" s="249">
        <f>'Input 2 - Inventory'!AG697</f>
        <v>0</v>
      </c>
      <c r="Q751" s="249" t="str">
        <f>'Input 1 - Schedule 1'!AX699</f>
        <v/>
      </c>
    </row>
    <row r="752" spans="1:17" x14ac:dyDescent="0.2">
      <c r="A752" s="314" t="str">
        <f t="shared" si="65"/>
        <v>Exclude</v>
      </c>
      <c r="B752" s="158">
        <f>'Input 2 - Inventory'!C698</f>
        <v>0</v>
      </c>
      <c r="C752" s="249">
        <f>'Input 2 - Inventory'!E698</f>
        <v>0</v>
      </c>
      <c r="D752" s="249" t="str">
        <f>IFERROR(VLOOKUP(E752,GCC.Param!$B$3:$E$50,4,FALSE),"")</f>
        <v/>
      </c>
      <c r="E752" s="159">
        <f>'Input 2 - Inventory'!F698</f>
        <v>0</v>
      </c>
      <c r="F752" s="204" t="str">
        <f t="shared" si="66"/>
        <v>Y</v>
      </c>
      <c r="G752" s="159">
        <f>'Input 1 - Schedule 1'!S700</f>
        <v>0</v>
      </c>
      <c r="H752" s="158">
        <f>'Input 2 - Inventory'!L698</f>
        <v>0</v>
      </c>
      <c r="I752" s="158">
        <f>'Input 2 - Inventory'!M698</f>
        <v>0</v>
      </c>
      <c r="J752" s="204">
        <f t="shared" si="67"/>
        <v>0</v>
      </c>
      <c r="K752" s="249">
        <f>'Input 2 - Inventory'!R698</f>
        <v>0</v>
      </c>
      <c r="L752" s="158">
        <f>'Input 2 - Inventory'!AA698</f>
        <v>0</v>
      </c>
      <c r="M752" s="249">
        <f>'Input 2 - Inventory'!AB698</f>
        <v>0</v>
      </c>
      <c r="N752" s="204">
        <f t="shared" si="68"/>
        <v>0</v>
      </c>
      <c r="O752" s="114" t="e">
        <f t="shared" si="69"/>
        <v>#DIV/0!</v>
      </c>
      <c r="P752" s="249">
        <f>'Input 2 - Inventory'!AG698</f>
        <v>0</v>
      </c>
      <c r="Q752" s="249" t="str">
        <f>'Input 1 - Schedule 1'!AX700</f>
        <v/>
      </c>
    </row>
    <row r="753" spans="1:17" x14ac:dyDescent="0.2">
      <c r="A753" s="314" t="str">
        <f t="shared" si="65"/>
        <v>Exclude</v>
      </c>
      <c r="B753" s="158">
        <f>'Input 2 - Inventory'!C699</f>
        <v>0</v>
      </c>
      <c r="C753" s="249">
        <f>'Input 2 - Inventory'!E699</f>
        <v>0</v>
      </c>
      <c r="D753" s="249" t="str">
        <f>IFERROR(VLOOKUP(E753,GCC.Param!$B$3:$E$50,4,FALSE),"")</f>
        <v/>
      </c>
      <c r="E753" s="159">
        <f>'Input 2 - Inventory'!F699</f>
        <v>0</v>
      </c>
      <c r="F753" s="204" t="str">
        <f t="shared" si="66"/>
        <v>Y</v>
      </c>
      <c r="G753" s="159">
        <f>'Input 1 - Schedule 1'!S701</f>
        <v>0</v>
      </c>
      <c r="H753" s="158">
        <f>'Input 2 - Inventory'!L699</f>
        <v>0</v>
      </c>
      <c r="I753" s="158">
        <f>'Input 2 - Inventory'!M699</f>
        <v>0</v>
      </c>
      <c r="J753" s="204">
        <f t="shared" si="67"/>
        <v>0</v>
      </c>
      <c r="K753" s="249">
        <f>'Input 2 - Inventory'!R699</f>
        <v>0</v>
      </c>
      <c r="L753" s="158">
        <f>'Input 2 - Inventory'!AA699</f>
        <v>0</v>
      </c>
      <c r="M753" s="249">
        <f>'Input 2 - Inventory'!AB699</f>
        <v>0</v>
      </c>
      <c r="N753" s="204">
        <f t="shared" si="68"/>
        <v>0</v>
      </c>
      <c r="O753" s="114" t="e">
        <f t="shared" si="69"/>
        <v>#DIV/0!</v>
      </c>
      <c r="P753" s="249">
        <f>'Input 2 - Inventory'!AG699</f>
        <v>0</v>
      </c>
      <c r="Q753" s="249" t="str">
        <f>'Input 1 - Schedule 1'!AX701</f>
        <v/>
      </c>
    </row>
    <row r="754" spans="1:17" x14ac:dyDescent="0.2">
      <c r="A754" s="314" t="str">
        <f t="shared" si="65"/>
        <v>Exclude</v>
      </c>
      <c r="B754" s="158">
        <f>'Input 2 - Inventory'!C700</f>
        <v>0</v>
      </c>
      <c r="C754" s="249">
        <f>'Input 2 - Inventory'!E700</f>
        <v>0</v>
      </c>
      <c r="D754" s="249" t="str">
        <f>IFERROR(VLOOKUP(E754,GCC.Param!$B$3:$E$50,4,FALSE),"")</f>
        <v/>
      </c>
      <c r="E754" s="159">
        <f>'Input 2 - Inventory'!F700</f>
        <v>0</v>
      </c>
      <c r="F754" s="204" t="str">
        <f t="shared" si="66"/>
        <v>Y</v>
      </c>
      <c r="G754" s="159">
        <f>'Input 1 - Schedule 1'!S702</f>
        <v>0</v>
      </c>
      <c r="H754" s="158">
        <f>'Input 2 - Inventory'!L700</f>
        <v>0</v>
      </c>
      <c r="I754" s="158">
        <f>'Input 2 - Inventory'!M700</f>
        <v>0</v>
      </c>
      <c r="J754" s="204">
        <f t="shared" si="67"/>
        <v>0</v>
      </c>
      <c r="K754" s="249">
        <f>'Input 2 - Inventory'!R700</f>
        <v>0</v>
      </c>
      <c r="L754" s="158">
        <f>'Input 2 - Inventory'!AA700</f>
        <v>0</v>
      </c>
      <c r="M754" s="249">
        <f>'Input 2 - Inventory'!AB700</f>
        <v>0</v>
      </c>
      <c r="N754" s="204">
        <f t="shared" si="68"/>
        <v>0</v>
      </c>
      <c r="O754" s="114" t="e">
        <f t="shared" si="69"/>
        <v>#DIV/0!</v>
      </c>
      <c r="P754" s="249">
        <f>'Input 2 - Inventory'!AG700</f>
        <v>0</v>
      </c>
      <c r="Q754" s="249" t="str">
        <f>'Input 1 - Schedule 1'!AX702</f>
        <v/>
      </c>
    </row>
    <row r="755" spans="1:17" x14ac:dyDescent="0.2">
      <c r="A755" s="314" t="str">
        <f t="shared" si="65"/>
        <v>Exclude</v>
      </c>
      <c r="B755" s="158">
        <f>'Input 2 - Inventory'!C701</f>
        <v>0</v>
      </c>
      <c r="C755" s="249">
        <f>'Input 2 - Inventory'!E701</f>
        <v>0</v>
      </c>
      <c r="D755" s="249" t="str">
        <f>IFERROR(VLOOKUP(E755,GCC.Param!$B$3:$E$50,4,FALSE),"")</f>
        <v/>
      </c>
      <c r="E755" s="159">
        <f>'Input 2 - Inventory'!F701</f>
        <v>0</v>
      </c>
      <c r="F755" s="204" t="str">
        <f t="shared" si="66"/>
        <v>Y</v>
      </c>
      <c r="G755" s="159">
        <f>'Input 1 - Schedule 1'!S703</f>
        <v>0</v>
      </c>
      <c r="H755" s="158">
        <f>'Input 2 - Inventory'!L701</f>
        <v>0</v>
      </c>
      <c r="I755" s="158">
        <f>'Input 2 - Inventory'!M701</f>
        <v>0</v>
      </c>
      <c r="J755" s="204">
        <f t="shared" si="67"/>
        <v>0</v>
      </c>
      <c r="K755" s="249">
        <f>'Input 2 - Inventory'!R701</f>
        <v>0</v>
      </c>
      <c r="L755" s="158">
        <f>'Input 2 - Inventory'!AA701</f>
        <v>0</v>
      </c>
      <c r="M755" s="249">
        <f>'Input 2 - Inventory'!AB701</f>
        <v>0</v>
      </c>
      <c r="N755" s="204">
        <f t="shared" si="68"/>
        <v>0</v>
      </c>
      <c r="O755" s="114" t="e">
        <f t="shared" si="69"/>
        <v>#DIV/0!</v>
      </c>
      <c r="P755" s="249">
        <f>'Input 2 - Inventory'!AG701</f>
        <v>0</v>
      </c>
      <c r="Q755" s="249" t="str">
        <f>'Input 1 - Schedule 1'!AX703</f>
        <v/>
      </c>
    </row>
    <row r="756" spans="1:17" x14ac:dyDescent="0.2">
      <c r="A756" s="314" t="str">
        <f t="shared" si="65"/>
        <v>Exclude</v>
      </c>
      <c r="B756" s="158">
        <f>'Input 2 - Inventory'!C702</f>
        <v>0</v>
      </c>
      <c r="C756" s="249">
        <f>'Input 2 - Inventory'!E702</f>
        <v>0</v>
      </c>
      <c r="D756" s="249" t="str">
        <f>IFERROR(VLOOKUP(E756,GCC.Param!$B$3:$E$50,4,FALSE),"")</f>
        <v/>
      </c>
      <c r="E756" s="159">
        <f>'Input 2 - Inventory'!F702</f>
        <v>0</v>
      </c>
      <c r="F756" s="204" t="str">
        <f t="shared" si="66"/>
        <v>Y</v>
      </c>
      <c r="G756" s="159">
        <f>'Input 1 - Schedule 1'!S704</f>
        <v>0</v>
      </c>
      <c r="H756" s="158">
        <f>'Input 2 - Inventory'!L702</f>
        <v>0</v>
      </c>
      <c r="I756" s="158">
        <f>'Input 2 - Inventory'!M702</f>
        <v>0</v>
      </c>
      <c r="J756" s="204">
        <f t="shared" si="67"/>
        <v>0</v>
      </c>
      <c r="K756" s="249">
        <f>'Input 2 - Inventory'!R702</f>
        <v>0</v>
      </c>
      <c r="L756" s="158">
        <f>'Input 2 - Inventory'!AA702</f>
        <v>0</v>
      </c>
      <c r="M756" s="249">
        <f>'Input 2 - Inventory'!AB702</f>
        <v>0</v>
      </c>
      <c r="N756" s="204">
        <f t="shared" si="68"/>
        <v>0</v>
      </c>
      <c r="O756" s="114" t="e">
        <f t="shared" si="69"/>
        <v>#DIV/0!</v>
      </c>
      <c r="P756" s="249">
        <f>'Input 2 - Inventory'!AG702</f>
        <v>0</v>
      </c>
      <c r="Q756" s="249" t="str">
        <f>'Input 1 - Schedule 1'!AX704</f>
        <v/>
      </c>
    </row>
    <row r="757" spans="1:17" x14ac:dyDescent="0.2">
      <c r="A757" s="314" t="str">
        <f t="shared" si="65"/>
        <v>Exclude</v>
      </c>
      <c r="B757" s="158">
        <f>'Input 2 - Inventory'!C703</f>
        <v>0</v>
      </c>
      <c r="C757" s="249">
        <f>'Input 2 - Inventory'!E703</f>
        <v>0</v>
      </c>
      <c r="D757" s="249" t="str">
        <f>IFERROR(VLOOKUP(E757,GCC.Param!$B$3:$E$50,4,FALSE),"")</f>
        <v/>
      </c>
      <c r="E757" s="159">
        <f>'Input 2 - Inventory'!F703</f>
        <v>0</v>
      </c>
      <c r="F757" s="204" t="str">
        <f t="shared" si="66"/>
        <v>Y</v>
      </c>
      <c r="G757" s="159">
        <f>'Input 1 - Schedule 1'!S705</f>
        <v>0</v>
      </c>
      <c r="H757" s="158">
        <f>'Input 2 - Inventory'!L703</f>
        <v>0</v>
      </c>
      <c r="I757" s="158">
        <f>'Input 2 - Inventory'!M703</f>
        <v>0</v>
      </c>
      <c r="J757" s="204">
        <f t="shared" si="67"/>
        <v>0</v>
      </c>
      <c r="K757" s="249">
        <f>'Input 2 - Inventory'!R703</f>
        <v>0</v>
      </c>
      <c r="L757" s="158">
        <f>'Input 2 - Inventory'!AA703</f>
        <v>0</v>
      </c>
      <c r="M757" s="249">
        <f>'Input 2 - Inventory'!AB703</f>
        <v>0</v>
      </c>
      <c r="N757" s="204">
        <f t="shared" si="68"/>
        <v>0</v>
      </c>
      <c r="O757" s="114" t="e">
        <f t="shared" si="69"/>
        <v>#DIV/0!</v>
      </c>
      <c r="P757" s="249">
        <f>'Input 2 - Inventory'!AG703</f>
        <v>0</v>
      </c>
      <c r="Q757" s="249" t="str">
        <f>'Input 1 - Schedule 1'!AX705</f>
        <v/>
      </c>
    </row>
    <row r="758" spans="1:17" x14ac:dyDescent="0.2">
      <c r="A758" s="314" t="str">
        <f t="shared" si="65"/>
        <v>Exclude</v>
      </c>
      <c r="B758" s="158">
        <f>'Input 2 - Inventory'!C704</f>
        <v>0</v>
      </c>
      <c r="C758" s="249">
        <f>'Input 2 - Inventory'!E704</f>
        <v>0</v>
      </c>
      <c r="D758" s="249" t="str">
        <f>IFERROR(VLOOKUP(E758,GCC.Param!$B$3:$E$50,4,FALSE),"")</f>
        <v/>
      </c>
      <c r="E758" s="159">
        <f>'Input 2 - Inventory'!F704</f>
        <v>0</v>
      </c>
      <c r="F758" s="204" t="str">
        <f t="shared" si="66"/>
        <v>Y</v>
      </c>
      <c r="G758" s="159">
        <f>'Input 1 - Schedule 1'!S706</f>
        <v>0</v>
      </c>
      <c r="H758" s="158">
        <f>'Input 2 - Inventory'!L704</f>
        <v>0</v>
      </c>
      <c r="I758" s="158">
        <f>'Input 2 - Inventory'!M704</f>
        <v>0</v>
      </c>
      <c r="J758" s="204">
        <f t="shared" si="67"/>
        <v>0</v>
      </c>
      <c r="K758" s="249">
        <f>'Input 2 - Inventory'!R704</f>
        <v>0</v>
      </c>
      <c r="L758" s="158">
        <f>'Input 2 - Inventory'!AA704</f>
        <v>0</v>
      </c>
      <c r="M758" s="249">
        <f>'Input 2 - Inventory'!AB704</f>
        <v>0</v>
      </c>
      <c r="N758" s="204">
        <f t="shared" si="68"/>
        <v>0</v>
      </c>
      <c r="O758" s="114" t="e">
        <f t="shared" si="69"/>
        <v>#DIV/0!</v>
      </c>
      <c r="P758" s="249">
        <f>'Input 2 - Inventory'!AG704</f>
        <v>0</v>
      </c>
      <c r="Q758" s="249" t="str">
        <f>'Input 1 - Schedule 1'!AX706</f>
        <v/>
      </c>
    </row>
    <row r="759" spans="1:17" x14ac:dyDescent="0.2">
      <c r="A759" s="314" t="str">
        <f t="shared" si="65"/>
        <v>Exclude</v>
      </c>
      <c r="B759" s="158">
        <f>'Input 2 - Inventory'!C705</f>
        <v>0</v>
      </c>
      <c r="C759" s="249">
        <f>'Input 2 - Inventory'!E705</f>
        <v>0</v>
      </c>
      <c r="D759" s="249" t="str">
        <f>IFERROR(VLOOKUP(E759,GCC.Param!$B$3:$E$50,4,FALSE),"")</f>
        <v/>
      </c>
      <c r="E759" s="159">
        <f>'Input 2 - Inventory'!F705</f>
        <v>0</v>
      </c>
      <c r="F759" s="204" t="str">
        <f t="shared" si="66"/>
        <v>Y</v>
      </c>
      <c r="G759" s="159">
        <f>'Input 1 - Schedule 1'!S707</f>
        <v>0</v>
      </c>
      <c r="H759" s="158">
        <f>'Input 2 - Inventory'!L705</f>
        <v>0</v>
      </c>
      <c r="I759" s="158">
        <f>'Input 2 - Inventory'!M705</f>
        <v>0</v>
      </c>
      <c r="J759" s="204">
        <f t="shared" si="67"/>
        <v>0</v>
      </c>
      <c r="K759" s="249">
        <f>'Input 2 - Inventory'!R705</f>
        <v>0</v>
      </c>
      <c r="L759" s="158">
        <f>'Input 2 - Inventory'!AA705</f>
        <v>0</v>
      </c>
      <c r="M759" s="249">
        <f>'Input 2 - Inventory'!AB705</f>
        <v>0</v>
      </c>
      <c r="N759" s="204">
        <f t="shared" si="68"/>
        <v>0</v>
      </c>
      <c r="O759" s="114" t="e">
        <f t="shared" si="69"/>
        <v>#DIV/0!</v>
      </c>
      <c r="P759" s="249">
        <f>'Input 2 - Inventory'!AG705</f>
        <v>0</v>
      </c>
      <c r="Q759" s="249" t="str">
        <f>'Input 1 - Schedule 1'!AX707</f>
        <v/>
      </c>
    </row>
    <row r="760" spans="1:17" x14ac:dyDescent="0.2">
      <c r="A760" s="314" t="str">
        <f t="shared" si="65"/>
        <v>Exclude</v>
      </c>
      <c r="B760" s="158">
        <f>'Input 2 - Inventory'!C706</f>
        <v>0</v>
      </c>
      <c r="C760" s="249">
        <f>'Input 2 - Inventory'!E706</f>
        <v>0</v>
      </c>
      <c r="D760" s="249" t="str">
        <f>IFERROR(VLOOKUP(E760,GCC.Param!$B$3:$E$50,4,FALSE),"")</f>
        <v/>
      </c>
      <c r="E760" s="159">
        <f>'Input 2 - Inventory'!F706</f>
        <v>0</v>
      </c>
      <c r="F760" s="204" t="str">
        <f t="shared" si="66"/>
        <v>Y</v>
      </c>
      <c r="G760" s="159">
        <f>'Input 1 - Schedule 1'!S708</f>
        <v>0</v>
      </c>
      <c r="H760" s="158">
        <f>'Input 2 - Inventory'!L706</f>
        <v>0</v>
      </c>
      <c r="I760" s="158">
        <f>'Input 2 - Inventory'!M706</f>
        <v>0</v>
      </c>
      <c r="J760" s="204">
        <f t="shared" si="67"/>
        <v>0</v>
      </c>
      <c r="K760" s="249">
        <f>'Input 2 - Inventory'!R706</f>
        <v>0</v>
      </c>
      <c r="L760" s="158">
        <f>'Input 2 - Inventory'!AA706</f>
        <v>0</v>
      </c>
      <c r="M760" s="249">
        <f>'Input 2 - Inventory'!AB706</f>
        <v>0</v>
      </c>
      <c r="N760" s="204">
        <f t="shared" si="68"/>
        <v>0</v>
      </c>
      <c r="O760" s="114" t="e">
        <f t="shared" si="69"/>
        <v>#DIV/0!</v>
      </c>
      <c r="P760" s="249">
        <f>'Input 2 - Inventory'!AG706</f>
        <v>0</v>
      </c>
      <c r="Q760" s="249" t="str">
        <f>'Input 1 - Schedule 1'!AX708</f>
        <v/>
      </c>
    </row>
    <row r="761" spans="1:17" x14ac:dyDescent="0.2">
      <c r="A761" s="314" t="str">
        <f t="shared" si="65"/>
        <v>Exclude</v>
      </c>
      <c r="B761" s="158">
        <f>'Input 2 - Inventory'!C707</f>
        <v>0</v>
      </c>
      <c r="C761" s="249">
        <f>'Input 2 - Inventory'!E707</f>
        <v>0</v>
      </c>
      <c r="D761" s="249" t="str">
        <f>IFERROR(VLOOKUP(E761,GCC.Param!$B$3:$E$50,4,FALSE),"")</f>
        <v/>
      </c>
      <c r="E761" s="159">
        <f>'Input 2 - Inventory'!F707</f>
        <v>0</v>
      </c>
      <c r="F761" s="204" t="str">
        <f t="shared" si="66"/>
        <v>Y</v>
      </c>
      <c r="G761" s="159">
        <f>'Input 1 - Schedule 1'!S709</f>
        <v>0</v>
      </c>
      <c r="H761" s="158">
        <f>'Input 2 - Inventory'!L707</f>
        <v>0</v>
      </c>
      <c r="I761" s="158">
        <f>'Input 2 - Inventory'!M707</f>
        <v>0</v>
      </c>
      <c r="J761" s="204">
        <f t="shared" si="67"/>
        <v>0</v>
      </c>
      <c r="K761" s="249">
        <f>'Input 2 - Inventory'!R707</f>
        <v>0</v>
      </c>
      <c r="L761" s="158">
        <f>'Input 2 - Inventory'!AA707</f>
        <v>0</v>
      </c>
      <c r="M761" s="249">
        <f>'Input 2 - Inventory'!AB707</f>
        <v>0</v>
      </c>
      <c r="N761" s="204">
        <f t="shared" si="68"/>
        <v>0</v>
      </c>
      <c r="O761" s="114" t="e">
        <f t="shared" si="69"/>
        <v>#DIV/0!</v>
      </c>
      <c r="P761" s="249">
        <f>'Input 2 - Inventory'!AG707</f>
        <v>0</v>
      </c>
      <c r="Q761" s="249" t="str">
        <f>'Input 1 - Schedule 1'!AX709</f>
        <v/>
      </c>
    </row>
    <row r="762" spans="1:17" x14ac:dyDescent="0.2">
      <c r="A762" s="314" t="str">
        <f t="shared" si="65"/>
        <v>Exclude</v>
      </c>
      <c r="B762" s="158">
        <f>'Input 2 - Inventory'!C708</f>
        <v>0</v>
      </c>
      <c r="C762" s="249">
        <f>'Input 2 - Inventory'!E708</f>
        <v>0</v>
      </c>
      <c r="D762" s="249" t="str">
        <f>IFERROR(VLOOKUP(E762,GCC.Param!$B$3:$E$50,4,FALSE),"")</f>
        <v/>
      </c>
      <c r="E762" s="159">
        <f>'Input 2 - Inventory'!F708</f>
        <v>0</v>
      </c>
      <c r="F762" s="204" t="str">
        <f t="shared" si="66"/>
        <v>Y</v>
      </c>
      <c r="G762" s="159">
        <f>'Input 1 - Schedule 1'!S710</f>
        <v>0</v>
      </c>
      <c r="H762" s="158">
        <f>'Input 2 - Inventory'!L708</f>
        <v>0</v>
      </c>
      <c r="I762" s="158">
        <f>'Input 2 - Inventory'!M708</f>
        <v>0</v>
      </c>
      <c r="J762" s="204">
        <f t="shared" si="67"/>
        <v>0</v>
      </c>
      <c r="K762" s="249">
        <f>'Input 2 - Inventory'!R708</f>
        <v>0</v>
      </c>
      <c r="L762" s="158">
        <f>'Input 2 - Inventory'!AA708</f>
        <v>0</v>
      </c>
      <c r="M762" s="249">
        <f>'Input 2 - Inventory'!AB708</f>
        <v>0</v>
      </c>
      <c r="N762" s="204">
        <f t="shared" si="68"/>
        <v>0</v>
      </c>
      <c r="O762" s="114" t="e">
        <f t="shared" si="69"/>
        <v>#DIV/0!</v>
      </c>
      <c r="P762" s="249">
        <f>'Input 2 - Inventory'!AG708</f>
        <v>0</v>
      </c>
      <c r="Q762" s="249" t="str">
        <f>'Input 1 - Schedule 1'!AX710</f>
        <v/>
      </c>
    </row>
    <row r="763" spans="1:17" x14ac:dyDescent="0.2">
      <c r="A763" s="314" t="str">
        <f t="shared" si="65"/>
        <v>Exclude</v>
      </c>
      <c r="B763" s="158">
        <f>'Input 2 - Inventory'!C709</f>
        <v>0</v>
      </c>
      <c r="C763" s="249">
        <f>'Input 2 - Inventory'!E709</f>
        <v>0</v>
      </c>
      <c r="D763" s="249" t="str">
        <f>IFERROR(VLOOKUP(E763,GCC.Param!$B$3:$E$50,4,FALSE),"")</f>
        <v/>
      </c>
      <c r="E763" s="159">
        <f>'Input 2 - Inventory'!F709</f>
        <v>0</v>
      </c>
      <c r="F763" s="204" t="str">
        <f t="shared" si="66"/>
        <v>Y</v>
      </c>
      <c r="G763" s="159">
        <f>'Input 1 - Schedule 1'!S711</f>
        <v>0</v>
      </c>
      <c r="H763" s="158">
        <f>'Input 2 - Inventory'!L709</f>
        <v>0</v>
      </c>
      <c r="I763" s="158">
        <f>'Input 2 - Inventory'!M709</f>
        <v>0</v>
      </c>
      <c r="J763" s="204">
        <f t="shared" si="67"/>
        <v>0</v>
      </c>
      <c r="K763" s="249">
        <f>'Input 2 - Inventory'!R709</f>
        <v>0</v>
      </c>
      <c r="L763" s="158">
        <f>'Input 2 - Inventory'!AA709</f>
        <v>0</v>
      </c>
      <c r="M763" s="249">
        <f>'Input 2 - Inventory'!AB709</f>
        <v>0</v>
      </c>
      <c r="N763" s="204">
        <f t="shared" si="68"/>
        <v>0</v>
      </c>
      <c r="O763" s="114" t="e">
        <f t="shared" si="69"/>
        <v>#DIV/0!</v>
      </c>
      <c r="P763" s="249">
        <f>'Input 2 - Inventory'!AG709</f>
        <v>0</v>
      </c>
      <c r="Q763" s="249" t="str">
        <f>'Input 1 - Schedule 1'!AX711</f>
        <v/>
      </c>
    </row>
    <row r="764" spans="1:17" x14ac:dyDescent="0.2">
      <c r="A764" s="314" t="str">
        <f t="shared" si="65"/>
        <v>Exclude</v>
      </c>
      <c r="B764" s="158">
        <f>'Input 2 - Inventory'!C710</f>
        <v>0</v>
      </c>
      <c r="C764" s="249">
        <f>'Input 2 - Inventory'!E710</f>
        <v>0</v>
      </c>
      <c r="D764" s="249" t="str">
        <f>IFERROR(VLOOKUP(E764,GCC.Param!$B$3:$E$50,4,FALSE),"")</f>
        <v/>
      </c>
      <c r="E764" s="159">
        <f>'Input 2 - Inventory'!F710</f>
        <v>0</v>
      </c>
      <c r="F764" s="204" t="str">
        <f t="shared" si="66"/>
        <v>Y</v>
      </c>
      <c r="G764" s="159">
        <f>'Input 1 - Schedule 1'!S712</f>
        <v>0</v>
      </c>
      <c r="H764" s="158">
        <f>'Input 2 - Inventory'!L710</f>
        <v>0</v>
      </c>
      <c r="I764" s="158">
        <f>'Input 2 - Inventory'!M710</f>
        <v>0</v>
      </c>
      <c r="J764" s="204">
        <f t="shared" si="67"/>
        <v>0</v>
      </c>
      <c r="K764" s="249">
        <f>'Input 2 - Inventory'!R710</f>
        <v>0</v>
      </c>
      <c r="L764" s="158">
        <f>'Input 2 - Inventory'!AA710</f>
        <v>0</v>
      </c>
      <c r="M764" s="249">
        <f>'Input 2 - Inventory'!AB710</f>
        <v>0</v>
      </c>
      <c r="N764" s="204">
        <f t="shared" si="68"/>
        <v>0</v>
      </c>
      <c r="O764" s="114" t="e">
        <f t="shared" si="69"/>
        <v>#DIV/0!</v>
      </c>
      <c r="P764" s="249">
        <f>'Input 2 - Inventory'!AG710</f>
        <v>0</v>
      </c>
      <c r="Q764" s="249" t="str">
        <f>'Input 1 - Schedule 1'!AX712</f>
        <v/>
      </c>
    </row>
    <row r="765" spans="1:17" x14ac:dyDescent="0.2">
      <c r="A765" s="314" t="str">
        <f t="shared" si="65"/>
        <v>Exclude</v>
      </c>
      <c r="B765" s="158">
        <f>'Input 2 - Inventory'!C711</f>
        <v>0</v>
      </c>
      <c r="C765" s="249">
        <f>'Input 2 - Inventory'!E711</f>
        <v>0</v>
      </c>
      <c r="D765" s="249" t="str">
        <f>IFERROR(VLOOKUP(E765,GCC.Param!$B$3:$E$50,4,FALSE),"")</f>
        <v/>
      </c>
      <c r="E765" s="159">
        <f>'Input 2 - Inventory'!F711</f>
        <v>0</v>
      </c>
      <c r="F765" s="204" t="str">
        <f t="shared" si="66"/>
        <v>Y</v>
      </c>
      <c r="G765" s="159">
        <f>'Input 1 - Schedule 1'!S713</f>
        <v>0</v>
      </c>
      <c r="H765" s="158">
        <f>'Input 2 - Inventory'!L711</f>
        <v>0</v>
      </c>
      <c r="I765" s="158">
        <f>'Input 2 - Inventory'!M711</f>
        <v>0</v>
      </c>
      <c r="J765" s="204">
        <f t="shared" si="67"/>
        <v>0</v>
      </c>
      <c r="K765" s="249">
        <f>'Input 2 - Inventory'!R711</f>
        <v>0</v>
      </c>
      <c r="L765" s="158">
        <f>'Input 2 - Inventory'!AA711</f>
        <v>0</v>
      </c>
      <c r="M765" s="249">
        <f>'Input 2 - Inventory'!AB711</f>
        <v>0</v>
      </c>
      <c r="N765" s="204">
        <f t="shared" si="68"/>
        <v>0</v>
      </c>
      <c r="O765" s="114" t="e">
        <f t="shared" si="69"/>
        <v>#DIV/0!</v>
      </c>
      <c r="P765" s="249">
        <f>'Input 2 - Inventory'!AG711</f>
        <v>0</v>
      </c>
      <c r="Q765" s="249" t="str">
        <f>'Input 1 - Schedule 1'!AX713</f>
        <v/>
      </c>
    </row>
    <row r="766" spans="1:17" x14ac:dyDescent="0.2">
      <c r="A766" s="314" t="str">
        <f t="shared" si="65"/>
        <v>Exclude</v>
      </c>
      <c r="B766" s="158">
        <f>'Input 2 - Inventory'!C712</f>
        <v>0</v>
      </c>
      <c r="C766" s="249">
        <f>'Input 2 - Inventory'!E712</f>
        <v>0</v>
      </c>
      <c r="D766" s="249" t="str">
        <f>IFERROR(VLOOKUP(E766,GCC.Param!$B$3:$E$50,4,FALSE),"")</f>
        <v/>
      </c>
      <c r="E766" s="159">
        <f>'Input 2 - Inventory'!F712</f>
        <v>0</v>
      </c>
      <c r="F766" s="204" t="str">
        <f t="shared" si="66"/>
        <v>Y</v>
      </c>
      <c r="G766" s="159">
        <f>'Input 1 - Schedule 1'!S714</f>
        <v>0</v>
      </c>
      <c r="H766" s="158">
        <f>'Input 2 - Inventory'!L712</f>
        <v>0</v>
      </c>
      <c r="I766" s="158">
        <f>'Input 2 - Inventory'!M712</f>
        <v>0</v>
      </c>
      <c r="J766" s="204">
        <f t="shared" si="67"/>
        <v>0</v>
      </c>
      <c r="K766" s="249">
        <f>'Input 2 - Inventory'!R712</f>
        <v>0</v>
      </c>
      <c r="L766" s="158">
        <f>'Input 2 - Inventory'!AA712</f>
        <v>0</v>
      </c>
      <c r="M766" s="249">
        <f>'Input 2 - Inventory'!AB712</f>
        <v>0</v>
      </c>
      <c r="N766" s="204">
        <f t="shared" si="68"/>
        <v>0</v>
      </c>
      <c r="O766" s="114" t="e">
        <f t="shared" si="69"/>
        <v>#DIV/0!</v>
      </c>
      <c r="P766" s="249">
        <f>'Input 2 - Inventory'!AG712</f>
        <v>0</v>
      </c>
      <c r="Q766" s="249" t="str">
        <f>'Input 1 - Schedule 1'!AX714</f>
        <v/>
      </c>
    </row>
    <row r="767" spans="1:17" x14ac:dyDescent="0.2">
      <c r="A767" s="314" t="str">
        <f t="shared" si="65"/>
        <v>Exclude</v>
      </c>
      <c r="B767" s="158">
        <f>'Input 2 - Inventory'!C713</f>
        <v>0</v>
      </c>
      <c r="C767" s="249">
        <f>'Input 2 - Inventory'!E713</f>
        <v>0</v>
      </c>
      <c r="D767" s="249" t="str">
        <f>IFERROR(VLOOKUP(E767,GCC.Param!$B$3:$E$50,4,FALSE),"")</f>
        <v/>
      </c>
      <c r="E767" s="159">
        <f>'Input 2 - Inventory'!F713</f>
        <v>0</v>
      </c>
      <c r="F767" s="204" t="str">
        <f t="shared" si="66"/>
        <v>Y</v>
      </c>
      <c r="G767" s="159">
        <f>'Input 1 - Schedule 1'!S715</f>
        <v>0</v>
      </c>
      <c r="H767" s="158">
        <f>'Input 2 - Inventory'!L713</f>
        <v>0</v>
      </c>
      <c r="I767" s="158">
        <f>'Input 2 - Inventory'!M713</f>
        <v>0</v>
      </c>
      <c r="J767" s="204">
        <f t="shared" si="67"/>
        <v>0</v>
      </c>
      <c r="K767" s="249">
        <f>'Input 2 - Inventory'!R713</f>
        <v>0</v>
      </c>
      <c r="L767" s="158">
        <f>'Input 2 - Inventory'!AA713</f>
        <v>0</v>
      </c>
      <c r="M767" s="249">
        <f>'Input 2 - Inventory'!AB713</f>
        <v>0</v>
      </c>
      <c r="N767" s="204">
        <f t="shared" si="68"/>
        <v>0</v>
      </c>
      <c r="O767" s="114" t="e">
        <f t="shared" si="69"/>
        <v>#DIV/0!</v>
      </c>
      <c r="P767" s="249">
        <f>'Input 2 - Inventory'!AG713</f>
        <v>0</v>
      </c>
      <c r="Q767" s="249" t="str">
        <f>'Input 1 - Schedule 1'!AX715</f>
        <v/>
      </c>
    </row>
    <row r="768" spans="1:17" x14ac:dyDescent="0.2">
      <c r="A768" s="314" t="str">
        <f t="shared" si="65"/>
        <v>Exclude</v>
      </c>
      <c r="B768" s="158">
        <f>'Input 2 - Inventory'!C714</f>
        <v>0</v>
      </c>
      <c r="C768" s="249">
        <f>'Input 2 - Inventory'!E714</f>
        <v>0</v>
      </c>
      <c r="D768" s="249" t="str">
        <f>IFERROR(VLOOKUP(E768,GCC.Param!$B$3:$E$50,4,FALSE),"")</f>
        <v/>
      </c>
      <c r="E768" s="159">
        <f>'Input 2 - Inventory'!F714</f>
        <v>0</v>
      </c>
      <c r="F768" s="204" t="str">
        <f t="shared" si="66"/>
        <v>Y</v>
      </c>
      <c r="G768" s="159">
        <f>'Input 1 - Schedule 1'!S716</f>
        <v>0</v>
      </c>
      <c r="H768" s="158">
        <f>'Input 2 - Inventory'!L714</f>
        <v>0</v>
      </c>
      <c r="I768" s="158">
        <f>'Input 2 - Inventory'!M714</f>
        <v>0</v>
      </c>
      <c r="J768" s="204">
        <f t="shared" si="67"/>
        <v>0</v>
      </c>
      <c r="K768" s="249">
        <f>'Input 2 - Inventory'!R714</f>
        <v>0</v>
      </c>
      <c r="L768" s="158">
        <f>'Input 2 - Inventory'!AA714</f>
        <v>0</v>
      </c>
      <c r="M768" s="249">
        <f>'Input 2 - Inventory'!AB714</f>
        <v>0</v>
      </c>
      <c r="N768" s="204">
        <f t="shared" si="68"/>
        <v>0</v>
      </c>
      <c r="O768" s="114" t="e">
        <f t="shared" si="69"/>
        <v>#DIV/0!</v>
      </c>
      <c r="P768" s="249">
        <f>'Input 2 - Inventory'!AG714</f>
        <v>0</v>
      </c>
      <c r="Q768" s="249" t="str">
        <f>'Input 1 - Schedule 1'!AX716</f>
        <v/>
      </c>
    </row>
    <row r="769" spans="1:17" x14ac:dyDescent="0.2">
      <c r="A769" s="314" t="str">
        <f t="shared" si="65"/>
        <v>Exclude</v>
      </c>
      <c r="B769" s="158">
        <f>'Input 2 - Inventory'!C715</f>
        <v>0</v>
      </c>
      <c r="C769" s="249">
        <f>'Input 2 - Inventory'!E715</f>
        <v>0</v>
      </c>
      <c r="D769" s="249" t="str">
        <f>IFERROR(VLOOKUP(E769,GCC.Param!$B$3:$E$50,4,FALSE),"")</f>
        <v/>
      </c>
      <c r="E769" s="159">
        <f>'Input 2 - Inventory'!F715</f>
        <v>0</v>
      </c>
      <c r="F769" s="204" t="str">
        <f t="shared" si="66"/>
        <v>Y</v>
      </c>
      <c r="G769" s="159">
        <f>'Input 1 - Schedule 1'!S717</f>
        <v>0</v>
      </c>
      <c r="H769" s="158">
        <f>'Input 2 - Inventory'!L715</f>
        <v>0</v>
      </c>
      <c r="I769" s="158">
        <f>'Input 2 - Inventory'!M715</f>
        <v>0</v>
      </c>
      <c r="J769" s="204">
        <f t="shared" si="67"/>
        <v>0</v>
      </c>
      <c r="K769" s="249">
        <f>'Input 2 - Inventory'!R715</f>
        <v>0</v>
      </c>
      <c r="L769" s="158">
        <f>'Input 2 - Inventory'!AA715</f>
        <v>0</v>
      </c>
      <c r="M769" s="249">
        <f>'Input 2 - Inventory'!AB715</f>
        <v>0</v>
      </c>
      <c r="N769" s="204">
        <f t="shared" si="68"/>
        <v>0</v>
      </c>
      <c r="O769" s="114" t="e">
        <f t="shared" si="69"/>
        <v>#DIV/0!</v>
      </c>
      <c r="P769" s="249">
        <f>'Input 2 - Inventory'!AG715</f>
        <v>0</v>
      </c>
      <c r="Q769" s="249" t="str">
        <f>'Input 1 - Schedule 1'!AX717</f>
        <v/>
      </c>
    </row>
    <row r="770" spans="1:17" x14ac:dyDescent="0.2">
      <c r="A770" s="314" t="str">
        <f t="shared" ref="A770:A833" si="70">IF(OR(ISERROR(D770),B770="",B770=0),"Exclude","Include")</f>
        <v>Exclude</v>
      </c>
      <c r="B770" s="158">
        <f>'Input 2 - Inventory'!C716</f>
        <v>0</v>
      </c>
      <c r="C770" s="249">
        <f>'Input 2 - Inventory'!E716</f>
        <v>0</v>
      </c>
      <c r="D770" s="249" t="str">
        <f>IFERROR(VLOOKUP(E770,GCC.Param!$B$3:$E$50,4,FALSE),"")</f>
        <v/>
      </c>
      <c r="E770" s="159">
        <f>'Input 2 - Inventory'!F716</f>
        <v>0</v>
      </c>
      <c r="F770" s="204" t="str">
        <f t="shared" ref="F770:F833" si="71">IF(AND(LEFT(D770,3)="RBC",LEFT(Q770,3)="RBC"),"N",IF(OR(E770=Q770,Q770="N/A"),"N","Y"))</f>
        <v>Y</v>
      </c>
      <c r="G770" s="159">
        <f>'Input 1 - Schedule 1'!S718</f>
        <v>0</v>
      </c>
      <c r="H770" s="158">
        <f>'Input 2 - Inventory'!L716</f>
        <v>0</v>
      </c>
      <c r="I770" s="158">
        <f>'Input 2 - Inventory'!M716</f>
        <v>0</v>
      </c>
      <c r="J770" s="204">
        <f t="shared" ref="J770:J833" si="72">IF($E770="Non-Insurer Holding Company", H770-I770,H770)</f>
        <v>0</v>
      </c>
      <c r="K770" s="249">
        <f>'Input 2 - Inventory'!R716</f>
        <v>0</v>
      </c>
      <c r="L770" s="158">
        <f>'Input 2 - Inventory'!AA716</f>
        <v>0</v>
      </c>
      <c r="M770" s="249">
        <f>'Input 2 - Inventory'!AB716</f>
        <v>0</v>
      </c>
      <c r="N770" s="204">
        <f t="shared" ref="N770:N833" si="73">IF(LEFT(E770,3)="RBC",1/0,IF($E770="Non-Insurer Holding Company",L770-M770,L770))</f>
        <v>0</v>
      </c>
      <c r="O770" s="114" t="e">
        <f t="shared" ref="O770:O833" si="74">IF(LEFT(E770,3)="RBC",1/3*L770,1/0)</f>
        <v>#DIV/0!</v>
      </c>
      <c r="P770" s="249">
        <f>'Input 2 - Inventory'!AG716</f>
        <v>0</v>
      </c>
      <c r="Q770" s="249" t="str">
        <f>'Input 1 - Schedule 1'!AX718</f>
        <v/>
      </c>
    </row>
    <row r="771" spans="1:17" x14ac:dyDescent="0.2">
      <c r="A771" s="314" t="str">
        <f t="shared" si="70"/>
        <v>Exclude</v>
      </c>
      <c r="B771" s="158">
        <f>'Input 2 - Inventory'!C717</f>
        <v>0</v>
      </c>
      <c r="C771" s="249">
        <f>'Input 2 - Inventory'!E717</f>
        <v>0</v>
      </c>
      <c r="D771" s="249" t="str">
        <f>IFERROR(VLOOKUP(E771,GCC.Param!$B$3:$E$50,4,FALSE),"")</f>
        <v/>
      </c>
      <c r="E771" s="159">
        <f>'Input 2 - Inventory'!F717</f>
        <v>0</v>
      </c>
      <c r="F771" s="204" t="str">
        <f t="shared" si="71"/>
        <v>Y</v>
      </c>
      <c r="G771" s="159">
        <f>'Input 1 - Schedule 1'!S719</f>
        <v>0</v>
      </c>
      <c r="H771" s="158">
        <f>'Input 2 - Inventory'!L717</f>
        <v>0</v>
      </c>
      <c r="I771" s="158">
        <f>'Input 2 - Inventory'!M717</f>
        <v>0</v>
      </c>
      <c r="J771" s="204">
        <f t="shared" si="72"/>
        <v>0</v>
      </c>
      <c r="K771" s="249">
        <f>'Input 2 - Inventory'!R717</f>
        <v>0</v>
      </c>
      <c r="L771" s="158">
        <f>'Input 2 - Inventory'!AA717</f>
        <v>0</v>
      </c>
      <c r="M771" s="249">
        <f>'Input 2 - Inventory'!AB717</f>
        <v>0</v>
      </c>
      <c r="N771" s="204">
        <f t="shared" si="73"/>
        <v>0</v>
      </c>
      <c r="O771" s="114" t="e">
        <f t="shared" si="74"/>
        <v>#DIV/0!</v>
      </c>
      <c r="P771" s="249">
        <f>'Input 2 - Inventory'!AG717</f>
        <v>0</v>
      </c>
      <c r="Q771" s="249" t="str">
        <f>'Input 1 - Schedule 1'!AX719</f>
        <v/>
      </c>
    </row>
    <row r="772" spans="1:17" x14ac:dyDescent="0.2">
      <c r="A772" s="314" t="str">
        <f t="shared" si="70"/>
        <v>Exclude</v>
      </c>
      <c r="B772" s="158">
        <f>'Input 2 - Inventory'!C718</f>
        <v>0</v>
      </c>
      <c r="C772" s="249">
        <f>'Input 2 - Inventory'!E718</f>
        <v>0</v>
      </c>
      <c r="D772" s="249" t="str">
        <f>IFERROR(VLOOKUP(E772,GCC.Param!$B$3:$E$50,4,FALSE),"")</f>
        <v/>
      </c>
      <c r="E772" s="159">
        <f>'Input 2 - Inventory'!F718</f>
        <v>0</v>
      </c>
      <c r="F772" s="204" t="str">
        <f t="shared" si="71"/>
        <v>Y</v>
      </c>
      <c r="G772" s="159">
        <f>'Input 1 - Schedule 1'!S720</f>
        <v>0</v>
      </c>
      <c r="H772" s="158">
        <f>'Input 2 - Inventory'!L718</f>
        <v>0</v>
      </c>
      <c r="I772" s="158">
        <f>'Input 2 - Inventory'!M718</f>
        <v>0</v>
      </c>
      <c r="J772" s="204">
        <f t="shared" si="72"/>
        <v>0</v>
      </c>
      <c r="K772" s="249">
        <f>'Input 2 - Inventory'!R718</f>
        <v>0</v>
      </c>
      <c r="L772" s="158">
        <f>'Input 2 - Inventory'!AA718</f>
        <v>0</v>
      </c>
      <c r="M772" s="249">
        <f>'Input 2 - Inventory'!AB718</f>
        <v>0</v>
      </c>
      <c r="N772" s="204">
        <f t="shared" si="73"/>
        <v>0</v>
      </c>
      <c r="O772" s="114" t="e">
        <f t="shared" si="74"/>
        <v>#DIV/0!</v>
      </c>
      <c r="P772" s="249">
        <f>'Input 2 - Inventory'!AG718</f>
        <v>0</v>
      </c>
      <c r="Q772" s="249" t="str">
        <f>'Input 1 - Schedule 1'!AX720</f>
        <v/>
      </c>
    </row>
    <row r="773" spans="1:17" x14ac:dyDescent="0.2">
      <c r="A773" s="314" t="str">
        <f t="shared" si="70"/>
        <v>Exclude</v>
      </c>
      <c r="B773" s="158">
        <f>'Input 2 - Inventory'!C719</f>
        <v>0</v>
      </c>
      <c r="C773" s="249">
        <f>'Input 2 - Inventory'!E719</f>
        <v>0</v>
      </c>
      <c r="D773" s="249" t="str">
        <f>IFERROR(VLOOKUP(E773,GCC.Param!$B$3:$E$50,4,FALSE),"")</f>
        <v/>
      </c>
      <c r="E773" s="159">
        <f>'Input 2 - Inventory'!F719</f>
        <v>0</v>
      </c>
      <c r="F773" s="204" t="str">
        <f t="shared" si="71"/>
        <v>Y</v>
      </c>
      <c r="G773" s="159">
        <f>'Input 1 - Schedule 1'!S721</f>
        <v>0</v>
      </c>
      <c r="H773" s="158">
        <f>'Input 2 - Inventory'!L719</f>
        <v>0</v>
      </c>
      <c r="I773" s="158">
        <f>'Input 2 - Inventory'!M719</f>
        <v>0</v>
      </c>
      <c r="J773" s="204">
        <f t="shared" si="72"/>
        <v>0</v>
      </c>
      <c r="K773" s="249">
        <f>'Input 2 - Inventory'!R719</f>
        <v>0</v>
      </c>
      <c r="L773" s="158">
        <f>'Input 2 - Inventory'!AA719</f>
        <v>0</v>
      </c>
      <c r="M773" s="249">
        <f>'Input 2 - Inventory'!AB719</f>
        <v>0</v>
      </c>
      <c r="N773" s="204">
        <f t="shared" si="73"/>
        <v>0</v>
      </c>
      <c r="O773" s="114" t="e">
        <f t="shared" si="74"/>
        <v>#DIV/0!</v>
      </c>
      <c r="P773" s="249">
        <f>'Input 2 - Inventory'!AG719</f>
        <v>0</v>
      </c>
      <c r="Q773" s="249" t="str">
        <f>'Input 1 - Schedule 1'!AX721</f>
        <v/>
      </c>
    </row>
    <row r="774" spans="1:17" x14ac:dyDescent="0.2">
      <c r="A774" s="314" t="str">
        <f t="shared" si="70"/>
        <v>Exclude</v>
      </c>
      <c r="B774" s="158">
        <f>'Input 2 - Inventory'!C720</f>
        <v>0</v>
      </c>
      <c r="C774" s="249">
        <f>'Input 2 - Inventory'!E720</f>
        <v>0</v>
      </c>
      <c r="D774" s="249" t="str">
        <f>IFERROR(VLOOKUP(E774,GCC.Param!$B$3:$E$50,4,FALSE),"")</f>
        <v/>
      </c>
      <c r="E774" s="159">
        <f>'Input 2 - Inventory'!F720</f>
        <v>0</v>
      </c>
      <c r="F774" s="204" t="str">
        <f t="shared" si="71"/>
        <v>Y</v>
      </c>
      <c r="G774" s="159">
        <f>'Input 1 - Schedule 1'!S722</f>
        <v>0</v>
      </c>
      <c r="H774" s="158">
        <f>'Input 2 - Inventory'!L720</f>
        <v>0</v>
      </c>
      <c r="I774" s="158">
        <f>'Input 2 - Inventory'!M720</f>
        <v>0</v>
      </c>
      <c r="J774" s="204">
        <f t="shared" si="72"/>
        <v>0</v>
      </c>
      <c r="K774" s="249">
        <f>'Input 2 - Inventory'!R720</f>
        <v>0</v>
      </c>
      <c r="L774" s="158">
        <f>'Input 2 - Inventory'!AA720</f>
        <v>0</v>
      </c>
      <c r="M774" s="249">
        <f>'Input 2 - Inventory'!AB720</f>
        <v>0</v>
      </c>
      <c r="N774" s="204">
        <f t="shared" si="73"/>
        <v>0</v>
      </c>
      <c r="O774" s="114" t="e">
        <f t="shared" si="74"/>
        <v>#DIV/0!</v>
      </c>
      <c r="P774" s="249">
        <f>'Input 2 - Inventory'!AG720</f>
        <v>0</v>
      </c>
      <c r="Q774" s="249" t="str">
        <f>'Input 1 - Schedule 1'!AX722</f>
        <v/>
      </c>
    </row>
    <row r="775" spans="1:17" x14ac:dyDescent="0.2">
      <c r="A775" s="314" t="str">
        <f t="shared" si="70"/>
        <v>Exclude</v>
      </c>
      <c r="B775" s="158">
        <f>'Input 2 - Inventory'!C721</f>
        <v>0</v>
      </c>
      <c r="C775" s="249">
        <f>'Input 2 - Inventory'!E721</f>
        <v>0</v>
      </c>
      <c r="D775" s="249" t="str">
        <f>IFERROR(VLOOKUP(E775,GCC.Param!$B$3:$E$50,4,FALSE),"")</f>
        <v/>
      </c>
      <c r="E775" s="159">
        <f>'Input 2 - Inventory'!F721</f>
        <v>0</v>
      </c>
      <c r="F775" s="204" t="str">
        <f t="shared" si="71"/>
        <v>Y</v>
      </c>
      <c r="G775" s="159">
        <f>'Input 1 - Schedule 1'!S723</f>
        <v>0</v>
      </c>
      <c r="H775" s="158">
        <f>'Input 2 - Inventory'!L721</f>
        <v>0</v>
      </c>
      <c r="I775" s="158">
        <f>'Input 2 - Inventory'!M721</f>
        <v>0</v>
      </c>
      <c r="J775" s="204">
        <f t="shared" si="72"/>
        <v>0</v>
      </c>
      <c r="K775" s="249">
        <f>'Input 2 - Inventory'!R721</f>
        <v>0</v>
      </c>
      <c r="L775" s="158">
        <f>'Input 2 - Inventory'!AA721</f>
        <v>0</v>
      </c>
      <c r="M775" s="249">
        <f>'Input 2 - Inventory'!AB721</f>
        <v>0</v>
      </c>
      <c r="N775" s="204">
        <f t="shared" si="73"/>
        <v>0</v>
      </c>
      <c r="O775" s="114" t="e">
        <f t="shared" si="74"/>
        <v>#DIV/0!</v>
      </c>
      <c r="P775" s="249">
        <f>'Input 2 - Inventory'!AG721</f>
        <v>0</v>
      </c>
      <c r="Q775" s="249" t="str">
        <f>'Input 1 - Schedule 1'!AX723</f>
        <v/>
      </c>
    </row>
    <row r="776" spans="1:17" x14ac:dyDescent="0.2">
      <c r="A776" s="314" t="str">
        <f t="shared" si="70"/>
        <v>Exclude</v>
      </c>
      <c r="B776" s="158">
        <f>'Input 2 - Inventory'!C722</f>
        <v>0</v>
      </c>
      <c r="C776" s="249">
        <f>'Input 2 - Inventory'!E722</f>
        <v>0</v>
      </c>
      <c r="D776" s="249" t="str">
        <f>IFERROR(VLOOKUP(E776,GCC.Param!$B$3:$E$50,4,FALSE),"")</f>
        <v/>
      </c>
      <c r="E776" s="159">
        <f>'Input 2 - Inventory'!F722</f>
        <v>0</v>
      </c>
      <c r="F776" s="204" t="str">
        <f t="shared" si="71"/>
        <v>Y</v>
      </c>
      <c r="G776" s="159">
        <f>'Input 1 - Schedule 1'!S724</f>
        <v>0</v>
      </c>
      <c r="H776" s="158">
        <f>'Input 2 - Inventory'!L722</f>
        <v>0</v>
      </c>
      <c r="I776" s="158">
        <f>'Input 2 - Inventory'!M722</f>
        <v>0</v>
      </c>
      <c r="J776" s="204">
        <f t="shared" si="72"/>
        <v>0</v>
      </c>
      <c r="K776" s="249">
        <f>'Input 2 - Inventory'!R722</f>
        <v>0</v>
      </c>
      <c r="L776" s="158">
        <f>'Input 2 - Inventory'!AA722</f>
        <v>0</v>
      </c>
      <c r="M776" s="249">
        <f>'Input 2 - Inventory'!AB722</f>
        <v>0</v>
      </c>
      <c r="N776" s="204">
        <f t="shared" si="73"/>
        <v>0</v>
      </c>
      <c r="O776" s="114" t="e">
        <f t="shared" si="74"/>
        <v>#DIV/0!</v>
      </c>
      <c r="P776" s="249">
        <f>'Input 2 - Inventory'!AG722</f>
        <v>0</v>
      </c>
      <c r="Q776" s="249" t="str">
        <f>'Input 1 - Schedule 1'!AX724</f>
        <v/>
      </c>
    </row>
    <row r="777" spans="1:17" x14ac:dyDescent="0.2">
      <c r="A777" s="314" t="str">
        <f t="shared" si="70"/>
        <v>Exclude</v>
      </c>
      <c r="B777" s="158">
        <f>'Input 2 - Inventory'!C723</f>
        <v>0</v>
      </c>
      <c r="C777" s="249">
        <f>'Input 2 - Inventory'!E723</f>
        <v>0</v>
      </c>
      <c r="D777" s="249" t="str">
        <f>IFERROR(VLOOKUP(E777,GCC.Param!$B$3:$E$50,4,FALSE),"")</f>
        <v/>
      </c>
      <c r="E777" s="159">
        <f>'Input 2 - Inventory'!F723</f>
        <v>0</v>
      </c>
      <c r="F777" s="204" t="str">
        <f t="shared" si="71"/>
        <v>Y</v>
      </c>
      <c r="G777" s="159">
        <f>'Input 1 - Schedule 1'!S725</f>
        <v>0</v>
      </c>
      <c r="H777" s="158">
        <f>'Input 2 - Inventory'!L723</f>
        <v>0</v>
      </c>
      <c r="I777" s="158">
        <f>'Input 2 - Inventory'!M723</f>
        <v>0</v>
      </c>
      <c r="J777" s="204">
        <f t="shared" si="72"/>
        <v>0</v>
      </c>
      <c r="K777" s="249">
        <f>'Input 2 - Inventory'!R723</f>
        <v>0</v>
      </c>
      <c r="L777" s="158">
        <f>'Input 2 - Inventory'!AA723</f>
        <v>0</v>
      </c>
      <c r="M777" s="249">
        <f>'Input 2 - Inventory'!AB723</f>
        <v>0</v>
      </c>
      <c r="N777" s="204">
        <f t="shared" si="73"/>
        <v>0</v>
      </c>
      <c r="O777" s="114" t="e">
        <f t="shared" si="74"/>
        <v>#DIV/0!</v>
      </c>
      <c r="P777" s="249">
        <f>'Input 2 - Inventory'!AG723</f>
        <v>0</v>
      </c>
      <c r="Q777" s="249" t="str">
        <f>'Input 1 - Schedule 1'!AX725</f>
        <v/>
      </c>
    </row>
    <row r="778" spans="1:17" x14ac:dyDescent="0.2">
      <c r="A778" s="314" t="str">
        <f t="shared" si="70"/>
        <v>Exclude</v>
      </c>
      <c r="B778" s="158">
        <f>'Input 2 - Inventory'!C724</f>
        <v>0</v>
      </c>
      <c r="C778" s="249">
        <f>'Input 2 - Inventory'!E724</f>
        <v>0</v>
      </c>
      <c r="D778" s="249" t="str">
        <f>IFERROR(VLOOKUP(E778,GCC.Param!$B$3:$E$50,4,FALSE),"")</f>
        <v/>
      </c>
      <c r="E778" s="159">
        <f>'Input 2 - Inventory'!F724</f>
        <v>0</v>
      </c>
      <c r="F778" s="204" t="str">
        <f t="shared" si="71"/>
        <v>Y</v>
      </c>
      <c r="G778" s="159">
        <f>'Input 1 - Schedule 1'!S726</f>
        <v>0</v>
      </c>
      <c r="H778" s="158">
        <f>'Input 2 - Inventory'!L724</f>
        <v>0</v>
      </c>
      <c r="I778" s="158">
        <f>'Input 2 - Inventory'!M724</f>
        <v>0</v>
      </c>
      <c r="J778" s="204">
        <f t="shared" si="72"/>
        <v>0</v>
      </c>
      <c r="K778" s="249">
        <f>'Input 2 - Inventory'!R724</f>
        <v>0</v>
      </c>
      <c r="L778" s="158">
        <f>'Input 2 - Inventory'!AA724</f>
        <v>0</v>
      </c>
      <c r="M778" s="249">
        <f>'Input 2 - Inventory'!AB724</f>
        <v>0</v>
      </c>
      <c r="N778" s="204">
        <f t="shared" si="73"/>
        <v>0</v>
      </c>
      <c r="O778" s="114" t="e">
        <f t="shared" si="74"/>
        <v>#DIV/0!</v>
      </c>
      <c r="P778" s="249">
        <f>'Input 2 - Inventory'!AG724</f>
        <v>0</v>
      </c>
      <c r="Q778" s="249" t="str">
        <f>'Input 1 - Schedule 1'!AX726</f>
        <v/>
      </c>
    </row>
    <row r="779" spans="1:17" x14ac:dyDescent="0.2">
      <c r="A779" s="314" t="str">
        <f t="shared" si="70"/>
        <v>Exclude</v>
      </c>
      <c r="B779" s="158">
        <f>'Input 2 - Inventory'!C725</f>
        <v>0</v>
      </c>
      <c r="C779" s="249">
        <f>'Input 2 - Inventory'!E725</f>
        <v>0</v>
      </c>
      <c r="D779" s="249" t="str">
        <f>IFERROR(VLOOKUP(E779,GCC.Param!$B$3:$E$50,4,FALSE),"")</f>
        <v/>
      </c>
      <c r="E779" s="159">
        <f>'Input 2 - Inventory'!F725</f>
        <v>0</v>
      </c>
      <c r="F779" s="204" t="str">
        <f t="shared" si="71"/>
        <v>Y</v>
      </c>
      <c r="G779" s="159">
        <f>'Input 1 - Schedule 1'!S727</f>
        <v>0</v>
      </c>
      <c r="H779" s="158">
        <f>'Input 2 - Inventory'!L725</f>
        <v>0</v>
      </c>
      <c r="I779" s="158">
        <f>'Input 2 - Inventory'!M725</f>
        <v>0</v>
      </c>
      <c r="J779" s="204">
        <f t="shared" si="72"/>
        <v>0</v>
      </c>
      <c r="K779" s="249">
        <f>'Input 2 - Inventory'!R725</f>
        <v>0</v>
      </c>
      <c r="L779" s="158">
        <f>'Input 2 - Inventory'!AA725</f>
        <v>0</v>
      </c>
      <c r="M779" s="249">
        <f>'Input 2 - Inventory'!AB725</f>
        <v>0</v>
      </c>
      <c r="N779" s="204">
        <f t="shared" si="73"/>
        <v>0</v>
      </c>
      <c r="O779" s="114" t="e">
        <f t="shared" si="74"/>
        <v>#DIV/0!</v>
      </c>
      <c r="P779" s="249">
        <f>'Input 2 - Inventory'!AG725</f>
        <v>0</v>
      </c>
      <c r="Q779" s="249" t="str">
        <f>'Input 1 - Schedule 1'!AX727</f>
        <v/>
      </c>
    </row>
    <row r="780" spans="1:17" x14ac:dyDescent="0.2">
      <c r="A780" s="314" t="str">
        <f t="shared" si="70"/>
        <v>Exclude</v>
      </c>
      <c r="B780" s="158">
        <f>'Input 2 - Inventory'!C726</f>
        <v>0</v>
      </c>
      <c r="C780" s="249">
        <f>'Input 2 - Inventory'!E726</f>
        <v>0</v>
      </c>
      <c r="D780" s="249" t="str">
        <f>IFERROR(VLOOKUP(E780,GCC.Param!$B$3:$E$50,4,FALSE),"")</f>
        <v/>
      </c>
      <c r="E780" s="159">
        <f>'Input 2 - Inventory'!F726</f>
        <v>0</v>
      </c>
      <c r="F780" s="204" t="str">
        <f t="shared" si="71"/>
        <v>Y</v>
      </c>
      <c r="G780" s="159">
        <f>'Input 1 - Schedule 1'!S728</f>
        <v>0</v>
      </c>
      <c r="H780" s="158">
        <f>'Input 2 - Inventory'!L726</f>
        <v>0</v>
      </c>
      <c r="I780" s="158">
        <f>'Input 2 - Inventory'!M726</f>
        <v>0</v>
      </c>
      <c r="J780" s="204">
        <f t="shared" si="72"/>
        <v>0</v>
      </c>
      <c r="K780" s="249">
        <f>'Input 2 - Inventory'!R726</f>
        <v>0</v>
      </c>
      <c r="L780" s="158">
        <f>'Input 2 - Inventory'!AA726</f>
        <v>0</v>
      </c>
      <c r="M780" s="249">
        <f>'Input 2 - Inventory'!AB726</f>
        <v>0</v>
      </c>
      <c r="N780" s="204">
        <f t="shared" si="73"/>
        <v>0</v>
      </c>
      <c r="O780" s="114" t="e">
        <f t="shared" si="74"/>
        <v>#DIV/0!</v>
      </c>
      <c r="P780" s="249">
        <f>'Input 2 - Inventory'!AG726</f>
        <v>0</v>
      </c>
      <c r="Q780" s="249" t="str">
        <f>'Input 1 - Schedule 1'!AX728</f>
        <v/>
      </c>
    </row>
    <row r="781" spans="1:17" x14ac:dyDescent="0.2">
      <c r="A781" s="314" t="str">
        <f t="shared" si="70"/>
        <v>Exclude</v>
      </c>
      <c r="B781" s="158">
        <f>'Input 2 - Inventory'!C727</f>
        <v>0</v>
      </c>
      <c r="C781" s="249">
        <f>'Input 2 - Inventory'!E727</f>
        <v>0</v>
      </c>
      <c r="D781" s="249" t="str">
        <f>IFERROR(VLOOKUP(E781,GCC.Param!$B$3:$E$50,4,FALSE),"")</f>
        <v/>
      </c>
      <c r="E781" s="159">
        <f>'Input 2 - Inventory'!F727</f>
        <v>0</v>
      </c>
      <c r="F781" s="204" t="str">
        <f t="shared" si="71"/>
        <v>Y</v>
      </c>
      <c r="G781" s="159">
        <f>'Input 1 - Schedule 1'!S729</f>
        <v>0</v>
      </c>
      <c r="H781" s="158">
        <f>'Input 2 - Inventory'!L727</f>
        <v>0</v>
      </c>
      <c r="I781" s="158">
        <f>'Input 2 - Inventory'!M727</f>
        <v>0</v>
      </c>
      <c r="J781" s="204">
        <f t="shared" si="72"/>
        <v>0</v>
      </c>
      <c r="K781" s="249">
        <f>'Input 2 - Inventory'!R727</f>
        <v>0</v>
      </c>
      <c r="L781" s="158">
        <f>'Input 2 - Inventory'!AA727</f>
        <v>0</v>
      </c>
      <c r="M781" s="249">
        <f>'Input 2 - Inventory'!AB727</f>
        <v>0</v>
      </c>
      <c r="N781" s="204">
        <f t="shared" si="73"/>
        <v>0</v>
      </c>
      <c r="O781" s="114" t="e">
        <f t="shared" si="74"/>
        <v>#DIV/0!</v>
      </c>
      <c r="P781" s="249">
        <f>'Input 2 - Inventory'!AG727</f>
        <v>0</v>
      </c>
      <c r="Q781" s="249" t="str">
        <f>'Input 1 - Schedule 1'!AX729</f>
        <v/>
      </c>
    </row>
    <row r="782" spans="1:17" x14ac:dyDescent="0.2">
      <c r="A782" s="314" t="str">
        <f t="shared" si="70"/>
        <v>Exclude</v>
      </c>
      <c r="B782" s="158">
        <f>'Input 2 - Inventory'!C728</f>
        <v>0</v>
      </c>
      <c r="C782" s="249">
        <f>'Input 2 - Inventory'!E728</f>
        <v>0</v>
      </c>
      <c r="D782" s="249" t="str">
        <f>IFERROR(VLOOKUP(E782,GCC.Param!$B$3:$E$50,4,FALSE),"")</f>
        <v/>
      </c>
      <c r="E782" s="159">
        <f>'Input 2 - Inventory'!F728</f>
        <v>0</v>
      </c>
      <c r="F782" s="204" t="str">
        <f t="shared" si="71"/>
        <v>Y</v>
      </c>
      <c r="G782" s="159">
        <f>'Input 1 - Schedule 1'!S730</f>
        <v>0</v>
      </c>
      <c r="H782" s="158">
        <f>'Input 2 - Inventory'!L728</f>
        <v>0</v>
      </c>
      <c r="I782" s="158">
        <f>'Input 2 - Inventory'!M728</f>
        <v>0</v>
      </c>
      <c r="J782" s="204">
        <f t="shared" si="72"/>
        <v>0</v>
      </c>
      <c r="K782" s="249">
        <f>'Input 2 - Inventory'!R728</f>
        <v>0</v>
      </c>
      <c r="L782" s="158">
        <f>'Input 2 - Inventory'!AA728</f>
        <v>0</v>
      </c>
      <c r="M782" s="249">
        <f>'Input 2 - Inventory'!AB728</f>
        <v>0</v>
      </c>
      <c r="N782" s="204">
        <f t="shared" si="73"/>
        <v>0</v>
      </c>
      <c r="O782" s="114" t="e">
        <f t="shared" si="74"/>
        <v>#DIV/0!</v>
      </c>
      <c r="P782" s="249">
        <f>'Input 2 - Inventory'!AG728</f>
        <v>0</v>
      </c>
      <c r="Q782" s="249" t="str">
        <f>'Input 1 - Schedule 1'!AX730</f>
        <v/>
      </c>
    </row>
    <row r="783" spans="1:17" x14ac:dyDescent="0.2">
      <c r="A783" s="314" t="str">
        <f t="shared" si="70"/>
        <v>Exclude</v>
      </c>
      <c r="B783" s="158">
        <f>'Input 2 - Inventory'!C729</f>
        <v>0</v>
      </c>
      <c r="C783" s="249">
        <f>'Input 2 - Inventory'!E729</f>
        <v>0</v>
      </c>
      <c r="D783" s="249" t="str">
        <f>IFERROR(VLOOKUP(E783,GCC.Param!$B$3:$E$50,4,FALSE),"")</f>
        <v/>
      </c>
      <c r="E783" s="159">
        <f>'Input 2 - Inventory'!F729</f>
        <v>0</v>
      </c>
      <c r="F783" s="204" t="str">
        <f t="shared" si="71"/>
        <v>Y</v>
      </c>
      <c r="G783" s="159">
        <f>'Input 1 - Schedule 1'!S731</f>
        <v>0</v>
      </c>
      <c r="H783" s="158">
        <f>'Input 2 - Inventory'!L729</f>
        <v>0</v>
      </c>
      <c r="I783" s="158">
        <f>'Input 2 - Inventory'!M729</f>
        <v>0</v>
      </c>
      <c r="J783" s="204">
        <f t="shared" si="72"/>
        <v>0</v>
      </c>
      <c r="K783" s="249">
        <f>'Input 2 - Inventory'!R729</f>
        <v>0</v>
      </c>
      <c r="L783" s="158">
        <f>'Input 2 - Inventory'!AA729</f>
        <v>0</v>
      </c>
      <c r="M783" s="249">
        <f>'Input 2 - Inventory'!AB729</f>
        <v>0</v>
      </c>
      <c r="N783" s="204">
        <f t="shared" si="73"/>
        <v>0</v>
      </c>
      <c r="O783" s="114" t="e">
        <f t="shared" si="74"/>
        <v>#DIV/0!</v>
      </c>
      <c r="P783" s="249">
        <f>'Input 2 - Inventory'!AG729</f>
        <v>0</v>
      </c>
      <c r="Q783" s="249" t="str">
        <f>'Input 1 - Schedule 1'!AX731</f>
        <v/>
      </c>
    </row>
    <row r="784" spans="1:17" x14ac:dyDescent="0.2">
      <c r="A784" s="314" t="str">
        <f t="shared" si="70"/>
        <v>Exclude</v>
      </c>
      <c r="B784" s="158">
        <f>'Input 2 - Inventory'!C730</f>
        <v>0</v>
      </c>
      <c r="C784" s="249">
        <f>'Input 2 - Inventory'!E730</f>
        <v>0</v>
      </c>
      <c r="D784" s="249" t="str">
        <f>IFERROR(VLOOKUP(E784,GCC.Param!$B$3:$E$50,4,FALSE),"")</f>
        <v/>
      </c>
      <c r="E784" s="159">
        <f>'Input 2 - Inventory'!F730</f>
        <v>0</v>
      </c>
      <c r="F784" s="204" t="str">
        <f t="shared" si="71"/>
        <v>Y</v>
      </c>
      <c r="G784" s="159">
        <f>'Input 1 - Schedule 1'!S732</f>
        <v>0</v>
      </c>
      <c r="H784" s="158">
        <f>'Input 2 - Inventory'!L730</f>
        <v>0</v>
      </c>
      <c r="I784" s="158">
        <f>'Input 2 - Inventory'!M730</f>
        <v>0</v>
      </c>
      <c r="J784" s="204">
        <f t="shared" si="72"/>
        <v>0</v>
      </c>
      <c r="K784" s="249">
        <f>'Input 2 - Inventory'!R730</f>
        <v>0</v>
      </c>
      <c r="L784" s="158">
        <f>'Input 2 - Inventory'!AA730</f>
        <v>0</v>
      </c>
      <c r="M784" s="249">
        <f>'Input 2 - Inventory'!AB730</f>
        <v>0</v>
      </c>
      <c r="N784" s="204">
        <f t="shared" si="73"/>
        <v>0</v>
      </c>
      <c r="O784" s="114" t="e">
        <f t="shared" si="74"/>
        <v>#DIV/0!</v>
      </c>
      <c r="P784" s="249">
        <f>'Input 2 - Inventory'!AG730</f>
        <v>0</v>
      </c>
      <c r="Q784" s="249" t="str">
        <f>'Input 1 - Schedule 1'!AX732</f>
        <v/>
      </c>
    </row>
    <row r="785" spans="1:17" x14ac:dyDescent="0.2">
      <c r="A785" s="314" t="str">
        <f t="shared" si="70"/>
        <v>Exclude</v>
      </c>
      <c r="B785" s="158">
        <f>'Input 2 - Inventory'!C731</f>
        <v>0</v>
      </c>
      <c r="C785" s="249">
        <f>'Input 2 - Inventory'!E731</f>
        <v>0</v>
      </c>
      <c r="D785" s="249" t="str">
        <f>IFERROR(VLOOKUP(E785,GCC.Param!$B$3:$E$50,4,FALSE),"")</f>
        <v/>
      </c>
      <c r="E785" s="159">
        <f>'Input 2 - Inventory'!F731</f>
        <v>0</v>
      </c>
      <c r="F785" s="204" t="str">
        <f t="shared" si="71"/>
        <v>Y</v>
      </c>
      <c r="G785" s="159">
        <f>'Input 1 - Schedule 1'!S733</f>
        <v>0</v>
      </c>
      <c r="H785" s="158">
        <f>'Input 2 - Inventory'!L731</f>
        <v>0</v>
      </c>
      <c r="I785" s="158">
        <f>'Input 2 - Inventory'!M731</f>
        <v>0</v>
      </c>
      <c r="J785" s="204">
        <f t="shared" si="72"/>
        <v>0</v>
      </c>
      <c r="K785" s="249">
        <f>'Input 2 - Inventory'!R731</f>
        <v>0</v>
      </c>
      <c r="L785" s="158">
        <f>'Input 2 - Inventory'!AA731</f>
        <v>0</v>
      </c>
      <c r="M785" s="249">
        <f>'Input 2 - Inventory'!AB731</f>
        <v>0</v>
      </c>
      <c r="N785" s="204">
        <f t="shared" si="73"/>
        <v>0</v>
      </c>
      <c r="O785" s="114" t="e">
        <f t="shared" si="74"/>
        <v>#DIV/0!</v>
      </c>
      <c r="P785" s="249">
        <f>'Input 2 - Inventory'!AG731</f>
        <v>0</v>
      </c>
      <c r="Q785" s="249" t="str">
        <f>'Input 1 - Schedule 1'!AX733</f>
        <v/>
      </c>
    </row>
    <row r="786" spans="1:17" x14ac:dyDescent="0.2">
      <c r="A786" s="314" t="str">
        <f t="shared" si="70"/>
        <v>Exclude</v>
      </c>
      <c r="B786" s="158">
        <f>'Input 2 - Inventory'!C732</f>
        <v>0</v>
      </c>
      <c r="C786" s="249">
        <f>'Input 2 - Inventory'!E732</f>
        <v>0</v>
      </c>
      <c r="D786" s="249" t="str">
        <f>IFERROR(VLOOKUP(E786,GCC.Param!$B$3:$E$50,4,FALSE),"")</f>
        <v/>
      </c>
      <c r="E786" s="159">
        <f>'Input 2 - Inventory'!F732</f>
        <v>0</v>
      </c>
      <c r="F786" s="204" t="str">
        <f t="shared" si="71"/>
        <v>Y</v>
      </c>
      <c r="G786" s="159">
        <f>'Input 1 - Schedule 1'!S734</f>
        <v>0</v>
      </c>
      <c r="H786" s="158">
        <f>'Input 2 - Inventory'!L732</f>
        <v>0</v>
      </c>
      <c r="I786" s="158">
        <f>'Input 2 - Inventory'!M732</f>
        <v>0</v>
      </c>
      <c r="J786" s="204">
        <f t="shared" si="72"/>
        <v>0</v>
      </c>
      <c r="K786" s="249">
        <f>'Input 2 - Inventory'!R732</f>
        <v>0</v>
      </c>
      <c r="L786" s="158">
        <f>'Input 2 - Inventory'!AA732</f>
        <v>0</v>
      </c>
      <c r="M786" s="249">
        <f>'Input 2 - Inventory'!AB732</f>
        <v>0</v>
      </c>
      <c r="N786" s="204">
        <f t="shared" si="73"/>
        <v>0</v>
      </c>
      <c r="O786" s="114" t="e">
        <f t="shared" si="74"/>
        <v>#DIV/0!</v>
      </c>
      <c r="P786" s="249">
        <f>'Input 2 - Inventory'!AG732</f>
        <v>0</v>
      </c>
      <c r="Q786" s="249" t="str">
        <f>'Input 1 - Schedule 1'!AX734</f>
        <v/>
      </c>
    </row>
    <row r="787" spans="1:17" x14ac:dyDescent="0.2">
      <c r="A787" s="314" t="str">
        <f t="shared" si="70"/>
        <v>Exclude</v>
      </c>
      <c r="B787" s="158">
        <f>'Input 2 - Inventory'!C733</f>
        <v>0</v>
      </c>
      <c r="C787" s="249">
        <f>'Input 2 - Inventory'!E733</f>
        <v>0</v>
      </c>
      <c r="D787" s="249" t="str">
        <f>IFERROR(VLOOKUP(E787,GCC.Param!$B$3:$E$50,4,FALSE),"")</f>
        <v/>
      </c>
      <c r="E787" s="159">
        <f>'Input 2 - Inventory'!F733</f>
        <v>0</v>
      </c>
      <c r="F787" s="204" t="str">
        <f t="shared" si="71"/>
        <v>Y</v>
      </c>
      <c r="G787" s="159">
        <f>'Input 1 - Schedule 1'!S735</f>
        <v>0</v>
      </c>
      <c r="H787" s="158">
        <f>'Input 2 - Inventory'!L733</f>
        <v>0</v>
      </c>
      <c r="I787" s="158">
        <f>'Input 2 - Inventory'!M733</f>
        <v>0</v>
      </c>
      <c r="J787" s="204">
        <f t="shared" si="72"/>
        <v>0</v>
      </c>
      <c r="K787" s="249">
        <f>'Input 2 - Inventory'!R733</f>
        <v>0</v>
      </c>
      <c r="L787" s="158">
        <f>'Input 2 - Inventory'!AA733</f>
        <v>0</v>
      </c>
      <c r="M787" s="249">
        <f>'Input 2 - Inventory'!AB733</f>
        <v>0</v>
      </c>
      <c r="N787" s="204">
        <f t="shared" si="73"/>
        <v>0</v>
      </c>
      <c r="O787" s="114" t="e">
        <f t="shared" si="74"/>
        <v>#DIV/0!</v>
      </c>
      <c r="P787" s="249">
        <f>'Input 2 - Inventory'!AG733</f>
        <v>0</v>
      </c>
      <c r="Q787" s="249" t="str">
        <f>'Input 1 - Schedule 1'!AX735</f>
        <v/>
      </c>
    </row>
    <row r="788" spans="1:17" x14ac:dyDescent="0.2">
      <c r="A788" s="314" t="str">
        <f t="shared" si="70"/>
        <v>Exclude</v>
      </c>
      <c r="B788" s="158">
        <f>'Input 2 - Inventory'!C734</f>
        <v>0</v>
      </c>
      <c r="C788" s="249">
        <f>'Input 2 - Inventory'!E734</f>
        <v>0</v>
      </c>
      <c r="D788" s="249" t="str">
        <f>IFERROR(VLOOKUP(E788,GCC.Param!$B$3:$E$50,4,FALSE),"")</f>
        <v/>
      </c>
      <c r="E788" s="159">
        <f>'Input 2 - Inventory'!F734</f>
        <v>0</v>
      </c>
      <c r="F788" s="204" t="str">
        <f t="shared" si="71"/>
        <v>Y</v>
      </c>
      <c r="G788" s="159">
        <f>'Input 1 - Schedule 1'!S736</f>
        <v>0</v>
      </c>
      <c r="H788" s="158">
        <f>'Input 2 - Inventory'!L734</f>
        <v>0</v>
      </c>
      <c r="I788" s="158">
        <f>'Input 2 - Inventory'!M734</f>
        <v>0</v>
      </c>
      <c r="J788" s="204">
        <f t="shared" si="72"/>
        <v>0</v>
      </c>
      <c r="K788" s="249">
        <f>'Input 2 - Inventory'!R734</f>
        <v>0</v>
      </c>
      <c r="L788" s="158">
        <f>'Input 2 - Inventory'!AA734</f>
        <v>0</v>
      </c>
      <c r="M788" s="249">
        <f>'Input 2 - Inventory'!AB734</f>
        <v>0</v>
      </c>
      <c r="N788" s="204">
        <f t="shared" si="73"/>
        <v>0</v>
      </c>
      <c r="O788" s="114" t="e">
        <f t="shared" si="74"/>
        <v>#DIV/0!</v>
      </c>
      <c r="P788" s="249">
        <f>'Input 2 - Inventory'!AG734</f>
        <v>0</v>
      </c>
      <c r="Q788" s="249" t="str">
        <f>'Input 1 - Schedule 1'!AX736</f>
        <v/>
      </c>
    </row>
    <row r="789" spans="1:17" x14ac:dyDescent="0.2">
      <c r="A789" s="314" t="str">
        <f t="shared" si="70"/>
        <v>Exclude</v>
      </c>
      <c r="B789" s="158">
        <f>'Input 2 - Inventory'!C735</f>
        <v>0</v>
      </c>
      <c r="C789" s="249">
        <f>'Input 2 - Inventory'!E735</f>
        <v>0</v>
      </c>
      <c r="D789" s="249" t="str">
        <f>IFERROR(VLOOKUP(E789,GCC.Param!$B$3:$E$50,4,FALSE),"")</f>
        <v/>
      </c>
      <c r="E789" s="159">
        <f>'Input 2 - Inventory'!F735</f>
        <v>0</v>
      </c>
      <c r="F789" s="204" t="str">
        <f t="shared" si="71"/>
        <v>Y</v>
      </c>
      <c r="G789" s="159">
        <f>'Input 1 - Schedule 1'!S737</f>
        <v>0</v>
      </c>
      <c r="H789" s="158">
        <f>'Input 2 - Inventory'!L735</f>
        <v>0</v>
      </c>
      <c r="I789" s="158">
        <f>'Input 2 - Inventory'!M735</f>
        <v>0</v>
      </c>
      <c r="J789" s="204">
        <f t="shared" si="72"/>
        <v>0</v>
      </c>
      <c r="K789" s="249">
        <f>'Input 2 - Inventory'!R735</f>
        <v>0</v>
      </c>
      <c r="L789" s="158">
        <f>'Input 2 - Inventory'!AA735</f>
        <v>0</v>
      </c>
      <c r="M789" s="249">
        <f>'Input 2 - Inventory'!AB735</f>
        <v>0</v>
      </c>
      <c r="N789" s="204">
        <f t="shared" si="73"/>
        <v>0</v>
      </c>
      <c r="O789" s="114" t="e">
        <f t="shared" si="74"/>
        <v>#DIV/0!</v>
      </c>
      <c r="P789" s="249">
        <f>'Input 2 - Inventory'!AG735</f>
        <v>0</v>
      </c>
      <c r="Q789" s="249" t="str">
        <f>'Input 1 - Schedule 1'!AX737</f>
        <v/>
      </c>
    </row>
    <row r="790" spans="1:17" x14ac:dyDescent="0.2">
      <c r="A790" s="314" t="str">
        <f t="shared" si="70"/>
        <v>Exclude</v>
      </c>
      <c r="B790" s="158">
        <f>'Input 2 - Inventory'!C736</f>
        <v>0</v>
      </c>
      <c r="C790" s="249">
        <f>'Input 2 - Inventory'!E736</f>
        <v>0</v>
      </c>
      <c r="D790" s="249" t="str">
        <f>IFERROR(VLOOKUP(E790,GCC.Param!$B$3:$E$50,4,FALSE),"")</f>
        <v/>
      </c>
      <c r="E790" s="159">
        <f>'Input 2 - Inventory'!F736</f>
        <v>0</v>
      </c>
      <c r="F790" s="204" t="str">
        <f t="shared" si="71"/>
        <v>Y</v>
      </c>
      <c r="G790" s="159">
        <f>'Input 1 - Schedule 1'!S738</f>
        <v>0</v>
      </c>
      <c r="H790" s="158">
        <f>'Input 2 - Inventory'!L736</f>
        <v>0</v>
      </c>
      <c r="I790" s="158">
        <f>'Input 2 - Inventory'!M736</f>
        <v>0</v>
      </c>
      <c r="J790" s="204">
        <f t="shared" si="72"/>
        <v>0</v>
      </c>
      <c r="K790" s="249">
        <f>'Input 2 - Inventory'!R736</f>
        <v>0</v>
      </c>
      <c r="L790" s="158">
        <f>'Input 2 - Inventory'!AA736</f>
        <v>0</v>
      </c>
      <c r="M790" s="249">
        <f>'Input 2 - Inventory'!AB736</f>
        <v>0</v>
      </c>
      <c r="N790" s="204">
        <f t="shared" si="73"/>
        <v>0</v>
      </c>
      <c r="O790" s="114" t="e">
        <f t="shared" si="74"/>
        <v>#DIV/0!</v>
      </c>
      <c r="P790" s="249">
        <f>'Input 2 - Inventory'!AG736</f>
        <v>0</v>
      </c>
      <c r="Q790" s="249" t="str">
        <f>'Input 1 - Schedule 1'!AX738</f>
        <v/>
      </c>
    </row>
    <row r="791" spans="1:17" x14ac:dyDescent="0.2">
      <c r="A791" s="314" t="str">
        <f t="shared" si="70"/>
        <v>Exclude</v>
      </c>
      <c r="B791" s="158">
        <f>'Input 2 - Inventory'!C737</f>
        <v>0</v>
      </c>
      <c r="C791" s="249">
        <f>'Input 2 - Inventory'!E737</f>
        <v>0</v>
      </c>
      <c r="D791" s="249" t="str">
        <f>IFERROR(VLOOKUP(E791,GCC.Param!$B$3:$E$50,4,FALSE),"")</f>
        <v/>
      </c>
      <c r="E791" s="159">
        <f>'Input 2 - Inventory'!F737</f>
        <v>0</v>
      </c>
      <c r="F791" s="204" t="str">
        <f t="shared" si="71"/>
        <v>Y</v>
      </c>
      <c r="G791" s="159">
        <f>'Input 1 - Schedule 1'!S739</f>
        <v>0</v>
      </c>
      <c r="H791" s="158">
        <f>'Input 2 - Inventory'!L737</f>
        <v>0</v>
      </c>
      <c r="I791" s="158">
        <f>'Input 2 - Inventory'!M737</f>
        <v>0</v>
      </c>
      <c r="J791" s="204">
        <f t="shared" si="72"/>
        <v>0</v>
      </c>
      <c r="K791" s="249">
        <f>'Input 2 - Inventory'!R737</f>
        <v>0</v>
      </c>
      <c r="L791" s="158">
        <f>'Input 2 - Inventory'!AA737</f>
        <v>0</v>
      </c>
      <c r="M791" s="249">
        <f>'Input 2 - Inventory'!AB737</f>
        <v>0</v>
      </c>
      <c r="N791" s="204">
        <f t="shared" si="73"/>
        <v>0</v>
      </c>
      <c r="O791" s="114" t="e">
        <f t="shared" si="74"/>
        <v>#DIV/0!</v>
      </c>
      <c r="P791" s="249">
        <f>'Input 2 - Inventory'!AG737</f>
        <v>0</v>
      </c>
      <c r="Q791" s="249" t="str">
        <f>'Input 1 - Schedule 1'!AX739</f>
        <v/>
      </c>
    </row>
    <row r="792" spans="1:17" x14ac:dyDescent="0.2">
      <c r="A792" s="314" t="str">
        <f t="shared" si="70"/>
        <v>Exclude</v>
      </c>
      <c r="B792" s="158">
        <f>'Input 2 - Inventory'!C738</f>
        <v>0</v>
      </c>
      <c r="C792" s="249">
        <f>'Input 2 - Inventory'!E738</f>
        <v>0</v>
      </c>
      <c r="D792" s="249" t="str">
        <f>IFERROR(VLOOKUP(E792,GCC.Param!$B$3:$E$50,4,FALSE),"")</f>
        <v/>
      </c>
      <c r="E792" s="159">
        <f>'Input 2 - Inventory'!F738</f>
        <v>0</v>
      </c>
      <c r="F792" s="204" t="str">
        <f t="shared" si="71"/>
        <v>Y</v>
      </c>
      <c r="G792" s="159">
        <f>'Input 1 - Schedule 1'!S740</f>
        <v>0</v>
      </c>
      <c r="H792" s="158">
        <f>'Input 2 - Inventory'!L738</f>
        <v>0</v>
      </c>
      <c r="I792" s="158">
        <f>'Input 2 - Inventory'!M738</f>
        <v>0</v>
      </c>
      <c r="J792" s="204">
        <f t="shared" si="72"/>
        <v>0</v>
      </c>
      <c r="K792" s="249">
        <f>'Input 2 - Inventory'!R738</f>
        <v>0</v>
      </c>
      <c r="L792" s="158">
        <f>'Input 2 - Inventory'!AA738</f>
        <v>0</v>
      </c>
      <c r="M792" s="249">
        <f>'Input 2 - Inventory'!AB738</f>
        <v>0</v>
      </c>
      <c r="N792" s="204">
        <f t="shared" si="73"/>
        <v>0</v>
      </c>
      <c r="O792" s="114" t="e">
        <f t="shared" si="74"/>
        <v>#DIV/0!</v>
      </c>
      <c r="P792" s="249">
        <f>'Input 2 - Inventory'!AG738</f>
        <v>0</v>
      </c>
      <c r="Q792" s="249" t="str">
        <f>'Input 1 - Schedule 1'!AX740</f>
        <v/>
      </c>
    </row>
    <row r="793" spans="1:17" x14ac:dyDescent="0.2">
      <c r="A793" s="314" t="str">
        <f t="shared" si="70"/>
        <v>Exclude</v>
      </c>
      <c r="B793" s="158">
        <f>'Input 2 - Inventory'!C739</f>
        <v>0</v>
      </c>
      <c r="C793" s="249">
        <f>'Input 2 - Inventory'!E739</f>
        <v>0</v>
      </c>
      <c r="D793" s="249" t="str">
        <f>IFERROR(VLOOKUP(E793,GCC.Param!$B$3:$E$50,4,FALSE),"")</f>
        <v/>
      </c>
      <c r="E793" s="159">
        <f>'Input 2 - Inventory'!F739</f>
        <v>0</v>
      </c>
      <c r="F793" s="204" t="str">
        <f t="shared" si="71"/>
        <v>Y</v>
      </c>
      <c r="G793" s="159">
        <f>'Input 1 - Schedule 1'!S741</f>
        <v>0</v>
      </c>
      <c r="H793" s="158">
        <f>'Input 2 - Inventory'!L739</f>
        <v>0</v>
      </c>
      <c r="I793" s="158">
        <f>'Input 2 - Inventory'!M739</f>
        <v>0</v>
      </c>
      <c r="J793" s="204">
        <f t="shared" si="72"/>
        <v>0</v>
      </c>
      <c r="K793" s="249">
        <f>'Input 2 - Inventory'!R739</f>
        <v>0</v>
      </c>
      <c r="L793" s="158">
        <f>'Input 2 - Inventory'!AA739</f>
        <v>0</v>
      </c>
      <c r="M793" s="249">
        <f>'Input 2 - Inventory'!AB739</f>
        <v>0</v>
      </c>
      <c r="N793" s="204">
        <f t="shared" si="73"/>
        <v>0</v>
      </c>
      <c r="O793" s="114" t="e">
        <f t="shared" si="74"/>
        <v>#DIV/0!</v>
      </c>
      <c r="P793" s="249">
        <f>'Input 2 - Inventory'!AG739</f>
        <v>0</v>
      </c>
      <c r="Q793" s="249" t="str">
        <f>'Input 1 - Schedule 1'!AX741</f>
        <v/>
      </c>
    </row>
    <row r="794" spans="1:17" x14ac:dyDescent="0.2">
      <c r="A794" s="314" t="str">
        <f t="shared" si="70"/>
        <v>Exclude</v>
      </c>
      <c r="B794" s="158">
        <f>'Input 2 - Inventory'!C740</f>
        <v>0</v>
      </c>
      <c r="C794" s="249">
        <f>'Input 2 - Inventory'!E740</f>
        <v>0</v>
      </c>
      <c r="D794" s="249" t="str">
        <f>IFERROR(VLOOKUP(E794,GCC.Param!$B$3:$E$50,4,FALSE),"")</f>
        <v/>
      </c>
      <c r="E794" s="159">
        <f>'Input 2 - Inventory'!F740</f>
        <v>0</v>
      </c>
      <c r="F794" s="204" t="str">
        <f t="shared" si="71"/>
        <v>Y</v>
      </c>
      <c r="G794" s="159">
        <f>'Input 1 - Schedule 1'!S742</f>
        <v>0</v>
      </c>
      <c r="H794" s="158">
        <f>'Input 2 - Inventory'!L740</f>
        <v>0</v>
      </c>
      <c r="I794" s="158">
        <f>'Input 2 - Inventory'!M740</f>
        <v>0</v>
      </c>
      <c r="J794" s="204">
        <f t="shared" si="72"/>
        <v>0</v>
      </c>
      <c r="K794" s="249">
        <f>'Input 2 - Inventory'!R740</f>
        <v>0</v>
      </c>
      <c r="L794" s="158">
        <f>'Input 2 - Inventory'!AA740</f>
        <v>0</v>
      </c>
      <c r="M794" s="249">
        <f>'Input 2 - Inventory'!AB740</f>
        <v>0</v>
      </c>
      <c r="N794" s="204">
        <f t="shared" si="73"/>
        <v>0</v>
      </c>
      <c r="O794" s="114" t="e">
        <f t="shared" si="74"/>
        <v>#DIV/0!</v>
      </c>
      <c r="P794" s="249">
        <f>'Input 2 - Inventory'!AG740</f>
        <v>0</v>
      </c>
      <c r="Q794" s="249" t="str">
        <f>'Input 1 - Schedule 1'!AX742</f>
        <v/>
      </c>
    </row>
    <row r="795" spans="1:17" x14ac:dyDescent="0.2">
      <c r="A795" s="314" t="str">
        <f t="shared" si="70"/>
        <v>Exclude</v>
      </c>
      <c r="B795" s="158">
        <f>'Input 2 - Inventory'!C741</f>
        <v>0</v>
      </c>
      <c r="C795" s="249">
        <f>'Input 2 - Inventory'!E741</f>
        <v>0</v>
      </c>
      <c r="D795" s="249" t="str">
        <f>IFERROR(VLOOKUP(E795,GCC.Param!$B$3:$E$50,4,FALSE),"")</f>
        <v/>
      </c>
      <c r="E795" s="159">
        <f>'Input 2 - Inventory'!F741</f>
        <v>0</v>
      </c>
      <c r="F795" s="204" t="str">
        <f t="shared" si="71"/>
        <v>Y</v>
      </c>
      <c r="G795" s="159">
        <f>'Input 1 - Schedule 1'!S743</f>
        <v>0</v>
      </c>
      <c r="H795" s="158">
        <f>'Input 2 - Inventory'!L741</f>
        <v>0</v>
      </c>
      <c r="I795" s="158">
        <f>'Input 2 - Inventory'!M741</f>
        <v>0</v>
      </c>
      <c r="J795" s="204">
        <f t="shared" si="72"/>
        <v>0</v>
      </c>
      <c r="K795" s="249">
        <f>'Input 2 - Inventory'!R741</f>
        <v>0</v>
      </c>
      <c r="L795" s="158">
        <f>'Input 2 - Inventory'!AA741</f>
        <v>0</v>
      </c>
      <c r="M795" s="249">
        <f>'Input 2 - Inventory'!AB741</f>
        <v>0</v>
      </c>
      <c r="N795" s="204">
        <f t="shared" si="73"/>
        <v>0</v>
      </c>
      <c r="O795" s="114" t="e">
        <f t="shared" si="74"/>
        <v>#DIV/0!</v>
      </c>
      <c r="P795" s="249">
        <f>'Input 2 - Inventory'!AG741</f>
        <v>0</v>
      </c>
      <c r="Q795" s="249" t="str">
        <f>'Input 1 - Schedule 1'!AX743</f>
        <v/>
      </c>
    </row>
    <row r="796" spans="1:17" x14ac:dyDescent="0.2">
      <c r="A796" s="314" t="str">
        <f t="shared" si="70"/>
        <v>Exclude</v>
      </c>
      <c r="B796" s="158">
        <f>'Input 2 - Inventory'!C742</f>
        <v>0</v>
      </c>
      <c r="C796" s="249">
        <f>'Input 2 - Inventory'!E742</f>
        <v>0</v>
      </c>
      <c r="D796" s="249" t="str">
        <f>IFERROR(VLOOKUP(E796,GCC.Param!$B$3:$E$50,4,FALSE),"")</f>
        <v/>
      </c>
      <c r="E796" s="159">
        <f>'Input 2 - Inventory'!F742</f>
        <v>0</v>
      </c>
      <c r="F796" s="204" t="str">
        <f t="shared" si="71"/>
        <v>Y</v>
      </c>
      <c r="G796" s="159">
        <f>'Input 1 - Schedule 1'!S744</f>
        <v>0</v>
      </c>
      <c r="H796" s="158">
        <f>'Input 2 - Inventory'!L742</f>
        <v>0</v>
      </c>
      <c r="I796" s="158">
        <f>'Input 2 - Inventory'!M742</f>
        <v>0</v>
      </c>
      <c r="J796" s="204">
        <f t="shared" si="72"/>
        <v>0</v>
      </c>
      <c r="K796" s="249">
        <f>'Input 2 - Inventory'!R742</f>
        <v>0</v>
      </c>
      <c r="L796" s="158">
        <f>'Input 2 - Inventory'!AA742</f>
        <v>0</v>
      </c>
      <c r="M796" s="249">
        <f>'Input 2 - Inventory'!AB742</f>
        <v>0</v>
      </c>
      <c r="N796" s="204">
        <f t="shared" si="73"/>
        <v>0</v>
      </c>
      <c r="O796" s="114" t="e">
        <f t="shared" si="74"/>
        <v>#DIV/0!</v>
      </c>
      <c r="P796" s="249">
        <f>'Input 2 - Inventory'!AG742</f>
        <v>0</v>
      </c>
      <c r="Q796" s="249" t="str">
        <f>'Input 1 - Schedule 1'!AX744</f>
        <v/>
      </c>
    </row>
    <row r="797" spans="1:17" x14ac:dyDescent="0.2">
      <c r="A797" s="314" t="str">
        <f t="shared" si="70"/>
        <v>Exclude</v>
      </c>
      <c r="B797" s="158">
        <f>'Input 2 - Inventory'!C743</f>
        <v>0</v>
      </c>
      <c r="C797" s="249">
        <f>'Input 2 - Inventory'!E743</f>
        <v>0</v>
      </c>
      <c r="D797" s="249" t="str">
        <f>IFERROR(VLOOKUP(E797,GCC.Param!$B$3:$E$50,4,FALSE),"")</f>
        <v/>
      </c>
      <c r="E797" s="159">
        <f>'Input 2 - Inventory'!F743</f>
        <v>0</v>
      </c>
      <c r="F797" s="204" t="str">
        <f t="shared" si="71"/>
        <v>Y</v>
      </c>
      <c r="G797" s="159">
        <f>'Input 1 - Schedule 1'!S745</f>
        <v>0</v>
      </c>
      <c r="H797" s="158">
        <f>'Input 2 - Inventory'!L743</f>
        <v>0</v>
      </c>
      <c r="I797" s="158">
        <f>'Input 2 - Inventory'!M743</f>
        <v>0</v>
      </c>
      <c r="J797" s="204">
        <f t="shared" si="72"/>
        <v>0</v>
      </c>
      <c r="K797" s="249">
        <f>'Input 2 - Inventory'!R743</f>
        <v>0</v>
      </c>
      <c r="L797" s="158">
        <f>'Input 2 - Inventory'!AA743</f>
        <v>0</v>
      </c>
      <c r="M797" s="249">
        <f>'Input 2 - Inventory'!AB743</f>
        <v>0</v>
      </c>
      <c r="N797" s="204">
        <f t="shared" si="73"/>
        <v>0</v>
      </c>
      <c r="O797" s="114" t="e">
        <f t="shared" si="74"/>
        <v>#DIV/0!</v>
      </c>
      <c r="P797" s="249">
        <f>'Input 2 - Inventory'!AG743</f>
        <v>0</v>
      </c>
      <c r="Q797" s="249" t="str">
        <f>'Input 1 - Schedule 1'!AX745</f>
        <v/>
      </c>
    </row>
    <row r="798" spans="1:17" x14ac:dyDescent="0.2">
      <c r="A798" s="314" t="str">
        <f t="shared" si="70"/>
        <v>Exclude</v>
      </c>
      <c r="B798" s="158">
        <f>'Input 2 - Inventory'!C744</f>
        <v>0</v>
      </c>
      <c r="C798" s="249">
        <f>'Input 2 - Inventory'!E744</f>
        <v>0</v>
      </c>
      <c r="D798" s="249" t="str">
        <f>IFERROR(VLOOKUP(E798,GCC.Param!$B$3:$E$50,4,FALSE),"")</f>
        <v/>
      </c>
      <c r="E798" s="159">
        <f>'Input 2 - Inventory'!F744</f>
        <v>0</v>
      </c>
      <c r="F798" s="204" t="str">
        <f t="shared" si="71"/>
        <v>Y</v>
      </c>
      <c r="G798" s="159">
        <f>'Input 1 - Schedule 1'!S746</f>
        <v>0</v>
      </c>
      <c r="H798" s="158">
        <f>'Input 2 - Inventory'!L744</f>
        <v>0</v>
      </c>
      <c r="I798" s="158">
        <f>'Input 2 - Inventory'!M744</f>
        <v>0</v>
      </c>
      <c r="J798" s="204">
        <f t="shared" si="72"/>
        <v>0</v>
      </c>
      <c r="K798" s="249">
        <f>'Input 2 - Inventory'!R744</f>
        <v>0</v>
      </c>
      <c r="L798" s="158">
        <f>'Input 2 - Inventory'!AA744</f>
        <v>0</v>
      </c>
      <c r="M798" s="249">
        <f>'Input 2 - Inventory'!AB744</f>
        <v>0</v>
      </c>
      <c r="N798" s="204">
        <f t="shared" si="73"/>
        <v>0</v>
      </c>
      <c r="O798" s="114" t="e">
        <f t="shared" si="74"/>
        <v>#DIV/0!</v>
      </c>
      <c r="P798" s="249">
        <f>'Input 2 - Inventory'!AG744</f>
        <v>0</v>
      </c>
      <c r="Q798" s="249" t="str">
        <f>'Input 1 - Schedule 1'!AX746</f>
        <v/>
      </c>
    </row>
    <row r="799" spans="1:17" x14ac:dyDescent="0.2">
      <c r="A799" s="314" t="str">
        <f t="shared" si="70"/>
        <v>Exclude</v>
      </c>
      <c r="B799" s="158">
        <f>'Input 2 - Inventory'!C745</f>
        <v>0</v>
      </c>
      <c r="C799" s="249">
        <f>'Input 2 - Inventory'!E745</f>
        <v>0</v>
      </c>
      <c r="D799" s="249" t="str">
        <f>IFERROR(VLOOKUP(E799,GCC.Param!$B$3:$E$50,4,FALSE),"")</f>
        <v/>
      </c>
      <c r="E799" s="159">
        <f>'Input 2 - Inventory'!F745</f>
        <v>0</v>
      </c>
      <c r="F799" s="204" t="str">
        <f t="shared" si="71"/>
        <v>Y</v>
      </c>
      <c r="G799" s="159">
        <f>'Input 1 - Schedule 1'!S747</f>
        <v>0</v>
      </c>
      <c r="H799" s="158">
        <f>'Input 2 - Inventory'!L745</f>
        <v>0</v>
      </c>
      <c r="I799" s="158">
        <f>'Input 2 - Inventory'!M745</f>
        <v>0</v>
      </c>
      <c r="J799" s="204">
        <f t="shared" si="72"/>
        <v>0</v>
      </c>
      <c r="K799" s="249">
        <f>'Input 2 - Inventory'!R745</f>
        <v>0</v>
      </c>
      <c r="L799" s="158">
        <f>'Input 2 - Inventory'!AA745</f>
        <v>0</v>
      </c>
      <c r="M799" s="249">
        <f>'Input 2 - Inventory'!AB745</f>
        <v>0</v>
      </c>
      <c r="N799" s="204">
        <f t="shared" si="73"/>
        <v>0</v>
      </c>
      <c r="O799" s="114" t="e">
        <f t="shared" si="74"/>
        <v>#DIV/0!</v>
      </c>
      <c r="P799" s="249">
        <f>'Input 2 - Inventory'!AG745</f>
        <v>0</v>
      </c>
      <c r="Q799" s="249" t="str">
        <f>'Input 1 - Schedule 1'!AX747</f>
        <v/>
      </c>
    </row>
    <row r="800" spans="1:17" x14ac:dyDescent="0.2">
      <c r="A800" s="314" t="str">
        <f t="shared" si="70"/>
        <v>Exclude</v>
      </c>
      <c r="B800" s="158">
        <f>'Input 2 - Inventory'!C746</f>
        <v>0</v>
      </c>
      <c r="C800" s="249">
        <f>'Input 2 - Inventory'!E746</f>
        <v>0</v>
      </c>
      <c r="D800" s="249" t="str">
        <f>IFERROR(VLOOKUP(E800,GCC.Param!$B$3:$E$50,4,FALSE),"")</f>
        <v/>
      </c>
      <c r="E800" s="159">
        <f>'Input 2 - Inventory'!F746</f>
        <v>0</v>
      </c>
      <c r="F800" s="204" t="str">
        <f t="shared" si="71"/>
        <v>Y</v>
      </c>
      <c r="G800" s="159">
        <f>'Input 1 - Schedule 1'!S748</f>
        <v>0</v>
      </c>
      <c r="H800" s="158">
        <f>'Input 2 - Inventory'!L746</f>
        <v>0</v>
      </c>
      <c r="I800" s="158">
        <f>'Input 2 - Inventory'!M746</f>
        <v>0</v>
      </c>
      <c r="J800" s="204">
        <f t="shared" si="72"/>
        <v>0</v>
      </c>
      <c r="K800" s="249">
        <f>'Input 2 - Inventory'!R746</f>
        <v>0</v>
      </c>
      <c r="L800" s="158">
        <f>'Input 2 - Inventory'!AA746</f>
        <v>0</v>
      </c>
      <c r="M800" s="249">
        <f>'Input 2 - Inventory'!AB746</f>
        <v>0</v>
      </c>
      <c r="N800" s="204">
        <f t="shared" si="73"/>
        <v>0</v>
      </c>
      <c r="O800" s="114" t="e">
        <f t="shared" si="74"/>
        <v>#DIV/0!</v>
      </c>
      <c r="P800" s="249">
        <f>'Input 2 - Inventory'!AG746</f>
        <v>0</v>
      </c>
      <c r="Q800" s="249" t="str">
        <f>'Input 1 - Schedule 1'!AX748</f>
        <v/>
      </c>
    </row>
    <row r="801" spans="1:17" x14ac:dyDescent="0.2">
      <c r="A801" s="314" t="str">
        <f t="shared" si="70"/>
        <v>Exclude</v>
      </c>
      <c r="B801" s="158">
        <f>'Input 2 - Inventory'!C747</f>
        <v>0</v>
      </c>
      <c r="C801" s="249">
        <f>'Input 2 - Inventory'!E747</f>
        <v>0</v>
      </c>
      <c r="D801" s="249" t="str">
        <f>IFERROR(VLOOKUP(E801,GCC.Param!$B$3:$E$50,4,FALSE),"")</f>
        <v/>
      </c>
      <c r="E801" s="159">
        <f>'Input 2 - Inventory'!F747</f>
        <v>0</v>
      </c>
      <c r="F801" s="204" t="str">
        <f t="shared" si="71"/>
        <v>Y</v>
      </c>
      <c r="G801" s="159">
        <f>'Input 1 - Schedule 1'!S749</f>
        <v>0</v>
      </c>
      <c r="H801" s="158">
        <f>'Input 2 - Inventory'!L747</f>
        <v>0</v>
      </c>
      <c r="I801" s="158">
        <f>'Input 2 - Inventory'!M747</f>
        <v>0</v>
      </c>
      <c r="J801" s="204">
        <f t="shared" si="72"/>
        <v>0</v>
      </c>
      <c r="K801" s="249">
        <f>'Input 2 - Inventory'!R747</f>
        <v>0</v>
      </c>
      <c r="L801" s="158">
        <f>'Input 2 - Inventory'!AA747</f>
        <v>0</v>
      </c>
      <c r="M801" s="249">
        <f>'Input 2 - Inventory'!AB747</f>
        <v>0</v>
      </c>
      <c r="N801" s="204">
        <f t="shared" si="73"/>
        <v>0</v>
      </c>
      <c r="O801" s="114" t="e">
        <f t="shared" si="74"/>
        <v>#DIV/0!</v>
      </c>
      <c r="P801" s="249">
        <f>'Input 2 - Inventory'!AG747</f>
        <v>0</v>
      </c>
      <c r="Q801" s="249" t="str">
        <f>'Input 1 - Schedule 1'!AX749</f>
        <v/>
      </c>
    </row>
    <row r="802" spans="1:17" x14ac:dyDescent="0.2">
      <c r="A802" s="314" t="str">
        <f t="shared" si="70"/>
        <v>Exclude</v>
      </c>
      <c r="B802" s="158">
        <f>'Input 2 - Inventory'!C748</f>
        <v>0</v>
      </c>
      <c r="C802" s="249">
        <f>'Input 2 - Inventory'!E748</f>
        <v>0</v>
      </c>
      <c r="D802" s="249" t="str">
        <f>IFERROR(VLOOKUP(E802,GCC.Param!$B$3:$E$50,4,FALSE),"")</f>
        <v/>
      </c>
      <c r="E802" s="159">
        <f>'Input 2 - Inventory'!F748</f>
        <v>0</v>
      </c>
      <c r="F802" s="204" t="str">
        <f t="shared" si="71"/>
        <v>Y</v>
      </c>
      <c r="G802" s="159">
        <f>'Input 1 - Schedule 1'!S750</f>
        <v>0</v>
      </c>
      <c r="H802" s="158">
        <f>'Input 2 - Inventory'!L748</f>
        <v>0</v>
      </c>
      <c r="I802" s="158">
        <f>'Input 2 - Inventory'!M748</f>
        <v>0</v>
      </c>
      <c r="J802" s="204">
        <f t="shared" si="72"/>
        <v>0</v>
      </c>
      <c r="K802" s="249">
        <f>'Input 2 - Inventory'!R748</f>
        <v>0</v>
      </c>
      <c r="L802" s="158">
        <f>'Input 2 - Inventory'!AA748</f>
        <v>0</v>
      </c>
      <c r="M802" s="249">
        <f>'Input 2 - Inventory'!AB748</f>
        <v>0</v>
      </c>
      <c r="N802" s="204">
        <f t="shared" si="73"/>
        <v>0</v>
      </c>
      <c r="O802" s="114" t="e">
        <f t="shared" si="74"/>
        <v>#DIV/0!</v>
      </c>
      <c r="P802" s="249">
        <f>'Input 2 - Inventory'!AG748</f>
        <v>0</v>
      </c>
      <c r="Q802" s="249" t="str">
        <f>'Input 1 - Schedule 1'!AX750</f>
        <v/>
      </c>
    </row>
    <row r="803" spans="1:17" x14ac:dyDescent="0.2">
      <c r="A803" s="314" t="str">
        <f t="shared" si="70"/>
        <v>Exclude</v>
      </c>
      <c r="B803" s="158">
        <f>'Input 2 - Inventory'!C749</f>
        <v>0</v>
      </c>
      <c r="C803" s="249">
        <f>'Input 2 - Inventory'!E749</f>
        <v>0</v>
      </c>
      <c r="D803" s="249" t="str">
        <f>IFERROR(VLOOKUP(E803,GCC.Param!$B$3:$E$50,4,FALSE),"")</f>
        <v/>
      </c>
      <c r="E803" s="159">
        <f>'Input 2 - Inventory'!F749</f>
        <v>0</v>
      </c>
      <c r="F803" s="204" t="str">
        <f t="shared" si="71"/>
        <v>Y</v>
      </c>
      <c r="G803" s="159">
        <f>'Input 1 - Schedule 1'!S751</f>
        <v>0</v>
      </c>
      <c r="H803" s="158">
        <f>'Input 2 - Inventory'!L749</f>
        <v>0</v>
      </c>
      <c r="I803" s="158">
        <f>'Input 2 - Inventory'!M749</f>
        <v>0</v>
      </c>
      <c r="J803" s="204">
        <f t="shared" si="72"/>
        <v>0</v>
      </c>
      <c r="K803" s="249">
        <f>'Input 2 - Inventory'!R749</f>
        <v>0</v>
      </c>
      <c r="L803" s="158">
        <f>'Input 2 - Inventory'!AA749</f>
        <v>0</v>
      </c>
      <c r="M803" s="249">
        <f>'Input 2 - Inventory'!AB749</f>
        <v>0</v>
      </c>
      <c r="N803" s="204">
        <f t="shared" si="73"/>
        <v>0</v>
      </c>
      <c r="O803" s="114" t="e">
        <f t="shared" si="74"/>
        <v>#DIV/0!</v>
      </c>
      <c r="P803" s="249">
        <f>'Input 2 - Inventory'!AG749</f>
        <v>0</v>
      </c>
      <c r="Q803" s="249" t="str">
        <f>'Input 1 - Schedule 1'!AX751</f>
        <v/>
      </c>
    </row>
    <row r="804" spans="1:17" x14ac:dyDescent="0.2">
      <c r="A804" s="314" t="str">
        <f t="shared" si="70"/>
        <v>Exclude</v>
      </c>
      <c r="B804" s="158">
        <f>'Input 2 - Inventory'!C750</f>
        <v>0</v>
      </c>
      <c r="C804" s="249">
        <f>'Input 2 - Inventory'!E750</f>
        <v>0</v>
      </c>
      <c r="D804" s="249" t="str">
        <f>IFERROR(VLOOKUP(E804,GCC.Param!$B$3:$E$50,4,FALSE),"")</f>
        <v/>
      </c>
      <c r="E804" s="159">
        <f>'Input 2 - Inventory'!F750</f>
        <v>0</v>
      </c>
      <c r="F804" s="204" t="str">
        <f t="shared" si="71"/>
        <v>Y</v>
      </c>
      <c r="G804" s="159">
        <f>'Input 1 - Schedule 1'!S752</f>
        <v>0</v>
      </c>
      <c r="H804" s="158">
        <f>'Input 2 - Inventory'!L750</f>
        <v>0</v>
      </c>
      <c r="I804" s="158">
        <f>'Input 2 - Inventory'!M750</f>
        <v>0</v>
      </c>
      <c r="J804" s="204">
        <f t="shared" si="72"/>
        <v>0</v>
      </c>
      <c r="K804" s="249">
        <f>'Input 2 - Inventory'!R750</f>
        <v>0</v>
      </c>
      <c r="L804" s="158">
        <f>'Input 2 - Inventory'!AA750</f>
        <v>0</v>
      </c>
      <c r="M804" s="249">
        <f>'Input 2 - Inventory'!AB750</f>
        <v>0</v>
      </c>
      <c r="N804" s="204">
        <f t="shared" si="73"/>
        <v>0</v>
      </c>
      <c r="O804" s="114" t="e">
        <f t="shared" si="74"/>
        <v>#DIV/0!</v>
      </c>
      <c r="P804" s="249">
        <f>'Input 2 - Inventory'!AG750</f>
        <v>0</v>
      </c>
      <c r="Q804" s="249" t="str">
        <f>'Input 1 - Schedule 1'!AX752</f>
        <v/>
      </c>
    </row>
    <row r="805" spans="1:17" x14ac:dyDescent="0.2">
      <c r="A805" s="314" t="str">
        <f t="shared" si="70"/>
        <v>Exclude</v>
      </c>
      <c r="B805" s="158">
        <f>'Input 2 - Inventory'!C751</f>
        <v>0</v>
      </c>
      <c r="C805" s="249">
        <f>'Input 2 - Inventory'!E751</f>
        <v>0</v>
      </c>
      <c r="D805" s="249" t="str">
        <f>IFERROR(VLOOKUP(E805,GCC.Param!$B$3:$E$50,4,FALSE),"")</f>
        <v/>
      </c>
      <c r="E805" s="159">
        <f>'Input 2 - Inventory'!F751</f>
        <v>0</v>
      </c>
      <c r="F805" s="204" t="str">
        <f t="shared" si="71"/>
        <v>Y</v>
      </c>
      <c r="G805" s="159">
        <f>'Input 1 - Schedule 1'!S753</f>
        <v>0</v>
      </c>
      <c r="H805" s="158">
        <f>'Input 2 - Inventory'!L751</f>
        <v>0</v>
      </c>
      <c r="I805" s="158">
        <f>'Input 2 - Inventory'!M751</f>
        <v>0</v>
      </c>
      <c r="J805" s="204">
        <f t="shared" si="72"/>
        <v>0</v>
      </c>
      <c r="K805" s="249">
        <f>'Input 2 - Inventory'!R751</f>
        <v>0</v>
      </c>
      <c r="L805" s="158">
        <f>'Input 2 - Inventory'!AA751</f>
        <v>0</v>
      </c>
      <c r="M805" s="249">
        <f>'Input 2 - Inventory'!AB751</f>
        <v>0</v>
      </c>
      <c r="N805" s="204">
        <f t="shared" si="73"/>
        <v>0</v>
      </c>
      <c r="O805" s="114" t="e">
        <f t="shared" si="74"/>
        <v>#DIV/0!</v>
      </c>
      <c r="P805" s="249">
        <f>'Input 2 - Inventory'!AG751</f>
        <v>0</v>
      </c>
      <c r="Q805" s="249" t="str">
        <f>'Input 1 - Schedule 1'!AX753</f>
        <v/>
      </c>
    </row>
    <row r="806" spans="1:17" x14ac:dyDescent="0.2">
      <c r="A806" s="314" t="str">
        <f t="shared" si="70"/>
        <v>Exclude</v>
      </c>
      <c r="B806" s="158">
        <f>'Input 2 - Inventory'!C752</f>
        <v>0</v>
      </c>
      <c r="C806" s="249">
        <f>'Input 2 - Inventory'!E752</f>
        <v>0</v>
      </c>
      <c r="D806" s="249" t="str">
        <f>IFERROR(VLOOKUP(E806,GCC.Param!$B$3:$E$50,4,FALSE),"")</f>
        <v/>
      </c>
      <c r="E806" s="159">
        <f>'Input 2 - Inventory'!F752</f>
        <v>0</v>
      </c>
      <c r="F806" s="204" t="str">
        <f t="shared" si="71"/>
        <v>Y</v>
      </c>
      <c r="G806" s="159">
        <f>'Input 1 - Schedule 1'!S754</f>
        <v>0</v>
      </c>
      <c r="H806" s="158">
        <f>'Input 2 - Inventory'!L752</f>
        <v>0</v>
      </c>
      <c r="I806" s="158">
        <f>'Input 2 - Inventory'!M752</f>
        <v>0</v>
      </c>
      <c r="J806" s="204">
        <f t="shared" si="72"/>
        <v>0</v>
      </c>
      <c r="K806" s="249">
        <f>'Input 2 - Inventory'!R752</f>
        <v>0</v>
      </c>
      <c r="L806" s="158">
        <f>'Input 2 - Inventory'!AA752</f>
        <v>0</v>
      </c>
      <c r="M806" s="249">
        <f>'Input 2 - Inventory'!AB752</f>
        <v>0</v>
      </c>
      <c r="N806" s="204">
        <f t="shared" si="73"/>
        <v>0</v>
      </c>
      <c r="O806" s="114" t="e">
        <f t="shared" si="74"/>
        <v>#DIV/0!</v>
      </c>
      <c r="P806" s="249">
        <f>'Input 2 - Inventory'!AG752</f>
        <v>0</v>
      </c>
      <c r="Q806" s="249" t="str">
        <f>'Input 1 - Schedule 1'!AX754</f>
        <v/>
      </c>
    </row>
    <row r="807" spans="1:17" x14ac:dyDescent="0.2">
      <c r="A807" s="314" t="str">
        <f t="shared" si="70"/>
        <v>Exclude</v>
      </c>
      <c r="B807" s="158">
        <f>'Input 2 - Inventory'!C753</f>
        <v>0</v>
      </c>
      <c r="C807" s="249">
        <f>'Input 2 - Inventory'!E753</f>
        <v>0</v>
      </c>
      <c r="D807" s="249" t="str">
        <f>IFERROR(VLOOKUP(E807,GCC.Param!$B$3:$E$50,4,FALSE),"")</f>
        <v/>
      </c>
      <c r="E807" s="159">
        <f>'Input 2 - Inventory'!F753</f>
        <v>0</v>
      </c>
      <c r="F807" s="204" t="str">
        <f t="shared" si="71"/>
        <v>Y</v>
      </c>
      <c r="G807" s="159">
        <f>'Input 1 - Schedule 1'!S755</f>
        <v>0</v>
      </c>
      <c r="H807" s="158">
        <f>'Input 2 - Inventory'!L753</f>
        <v>0</v>
      </c>
      <c r="I807" s="158">
        <f>'Input 2 - Inventory'!M753</f>
        <v>0</v>
      </c>
      <c r="J807" s="204">
        <f t="shared" si="72"/>
        <v>0</v>
      </c>
      <c r="K807" s="249">
        <f>'Input 2 - Inventory'!R753</f>
        <v>0</v>
      </c>
      <c r="L807" s="158">
        <f>'Input 2 - Inventory'!AA753</f>
        <v>0</v>
      </c>
      <c r="M807" s="249">
        <f>'Input 2 - Inventory'!AB753</f>
        <v>0</v>
      </c>
      <c r="N807" s="204">
        <f t="shared" si="73"/>
        <v>0</v>
      </c>
      <c r="O807" s="114" t="e">
        <f t="shared" si="74"/>
        <v>#DIV/0!</v>
      </c>
      <c r="P807" s="249">
        <f>'Input 2 - Inventory'!AG753</f>
        <v>0</v>
      </c>
      <c r="Q807" s="249" t="str">
        <f>'Input 1 - Schedule 1'!AX755</f>
        <v/>
      </c>
    </row>
    <row r="808" spans="1:17" x14ac:dyDescent="0.2">
      <c r="A808" s="314" t="str">
        <f t="shared" si="70"/>
        <v>Exclude</v>
      </c>
      <c r="B808" s="158">
        <f>'Input 2 - Inventory'!C754</f>
        <v>0</v>
      </c>
      <c r="C808" s="249">
        <f>'Input 2 - Inventory'!E754</f>
        <v>0</v>
      </c>
      <c r="D808" s="249" t="str">
        <f>IFERROR(VLOOKUP(E808,GCC.Param!$B$3:$E$50,4,FALSE),"")</f>
        <v/>
      </c>
      <c r="E808" s="159">
        <f>'Input 2 - Inventory'!F754</f>
        <v>0</v>
      </c>
      <c r="F808" s="204" t="str">
        <f t="shared" si="71"/>
        <v>Y</v>
      </c>
      <c r="G808" s="159">
        <f>'Input 1 - Schedule 1'!S756</f>
        <v>0</v>
      </c>
      <c r="H808" s="158">
        <f>'Input 2 - Inventory'!L754</f>
        <v>0</v>
      </c>
      <c r="I808" s="158">
        <f>'Input 2 - Inventory'!M754</f>
        <v>0</v>
      </c>
      <c r="J808" s="204">
        <f t="shared" si="72"/>
        <v>0</v>
      </c>
      <c r="K808" s="249">
        <f>'Input 2 - Inventory'!R754</f>
        <v>0</v>
      </c>
      <c r="L808" s="158">
        <f>'Input 2 - Inventory'!AA754</f>
        <v>0</v>
      </c>
      <c r="M808" s="249">
        <f>'Input 2 - Inventory'!AB754</f>
        <v>0</v>
      </c>
      <c r="N808" s="204">
        <f t="shared" si="73"/>
        <v>0</v>
      </c>
      <c r="O808" s="114" t="e">
        <f t="shared" si="74"/>
        <v>#DIV/0!</v>
      </c>
      <c r="P808" s="249">
        <f>'Input 2 - Inventory'!AG754</f>
        <v>0</v>
      </c>
      <c r="Q808" s="249" t="str">
        <f>'Input 1 - Schedule 1'!AX756</f>
        <v/>
      </c>
    </row>
    <row r="809" spans="1:17" x14ac:dyDescent="0.2">
      <c r="A809" s="314" t="str">
        <f t="shared" si="70"/>
        <v>Exclude</v>
      </c>
      <c r="B809" s="158">
        <f>'Input 2 - Inventory'!C755</f>
        <v>0</v>
      </c>
      <c r="C809" s="249">
        <f>'Input 2 - Inventory'!E755</f>
        <v>0</v>
      </c>
      <c r="D809" s="249" t="str">
        <f>IFERROR(VLOOKUP(E809,GCC.Param!$B$3:$E$50,4,FALSE),"")</f>
        <v/>
      </c>
      <c r="E809" s="159">
        <f>'Input 2 - Inventory'!F755</f>
        <v>0</v>
      </c>
      <c r="F809" s="204" t="str">
        <f t="shared" si="71"/>
        <v>Y</v>
      </c>
      <c r="G809" s="159">
        <f>'Input 1 - Schedule 1'!S757</f>
        <v>0</v>
      </c>
      <c r="H809" s="158">
        <f>'Input 2 - Inventory'!L755</f>
        <v>0</v>
      </c>
      <c r="I809" s="158">
        <f>'Input 2 - Inventory'!M755</f>
        <v>0</v>
      </c>
      <c r="J809" s="204">
        <f t="shared" si="72"/>
        <v>0</v>
      </c>
      <c r="K809" s="249">
        <f>'Input 2 - Inventory'!R755</f>
        <v>0</v>
      </c>
      <c r="L809" s="158">
        <f>'Input 2 - Inventory'!AA755</f>
        <v>0</v>
      </c>
      <c r="M809" s="249">
        <f>'Input 2 - Inventory'!AB755</f>
        <v>0</v>
      </c>
      <c r="N809" s="204">
        <f t="shared" si="73"/>
        <v>0</v>
      </c>
      <c r="O809" s="114" t="e">
        <f t="shared" si="74"/>
        <v>#DIV/0!</v>
      </c>
      <c r="P809" s="249">
        <f>'Input 2 - Inventory'!AG755</f>
        <v>0</v>
      </c>
      <c r="Q809" s="249" t="str">
        <f>'Input 1 - Schedule 1'!AX757</f>
        <v/>
      </c>
    </row>
    <row r="810" spans="1:17" x14ac:dyDescent="0.2">
      <c r="A810" s="314" t="str">
        <f t="shared" si="70"/>
        <v>Exclude</v>
      </c>
      <c r="B810" s="158">
        <f>'Input 2 - Inventory'!C756</f>
        <v>0</v>
      </c>
      <c r="C810" s="249">
        <f>'Input 2 - Inventory'!E756</f>
        <v>0</v>
      </c>
      <c r="D810" s="249" t="str">
        <f>IFERROR(VLOOKUP(E810,GCC.Param!$B$3:$E$50,4,FALSE),"")</f>
        <v/>
      </c>
      <c r="E810" s="159">
        <f>'Input 2 - Inventory'!F756</f>
        <v>0</v>
      </c>
      <c r="F810" s="204" t="str">
        <f t="shared" si="71"/>
        <v>Y</v>
      </c>
      <c r="G810" s="159">
        <f>'Input 1 - Schedule 1'!S758</f>
        <v>0</v>
      </c>
      <c r="H810" s="158">
        <f>'Input 2 - Inventory'!L756</f>
        <v>0</v>
      </c>
      <c r="I810" s="158">
        <f>'Input 2 - Inventory'!M756</f>
        <v>0</v>
      </c>
      <c r="J810" s="204">
        <f t="shared" si="72"/>
        <v>0</v>
      </c>
      <c r="K810" s="249">
        <f>'Input 2 - Inventory'!R756</f>
        <v>0</v>
      </c>
      <c r="L810" s="158">
        <f>'Input 2 - Inventory'!AA756</f>
        <v>0</v>
      </c>
      <c r="M810" s="249">
        <f>'Input 2 - Inventory'!AB756</f>
        <v>0</v>
      </c>
      <c r="N810" s="204">
        <f t="shared" si="73"/>
        <v>0</v>
      </c>
      <c r="O810" s="114" t="e">
        <f t="shared" si="74"/>
        <v>#DIV/0!</v>
      </c>
      <c r="P810" s="249">
        <f>'Input 2 - Inventory'!AG756</f>
        <v>0</v>
      </c>
      <c r="Q810" s="249" t="str">
        <f>'Input 1 - Schedule 1'!AX758</f>
        <v/>
      </c>
    </row>
    <row r="811" spans="1:17" x14ac:dyDescent="0.2">
      <c r="A811" s="314" t="str">
        <f t="shared" si="70"/>
        <v>Exclude</v>
      </c>
      <c r="B811" s="158">
        <f>'Input 2 - Inventory'!C757</f>
        <v>0</v>
      </c>
      <c r="C811" s="249">
        <f>'Input 2 - Inventory'!E757</f>
        <v>0</v>
      </c>
      <c r="D811" s="249" t="str">
        <f>IFERROR(VLOOKUP(E811,GCC.Param!$B$3:$E$50,4,FALSE),"")</f>
        <v/>
      </c>
      <c r="E811" s="159">
        <f>'Input 2 - Inventory'!F757</f>
        <v>0</v>
      </c>
      <c r="F811" s="204" t="str">
        <f t="shared" si="71"/>
        <v>Y</v>
      </c>
      <c r="G811" s="159">
        <f>'Input 1 - Schedule 1'!S759</f>
        <v>0</v>
      </c>
      <c r="H811" s="158">
        <f>'Input 2 - Inventory'!L757</f>
        <v>0</v>
      </c>
      <c r="I811" s="158">
        <f>'Input 2 - Inventory'!M757</f>
        <v>0</v>
      </c>
      <c r="J811" s="204">
        <f t="shared" si="72"/>
        <v>0</v>
      </c>
      <c r="K811" s="249">
        <f>'Input 2 - Inventory'!R757</f>
        <v>0</v>
      </c>
      <c r="L811" s="158">
        <f>'Input 2 - Inventory'!AA757</f>
        <v>0</v>
      </c>
      <c r="M811" s="249">
        <f>'Input 2 - Inventory'!AB757</f>
        <v>0</v>
      </c>
      <c r="N811" s="204">
        <f t="shared" si="73"/>
        <v>0</v>
      </c>
      <c r="O811" s="114" t="e">
        <f t="shared" si="74"/>
        <v>#DIV/0!</v>
      </c>
      <c r="P811" s="249">
        <f>'Input 2 - Inventory'!AG757</f>
        <v>0</v>
      </c>
      <c r="Q811" s="249" t="str">
        <f>'Input 1 - Schedule 1'!AX759</f>
        <v/>
      </c>
    </row>
    <row r="812" spans="1:17" x14ac:dyDescent="0.2">
      <c r="A812" s="314" t="str">
        <f t="shared" si="70"/>
        <v>Exclude</v>
      </c>
      <c r="B812" s="158">
        <f>'Input 2 - Inventory'!C758</f>
        <v>0</v>
      </c>
      <c r="C812" s="249">
        <f>'Input 2 - Inventory'!E758</f>
        <v>0</v>
      </c>
      <c r="D812" s="249" t="str">
        <f>IFERROR(VLOOKUP(E812,GCC.Param!$B$3:$E$50,4,FALSE),"")</f>
        <v/>
      </c>
      <c r="E812" s="159">
        <f>'Input 2 - Inventory'!F758</f>
        <v>0</v>
      </c>
      <c r="F812" s="204" t="str">
        <f t="shared" si="71"/>
        <v>Y</v>
      </c>
      <c r="G812" s="159">
        <f>'Input 1 - Schedule 1'!S760</f>
        <v>0</v>
      </c>
      <c r="H812" s="158">
        <f>'Input 2 - Inventory'!L758</f>
        <v>0</v>
      </c>
      <c r="I812" s="158">
        <f>'Input 2 - Inventory'!M758</f>
        <v>0</v>
      </c>
      <c r="J812" s="204">
        <f t="shared" si="72"/>
        <v>0</v>
      </c>
      <c r="K812" s="249">
        <f>'Input 2 - Inventory'!R758</f>
        <v>0</v>
      </c>
      <c r="L812" s="158">
        <f>'Input 2 - Inventory'!AA758</f>
        <v>0</v>
      </c>
      <c r="M812" s="249">
        <f>'Input 2 - Inventory'!AB758</f>
        <v>0</v>
      </c>
      <c r="N812" s="204">
        <f t="shared" si="73"/>
        <v>0</v>
      </c>
      <c r="O812" s="114" t="e">
        <f t="shared" si="74"/>
        <v>#DIV/0!</v>
      </c>
      <c r="P812" s="249">
        <f>'Input 2 - Inventory'!AG758</f>
        <v>0</v>
      </c>
      <c r="Q812" s="249" t="str">
        <f>'Input 1 - Schedule 1'!AX760</f>
        <v/>
      </c>
    </row>
    <row r="813" spans="1:17" x14ac:dyDescent="0.2">
      <c r="A813" s="314" t="str">
        <f t="shared" si="70"/>
        <v>Exclude</v>
      </c>
      <c r="B813" s="158">
        <f>'Input 2 - Inventory'!C759</f>
        <v>0</v>
      </c>
      <c r="C813" s="249">
        <f>'Input 2 - Inventory'!E759</f>
        <v>0</v>
      </c>
      <c r="D813" s="249" t="str">
        <f>IFERROR(VLOOKUP(E813,GCC.Param!$B$3:$E$50,4,FALSE),"")</f>
        <v/>
      </c>
      <c r="E813" s="159">
        <f>'Input 2 - Inventory'!F759</f>
        <v>0</v>
      </c>
      <c r="F813" s="204" t="str">
        <f t="shared" si="71"/>
        <v>Y</v>
      </c>
      <c r="G813" s="159">
        <f>'Input 1 - Schedule 1'!S761</f>
        <v>0</v>
      </c>
      <c r="H813" s="158">
        <f>'Input 2 - Inventory'!L759</f>
        <v>0</v>
      </c>
      <c r="I813" s="158">
        <f>'Input 2 - Inventory'!M759</f>
        <v>0</v>
      </c>
      <c r="J813" s="204">
        <f t="shared" si="72"/>
        <v>0</v>
      </c>
      <c r="K813" s="249">
        <f>'Input 2 - Inventory'!R759</f>
        <v>0</v>
      </c>
      <c r="L813" s="158">
        <f>'Input 2 - Inventory'!AA759</f>
        <v>0</v>
      </c>
      <c r="M813" s="249">
        <f>'Input 2 - Inventory'!AB759</f>
        <v>0</v>
      </c>
      <c r="N813" s="204">
        <f t="shared" si="73"/>
        <v>0</v>
      </c>
      <c r="O813" s="114" t="e">
        <f t="shared" si="74"/>
        <v>#DIV/0!</v>
      </c>
      <c r="P813" s="249">
        <f>'Input 2 - Inventory'!AG759</f>
        <v>0</v>
      </c>
      <c r="Q813" s="249" t="str">
        <f>'Input 1 - Schedule 1'!AX761</f>
        <v/>
      </c>
    </row>
    <row r="814" spans="1:17" x14ac:dyDescent="0.2">
      <c r="A814" s="314" t="str">
        <f t="shared" si="70"/>
        <v>Exclude</v>
      </c>
      <c r="B814" s="158">
        <f>'Input 2 - Inventory'!C760</f>
        <v>0</v>
      </c>
      <c r="C814" s="249">
        <f>'Input 2 - Inventory'!E760</f>
        <v>0</v>
      </c>
      <c r="D814" s="249" t="str">
        <f>IFERROR(VLOOKUP(E814,GCC.Param!$B$3:$E$50,4,FALSE),"")</f>
        <v/>
      </c>
      <c r="E814" s="159">
        <f>'Input 2 - Inventory'!F760</f>
        <v>0</v>
      </c>
      <c r="F814" s="204" t="str">
        <f t="shared" si="71"/>
        <v>Y</v>
      </c>
      <c r="G814" s="159">
        <f>'Input 1 - Schedule 1'!S762</f>
        <v>0</v>
      </c>
      <c r="H814" s="158">
        <f>'Input 2 - Inventory'!L760</f>
        <v>0</v>
      </c>
      <c r="I814" s="158">
        <f>'Input 2 - Inventory'!M760</f>
        <v>0</v>
      </c>
      <c r="J814" s="204">
        <f t="shared" si="72"/>
        <v>0</v>
      </c>
      <c r="K814" s="249">
        <f>'Input 2 - Inventory'!R760</f>
        <v>0</v>
      </c>
      <c r="L814" s="158">
        <f>'Input 2 - Inventory'!AA760</f>
        <v>0</v>
      </c>
      <c r="M814" s="249">
        <f>'Input 2 - Inventory'!AB760</f>
        <v>0</v>
      </c>
      <c r="N814" s="204">
        <f t="shared" si="73"/>
        <v>0</v>
      </c>
      <c r="O814" s="114" t="e">
        <f t="shared" si="74"/>
        <v>#DIV/0!</v>
      </c>
      <c r="P814" s="249">
        <f>'Input 2 - Inventory'!AG760</f>
        <v>0</v>
      </c>
      <c r="Q814" s="249" t="str">
        <f>'Input 1 - Schedule 1'!AX762</f>
        <v/>
      </c>
    </row>
    <row r="815" spans="1:17" x14ac:dyDescent="0.2">
      <c r="A815" s="314" t="str">
        <f t="shared" si="70"/>
        <v>Exclude</v>
      </c>
      <c r="B815" s="158">
        <f>'Input 2 - Inventory'!C761</f>
        <v>0</v>
      </c>
      <c r="C815" s="249">
        <f>'Input 2 - Inventory'!E761</f>
        <v>0</v>
      </c>
      <c r="D815" s="249" t="str">
        <f>IFERROR(VLOOKUP(E815,GCC.Param!$B$3:$E$50,4,FALSE),"")</f>
        <v/>
      </c>
      <c r="E815" s="159">
        <f>'Input 2 - Inventory'!F761</f>
        <v>0</v>
      </c>
      <c r="F815" s="204" t="str">
        <f t="shared" si="71"/>
        <v>Y</v>
      </c>
      <c r="G815" s="159">
        <f>'Input 1 - Schedule 1'!S763</f>
        <v>0</v>
      </c>
      <c r="H815" s="158">
        <f>'Input 2 - Inventory'!L761</f>
        <v>0</v>
      </c>
      <c r="I815" s="158">
        <f>'Input 2 - Inventory'!M761</f>
        <v>0</v>
      </c>
      <c r="J815" s="204">
        <f t="shared" si="72"/>
        <v>0</v>
      </c>
      <c r="K815" s="249">
        <f>'Input 2 - Inventory'!R761</f>
        <v>0</v>
      </c>
      <c r="L815" s="158">
        <f>'Input 2 - Inventory'!AA761</f>
        <v>0</v>
      </c>
      <c r="M815" s="249">
        <f>'Input 2 - Inventory'!AB761</f>
        <v>0</v>
      </c>
      <c r="N815" s="204">
        <f t="shared" si="73"/>
        <v>0</v>
      </c>
      <c r="O815" s="114" t="e">
        <f t="shared" si="74"/>
        <v>#DIV/0!</v>
      </c>
      <c r="P815" s="249">
        <f>'Input 2 - Inventory'!AG761</f>
        <v>0</v>
      </c>
      <c r="Q815" s="249" t="str">
        <f>'Input 1 - Schedule 1'!AX763</f>
        <v/>
      </c>
    </row>
    <row r="816" spans="1:17" x14ac:dyDescent="0.2">
      <c r="A816" s="314" t="str">
        <f t="shared" si="70"/>
        <v>Exclude</v>
      </c>
      <c r="B816" s="158">
        <f>'Input 2 - Inventory'!C762</f>
        <v>0</v>
      </c>
      <c r="C816" s="249">
        <f>'Input 2 - Inventory'!E762</f>
        <v>0</v>
      </c>
      <c r="D816" s="249" t="str">
        <f>IFERROR(VLOOKUP(E816,GCC.Param!$B$3:$E$50,4,FALSE),"")</f>
        <v/>
      </c>
      <c r="E816" s="159">
        <f>'Input 2 - Inventory'!F762</f>
        <v>0</v>
      </c>
      <c r="F816" s="204" t="str">
        <f t="shared" si="71"/>
        <v>Y</v>
      </c>
      <c r="G816" s="159">
        <f>'Input 1 - Schedule 1'!S764</f>
        <v>0</v>
      </c>
      <c r="H816" s="158">
        <f>'Input 2 - Inventory'!L762</f>
        <v>0</v>
      </c>
      <c r="I816" s="158">
        <f>'Input 2 - Inventory'!M762</f>
        <v>0</v>
      </c>
      <c r="J816" s="204">
        <f t="shared" si="72"/>
        <v>0</v>
      </c>
      <c r="K816" s="249">
        <f>'Input 2 - Inventory'!R762</f>
        <v>0</v>
      </c>
      <c r="L816" s="158">
        <f>'Input 2 - Inventory'!AA762</f>
        <v>0</v>
      </c>
      <c r="M816" s="249">
        <f>'Input 2 - Inventory'!AB762</f>
        <v>0</v>
      </c>
      <c r="N816" s="204">
        <f t="shared" si="73"/>
        <v>0</v>
      </c>
      <c r="O816" s="114" t="e">
        <f t="shared" si="74"/>
        <v>#DIV/0!</v>
      </c>
      <c r="P816" s="249">
        <f>'Input 2 - Inventory'!AG762</f>
        <v>0</v>
      </c>
      <c r="Q816" s="249" t="str">
        <f>'Input 1 - Schedule 1'!AX764</f>
        <v/>
      </c>
    </row>
    <row r="817" spans="1:17" x14ac:dyDescent="0.2">
      <c r="A817" s="314" t="str">
        <f t="shared" si="70"/>
        <v>Exclude</v>
      </c>
      <c r="B817" s="158">
        <f>'Input 2 - Inventory'!C763</f>
        <v>0</v>
      </c>
      <c r="C817" s="249">
        <f>'Input 2 - Inventory'!E763</f>
        <v>0</v>
      </c>
      <c r="D817" s="249" t="str">
        <f>IFERROR(VLOOKUP(E817,GCC.Param!$B$3:$E$50,4,FALSE),"")</f>
        <v/>
      </c>
      <c r="E817" s="159">
        <f>'Input 2 - Inventory'!F763</f>
        <v>0</v>
      </c>
      <c r="F817" s="204" t="str">
        <f t="shared" si="71"/>
        <v>Y</v>
      </c>
      <c r="G817" s="159">
        <f>'Input 1 - Schedule 1'!S765</f>
        <v>0</v>
      </c>
      <c r="H817" s="158">
        <f>'Input 2 - Inventory'!L763</f>
        <v>0</v>
      </c>
      <c r="I817" s="158">
        <f>'Input 2 - Inventory'!M763</f>
        <v>0</v>
      </c>
      <c r="J817" s="204">
        <f t="shared" si="72"/>
        <v>0</v>
      </c>
      <c r="K817" s="249">
        <f>'Input 2 - Inventory'!R763</f>
        <v>0</v>
      </c>
      <c r="L817" s="158">
        <f>'Input 2 - Inventory'!AA763</f>
        <v>0</v>
      </c>
      <c r="M817" s="249">
        <f>'Input 2 - Inventory'!AB763</f>
        <v>0</v>
      </c>
      <c r="N817" s="204">
        <f t="shared" si="73"/>
        <v>0</v>
      </c>
      <c r="O817" s="114" t="e">
        <f t="shared" si="74"/>
        <v>#DIV/0!</v>
      </c>
      <c r="P817" s="249">
        <f>'Input 2 - Inventory'!AG763</f>
        <v>0</v>
      </c>
      <c r="Q817" s="249" t="str">
        <f>'Input 1 - Schedule 1'!AX765</f>
        <v/>
      </c>
    </row>
    <row r="818" spans="1:17" x14ac:dyDescent="0.2">
      <c r="A818" s="314" t="str">
        <f t="shared" si="70"/>
        <v>Exclude</v>
      </c>
      <c r="B818" s="158">
        <f>'Input 2 - Inventory'!C764</f>
        <v>0</v>
      </c>
      <c r="C818" s="249">
        <f>'Input 2 - Inventory'!E764</f>
        <v>0</v>
      </c>
      <c r="D818" s="249" t="str">
        <f>IFERROR(VLOOKUP(E818,GCC.Param!$B$3:$E$50,4,FALSE),"")</f>
        <v/>
      </c>
      <c r="E818" s="159">
        <f>'Input 2 - Inventory'!F764</f>
        <v>0</v>
      </c>
      <c r="F818" s="204" t="str">
        <f t="shared" si="71"/>
        <v>Y</v>
      </c>
      <c r="G818" s="159">
        <f>'Input 1 - Schedule 1'!S766</f>
        <v>0</v>
      </c>
      <c r="H818" s="158">
        <f>'Input 2 - Inventory'!L764</f>
        <v>0</v>
      </c>
      <c r="I818" s="158">
        <f>'Input 2 - Inventory'!M764</f>
        <v>0</v>
      </c>
      <c r="J818" s="204">
        <f t="shared" si="72"/>
        <v>0</v>
      </c>
      <c r="K818" s="249">
        <f>'Input 2 - Inventory'!R764</f>
        <v>0</v>
      </c>
      <c r="L818" s="158">
        <f>'Input 2 - Inventory'!AA764</f>
        <v>0</v>
      </c>
      <c r="M818" s="249">
        <f>'Input 2 - Inventory'!AB764</f>
        <v>0</v>
      </c>
      <c r="N818" s="204">
        <f t="shared" si="73"/>
        <v>0</v>
      </c>
      <c r="O818" s="114" t="e">
        <f t="shared" si="74"/>
        <v>#DIV/0!</v>
      </c>
      <c r="P818" s="249">
        <f>'Input 2 - Inventory'!AG764</f>
        <v>0</v>
      </c>
      <c r="Q818" s="249" t="str">
        <f>'Input 1 - Schedule 1'!AX766</f>
        <v/>
      </c>
    </row>
    <row r="819" spans="1:17" x14ac:dyDescent="0.2">
      <c r="A819" s="314" t="str">
        <f t="shared" si="70"/>
        <v>Exclude</v>
      </c>
      <c r="B819" s="158">
        <f>'Input 2 - Inventory'!C765</f>
        <v>0</v>
      </c>
      <c r="C819" s="249">
        <f>'Input 2 - Inventory'!E765</f>
        <v>0</v>
      </c>
      <c r="D819" s="249" t="str">
        <f>IFERROR(VLOOKUP(E819,GCC.Param!$B$3:$E$50,4,FALSE),"")</f>
        <v/>
      </c>
      <c r="E819" s="159">
        <f>'Input 2 - Inventory'!F765</f>
        <v>0</v>
      </c>
      <c r="F819" s="204" t="str">
        <f t="shared" si="71"/>
        <v>Y</v>
      </c>
      <c r="G819" s="159">
        <f>'Input 1 - Schedule 1'!S767</f>
        <v>0</v>
      </c>
      <c r="H819" s="158">
        <f>'Input 2 - Inventory'!L765</f>
        <v>0</v>
      </c>
      <c r="I819" s="158">
        <f>'Input 2 - Inventory'!M765</f>
        <v>0</v>
      </c>
      <c r="J819" s="204">
        <f t="shared" si="72"/>
        <v>0</v>
      </c>
      <c r="K819" s="249">
        <f>'Input 2 - Inventory'!R765</f>
        <v>0</v>
      </c>
      <c r="L819" s="158">
        <f>'Input 2 - Inventory'!AA765</f>
        <v>0</v>
      </c>
      <c r="M819" s="249">
        <f>'Input 2 - Inventory'!AB765</f>
        <v>0</v>
      </c>
      <c r="N819" s="204">
        <f t="shared" si="73"/>
        <v>0</v>
      </c>
      <c r="O819" s="114" t="e">
        <f t="shared" si="74"/>
        <v>#DIV/0!</v>
      </c>
      <c r="P819" s="249">
        <f>'Input 2 - Inventory'!AG765</f>
        <v>0</v>
      </c>
      <c r="Q819" s="249" t="str">
        <f>'Input 1 - Schedule 1'!AX767</f>
        <v/>
      </c>
    </row>
    <row r="820" spans="1:17" x14ac:dyDescent="0.2">
      <c r="A820" s="314" t="str">
        <f t="shared" si="70"/>
        <v>Exclude</v>
      </c>
      <c r="B820" s="158">
        <f>'Input 2 - Inventory'!C766</f>
        <v>0</v>
      </c>
      <c r="C820" s="249">
        <f>'Input 2 - Inventory'!E766</f>
        <v>0</v>
      </c>
      <c r="D820" s="249" t="str">
        <f>IFERROR(VLOOKUP(E820,GCC.Param!$B$3:$E$50,4,FALSE),"")</f>
        <v/>
      </c>
      <c r="E820" s="159">
        <f>'Input 2 - Inventory'!F766</f>
        <v>0</v>
      </c>
      <c r="F820" s="204" t="str">
        <f t="shared" si="71"/>
        <v>Y</v>
      </c>
      <c r="G820" s="159">
        <f>'Input 1 - Schedule 1'!S768</f>
        <v>0</v>
      </c>
      <c r="H820" s="158">
        <f>'Input 2 - Inventory'!L766</f>
        <v>0</v>
      </c>
      <c r="I820" s="158">
        <f>'Input 2 - Inventory'!M766</f>
        <v>0</v>
      </c>
      <c r="J820" s="204">
        <f t="shared" si="72"/>
        <v>0</v>
      </c>
      <c r="K820" s="249">
        <f>'Input 2 - Inventory'!R766</f>
        <v>0</v>
      </c>
      <c r="L820" s="158">
        <f>'Input 2 - Inventory'!AA766</f>
        <v>0</v>
      </c>
      <c r="M820" s="249">
        <f>'Input 2 - Inventory'!AB766</f>
        <v>0</v>
      </c>
      <c r="N820" s="204">
        <f t="shared" si="73"/>
        <v>0</v>
      </c>
      <c r="O820" s="114" t="e">
        <f t="shared" si="74"/>
        <v>#DIV/0!</v>
      </c>
      <c r="P820" s="249">
        <f>'Input 2 - Inventory'!AG766</f>
        <v>0</v>
      </c>
      <c r="Q820" s="249" t="str">
        <f>'Input 1 - Schedule 1'!AX768</f>
        <v/>
      </c>
    </row>
    <row r="821" spans="1:17" x14ac:dyDescent="0.2">
      <c r="A821" s="314" t="str">
        <f t="shared" si="70"/>
        <v>Exclude</v>
      </c>
      <c r="B821" s="158">
        <f>'Input 2 - Inventory'!C767</f>
        <v>0</v>
      </c>
      <c r="C821" s="249">
        <f>'Input 2 - Inventory'!E767</f>
        <v>0</v>
      </c>
      <c r="D821" s="249" t="str">
        <f>IFERROR(VLOOKUP(E821,GCC.Param!$B$3:$E$50,4,FALSE),"")</f>
        <v/>
      </c>
      <c r="E821" s="159">
        <f>'Input 2 - Inventory'!F767</f>
        <v>0</v>
      </c>
      <c r="F821" s="204" t="str">
        <f t="shared" si="71"/>
        <v>Y</v>
      </c>
      <c r="G821" s="159">
        <f>'Input 1 - Schedule 1'!S769</f>
        <v>0</v>
      </c>
      <c r="H821" s="158">
        <f>'Input 2 - Inventory'!L767</f>
        <v>0</v>
      </c>
      <c r="I821" s="158">
        <f>'Input 2 - Inventory'!M767</f>
        <v>0</v>
      </c>
      <c r="J821" s="204">
        <f t="shared" si="72"/>
        <v>0</v>
      </c>
      <c r="K821" s="249">
        <f>'Input 2 - Inventory'!R767</f>
        <v>0</v>
      </c>
      <c r="L821" s="158">
        <f>'Input 2 - Inventory'!AA767</f>
        <v>0</v>
      </c>
      <c r="M821" s="249">
        <f>'Input 2 - Inventory'!AB767</f>
        <v>0</v>
      </c>
      <c r="N821" s="204">
        <f t="shared" si="73"/>
        <v>0</v>
      </c>
      <c r="O821" s="114" t="e">
        <f t="shared" si="74"/>
        <v>#DIV/0!</v>
      </c>
      <c r="P821" s="249">
        <f>'Input 2 - Inventory'!AG767</f>
        <v>0</v>
      </c>
      <c r="Q821" s="249" t="str">
        <f>'Input 1 - Schedule 1'!AX769</f>
        <v/>
      </c>
    </row>
    <row r="822" spans="1:17" x14ac:dyDescent="0.2">
      <c r="A822" s="314" t="str">
        <f t="shared" si="70"/>
        <v>Exclude</v>
      </c>
      <c r="B822" s="158">
        <f>'Input 2 - Inventory'!C768</f>
        <v>0</v>
      </c>
      <c r="C822" s="249">
        <f>'Input 2 - Inventory'!E768</f>
        <v>0</v>
      </c>
      <c r="D822" s="249" t="str">
        <f>IFERROR(VLOOKUP(E822,GCC.Param!$B$3:$E$50,4,FALSE),"")</f>
        <v/>
      </c>
      <c r="E822" s="159">
        <f>'Input 2 - Inventory'!F768</f>
        <v>0</v>
      </c>
      <c r="F822" s="204" t="str">
        <f t="shared" si="71"/>
        <v>Y</v>
      </c>
      <c r="G822" s="159">
        <f>'Input 1 - Schedule 1'!S770</f>
        <v>0</v>
      </c>
      <c r="H822" s="158">
        <f>'Input 2 - Inventory'!L768</f>
        <v>0</v>
      </c>
      <c r="I822" s="158">
        <f>'Input 2 - Inventory'!M768</f>
        <v>0</v>
      </c>
      <c r="J822" s="204">
        <f t="shared" si="72"/>
        <v>0</v>
      </c>
      <c r="K822" s="249">
        <f>'Input 2 - Inventory'!R768</f>
        <v>0</v>
      </c>
      <c r="L822" s="158">
        <f>'Input 2 - Inventory'!AA768</f>
        <v>0</v>
      </c>
      <c r="M822" s="249">
        <f>'Input 2 - Inventory'!AB768</f>
        <v>0</v>
      </c>
      <c r="N822" s="204">
        <f t="shared" si="73"/>
        <v>0</v>
      </c>
      <c r="O822" s="114" t="e">
        <f t="shared" si="74"/>
        <v>#DIV/0!</v>
      </c>
      <c r="P822" s="249">
        <f>'Input 2 - Inventory'!AG768</f>
        <v>0</v>
      </c>
      <c r="Q822" s="249" t="str">
        <f>'Input 1 - Schedule 1'!AX770</f>
        <v/>
      </c>
    </row>
    <row r="823" spans="1:17" x14ac:dyDescent="0.2">
      <c r="A823" s="314" t="str">
        <f t="shared" si="70"/>
        <v>Exclude</v>
      </c>
      <c r="B823" s="158">
        <f>'Input 2 - Inventory'!C769</f>
        <v>0</v>
      </c>
      <c r="C823" s="249">
        <f>'Input 2 - Inventory'!E769</f>
        <v>0</v>
      </c>
      <c r="D823" s="249" t="str">
        <f>IFERROR(VLOOKUP(E823,GCC.Param!$B$3:$E$50,4,FALSE),"")</f>
        <v/>
      </c>
      <c r="E823" s="159">
        <f>'Input 2 - Inventory'!F769</f>
        <v>0</v>
      </c>
      <c r="F823" s="204" t="str">
        <f t="shared" si="71"/>
        <v>Y</v>
      </c>
      <c r="G823" s="159">
        <f>'Input 1 - Schedule 1'!S771</f>
        <v>0</v>
      </c>
      <c r="H823" s="158">
        <f>'Input 2 - Inventory'!L769</f>
        <v>0</v>
      </c>
      <c r="I823" s="158">
        <f>'Input 2 - Inventory'!M769</f>
        <v>0</v>
      </c>
      <c r="J823" s="204">
        <f t="shared" si="72"/>
        <v>0</v>
      </c>
      <c r="K823" s="249">
        <f>'Input 2 - Inventory'!R769</f>
        <v>0</v>
      </c>
      <c r="L823" s="158">
        <f>'Input 2 - Inventory'!AA769</f>
        <v>0</v>
      </c>
      <c r="M823" s="249">
        <f>'Input 2 - Inventory'!AB769</f>
        <v>0</v>
      </c>
      <c r="N823" s="204">
        <f t="shared" si="73"/>
        <v>0</v>
      </c>
      <c r="O823" s="114" t="e">
        <f t="shared" si="74"/>
        <v>#DIV/0!</v>
      </c>
      <c r="P823" s="249">
        <f>'Input 2 - Inventory'!AG769</f>
        <v>0</v>
      </c>
      <c r="Q823" s="249" t="str">
        <f>'Input 1 - Schedule 1'!AX771</f>
        <v/>
      </c>
    </row>
    <row r="824" spans="1:17" x14ac:dyDescent="0.2">
      <c r="A824" s="314" t="str">
        <f t="shared" si="70"/>
        <v>Exclude</v>
      </c>
      <c r="B824" s="158">
        <f>'Input 2 - Inventory'!C770</f>
        <v>0</v>
      </c>
      <c r="C824" s="249">
        <f>'Input 2 - Inventory'!E770</f>
        <v>0</v>
      </c>
      <c r="D824" s="249" t="str">
        <f>IFERROR(VLOOKUP(E824,GCC.Param!$B$3:$E$50,4,FALSE),"")</f>
        <v/>
      </c>
      <c r="E824" s="159">
        <f>'Input 2 - Inventory'!F770</f>
        <v>0</v>
      </c>
      <c r="F824" s="204" t="str">
        <f t="shared" si="71"/>
        <v>Y</v>
      </c>
      <c r="G824" s="159">
        <f>'Input 1 - Schedule 1'!S772</f>
        <v>0</v>
      </c>
      <c r="H824" s="158">
        <f>'Input 2 - Inventory'!L770</f>
        <v>0</v>
      </c>
      <c r="I824" s="158">
        <f>'Input 2 - Inventory'!M770</f>
        <v>0</v>
      </c>
      <c r="J824" s="204">
        <f t="shared" si="72"/>
        <v>0</v>
      </c>
      <c r="K824" s="249">
        <f>'Input 2 - Inventory'!R770</f>
        <v>0</v>
      </c>
      <c r="L824" s="158">
        <f>'Input 2 - Inventory'!AA770</f>
        <v>0</v>
      </c>
      <c r="M824" s="249">
        <f>'Input 2 - Inventory'!AB770</f>
        <v>0</v>
      </c>
      <c r="N824" s="204">
        <f t="shared" si="73"/>
        <v>0</v>
      </c>
      <c r="O824" s="114" t="e">
        <f t="shared" si="74"/>
        <v>#DIV/0!</v>
      </c>
      <c r="P824" s="249">
        <f>'Input 2 - Inventory'!AG770</f>
        <v>0</v>
      </c>
      <c r="Q824" s="249" t="str">
        <f>'Input 1 - Schedule 1'!AX772</f>
        <v/>
      </c>
    </row>
    <row r="825" spans="1:17" x14ac:dyDescent="0.2">
      <c r="A825" s="314" t="str">
        <f t="shared" si="70"/>
        <v>Exclude</v>
      </c>
      <c r="B825" s="158">
        <f>'Input 2 - Inventory'!C771</f>
        <v>0</v>
      </c>
      <c r="C825" s="249">
        <f>'Input 2 - Inventory'!E771</f>
        <v>0</v>
      </c>
      <c r="D825" s="249" t="str">
        <f>IFERROR(VLOOKUP(E825,GCC.Param!$B$3:$E$50,4,FALSE),"")</f>
        <v/>
      </c>
      <c r="E825" s="159">
        <f>'Input 2 - Inventory'!F771</f>
        <v>0</v>
      </c>
      <c r="F825" s="204" t="str">
        <f t="shared" si="71"/>
        <v>Y</v>
      </c>
      <c r="G825" s="159">
        <f>'Input 1 - Schedule 1'!S773</f>
        <v>0</v>
      </c>
      <c r="H825" s="158">
        <f>'Input 2 - Inventory'!L771</f>
        <v>0</v>
      </c>
      <c r="I825" s="158">
        <f>'Input 2 - Inventory'!M771</f>
        <v>0</v>
      </c>
      <c r="J825" s="204">
        <f t="shared" si="72"/>
        <v>0</v>
      </c>
      <c r="K825" s="249">
        <f>'Input 2 - Inventory'!R771</f>
        <v>0</v>
      </c>
      <c r="L825" s="158">
        <f>'Input 2 - Inventory'!AA771</f>
        <v>0</v>
      </c>
      <c r="M825" s="249">
        <f>'Input 2 - Inventory'!AB771</f>
        <v>0</v>
      </c>
      <c r="N825" s="204">
        <f t="shared" si="73"/>
        <v>0</v>
      </c>
      <c r="O825" s="114" t="e">
        <f t="shared" si="74"/>
        <v>#DIV/0!</v>
      </c>
      <c r="P825" s="249">
        <f>'Input 2 - Inventory'!AG771</f>
        <v>0</v>
      </c>
      <c r="Q825" s="249" t="str">
        <f>'Input 1 - Schedule 1'!AX773</f>
        <v/>
      </c>
    </row>
    <row r="826" spans="1:17" x14ac:dyDescent="0.2">
      <c r="A826" s="314" t="str">
        <f t="shared" si="70"/>
        <v>Exclude</v>
      </c>
      <c r="B826" s="158">
        <f>'Input 2 - Inventory'!C772</f>
        <v>0</v>
      </c>
      <c r="C826" s="249">
        <f>'Input 2 - Inventory'!E772</f>
        <v>0</v>
      </c>
      <c r="D826" s="249" t="str">
        <f>IFERROR(VLOOKUP(E826,GCC.Param!$B$3:$E$50,4,FALSE),"")</f>
        <v/>
      </c>
      <c r="E826" s="159">
        <f>'Input 2 - Inventory'!F772</f>
        <v>0</v>
      </c>
      <c r="F826" s="204" t="str">
        <f t="shared" si="71"/>
        <v>Y</v>
      </c>
      <c r="G826" s="159">
        <f>'Input 1 - Schedule 1'!S774</f>
        <v>0</v>
      </c>
      <c r="H826" s="158">
        <f>'Input 2 - Inventory'!L772</f>
        <v>0</v>
      </c>
      <c r="I826" s="158">
        <f>'Input 2 - Inventory'!M772</f>
        <v>0</v>
      </c>
      <c r="J826" s="204">
        <f t="shared" si="72"/>
        <v>0</v>
      </c>
      <c r="K826" s="249">
        <f>'Input 2 - Inventory'!R772</f>
        <v>0</v>
      </c>
      <c r="L826" s="158">
        <f>'Input 2 - Inventory'!AA772</f>
        <v>0</v>
      </c>
      <c r="M826" s="249">
        <f>'Input 2 - Inventory'!AB772</f>
        <v>0</v>
      </c>
      <c r="N826" s="204">
        <f t="shared" si="73"/>
        <v>0</v>
      </c>
      <c r="O826" s="114" t="e">
        <f t="shared" si="74"/>
        <v>#DIV/0!</v>
      </c>
      <c r="P826" s="249">
        <f>'Input 2 - Inventory'!AG772</f>
        <v>0</v>
      </c>
      <c r="Q826" s="249" t="str">
        <f>'Input 1 - Schedule 1'!AX774</f>
        <v/>
      </c>
    </row>
    <row r="827" spans="1:17" x14ac:dyDescent="0.2">
      <c r="A827" s="314" t="str">
        <f t="shared" si="70"/>
        <v>Exclude</v>
      </c>
      <c r="B827" s="158">
        <f>'Input 2 - Inventory'!C773</f>
        <v>0</v>
      </c>
      <c r="C827" s="249">
        <f>'Input 2 - Inventory'!E773</f>
        <v>0</v>
      </c>
      <c r="D827" s="249" t="str">
        <f>IFERROR(VLOOKUP(E827,GCC.Param!$B$3:$E$50,4,FALSE),"")</f>
        <v/>
      </c>
      <c r="E827" s="159">
        <f>'Input 2 - Inventory'!F773</f>
        <v>0</v>
      </c>
      <c r="F827" s="204" t="str">
        <f t="shared" si="71"/>
        <v>Y</v>
      </c>
      <c r="G827" s="159">
        <f>'Input 1 - Schedule 1'!S775</f>
        <v>0</v>
      </c>
      <c r="H827" s="158">
        <f>'Input 2 - Inventory'!L773</f>
        <v>0</v>
      </c>
      <c r="I827" s="158">
        <f>'Input 2 - Inventory'!M773</f>
        <v>0</v>
      </c>
      <c r="J827" s="204">
        <f t="shared" si="72"/>
        <v>0</v>
      </c>
      <c r="K827" s="249">
        <f>'Input 2 - Inventory'!R773</f>
        <v>0</v>
      </c>
      <c r="L827" s="158">
        <f>'Input 2 - Inventory'!AA773</f>
        <v>0</v>
      </c>
      <c r="M827" s="249">
        <f>'Input 2 - Inventory'!AB773</f>
        <v>0</v>
      </c>
      <c r="N827" s="204">
        <f t="shared" si="73"/>
        <v>0</v>
      </c>
      <c r="O827" s="114" t="e">
        <f t="shared" si="74"/>
        <v>#DIV/0!</v>
      </c>
      <c r="P827" s="249">
        <f>'Input 2 - Inventory'!AG773</f>
        <v>0</v>
      </c>
      <c r="Q827" s="249" t="str">
        <f>'Input 1 - Schedule 1'!AX775</f>
        <v/>
      </c>
    </row>
    <row r="828" spans="1:17" x14ac:dyDescent="0.2">
      <c r="A828" s="314" t="str">
        <f t="shared" si="70"/>
        <v>Exclude</v>
      </c>
      <c r="B828" s="158">
        <f>'Input 2 - Inventory'!C774</f>
        <v>0</v>
      </c>
      <c r="C828" s="249">
        <f>'Input 2 - Inventory'!E774</f>
        <v>0</v>
      </c>
      <c r="D828" s="249" t="str">
        <f>IFERROR(VLOOKUP(E828,GCC.Param!$B$3:$E$50,4,FALSE),"")</f>
        <v/>
      </c>
      <c r="E828" s="159">
        <f>'Input 2 - Inventory'!F774</f>
        <v>0</v>
      </c>
      <c r="F828" s="204" t="str">
        <f t="shared" si="71"/>
        <v>Y</v>
      </c>
      <c r="G828" s="159">
        <f>'Input 1 - Schedule 1'!S776</f>
        <v>0</v>
      </c>
      <c r="H828" s="158">
        <f>'Input 2 - Inventory'!L774</f>
        <v>0</v>
      </c>
      <c r="I828" s="158">
        <f>'Input 2 - Inventory'!M774</f>
        <v>0</v>
      </c>
      <c r="J828" s="204">
        <f t="shared" si="72"/>
        <v>0</v>
      </c>
      <c r="K828" s="249">
        <f>'Input 2 - Inventory'!R774</f>
        <v>0</v>
      </c>
      <c r="L828" s="158">
        <f>'Input 2 - Inventory'!AA774</f>
        <v>0</v>
      </c>
      <c r="M828" s="249">
        <f>'Input 2 - Inventory'!AB774</f>
        <v>0</v>
      </c>
      <c r="N828" s="204">
        <f t="shared" si="73"/>
        <v>0</v>
      </c>
      <c r="O828" s="114" t="e">
        <f t="shared" si="74"/>
        <v>#DIV/0!</v>
      </c>
      <c r="P828" s="249">
        <f>'Input 2 - Inventory'!AG774</f>
        <v>0</v>
      </c>
      <c r="Q828" s="249" t="str">
        <f>'Input 1 - Schedule 1'!AX776</f>
        <v/>
      </c>
    </row>
    <row r="829" spans="1:17" x14ac:dyDescent="0.2">
      <c r="A829" s="314" t="str">
        <f t="shared" si="70"/>
        <v>Exclude</v>
      </c>
      <c r="B829" s="158">
        <f>'Input 2 - Inventory'!C775</f>
        <v>0</v>
      </c>
      <c r="C829" s="249">
        <f>'Input 2 - Inventory'!E775</f>
        <v>0</v>
      </c>
      <c r="D829" s="249" t="str">
        <f>IFERROR(VLOOKUP(E829,GCC.Param!$B$3:$E$50,4,FALSE),"")</f>
        <v/>
      </c>
      <c r="E829" s="159">
        <f>'Input 2 - Inventory'!F775</f>
        <v>0</v>
      </c>
      <c r="F829" s="204" t="str">
        <f t="shared" si="71"/>
        <v>Y</v>
      </c>
      <c r="G829" s="159">
        <f>'Input 1 - Schedule 1'!S777</f>
        <v>0</v>
      </c>
      <c r="H829" s="158">
        <f>'Input 2 - Inventory'!L775</f>
        <v>0</v>
      </c>
      <c r="I829" s="158">
        <f>'Input 2 - Inventory'!M775</f>
        <v>0</v>
      </c>
      <c r="J829" s="204">
        <f t="shared" si="72"/>
        <v>0</v>
      </c>
      <c r="K829" s="249">
        <f>'Input 2 - Inventory'!R775</f>
        <v>0</v>
      </c>
      <c r="L829" s="158">
        <f>'Input 2 - Inventory'!AA775</f>
        <v>0</v>
      </c>
      <c r="M829" s="249">
        <f>'Input 2 - Inventory'!AB775</f>
        <v>0</v>
      </c>
      <c r="N829" s="204">
        <f t="shared" si="73"/>
        <v>0</v>
      </c>
      <c r="O829" s="114" t="e">
        <f t="shared" si="74"/>
        <v>#DIV/0!</v>
      </c>
      <c r="P829" s="249">
        <f>'Input 2 - Inventory'!AG775</f>
        <v>0</v>
      </c>
      <c r="Q829" s="249" t="str">
        <f>'Input 1 - Schedule 1'!AX777</f>
        <v/>
      </c>
    </row>
    <row r="830" spans="1:17" x14ac:dyDescent="0.2">
      <c r="A830" s="314" t="str">
        <f t="shared" si="70"/>
        <v>Exclude</v>
      </c>
      <c r="B830" s="158">
        <f>'Input 2 - Inventory'!C776</f>
        <v>0</v>
      </c>
      <c r="C830" s="249">
        <f>'Input 2 - Inventory'!E776</f>
        <v>0</v>
      </c>
      <c r="D830" s="249" t="str">
        <f>IFERROR(VLOOKUP(E830,GCC.Param!$B$3:$E$50,4,FALSE),"")</f>
        <v/>
      </c>
      <c r="E830" s="159">
        <f>'Input 2 - Inventory'!F776</f>
        <v>0</v>
      </c>
      <c r="F830" s="204" t="str">
        <f t="shared" si="71"/>
        <v>Y</v>
      </c>
      <c r="G830" s="159">
        <f>'Input 1 - Schedule 1'!S778</f>
        <v>0</v>
      </c>
      <c r="H830" s="158">
        <f>'Input 2 - Inventory'!L776</f>
        <v>0</v>
      </c>
      <c r="I830" s="158">
        <f>'Input 2 - Inventory'!M776</f>
        <v>0</v>
      </c>
      <c r="J830" s="204">
        <f t="shared" si="72"/>
        <v>0</v>
      </c>
      <c r="K830" s="249">
        <f>'Input 2 - Inventory'!R776</f>
        <v>0</v>
      </c>
      <c r="L830" s="158">
        <f>'Input 2 - Inventory'!AA776</f>
        <v>0</v>
      </c>
      <c r="M830" s="249">
        <f>'Input 2 - Inventory'!AB776</f>
        <v>0</v>
      </c>
      <c r="N830" s="204">
        <f t="shared" si="73"/>
        <v>0</v>
      </c>
      <c r="O830" s="114" t="e">
        <f t="shared" si="74"/>
        <v>#DIV/0!</v>
      </c>
      <c r="P830" s="249">
        <f>'Input 2 - Inventory'!AG776</f>
        <v>0</v>
      </c>
      <c r="Q830" s="249" t="str">
        <f>'Input 1 - Schedule 1'!AX778</f>
        <v/>
      </c>
    </row>
    <row r="831" spans="1:17" x14ac:dyDescent="0.2">
      <c r="A831" s="314" t="str">
        <f t="shared" si="70"/>
        <v>Exclude</v>
      </c>
      <c r="B831" s="158">
        <f>'Input 2 - Inventory'!C777</f>
        <v>0</v>
      </c>
      <c r="C831" s="249">
        <f>'Input 2 - Inventory'!E777</f>
        <v>0</v>
      </c>
      <c r="D831" s="249" t="str">
        <f>IFERROR(VLOOKUP(E831,GCC.Param!$B$3:$E$50,4,FALSE),"")</f>
        <v/>
      </c>
      <c r="E831" s="159">
        <f>'Input 2 - Inventory'!F777</f>
        <v>0</v>
      </c>
      <c r="F831" s="204" t="str">
        <f t="shared" si="71"/>
        <v>Y</v>
      </c>
      <c r="G831" s="159">
        <f>'Input 1 - Schedule 1'!S779</f>
        <v>0</v>
      </c>
      <c r="H831" s="158">
        <f>'Input 2 - Inventory'!L777</f>
        <v>0</v>
      </c>
      <c r="I831" s="158">
        <f>'Input 2 - Inventory'!M777</f>
        <v>0</v>
      </c>
      <c r="J831" s="204">
        <f t="shared" si="72"/>
        <v>0</v>
      </c>
      <c r="K831" s="249">
        <f>'Input 2 - Inventory'!R777</f>
        <v>0</v>
      </c>
      <c r="L831" s="158">
        <f>'Input 2 - Inventory'!AA777</f>
        <v>0</v>
      </c>
      <c r="M831" s="249">
        <f>'Input 2 - Inventory'!AB777</f>
        <v>0</v>
      </c>
      <c r="N831" s="204">
        <f t="shared" si="73"/>
        <v>0</v>
      </c>
      <c r="O831" s="114" t="e">
        <f t="shared" si="74"/>
        <v>#DIV/0!</v>
      </c>
      <c r="P831" s="249">
        <f>'Input 2 - Inventory'!AG777</f>
        <v>0</v>
      </c>
      <c r="Q831" s="249" t="str">
        <f>'Input 1 - Schedule 1'!AX779</f>
        <v/>
      </c>
    </row>
    <row r="832" spans="1:17" x14ac:dyDescent="0.2">
      <c r="A832" s="314" t="str">
        <f t="shared" si="70"/>
        <v>Exclude</v>
      </c>
      <c r="B832" s="158">
        <f>'Input 2 - Inventory'!C778</f>
        <v>0</v>
      </c>
      <c r="C832" s="249">
        <f>'Input 2 - Inventory'!E778</f>
        <v>0</v>
      </c>
      <c r="D832" s="249" t="str">
        <f>IFERROR(VLOOKUP(E832,GCC.Param!$B$3:$E$50,4,FALSE),"")</f>
        <v/>
      </c>
      <c r="E832" s="159">
        <f>'Input 2 - Inventory'!F778</f>
        <v>0</v>
      </c>
      <c r="F832" s="204" t="str">
        <f t="shared" si="71"/>
        <v>Y</v>
      </c>
      <c r="G832" s="159">
        <f>'Input 1 - Schedule 1'!S780</f>
        <v>0</v>
      </c>
      <c r="H832" s="158">
        <f>'Input 2 - Inventory'!L778</f>
        <v>0</v>
      </c>
      <c r="I832" s="158">
        <f>'Input 2 - Inventory'!M778</f>
        <v>0</v>
      </c>
      <c r="J832" s="204">
        <f t="shared" si="72"/>
        <v>0</v>
      </c>
      <c r="K832" s="249">
        <f>'Input 2 - Inventory'!R778</f>
        <v>0</v>
      </c>
      <c r="L832" s="158">
        <f>'Input 2 - Inventory'!AA778</f>
        <v>0</v>
      </c>
      <c r="M832" s="249">
        <f>'Input 2 - Inventory'!AB778</f>
        <v>0</v>
      </c>
      <c r="N832" s="204">
        <f t="shared" si="73"/>
        <v>0</v>
      </c>
      <c r="O832" s="114" t="e">
        <f t="shared" si="74"/>
        <v>#DIV/0!</v>
      </c>
      <c r="P832" s="249">
        <f>'Input 2 - Inventory'!AG778</f>
        <v>0</v>
      </c>
      <c r="Q832" s="249" t="str">
        <f>'Input 1 - Schedule 1'!AX780</f>
        <v/>
      </c>
    </row>
    <row r="833" spans="1:17" x14ac:dyDescent="0.2">
      <c r="A833" s="314" t="str">
        <f t="shared" si="70"/>
        <v>Exclude</v>
      </c>
      <c r="B833" s="158">
        <f>'Input 2 - Inventory'!C779</f>
        <v>0</v>
      </c>
      <c r="C833" s="249">
        <f>'Input 2 - Inventory'!E779</f>
        <v>0</v>
      </c>
      <c r="D833" s="249" t="str">
        <f>IFERROR(VLOOKUP(E833,GCC.Param!$B$3:$E$50,4,FALSE),"")</f>
        <v/>
      </c>
      <c r="E833" s="159">
        <f>'Input 2 - Inventory'!F779</f>
        <v>0</v>
      </c>
      <c r="F833" s="204" t="str">
        <f t="shared" si="71"/>
        <v>Y</v>
      </c>
      <c r="G833" s="159">
        <f>'Input 1 - Schedule 1'!S781</f>
        <v>0</v>
      </c>
      <c r="H833" s="158">
        <f>'Input 2 - Inventory'!L779</f>
        <v>0</v>
      </c>
      <c r="I833" s="158">
        <f>'Input 2 - Inventory'!M779</f>
        <v>0</v>
      </c>
      <c r="J833" s="204">
        <f t="shared" si="72"/>
        <v>0</v>
      </c>
      <c r="K833" s="249">
        <f>'Input 2 - Inventory'!R779</f>
        <v>0</v>
      </c>
      <c r="L833" s="158">
        <f>'Input 2 - Inventory'!AA779</f>
        <v>0</v>
      </c>
      <c r="M833" s="249">
        <f>'Input 2 - Inventory'!AB779</f>
        <v>0</v>
      </c>
      <c r="N833" s="204">
        <f t="shared" si="73"/>
        <v>0</v>
      </c>
      <c r="O833" s="114" t="e">
        <f t="shared" si="74"/>
        <v>#DIV/0!</v>
      </c>
      <c r="P833" s="249">
        <f>'Input 2 - Inventory'!AG779</f>
        <v>0</v>
      </c>
      <c r="Q833" s="249" t="str">
        <f>'Input 1 - Schedule 1'!AX781</f>
        <v/>
      </c>
    </row>
    <row r="834" spans="1:17" x14ac:dyDescent="0.2">
      <c r="A834" s="314" t="str">
        <f t="shared" ref="A834:A897" si="75">IF(OR(ISERROR(D834),B834="",B834=0),"Exclude","Include")</f>
        <v>Exclude</v>
      </c>
      <c r="B834" s="158">
        <f>'Input 2 - Inventory'!C780</f>
        <v>0</v>
      </c>
      <c r="C834" s="249">
        <f>'Input 2 - Inventory'!E780</f>
        <v>0</v>
      </c>
      <c r="D834" s="249" t="str">
        <f>IFERROR(VLOOKUP(E834,GCC.Param!$B$3:$E$50,4,FALSE),"")</f>
        <v/>
      </c>
      <c r="E834" s="159">
        <f>'Input 2 - Inventory'!F780</f>
        <v>0</v>
      </c>
      <c r="F834" s="204" t="str">
        <f t="shared" ref="F834:F897" si="76">IF(AND(LEFT(D834,3)="RBC",LEFT(Q834,3)="RBC"),"N",IF(OR(E834=Q834,Q834="N/A"),"N","Y"))</f>
        <v>Y</v>
      </c>
      <c r="G834" s="159">
        <f>'Input 1 - Schedule 1'!S782</f>
        <v>0</v>
      </c>
      <c r="H834" s="158">
        <f>'Input 2 - Inventory'!L780</f>
        <v>0</v>
      </c>
      <c r="I834" s="158">
        <f>'Input 2 - Inventory'!M780</f>
        <v>0</v>
      </c>
      <c r="J834" s="204">
        <f t="shared" ref="J834:J897" si="77">IF($E834="Non-Insurer Holding Company", H834-I834,H834)</f>
        <v>0</v>
      </c>
      <c r="K834" s="249">
        <f>'Input 2 - Inventory'!R780</f>
        <v>0</v>
      </c>
      <c r="L834" s="158">
        <f>'Input 2 - Inventory'!AA780</f>
        <v>0</v>
      </c>
      <c r="M834" s="249">
        <f>'Input 2 - Inventory'!AB780</f>
        <v>0</v>
      </c>
      <c r="N834" s="204">
        <f t="shared" ref="N834:N897" si="78">IF(LEFT(E834,3)="RBC",1/0,IF($E834="Non-Insurer Holding Company",L834-M834,L834))</f>
        <v>0</v>
      </c>
      <c r="O834" s="114" t="e">
        <f t="shared" ref="O834:O897" si="79">IF(LEFT(E834,3)="RBC",1/3*L834,1/0)</f>
        <v>#DIV/0!</v>
      </c>
      <c r="P834" s="249">
        <f>'Input 2 - Inventory'!AG780</f>
        <v>0</v>
      </c>
      <c r="Q834" s="249" t="str">
        <f>'Input 1 - Schedule 1'!AX782</f>
        <v/>
      </c>
    </row>
    <row r="835" spans="1:17" x14ac:dyDescent="0.2">
      <c r="A835" s="314" t="str">
        <f t="shared" si="75"/>
        <v>Exclude</v>
      </c>
      <c r="B835" s="158">
        <f>'Input 2 - Inventory'!C781</f>
        <v>0</v>
      </c>
      <c r="C835" s="249">
        <f>'Input 2 - Inventory'!E781</f>
        <v>0</v>
      </c>
      <c r="D835" s="249" t="str">
        <f>IFERROR(VLOOKUP(E835,GCC.Param!$B$3:$E$50,4,FALSE),"")</f>
        <v/>
      </c>
      <c r="E835" s="159">
        <f>'Input 2 - Inventory'!F781</f>
        <v>0</v>
      </c>
      <c r="F835" s="204" t="str">
        <f t="shared" si="76"/>
        <v>Y</v>
      </c>
      <c r="G835" s="159">
        <f>'Input 1 - Schedule 1'!S783</f>
        <v>0</v>
      </c>
      <c r="H835" s="158">
        <f>'Input 2 - Inventory'!L781</f>
        <v>0</v>
      </c>
      <c r="I835" s="158">
        <f>'Input 2 - Inventory'!M781</f>
        <v>0</v>
      </c>
      <c r="J835" s="204">
        <f t="shared" si="77"/>
        <v>0</v>
      </c>
      <c r="K835" s="249">
        <f>'Input 2 - Inventory'!R781</f>
        <v>0</v>
      </c>
      <c r="L835" s="158">
        <f>'Input 2 - Inventory'!AA781</f>
        <v>0</v>
      </c>
      <c r="M835" s="249">
        <f>'Input 2 - Inventory'!AB781</f>
        <v>0</v>
      </c>
      <c r="N835" s="204">
        <f t="shared" si="78"/>
        <v>0</v>
      </c>
      <c r="O835" s="114" t="e">
        <f t="shared" si="79"/>
        <v>#DIV/0!</v>
      </c>
      <c r="P835" s="249">
        <f>'Input 2 - Inventory'!AG781</f>
        <v>0</v>
      </c>
      <c r="Q835" s="249" t="str">
        <f>'Input 1 - Schedule 1'!AX783</f>
        <v/>
      </c>
    </row>
    <row r="836" spans="1:17" x14ac:dyDescent="0.2">
      <c r="A836" s="314" t="str">
        <f t="shared" si="75"/>
        <v>Exclude</v>
      </c>
      <c r="B836" s="158">
        <f>'Input 2 - Inventory'!C782</f>
        <v>0</v>
      </c>
      <c r="C836" s="249">
        <f>'Input 2 - Inventory'!E782</f>
        <v>0</v>
      </c>
      <c r="D836" s="249" t="str">
        <f>IFERROR(VLOOKUP(E836,GCC.Param!$B$3:$E$50,4,FALSE),"")</f>
        <v/>
      </c>
      <c r="E836" s="159">
        <f>'Input 2 - Inventory'!F782</f>
        <v>0</v>
      </c>
      <c r="F836" s="204" t="str">
        <f t="shared" si="76"/>
        <v>Y</v>
      </c>
      <c r="G836" s="159">
        <f>'Input 1 - Schedule 1'!S784</f>
        <v>0</v>
      </c>
      <c r="H836" s="158">
        <f>'Input 2 - Inventory'!L782</f>
        <v>0</v>
      </c>
      <c r="I836" s="158">
        <f>'Input 2 - Inventory'!M782</f>
        <v>0</v>
      </c>
      <c r="J836" s="204">
        <f t="shared" si="77"/>
        <v>0</v>
      </c>
      <c r="K836" s="249">
        <f>'Input 2 - Inventory'!R782</f>
        <v>0</v>
      </c>
      <c r="L836" s="158">
        <f>'Input 2 - Inventory'!AA782</f>
        <v>0</v>
      </c>
      <c r="M836" s="249">
        <f>'Input 2 - Inventory'!AB782</f>
        <v>0</v>
      </c>
      <c r="N836" s="204">
        <f t="shared" si="78"/>
        <v>0</v>
      </c>
      <c r="O836" s="114" t="e">
        <f t="shared" si="79"/>
        <v>#DIV/0!</v>
      </c>
      <c r="P836" s="249">
        <f>'Input 2 - Inventory'!AG782</f>
        <v>0</v>
      </c>
      <c r="Q836" s="249" t="str">
        <f>'Input 1 - Schedule 1'!AX784</f>
        <v/>
      </c>
    </row>
    <row r="837" spans="1:17" x14ac:dyDescent="0.2">
      <c r="A837" s="314" t="str">
        <f t="shared" si="75"/>
        <v>Exclude</v>
      </c>
      <c r="B837" s="158">
        <f>'Input 2 - Inventory'!C783</f>
        <v>0</v>
      </c>
      <c r="C837" s="249">
        <f>'Input 2 - Inventory'!E783</f>
        <v>0</v>
      </c>
      <c r="D837" s="249" t="str">
        <f>IFERROR(VLOOKUP(E837,GCC.Param!$B$3:$E$50,4,FALSE),"")</f>
        <v/>
      </c>
      <c r="E837" s="159">
        <f>'Input 2 - Inventory'!F783</f>
        <v>0</v>
      </c>
      <c r="F837" s="204" t="str">
        <f t="shared" si="76"/>
        <v>Y</v>
      </c>
      <c r="G837" s="159">
        <f>'Input 1 - Schedule 1'!S785</f>
        <v>0</v>
      </c>
      <c r="H837" s="158">
        <f>'Input 2 - Inventory'!L783</f>
        <v>0</v>
      </c>
      <c r="I837" s="158">
        <f>'Input 2 - Inventory'!M783</f>
        <v>0</v>
      </c>
      <c r="J837" s="204">
        <f t="shared" si="77"/>
        <v>0</v>
      </c>
      <c r="K837" s="249">
        <f>'Input 2 - Inventory'!R783</f>
        <v>0</v>
      </c>
      <c r="L837" s="158">
        <f>'Input 2 - Inventory'!AA783</f>
        <v>0</v>
      </c>
      <c r="M837" s="249">
        <f>'Input 2 - Inventory'!AB783</f>
        <v>0</v>
      </c>
      <c r="N837" s="204">
        <f t="shared" si="78"/>
        <v>0</v>
      </c>
      <c r="O837" s="114" t="e">
        <f t="shared" si="79"/>
        <v>#DIV/0!</v>
      </c>
      <c r="P837" s="249">
        <f>'Input 2 - Inventory'!AG783</f>
        <v>0</v>
      </c>
      <c r="Q837" s="249" t="str">
        <f>'Input 1 - Schedule 1'!AX785</f>
        <v/>
      </c>
    </row>
    <row r="838" spans="1:17" x14ac:dyDescent="0.2">
      <c r="A838" s="314" t="str">
        <f t="shared" si="75"/>
        <v>Exclude</v>
      </c>
      <c r="B838" s="158">
        <f>'Input 2 - Inventory'!C784</f>
        <v>0</v>
      </c>
      <c r="C838" s="249">
        <f>'Input 2 - Inventory'!E784</f>
        <v>0</v>
      </c>
      <c r="D838" s="249" t="str">
        <f>IFERROR(VLOOKUP(E838,GCC.Param!$B$3:$E$50,4,FALSE),"")</f>
        <v/>
      </c>
      <c r="E838" s="159">
        <f>'Input 2 - Inventory'!F784</f>
        <v>0</v>
      </c>
      <c r="F838" s="204" t="str">
        <f t="shared" si="76"/>
        <v>Y</v>
      </c>
      <c r="G838" s="159">
        <f>'Input 1 - Schedule 1'!S786</f>
        <v>0</v>
      </c>
      <c r="H838" s="158">
        <f>'Input 2 - Inventory'!L784</f>
        <v>0</v>
      </c>
      <c r="I838" s="158">
        <f>'Input 2 - Inventory'!M784</f>
        <v>0</v>
      </c>
      <c r="J838" s="204">
        <f t="shared" si="77"/>
        <v>0</v>
      </c>
      <c r="K838" s="249">
        <f>'Input 2 - Inventory'!R784</f>
        <v>0</v>
      </c>
      <c r="L838" s="158">
        <f>'Input 2 - Inventory'!AA784</f>
        <v>0</v>
      </c>
      <c r="M838" s="249">
        <f>'Input 2 - Inventory'!AB784</f>
        <v>0</v>
      </c>
      <c r="N838" s="204">
        <f t="shared" si="78"/>
        <v>0</v>
      </c>
      <c r="O838" s="114" t="e">
        <f t="shared" si="79"/>
        <v>#DIV/0!</v>
      </c>
      <c r="P838" s="249">
        <f>'Input 2 - Inventory'!AG784</f>
        <v>0</v>
      </c>
      <c r="Q838" s="249" t="str">
        <f>'Input 1 - Schedule 1'!AX786</f>
        <v/>
      </c>
    </row>
    <row r="839" spans="1:17" x14ac:dyDescent="0.2">
      <c r="A839" s="314" t="str">
        <f t="shared" si="75"/>
        <v>Exclude</v>
      </c>
      <c r="B839" s="158">
        <f>'Input 2 - Inventory'!C785</f>
        <v>0</v>
      </c>
      <c r="C839" s="249">
        <f>'Input 2 - Inventory'!E785</f>
        <v>0</v>
      </c>
      <c r="D839" s="249" t="str">
        <f>IFERROR(VLOOKUP(E839,GCC.Param!$B$3:$E$50,4,FALSE),"")</f>
        <v/>
      </c>
      <c r="E839" s="159">
        <f>'Input 2 - Inventory'!F785</f>
        <v>0</v>
      </c>
      <c r="F839" s="204" t="str">
        <f t="shared" si="76"/>
        <v>Y</v>
      </c>
      <c r="G839" s="159">
        <f>'Input 1 - Schedule 1'!S787</f>
        <v>0</v>
      </c>
      <c r="H839" s="158">
        <f>'Input 2 - Inventory'!L785</f>
        <v>0</v>
      </c>
      <c r="I839" s="158">
        <f>'Input 2 - Inventory'!M785</f>
        <v>0</v>
      </c>
      <c r="J839" s="204">
        <f t="shared" si="77"/>
        <v>0</v>
      </c>
      <c r="K839" s="249">
        <f>'Input 2 - Inventory'!R785</f>
        <v>0</v>
      </c>
      <c r="L839" s="158">
        <f>'Input 2 - Inventory'!AA785</f>
        <v>0</v>
      </c>
      <c r="M839" s="249">
        <f>'Input 2 - Inventory'!AB785</f>
        <v>0</v>
      </c>
      <c r="N839" s="204">
        <f t="shared" si="78"/>
        <v>0</v>
      </c>
      <c r="O839" s="114" t="e">
        <f t="shared" si="79"/>
        <v>#DIV/0!</v>
      </c>
      <c r="P839" s="249">
        <f>'Input 2 - Inventory'!AG785</f>
        <v>0</v>
      </c>
      <c r="Q839" s="249" t="str">
        <f>'Input 1 - Schedule 1'!AX787</f>
        <v/>
      </c>
    </row>
    <row r="840" spans="1:17" x14ac:dyDescent="0.2">
      <c r="A840" s="314" t="str">
        <f t="shared" si="75"/>
        <v>Exclude</v>
      </c>
      <c r="B840" s="158">
        <f>'Input 2 - Inventory'!C786</f>
        <v>0</v>
      </c>
      <c r="C840" s="249">
        <f>'Input 2 - Inventory'!E786</f>
        <v>0</v>
      </c>
      <c r="D840" s="249" t="str">
        <f>IFERROR(VLOOKUP(E840,GCC.Param!$B$3:$E$50,4,FALSE),"")</f>
        <v/>
      </c>
      <c r="E840" s="159">
        <f>'Input 2 - Inventory'!F786</f>
        <v>0</v>
      </c>
      <c r="F840" s="204" t="str">
        <f t="shared" si="76"/>
        <v>Y</v>
      </c>
      <c r="G840" s="159">
        <f>'Input 1 - Schedule 1'!S788</f>
        <v>0</v>
      </c>
      <c r="H840" s="158">
        <f>'Input 2 - Inventory'!L786</f>
        <v>0</v>
      </c>
      <c r="I840" s="158">
        <f>'Input 2 - Inventory'!M786</f>
        <v>0</v>
      </c>
      <c r="J840" s="204">
        <f t="shared" si="77"/>
        <v>0</v>
      </c>
      <c r="K840" s="249">
        <f>'Input 2 - Inventory'!R786</f>
        <v>0</v>
      </c>
      <c r="L840" s="158">
        <f>'Input 2 - Inventory'!AA786</f>
        <v>0</v>
      </c>
      <c r="M840" s="249">
        <f>'Input 2 - Inventory'!AB786</f>
        <v>0</v>
      </c>
      <c r="N840" s="204">
        <f t="shared" si="78"/>
        <v>0</v>
      </c>
      <c r="O840" s="114" t="e">
        <f t="shared" si="79"/>
        <v>#DIV/0!</v>
      </c>
      <c r="P840" s="249">
        <f>'Input 2 - Inventory'!AG786</f>
        <v>0</v>
      </c>
      <c r="Q840" s="249" t="str">
        <f>'Input 1 - Schedule 1'!AX788</f>
        <v/>
      </c>
    </row>
    <row r="841" spans="1:17" x14ac:dyDescent="0.2">
      <c r="A841" s="314" t="str">
        <f t="shared" si="75"/>
        <v>Exclude</v>
      </c>
      <c r="B841" s="158">
        <f>'Input 2 - Inventory'!C787</f>
        <v>0</v>
      </c>
      <c r="C841" s="249">
        <f>'Input 2 - Inventory'!E787</f>
        <v>0</v>
      </c>
      <c r="D841" s="249" t="str">
        <f>IFERROR(VLOOKUP(E841,GCC.Param!$B$3:$E$50,4,FALSE),"")</f>
        <v/>
      </c>
      <c r="E841" s="159">
        <f>'Input 2 - Inventory'!F787</f>
        <v>0</v>
      </c>
      <c r="F841" s="204" t="str">
        <f t="shared" si="76"/>
        <v>Y</v>
      </c>
      <c r="G841" s="159">
        <f>'Input 1 - Schedule 1'!S789</f>
        <v>0</v>
      </c>
      <c r="H841" s="158">
        <f>'Input 2 - Inventory'!L787</f>
        <v>0</v>
      </c>
      <c r="I841" s="158">
        <f>'Input 2 - Inventory'!M787</f>
        <v>0</v>
      </c>
      <c r="J841" s="204">
        <f t="shared" si="77"/>
        <v>0</v>
      </c>
      <c r="K841" s="249">
        <f>'Input 2 - Inventory'!R787</f>
        <v>0</v>
      </c>
      <c r="L841" s="158">
        <f>'Input 2 - Inventory'!AA787</f>
        <v>0</v>
      </c>
      <c r="M841" s="249">
        <f>'Input 2 - Inventory'!AB787</f>
        <v>0</v>
      </c>
      <c r="N841" s="204">
        <f t="shared" si="78"/>
        <v>0</v>
      </c>
      <c r="O841" s="114" t="e">
        <f t="shared" si="79"/>
        <v>#DIV/0!</v>
      </c>
      <c r="P841" s="249">
        <f>'Input 2 - Inventory'!AG787</f>
        <v>0</v>
      </c>
      <c r="Q841" s="249" t="str">
        <f>'Input 1 - Schedule 1'!AX789</f>
        <v/>
      </c>
    </row>
    <row r="842" spans="1:17" x14ac:dyDescent="0.2">
      <c r="A842" s="314" t="str">
        <f t="shared" si="75"/>
        <v>Exclude</v>
      </c>
      <c r="B842" s="158">
        <f>'Input 2 - Inventory'!C788</f>
        <v>0</v>
      </c>
      <c r="C842" s="249">
        <f>'Input 2 - Inventory'!E788</f>
        <v>0</v>
      </c>
      <c r="D842" s="249" t="str">
        <f>IFERROR(VLOOKUP(E842,GCC.Param!$B$3:$E$50,4,FALSE),"")</f>
        <v/>
      </c>
      <c r="E842" s="159">
        <f>'Input 2 - Inventory'!F788</f>
        <v>0</v>
      </c>
      <c r="F842" s="204" t="str">
        <f t="shared" si="76"/>
        <v>Y</v>
      </c>
      <c r="G842" s="159">
        <f>'Input 1 - Schedule 1'!S790</f>
        <v>0</v>
      </c>
      <c r="H842" s="158">
        <f>'Input 2 - Inventory'!L788</f>
        <v>0</v>
      </c>
      <c r="I842" s="158">
        <f>'Input 2 - Inventory'!M788</f>
        <v>0</v>
      </c>
      <c r="J842" s="204">
        <f t="shared" si="77"/>
        <v>0</v>
      </c>
      <c r="K842" s="249">
        <f>'Input 2 - Inventory'!R788</f>
        <v>0</v>
      </c>
      <c r="L842" s="158">
        <f>'Input 2 - Inventory'!AA788</f>
        <v>0</v>
      </c>
      <c r="M842" s="249">
        <f>'Input 2 - Inventory'!AB788</f>
        <v>0</v>
      </c>
      <c r="N842" s="204">
        <f t="shared" si="78"/>
        <v>0</v>
      </c>
      <c r="O842" s="114" t="e">
        <f t="shared" si="79"/>
        <v>#DIV/0!</v>
      </c>
      <c r="P842" s="249">
        <f>'Input 2 - Inventory'!AG788</f>
        <v>0</v>
      </c>
      <c r="Q842" s="249" t="str">
        <f>'Input 1 - Schedule 1'!AX790</f>
        <v/>
      </c>
    </row>
    <row r="843" spans="1:17" x14ac:dyDescent="0.2">
      <c r="A843" s="314" t="str">
        <f t="shared" si="75"/>
        <v>Exclude</v>
      </c>
      <c r="B843" s="158">
        <f>'Input 2 - Inventory'!C789</f>
        <v>0</v>
      </c>
      <c r="C843" s="249">
        <f>'Input 2 - Inventory'!E789</f>
        <v>0</v>
      </c>
      <c r="D843" s="249" t="str">
        <f>IFERROR(VLOOKUP(E843,GCC.Param!$B$3:$E$50,4,FALSE),"")</f>
        <v/>
      </c>
      <c r="E843" s="159">
        <f>'Input 2 - Inventory'!F789</f>
        <v>0</v>
      </c>
      <c r="F843" s="204" t="str">
        <f t="shared" si="76"/>
        <v>Y</v>
      </c>
      <c r="G843" s="159">
        <f>'Input 1 - Schedule 1'!S791</f>
        <v>0</v>
      </c>
      <c r="H843" s="158">
        <f>'Input 2 - Inventory'!L789</f>
        <v>0</v>
      </c>
      <c r="I843" s="158">
        <f>'Input 2 - Inventory'!M789</f>
        <v>0</v>
      </c>
      <c r="J843" s="204">
        <f t="shared" si="77"/>
        <v>0</v>
      </c>
      <c r="K843" s="249">
        <f>'Input 2 - Inventory'!R789</f>
        <v>0</v>
      </c>
      <c r="L843" s="158">
        <f>'Input 2 - Inventory'!AA789</f>
        <v>0</v>
      </c>
      <c r="M843" s="249">
        <f>'Input 2 - Inventory'!AB789</f>
        <v>0</v>
      </c>
      <c r="N843" s="204">
        <f t="shared" si="78"/>
        <v>0</v>
      </c>
      <c r="O843" s="114" t="e">
        <f t="shared" si="79"/>
        <v>#DIV/0!</v>
      </c>
      <c r="P843" s="249">
        <f>'Input 2 - Inventory'!AG789</f>
        <v>0</v>
      </c>
      <c r="Q843" s="249" t="str">
        <f>'Input 1 - Schedule 1'!AX791</f>
        <v/>
      </c>
    </row>
    <row r="844" spans="1:17" x14ac:dyDescent="0.2">
      <c r="A844" s="314" t="str">
        <f t="shared" si="75"/>
        <v>Exclude</v>
      </c>
      <c r="B844" s="158">
        <f>'Input 2 - Inventory'!C790</f>
        <v>0</v>
      </c>
      <c r="C844" s="249">
        <f>'Input 2 - Inventory'!E790</f>
        <v>0</v>
      </c>
      <c r="D844" s="249" t="str">
        <f>IFERROR(VLOOKUP(E844,GCC.Param!$B$3:$E$50,4,FALSE),"")</f>
        <v/>
      </c>
      <c r="E844" s="159">
        <f>'Input 2 - Inventory'!F790</f>
        <v>0</v>
      </c>
      <c r="F844" s="204" t="str">
        <f t="shared" si="76"/>
        <v>Y</v>
      </c>
      <c r="G844" s="159">
        <f>'Input 1 - Schedule 1'!S792</f>
        <v>0</v>
      </c>
      <c r="H844" s="158">
        <f>'Input 2 - Inventory'!L790</f>
        <v>0</v>
      </c>
      <c r="I844" s="158">
        <f>'Input 2 - Inventory'!M790</f>
        <v>0</v>
      </c>
      <c r="J844" s="204">
        <f t="shared" si="77"/>
        <v>0</v>
      </c>
      <c r="K844" s="249">
        <f>'Input 2 - Inventory'!R790</f>
        <v>0</v>
      </c>
      <c r="L844" s="158">
        <f>'Input 2 - Inventory'!AA790</f>
        <v>0</v>
      </c>
      <c r="M844" s="249">
        <f>'Input 2 - Inventory'!AB790</f>
        <v>0</v>
      </c>
      <c r="N844" s="204">
        <f t="shared" si="78"/>
        <v>0</v>
      </c>
      <c r="O844" s="114" t="e">
        <f t="shared" si="79"/>
        <v>#DIV/0!</v>
      </c>
      <c r="P844" s="249">
        <f>'Input 2 - Inventory'!AG790</f>
        <v>0</v>
      </c>
      <c r="Q844" s="249" t="str">
        <f>'Input 1 - Schedule 1'!AX792</f>
        <v/>
      </c>
    </row>
    <row r="845" spans="1:17" x14ac:dyDescent="0.2">
      <c r="A845" s="314" t="str">
        <f t="shared" si="75"/>
        <v>Exclude</v>
      </c>
      <c r="B845" s="158">
        <f>'Input 2 - Inventory'!C791</f>
        <v>0</v>
      </c>
      <c r="C845" s="249">
        <f>'Input 2 - Inventory'!E791</f>
        <v>0</v>
      </c>
      <c r="D845" s="249" t="str">
        <f>IFERROR(VLOOKUP(E845,GCC.Param!$B$3:$E$50,4,FALSE),"")</f>
        <v/>
      </c>
      <c r="E845" s="159">
        <f>'Input 2 - Inventory'!F791</f>
        <v>0</v>
      </c>
      <c r="F845" s="204" t="str">
        <f t="shared" si="76"/>
        <v>Y</v>
      </c>
      <c r="G845" s="159">
        <f>'Input 1 - Schedule 1'!S793</f>
        <v>0</v>
      </c>
      <c r="H845" s="158">
        <f>'Input 2 - Inventory'!L791</f>
        <v>0</v>
      </c>
      <c r="I845" s="158">
        <f>'Input 2 - Inventory'!M791</f>
        <v>0</v>
      </c>
      <c r="J845" s="204">
        <f t="shared" si="77"/>
        <v>0</v>
      </c>
      <c r="K845" s="249">
        <f>'Input 2 - Inventory'!R791</f>
        <v>0</v>
      </c>
      <c r="L845" s="158">
        <f>'Input 2 - Inventory'!AA791</f>
        <v>0</v>
      </c>
      <c r="M845" s="249">
        <f>'Input 2 - Inventory'!AB791</f>
        <v>0</v>
      </c>
      <c r="N845" s="204">
        <f t="shared" si="78"/>
        <v>0</v>
      </c>
      <c r="O845" s="114" t="e">
        <f t="shared" si="79"/>
        <v>#DIV/0!</v>
      </c>
      <c r="P845" s="249">
        <f>'Input 2 - Inventory'!AG791</f>
        <v>0</v>
      </c>
      <c r="Q845" s="249" t="str">
        <f>'Input 1 - Schedule 1'!AX793</f>
        <v/>
      </c>
    </row>
    <row r="846" spans="1:17" x14ac:dyDescent="0.2">
      <c r="A846" s="314" t="str">
        <f t="shared" si="75"/>
        <v>Exclude</v>
      </c>
      <c r="B846" s="158">
        <f>'Input 2 - Inventory'!C792</f>
        <v>0</v>
      </c>
      <c r="C846" s="249">
        <f>'Input 2 - Inventory'!E792</f>
        <v>0</v>
      </c>
      <c r="D846" s="249" t="str">
        <f>IFERROR(VLOOKUP(E846,GCC.Param!$B$3:$E$50,4,FALSE),"")</f>
        <v/>
      </c>
      <c r="E846" s="159">
        <f>'Input 2 - Inventory'!F792</f>
        <v>0</v>
      </c>
      <c r="F846" s="204" t="str">
        <f t="shared" si="76"/>
        <v>Y</v>
      </c>
      <c r="G846" s="159">
        <f>'Input 1 - Schedule 1'!S794</f>
        <v>0</v>
      </c>
      <c r="H846" s="158">
        <f>'Input 2 - Inventory'!L792</f>
        <v>0</v>
      </c>
      <c r="I846" s="158">
        <f>'Input 2 - Inventory'!M792</f>
        <v>0</v>
      </c>
      <c r="J846" s="204">
        <f t="shared" si="77"/>
        <v>0</v>
      </c>
      <c r="K846" s="249">
        <f>'Input 2 - Inventory'!R792</f>
        <v>0</v>
      </c>
      <c r="L846" s="158">
        <f>'Input 2 - Inventory'!AA792</f>
        <v>0</v>
      </c>
      <c r="M846" s="249">
        <f>'Input 2 - Inventory'!AB792</f>
        <v>0</v>
      </c>
      <c r="N846" s="204">
        <f t="shared" si="78"/>
        <v>0</v>
      </c>
      <c r="O846" s="114" t="e">
        <f t="shared" si="79"/>
        <v>#DIV/0!</v>
      </c>
      <c r="P846" s="249">
        <f>'Input 2 - Inventory'!AG792</f>
        <v>0</v>
      </c>
      <c r="Q846" s="249" t="str">
        <f>'Input 1 - Schedule 1'!AX794</f>
        <v/>
      </c>
    </row>
    <row r="847" spans="1:17" x14ac:dyDescent="0.2">
      <c r="A847" s="314" t="str">
        <f t="shared" si="75"/>
        <v>Exclude</v>
      </c>
      <c r="B847" s="158">
        <f>'Input 2 - Inventory'!C793</f>
        <v>0</v>
      </c>
      <c r="C847" s="249">
        <f>'Input 2 - Inventory'!E793</f>
        <v>0</v>
      </c>
      <c r="D847" s="249" t="str">
        <f>IFERROR(VLOOKUP(E847,GCC.Param!$B$3:$E$50,4,FALSE),"")</f>
        <v/>
      </c>
      <c r="E847" s="159">
        <f>'Input 2 - Inventory'!F793</f>
        <v>0</v>
      </c>
      <c r="F847" s="204" t="str">
        <f t="shared" si="76"/>
        <v>Y</v>
      </c>
      <c r="G847" s="159">
        <f>'Input 1 - Schedule 1'!S795</f>
        <v>0</v>
      </c>
      <c r="H847" s="158">
        <f>'Input 2 - Inventory'!L793</f>
        <v>0</v>
      </c>
      <c r="I847" s="158">
        <f>'Input 2 - Inventory'!M793</f>
        <v>0</v>
      </c>
      <c r="J847" s="204">
        <f t="shared" si="77"/>
        <v>0</v>
      </c>
      <c r="K847" s="249">
        <f>'Input 2 - Inventory'!R793</f>
        <v>0</v>
      </c>
      <c r="L847" s="158">
        <f>'Input 2 - Inventory'!AA793</f>
        <v>0</v>
      </c>
      <c r="M847" s="249">
        <f>'Input 2 - Inventory'!AB793</f>
        <v>0</v>
      </c>
      <c r="N847" s="204">
        <f t="shared" si="78"/>
        <v>0</v>
      </c>
      <c r="O847" s="114" t="e">
        <f t="shared" si="79"/>
        <v>#DIV/0!</v>
      </c>
      <c r="P847" s="249">
        <f>'Input 2 - Inventory'!AG793</f>
        <v>0</v>
      </c>
      <c r="Q847" s="249" t="str">
        <f>'Input 1 - Schedule 1'!AX795</f>
        <v/>
      </c>
    </row>
    <row r="848" spans="1:17" x14ac:dyDescent="0.2">
      <c r="A848" s="314" t="str">
        <f t="shared" si="75"/>
        <v>Exclude</v>
      </c>
      <c r="B848" s="158">
        <f>'Input 2 - Inventory'!C794</f>
        <v>0</v>
      </c>
      <c r="C848" s="249">
        <f>'Input 2 - Inventory'!E794</f>
        <v>0</v>
      </c>
      <c r="D848" s="249" t="str">
        <f>IFERROR(VLOOKUP(E848,GCC.Param!$B$3:$E$50,4,FALSE),"")</f>
        <v/>
      </c>
      <c r="E848" s="159">
        <f>'Input 2 - Inventory'!F794</f>
        <v>0</v>
      </c>
      <c r="F848" s="204" t="str">
        <f t="shared" si="76"/>
        <v>Y</v>
      </c>
      <c r="G848" s="159">
        <f>'Input 1 - Schedule 1'!S796</f>
        <v>0</v>
      </c>
      <c r="H848" s="158">
        <f>'Input 2 - Inventory'!L794</f>
        <v>0</v>
      </c>
      <c r="I848" s="158">
        <f>'Input 2 - Inventory'!M794</f>
        <v>0</v>
      </c>
      <c r="J848" s="204">
        <f t="shared" si="77"/>
        <v>0</v>
      </c>
      <c r="K848" s="249">
        <f>'Input 2 - Inventory'!R794</f>
        <v>0</v>
      </c>
      <c r="L848" s="158">
        <f>'Input 2 - Inventory'!AA794</f>
        <v>0</v>
      </c>
      <c r="M848" s="249">
        <f>'Input 2 - Inventory'!AB794</f>
        <v>0</v>
      </c>
      <c r="N848" s="204">
        <f t="shared" si="78"/>
        <v>0</v>
      </c>
      <c r="O848" s="114" t="e">
        <f t="shared" si="79"/>
        <v>#DIV/0!</v>
      </c>
      <c r="P848" s="249">
        <f>'Input 2 - Inventory'!AG794</f>
        <v>0</v>
      </c>
      <c r="Q848" s="249" t="str">
        <f>'Input 1 - Schedule 1'!AX796</f>
        <v/>
      </c>
    </row>
    <row r="849" spans="1:17" x14ac:dyDescent="0.2">
      <c r="A849" s="314" t="str">
        <f t="shared" si="75"/>
        <v>Exclude</v>
      </c>
      <c r="B849" s="158">
        <f>'Input 2 - Inventory'!C795</f>
        <v>0</v>
      </c>
      <c r="C849" s="249">
        <f>'Input 2 - Inventory'!E795</f>
        <v>0</v>
      </c>
      <c r="D849" s="249" t="str">
        <f>IFERROR(VLOOKUP(E849,GCC.Param!$B$3:$E$50,4,FALSE),"")</f>
        <v/>
      </c>
      <c r="E849" s="159">
        <f>'Input 2 - Inventory'!F795</f>
        <v>0</v>
      </c>
      <c r="F849" s="204" t="str">
        <f t="shared" si="76"/>
        <v>Y</v>
      </c>
      <c r="G849" s="159">
        <f>'Input 1 - Schedule 1'!S797</f>
        <v>0</v>
      </c>
      <c r="H849" s="158">
        <f>'Input 2 - Inventory'!L795</f>
        <v>0</v>
      </c>
      <c r="I849" s="158">
        <f>'Input 2 - Inventory'!M795</f>
        <v>0</v>
      </c>
      <c r="J849" s="204">
        <f t="shared" si="77"/>
        <v>0</v>
      </c>
      <c r="K849" s="249">
        <f>'Input 2 - Inventory'!R795</f>
        <v>0</v>
      </c>
      <c r="L849" s="158">
        <f>'Input 2 - Inventory'!AA795</f>
        <v>0</v>
      </c>
      <c r="M849" s="249">
        <f>'Input 2 - Inventory'!AB795</f>
        <v>0</v>
      </c>
      <c r="N849" s="204">
        <f t="shared" si="78"/>
        <v>0</v>
      </c>
      <c r="O849" s="114" t="e">
        <f t="shared" si="79"/>
        <v>#DIV/0!</v>
      </c>
      <c r="P849" s="249">
        <f>'Input 2 - Inventory'!AG795</f>
        <v>0</v>
      </c>
      <c r="Q849" s="249" t="str">
        <f>'Input 1 - Schedule 1'!AX797</f>
        <v/>
      </c>
    </row>
    <row r="850" spans="1:17" x14ac:dyDescent="0.2">
      <c r="A850" s="314" t="str">
        <f t="shared" si="75"/>
        <v>Exclude</v>
      </c>
      <c r="B850" s="158">
        <f>'Input 2 - Inventory'!C796</f>
        <v>0</v>
      </c>
      <c r="C850" s="249">
        <f>'Input 2 - Inventory'!E796</f>
        <v>0</v>
      </c>
      <c r="D850" s="249" t="str">
        <f>IFERROR(VLOOKUP(E850,GCC.Param!$B$3:$E$50,4,FALSE),"")</f>
        <v/>
      </c>
      <c r="E850" s="159">
        <f>'Input 2 - Inventory'!F796</f>
        <v>0</v>
      </c>
      <c r="F850" s="204" t="str">
        <f t="shared" si="76"/>
        <v>Y</v>
      </c>
      <c r="G850" s="159">
        <f>'Input 1 - Schedule 1'!S798</f>
        <v>0</v>
      </c>
      <c r="H850" s="158">
        <f>'Input 2 - Inventory'!L796</f>
        <v>0</v>
      </c>
      <c r="I850" s="158">
        <f>'Input 2 - Inventory'!M796</f>
        <v>0</v>
      </c>
      <c r="J850" s="204">
        <f t="shared" si="77"/>
        <v>0</v>
      </c>
      <c r="K850" s="249">
        <f>'Input 2 - Inventory'!R796</f>
        <v>0</v>
      </c>
      <c r="L850" s="158">
        <f>'Input 2 - Inventory'!AA796</f>
        <v>0</v>
      </c>
      <c r="M850" s="249">
        <f>'Input 2 - Inventory'!AB796</f>
        <v>0</v>
      </c>
      <c r="N850" s="204">
        <f t="shared" si="78"/>
        <v>0</v>
      </c>
      <c r="O850" s="114" t="e">
        <f t="shared" si="79"/>
        <v>#DIV/0!</v>
      </c>
      <c r="P850" s="249">
        <f>'Input 2 - Inventory'!AG796</f>
        <v>0</v>
      </c>
      <c r="Q850" s="249" t="str">
        <f>'Input 1 - Schedule 1'!AX798</f>
        <v/>
      </c>
    </row>
    <row r="851" spans="1:17" x14ac:dyDescent="0.2">
      <c r="A851" s="314" t="str">
        <f t="shared" si="75"/>
        <v>Exclude</v>
      </c>
      <c r="B851" s="158">
        <f>'Input 2 - Inventory'!C797</f>
        <v>0</v>
      </c>
      <c r="C851" s="249">
        <f>'Input 2 - Inventory'!E797</f>
        <v>0</v>
      </c>
      <c r="D851" s="249" t="str">
        <f>IFERROR(VLOOKUP(E851,GCC.Param!$B$3:$E$50,4,FALSE),"")</f>
        <v/>
      </c>
      <c r="E851" s="159">
        <f>'Input 2 - Inventory'!F797</f>
        <v>0</v>
      </c>
      <c r="F851" s="204" t="str">
        <f t="shared" si="76"/>
        <v>Y</v>
      </c>
      <c r="G851" s="159">
        <f>'Input 1 - Schedule 1'!S799</f>
        <v>0</v>
      </c>
      <c r="H851" s="158">
        <f>'Input 2 - Inventory'!L797</f>
        <v>0</v>
      </c>
      <c r="I851" s="158">
        <f>'Input 2 - Inventory'!M797</f>
        <v>0</v>
      </c>
      <c r="J851" s="204">
        <f t="shared" si="77"/>
        <v>0</v>
      </c>
      <c r="K851" s="249">
        <f>'Input 2 - Inventory'!R797</f>
        <v>0</v>
      </c>
      <c r="L851" s="158">
        <f>'Input 2 - Inventory'!AA797</f>
        <v>0</v>
      </c>
      <c r="M851" s="249">
        <f>'Input 2 - Inventory'!AB797</f>
        <v>0</v>
      </c>
      <c r="N851" s="204">
        <f t="shared" si="78"/>
        <v>0</v>
      </c>
      <c r="O851" s="114" t="e">
        <f t="shared" si="79"/>
        <v>#DIV/0!</v>
      </c>
      <c r="P851" s="249">
        <f>'Input 2 - Inventory'!AG797</f>
        <v>0</v>
      </c>
      <c r="Q851" s="249" t="str">
        <f>'Input 1 - Schedule 1'!AX799</f>
        <v/>
      </c>
    </row>
    <row r="852" spans="1:17" x14ac:dyDescent="0.2">
      <c r="A852" s="314" t="str">
        <f t="shared" si="75"/>
        <v>Exclude</v>
      </c>
      <c r="B852" s="158">
        <f>'Input 2 - Inventory'!C798</f>
        <v>0</v>
      </c>
      <c r="C852" s="249">
        <f>'Input 2 - Inventory'!E798</f>
        <v>0</v>
      </c>
      <c r="D852" s="249" t="str">
        <f>IFERROR(VLOOKUP(E852,GCC.Param!$B$3:$E$50,4,FALSE),"")</f>
        <v/>
      </c>
      <c r="E852" s="159">
        <f>'Input 2 - Inventory'!F798</f>
        <v>0</v>
      </c>
      <c r="F852" s="204" t="str">
        <f t="shared" si="76"/>
        <v>Y</v>
      </c>
      <c r="G852" s="159">
        <f>'Input 1 - Schedule 1'!S800</f>
        <v>0</v>
      </c>
      <c r="H852" s="158">
        <f>'Input 2 - Inventory'!L798</f>
        <v>0</v>
      </c>
      <c r="I852" s="158">
        <f>'Input 2 - Inventory'!M798</f>
        <v>0</v>
      </c>
      <c r="J852" s="204">
        <f t="shared" si="77"/>
        <v>0</v>
      </c>
      <c r="K852" s="249">
        <f>'Input 2 - Inventory'!R798</f>
        <v>0</v>
      </c>
      <c r="L852" s="158">
        <f>'Input 2 - Inventory'!AA798</f>
        <v>0</v>
      </c>
      <c r="M852" s="249">
        <f>'Input 2 - Inventory'!AB798</f>
        <v>0</v>
      </c>
      <c r="N852" s="204">
        <f t="shared" si="78"/>
        <v>0</v>
      </c>
      <c r="O852" s="114" t="e">
        <f t="shared" si="79"/>
        <v>#DIV/0!</v>
      </c>
      <c r="P852" s="249">
        <f>'Input 2 - Inventory'!AG798</f>
        <v>0</v>
      </c>
      <c r="Q852" s="249" t="str">
        <f>'Input 1 - Schedule 1'!AX800</f>
        <v/>
      </c>
    </row>
    <row r="853" spans="1:17" x14ac:dyDescent="0.2">
      <c r="A853" s="314" t="str">
        <f t="shared" si="75"/>
        <v>Exclude</v>
      </c>
      <c r="B853" s="158">
        <f>'Input 2 - Inventory'!C799</f>
        <v>0</v>
      </c>
      <c r="C853" s="249">
        <f>'Input 2 - Inventory'!E799</f>
        <v>0</v>
      </c>
      <c r="D853" s="249" t="str">
        <f>IFERROR(VLOOKUP(E853,GCC.Param!$B$3:$E$50,4,FALSE),"")</f>
        <v/>
      </c>
      <c r="E853" s="159">
        <f>'Input 2 - Inventory'!F799</f>
        <v>0</v>
      </c>
      <c r="F853" s="204" t="str">
        <f t="shared" si="76"/>
        <v>Y</v>
      </c>
      <c r="G853" s="159">
        <f>'Input 1 - Schedule 1'!S801</f>
        <v>0</v>
      </c>
      <c r="H853" s="158">
        <f>'Input 2 - Inventory'!L799</f>
        <v>0</v>
      </c>
      <c r="I853" s="158">
        <f>'Input 2 - Inventory'!M799</f>
        <v>0</v>
      </c>
      <c r="J853" s="204">
        <f t="shared" si="77"/>
        <v>0</v>
      </c>
      <c r="K853" s="249">
        <f>'Input 2 - Inventory'!R799</f>
        <v>0</v>
      </c>
      <c r="L853" s="158">
        <f>'Input 2 - Inventory'!AA799</f>
        <v>0</v>
      </c>
      <c r="M853" s="249">
        <f>'Input 2 - Inventory'!AB799</f>
        <v>0</v>
      </c>
      <c r="N853" s="204">
        <f t="shared" si="78"/>
        <v>0</v>
      </c>
      <c r="O853" s="114" t="e">
        <f t="shared" si="79"/>
        <v>#DIV/0!</v>
      </c>
      <c r="P853" s="249">
        <f>'Input 2 - Inventory'!AG799</f>
        <v>0</v>
      </c>
      <c r="Q853" s="249" t="str">
        <f>'Input 1 - Schedule 1'!AX801</f>
        <v/>
      </c>
    </row>
    <row r="854" spans="1:17" x14ac:dyDescent="0.2">
      <c r="A854" s="314" t="str">
        <f t="shared" si="75"/>
        <v>Exclude</v>
      </c>
      <c r="B854" s="158">
        <f>'Input 2 - Inventory'!C800</f>
        <v>0</v>
      </c>
      <c r="C854" s="249">
        <f>'Input 2 - Inventory'!E800</f>
        <v>0</v>
      </c>
      <c r="D854" s="249" t="str">
        <f>IFERROR(VLOOKUP(E854,GCC.Param!$B$3:$E$50,4,FALSE),"")</f>
        <v/>
      </c>
      <c r="E854" s="159">
        <f>'Input 2 - Inventory'!F800</f>
        <v>0</v>
      </c>
      <c r="F854" s="204" t="str">
        <f t="shared" si="76"/>
        <v>Y</v>
      </c>
      <c r="G854" s="159">
        <f>'Input 1 - Schedule 1'!S802</f>
        <v>0</v>
      </c>
      <c r="H854" s="158">
        <f>'Input 2 - Inventory'!L800</f>
        <v>0</v>
      </c>
      <c r="I854" s="158">
        <f>'Input 2 - Inventory'!M800</f>
        <v>0</v>
      </c>
      <c r="J854" s="204">
        <f t="shared" si="77"/>
        <v>0</v>
      </c>
      <c r="K854" s="249">
        <f>'Input 2 - Inventory'!R800</f>
        <v>0</v>
      </c>
      <c r="L854" s="158">
        <f>'Input 2 - Inventory'!AA800</f>
        <v>0</v>
      </c>
      <c r="M854" s="249">
        <f>'Input 2 - Inventory'!AB800</f>
        <v>0</v>
      </c>
      <c r="N854" s="204">
        <f t="shared" si="78"/>
        <v>0</v>
      </c>
      <c r="O854" s="114" t="e">
        <f t="shared" si="79"/>
        <v>#DIV/0!</v>
      </c>
      <c r="P854" s="249">
        <f>'Input 2 - Inventory'!AG800</f>
        <v>0</v>
      </c>
      <c r="Q854" s="249" t="str">
        <f>'Input 1 - Schedule 1'!AX802</f>
        <v/>
      </c>
    </row>
    <row r="855" spans="1:17" x14ac:dyDescent="0.2">
      <c r="A855" s="314" t="str">
        <f t="shared" si="75"/>
        <v>Exclude</v>
      </c>
      <c r="B855" s="158">
        <f>'Input 2 - Inventory'!C801</f>
        <v>0</v>
      </c>
      <c r="C855" s="249">
        <f>'Input 2 - Inventory'!E801</f>
        <v>0</v>
      </c>
      <c r="D855" s="249" t="str">
        <f>IFERROR(VLOOKUP(E855,GCC.Param!$B$3:$E$50,4,FALSE),"")</f>
        <v/>
      </c>
      <c r="E855" s="159">
        <f>'Input 2 - Inventory'!F801</f>
        <v>0</v>
      </c>
      <c r="F855" s="204" t="str">
        <f t="shared" si="76"/>
        <v>Y</v>
      </c>
      <c r="G855" s="159">
        <f>'Input 1 - Schedule 1'!S803</f>
        <v>0</v>
      </c>
      <c r="H855" s="158">
        <f>'Input 2 - Inventory'!L801</f>
        <v>0</v>
      </c>
      <c r="I855" s="158">
        <f>'Input 2 - Inventory'!M801</f>
        <v>0</v>
      </c>
      <c r="J855" s="204">
        <f t="shared" si="77"/>
        <v>0</v>
      </c>
      <c r="K855" s="249">
        <f>'Input 2 - Inventory'!R801</f>
        <v>0</v>
      </c>
      <c r="L855" s="158">
        <f>'Input 2 - Inventory'!AA801</f>
        <v>0</v>
      </c>
      <c r="M855" s="249">
        <f>'Input 2 - Inventory'!AB801</f>
        <v>0</v>
      </c>
      <c r="N855" s="204">
        <f t="shared" si="78"/>
        <v>0</v>
      </c>
      <c r="O855" s="114" t="e">
        <f t="shared" si="79"/>
        <v>#DIV/0!</v>
      </c>
      <c r="P855" s="249">
        <f>'Input 2 - Inventory'!AG801</f>
        <v>0</v>
      </c>
      <c r="Q855" s="249" t="str">
        <f>'Input 1 - Schedule 1'!AX803</f>
        <v/>
      </c>
    </row>
    <row r="856" spans="1:17" x14ac:dyDescent="0.2">
      <c r="A856" s="314" t="str">
        <f t="shared" si="75"/>
        <v>Exclude</v>
      </c>
      <c r="B856" s="158">
        <f>'Input 2 - Inventory'!C802</f>
        <v>0</v>
      </c>
      <c r="C856" s="249">
        <f>'Input 2 - Inventory'!E802</f>
        <v>0</v>
      </c>
      <c r="D856" s="249" t="str">
        <f>IFERROR(VLOOKUP(E856,GCC.Param!$B$3:$E$50,4,FALSE),"")</f>
        <v/>
      </c>
      <c r="E856" s="159">
        <f>'Input 2 - Inventory'!F802</f>
        <v>0</v>
      </c>
      <c r="F856" s="204" t="str">
        <f t="shared" si="76"/>
        <v>Y</v>
      </c>
      <c r="G856" s="159">
        <f>'Input 1 - Schedule 1'!S804</f>
        <v>0</v>
      </c>
      <c r="H856" s="158">
        <f>'Input 2 - Inventory'!L802</f>
        <v>0</v>
      </c>
      <c r="I856" s="158">
        <f>'Input 2 - Inventory'!M802</f>
        <v>0</v>
      </c>
      <c r="J856" s="204">
        <f t="shared" si="77"/>
        <v>0</v>
      </c>
      <c r="K856" s="249">
        <f>'Input 2 - Inventory'!R802</f>
        <v>0</v>
      </c>
      <c r="L856" s="158">
        <f>'Input 2 - Inventory'!AA802</f>
        <v>0</v>
      </c>
      <c r="M856" s="249">
        <f>'Input 2 - Inventory'!AB802</f>
        <v>0</v>
      </c>
      <c r="N856" s="204">
        <f t="shared" si="78"/>
        <v>0</v>
      </c>
      <c r="O856" s="114" t="e">
        <f t="shared" si="79"/>
        <v>#DIV/0!</v>
      </c>
      <c r="P856" s="249">
        <f>'Input 2 - Inventory'!AG802</f>
        <v>0</v>
      </c>
      <c r="Q856" s="249" t="str">
        <f>'Input 1 - Schedule 1'!AX804</f>
        <v/>
      </c>
    </row>
    <row r="857" spans="1:17" x14ac:dyDescent="0.2">
      <c r="A857" s="314" t="str">
        <f t="shared" si="75"/>
        <v>Exclude</v>
      </c>
      <c r="B857" s="158">
        <f>'Input 2 - Inventory'!C803</f>
        <v>0</v>
      </c>
      <c r="C857" s="249">
        <f>'Input 2 - Inventory'!E803</f>
        <v>0</v>
      </c>
      <c r="D857" s="249" t="str">
        <f>IFERROR(VLOOKUP(E857,GCC.Param!$B$3:$E$50,4,FALSE),"")</f>
        <v/>
      </c>
      <c r="E857" s="159">
        <f>'Input 2 - Inventory'!F803</f>
        <v>0</v>
      </c>
      <c r="F857" s="204" t="str">
        <f t="shared" si="76"/>
        <v>Y</v>
      </c>
      <c r="G857" s="159">
        <f>'Input 1 - Schedule 1'!S805</f>
        <v>0</v>
      </c>
      <c r="H857" s="158">
        <f>'Input 2 - Inventory'!L803</f>
        <v>0</v>
      </c>
      <c r="I857" s="158">
        <f>'Input 2 - Inventory'!M803</f>
        <v>0</v>
      </c>
      <c r="J857" s="204">
        <f t="shared" si="77"/>
        <v>0</v>
      </c>
      <c r="K857" s="249">
        <f>'Input 2 - Inventory'!R803</f>
        <v>0</v>
      </c>
      <c r="L857" s="158">
        <f>'Input 2 - Inventory'!AA803</f>
        <v>0</v>
      </c>
      <c r="M857" s="249">
        <f>'Input 2 - Inventory'!AB803</f>
        <v>0</v>
      </c>
      <c r="N857" s="204">
        <f t="shared" si="78"/>
        <v>0</v>
      </c>
      <c r="O857" s="114" t="e">
        <f t="shared" si="79"/>
        <v>#DIV/0!</v>
      </c>
      <c r="P857" s="249">
        <f>'Input 2 - Inventory'!AG803</f>
        <v>0</v>
      </c>
      <c r="Q857" s="249" t="str">
        <f>'Input 1 - Schedule 1'!AX805</f>
        <v/>
      </c>
    </row>
    <row r="858" spans="1:17" x14ac:dyDescent="0.2">
      <c r="A858" s="314" t="str">
        <f t="shared" si="75"/>
        <v>Exclude</v>
      </c>
      <c r="B858" s="158">
        <f>'Input 2 - Inventory'!C804</f>
        <v>0</v>
      </c>
      <c r="C858" s="249">
        <f>'Input 2 - Inventory'!E804</f>
        <v>0</v>
      </c>
      <c r="D858" s="249" t="str">
        <f>IFERROR(VLOOKUP(E858,GCC.Param!$B$3:$E$50,4,FALSE),"")</f>
        <v/>
      </c>
      <c r="E858" s="159">
        <f>'Input 2 - Inventory'!F804</f>
        <v>0</v>
      </c>
      <c r="F858" s="204" t="str">
        <f t="shared" si="76"/>
        <v>Y</v>
      </c>
      <c r="G858" s="159">
        <f>'Input 1 - Schedule 1'!S806</f>
        <v>0</v>
      </c>
      <c r="H858" s="158">
        <f>'Input 2 - Inventory'!L804</f>
        <v>0</v>
      </c>
      <c r="I858" s="158">
        <f>'Input 2 - Inventory'!M804</f>
        <v>0</v>
      </c>
      <c r="J858" s="204">
        <f t="shared" si="77"/>
        <v>0</v>
      </c>
      <c r="K858" s="249">
        <f>'Input 2 - Inventory'!R804</f>
        <v>0</v>
      </c>
      <c r="L858" s="158">
        <f>'Input 2 - Inventory'!AA804</f>
        <v>0</v>
      </c>
      <c r="M858" s="249">
        <f>'Input 2 - Inventory'!AB804</f>
        <v>0</v>
      </c>
      <c r="N858" s="204">
        <f t="shared" si="78"/>
        <v>0</v>
      </c>
      <c r="O858" s="114" t="e">
        <f t="shared" si="79"/>
        <v>#DIV/0!</v>
      </c>
      <c r="P858" s="249">
        <f>'Input 2 - Inventory'!AG804</f>
        <v>0</v>
      </c>
      <c r="Q858" s="249" t="str">
        <f>'Input 1 - Schedule 1'!AX806</f>
        <v/>
      </c>
    </row>
    <row r="859" spans="1:17" x14ac:dyDescent="0.2">
      <c r="A859" s="314" t="str">
        <f t="shared" si="75"/>
        <v>Exclude</v>
      </c>
      <c r="B859" s="158">
        <f>'Input 2 - Inventory'!C805</f>
        <v>0</v>
      </c>
      <c r="C859" s="249">
        <f>'Input 2 - Inventory'!E805</f>
        <v>0</v>
      </c>
      <c r="D859" s="249" t="str">
        <f>IFERROR(VLOOKUP(E859,GCC.Param!$B$3:$E$50,4,FALSE),"")</f>
        <v/>
      </c>
      <c r="E859" s="159">
        <f>'Input 2 - Inventory'!F805</f>
        <v>0</v>
      </c>
      <c r="F859" s="204" t="str">
        <f t="shared" si="76"/>
        <v>Y</v>
      </c>
      <c r="G859" s="159">
        <f>'Input 1 - Schedule 1'!S807</f>
        <v>0</v>
      </c>
      <c r="H859" s="158">
        <f>'Input 2 - Inventory'!L805</f>
        <v>0</v>
      </c>
      <c r="I859" s="158">
        <f>'Input 2 - Inventory'!M805</f>
        <v>0</v>
      </c>
      <c r="J859" s="204">
        <f t="shared" si="77"/>
        <v>0</v>
      </c>
      <c r="K859" s="249">
        <f>'Input 2 - Inventory'!R805</f>
        <v>0</v>
      </c>
      <c r="L859" s="158">
        <f>'Input 2 - Inventory'!AA805</f>
        <v>0</v>
      </c>
      <c r="M859" s="249">
        <f>'Input 2 - Inventory'!AB805</f>
        <v>0</v>
      </c>
      <c r="N859" s="204">
        <f t="shared" si="78"/>
        <v>0</v>
      </c>
      <c r="O859" s="114" t="e">
        <f t="shared" si="79"/>
        <v>#DIV/0!</v>
      </c>
      <c r="P859" s="249">
        <f>'Input 2 - Inventory'!AG805</f>
        <v>0</v>
      </c>
      <c r="Q859" s="249" t="str">
        <f>'Input 1 - Schedule 1'!AX807</f>
        <v/>
      </c>
    </row>
    <row r="860" spans="1:17" x14ac:dyDescent="0.2">
      <c r="A860" s="314" t="str">
        <f t="shared" si="75"/>
        <v>Exclude</v>
      </c>
      <c r="B860" s="158">
        <f>'Input 2 - Inventory'!C806</f>
        <v>0</v>
      </c>
      <c r="C860" s="249">
        <f>'Input 2 - Inventory'!E806</f>
        <v>0</v>
      </c>
      <c r="D860" s="249" t="str">
        <f>IFERROR(VLOOKUP(E860,GCC.Param!$B$3:$E$50,4,FALSE),"")</f>
        <v/>
      </c>
      <c r="E860" s="159">
        <f>'Input 2 - Inventory'!F806</f>
        <v>0</v>
      </c>
      <c r="F860" s="204" t="str">
        <f t="shared" si="76"/>
        <v>Y</v>
      </c>
      <c r="G860" s="159">
        <f>'Input 1 - Schedule 1'!S808</f>
        <v>0</v>
      </c>
      <c r="H860" s="158">
        <f>'Input 2 - Inventory'!L806</f>
        <v>0</v>
      </c>
      <c r="I860" s="158">
        <f>'Input 2 - Inventory'!M806</f>
        <v>0</v>
      </c>
      <c r="J860" s="204">
        <f t="shared" si="77"/>
        <v>0</v>
      </c>
      <c r="K860" s="249">
        <f>'Input 2 - Inventory'!R806</f>
        <v>0</v>
      </c>
      <c r="L860" s="158">
        <f>'Input 2 - Inventory'!AA806</f>
        <v>0</v>
      </c>
      <c r="M860" s="249">
        <f>'Input 2 - Inventory'!AB806</f>
        <v>0</v>
      </c>
      <c r="N860" s="204">
        <f t="shared" si="78"/>
        <v>0</v>
      </c>
      <c r="O860" s="114" t="e">
        <f t="shared" si="79"/>
        <v>#DIV/0!</v>
      </c>
      <c r="P860" s="249">
        <f>'Input 2 - Inventory'!AG806</f>
        <v>0</v>
      </c>
      <c r="Q860" s="249" t="str">
        <f>'Input 1 - Schedule 1'!AX808</f>
        <v/>
      </c>
    </row>
    <row r="861" spans="1:17" x14ac:dyDescent="0.2">
      <c r="A861" s="314" t="str">
        <f t="shared" si="75"/>
        <v>Exclude</v>
      </c>
      <c r="B861" s="158">
        <f>'Input 2 - Inventory'!C807</f>
        <v>0</v>
      </c>
      <c r="C861" s="249">
        <f>'Input 2 - Inventory'!E807</f>
        <v>0</v>
      </c>
      <c r="D861" s="249" t="str">
        <f>IFERROR(VLOOKUP(E861,GCC.Param!$B$3:$E$50,4,FALSE),"")</f>
        <v/>
      </c>
      <c r="E861" s="159">
        <f>'Input 2 - Inventory'!F807</f>
        <v>0</v>
      </c>
      <c r="F861" s="204" t="str">
        <f t="shared" si="76"/>
        <v>Y</v>
      </c>
      <c r="G861" s="159">
        <f>'Input 1 - Schedule 1'!S809</f>
        <v>0</v>
      </c>
      <c r="H861" s="158">
        <f>'Input 2 - Inventory'!L807</f>
        <v>0</v>
      </c>
      <c r="I861" s="158">
        <f>'Input 2 - Inventory'!M807</f>
        <v>0</v>
      </c>
      <c r="J861" s="204">
        <f t="shared" si="77"/>
        <v>0</v>
      </c>
      <c r="K861" s="249">
        <f>'Input 2 - Inventory'!R807</f>
        <v>0</v>
      </c>
      <c r="L861" s="158">
        <f>'Input 2 - Inventory'!AA807</f>
        <v>0</v>
      </c>
      <c r="M861" s="249">
        <f>'Input 2 - Inventory'!AB807</f>
        <v>0</v>
      </c>
      <c r="N861" s="204">
        <f t="shared" si="78"/>
        <v>0</v>
      </c>
      <c r="O861" s="114" t="e">
        <f t="shared" si="79"/>
        <v>#DIV/0!</v>
      </c>
      <c r="P861" s="249">
        <f>'Input 2 - Inventory'!AG807</f>
        <v>0</v>
      </c>
      <c r="Q861" s="249" t="str">
        <f>'Input 1 - Schedule 1'!AX809</f>
        <v/>
      </c>
    </row>
    <row r="862" spans="1:17" x14ac:dyDescent="0.2">
      <c r="A862" s="314" t="str">
        <f t="shared" si="75"/>
        <v>Exclude</v>
      </c>
      <c r="B862" s="158">
        <f>'Input 2 - Inventory'!C808</f>
        <v>0</v>
      </c>
      <c r="C862" s="249">
        <f>'Input 2 - Inventory'!E808</f>
        <v>0</v>
      </c>
      <c r="D862" s="249" t="str">
        <f>IFERROR(VLOOKUP(E862,GCC.Param!$B$3:$E$50,4,FALSE),"")</f>
        <v/>
      </c>
      <c r="E862" s="159">
        <f>'Input 2 - Inventory'!F808</f>
        <v>0</v>
      </c>
      <c r="F862" s="204" t="str">
        <f t="shared" si="76"/>
        <v>Y</v>
      </c>
      <c r="G862" s="159">
        <f>'Input 1 - Schedule 1'!S810</f>
        <v>0</v>
      </c>
      <c r="H862" s="158">
        <f>'Input 2 - Inventory'!L808</f>
        <v>0</v>
      </c>
      <c r="I862" s="158">
        <f>'Input 2 - Inventory'!M808</f>
        <v>0</v>
      </c>
      <c r="J862" s="204">
        <f t="shared" si="77"/>
        <v>0</v>
      </c>
      <c r="K862" s="249">
        <f>'Input 2 - Inventory'!R808</f>
        <v>0</v>
      </c>
      <c r="L862" s="158">
        <f>'Input 2 - Inventory'!AA808</f>
        <v>0</v>
      </c>
      <c r="M862" s="249">
        <f>'Input 2 - Inventory'!AB808</f>
        <v>0</v>
      </c>
      <c r="N862" s="204">
        <f t="shared" si="78"/>
        <v>0</v>
      </c>
      <c r="O862" s="114" t="e">
        <f t="shared" si="79"/>
        <v>#DIV/0!</v>
      </c>
      <c r="P862" s="249">
        <f>'Input 2 - Inventory'!AG808</f>
        <v>0</v>
      </c>
      <c r="Q862" s="249" t="str">
        <f>'Input 1 - Schedule 1'!AX810</f>
        <v/>
      </c>
    </row>
    <row r="863" spans="1:17" x14ac:dyDescent="0.2">
      <c r="A863" s="314" t="str">
        <f t="shared" si="75"/>
        <v>Exclude</v>
      </c>
      <c r="B863" s="158">
        <f>'Input 2 - Inventory'!C809</f>
        <v>0</v>
      </c>
      <c r="C863" s="249">
        <f>'Input 2 - Inventory'!E809</f>
        <v>0</v>
      </c>
      <c r="D863" s="249" t="str">
        <f>IFERROR(VLOOKUP(E863,GCC.Param!$B$3:$E$50,4,FALSE),"")</f>
        <v/>
      </c>
      <c r="E863" s="159">
        <f>'Input 2 - Inventory'!F809</f>
        <v>0</v>
      </c>
      <c r="F863" s="204" t="str">
        <f t="shared" si="76"/>
        <v>Y</v>
      </c>
      <c r="G863" s="159">
        <f>'Input 1 - Schedule 1'!S811</f>
        <v>0</v>
      </c>
      <c r="H863" s="158">
        <f>'Input 2 - Inventory'!L809</f>
        <v>0</v>
      </c>
      <c r="I863" s="158">
        <f>'Input 2 - Inventory'!M809</f>
        <v>0</v>
      </c>
      <c r="J863" s="204">
        <f t="shared" si="77"/>
        <v>0</v>
      </c>
      <c r="K863" s="249">
        <f>'Input 2 - Inventory'!R809</f>
        <v>0</v>
      </c>
      <c r="L863" s="158">
        <f>'Input 2 - Inventory'!AA809</f>
        <v>0</v>
      </c>
      <c r="M863" s="249">
        <f>'Input 2 - Inventory'!AB809</f>
        <v>0</v>
      </c>
      <c r="N863" s="204">
        <f t="shared" si="78"/>
        <v>0</v>
      </c>
      <c r="O863" s="114" t="e">
        <f t="shared" si="79"/>
        <v>#DIV/0!</v>
      </c>
      <c r="P863" s="249">
        <f>'Input 2 - Inventory'!AG809</f>
        <v>0</v>
      </c>
      <c r="Q863" s="249" t="str">
        <f>'Input 1 - Schedule 1'!AX811</f>
        <v/>
      </c>
    </row>
    <row r="864" spans="1:17" x14ac:dyDescent="0.2">
      <c r="A864" s="314" t="str">
        <f t="shared" si="75"/>
        <v>Exclude</v>
      </c>
      <c r="B864" s="158">
        <f>'Input 2 - Inventory'!C810</f>
        <v>0</v>
      </c>
      <c r="C864" s="249">
        <f>'Input 2 - Inventory'!E810</f>
        <v>0</v>
      </c>
      <c r="D864" s="249" t="str">
        <f>IFERROR(VLOOKUP(E864,GCC.Param!$B$3:$E$50,4,FALSE),"")</f>
        <v/>
      </c>
      <c r="E864" s="159">
        <f>'Input 2 - Inventory'!F810</f>
        <v>0</v>
      </c>
      <c r="F864" s="204" t="str">
        <f t="shared" si="76"/>
        <v>Y</v>
      </c>
      <c r="G864" s="159">
        <f>'Input 1 - Schedule 1'!S812</f>
        <v>0</v>
      </c>
      <c r="H864" s="158">
        <f>'Input 2 - Inventory'!L810</f>
        <v>0</v>
      </c>
      <c r="I864" s="158">
        <f>'Input 2 - Inventory'!M810</f>
        <v>0</v>
      </c>
      <c r="J864" s="204">
        <f t="shared" si="77"/>
        <v>0</v>
      </c>
      <c r="K864" s="249">
        <f>'Input 2 - Inventory'!R810</f>
        <v>0</v>
      </c>
      <c r="L864" s="158">
        <f>'Input 2 - Inventory'!AA810</f>
        <v>0</v>
      </c>
      <c r="M864" s="249">
        <f>'Input 2 - Inventory'!AB810</f>
        <v>0</v>
      </c>
      <c r="N864" s="204">
        <f t="shared" si="78"/>
        <v>0</v>
      </c>
      <c r="O864" s="114" t="e">
        <f t="shared" si="79"/>
        <v>#DIV/0!</v>
      </c>
      <c r="P864" s="249">
        <f>'Input 2 - Inventory'!AG810</f>
        <v>0</v>
      </c>
      <c r="Q864" s="249" t="str">
        <f>'Input 1 - Schedule 1'!AX812</f>
        <v/>
      </c>
    </row>
    <row r="865" spans="1:17" x14ac:dyDescent="0.2">
      <c r="A865" s="314" t="str">
        <f t="shared" si="75"/>
        <v>Exclude</v>
      </c>
      <c r="B865" s="158">
        <f>'Input 2 - Inventory'!C811</f>
        <v>0</v>
      </c>
      <c r="C865" s="249">
        <f>'Input 2 - Inventory'!E811</f>
        <v>0</v>
      </c>
      <c r="D865" s="249" t="str">
        <f>IFERROR(VLOOKUP(E865,GCC.Param!$B$3:$E$50,4,FALSE),"")</f>
        <v/>
      </c>
      <c r="E865" s="159">
        <f>'Input 2 - Inventory'!F811</f>
        <v>0</v>
      </c>
      <c r="F865" s="204" t="str">
        <f t="shared" si="76"/>
        <v>Y</v>
      </c>
      <c r="G865" s="159">
        <f>'Input 1 - Schedule 1'!S813</f>
        <v>0</v>
      </c>
      <c r="H865" s="158">
        <f>'Input 2 - Inventory'!L811</f>
        <v>0</v>
      </c>
      <c r="I865" s="158">
        <f>'Input 2 - Inventory'!M811</f>
        <v>0</v>
      </c>
      <c r="J865" s="204">
        <f t="shared" si="77"/>
        <v>0</v>
      </c>
      <c r="K865" s="249">
        <f>'Input 2 - Inventory'!R811</f>
        <v>0</v>
      </c>
      <c r="L865" s="158">
        <f>'Input 2 - Inventory'!AA811</f>
        <v>0</v>
      </c>
      <c r="M865" s="249">
        <f>'Input 2 - Inventory'!AB811</f>
        <v>0</v>
      </c>
      <c r="N865" s="204">
        <f t="shared" si="78"/>
        <v>0</v>
      </c>
      <c r="O865" s="114" t="e">
        <f t="shared" si="79"/>
        <v>#DIV/0!</v>
      </c>
      <c r="P865" s="249">
        <f>'Input 2 - Inventory'!AG811</f>
        <v>0</v>
      </c>
      <c r="Q865" s="249" t="str">
        <f>'Input 1 - Schedule 1'!AX813</f>
        <v/>
      </c>
    </row>
    <row r="866" spans="1:17" x14ac:dyDescent="0.2">
      <c r="A866" s="314" t="str">
        <f t="shared" si="75"/>
        <v>Exclude</v>
      </c>
      <c r="B866" s="158">
        <f>'Input 2 - Inventory'!C812</f>
        <v>0</v>
      </c>
      <c r="C866" s="249">
        <f>'Input 2 - Inventory'!E812</f>
        <v>0</v>
      </c>
      <c r="D866" s="249" t="str">
        <f>IFERROR(VLOOKUP(E866,GCC.Param!$B$3:$E$50,4,FALSE),"")</f>
        <v/>
      </c>
      <c r="E866" s="159">
        <f>'Input 2 - Inventory'!F812</f>
        <v>0</v>
      </c>
      <c r="F866" s="204" t="str">
        <f t="shared" si="76"/>
        <v>Y</v>
      </c>
      <c r="G866" s="159">
        <f>'Input 1 - Schedule 1'!S814</f>
        <v>0</v>
      </c>
      <c r="H866" s="158">
        <f>'Input 2 - Inventory'!L812</f>
        <v>0</v>
      </c>
      <c r="I866" s="158">
        <f>'Input 2 - Inventory'!M812</f>
        <v>0</v>
      </c>
      <c r="J866" s="204">
        <f t="shared" si="77"/>
        <v>0</v>
      </c>
      <c r="K866" s="249">
        <f>'Input 2 - Inventory'!R812</f>
        <v>0</v>
      </c>
      <c r="L866" s="158">
        <f>'Input 2 - Inventory'!AA812</f>
        <v>0</v>
      </c>
      <c r="M866" s="249">
        <f>'Input 2 - Inventory'!AB812</f>
        <v>0</v>
      </c>
      <c r="N866" s="204">
        <f t="shared" si="78"/>
        <v>0</v>
      </c>
      <c r="O866" s="114" t="e">
        <f t="shared" si="79"/>
        <v>#DIV/0!</v>
      </c>
      <c r="P866" s="249">
        <f>'Input 2 - Inventory'!AG812</f>
        <v>0</v>
      </c>
      <c r="Q866" s="249" t="str">
        <f>'Input 1 - Schedule 1'!AX814</f>
        <v/>
      </c>
    </row>
    <row r="867" spans="1:17" x14ac:dyDescent="0.2">
      <c r="A867" s="314" t="str">
        <f t="shared" si="75"/>
        <v>Exclude</v>
      </c>
      <c r="B867" s="158">
        <f>'Input 2 - Inventory'!C813</f>
        <v>0</v>
      </c>
      <c r="C867" s="249">
        <f>'Input 2 - Inventory'!E813</f>
        <v>0</v>
      </c>
      <c r="D867" s="249" t="str">
        <f>IFERROR(VLOOKUP(E867,GCC.Param!$B$3:$E$50,4,FALSE),"")</f>
        <v/>
      </c>
      <c r="E867" s="159">
        <f>'Input 2 - Inventory'!F813</f>
        <v>0</v>
      </c>
      <c r="F867" s="204" t="str">
        <f t="shared" si="76"/>
        <v>Y</v>
      </c>
      <c r="G867" s="159">
        <f>'Input 1 - Schedule 1'!S815</f>
        <v>0</v>
      </c>
      <c r="H867" s="158">
        <f>'Input 2 - Inventory'!L813</f>
        <v>0</v>
      </c>
      <c r="I867" s="158">
        <f>'Input 2 - Inventory'!M813</f>
        <v>0</v>
      </c>
      <c r="J867" s="204">
        <f t="shared" si="77"/>
        <v>0</v>
      </c>
      <c r="K867" s="249">
        <f>'Input 2 - Inventory'!R813</f>
        <v>0</v>
      </c>
      <c r="L867" s="158">
        <f>'Input 2 - Inventory'!AA813</f>
        <v>0</v>
      </c>
      <c r="M867" s="249">
        <f>'Input 2 - Inventory'!AB813</f>
        <v>0</v>
      </c>
      <c r="N867" s="204">
        <f t="shared" si="78"/>
        <v>0</v>
      </c>
      <c r="O867" s="114" t="e">
        <f t="shared" si="79"/>
        <v>#DIV/0!</v>
      </c>
      <c r="P867" s="249">
        <f>'Input 2 - Inventory'!AG813</f>
        <v>0</v>
      </c>
      <c r="Q867" s="249" t="str">
        <f>'Input 1 - Schedule 1'!AX815</f>
        <v/>
      </c>
    </row>
    <row r="868" spans="1:17" x14ac:dyDescent="0.2">
      <c r="A868" s="314" t="str">
        <f t="shared" si="75"/>
        <v>Exclude</v>
      </c>
      <c r="B868" s="158">
        <f>'Input 2 - Inventory'!C814</f>
        <v>0</v>
      </c>
      <c r="C868" s="249">
        <f>'Input 2 - Inventory'!E814</f>
        <v>0</v>
      </c>
      <c r="D868" s="249" t="str">
        <f>IFERROR(VLOOKUP(E868,GCC.Param!$B$3:$E$50,4,FALSE),"")</f>
        <v/>
      </c>
      <c r="E868" s="159">
        <f>'Input 2 - Inventory'!F814</f>
        <v>0</v>
      </c>
      <c r="F868" s="204" t="str">
        <f t="shared" si="76"/>
        <v>Y</v>
      </c>
      <c r="G868" s="159">
        <f>'Input 1 - Schedule 1'!S816</f>
        <v>0</v>
      </c>
      <c r="H868" s="158">
        <f>'Input 2 - Inventory'!L814</f>
        <v>0</v>
      </c>
      <c r="I868" s="158">
        <f>'Input 2 - Inventory'!M814</f>
        <v>0</v>
      </c>
      <c r="J868" s="204">
        <f t="shared" si="77"/>
        <v>0</v>
      </c>
      <c r="K868" s="249">
        <f>'Input 2 - Inventory'!R814</f>
        <v>0</v>
      </c>
      <c r="L868" s="158">
        <f>'Input 2 - Inventory'!AA814</f>
        <v>0</v>
      </c>
      <c r="M868" s="249">
        <f>'Input 2 - Inventory'!AB814</f>
        <v>0</v>
      </c>
      <c r="N868" s="204">
        <f t="shared" si="78"/>
        <v>0</v>
      </c>
      <c r="O868" s="114" t="e">
        <f t="shared" si="79"/>
        <v>#DIV/0!</v>
      </c>
      <c r="P868" s="249">
        <f>'Input 2 - Inventory'!AG814</f>
        <v>0</v>
      </c>
      <c r="Q868" s="249" t="str">
        <f>'Input 1 - Schedule 1'!AX816</f>
        <v/>
      </c>
    </row>
    <row r="869" spans="1:17" x14ac:dyDescent="0.2">
      <c r="A869" s="314" t="str">
        <f t="shared" si="75"/>
        <v>Exclude</v>
      </c>
      <c r="B869" s="158">
        <f>'Input 2 - Inventory'!C815</f>
        <v>0</v>
      </c>
      <c r="C869" s="249">
        <f>'Input 2 - Inventory'!E815</f>
        <v>0</v>
      </c>
      <c r="D869" s="249" t="str">
        <f>IFERROR(VLOOKUP(E869,GCC.Param!$B$3:$E$50,4,FALSE),"")</f>
        <v/>
      </c>
      <c r="E869" s="159">
        <f>'Input 2 - Inventory'!F815</f>
        <v>0</v>
      </c>
      <c r="F869" s="204" t="str">
        <f t="shared" si="76"/>
        <v>Y</v>
      </c>
      <c r="G869" s="159">
        <f>'Input 1 - Schedule 1'!S817</f>
        <v>0</v>
      </c>
      <c r="H869" s="158">
        <f>'Input 2 - Inventory'!L815</f>
        <v>0</v>
      </c>
      <c r="I869" s="158">
        <f>'Input 2 - Inventory'!M815</f>
        <v>0</v>
      </c>
      <c r="J869" s="204">
        <f t="shared" si="77"/>
        <v>0</v>
      </c>
      <c r="K869" s="249">
        <f>'Input 2 - Inventory'!R815</f>
        <v>0</v>
      </c>
      <c r="L869" s="158">
        <f>'Input 2 - Inventory'!AA815</f>
        <v>0</v>
      </c>
      <c r="M869" s="249">
        <f>'Input 2 - Inventory'!AB815</f>
        <v>0</v>
      </c>
      <c r="N869" s="204">
        <f t="shared" si="78"/>
        <v>0</v>
      </c>
      <c r="O869" s="114" t="e">
        <f t="shared" si="79"/>
        <v>#DIV/0!</v>
      </c>
      <c r="P869" s="249">
        <f>'Input 2 - Inventory'!AG815</f>
        <v>0</v>
      </c>
      <c r="Q869" s="249" t="str">
        <f>'Input 1 - Schedule 1'!AX817</f>
        <v/>
      </c>
    </row>
    <row r="870" spans="1:17" x14ac:dyDescent="0.2">
      <c r="A870" s="314" t="str">
        <f t="shared" si="75"/>
        <v>Exclude</v>
      </c>
      <c r="B870" s="158">
        <f>'Input 2 - Inventory'!C816</f>
        <v>0</v>
      </c>
      <c r="C870" s="249">
        <f>'Input 2 - Inventory'!E816</f>
        <v>0</v>
      </c>
      <c r="D870" s="249" t="str">
        <f>IFERROR(VLOOKUP(E870,GCC.Param!$B$3:$E$50,4,FALSE),"")</f>
        <v/>
      </c>
      <c r="E870" s="159">
        <f>'Input 2 - Inventory'!F816</f>
        <v>0</v>
      </c>
      <c r="F870" s="204" t="str">
        <f t="shared" si="76"/>
        <v>Y</v>
      </c>
      <c r="G870" s="159">
        <f>'Input 1 - Schedule 1'!S818</f>
        <v>0</v>
      </c>
      <c r="H870" s="158">
        <f>'Input 2 - Inventory'!L816</f>
        <v>0</v>
      </c>
      <c r="I870" s="158">
        <f>'Input 2 - Inventory'!M816</f>
        <v>0</v>
      </c>
      <c r="J870" s="204">
        <f t="shared" si="77"/>
        <v>0</v>
      </c>
      <c r="K870" s="249">
        <f>'Input 2 - Inventory'!R816</f>
        <v>0</v>
      </c>
      <c r="L870" s="158">
        <f>'Input 2 - Inventory'!AA816</f>
        <v>0</v>
      </c>
      <c r="M870" s="249">
        <f>'Input 2 - Inventory'!AB816</f>
        <v>0</v>
      </c>
      <c r="N870" s="204">
        <f t="shared" si="78"/>
        <v>0</v>
      </c>
      <c r="O870" s="114" t="e">
        <f t="shared" si="79"/>
        <v>#DIV/0!</v>
      </c>
      <c r="P870" s="249">
        <f>'Input 2 - Inventory'!AG816</f>
        <v>0</v>
      </c>
      <c r="Q870" s="249" t="str">
        <f>'Input 1 - Schedule 1'!AX818</f>
        <v/>
      </c>
    </row>
    <row r="871" spans="1:17" x14ac:dyDescent="0.2">
      <c r="A871" s="314" t="str">
        <f t="shared" si="75"/>
        <v>Exclude</v>
      </c>
      <c r="B871" s="158">
        <f>'Input 2 - Inventory'!C817</f>
        <v>0</v>
      </c>
      <c r="C871" s="249">
        <f>'Input 2 - Inventory'!E817</f>
        <v>0</v>
      </c>
      <c r="D871" s="249" t="str">
        <f>IFERROR(VLOOKUP(E871,GCC.Param!$B$3:$E$50,4,FALSE),"")</f>
        <v/>
      </c>
      <c r="E871" s="159">
        <f>'Input 2 - Inventory'!F817</f>
        <v>0</v>
      </c>
      <c r="F871" s="204" t="str">
        <f t="shared" si="76"/>
        <v>Y</v>
      </c>
      <c r="G871" s="159">
        <f>'Input 1 - Schedule 1'!S819</f>
        <v>0</v>
      </c>
      <c r="H871" s="158">
        <f>'Input 2 - Inventory'!L817</f>
        <v>0</v>
      </c>
      <c r="I871" s="158">
        <f>'Input 2 - Inventory'!M817</f>
        <v>0</v>
      </c>
      <c r="J871" s="204">
        <f t="shared" si="77"/>
        <v>0</v>
      </c>
      <c r="K871" s="249">
        <f>'Input 2 - Inventory'!R817</f>
        <v>0</v>
      </c>
      <c r="L871" s="158">
        <f>'Input 2 - Inventory'!AA817</f>
        <v>0</v>
      </c>
      <c r="M871" s="249">
        <f>'Input 2 - Inventory'!AB817</f>
        <v>0</v>
      </c>
      <c r="N871" s="204">
        <f t="shared" si="78"/>
        <v>0</v>
      </c>
      <c r="O871" s="114" t="e">
        <f t="shared" si="79"/>
        <v>#DIV/0!</v>
      </c>
      <c r="P871" s="249">
        <f>'Input 2 - Inventory'!AG817</f>
        <v>0</v>
      </c>
      <c r="Q871" s="249" t="str">
        <f>'Input 1 - Schedule 1'!AX819</f>
        <v/>
      </c>
    </row>
    <row r="872" spans="1:17" x14ac:dyDescent="0.2">
      <c r="A872" s="314" t="str">
        <f t="shared" si="75"/>
        <v>Exclude</v>
      </c>
      <c r="B872" s="158">
        <f>'Input 2 - Inventory'!C818</f>
        <v>0</v>
      </c>
      <c r="C872" s="249">
        <f>'Input 2 - Inventory'!E818</f>
        <v>0</v>
      </c>
      <c r="D872" s="249" t="str">
        <f>IFERROR(VLOOKUP(E872,GCC.Param!$B$3:$E$50,4,FALSE),"")</f>
        <v/>
      </c>
      <c r="E872" s="159">
        <f>'Input 2 - Inventory'!F818</f>
        <v>0</v>
      </c>
      <c r="F872" s="204" t="str">
        <f t="shared" si="76"/>
        <v>Y</v>
      </c>
      <c r="G872" s="159">
        <f>'Input 1 - Schedule 1'!S820</f>
        <v>0</v>
      </c>
      <c r="H872" s="158">
        <f>'Input 2 - Inventory'!L818</f>
        <v>0</v>
      </c>
      <c r="I872" s="158">
        <f>'Input 2 - Inventory'!M818</f>
        <v>0</v>
      </c>
      <c r="J872" s="204">
        <f t="shared" si="77"/>
        <v>0</v>
      </c>
      <c r="K872" s="249">
        <f>'Input 2 - Inventory'!R818</f>
        <v>0</v>
      </c>
      <c r="L872" s="158">
        <f>'Input 2 - Inventory'!AA818</f>
        <v>0</v>
      </c>
      <c r="M872" s="249">
        <f>'Input 2 - Inventory'!AB818</f>
        <v>0</v>
      </c>
      <c r="N872" s="204">
        <f t="shared" si="78"/>
        <v>0</v>
      </c>
      <c r="O872" s="114" t="e">
        <f t="shared" si="79"/>
        <v>#DIV/0!</v>
      </c>
      <c r="P872" s="249">
        <f>'Input 2 - Inventory'!AG818</f>
        <v>0</v>
      </c>
      <c r="Q872" s="249" t="str">
        <f>'Input 1 - Schedule 1'!AX820</f>
        <v/>
      </c>
    </row>
    <row r="873" spans="1:17" x14ac:dyDescent="0.2">
      <c r="A873" s="314" t="str">
        <f t="shared" si="75"/>
        <v>Exclude</v>
      </c>
      <c r="B873" s="158">
        <f>'Input 2 - Inventory'!C819</f>
        <v>0</v>
      </c>
      <c r="C873" s="249">
        <f>'Input 2 - Inventory'!E819</f>
        <v>0</v>
      </c>
      <c r="D873" s="249" t="str">
        <f>IFERROR(VLOOKUP(E873,GCC.Param!$B$3:$E$50,4,FALSE),"")</f>
        <v/>
      </c>
      <c r="E873" s="159">
        <f>'Input 2 - Inventory'!F819</f>
        <v>0</v>
      </c>
      <c r="F873" s="204" t="str">
        <f t="shared" si="76"/>
        <v>Y</v>
      </c>
      <c r="G873" s="159">
        <f>'Input 1 - Schedule 1'!S821</f>
        <v>0</v>
      </c>
      <c r="H873" s="158">
        <f>'Input 2 - Inventory'!L819</f>
        <v>0</v>
      </c>
      <c r="I873" s="158">
        <f>'Input 2 - Inventory'!M819</f>
        <v>0</v>
      </c>
      <c r="J873" s="204">
        <f t="shared" si="77"/>
        <v>0</v>
      </c>
      <c r="K873" s="249">
        <f>'Input 2 - Inventory'!R819</f>
        <v>0</v>
      </c>
      <c r="L873" s="158">
        <f>'Input 2 - Inventory'!AA819</f>
        <v>0</v>
      </c>
      <c r="M873" s="249">
        <f>'Input 2 - Inventory'!AB819</f>
        <v>0</v>
      </c>
      <c r="N873" s="204">
        <f t="shared" si="78"/>
        <v>0</v>
      </c>
      <c r="O873" s="114" t="e">
        <f t="shared" si="79"/>
        <v>#DIV/0!</v>
      </c>
      <c r="P873" s="249">
        <f>'Input 2 - Inventory'!AG819</f>
        <v>0</v>
      </c>
      <c r="Q873" s="249" t="str">
        <f>'Input 1 - Schedule 1'!AX821</f>
        <v/>
      </c>
    </row>
    <row r="874" spans="1:17" x14ac:dyDescent="0.2">
      <c r="A874" s="314" t="str">
        <f t="shared" si="75"/>
        <v>Exclude</v>
      </c>
      <c r="B874" s="158">
        <f>'Input 2 - Inventory'!C820</f>
        <v>0</v>
      </c>
      <c r="C874" s="249">
        <f>'Input 2 - Inventory'!E820</f>
        <v>0</v>
      </c>
      <c r="D874" s="249" t="str">
        <f>IFERROR(VLOOKUP(E874,GCC.Param!$B$3:$E$50,4,FALSE),"")</f>
        <v/>
      </c>
      <c r="E874" s="159">
        <f>'Input 2 - Inventory'!F820</f>
        <v>0</v>
      </c>
      <c r="F874" s="204" t="str">
        <f t="shared" si="76"/>
        <v>Y</v>
      </c>
      <c r="G874" s="159">
        <f>'Input 1 - Schedule 1'!S822</f>
        <v>0</v>
      </c>
      <c r="H874" s="158">
        <f>'Input 2 - Inventory'!L820</f>
        <v>0</v>
      </c>
      <c r="I874" s="158">
        <f>'Input 2 - Inventory'!M820</f>
        <v>0</v>
      </c>
      <c r="J874" s="204">
        <f t="shared" si="77"/>
        <v>0</v>
      </c>
      <c r="K874" s="249">
        <f>'Input 2 - Inventory'!R820</f>
        <v>0</v>
      </c>
      <c r="L874" s="158">
        <f>'Input 2 - Inventory'!AA820</f>
        <v>0</v>
      </c>
      <c r="M874" s="249">
        <f>'Input 2 - Inventory'!AB820</f>
        <v>0</v>
      </c>
      <c r="N874" s="204">
        <f t="shared" si="78"/>
        <v>0</v>
      </c>
      <c r="O874" s="114" t="e">
        <f t="shared" si="79"/>
        <v>#DIV/0!</v>
      </c>
      <c r="P874" s="249">
        <f>'Input 2 - Inventory'!AG820</f>
        <v>0</v>
      </c>
      <c r="Q874" s="249" t="str">
        <f>'Input 1 - Schedule 1'!AX822</f>
        <v/>
      </c>
    </row>
    <row r="875" spans="1:17" x14ac:dyDescent="0.2">
      <c r="A875" s="314" t="str">
        <f t="shared" si="75"/>
        <v>Exclude</v>
      </c>
      <c r="B875" s="158">
        <f>'Input 2 - Inventory'!C821</f>
        <v>0</v>
      </c>
      <c r="C875" s="249">
        <f>'Input 2 - Inventory'!E821</f>
        <v>0</v>
      </c>
      <c r="D875" s="249" t="str">
        <f>IFERROR(VLOOKUP(E875,GCC.Param!$B$3:$E$50,4,FALSE),"")</f>
        <v/>
      </c>
      <c r="E875" s="159">
        <f>'Input 2 - Inventory'!F821</f>
        <v>0</v>
      </c>
      <c r="F875" s="204" t="str">
        <f t="shared" si="76"/>
        <v>Y</v>
      </c>
      <c r="G875" s="159">
        <f>'Input 1 - Schedule 1'!S823</f>
        <v>0</v>
      </c>
      <c r="H875" s="158">
        <f>'Input 2 - Inventory'!L821</f>
        <v>0</v>
      </c>
      <c r="I875" s="158">
        <f>'Input 2 - Inventory'!M821</f>
        <v>0</v>
      </c>
      <c r="J875" s="204">
        <f t="shared" si="77"/>
        <v>0</v>
      </c>
      <c r="K875" s="249">
        <f>'Input 2 - Inventory'!R821</f>
        <v>0</v>
      </c>
      <c r="L875" s="158">
        <f>'Input 2 - Inventory'!AA821</f>
        <v>0</v>
      </c>
      <c r="M875" s="249">
        <f>'Input 2 - Inventory'!AB821</f>
        <v>0</v>
      </c>
      <c r="N875" s="204">
        <f t="shared" si="78"/>
        <v>0</v>
      </c>
      <c r="O875" s="114" t="e">
        <f t="shared" si="79"/>
        <v>#DIV/0!</v>
      </c>
      <c r="P875" s="249">
        <f>'Input 2 - Inventory'!AG821</f>
        <v>0</v>
      </c>
      <c r="Q875" s="249" t="str">
        <f>'Input 1 - Schedule 1'!AX823</f>
        <v/>
      </c>
    </row>
    <row r="876" spans="1:17" x14ac:dyDescent="0.2">
      <c r="A876" s="314" t="str">
        <f t="shared" si="75"/>
        <v>Exclude</v>
      </c>
      <c r="B876" s="158">
        <f>'Input 2 - Inventory'!C822</f>
        <v>0</v>
      </c>
      <c r="C876" s="249">
        <f>'Input 2 - Inventory'!E822</f>
        <v>0</v>
      </c>
      <c r="D876" s="249" t="str">
        <f>IFERROR(VLOOKUP(E876,GCC.Param!$B$3:$E$50,4,FALSE),"")</f>
        <v/>
      </c>
      <c r="E876" s="159">
        <f>'Input 2 - Inventory'!F822</f>
        <v>0</v>
      </c>
      <c r="F876" s="204" t="str">
        <f t="shared" si="76"/>
        <v>Y</v>
      </c>
      <c r="G876" s="159">
        <f>'Input 1 - Schedule 1'!S824</f>
        <v>0</v>
      </c>
      <c r="H876" s="158">
        <f>'Input 2 - Inventory'!L822</f>
        <v>0</v>
      </c>
      <c r="I876" s="158">
        <f>'Input 2 - Inventory'!M822</f>
        <v>0</v>
      </c>
      <c r="J876" s="204">
        <f t="shared" si="77"/>
        <v>0</v>
      </c>
      <c r="K876" s="249">
        <f>'Input 2 - Inventory'!R822</f>
        <v>0</v>
      </c>
      <c r="L876" s="158">
        <f>'Input 2 - Inventory'!AA822</f>
        <v>0</v>
      </c>
      <c r="M876" s="249">
        <f>'Input 2 - Inventory'!AB822</f>
        <v>0</v>
      </c>
      <c r="N876" s="204">
        <f t="shared" si="78"/>
        <v>0</v>
      </c>
      <c r="O876" s="114" t="e">
        <f t="shared" si="79"/>
        <v>#DIV/0!</v>
      </c>
      <c r="P876" s="249">
        <f>'Input 2 - Inventory'!AG822</f>
        <v>0</v>
      </c>
      <c r="Q876" s="249" t="str">
        <f>'Input 1 - Schedule 1'!AX824</f>
        <v/>
      </c>
    </row>
    <row r="877" spans="1:17" x14ac:dyDescent="0.2">
      <c r="A877" s="314" t="str">
        <f t="shared" si="75"/>
        <v>Exclude</v>
      </c>
      <c r="B877" s="158">
        <f>'Input 2 - Inventory'!C823</f>
        <v>0</v>
      </c>
      <c r="C877" s="249">
        <f>'Input 2 - Inventory'!E823</f>
        <v>0</v>
      </c>
      <c r="D877" s="249" t="str">
        <f>IFERROR(VLOOKUP(E877,GCC.Param!$B$3:$E$50,4,FALSE),"")</f>
        <v/>
      </c>
      <c r="E877" s="159">
        <f>'Input 2 - Inventory'!F823</f>
        <v>0</v>
      </c>
      <c r="F877" s="204" t="str">
        <f t="shared" si="76"/>
        <v>Y</v>
      </c>
      <c r="G877" s="159">
        <f>'Input 1 - Schedule 1'!S825</f>
        <v>0</v>
      </c>
      <c r="H877" s="158">
        <f>'Input 2 - Inventory'!L823</f>
        <v>0</v>
      </c>
      <c r="I877" s="158">
        <f>'Input 2 - Inventory'!M823</f>
        <v>0</v>
      </c>
      <c r="J877" s="204">
        <f t="shared" si="77"/>
        <v>0</v>
      </c>
      <c r="K877" s="249">
        <f>'Input 2 - Inventory'!R823</f>
        <v>0</v>
      </c>
      <c r="L877" s="158">
        <f>'Input 2 - Inventory'!AA823</f>
        <v>0</v>
      </c>
      <c r="M877" s="249">
        <f>'Input 2 - Inventory'!AB823</f>
        <v>0</v>
      </c>
      <c r="N877" s="204">
        <f t="shared" si="78"/>
        <v>0</v>
      </c>
      <c r="O877" s="114" t="e">
        <f t="shared" si="79"/>
        <v>#DIV/0!</v>
      </c>
      <c r="P877" s="249">
        <f>'Input 2 - Inventory'!AG823</f>
        <v>0</v>
      </c>
      <c r="Q877" s="249" t="str">
        <f>'Input 1 - Schedule 1'!AX825</f>
        <v/>
      </c>
    </row>
    <row r="878" spans="1:17" x14ac:dyDescent="0.2">
      <c r="A878" s="314" t="str">
        <f t="shared" si="75"/>
        <v>Exclude</v>
      </c>
      <c r="B878" s="158">
        <f>'Input 2 - Inventory'!C824</f>
        <v>0</v>
      </c>
      <c r="C878" s="249">
        <f>'Input 2 - Inventory'!E824</f>
        <v>0</v>
      </c>
      <c r="D878" s="249" t="str">
        <f>IFERROR(VLOOKUP(E878,GCC.Param!$B$3:$E$50,4,FALSE),"")</f>
        <v/>
      </c>
      <c r="E878" s="159">
        <f>'Input 2 - Inventory'!F824</f>
        <v>0</v>
      </c>
      <c r="F878" s="204" t="str">
        <f t="shared" si="76"/>
        <v>Y</v>
      </c>
      <c r="G878" s="159">
        <f>'Input 1 - Schedule 1'!S826</f>
        <v>0</v>
      </c>
      <c r="H878" s="158">
        <f>'Input 2 - Inventory'!L824</f>
        <v>0</v>
      </c>
      <c r="I878" s="158">
        <f>'Input 2 - Inventory'!M824</f>
        <v>0</v>
      </c>
      <c r="J878" s="204">
        <f t="shared" si="77"/>
        <v>0</v>
      </c>
      <c r="K878" s="249">
        <f>'Input 2 - Inventory'!R824</f>
        <v>0</v>
      </c>
      <c r="L878" s="158">
        <f>'Input 2 - Inventory'!AA824</f>
        <v>0</v>
      </c>
      <c r="M878" s="249">
        <f>'Input 2 - Inventory'!AB824</f>
        <v>0</v>
      </c>
      <c r="N878" s="204">
        <f t="shared" si="78"/>
        <v>0</v>
      </c>
      <c r="O878" s="114" t="e">
        <f t="shared" si="79"/>
        <v>#DIV/0!</v>
      </c>
      <c r="P878" s="249">
        <f>'Input 2 - Inventory'!AG824</f>
        <v>0</v>
      </c>
      <c r="Q878" s="249" t="str">
        <f>'Input 1 - Schedule 1'!AX826</f>
        <v/>
      </c>
    </row>
    <row r="879" spans="1:17" x14ac:dyDescent="0.2">
      <c r="A879" s="314" t="str">
        <f t="shared" si="75"/>
        <v>Exclude</v>
      </c>
      <c r="B879" s="158">
        <f>'Input 2 - Inventory'!C825</f>
        <v>0</v>
      </c>
      <c r="C879" s="249">
        <f>'Input 2 - Inventory'!E825</f>
        <v>0</v>
      </c>
      <c r="D879" s="249" t="str">
        <f>IFERROR(VLOOKUP(E879,GCC.Param!$B$3:$E$50,4,FALSE),"")</f>
        <v/>
      </c>
      <c r="E879" s="159">
        <f>'Input 2 - Inventory'!F825</f>
        <v>0</v>
      </c>
      <c r="F879" s="204" t="str">
        <f t="shared" si="76"/>
        <v>Y</v>
      </c>
      <c r="G879" s="159">
        <f>'Input 1 - Schedule 1'!S827</f>
        <v>0</v>
      </c>
      <c r="H879" s="158">
        <f>'Input 2 - Inventory'!L825</f>
        <v>0</v>
      </c>
      <c r="I879" s="158">
        <f>'Input 2 - Inventory'!M825</f>
        <v>0</v>
      </c>
      <c r="J879" s="204">
        <f t="shared" si="77"/>
        <v>0</v>
      </c>
      <c r="K879" s="249">
        <f>'Input 2 - Inventory'!R825</f>
        <v>0</v>
      </c>
      <c r="L879" s="158">
        <f>'Input 2 - Inventory'!AA825</f>
        <v>0</v>
      </c>
      <c r="M879" s="249">
        <f>'Input 2 - Inventory'!AB825</f>
        <v>0</v>
      </c>
      <c r="N879" s="204">
        <f t="shared" si="78"/>
        <v>0</v>
      </c>
      <c r="O879" s="114" t="e">
        <f t="shared" si="79"/>
        <v>#DIV/0!</v>
      </c>
      <c r="P879" s="249">
        <f>'Input 2 - Inventory'!AG825</f>
        <v>0</v>
      </c>
      <c r="Q879" s="249" t="str">
        <f>'Input 1 - Schedule 1'!AX827</f>
        <v/>
      </c>
    </row>
    <row r="880" spans="1:17" x14ac:dyDescent="0.2">
      <c r="A880" s="314" t="str">
        <f t="shared" si="75"/>
        <v>Exclude</v>
      </c>
      <c r="B880" s="158">
        <f>'Input 2 - Inventory'!C826</f>
        <v>0</v>
      </c>
      <c r="C880" s="249">
        <f>'Input 2 - Inventory'!E826</f>
        <v>0</v>
      </c>
      <c r="D880" s="249" t="str">
        <f>IFERROR(VLOOKUP(E880,GCC.Param!$B$3:$E$50,4,FALSE),"")</f>
        <v/>
      </c>
      <c r="E880" s="159">
        <f>'Input 2 - Inventory'!F826</f>
        <v>0</v>
      </c>
      <c r="F880" s="204" t="str">
        <f t="shared" si="76"/>
        <v>Y</v>
      </c>
      <c r="G880" s="159">
        <f>'Input 1 - Schedule 1'!S828</f>
        <v>0</v>
      </c>
      <c r="H880" s="158">
        <f>'Input 2 - Inventory'!L826</f>
        <v>0</v>
      </c>
      <c r="I880" s="158">
        <f>'Input 2 - Inventory'!M826</f>
        <v>0</v>
      </c>
      <c r="J880" s="204">
        <f t="shared" si="77"/>
        <v>0</v>
      </c>
      <c r="K880" s="249">
        <f>'Input 2 - Inventory'!R826</f>
        <v>0</v>
      </c>
      <c r="L880" s="158">
        <f>'Input 2 - Inventory'!AA826</f>
        <v>0</v>
      </c>
      <c r="M880" s="249">
        <f>'Input 2 - Inventory'!AB826</f>
        <v>0</v>
      </c>
      <c r="N880" s="204">
        <f t="shared" si="78"/>
        <v>0</v>
      </c>
      <c r="O880" s="114" t="e">
        <f t="shared" si="79"/>
        <v>#DIV/0!</v>
      </c>
      <c r="P880" s="249">
        <f>'Input 2 - Inventory'!AG826</f>
        <v>0</v>
      </c>
      <c r="Q880" s="249" t="str">
        <f>'Input 1 - Schedule 1'!AX828</f>
        <v/>
      </c>
    </row>
    <row r="881" spans="1:17" x14ac:dyDescent="0.2">
      <c r="A881" s="314" t="str">
        <f t="shared" si="75"/>
        <v>Exclude</v>
      </c>
      <c r="B881" s="158">
        <f>'Input 2 - Inventory'!C827</f>
        <v>0</v>
      </c>
      <c r="C881" s="249">
        <f>'Input 2 - Inventory'!E827</f>
        <v>0</v>
      </c>
      <c r="D881" s="249" t="str">
        <f>IFERROR(VLOOKUP(E881,GCC.Param!$B$3:$E$50,4,FALSE),"")</f>
        <v/>
      </c>
      <c r="E881" s="159">
        <f>'Input 2 - Inventory'!F827</f>
        <v>0</v>
      </c>
      <c r="F881" s="204" t="str">
        <f t="shared" si="76"/>
        <v>Y</v>
      </c>
      <c r="G881" s="159">
        <f>'Input 1 - Schedule 1'!S829</f>
        <v>0</v>
      </c>
      <c r="H881" s="158">
        <f>'Input 2 - Inventory'!L827</f>
        <v>0</v>
      </c>
      <c r="I881" s="158">
        <f>'Input 2 - Inventory'!M827</f>
        <v>0</v>
      </c>
      <c r="J881" s="204">
        <f t="shared" si="77"/>
        <v>0</v>
      </c>
      <c r="K881" s="249">
        <f>'Input 2 - Inventory'!R827</f>
        <v>0</v>
      </c>
      <c r="L881" s="158">
        <f>'Input 2 - Inventory'!AA827</f>
        <v>0</v>
      </c>
      <c r="M881" s="249">
        <f>'Input 2 - Inventory'!AB827</f>
        <v>0</v>
      </c>
      <c r="N881" s="204">
        <f t="shared" si="78"/>
        <v>0</v>
      </c>
      <c r="O881" s="114" t="e">
        <f t="shared" si="79"/>
        <v>#DIV/0!</v>
      </c>
      <c r="P881" s="249">
        <f>'Input 2 - Inventory'!AG827</f>
        <v>0</v>
      </c>
      <c r="Q881" s="249" t="str">
        <f>'Input 1 - Schedule 1'!AX829</f>
        <v/>
      </c>
    </row>
    <row r="882" spans="1:17" x14ac:dyDescent="0.2">
      <c r="A882" s="314" t="str">
        <f t="shared" si="75"/>
        <v>Exclude</v>
      </c>
      <c r="B882" s="158">
        <f>'Input 2 - Inventory'!C828</f>
        <v>0</v>
      </c>
      <c r="C882" s="249">
        <f>'Input 2 - Inventory'!E828</f>
        <v>0</v>
      </c>
      <c r="D882" s="249" t="str">
        <f>IFERROR(VLOOKUP(E882,GCC.Param!$B$3:$E$50,4,FALSE),"")</f>
        <v/>
      </c>
      <c r="E882" s="159">
        <f>'Input 2 - Inventory'!F828</f>
        <v>0</v>
      </c>
      <c r="F882" s="204" t="str">
        <f t="shared" si="76"/>
        <v>Y</v>
      </c>
      <c r="G882" s="159">
        <f>'Input 1 - Schedule 1'!S830</f>
        <v>0</v>
      </c>
      <c r="H882" s="158">
        <f>'Input 2 - Inventory'!L828</f>
        <v>0</v>
      </c>
      <c r="I882" s="158">
        <f>'Input 2 - Inventory'!M828</f>
        <v>0</v>
      </c>
      <c r="J882" s="204">
        <f t="shared" si="77"/>
        <v>0</v>
      </c>
      <c r="K882" s="249">
        <f>'Input 2 - Inventory'!R828</f>
        <v>0</v>
      </c>
      <c r="L882" s="158">
        <f>'Input 2 - Inventory'!AA828</f>
        <v>0</v>
      </c>
      <c r="M882" s="249">
        <f>'Input 2 - Inventory'!AB828</f>
        <v>0</v>
      </c>
      <c r="N882" s="204">
        <f t="shared" si="78"/>
        <v>0</v>
      </c>
      <c r="O882" s="114" t="e">
        <f t="shared" si="79"/>
        <v>#DIV/0!</v>
      </c>
      <c r="P882" s="249">
        <f>'Input 2 - Inventory'!AG828</f>
        <v>0</v>
      </c>
      <c r="Q882" s="249" t="str">
        <f>'Input 1 - Schedule 1'!AX830</f>
        <v/>
      </c>
    </row>
    <row r="883" spans="1:17" x14ac:dyDescent="0.2">
      <c r="A883" s="314" t="str">
        <f t="shared" si="75"/>
        <v>Exclude</v>
      </c>
      <c r="B883" s="158">
        <f>'Input 2 - Inventory'!C829</f>
        <v>0</v>
      </c>
      <c r="C883" s="249">
        <f>'Input 2 - Inventory'!E829</f>
        <v>0</v>
      </c>
      <c r="D883" s="249" t="str">
        <f>IFERROR(VLOOKUP(E883,GCC.Param!$B$3:$E$50,4,FALSE),"")</f>
        <v/>
      </c>
      <c r="E883" s="159">
        <f>'Input 2 - Inventory'!F829</f>
        <v>0</v>
      </c>
      <c r="F883" s="204" t="str">
        <f t="shared" si="76"/>
        <v>Y</v>
      </c>
      <c r="G883" s="159">
        <f>'Input 1 - Schedule 1'!S831</f>
        <v>0</v>
      </c>
      <c r="H883" s="158">
        <f>'Input 2 - Inventory'!L829</f>
        <v>0</v>
      </c>
      <c r="I883" s="158">
        <f>'Input 2 - Inventory'!M829</f>
        <v>0</v>
      </c>
      <c r="J883" s="204">
        <f t="shared" si="77"/>
        <v>0</v>
      </c>
      <c r="K883" s="249">
        <f>'Input 2 - Inventory'!R829</f>
        <v>0</v>
      </c>
      <c r="L883" s="158">
        <f>'Input 2 - Inventory'!AA829</f>
        <v>0</v>
      </c>
      <c r="M883" s="249">
        <f>'Input 2 - Inventory'!AB829</f>
        <v>0</v>
      </c>
      <c r="N883" s="204">
        <f t="shared" si="78"/>
        <v>0</v>
      </c>
      <c r="O883" s="114" t="e">
        <f t="shared" si="79"/>
        <v>#DIV/0!</v>
      </c>
      <c r="P883" s="249">
        <f>'Input 2 - Inventory'!AG829</f>
        <v>0</v>
      </c>
      <c r="Q883" s="249" t="str">
        <f>'Input 1 - Schedule 1'!AX831</f>
        <v/>
      </c>
    </row>
    <row r="884" spans="1:17" x14ac:dyDescent="0.2">
      <c r="A884" s="314" t="str">
        <f t="shared" si="75"/>
        <v>Exclude</v>
      </c>
      <c r="B884" s="158">
        <f>'Input 2 - Inventory'!C830</f>
        <v>0</v>
      </c>
      <c r="C884" s="249">
        <f>'Input 2 - Inventory'!E830</f>
        <v>0</v>
      </c>
      <c r="D884" s="249" t="str">
        <f>IFERROR(VLOOKUP(E884,GCC.Param!$B$3:$E$50,4,FALSE),"")</f>
        <v/>
      </c>
      <c r="E884" s="159">
        <f>'Input 2 - Inventory'!F830</f>
        <v>0</v>
      </c>
      <c r="F884" s="204" t="str">
        <f t="shared" si="76"/>
        <v>Y</v>
      </c>
      <c r="G884" s="159">
        <f>'Input 1 - Schedule 1'!S832</f>
        <v>0</v>
      </c>
      <c r="H884" s="158">
        <f>'Input 2 - Inventory'!L830</f>
        <v>0</v>
      </c>
      <c r="I884" s="158">
        <f>'Input 2 - Inventory'!M830</f>
        <v>0</v>
      </c>
      <c r="J884" s="204">
        <f t="shared" si="77"/>
        <v>0</v>
      </c>
      <c r="K884" s="249">
        <f>'Input 2 - Inventory'!R830</f>
        <v>0</v>
      </c>
      <c r="L884" s="158">
        <f>'Input 2 - Inventory'!AA830</f>
        <v>0</v>
      </c>
      <c r="M884" s="249">
        <f>'Input 2 - Inventory'!AB830</f>
        <v>0</v>
      </c>
      <c r="N884" s="204">
        <f t="shared" si="78"/>
        <v>0</v>
      </c>
      <c r="O884" s="114" t="e">
        <f t="shared" si="79"/>
        <v>#DIV/0!</v>
      </c>
      <c r="P884" s="249">
        <f>'Input 2 - Inventory'!AG830</f>
        <v>0</v>
      </c>
      <c r="Q884" s="249" t="str">
        <f>'Input 1 - Schedule 1'!AX832</f>
        <v/>
      </c>
    </row>
    <row r="885" spans="1:17" x14ac:dyDescent="0.2">
      <c r="A885" s="314" t="str">
        <f t="shared" si="75"/>
        <v>Exclude</v>
      </c>
      <c r="B885" s="158">
        <f>'Input 2 - Inventory'!C831</f>
        <v>0</v>
      </c>
      <c r="C885" s="249">
        <f>'Input 2 - Inventory'!E831</f>
        <v>0</v>
      </c>
      <c r="D885" s="249" t="str">
        <f>IFERROR(VLOOKUP(E885,GCC.Param!$B$3:$E$50,4,FALSE),"")</f>
        <v/>
      </c>
      <c r="E885" s="159">
        <f>'Input 2 - Inventory'!F831</f>
        <v>0</v>
      </c>
      <c r="F885" s="204" t="str">
        <f t="shared" si="76"/>
        <v>Y</v>
      </c>
      <c r="G885" s="159">
        <f>'Input 1 - Schedule 1'!S833</f>
        <v>0</v>
      </c>
      <c r="H885" s="158">
        <f>'Input 2 - Inventory'!L831</f>
        <v>0</v>
      </c>
      <c r="I885" s="158">
        <f>'Input 2 - Inventory'!M831</f>
        <v>0</v>
      </c>
      <c r="J885" s="204">
        <f t="shared" si="77"/>
        <v>0</v>
      </c>
      <c r="K885" s="249">
        <f>'Input 2 - Inventory'!R831</f>
        <v>0</v>
      </c>
      <c r="L885" s="158">
        <f>'Input 2 - Inventory'!AA831</f>
        <v>0</v>
      </c>
      <c r="M885" s="249">
        <f>'Input 2 - Inventory'!AB831</f>
        <v>0</v>
      </c>
      <c r="N885" s="204">
        <f t="shared" si="78"/>
        <v>0</v>
      </c>
      <c r="O885" s="114" t="e">
        <f t="shared" si="79"/>
        <v>#DIV/0!</v>
      </c>
      <c r="P885" s="249">
        <f>'Input 2 - Inventory'!AG831</f>
        <v>0</v>
      </c>
      <c r="Q885" s="249" t="str">
        <f>'Input 1 - Schedule 1'!AX833</f>
        <v/>
      </c>
    </row>
    <row r="886" spans="1:17" x14ac:dyDescent="0.2">
      <c r="A886" s="314" t="str">
        <f t="shared" si="75"/>
        <v>Exclude</v>
      </c>
      <c r="B886" s="158">
        <f>'Input 2 - Inventory'!C832</f>
        <v>0</v>
      </c>
      <c r="C886" s="249">
        <f>'Input 2 - Inventory'!E832</f>
        <v>0</v>
      </c>
      <c r="D886" s="249" t="str">
        <f>IFERROR(VLOOKUP(E886,GCC.Param!$B$3:$E$50,4,FALSE),"")</f>
        <v/>
      </c>
      <c r="E886" s="159">
        <f>'Input 2 - Inventory'!F832</f>
        <v>0</v>
      </c>
      <c r="F886" s="204" t="str">
        <f t="shared" si="76"/>
        <v>Y</v>
      </c>
      <c r="G886" s="159">
        <f>'Input 1 - Schedule 1'!S834</f>
        <v>0</v>
      </c>
      <c r="H886" s="158">
        <f>'Input 2 - Inventory'!L832</f>
        <v>0</v>
      </c>
      <c r="I886" s="158">
        <f>'Input 2 - Inventory'!M832</f>
        <v>0</v>
      </c>
      <c r="J886" s="204">
        <f t="shared" si="77"/>
        <v>0</v>
      </c>
      <c r="K886" s="249">
        <f>'Input 2 - Inventory'!R832</f>
        <v>0</v>
      </c>
      <c r="L886" s="158">
        <f>'Input 2 - Inventory'!AA832</f>
        <v>0</v>
      </c>
      <c r="M886" s="249">
        <f>'Input 2 - Inventory'!AB832</f>
        <v>0</v>
      </c>
      <c r="N886" s="204">
        <f t="shared" si="78"/>
        <v>0</v>
      </c>
      <c r="O886" s="114" t="e">
        <f t="shared" si="79"/>
        <v>#DIV/0!</v>
      </c>
      <c r="P886" s="249">
        <f>'Input 2 - Inventory'!AG832</f>
        <v>0</v>
      </c>
      <c r="Q886" s="249" t="str">
        <f>'Input 1 - Schedule 1'!AX834</f>
        <v/>
      </c>
    </row>
    <row r="887" spans="1:17" x14ac:dyDescent="0.2">
      <c r="A887" s="314" t="str">
        <f t="shared" si="75"/>
        <v>Exclude</v>
      </c>
      <c r="B887" s="158">
        <f>'Input 2 - Inventory'!C833</f>
        <v>0</v>
      </c>
      <c r="C887" s="249">
        <f>'Input 2 - Inventory'!E833</f>
        <v>0</v>
      </c>
      <c r="D887" s="249" t="str">
        <f>IFERROR(VLOOKUP(E887,GCC.Param!$B$3:$E$50,4,FALSE),"")</f>
        <v/>
      </c>
      <c r="E887" s="159">
        <f>'Input 2 - Inventory'!F833</f>
        <v>0</v>
      </c>
      <c r="F887" s="204" t="str">
        <f t="shared" si="76"/>
        <v>Y</v>
      </c>
      <c r="G887" s="159">
        <f>'Input 1 - Schedule 1'!S835</f>
        <v>0</v>
      </c>
      <c r="H887" s="158">
        <f>'Input 2 - Inventory'!L833</f>
        <v>0</v>
      </c>
      <c r="I887" s="158">
        <f>'Input 2 - Inventory'!M833</f>
        <v>0</v>
      </c>
      <c r="J887" s="204">
        <f t="shared" si="77"/>
        <v>0</v>
      </c>
      <c r="K887" s="249">
        <f>'Input 2 - Inventory'!R833</f>
        <v>0</v>
      </c>
      <c r="L887" s="158">
        <f>'Input 2 - Inventory'!AA833</f>
        <v>0</v>
      </c>
      <c r="M887" s="249">
        <f>'Input 2 - Inventory'!AB833</f>
        <v>0</v>
      </c>
      <c r="N887" s="204">
        <f t="shared" si="78"/>
        <v>0</v>
      </c>
      <c r="O887" s="114" t="e">
        <f t="shared" si="79"/>
        <v>#DIV/0!</v>
      </c>
      <c r="P887" s="249">
        <f>'Input 2 - Inventory'!AG833</f>
        <v>0</v>
      </c>
      <c r="Q887" s="249" t="str">
        <f>'Input 1 - Schedule 1'!AX835</f>
        <v/>
      </c>
    </row>
    <row r="888" spans="1:17" x14ac:dyDescent="0.2">
      <c r="A888" s="314" t="str">
        <f t="shared" si="75"/>
        <v>Exclude</v>
      </c>
      <c r="B888" s="158">
        <f>'Input 2 - Inventory'!C834</f>
        <v>0</v>
      </c>
      <c r="C888" s="249">
        <f>'Input 2 - Inventory'!E834</f>
        <v>0</v>
      </c>
      <c r="D888" s="249" t="str">
        <f>IFERROR(VLOOKUP(E888,GCC.Param!$B$3:$E$50,4,FALSE),"")</f>
        <v/>
      </c>
      <c r="E888" s="159">
        <f>'Input 2 - Inventory'!F834</f>
        <v>0</v>
      </c>
      <c r="F888" s="204" t="str">
        <f t="shared" si="76"/>
        <v>Y</v>
      </c>
      <c r="G888" s="159">
        <f>'Input 1 - Schedule 1'!S836</f>
        <v>0</v>
      </c>
      <c r="H888" s="158">
        <f>'Input 2 - Inventory'!L834</f>
        <v>0</v>
      </c>
      <c r="I888" s="158">
        <f>'Input 2 - Inventory'!M834</f>
        <v>0</v>
      </c>
      <c r="J888" s="204">
        <f t="shared" si="77"/>
        <v>0</v>
      </c>
      <c r="K888" s="249">
        <f>'Input 2 - Inventory'!R834</f>
        <v>0</v>
      </c>
      <c r="L888" s="158">
        <f>'Input 2 - Inventory'!AA834</f>
        <v>0</v>
      </c>
      <c r="M888" s="249">
        <f>'Input 2 - Inventory'!AB834</f>
        <v>0</v>
      </c>
      <c r="N888" s="204">
        <f t="shared" si="78"/>
        <v>0</v>
      </c>
      <c r="O888" s="114" t="e">
        <f t="shared" si="79"/>
        <v>#DIV/0!</v>
      </c>
      <c r="P888" s="249">
        <f>'Input 2 - Inventory'!AG834</f>
        <v>0</v>
      </c>
      <c r="Q888" s="249" t="str">
        <f>'Input 1 - Schedule 1'!AX836</f>
        <v/>
      </c>
    </row>
    <row r="889" spans="1:17" x14ac:dyDescent="0.2">
      <c r="A889" s="314" t="str">
        <f t="shared" si="75"/>
        <v>Exclude</v>
      </c>
      <c r="B889" s="158">
        <f>'Input 2 - Inventory'!C835</f>
        <v>0</v>
      </c>
      <c r="C889" s="249">
        <f>'Input 2 - Inventory'!E835</f>
        <v>0</v>
      </c>
      <c r="D889" s="249" t="str">
        <f>IFERROR(VLOOKUP(E889,GCC.Param!$B$3:$E$50,4,FALSE),"")</f>
        <v/>
      </c>
      <c r="E889" s="159">
        <f>'Input 2 - Inventory'!F835</f>
        <v>0</v>
      </c>
      <c r="F889" s="204" t="str">
        <f t="shared" si="76"/>
        <v>Y</v>
      </c>
      <c r="G889" s="159">
        <f>'Input 1 - Schedule 1'!S837</f>
        <v>0</v>
      </c>
      <c r="H889" s="158">
        <f>'Input 2 - Inventory'!L835</f>
        <v>0</v>
      </c>
      <c r="I889" s="158">
        <f>'Input 2 - Inventory'!M835</f>
        <v>0</v>
      </c>
      <c r="J889" s="204">
        <f t="shared" si="77"/>
        <v>0</v>
      </c>
      <c r="K889" s="249">
        <f>'Input 2 - Inventory'!R835</f>
        <v>0</v>
      </c>
      <c r="L889" s="158">
        <f>'Input 2 - Inventory'!AA835</f>
        <v>0</v>
      </c>
      <c r="M889" s="249">
        <f>'Input 2 - Inventory'!AB835</f>
        <v>0</v>
      </c>
      <c r="N889" s="204">
        <f t="shared" si="78"/>
        <v>0</v>
      </c>
      <c r="O889" s="114" t="e">
        <f t="shared" si="79"/>
        <v>#DIV/0!</v>
      </c>
      <c r="P889" s="249">
        <f>'Input 2 - Inventory'!AG835</f>
        <v>0</v>
      </c>
      <c r="Q889" s="249" t="str">
        <f>'Input 1 - Schedule 1'!AX837</f>
        <v/>
      </c>
    </row>
    <row r="890" spans="1:17" x14ac:dyDescent="0.2">
      <c r="A890" s="314" t="str">
        <f t="shared" si="75"/>
        <v>Exclude</v>
      </c>
      <c r="B890" s="158">
        <f>'Input 2 - Inventory'!C836</f>
        <v>0</v>
      </c>
      <c r="C890" s="249">
        <f>'Input 2 - Inventory'!E836</f>
        <v>0</v>
      </c>
      <c r="D890" s="249" t="str">
        <f>IFERROR(VLOOKUP(E890,GCC.Param!$B$3:$E$50,4,FALSE),"")</f>
        <v/>
      </c>
      <c r="E890" s="159">
        <f>'Input 2 - Inventory'!F836</f>
        <v>0</v>
      </c>
      <c r="F890" s="204" t="str">
        <f t="shared" si="76"/>
        <v>Y</v>
      </c>
      <c r="G890" s="159">
        <f>'Input 1 - Schedule 1'!S838</f>
        <v>0</v>
      </c>
      <c r="H890" s="158">
        <f>'Input 2 - Inventory'!L836</f>
        <v>0</v>
      </c>
      <c r="I890" s="158">
        <f>'Input 2 - Inventory'!M836</f>
        <v>0</v>
      </c>
      <c r="J890" s="204">
        <f t="shared" si="77"/>
        <v>0</v>
      </c>
      <c r="K890" s="249">
        <f>'Input 2 - Inventory'!R836</f>
        <v>0</v>
      </c>
      <c r="L890" s="158">
        <f>'Input 2 - Inventory'!AA836</f>
        <v>0</v>
      </c>
      <c r="M890" s="249">
        <f>'Input 2 - Inventory'!AB836</f>
        <v>0</v>
      </c>
      <c r="N890" s="204">
        <f t="shared" si="78"/>
        <v>0</v>
      </c>
      <c r="O890" s="114" t="e">
        <f t="shared" si="79"/>
        <v>#DIV/0!</v>
      </c>
      <c r="P890" s="249">
        <f>'Input 2 - Inventory'!AG836</f>
        <v>0</v>
      </c>
      <c r="Q890" s="249" t="str">
        <f>'Input 1 - Schedule 1'!AX838</f>
        <v/>
      </c>
    </row>
    <row r="891" spans="1:17" x14ac:dyDescent="0.2">
      <c r="A891" s="314" t="str">
        <f t="shared" si="75"/>
        <v>Exclude</v>
      </c>
      <c r="B891" s="158">
        <f>'Input 2 - Inventory'!C837</f>
        <v>0</v>
      </c>
      <c r="C891" s="249">
        <f>'Input 2 - Inventory'!E837</f>
        <v>0</v>
      </c>
      <c r="D891" s="249" t="str">
        <f>IFERROR(VLOOKUP(E891,GCC.Param!$B$3:$E$50,4,FALSE),"")</f>
        <v/>
      </c>
      <c r="E891" s="159">
        <f>'Input 2 - Inventory'!F837</f>
        <v>0</v>
      </c>
      <c r="F891" s="204" t="str">
        <f t="shared" si="76"/>
        <v>Y</v>
      </c>
      <c r="G891" s="159">
        <f>'Input 1 - Schedule 1'!S839</f>
        <v>0</v>
      </c>
      <c r="H891" s="158">
        <f>'Input 2 - Inventory'!L837</f>
        <v>0</v>
      </c>
      <c r="I891" s="158">
        <f>'Input 2 - Inventory'!M837</f>
        <v>0</v>
      </c>
      <c r="J891" s="204">
        <f t="shared" si="77"/>
        <v>0</v>
      </c>
      <c r="K891" s="249">
        <f>'Input 2 - Inventory'!R837</f>
        <v>0</v>
      </c>
      <c r="L891" s="158">
        <f>'Input 2 - Inventory'!AA837</f>
        <v>0</v>
      </c>
      <c r="M891" s="249">
        <f>'Input 2 - Inventory'!AB837</f>
        <v>0</v>
      </c>
      <c r="N891" s="204">
        <f t="shared" si="78"/>
        <v>0</v>
      </c>
      <c r="O891" s="114" t="e">
        <f t="shared" si="79"/>
        <v>#DIV/0!</v>
      </c>
      <c r="P891" s="249">
        <f>'Input 2 - Inventory'!AG837</f>
        <v>0</v>
      </c>
      <c r="Q891" s="249" t="str">
        <f>'Input 1 - Schedule 1'!AX839</f>
        <v/>
      </c>
    </row>
    <row r="892" spans="1:17" x14ac:dyDescent="0.2">
      <c r="A892" s="314" t="str">
        <f t="shared" si="75"/>
        <v>Exclude</v>
      </c>
      <c r="B892" s="158">
        <f>'Input 2 - Inventory'!C838</f>
        <v>0</v>
      </c>
      <c r="C892" s="249">
        <f>'Input 2 - Inventory'!E838</f>
        <v>0</v>
      </c>
      <c r="D892" s="249" t="str">
        <f>IFERROR(VLOOKUP(E892,GCC.Param!$B$3:$E$50,4,FALSE),"")</f>
        <v/>
      </c>
      <c r="E892" s="159">
        <f>'Input 2 - Inventory'!F838</f>
        <v>0</v>
      </c>
      <c r="F892" s="204" t="str">
        <f t="shared" si="76"/>
        <v>Y</v>
      </c>
      <c r="G892" s="159">
        <f>'Input 1 - Schedule 1'!S840</f>
        <v>0</v>
      </c>
      <c r="H892" s="158">
        <f>'Input 2 - Inventory'!L838</f>
        <v>0</v>
      </c>
      <c r="I892" s="158">
        <f>'Input 2 - Inventory'!M838</f>
        <v>0</v>
      </c>
      <c r="J892" s="204">
        <f t="shared" si="77"/>
        <v>0</v>
      </c>
      <c r="K892" s="249">
        <f>'Input 2 - Inventory'!R838</f>
        <v>0</v>
      </c>
      <c r="L892" s="158">
        <f>'Input 2 - Inventory'!AA838</f>
        <v>0</v>
      </c>
      <c r="M892" s="249">
        <f>'Input 2 - Inventory'!AB838</f>
        <v>0</v>
      </c>
      <c r="N892" s="204">
        <f t="shared" si="78"/>
        <v>0</v>
      </c>
      <c r="O892" s="114" t="e">
        <f t="shared" si="79"/>
        <v>#DIV/0!</v>
      </c>
      <c r="P892" s="249">
        <f>'Input 2 - Inventory'!AG838</f>
        <v>0</v>
      </c>
      <c r="Q892" s="249" t="str">
        <f>'Input 1 - Schedule 1'!AX840</f>
        <v/>
      </c>
    </row>
    <row r="893" spans="1:17" x14ac:dyDescent="0.2">
      <c r="A893" s="314" t="str">
        <f t="shared" si="75"/>
        <v>Exclude</v>
      </c>
      <c r="B893" s="158">
        <f>'Input 2 - Inventory'!C839</f>
        <v>0</v>
      </c>
      <c r="C893" s="249">
        <f>'Input 2 - Inventory'!E839</f>
        <v>0</v>
      </c>
      <c r="D893" s="249" t="str">
        <f>IFERROR(VLOOKUP(E893,GCC.Param!$B$3:$E$50,4,FALSE),"")</f>
        <v/>
      </c>
      <c r="E893" s="159">
        <f>'Input 2 - Inventory'!F839</f>
        <v>0</v>
      </c>
      <c r="F893" s="204" t="str">
        <f t="shared" si="76"/>
        <v>Y</v>
      </c>
      <c r="G893" s="159">
        <f>'Input 1 - Schedule 1'!S841</f>
        <v>0</v>
      </c>
      <c r="H893" s="158">
        <f>'Input 2 - Inventory'!L839</f>
        <v>0</v>
      </c>
      <c r="I893" s="158">
        <f>'Input 2 - Inventory'!M839</f>
        <v>0</v>
      </c>
      <c r="J893" s="204">
        <f t="shared" si="77"/>
        <v>0</v>
      </c>
      <c r="K893" s="249">
        <f>'Input 2 - Inventory'!R839</f>
        <v>0</v>
      </c>
      <c r="L893" s="158">
        <f>'Input 2 - Inventory'!AA839</f>
        <v>0</v>
      </c>
      <c r="M893" s="249">
        <f>'Input 2 - Inventory'!AB839</f>
        <v>0</v>
      </c>
      <c r="N893" s="204">
        <f t="shared" si="78"/>
        <v>0</v>
      </c>
      <c r="O893" s="114" t="e">
        <f t="shared" si="79"/>
        <v>#DIV/0!</v>
      </c>
      <c r="P893" s="249">
        <f>'Input 2 - Inventory'!AG839</f>
        <v>0</v>
      </c>
      <c r="Q893" s="249" t="str">
        <f>'Input 1 - Schedule 1'!AX841</f>
        <v/>
      </c>
    </row>
    <row r="894" spans="1:17" x14ac:dyDescent="0.2">
      <c r="A894" s="314" t="str">
        <f t="shared" si="75"/>
        <v>Exclude</v>
      </c>
      <c r="B894" s="158">
        <f>'Input 2 - Inventory'!C840</f>
        <v>0</v>
      </c>
      <c r="C894" s="249">
        <f>'Input 2 - Inventory'!E840</f>
        <v>0</v>
      </c>
      <c r="D894" s="249" t="str">
        <f>IFERROR(VLOOKUP(E894,GCC.Param!$B$3:$E$50,4,FALSE),"")</f>
        <v/>
      </c>
      <c r="E894" s="159">
        <f>'Input 2 - Inventory'!F840</f>
        <v>0</v>
      </c>
      <c r="F894" s="204" t="str">
        <f t="shared" si="76"/>
        <v>Y</v>
      </c>
      <c r="G894" s="159">
        <f>'Input 1 - Schedule 1'!S842</f>
        <v>0</v>
      </c>
      <c r="H894" s="158">
        <f>'Input 2 - Inventory'!L840</f>
        <v>0</v>
      </c>
      <c r="I894" s="158">
        <f>'Input 2 - Inventory'!M840</f>
        <v>0</v>
      </c>
      <c r="J894" s="204">
        <f t="shared" si="77"/>
        <v>0</v>
      </c>
      <c r="K894" s="249">
        <f>'Input 2 - Inventory'!R840</f>
        <v>0</v>
      </c>
      <c r="L894" s="158">
        <f>'Input 2 - Inventory'!AA840</f>
        <v>0</v>
      </c>
      <c r="M894" s="249">
        <f>'Input 2 - Inventory'!AB840</f>
        <v>0</v>
      </c>
      <c r="N894" s="204">
        <f t="shared" si="78"/>
        <v>0</v>
      </c>
      <c r="O894" s="114" t="e">
        <f t="shared" si="79"/>
        <v>#DIV/0!</v>
      </c>
      <c r="P894" s="249">
        <f>'Input 2 - Inventory'!AG840</f>
        <v>0</v>
      </c>
      <c r="Q894" s="249" t="str">
        <f>'Input 1 - Schedule 1'!AX842</f>
        <v/>
      </c>
    </row>
    <row r="895" spans="1:17" x14ac:dyDescent="0.2">
      <c r="A895" s="314" t="str">
        <f t="shared" si="75"/>
        <v>Exclude</v>
      </c>
      <c r="B895" s="158">
        <f>'Input 2 - Inventory'!C841</f>
        <v>0</v>
      </c>
      <c r="C895" s="249">
        <f>'Input 2 - Inventory'!E841</f>
        <v>0</v>
      </c>
      <c r="D895" s="249" t="str">
        <f>IFERROR(VLOOKUP(E895,GCC.Param!$B$3:$E$50,4,FALSE),"")</f>
        <v/>
      </c>
      <c r="E895" s="159">
        <f>'Input 2 - Inventory'!F841</f>
        <v>0</v>
      </c>
      <c r="F895" s="204" t="str">
        <f t="shared" si="76"/>
        <v>Y</v>
      </c>
      <c r="G895" s="159">
        <f>'Input 1 - Schedule 1'!S843</f>
        <v>0</v>
      </c>
      <c r="H895" s="158">
        <f>'Input 2 - Inventory'!L841</f>
        <v>0</v>
      </c>
      <c r="I895" s="158">
        <f>'Input 2 - Inventory'!M841</f>
        <v>0</v>
      </c>
      <c r="J895" s="204">
        <f t="shared" si="77"/>
        <v>0</v>
      </c>
      <c r="K895" s="249">
        <f>'Input 2 - Inventory'!R841</f>
        <v>0</v>
      </c>
      <c r="L895" s="158">
        <f>'Input 2 - Inventory'!AA841</f>
        <v>0</v>
      </c>
      <c r="M895" s="249">
        <f>'Input 2 - Inventory'!AB841</f>
        <v>0</v>
      </c>
      <c r="N895" s="204">
        <f t="shared" si="78"/>
        <v>0</v>
      </c>
      <c r="O895" s="114" t="e">
        <f t="shared" si="79"/>
        <v>#DIV/0!</v>
      </c>
      <c r="P895" s="249">
        <f>'Input 2 - Inventory'!AG841</f>
        <v>0</v>
      </c>
      <c r="Q895" s="249" t="str">
        <f>'Input 1 - Schedule 1'!AX843</f>
        <v/>
      </c>
    </row>
    <row r="896" spans="1:17" x14ac:dyDescent="0.2">
      <c r="A896" s="314" t="str">
        <f t="shared" si="75"/>
        <v>Exclude</v>
      </c>
      <c r="B896" s="158">
        <f>'Input 2 - Inventory'!C842</f>
        <v>0</v>
      </c>
      <c r="C896" s="249">
        <f>'Input 2 - Inventory'!E842</f>
        <v>0</v>
      </c>
      <c r="D896" s="249" t="str">
        <f>IFERROR(VLOOKUP(E896,GCC.Param!$B$3:$E$50,4,FALSE),"")</f>
        <v/>
      </c>
      <c r="E896" s="159">
        <f>'Input 2 - Inventory'!F842</f>
        <v>0</v>
      </c>
      <c r="F896" s="204" t="str">
        <f t="shared" si="76"/>
        <v>Y</v>
      </c>
      <c r="G896" s="159">
        <f>'Input 1 - Schedule 1'!S844</f>
        <v>0</v>
      </c>
      <c r="H896" s="158">
        <f>'Input 2 - Inventory'!L842</f>
        <v>0</v>
      </c>
      <c r="I896" s="158">
        <f>'Input 2 - Inventory'!M842</f>
        <v>0</v>
      </c>
      <c r="J896" s="204">
        <f t="shared" si="77"/>
        <v>0</v>
      </c>
      <c r="K896" s="249">
        <f>'Input 2 - Inventory'!R842</f>
        <v>0</v>
      </c>
      <c r="L896" s="158">
        <f>'Input 2 - Inventory'!AA842</f>
        <v>0</v>
      </c>
      <c r="M896" s="249">
        <f>'Input 2 - Inventory'!AB842</f>
        <v>0</v>
      </c>
      <c r="N896" s="204">
        <f t="shared" si="78"/>
        <v>0</v>
      </c>
      <c r="O896" s="114" t="e">
        <f t="shared" si="79"/>
        <v>#DIV/0!</v>
      </c>
      <c r="P896" s="249">
        <f>'Input 2 - Inventory'!AG842</f>
        <v>0</v>
      </c>
      <c r="Q896" s="249" t="str">
        <f>'Input 1 - Schedule 1'!AX844</f>
        <v/>
      </c>
    </row>
    <row r="897" spans="1:17" x14ac:dyDescent="0.2">
      <c r="A897" s="314" t="str">
        <f t="shared" si="75"/>
        <v>Exclude</v>
      </c>
      <c r="B897" s="158">
        <f>'Input 2 - Inventory'!C843</f>
        <v>0</v>
      </c>
      <c r="C897" s="249">
        <f>'Input 2 - Inventory'!E843</f>
        <v>0</v>
      </c>
      <c r="D897" s="249" t="str">
        <f>IFERROR(VLOOKUP(E897,GCC.Param!$B$3:$E$50,4,FALSE),"")</f>
        <v/>
      </c>
      <c r="E897" s="159">
        <f>'Input 2 - Inventory'!F843</f>
        <v>0</v>
      </c>
      <c r="F897" s="204" t="str">
        <f t="shared" si="76"/>
        <v>Y</v>
      </c>
      <c r="G897" s="159">
        <f>'Input 1 - Schedule 1'!S845</f>
        <v>0</v>
      </c>
      <c r="H897" s="158">
        <f>'Input 2 - Inventory'!L843</f>
        <v>0</v>
      </c>
      <c r="I897" s="158">
        <f>'Input 2 - Inventory'!M843</f>
        <v>0</v>
      </c>
      <c r="J897" s="204">
        <f t="shared" si="77"/>
        <v>0</v>
      </c>
      <c r="K897" s="249">
        <f>'Input 2 - Inventory'!R843</f>
        <v>0</v>
      </c>
      <c r="L897" s="158">
        <f>'Input 2 - Inventory'!AA843</f>
        <v>0</v>
      </c>
      <c r="M897" s="249">
        <f>'Input 2 - Inventory'!AB843</f>
        <v>0</v>
      </c>
      <c r="N897" s="204">
        <f t="shared" si="78"/>
        <v>0</v>
      </c>
      <c r="O897" s="114" t="e">
        <f t="shared" si="79"/>
        <v>#DIV/0!</v>
      </c>
      <c r="P897" s="249">
        <f>'Input 2 - Inventory'!AG843</f>
        <v>0</v>
      </c>
      <c r="Q897" s="249" t="str">
        <f>'Input 1 - Schedule 1'!AX845</f>
        <v/>
      </c>
    </row>
    <row r="898" spans="1:17" x14ac:dyDescent="0.2">
      <c r="A898" s="314" t="str">
        <f t="shared" ref="A898:A961" si="80">IF(OR(ISERROR(D898),B898="",B898=0),"Exclude","Include")</f>
        <v>Exclude</v>
      </c>
      <c r="B898" s="158">
        <f>'Input 2 - Inventory'!C844</f>
        <v>0</v>
      </c>
      <c r="C898" s="249">
        <f>'Input 2 - Inventory'!E844</f>
        <v>0</v>
      </c>
      <c r="D898" s="249" t="str">
        <f>IFERROR(VLOOKUP(E898,GCC.Param!$B$3:$E$50,4,FALSE),"")</f>
        <v/>
      </c>
      <c r="E898" s="159">
        <f>'Input 2 - Inventory'!F844</f>
        <v>0</v>
      </c>
      <c r="F898" s="204" t="str">
        <f t="shared" ref="F898:F961" si="81">IF(AND(LEFT(D898,3)="RBC",LEFT(Q898,3)="RBC"),"N",IF(OR(E898=Q898,Q898="N/A"),"N","Y"))</f>
        <v>Y</v>
      </c>
      <c r="G898" s="159">
        <f>'Input 1 - Schedule 1'!S846</f>
        <v>0</v>
      </c>
      <c r="H898" s="158">
        <f>'Input 2 - Inventory'!L844</f>
        <v>0</v>
      </c>
      <c r="I898" s="158">
        <f>'Input 2 - Inventory'!M844</f>
        <v>0</v>
      </c>
      <c r="J898" s="204">
        <f t="shared" ref="J898:J961" si="82">IF($E898="Non-Insurer Holding Company", H898-I898,H898)</f>
        <v>0</v>
      </c>
      <c r="K898" s="249">
        <f>'Input 2 - Inventory'!R844</f>
        <v>0</v>
      </c>
      <c r="L898" s="158">
        <f>'Input 2 - Inventory'!AA844</f>
        <v>0</v>
      </c>
      <c r="M898" s="249">
        <f>'Input 2 - Inventory'!AB844</f>
        <v>0</v>
      </c>
      <c r="N898" s="204">
        <f t="shared" ref="N898:N961" si="83">IF(LEFT(E898,3)="RBC",1/0,IF($E898="Non-Insurer Holding Company",L898-M898,L898))</f>
        <v>0</v>
      </c>
      <c r="O898" s="114" t="e">
        <f t="shared" ref="O898:O961" si="84">IF(LEFT(E898,3)="RBC",1/3*L898,1/0)</f>
        <v>#DIV/0!</v>
      </c>
      <c r="P898" s="249">
        <f>'Input 2 - Inventory'!AG844</f>
        <v>0</v>
      </c>
      <c r="Q898" s="249" t="str">
        <f>'Input 1 - Schedule 1'!AX846</f>
        <v/>
      </c>
    </row>
    <row r="899" spans="1:17" x14ac:dyDescent="0.2">
      <c r="A899" s="314" t="str">
        <f t="shared" si="80"/>
        <v>Exclude</v>
      </c>
      <c r="B899" s="158">
        <f>'Input 2 - Inventory'!C845</f>
        <v>0</v>
      </c>
      <c r="C899" s="249">
        <f>'Input 2 - Inventory'!E845</f>
        <v>0</v>
      </c>
      <c r="D899" s="249" t="str">
        <f>IFERROR(VLOOKUP(E899,GCC.Param!$B$3:$E$50,4,FALSE),"")</f>
        <v/>
      </c>
      <c r="E899" s="159">
        <f>'Input 2 - Inventory'!F845</f>
        <v>0</v>
      </c>
      <c r="F899" s="204" t="str">
        <f t="shared" si="81"/>
        <v>Y</v>
      </c>
      <c r="G899" s="159">
        <f>'Input 1 - Schedule 1'!S847</f>
        <v>0</v>
      </c>
      <c r="H899" s="158">
        <f>'Input 2 - Inventory'!L845</f>
        <v>0</v>
      </c>
      <c r="I899" s="158">
        <f>'Input 2 - Inventory'!M845</f>
        <v>0</v>
      </c>
      <c r="J899" s="204">
        <f t="shared" si="82"/>
        <v>0</v>
      </c>
      <c r="K899" s="249">
        <f>'Input 2 - Inventory'!R845</f>
        <v>0</v>
      </c>
      <c r="L899" s="158">
        <f>'Input 2 - Inventory'!AA845</f>
        <v>0</v>
      </c>
      <c r="M899" s="249">
        <f>'Input 2 - Inventory'!AB845</f>
        <v>0</v>
      </c>
      <c r="N899" s="204">
        <f t="shared" si="83"/>
        <v>0</v>
      </c>
      <c r="O899" s="114" t="e">
        <f t="shared" si="84"/>
        <v>#DIV/0!</v>
      </c>
      <c r="P899" s="249">
        <f>'Input 2 - Inventory'!AG845</f>
        <v>0</v>
      </c>
      <c r="Q899" s="249" t="str">
        <f>'Input 1 - Schedule 1'!AX847</f>
        <v/>
      </c>
    </row>
    <row r="900" spans="1:17" x14ac:dyDescent="0.2">
      <c r="A900" s="314" t="str">
        <f t="shared" si="80"/>
        <v>Exclude</v>
      </c>
      <c r="B900" s="158">
        <f>'Input 2 - Inventory'!C846</f>
        <v>0</v>
      </c>
      <c r="C900" s="249">
        <f>'Input 2 - Inventory'!E846</f>
        <v>0</v>
      </c>
      <c r="D900" s="249" t="str">
        <f>IFERROR(VLOOKUP(E900,GCC.Param!$B$3:$E$50,4,FALSE),"")</f>
        <v/>
      </c>
      <c r="E900" s="159">
        <f>'Input 2 - Inventory'!F846</f>
        <v>0</v>
      </c>
      <c r="F900" s="204" t="str">
        <f t="shared" si="81"/>
        <v>Y</v>
      </c>
      <c r="G900" s="159">
        <f>'Input 1 - Schedule 1'!S848</f>
        <v>0</v>
      </c>
      <c r="H900" s="158">
        <f>'Input 2 - Inventory'!L846</f>
        <v>0</v>
      </c>
      <c r="I900" s="158">
        <f>'Input 2 - Inventory'!M846</f>
        <v>0</v>
      </c>
      <c r="J900" s="204">
        <f t="shared" si="82"/>
        <v>0</v>
      </c>
      <c r="K900" s="249">
        <f>'Input 2 - Inventory'!R846</f>
        <v>0</v>
      </c>
      <c r="L900" s="158">
        <f>'Input 2 - Inventory'!AA846</f>
        <v>0</v>
      </c>
      <c r="M900" s="249">
        <f>'Input 2 - Inventory'!AB846</f>
        <v>0</v>
      </c>
      <c r="N900" s="204">
        <f t="shared" si="83"/>
        <v>0</v>
      </c>
      <c r="O900" s="114" t="e">
        <f t="shared" si="84"/>
        <v>#DIV/0!</v>
      </c>
      <c r="P900" s="249">
        <f>'Input 2 - Inventory'!AG846</f>
        <v>0</v>
      </c>
      <c r="Q900" s="249" t="str">
        <f>'Input 1 - Schedule 1'!AX848</f>
        <v/>
      </c>
    </row>
    <row r="901" spans="1:17" x14ac:dyDescent="0.2">
      <c r="A901" s="314" t="str">
        <f t="shared" si="80"/>
        <v>Exclude</v>
      </c>
      <c r="B901" s="158">
        <f>'Input 2 - Inventory'!C847</f>
        <v>0</v>
      </c>
      <c r="C901" s="249">
        <f>'Input 2 - Inventory'!E847</f>
        <v>0</v>
      </c>
      <c r="D901" s="249" t="str">
        <f>IFERROR(VLOOKUP(E901,GCC.Param!$B$3:$E$50,4,FALSE),"")</f>
        <v/>
      </c>
      <c r="E901" s="159">
        <f>'Input 2 - Inventory'!F847</f>
        <v>0</v>
      </c>
      <c r="F901" s="204" t="str">
        <f t="shared" si="81"/>
        <v>Y</v>
      </c>
      <c r="G901" s="159">
        <f>'Input 1 - Schedule 1'!S849</f>
        <v>0</v>
      </c>
      <c r="H901" s="158">
        <f>'Input 2 - Inventory'!L847</f>
        <v>0</v>
      </c>
      <c r="I901" s="158">
        <f>'Input 2 - Inventory'!M847</f>
        <v>0</v>
      </c>
      <c r="J901" s="204">
        <f t="shared" si="82"/>
        <v>0</v>
      </c>
      <c r="K901" s="249">
        <f>'Input 2 - Inventory'!R847</f>
        <v>0</v>
      </c>
      <c r="L901" s="158">
        <f>'Input 2 - Inventory'!AA847</f>
        <v>0</v>
      </c>
      <c r="M901" s="249">
        <f>'Input 2 - Inventory'!AB847</f>
        <v>0</v>
      </c>
      <c r="N901" s="204">
        <f t="shared" si="83"/>
        <v>0</v>
      </c>
      <c r="O901" s="114" t="e">
        <f t="shared" si="84"/>
        <v>#DIV/0!</v>
      </c>
      <c r="P901" s="249">
        <f>'Input 2 - Inventory'!AG847</f>
        <v>0</v>
      </c>
      <c r="Q901" s="249" t="str">
        <f>'Input 1 - Schedule 1'!AX849</f>
        <v/>
      </c>
    </row>
    <row r="902" spans="1:17" x14ac:dyDescent="0.2">
      <c r="A902" s="314" t="str">
        <f t="shared" si="80"/>
        <v>Exclude</v>
      </c>
      <c r="B902" s="158">
        <f>'Input 2 - Inventory'!C848</f>
        <v>0</v>
      </c>
      <c r="C902" s="249">
        <f>'Input 2 - Inventory'!E848</f>
        <v>0</v>
      </c>
      <c r="D902" s="249" t="str">
        <f>IFERROR(VLOOKUP(E902,GCC.Param!$B$3:$E$50,4,FALSE),"")</f>
        <v/>
      </c>
      <c r="E902" s="159">
        <f>'Input 2 - Inventory'!F848</f>
        <v>0</v>
      </c>
      <c r="F902" s="204" t="str">
        <f t="shared" si="81"/>
        <v>Y</v>
      </c>
      <c r="G902" s="159">
        <f>'Input 1 - Schedule 1'!S850</f>
        <v>0</v>
      </c>
      <c r="H902" s="158">
        <f>'Input 2 - Inventory'!L848</f>
        <v>0</v>
      </c>
      <c r="I902" s="158">
        <f>'Input 2 - Inventory'!M848</f>
        <v>0</v>
      </c>
      <c r="J902" s="204">
        <f t="shared" si="82"/>
        <v>0</v>
      </c>
      <c r="K902" s="249">
        <f>'Input 2 - Inventory'!R848</f>
        <v>0</v>
      </c>
      <c r="L902" s="158">
        <f>'Input 2 - Inventory'!AA848</f>
        <v>0</v>
      </c>
      <c r="M902" s="249">
        <f>'Input 2 - Inventory'!AB848</f>
        <v>0</v>
      </c>
      <c r="N902" s="204">
        <f t="shared" si="83"/>
        <v>0</v>
      </c>
      <c r="O902" s="114" t="e">
        <f t="shared" si="84"/>
        <v>#DIV/0!</v>
      </c>
      <c r="P902" s="249">
        <f>'Input 2 - Inventory'!AG848</f>
        <v>0</v>
      </c>
      <c r="Q902" s="249" t="str">
        <f>'Input 1 - Schedule 1'!AX850</f>
        <v/>
      </c>
    </row>
    <row r="903" spans="1:17" x14ac:dyDescent="0.2">
      <c r="A903" s="314" t="str">
        <f t="shared" si="80"/>
        <v>Exclude</v>
      </c>
      <c r="B903" s="158">
        <f>'Input 2 - Inventory'!C849</f>
        <v>0</v>
      </c>
      <c r="C903" s="249">
        <f>'Input 2 - Inventory'!E849</f>
        <v>0</v>
      </c>
      <c r="D903" s="249" t="str">
        <f>IFERROR(VLOOKUP(E903,GCC.Param!$B$3:$E$50,4,FALSE),"")</f>
        <v/>
      </c>
      <c r="E903" s="159">
        <f>'Input 2 - Inventory'!F849</f>
        <v>0</v>
      </c>
      <c r="F903" s="204" t="str">
        <f t="shared" si="81"/>
        <v>Y</v>
      </c>
      <c r="G903" s="159">
        <f>'Input 1 - Schedule 1'!S851</f>
        <v>0</v>
      </c>
      <c r="H903" s="158">
        <f>'Input 2 - Inventory'!L849</f>
        <v>0</v>
      </c>
      <c r="I903" s="158">
        <f>'Input 2 - Inventory'!M849</f>
        <v>0</v>
      </c>
      <c r="J903" s="204">
        <f t="shared" si="82"/>
        <v>0</v>
      </c>
      <c r="K903" s="249">
        <f>'Input 2 - Inventory'!R849</f>
        <v>0</v>
      </c>
      <c r="L903" s="158">
        <f>'Input 2 - Inventory'!AA849</f>
        <v>0</v>
      </c>
      <c r="M903" s="249">
        <f>'Input 2 - Inventory'!AB849</f>
        <v>0</v>
      </c>
      <c r="N903" s="204">
        <f t="shared" si="83"/>
        <v>0</v>
      </c>
      <c r="O903" s="114" t="e">
        <f t="shared" si="84"/>
        <v>#DIV/0!</v>
      </c>
      <c r="P903" s="249">
        <f>'Input 2 - Inventory'!AG849</f>
        <v>0</v>
      </c>
      <c r="Q903" s="249" t="str">
        <f>'Input 1 - Schedule 1'!AX851</f>
        <v/>
      </c>
    </row>
    <row r="904" spans="1:17" x14ac:dyDescent="0.2">
      <c r="A904" s="314" t="str">
        <f t="shared" si="80"/>
        <v>Exclude</v>
      </c>
      <c r="B904" s="158">
        <f>'Input 2 - Inventory'!C850</f>
        <v>0</v>
      </c>
      <c r="C904" s="249">
        <f>'Input 2 - Inventory'!E850</f>
        <v>0</v>
      </c>
      <c r="D904" s="249" t="str">
        <f>IFERROR(VLOOKUP(E904,GCC.Param!$B$3:$E$50,4,FALSE),"")</f>
        <v/>
      </c>
      <c r="E904" s="159">
        <f>'Input 2 - Inventory'!F850</f>
        <v>0</v>
      </c>
      <c r="F904" s="204" t="str">
        <f t="shared" si="81"/>
        <v>Y</v>
      </c>
      <c r="G904" s="159">
        <f>'Input 1 - Schedule 1'!S852</f>
        <v>0</v>
      </c>
      <c r="H904" s="158">
        <f>'Input 2 - Inventory'!L850</f>
        <v>0</v>
      </c>
      <c r="I904" s="158">
        <f>'Input 2 - Inventory'!M850</f>
        <v>0</v>
      </c>
      <c r="J904" s="204">
        <f t="shared" si="82"/>
        <v>0</v>
      </c>
      <c r="K904" s="249">
        <f>'Input 2 - Inventory'!R850</f>
        <v>0</v>
      </c>
      <c r="L904" s="158">
        <f>'Input 2 - Inventory'!AA850</f>
        <v>0</v>
      </c>
      <c r="M904" s="249">
        <f>'Input 2 - Inventory'!AB850</f>
        <v>0</v>
      </c>
      <c r="N904" s="204">
        <f t="shared" si="83"/>
        <v>0</v>
      </c>
      <c r="O904" s="114" t="e">
        <f t="shared" si="84"/>
        <v>#DIV/0!</v>
      </c>
      <c r="P904" s="249">
        <f>'Input 2 - Inventory'!AG850</f>
        <v>0</v>
      </c>
      <c r="Q904" s="249" t="str">
        <f>'Input 1 - Schedule 1'!AX852</f>
        <v/>
      </c>
    </row>
    <row r="905" spans="1:17" x14ac:dyDescent="0.2">
      <c r="A905" s="314" t="str">
        <f t="shared" si="80"/>
        <v>Exclude</v>
      </c>
      <c r="B905" s="158">
        <f>'Input 2 - Inventory'!C851</f>
        <v>0</v>
      </c>
      <c r="C905" s="249">
        <f>'Input 2 - Inventory'!E851</f>
        <v>0</v>
      </c>
      <c r="D905" s="249" t="str">
        <f>IFERROR(VLOOKUP(E905,GCC.Param!$B$3:$E$50,4,FALSE),"")</f>
        <v/>
      </c>
      <c r="E905" s="159">
        <f>'Input 2 - Inventory'!F851</f>
        <v>0</v>
      </c>
      <c r="F905" s="204" t="str">
        <f t="shared" si="81"/>
        <v>Y</v>
      </c>
      <c r="G905" s="159">
        <f>'Input 1 - Schedule 1'!S853</f>
        <v>0</v>
      </c>
      <c r="H905" s="158">
        <f>'Input 2 - Inventory'!L851</f>
        <v>0</v>
      </c>
      <c r="I905" s="158">
        <f>'Input 2 - Inventory'!M851</f>
        <v>0</v>
      </c>
      <c r="J905" s="204">
        <f t="shared" si="82"/>
        <v>0</v>
      </c>
      <c r="K905" s="249">
        <f>'Input 2 - Inventory'!R851</f>
        <v>0</v>
      </c>
      <c r="L905" s="158">
        <f>'Input 2 - Inventory'!AA851</f>
        <v>0</v>
      </c>
      <c r="M905" s="249">
        <f>'Input 2 - Inventory'!AB851</f>
        <v>0</v>
      </c>
      <c r="N905" s="204">
        <f t="shared" si="83"/>
        <v>0</v>
      </c>
      <c r="O905" s="114" t="e">
        <f t="shared" si="84"/>
        <v>#DIV/0!</v>
      </c>
      <c r="P905" s="249">
        <f>'Input 2 - Inventory'!AG851</f>
        <v>0</v>
      </c>
      <c r="Q905" s="249" t="str">
        <f>'Input 1 - Schedule 1'!AX853</f>
        <v/>
      </c>
    </row>
    <row r="906" spans="1:17" x14ac:dyDescent="0.2">
      <c r="A906" s="314" t="str">
        <f t="shared" si="80"/>
        <v>Exclude</v>
      </c>
      <c r="B906" s="158">
        <f>'Input 2 - Inventory'!C852</f>
        <v>0</v>
      </c>
      <c r="C906" s="249">
        <f>'Input 2 - Inventory'!E852</f>
        <v>0</v>
      </c>
      <c r="D906" s="249" t="str">
        <f>IFERROR(VLOOKUP(E906,GCC.Param!$B$3:$E$50,4,FALSE),"")</f>
        <v/>
      </c>
      <c r="E906" s="159">
        <f>'Input 2 - Inventory'!F852</f>
        <v>0</v>
      </c>
      <c r="F906" s="204" t="str">
        <f t="shared" si="81"/>
        <v>Y</v>
      </c>
      <c r="G906" s="159">
        <f>'Input 1 - Schedule 1'!S854</f>
        <v>0</v>
      </c>
      <c r="H906" s="158">
        <f>'Input 2 - Inventory'!L852</f>
        <v>0</v>
      </c>
      <c r="I906" s="158">
        <f>'Input 2 - Inventory'!M852</f>
        <v>0</v>
      </c>
      <c r="J906" s="204">
        <f t="shared" si="82"/>
        <v>0</v>
      </c>
      <c r="K906" s="249">
        <f>'Input 2 - Inventory'!R852</f>
        <v>0</v>
      </c>
      <c r="L906" s="158">
        <f>'Input 2 - Inventory'!AA852</f>
        <v>0</v>
      </c>
      <c r="M906" s="249">
        <f>'Input 2 - Inventory'!AB852</f>
        <v>0</v>
      </c>
      <c r="N906" s="204">
        <f t="shared" si="83"/>
        <v>0</v>
      </c>
      <c r="O906" s="114" t="e">
        <f t="shared" si="84"/>
        <v>#DIV/0!</v>
      </c>
      <c r="P906" s="249">
        <f>'Input 2 - Inventory'!AG852</f>
        <v>0</v>
      </c>
      <c r="Q906" s="249" t="str">
        <f>'Input 1 - Schedule 1'!AX854</f>
        <v/>
      </c>
    </row>
    <row r="907" spans="1:17" x14ac:dyDescent="0.2">
      <c r="A907" s="314" t="str">
        <f t="shared" si="80"/>
        <v>Exclude</v>
      </c>
      <c r="B907" s="158">
        <f>'Input 2 - Inventory'!C853</f>
        <v>0</v>
      </c>
      <c r="C907" s="249">
        <f>'Input 2 - Inventory'!E853</f>
        <v>0</v>
      </c>
      <c r="D907" s="249" t="str">
        <f>IFERROR(VLOOKUP(E907,GCC.Param!$B$3:$E$50,4,FALSE),"")</f>
        <v/>
      </c>
      <c r="E907" s="159">
        <f>'Input 2 - Inventory'!F853</f>
        <v>0</v>
      </c>
      <c r="F907" s="204" t="str">
        <f t="shared" si="81"/>
        <v>Y</v>
      </c>
      <c r="G907" s="159">
        <f>'Input 1 - Schedule 1'!S855</f>
        <v>0</v>
      </c>
      <c r="H907" s="158">
        <f>'Input 2 - Inventory'!L853</f>
        <v>0</v>
      </c>
      <c r="I907" s="158">
        <f>'Input 2 - Inventory'!M853</f>
        <v>0</v>
      </c>
      <c r="J907" s="204">
        <f t="shared" si="82"/>
        <v>0</v>
      </c>
      <c r="K907" s="249">
        <f>'Input 2 - Inventory'!R853</f>
        <v>0</v>
      </c>
      <c r="L907" s="158">
        <f>'Input 2 - Inventory'!AA853</f>
        <v>0</v>
      </c>
      <c r="M907" s="249">
        <f>'Input 2 - Inventory'!AB853</f>
        <v>0</v>
      </c>
      <c r="N907" s="204">
        <f t="shared" si="83"/>
        <v>0</v>
      </c>
      <c r="O907" s="114" t="e">
        <f t="shared" si="84"/>
        <v>#DIV/0!</v>
      </c>
      <c r="P907" s="249">
        <f>'Input 2 - Inventory'!AG853</f>
        <v>0</v>
      </c>
      <c r="Q907" s="249" t="str">
        <f>'Input 1 - Schedule 1'!AX855</f>
        <v/>
      </c>
    </row>
    <row r="908" spans="1:17" x14ac:dyDescent="0.2">
      <c r="A908" s="314" t="str">
        <f t="shared" si="80"/>
        <v>Exclude</v>
      </c>
      <c r="B908" s="158">
        <f>'Input 2 - Inventory'!C854</f>
        <v>0</v>
      </c>
      <c r="C908" s="249">
        <f>'Input 2 - Inventory'!E854</f>
        <v>0</v>
      </c>
      <c r="D908" s="249" t="str">
        <f>IFERROR(VLOOKUP(E908,GCC.Param!$B$3:$E$50,4,FALSE),"")</f>
        <v/>
      </c>
      <c r="E908" s="159">
        <f>'Input 2 - Inventory'!F854</f>
        <v>0</v>
      </c>
      <c r="F908" s="204" t="str">
        <f t="shared" si="81"/>
        <v>Y</v>
      </c>
      <c r="G908" s="159">
        <f>'Input 1 - Schedule 1'!S856</f>
        <v>0</v>
      </c>
      <c r="H908" s="158">
        <f>'Input 2 - Inventory'!L854</f>
        <v>0</v>
      </c>
      <c r="I908" s="158">
        <f>'Input 2 - Inventory'!M854</f>
        <v>0</v>
      </c>
      <c r="J908" s="204">
        <f t="shared" si="82"/>
        <v>0</v>
      </c>
      <c r="K908" s="249">
        <f>'Input 2 - Inventory'!R854</f>
        <v>0</v>
      </c>
      <c r="L908" s="158">
        <f>'Input 2 - Inventory'!AA854</f>
        <v>0</v>
      </c>
      <c r="M908" s="249">
        <f>'Input 2 - Inventory'!AB854</f>
        <v>0</v>
      </c>
      <c r="N908" s="204">
        <f t="shared" si="83"/>
        <v>0</v>
      </c>
      <c r="O908" s="114" t="e">
        <f t="shared" si="84"/>
        <v>#DIV/0!</v>
      </c>
      <c r="P908" s="249">
        <f>'Input 2 - Inventory'!AG854</f>
        <v>0</v>
      </c>
      <c r="Q908" s="249" t="str">
        <f>'Input 1 - Schedule 1'!AX856</f>
        <v/>
      </c>
    </row>
    <row r="909" spans="1:17" x14ac:dyDescent="0.2">
      <c r="A909" s="314" t="str">
        <f t="shared" si="80"/>
        <v>Exclude</v>
      </c>
      <c r="B909" s="158">
        <f>'Input 2 - Inventory'!C855</f>
        <v>0</v>
      </c>
      <c r="C909" s="249">
        <f>'Input 2 - Inventory'!E855</f>
        <v>0</v>
      </c>
      <c r="D909" s="249" t="str">
        <f>IFERROR(VLOOKUP(E909,GCC.Param!$B$3:$E$50,4,FALSE),"")</f>
        <v/>
      </c>
      <c r="E909" s="159">
        <f>'Input 2 - Inventory'!F855</f>
        <v>0</v>
      </c>
      <c r="F909" s="204" t="str">
        <f t="shared" si="81"/>
        <v>Y</v>
      </c>
      <c r="G909" s="159">
        <f>'Input 1 - Schedule 1'!S857</f>
        <v>0</v>
      </c>
      <c r="H909" s="158">
        <f>'Input 2 - Inventory'!L855</f>
        <v>0</v>
      </c>
      <c r="I909" s="158">
        <f>'Input 2 - Inventory'!M855</f>
        <v>0</v>
      </c>
      <c r="J909" s="204">
        <f t="shared" si="82"/>
        <v>0</v>
      </c>
      <c r="K909" s="249">
        <f>'Input 2 - Inventory'!R855</f>
        <v>0</v>
      </c>
      <c r="L909" s="158">
        <f>'Input 2 - Inventory'!AA855</f>
        <v>0</v>
      </c>
      <c r="M909" s="249">
        <f>'Input 2 - Inventory'!AB855</f>
        <v>0</v>
      </c>
      <c r="N909" s="204">
        <f t="shared" si="83"/>
        <v>0</v>
      </c>
      <c r="O909" s="114" t="e">
        <f t="shared" si="84"/>
        <v>#DIV/0!</v>
      </c>
      <c r="P909" s="249">
        <f>'Input 2 - Inventory'!AG855</f>
        <v>0</v>
      </c>
      <c r="Q909" s="249" t="str">
        <f>'Input 1 - Schedule 1'!AX857</f>
        <v/>
      </c>
    </row>
    <row r="910" spans="1:17" x14ac:dyDescent="0.2">
      <c r="A910" s="314" t="str">
        <f t="shared" si="80"/>
        <v>Exclude</v>
      </c>
      <c r="B910" s="158">
        <f>'Input 2 - Inventory'!C856</f>
        <v>0</v>
      </c>
      <c r="C910" s="249">
        <f>'Input 2 - Inventory'!E856</f>
        <v>0</v>
      </c>
      <c r="D910" s="249" t="str">
        <f>IFERROR(VLOOKUP(E910,GCC.Param!$B$3:$E$50,4,FALSE),"")</f>
        <v/>
      </c>
      <c r="E910" s="159">
        <f>'Input 2 - Inventory'!F856</f>
        <v>0</v>
      </c>
      <c r="F910" s="204" t="str">
        <f t="shared" si="81"/>
        <v>Y</v>
      </c>
      <c r="G910" s="159">
        <f>'Input 1 - Schedule 1'!S858</f>
        <v>0</v>
      </c>
      <c r="H910" s="158">
        <f>'Input 2 - Inventory'!L856</f>
        <v>0</v>
      </c>
      <c r="I910" s="158">
        <f>'Input 2 - Inventory'!M856</f>
        <v>0</v>
      </c>
      <c r="J910" s="204">
        <f t="shared" si="82"/>
        <v>0</v>
      </c>
      <c r="K910" s="249">
        <f>'Input 2 - Inventory'!R856</f>
        <v>0</v>
      </c>
      <c r="L910" s="158">
        <f>'Input 2 - Inventory'!AA856</f>
        <v>0</v>
      </c>
      <c r="M910" s="249">
        <f>'Input 2 - Inventory'!AB856</f>
        <v>0</v>
      </c>
      <c r="N910" s="204">
        <f t="shared" si="83"/>
        <v>0</v>
      </c>
      <c r="O910" s="114" t="e">
        <f t="shared" si="84"/>
        <v>#DIV/0!</v>
      </c>
      <c r="P910" s="249">
        <f>'Input 2 - Inventory'!AG856</f>
        <v>0</v>
      </c>
      <c r="Q910" s="249" t="str">
        <f>'Input 1 - Schedule 1'!AX858</f>
        <v/>
      </c>
    </row>
    <row r="911" spans="1:17" x14ac:dyDescent="0.2">
      <c r="A911" s="314" t="str">
        <f t="shared" si="80"/>
        <v>Exclude</v>
      </c>
      <c r="B911" s="158">
        <f>'Input 2 - Inventory'!C857</f>
        <v>0</v>
      </c>
      <c r="C911" s="249">
        <f>'Input 2 - Inventory'!E857</f>
        <v>0</v>
      </c>
      <c r="D911" s="249" t="str">
        <f>IFERROR(VLOOKUP(E911,GCC.Param!$B$3:$E$50,4,FALSE),"")</f>
        <v/>
      </c>
      <c r="E911" s="159">
        <f>'Input 2 - Inventory'!F857</f>
        <v>0</v>
      </c>
      <c r="F911" s="204" t="str">
        <f t="shared" si="81"/>
        <v>Y</v>
      </c>
      <c r="G911" s="159">
        <f>'Input 1 - Schedule 1'!S859</f>
        <v>0</v>
      </c>
      <c r="H911" s="158">
        <f>'Input 2 - Inventory'!L857</f>
        <v>0</v>
      </c>
      <c r="I911" s="158">
        <f>'Input 2 - Inventory'!M857</f>
        <v>0</v>
      </c>
      <c r="J911" s="204">
        <f t="shared" si="82"/>
        <v>0</v>
      </c>
      <c r="K911" s="249">
        <f>'Input 2 - Inventory'!R857</f>
        <v>0</v>
      </c>
      <c r="L911" s="158">
        <f>'Input 2 - Inventory'!AA857</f>
        <v>0</v>
      </c>
      <c r="M911" s="249">
        <f>'Input 2 - Inventory'!AB857</f>
        <v>0</v>
      </c>
      <c r="N911" s="204">
        <f t="shared" si="83"/>
        <v>0</v>
      </c>
      <c r="O911" s="114" t="e">
        <f t="shared" si="84"/>
        <v>#DIV/0!</v>
      </c>
      <c r="P911" s="249">
        <f>'Input 2 - Inventory'!AG857</f>
        <v>0</v>
      </c>
      <c r="Q911" s="249" t="str">
        <f>'Input 1 - Schedule 1'!AX859</f>
        <v/>
      </c>
    </row>
    <row r="912" spans="1:17" x14ac:dyDescent="0.2">
      <c r="A912" s="314" t="str">
        <f t="shared" si="80"/>
        <v>Exclude</v>
      </c>
      <c r="B912" s="158">
        <f>'Input 2 - Inventory'!C858</f>
        <v>0</v>
      </c>
      <c r="C912" s="249">
        <f>'Input 2 - Inventory'!E858</f>
        <v>0</v>
      </c>
      <c r="D912" s="249" t="str">
        <f>IFERROR(VLOOKUP(E912,GCC.Param!$B$3:$E$50,4,FALSE),"")</f>
        <v/>
      </c>
      <c r="E912" s="159">
        <f>'Input 2 - Inventory'!F858</f>
        <v>0</v>
      </c>
      <c r="F912" s="204" t="str">
        <f t="shared" si="81"/>
        <v>Y</v>
      </c>
      <c r="G912" s="159">
        <f>'Input 1 - Schedule 1'!S860</f>
        <v>0</v>
      </c>
      <c r="H912" s="158">
        <f>'Input 2 - Inventory'!L858</f>
        <v>0</v>
      </c>
      <c r="I912" s="158">
        <f>'Input 2 - Inventory'!M858</f>
        <v>0</v>
      </c>
      <c r="J912" s="204">
        <f t="shared" si="82"/>
        <v>0</v>
      </c>
      <c r="K912" s="249">
        <f>'Input 2 - Inventory'!R858</f>
        <v>0</v>
      </c>
      <c r="L912" s="158">
        <f>'Input 2 - Inventory'!AA858</f>
        <v>0</v>
      </c>
      <c r="M912" s="249">
        <f>'Input 2 - Inventory'!AB858</f>
        <v>0</v>
      </c>
      <c r="N912" s="204">
        <f t="shared" si="83"/>
        <v>0</v>
      </c>
      <c r="O912" s="114" t="e">
        <f t="shared" si="84"/>
        <v>#DIV/0!</v>
      </c>
      <c r="P912" s="249">
        <f>'Input 2 - Inventory'!AG858</f>
        <v>0</v>
      </c>
      <c r="Q912" s="249" t="str">
        <f>'Input 1 - Schedule 1'!AX860</f>
        <v/>
      </c>
    </row>
    <row r="913" spans="1:17" x14ac:dyDescent="0.2">
      <c r="A913" s="314" t="str">
        <f t="shared" si="80"/>
        <v>Exclude</v>
      </c>
      <c r="B913" s="158">
        <f>'Input 2 - Inventory'!C859</f>
        <v>0</v>
      </c>
      <c r="C913" s="249">
        <f>'Input 2 - Inventory'!E859</f>
        <v>0</v>
      </c>
      <c r="D913" s="249" t="str">
        <f>IFERROR(VLOOKUP(E913,GCC.Param!$B$3:$E$50,4,FALSE),"")</f>
        <v/>
      </c>
      <c r="E913" s="159">
        <f>'Input 2 - Inventory'!F859</f>
        <v>0</v>
      </c>
      <c r="F913" s="204" t="str">
        <f t="shared" si="81"/>
        <v>Y</v>
      </c>
      <c r="G913" s="159">
        <f>'Input 1 - Schedule 1'!S861</f>
        <v>0</v>
      </c>
      <c r="H913" s="158">
        <f>'Input 2 - Inventory'!L859</f>
        <v>0</v>
      </c>
      <c r="I913" s="158">
        <f>'Input 2 - Inventory'!M859</f>
        <v>0</v>
      </c>
      <c r="J913" s="204">
        <f t="shared" si="82"/>
        <v>0</v>
      </c>
      <c r="K913" s="249">
        <f>'Input 2 - Inventory'!R859</f>
        <v>0</v>
      </c>
      <c r="L913" s="158">
        <f>'Input 2 - Inventory'!AA859</f>
        <v>0</v>
      </c>
      <c r="M913" s="249">
        <f>'Input 2 - Inventory'!AB859</f>
        <v>0</v>
      </c>
      <c r="N913" s="204">
        <f t="shared" si="83"/>
        <v>0</v>
      </c>
      <c r="O913" s="114" t="e">
        <f t="shared" si="84"/>
        <v>#DIV/0!</v>
      </c>
      <c r="P913" s="249">
        <f>'Input 2 - Inventory'!AG859</f>
        <v>0</v>
      </c>
      <c r="Q913" s="249" t="str">
        <f>'Input 1 - Schedule 1'!AX861</f>
        <v/>
      </c>
    </row>
    <row r="914" spans="1:17" x14ac:dyDescent="0.2">
      <c r="A914" s="314" t="str">
        <f t="shared" si="80"/>
        <v>Exclude</v>
      </c>
      <c r="B914" s="158">
        <f>'Input 2 - Inventory'!C860</f>
        <v>0</v>
      </c>
      <c r="C914" s="249">
        <f>'Input 2 - Inventory'!E860</f>
        <v>0</v>
      </c>
      <c r="D914" s="249" t="str">
        <f>IFERROR(VLOOKUP(E914,GCC.Param!$B$3:$E$50,4,FALSE),"")</f>
        <v/>
      </c>
      <c r="E914" s="159">
        <f>'Input 2 - Inventory'!F860</f>
        <v>0</v>
      </c>
      <c r="F914" s="204" t="str">
        <f t="shared" si="81"/>
        <v>Y</v>
      </c>
      <c r="G914" s="159">
        <f>'Input 1 - Schedule 1'!S862</f>
        <v>0</v>
      </c>
      <c r="H914" s="158">
        <f>'Input 2 - Inventory'!L860</f>
        <v>0</v>
      </c>
      <c r="I914" s="158">
        <f>'Input 2 - Inventory'!M860</f>
        <v>0</v>
      </c>
      <c r="J914" s="204">
        <f t="shared" si="82"/>
        <v>0</v>
      </c>
      <c r="K914" s="249">
        <f>'Input 2 - Inventory'!R860</f>
        <v>0</v>
      </c>
      <c r="L914" s="158">
        <f>'Input 2 - Inventory'!AA860</f>
        <v>0</v>
      </c>
      <c r="M914" s="249">
        <f>'Input 2 - Inventory'!AB860</f>
        <v>0</v>
      </c>
      <c r="N914" s="204">
        <f t="shared" si="83"/>
        <v>0</v>
      </c>
      <c r="O914" s="114" t="e">
        <f t="shared" si="84"/>
        <v>#DIV/0!</v>
      </c>
      <c r="P914" s="249">
        <f>'Input 2 - Inventory'!AG860</f>
        <v>0</v>
      </c>
      <c r="Q914" s="249" t="str">
        <f>'Input 1 - Schedule 1'!AX862</f>
        <v/>
      </c>
    </row>
    <row r="915" spans="1:17" x14ac:dyDescent="0.2">
      <c r="A915" s="314" t="str">
        <f t="shared" si="80"/>
        <v>Exclude</v>
      </c>
      <c r="B915" s="158">
        <f>'Input 2 - Inventory'!C861</f>
        <v>0</v>
      </c>
      <c r="C915" s="249">
        <f>'Input 2 - Inventory'!E861</f>
        <v>0</v>
      </c>
      <c r="D915" s="249" t="str">
        <f>IFERROR(VLOOKUP(E915,GCC.Param!$B$3:$E$50,4,FALSE),"")</f>
        <v/>
      </c>
      <c r="E915" s="159">
        <f>'Input 2 - Inventory'!F861</f>
        <v>0</v>
      </c>
      <c r="F915" s="204" t="str">
        <f t="shared" si="81"/>
        <v>Y</v>
      </c>
      <c r="G915" s="159">
        <f>'Input 1 - Schedule 1'!S863</f>
        <v>0</v>
      </c>
      <c r="H915" s="158">
        <f>'Input 2 - Inventory'!L861</f>
        <v>0</v>
      </c>
      <c r="I915" s="158">
        <f>'Input 2 - Inventory'!M861</f>
        <v>0</v>
      </c>
      <c r="J915" s="204">
        <f t="shared" si="82"/>
        <v>0</v>
      </c>
      <c r="K915" s="249">
        <f>'Input 2 - Inventory'!R861</f>
        <v>0</v>
      </c>
      <c r="L915" s="158">
        <f>'Input 2 - Inventory'!AA861</f>
        <v>0</v>
      </c>
      <c r="M915" s="249">
        <f>'Input 2 - Inventory'!AB861</f>
        <v>0</v>
      </c>
      <c r="N915" s="204">
        <f t="shared" si="83"/>
        <v>0</v>
      </c>
      <c r="O915" s="114" t="e">
        <f t="shared" si="84"/>
        <v>#DIV/0!</v>
      </c>
      <c r="P915" s="249">
        <f>'Input 2 - Inventory'!AG861</f>
        <v>0</v>
      </c>
      <c r="Q915" s="249" t="str">
        <f>'Input 1 - Schedule 1'!AX863</f>
        <v/>
      </c>
    </row>
    <row r="916" spans="1:17" x14ac:dyDescent="0.2">
      <c r="A916" s="314" t="str">
        <f t="shared" si="80"/>
        <v>Exclude</v>
      </c>
      <c r="B916" s="158">
        <f>'Input 2 - Inventory'!C862</f>
        <v>0</v>
      </c>
      <c r="C916" s="249">
        <f>'Input 2 - Inventory'!E862</f>
        <v>0</v>
      </c>
      <c r="D916" s="249" t="str">
        <f>IFERROR(VLOOKUP(E916,GCC.Param!$B$3:$E$50,4,FALSE),"")</f>
        <v/>
      </c>
      <c r="E916" s="159">
        <f>'Input 2 - Inventory'!F862</f>
        <v>0</v>
      </c>
      <c r="F916" s="204" t="str">
        <f t="shared" si="81"/>
        <v>Y</v>
      </c>
      <c r="G916" s="159">
        <f>'Input 1 - Schedule 1'!S864</f>
        <v>0</v>
      </c>
      <c r="H916" s="158">
        <f>'Input 2 - Inventory'!L862</f>
        <v>0</v>
      </c>
      <c r="I916" s="158">
        <f>'Input 2 - Inventory'!M862</f>
        <v>0</v>
      </c>
      <c r="J916" s="204">
        <f t="shared" si="82"/>
        <v>0</v>
      </c>
      <c r="K916" s="249">
        <f>'Input 2 - Inventory'!R862</f>
        <v>0</v>
      </c>
      <c r="L916" s="158">
        <f>'Input 2 - Inventory'!AA862</f>
        <v>0</v>
      </c>
      <c r="M916" s="249">
        <f>'Input 2 - Inventory'!AB862</f>
        <v>0</v>
      </c>
      <c r="N916" s="204">
        <f t="shared" si="83"/>
        <v>0</v>
      </c>
      <c r="O916" s="114" t="e">
        <f t="shared" si="84"/>
        <v>#DIV/0!</v>
      </c>
      <c r="P916" s="249">
        <f>'Input 2 - Inventory'!AG862</f>
        <v>0</v>
      </c>
      <c r="Q916" s="249" t="str">
        <f>'Input 1 - Schedule 1'!AX864</f>
        <v/>
      </c>
    </row>
    <row r="917" spans="1:17" x14ac:dyDescent="0.2">
      <c r="A917" s="314" t="str">
        <f t="shared" si="80"/>
        <v>Exclude</v>
      </c>
      <c r="B917" s="158">
        <f>'Input 2 - Inventory'!C863</f>
        <v>0</v>
      </c>
      <c r="C917" s="249">
        <f>'Input 2 - Inventory'!E863</f>
        <v>0</v>
      </c>
      <c r="D917" s="249" t="str">
        <f>IFERROR(VLOOKUP(E917,GCC.Param!$B$3:$E$50,4,FALSE),"")</f>
        <v/>
      </c>
      <c r="E917" s="159">
        <f>'Input 2 - Inventory'!F863</f>
        <v>0</v>
      </c>
      <c r="F917" s="204" t="str">
        <f t="shared" si="81"/>
        <v>Y</v>
      </c>
      <c r="G917" s="159">
        <f>'Input 1 - Schedule 1'!S865</f>
        <v>0</v>
      </c>
      <c r="H917" s="158">
        <f>'Input 2 - Inventory'!L863</f>
        <v>0</v>
      </c>
      <c r="I917" s="158">
        <f>'Input 2 - Inventory'!M863</f>
        <v>0</v>
      </c>
      <c r="J917" s="204">
        <f t="shared" si="82"/>
        <v>0</v>
      </c>
      <c r="K917" s="249">
        <f>'Input 2 - Inventory'!R863</f>
        <v>0</v>
      </c>
      <c r="L917" s="158">
        <f>'Input 2 - Inventory'!AA863</f>
        <v>0</v>
      </c>
      <c r="M917" s="249">
        <f>'Input 2 - Inventory'!AB863</f>
        <v>0</v>
      </c>
      <c r="N917" s="204">
        <f t="shared" si="83"/>
        <v>0</v>
      </c>
      <c r="O917" s="114" t="e">
        <f t="shared" si="84"/>
        <v>#DIV/0!</v>
      </c>
      <c r="P917" s="249">
        <f>'Input 2 - Inventory'!AG863</f>
        <v>0</v>
      </c>
      <c r="Q917" s="249" t="str">
        <f>'Input 1 - Schedule 1'!AX865</f>
        <v/>
      </c>
    </row>
    <row r="918" spans="1:17" x14ac:dyDescent="0.2">
      <c r="A918" s="314" t="str">
        <f t="shared" si="80"/>
        <v>Exclude</v>
      </c>
      <c r="B918" s="158">
        <f>'Input 2 - Inventory'!C864</f>
        <v>0</v>
      </c>
      <c r="C918" s="249">
        <f>'Input 2 - Inventory'!E864</f>
        <v>0</v>
      </c>
      <c r="D918" s="249" t="str">
        <f>IFERROR(VLOOKUP(E918,GCC.Param!$B$3:$E$50,4,FALSE),"")</f>
        <v/>
      </c>
      <c r="E918" s="159">
        <f>'Input 2 - Inventory'!F864</f>
        <v>0</v>
      </c>
      <c r="F918" s="204" t="str">
        <f t="shared" si="81"/>
        <v>Y</v>
      </c>
      <c r="G918" s="159">
        <f>'Input 1 - Schedule 1'!S866</f>
        <v>0</v>
      </c>
      <c r="H918" s="158">
        <f>'Input 2 - Inventory'!L864</f>
        <v>0</v>
      </c>
      <c r="I918" s="158">
        <f>'Input 2 - Inventory'!M864</f>
        <v>0</v>
      </c>
      <c r="J918" s="204">
        <f t="shared" si="82"/>
        <v>0</v>
      </c>
      <c r="K918" s="249">
        <f>'Input 2 - Inventory'!R864</f>
        <v>0</v>
      </c>
      <c r="L918" s="158">
        <f>'Input 2 - Inventory'!AA864</f>
        <v>0</v>
      </c>
      <c r="M918" s="249">
        <f>'Input 2 - Inventory'!AB864</f>
        <v>0</v>
      </c>
      <c r="N918" s="204">
        <f t="shared" si="83"/>
        <v>0</v>
      </c>
      <c r="O918" s="114" t="e">
        <f t="shared" si="84"/>
        <v>#DIV/0!</v>
      </c>
      <c r="P918" s="249">
        <f>'Input 2 - Inventory'!AG864</f>
        <v>0</v>
      </c>
      <c r="Q918" s="249" t="str">
        <f>'Input 1 - Schedule 1'!AX866</f>
        <v/>
      </c>
    </row>
    <row r="919" spans="1:17" x14ac:dyDescent="0.2">
      <c r="A919" s="314" t="str">
        <f t="shared" si="80"/>
        <v>Exclude</v>
      </c>
      <c r="B919" s="158">
        <f>'Input 2 - Inventory'!C865</f>
        <v>0</v>
      </c>
      <c r="C919" s="249">
        <f>'Input 2 - Inventory'!E865</f>
        <v>0</v>
      </c>
      <c r="D919" s="249" t="str">
        <f>IFERROR(VLOOKUP(E919,GCC.Param!$B$3:$E$50,4,FALSE),"")</f>
        <v/>
      </c>
      <c r="E919" s="159">
        <f>'Input 2 - Inventory'!F865</f>
        <v>0</v>
      </c>
      <c r="F919" s="204" t="str">
        <f t="shared" si="81"/>
        <v>Y</v>
      </c>
      <c r="G919" s="159">
        <f>'Input 1 - Schedule 1'!S867</f>
        <v>0</v>
      </c>
      <c r="H919" s="158">
        <f>'Input 2 - Inventory'!L865</f>
        <v>0</v>
      </c>
      <c r="I919" s="158">
        <f>'Input 2 - Inventory'!M865</f>
        <v>0</v>
      </c>
      <c r="J919" s="204">
        <f t="shared" si="82"/>
        <v>0</v>
      </c>
      <c r="K919" s="249">
        <f>'Input 2 - Inventory'!R865</f>
        <v>0</v>
      </c>
      <c r="L919" s="158">
        <f>'Input 2 - Inventory'!AA865</f>
        <v>0</v>
      </c>
      <c r="M919" s="249">
        <f>'Input 2 - Inventory'!AB865</f>
        <v>0</v>
      </c>
      <c r="N919" s="204">
        <f t="shared" si="83"/>
        <v>0</v>
      </c>
      <c r="O919" s="114" t="e">
        <f t="shared" si="84"/>
        <v>#DIV/0!</v>
      </c>
      <c r="P919" s="249">
        <f>'Input 2 - Inventory'!AG865</f>
        <v>0</v>
      </c>
      <c r="Q919" s="249" t="str">
        <f>'Input 1 - Schedule 1'!AX867</f>
        <v/>
      </c>
    </row>
    <row r="920" spans="1:17" x14ac:dyDescent="0.2">
      <c r="A920" s="314" t="str">
        <f t="shared" si="80"/>
        <v>Exclude</v>
      </c>
      <c r="B920" s="158">
        <f>'Input 2 - Inventory'!C866</f>
        <v>0</v>
      </c>
      <c r="C920" s="249">
        <f>'Input 2 - Inventory'!E866</f>
        <v>0</v>
      </c>
      <c r="D920" s="249" t="str">
        <f>IFERROR(VLOOKUP(E920,GCC.Param!$B$3:$E$50,4,FALSE),"")</f>
        <v/>
      </c>
      <c r="E920" s="159">
        <f>'Input 2 - Inventory'!F866</f>
        <v>0</v>
      </c>
      <c r="F920" s="204" t="str">
        <f t="shared" si="81"/>
        <v>Y</v>
      </c>
      <c r="G920" s="159">
        <f>'Input 1 - Schedule 1'!S868</f>
        <v>0</v>
      </c>
      <c r="H920" s="158">
        <f>'Input 2 - Inventory'!L866</f>
        <v>0</v>
      </c>
      <c r="I920" s="158">
        <f>'Input 2 - Inventory'!M866</f>
        <v>0</v>
      </c>
      <c r="J920" s="204">
        <f t="shared" si="82"/>
        <v>0</v>
      </c>
      <c r="K920" s="249">
        <f>'Input 2 - Inventory'!R866</f>
        <v>0</v>
      </c>
      <c r="L920" s="158">
        <f>'Input 2 - Inventory'!AA866</f>
        <v>0</v>
      </c>
      <c r="M920" s="249">
        <f>'Input 2 - Inventory'!AB866</f>
        <v>0</v>
      </c>
      <c r="N920" s="204">
        <f t="shared" si="83"/>
        <v>0</v>
      </c>
      <c r="O920" s="114" t="e">
        <f t="shared" si="84"/>
        <v>#DIV/0!</v>
      </c>
      <c r="P920" s="249">
        <f>'Input 2 - Inventory'!AG866</f>
        <v>0</v>
      </c>
      <c r="Q920" s="249" t="str">
        <f>'Input 1 - Schedule 1'!AX868</f>
        <v/>
      </c>
    </row>
    <row r="921" spans="1:17" x14ac:dyDescent="0.2">
      <c r="A921" s="314" t="str">
        <f t="shared" si="80"/>
        <v>Exclude</v>
      </c>
      <c r="B921" s="158">
        <f>'Input 2 - Inventory'!C867</f>
        <v>0</v>
      </c>
      <c r="C921" s="249">
        <f>'Input 2 - Inventory'!E867</f>
        <v>0</v>
      </c>
      <c r="D921" s="249" t="str">
        <f>IFERROR(VLOOKUP(E921,GCC.Param!$B$3:$E$50,4,FALSE),"")</f>
        <v/>
      </c>
      <c r="E921" s="159">
        <f>'Input 2 - Inventory'!F867</f>
        <v>0</v>
      </c>
      <c r="F921" s="204" t="str">
        <f t="shared" si="81"/>
        <v>Y</v>
      </c>
      <c r="G921" s="159">
        <f>'Input 1 - Schedule 1'!S869</f>
        <v>0</v>
      </c>
      <c r="H921" s="158">
        <f>'Input 2 - Inventory'!L867</f>
        <v>0</v>
      </c>
      <c r="I921" s="158">
        <f>'Input 2 - Inventory'!M867</f>
        <v>0</v>
      </c>
      <c r="J921" s="204">
        <f t="shared" si="82"/>
        <v>0</v>
      </c>
      <c r="K921" s="249">
        <f>'Input 2 - Inventory'!R867</f>
        <v>0</v>
      </c>
      <c r="L921" s="158">
        <f>'Input 2 - Inventory'!AA867</f>
        <v>0</v>
      </c>
      <c r="M921" s="249">
        <f>'Input 2 - Inventory'!AB867</f>
        <v>0</v>
      </c>
      <c r="N921" s="204">
        <f t="shared" si="83"/>
        <v>0</v>
      </c>
      <c r="O921" s="114" t="e">
        <f t="shared" si="84"/>
        <v>#DIV/0!</v>
      </c>
      <c r="P921" s="249">
        <f>'Input 2 - Inventory'!AG867</f>
        <v>0</v>
      </c>
      <c r="Q921" s="249" t="str">
        <f>'Input 1 - Schedule 1'!AX869</f>
        <v/>
      </c>
    </row>
    <row r="922" spans="1:17" x14ac:dyDescent="0.2">
      <c r="A922" s="314" t="str">
        <f t="shared" si="80"/>
        <v>Exclude</v>
      </c>
      <c r="B922" s="158">
        <f>'Input 2 - Inventory'!C868</f>
        <v>0</v>
      </c>
      <c r="C922" s="249">
        <f>'Input 2 - Inventory'!E868</f>
        <v>0</v>
      </c>
      <c r="D922" s="249" t="str">
        <f>IFERROR(VLOOKUP(E922,GCC.Param!$B$3:$E$50,4,FALSE),"")</f>
        <v/>
      </c>
      <c r="E922" s="159">
        <f>'Input 2 - Inventory'!F868</f>
        <v>0</v>
      </c>
      <c r="F922" s="204" t="str">
        <f t="shared" si="81"/>
        <v>Y</v>
      </c>
      <c r="G922" s="159">
        <f>'Input 1 - Schedule 1'!S870</f>
        <v>0</v>
      </c>
      <c r="H922" s="158">
        <f>'Input 2 - Inventory'!L868</f>
        <v>0</v>
      </c>
      <c r="I922" s="158">
        <f>'Input 2 - Inventory'!M868</f>
        <v>0</v>
      </c>
      <c r="J922" s="204">
        <f t="shared" si="82"/>
        <v>0</v>
      </c>
      <c r="K922" s="249">
        <f>'Input 2 - Inventory'!R868</f>
        <v>0</v>
      </c>
      <c r="L922" s="158">
        <f>'Input 2 - Inventory'!AA868</f>
        <v>0</v>
      </c>
      <c r="M922" s="249">
        <f>'Input 2 - Inventory'!AB868</f>
        <v>0</v>
      </c>
      <c r="N922" s="204">
        <f t="shared" si="83"/>
        <v>0</v>
      </c>
      <c r="O922" s="114" t="e">
        <f t="shared" si="84"/>
        <v>#DIV/0!</v>
      </c>
      <c r="P922" s="249">
        <f>'Input 2 - Inventory'!AG868</f>
        <v>0</v>
      </c>
      <c r="Q922" s="249" t="str">
        <f>'Input 1 - Schedule 1'!AX870</f>
        <v/>
      </c>
    </row>
    <row r="923" spans="1:17" x14ac:dyDescent="0.2">
      <c r="A923" s="314" t="str">
        <f t="shared" si="80"/>
        <v>Exclude</v>
      </c>
      <c r="B923" s="158">
        <f>'Input 2 - Inventory'!C869</f>
        <v>0</v>
      </c>
      <c r="C923" s="249">
        <f>'Input 2 - Inventory'!E869</f>
        <v>0</v>
      </c>
      <c r="D923" s="249" t="str">
        <f>IFERROR(VLOOKUP(E923,GCC.Param!$B$3:$E$50,4,FALSE),"")</f>
        <v/>
      </c>
      <c r="E923" s="159">
        <f>'Input 2 - Inventory'!F869</f>
        <v>0</v>
      </c>
      <c r="F923" s="204" t="str">
        <f t="shared" si="81"/>
        <v>Y</v>
      </c>
      <c r="G923" s="159">
        <f>'Input 1 - Schedule 1'!S871</f>
        <v>0</v>
      </c>
      <c r="H923" s="158">
        <f>'Input 2 - Inventory'!L869</f>
        <v>0</v>
      </c>
      <c r="I923" s="158">
        <f>'Input 2 - Inventory'!M869</f>
        <v>0</v>
      </c>
      <c r="J923" s="204">
        <f t="shared" si="82"/>
        <v>0</v>
      </c>
      <c r="K923" s="249">
        <f>'Input 2 - Inventory'!R869</f>
        <v>0</v>
      </c>
      <c r="L923" s="158">
        <f>'Input 2 - Inventory'!AA869</f>
        <v>0</v>
      </c>
      <c r="M923" s="249">
        <f>'Input 2 - Inventory'!AB869</f>
        <v>0</v>
      </c>
      <c r="N923" s="204">
        <f t="shared" si="83"/>
        <v>0</v>
      </c>
      <c r="O923" s="114" t="e">
        <f t="shared" si="84"/>
        <v>#DIV/0!</v>
      </c>
      <c r="P923" s="249">
        <f>'Input 2 - Inventory'!AG869</f>
        <v>0</v>
      </c>
      <c r="Q923" s="249" t="str">
        <f>'Input 1 - Schedule 1'!AX871</f>
        <v/>
      </c>
    </row>
    <row r="924" spans="1:17" x14ac:dyDescent="0.2">
      <c r="A924" s="314" t="str">
        <f t="shared" si="80"/>
        <v>Exclude</v>
      </c>
      <c r="B924" s="158">
        <f>'Input 2 - Inventory'!C870</f>
        <v>0</v>
      </c>
      <c r="C924" s="249">
        <f>'Input 2 - Inventory'!E870</f>
        <v>0</v>
      </c>
      <c r="D924" s="249" t="str">
        <f>IFERROR(VLOOKUP(E924,GCC.Param!$B$3:$E$50,4,FALSE),"")</f>
        <v/>
      </c>
      <c r="E924" s="159">
        <f>'Input 2 - Inventory'!F870</f>
        <v>0</v>
      </c>
      <c r="F924" s="204" t="str">
        <f t="shared" si="81"/>
        <v>Y</v>
      </c>
      <c r="G924" s="159">
        <f>'Input 1 - Schedule 1'!S872</f>
        <v>0</v>
      </c>
      <c r="H924" s="158">
        <f>'Input 2 - Inventory'!L870</f>
        <v>0</v>
      </c>
      <c r="I924" s="158">
        <f>'Input 2 - Inventory'!M870</f>
        <v>0</v>
      </c>
      <c r="J924" s="204">
        <f t="shared" si="82"/>
        <v>0</v>
      </c>
      <c r="K924" s="249">
        <f>'Input 2 - Inventory'!R870</f>
        <v>0</v>
      </c>
      <c r="L924" s="158">
        <f>'Input 2 - Inventory'!AA870</f>
        <v>0</v>
      </c>
      <c r="M924" s="249">
        <f>'Input 2 - Inventory'!AB870</f>
        <v>0</v>
      </c>
      <c r="N924" s="204">
        <f t="shared" si="83"/>
        <v>0</v>
      </c>
      <c r="O924" s="114" t="e">
        <f t="shared" si="84"/>
        <v>#DIV/0!</v>
      </c>
      <c r="P924" s="249">
        <f>'Input 2 - Inventory'!AG870</f>
        <v>0</v>
      </c>
      <c r="Q924" s="249" t="str">
        <f>'Input 1 - Schedule 1'!AX872</f>
        <v/>
      </c>
    </row>
    <row r="925" spans="1:17" x14ac:dyDescent="0.2">
      <c r="A925" s="314" t="str">
        <f t="shared" si="80"/>
        <v>Exclude</v>
      </c>
      <c r="B925" s="158">
        <f>'Input 2 - Inventory'!C871</f>
        <v>0</v>
      </c>
      <c r="C925" s="249">
        <f>'Input 2 - Inventory'!E871</f>
        <v>0</v>
      </c>
      <c r="D925" s="249" t="str">
        <f>IFERROR(VLOOKUP(E925,GCC.Param!$B$3:$E$50,4,FALSE),"")</f>
        <v/>
      </c>
      <c r="E925" s="159">
        <f>'Input 2 - Inventory'!F871</f>
        <v>0</v>
      </c>
      <c r="F925" s="204" t="str">
        <f t="shared" si="81"/>
        <v>Y</v>
      </c>
      <c r="G925" s="159">
        <f>'Input 1 - Schedule 1'!S873</f>
        <v>0</v>
      </c>
      <c r="H925" s="158">
        <f>'Input 2 - Inventory'!L871</f>
        <v>0</v>
      </c>
      <c r="I925" s="158">
        <f>'Input 2 - Inventory'!M871</f>
        <v>0</v>
      </c>
      <c r="J925" s="204">
        <f t="shared" si="82"/>
        <v>0</v>
      </c>
      <c r="K925" s="249">
        <f>'Input 2 - Inventory'!R871</f>
        <v>0</v>
      </c>
      <c r="L925" s="158">
        <f>'Input 2 - Inventory'!AA871</f>
        <v>0</v>
      </c>
      <c r="M925" s="249">
        <f>'Input 2 - Inventory'!AB871</f>
        <v>0</v>
      </c>
      <c r="N925" s="204">
        <f t="shared" si="83"/>
        <v>0</v>
      </c>
      <c r="O925" s="114" t="e">
        <f t="shared" si="84"/>
        <v>#DIV/0!</v>
      </c>
      <c r="P925" s="249">
        <f>'Input 2 - Inventory'!AG871</f>
        <v>0</v>
      </c>
      <c r="Q925" s="249" t="str">
        <f>'Input 1 - Schedule 1'!AX873</f>
        <v/>
      </c>
    </row>
    <row r="926" spans="1:17" x14ac:dyDescent="0.2">
      <c r="A926" s="314" t="str">
        <f t="shared" si="80"/>
        <v>Exclude</v>
      </c>
      <c r="B926" s="158">
        <f>'Input 2 - Inventory'!C872</f>
        <v>0</v>
      </c>
      <c r="C926" s="249">
        <f>'Input 2 - Inventory'!E872</f>
        <v>0</v>
      </c>
      <c r="D926" s="249" t="str">
        <f>IFERROR(VLOOKUP(E926,GCC.Param!$B$3:$E$50,4,FALSE),"")</f>
        <v/>
      </c>
      <c r="E926" s="159">
        <f>'Input 2 - Inventory'!F872</f>
        <v>0</v>
      </c>
      <c r="F926" s="204" t="str">
        <f t="shared" si="81"/>
        <v>Y</v>
      </c>
      <c r="G926" s="159">
        <f>'Input 1 - Schedule 1'!S874</f>
        <v>0</v>
      </c>
      <c r="H926" s="158">
        <f>'Input 2 - Inventory'!L872</f>
        <v>0</v>
      </c>
      <c r="I926" s="158">
        <f>'Input 2 - Inventory'!M872</f>
        <v>0</v>
      </c>
      <c r="J926" s="204">
        <f t="shared" si="82"/>
        <v>0</v>
      </c>
      <c r="K926" s="249">
        <f>'Input 2 - Inventory'!R872</f>
        <v>0</v>
      </c>
      <c r="L926" s="158">
        <f>'Input 2 - Inventory'!AA872</f>
        <v>0</v>
      </c>
      <c r="M926" s="249">
        <f>'Input 2 - Inventory'!AB872</f>
        <v>0</v>
      </c>
      <c r="N926" s="204">
        <f t="shared" si="83"/>
        <v>0</v>
      </c>
      <c r="O926" s="114" t="e">
        <f t="shared" si="84"/>
        <v>#DIV/0!</v>
      </c>
      <c r="P926" s="249">
        <f>'Input 2 - Inventory'!AG872</f>
        <v>0</v>
      </c>
      <c r="Q926" s="249" t="str">
        <f>'Input 1 - Schedule 1'!AX874</f>
        <v/>
      </c>
    </row>
    <row r="927" spans="1:17" x14ac:dyDescent="0.2">
      <c r="A927" s="314" t="str">
        <f t="shared" si="80"/>
        <v>Exclude</v>
      </c>
      <c r="B927" s="158">
        <f>'Input 2 - Inventory'!C873</f>
        <v>0</v>
      </c>
      <c r="C927" s="249">
        <f>'Input 2 - Inventory'!E873</f>
        <v>0</v>
      </c>
      <c r="D927" s="249" t="str">
        <f>IFERROR(VLOOKUP(E927,GCC.Param!$B$3:$E$50,4,FALSE),"")</f>
        <v/>
      </c>
      <c r="E927" s="159">
        <f>'Input 2 - Inventory'!F873</f>
        <v>0</v>
      </c>
      <c r="F927" s="204" t="str">
        <f t="shared" si="81"/>
        <v>Y</v>
      </c>
      <c r="G927" s="159">
        <f>'Input 1 - Schedule 1'!S875</f>
        <v>0</v>
      </c>
      <c r="H927" s="158">
        <f>'Input 2 - Inventory'!L873</f>
        <v>0</v>
      </c>
      <c r="I927" s="158">
        <f>'Input 2 - Inventory'!M873</f>
        <v>0</v>
      </c>
      <c r="J927" s="204">
        <f t="shared" si="82"/>
        <v>0</v>
      </c>
      <c r="K927" s="249">
        <f>'Input 2 - Inventory'!R873</f>
        <v>0</v>
      </c>
      <c r="L927" s="158">
        <f>'Input 2 - Inventory'!AA873</f>
        <v>0</v>
      </c>
      <c r="M927" s="249">
        <f>'Input 2 - Inventory'!AB873</f>
        <v>0</v>
      </c>
      <c r="N927" s="204">
        <f t="shared" si="83"/>
        <v>0</v>
      </c>
      <c r="O927" s="114" t="e">
        <f t="shared" si="84"/>
        <v>#DIV/0!</v>
      </c>
      <c r="P927" s="249">
        <f>'Input 2 - Inventory'!AG873</f>
        <v>0</v>
      </c>
      <c r="Q927" s="249" t="str">
        <f>'Input 1 - Schedule 1'!AX875</f>
        <v/>
      </c>
    </row>
    <row r="928" spans="1:17" x14ac:dyDescent="0.2">
      <c r="A928" s="314" t="str">
        <f t="shared" si="80"/>
        <v>Exclude</v>
      </c>
      <c r="B928" s="158">
        <f>'Input 2 - Inventory'!C874</f>
        <v>0</v>
      </c>
      <c r="C928" s="249">
        <f>'Input 2 - Inventory'!E874</f>
        <v>0</v>
      </c>
      <c r="D928" s="249" t="str">
        <f>IFERROR(VLOOKUP(E928,GCC.Param!$B$3:$E$50,4,FALSE),"")</f>
        <v/>
      </c>
      <c r="E928" s="159">
        <f>'Input 2 - Inventory'!F874</f>
        <v>0</v>
      </c>
      <c r="F928" s="204" t="str">
        <f t="shared" si="81"/>
        <v>Y</v>
      </c>
      <c r="G928" s="159">
        <f>'Input 1 - Schedule 1'!S876</f>
        <v>0</v>
      </c>
      <c r="H928" s="158">
        <f>'Input 2 - Inventory'!L874</f>
        <v>0</v>
      </c>
      <c r="I928" s="158">
        <f>'Input 2 - Inventory'!M874</f>
        <v>0</v>
      </c>
      <c r="J928" s="204">
        <f t="shared" si="82"/>
        <v>0</v>
      </c>
      <c r="K928" s="249">
        <f>'Input 2 - Inventory'!R874</f>
        <v>0</v>
      </c>
      <c r="L928" s="158">
        <f>'Input 2 - Inventory'!AA874</f>
        <v>0</v>
      </c>
      <c r="M928" s="249">
        <f>'Input 2 - Inventory'!AB874</f>
        <v>0</v>
      </c>
      <c r="N928" s="204">
        <f t="shared" si="83"/>
        <v>0</v>
      </c>
      <c r="O928" s="114" t="e">
        <f t="shared" si="84"/>
        <v>#DIV/0!</v>
      </c>
      <c r="P928" s="249">
        <f>'Input 2 - Inventory'!AG874</f>
        <v>0</v>
      </c>
      <c r="Q928" s="249" t="str">
        <f>'Input 1 - Schedule 1'!AX876</f>
        <v/>
      </c>
    </row>
    <row r="929" spans="1:17" x14ac:dyDescent="0.2">
      <c r="A929" s="314" t="str">
        <f t="shared" si="80"/>
        <v>Exclude</v>
      </c>
      <c r="B929" s="158">
        <f>'Input 2 - Inventory'!C875</f>
        <v>0</v>
      </c>
      <c r="C929" s="249">
        <f>'Input 2 - Inventory'!E875</f>
        <v>0</v>
      </c>
      <c r="D929" s="249" t="str">
        <f>IFERROR(VLOOKUP(E929,GCC.Param!$B$3:$E$50,4,FALSE),"")</f>
        <v/>
      </c>
      <c r="E929" s="159">
        <f>'Input 2 - Inventory'!F875</f>
        <v>0</v>
      </c>
      <c r="F929" s="204" t="str">
        <f t="shared" si="81"/>
        <v>Y</v>
      </c>
      <c r="G929" s="159">
        <f>'Input 1 - Schedule 1'!S877</f>
        <v>0</v>
      </c>
      <c r="H929" s="158">
        <f>'Input 2 - Inventory'!L875</f>
        <v>0</v>
      </c>
      <c r="I929" s="158">
        <f>'Input 2 - Inventory'!M875</f>
        <v>0</v>
      </c>
      <c r="J929" s="204">
        <f t="shared" si="82"/>
        <v>0</v>
      </c>
      <c r="K929" s="249">
        <f>'Input 2 - Inventory'!R875</f>
        <v>0</v>
      </c>
      <c r="L929" s="158">
        <f>'Input 2 - Inventory'!AA875</f>
        <v>0</v>
      </c>
      <c r="M929" s="249">
        <f>'Input 2 - Inventory'!AB875</f>
        <v>0</v>
      </c>
      <c r="N929" s="204">
        <f t="shared" si="83"/>
        <v>0</v>
      </c>
      <c r="O929" s="114" t="e">
        <f t="shared" si="84"/>
        <v>#DIV/0!</v>
      </c>
      <c r="P929" s="249">
        <f>'Input 2 - Inventory'!AG875</f>
        <v>0</v>
      </c>
      <c r="Q929" s="249" t="str">
        <f>'Input 1 - Schedule 1'!AX877</f>
        <v/>
      </c>
    </row>
    <row r="930" spans="1:17" x14ac:dyDescent="0.2">
      <c r="A930" s="314" t="str">
        <f t="shared" si="80"/>
        <v>Exclude</v>
      </c>
      <c r="B930" s="158">
        <f>'Input 2 - Inventory'!C876</f>
        <v>0</v>
      </c>
      <c r="C930" s="249">
        <f>'Input 2 - Inventory'!E876</f>
        <v>0</v>
      </c>
      <c r="D930" s="249" t="str">
        <f>IFERROR(VLOOKUP(E930,GCC.Param!$B$3:$E$50,4,FALSE),"")</f>
        <v/>
      </c>
      <c r="E930" s="159">
        <f>'Input 2 - Inventory'!F876</f>
        <v>0</v>
      </c>
      <c r="F930" s="204" t="str">
        <f t="shared" si="81"/>
        <v>Y</v>
      </c>
      <c r="G930" s="159">
        <f>'Input 1 - Schedule 1'!S878</f>
        <v>0</v>
      </c>
      <c r="H930" s="158">
        <f>'Input 2 - Inventory'!L876</f>
        <v>0</v>
      </c>
      <c r="I930" s="158">
        <f>'Input 2 - Inventory'!M876</f>
        <v>0</v>
      </c>
      <c r="J930" s="204">
        <f t="shared" si="82"/>
        <v>0</v>
      </c>
      <c r="K930" s="249">
        <f>'Input 2 - Inventory'!R876</f>
        <v>0</v>
      </c>
      <c r="L930" s="158">
        <f>'Input 2 - Inventory'!AA876</f>
        <v>0</v>
      </c>
      <c r="M930" s="249">
        <f>'Input 2 - Inventory'!AB876</f>
        <v>0</v>
      </c>
      <c r="N930" s="204">
        <f t="shared" si="83"/>
        <v>0</v>
      </c>
      <c r="O930" s="114" t="e">
        <f t="shared" si="84"/>
        <v>#DIV/0!</v>
      </c>
      <c r="P930" s="249">
        <f>'Input 2 - Inventory'!AG876</f>
        <v>0</v>
      </c>
      <c r="Q930" s="249" t="str">
        <f>'Input 1 - Schedule 1'!AX878</f>
        <v/>
      </c>
    </row>
    <row r="931" spans="1:17" x14ac:dyDescent="0.2">
      <c r="A931" s="314" t="str">
        <f t="shared" si="80"/>
        <v>Exclude</v>
      </c>
      <c r="B931" s="158">
        <f>'Input 2 - Inventory'!C877</f>
        <v>0</v>
      </c>
      <c r="C931" s="249">
        <f>'Input 2 - Inventory'!E877</f>
        <v>0</v>
      </c>
      <c r="D931" s="249" t="str">
        <f>IFERROR(VLOOKUP(E931,GCC.Param!$B$3:$E$50,4,FALSE),"")</f>
        <v/>
      </c>
      <c r="E931" s="159">
        <f>'Input 2 - Inventory'!F877</f>
        <v>0</v>
      </c>
      <c r="F931" s="204" t="str">
        <f t="shared" si="81"/>
        <v>Y</v>
      </c>
      <c r="G931" s="159">
        <f>'Input 1 - Schedule 1'!S879</f>
        <v>0</v>
      </c>
      <c r="H931" s="158">
        <f>'Input 2 - Inventory'!L877</f>
        <v>0</v>
      </c>
      <c r="I931" s="158">
        <f>'Input 2 - Inventory'!M877</f>
        <v>0</v>
      </c>
      <c r="J931" s="204">
        <f t="shared" si="82"/>
        <v>0</v>
      </c>
      <c r="K931" s="249">
        <f>'Input 2 - Inventory'!R877</f>
        <v>0</v>
      </c>
      <c r="L931" s="158">
        <f>'Input 2 - Inventory'!AA877</f>
        <v>0</v>
      </c>
      <c r="M931" s="249">
        <f>'Input 2 - Inventory'!AB877</f>
        <v>0</v>
      </c>
      <c r="N931" s="204">
        <f t="shared" si="83"/>
        <v>0</v>
      </c>
      <c r="O931" s="114" t="e">
        <f t="shared" si="84"/>
        <v>#DIV/0!</v>
      </c>
      <c r="P931" s="249">
        <f>'Input 2 - Inventory'!AG877</f>
        <v>0</v>
      </c>
      <c r="Q931" s="249" t="str">
        <f>'Input 1 - Schedule 1'!AX879</f>
        <v/>
      </c>
    </row>
    <row r="932" spans="1:17" x14ac:dyDescent="0.2">
      <c r="A932" s="314" t="str">
        <f t="shared" si="80"/>
        <v>Exclude</v>
      </c>
      <c r="B932" s="158">
        <f>'Input 2 - Inventory'!C878</f>
        <v>0</v>
      </c>
      <c r="C932" s="249">
        <f>'Input 2 - Inventory'!E878</f>
        <v>0</v>
      </c>
      <c r="D932" s="249" t="str">
        <f>IFERROR(VLOOKUP(E932,GCC.Param!$B$3:$E$50,4,FALSE),"")</f>
        <v/>
      </c>
      <c r="E932" s="159">
        <f>'Input 2 - Inventory'!F878</f>
        <v>0</v>
      </c>
      <c r="F932" s="204" t="str">
        <f t="shared" si="81"/>
        <v>Y</v>
      </c>
      <c r="G932" s="159">
        <f>'Input 1 - Schedule 1'!S880</f>
        <v>0</v>
      </c>
      <c r="H932" s="158">
        <f>'Input 2 - Inventory'!L878</f>
        <v>0</v>
      </c>
      <c r="I932" s="158">
        <f>'Input 2 - Inventory'!M878</f>
        <v>0</v>
      </c>
      <c r="J932" s="204">
        <f t="shared" si="82"/>
        <v>0</v>
      </c>
      <c r="K932" s="249">
        <f>'Input 2 - Inventory'!R878</f>
        <v>0</v>
      </c>
      <c r="L932" s="158">
        <f>'Input 2 - Inventory'!AA878</f>
        <v>0</v>
      </c>
      <c r="M932" s="249">
        <f>'Input 2 - Inventory'!AB878</f>
        <v>0</v>
      </c>
      <c r="N932" s="204">
        <f t="shared" si="83"/>
        <v>0</v>
      </c>
      <c r="O932" s="114" t="e">
        <f t="shared" si="84"/>
        <v>#DIV/0!</v>
      </c>
      <c r="P932" s="249">
        <f>'Input 2 - Inventory'!AG878</f>
        <v>0</v>
      </c>
      <c r="Q932" s="249" t="str">
        <f>'Input 1 - Schedule 1'!AX880</f>
        <v/>
      </c>
    </row>
    <row r="933" spans="1:17" x14ac:dyDescent="0.2">
      <c r="A933" s="314" t="str">
        <f t="shared" si="80"/>
        <v>Exclude</v>
      </c>
      <c r="B933" s="158">
        <f>'Input 2 - Inventory'!C879</f>
        <v>0</v>
      </c>
      <c r="C933" s="249">
        <f>'Input 2 - Inventory'!E879</f>
        <v>0</v>
      </c>
      <c r="D933" s="249" t="str">
        <f>IFERROR(VLOOKUP(E933,GCC.Param!$B$3:$E$50,4,FALSE),"")</f>
        <v/>
      </c>
      <c r="E933" s="159">
        <f>'Input 2 - Inventory'!F879</f>
        <v>0</v>
      </c>
      <c r="F933" s="204" t="str">
        <f t="shared" si="81"/>
        <v>Y</v>
      </c>
      <c r="G933" s="159">
        <f>'Input 1 - Schedule 1'!S881</f>
        <v>0</v>
      </c>
      <c r="H933" s="158">
        <f>'Input 2 - Inventory'!L879</f>
        <v>0</v>
      </c>
      <c r="I933" s="158">
        <f>'Input 2 - Inventory'!M879</f>
        <v>0</v>
      </c>
      <c r="J933" s="204">
        <f t="shared" si="82"/>
        <v>0</v>
      </c>
      <c r="K933" s="249">
        <f>'Input 2 - Inventory'!R879</f>
        <v>0</v>
      </c>
      <c r="L933" s="158">
        <f>'Input 2 - Inventory'!AA879</f>
        <v>0</v>
      </c>
      <c r="M933" s="249">
        <f>'Input 2 - Inventory'!AB879</f>
        <v>0</v>
      </c>
      <c r="N933" s="204">
        <f t="shared" si="83"/>
        <v>0</v>
      </c>
      <c r="O933" s="114" t="e">
        <f t="shared" si="84"/>
        <v>#DIV/0!</v>
      </c>
      <c r="P933" s="249">
        <f>'Input 2 - Inventory'!AG879</f>
        <v>0</v>
      </c>
      <c r="Q933" s="249" t="str">
        <f>'Input 1 - Schedule 1'!AX881</f>
        <v/>
      </c>
    </row>
    <row r="934" spans="1:17" x14ac:dyDescent="0.2">
      <c r="A934" s="314" t="str">
        <f t="shared" si="80"/>
        <v>Exclude</v>
      </c>
      <c r="B934" s="158">
        <f>'Input 2 - Inventory'!C880</f>
        <v>0</v>
      </c>
      <c r="C934" s="249">
        <f>'Input 2 - Inventory'!E880</f>
        <v>0</v>
      </c>
      <c r="D934" s="249" t="str">
        <f>IFERROR(VLOOKUP(E934,GCC.Param!$B$3:$E$50,4,FALSE),"")</f>
        <v/>
      </c>
      <c r="E934" s="159">
        <f>'Input 2 - Inventory'!F880</f>
        <v>0</v>
      </c>
      <c r="F934" s="204" t="str">
        <f t="shared" si="81"/>
        <v>Y</v>
      </c>
      <c r="G934" s="159">
        <f>'Input 1 - Schedule 1'!S882</f>
        <v>0</v>
      </c>
      <c r="H934" s="158">
        <f>'Input 2 - Inventory'!L880</f>
        <v>0</v>
      </c>
      <c r="I934" s="158">
        <f>'Input 2 - Inventory'!M880</f>
        <v>0</v>
      </c>
      <c r="J934" s="204">
        <f t="shared" si="82"/>
        <v>0</v>
      </c>
      <c r="K934" s="249">
        <f>'Input 2 - Inventory'!R880</f>
        <v>0</v>
      </c>
      <c r="L934" s="158">
        <f>'Input 2 - Inventory'!AA880</f>
        <v>0</v>
      </c>
      <c r="M934" s="249">
        <f>'Input 2 - Inventory'!AB880</f>
        <v>0</v>
      </c>
      <c r="N934" s="204">
        <f t="shared" si="83"/>
        <v>0</v>
      </c>
      <c r="O934" s="114" t="e">
        <f t="shared" si="84"/>
        <v>#DIV/0!</v>
      </c>
      <c r="P934" s="249">
        <f>'Input 2 - Inventory'!AG880</f>
        <v>0</v>
      </c>
      <c r="Q934" s="249" t="str">
        <f>'Input 1 - Schedule 1'!AX882</f>
        <v/>
      </c>
    </row>
    <row r="935" spans="1:17" x14ac:dyDescent="0.2">
      <c r="A935" s="314" t="str">
        <f t="shared" si="80"/>
        <v>Exclude</v>
      </c>
      <c r="B935" s="158">
        <f>'Input 2 - Inventory'!C881</f>
        <v>0</v>
      </c>
      <c r="C935" s="249">
        <f>'Input 2 - Inventory'!E881</f>
        <v>0</v>
      </c>
      <c r="D935" s="249" t="str">
        <f>IFERROR(VLOOKUP(E935,GCC.Param!$B$3:$E$50,4,FALSE),"")</f>
        <v/>
      </c>
      <c r="E935" s="159">
        <f>'Input 2 - Inventory'!F881</f>
        <v>0</v>
      </c>
      <c r="F935" s="204" t="str">
        <f t="shared" si="81"/>
        <v>Y</v>
      </c>
      <c r="G935" s="159">
        <f>'Input 1 - Schedule 1'!S883</f>
        <v>0</v>
      </c>
      <c r="H935" s="158">
        <f>'Input 2 - Inventory'!L881</f>
        <v>0</v>
      </c>
      <c r="I935" s="158">
        <f>'Input 2 - Inventory'!M881</f>
        <v>0</v>
      </c>
      <c r="J935" s="204">
        <f t="shared" si="82"/>
        <v>0</v>
      </c>
      <c r="K935" s="249">
        <f>'Input 2 - Inventory'!R881</f>
        <v>0</v>
      </c>
      <c r="L935" s="158">
        <f>'Input 2 - Inventory'!AA881</f>
        <v>0</v>
      </c>
      <c r="M935" s="249">
        <f>'Input 2 - Inventory'!AB881</f>
        <v>0</v>
      </c>
      <c r="N935" s="204">
        <f t="shared" si="83"/>
        <v>0</v>
      </c>
      <c r="O935" s="114" t="e">
        <f t="shared" si="84"/>
        <v>#DIV/0!</v>
      </c>
      <c r="P935" s="249">
        <f>'Input 2 - Inventory'!AG881</f>
        <v>0</v>
      </c>
      <c r="Q935" s="249" t="str">
        <f>'Input 1 - Schedule 1'!AX883</f>
        <v/>
      </c>
    </row>
    <row r="936" spans="1:17" x14ac:dyDescent="0.2">
      <c r="A936" s="314" t="str">
        <f t="shared" si="80"/>
        <v>Exclude</v>
      </c>
      <c r="B936" s="158">
        <f>'Input 2 - Inventory'!C882</f>
        <v>0</v>
      </c>
      <c r="C936" s="249">
        <f>'Input 2 - Inventory'!E882</f>
        <v>0</v>
      </c>
      <c r="D936" s="249" t="str">
        <f>IFERROR(VLOOKUP(E936,GCC.Param!$B$3:$E$50,4,FALSE),"")</f>
        <v/>
      </c>
      <c r="E936" s="159">
        <f>'Input 2 - Inventory'!F882</f>
        <v>0</v>
      </c>
      <c r="F936" s="204" t="str">
        <f t="shared" si="81"/>
        <v>Y</v>
      </c>
      <c r="G936" s="159">
        <f>'Input 1 - Schedule 1'!S884</f>
        <v>0</v>
      </c>
      <c r="H936" s="158">
        <f>'Input 2 - Inventory'!L882</f>
        <v>0</v>
      </c>
      <c r="I936" s="158">
        <f>'Input 2 - Inventory'!M882</f>
        <v>0</v>
      </c>
      <c r="J936" s="204">
        <f t="shared" si="82"/>
        <v>0</v>
      </c>
      <c r="K936" s="249">
        <f>'Input 2 - Inventory'!R882</f>
        <v>0</v>
      </c>
      <c r="L936" s="158">
        <f>'Input 2 - Inventory'!AA882</f>
        <v>0</v>
      </c>
      <c r="M936" s="249">
        <f>'Input 2 - Inventory'!AB882</f>
        <v>0</v>
      </c>
      <c r="N936" s="204">
        <f t="shared" si="83"/>
        <v>0</v>
      </c>
      <c r="O936" s="114" t="e">
        <f t="shared" si="84"/>
        <v>#DIV/0!</v>
      </c>
      <c r="P936" s="249">
        <f>'Input 2 - Inventory'!AG882</f>
        <v>0</v>
      </c>
      <c r="Q936" s="249" t="str">
        <f>'Input 1 - Schedule 1'!AX884</f>
        <v/>
      </c>
    </row>
    <row r="937" spans="1:17" x14ac:dyDescent="0.2">
      <c r="A937" s="314" t="str">
        <f t="shared" si="80"/>
        <v>Exclude</v>
      </c>
      <c r="B937" s="158">
        <f>'Input 2 - Inventory'!C883</f>
        <v>0</v>
      </c>
      <c r="C937" s="249">
        <f>'Input 2 - Inventory'!E883</f>
        <v>0</v>
      </c>
      <c r="D937" s="249" t="str">
        <f>IFERROR(VLOOKUP(E937,GCC.Param!$B$3:$E$50,4,FALSE),"")</f>
        <v/>
      </c>
      <c r="E937" s="159">
        <f>'Input 2 - Inventory'!F883</f>
        <v>0</v>
      </c>
      <c r="F937" s="204" t="str">
        <f t="shared" si="81"/>
        <v>Y</v>
      </c>
      <c r="G937" s="159">
        <f>'Input 1 - Schedule 1'!S885</f>
        <v>0</v>
      </c>
      <c r="H937" s="158">
        <f>'Input 2 - Inventory'!L883</f>
        <v>0</v>
      </c>
      <c r="I937" s="158">
        <f>'Input 2 - Inventory'!M883</f>
        <v>0</v>
      </c>
      <c r="J937" s="204">
        <f t="shared" si="82"/>
        <v>0</v>
      </c>
      <c r="K937" s="249">
        <f>'Input 2 - Inventory'!R883</f>
        <v>0</v>
      </c>
      <c r="L937" s="158">
        <f>'Input 2 - Inventory'!AA883</f>
        <v>0</v>
      </c>
      <c r="M937" s="249">
        <f>'Input 2 - Inventory'!AB883</f>
        <v>0</v>
      </c>
      <c r="N937" s="204">
        <f t="shared" si="83"/>
        <v>0</v>
      </c>
      <c r="O937" s="114" t="e">
        <f t="shared" si="84"/>
        <v>#DIV/0!</v>
      </c>
      <c r="P937" s="249">
        <f>'Input 2 - Inventory'!AG883</f>
        <v>0</v>
      </c>
      <c r="Q937" s="249" t="str">
        <f>'Input 1 - Schedule 1'!AX885</f>
        <v/>
      </c>
    </row>
    <row r="938" spans="1:17" x14ac:dyDescent="0.2">
      <c r="A938" s="314" t="str">
        <f t="shared" si="80"/>
        <v>Exclude</v>
      </c>
      <c r="B938" s="158">
        <f>'Input 2 - Inventory'!C884</f>
        <v>0</v>
      </c>
      <c r="C938" s="249">
        <f>'Input 2 - Inventory'!E884</f>
        <v>0</v>
      </c>
      <c r="D938" s="249" t="str">
        <f>IFERROR(VLOOKUP(E938,GCC.Param!$B$3:$E$50,4,FALSE),"")</f>
        <v/>
      </c>
      <c r="E938" s="159">
        <f>'Input 2 - Inventory'!F884</f>
        <v>0</v>
      </c>
      <c r="F938" s="204" t="str">
        <f t="shared" si="81"/>
        <v>Y</v>
      </c>
      <c r="G938" s="159">
        <f>'Input 1 - Schedule 1'!S886</f>
        <v>0</v>
      </c>
      <c r="H938" s="158">
        <f>'Input 2 - Inventory'!L884</f>
        <v>0</v>
      </c>
      <c r="I938" s="158">
        <f>'Input 2 - Inventory'!M884</f>
        <v>0</v>
      </c>
      <c r="J938" s="204">
        <f t="shared" si="82"/>
        <v>0</v>
      </c>
      <c r="K938" s="249">
        <f>'Input 2 - Inventory'!R884</f>
        <v>0</v>
      </c>
      <c r="L938" s="158">
        <f>'Input 2 - Inventory'!AA884</f>
        <v>0</v>
      </c>
      <c r="M938" s="249">
        <f>'Input 2 - Inventory'!AB884</f>
        <v>0</v>
      </c>
      <c r="N938" s="204">
        <f t="shared" si="83"/>
        <v>0</v>
      </c>
      <c r="O938" s="114" t="e">
        <f t="shared" si="84"/>
        <v>#DIV/0!</v>
      </c>
      <c r="P938" s="249">
        <f>'Input 2 - Inventory'!AG884</f>
        <v>0</v>
      </c>
      <c r="Q938" s="249" t="str">
        <f>'Input 1 - Schedule 1'!AX886</f>
        <v/>
      </c>
    </row>
    <row r="939" spans="1:17" x14ac:dyDescent="0.2">
      <c r="A939" s="314" t="str">
        <f t="shared" si="80"/>
        <v>Exclude</v>
      </c>
      <c r="B939" s="158">
        <f>'Input 2 - Inventory'!C885</f>
        <v>0</v>
      </c>
      <c r="C939" s="249">
        <f>'Input 2 - Inventory'!E885</f>
        <v>0</v>
      </c>
      <c r="D939" s="249" t="str">
        <f>IFERROR(VLOOKUP(E939,GCC.Param!$B$3:$E$50,4,FALSE),"")</f>
        <v/>
      </c>
      <c r="E939" s="159">
        <f>'Input 2 - Inventory'!F885</f>
        <v>0</v>
      </c>
      <c r="F939" s="204" t="str">
        <f t="shared" si="81"/>
        <v>Y</v>
      </c>
      <c r="G939" s="159">
        <f>'Input 1 - Schedule 1'!S887</f>
        <v>0</v>
      </c>
      <c r="H939" s="158">
        <f>'Input 2 - Inventory'!L885</f>
        <v>0</v>
      </c>
      <c r="I939" s="158">
        <f>'Input 2 - Inventory'!M885</f>
        <v>0</v>
      </c>
      <c r="J939" s="204">
        <f t="shared" si="82"/>
        <v>0</v>
      </c>
      <c r="K939" s="249">
        <f>'Input 2 - Inventory'!R885</f>
        <v>0</v>
      </c>
      <c r="L939" s="158">
        <f>'Input 2 - Inventory'!AA885</f>
        <v>0</v>
      </c>
      <c r="M939" s="249">
        <f>'Input 2 - Inventory'!AB885</f>
        <v>0</v>
      </c>
      <c r="N939" s="204">
        <f t="shared" si="83"/>
        <v>0</v>
      </c>
      <c r="O939" s="114" t="e">
        <f t="shared" si="84"/>
        <v>#DIV/0!</v>
      </c>
      <c r="P939" s="249">
        <f>'Input 2 - Inventory'!AG885</f>
        <v>0</v>
      </c>
      <c r="Q939" s="249" t="str">
        <f>'Input 1 - Schedule 1'!AX887</f>
        <v/>
      </c>
    </row>
    <row r="940" spans="1:17" x14ac:dyDescent="0.2">
      <c r="A940" s="314" t="str">
        <f t="shared" si="80"/>
        <v>Exclude</v>
      </c>
      <c r="B940" s="158">
        <f>'Input 2 - Inventory'!C886</f>
        <v>0</v>
      </c>
      <c r="C940" s="249">
        <f>'Input 2 - Inventory'!E886</f>
        <v>0</v>
      </c>
      <c r="D940" s="249" t="str">
        <f>IFERROR(VLOOKUP(E940,GCC.Param!$B$3:$E$50,4,FALSE),"")</f>
        <v/>
      </c>
      <c r="E940" s="159">
        <f>'Input 2 - Inventory'!F886</f>
        <v>0</v>
      </c>
      <c r="F940" s="204" t="str">
        <f t="shared" si="81"/>
        <v>Y</v>
      </c>
      <c r="G940" s="159">
        <f>'Input 1 - Schedule 1'!S888</f>
        <v>0</v>
      </c>
      <c r="H940" s="158">
        <f>'Input 2 - Inventory'!L886</f>
        <v>0</v>
      </c>
      <c r="I940" s="158">
        <f>'Input 2 - Inventory'!M886</f>
        <v>0</v>
      </c>
      <c r="J940" s="204">
        <f t="shared" si="82"/>
        <v>0</v>
      </c>
      <c r="K940" s="249">
        <f>'Input 2 - Inventory'!R886</f>
        <v>0</v>
      </c>
      <c r="L940" s="158">
        <f>'Input 2 - Inventory'!AA886</f>
        <v>0</v>
      </c>
      <c r="M940" s="249">
        <f>'Input 2 - Inventory'!AB886</f>
        <v>0</v>
      </c>
      <c r="N940" s="204">
        <f t="shared" si="83"/>
        <v>0</v>
      </c>
      <c r="O940" s="114" t="e">
        <f t="shared" si="84"/>
        <v>#DIV/0!</v>
      </c>
      <c r="P940" s="249">
        <f>'Input 2 - Inventory'!AG886</f>
        <v>0</v>
      </c>
      <c r="Q940" s="249" t="str">
        <f>'Input 1 - Schedule 1'!AX888</f>
        <v/>
      </c>
    </row>
    <row r="941" spans="1:17" x14ac:dyDescent="0.2">
      <c r="A941" s="314" t="str">
        <f t="shared" si="80"/>
        <v>Exclude</v>
      </c>
      <c r="B941" s="158">
        <f>'Input 2 - Inventory'!C887</f>
        <v>0</v>
      </c>
      <c r="C941" s="249">
        <f>'Input 2 - Inventory'!E887</f>
        <v>0</v>
      </c>
      <c r="D941" s="249" t="str">
        <f>IFERROR(VLOOKUP(E941,GCC.Param!$B$3:$E$50,4,FALSE),"")</f>
        <v/>
      </c>
      <c r="E941" s="159">
        <f>'Input 2 - Inventory'!F887</f>
        <v>0</v>
      </c>
      <c r="F941" s="204" t="str">
        <f t="shared" si="81"/>
        <v>Y</v>
      </c>
      <c r="G941" s="159">
        <f>'Input 1 - Schedule 1'!S889</f>
        <v>0</v>
      </c>
      <c r="H941" s="158">
        <f>'Input 2 - Inventory'!L887</f>
        <v>0</v>
      </c>
      <c r="I941" s="158">
        <f>'Input 2 - Inventory'!M887</f>
        <v>0</v>
      </c>
      <c r="J941" s="204">
        <f t="shared" si="82"/>
        <v>0</v>
      </c>
      <c r="K941" s="249">
        <f>'Input 2 - Inventory'!R887</f>
        <v>0</v>
      </c>
      <c r="L941" s="158">
        <f>'Input 2 - Inventory'!AA887</f>
        <v>0</v>
      </c>
      <c r="M941" s="249">
        <f>'Input 2 - Inventory'!AB887</f>
        <v>0</v>
      </c>
      <c r="N941" s="204">
        <f t="shared" si="83"/>
        <v>0</v>
      </c>
      <c r="O941" s="114" t="e">
        <f t="shared" si="84"/>
        <v>#DIV/0!</v>
      </c>
      <c r="P941" s="249">
        <f>'Input 2 - Inventory'!AG887</f>
        <v>0</v>
      </c>
      <c r="Q941" s="249" t="str">
        <f>'Input 1 - Schedule 1'!AX889</f>
        <v/>
      </c>
    </row>
    <row r="942" spans="1:17" x14ac:dyDescent="0.2">
      <c r="A942" s="314" t="str">
        <f t="shared" si="80"/>
        <v>Exclude</v>
      </c>
      <c r="B942" s="158">
        <f>'Input 2 - Inventory'!C888</f>
        <v>0</v>
      </c>
      <c r="C942" s="249">
        <f>'Input 2 - Inventory'!E888</f>
        <v>0</v>
      </c>
      <c r="D942" s="249" t="str">
        <f>IFERROR(VLOOKUP(E942,GCC.Param!$B$3:$E$50,4,FALSE),"")</f>
        <v/>
      </c>
      <c r="E942" s="159">
        <f>'Input 2 - Inventory'!F888</f>
        <v>0</v>
      </c>
      <c r="F942" s="204" t="str">
        <f t="shared" si="81"/>
        <v>Y</v>
      </c>
      <c r="G942" s="159">
        <f>'Input 1 - Schedule 1'!S890</f>
        <v>0</v>
      </c>
      <c r="H942" s="158">
        <f>'Input 2 - Inventory'!L888</f>
        <v>0</v>
      </c>
      <c r="I942" s="158">
        <f>'Input 2 - Inventory'!M888</f>
        <v>0</v>
      </c>
      <c r="J942" s="204">
        <f t="shared" si="82"/>
        <v>0</v>
      </c>
      <c r="K942" s="249">
        <f>'Input 2 - Inventory'!R888</f>
        <v>0</v>
      </c>
      <c r="L942" s="158">
        <f>'Input 2 - Inventory'!AA888</f>
        <v>0</v>
      </c>
      <c r="M942" s="249">
        <f>'Input 2 - Inventory'!AB888</f>
        <v>0</v>
      </c>
      <c r="N942" s="204">
        <f t="shared" si="83"/>
        <v>0</v>
      </c>
      <c r="O942" s="114" t="e">
        <f t="shared" si="84"/>
        <v>#DIV/0!</v>
      </c>
      <c r="P942" s="249">
        <f>'Input 2 - Inventory'!AG888</f>
        <v>0</v>
      </c>
      <c r="Q942" s="249" t="str">
        <f>'Input 1 - Schedule 1'!AX890</f>
        <v/>
      </c>
    </row>
    <row r="943" spans="1:17" x14ac:dyDescent="0.2">
      <c r="A943" s="314" t="str">
        <f t="shared" si="80"/>
        <v>Exclude</v>
      </c>
      <c r="B943" s="158">
        <f>'Input 2 - Inventory'!C889</f>
        <v>0</v>
      </c>
      <c r="C943" s="249">
        <f>'Input 2 - Inventory'!E889</f>
        <v>0</v>
      </c>
      <c r="D943" s="249" t="str">
        <f>IFERROR(VLOOKUP(E943,GCC.Param!$B$3:$E$50,4,FALSE),"")</f>
        <v/>
      </c>
      <c r="E943" s="159">
        <f>'Input 2 - Inventory'!F889</f>
        <v>0</v>
      </c>
      <c r="F943" s="204" t="str">
        <f t="shared" si="81"/>
        <v>Y</v>
      </c>
      <c r="G943" s="159">
        <f>'Input 1 - Schedule 1'!S891</f>
        <v>0</v>
      </c>
      <c r="H943" s="158">
        <f>'Input 2 - Inventory'!L889</f>
        <v>0</v>
      </c>
      <c r="I943" s="158">
        <f>'Input 2 - Inventory'!M889</f>
        <v>0</v>
      </c>
      <c r="J943" s="204">
        <f t="shared" si="82"/>
        <v>0</v>
      </c>
      <c r="K943" s="249">
        <f>'Input 2 - Inventory'!R889</f>
        <v>0</v>
      </c>
      <c r="L943" s="158">
        <f>'Input 2 - Inventory'!AA889</f>
        <v>0</v>
      </c>
      <c r="M943" s="249">
        <f>'Input 2 - Inventory'!AB889</f>
        <v>0</v>
      </c>
      <c r="N943" s="204">
        <f t="shared" si="83"/>
        <v>0</v>
      </c>
      <c r="O943" s="114" t="e">
        <f t="shared" si="84"/>
        <v>#DIV/0!</v>
      </c>
      <c r="P943" s="249">
        <f>'Input 2 - Inventory'!AG889</f>
        <v>0</v>
      </c>
      <c r="Q943" s="249" t="str">
        <f>'Input 1 - Schedule 1'!AX891</f>
        <v/>
      </c>
    </row>
    <row r="944" spans="1:17" x14ac:dyDescent="0.2">
      <c r="A944" s="314" t="str">
        <f t="shared" si="80"/>
        <v>Exclude</v>
      </c>
      <c r="B944" s="158">
        <f>'Input 2 - Inventory'!C890</f>
        <v>0</v>
      </c>
      <c r="C944" s="249">
        <f>'Input 2 - Inventory'!E890</f>
        <v>0</v>
      </c>
      <c r="D944" s="249" t="str">
        <f>IFERROR(VLOOKUP(E944,GCC.Param!$B$3:$E$50,4,FALSE),"")</f>
        <v/>
      </c>
      <c r="E944" s="159">
        <f>'Input 2 - Inventory'!F890</f>
        <v>0</v>
      </c>
      <c r="F944" s="204" t="str">
        <f t="shared" si="81"/>
        <v>Y</v>
      </c>
      <c r="G944" s="159">
        <f>'Input 1 - Schedule 1'!S892</f>
        <v>0</v>
      </c>
      <c r="H944" s="158">
        <f>'Input 2 - Inventory'!L890</f>
        <v>0</v>
      </c>
      <c r="I944" s="158">
        <f>'Input 2 - Inventory'!M890</f>
        <v>0</v>
      </c>
      <c r="J944" s="204">
        <f t="shared" si="82"/>
        <v>0</v>
      </c>
      <c r="K944" s="249">
        <f>'Input 2 - Inventory'!R890</f>
        <v>0</v>
      </c>
      <c r="L944" s="158">
        <f>'Input 2 - Inventory'!AA890</f>
        <v>0</v>
      </c>
      <c r="M944" s="249">
        <f>'Input 2 - Inventory'!AB890</f>
        <v>0</v>
      </c>
      <c r="N944" s="204">
        <f t="shared" si="83"/>
        <v>0</v>
      </c>
      <c r="O944" s="114" t="e">
        <f t="shared" si="84"/>
        <v>#DIV/0!</v>
      </c>
      <c r="P944" s="249">
        <f>'Input 2 - Inventory'!AG890</f>
        <v>0</v>
      </c>
      <c r="Q944" s="249" t="str">
        <f>'Input 1 - Schedule 1'!AX892</f>
        <v/>
      </c>
    </row>
    <row r="945" spans="1:17" x14ac:dyDescent="0.2">
      <c r="A945" s="314" t="str">
        <f t="shared" si="80"/>
        <v>Exclude</v>
      </c>
      <c r="B945" s="158">
        <f>'Input 2 - Inventory'!C891</f>
        <v>0</v>
      </c>
      <c r="C945" s="249">
        <f>'Input 2 - Inventory'!E891</f>
        <v>0</v>
      </c>
      <c r="D945" s="249" t="str">
        <f>IFERROR(VLOOKUP(E945,GCC.Param!$B$3:$E$50,4,FALSE),"")</f>
        <v/>
      </c>
      <c r="E945" s="159">
        <f>'Input 2 - Inventory'!F891</f>
        <v>0</v>
      </c>
      <c r="F945" s="204" t="str">
        <f t="shared" si="81"/>
        <v>Y</v>
      </c>
      <c r="G945" s="159">
        <f>'Input 1 - Schedule 1'!S893</f>
        <v>0</v>
      </c>
      <c r="H945" s="158">
        <f>'Input 2 - Inventory'!L891</f>
        <v>0</v>
      </c>
      <c r="I945" s="158">
        <f>'Input 2 - Inventory'!M891</f>
        <v>0</v>
      </c>
      <c r="J945" s="204">
        <f t="shared" si="82"/>
        <v>0</v>
      </c>
      <c r="K945" s="249">
        <f>'Input 2 - Inventory'!R891</f>
        <v>0</v>
      </c>
      <c r="L945" s="158">
        <f>'Input 2 - Inventory'!AA891</f>
        <v>0</v>
      </c>
      <c r="M945" s="249">
        <f>'Input 2 - Inventory'!AB891</f>
        <v>0</v>
      </c>
      <c r="N945" s="204">
        <f t="shared" si="83"/>
        <v>0</v>
      </c>
      <c r="O945" s="114" t="e">
        <f t="shared" si="84"/>
        <v>#DIV/0!</v>
      </c>
      <c r="P945" s="249">
        <f>'Input 2 - Inventory'!AG891</f>
        <v>0</v>
      </c>
      <c r="Q945" s="249" t="str">
        <f>'Input 1 - Schedule 1'!AX893</f>
        <v/>
      </c>
    </row>
    <row r="946" spans="1:17" x14ac:dyDescent="0.2">
      <c r="A946" s="314" t="str">
        <f t="shared" si="80"/>
        <v>Exclude</v>
      </c>
      <c r="B946" s="158">
        <f>'Input 2 - Inventory'!C892</f>
        <v>0</v>
      </c>
      <c r="C946" s="249">
        <f>'Input 2 - Inventory'!E892</f>
        <v>0</v>
      </c>
      <c r="D946" s="249" t="str">
        <f>IFERROR(VLOOKUP(E946,GCC.Param!$B$3:$E$50,4,FALSE),"")</f>
        <v/>
      </c>
      <c r="E946" s="159">
        <f>'Input 2 - Inventory'!F892</f>
        <v>0</v>
      </c>
      <c r="F946" s="204" t="str">
        <f t="shared" si="81"/>
        <v>Y</v>
      </c>
      <c r="G946" s="159">
        <f>'Input 1 - Schedule 1'!S894</f>
        <v>0</v>
      </c>
      <c r="H946" s="158">
        <f>'Input 2 - Inventory'!L892</f>
        <v>0</v>
      </c>
      <c r="I946" s="158">
        <f>'Input 2 - Inventory'!M892</f>
        <v>0</v>
      </c>
      <c r="J946" s="204">
        <f t="shared" si="82"/>
        <v>0</v>
      </c>
      <c r="K946" s="249">
        <f>'Input 2 - Inventory'!R892</f>
        <v>0</v>
      </c>
      <c r="L946" s="158">
        <f>'Input 2 - Inventory'!AA892</f>
        <v>0</v>
      </c>
      <c r="M946" s="249">
        <f>'Input 2 - Inventory'!AB892</f>
        <v>0</v>
      </c>
      <c r="N946" s="204">
        <f t="shared" si="83"/>
        <v>0</v>
      </c>
      <c r="O946" s="114" t="e">
        <f t="shared" si="84"/>
        <v>#DIV/0!</v>
      </c>
      <c r="P946" s="249">
        <f>'Input 2 - Inventory'!AG892</f>
        <v>0</v>
      </c>
      <c r="Q946" s="249" t="str">
        <f>'Input 1 - Schedule 1'!AX894</f>
        <v/>
      </c>
    </row>
    <row r="947" spans="1:17" x14ac:dyDescent="0.2">
      <c r="A947" s="314" t="str">
        <f t="shared" si="80"/>
        <v>Exclude</v>
      </c>
      <c r="B947" s="158">
        <f>'Input 2 - Inventory'!C893</f>
        <v>0</v>
      </c>
      <c r="C947" s="249">
        <f>'Input 2 - Inventory'!E893</f>
        <v>0</v>
      </c>
      <c r="D947" s="249" t="str">
        <f>IFERROR(VLOOKUP(E947,GCC.Param!$B$3:$E$50,4,FALSE),"")</f>
        <v/>
      </c>
      <c r="E947" s="159">
        <f>'Input 2 - Inventory'!F893</f>
        <v>0</v>
      </c>
      <c r="F947" s="204" t="str">
        <f t="shared" si="81"/>
        <v>Y</v>
      </c>
      <c r="G947" s="159">
        <f>'Input 1 - Schedule 1'!S895</f>
        <v>0</v>
      </c>
      <c r="H947" s="158">
        <f>'Input 2 - Inventory'!L893</f>
        <v>0</v>
      </c>
      <c r="I947" s="158">
        <f>'Input 2 - Inventory'!M893</f>
        <v>0</v>
      </c>
      <c r="J947" s="204">
        <f t="shared" si="82"/>
        <v>0</v>
      </c>
      <c r="K947" s="249">
        <f>'Input 2 - Inventory'!R893</f>
        <v>0</v>
      </c>
      <c r="L947" s="158">
        <f>'Input 2 - Inventory'!AA893</f>
        <v>0</v>
      </c>
      <c r="M947" s="249">
        <f>'Input 2 - Inventory'!AB893</f>
        <v>0</v>
      </c>
      <c r="N947" s="204">
        <f t="shared" si="83"/>
        <v>0</v>
      </c>
      <c r="O947" s="114" t="e">
        <f t="shared" si="84"/>
        <v>#DIV/0!</v>
      </c>
      <c r="P947" s="249">
        <f>'Input 2 - Inventory'!AG893</f>
        <v>0</v>
      </c>
      <c r="Q947" s="249" t="str">
        <f>'Input 1 - Schedule 1'!AX895</f>
        <v/>
      </c>
    </row>
    <row r="948" spans="1:17" x14ac:dyDescent="0.2">
      <c r="A948" s="314" t="str">
        <f t="shared" si="80"/>
        <v>Exclude</v>
      </c>
      <c r="B948" s="158">
        <f>'Input 2 - Inventory'!C894</f>
        <v>0</v>
      </c>
      <c r="C948" s="249">
        <f>'Input 2 - Inventory'!E894</f>
        <v>0</v>
      </c>
      <c r="D948" s="249" t="str">
        <f>IFERROR(VLOOKUP(E948,GCC.Param!$B$3:$E$50,4,FALSE),"")</f>
        <v/>
      </c>
      <c r="E948" s="159">
        <f>'Input 2 - Inventory'!F894</f>
        <v>0</v>
      </c>
      <c r="F948" s="204" t="str">
        <f t="shared" si="81"/>
        <v>Y</v>
      </c>
      <c r="G948" s="159">
        <f>'Input 1 - Schedule 1'!S896</f>
        <v>0</v>
      </c>
      <c r="H948" s="158">
        <f>'Input 2 - Inventory'!L894</f>
        <v>0</v>
      </c>
      <c r="I948" s="158">
        <f>'Input 2 - Inventory'!M894</f>
        <v>0</v>
      </c>
      <c r="J948" s="204">
        <f t="shared" si="82"/>
        <v>0</v>
      </c>
      <c r="K948" s="249">
        <f>'Input 2 - Inventory'!R894</f>
        <v>0</v>
      </c>
      <c r="L948" s="158">
        <f>'Input 2 - Inventory'!AA894</f>
        <v>0</v>
      </c>
      <c r="M948" s="249">
        <f>'Input 2 - Inventory'!AB894</f>
        <v>0</v>
      </c>
      <c r="N948" s="204">
        <f t="shared" si="83"/>
        <v>0</v>
      </c>
      <c r="O948" s="114" t="e">
        <f t="shared" si="84"/>
        <v>#DIV/0!</v>
      </c>
      <c r="P948" s="249">
        <f>'Input 2 - Inventory'!AG894</f>
        <v>0</v>
      </c>
      <c r="Q948" s="249" t="str">
        <f>'Input 1 - Schedule 1'!AX896</f>
        <v/>
      </c>
    </row>
    <row r="949" spans="1:17" x14ac:dyDescent="0.2">
      <c r="A949" s="314" t="str">
        <f t="shared" si="80"/>
        <v>Exclude</v>
      </c>
      <c r="B949" s="158">
        <f>'Input 2 - Inventory'!C895</f>
        <v>0</v>
      </c>
      <c r="C949" s="249">
        <f>'Input 2 - Inventory'!E895</f>
        <v>0</v>
      </c>
      <c r="D949" s="249" t="str">
        <f>IFERROR(VLOOKUP(E949,GCC.Param!$B$3:$E$50,4,FALSE),"")</f>
        <v/>
      </c>
      <c r="E949" s="159">
        <f>'Input 2 - Inventory'!F895</f>
        <v>0</v>
      </c>
      <c r="F949" s="204" t="str">
        <f t="shared" si="81"/>
        <v>Y</v>
      </c>
      <c r="G949" s="159">
        <f>'Input 1 - Schedule 1'!S897</f>
        <v>0</v>
      </c>
      <c r="H949" s="158">
        <f>'Input 2 - Inventory'!L895</f>
        <v>0</v>
      </c>
      <c r="I949" s="158">
        <f>'Input 2 - Inventory'!M895</f>
        <v>0</v>
      </c>
      <c r="J949" s="204">
        <f t="shared" si="82"/>
        <v>0</v>
      </c>
      <c r="K949" s="249">
        <f>'Input 2 - Inventory'!R895</f>
        <v>0</v>
      </c>
      <c r="L949" s="158">
        <f>'Input 2 - Inventory'!AA895</f>
        <v>0</v>
      </c>
      <c r="M949" s="249">
        <f>'Input 2 - Inventory'!AB895</f>
        <v>0</v>
      </c>
      <c r="N949" s="204">
        <f t="shared" si="83"/>
        <v>0</v>
      </c>
      <c r="O949" s="114" t="e">
        <f t="shared" si="84"/>
        <v>#DIV/0!</v>
      </c>
      <c r="P949" s="249">
        <f>'Input 2 - Inventory'!AG895</f>
        <v>0</v>
      </c>
      <c r="Q949" s="249" t="str">
        <f>'Input 1 - Schedule 1'!AX897</f>
        <v/>
      </c>
    </row>
    <row r="950" spans="1:17" x14ac:dyDescent="0.2">
      <c r="A950" s="314" t="str">
        <f t="shared" si="80"/>
        <v>Exclude</v>
      </c>
      <c r="B950" s="158">
        <f>'Input 2 - Inventory'!C896</f>
        <v>0</v>
      </c>
      <c r="C950" s="249">
        <f>'Input 2 - Inventory'!E896</f>
        <v>0</v>
      </c>
      <c r="D950" s="249" t="str">
        <f>IFERROR(VLOOKUP(E950,GCC.Param!$B$3:$E$50,4,FALSE),"")</f>
        <v/>
      </c>
      <c r="E950" s="159">
        <f>'Input 2 - Inventory'!F896</f>
        <v>0</v>
      </c>
      <c r="F950" s="204" t="str">
        <f t="shared" si="81"/>
        <v>Y</v>
      </c>
      <c r="G950" s="159">
        <f>'Input 1 - Schedule 1'!S898</f>
        <v>0</v>
      </c>
      <c r="H950" s="158">
        <f>'Input 2 - Inventory'!L896</f>
        <v>0</v>
      </c>
      <c r="I950" s="158">
        <f>'Input 2 - Inventory'!M896</f>
        <v>0</v>
      </c>
      <c r="J950" s="204">
        <f t="shared" si="82"/>
        <v>0</v>
      </c>
      <c r="K950" s="249">
        <f>'Input 2 - Inventory'!R896</f>
        <v>0</v>
      </c>
      <c r="L950" s="158">
        <f>'Input 2 - Inventory'!AA896</f>
        <v>0</v>
      </c>
      <c r="M950" s="249">
        <f>'Input 2 - Inventory'!AB896</f>
        <v>0</v>
      </c>
      <c r="N950" s="204">
        <f t="shared" si="83"/>
        <v>0</v>
      </c>
      <c r="O950" s="114" t="e">
        <f t="shared" si="84"/>
        <v>#DIV/0!</v>
      </c>
      <c r="P950" s="249">
        <f>'Input 2 - Inventory'!AG896</f>
        <v>0</v>
      </c>
      <c r="Q950" s="249" t="str">
        <f>'Input 1 - Schedule 1'!AX898</f>
        <v/>
      </c>
    </row>
    <row r="951" spans="1:17" x14ac:dyDescent="0.2">
      <c r="A951" s="314" t="str">
        <f t="shared" si="80"/>
        <v>Exclude</v>
      </c>
      <c r="B951" s="158">
        <f>'Input 2 - Inventory'!C897</f>
        <v>0</v>
      </c>
      <c r="C951" s="249">
        <f>'Input 2 - Inventory'!E897</f>
        <v>0</v>
      </c>
      <c r="D951" s="249" t="str">
        <f>IFERROR(VLOOKUP(E951,GCC.Param!$B$3:$E$50,4,FALSE),"")</f>
        <v/>
      </c>
      <c r="E951" s="159">
        <f>'Input 2 - Inventory'!F897</f>
        <v>0</v>
      </c>
      <c r="F951" s="204" t="str">
        <f t="shared" si="81"/>
        <v>Y</v>
      </c>
      <c r="G951" s="159">
        <f>'Input 1 - Schedule 1'!S899</f>
        <v>0</v>
      </c>
      <c r="H951" s="158">
        <f>'Input 2 - Inventory'!L897</f>
        <v>0</v>
      </c>
      <c r="I951" s="158">
        <f>'Input 2 - Inventory'!M897</f>
        <v>0</v>
      </c>
      <c r="J951" s="204">
        <f t="shared" si="82"/>
        <v>0</v>
      </c>
      <c r="K951" s="249">
        <f>'Input 2 - Inventory'!R897</f>
        <v>0</v>
      </c>
      <c r="L951" s="158">
        <f>'Input 2 - Inventory'!AA897</f>
        <v>0</v>
      </c>
      <c r="M951" s="249">
        <f>'Input 2 - Inventory'!AB897</f>
        <v>0</v>
      </c>
      <c r="N951" s="204">
        <f t="shared" si="83"/>
        <v>0</v>
      </c>
      <c r="O951" s="114" t="e">
        <f t="shared" si="84"/>
        <v>#DIV/0!</v>
      </c>
      <c r="P951" s="249">
        <f>'Input 2 - Inventory'!AG897</f>
        <v>0</v>
      </c>
      <c r="Q951" s="249" t="str">
        <f>'Input 1 - Schedule 1'!AX899</f>
        <v/>
      </c>
    </row>
    <row r="952" spans="1:17" x14ac:dyDescent="0.2">
      <c r="A952" s="314" t="str">
        <f t="shared" si="80"/>
        <v>Exclude</v>
      </c>
      <c r="B952" s="158">
        <f>'Input 2 - Inventory'!C898</f>
        <v>0</v>
      </c>
      <c r="C952" s="249">
        <f>'Input 2 - Inventory'!E898</f>
        <v>0</v>
      </c>
      <c r="D952" s="249" t="str">
        <f>IFERROR(VLOOKUP(E952,GCC.Param!$B$3:$E$50,4,FALSE),"")</f>
        <v/>
      </c>
      <c r="E952" s="159">
        <f>'Input 2 - Inventory'!F898</f>
        <v>0</v>
      </c>
      <c r="F952" s="204" t="str">
        <f t="shared" si="81"/>
        <v>Y</v>
      </c>
      <c r="G952" s="159">
        <f>'Input 1 - Schedule 1'!S900</f>
        <v>0</v>
      </c>
      <c r="H952" s="158">
        <f>'Input 2 - Inventory'!L898</f>
        <v>0</v>
      </c>
      <c r="I952" s="158">
        <f>'Input 2 - Inventory'!M898</f>
        <v>0</v>
      </c>
      <c r="J952" s="204">
        <f t="shared" si="82"/>
        <v>0</v>
      </c>
      <c r="K952" s="249">
        <f>'Input 2 - Inventory'!R898</f>
        <v>0</v>
      </c>
      <c r="L952" s="158">
        <f>'Input 2 - Inventory'!AA898</f>
        <v>0</v>
      </c>
      <c r="M952" s="249">
        <f>'Input 2 - Inventory'!AB898</f>
        <v>0</v>
      </c>
      <c r="N952" s="204">
        <f t="shared" si="83"/>
        <v>0</v>
      </c>
      <c r="O952" s="114" t="e">
        <f t="shared" si="84"/>
        <v>#DIV/0!</v>
      </c>
      <c r="P952" s="249">
        <f>'Input 2 - Inventory'!AG898</f>
        <v>0</v>
      </c>
      <c r="Q952" s="249" t="str">
        <f>'Input 1 - Schedule 1'!AX900</f>
        <v/>
      </c>
    </row>
    <row r="953" spans="1:17" x14ac:dyDescent="0.2">
      <c r="A953" s="314" t="str">
        <f t="shared" si="80"/>
        <v>Exclude</v>
      </c>
      <c r="B953" s="158">
        <f>'Input 2 - Inventory'!C899</f>
        <v>0</v>
      </c>
      <c r="C953" s="249">
        <f>'Input 2 - Inventory'!E899</f>
        <v>0</v>
      </c>
      <c r="D953" s="249" t="str">
        <f>IFERROR(VLOOKUP(E953,GCC.Param!$B$3:$E$50,4,FALSE),"")</f>
        <v/>
      </c>
      <c r="E953" s="159">
        <f>'Input 2 - Inventory'!F899</f>
        <v>0</v>
      </c>
      <c r="F953" s="204" t="str">
        <f t="shared" si="81"/>
        <v>Y</v>
      </c>
      <c r="G953" s="159">
        <f>'Input 1 - Schedule 1'!S901</f>
        <v>0</v>
      </c>
      <c r="H953" s="158">
        <f>'Input 2 - Inventory'!L899</f>
        <v>0</v>
      </c>
      <c r="I953" s="158">
        <f>'Input 2 - Inventory'!M899</f>
        <v>0</v>
      </c>
      <c r="J953" s="204">
        <f t="shared" si="82"/>
        <v>0</v>
      </c>
      <c r="K953" s="249">
        <f>'Input 2 - Inventory'!R899</f>
        <v>0</v>
      </c>
      <c r="L953" s="158">
        <f>'Input 2 - Inventory'!AA899</f>
        <v>0</v>
      </c>
      <c r="M953" s="249">
        <f>'Input 2 - Inventory'!AB899</f>
        <v>0</v>
      </c>
      <c r="N953" s="204">
        <f t="shared" si="83"/>
        <v>0</v>
      </c>
      <c r="O953" s="114" t="e">
        <f t="shared" si="84"/>
        <v>#DIV/0!</v>
      </c>
      <c r="P953" s="249">
        <f>'Input 2 - Inventory'!AG899</f>
        <v>0</v>
      </c>
      <c r="Q953" s="249" t="str">
        <f>'Input 1 - Schedule 1'!AX901</f>
        <v/>
      </c>
    </row>
    <row r="954" spans="1:17" x14ac:dyDescent="0.2">
      <c r="A954" s="314" t="str">
        <f t="shared" si="80"/>
        <v>Exclude</v>
      </c>
      <c r="B954" s="158">
        <f>'Input 2 - Inventory'!C900</f>
        <v>0</v>
      </c>
      <c r="C954" s="249">
        <f>'Input 2 - Inventory'!E900</f>
        <v>0</v>
      </c>
      <c r="D954" s="249" t="str">
        <f>IFERROR(VLOOKUP(E954,GCC.Param!$B$3:$E$50,4,FALSE),"")</f>
        <v/>
      </c>
      <c r="E954" s="159">
        <f>'Input 2 - Inventory'!F900</f>
        <v>0</v>
      </c>
      <c r="F954" s="204" t="str">
        <f t="shared" si="81"/>
        <v>Y</v>
      </c>
      <c r="G954" s="159">
        <f>'Input 1 - Schedule 1'!S902</f>
        <v>0</v>
      </c>
      <c r="H954" s="158">
        <f>'Input 2 - Inventory'!L900</f>
        <v>0</v>
      </c>
      <c r="I954" s="158">
        <f>'Input 2 - Inventory'!M900</f>
        <v>0</v>
      </c>
      <c r="J954" s="204">
        <f t="shared" si="82"/>
        <v>0</v>
      </c>
      <c r="K954" s="249">
        <f>'Input 2 - Inventory'!R900</f>
        <v>0</v>
      </c>
      <c r="L954" s="158">
        <f>'Input 2 - Inventory'!AA900</f>
        <v>0</v>
      </c>
      <c r="M954" s="249">
        <f>'Input 2 - Inventory'!AB900</f>
        <v>0</v>
      </c>
      <c r="N954" s="204">
        <f t="shared" si="83"/>
        <v>0</v>
      </c>
      <c r="O954" s="114" t="e">
        <f t="shared" si="84"/>
        <v>#DIV/0!</v>
      </c>
      <c r="P954" s="249">
        <f>'Input 2 - Inventory'!AG900</f>
        <v>0</v>
      </c>
      <c r="Q954" s="249" t="str">
        <f>'Input 1 - Schedule 1'!AX902</f>
        <v/>
      </c>
    </row>
    <row r="955" spans="1:17" x14ac:dyDescent="0.2">
      <c r="A955" s="314" t="str">
        <f t="shared" si="80"/>
        <v>Exclude</v>
      </c>
      <c r="B955" s="158">
        <f>'Input 2 - Inventory'!C901</f>
        <v>0</v>
      </c>
      <c r="C955" s="249">
        <f>'Input 2 - Inventory'!E901</f>
        <v>0</v>
      </c>
      <c r="D955" s="249" t="str">
        <f>IFERROR(VLOOKUP(E955,GCC.Param!$B$3:$E$50,4,FALSE),"")</f>
        <v/>
      </c>
      <c r="E955" s="159">
        <f>'Input 2 - Inventory'!F901</f>
        <v>0</v>
      </c>
      <c r="F955" s="204" t="str">
        <f t="shared" si="81"/>
        <v>Y</v>
      </c>
      <c r="G955" s="159">
        <f>'Input 1 - Schedule 1'!S903</f>
        <v>0</v>
      </c>
      <c r="H955" s="158">
        <f>'Input 2 - Inventory'!L901</f>
        <v>0</v>
      </c>
      <c r="I955" s="158">
        <f>'Input 2 - Inventory'!M901</f>
        <v>0</v>
      </c>
      <c r="J955" s="204">
        <f t="shared" si="82"/>
        <v>0</v>
      </c>
      <c r="K955" s="249">
        <f>'Input 2 - Inventory'!R901</f>
        <v>0</v>
      </c>
      <c r="L955" s="158">
        <f>'Input 2 - Inventory'!AA901</f>
        <v>0</v>
      </c>
      <c r="M955" s="249">
        <f>'Input 2 - Inventory'!AB901</f>
        <v>0</v>
      </c>
      <c r="N955" s="204">
        <f t="shared" si="83"/>
        <v>0</v>
      </c>
      <c r="O955" s="114" t="e">
        <f t="shared" si="84"/>
        <v>#DIV/0!</v>
      </c>
      <c r="P955" s="249">
        <f>'Input 2 - Inventory'!AG901</f>
        <v>0</v>
      </c>
      <c r="Q955" s="249" t="str">
        <f>'Input 1 - Schedule 1'!AX903</f>
        <v/>
      </c>
    </row>
    <row r="956" spans="1:17" x14ac:dyDescent="0.2">
      <c r="A956" s="314" t="str">
        <f t="shared" si="80"/>
        <v>Exclude</v>
      </c>
      <c r="B956" s="158">
        <f>'Input 2 - Inventory'!C902</f>
        <v>0</v>
      </c>
      <c r="C956" s="249">
        <f>'Input 2 - Inventory'!E902</f>
        <v>0</v>
      </c>
      <c r="D956" s="249" t="str">
        <f>IFERROR(VLOOKUP(E956,GCC.Param!$B$3:$E$50,4,FALSE),"")</f>
        <v/>
      </c>
      <c r="E956" s="159">
        <f>'Input 2 - Inventory'!F902</f>
        <v>0</v>
      </c>
      <c r="F956" s="204" t="str">
        <f t="shared" si="81"/>
        <v>Y</v>
      </c>
      <c r="G956" s="159">
        <f>'Input 1 - Schedule 1'!S904</f>
        <v>0</v>
      </c>
      <c r="H956" s="158">
        <f>'Input 2 - Inventory'!L902</f>
        <v>0</v>
      </c>
      <c r="I956" s="158">
        <f>'Input 2 - Inventory'!M902</f>
        <v>0</v>
      </c>
      <c r="J956" s="204">
        <f t="shared" si="82"/>
        <v>0</v>
      </c>
      <c r="K956" s="249">
        <f>'Input 2 - Inventory'!R902</f>
        <v>0</v>
      </c>
      <c r="L956" s="158">
        <f>'Input 2 - Inventory'!AA902</f>
        <v>0</v>
      </c>
      <c r="M956" s="249">
        <f>'Input 2 - Inventory'!AB902</f>
        <v>0</v>
      </c>
      <c r="N956" s="204">
        <f t="shared" si="83"/>
        <v>0</v>
      </c>
      <c r="O956" s="114" t="e">
        <f t="shared" si="84"/>
        <v>#DIV/0!</v>
      </c>
      <c r="P956" s="249">
        <f>'Input 2 - Inventory'!AG902</f>
        <v>0</v>
      </c>
      <c r="Q956" s="249" t="str">
        <f>'Input 1 - Schedule 1'!AX904</f>
        <v/>
      </c>
    </row>
    <row r="957" spans="1:17" x14ac:dyDescent="0.2">
      <c r="A957" s="314" t="str">
        <f t="shared" si="80"/>
        <v>Exclude</v>
      </c>
      <c r="B957" s="158">
        <f>'Input 2 - Inventory'!C903</f>
        <v>0</v>
      </c>
      <c r="C957" s="249">
        <f>'Input 2 - Inventory'!E903</f>
        <v>0</v>
      </c>
      <c r="D957" s="249" t="str">
        <f>IFERROR(VLOOKUP(E957,GCC.Param!$B$3:$E$50,4,FALSE),"")</f>
        <v/>
      </c>
      <c r="E957" s="159">
        <f>'Input 2 - Inventory'!F903</f>
        <v>0</v>
      </c>
      <c r="F957" s="204" t="str">
        <f t="shared" si="81"/>
        <v>Y</v>
      </c>
      <c r="G957" s="159">
        <f>'Input 1 - Schedule 1'!S905</f>
        <v>0</v>
      </c>
      <c r="H957" s="158">
        <f>'Input 2 - Inventory'!L903</f>
        <v>0</v>
      </c>
      <c r="I957" s="158">
        <f>'Input 2 - Inventory'!M903</f>
        <v>0</v>
      </c>
      <c r="J957" s="204">
        <f t="shared" si="82"/>
        <v>0</v>
      </c>
      <c r="K957" s="249">
        <f>'Input 2 - Inventory'!R903</f>
        <v>0</v>
      </c>
      <c r="L957" s="158">
        <f>'Input 2 - Inventory'!AA903</f>
        <v>0</v>
      </c>
      <c r="M957" s="249">
        <f>'Input 2 - Inventory'!AB903</f>
        <v>0</v>
      </c>
      <c r="N957" s="204">
        <f t="shared" si="83"/>
        <v>0</v>
      </c>
      <c r="O957" s="114" t="e">
        <f t="shared" si="84"/>
        <v>#DIV/0!</v>
      </c>
      <c r="P957" s="249">
        <f>'Input 2 - Inventory'!AG903</f>
        <v>0</v>
      </c>
      <c r="Q957" s="249" t="str">
        <f>'Input 1 - Schedule 1'!AX905</f>
        <v/>
      </c>
    </row>
    <row r="958" spans="1:17" x14ac:dyDescent="0.2">
      <c r="A958" s="314" t="str">
        <f t="shared" si="80"/>
        <v>Exclude</v>
      </c>
      <c r="B958" s="158">
        <f>'Input 2 - Inventory'!C904</f>
        <v>0</v>
      </c>
      <c r="C958" s="249">
        <f>'Input 2 - Inventory'!E904</f>
        <v>0</v>
      </c>
      <c r="D958" s="249" t="str">
        <f>IFERROR(VLOOKUP(E958,GCC.Param!$B$3:$E$50,4,FALSE),"")</f>
        <v/>
      </c>
      <c r="E958" s="159">
        <f>'Input 2 - Inventory'!F904</f>
        <v>0</v>
      </c>
      <c r="F958" s="204" t="str">
        <f t="shared" si="81"/>
        <v>Y</v>
      </c>
      <c r="G958" s="159">
        <f>'Input 1 - Schedule 1'!S906</f>
        <v>0</v>
      </c>
      <c r="H958" s="158">
        <f>'Input 2 - Inventory'!L904</f>
        <v>0</v>
      </c>
      <c r="I958" s="158">
        <f>'Input 2 - Inventory'!M904</f>
        <v>0</v>
      </c>
      <c r="J958" s="204">
        <f t="shared" si="82"/>
        <v>0</v>
      </c>
      <c r="K958" s="249">
        <f>'Input 2 - Inventory'!R904</f>
        <v>0</v>
      </c>
      <c r="L958" s="158">
        <f>'Input 2 - Inventory'!AA904</f>
        <v>0</v>
      </c>
      <c r="M958" s="249">
        <f>'Input 2 - Inventory'!AB904</f>
        <v>0</v>
      </c>
      <c r="N958" s="204">
        <f t="shared" si="83"/>
        <v>0</v>
      </c>
      <c r="O958" s="114" t="e">
        <f t="shared" si="84"/>
        <v>#DIV/0!</v>
      </c>
      <c r="P958" s="249">
        <f>'Input 2 - Inventory'!AG904</f>
        <v>0</v>
      </c>
      <c r="Q958" s="249" t="str">
        <f>'Input 1 - Schedule 1'!AX906</f>
        <v/>
      </c>
    </row>
    <row r="959" spans="1:17" x14ac:dyDescent="0.2">
      <c r="A959" s="314" t="str">
        <f t="shared" si="80"/>
        <v>Exclude</v>
      </c>
      <c r="B959" s="158">
        <f>'Input 2 - Inventory'!C905</f>
        <v>0</v>
      </c>
      <c r="C959" s="249">
        <f>'Input 2 - Inventory'!E905</f>
        <v>0</v>
      </c>
      <c r="D959" s="249" t="str">
        <f>IFERROR(VLOOKUP(E959,GCC.Param!$B$3:$E$50,4,FALSE),"")</f>
        <v/>
      </c>
      <c r="E959" s="159">
        <f>'Input 2 - Inventory'!F905</f>
        <v>0</v>
      </c>
      <c r="F959" s="204" t="str">
        <f t="shared" si="81"/>
        <v>Y</v>
      </c>
      <c r="G959" s="159">
        <f>'Input 1 - Schedule 1'!S907</f>
        <v>0</v>
      </c>
      <c r="H959" s="158">
        <f>'Input 2 - Inventory'!L905</f>
        <v>0</v>
      </c>
      <c r="I959" s="158">
        <f>'Input 2 - Inventory'!M905</f>
        <v>0</v>
      </c>
      <c r="J959" s="204">
        <f t="shared" si="82"/>
        <v>0</v>
      </c>
      <c r="K959" s="249">
        <f>'Input 2 - Inventory'!R905</f>
        <v>0</v>
      </c>
      <c r="L959" s="158">
        <f>'Input 2 - Inventory'!AA905</f>
        <v>0</v>
      </c>
      <c r="M959" s="249">
        <f>'Input 2 - Inventory'!AB905</f>
        <v>0</v>
      </c>
      <c r="N959" s="204">
        <f t="shared" si="83"/>
        <v>0</v>
      </c>
      <c r="O959" s="114" t="e">
        <f t="shared" si="84"/>
        <v>#DIV/0!</v>
      </c>
      <c r="P959" s="249">
        <f>'Input 2 - Inventory'!AG905</f>
        <v>0</v>
      </c>
      <c r="Q959" s="249" t="str">
        <f>'Input 1 - Schedule 1'!AX907</f>
        <v/>
      </c>
    </row>
    <row r="960" spans="1:17" x14ac:dyDescent="0.2">
      <c r="A960" s="314" t="str">
        <f t="shared" si="80"/>
        <v>Exclude</v>
      </c>
      <c r="B960" s="158">
        <f>'Input 2 - Inventory'!C906</f>
        <v>0</v>
      </c>
      <c r="C960" s="249">
        <f>'Input 2 - Inventory'!E906</f>
        <v>0</v>
      </c>
      <c r="D960" s="249" t="str">
        <f>IFERROR(VLOOKUP(E960,GCC.Param!$B$3:$E$50,4,FALSE),"")</f>
        <v/>
      </c>
      <c r="E960" s="159">
        <f>'Input 2 - Inventory'!F906</f>
        <v>0</v>
      </c>
      <c r="F960" s="204" t="str">
        <f t="shared" si="81"/>
        <v>Y</v>
      </c>
      <c r="G960" s="159">
        <f>'Input 1 - Schedule 1'!S908</f>
        <v>0</v>
      </c>
      <c r="H960" s="158">
        <f>'Input 2 - Inventory'!L906</f>
        <v>0</v>
      </c>
      <c r="I960" s="158">
        <f>'Input 2 - Inventory'!M906</f>
        <v>0</v>
      </c>
      <c r="J960" s="204">
        <f t="shared" si="82"/>
        <v>0</v>
      </c>
      <c r="K960" s="249">
        <f>'Input 2 - Inventory'!R906</f>
        <v>0</v>
      </c>
      <c r="L960" s="158">
        <f>'Input 2 - Inventory'!AA906</f>
        <v>0</v>
      </c>
      <c r="M960" s="249">
        <f>'Input 2 - Inventory'!AB906</f>
        <v>0</v>
      </c>
      <c r="N960" s="204">
        <f t="shared" si="83"/>
        <v>0</v>
      </c>
      <c r="O960" s="114" t="e">
        <f t="shared" si="84"/>
        <v>#DIV/0!</v>
      </c>
      <c r="P960" s="249">
        <f>'Input 2 - Inventory'!AG906</f>
        <v>0</v>
      </c>
      <c r="Q960" s="249" t="str">
        <f>'Input 1 - Schedule 1'!AX908</f>
        <v/>
      </c>
    </row>
    <row r="961" spans="1:17" x14ac:dyDescent="0.2">
      <c r="A961" s="314" t="str">
        <f t="shared" si="80"/>
        <v>Exclude</v>
      </c>
      <c r="B961" s="158">
        <f>'Input 2 - Inventory'!C907</f>
        <v>0</v>
      </c>
      <c r="C961" s="249">
        <f>'Input 2 - Inventory'!E907</f>
        <v>0</v>
      </c>
      <c r="D961" s="249" t="str">
        <f>IFERROR(VLOOKUP(E961,GCC.Param!$B$3:$E$50,4,FALSE),"")</f>
        <v/>
      </c>
      <c r="E961" s="159">
        <f>'Input 2 - Inventory'!F907</f>
        <v>0</v>
      </c>
      <c r="F961" s="204" t="str">
        <f t="shared" si="81"/>
        <v>Y</v>
      </c>
      <c r="G961" s="159">
        <f>'Input 1 - Schedule 1'!S909</f>
        <v>0</v>
      </c>
      <c r="H961" s="158">
        <f>'Input 2 - Inventory'!L907</f>
        <v>0</v>
      </c>
      <c r="I961" s="158">
        <f>'Input 2 - Inventory'!M907</f>
        <v>0</v>
      </c>
      <c r="J961" s="204">
        <f t="shared" si="82"/>
        <v>0</v>
      </c>
      <c r="K961" s="249">
        <f>'Input 2 - Inventory'!R907</f>
        <v>0</v>
      </c>
      <c r="L961" s="158">
        <f>'Input 2 - Inventory'!AA907</f>
        <v>0</v>
      </c>
      <c r="M961" s="249">
        <f>'Input 2 - Inventory'!AB907</f>
        <v>0</v>
      </c>
      <c r="N961" s="204">
        <f t="shared" si="83"/>
        <v>0</v>
      </c>
      <c r="O961" s="114" t="e">
        <f t="shared" si="84"/>
        <v>#DIV/0!</v>
      </c>
      <c r="P961" s="249">
        <f>'Input 2 - Inventory'!AG907</f>
        <v>0</v>
      </c>
      <c r="Q961" s="249" t="str">
        <f>'Input 1 - Schedule 1'!AX909</f>
        <v/>
      </c>
    </row>
    <row r="962" spans="1:17" x14ac:dyDescent="0.2">
      <c r="A962" s="314" t="str">
        <f t="shared" ref="A962:A1025" si="85">IF(OR(ISERROR(D962),B962="",B962=0),"Exclude","Include")</f>
        <v>Exclude</v>
      </c>
      <c r="B962" s="158">
        <f>'Input 2 - Inventory'!C908</f>
        <v>0</v>
      </c>
      <c r="C962" s="249">
        <f>'Input 2 - Inventory'!E908</f>
        <v>0</v>
      </c>
      <c r="D962" s="249" t="str">
        <f>IFERROR(VLOOKUP(E962,GCC.Param!$B$3:$E$50,4,FALSE),"")</f>
        <v/>
      </c>
      <c r="E962" s="159">
        <f>'Input 2 - Inventory'!F908</f>
        <v>0</v>
      </c>
      <c r="F962" s="204" t="str">
        <f t="shared" ref="F962:F1025" si="86">IF(AND(LEFT(D962,3)="RBC",LEFT(Q962,3)="RBC"),"N",IF(OR(E962=Q962,Q962="N/A"),"N","Y"))</f>
        <v>Y</v>
      </c>
      <c r="G962" s="159">
        <f>'Input 1 - Schedule 1'!S910</f>
        <v>0</v>
      </c>
      <c r="H962" s="158">
        <f>'Input 2 - Inventory'!L908</f>
        <v>0</v>
      </c>
      <c r="I962" s="158">
        <f>'Input 2 - Inventory'!M908</f>
        <v>0</v>
      </c>
      <c r="J962" s="204">
        <f t="shared" ref="J962:J1025" si="87">IF($E962="Non-Insurer Holding Company", H962-I962,H962)</f>
        <v>0</v>
      </c>
      <c r="K962" s="249">
        <f>'Input 2 - Inventory'!R908</f>
        <v>0</v>
      </c>
      <c r="L962" s="158">
        <f>'Input 2 - Inventory'!AA908</f>
        <v>0</v>
      </c>
      <c r="M962" s="249">
        <f>'Input 2 - Inventory'!AB908</f>
        <v>0</v>
      </c>
      <c r="N962" s="204">
        <f t="shared" ref="N962:N1025" si="88">IF(LEFT(E962,3)="RBC",1/0,IF($E962="Non-Insurer Holding Company",L962-M962,L962))</f>
        <v>0</v>
      </c>
      <c r="O962" s="114" t="e">
        <f t="shared" ref="O962:O1025" si="89">IF(LEFT(E962,3)="RBC",1/3*L962,1/0)</f>
        <v>#DIV/0!</v>
      </c>
      <c r="P962" s="249">
        <f>'Input 2 - Inventory'!AG908</f>
        <v>0</v>
      </c>
      <c r="Q962" s="249" t="str">
        <f>'Input 1 - Schedule 1'!AX910</f>
        <v/>
      </c>
    </row>
    <row r="963" spans="1:17" x14ac:dyDescent="0.2">
      <c r="A963" s="314" t="str">
        <f t="shared" si="85"/>
        <v>Exclude</v>
      </c>
      <c r="B963" s="158">
        <f>'Input 2 - Inventory'!C909</f>
        <v>0</v>
      </c>
      <c r="C963" s="249">
        <f>'Input 2 - Inventory'!E909</f>
        <v>0</v>
      </c>
      <c r="D963" s="249" t="str">
        <f>IFERROR(VLOOKUP(E963,GCC.Param!$B$3:$E$50,4,FALSE),"")</f>
        <v/>
      </c>
      <c r="E963" s="159">
        <f>'Input 2 - Inventory'!F909</f>
        <v>0</v>
      </c>
      <c r="F963" s="204" t="str">
        <f t="shared" si="86"/>
        <v>Y</v>
      </c>
      <c r="G963" s="159">
        <f>'Input 1 - Schedule 1'!S911</f>
        <v>0</v>
      </c>
      <c r="H963" s="158">
        <f>'Input 2 - Inventory'!L909</f>
        <v>0</v>
      </c>
      <c r="I963" s="158">
        <f>'Input 2 - Inventory'!M909</f>
        <v>0</v>
      </c>
      <c r="J963" s="204">
        <f t="shared" si="87"/>
        <v>0</v>
      </c>
      <c r="K963" s="249">
        <f>'Input 2 - Inventory'!R909</f>
        <v>0</v>
      </c>
      <c r="L963" s="158">
        <f>'Input 2 - Inventory'!AA909</f>
        <v>0</v>
      </c>
      <c r="M963" s="249">
        <f>'Input 2 - Inventory'!AB909</f>
        <v>0</v>
      </c>
      <c r="N963" s="204">
        <f t="shared" si="88"/>
        <v>0</v>
      </c>
      <c r="O963" s="114" t="e">
        <f t="shared" si="89"/>
        <v>#DIV/0!</v>
      </c>
      <c r="P963" s="249">
        <f>'Input 2 - Inventory'!AG909</f>
        <v>0</v>
      </c>
      <c r="Q963" s="249" t="str">
        <f>'Input 1 - Schedule 1'!AX911</f>
        <v/>
      </c>
    </row>
    <row r="964" spans="1:17" x14ac:dyDescent="0.2">
      <c r="A964" s="314" t="str">
        <f t="shared" si="85"/>
        <v>Exclude</v>
      </c>
      <c r="B964" s="158">
        <f>'Input 2 - Inventory'!C910</f>
        <v>0</v>
      </c>
      <c r="C964" s="249">
        <f>'Input 2 - Inventory'!E910</f>
        <v>0</v>
      </c>
      <c r="D964" s="249" t="str">
        <f>IFERROR(VLOOKUP(E964,GCC.Param!$B$3:$E$50,4,FALSE),"")</f>
        <v/>
      </c>
      <c r="E964" s="159">
        <f>'Input 2 - Inventory'!F910</f>
        <v>0</v>
      </c>
      <c r="F964" s="204" t="str">
        <f t="shared" si="86"/>
        <v>Y</v>
      </c>
      <c r="G964" s="159">
        <f>'Input 1 - Schedule 1'!S912</f>
        <v>0</v>
      </c>
      <c r="H964" s="158">
        <f>'Input 2 - Inventory'!L910</f>
        <v>0</v>
      </c>
      <c r="I964" s="158">
        <f>'Input 2 - Inventory'!M910</f>
        <v>0</v>
      </c>
      <c r="J964" s="204">
        <f t="shared" si="87"/>
        <v>0</v>
      </c>
      <c r="K964" s="249">
        <f>'Input 2 - Inventory'!R910</f>
        <v>0</v>
      </c>
      <c r="L964" s="158">
        <f>'Input 2 - Inventory'!AA910</f>
        <v>0</v>
      </c>
      <c r="M964" s="249">
        <f>'Input 2 - Inventory'!AB910</f>
        <v>0</v>
      </c>
      <c r="N964" s="204">
        <f t="shared" si="88"/>
        <v>0</v>
      </c>
      <c r="O964" s="114" t="e">
        <f t="shared" si="89"/>
        <v>#DIV/0!</v>
      </c>
      <c r="P964" s="249">
        <f>'Input 2 - Inventory'!AG910</f>
        <v>0</v>
      </c>
      <c r="Q964" s="249" t="str">
        <f>'Input 1 - Schedule 1'!AX912</f>
        <v/>
      </c>
    </row>
    <row r="965" spans="1:17" x14ac:dyDescent="0.2">
      <c r="A965" s="314" t="str">
        <f t="shared" si="85"/>
        <v>Exclude</v>
      </c>
      <c r="B965" s="158">
        <f>'Input 2 - Inventory'!C911</f>
        <v>0</v>
      </c>
      <c r="C965" s="249">
        <f>'Input 2 - Inventory'!E911</f>
        <v>0</v>
      </c>
      <c r="D965" s="249" t="str">
        <f>IFERROR(VLOOKUP(E965,GCC.Param!$B$3:$E$50,4,FALSE),"")</f>
        <v/>
      </c>
      <c r="E965" s="159">
        <f>'Input 2 - Inventory'!F911</f>
        <v>0</v>
      </c>
      <c r="F965" s="204" t="str">
        <f t="shared" si="86"/>
        <v>Y</v>
      </c>
      <c r="G965" s="159">
        <f>'Input 1 - Schedule 1'!S913</f>
        <v>0</v>
      </c>
      <c r="H965" s="158">
        <f>'Input 2 - Inventory'!L911</f>
        <v>0</v>
      </c>
      <c r="I965" s="158">
        <f>'Input 2 - Inventory'!M911</f>
        <v>0</v>
      </c>
      <c r="J965" s="204">
        <f t="shared" si="87"/>
        <v>0</v>
      </c>
      <c r="K965" s="249">
        <f>'Input 2 - Inventory'!R911</f>
        <v>0</v>
      </c>
      <c r="L965" s="158">
        <f>'Input 2 - Inventory'!AA911</f>
        <v>0</v>
      </c>
      <c r="M965" s="249">
        <f>'Input 2 - Inventory'!AB911</f>
        <v>0</v>
      </c>
      <c r="N965" s="204">
        <f t="shared" si="88"/>
        <v>0</v>
      </c>
      <c r="O965" s="114" t="e">
        <f t="shared" si="89"/>
        <v>#DIV/0!</v>
      </c>
      <c r="P965" s="249">
        <f>'Input 2 - Inventory'!AG911</f>
        <v>0</v>
      </c>
      <c r="Q965" s="249" t="str">
        <f>'Input 1 - Schedule 1'!AX913</f>
        <v/>
      </c>
    </row>
    <row r="966" spans="1:17" x14ac:dyDescent="0.2">
      <c r="A966" s="314" t="str">
        <f t="shared" si="85"/>
        <v>Exclude</v>
      </c>
      <c r="B966" s="158">
        <f>'Input 2 - Inventory'!C912</f>
        <v>0</v>
      </c>
      <c r="C966" s="249">
        <f>'Input 2 - Inventory'!E912</f>
        <v>0</v>
      </c>
      <c r="D966" s="249" t="str">
        <f>IFERROR(VLOOKUP(E966,GCC.Param!$B$3:$E$50,4,FALSE),"")</f>
        <v/>
      </c>
      <c r="E966" s="159">
        <f>'Input 2 - Inventory'!F912</f>
        <v>0</v>
      </c>
      <c r="F966" s="204" t="str">
        <f t="shared" si="86"/>
        <v>Y</v>
      </c>
      <c r="G966" s="159">
        <f>'Input 1 - Schedule 1'!S914</f>
        <v>0</v>
      </c>
      <c r="H966" s="158">
        <f>'Input 2 - Inventory'!L912</f>
        <v>0</v>
      </c>
      <c r="I966" s="158">
        <f>'Input 2 - Inventory'!M912</f>
        <v>0</v>
      </c>
      <c r="J966" s="204">
        <f t="shared" si="87"/>
        <v>0</v>
      </c>
      <c r="K966" s="249">
        <f>'Input 2 - Inventory'!R912</f>
        <v>0</v>
      </c>
      <c r="L966" s="158">
        <f>'Input 2 - Inventory'!AA912</f>
        <v>0</v>
      </c>
      <c r="M966" s="249">
        <f>'Input 2 - Inventory'!AB912</f>
        <v>0</v>
      </c>
      <c r="N966" s="204">
        <f t="shared" si="88"/>
        <v>0</v>
      </c>
      <c r="O966" s="114" t="e">
        <f t="shared" si="89"/>
        <v>#DIV/0!</v>
      </c>
      <c r="P966" s="249">
        <f>'Input 2 - Inventory'!AG912</f>
        <v>0</v>
      </c>
      <c r="Q966" s="249" t="str">
        <f>'Input 1 - Schedule 1'!AX914</f>
        <v/>
      </c>
    </row>
    <row r="967" spans="1:17" x14ac:dyDescent="0.2">
      <c r="A967" s="314" t="str">
        <f t="shared" si="85"/>
        <v>Exclude</v>
      </c>
      <c r="B967" s="158">
        <f>'Input 2 - Inventory'!C913</f>
        <v>0</v>
      </c>
      <c r="C967" s="249">
        <f>'Input 2 - Inventory'!E913</f>
        <v>0</v>
      </c>
      <c r="D967" s="249" t="str">
        <f>IFERROR(VLOOKUP(E967,GCC.Param!$B$3:$E$50,4,FALSE),"")</f>
        <v/>
      </c>
      <c r="E967" s="159">
        <f>'Input 2 - Inventory'!F913</f>
        <v>0</v>
      </c>
      <c r="F967" s="204" t="str">
        <f t="shared" si="86"/>
        <v>Y</v>
      </c>
      <c r="G967" s="159">
        <f>'Input 1 - Schedule 1'!S915</f>
        <v>0</v>
      </c>
      <c r="H967" s="158">
        <f>'Input 2 - Inventory'!L913</f>
        <v>0</v>
      </c>
      <c r="I967" s="158">
        <f>'Input 2 - Inventory'!M913</f>
        <v>0</v>
      </c>
      <c r="J967" s="204">
        <f t="shared" si="87"/>
        <v>0</v>
      </c>
      <c r="K967" s="249">
        <f>'Input 2 - Inventory'!R913</f>
        <v>0</v>
      </c>
      <c r="L967" s="158">
        <f>'Input 2 - Inventory'!AA913</f>
        <v>0</v>
      </c>
      <c r="M967" s="249">
        <f>'Input 2 - Inventory'!AB913</f>
        <v>0</v>
      </c>
      <c r="N967" s="204">
        <f t="shared" si="88"/>
        <v>0</v>
      </c>
      <c r="O967" s="114" t="e">
        <f t="shared" si="89"/>
        <v>#DIV/0!</v>
      </c>
      <c r="P967" s="249">
        <f>'Input 2 - Inventory'!AG913</f>
        <v>0</v>
      </c>
      <c r="Q967" s="249" t="str">
        <f>'Input 1 - Schedule 1'!AX915</f>
        <v/>
      </c>
    </row>
    <row r="968" spans="1:17" x14ac:dyDescent="0.2">
      <c r="A968" s="314" t="str">
        <f t="shared" si="85"/>
        <v>Exclude</v>
      </c>
      <c r="B968" s="158">
        <f>'Input 2 - Inventory'!C914</f>
        <v>0</v>
      </c>
      <c r="C968" s="249">
        <f>'Input 2 - Inventory'!E914</f>
        <v>0</v>
      </c>
      <c r="D968" s="249" t="str">
        <f>IFERROR(VLOOKUP(E968,GCC.Param!$B$3:$E$50,4,FALSE),"")</f>
        <v/>
      </c>
      <c r="E968" s="159">
        <f>'Input 2 - Inventory'!F914</f>
        <v>0</v>
      </c>
      <c r="F968" s="204" t="str">
        <f t="shared" si="86"/>
        <v>Y</v>
      </c>
      <c r="G968" s="159">
        <f>'Input 1 - Schedule 1'!S916</f>
        <v>0</v>
      </c>
      <c r="H968" s="158">
        <f>'Input 2 - Inventory'!L914</f>
        <v>0</v>
      </c>
      <c r="I968" s="158">
        <f>'Input 2 - Inventory'!M914</f>
        <v>0</v>
      </c>
      <c r="J968" s="204">
        <f t="shared" si="87"/>
        <v>0</v>
      </c>
      <c r="K968" s="249">
        <f>'Input 2 - Inventory'!R914</f>
        <v>0</v>
      </c>
      <c r="L968" s="158">
        <f>'Input 2 - Inventory'!AA914</f>
        <v>0</v>
      </c>
      <c r="M968" s="249">
        <f>'Input 2 - Inventory'!AB914</f>
        <v>0</v>
      </c>
      <c r="N968" s="204">
        <f t="shared" si="88"/>
        <v>0</v>
      </c>
      <c r="O968" s="114" t="e">
        <f t="shared" si="89"/>
        <v>#DIV/0!</v>
      </c>
      <c r="P968" s="249">
        <f>'Input 2 - Inventory'!AG914</f>
        <v>0</v>
      </c>
      <c r="Q968" s="249" t="str">
        <f>'Input 1 - Schedule 1'!AX916</f>
        <v/>
      </c>
    </row>
    <row r="969" spans="1:17" x14ac:dyDescent="0.2">
      <c r="A969" s="314" t="str">
        <f t="shared" si="85"/>
        <v>Exclude</v>
      </c>
      <c r="B969" s="158">
        <f>'Input 2 - Inventory'!C915</f>
        <v>0</v>
      </c>
      <c r="C969" s="249">
        <f>'Input 2 - Inventory'!E915</f>
        <v>0</v>
      </c>
      <c r="D969" s="249" t="str">
        <f>IFERROR(VLOOKUP(E969,GCC.Param!$B$3:$E$50,4,FALSE),"")</f>
        <v/>
      </c>
      <c r="E969" s="159">
        <f>'Input 2 - Inventory'!F915</f>
        <v>0</v>
      </c>
      <c r="F969" s="204" t="str">
        <f t="shared" si="86"/>
        <v>Y</v>
      </c>
      <c r="G969" s="159">
        <f>'Input 1 - Schedule 1'!S917</f>
        <v>0</v>
      </c>
      <c r="H969" s="158">
        <f>'Input 2 - Inventory'!L915</f>
        <v>0</v>
      </c>
      <c r="I969" s="158">
        <f>'Input 2 - Inventory'!M915</f>
        <v>0</v>
      </c>
      <c r="J969" s="204">
        <f t="shared" si="87"/>
        <v>0</v>
      </c>
      <c r="K969" s="249">
        <f>'Input 2 - Inventory'!R915</f>
        <v>0</v>
      </c>
      <c r="L969" s="158">
        <f>'Input 2 - Inventory'!AA915</f>
        <v>0</v>
      </c>
      <c r="M969" s="249">
        <f>'Input 2 - Inventory'!AB915</f>
        <v>0</v>
      </c>
      <c r="N969" s="204">
        <f t="shared" si="88"/>
        <v>0</v>
      </c>
      <c r="O969" s="114" t="e">
        <f t="shared" si="89"/>
        <v>#DIV/0!</v>
      </c>
      <c r="P969" s="249">
        <f>'Input 2 - Inventory'!AG915</f>
        <v>0</v>
      </c>
      <c r="Q969" s="249" t="str">
        <f>'Input 1 - Schedule 1'!AX917</f>
        <v/>
      </c>
    </row>
    <row r="970" spans="1:17" x14ac:dyDescent="0.2">
      <c r="A970" s="314" t="str">
        <f t="shared" si="85"/>
        <v>Exclude</v>
      </c>
      <c r="B970" s="158">
        <f>'Input 2 - Inventory'!C916</f>
        <v>0</v>
      </c>
      <c r="C970" s="249">
        <f>'Input 2 - Inventory'!E916</f>
        <v>0</v>
      </c>
      <c r="D970" s="249" t="str">
        <f>IFERROR(VLOOKUP(E970,GCC.Param!$B$3:$E$50,4,FALSE),"")</f>
        <v/>
      </c>
      <c r="E970" s="159">
        <f>'Input 2 - Inventory'!F916</f>
        <v>0</v>
      </c>
      <c r="F970" s="204" t="str">
        <f t="shared" si="86"/>
        <v>Y</v>
      </c>
      <c r="G970" s="159">
        <f>'Input 1 - Schedule 1'!S918</f>
        <v>0</v>
      </c>
      <c r="H970" s="158">
        <f>'Input 2 - Inventory'!L916</f>
        <v>0</v>
      </c>
      <c r="I970" s="158">
        <f>'Input 2 - Inventory'!M916</f>
        <v>0</v>
      </c>
      <c r="J970" s="204">
        <f t="shared" si="87"/>
        <v>0</v>
      </c>
      <c r="K970" s="249">
        <f>'Input 2 - Inventory'!R916</f>
        <v>0</v>
      </c>
      <c r="L970" s="158">
        <f>'Input 2 - Inventory'!AA916</f>
        <v>0</v>
      </c>
      <c r="M970" s="249">
        <f>'Input 2 - Inventory'!AB916</f>
        <v>0</v>
      </c>
      <c r="N970" s="204">
        <f t="shared" si="88"/>
        <v>0</v>
      </c>
      <c r="O970" s="114" t="e">
        <f t="shared" si="89"/>
        <v>#DIV/0!</v>
      </c>
      <c r="P970" s="249">
        <f>'Input 2 - Inventory'!AG916</f>
        <v>0</v>
      </c>
      <c r="Q970" s="249" t="str">
        <f>'Input 1 - Schedule 1'!AX918</f>
        <v/>
      </c>
    </row>
    <row r="971" spans="1:17" x14ac:dyDescent="0.2">
      <c r="A971" s="314" t="str">
        <f t="shared" si="85"/>
        <v>Exclude</v>
      </c>
      <c r="B971" s="158">
        <f>'Input 2 - Inventory'!C917</f>
        <v>0</v>
      </c>
      <c r="C971" s="249">
        <f>'Input 2 - Inventory'!E917</f>
        <v>0</v>
      </c>
      <c r="D971" s="249" t="str">
        <f>IFERROR(VLOOKUP(E971,GCC.Param!$B$3:$E$50,4,FALSE),"")</f>
        <v/>
      </c>
      <c r="E971" s="159">
        <f>'Input 2 - Inventory'!F917</f>
        <v>0</v>
      </c>
      <c r="F971" s="204" t="str">
        <f t="shared" si="86"/>
        <v>Y</v>
      </c>
      <c r="G971" s="159">
        <f>'Input 1 - Schedule 1'!S919</f>
        <v>0</v>
      </c>
      <c r="H971" s="158">
        <f>'Input 2 - Inventory'!L917</f>
        <v>0</v>
      </c>
      <c r="I971" s="158">
        <f>'Input 2 - Inventory'!M917</f>
        <v>0</v>
      </c>
      <c r="J971" s="204">
        <f t="shared" si="87"/>
        <v>0</v>
      </c>
      <c r="K971" s="249">
        <f>'Input 2 - Inventory'!R917</f>
        <v>0</v>
      </c>
      <c r="L971" s="158">
        <f>'Input 2 - Inventory'!AA917</f>
        <v>0</v>
      </c>
      <c r="M971" s="249">
        <f>'Input 2 - Inventory'!AB917</f>
        <v>0</v>
      </c>
      <c r="N971" s="204">
        <f t="shared" si="88"/>
        <v>0</v>
      </c>
      <c r="O971" s="114" t="e">
        <f t="shared" si="89"/>
        <v>#DIV/0!</v>
      </c>
      <c r="P971" s="249">
        <f>'Input 2 - Inventory'!AG917</f>
        <v>0</v>
      </c>
      <c r="Q971" s="249" t="str">
        <f>'Input 1 - Schedule 1'!AX919</f>
        <v/>
      </c>
    </row>
    <row r="972" spans="1:17" x14ac:dyDescent="0.2">
      <c r="A972" s="314" t="str">
        <f t="shared" si="85"/>
        <v>Exclude</v>
      </c>
      <c r="B972" s="158">
        <f>'Input 2 - Inventory'!C918</f>
        <v>0</v>
      </c>
      <c r="C972" s="249">
        <f>'Input 2 - Inventory'!E918</f>
        <v>0</v>
      </c>
      <c r="D972" s="249" t="str">
        <f>IFERROR(VLOOKUP(E972,GCC.Param!$B$3:$E$50,4,FALSE),"")</f>
        <v/>
      </c>
      <c r="E972" s="159">
        <f>'Input 2 - Inventory'!F918</f>
        <v>0</v>
      </c>
      <c r="F972" s="204" t="str">
        <f t="shared" si="86"/>
        <v>Y</v>
      </c>
      <c r="G972" s="159">
        <f>'Input 1 - Schedule 1'!S920</f>
        <v>0</v>
      </c>
      <c r="H972" s="158">
        <f>'Input 2 - Inventory'!L918</f>
        <v>0</v>
      </c>
      <c r="I972" s="158">
        <f>'Input 2 - Inventory'!M918</f>
        <v>0</v>
      </c>
      <c r="J972" s="204">
        <f t="shared" si="87"/>
        <v>0</v>
      </c>
      <c r="K972" s="249">
        <f>'Input 2 - Inventory'!R918</f>
        <v>0</v>
      </c>
      <c r="L972" s="158">
        <f>'Input 2 - Inventory'!AA918</f>
        <v>0</v>
      </c>
      <c r="M972" s="249">
        <f>'Input 2 - Inventory'!AB918</f>
        <v>0</v>
      </c>
      <c r="N972" s="204">
        <f t="shared" si="88"/>
        <v>0</v>
      </c>
      <c r="O972" s="114" t="e">
        <f t="shared" si="89"/>
        <v>#DIV/0!</v>
      </c>
      <c r="P972" s="249">
        <f>'Input 2 - Inventory'!AG918</f>
        <v>0</v>
      </c>
      <c r="Q972" s="249" t="str">
        <f>'Input 1 - Schedule 1'!AX920</f>
        <v/>
      </c>
    </row>
    <row r="973" spans="1:17" x14ac:dyDescent="0.2">
      <c r="A973" s="314" t="str">
        <f t="shared" si="85"/>
        <v>Exclude</v>
      </c>
      <c r="B973" s="158">
        <f>'Input 2 - Inventory'!C919</f>
        <v>0</v>
      </c>
      <c r="C973" s="249">
        <f>'Input 2 - Inventory'!E919</f>
        <v>0</v>
      </c>
      <c r="D973" s="249" t="str">
        <f>IFERROR(VLOOKUP(E973,GCC.Param!$B$3:$E$50,4,FALSE),"")</f>
        <v/>
      </c>
      <c r="E973" s="159">
        <f>'Input 2 - Inventory'!F919</f>
        <v>0</v>
      </c>
      <c r="F973" s="204" t="str">
        <f t="shared" si="86"/>
        <v>Y</v>
      </c>
      <c r="G973" s="159">
        <f>'Input 1 - Schedule 1'!S921</f>
        <v>0</v>
      </c>
      <c r="H973" s="158">
        <f>'Input 2 - Inventory'!L919</f>
        <v>0</v>
      </c>
      <c r="I973" s="158">
        <f>'Input 2 - Inventory'!M919</f>
        <v>0</v>
      </c>
      <c r="J973" s="204">
        <f t="shared" si="87"/>
        <v>0</v>
      </c>
      <c r="K973" s="249">
        <f>'Input 2 - Inventory'!R919</f>
        <v>0</v>
      </c>
      <c r="L973" s="158">
        <f>'Input 2 - Inventory'!AA919</f>
        <v>0</v>
      </c>
      <c r="M973" s="249">
        <f>'Input 2 - Inventory'!AB919</f>
        <v>0</v>
      </c>
      <c r="N973" s="204">
        <f t="shared" si="88"/>
        <v>0</v>
      </c>
      <c r="O973" s="114" t="e">
        <f t="shared" si="89"/>
        <v>#DIV/0!</v>
      </c>
      <c r="P973" s="249">
        <f>'Input 2 - Inventory'!AG919</f>
        <v>0</v>
      </c>
      <c r="Q973" s="249" t="str">
        <f>'Input 1 - Schedule 1'!AX921</f>
        <v/>
      </c>
    </row>
    <row r="974" spans="1:17" x14ac:dyDescent="0.2">
      <c r="A974" s="314" t="str">
        <f t="shared" si="85"/>
        <v>Exclude</v>
      </c>
      <c r="B974" s="158">
        <f>'Input 2 - Inventory'!C920</f>
        <v>0</v>
      </c>
      <c r="C974" s="249">
        <f>'Input 2 - Inventory'!E920</f>
        <v>0</v>
      </c>
      <c r="D974" s="249" t="str">
        <f>IFERROR(VLOOKUP(E974,GCC.Param!$B$3:$E$50,4,FALSE),"")</f>
        <v/>
      </c>
      <c r="E974" s="159">
        <f>'Input 2 - Inventory'!F920</f>
        <v>0</v>
      </c>
      <c r="F974" s="204" t="str">
        <f t="shared" si="86"/>
        <v>Y</v>
      </c>
      <c r="G974" s="159">
        <f>'Input 1 - Schedule 1'!S922</f>
        <v>0</v>
      </c>
      <c r="H974" s="158">
        <f>'Input 2 - Inventory'!L920</f>
        <v>0</v>
      </c>
      <c r="I974" s="158">
        <f>'Input 2 - Inventory'!M920</f>
        <v>0</v>
      </c>
      <c r="J974" s="204">
        <f t="shared" si="87"/>
        <v>0</v>
      </c>
      <c r="K974" s="249">
        <f>'Input 2 - Inventory'!R920</f>
        <v>0</v>
      </c>
      <c r="L974" s="158">
        <f>'Input 2 - Inventory'!AA920</f>
        <v>0</v>
      </c>
      <c r="M974" s="249">
        <f>'Input 2 - Inventory'!AB920</f>
        <v>0</v>
      </c>
      <c r="N974" s="204">
        <f t="shared" si="88"/>
        <v>0</v>
      </c>
      <c r="O974" s="114" t="e">
        <f t="shared" si="89"/>
        <v>#DIV/0!</v>
      </c>
      <c r="P974" s="249">
        <f>'Input 2 - Inventory'!AG920</f>
        <v>0</v>
      </c>
      <c r="Q974" s="249" t="str">
        <f>'Input 1 - Schedule 1'!AX922</f>
        <v/>
      </c>
    </row>
    <row r="975" spans="1:17" x14ac:dyDescent="0.2">
      <c r="A975" s="314" t="str">
        <f t="shared" si="85"/>
        <v>Exclude</v>
      </c>
      <c r="B975" s="158">
        <f>'Input 2 - Inventory'!C921</f>
        <v>0</v>
      </c>
      <c r="C975" s="249">
        <f>'Input 2 - Inventory'!E921</f>
        <v>0</v>
      </c>
      <c r="D975" s="249" t="str">
        <f>IFERROR(VLOOKUP(E975,GCC.Param!$B$3:$E$50,4,FALSE),"")</f>
        <v/>
      </c>
      <c r="E975" s="159">
        <f>'Input 2 - Inventory'!F921</f>
        <v>0</v>
      </c>
      <c r="F975" s="204" t="str">
        <f t="shared" si="86"/>
        <v>Y</v>
      </c>
      <c r="G975" s="159">
        <f>'Input 1 - Schedule 1'!S923</f>
        <v>0</v>
      </c>
      <c r="H975" s="158">
        <f>'Input 2 - Inventory'!L921</f>
        <v>0</v>
      </c>
      <c r="I975" s="158">
        <f>'Input 2 - Inventory'!M921</f>
        <v>0</v>
      </c>
      <c r="J975" s="204">
        <f t="shared" si="87"/>
        <v>0</v>
      </c>
      <c r="K975" s="249">
        <f>'Input 2 - Inventory'!R921</f>
        <v>0</v>
      </c>
      <c r="L975" s="158">
        <f>'Input 2 - Inventory'!AA921</f>
        <v>0</v>
      </c>
      <c r="M975" s="249">
        <f>'Input 2 - Inventory'!AB921</f>
        <v>0</v>
      </c>
      <c r="N975" s="204">
        <f t="shared" si="88"/>
        <v>0</v>
      </c>
      <c r="O975" s="114" t="e">
        <f t="shared" si="89"/>
        <v>#DIV/0!</v>
      </c>
      <c r="P975" s="249">
        <f>'Input 2 - Inventory'!AG921</f>
        <v>0</v>
      </c>
      <c r="Q975" s="249" t="str">
        <f>'Input 1 - Schedule 1'!AX923</f>
        <v/>
      </c>
    </row>
    <row r="976" spans="1:17" x14ac:dyDescent="0.2">
      <c r="A976" s="314" t="str">
        <f t="shared" si="85"/>
        <v>Exclude</v>
      </c>
      <c r="B976" s="158">
        <f>'Input 2 - Inventory'!C922</f>
        <v>0</v>
      </c>
      <c r="C976" s="249">
        <f>'Input 2 - Inventory'!E922</f>
        <v>0</v>
      </c>
      <c r="D976" s="249" t="str">
        <f>IFERROR(VLOOKUP(E976,GCC.Param!$B$3:$E$50,4,FALSE),"")</f>
        <v/>
      </c>
      <c r="E976" s="159">
        <f>'Input 2 - Inventory'!F922</f>
        <v>0</v>
      </c>
      <c r="F976" s="204" t="str">
        <f t="shared" si="86"/>
        <v>Y</v>
      </c>
      <c r="G976" s="159">
        <f>'Input 1 - Schedule 1'!S924</f>
        <v>0</v>
      </c>
      <c r="H976" s="158">
        <f>'Input 2 - Inventory'!L922</f>
        <v>0</v>
      </c>
      <c r="I976" s="158">
        <f>'Input 2 - Inventory'!M922</f>
        <v>0</v>
      </c>
      <c r="J976" s="204">
        <f t="shared" si="87"/>
        <v>0</v>
      </c>
      <c r="K976" s="249">
        <f>'Input 2 - Inventory'!R922</f>
        <v>0</v>
      </c>
      <c r="L976" s="158">
        <f>'Input 2 - Inventory'!AA922</f>
        <v>0</v>
      </c>
      <c r="M976" s="249">
        <f>'Input 2 - Inventory'!AB922</f>
        <v>0</v>
      </c>
      <c r="N976" s="204">
        <f t="shared" si="88"/>
        <v>0</v>
      </c>
      <c r="O976" s="114" t="e">
        <f t="shared" si="89"/>
        <v>#DIV/0!</v>
      </c>
      <c r="P976" s="249">
        <f>'Input 2 - Inventory'!AG922</f>
        <v>0</v>
      </c>
      <c r="Q976" s="249" t="str">
        <f>'Input 1 - Schedule 1'!AX924</f>
        <v/>
      </c>
    </row>
    <row r="977" spans="1:17" x14ac:dyDescent="0.2">
      <c r="A977" s="314" t="str">
        <f t="shared" si="85"/>
        <v>Exclude</v>
      </c>
      <c r="B977" s="158">
        <f>'Input 2 - Inventory'!C923</f>
        <v>0</v>
      </c>
      <c r="C977" s="249">
        <f>'Input 2 - Inventory'!E923</f>
        <v>0</v>
      </c>
      <c r="D977" s="249" t="str">
        <f>IFERROR(VLOOKUP(E977,GCC.Param!$B$3:$E$50,4,FALSE),"")</f>
        <v/>
      </c>
      <c r="E977" s="159">
        <f>'Input 2 - Inventory'!F923</f>
        <v>0</v>
      </c>
      <c r="F977" s="204" t="str">
        <f t="shared" si="86"/>
        <v>Y</v>
      </c>
      <c r="G977" s="159">
        <f>'Input 1 - Schedule 1'!S925</f>
        <v>0</v>
      </c>
      <c r="H977" s="158">
        <f>'Input 2 - Inventory'!L923</f>
        <v>0</v>
      </c>
      <c r="I977" s="158">
        <f>'Input 2 - Inventory'!M923</f>
        <v>0</v>
      </c>
      <c r="J977" s="204">
        <f t="shared" si="87"/>
        <v>0</v>
      </c>
      <c r="K977" s="249">
        <f>'Input 2 - Inventory'!R923</f>
        <v>0</v>
      </c>
      <c r="L977" s="158">
        <f>'Input 2 - Inventory'!AA923</f>
        <v>0</v>
      </c>
      <c r="M977" s="249">
        <f>'Input 2 - Inventory'!AB923</f>
        <v>0</v>
      </c>
      <c r="N977" s="204">
        <f t="shared" si="88"/>
        <v>0</v>
      </c>
      <c r="O977" s="114" t="e">
        <f t="shared" si="89"/>
        <v>#DIV/0!</v>
      </c>
      <c r="P977" s="249">
        <f>'Input 2 - Inventory'!AG923</f>
        <v>0</v>
      </c>
      <c r="Q977" s="249" t="str">
        <f>'Input 1 - Schedule 1'!AX925</f>
        <v/>
      </c>
    </row>
    <row r="978" spans="1:17" x14ac:dyDescent="0.2">
      <c r="A978" s="314" t="str">
        <f t="shared" si="85"/>
        <v>Exclude</v>
      </c>
      <c r="B978" s="158">
        <f>'Input 2 - Inventory'!C924</f>
        <v>0</v>
      </c>
      <c r="C978" s="249">
        <f>'Input 2 - Inventory'!E924</f>
        <v>0</v>
      </c>
      <c r="D978" s="249" t="str">
        <f>IFERROR(VLOOKUP(E978,GCC.Param!$B$3:$E$50,4,FALSE),"")</f>
        <v/>
      </c>
      <c r="E978" s="159">
        <f>'Input 2 - Inventory'!F924</f>
        <v>0</v>
      </c>
      <c r="F978" s="204" t="str">
        <f t="shared" si="86"/>
        <v>Y</v>
      </c>
      <c r="G978" s="159">
        <f>'Input 1 - Schedule 1'!S926</f>
        <v>0</v>
      </c>
      <c r="H978" s="158">
        <f>'Input 2 - Inventory'!L924</f>
        <v>0</v>
      </c>
      <c r="I978" s="158">
        <f>'Input 2 - Inventory'!M924</f>
        <v>0</v>
      </c>
      <c r="J978" s="204">
        <f t="shared" si="87"/>
        <v>0</v>
      </c>
      <c r="K978" s="249">
        <f>'Input 2 - Inventory'!R924</f>
        <v>0</v>
      </c>
      <c r="L978" s="158">
        <f>'Input 2 - Inventory'!AA924</f>
        <v>0</v>
      </c>
      <c r="M978" s="249">
        <f>'Input 2 - Inventory'!AB924</f>
        <v>0</v>
      </c>
      <c r="N978" s="204">
        <f t="shared" si="88"/>
        <v>0</v>
      </c>
      <c r="O978" s="114" t="e">
        <f t="shared" si="89"/>
        <v>#DIV/0!</v>
      </c>
      <c r="P978" s="249">
        <f>'Input 2 - Inventory'!AG924</f>
        <v>0</v>
      </c>
      <c r="Q978" s="249" t="str">
        <f>'Input 1 - Schedule 1'!AX926</f>
        <v/>
      </c>
    </row>
    <row r="979" spans="1:17" x14ac:dyDescent="0.2">
      <c r="A979" s="314" t="str">
        <f t="shared" si="85"/>
        <v>Exclude</v>
      </c>
      <c r="B979" s="158">
        <f>'Input 2 - Inventory'!C925</f>
        <v>0</v>
      </c>
      <c r="C979" s="249">
        <f>'Input 2 - Inventory'!E925</f>
        <v>0</v>
      </c>
      <c r="D979" s="249" t="str">
        <f>IFERROR(VLOOKUP(E979,GCC.Param!$B$3:$E$50,4,FALSE),"")</f>
        <v/>
      </c>
      <c r="E979" s="159">
        <f>'Input 2 - Inventory'!F925</f>
        <v>0</v>
      </c>
      <c r="F979" s="204" t="str">
        <f t="shared" si="86"/>
        <v>Y</v>
      </c>
      <c r="G979" s="159">
        <f>'Input 1 - Schedule 1'!S927</f>
        <v>0</v>
      </c>
      <c r="H979" s="158">
        <f>'Input 2 - Inventory'!L925</f>
        <v>0</v>
      </c>
      <c r="I979" s="158">
        <f>'Input 2 - Inventory'!M925</f>
        <v>0</v>
      </c>
      <c r="J979" s="204">
        <f t="shared" si="87"/>
        <v>0</v>
      </c>
      <c r="K979" s="249">
        <f>'Input 2 - Inventory'!R925</f>
        <v>0</v>
      </c>
      <c r="L979" s="158">
        <f>'Input 2 - Inventory'!AA925</f>
        <v>0</v>
      </c>
      <c r="M979" s="249">
        <f>'Input 2 - Inventory'!AB925</f>
        <v>0</v>
      </c>
      <c r="N979" s="204">
        <f t="shared" si="88"/>
        <v>0</v>
      </c>
      <c r="O979" s="114" t="e">
        <f t="shared" si="89"/>
        <v>#DIV/0!</v>
      </c>
      <c r="P979" s="249">
        <f>'Input 2 - Inventory'!AG925</f>
        <v>0</v>
      </c>
      <c r="Q979" s="249" t="str">
        <f>'Input 1 - Schedule 1'!AX927</f>
        <v/>
      </c>
    </row>
    <row r="980" spans="1:17" x14ac:dyDescent="0.2">
      <c r="A980" s="314" t="str">
        <f t="shared" si="85"/>
        <v>Exclude</v>
      </c>
      <c r="B980" s="158">
        <f>'Input 2 - Inventory'!C926</f>
        <v>0</v>
      </c>
      <c r="C980" s="249">
        <f>'Input 2 - Inventory'!E926</f>
        <v>0</v>
      </c>
      <c r="D980" s="249" t="str">
        <f>IFERROR(VLOOKUP(E980,GCC.Param!$B$3:$E$50,4,FALSE),"")</f>
        <v/>
      </c>
      <c r="E980" s="159">
        <f>'Input 2 - Inventory'!F926</f>
        <v>0</v>
      </c>
      <c r="F980" s="204" t="str">
        <f t="shared" si="86"/>
        <v>Y</v>
      </c>
      <c r="G980" s="159">
        <f>'Input 1 - Schedule 1'!S928</f>
        <v>0</v>
      </c>
      <c r="H980" s="158">
        <f>'Input 2 - Inventory'!L926</f>
        <v>0</v>
      </c>
      <c r="I980" s="158">
        <f>'Input 2 - Inventory'!M926</f>
        <v>0</v>
      </c>
      <c r="J980" s="204">
        <f t="shared" si="87"/>
        <v>0</v>
      </c>
      <c r="K980" s="249">
        <f>'Input 2 - Inventory'!R926</f>
        <v>0</v>
      </c>
      <c r="L980" s="158">
        <f>'Input 2 - Inventory'!AA926</f>
        <v>0</v>
      </c>
      <c r="M980" s="249">
        <f>'Input 2 - Inventory'!AB926</f>
        <v>0</v>
      </c>
      <c r="N980" s="204">
        <f t="shared" si="88"/>
        <v>0</v>
      </c>
      <c r="O980" s="114" t="e">
        <f t="shared" si="89"/>
        <v>#DIV/0!</v>
      </c>
      <c r="P980" s="249">
        <f>'Input 2 - Inventory'!AG926</f>
        <v>0</v>
      </c>
      <c r="Q980" s="249" t="str">
        <f>'Input 1 - Schedule 1'!AX928</f>
        <v/>
      </c>
    </row>
    <row r="981" spans="1:17" x14ac:dyDescent="0.2">
      <c r="A981" s="314" t="str">
        <f t="shared" si="85"/>
        <v>Exclude</v>
      </c>
      <c r="B981" s="158">
        <f>'Input 2 - Inventory'!C927</f>
        <v>0</v>
      </c>
      <c r="C981" s="249">
        <f>'Input 2 - Inventory'!E927</f>
        <v>0</v>
      </c>
      <c r="D981" s="249" t="str">
        <f>IFERROR(VLOOKUP(E981,GCC.Param!$B$3:$E$50,4,FALSE),"")</f>
        <v/>
      </c>
      <c r="E981" s="159">
        <f>'Input 2 - Inventory'!F927</f>
        <v>0</v>
      </c>
      <c r="F981" s="204" t="str">
        <f t="shared" si="86"/>
        <v>Y</v>
      </c>
      <c r="G981" s="159">
        <f>'Input 1 - Schedule 1'!S929</f>
        <v>0</v>
      </c>
      <c r="H981" s="158">
        <f>'Input 2 - Inventory'!L927</f>
        <v>0</v>
      </c>
      <c r="I981" s="158">
        <f>'Input 2 - Inventory'!M927</f>
        <v>0</v>
      </c>
      <c r="J981" s="204">
        <f t="shared" si="87"/>
        <v>0</v>
      </c>
      <c r="K981" s="249">
        <f>'Input 2 - Inventory'!R927</f>
        <v>0</v>
      </c>
      <c r="L981" s="158">
        <f>'Input 2 - Inventory'!AA927</f>
        <v>0</v>
      </c>
      <c r="M981" s="249">
        <f>'Input 2 - Inventory'!AB927</f>
        <v>0</v>
      </c>
      <c r="N981" s="204">
        <f t="shared" si="88"/>
        <v>0</v>
      </c>
      <c r="O981" s="114" t="e">
        <f t="shared" si="89"/>
        <v>#DIV/0!</v>
      </c>
      <c r="P981" s="249">
        <f>'Input 2 - Inventory'!AG927</f>
        <v>0</v>
      </c>
      <c r="Q981" s="249" t="str">
        <f>'Input 1 - Schedule 1'!AX929</f>
        <v/>
      </c>
    </row>
    <row r="982" spans="1:17" x14ac:dyDescent="0.2">
      <c r="A982" s="314" t="str">
        <f t="shared" si="85"/>
        <v>Exclude</v>
      </c>
      <c r="B982" s="158">
        <f>'Input 2 - Inventory'!C928</f>
        <v>0</v>
      </c>
      <c r="C982" s="249">
        <f>'Input 2 - Inventory'!E928</f>
        <v>0</v>
      </c>
      <c r="D982" s="249" t="str">
        <f>IFERROR(VLOOKUP(E982,GCC.Param!$B$3:$E$50,4,FALSE),"")</f>
        <v/>
      </c>
      <c r="E982" s="159">
        <f>'Input 2 - Inventory'!F928</f>
        <v>0</v>
      </c>
      <c r="F982" s="204" t="str">
        <f t="shared" si="86"/>
        <v>Y</v>
      </c>
      <c r="G982" s="159">
        <f>'Input 1 - Schedule 1'!S930</f>
        <v>0</v>
      </c>
      <c r="H982" s="158">
        <f>'Input 2 - Inventory'!L928</f>
        <v>0</v>
      </c>
      <c r="I982" s="158">
        <f>'Input 2 - Inventory'!M928</f>
        <v>0</v>
      </c>
      <c r="J982" s="204">
        <f t="shared" si="87"/>
        <v>0</v>
      </c>
      <c r="K982" s="249">
        <f>'Input 2 - Inventory'!R928</f>
        <v>0</v>
      </c>
      <c r="L982" s="158">
        <f>'Input 2 - Inventory'!AA928</f>
        <v>0</v>
      </c>
      <c r="M982" s="249">
        <f>'Input 2 - Inventory'!AB928</f>
        <v>0</v>
      </c>
      <c r="N982" s="204">
        <f t="shared" si="88"/>
        <v>0</v>
      </c>
      <c r="O982" s="114" t="e">
        <f t="shared" si="89"/>
        <v>#DIV/0!</v>
      </c>
      <c r="P982" s="249">
        <f>'Input 2 - Inventory'!AG928</f>
        <v>0</v>
      </c>
      <c r="Q982" s="249" t="str">
        <f>'Input 1 - Schedule 1'!AX930</f>
        <v/>
      </c>
    </row>
    <row r="983" spans="1:17" x14ac:dyDescent="0.2">
      <c r="A983" s="314" t="str">
        <f t="shared" si="85"/>
        <v>Exclude</v>
      </c>
      <c r="B983" s="158">
        <f>'Input 2 - Inventory'!C929</f>
        <v>0</v>
      </c>
      <c r="C983" s="249">
        <f>'Input 2 - Inventory'!E929</f>
        <v>0</v>
      </c>
      <c r="D983" s="249" t="str">
        <f>IFERROR(VLOOKUP(E983,GCC.Param!$B$3:$E$50,4,FALSE),"")</f>
        <v/>
      </c>
      <c r="E983" s="159">
        <f>'Input 2 - Inventory'!F929</f>
        <v>0</v>
      </c>
      <c r="F983" s="204" t="str">
        <f t="shared" si="86"/>
        <v>Y</v>
      </c>
      <c r="G983" s="159">
        <f>'Input 1 - Schedule 1'!S931</f>
        <v>0</v>
      </c>
      <c r="H983" s="158">
        <f>'Input 2 - Inventory'!L929</f>
        <v>0</v>
      </c>
      <c r="I983" s="158">
        <f>'Input 2 - Inventory'!M929</f>
        <v>0</v>
      </c>
      <c r="J983" s="204">
        <f t="shared" si="87"/>
        <v>0</v>
      </c>
      <c r="K983" s="249">
        <f>'Input 2 - Inventory'!R929</f>
        <v>0</v>
      </c>
      <c r="L983" s="158">
        <f>'Input 2 - Inventory'!AA929</f>
        <v>0</v>
      </c>
      <c r="M983" s="249">
        <f>'Input 2 - Inventory'!AB929</f>
        <v>0</v>
      </c>
      <c r="N983" s="204">
        <f t="shared" si="88"/>
        <v>0</v>
      </c>
      <c r="O983" s="114" t="e">
        <f t="shared" si="89"/>
        <v>#DIV/0!</v>
      </c>
      <c r="P983" s="249">
        <f>'Input 2 - Inventory'!AG929</f>
        <v>0</v>
      </c>
      <c r="Q983" s="249" t="str">
        <f>'Input 1 - Schedule 1'!AX931</f>
        <v/>
      </c>
    </row>
    <row r="984" spans="1:17" x14ac:dyDescent="0.2">
      <c r="A984" s="314" t="str">
        <f t="shared" si="85"/>
        <v>Exclude</v>
      </c>
      <c r="B984" s="158">
        <f>'Input 2 - Inventory'!C930</f>
        <v>0</v>
      </c>
      <c r="C984" s="249">
        <f>'Input 2 - Inventory'!E930</f>
        <v>0</v>
      </c>
      <c r="D984" s="249" t="str">
        <f>IFERROR(VLOOKUP(E984,GCC.Param!$B$3:$E$50,4,FALSE),"")</f>
        <v/>
      </c>
      <c r="E984" s="159">
        <f>'Input 2 - Inventory'!F930</f>
        <v>0</v>
      </c>
      <c r="F984" s="204" t="str">
        <f t="shared" si="86"/>
        <v>Y</v>
      </c>
      <c r="G984" s="159">
        <f>'Input 1 - Schedule 1'!S932</f>
        <v>0</v>
      </c>
      <c r="H984" s="158">
        <f>'Input 2 - Inventory'!L930</f>
        <v>0</v>
      </c>
      <c r="I984" s="158">
        <f>'Input 2 - Inventory'!M930</f>
        <v>0</v>
      </c>
      <c r="J984" s="204">
        <f t="shared" si="87"/>
        <v>0</v>
      </c>
      <c r="K984" s="249">
        <f>'Input 2 - Inventory'!R930</f>
        <v>0</v>
      </c>
      <c r="L984" s="158">
        <f>'Input 2 - Inventory'!AA930</f>
        <v>0</v>
      </c>
      <c r="M984" s="249">
        <f>'Input 2 - Inventory'!AB930</f>
        <v>0</v>
      </c>
      <c r="N984" s="204">
        <f t="shared" si="88"/>
        <v>0</v>
      </c>
      <c r="O984" s="114" t="e">
        <f t="shared" si="89"/>
        <v>#DIV/0!</v>
      </c>
      <c r="P984" s="249">
        <f>'Input 2 - Inventory'!AG930</f>
        <v>0</v>
      </c>
      <c r="Q984" s="249" t="str">
        <f>'Input 1 - Schedule 1'!AX932</f>
        <v/>
      </c>
    </row>
    <row r="985" spans="1:17" x14ac:dyDescent="0.2">
      <c r="A985" s="314" t="str">
        <f t="shared" si="85"/>
        <v>Exclude</v>
      </c>
      <c r="B985" s="158">
        <f>'Input 2 - Inventory'!C931</f>
        <v>0</v>
      </c>
      <c r="C985" s="249">
        <f>'Input 2 - Inventory'!E931</f>
        <v>0</v>
      </c>
      <c r="D985" s="249" t="str">
        <f>IFERROR(VLOOKUP(E985,GCC.Param!$B$3:$E$50,4,FALSE),"")</f>
        <v/>
      </c>
      <c r="E985" s="159">
        <f>'Input 2 - Inventory'!F931</f>
        <v>0</v>
      </c>
      <c r="F985" s="204" t="str">
        <f t="shared" si="86"/>
        <v>Y</v>
      </c>
      <c r="G985" s="159">
        <f>'Input 1 - Schedule 1'!S933</f>
        <v>0</v>
      </c>
      <c r="H985" s="158">
        <f>'Input 2 - Inventory'!L931</f>
        <v>0</v>
      </c>
      <c r="I985" s="158">
        <f>'Input 2 - Inventory'!M931</f>
        <v>0</v>
      </c>
      <c r="J985" s="204">
        <f t="shared" si="87"/>
        <v>0</v>
      </c>
      <c r="K985" s="249">
        <f>'Input 2 - Inventory'!R931</f>
        <v>0</v>
      </c>
      <c r="L985" s="158">
        <f>'Input 2 - Inventory'!AA931</f>
        <v>0</v>
      </c>
      <c r="M985" s="249">
        <f>'Input 2 - Inventory'!AB931</f>
        <v>0</v>
      </c>
      <c r="N985" s="204">
        <f t="shared" si="88"/>
        <v>0</v>
      </c>
      <c r="O985" s="114" t="e">
        <f t="shared" si="89"/>
        <v>#DIV/0!</v>
      </c>
      <c r="P985" s="249">
        <f>'Input 2 - Inventory'!AG931</f>
        <v>0</v>
      </c>
      <c r="Q985" s="249" t="str">
        <f>'Input 1 - Schedule 1'!AX933</f>
        <v/>
      </c>
    </row>
    <row r="986" spans="1:17" x14ac:dyDescent="0.2">
      <c r="A986" s="314" t="str">
        <f t="shared" si="85"/>
        <v>Exclude</v>
      </c>
      <c r="B986" s="158">
        <f>'Input 2 - Inventory'!C932</f>
        <v>0</v>
      </c>
      <c r="C986" s="249">
        <f>'Input 2 - Inventory'!E932</f>
        <v>0</v>
      </c>
      <c r="D986" s="249" t="str">
        <f>IFERROR(VLOOKUP(E986,GCC.Param!$B$3:$E$50,4,FALSE),"")</f>
        <v/>
      </c>
      <c r="E986" s="159">
        <f>'Input 2 - Inventory'!F932</f>
        <v>0</v>
      </c>
      <c r="F986" s="204" t="str">
        <f t="shared" si="86"/>
        <v>Y</v>
      </c>
      <c r="G986" s="159">
        <f>'Input 1 - Schedule 1'!S934</f>
        <v>0</v>
      </c>
      <c r="H986" s="158">
        <f>'Input 2 - Inventory'!L932</f>
        <v>0</v>
      </c>
      <c r="I986" s="158">
        <f>'Input 2 - Inventory'!M932</f>
        <v>0</v>
      </c>
      <c r="J986" s="204">
        <f t="shared" si="87"/>
        <v>0</v>
      </c>
      <c r="K986" s="249">
        <f>'Input 2 - Inventory'!R932</f>
        <v>0</v>
      </c>
      <c r="L986" s="158">
        <f>'Input 2 - Inventory'!AA932</f>
        <v>0</v>
      </c>
      <c r="M986" s="249">
        <f>'Input 2 - Inventory'!AB932</f>
        <v>0</v>
      </c>
      <c r="N986" s="204">
        <f t="shared" si="88"/>
        <v>0</v>
      </c>
      <c r="O986" s="114" t="e">
        <f t="shared" si="89"/>
        <v>#DIV/0!</v>
      </c>
      <c r="P986" s="249">
        <f>'Input 2 - Inventory'!AG932</f>
        <v>0</v>
      </c>
      <c r="Q986" s="249" t="str">
        <f>'Input 1 - Schedule 1'!AX934</f>
        <v/>
      </c>
    </row>
    <row r="987" spans="1:17" x14ac:dyDescent="0.2">
      <c r="A987" s="314" t="str">
        <f t="shared" si="85"/>
        <v>Exclude</v>
      </c>
      <c r="B987" s="158">
        <f>'Input 2 - Inventory'!C933</f>
        <v>0</v>
      </c>
      <c r="C987" s="249">
        <f>'Input 2 - Inventory'!E933</f>
        <v>0</v>
      </c>
      <c r="D987" s="249" t="str">
        <f>IFERROR(VLOOKUP(E987,GCC.Param!$B$3:$E$50,4,FALSE),"")</f>
        <v/>
      </c>
      <c r="E987" s="159">
        <f>'Input 2 - Inventory'!F933</f>
        <v>0</v>
      </c>
      <c r="F987" s="204" t="str">
        <f t="shared" si="86"/>
        <v>Y</v>
      </c>
      <c r="G987" s="159">
        <f>'Input 1 - Schedule 1'!S935</f>
        <v>0</v>
      </c>
      <c r="H987" s="158">
        <f>'Input 2 - Inventory'!L933</f>
        <v>0</v>
      </c>
      <c r="I987" s="158">
        <f>'Input 2 - Inventory'!M933</f>
        <v>0</v>
      </c>
      <c r="J987" s="204">
        <f t="shared" si="87"/>
        <v>0</v>
      </c>
      <c r="K987" s="249">
        <f>'Input 2 - Inventory'!R933</f>
        <v>0</v>
      </c>
      <c r="L987" s="158">
        <f>'Input 2 - Inventory'!AA933</f>
        <v>0</v>
      </c>
      <c r="M987" s="249">
        <f>'Input 2 - Inventory'!AB933</f>
        <v>0</v>
      </c>
      <c r="N987" s="204">
        <f t="shared" si="88"/>
        <v>0</v>
      </c>
      <c r="O987" s="114" t="e">
        <f t="shared" si="89"/>
        <v>#DIV/0!</v>
      </c>
      <c r="P987" s="249">
        <f>'Input 2 - Inventory'!AG933</f>
        <v>0</v>
      </c>
      <c r="Q987" s="249" t="str">
        <f>'Input 1 - Schedule 1'!AX935</f>
        <v/>
      </c>
    </row>
    <row r="988" spans="1:17" x14ac:dyDescent="0.2">
      <c r="A988" s="314" t="str">
        <f t="shared" si="85"/>
        <v>Exclude</v>
      </c>
      <c r="B988" s="158">
        <f>'Input 2 - Inventory'!C934</f>
        <v>0</v>
      </c>
      <c r="C988" s="249">
        <f>'Input 2 - Inventory'!E934</f>
        <v>0</v>
      </c>
      <c r="D988" s="249" t="str">
        <f>IFERROR(VLOOKUP(E988,GCC.Param!$B$3:$E$50,4,FALSE),"")</f>
        <v/>
      </c>
      <c r="E988" s="159">
        <f>'Input 2 - Inventory'!F934</f>
        <v>0</v>
      </c>
      <c r="F988" s="204" t="str">
        <f t="shared" si="86"/>
        <v>Y</v>
      </c>
      <c r="G988" s="159">
        <f>'Input 1 - Schedule 1'!S936</f>
        <v>0</v>
      </c>
      <c r="H988" s="158">
        <f>'Input 2 - Inventory'!L934</f>
        <v>0</v>
      </c>
      <c r="I988" s="158">
        <f>'Input 2 - Inventory'!M934</f>
        <v>0</v>
      </c>
      <c r="J988" s="204">
        <f t="shared" si="87"/>
        <v>0</v>
      </c>
      <c r="K988" s="249">
        <f>'Input 2 - Inventory'!R934</f>
        <v>0</v>
      </c>
      <c r="L988" s="158">
        <f>'Input 2 - Inventory'!AA934</f>
        <v>0</v>
      </c>
      <c r="M988" s="249">
        <f>'Input 2 - Inventory'!AB934</f>
        <v>0</v>
      </c>
      <c r="N988" s="204">
        <f t="shared" si="88"/>
        <v>0</v>
      </c>
      <c r="O988" s="114" t="e">
        <f t="shared" si="89"/>
        <v>#DIV/0!</v>
      </c>
      <c r="P988" s="249">
        <f>'Input 2 - Inventory'!AG934</f>
        <v>0</v>
      </c>
      <c r="Q988" s="249" t="str">
        <f>'Input 1 - Schedule 1'!AX936</f>
        <v/>
      </c>
    </row>
    <row r="989" spans="1:17" x14ac:dyDescent="0.2">
      <c r="A989" s="314" t="str">
        <f t="shared" si="85"/>
        <v>Exclude</v>
      </c>
      <c r="B989" s="158">
        <f>'Input 2 - Inventory'!C935</f>
        <v>0</v>
      </c>
      <c r="C989" s="249">
        <f>'Input 2 - Inventory'!E935</f>
        <v>0</v>
      </c>
      <c r="D989" s="249" t="str">
        <f>IFERROR(VLOOKUP(E989,GCC.Param!$B$3:$E$50,4,FALSE),"")</f>
        <v/>
      </c>
      <c r="E989" s="159">
        <f>'Input 2 - Inventory'!F935</f>
        <v>0</v>
      </c>
      <c r="F989" s="204" t="str">
        <f t="shared" si="86"/>
        <v>Y</v>
      </c>
      <c r="G989" s="159">
        <f>'Input 1 - Schedule 1'!S937</f>
        <v>0</v>
      </c>
      <c r="H989" s="158">
        <f>'Input 2 - Inventory'!L935</f>
        <v>0</v>
      </c>
      <c r="I989" s="158">
        <f>'Input 2 - Inventory'!M935</f>
        <v>0</v>
      </c>
      <c r="J989" s="204">
        <f t="shared" si="87"/>
        <v>0</v>
      </c>
      <c r="K989" s="249">
        <f>'Input 2 - Inventory'!R935</f>
        <v>0</v>
      </c>
      <c r="L989" s="158">
        <f>'Input 2 - Inventory'!AA935</f>
        <v>0</v>
      </c>
      <c r="M989" s="249">
        <f>'Input 2 - Inventory'!AB935</f>
        <v>0</v>
      </c>
      <c r="N989" s="204">
        <f t="shared" si="88"/>
        <v>0</v>
      </c>
      <c r="O989" s="114" t="e">
        <f t="shared" si="89"/>
        <v>#DIV/0!</v>
      </c>
      <c r="P989" s="249">
        <f>'Input 2 - Inventory'!AG935</f>
        <v>0</v>
      </c>
      <c r="Q989" s="249" t="str">
        <f>'Input 1 - Schedule 1'!AX937</f>
        <v/>
      </c>
    </row>
    <row r="990" spans="1:17" x14ac:dyDescent="0.2">
      <c r="A990" s="314" t="str">
        <f t="shared" si="85"/>
        <v>Exclude</v>
      </c>
      <c r="B990" s="158">
        <f>'Input 2 - Inventory'!C936</f>
        <v>0</v>
      </c>
      <c r="C990" s="249">
        <f>'Input 2 - Inventory'!E936</f>
        <v>0</v>
      </c>
      <c r="D990" s="249" t="str">
        <f>IFERROR(VLOOKUP(E990,GCC.Param!$B$3:$E$50,4,FALSE),"")</f>
        <v/>
      </c>
      <c r="E990" s="159">
        <f>'Input 2 - Inventory'!F936</f>
        <v>0</v>
      </c>
      <c r="F990" s="204" t="str">
        <f t="shared" si="86"/>
        <v>Y</v>
      </c>
      <c r="G990" s="159">
        <f>'Input 1 - Schedule 1'!S938</f>
        <v>0</v>
      </c>
      <c r="H990" s="158">
        <f>'Input 2 - Inventory'!L936</f>
        <v>0</v>
      </c>
      <c r="I990" s="158">
        <f>'Input 2 - Inventory'!M936</f>
        <v>0</v>
      </c>
      <c r="J990" s="204">
        <f t="shared" si="87"/>
        <v>0</v>
      </c>
      <c r="K990" s="249">
        <f>'Input 2 - Inventory'!R936</f>
        <v>0</v>
      </c>
      <c r="L990" s="158">
        <f>'Input 2 - Inventory'!AA936</f>
        <v>0</v>
      </c>
      <c r="M990" s="249">
        <f>'Input 2 - Inventory'!AB936</f>
        <v>0</v>
      </c>
      <c r="N990" s="204">
        <f t="shared" si="88"/>
        <v>0</v>
      </c>
      <c r="O990" s="114" t="e">
        <f t="shared" si="89"/>
        <v>#DIV/0!</v>
      </c>
      <c r="P990" s="249">
        <f>'Input 2 - Inventory'!AG936</f>
        <v>0</v>
      </c>
      <c r="Q990" s="249" t="str">
        <f>'Input 1 - Schedule 1'!AX938</f>
        <v/>
      </c>
    </row>
    <row r="991" spans="1:17" x14ac:dyDescent="0.2">
      <c r="A991" s="314" t="str">
        <f t="shared" si="85"/>
        <v>Exclude</v>
      </c>
      <c r="B991" s="158">
        <f>'Input 2 - Inventory'!C937</f>
        <v>0</v>
      </c>
      <c r="C991" s="249">
        <f>'Input 2 - Inventory'!E937</f>
        <v>0</v>
      </c>
      <c r="D991" s="249" t="str">
        <f>IFERROR(VLOOKUP(E991,GCC.Param!$B$3:$E$50,4,FALSE),"")</f>
        <v/>
      </c>
      <c r="E991" s="159">
        <f>'Input 2 - Inventory'!F937</f>
        <v>0</v>
      </c>
      <c r="F991" s="204" t="str">
        <f t="shared" si="86"/>
        <v>Y</v>
      </c>
      <c r="G991" s="159">
        <f>'Input 1 - Schedule 1'!S939</f>
        <v>0</v>
      </c>
      <c r="H991" s="158">
        <f>'Input 2 - Inventory'!L937</f>
        <v>0</v>
      </c>
      <c r="I991" s="158">
        <f>'Input 2 - Inventory'!M937</f>
        <v>0</v>
      </c>
      <c r="J991" s="204">
        <f t="shared" si="87"/>
        <v>0</v>
      </c>
      <c r="K991" s="249">
        <f>'Input 2 - Inventory'!R937</f>
        <v>0</v>
      </c>
      <c r="L991" s="158">
        <f>'Input 2 - Inventory'!AA937</f>
        <v>0</v>
      </c>
      <c r="M991" s="249">
        <f>'Input 2 - Inventory'!AB937</f>
        <v>0</v>
      </c>
      <c r="N991" s="204">
        <f t="shared" si="88"/>
        <v>0</v>
      </c>
      <c r="O991" s="114" t="e">
        <f t="shared" si="89"/>
        <v>#DIV/0!</v>
      </c>
      <c r="P991" s="249">
        <f>'Input 2 - Inventory'!AG937</f>
        <v>0</v>
      </c>
      <c r="Q991" s="249" t="str">
        <f>'Input 1 - Schedule 1'!AX939</f>
        <v/>
      </c>
    </row>
    <row r="992" spans="1:17" x14ac:dyDescent="0.2">
      <c r="A992" s="314" t="str">
        <f t="shared" si="85"/>
        <v>Exclude</v>
      </c>
      <c r="B992" s="158">
        <f>'Input 2 - Inventory'!C938</f>
        <v>0</v>
      </c>
      <c r="C992" s="249">
        <f>'Input 2 - Inventory'!E938</f>
        <v>0</v>
      </c>
      <c r="D992" s="249" t="str">
        <f>IFERROR(VLOOKUP(E992,GCC.Param!$B$3:$E$50,4,FALSE),"")</f>
        <v/>
      </c>
      <c r="E992" s="159">
        <f>'Input 2 - Inventory'!F938</f>
        <v>0</v>
      </c>
      <c r="F992" s="204" t="str">
        <f t="shared" si="86"/>
        <v>Y</v>
      </c>
      <c r="G992" s="159">
        <f>'Input 1 - Schedule 1'!S940</f>
        <v>0</v>
      </c>
      <c r="H992" s="158">
        <f>'Input 2 - Inventory'!L938</f>
        <v>0</v>
      </c>
      <c r="I992" s="158">
        <f>'Input 2 - Inventory'!M938</f>
        <v>0</v>
      </c>
      <c r="J992" s="204">
        <f t="shared" si="87"/>
        <v>0</v>
      </c>
      <c r="K992" s="249">
        <f>'Input 2 - Inventory'!R938</f>
        <v>0</v>
      </c>
      <c r="L992" s="158">
        <f>'Input 2 - Inventory'!AA938</f>
        <v>0</v>
      </c>
      <c r="M992" s="249">
        <f>'Input 2 - Inventory'!AB938</f>
        <v>0</v>
      </c>
      <c r="N992" s="204">
        <f t="shared" si="88"/>
        <v>0</v>
      </c>
      <c r="O992" s="114" t="e">
        <f t="shared" si="89"/>
        <v>#DIV/0!</v>
      </c>
      <c r="P992" s="249">
        <f>'Input 2 - Inventory'!AG938</f>
        <v>0</v>
      </c>
      <c r="Q992" s="249" t="str">
        <f>'Input 1 - Schedule 1'!AX940</f>
        <v/>
      </c>
    </row>
    <row r="993" spans="1:17" x14ac:dyDescent="0.2">
      <c r="A993" s="314" t="str">
        <f t="shared" si="85"/>
        <v>Exclude</v>
      </c>
      <c r="B993" s="158">
        <f>'Input 2 - Inventory'!C939</f>
        <v>0</v>
      </c>
      <c r="C993" s="249">
        <f>'Input 2 - Inventory'!E939</f>
        <v>0</v>
      </c>
      <c r="D993" s="249" t="str">
        <f>IFERROR(VLOOKUP(E993,GCC.Param!$B$3:$E$50,4,FALSE),"")</f>
        <v/>
      </c>
      <c r="E993" s="159">
        <f>'Input 2 - Inventory'!F939</f>
        <v>0</v>
      </c>
      <c r="F993" s="204" t="str">
        <f t="shared" si="86"/>
        <v>Y</v>
      </c>
      <c r="G993" s="159">
        <f>'Input 1 - Schedule 1'!S941</f>
        <v>0</v>
      </c>
      <c r="H993" s="158">
        <f>'Input 2 - Inventory'!L939</f>
        <v>0</v>
      </c>
      <c r="I993" s="158">
        <f>'Input 2 - Inventory'!M939</f>
        <v>0</v>
      </c>
      <c r="J993" s="204">
        <f t="shared" si="87"/>
        <v>0</v>
      </c>
      <c r="K993" s="249">
        <f>'Input 2 - Inventory'!R939</f>
        <v>0</v>
      </c>
      <c r="L993" s="158">
        <f>'Input 2 - Inventory'!AA939</f>
        <v>0</v>
      </c>
      <c r="M993" s="249">
        <f>'Input 2 - Inventory'!AB939</f>
        <v>0</v>
      </c>
      <c r="N993" s="204">
        <f t="shared" si="88"/>
        <v>0</v>
      </c>
      <c r="O993" s="114" t="e">
        <f t="shared" si="89"/>
        <v>#DIV/0!</v>
      </c>
      <c r="P993" s="249">
        <f>'Input 2 - Inventory'!AG939</f>
        <v>0</v>
      </c>
      <c r="Q993" s="249" t="str">
        <f>'Input 1 - Schedule 1'!AX941</f>
        <v/>
      </c>
    </row>
    <row r="994" spans="1:17" x14ac:dyDescent="0.2">
      <c r="A994" s="314" t="str">
        <f t="shared" si="85"/>
        <v>Exclude</v>
      </c>
      <c r="B994" s="158">
        <f>'Input 2 - Inventory'!C940</f>
        <v>0</v>
      </c>
      <c r="C994" s="249">
        <f>'Input 2 - Inventory'!E940</f>
        <v>0</v>
      </c>
      <c r="D994" s="249" t="str">
        <f>IFERROR(VLOOKUP(E994,GCC.Param!$B$3:$E$50,4,FALSE),"")</f>
        <v/>
      </c>
      <c r="E994" s="159">
        <f>'Input 2 - Inventory'!F940</f>
        <v>0</v>
      </c>
      <c r="F994" s="204" t="str">
        <f t="shared" si="86"/>
        <v>Y</v>
      </c>
      <c r="G994" s="159">
        <f>'Input 1 - Schedule 1'!S942</f>
        <v>0</v>
      </c>
      <c r="H994" s="158">
        <f>'Input 2 - Inventory'!L940</f>
        <v>0</v>
      </c>
      <c r="I994" s="158">
        <f>'Input 2 - Inventory'!M940</f>
        <v>0</v>
      </c>
      <c r="J994" s="204">
        <f t="shared" si="87"/>
        <v>0</v>
      </c>
      <c r="K994" s="249">
        <f>'Input 2 - Inventory'!R940</f>
        <v>0</v>
      </c>
      <c r="L994" s="158">
        <f>'Input 2 - Inventory'!AA940</f>
        <v>0</v>
      </c>
      <c r="M994" s="249">
        <f>'Input 2 - Inventory'!AB940</f>
        <v>0</v>
      </c>
      <c r="N994" s="204">
        <f t="shared" si="88"/>
        <v>0</v>
      </c>
      <c r="O994" s="114" t="e">
        <f t="shared" si="89"/>
        <v>#DIV/0!</v>
      </c>
      <c r="P994" s="249">
        <f>'Input 2 - Inventory'!AG940</f>
        <v>0</v>
      </c>
      <c r="Q994" s="249" t="str">
        <f>'Input 1 - Schedule 1'!AX942</f>
        <v/>
      </c>
    </row>
    <row r="995" spans="1:17" x14ac:dyDescent="0.2">
      <c r="A995" s="314" t="str">
        <f t="shared" si="85"/>
        <v>Exclude</v>
      </c>
      <c r="B995" s="158">
        <f>'Input 2 - Inventory'!C941</f>
        <v>0</v>
      </c>
      <c r="C995" s="249">
        <f>'Input 2 - Inventory'!E941</f>
        <v>0</v>
      </c>
      <c r="D995" s="249" t="str">
        <f>IFERROR(VLOOKUP(E995,GCC.Param!$B$3:$E$50,4,FALSE),"")</f>
        <v/>
      </c>
      <c r="E995" s="159">
        <f>'Input 2 - Inventory'!F941</f>
        <v>0</v>
      </c>
      <c r="F995" s="204" t="str">
        <f t="shared" si="86"/>
        <v>Y</v>
      </c>
      <c r="G995" s="159">
        <f>'Input 1 - Schedule 1'!S943</f>
        <v>0</v>
      </c>
      <c r="H995" s="158">
        <f>'Input 2 - Inventory'!L941</f>
        <v>0</v>
      </c>
      <c r="I995" s="158">
        <f>'Input 2 - Inventory'!M941</f>
        <v>0</v>
      </c>
      <c r="J995" s="204">
        <f t="shared" si="87"/>
        <v>0</v>
      </c>
      <c r="K995" s="249">
        <f>'Input 2 - Inventory'!R941</f>
        <v>0</v>
      </c>
      <c r="L995" s="158">
        <f>'Input 2 - Inventory'!AA941</f>
        <v>0</v>
      </c>
      <c r="M995" s="249">
        <f>'Input 2 - Inventory'!AB941</f>
        <v>0</v>
      </c>
      <c r="N995" s="204">
        <f t="shared" si="88"/>
        <v>0</v>
      </c>
      <c r="O995" s="114" t="e">
        <f t="shared" si="89"/>
        <v>#DIV/0!</v>
      </c>
      <c r="P995" s="249">
        <f>'Input 2 - Inventory'!AG941</f>
        <v>0</v>
      </c>
      <c r="Q995" s="249" t="str">
        <f>'Input 1 - Schedule 1'!AX943</f>
        <v/>
      </c>
    </row>
    <row r="996" spans="1:17" x14ac:dyDescent="0.2">
      <c r="A996" s="314" t="str">
        <f t="shared" si="85"/>
        <v>Exclude</v>
      </c>
      <c r="B996" s="158">
        <f>'Input 2 - Inventory'!C942</f>
        <v>0</v>
      </c>
      <c r="C996" s="249">
        <f>'Input 2 - Inventory'!E942</f>
        <v>0</v>
      </c>
      <c r="D996" s="249" t="str">
        <f>IFERROR(VLOOKUP(E996,GCC.Param!$B$3:$E$50,4,FALSE),"")</f>
        <v/>
      </c>
      <c r="E996" s="159">
        <f>'Input 2 - Inventory'!F942</f>
        <v>0</v>
      </c>
      <c r="F996" s="204" t="str">
        <f t="shared" si="86"/>
        <v>Y</v>
      </c>
      <c r="G996" s="159">
        <f>'Input 1 - Schedule 1'!S944</f>
        <v>0</v>
      </c>
      <c r="H996" s="158">
        <f>'Input 2 - Inventory'!L942</f>
        <v>0</v>
      </c>
      <c r="I996" s="158">
        <f>'Input 2 - Inventory'!M942</f>
        <v>0</v>
      </c>
      <c r="J996" s="204">
        <f t="shared" si="87"/>
        <v>0</v>
      </c>
      <c r="K996" s="249">
        <f>'Input 2 - Inventory'!R942</f>
        <v>0</v>
      </c>
      <c r="L996" s="158">
        <f>'Input 2 - Inventory'!AA942</f>
        <v>0</v>
      </c>
      <c r="M996" s="249">
        <f>'Input 2 - Inventory'!AB942</f>
        <v>0</v>
      </c>
      <c r="N996" s="204">
        <f t="shared" si="88"/>
        <v>0</v>
      </c>
      <c r="O996" s="114" t="e">
        <f t="shared" si="89"/>
        <v>#DIV/0!</v>
      </c>
      <c r="P996" s="249">
        <f>'Input 2 - Inventory'!AG942</f>
        <v>0</v>
      </c>
      <c r="Q996" s="249" t="str">
        <f>'Input 1 - Schedule 1'!AX944</f>
        <v/>
      </c>
    </row>
    <row r="997" spans="1:17" x14ac:dyDescent="0.2">
      <c r="A997" s="314" t="str">
        <f t="shared" si="85"/>
        <v>Exclude</v>
      </c>
      <c r="B997" s="158">
        <f>'Input 2 - Inventory'!C943</f>
        <v>0</v>
      </c>
      <c r="C997" s="249">
        <f>'Input 2 - Inventory'!E943</f>
        <v>0</v>
      </c>
      <c r="D997" s="249" t="str">
        <f>IFERROR(VLOOKUP(E997,GCC.Param!$B$3:$E$50,4,FALSE),"")</f>
        <v/>
      </c>
      <c r="E997" s="159">
        <f>'Input 2 - Inventory'!F943</f>
        <v>0</v>
      </c>
      <c r="F997" s="204" t="str">
        <f t="shared" si="86"/>
        <v>Y</v>
      </c>
      <c r="G997" s="159">
        <f>'Input 1 - Schedule 1'!S945</f>
        <v>0</v>
      </c>
      <c r="H997" s="158">
        <f>'Input 2 - Inventory'!L943</f>
        <v>0</v>
      </c>
      <c r="I997" s="158">
        <f>'Input 2 - Inventory'!M943</f>
        <v>0</v>
      </c>
      <c r="J997" s="204">
        <f t="shared" si="87"/>
        <v>0</v>
      </c>
      <c r="K997" s="249">
        <f>'Input 2 - Inventory'!R943</f>
        <v>0</v>
      </c>
      <c r="L997" s="158">
        <f>'Input 2 - Inventory'!AA943</f>
        <v>0</v>
      </c>
      <c r="M997" s="249">
        <f>'Input 2 - Inventory'!AB943</f>
        <v>0</v>
      </c>
      <c r="N997" s="204">
        <f t="shared" si="88"/>
        <v>0</v>
      </c>
      <c r="O997" s="114" t="e">
        <f t="shared" si="89"/>
        <v>#DIV/0!</v>
      </c>
      <c r="P997" s="249">
        <f>'Input 2 - Inventory'!AG943</f>
        <v>0</v>
      </c>
      <c r="Q997" s="249" t="str">
        <f>'Input 1 - Schedule 1'!AX945</f>
        <v/>
      </c>
    </row>
    <row r="998" spans="1:17" x14ac:dyDescent="0.2">
      <c r="A998" s="314" t="str">
        <f t="shared" si="85"/>
        <v>Exclude</v>
      </c>
      <c r="B998" s="158">
        <f>'Input 2 - Inventory'!C944</f>
        <v>0</v>
      </c>
      <c r="C998" s="249">
        <f>'Input 2 - Inventory'!E944</f>
        <v>0</v>
      </c>
      <c r="D998" s="249" t="str">
        <f>IFERROR(VLOOKUP(E998,GCC.Param!$B$3:$E$50,4,FALSE),"")</f>
        <v/>
      </c>
      <c r="E998" s="159">
        <f>'Input 2 - Inventory'!F944</f>
        <v>0</v>
      </c>
      <c r="F998" s="204" t="str">
        <f t="shared" si="86"/>
        <v>Y</v>
      </c>
      <c r="G998" s="159">
        <f>'Input 1 - Schedule 1'!S946</f>
        <v>0</v>
      </c>
      <c r="H998" s="158">
        <f>'Input 2 - Inventory'!L944</f>
        <v>0</v>
      </c>
      <c r="I998" s="158">
        <f>'Input 2 - Inventory'!M944</f>
        <v>0</v>
      </c>
      <c r="J998" s="204">
        <f t="shared" si="87"/>
        <v>0</v>
      </c>
      <c r="K998" s="249">
        <f>'Input 2 - Inventory'!R944</f>
        <v>0</v>
      </c>
      <c r="L998" s="158">
        <f>'Input 2 - Inventory'!AA944</f>
        <v>0</v>
      </c>
      <c r="M998" s="249">
        <f>'Input 2 - Inventory'!AB944</f>
        <v>0</v>
      </c>
      <c r="N998" s="204">
        <f t="shared" si="88"/>
        <v>0</v>
      </c>
      <c r="O998" s="114" t="e">
        <f t="shared" si="89"/>
        <v>#DIV/0!</v>
      </c>
      <c r="P998" s="249">
        <f>'Input 2 - Inventory'!AG944</f>
        <v>0</v>
      </c>
      <c r="Q998" s="249" t="str">
        <f>'Input 1 - Schedule 1'!AX946</f>
        <v/>
      </c>
    </row>
    <row r="999" spans="1:17" x14ac:dyDescent="0.2">
      <c r="A999" s="314" t="str">
        <f t="shared" si="85"/>
        <v>Exclude</v>
      </c>
      <c r="B999" s="158">
        <f>'Input 2 - Inventory'!C945</f>
        <v>0</v>
      </c>
      <c r="C999" s="249">
        <f>'Input 2 - Inventory'!E945</f>
        <v>0</v>
      </c>
      <c r="D999" s="249" t="str">
        <f>IFERROR(VLOOKUP(E999,GCC.Param!$B$3:$E$50,4,FALSE),"")</f>
        <v/>
      </c>
      <c r="E999" s="159">
        <f>'Input 2 - Inventory'!F945</f>
        <v>0</v>
      </c>
      <c r="F999" s="204" t="str">
        <f t="shared" si="86"/>
        <v>Y</v>
      </c>
      <c r="G999" s="159">
        <f>'Input 1 - Schedule 1'!S947</f>
        <v>0</v>
      </c>
      <c r="H999" s="158">
        <f>'Input 2 - Inventory'!L945</f>
        <v>0</v>
      </c>
      <c r="I999" s="158">
        <f>'Input 2 - Inventory'!M945</f>
        <v>0</v>
      </c>
      <c r="J999" s="204">
        <f t="shared" si="87"/>
        <v>0</v>
      </c>
      <c r="K999" s="249">
        <f>'Input 2 - Inventory'!R945</f>
        <v>0</v>
      </c>
      <c r="L999" s="158">
        <f>'Input 2 - Inventory'!AA945</f>
        <v>0</v>
      </c>
      <c r="M999" s="249">
        <f>'Input 2 - Inventory'!AB945</f>
        <v>0</v>
      </c>
      <c r="N999" s="204">
        <f t="shared" si="88"/>
        <v>0</v>
      </c>
      <c r="O999" s="114" t="e">
        <f t="shared" si="89"/>
        <v>#DIV/0!</v>
      </c>
      <c r="P999" s="249">
        <f>'Input 2 - Inventory'!AG945</f>
        <v>0</v>
      </c>
      <c r="Q999" s="249" t="str">
        <f>'Input 1 - Schedule 1'!AX947</f>
        <v/>
      </c>
    </row>
    <row r="1000" spans="1:17" x14ac:dyDescent="0.2">
      <c r="A1000" s="314" t="str">
        <f t="shared" si="85"/>
        <v>Exclude</v>
      </c>
      <c r="B1000" s="158">
        <f>'Input 2 - Inventory'!C946</f>
        <v>0</v>
      </c>
      <c r="C1000" s="249">
        <f>'Input 2 - Inventory'!E946</f>
        <v>0</v>
      </c>
      <c r="D1000" s="249" t="str">
        <f>IFERROR(VLOOKUP(E1000,GCC.Param!$B$3:$E$50,4,FALSE),"")</f>
        <v/>
      </c>
      <c r="E1000" s="159">
        <f>'Input 2 - Inventory'!F946</f>
        <v>0</v>
      </c>
      <c r="F1000" s="204" t="str">
        <f t="shared" si="86"/>
        <v>Y</v>
      </c>
      <c r="G1000" s="159">
        <f>'Input 1 - Schedule 1'!S948</f>
        <v>0</v>
      </c>
      <c r="H1000" s="158">
        <f>'Input 2 - Inventory'!L946</f>
        <v>0</v>
      </c>
      <c r="I1000" s="158">
        <f>'Input 2 - Inventory'!M946</f>
        <v>0</v>
      </c>
      <c r="J1000" s="204">
        <f t="shared" si="87"/>
        <v>0</v>
      </c>
      <c r="K1000" s="249">
        <f>'Input 2 - Inventory'!R946</f>
        <v>0</v>
      </c>
      <c r="L1000" s="158">
        <f>'Input 2 - Inventory'!AA946</f>
        <v>0</v>
      </c>
      <c r="M1000" s="249">
        <f>'Input 2 - Inventory'!AB946</f>
        <v>0</v>
      </c>
      <c r="N1000" s="204">
        <f t="shared" si="88"/>
        <v>0</v>
      </c>
      <c r="O1000" s="114" t="e">
        <f t="shared" si="89"/>
        <v>#DIV/0!</v>
      </c>
      <c r="P1000" s="249">
        <f>'Input 2 - Inventory'!AG946</f>
        <v>0</v>
      </c>
      <c r="Q1000" s="249" t="str">
        <f>'Input 1 - Schedule 1'!AX948</f>
        <v/>
      </c>
    </row>
    <row r="1001" spans="1:17" x14ac:dyDescent="0.2">
      <c r="A1001" s="314" t="str">
        <f t="shared" si="85"/>
        <v>Exclude</v>
      </c>
      <c r="B1001" s="158">
        <f>'Input 2 - Inventory'!C947</f>
        <v>0</v>
      </c>
      <c r="C1001" s="249">
        <f>'Input 2 - Inventory'!E947</f>
        <v>0</v>
      </c>
      <c r="D1001" s="249" t="str">
        <f>IFERROR(VLOOKUP(E1001,GCC.Param!$B$3:$E$50,4,FALSE),"")</f>
        <v/>
      </c>
      <c r="E1001" s="159">
        <f>'Input 2 - Inventory'!F947</f>
        <v>0</v>
      </c>
      <c r="F1001" s="204" t="str">
        <f t="shared" si="86"/>
        <v>Y</v>
      </c>
      <c r="G1001" s="159">
        <f>'Input 1 - Schedule 1'!S949</f>
        <v>0</v>
      </c>
      <c r="H1001" s="158">
        <f>'Input 2 - Inventory'!L947</f>
        <v>0</v>
      </c>
      <c r="I1001" s="158">
        <f>'Input 2 - Inventory'!M947</f>
        <v>0</v>
      </c>
      <c r="J1001" s="204">
        <f t="shared" si="87"/>
        <v>0</v>
      </c>
      <c r="K1001" s="249">
        <f>'Input 2 - Inventory'!R947</f>
        <v>0</v>
      </c>
      <c r="L1001" s="158">
        <f>'Input 2 - Inventory'!AA947</f>
        <v>0</v>
      </c>
      <c r="M1001" s="249">
        <f>'Input 2 - Inventory'!AB947</f>
        <v>0</v>
      </c>
      <c r="N1001" s="204">
        <f t="shared" si="88"/>
        <v>0</v>
      </c>
      <c r="O1001" s="114" t="e">
        <f t="shared" si="89"/>
        <v>#DIV/0!</v>
      </c>
      <c r="P1001" s="249">
        <f>'Input 2 - Inventory'!AG947</f>
        <v>0</v>
      </c>
      <c r="Q1001" s="249" t="str">
        <f>'Input 1 - Schedule 1'!AX949</f>
        <v/>
      </c>
    </row>
    <row r="1002" spans="1:17" x14ac:dyDescent="0.2">
      <c r="A1002" s="314" t="str">
        <f t="shared" si="85"/>
        <v>Exclude</v>
      </c>
      <c r="B1002" s="158">
        <f>'Input 2 - Inventory'!C948</f>
        <v>0</v>
      </c>
      <c r="C1002" s="249">
        <f>'Input 2 - Inventory'!E948</f>
        <v>0</v>
      </c>
      <c r="D1002" s="249" t="str">
        <f>IFERROR(VLOOKUP(E1002,GCC.Param!$B$3:$E$50,4,FALSE),"")</f>
        <v/>
      </c>
      <c r="E1002" s="159">
        <f>'Input 2 - Inventory'!F948</f>
        <v>0</v>
      </c>
      <c r="F1002" s="204" t="str">
        <f t="shared" si="86"/>
        <v>Y</v>
      </c>
      <c r="G1002" s="159">
        <f>'Input 1 - Schedule 1'!S950</f>
        <v>0</v>
      </c>
      <c r="H1002" s="158">
        <f>'Input 2 - Inventory'!L948</f>
        <v>0</v>
      </c>
      <c r="I1002" s="158">
        <f>'Input 2 - Inventory'!M948</f>
        <v>0</v>
      </c>
      <c r="J1002" s="204">
        <f t="shared" si="87"/>
        <v>0</v>
      </c>
      <c r="K1002" s="249">
        <f>'Input 2 - Inventory'!R948</f>
        <v>0</v>
      </c>
      <c r="L1002" s="158">
        <f>'Input 2 - Inventory'!AA948</f>
        <v>0</v>
      </c>
      <c r="M1002" s="249">
        <f>'Input 2 - Inventory'!AB948</f>
        <v>0</v>
      </c>
      <c r="N1002" s="204">
        <f t="shared" si="88"/>
        <v>0</v>
      </c>
      <c r="O1002" s="114" t="e">
        <f t="shared" si="89"/>
        <v>#DIV/0!</v>
      </c>
      <c r="P1002" s="249">
        <f>'Input 2 - Inventory'!AG948</f>
        <v>0</v>
      </c>
      <c r="Q1002" s="249" t="str">
        <f>'Input 1 - Schedule 1'!AX950</f>
        <v/>
      </c>
    </row>
    <row r="1003" spans="1:17" x14ac:dyDescent="0.2">
      <c r="A1003" s="314" t="str">
        <f t="shared" si="85"/>
        <v>Exclude</v>
      </c>
      <c r="B1003" s="158">
        <f>'Input 2 - Inventory'!C949</f>
        <v>0</v>
      </c>
      <c r="C1003" s="249">
        <f>'Input 2 - Inventory'!E949</f>
        <v>0</v>
      </c>
      <c r="D1003" s="249" t="str">
        <f>IFERROR(VLOOKUP(E1003,GCC.Param!$B$3:$E$50,4,FALSE),"")</f>
        <v/>
      </c>
      <c r="E1003" s="159">
        <f>'Input 2 - Inventory'!F949</f>
        <v>0</v>
      </c>
      <c r="F1003" s="204" t="str">
        <f t="shared" si="86"/>
        <v>Y</v>
      </c>
      <c r="G1003" s="159">
        <f>'Input 1 - Schedule 1'!S951</f>
        <v>0</v>
      </c>
      <c r="H1003" s="158">
        <f>'Input 2 - Inventory'!L949</f>
        <v>0</v>
      </c>
      <c r="I1003" s="158">
        <f>'Input 2 - Inventory'!M949</f>
        <v>0</v>
      </c>
      <c r="J1003" s="204">
        <f t="shared" si="87"/>
        <v>0</v>
      </c>
      <c r="K1003" s="249">
        <f>'Input 2 - Inventory'!R949</f>
        <v>0</v>
      </c>
      <c r="L1003" s="158">
        <f>'Input 2 - Inventory'!AA949</f>
        <v>0</v>
      </c>
      <c r="M1003" s="249">
        <f>'Input 2 - Inventory'!AB949</f>
        <v>0</v>
      </c>
      <c r="N1003" s="204">
        <f t="shared" si="88"/>
        <v>0</v>
      </c>
      <c r="O1003" s="114" t="e">
        <f t="shared" si="89"/>
        <v>#DIV/0!</v>
      </c>
      <c r="P1003" s="249">
        <f>'Input 2 - Inventory'!AG949</f>
        <v>0</v>
      </c>
      <c r="Q1003" s="249" t="str">
        <f>'Input 1 - Schedule 1'!AX951</f>
        <v/>
      </c>
    </row>
    <row r="1004" spans="1:17" x14ac:dyDescent="0.2">
      <c r="A1004" s="314" t="str">
        <f t="shared" si="85"/>
        <v>Exclude</v>
      </c>
      <c r="B1004" s="158">
        <f>'Input 2 - Inventory'!C950</f>
        <v>0</v>
      </c>
      <c r="C1004" s="249">
        <f>'Input 2 - Inventory'!E950</f>
        <v>0</v>
      </c>
      <c r="D1004" s="249" t="str">
        <f>IFERROR(VLOOKUP(E1004,GCC.Param!$B$3:$E$50,4,FALSE),"")</f>
        <v/>
      </c>
      <c r="E1004" s="159">
        <f>'Input 2 - Inventory'!F950</f>
        <v>0</v>
      </c>
      <c r="F1004" s="204" t="str">
        <f t="shared" si="86"/>
        <v>Y</v>
      </c>
      <c r="G1004" s="159">
        <f>'Input 1 - Schedule 1'!S952</f>
        <v>0</v>
      </c>
      <c r="H1004" s="158">
        <f>'Input 2 - Inventory'!L950</f>
        <v>0</v>
      </c>
      <c r="I1004" s="158">
        <f>'Input 2 - Inventory'!M950</f>
        <v>0</v>
      </c>
      <c r="J1004" s="204">
        <f t="shared" si="87"/>
        <v>0</v>
      </c>
      <c r="K1004" s="249">
        <f>'Input 2 - Inventory'!R950</f>
        <v>0</v>
      </c>
      <c r="L1004" s="158">
        <f>'Input 2 - Inventory'!AA950</f>
        <v>0</v>
      </c>
      <c r="M1004" s="249">
        <f>'Input 2 - Inventory'!AB950</f>
        <v>0</v>
      </c>
      <c r="N1004" s="204">
        <f t="shared" si="88"/>
        <v>0</v>
      </c>
      <c r="O1004" s="114" t="e">
        <f t="shared" si="89"/>
        <v>#DIV/0!</v>
      </c>
      <c r="P1004" s="249">
        <f>'Input 2 - Inventory'!AG950</f>
        <v>0</v>
      </c>
      <c r="Q1004" s="249" t="str">
        <f>'Input 1 - Schedule 1'!AX952</f>
        <v/>
      </c>
    </row>
    <row r="1005" spans="1:17" x14ac:dyDescent="0.2">
      <c r="A1005" s="314" t="str">
        <f t="shared" si="85"/>
        <v>Exclude</v>
      </c>
      <c r="B1005" s="158">
        <f>'Input 2 - Inventory'!C951</f>
        <v>0</v>
      </c>
      <c r="C1005" s="249">
        <f>'Input 2 - Inventory'!E951</f>
        <v>0</v>
      </c>
      <c r="D1005" s="249" t="str">
        <f>IFERROR(VLOOKUP(E1005,GCC.Param!$B$3:$E$50,4,FALSE),"")</f>
        <v/>
      </c>
      <c r="E1005" s="159">
        <f>'Input 2 - Inventory'!F951</f>
        <v>0</v>
      </c>
      <c r="F1005" s="204" t="str">
        <f t="shared" si="86"/>
        <v>Y</v>
      </c>
      <c r="G1005" s="159">
        <f>'Input 1 - Schedule 1'!S953</f>
        <v>0</v>
      </c>
      <c r="H1005" s="158">
        <f>'Input 2 - Inventory'!L951</f>
        <v>0</v>
      </c>
      <c r="I1005" s="158">
        <f>'Input 2 - Inventory'!M951</f>
        <v>0</v>
      </c>
      <c r="J1005" s="204">
        <f t="shared" si="87"/>
        <v>0</v>
      </c>
      <c r="K1005" s="249">
        <f>'Input 2 - Inventory'!R951</f>
        <v>0</v>
      </c>
      <c r="L1005" s="158">
        <f>'Input 2 - Inventory'!AA951</f>
        <v>0</v>
      </c>
      <c r="M1005" s="249">
        <f>'Input 2 - Inventory'!AB951</f>
        <v>0</v>
      </c>
      <c r="N1005" s="204">
        <f t="shared" si="88"/>
        <v>0</v>
      </c>
      <c r="O1005" s="114" t="e">
        <f t="shared" si="89"/>
        <v>#DIV/0!</v>
      </c>
      <c r="P1005" s="249">
        <f>'Input 2 - Inventory'!AG951</f>
        <v>0</v>
      </c>
      <c r="Q1005" s="249" t="str">
        <f>'Input 1 - Schedule 1'!AX953</f>
        <v/>
      </c>
    </row>
    <row r="1006" spans="1:17" x14ac:dyDescent="0.2">
      <c r="A1006" s="314" t="str">
        <f t="shared" si="85"/>
        <v>Exclude</v>
      </c>
      <c r="B1006" s="158">
        <f>'Input 2 - Inventory'!C952</f>
        <v>0</v>
      </c>
      <c r="C1006" s="249">
        <f>'Input 2 - Inventory'!E952</f>
        <v>0</v>
      </c>
      <c r="D1006" s="249" t="str">
        <f>IFERROR(VLOOKUP(E1006,GCC.Param!$B$3:$E$50,4,FALSE),"")</f>
        <v/>
      </c>
      <c r="E1006" s="159">
        <f>'Input 2 - Inventory'!F952</f>
        <v>0</v>
      </c>
      <c r="F1006" s="204" t="str">
        <f t="shared" si="86"/>
        <v>Y</v>
      </c>
      <c r="G1006" s="159">
        <f>'Input 1 - Schedule 1'!S954</f>
        <v>0</v>
      </c>
      <c r="H1006" s="158">
        <f>'Input 2 - Inventory'!L952</f>
        <v>0</v>
      </c>
      <c r="I1006" s="158">
        <f>'Input 2 - Inventory'!M952</f>
        <v>0</v>
      </c>
      <c r="J1006" s="204">
        <f t="shared" si="87"/>
        <v>0</v>
      </c>
      <c r="K1006" s="249">
        <f>'Input 2 - Inventory'!R952</f>
        <v>0</v>
      </c>
      <c r="L1006" s="158">
        <f>'Input 2 - Inventory'!AA952</f>
        <v>0</v>
      </c>
      <c r="M1006" s="249">
        <f>'Input 2 - Inventory'!AB952</f>
        <v>0</v>
      </c>
      <c r="N1006" s="204">
        <f t="shared" si="88"/>
        <v>0</v>
      </c>
      <c r="O1006" s="114" t="e">
        <f t="shared" si="89"/>
        <v>#DIV/0!</v>
      </c>
      <c r="P1006" s="249">
        <f>'Input 2 - Inventory'!AG952</f>
        <v>0</v>
      </c>
      <c r="Q1006" s="249" t="str">
        <f>'Input 1 - Schedule 1'!AX954</f>
        <v/>
      </c>
    </row>
    <row r="1007" spans="1:17" x14ac:dyDescent="0.2">
      <c r="A1007" s="314" t="str">
        <f t="shared" si="85"/>
        <v>Exclude</v>
      </c>
      <c r="B1007" s="158">
        <f>'Input 2 - Inventory'!C953</f>
        <v>0</v>
      </c>
      <c r="C1007" s="249">
        <f>'Input 2 - Inventory'!E953</f>
        <v>0</v>
      </c>
      <c r="D1007" s="249" t="str">
        <f>IFERROR(VLOOKUP(E1007,GCC.Param!$B$3:$E$50,4,FALSE),"")</f>
        <v/>
      </c>
      <c r="E1007" s="159">
        <f>'Input 2 - Inventory'!F953</f>
        <v>0</v>
      </c>
      <c r="F1007" s="204" t="str">
        <f t="shared" si="86"/>
        <v>Y</v>
      </c>
      <c r="G1007" s="159">
        <f>'Input 1 - Schedule 1'!S955</f>
        <v>0</v>
      </c>
      <c r="H1007" s="158">
        <f>'Input 2 - Inventory'!L953</f>
        <v>0</v>
      </c>
      <c r="I1007" s="158">
        <f>'Input 2 - Inventory'!M953</f>
        <v>0</v>
      </c>
      <c r="J1007" s="204">
        <f t="shared" si="87"/>
        <v>0</v>
      </c>
      <c r="K1007" s="249">
        <f>'Input 2 - Inventory'!R953</f>
        <v>0</v>
      </c>
      <c r="L1007" s="158">
        <f>'Input 2 - Inventory'!AA953</f>
        <v>0</v>
      </c>
      <c r="M1007" s="249">
        <f>'Input 2 - Inventory'!AB953</f>
        <v>0</v>
      </c>
      <c r="N1007" s="204">
        <f t="shared" si="88"/>
        <v>0</v>
      </c>
      <c r="O1007" s="114" t="e">
        <f t="shared" si="89"/>
        <v>#DIV/0!</v>
      </c>
      <c r="P1007" s="249">
        <f>'Input 2 - Inventory'!AG953</f>
        <v>0</v>
      </c>
      <c r="Q1007" s="249" t="str">
        <f>'Input 1 - Schedule 1'!AX955</f>
        <v/>
      </c>
    </row>
    <row r="1008" spans="1:17" x14ac:dyDescent="0.2">
      <c r="A1008" s="314" t="str">
        <f t="shared" si="85"/>
        <v>Exclude</v>
      </c>
      <c r="B1008" s="158">
        <f>'Input 2 - Inventory'!C954</f>
        <v>0</v>
      </c>
      <c r="C1008" s="249">
        <f>'Input 2 - Inventory'!E954</f>
        <v>0</v>
      </c>
      <c r="D1008" s="249" t="str">
        <f>IFERROR(VLOOKUP(E1008,GCC.Param!$B$3:$E$50,4,FALSE),"")</f>
        <v/>
      </c>
      <c r="E1008" s="159">
        <f>'Input 2 - Inventory'!F954</f>
        <v>0</v>
      </c>
      <c r="F1008" s="204" t="str">
        <f t="shared" si="86"/>
        <v>Y</v>
      </c>
      <c r="G1008" s="159">
        <f>'Input 1 - Schedule 1'!S956</f>
        <v>0</v>
      </c>
      <c r="H1008" s="158">
        <f>'Input 2 - Inventory'!L954</f>
        <v>0</v>
      </c>
      <c r="I1008" s="158">
        <f>'Input 2 - Inventory'!M954</f>
        <v>0</v>
      </c>
      <c r="J1008" s="204">
        <f t="shared" si="87"/>
        <v>0</v>
      </c>
      <c r="K1008" s="249">
        <f>'Input 2 - Inventory'!R954</f>
        <v>0</v>
      </c>
      <c r="L1008" s="158">
        <f>'Input 2 - Inventory'!AA954</f>
        <v>0</v>
      </c>
      <c r="M1008" s="249">
        <f>'Input 2 - Inventory'!AB954</f>
        <v>0</v>
      </c>
      <c r="N1008" s="204">
        <f t="shared" si="88"/>
        <v>0</v>
      </c>
      <c r="O1008" s="114" t="e">
        <f t="shared" si="89"/>
        <v>#DIV/0!</v>
      </c>
      <c r="P1008" s="249">
        <f>'Input 2 - Inventory'!AG954</f>
        <v>0</v>
      </c>
      <c r="Q1008" s="249" t="str">
        <f>'Input 1 - Schedule 1'!AX956</f>
        <v/>
      </c>
    </row>
    <row r="1009" spans="1:17" x14ac:dyDescent="0.2">
      <c r="A1009" s="314" t="str">
        <f t="shared" si="85"/>
        <v>Exclude</v>
      </c>
      <c r="B1009" s="158">
        <f>'Input 2 - Inventory'!C955</f>
        <v>0</v>
      </c>
      <c r="C1009" s="249">
        <f>'Input 2 - Inventory'!E955</f>
        <v>0</v>
      </c>
      <c r="D1009" s="249" t="str">
        <f>IFERROR(VLOOKUP(E1009,GCC.Param!$B$3:$E$50,4,FALSE),"")</f>
        <v/>
      </c>
      <c r="E1009" s="159">
        <f>'Input 2 - Inventory'!F955</f>
        <v>0</v>
      </c>
      <c r="F1009" s="204" t="str">
        <f t="shared" si="86"/>
        <v>Y</v>
      </c>
      <c r="G1009" s="159">
        <f>'Input 1 - Schedule 1'!S957</f>
        <v>0</v>
      </c>
      <c r="H1009" s="158">
        <f>'Input 2 - Inventory'!L955</f>
        <v>0</v>
      </c>
      <c r="I1009" s="158">
        <f>'Input 2 - Inventory'!M955</f>
        <v>0</v>
      </c>
      <c r="J1009" s="204">
        <f t="shared" si="87"/>
        <v>0</v>
      </c>
      <c r="K1009" s="249">
        <f>'Input 2 - Inventory'!R955</f>
        <v>0</v>
      </c>
      <c r="L1009" s="158">
        <f>'Input 2 - Inventory'!AA955</f>
        <v>0</v>
      </c>
      <c r="M1009" s="249">
        <f>'Input 2 - Inventory'!AB955</f>
        <v>0</v>
      </c>
      <c r="N1009" s="204">
        <f t="shared" si="88"/>
        <v>0</v>
      </c>
      <c r="O1009" s="114" t="e">
        <f t="shared" si="89"/>
        <v>#DIV/0!</v>
      </c>
      <c r="P1009" s="249">
        <f>'Input 2 - Inventory'!AG955</f>
        <v>0</v>
      </c>
      <c r="Q1009" s="249" t="str">
        <f>'Input 1 - Schedule 1'!AX957</f>
        <v/>
      </c>
    </row>
    <row r="1010" spans="1:17" x14ac:dyDescent="0.2">
      <c r="A1010" s="314" t="str">
        <f t="shared" si="85"/>
        <v>Exclude</v>
      </c>
      <c r="B1010" s="158">
        <f>'Input 2 - Inventory'!C956</f>
        <v>0</v>
      </c>
      <c r="C1010" s="249">
        <f>'Input 2 - Inventory'!E956</f>
        <v>0</v>
      </c>
      <c r="D1010" s="249" t="str">
        <f>IFERROR(VLOOKUP(E1010,GCC.Param!$B$3:$E$50,4,FALSE),"")</f>
        <v/>
      </c>
      <c r="E1010" s="159">
        <f>'Input 2 - Inventory'!F956</f>
        <v>0</v>
      </c>
      <c r="F1010" s="204" t="str">
        <f t="shared" si="86"/>
        <v>Y</v>
      </c>
      <c r="G1010" s="159">
        <f>'Input 1 - Schedule 1'!S958</f>
        <v>0</v>
      </c>
      <c r="H1010" s="158">
        <f>'Input 2 - Inventory'!L956</f>
        <v>0</v>
      </c>
      <c r="I1010" s="158">
        <f>'Input 2 - Inventory'!M956</f>
        <v>0</v>
      </c>
      <c r="J1010" s="204">
        <f t="shared" si="87"/>
        <v>0</v>
      </c>
      <c r="K1010" s="249">
        <f>'Input 2 - Inventory'!R956</f>
        <v>0</v>
      </c>
      <c r="L1010" s="158">
        <f>'Input 2 - Inventory'!AA956</f>
        <v>0</v>
      </c>
      <c r="M1010" s="249">
        <f>'Input 2 - Inventory'!AB956</f>
        <v>0</v>
      </c>
      <c r="N1010" s="204">
        <f t="shared" si="88"/>
        <v>0</v>
      </c>
      <c r="O1010" s="114" t="e">
        <f t="shared" si="89"/>
        <v>#DIV/0!</v>
      </c>
      <c r="P1010" s="249">
        <f>'Input 2 - Inventory'!AG956</f>
        <v>0</v>
      </c>
      <c r="Q1010" s="249" t="str">
        <f>'Input 1 - Schedule 1'!AX958</f>
        <v/>
      </c>
    </row>
    <row r="1011" spans="1:17" x14ac:dyDescent="0.2">
      <c r="A1011" s="314" t="str">
        <f t="shared" si="85"/>
        <v>Exclude</v>
      </c>
      <c r="B1011" s="158">
        <f>'Input 2 - Inventory'!C957</f>
        <v>0</v>
      </c>
      <c r="C1011" s="249">
        <f>'Input 2 - Inventory'!E957</f>
        <v>0</v>
      </c>
      <c r="D1011" s="249" t="str">
        <f>IFERROR(VLOOKUP(E1011,GCC.Param!$B$3:$E$50,4,FALSE),"")</f>
        <v/>
      </c>
      <c r="E1011" s="159">
        <f>'Input 2 - Inventory'!F957</f>
        <v>0</v>
      </c>
      <c r="F1011" s="204" t="str">
        <f t="shared" si="86"/>
        <v>Y</v>
      </c>
      <c r="G1011" s="159">
        <f>'Input 1 - Schedule 1'!S959</f>
        <v>0</v>
      </c>
      <c r="H1011" s="158">
        <f>'Input 2 - Inventory'!L957</f>
        <v>0</v>
      </c>
      <c r="I1011" s="158">
        <f>'Input 2 - Inventory'!M957</f>
        <v>0</v>
      </c>
      <c r="J1011" s="204">
        <f t="shared" si="87"/>
        <v>0</v>
      </c>
      <c r="K1011" s="249">
        <f>'Input 2 - Inventory'!R957</f>
        <v>0</v>
      </c>
      <c r="L1011" s="158">
        <f>'Input 2 - Inventory'!AA957</f>
        <v>0</v>
      </c>
      <c r="M1011" s="249">
        <f>'Input 2 - Inventory'!AB957</f>
        <v>0</v>
      </c>
      <c r="N1011" s="204">
        <f t="shared" si="88"/>
        <v>0</v>
      </c>
      <c r="O1011" s="114" t="e">
        <f t="shared" si="89"/>
        <v>#DIV/0!</v>
      </c>
      <c r="P1011" s="249">
        <f>'Input 2 - Inventory'!AG957</f>
        <v>0</v>
      </c>
      <c r="Q1011" s="249" t="str">
        <f>'Input 1 - Schedule 1'!AX959</f>
        <v/>
      </c>
    </row>
    <row r="1012" spans="1:17" x14ac:dyDescent="0.2">
      <c r="A1012" s="314" t="str">
        <f t="shared" si="85"/>
        <v>Exclude</v>
      </c>
      <c r="B1012" s="158">
        <f>'Input 2 - Inventory'!C958</f>
        <v>0</v>
      </c>
      <c r="C1012" s="249">
        <f>'Input 2 - Inventory'!E958</f>
        <v>0</v>
      </c>
      <c r="D1012" s="249" t="str">
        <f>IFERROR(VLOOKUP(E1012,GCC.Param!$B$3:$E$50,4,FALSE),"")</f>
        <v/>
      </c>
      <c r="E1012" s="159">
        <f>'Input 2 - Inventory'!F958</f>
        <v>0</v>
      </c>
      <c r="F1012" s="204" t="str">
        <f t="shared" si="86"/>
        <v>Y</v>
      </c>
      <c r="G1012" s="159">
        <f>'Input 1 - Schedule 1'!S960</f>
        <v>0</v>
      </c>
      <c r="H1012" s="158">
        <f>'Input 2 - Inventory'!L958</f>
        <v>0</v>
      </c>
      <c r="I1012" s="158">
        <f>'Input 2 - Inventory'!M958</f>
        <v>0</v>
      </c>
      <c r="J1012" s="204">
        <f t="shared" si="87"/>
        <v>0</v>
      </c>
      <c r="K1012" s="249">
        <f>'Input 2 - Inventory'!R958</f>
        <v>0</v>
      </c>
      <c r="L1012" s="158">
        <f>'Input 2 - Inventory'!AA958</f>
        <v>0</v>
      </c>
      <c r="M1012" s="249">
        <f>'Input 2 - Inventory'!AB958</f>
        <v>0</v>
      </c>
      <c r="N1012" s="204">
        <f t="shared" si="88"/>
        <v>0</v>
      </c>
      <c r="O1012" s="114" t="e">
        <f t="shared" si="89"/>
        <v>#DIV/0!</v>
      </c>
      <c r="P1012" s="249">
        <f>'Input 2 - Inventory'!AG958</f>
        <v>0</v>
      </c>
      <c r="Q1012" s="249" t="str">
        <f>'Input 1 - Schedule 1'!AX960</f>
        <v/>
      </c>
    </row>
    <row r="1013" spans="1:17" x14ac:dyDescent="0.2">
      <c r="A1013" s="314" t="str">
        <f t="shared" si="85"/>
        <v>Exclude</v>
      </c>
      <c r="B1013" s="158">
        <f>'Input 2 - Inventory'!C959</f>
        <v>0</v>
      </c>
      <c r="C1013" s="249">
        <f>'Input 2 - Inventory'!E959</f>
        <v>0</v>
      </c>
      <c r="D1013" s="249" t="str">
        <f>IFERROR(VLOOKUP(E1013,GCC.Param!$B$3:$E$50,4,FALSE),"")</f>
        <v/>
      </c>
      <c r="E1013" s="159">
        <f>'Input 2 - Inventory'!F959</f>
        <v>0</v>
      </c>
      <c r="F1013" s="204" t="str">
        <f t="shared" si="86"/>
        <v>Y</v>
      </c>
      <c r="G1013" s="159">
        <f>'Input 1 - Schedule 1'!S961</f>
        <v>0</v>
      </c>
      <c r="H1013" s="158">
        <f>'Input 2 - Inventory'!L959</f>
        <v>0</v>
      </c>
      <c r="I1013" s="158">
        <f>'Input 2 - Inventory'!M959</f>
        <v>0</v>
      </c>
      <c r="J1013" s="204">
        <f t="shared" si="87"/>
        <v>0</v>
      </c>
      <c r="K1013" s="249">
        <f>'Input 2 - Inventory'!R959</f>
        <v>0</v>
      </c>
      <c r="L1013" s="158">
        <f>'Input 2 - Inventory'!AA959</f>
        <v>0</v>
      </c>
      <c r="M1013" s="249">
        <f>'Input 2 - Inventory'!AB959</f>
        <v>0</v>
      </c>
      <c r="N1013" s="204">
        <f t="shared" si="88"/>
        <v>0</v>
      </c>
      <c r="O1013" s="114" t="e">
        <f t="shared" si="89"/>
        <v>#DIV/0!</v>
      </c>
      <c r="P1013" s="249">
        <f>'Input 2 - Inventory'!AG959</f>
        <v>0</v>
      </c>
      <c r="Q1013" s="249" t="str">
        <f>'Input 1 - Schedule 1'!AX961</f>
        <v/>
      </c>
    </row>
    <row r="1014" spans="1:17" x14ac:dyDescent="0.2">
      <c r="A1014" s="314" t="str">
        <f t="shared" si="85"/>
        <v>Exclude</v>
      </c>
      <c r="B1014" s="158">
        <f>'Input 2 - Inventory'!C960</f>
        <v>0</v>
      </c>
      <c r="C1014" s="249">
        <f>'Input 2 - Inventory'!E960</f>
        <v>0</v>
      </c>
      <c r="D1014" s="249" t="str">
        <f>IFERROR(VLOOKUP(E1014,GCC.Param!$B$3:$E$50,4,FALSE),"")</f>
        <v/>
      </c>
      <c r="E1014" s="159">
        <f>'Input 2 - Inventory'!F960</f>
        <v>0</v>
      </c>
      <c r="F1014" s="204" t="str">
        <f t="shared" si="86"/>
        <v>Y</v>
      </c>
      <c r="G1014" s="159">
        <f>'Input 1 - Schedule 1'!S962</f>
        <v>0</v>
      </c>
      <c r="H1014" s="158">
        <f>'Input 2 - Inventory'!L960</f>
        <v>0</v>
      </c>
      <c r="I1014" s="158">
        <f>'Input 2 - Inventory'!M960</f>
        <v>0</v>
      </c>
      <c r="J1014" s="204">
        <f t="shared" si="87"/>
        <v>0</v>
      </c>
      <c r="K1014" s="249">
        <f>'Input 2 - Inventory'!R960</f>
        <v>0</v>
      </c>
      <c r="L1014" s="158">
        <f>'Input 2 - Inventory'!AA960</f>
        <v>0</v>
      </c>
      <c r="M1014" s="249">
        <f>'Input 2 - Inventory'!AB960</f>
        <v>0</v>
      </c>
      <c r="N1014" s="204">
        <f t="shared" si="88"/>
        <v>0</v>
      </c>
      <c r="O1014" s="114" t="e">
        <f t="shared" si="89"/>
        <v>#DIV/0!</v>
      </c>
      <c r="P1014" s="249">
        <f>'Input 2 - Inventory'!AG960</f>
        <v>0</v>
      </c>
      <c r="Q1014" s="249" t="str">
        <f>'Input 1 - Schedule 1'!AX962</f>
        <v/>
      </c>
    </row>
    <row r="1015" spans="1:17" x14ac:dyDescent="0.2">
      <c r="A1015" s="314" t="str">
        <f t="shared" si="85"/>
        <v>Exclude</v>
      </c>
      <c r="B1015" s="158">
        <f>'Input 2 - Inventory'!C961</f>
        <v>0</v>
      </c>
      <c r="C1015" s="249">
        <f>'Input 2 - Inventory'!E961</f>
        <v>0</v>
      </c>
      <c r="D1015" s="249" t="str">
        <f>IFERROR(VLOOKUP(E1015,GCC.Param!$B$3:$E$50,4,FALSE),"")</f>
        <v/>
      </c>
      <c r="E1015" s="159">
        <f>'Input 2 - Inventory'!F961</f>
        <v>0</v>
      </c>
      <c r="F1015" s="204" t="str">
        <f t="shared" si="86"/>
        <v>Y</v>
      </c>
      <c r="G1015" s="159">
        <f>'Input 1 - Schedule 1'!S963</f>
        <v>0</v>
      </c>
      <c r="H1015" s="158">
        <f>'Input 2 - Inventory'!L961</f>
        <v>0</v>
      </c>
      <c r="I1015" s="158">
        <f>'Input 2 - Inventory'!M961</f>
        <v>0</v>
      </c>
      <c r="J1015" s="204">
        <f t="shared" si="87"/>
        <v>0</v>
      </c>
      <c r="K1015" s="249">
        <f>'Input 2 - Inventory'!R961</f>
        <v>0</v>
      </c>
      <c r="L1015" s="158">
        <f>'Input 2 - Inventory'!AA961</f>
        <v>0</v>
      </c>
      <c r="M1015" s="249">
        <f>'Input 2 - Inventory'!AB961</f>
        <v>0</v>
      </c>
      <c r="N1015" s="204">
        <f t="shared" si="88"/>
        <v>0</v>
      </c>
      <c r="O1015" s="114" t="e">
        <f t="shared" si="89"/>
        <v>#DIV/0!</v>
      </c>
      <c r="P1015" s="249">
        <f>'Input 2 - Inventory'!AG961</f>
        <v>0</v>
      </c>
      <c r="Q1015" s="249" t="str">
        <f>'Input 1 - Schedule 1'!AX963</f>
        <v/>
      </c>
    </row>
    <row r="1016" spans="1:17" x14ac:dyDescent="0.2">
      <c r="A1016" s="314" t="str">
        <f t="shared" si="85"/>
        <v>Exclude</v>
      </c>
      <c r="B1016" s="158">
        <f>'Input 2 - Inventory'!C962</f>
        <v>0</v>
      </c>
      <c r="C1016" s="249">
        <f>'Input 2 - Inventory'!E962</f>
        <v>0</v>
      </c>
      <c r="D1016" s="249" t="str">
        <f>IFERROR(VLOOKUP(E1016,GCC.Param!$B$3:$E$50,4,FALSE),"")</f>
        <v/>
      </c>
      <c r="E1016" s="159">
        <f>'Input 2 - Inventory'!F962</f>
        <v>0</v>
      </c>
      <c r="F1016" s="204" t="str">
        <f t="shared" si="86"/>
        <v>Y</v>
      </c>
      <c r="G1016" s="159">
        <f>'Input 1 - Schedule 1'!S964</f>
        <v>0</v>
      </c>
      <c r="H1016" s="158">
        <f>'Input 2 - Inventory'!L962</f>
        <v>0</v>
      </c>
      <c r="I1016" s="158">
        <f>'Input 2 - Inventory'!M962</f>
        <v>0</v>
      </c>
      <c r="J1016" s="204">
        <f t="shared" si="87"/>
        <v>0</v>
      </c>
      <c r="K1016" s="249">
        <f>'Input 2 - Inventory'!R962</f>
        <v>0</v>
      </c>
      <c r="L1016" s="158">
        <f>'Input 2 - Inventory'!AA962</f>
        <v>0</v>
      </c>
      <c r="M1016" s="249">
        <f>'Input 2 - Inventory'!AB962</f>
        <v>0</v>
      </c>
      <c r="N1016" s="204">
        <f t="shared" si="88"/>
        <v>0</v>
      </c>
      <c r="O1016" s="114" t="e">
        <f t="shared" si="89"/>
        <v>#DIV/0!</v>
      </c>
      <c r="P1016" s="249">
        <f>'Input 2 - Inventory'!AG962</f>
        <v>0</v>
      </c>
      <c r="Q1016" s="249" t="str">
        <f>'Input 1 - Schedule 1'!AX964</f>
        <v/>
      </c>
    </row>
    <row r="1017" spans="1:17" x14ac:dyDescent="0.2">
      <c r="A1017" s="314" t="str">
        <f t="shared" si="85"/>
        <v>Exclude</v>
      </c>
      <c r="B1017" s="158">
        <f>'Input 2 - Inventory'!C963</f>
        <v>0</v>
      </c>
      <c r="C1017" s="249">
        <f>'Input 2 - Inventory'!E963</f>
        <v>0</v>
      </c>
      <c r="D1017" s="249" t="str">
        <f>IFERROR(VLOOKUP(E1017,GCC.Param!$B$3:$E$50,4,FALSE),"")</f>
        <v/>
      </c>
      <c r="E1017" s="159">
        <f>'Input 2 - Inventory'!F963</f>
        <v>0</v>
      </c>
      <c r="F1017" s="204" t="str">
        <f t="shared" si="86"/>
        <v>Y</v>
      </c>
      <c r="G1017" s="159">
        <f>'Input 1 - Schedule 1'!S965</f>
        <v>0</v>
      </c>
      <c r="H1017" s="158">
        <f>'Input 2 - Inventory'!L963</f>
        <v>0</v>
      </c>
      <c r="I1017" s="158">
        <f>'Input 2 - Inventory'!M963</f>
        <v>0</v>
      </c>
      <c r="J1017" s="204">
        <f t="shared" si="87"/>
        <v>0</v>
      </c>
      <c r="K1017" s="249">
        <f>'Input 2 - Inventory'!R963</f>
        <v>0</v>
      </c>
      <c r="L1017" s="158">
        <f>'Input 2 - Inventory'!AA963</f>
        <v>0</v>
      </c>
      <c r="M1017" s="249">
        <f>'Input 2 - Inventory'!AB963</f>
        <v>0</v>
      </c>
      <c r="N1017" s="204">
        <f t="shared" si="88"/>
        <v>0</v>
      </c>
      <c r="O1017" s="114" t="e">
        <f t="shared" si="89"/>
        <v>#DIV/0!</v>
      </c>
      <c r="P1017" s="249">
        <f>'Input 2 - Inventory'!AG963</f>
        <v>0</v>
      </c>
      <c r="Q1017" s="249" t="str">
        <f>'Input 1 - Schedule 1'!AX965</f>
        <v/>
      </c>
    </row>
    <row r="1018" spans="1:17" x14ac:dyDescent="0.2">
      <c r="A1018" s="314" t="str">
        <f t="shared" si="85"/>
        <v>Exclude</v>
      </c>
      <c r="B1018" s="158">
        <f>'Input 2 - Inventory'!C964</f>
        <v>0</v>
      </c>
      <c r="C1018" s="249">
        <f>'Input 2 - Inventory'!E964</f>
        <v>0</v>
      </c>
      <c r="D1018" s="249" t="str">
        <f>IFERROR(VLOOKUP(E1018,GCC.Param!$B$3:$E$50,4,FALSE),"")</f>
        <v/>
      </c>
      <c r="E1018" s="159">
        <f>'Input 2 - Inventory'!F964</f>
        <v>0</v>
      </c>
      <c r="F1018" s="204" t="str">
        <f t="shared" si="86"/>
        <v>Y</v>
      </c>
      <c r="G1018" s="159">
        <f>'Input 1 - Schedule 1'!S966</f>
        <v>0</v>
      </c>
      <c r="H1018" s="158">
        <f>'Input 2 - Inventory'!L964</f>
        <v>0</v>
      </c>
      <c r="I1018" s="158">
        <f>'Input 2 - Inventory'!M964</f>
        <v>0</v>
      </c>
      <c r="J1018" s="204">
        <f t="shared" si="87"/>
        <v>0</v>
      </c>
      <c r="K1018" s="249">
        <f>'Input 2 - Inventory'!R964</f>
        <v>0</v>
      </c>
      <c r="L1018" s="158">
        <f>'Input 2 - Inventory'!AA964</f>
        <v>0</v>
      </c>
      <c r="M1018" s="249">
        <f>'Input 2 - Inventory'!AB964</f>
        <v>0</v>
      </c>
      <c r="N1018" s="204">
        <f t="shared" si="88"/>
        <v>0</v>
      </c>
      <c r="O1018" s="114" t="e">
        <f t="shared" si="89"/>
        <v>#DIV/0!</v>
      </c>
      <c r="P1018" s="249">
        <f>'Input 2 - Inventory'!AG964</f>
        <v>0</v>
      </c>
      <c r="Q1018" s="249" t="str">
        <f>'Input 1 - Schedule 1'!AX966</f>
        <v/>
      </c>
    </row>
    <row r="1019" spans="1:17" x14ac:dyDescent="0.2">
      <c r="A1019" s="314" t="str">
        <f t="shared" si="85"/>
        <v>Exclude</v>
      </c>
      <c r="B1019" s="158">
        <f>'Input 2 - Inventory'!C965</f>
        <v>0</v>
      </c>
      <c r="C1019" s="249">
        <f>'Input 2 - Inventory'!E965</f>
        <v>0</v>
      </c>
      <c r="D1019" s="249" t="str">
        <f>IFERROR(VLOOKUP(E1019,GCC.Param!$B$3:$E$50,4,FALSE),"")</f>
        <v/>
      </c>
      <c r="E1019" s="159">
        <f>'Input 2 - Inventory'!F965</f>
        <v>0</v>
      </c>
      <c r="F1019" s="204" t="str">
        <f t="shared" si="86"/>
        <v>Y</v>
      </c>
      <c r="G1019" s="159">
        <f>'Input 1 - Schedule 1'!S967</f>
        <v>0</v>
      </c>
      <c r="H1019" s="158">
        <f>'Input 2 - Inventory'!L965</f>
        <v>0</v>
      </c>
      <c r="I1019" s="158">
        <f>'Input 2 - Inventory'!M965</f>
        <v>0</v>
      </c>
      <c r="J1019" s="204">
        <f t="shared" si="87"/>
        <v>0</v>
      </c>
      <c r="K1019" s="249">
        <f>'Input 2 - Inventory'!R965</f>
        <v>0</v>
      </c>
      <c r="L1019" s="158">
        <f>'Input 2 - Inventory'!AA965</f>
        <v>0</v>
      </c>
      <c r="M1019" s="249">
        <f>'Input 2 - Inventory'!AB965</f>
        <v>0</v>
      </c>
      <c r="N1019" s="204">
        <f t="shared" si="88"/>
        <v>0</v>
      </c>
      <c r="O1019" s="114" t="e">
        <f t="shared" si="89"/>
        <v>#DIV/0!</v>
      </c>
      <c r="P1019" s="249">
        <f>'Input 2 - Inventory'!AG965</f>
        <v>0</v>
      </c>
      <c r="Q1019" s="249" t="str">
        <f>'Input 1 - Schedule 1'!AX967</f>
        <v/>
      </c>
    </row>
    <row r="1020" spans="1:17" x14ac:dyDescent="0.2">
      <c r="A1020" s="314" t="str">
        <f t="shared" si="85"/>
        <v>Exclude</v>
      </c>
      <c r="B1020" s="158">
        <f>'Input 2 - Inventory'!C966</f>
        <v>0</v>
      </c>
      <c r="C1020" s="249">
        <f>'Input 2 - Inventory'!E966</f>
        <v>0</v>
      </c>
      <c r="D1020" s="249" t="str">
        <f>IFERROR(VLOOKUP(E1020,GCC.Param!$B$3:$E$50,4,FALSE),"")</f>
        <v/>
      </c>
      <c r="E1020" s="159">
        <f>'Input 2 - Inventory'!F966</f>
        <v>0</v>
      </c>
      <c r="F1020" s="204" t="str">
        <f t="shared" si="86"/>
        <v>Y</v>
      </c>
      <c r="G1020" s="159">
        <f>'Input 1 - Schedule 1'!S968</f>
        <v>0</v>
      </c>
      <c r="H1020" s="158">
        <f>'Input 2 - Inventory'!L966</f>
        <v>0</v>
      </c>
      <c r="I1020" s="158">
        <f>'Input 2 - Inventory'!M966</f>
        <v>0</v>
      </c>
      <c r="J1020" s="204">
        <f t="shared" si="87"/>
        <v>0</v>
      </c>
      <c r="K1020" s="249">
        <f>'Input 2 - Inventory'!R966</f>
        <v>0</v>
      </c>
      <c r="L1020" s="158">
        <f>'Input 2 - Inventory'!AA966</f>
        <v>0</v>
      </c>
      <c r="M1020" s="249">
        <f>'Input 2 - Inventory'!AB966</f>
        <v>0</v>
      </c>
      <c r="N1020" s="204">
        <f t="shared" si="88"/>
        <v>0</v>
      </c>
      <c r="O1020" s="114" t="e">
        <f t="shared" si="89"/>
        <v>#DIV/0!</v>
      </c>
      <c r="P1020" s="249">
        <f>'Input 2 - Inventory'!AG966</f>
        <v>0</v>
      </c>
      <c r="Q1020" s="249" t="str">
        <f>'Input 1 - Schedule 1'!AX968</f>
        <v/>
      </c>
    </row>
    <row r="1021" spans="1:17" x14ac:dyDescent="0.2">
      <c r="A1021" s="314" t="str">
        <f t="shared" si="85"/>
        <v>Exclude</v>
      </c>
      <c r="B1021" s="158">
        <f>'Input 2 - Inventory'!C967</f>
        <v>0</v>
      </c>
      <c r="C1021" s="249">
        <f>'Input 2 - Inventory'!E967</f>
        <v>0</v>
      </c>
      <c r="D1021" s="249" t="str">
        <f>IFERROR(VLOOKUP(E1021,GCC.Param!$B$3:$E$50,4,FALSE),"")</f>
        <v/>
      </c>
      <c r="E1021" s="159">
        <f>'Input 2 - Inventory'!F967</f>
        <v>0</v>
      </c>
      <c r="F1021" s="204" t="str">
        <f t="shared" si="86"/>
        <v>Y</v>
      </c>
      <c r="G1021" s="159">
        <f>'Input 1 - Schedule 1'!S969</f>
        <v>0</v>
      </c>
      <c r="H1021" s="158">
        <f>'Input 2 - Inventory'!L967</f>
        <v>0</v>
      </c>
      <c r="I1021" s="158">
        <f>'Input 2 - Inventory'!M967</f>
        <v>0</v>
      </c>
      <c r="J1021" s="204">
        <f t="shared" si="87"/>
        <v>0</v>
      </c>
      <c r="K1021" s="249">
        <f>'Input 2 - Inventory'!R967</f>
        <v>0</v>
      </c>
      <c r="L1021" s="158">
        <f>'Input 2 - Inventory'!AA967</f>
        <v>0</v>
      </c>
      <c r="M1021" s="249">
        <f>'Input 2 - Inventory'!AB967</f>
        <v>0</v>
      </c>
      <c r="N1021" s="204">
        <f t="shared" si="88"/>
        <v>0</v>
      </c>
      <c r="O1021" s="114" t="e">
        <f t="shared" si="89"/>
        <v>#DIV/0!</v>
      </c>
      <c r="P1021" s="249">
        <f>'Input 2 - Inventory'!AG967</f>
        <v>0</v>
      </c>
      <c r="Q1021" s="249" t="str">
        <f>'Input 1 - Schedule 1'!AX969</f>
        <v/>
      </c>
    </row>
    <row r="1022" spans="1:17" x14ac:dyDescent="0.2">
      <c r="A1022" s="314" t="str">
        <f t="shared" si="85"/>
        <v>Exclude</v>
      </c>
      <c r="B1022" s="158">
        <f>'Input 2 - Inventory'!C968</f>
        <v>0</v>
      </c>
      <c r="C1022" s="249">
        <f>'Input 2 - Inventory'!E968</f>
        <v>0</v>
      </c>
      <c r="D1022" s="249" t="str">
        <f>IFERROR(VLOOKUP(E1022,GCC.Param!$B$3:$E$50,4,FALSE),"")</f>
        <v/>
      </c>
      <c r="E1022" s="159">
        <f>'Input 2 - Inventory'!F968</f>
        <v>0</v>
      </c>
      <c r="F1022" s="204" t="str">
        <f t="shared" si="86"/>
        <v>Y</v>
      </c>
      <c r="G1022" s="159">
        <f>'Input 1 - Schedule 1'!S970</f>
        <v>0</v>
      </c>
      <c r="H1022" s="158">
        <f>'Input 2 - Inventory'!L968</f>
        <v>0</v>
      </c>
      <c r="I1022" s="158">
        <f>'Input 2 - Inventory'!M968</f>
        <v>0</v>
      </c>
      <c r="J1022" s="204">
        <f t="shared" si="87"/>
        <v>0</v>
      </c>
      <c r="K1022" s="249">
        <f>'Input 2 - Inventory'!R968</f>
        <v>0</v>
      </c>
      <c r="L1022" s="158">
        <f>'Input 2 - Inventory'!AA968</f>
        <v>0</v>
      </c>
      <c r="M1022" s="249">
        <f>'Input 2 - Inventory'!AB968</f>
        <v>0</v>
      </c>
      <c r="N1022" s="204">
        <f t="shared" si="88"/>
        <v>0</v>
      </c>
      <c r="O1022" s="114" t="e">
        <f t="shared" si="89"/>
        <v>#DIV/0!</v>
      </c>
      <c r="P1022" s="249">
        <f>'Input 2 - Inventory'!AG968</f>
        <v>0</v>
      </c>
      <c r="Q1022" s="249" t="str">
        <f>'Input 1 - Schedule 1'!AX970</f>
        <v/>
      </c>
    </row>
    <row r="1023" spans="1:17" x14ac:dyDescent="0.2">
      <c r="A1023" s="314" t="str">
        <f t="shared" si="85"/>
        <v>Exclude</v>
      </c>
      <c r="B1023" s="158">
        <f>'Input 2 - Inventory'!C969</f>
        <v>0</v>
      </c>
      <c r="C1023" s="249">
        <f>'Input 2 - Inventory'!E969</f>
        <v>0</v>
      </c>
      <c r="D1023" s="249" t="str">
        <f>IFERROR(VLOOKUP(E1023,GCC.Param!$B$3:$E$50,4,FALSE),"")</f>
        <v/>
      </c>
      <c r="E1023" s="159">
        <f>'Input 2 - Inventory'!F969</f>
        <v>0</v>
      </c>
      <c r="F1023" s="204" t="str">
        <f t="shared" si="86"/>
        <v>Y</v>
      </c>
      <c r="G1023" s="159">
        <f>'Input 1 - Schedule 1'!S971</f>
        <v>0</v>
      </c>
      <c r="H1023" s="158">
        <f>'Input 2 - Inventory'!L969</f>
        <v>0</v>
      </c>
      <c r="I1023" s="158">
        <f>'Input 2 - Inventory'!M969</f>
        <v>0</v>
      </c>
      <c r="J1023" s="204">
        <f t="shared" si="87"/>
        <v>0</v>
      </c>
      <c r="K1023" s="249">
        <f>'Input 2 - Inventory'!R969</f>
        <v>0</v>
      </c>
      <c r="L1023" s="158">
        <f>'Input 2 - Inventory'!AA969</f>
        <v>0</v>
      </c>
      <c r="M1023" s="249">
        <f>'Input 2 - Inventory'!AB969</f>
        <v>0</v>
      </c>
      <c r="N1023" s="204">
        <f t="shared" si="88"/>
        <v>0</v>
      </c>
      <c r="O1023" s="114" t="e">
        <f t="shared" si="89"/>
        <v>#DIV/0!</v>
      </c>
      <c r="P1023" s="249">
        <f>'Input 2 - Inventory'!AG969</f>
        <v>0</v>
      </c>
      <c r="Q1023" s="249" t="str">
        <f>'Input 1 - Schedule 1'!AX971</f>
        <v/>
      </c>
    </row>
    <row r="1024" spans="1:17" x14ac:dyDescent="0.2">
      <c r="A1024" s="314" t="str">
        <f t="shared" si="85"/>
        <v>Exclude</v>
      </c>
      <c r="B1024" s="158">
        <f>'Input 2 - Inventory'!C970</f>
        <v>0</v>
      </c>
      <c r="C1024" s="249">
        <f>'Input 2 - Inventory'!E970</f>
        <v>0</v>
      </c>
      <c r="D1024" s="249" t="str">
        <f>IFERROR(VLOOKUP(E1024,GCC.Param!$B$3:$E$50,4,FALSE),"")</f>
        <v/>
      </c>
      <c r="E1024" s="159">
        <f>'Input 2 - Inventory'!F970</f>
        <v>0</v>
      </c>
      <c r="F1024" s="204" t="str">
        <f t="shared" si="86"/>
        <v>Y</v>
      </c>
      <c r="G1024" s="159">
        <f>'Input 1 - Schedule 1'!S972</f>
        <v>0</v>
      </c>
      <c r="H1024" s="158">
        <f>'Input 2 - Inventory'!L970</f>
        <v>0</v>
      </c>
      <c r="I1024" s="158">
        <f>'Input 2 - Inventory'!M970</f>
        <v>0</v>
      </c>
      <c r="J1024" s="204">
        <f t="shared" si="87"/>
        <v>0</v>
      </c>
      <c r="K1024" s="249">
        <f>'Input 2 - Inventory'!R970</f>
        <v>0</v>
      </c>
      <c r="L1024" s="158">
        <f>'Input 2 - Inventory'!AA970</f>
        <v>0</v>
      </c>
      <c r="M1024" s="249">
        <f>'Input 2 - Inventory'!AB970</f>
        <v>0</v>
      </c>
      <c r="N1024" s="204">
        <f t="shared" si="88"/>
        <v>0</v>
      </c>
      <c r="O1024" s="114" t="e">
        <f t="shared" si="89"/>
        <v>#DIV/0!</v>
      </c>
      <c r="P1024" s="249">
        <f>'Input 2 - Inventory'!AG970</f>
        <v>0</v>
      </c>
      <c r="Q1024" s="249" t="str">
        <f>'Input 1 - Schedule 1'!AX972</f>
        <v/>
      </c>
    </row>
    <row r="1025" spans="1:17" x14ac:dyDescent="0.2">
      <c r="A1025" s="314" t="str">
        <f t="shared" si="85"/>
        <v>Exclude</v>
      </c>
      <c r="B1025" s="158">
        <f>'Input 2 - Inventory'!C971</f>
        <v>0</v>
      </c>
      <c r="C1025" s="249">
        <f>'Input 2 - Inventory'!E971</f>
        <v>0</v>
      </c>
      <c r="D1025" s="249" t="str">
        <f>IFERROR(VLOOKUP(E1025,GCC.Param!$B$3:$E$50,4,FALSE),"")</f>
        <v/>
      </c>
      <c r="E1025" s="159">
        <f>'Input 2 - Inventory'!F971</f>
        <v>0</v>
      </c>
      <c r="F1025" s="204" t="str">
        <f t="shared" si="86"/>
        <v>Y</v>
      </c>
      <c r="G1025" s="159">
        <f>'Input 1 - Schedule 1'!S973</f>
        <v>0</v>
      </c>
      <c r="H1025" s="158">
        <f>'Input 2 - Inventory'!L971</f>
        <v>0</v>
      </c>
      <c r="I1025" s="158">
        <f>'Input 2 - Inventory'!M971</f>
        <v>0</v>
      </c>
      <c r="J1025" s="204">
        <f t="shared" si="87"/>
        <v>0</v>
      </c>
      <c r="K1025" s="249">
        <f>'Input 2 - Inventory'!R971</f>
        <v>0</v>
      </c>
      <c r="L1025" s="158">
        <f>'Input 2 - Inventory'!AA971</f>
        <v>0</v>
      </c>
      <c r="M1025" s="249">
        <f>'Input 2 - Inventory'!AB971</f>
        <v>0</v>
      </c>
      <c r="N1025" s="204">
        <f t="shared" si="88"/>
        <v>0</v>
      </c>
      <c r="O1025" s="114" t="e">
        <f t="shared" si="89"/>
        <v>#DIV/0!</v>
      </c>
      <c r="P1025" s="249">
        <f>'Input 2 - Inventory'!AG971</f>
        <v>0</v>
      </c>
      <c r="Q1025" s="249" t="str">
        <f>'Input 1 - Schedule 1'!AX973</f>
        <v/>
      </c>
    </row>
    <row r="1026" spans="1:17" x14ac:dyDescent="0.2">
      <c r="A1026" s="314" t="str">
        <f t="shared" ref="A1026:A1089" si="90">IF(OR(ISERROR(D1026),B1026="",B1026=0),"Exclude","Include")</f>
        <v>Exclude</v>
      </c>
      <c r="B1026" s="158">
        <f>'Input 2 - Inventory'!C972</f>
        <v>0</v>
      </c>
      <c r="C1026" s="249">
        <f>'Input 2 - Inventory'!E972</f>
        <v>0</v>
      </c>
      <c r="D1026" s="249" t="str">
        <f>IFERROR(VLOOKUP(E1026,GCC.Param!$B$3:$E$50,4,FALSE),"")</f>
        <v/>
      </c>
      <c r="E1026" s="159">
        <f>'Input 2 - Inventory'!F972</f>
        <v>0</v>
      </c>
      <c r="F1026" s="204" t="str">
        <f t="shared" ref="F1026:F1089" si="91">IF(AND(LEFT(D1026,3)="RBC",LEFT(Q1026,3)="RBC"),"N",IF(OR(E1026=Q1026,Q1026="N/A"),"N","Y"))</f>
        <v>Y</v>
      </c>
      <c r="G1026" s="159">
        <f>'Input 1 - Schedule 1'!S974</f>
        <v>0</v>
      </c>
      <c r="H1026" s="158">
        <f>'Input 2 - Inventory'!L972</f>
        <v>0</v>
      </c>
      <c r="I1026" s="158">
        <f>'Input 2 - Inventory'!M972</f>
        <v>0</v>
      </c>
      <c r="J1026" s="204">
        <f t="shared" ref="J1026:J1089" si="92">IF($E1026="Non-Insurer Holding Company", H1026-I1026,H1026)</f>
        <v>0</v>
      </c>
      <c r="K1026" s="249">
        <f>'Input 2 - Inventory'!R972</f>
        <v>0</v>
      </c>
      <c r="L1026" s="158">
        <f>'Input 2 - Inventory'!AA972</f>
        <v>0</v>
      </c>
      <c r="M1026" s="249">
        <f>'Input 2 - Inventory'!AB972</f>
        <v>0</v>
      </c>
      <c r="N1026" s="204">
        <f t="shared" ref="N1026:N1089" si="93">IF(LEFT(E1026,3)="RBC",1/0,IF($E1026="Non-Insurer Holding Company",L1026-M1026,L1026))</f>
        <v>0</v>
      </c>
      <c r="O1026" s="114" t="e">
        <f t="shared" ref="O1026:O1089" si="94">IF(LEFT(E1026,3)="RBC",1/3*L1026,1/0)</f>
        <v>#DIV/0!</v>
      </c>
      <c r="P1026" s="249">
        <f>'Input 2 - Inventory'!AG972</f>
        <v>0</v>
      </c>
      <c r="Q1026" s="249" t="str">
        <f>'Input 1 - Schedule 1'!AX974</f>
        <v/>
      </c>
    </row>
    <row r="1027" spans="1:17" x14ac:dyDescent="0.2">
      <c r="A1027" s="314" t="str">
        <f t="shared" si="90"/>
        <v>Exclude</v>
      </c>
      <c r="B1027" s="158">
        <f>'Input 2 - Inventory'!C973</f>
        <v>0</v>
      </c>
      <c r="C1027" s="249">
        <f>'Input 2 - Inventory'!E973</f>
        <v>0</v>
      </c>
      <c r="D1027" s="249" t="str">
        <f>IFERROR(VLOOKUP(E1027,GCC.Param!$B$3:$E$50,4,FALSE),"")</f>
        <v/>
      </c>
      <c r="E1027" s="159">
        <f>'Input 2 - Inventory'!F973</f>
        <v>0</v>
      </c>
      <c r="F1027" s="204" t="str">
        <f t="shared" si="91"/>
        <v>Y</v>
      </c>
      <c r="G1027" s="159">
        <f>'Input 1 - Schedule 1'!S975</f>
        <v>0</v>
      </c>
      <c r="H1027" s="158">
        <f>'Input 2 - Inventory'!L973</f>
        <v>0</v>
      </c>
      <c r="I1027" s="158">
        <f>'Input 2 - Inventory'!M973</f>
        <v>0</v>
      </c>
      <c r="J1027" s="204">
        <f t="shared" si="92"/>
        <v>0</v>
      </c>
      <c r="K1027" s="249">
        <f>'Input 2 - Inventory'!R973</f>
        <v>0</v>
      </c>
      <c r="L1027" s="158">
        <f>'Input 2 - Inventory'!AA973</f>
        <v>0</v>
      </c>
      <c r="M1027" s="249">
        <f>'Input 2 - Inventory'!AB973</f>
        <v>0</v>
      </c>
      <c r="N1027" s="204">
        <f t="shared" si="93"/>
        <v>0</v>
      </c>
      <c r="O1027" s="114" t="e">
        <f t="shared" si="94"/>
        <v>#DIV/0!</v>
      </c>
      <c r="P1027" s="249">
        <f>'Input 2 - Inventory'!AG973</f>
        <v>0</v>
      </c>
      <c r="Q1027" s="249" t="str">
        <f>'Input 1 - Schedule 1'!AX975</f>
        <v/>
      </c>
    </row>
    <row r="1028" spans="1:17" x14ac:dyDescent="0.2">
      <c r="A1028" s="314" t="str">
        <f t="shared" si="90"/>
        <v>Exclude</v>
      </c>
      <c r="B1028" s="158">
        <f>'Input 2 - Inventory'!C974</f>
        <v>0</v>
      </c>
      <c r="C1028" s="249">
        <f>'Input 2 - Inventory'!E974</f>
        <v>0</v>
      </c>
      <c r="D1028" s="249" t="str">
        <f>IFERROR(VLOOKUP(E1028,GCC.Param!$B$3:$E$50,4,FALSE),"")</f>
        <v/>
      </c>
      <c r="E1028" s="159">
        <f>'Input 2 - Inventory'!F974</f>
        <v>0</v>
      </c>
      <c r="F1028" s="204" t="str">
        <f t="shared" si="91"/>
        <v>Y</v>
      </c>
      <c r="G1028" s="159">
        <f>'Input 1 - Schedule 1'!S976</f>
        <v>0</v>
      </c>
      <c r="H1028" s="158">
        <f>'Input 2 - Inventory'!L974</f>
        <v>0</v>
      </c>
      <c r="I1028" s="158">
        <f>'Input 2 - Inventory'!M974</f>
        <v>0</v>
      </c>
      <c r="J1028" s="204">
        <f t="shared" si="92"/>
        <v>0</v>
      </c>
      <c r="K1028" s="249">
        <f>'Input 2 - Inventory'!R974</f>
        <v>0</v>
      </c>
      <c r="L1028" s="158">
        <f>'Input 2 - Inventory'!AA974</f>
        <v>0</v>
      </c>
      <c r="M1028" s="249">
        <f>'Input 2 - Inventory'!AB974</f>
        <v>0</v>
      </c>
      <c r="N1028" s="204">
        <f t="shared" si="93"/>
        <v>0</v>
      </c>
      <c r="O1028" s="114" t="e">
        <f t="shared" si="94"/>
        <v>#DIV/0!</v>
      </c>
      <c r="P1028" s="249">
        <f>'Input 2 - Inventory'!AG974</f>
        <v>0</v>
      </c>
      <c r="Q1028" s="249" t="str">
        <f>'Input 1 - Schedule 1'!AX976</f>
        <v/>
      </c>
    </row>
    <row r="1029" spans="1:17" x14ac:dyDescent="0.2">
      <c r="A1029" s="314" t="str">
        <f t="shared" si="90"/>
        <v>Exclude</v>
      </c>
      <c r="B1029" s="158">
        <f>'Input 2 - Inventory'!C975</f>
        <v>0</v>
      </c>
      <c r="C1029" s="249">
        <f>'Input 2 - Inventory'!E975</f>
        <v>0</v>
      </c>
      <c r="D1029" s="249" t="str">
        <f>IFERROR(VLOOKUP(E1029,GCC.Param!$B$3:$E$50,4,FALSE),"")</f>
        <v/>
      </c>
      <c r="E1029" s="159">
        <f>'Input 2 - Inventory'!F975</f>
        <v>0</v>
      </c>
      <c r="F1029" s="204" t="str">
        <f t="shared" si="91"/>
        <v>Y</v>
      </c>
      <c r="G1029" s="159">
        <f>'Input 1 - Schedule 1'!S977</f>
        <v>0</v>
      </c>
      <c r="H1029" s="158">
        <f>'Input 2 - Inventory'!L975</f>
        <v>0</v>
      </c>
      <c r="I1029" s="158">
        <f>'Input 2 - Inventory'!M975</f>
        <v>0</v>
      </c>
      <c r="J1029" s="204">
        <f t="shared" si="92"/>
        <v>0</v>
      </c>
      <c r="K1029" s="249">
        <f>'Input 2 - Inventory'!R975</f>
        <v>0</v>
      </c>
      <c r="L1029" s="158">
        <f>'Input 2 - Inventory'!AA975</f>
        <v>0</v>
      </c>
      <c r="M1029" s="249">
        <f>'Input 2 - Inventory'!AB975</f>
        <v>0</v>
      </c>
      <c r="N1029" s="204">
        <f t="shared" si="93"/>
        <v>0</v>
      </c>
      <c r="O1029" s="114" t="e">
        <f t="shared" si="94"/>
        <v>#DIV/0!</v>
      </c>
      <c r="P1029" s="249">
        <f>'Input 2 - Inventory'!AG975</f>
        <v>0</v>
      </c>
      <c r="Q1029" s="249" t="str">
        <f>'Input 1 - Schedule 1'!AX977</f>
        <v/>
      </c>
    </row>
    <row r="1030" spans="1:17" x14ac:dyDescent="0.2">
      <c r="A1030" s="314" t="str">
        <f t="shared" si="90"/>
        <v>Exclude</v>
      </c>
      <c r="B1030" s="158">
        <f>'Input 2 - Inventory'!C976</f>
        <v>0</v>
      </c>
      <c r="C1030" s="249">
        <f>'Input 2 - Inventory'!E976</f>
        <v>0</v>
      </c>
      <c r="D1030" s="249" t="str">
        <f>IFERROR(VLOOKUP(E1030,GCC.Param!$B$3:$E$50,4,FALSE),"")</f>
        <v/>
      </c>
      <c r="E1030" s="159">
        <f>'Input 2 - Inventory'!F976</f>
        <v>0</v>
      </c>
      <c r="F1030" s="204" t="str">
        <f t="shared" si="91"/>
        <v>Y</v>
      </c>
      <c r="G1030" s="159">
        <f>'Input 1 - Schedule 1'!S978</f>
        <v>0</v>
      </c>
      <c r="H1030" s="158">
        <f>'Input 2 - Inventory'!L976</f>
        <v>0</v>
      </c>
      <c r="I1030" s="158">
        <f>'Input 2 - Inventory'!M976</f>
        <v>0</v>
      </c>
      <c r="J1030" s="204">
        <f t="shared" si="92"/>
        <v>0</v>
      </c>
      <c r="K1030" s="249">
        <f>'Input 2 - Inventory'!R976</f>
        <v>0</v>
      </c>
      <c r="L1030" s="158">
        <f>'Input 2 - Inventory'!AA976</f>
        <v>0</v>
      </c>
      <c r="M1030" s="249">
        <f>'Input 2 - Inventory'!AB976</f>
        <v>0</v>
      </c>
      <c r="N1030" s="204">
        <f t="shared" si="93"/>
        <v>0</v>
      </c>
      <c r="O1030" s="114" t="e">
        <f t="shared" si="94"/>
        <v>#DIV/0!</v>
      </c>
      <c r="P1030" s="249">
        <f>'Input 2 - Inventory'!AG976</f>
        <v>0</v>
      </c>
      <c r="Q1030" s="249" t="str">
        <f>'Input 1 - Schedule 1'!AX978</f>
        <v/>
      </c>
    </row>
    <row r="1031" spans="1:17" x14ac:dyDescent="0.2">
      <c r="A1031" s="314" t="str">
        <f t="shared" si="90"/>
        <v>Exclude</v>
      </c>
      <c r="B1031" s="158">
        <f>'Input 2 - Inventory'!C977</f>
        <v>0</v>
      </c>
      <c r="C1031" s="249">
        <f>'Input 2 - Inventory'!E977</f>
        <v>0</v>
      </c>
      <c r="D1031" s="249" t="str">
        <f>IFERROR(VLOOKUP(E1031,GCC.Param!$B$3:$E$50,4,FALSE),"")</f>
        <v/>
      </c>
      <c r="E1031" s="159">
        <f>'Input 2 - Inventory'!F977</f>
        <v>0</v>
      </c>
      <c r="F1031" s="204" t="str">
        <f t="shared" si="91"/>
        <v>Y</v>
      </c>
      <c r="G1031" s="159">
        <f>'Input 1 - Schedule 1'!S979</f>
        <v>0</v>
      </c>
      <c r="H1031" s="158">
        <f>'Input 2 - Inventory'!L977</f>
        <v>0</v>
      </c>
      <c r="I1031" s="158">
        <f>'Input 2 - Inventory'!M977</f>
        <v>0</v>
      </c>
      <c r="J1031" s="204">
        <f t="shared" si="92"/>
        <v>0</v>
      </c>
      <c r="K1031" s="249">
        <f>'Input 2 - Inventory'!R977</f>
        <v>0</v>
      </c>
      <c r="L1031" s="158">
        <f>'Input 2 - Inventory'!AA977</f>
        <v>0</v>
      </c>
      <c r="M1031" s="249">
        <f>'Input 2 - Inventory'!AB977</f>
        <v>0</v>
      </c>
      <c r="N1031" s="204">
        <f t="shared" si="93"/>
        <v>0</v>
      </c>
      <c r="O1031" s="114" t="e">
        <f t="shared" si="94"/>
        <v>#DIV/0!</v>
      </c>
      <c r="P1031" s="249">
        <f>'Input 2 - Inventory'!AG977</f>
        <v>0</v>
      </c>
      <c r="Q1031" s="249" t="str">
        <f>'Input 1 - Schedule 1'!AX979</f>
        <v/>
      </c>
    </row>
    <row r="1032" spans="1:17" x14ac:dyDescent="0.2">
      <c r="A1032" s="314" t="str">
        <f t="shared" si="90"/>
        <v>Exclude</v>
      </c>
      <c r="B1032" s="158">
        <f>'Input 2 - Inventory'!C978</f>
        <v>0</v>
      </c>
      <c r="C1032" s="249">
        <f>'Input 2 - Inventory'!E978</f>
        <v>0</v>
      </c>
      <c r="D1032" s="249" t="str">
        <f>IFERROR(VLOOKUP(E1032,GCC.Param!$B$3:$E$50,4,FALSE),"")</f>
        <v/>
      </c>
      <c r="E1032" s="159">
        <f>'Input 2 - Inventory'!F978</f>
        <v>0</v>
      </c>
      <c r="F1032" s="204" t="str">
        <f t="shared" si="91"/>
        <v>Y</v>
      </c>
      <c r="G1032" s="159">
        <f>'Input 1 - Schedule 1'!S980</f>
        <v>0</v>
      </c>
      <c r="H1032" s="158">
        <f>'Input 2 - Inventory'!L978</f>
        <v>0</v>
      </c>
      <c r="I1032" s="158">
        <f>'Input 2 - Inventory'!M978</f>
        <v>0</v>
      </c>
      <c r="J1032" s="204">
        <f t="shared" si="92"/>
        <v>0</v>
      </c>
      <c r="K1032" s="249">
        <f>'Input 2 - Inventory'!R978</f>
        <v>0</v>
      </c>
      <c r="L1032" s="158">
        <f>'Input 2 - Inventory'!AA978</f>
        <v>0</v>
      </c>
      <c r="M1032" s="249">
        <f>'Input 2 - Inventory'!AB978</f>
        <v>0</v>
      </c>
      <c r="N1032" s="204">
        <f t="shared" si="93"/>
        <v>0</v>
      </c>
      <c r="O1032" s="114" t="e">
        <f t="shared" si="94"/>
        <v>#DIV/0!</v>
      </c>
      <c r="P1032" s="249">
        <f>'Input 2 - Inventory'!AG978</f>
        <v>0</v>
      </c>
      <c r="Q1032" s="249" t="str">
        <f>'Input 1 - Schedule 1'!AX980</f>
        <v/>
      </c>
    </row>
    <row r="1033" spans="1:17" x14ac:dyDescent="0.2">
      <c r="A1033" s="314" t="str">
        <f t="shared" si="90"/>
        <v>Exclude</v>
      </c>
      <c r="B1033" s="158">
        <f>'Input 2 - Inventory'!C979</f>
        <v>0</v>
      </c>
      <c r="C1033" s="249">
        <f>'Input 2 - Inventory'!E979</f>
        <v>0</v>
      </c>
      <c r="D1033" s="249" t="str">
        <f>IFERROR(VLOOKUP(E1033,GCC.Param!$B$3:$E$50,4,FALSE),"")</f>
        <v/>
      </c>
      <c r="E1033" s="159">
        <f>'Input 2 - Inventory'!F979</f>
        <v>0</v>
      </c>
      <c r="F1033" s="204" t="str">
        <f t="shared" si="91"/>
        <v>Y</v>
      </c>
      <c r="G1033" s="159">
        <f>'Input 1 - Schedule 1'!S981</f>
        <v>0</v>
      </c>
      <c r="H1033" s="158">
        <f>'Input 2 - Inventory'!L979</f>
        <v>0</v>
      </c>
      <c r="I1033" s="158">
        <f>'Input 2 - Inventory'!M979</f>
        <v>0</v>
      </c>
      <c r="J1033" s="204">
        <f t="shared" si="92"/>
        <v>0</v>
      </c>
      <c r="K1033" s="249">
        <f>'Input 2 - Inventory'!R979</f>
        <v>0</v>
      </c>
      <c r="L1033" s="158">
        <f>'Input 2 - Inventory'!AA979</f>
        <v>0</v>
      </c>
      <c r="M1033" s="249">
        <f>'Input 2 - Inventory'!AB979</f>
        <v>0</v>
      </c>
      <c r="N1033" s="204">
        <f t="shared" si="93"/>
        <v>0</v>
      </c>
      <c r="O1033" s="114" t="e">
        <f t="shared" si="94"/>
        <v>#DIV/0!</v>
      </c>
      <c r="P1033" s="249">
        <f>'Input 2 - Inventory'!AG979</f>
        <v>0</v>
      </c>
      <c r="Q1033" s="249" t="str">
        <f>'Input 1 - Schedule 1'!AX981</f>
        <v/>
      </c>
    </row>
    <row r="1034" spans="1:17" x14ac:dyDescent="0.2">
      <c r="A1034" s="314" t="str">
        <f t="shared" si="90"/>
        <v>Exclude</v>
      </c>
      <c r="B1034" s="158">
        <f>'Input 2 - Inventory'!C980</f>
        <v>0</v>
      </c>
      <c r="C1034" s="249">
        <f>'Input 2 - Inventory'!E980</f>
        <v>0</v>
      </c>
      <c r="D1034" s="249" t="str">
        <f>IFERROR(VLOOKUP(E1034,GCC.Param!$B$3:$E$50,4,FALSE),"")</f>
        <v/>
      </c>
      <c r="E1034" s="159">
        <f>'Input 2 - Inventory'!F980</f>
        <v>0</v>
      </c>
      <c r="F1034" s="204" t="str">
        <f t="shared" si="91"/>
        <v>Y</v>
      </c>
      <c r="G1034" s="159">
        <f>'Input 1 - Schedule 1'!S982</f>
        <v>0</v>
      </c>
      <c r="H1034" s="158">
        <f>'Input 2 - Inventory'!L980</f>
        <v>0</v>
      </c>
      <c r="I1034" s="158">
        <f>'Input 2 - Inventory'!M980</f>
        <v>0</v>
      </c>
      <c r="J1034" s="204">
        <f t="shared" si="92"/>
        <v>0</v>
      </c>
      <c r="K1034" s="249">
        <f>'Input 2 - Inventory'!R980</f>
        <v>0</v>
      </c>
      <c r="L1034" s="158">
        <f>'Input 2 - Inventory'!AA980</f>
        <v>0</v>
      </c>
      <c r="M1034" s="249">
        <f>'Input 2 - Inventory'!AB980</f>
        <v>0</v>
      </c>
      <c r="N1034" s="204">
        <f t="shared" si="93"/>
        <v>0</v>
      </c>
      <c r="O1034" s="114" t="e">
        <f t="shared" si="94"/>
        <v>#DIV/0!</v>
      </c>
      <c r="P1034" s="249">
        <f>'Input 2 - Inventory'!AG980</f>
        <v>0</v>
      </c>
      <c r="Q1034" s="249" t="str">
        <f>'Input 1 - Schedule 1'!AX982</f>
        <v/>
      </c>
    </row>
    <row r="1035" spans="1:17" x14ac:dyDescent="0.2">
      <c r="A1035" s="314" t="str">
        <f t="shared" si="90"/>
        <v>Exclude</v>
      </c>
      <c r="B1035" s="158">
        <f>'Input 2 - Inventory'!C981</f>
        <v>0</v>
      </c>
      <c r="C1035" s="249">
        <f>'Input 2 - Inventory'!E981</f>
        <v>0</v>
      </c>
      <c r="D1035" s="249" t="str">
        <f>IFERROR(VLOOKUP(E1035,GCC.Param!$B$3:$E$50,4,FALSE),"")</f>
        <v/>
      </c>
      <c r="E1035" s="159">
        <f>'Input 2 - Inventory'!F981</f>
        <v>0</v>
      </c>
      <c r="F1035" s="204" t="str">
        <f t="shared" si="91"/>
        <v>Y</v>
      </c>
      <c r="G1035" s="159">
        <f>'Input 1 - Schedule 1'!S983</f>
        <v>0</v>
      </c>
      <c r="H1035" s="158">
        <f>'Input 2 - Inventory'!L981</f>
        <v>0</v>
      </c>
      <c r="I1035" s="158">
        <f>'Input 2 - Inventory'!M981</f>
        <v>0</v>
      </c>
      <c r="J1035" s="204">
        <f t="shared" si="92"/>
        <v>0</v>
      </c>
      <c r="K1035" s="249">
        <f>'Input 2 - Inventory'!R981</f>
        <v>0</v>
      </c>
      <c r="L1035" s="158">
        <f>'Input 2 - Inventory'!AA981</f>
        <v>0</v>
      </c>
      <c r="M1035" s="249">
        <f>'Input 2 - Inventory'!AB981</f>
        <v>0</v>
      </c>
      <c r="N1035" s="204">
        <f t="shared" si="93"/>
        <v>0</v>
      </c>
      <c r="O1035" s="114" t="e">
        <f t="shared" si="94"/>
        <v>#DIV/0!</v>
      </c>
      <c r="P1035" s="249">
        <f>'Input 2 - Inventory'!AG981</f>
        <v>0</v>
      </c>
      <c r="Q1035" s="249" t="str">
        <f>'Input 1 - Schedule 1'!AX983</f>
        <v/>
      </c>
    </row>
    <row r="1036" spans="1:17" x14ac:dyDescent="0.2">
      <c r="A1036" s="314" t="str">
        <f t="shared" si="90"/>
        <v>Exclude</v>
      </c>
      <c r="B1036" s="158">
        <f>'Input 2 - Inventory'!C982</f>
        <v>0</v>
      </c>
      <c r="C1036" s="249">
        <f>'Input 2 - Inventory'!E982</f>
        <v>0</v>
      </c>
      <c r="D1036" s="249" t="str">
        <f>IFERROR(VLOOKUP(E1036,GCC.Param!$B$3:$E$50,4,FALSE),"")</f>
        <v/>
      </c>
      <c r="E1036" s="159">
        <f>'Input 2 - Inventory'!F982</f>
        <v>0</v>
      </c>
      <c r="F1036" s="204" t="str">
        <f t="shared" si="91"/>
        <v>Y</v>
      </c>
      <c r="G1036" s="159">
        <f>'Input 1 - Schedule 1'!S984</f>
        <v>0</v>
      </c>
      <c r="H1036" s="158">
        <f>'Input 2 - Inventory'!L982</f>
        <v>0</v>
      </c>
      <c r="I1036" s="158">
        <f>'Input 2 - Inventory'!M982</f>
        <v>0</v>
      </c>
      <c r="J1036" s="204">
        <f t="shared" si="92"/>
        <v>0</v>
      </c>
      <c r="K1036" s="249">
        <f>'Input 2 - Inventory'!R982</f>
        <v>0</v>
      </c>
      <c r="L1036" s="158">
        <f>'Input 2 - Inventory'!AA982</f>
        <v>0</v>
      </c>
      <c r="M1036" s="249">
        <f>'Input 2 - Inventory'!AB982</f>
        <v>0</v>
      </c>
      <c r="N1036" s="204">
        <f t="shared" si="93"/>
        <v>0</v>
      </c>
      <c r="O1036" s="114" t="e">
        <f t="shared" si="94"/>
        <v>#DIV/0!</v>
      </c>
      <c r="P1036" s="249">
        <f>'Input 2 - Inventory'!AG982</f>
        <v>0</v>
      </c>
      <c r="Q1036" s="249" t="str">
        <f>'Input 1 - Schedule 1'!AX984</f>
        <v/>
      </c>
    </row>
    <row r="1037" spans="1:17" x14ac:dyDescent="0.2">
      <c r="A1037" s="314" t="str">
        <f t="shared" si="90"/>
        <v>Exclude</v>
      </c>
      <c r="B1037" s="158">
        <f>'Input 2 - Inventory'!C983</f>
        <v>0</v>
      </c>
      <c r="C1037" s="249">
        <f>'Input 2 - Inventory'!E983</f>
        <v>0</v>
      </c>
      <c r="D1037" s="249" t="str">
        <f>IFERROR(VLOOKUP(E1037,GCC.Param!$B$3:$E$50,4,FALSE),"")</f>
        <v/>
      </c>
      <c r="E1037" s="159">
        <f>'Input 2 - Inventory'!F983</f>
        <v>0</v>
      </c>
      <c r="F1037" s="204" t="str">
        <f t="shared" si="91"/>
        <v>Y</v>
      </c>
      <c r="G1037" s="159">
        <f>'Input 1 - Schedule 1'!S985</f>
        <v>0</v>
      </c>
      <c r="H1037" s="158">
        <f>'Input 2 - Inventory'!L983</f>
        <v>0</v>
      </c>
      <c r="I1037" s="158">
        <f>'Input 2 - Inventory'!M983</f>
        <v>0</v>
      </c>
      <c r="J1037" s="204">
        <f t="shared" si="92"/>
        <v>0</v>
      </c>
      <c r="K1037" s="249">
        <f>'Input 2 - Inventory'!R983</f>
        <v>0</v>
      </c>
      <c r="L1037" s="158">
        <f>'Input 2 - Inventory'!AA983</f>
        <v>0</v>
      </c>
      <c r="M1037" s="249">
        <f>'Input 2 - Inventory'!AB983</f>
        <v>0</v>
      </c>
      <c r="N1037" s="204">
        <f t="shared" si="93"/>
        <v>0</v>
      </c>
      <c r="O1037" s="114" t="e">
        <f t="shared" si="94"/>
        <v>#DIV/0!</v>
      </c>
      <c r="P1037" s="249">
        <f>'Input 2 - Inventory'!AG983</f>
        <v>0</v>
      </c>
      <c r="Q1037" s="249" t="str">
        <f>'Input 1 - Schedule 1'!AX985</f>
        <v/>
      </c>
    </row>
    <row r="1038" spans="1:17" x14ac:dyDescent="0.2">
      <c r="A1038" s="314" t="str">
        <f t="shared" si="90"/>
        <v>Exclude</v>
      </c>
      <c r="B1038" s="158">
        <f>'Input 2 - Inventory'!C984</f>
        <v>0</v>
      </c>
      <c r="C1038" s="249">
        <f>'Input 2 - Inventory'!E984</f>
        <v>0</v>
      </c>
      <c r="D1038" s="249" t="str">
        <f>IFERROR(VLOOKUP(E1038,GCC.Param!$B$3:$E$50,4,FALSE),"")</f>
        <v/>
      </c>
      <c r="E1038" s="159">
        <f>'Input 2 - Inventory'!F984</f>
        <v>0</v>
      </c>
      <c r="F1038" s="204" t="str">
        <f t="shared" si="91"/>
        <v>Y</v>
      </c>
      <c r="G1038" s="159">
        <f>'Input 1 - Schedule 1'!S986</f>
        <v>0</v>
      </c>
      <c r="H1038" s="158">
        <f>'Input 2 - Inventory'!L984</f>
        <v>0</v>
      </c>
      <c r="I1038" s="158">
        <f>'Input 2 - Inventory'!M984</f>
        <v>0</v>
      </c>
      <c r="J1038" s="204">
        <f t="shared" si="92"/>
        <v>0</v>
      </c>
      <c r="K1038" s="249">
        <f>'Input 2 - Inventory'!R984</f>
        <v>0</v>
      </c>
      <c r="L1038" s="158">
        <f>'Input 2 - Inventory'!AA984</f>
        <v>0</v>
      </c>
      <c r="M1038" s="249">
        <f>'Input 2 - Inventory'!AB984</f>
        <v>0</v>
      </c>
      <c r="N1038" s="204">
        <f t="shared" si="93"/>
        <v>0</v>
      </c>
      <c r="O1038" s="114" t="e">
        <f t="shared" si="94"/>
        <v>#DIV/0!</v>
      </c>
      <c r="P1038" s="249">
        <f>'Input 2 - Inventory'!AG984</f>
        <v>0</v>
      </c>
      <c r="Q1038" s="249" t="str">
        <f>'Input 1 - Schedule 1'!AX986</f>
        <v/>
      </c>
    </row>
    <row r="1039" spans="1:17" x14ac:dyDescent="0.2">
      <c r="A1039" s="314" t="str">
        <f t="shared" si="90"/>
        <v>Exclude</v>
      </c>
      <c r="B1039" s="158">
        <f>'Input 2 - Inventory'!C985</f>
        <v>0</v>
      </c>
      <c r="C1039" s="249">
        <f>'Input 2 - Inventory'!E985</f>
        <v>0</v>
      </c>
      <c r="D1039" s="249" t="str">
        <f>IFERROR(VLOOKUP(E1039,GCC.Param!$B$3:$E$50,4,FALSE),"")</f>
        <v/>
      </c>
      <c r="E1039" s="159">
        <f>'Input 2 - Inventory'!F985</f>
        <v>0</v>
      </c>
      <c r="F1039" s="204" t="str">
        <f t="shared" si="91"/>
        <v>Y</v>
      </c>
      <c r="G1039" s="159">
        <f>'Input 1 - Schedule 1'!S987</f>
        <v>0</v>
      </c>
      <c r="H1039" s="158">
        <f>'Input 2 - Inventory'!L985</f>
        <v>0</v>
      </c>
      <c r="I1039" s="158">
        <f>'Input 2 - Inventory'!M985</f>
        <v>0</v>
      </c>
      <c r="J1039" s="204">
        <f t="shared" si="92"/>
        <v>0</v>
      </c>
      <c r="K1039" s="249">
        <f>'Input 2 - Inventory'!R985</f>
        <v>0</v>
      </c>
      <c r="L1039" s="158">
        <f>'Input 2 - Inventory'!AA985</f>
        <v>0</v>
      </c>
      <c r="M1039" s="249">
        <f>'Input 2 - Inventory'!AB985</f>
        <v>0</v>
      </c>
      <c r="N1039" s="204">
        <f t="shared" si="93"/>
        <v>0</v>
      </c>
      <c r="O1039" s="114" t="e">
        <f t="shared" si="94"/>
        <v>#DIV/0!</v>
      </c>
      <c r="P1039" s="249">
        <f>'Input 2 - Inventory'!AG985</f>
        <v>0</v>
      </c>
      <c r="Q1039" s="249" t="str">
        <f>'Input 1 - Schedule 1'!AX987</f>
        <v/>
      </c>
    </row>
    <row r="1040" spans="1:17" x14ac:dyDescent="0.2">
      <c r="A1040" s="314" t="str">
        <f t="shared" si="90"/>
        <v>Exclude</v>
      </c>
      <c r="B1040" s="158">
        <f>'Input 2 - Inventory'!C986</f>
        <v>0</v>
      </c>
      <c r="C1040" s="249">
        <f>'Input 2 - Inventory'!E986</f>
        <v>0</v>
      </c>
      <c r="D1040" s="249" t="str">
        <f>IFERROR(VLOOKUP(E1040,GCC.Param!$B$3:$E$50,4,FALSE),"")</f>
        <v/>
      </c>
      <c r="E1040" s="159">
        <f>'Input 2 - Inventory'!F986</f>
        <v>0</v>
      </c>
      <c r="F1040" s="204" t="str">
        <f t="shared" si="91"/>
        <v>Y</v>
      </c>
      <c r="G1040" s="159">
        <f>'Input 1 - Schedule 1'!S988</f>
        <v>0</v>
      </c>
      <c r="H1040" s="158">
        <f>'Input 2 - Inventory'!L986</f>
        <v>0</v>
      </c>
      <c r="I1040" s="158">
        <f>'Input 2 - Inventory'!M986</f>
        <v>0</v>
      </c>
      <c r="J1040" s="204">
        <f t="shared" si="92"/>
        <v>0</v>
      </c>
      <c r="K1040" s="249">
        <f>'Input 2 - Inventory'!R986</f>
        <v>0</v>
      </c>
      <c r="L1040" s="158">
        <f>'Input 2 - Inventory'!AA986</f>
        <v>0</v>
      </c>
      <c r="M1040" s="249">
        <f>'Input 2 - Inventory'!AB986</f>
        <v>0</v>
      </c>
      <c r="N1040" s="204">
        <f t="shared" si="93"/>
        <v>0</v>
      </c>
      <c r="O1040" s="114" t="e">
        <f t="shared" si="94"/>
        <v>#DIV/0!</v>
      </c>
      <c r="P1040" s="249">
        <f>'Input 2 - Inventory'!AG986</f>
        <v>0</v>
      </c>
      <c r="Q1040" s="249" t="str">
        <f>'Input 1 - Schedule 1'!AX988</f>
        <v/>
      </c>
    </row>
    <row r="1041" spans="1:17" x14ac:dyDescent="0.2">
      <c r="A1041" s="314" t="str">
        <f t="shared" si="90"/>
        <v>Exclude</v>
      </c>
      <c r="B1041" s="158">
        <f>'Input 2 - Inventory'!C987</f>
        <v>0</v>
      </c>
      <c r="C1041" s="249">
        <f>'Input 2 - Inventory'!E987</f>
        <v>0</v>
      </c>
      <c r="D1041" s="249" t="str">
        <f>IFERROR(VLOOKUP(E1041,GCC.Param!$B$3:$E$50,4,FALSE),"")</f>
        <v/>
      </c>
      <c r="E1041" s="159">
        <f>'Input 2 - Inventory'!F987</f>
        <v>0</v>
      </c>
      <c r="F1041" s="204" t="str">
        <f t="shared" si="91"/>
        <v>Y</v>
      </c>
      <c r="G1041" s="159">
        <f>'Input 1 - Schedule 1'!S989</f>
        <v>0</v>
      </c>
      <c r="H1041" s="158">
        <f>'Input 2 - Inventory'!L987</f>
        <v>0</v>
      </c>
      <c r="I1041" s="158">
        <f>'Input 2 - Inventory'!M987</f>
        <v>0</v>
      </c>
      <c r="J1041" s="204">
        <f t="shared" si="92"/>
        <v>0</v>
      </c>
      <c r="K1041" s="249">
        <f>'Input 2 - Inventory'!R987</f>
        <v>0</v>
      </c>
      <c r="L1041" s="158">
        <f>'Input 2 - Inventory'!AA987</f>
        <v>0</v>
      </c>
      <c r="M1041" s="249">
        <f>'Input 2 - Inventory'!AB987</f>
        <v>0</v>
      </c>
      <c r="N1041" s="204">
        <f t="shared" si="93"/>
        <v>0</v>
      </c>
      <c r="O1041" s="114" t="e">
        <f t="shared" si="94"/>
        <v>#DIV/0!</v>
      </c>
      <c r="P1041" s="249">
        <f>'Input 2 - Inventory'!AG987</f>
        <v>0</v>
      </c>
      <c r="Q1041" s="249" t="str">
        <f>'Input 1 - Schedule 1'!AX989</f>
        <v/>
      </c>
    </row>
    <row r="1042" spans="1:17" x14ac:dyDescent="0.2">
      <c r="A1042" s="314" t="str">
        <f t="shared" si="90"/>
        <v>Exclude</v>
      </c>
      <c r="B1042" s="158">
        <f>'Input 2 - Inventory'!C988</f>
        <v>0</v>
      </c>
      <c r="C1042" s="249">
        <f>'Input 2 - Inventory'!E988</f>
        <v>0</v>
      </c>
      <c r="D1042" s="249" t="str">
        <f>IFERROR(VLOOKUP(E1042,GCC.Param!$B$3:$E$50,4,FALSE),"")</f>
        <v/>
      </c>
      <c r="E1042" s="159">
        <f>'Input 2 - Inventory'!F988</f>
        <v>0</v>
      </c>
      <c r="F1042" s="204" t="str">
        <f t="shared" si="91"/>
        <v>Y</v>
      </c>
      <c r="G1042" s="159">
        <f>'Input 1 - Schedule 1'!S990</f>
        <v>0</v>
      </c>
      <c r="H1042" s="158">
        <f>'Input 2 - Inventory'!L988</f>
        <v>0</v>
      </c>
      <c r="I1042" s="158">
        <f>'Input 2 - Inventory'!M988</f>
        <v>0</v>
      </c>
      <c r="J1042" s="204">
        <f t="shared" si="92"/>
        <v>0</v>
      </c>
      <c r="K1042" s="249">
        <f>'Input 2 - Inventory'!R988</f>
        <v>0</v>
      </c>
      <c r="L1042" s="158">
        <f>'Input 2 - Inventory'!AA988</f>
        <v>0</v>
      </c>
      <c r="M1042" s="249">
        <f>'Input 2 - Inventory'!AB988</f>
        <v>0</v>
      </c>
      <c r="N1042" s="204">
        <f t="shared" si="93"/>
        <v>0</v>
      </c>
      <c r="O1042" s="114" t="e">
        <f t="shared" si="94"/>
        <v>#DIV/0!</v>
      </c>
      <c r="P1042" s="249">
        <f>'Input 2 - Inventory'!AG988</f>
        <v>0</v>
      </c>
      <c r="Q1042" s="249" t="str">
        <f>'Input 1 - Schedule 1'!AX990</f>
        <v/>
      </c>
    </row>
    <row r="1043" spans="1:17" x14ac:dyDescent="0.2">
      <c r="A1043" s="314" t="str">
        <f t="shared" si="90"/>
        <v>Exclude</v>
      </c>
      <c r="B1043" s="158">
        <f>'Input 2 - Inventory'!C989</f>
        <v>0</v>
      </c>
      <c r="C1043" s="249">
        <f>'Input 2 - Inventory'!E989</f>
        <v>0</v>
      </c>
      <c r="D1043" s="249" t="str">
        <f>IFERROR(VLOOKUP(E1043,GCC.Param!$B$3:$E$50,4,FALSE),"")</f>
        <v/>
      </c>
      <c r="E1043" s="159">
        <f>'Input 2 - Inventory'!F989</f>
        <v>0</v>
      </c>
      <c r="F1043" s="204" t="str">
        <f t="shared" si="91"/>
        <v>Y</v>
      </c>
      <c r="G1043" s="159">
        <f>'Input 1 - Schedule 1'!S991</f>
        <v>0</v>
      </c>
      <c r="H1043" s="158">
        <f>'Input 2 - Inventory'!L989</f>
        <v>0</v>
      </c>
      <c r="I1043" s="158">
        <f>'Input 2 - Inventory'!M989</f>
        <v>0</v>
      </c>
      <c r="J1043" s="204">
        <f t="shared" si="92"/>
        <v>0</v>
      </c>
      <c r="K1043" s="249">
        <f>'Input 2 - Inventory'!R989</f>
        <v>0</v>
      </c>
      <c r="L1043" s="158">
        <f>'Input 2 - Inventory'!AA989</f>
        <v>0</v>
      </c>
      <c r="M1043" s="249">
        <f>'Input 2 - Inventory'!AB989</f>
        <v>0</v>
      </c>
      <c r="N1043" s="204">
        <f t="shared" si="93"/>
        <v>0</v>
      </c>
      <c r="O1043" s="114" t="e">
        <f t="shared" si="94"/>
        <v>#DIV/0!</v>
      </c>
      <c r="P1043" s="249">
        <f>'Input 2 - Inventory'!AG989</f>
        <v>0</v>
      </c>
      <c r="Q1043" s="249" t="str">
        <f>'Input 1 - Schedule 1'!AX991</f>
        <v/>
      </c>
    </row>
    <row r="1044" spans="1:17" x14ac:dyDescent="0.2">
      <c r="A1044" s="314" t="str">
        <f t="shared" si="90"/>
        <v>Exclude</v>
      </c>
      <c r="B1044" s="158">
        <f>'Input 2 - Inventory'!C990</f>
        <v>0</v>
      </c>
      <c r="C1044" s="249">
        <f>'Input 2 - Inventory'!E990</f>
        <v>0</v>
      </c>
      <c r="D1044" s="249" t="str">
        <f>IFERROR(VLOOKUP(E1044,GCC.Param!$B$3:$E$50,4,FALSE),"")</f>
        <v/>
      </c>
      <c r="E1044" s="159">
        <f>'Input 2 - Inventory'!F990</f>
        <v>0</v>
      </c>
      <c r="F1044" s="204" t="str">
        <f t="shared" si="91"/>
        <v>Y</v>
      </c>
      <c r="G1044" s="159">
        <f>'Input 1 - Schedule 1'!S992</f>
        <v>0</v>
      </c>
      <c r="H1044" s="158">
        <f>'Input 2 - Inventory'!L990</f>
        <v>0</v>
      </c>
      <c r="I1044" s="158">
        <f>'Input 2 - Inventory'!M990</f>
        <v>0</v>
      </c>
      <c r="J1044" s="204">
        <f t="shared" si="92"/>
        <v>0</v>
      </c>
      <c r="K1044" s="249">
        <f>'Input 2 - Inventory'!R990</f>
        <v>0</v>
      </c>
      <c r="L1044" s="158">
        <f>'Input 2 - Inventory'!AA990</f>
        <v>0</v>
      </c>
      <c r="M1044" s="249">
        <f>'Input 2 - Inventory'!AB990</f>
        <v>0</v>
      </c>
      <c r="N1044" s="204">
        <f t="shared" si="93"/>
        <v>0</v>
      </c>
      <c r="O1044" s="114" t="e">
        <f t="shared" si="94"/>
        <v>#DIV/0!</v>
      </c>
      <c r="P1044" s="249">
        <f>'Input 2 - Inventory'!AG990</f>
        <v>0</v>
      </c>
      <c r="Q1044" s="249" t="str">
        <f>'Input 1 - Schedule 1'!AX992</f>
        <v/>
      </c>
    </row>
    <row r="1045" spans="1:17" x14ac:dyDescent="0.2">
      <c r="A1045" s="314" t="str">
        <f t="shared" si="90"/>
        <v>Exclude</v>
      </c>
      <c r="B1045" s="158">
        <f>'Input 2 - Inventory'!C991</f>
        <v>0</v>
      </c>
      <c r="C1045" s="249">
        <f>'Input 2 - Inventory'!E991</f>
        <v>0</v>
      </c>
      <c r="D1045" s="249" t="str">
        <f>IFERROR(VLOOKUP(E1045,GCC.Param!$B$3:$E$50,4,FALSE),"")</f>
        <v/>
      </c>
      <c r="E1045" s="159">
        <f>'Input 2 - Inventory'!F991</f>
        <v>0</v>
      </c>
      <c r="F1045" s="204" t="str">
        <f t="shared" si="91"/>
        <v>Y</v>
      </c>
      <c r="G1045" s="159">
        <f>'Input 1 - Schedule 1'!S993</f>
        <v>0</v>
      </c>
      <c r="H1045" s="158">
        <f>'Input 2 - Inventory'!L991</f>
        <v>0</v>
      </c>
      <c r="I1045" s="158">
        <f>'Input 2 - Inventory'!M991</f>
        <v>0</v>
      </c>
      <c r="J1045" s="204">
        <f t="shared" si="92"/>
        <v>0</v>
      </c>
      <c r="K1045" s="249">
        <f>'Input 2 - Inventory'!R991</f>
        <v>0</v>
      </c>
      <c r="L1045" s="158">
        <f>'Input 2 - Inventory'!AA991</f>
        <v>0</v>
      </c>
      <c r="M1045" s="249">
        <f>'Input 2 - Inventory'!AB991</f>
        <v>0</v>
      </c>
      <c r="N1045" s="204">
        <f t="shared" si="93"/>
        <v>0</v>
      </c>
      <c r="O1045" s="114" t="e">
        <f t="shared" si="94"/>
        <v>#DIV/0!</v>
      </c>
      <c r="P1045" s="249">
        <f>'Input 2 - Inventory'!AG991</f>
        <v>0</v>
      </c>
      <c r="Q1045" s="249" t="str">
        <f>'Input 1 - Schedule 1'!AX993</f>
        <v/>
      </c>
    </row>
    <row r="1046" spans="1:17" x14ac:dyDescent="0.2">
      <c r="A1046" s="314" t="str">
        <f t="shared" si="90"/>
        <v>Exclude</v>
      </c>
      <c r="B1046" s="158">
        <f>'Input 2 - Inventory'!C992</f>
        <v>0</v>
      </c>
      <c r="C1046" s="249">
        <f>'Input 2 - Inventory'!E992</f>
        <v>0</v>
      </c>
      <c r="D1046" s="249" t="str">
        <f>IFERROR(VLOOKUP(E1046,GCC.Param!$B$3:$E$50,4,FALSE),"")</f>
        <v/>
      </c>
      <c r="E1046" s="159">
        <f>'Input 2 - Inventory'!F992</f>
        <v>0</v>
      </c>
      <c r="F1046" s="204" t="str">
        <f t="shared" si="91"/>
        <v>Y</v>
      </c>
      <c r="G1046" s="159">
        <f>'Input 1 - Schedule 1'!S994</f>
        <v>0</v>
      </c>
      <c r="H1046" s="158">
        <f>'Input 2 - Inventory'!L992</f>
        <v>0</v>
      </c>
      <c r="I1046" s="158">
        <f>'Input 2 - Inventory'!M992</f>
        <v>0</v>
      </c>
      <c r="J1046" s="204">
        <f t="shared" si="92"/>
        <v>0</v>
      </c>
      <c r="K1046" s="249">
        <f>'Input 2 - Inventory'!R992</f>
        <v>0</v>
      </c>
      <c r="L1046" s="158">
        <f>'Input 2 - Inventory'!AA992</f>
        <v>0</v>
      </c>
      <c r="M1046" s="249">
        <f>'Input 2 - Inventory'!AB992</f>
        <v>0</v>
      </c>
      <c r="N1046" s="204">
        <f t="shared" si="93"/>
        <v>0</v>
      </c>
      <c r="O1046" s="114" t="e">
        <f t="shared" si="94"/>
        <v>#DIV/0!</v>
      </c>
      <c r="P1046" s="249">
        <f>'Input 2 - Inventory'!AG992</f>
        <v>0</v>
      </c>
      <c r="Q1046" s="249" t="str">
        <f>'Input 1 - Schedule 1'!AX994</f>
        <v/>
      </c>
    </row>
    <row r="1047" spans="1:17" x14ac:dyDescent="0.2">
      <c r="A1047" s="314" t="str">
        <f t="shared" si="90"/>
        <v>Exclude</v>
      </c>
      <c r="B1047" s="158">
        <f>'Input 2 - Inventory'!C993</f>
        <v>0</v>
      </c>
      <c r="C1047" s="249">
        <f>'Input 2 - Inventory'!E993</f>
        <v>0</v>
      </c>
      <c r="D1047" s="249" t="str">
        <f>IFERROR(VLOOKUP(E1047,GCC.Param!$B$3:$E$50,4,FALSE),"")</f>
        <v/>
      </c>
      <c r="E1047" s="159">
        <f>'Input 2 - Inventory'!F993</f>
        <v>0</v>
      </c>
      <c r="F1047" s="204" t="str">
        <f t="shared" si="91"/>
        <v>Y</v>
      </c>
      <c r="G1047" s="159">
        <f>'Input 1 - Schedule 1'!S995</f>
        <v>0</v>
      </c>
      <c r="H1047" s="158">
        <f>'Input 2 - Inventory'!L993</f>
        <v>0</v>
      </c>
      <c r="I1047" s="158">
        <f>'Input 2 - Inventory'!M993</f>
        <v>0</v>
      </c>
      <c r="J1047" s="204">
        <f t="shared" si="92"/>
        <v>0</v>
      </c>
      <c r="K1047" s="249">
        <f>'Input 2 - Inventory'!R993</f>
        <v>0</v>
      </c>
      <c r="L1047" s="158">
        <f>'Input 2 - Inventory'!AA993</f>
        <v>0</v>
      </c>
      <c r="M1047" s="249">
        <f>'Input 2 - Inventory'!AB993</f>
        <v>0</v>
      </c>
      <c r="N1047" s="204">
        <f t="shared" si="93"/>
        <v>0</v>
      </c>
      <c r="O1047" s="114" t="e">
        <f t="shared" si="94"/>
        <v>#DIV/0!</v>
      </c>
      <c r="P1047" s="249">
        <f>'Input 2 - Inventory'!AG993</f>
        <v>0</v>
      </c>
      <c r="Q1047" s="249" t="str">
        <f>'Input 1 - Schedule 1'!AX995</f>
        <v/>
      </c>
    </row>
    <row r="1048" spans="1:17" x14ac:dyDescent="0.2">
      <c r="A1048" s="314" t="str">
        <f t="shared" si="90"/>
        <v>Exclude</v>
      </c>
      <c r="B1048" s="158">
        <f>'Input 2 - Inventory'!C994</f>
        <v>0</v>
      </c>
      <c r="C1048" s="249">
        <f>'Input 2 - Inventory'!E994</f>
        <v>0</v>
      </c>
      <c r="D1048" s="249" t="str">
        <f>IFERROR(VLOOKUP(E1048,GCC.Param!$B$3:$E$50,4,FALSE),"")</f>
        <v/>
      </c>
      <c r="E1048" s="159">
        <f>'Input 2 - Inventory'!F994</f>
        <v>0</v>
      </c>
      <c r="F1048" s="204" t="str">
        <f t="shared" si="91"/>
        <v>Y</v>
      </c>
      <c r="G1048" s="159">
        <f>'Input 1 - Schedule 1'!S996</f>
        <v>0</v>
      </c>
      <c r="H1048" s="158">
        <f>'Input 2 - Inventory'!L994</f>
        <v>0</v>
      </c>
      <c r="I1048" s="158">
        <f>'Input 2 - Inventory'!M994</f>
        <v>0</v>
      </c>
      <c r="J1048" s="204">
        <f t="shared" si="92"/>
        <v>0</v>
      </c>
      <c r="K1048" s="249">
        <f>'Input 2 - Inventory'!R994</f>
        <v>0</v>
      </c>
      <c r="L1048" s="158">
        <f>'Input 2 - Inventory'!AA994</f>
        <v>0</v>
      </c>
      <c r="M1048" s="249">
        <f>'Input 2 - Inventory'!AB994</f>
        <v>0</v>
      </c>
      <c r="N1048" s="204">
        <f t="shared" si="93"/>
        <v>0</v>
      </c>
      <c r="O1048" s="114" t="e">
        <f t="shared" si="94"/>
        <v>#DIV/0!</v>
      </c>
      <c r="P1048" s="249">
        <f>'Input 2 - Inventory'!AG994</f>
        <v>0</v>
      </c>
      <c r="Q1048" s="249" t="str">
        <f>'Input 1 - Schedule 1'!AX996</f>
        <v/>
      </c>
    </row>
    <row r="1049" spans="1:17" x14ac:dyDescent="0.2">
      <c r="A1049" s="314" t="str">
        <f t="shared" si="90"/>
        <v>Exclude</v>
      </c>
      <c r="B1049" s="158">
        <f>'Input 2 - Inventory'!C995</f>
        <v>0</v>
      </c>
      <c r="C1049" s="249">
        <f>'Input 2 - Inventory'!E995</f>
        <v>0</v>
      </c>
      <c r="D1049" s="249" t="str">
        <f>IFERROR(VLOOKUP(E1049,GCC.Param!$B$3:$E$50,4,FALSE),"")</f>
        <v/>
      </c>
      <c r="E1049" s="159">
        <f>'Input 2 - Inventory'!F995</f>
        <v>0</v>
      </c>
      <c r="F1049" s="204" t="str">
        <f t="shared" si="91"/>
        <v>Y</v>
      </c>
      <c r="G1049" s="159">
        <f>'Input 1 - Schedule 1'!S997</f>
        <v>0</v>
      </c>
      <c r="H1049" s="158">
        <f>'Input 2 - Inventory'!L995</f>
        <v>0</v>
      </c>
      <c r="I1049" s="158">
        <f>'Input 2 - Inventory'!M995</f>
        <v>0</v>
      </c>
      <c r="J1049" s="204">
        <f t="shared" si="92"/>
        <v>0</v>
      </c>
      <c r="K1049" s="249">
        <f>'Input 2 - Inventory'!R995</f>
        <v>0</v>
      </c>
      <c r="L1049" s="158">
        <f>'Input 2 - Inventory'!AA995</f>
        <v>0</v>
      </c>
      <c r="M1049" s="249">
        <f>'Input 2 - Inventory'!AB995</f>
        <v>0</v>
      </c>
      <c r="N1049" s="204">
        <f t="shared" si="93"/>
        <v>0</v>
      </c>
      <c r="O1049" s="114" t="e">
        <f t="shared" si="94"/>
        <v>#DIV/0!</v>
      </c>
      <c r="P1049" s="249">
        <f>'Input 2 - Inventory'!AG995</f>
        <v>0</v>
      </c>
      <c r="Q1049" s="249" t="str">
        <f>'Input 1 - Schedule 1'!AX997</f>
        <v/>
      </c>
    </row>
    <row r="1050" spans="1:17" x14ac:dyDescent="0.2">
      <c r="A1050" s="314" t="str">
        <f t="shared" si="90"/>
        <v>Exclude</v>
      </c>
      <c r="B1050" s="158">
        <f>'Input 2 - Inventory'!C996</f>
        <v>0</v>
      </c>
      <c r="C1050" s="249">
        <f>'Input 2 - Inventory'!E996</f>
        <v>0</v>
      </c>
      <c r="D1050" s="249" t="str">
        <f>IFERROR(VLOOKUP(E1050,GCC.Param!$B$3:$E$50,4,FALSE),"")</f>
        <v/>
      </c>
      <c r="E1050" s="159">
        <f>'Input 2 - Inventory'!F996</f>
        <v>0</v>
      </c>
      <c r="F1050" s="204" t="str">
        <f t="shared" si="91"/>
        <v>Y</v>
      </c>
      <c r="G1050" s="159">
        <f>'Input 1 - Schedule 1'!S998</f>
        <v>0</v>
      </c>
      <c r="H1050" s="158">
        <f>'Input 2 - Inventory'!L996</f>
        <v>0</v>
      </c>
      <c r="I1050" s="158">
        <f>'Input 2 - Inventory'!M996</f>
        <v>0</v>
      </c>
      <c r="J1050" s="204">
        <f t="shared" si="92"/>
        <v>0</v>
      </c>
      <c r="K1050" s="249">
        <f>'Input 2 - Inventory'!R996</f>
        <v>0</v>
      </c>
      <c r="L1050" s="158">
        <f>'Input 2 - Inventory'!AA996</f>
        <v>0</v>
      </c>
      <c r="M1050" s="249">
        <f>'Input 2 - Inventory'!AB996</f>
        <v>0</v>
      </c>
      <c r="N1050" s="204">
        <f t="shared" si="93"/>
        <v>0</v>
      </c>
      <c r="O1050" s="114" t="e">
        <f t="shared" si="94"/>
        <v>#DIV/0!</v>
      </c>
      <c r="P1050" s="249">
        <f>'Input 2 - Inventory'!AG996</f>
        <v>0</v>
      </c>
      <c r="Q1050" s="249" t="str">
        <f>'Input 1 - Schedule 1'!AX998</f>
        <v/>
      </c>
    </row>
    <row r="1051" spans="1:17" x14ac:dyDescent="0.2">
      <c r="A1051" s="314" t="str">
        <f t="shared" si="90"/>
        <v>Exclude</v>
      </c>
      <c r="B1051" s="158">
        <f>'Input 2 - Inventory'!C997</f>
        <v>0</v>
      </c>
      <c r="C1051" s="249">
        <f>'Input 2 - Inventory'!E997</f>
        <v>0</v>
      </c>
      <c r="D1051" s="249" t="str">
        <f>IFERROR(VLOOKUP(E1051,GCC.Param!$B$3:$E$50,4,FALSE),"")</f>
        <v/>
      </c>
      <c r="E1051" s="159">
        <f>'Input 2 - Inventory'!F997</f>
        <v>0</v>
      </c>
      <c r="F1051" s="204" t="str">
        <f t="shared" si="91"/>
        <v>Y</v>
      </c>
      <c r="G1051" s="159">
        <f>'Input 1 - Schedule 1'!S999</f>
        <v>0</v>
      </c>
      <c r="H1051" s="158">
        <f>'Input 2 - Inventory'!L997</f>
        <v>0</v>
      </c>
      <c r="I1051" s="158">
        <f>'Input 2 - Inventory'!M997</f>
        <v>0</v>
      </c>
      <c r="J1051" s="204">
        <f t="shared" si="92"/>
        <v>0</v>
      </c>
      <c r="K1051" s="249">
        <f>'Input 2 - Inventory'!R997</f>
        <v>0</v>
      </c>
      <c r="L1051" s="158">
        <f>'Input 2 - Inventory'!AA997</f>
        <v>0</v>
      </c>
      <c r="M1051" s="249">
        <f>'Input 2 - Inventory'!AB997</f>
        <v>0</v>
      </c>
      <c r="N1051" s="204">
        <f t="shared" si="93"/>
        <v>0</v>
      </c>
      <c r="O1051" s="114" t="e">
        <f t="shared" si="94"/>
        <v>#DIV/0!</v>
      </c>
      <c r="P1051" s="249">
        <f>'Input 2 - Inventory'!AG997</f>
        <v>0</v>
      </c>
      <c r="Q1051" s="249" t="str">
        <f>'Input 1 - Schedule 1'!AX999</f>
        <v/>
      </c>
    </row>
    <row r="1052" spans="1:17" x14ac:dyDescent="0.2">
      <c r="A1052" s="314" t="str">
        <f t="shared" si="90"/>
        <v>Exclude</v>
      </c>
      <c r="B1052" s="158">
        <f>'Input 2 - Inventory'!C998</f>
        <v>0</v>
      </c>
      <c r="C1052" s="249">
        <f>'Input 2 - Inventory'!E998</f>
        <v>0</v>
      </c>
      <c r="D1052" s="249" t="str">
        <f>IFERROR(VLOOKUP(E1052,GCC.Param!$B$3:$E$50,4,FALSE),"")</f>
        <v/>
      </c>
      <c r="E1052" s="159">
        <f>'Input 2 - Inventory'!F998</f>
        <v>0</v>
      </c>
      <c r="F1052" s="204" t="str">
        <f t="shared" si="91"/>
        <v>Y</v>
      </c>
      <c r="G1052" s="159">
        <f>'Input 1 - Schedule 1'!S1000</f>
        <v>0</v>
      </c>
      <c r="H1052" s="158">
        <f>'Input 2 - Inventory'!L998</f>
        <v>0</v>
      </c>
      <c r="I1052" s="158">
        <f>'Input 2 - Inventory'!M998</f>
        <v>0</v>
      </c>
      <c r="J1052" s="204">
        <f t="shared" si="92"/>
        <v>0</v>
      </c>
      <c r="K1052" s="249">
        <f>'Input 2 - Inventory'!R998</f>
        <v>0</v>
      </c>
      <c r="L1052" s="158">
        <f>'Input 2 - Inventory'!AA998</f>
        <v>0</v>
      </c>
      <c r="M1052" s="249">
        <f>'Input 2 - Inventory'!AB998</f>
        <v>0</v>
      </c>
      <c r="N1052" s="204">
        <f t="shared" si="93"/>
        <v>0</v>
      </c>
      <c r="O1052" s="114" t="e">
        <f t="shared" si="94"/>
        <v>#DIV/0!</v>
      </c>
      <c r="P1052" s="249">
        <f>'Input 2 - Inventory'!AG998</f>
        <v>0</v>
      </c>
      <c r="Q1052" s="249" t="str">
        <f>'Input 1 - Schedule 1'!AX1000</f>
        <v/>
      </c>
    </row>
    <row r="1053" spans="1:17" x14ac:dyDescent="0.2">
      <c r="A1053" s="314" t="str">
        <f t="shared" si="90"/>
        <v>Exclude</v>
      </c>
      <c r="B1053" s="158">
        <f>'Input 2 - Inventory'!C999</f>
        <v>0</v>
      </c>
      <c r="C1053" s="249">
        <f>'Input 2 - Inventory'!E999</f>
        <v>0</v>
      </c>
      <c r="D1053" s="249" t="str">
        <f>IFERROR(VLOOKUP(E1053,GCC.Param!$B$3:$E$50,4,FALSE),"")</f>
        <v/>
      </c>
      <c r="E1053" s="159">
        <f>'Input 2 - Inventory'!F999</f>
        <v>0</v>
      </c>
      <c r="F1053" s="204" t="str">
        <f t="shared" si="91"/>
        <v>Y</v>
      </c>
      <c r="G1053" s="159">
        <f>'Input 1 - Schedule 1'!S1001</f>
        <v>0</v>
      </c>
      <c r="H1053" s="158">
        <f>'Input 2 - Inventory'!L999</f>
        <v>0</v>
      </c>
      <c r="I1053" s="158">
        <f>'Input 2 - Inventory'!M999</f>
        <v>0</v>
      </c>
      <c r="J1053" s="204">
        <f t="shared" si="92"/>
        <v>0</v>
      </c>
      <c r="K1053" s="249">
        <f>'Input 2 - Inventory'!R999</f>
        <v>0</v>
      </c>
      <c r="L1053" s="158">
        <f>'Input 2 - Inventory'!AA999</f>
        <v>0</v>
      </c>
      <c r="M1053" s="249">
        <f>'Input 2 - Inventory'!AB999</f>
        <v>0</v>
      </c>
      <c r="N1053" s="204">
        <f t="shared" si="93"/>
        <v>0</v>
      </c>
      <c r="O1053" s="114" t="e">
        <f t="shared" si="94"/>
        <v>#DIV/0!</v>
      </c>
      <c r="P1053" s="249">
        <f>'Input 2 - Inventory'!AG999</f>
        <v>0</v>
      </c>
      <c r="Q1053" s="249" t="str">
        <f>'Input 1 - Schedule 1'!AX1001</f>
        <v/>
      </c>
    </row>
    <row r="1054" spans="1:17" x14ac:dyDescent="0.2">
      <c r="A1054" s="314" t="str">
        <f t="shared" si="90"/>
        <v>Exclude</v>
      </c>
      <c r="B1054" s="158">
        <f>'Input 2 - Inventory'!C1000</f>
        <v>0</v>
      </c>
      <c r="C1054" s="249">
        <f>'Input 2 - Inventory'!E1000</f>
        <v>0</v>
      </c>
      <c r="D1054" s="249" t="str">
        <f>IFERROR(VLOOKUP(E1054,GCC.Param!$B$3:$E$50,4,FALSE),"")</f>
        <v/>
      </c>
      <c r="E1054" s="159">
        <f>'Input 2 - Inventory'!F1000</f>
        <v>0</v>
      </c>
      <c r="F1054" s="204" t="str">
        <f t="shared" si="91"/>
        <v>Y</v>
      </c>
      <c r="G1054" s="159">
        <f>'Input 1 - Schedule 1'!S1002</f>
        <v>0</v>
      </c>
      <c r="H1054" s="158">
        <f>'Input 2 - Inventory'!L1000</f>
        <v>0</v>
      </c>
      <c r="I1054" s="158">
        <f>'Input 2 - Inventory'!M1000</f>
        <v>0</v>
      </c>
      <c r="J1054" s="204">
        <f t="shared" si="92"/>
        <v>0</v>
      </c>
      <c r="K1054" s="249">
        <f>'Input 2 - Inventory'!R1000</f>
        <v>0</v>
      </c>
      <c r="L1054" s="158">
        <f>'Input 2 - Inventory'!AA1000</f>
        <v>0</v>
      </c>
      <c r="M1054" s="249">
        <f>'Input 2 - Inventory'!AB1000</f>
        <v>0</v>
      </c>
      <c r="N1054" s="204">
        <f t="shared" si="93"/>
        <v>0</v>
      </c>
      <c r="O1054" s="114" t="e">
        <f t="shared" si="94"/>
        <v>#DIV/0!</v>
      </c>
      <c r="P1054" s="249">
        <f>'Input 2 - Inventory'!AG1000</f>
        <v>0</v>
      </c>
      <c r="Q1054" s="249" t="str">
        <f>'Input 1 - Schedule 1'!AX1002</f>
        <v/>
      </c>
    </row>
    <row r="1055" spans="1:17" x14ac:dyDescent="0.2">
      <c r="A1055" s="314" t="str">
        <f t="shared" si="90"/>
        <v>Exclude</v>
      </c>
      <c r="B1055" s="158">
        <f>'Input 2 - Inventory'!C1001</f>
        <v>0</v>
      </c>
      <c r="C1055" s="249">
        <f>'Input 2 - Inventory'!E1001</f>
        <v>0</v>
      </c>
      <c r="D1055" s="249" t="str">
        <f>IFERROR(VLOOKUP(E1055,GCC.Param!$B$3:$E$50,4,FALSE),"")</f>
        <v/>
      </c>
      <c r="E1055" s="159">
        <f>'Input 2 - Inventory'!F1001</f>
        <v>0</v>
      </c>
      <c r="F1055" s="204" t="str">
        <f t="shared" si="91"/>
        <v>Y</v>
      </c>
      <c r="G1055" s="159">
        <f>'Input 1 - Schedule 1'!S1003</f>
        <v>0</v>
      </c>
      <c r="H1055" s="158">
        <f>'Input 2 - Inventory'!L1001</f>
        <v>0</v>
      </c>
      <c r="I1055" s="158">
        <f>'Input 2 - Inventory'!M1001</f>
        <v>0</v>
      </c>
      <c r="J1055" s="204">
        <f t="shared" si="92"/>
        <v>0</v>
      </c>
      <c r="K1055" s="249">
        <f>'Input 2 - Inventory'!R1001</f>
        <v>0</v>
      </c>
      <c r="L1055" s="158">
        <f>'Input 2 - Inventory'!AA1001</f>
        <v>0</v>
      </c>
      <c r="M1055" s="249">
        <f>'Input 2 - Inventory'!AB1001</f>
        <v>0</v>
      </c>
      <c r="N1055" s="204">
        <f t="shared" si="93"/>
        <v>0</v>
      </c>
      <c r="O1055" s="114" t="e">
        <f t="shared" si="94"/>
        <v>#DIV/0!</v>
      </c>
      <c r="P1055" s="249">
        <f>'Input 2 - Inventory'!AG1001</f>
        <v>0</v>
      </c>
      <c r="Q1055" s="249" t="str">
        <f>'Input 1 - Schedule 1'!AX1003</f>
        <v/>
      </c>
    </row>
    <row r="1056" spans="1:17" x14ac:dyDescent="0.2">
      <c r="A1056" s="314" t="str">
        <f t="shared" si="90"/>
        <v>Exclude</v>
      </c>
      <c r="B1056" s="158">
        <f>'Input 2 - Inventory'!C1002</f>
        <v>0</v>
      </c>
      <c r="C1056" s="249">
        <f>'Input 2 - Inventory'!E1002</f>
        <v>0</v>
      </c>
      <c r="D1056" s="249" t="str">
        <f>IFERROR(VLOOKUP(E1056,GCC.Param!$B$3:$E$50,4,FALSE),"")</f>
        <v/>
      </c>
      <c r="E1056" s="159">
        <f>'Input 2 - Inventory'!F1002</f>
        <v>0</v>
      </c>
      <c r="F1056" s="204" t="str">
        <f t="shared" si="91"/>
        <v>Y</v>
      </c>
      <c r="G1056" s="159">
        <f>'Input 1 - Schedule 1'!S1004</f>
        <v>0</v>
      </c>
      <c r="H1056" s="158">
        <f>'Input 2 - Inventory'!L1002</f>
        <v>0</v>
      </c>
      <c r="I1056" s="158">
        <f>'Input 2 - Inventory'!M1002</f>
        <v>0</v>
      </c>
      <c r="J1056" s="204">
        <f t="shared" si="92"/>
        <v>0</v>
      </c>
      <c r="K1056" s="249">
        <f>'Input 2 - Inventory'!R1002</f>
        <v>0</v>
      </c>
      <c r="L1056" s="158">
        <f>'Input 2 - Inventory'!AA1002</f>
        <v>0</v>
      </c>
      <c r="M1056" s="249">
        <f>'Input 2 - Inventory'!AB1002</f>
        <v>0</v>
      </c>
      <c r="N1056" s="204">
        <f t="shared" si="93"/>
        <v>0</v>
      </c>
      <c r="O1056" s="114" t="e">
        <f t="shared" si="94"/>
        <v>#DIV/0!</v>
      </c>
      <c r="P1056" s="249">
        <f>'Input 2 - Inventory'!AG1002</f>
        <v>0</v>
      </c>
      <c r="Q1056" s="249" t="str">
        <f>'Input 1 - Schedule 1'!AX1004</f>
        <v/>
      </c>
    </row>
    <row r="1057" spans="1:17" x14ac:dyDescent="0.2">
      <c r="A1057" s="314" t="str">
        <f t="shared" si="90"/>
        <v>Exclude</v>
      </c>
      <c r="B1057" s="158">
        <f>'Input 2 - Inventory'!C1003</f>
        <v>0</v>
      </c>
      <c r="C1057" s="249">
        <f>'Input 2 - Inventory'!E1003</f>
        <v>0</v>
      </c>
      <c r="D1057" s="249" t="str">
        <f>IFERROR(VLOOKUP(E1057,GCC.Param!$B$3:$E$50,4,FALSE),"")</f>
        <v/>
      </c>
      <c r="E1057" s="159">
        <f>'Input 2 - Inventory'!F1003</f>
        <v>0</v>
      </c>
      <c r="F1057" s="204" t="str">
        <f t="shared" si="91"/>
        <v>Y</v>
      </c>
      <c r="G1057" s="159">
        <f>'Input 1 - Schedule 1'!S1005</f>
        <v>0</v>
      </c>
      <c r="H1057" s="158">
        <f>'Input 2 - Inventory'!L1003</f>
        <v>0</v>
      </c>
      <c r="I1057" s="158">
        <f>'Input 2 - Inventory'!M1003</f>
        <v>0</v>
      </c>
      <c r="J1057" s="204">
        <f t="shared" si="92"/>
        <v>0</v>
      </c>
      <c r="K1057" s="249">
        <f>'Input 2 - Inventory'!R1003</f>
        <v>0</v>
      </c>
      <c r="L1057" s="158">
        <f>'Input 2 - Inventory'!AA1003</f>
        <v>0</v>
      </c>
      <c r="M1057" s="249">
        <f>'Input 2 - Inventory'!AB1003</f>
        <v>0</v>
      </c>
      <c r="N1057" s="204">
        <f t="shared" si="93"/>
        <v>0</v>
      </c>
      <c r="O1057" s="114" t="e">
        <f t="shared" si="94"/>
        <v>#DIV/0!</v>
      </c>
      <c r="P1057" s="249">
        <f>'Input 2 - Inventory'!AG1003</f>
        <v>0</v>
      </c>
      <c r="Q1057" s="249" t="str">
        <f>'Input 1 - Schedule 1'!AX1005</f>
        <v/>
      </c>
    </row>
    <row r="1058" spans="1:17" x14ac:dyDescent="0.2">
      <c r="A1058" s="314" t="str">
        <f t="shared" si="90"/>
        <v>Exclude</v>
      </c>
      <c r="B1058" s="158">
        <f>'Input 2 - Inventory'!C1004</f>
        <v>0</v>
      </c>
      <c r="C1058" s="249">
        <f>'Input 2 - Inventory'!E1004</f>
        <v>0</v>
      </c>
      <c r="D1058" s="249" t="str">
        <f>IFERROR(VLOOKUP(E1058,GCC.Param!$B$3:$E$50,4,FALSE),"")</f>
        <v/>
      </c>
      <c r="E1058" s="159">
        <f>'Input 2 - Inventory'!F1004</f>
        <v>0</v>
      </c>
      <c r="F1058" s="204" t="str">
        <f t="shared" si="91"/>
        <v>Y</v>
      </c>
      <c r="G1058" s="159">
        <f>'Input 1 - Schedule 1'!S1006</f>
        <v>0</v>
      </c>
      <c r="H1058" s="158">
        <f>'Input 2 - Inventory'!L1004</f>
        <v>0</v>
      </c>
      <c r="I1058" s="158">
        <f>'Input 2 - Inventory'!M1004</f>
        <v>0</v>
      </c>
      <c r="J1058" s="204">
        <f t="shared" si="92"/>
        <v>0</v>
      </c>
      <c r="K1058" s="249">
        <f>'Input 2 - Inventory'!R1004</f>
        <v>0</v>
      </c>
      <c r="L1058" s="158">
        <f>'Input 2 - Inventory'!AA1004</f>
        <v>0</v>
      </c>
      <c r="M1058" s="249">
        <f>'Input 2 - Inventory'!AB1004</f>
        <v>0</v>
      </c>
      <c r="N1058" s="204">
        <f t="shared" si="93"/>
        <v>0</v>
      </c>
      <c r="O1058" s="114" t="e">
        <f t="shared" si="94"/>
        <v>#DIV/0!</v>
      </c>
      <c r="P1058" s="249">
        <f>'Input 2 - Inventory'!AG1004</f>
        <v>0</v>
      </c>
      <c r="Q1058" s="249" t="str">
        <f>'Input 1 - Schedule 1'!AX1006</f>
        <v/>
      </c>
    </row>
    <row r="1059" spans="1:17" x14ac:dyDescent="0.2">
      <c r="A1059" s="314" t="str">
        <f t="shared" si="90"/>
        <v>Exclude</v>
      </c>
      <c r="B1059" s="158">
        <f>'Input 2 - Inventory'!C1005</f>
        <v>0</v>
      </c>
      <c r="C1059" s="249">
        <f>'Input 2 - Inventory'!E1005</f>
        <v>0</v>
      </c>
      <c r="D1059" s="249" t="str">
        <f>IFERROR(VLOOKUP(E1059,GCC.Param!$B$3:$E$50,4,FALSE),"")</f>
        <v/>
      </c>
      <c r="E1059" s="159">
        <f>'Input 2 - Inventory'!F1005</f>
        <v>0</v>
      </c>
      <c r="F1059" s="204" t="str">
        <f t="shared" si="91"/>
        <v>Y</v>
      </c>
      <c r="G1059" s="159">
        <f>'Input 1 - Schedule 1'!S1007</f>
        <v>0</v>
      </c>
      <c r="H1059" s="158">
        <f>'Input 2 - Inventory'!L1005</f>
        <v>0</v>
      </c>
      <c r="I1059" s="158">
        <f>'Input 2 - Inventory'!M1005</f>
        <v>0</v>
      </c>
      <c r="J1059" s="204">
        <f t="shared" si="92"/>
        <v>0</v>
      </c>
      <c r="K1059" s="249">
        <f>'Input 2 - Inventory'!R1005</f>
        <v>0</v>
      </c>
      <c r="L1059" s="158">
        <f>'Input 2 - Inventory'!AA1005</f>
        <v>0</v>
      </c>
      <c r="M1059" s="249">
        <f>'Input 2 - Inventory'!AB1005</f>
        <v>0</v>
      </c>
      <c r="N1059" s="204">
        <f t="shared" si="93"/>
        <v>0</v>
      </c>
      <c r="O1059" s="114" t="e">
        <f t="shared" si="94"/>
        <v>#DIV/0!</v>
      </c>
      <c r="P1059" s="249">
        <f>'Input 2 - Inventory'!AG1005</f>
        <v>0</v>
      </c>
      <c r="Q1059" s="249" t="str">
        <f>'Input 1 - Schedule 1'!AX1007</f>
        <v/>
      </c>
    </row>
    <row r="1060" spans="1:17" x14ac:dyDescent="0.2">
      <c r="A1060" s="314" t="str">
        <f t="shared" si="90"/>
        <v>Exclude</v>
      </c>
      <c r="B1060" s="158">
        <f>'Input 2 - Inventory'!C1006</f>
        <v>0</v>
      </c>
      <c r="C1060" s="249">
        <f>'Input 2 - Inventory'!E1006</f>
        <v>0</v>
      </c>
      <c r="D1060" s="249" t="str">
        <f>IFERROR(VLOOKUP(E1060,GCC.Param!$B$3:$E$50,4,FALSE),"")</f>
        <v/>
      </c>
      <c r="E1060" s="159">
        <f>'Input 2 - Inventory'!F1006</f>
        <v>0</v>
      </c>
      <c r="F1060" s="204" t="str">
        <f t="shared" si="91"/>
        <v>Y</v>
      </c>
      <c r="G1060" s="159">
        <f>'Input 1 - Schedule 1'!S1008</f>
        <v>0</v>
      </c>
      <c r="H1060" s="158">
        <f>'Input 2 - Inventory'!L1006</f>
        <v>0</v>
      </c>
      <c r="I1060" s="158">
        <f>'Input 2 - Inventory'!M1006</f>
        <v>0</v>
      </c>
      <c r="J1060" s="204">
        <f t="shared" si="92"/>
        <v>0</v>
      </c>
      <c r="K1060" s="249">
        <f>'Input 2 - Inventory'!R1006</f>
        <v>0</v>
      </c>
      <c r="L1060" s="158">
        <f>'Input 2 - Inventory'!AA1006</f>
        <v>0</v>
      </c>
      <c r="M1060" s="249">
        <f>'Input 2 - Inventory'!AB1006</f>
        <v>0</v>
      </c>
      <c r="N1060" s="204">
        <f t="shared" si="93"/>
        <v>0</v>
      </c>
      <c r="O1060" s="114" t="e">
        <f t="shared" si="94"/>
        <v>#DIV/0!</v>
      </c>
      <c r="P1060" s="249">
        <f>'Input 2 - Inventory'!AG1006</f>
        <v>0</v>
      </c>
      <c r="Q1060" s="249" t="str">
        <f>'Input 1 - Schedule 1'!AX1008</f>
        <v/>
      </c>
    </row>
    <row r="1061" spans="1:17" x14ac:dyDescent="0.2">
      <c r="A1061" s="314" t="str">
        <f t="shared" si="90"/>
        <v>Exclude</v>
      </c>
      <c r="B1061" s="158">
        <f>'Input 2 - Inventory'!C1007</f>
        <v>0</v>
      </c>
      <c r="C1061" s="249">
        <f>'Input 2 - Inventory'!E1007</f>
        <v>0</v>
      </c>
      <c r="D1061" s="249" t="str">
        <f>IFERROR(VLOOKUP(E1061,GCC.Param!$B$3:$E$50,4,FALSE),"")</f>
        <v/>
      </c>
      <c r="E1061" s="159">
        <f>'Input 2 - Inventory'!F1007</f>
        <v>0</v>
      </c>
      <c r="F1061" s="204" t="str">
        <f t="shared" si="91"/>
        <v>Y</v>
      </c>
      <c r="G1061" s="159">
        <f>'Input 1 - Schedule 1'!S1009</f>
        <v>0</v>
      </c>
      <c r="H1061" s="158">
        <f>'Input 2 - Inventory'!L1007</f>
        <v>0</v>
      </c>
      <c r="I1061" s="158">
        <f>'Input 2 - Inventory'!M1007</f>
        <v>0</v>
      </c>
      <c r="J1061" s="204">
        <f t="shared" si="92"/>
        <v>0</v>
      </c>
      <c r="K1061" s="249">
        <f>'Input 2 - Inventory'!R1007</f>
        <v>0</v>
      </c>
      <c r="L1061" s="158">
        <f>'Input 2 - Inventory'!AA1007</f>
        <v>0</v>
      </c>
      <c r="M1061" s="249">
        <f>'Input 2 - Inventory'!AB1007</f>
        <v>0</v>
      </c>
      <c r="N1061" s="204">
        <f t="shared" si="93"/>
        <v>0</v>
      </c>
      <c r="O1061" s="114" t="e">
        <f t="shared" si="94"/>
        <v>#DIV/0!</v>
      </c>
      <c r="P1061" s="249">
        <f>'Input 2 - Inventory'!AG1007</f>
        <v>0</v>
      </c>
      <c r="Q1061" s="249" t="str">
        <f>'Input 1 - Schedule 1'!AX1009</f>
        <v/>
      </c>
    </row>
    <row r="1062" spans="1:17" x14ac:dyDescent="0.2">
      <c r="A1062" s="314" t="str">
        <f t="shared" si="90"/>
        <v>Exclude</v>
      </c>
      <c r="B1062" s="158">
        <f>'Input 2 - Inventory'!C1008</f>
        <v>0</v>
      </c>
      <c r="C1062" s="249">
        <f>'Input 2 - Inventory'!E1008</f>
        <v>0</v>
      </c>
      <c r="D1062" s="249" t="str">
        <f>IFERROR(VLOOKUP(E1062,GCC.Param!$B$3:$E$50,4,FALSE),"")</f>
        <v/>
      </c>
      <c r="E1062" s="159">
        <f>'Input 2 - Inventory'!F1008</f>
        <v>0</v>
      </c>
      <c r="F1062" s="204" t="str">
        <f t="shared" si="91"/>
        <v>N</v>
      </c>
      <c r="G1062" s="159">
        <f>'Input 1 - Schedule 1'!S1010</f>
        <v>0</v>
      </c>
      <c r="H1062" s="158">
        <f>'Input 2 - Inventory'!L1008</f>
        <v>0</v>
      </c>
      <c r="I1062" s="158">
        <f>'Input 2 - Inventory'!M1008</f>
        <v>0</v>
      </c>
      <c r="J1062" s="204">
        <f t="shared" si="92"/>
        <v>0</v>
      </c>
      <c r="K1062" s="249">
        <f>'Input 2 - Inventory'!R1008</f>
        <v>0</v>
      </c>
      <c r="L1062" s="158">
        <f>'Input 2 - Inventory'!AA1008</f>
        <v>0</v>
      </c>
      <c r="M1062" s="249">
        <f>'Input 2 - Inventory'!AB1008</f>
        <v>0</v>
      </c>
      <c r="N1062" s="204">
        <f t="shared" si="93"/>
        <v>0</v>
      </c>
      <c r="O1062" s="114" t="e">
        <f t="shared" si="94"/>
        <v>#DIV/0!</v>
      </c>
      <c r="P1062" s="249">
        <f>'Input 2 - Inventory'!AG1008</f>
        <v>0</v>
      </c>
      <c r="Q1062" s="249">
        <f>'Input 1 - Schedule 1'!AX1010</f>
        <v>0</v>
      </c>
    </row>
    <row r="1063" spans="1:17" x14ac:dyDescent="0.2">
      <c r="A1063" s="314" t="str">
        <f t="shared" si="90"/>
        <v>Exclude</v>
      </c>
      <c r="B1063" s="158">
        <f>'Input 2 - Inventory'!C1009</f>
        <v>0</v>
      </c>
      <c r="C1063" s="249">
        <f>'Input 2 - Inventory'!E1009</f>
        <v>0</v>
      </c>
      <c r="D1063" s="249" t="str">
        <f>IFERROR(VLOOKUP(E1063,GCC.Param!$B$3:$E$50,4,FALSE),"")</f>
        <v/>
      </c>
      <c r="E1063" s="159">
        <f>'Input 2 - Inventory'!F1009</f>
        <v>0</v>
      </c>
      <c r="F1063" s="204" t="str">
        <f t="shared" si="91"/>
        <v>N</v>
      </c>
      <c r="G1063" s="159">
        <f>'Input 1 - Schedule 1'!S1011</f>
        <v>0</v>
      </c>
      <c r="H1063" s="158">
        <f>'Input 2 - Inventory'!L1009</f>
        <v>0</v>
      </c>
      <c r="I1063" s="158">
        <f>'Input 2 - Inventory'!M1009</f>
        <v>0</v>
      </c>
      <c r="J1063" s="204">
        <f t="shared" si="92"/>
        <v>0</v>
      </c>
      <c r="K1063" s="249">
        <f>'Input 2 - Inventory'!R1009</f>
        <v>0</v>
      </c>
      <c r="L1063" s="158">
        <f>'Input 2 - Inventory'!AA1009</f>
        <v>0</v>
      </c>
      <c r="M1063" s="249">
        <f>'Input 2 - Inventory'!AB1009</f>
        <v>0</v>
      </c>
      <c r="N1063" s="204">
        <f t="shared" si="93"/>
        <v>0</v>
      </c>
      <c r="O1063" s="114" t="e">
        <f t="shared" si="94"/>
        <v>#DIV/0!</v>
      </c>
      <c r="P1063" s="249">
        <f>'Input 2 - Inventory'!AG1009</f>
        <v>0</v>
      </c>
      <c r="Q1063" s="249">
        <f>'Input 1 - Schedule 1'!AX1011</f>
        <v>0</v>
      </c>
    </row>
    <row r="1064" spans="1:17" x14ac:dyDescent="0.2">
      <c r="A1064" s="314" t="str">
        <f t="shared" si="90"/>
        <v>Exclude</v>
      </c>
      <c r="B1064" s="158">
        <f>'Input 2 - Inventory'!C1010</f>
        <v>0</v>
      </c>
      <c r="C1064" s="249">
        <f>'Input 2 - Inventory'!E1010</f>
        <v>0</v>
      </c>
      <c r="D1064" s="249" t="str">
        <f>IFERROR(VLOOKUP(E1064,GCC.Param!$B$3:$E$50,4,FALSE),"")</f>
        <v/>
      </c>
      <c r="E1064" s="159">
        <f>'Input 2 - Inventory'!F1010</f>
        <v>0</v>
      </c>
      <c r="F1064" s="204" t="str">
        <f t="shared" si="91"/>
        <v>Y</v>
      </c>
      <c r="G1064" s="159" t="str">
        <f>'Input 1 - Schedule 1'!S1012</f>
        <v>#</v>
      </c>
      <c r="H1064" s="158">
        <f>'Input 2 - Inventory'!L1010</f>
        <v>0</v>
      </c>
      <c r="I1064" s="158">
        <f>'Input 2 - Inventory'!M1010</f>
        <v>0</v>
      </c>
      <c r="J1064" s="204">
        <f t="shared" si="92"/>
        <v>0</v>
      </c>
      <c r="K1064" s="249">
        <f>'Input 2 - Inventory'!R1010</f>
        <v>0</v>
      </c>
      <c r="L1064" s="158">
        <f>'Input 2 - Inventory'!AA1010</f>
        <v>0</v>
      </c>
      <c r="M1064" s="249">
        <f>'Input 2 - Inventory'!AB1010</f>
        <v>0</v>
      </c>
      <c r="N1064" s="204">
        <f t="shared" si="93"/>
        <v>0</v>
      </c>
      <c r="O1064" s="114" t="e">
        <f t="shared" si="94"/>
        <v>#DIV/0!</v>
      </c>
      <c r="P1064" s="249">
        <f>'Input 2 - Inventory'!AG1010</f>
        <v>0</v>
      </c>
      <c r="Q1064" s="249" t="str">
        <f>'Input 1 - Schedule 1'!AX1012</f>
        <v>#</v>
      </c>
    </row>
    <row r="1065" spans="1:17" x14ac:dyDescent="0.2">
      <c r="A1065" s="314" t="str">
        <f t="shared" si="90"/>
        <v>Include</v>
      </c>
      <c r="B1065" s="158" t="str">
        <f>'Input 2 - Inventory'!C1011</f>
        <v>#</v>
      </c>
      <c r="C1065" s="249" t="str">
        <f>'Input 2 - Inventory'!E1011</f>
        <v>#</v>
      </c>
      <c r="D1065" s="249" t="str">
        <f>IFERROR(VLOOKUP(E1065,GCC.Param!$B$3:$E$50,4,FALSE),"")</f>
        <v/>
      </c>
      <c r="E1065" s="159" t="str">
        <f>'Input 2 - Inventory'!F1011</f>
        <v>#</v>
      </c>
      <c r="F1065" s="204" t="str">
        <f t="shared" si="91"/>
        <v>Y</v>
      </c>
      <c r="G1065" s="159">
        <f>'Input 1 - Schedule 1'!S1013</f>
        <v>0</v>
      </c>
      <c r="H1065" s="158" t="str">
        <f>'Input 2 - Inventory'!L1011</f>
        <v>#</v>
      </c>
      <c r="I1065" s="158" t="str">
        <f>'Input 2 - Inventory'!M1011</f>
        <v>#</v>
      </c>
      <c r="J1065" s="204" t="str">
        <f t="shared" si="92"/>
        <v>#</v>
      </c>
      <c r="K1065" s="249" t="str">
        <f>'Input 2 - Inventory'!R1011</f>
        <v>#</v>
      </c>
      <c r="L1065" s="158" t="str">
        <f>'Input 2 - Inventory'!AA1011</f>
        <v>#</v>
      </c>
      <c r="M1065" s="249" t="str">
        <f>'Input 2 - Inventory'!AB1011</f>
        <v>#</v>
      </c>
      <c r="N1065" s="204" t="str">
        <f t="shared" si="93"/>
        <v>#</v>
      </c>
      <c r="O1065" s="114" t="e">
        <f t="shared" si="94"/>
        <v>#DIV/0!</v>
      </c>
      <c r="P1065" s="249" t="str">
        <f>'Input 2 - Inventory'!AG1011</f>
        <v>#</v>
      </c>
      <c r="Q1065" s="249">
        <f>'Input 1 - Schedule 1'!AX1013</f>
        <v>0</v>
      </c>
    </row>
    <row r="1066" spans="1:17" x14ac:dyDescent="0.2">
      <c r="A1066" s="314" t="str">
        <f t="shared" si="90"/>
        <v>Exclude</v>
      </c>
      <c r="B1066" s="158">
        <f>'Input 2 - Inventory'!C1012</f>
        <v>0</v>
      </c>
      <c r="C1066" s="249">
        <f>'Input 2 - Inventory'!E1012</f>
        <v>0</v>
      </c>
      <c r="D1066" s="249" t="str">
        <f>IFERROR(VLOOKUP(E1066,GCC.Param!$B$3:$E$50,4,FALSE),"")</f>
        <v/>
      </c>
      <c r="E1066" s="159">
        <f>'Input 2 - Inventory'!F1012</f>
        <v>0</v>
      </c>
      <c r="F1066" s="204" t="str">
        <f t="shared" si="91"/>
        <v>N</v>
      </c>
      <c r="G1066" s="159">
        <f>'Input 1 - Schedule 1'!S1014</f>
        <v>0</v>
      </c>
      <c r="H1066" s="158">
        <f>'Input 2 - Inventory'!L1012</f>
        <v>0</v>
      </c>
      <c r="I1066" s="158">
        <f>'Input 2 - Inventory'!M1012</f>
        <v>0</v>
      </c>
      <c r="J1066" s="204">
        <f t="shared" si="92"/>
        <v>0</v>
      </c>
      <c r="K1066" s="249">
        <f>'Input 2 - Inventory'!R1012</f>
        <v>0</v>
      </c>
      <c r="L1066" s="158">
        <f>'Input 2 - Inventory'!AA1012</f>
        <v>0</v>
      </c>
      <c r="M1066" s="249">
        <f>'Input 2 - Inventory'!AB1012</f>
        <v>0</v>
      </c>
      <c r="N1066" s="204">
        <f t="shared" si="93"/>
        <v>0</v>
      </c>
      <c r="O1066" s="114" t="e">
        <f t="shared" si="94"/>
        <v>#DIV/0!</v>
      </c>
      <c r="P1066" s="249">
        <f>'Input 2 - Inventory'!AG1012</f>
        <v>0</v>
      </c>
      <c r="Q1066" s="249">
        <f>'Input 1 - Schedule 1'!AX1014</f>
        <v>0</v>
      </c>
    </row>
    <row r="1067" spans="1:17" x14ac:dyDescent="0.2">
      <c r="A1067" s="314" t="str">
        <f t="shared" si="90"/>
        <v>Exclude</v>
      </c>
      <c r="B1067" s="158">
        <f>'Input 2 - Inventory'!C1013</f>
        <v>0</v>
      </c>
      <c r="C1067" s="249">
        <f>'Input 2 - Inventory'!E1013</f>
        <v>0</v>
      </c>
      <c r="D1067" s="249" t="str">
        <f>IFERROR(VLOOKUP(E1067,GCC.Param!$B$3:$E$50,4,FALSE),"")</f>
        <v/>
      </c>
      <c r="E1067" s="159">
        <f>'Input 2 - Inventory'!F1013</f>
        <v>0</v>
      </c>
      <c r="F1067" s="204" t="str">
        <f t="shared" si="91"/>
        <v>N</v>
      </c>
      <c r="G1067" s="159">
        <f>'Input 1 - Schedule 1'!S1015</f>
        <v>0</v>
      </c>
      <c r="H1067" s="158">
        <f>'Input 2 - Inventory'!L1013</f>
        <v>0</v>
      </c>
      <c r="I1067" s="158">
        <f>'Input 2 - Inventory'!M1013</f>
        <v>0</v>
      </c>
      <c r="J1067" s="204">
        <f t="shared" si="92"/>
        <v>0</v>
      </c>
      <c r="K1067" s="249">
        <f>'Input 2 - Inventory'!R1013</f>
        <v>0</v>
      </c>
      <c r="L1067" s="158">
        <f>'Input 2 - Inventory'!AA1013</f>
        <v>0</v>
      </c>
      <c r="M1067" s="249">
        <f>'Input 2 - Inventory'!AB1013</f>
        <v>0</v>
      </c>
      <c r="N1067" s="204">
        <f t="shared" si="93"/>
        <v>0</v>
      </c>
      <c r="O1067" s="114" t="e">
        <f t="shared" si="94"/>
        <v>#DIV/0!</v>
      </c>
      <c r="P1067" s="249">
        <f>'Input 2 - Inventory'!AG1013</f>
        <v>0</v>
      </c>
      <c r="Q1067" s="249">
        <f>'Input 1 - Schedule 1'!AX1015</f>
        <v>0</v>
      </c>
    </row>
    <row r="1068" spans="1:17" x14ac:dyDescent="0.2">
      <c r="A1068" s="314" t="str">
        <f t="shared" si="90"/>
        <v>Exclude</v>
      </c>
      <c r="B1068" s="158">
        <f>'Input 2 - Inventory'!C1014</f>
        <v>0</v>
      </c>
      <c r="C1068" s="249">
        <f>'Input 2 - Inventory'!E1014</f>
        <v>0</v>
      </c>
      <c r="D1068" s="249" t="str">
        <f>IFERROR(VLOOKUP(E1068,GCC.Param!$B$3:$E$50,4,FALSE),"")</f>
        <v/>
      </c>
      <c r="E1068" s="159">
        <f>'Input 2 - Inventory'!F1014</f>
        <v>0</v>
      </c>
      <c r="F1068" s="204" t="str">
        <f t="shared" si="91"/>
        <v>N</v>
      </c>
      <c r="G1068" s="159">
        <f>'Input 1 - Schedule 1'!S1016</f>
        <v>0</v>
      </c>
      <c r="H1068" s="158">
        <f>'Input 2 - Inventory'!L1014</f>
        <v>0</v>
      </c>
      <c r="I1068" s="158">
        <f>'Input 2 - Inventory'!M1014</f>
        <v>0</v>
      </c>
      <c r="J1068" s="204">
        <f t="shared" si="92"/>
        <v>0</v>
      </c>
      <c r="K1068" s="249">
        <f>'Input 2 - Inventory'!R1014</f>
        <v>0</v>
      </c>
      <c r="L1068" s="158">
        <f>'Input 2 - Inventory'!AA1014</f>
        <v>0</v>
      </c>
      <c r="M1068" s="249">
        <f>'Input 2 - Inventory'!AB1014</f>
        <v>0</v>
      </c>
      <c r="N1068" s="204">
        <f t="shared" si="93"/>
        <v>0</v>
      </c>
      <c r="O1068" s="114" t="e">
        <f t="shared" si="94"/>
        <v>#DIV/0!</v>
      </c>
      <c r="P1068" s="249">
        <f>'Input 2 - Inventory'!AG1014</f>
        <v>0</v>
      </c>
      <c r="Q1068" s="249">
        <f>'Input 1 - Schedule 1'!AX1016</f>
        <v>0</v>
      </c>
    </row>
    <row r="1069" spans="1:17" x14ac:dyDescent="0.2">
      <c r="A1069" s="314" t="str">
        <f t="shared" si="90"/>
        <v>Exclude</v>
      </c>
      <c r="B1069" s="158">
        <f>'Input 2 - Inventory'!C1015</f>
        <v>0</v>
      </c>
      <c r="C1069" s="249">
        <f>'Input 2 - Inventory'!E1015</f>
        <v>0</v>
      </c>
      <c r="D1069" s="249" t="str">
        <f>IFERROR(VLOOKUP(E1069,GCC.Param!$B$3:$E$50,4,FALSE),"")</f>
        <v/>
      </c>
      <c r="E1069" s="159">
        <f>'Input 2 - Inventory'!F1015</f>
        <v>0</v>
      </c>
      <c r="F1069" s="204" t="str">
        <f t="shared" si="91"/>
        <v>N</v>
      </c>
      <c r="G1069" s="159">
        <f>'Input 1 - Schedule 1'!S1017</f>
        <v>0</v>
      </c>
      <c r="H1069" s="158">
        <f>'Input 2 - Inventory'!L1015</f>
        <v>0</v>
      </c>
      <c r="I1069" s="158">
        <f>'Input 2 - Inventory'!M1015</f>
        <v>0</v>
      </c>
      <c r="J1069" s="204">
        <f t="shared" si="92"/>
        <v>0</v>
      </c>
      <c r="K1069" s="249">
        <f>'Input 2 - Inventory'!R1015</f>
        <v>0</v>
      </c>
      <c r="L1069" s="158">
        <f>'Input 2 - Inventory'!AA1015</f>
        <v>0</v>
      </c>
      <c r="M1069" s="249">
        <f>'Input 2 - Inventory'!AB1015</f>
        <v>0</v>
      </c>
      <c r="N1069" s="204">
        <f t="shared" si="93"/>
        <v>0</v>
      </c>
      <c r="O1069" s="114" t="e">
        <f t="shared" si="94"/>
        <v>#DIV/0!</v>
      </c>
      <c r="P1069" s="249">
        <f>'Input 2 - Inventory'!AG1015</f>
        <v>0</v>
      </c>
      <c r="Q1069" s="249">
        <f>'Input 1 - Schedule 1'!AX1017</f>
        <v>0</v>
      </c>
    </row>
    <row r="1070" spans="1:17" x14ac:dyDescent="0.2">
      <c r="A1070" s="314" t="str">
        <f t="shared" si="90"/>
        <v>Exclude</v>
      </c>
      <c r="B1070" s="158">
        <f>'Input 2 - Inventory'!C1016</f>
        <v>0</v>
      </c>
      <c r="C1070" s="249">
        <f>'Input 2 - Inventory'!E1016</f>
        <v>0</v>
      </c>
      <c r="D1070" s="249" t="str">
        <f>IFERROR(VLOOKUP(E1070,GCC.Param!$B$3:$E$50,4,FALSE),"")</f>
        <v/>
      </c>
      <c r="E1070" s="159">
        <f>'Input 2 - Inventory'!F1016</f>
        <v>0</v>
      </c>
      <c r="F1070" s="204" t="str">
        <f t="shared" si="91"/>
        <v>N</v>
      </c>
      <c r="G1070" s="159">
        <f>'Input 1 - Schedule 1'!S1018</f>
        <v>0</v>
      </c>
      <c r="H1070" s="158">
        <f>'Input 2 - Inventory'!L1016</f>
        <v>0</v>
      </c>
      <c r="I1070" s="158">
        <f>'Input 2 - Inventory'!M1016</f>
        <v>0</v>
      </c>
      <c r="J1070" s="204">
        <f t="shared" si="92"/>
        <v>0</v>
      </c>
      <c r="K1070" s="249">
        <f>'Input 2 - Inventory'!R1016</f>
        <v>0</v>
      </c>
      <c r="L1070" s="158">
        <f>'Input 2 - Inventory'!AA1016</f>
        <v>0</v>
      </c>
      <c r="M1070" s="249">
        <f>'Input 2 - Inventory'!AB1016</f>
        <v>0</v>
      </c>
      <c r="N1070" s="204">
        <f t="shared" si="93"/>
        <v>0</v>
      </c>
      <c r="O1070" s="114" t="e">
        <f t="shared" si="94"/>
        <v>#DIV/0!</v>
      </c>
      <c r="P1070" s="249">
        <f>'Input 2 - Inventory'!AG1016</f>
        <v>0</v>
      </c>
      <c r="Q1070" s="249">
        <f>'Input 1 - Schedule 1'!AX1018</f>
        <v>0</v>
      </c>
    </row>
    <row r="1071" spans="1:17" x14ac:dyDescent="0.2">
      <c r="A1071" s="314" t="str">
        <f t="shared" si="90"/>
        <v>Exclude</v>
      </c>
      <c r="B1071" s="158">
        <f>'Input 2 - Inventory'!C1017</f>
        <v>0</v>
      </c>
      <c r="C1071" s="249">
        <f>'Input 2 - Inventory'!E1017</f>
        <v>0</v>
      </c>
      <c r="D1071" s="249" t="str">
        <f>IFERROR(VLOOKUP(E1071,GCC.Param!$B$3:$E$50,4,FALSE),"")</f>
        <v/>
      </c>
      <c r="E1071" s="159">
        <f>'Input 2 - Inventory'!F1017</f>
        <v>0</v>
      </c>
      <c r="F1071" s="204" t="str">
        <f t="shared" si="91"/>
        <v>N</v>
      </c>
      <c r="G1071" s="159">
        <f>'Input 1 - Schedule 1'!S1019</f>
        <v>0</v>
      </c>
      <c r="H1071" s="158">
        <f>'Input 2 - Inventory'!L1017</f>
        <v>0</v>
      </c>
      <c r="I1071" s="158">
        <f>'Input 2 - Inventory'!M1017</f>
        <v>0</v>
      </c>
      <c r="J1071" s="204">
        <f t="shared" si="92"/>
        <v>0</v>
      </c>
      <c r="K1071" s="249">
        <f>'Input 2 - Inventory'!R1017</f>
        <v>0</v>
      </c>
      <c r="L1071" s="158">
        <f>'Input 2 - Inventory'!AA1017</f>
        <v>0</v>
      </c>
      <c r="M1071" s="249">
        <f>'Input 2 - Inventory'!AB1017</f>
        <v>0</v>
      </c>
      <c r="N1071" s="204">
        <f t="shared" si="93"/>
        <v>0</v>
      </c>
      <c r="O1071" s="114" t="e">
        <f t="shared" si="94"/>
        <v>#DIV/0!</v>
      </c>
      <c r="P1071" s="249">
        <f>'Input 2 - Inventory'!AG1017</f>
        <v>0</v>
      </c>
      <c r="Q1071" s="249">
        <f>'Input 1 - Schedule 1'!AX1019</f>
        <v>0</v>
      </c>
    </row>
    <row r="1072" spans="1:17" x14ac:dyDescent="0.2">
      <c r="A1072" s="314" t="str">
        <f t="shared" si="90"/>
        <v>Exclude</v>
      </c>
      <c r="B1072" s="158">
        <f>'Input 2 - Inventory'!C1018</f>
        <v>0</v>
      </c>
      <c r="C1072" s="249">
        <f>'Input 2 - Inventory'!E1018</f>
        <v>0</v>
      </c>
      <c r="D1072" s="249" t="str">
        <f>IFERROR(VLOOKUP(E1072,GCC.Param!$B$3:$E$50,4,FALSE),"")</f>
        <v/>
      </c>
      <c r="E1072" s="159">
        <f>'Input 2 - Inventory'!F1018</f>
        <v>0</v>
      </c>
      <c r="F1072" s="204" t="str">
        <f t="shared" si="91"/>
        <v>N</v>
      </c>
      <c r="G1072" s="159">
        <f>'Input 1 - Schedule 1'!S1020</f>
        <v>0</v>
      </c>
      <c r="H1072" s="158">
        <f>'Input 2 - Inventory'!L1018</f>
        <v>0</v>
      </c>
      <c r="I1072" s="158">
        <f>'Input 2 - Inventory'!M1018</f>
        <v>0</v>
      </c>
      <c r="J1072" s="204">
        <f t="shared" si="92"/>
        <v>0</v>
      </c>
      <c r="K1072" s="249">
        <f>'Input 2 - Inventory'!R1018</f>
        <v>0</v>
      </c>
      <c r="L1072" s="158">
        <f>'Input 2 - Inventory'!AA1018</f>
        <v>0</v>
      </c>
      <c r="M1072" s="249">
        <f>'Input 2 - Inventory'!AB1018</f>
        <v>0</v>
      </c>
      <c r="N1072" s="204">
        <f t="shared" si="93"/>
        <v>0</v>
      </c>
      <c r="O1072" s="114" t="e">
        <f t="shared" si="94"/>
        <v>#DIV/0!</v>
      </c>
      <c r="P1072" s="249">
        <f>'Input 2 - Inventory'!AG1018</f>
        <v>0</v>
      </c>
      <c r="Q1072" s="249">
        <f>'Input 1 - Schedule 1'!AX1020</f>
        <v>0</v>
      </c>
    </row>
    <row r="1073" spans="1:17" x14ac:dyDescent="0.2">
      <c r="A1073" s="314" t="str">
        <f t="shared" si="90"/>
        <v>Exclude</v>
      </c>
      <c r="B1073" s="158">
        <f>'Input 2 - Inventory'!C1019</f>
        <v>0</v>
      </c>
      <c r="C1073" s="249">
        <f>'Input 2 - Inventory'!E1019</f>
        <v>0</v>
      </c>
      <c r="D1073" s="249" t="str">
        <f>IFERROR(VLOOKUP(E1073,GCC.Param!$B$3:$E$50,4,FALSE),"")</f>
        <v/>
      </c>
      <c r="E1073" s="159">
        <f>'Input 2 - Inventory'!F1019</f>
        <v>0</v>
      </c>
      <c r="F1073" s="204" t="str">
        <f t="shared" si="91"/>
        <v>N</v>
      </c>
      <c r="G1073" s="159">
        <f>'Input 1 - Schedule 1'!S1021</f>
        <v>0</v>
      </c>
      <c r="H1073" s="158">
        <f>'Input 2 - Inventory'!L1019</f>
        <v>0</v>
      </c>
      <c r="I1073" s="158">
        <f>'Input 2 - Inventory'!M1019</f>
        <v>0</v>
      </c>
      <c r="J1073" s="204">
        <f t="shared" si="92"/>
        <v>0</v>
      </c>
      <c r="K1073" s="249">
        <f>'Input 2 - Inventory'!R1019</f>
        <v>0</v>
      </c>
      <c r="L1073" s="158">
        <f>'Input 2 - Inventory'!AA1019</f>
        <v>0</v>
      </c>
      <c r="M1073" s="249">
        <f>'Input 2 - Inventory'!AB1019</f>
        <v>0</v>
      </c>
      <c r="N1073" s="204">
        <f t="shared" si="93"/>
        <v>0</v>
      </c>
      <c r="O1073" s="114" t="e">
        <f t="shared" si="94"/>
        <v>#DIV/0!</v>
      </c>
      <c r="P1073" s="249">
        <f>'Input 2 - Inventory'!AG1019</f>
        <v>0</v>
      </c>
      <c r="Q1073" s="249">
        <f>'Input 1 - Schedule 1'!AX1021</f>
        <v>0</v>
      </c>
    </row>
    <row r="1074" spans="1:17" x14ac:dyDescent="0.2">
      <c r="A1074" s="314" t="str">
        <f t="shared" si="90"/>
        <v>Exclude</v>
      </c>
      <c r="B1074" s="158">
        <f>'Input 2 - Inventory'!C1020</f>
        <v>0</v>
      </c>
      <c r="C1074" s="249">
        <f>'Input 2 - Inventory'!E1020</f>
        <v>0</v>
      </c>
      <c r="D1074" s="249" t="str">
        <f>IFERROR(VLOOKUP(E1074,GCC.Param!$B$3:$E$50,4,FALSE),"")</f>
        <v/>
      </c>
      <c r="E1074" s="159">
        <f>'Input 2 - Inventory'!F1020</f>
        <v>0</v>
      </c>
      <c r="F1074" s="204" t="str">
        <f t="shared" si="91"/>
        <v>N</v>
      </c>
      <c r="G1074" s="159">
        <f>'Input 1 - Schedule 1'!S1022</f>
        <v>0</v>
      </c>
      <c r="H1074" s="158">
        <f>'Input 2 - Inventory'!L1020</f>
        <v>0</v>
      </c>
      <c r="I1074" s="158">
        <f>'Input 2 - Inventory'!M1020</f>
        <v>0</v>
      </c>
      <c r="J1074" s="204">
        <f t="shared" si="92"/>
        <v>0</v>
      </c>
      <c r="K1074" s="249">
        <f>'Input 2 - Inventory'!R1020</f>
        <v>0</v>
      </c>
      <c r="L1074" s="158">
        <f>'Input 2 - Inventory'!AA1020</f>
        <v>0</v>
      </c>
      <c r="M1074" s="249">
        <f>'Input 2 - Inventory'!AB1020</f>
        <v>0</v>
      </c>
      <c r="N1074" s="204">
        <f t="shared" si="93"/>
        <v>0</v>
      </c>
      <c r="O1074" s="114" t="e">
        <f t="shared" si="94"/>
        <v>#DIV/0!</v>
      </c>
      <c r="P1074" s="249">
        <f>'Input 2 - Inventory'!AG1020</f>
        <v>0</v>
      </c>
      <c r="Q1074" s="249">
        <f>'Input 1 - Schedule 1'!AX1022</f>
        <v>0</v>
      </c>
    </row>
    <row r="1075" spans="1:17" x14ac:dyDescent="0.2">
      <c r="A1075" s="314" t="str">
        <f t="shared" si="90"/>
        <v>Exclude</v>
      </c>
      <c r="B1075" s="158">
        <f>'Input 2 - Inventory'!C1021</f>
        <v>0</v>
      </c>
      <c r="C1075" s="249">
        <f>'Input 2 - Inventory'!E1021</f>
        <v>0</v>
      </c>
      <c r="D1075" s="249" t="str">
        <f>IFERROR(VLOOKUP(E1075,GCC.Param!$B$3:$E$50,4,FALSE),"")</f>
        <v/>
      </c>
      <c r="E1075" s="159">
        <f>'Input 2 - Inventory'!F1021</f>
        <v>0</v>
      </c>
      <c r="F1075" s="204" t="str">
        <f t="shared" si="91"/>
        <v>N</v>
      </c>
      <c r="G1075" s="159">
        <f>'Input 1 - Schedule 1'!S1023</f>
        <v>0</v>
      </c>
      <c r="H1075" s="158">
        <f>'Input 2 - Inventory'!L1021</f>
        <v>0</v>
      </c>
      <c r="I1075" s="158">
        <f>'Input 2 - Inventory'!M1021</f>
        <v>0</v>
      </c>
      <c r="J1075" s="204">
        <f t="shared" si="92"/>
        <v>0</v>
      </c>
      <c r="K1075" s="249">
        <f>'Input 2 - Inventory'!R1021</f>
        <v>0</v>
      </c>
      <c r="L1075" s="158">
        <f>'Input 2 - Inventory'!AA1021</f>
        <v>0</v>
      </c>
      <c r="M1075" s="249">
        <f>'Input 2 - Inventory'!AB1021</f>
        <v>0</v>
      </c>
      <c r="N1075" s="204">
        <f t="shared" si="93"/>
        <v>0</v>
      </c>
      <c r="O1075" s="114" t="e">
        <f t="shared" si="94"/>
        <v>#DIV/0!</v>
      </c>
      <c r="P1075" s="249">
        <f>'Input 2 - Inventory'!AG1021</f>
        <v>0</v>
      </c>
      <c r="Q1075" s="249">
        <f>'Input 1 - Schedule 1'!AX1023</f>
        <v>0</v>
      </c>
    </row>
    <row r="1076" spans="1:17" x14ac:dyDescent="0.2">
      <c r="A1076" s="314" t="str">
        <f t="shared" si="90"/>
        <v>Exclude</v>
      </c>
      <c r="B1076" s="158">
        <f>'Input 2 - Inventory'!C1022</f>
        <v>0</v>
      </c>
      <c r="C1076" s="249">
        <f>'Input 2 - Inventory'!E1022</f>
        <v>0</v>
      </c>
      <c r="D1076" s="249" t="str">
        <f>IFERROR(VLOOKUP(E1076,GCC.Param!$B$3:$E$50,4,FALSE),"")</f>
        <v/>
      </c>
      <c r="E1076" s="159">
        <f>'Input 2 - Inventory'!F1022</f>
        <v>0</v>
      </c>
      <c r="F1076" s="204" t="str">
        <f t="shared" si="91"/>
        <v>N</v>
      </c>
      <c r="G1076" s="159">
        <f>'Input 1 - Schedule 1'!S1024</f>
        <v>0</v>
      </c>
      <c r="H1076" s="158">
        <f>'Input 2 - Inventory'!L1022</f>
        <v>0</v>
      </c>
      <c r="I1076" s="158">
        <f>'Input 2 - Inventory'!M1022</f>
        <v>0</v>
      </c>
      <c r="J1076" s="204">
        <f t="shared" si="92"/>
        <v>0</v>
      </c>
      <c r="K1076" s="249">
        <f>'Input 2 - Inventory'!R1022</f>
        <v>0</v>
      </c>
      <c r="L1076" s="158">
        <f>'Input 2 - Inventory'!AA1022</f>
        <v>0</v>
      </c>
      <c r="M1076" s="249">
        <f>'Input 2 - Inventory'!AB1022</f>
        <v>0</v>
      </c>
      <c r="N1076" s="204">
        <f t="shared" si="93"/>
        <v>0</v>
      </c>
      <c r="O1076" s="114" t="e">
        <f t="shared" si="94"/>
        <v>#DIV/0!</v>
      </c>
      <c r="P1076" s="249">
        <f>'Input 2 - Inventory'!AG1022</f>
        <v>0</v>
      </c>
      <c r="Q1076" s="249">
        <f>'Input 1 - Schedule 1'!AX1024</f>
        <v>0</v>
      </c>
    </row>
    <row r="1077" spans="1:17" x14ac:dyDescent="0.2">
      <c r="A1077" s="314" t="str">
        <f t="shared" si="90"/>
        <v>Exclude</v>
      </c>
      <c r="B1077" s="158">
        <f>'Input 2 - Inventory'!C1023</f>
        <v>0</v>
      </c>
      <c r="C1077" s="249">
        <f>'Input 2 - Inventory'!E1023</f>
        <v>0</v>
      </c>
      <c r="D1077" s="249" t="str">
        <f>IFERROR(VLOOKUP(E1077,GCC.Param!$B$3:$E$50,4,FALSE),"")</f>
        <v/>
      </c>
      <c r="E1077" s="159">
        <f>'Input 2 - Inventory'!F1023</f>
        <v>0</v>
      </c>
      <c r="F1077" s="204" t="str">
        <f t="shared" si="91"/>
        <v>N</v>
      </c>
      <c r="G1077" s="159">
        <f>'Input 1 - Schedule 1'!S1025</f>
        <v>0</v>
      </c>
      <c r="H1077" s="158">
        <f>'Input 2 - Inventory'!L1023</f>
        <v>0</v>
      </c>
      <c r="I1077" s="158">
        <f>'Input 2 - Inventory'!M1023</f>
        <v>0</v>
      </c>
      <c r="J1077" s="204">
        <f t="shared" si="92"/>
        <v>0</v>
      </c>
      <c r="K1077" s="249">
        <f>'Input 2 - Inventory'!R1023</f>
        <v>0</v>
      </c>
      <c r="L1077" s="158">
        <f>'Input 2 - Inventory'!AA1023</f>
        <v>0</v>
      </c>
      <c r="M1077" s="249">
        <f>'Input 2 - Inventory'!AB1023</f>
        <v>0</v>
      </c>
      <c r="N1077" s="204">
        <f t="shared" si="93"/>
        <v>0</v>
      </c>
      <c r="O1077" s="114" t="e">
        <f t="shared" si="94"/>
        <v>#DIV/0!</v>
      </c>
      <c r="P1077" s="249">
        <f>'Input 2 - Inventory'!AG1023</f>
        <v>0</v>
      </c>
      <c r="Q1077" s="249">
        <f>'Input 1 - Schedule 1'!AX1025</f>
        <v>0</v>
      </c>
    </row>
    <row r="1078" spans="1:17" x14ac:dyDescent="0.2">
      <c r="A1078" s="314" t="str">
        <f t="shared" si="90"/>
        <v>Exclude</v>
      </c>
      <c r="B1078" s="158">
        <f>'Input 2 - Inventory'!C1024</f>
        <v>0</v>
      </c>
      <c r="C1078" s="249">
        <f>'Input 2 - Inventory'!E1024</f>
        <v>0</v>
      </c>
      <c r="D1078" s="249" t="str">
        <f>IFERROR(VLOOKUP(E1078,GCC.Param!$B$3:$E$50,4,FALSE),"")</f>
        <v/>
      </c>
      <c r="E1078" s="159">
        <f>'Input 2 - Inventory'!F1024</f>
        <v>0</v>
      </c>
      <c r="F1078" s="204" t="str">
        <f t="shared" si="91"/>
        <v>N</v>
      </c>
      <c r="G1078" s="159">
        <f>'Input 1 - Schedule 1'!S1026</f>
        <v>0</v>
      </c>
      <c r="H1078" s="158">
        <f>'Input 2 - Inventory'!L1024</f>
        <v>0</v>
      </c>
      <c r="I1078" s="158">
        <f>'Input 2 - Inventory'!M1024</f>
        <v>0</v>
      </c>
      <c r="J1078" s="204">
        <f t="shared" si="92"/>
        <v>0</v>
      </c>
      <c r="K1078" s="249">
        <f>'Input 2 - Inventory'!R1024</f>
        <v>0</v>
      </c>
      <c r="L1078" s="158">
        <f>'Input 2 - Inventory'!AA1024</f>
        <v>0</v>
      </c>
      <c r="M1078" s="249">
        <f>'Input 2 - Inventory'!AB1024</f>
        <v>0</v>
      </c>
      <c r="N1078" s="204">
        <f t="shared" si="93"/>
        <v>0</v>
      </c>
      <c r="O1078" s="114" t="e">
        <f t="shared" si="94"/>
        <v>#DIV/0!</v>
      </c>
      <c r="P1078" s="249">
        <f>'Input 2 - Inventory'!AG1024</f>
        <v>0</v>
      </c>
      <c r="Q1078" s="249">
        <f>'Input 1 - Schedule 1'!AX1026</f>
        <v>0</v>
      </c>
    </row>
    <row r="1079" spans="1:17" x14ac:dyDescent="0.2">
      <c r="A1079" s="314" t="str">
        <f t="shared" si="90"/>
        <v>Exclude</v>
      </c>
      <c r="B1079" s="158">
        <f>'Input 2 - Inventory'!C1025</f>
        <v>0</v>
      </c>
      <c r="C1079" s="249">
        <f>'Input 2 - Inventory'!E1025</f>
        <v>0</v>
      </c>
      <c r="D1079" s="249" t="str">
        <f>IFERROR(VLOOKUP(E1079,GCC.Param!$B$3:$E$50,4,FALSE),"")</f>
        <v/>
      </c>
      <c r="E1079" s="159">
        <f>'Input 2 - Inventory'!F1025</f>
        <v>0</v>
      </c>
      <c r="F1079" s="204" t="str">
        <f t="shared" si="91"/>
        <v>N</v>
      </c>
      <c r="G1079" s="159">
        <f>'Input 1 - Schedule 1'!S1027</f>
        <v>0</v>
      </c>
      <c r="H1079" s="158">
        <f>'Input 2 - Inventory'!L1025</f>
        <v>0</v>
      </c>
      <c r="I1079" s="158">
        <f>'Input 2 - Inventory'!M1025</f>
        <v>0</v>
      </c>
      <c r="J1079" s="204">
        <f t="shared" si="92"/>
        <v>0</v>
      </c>
      <c r="K1079" s="249">
        <f>'Input 2 - Inventory'!R1025</f>
        <v>0</v>
      </c>
      <c r="L1079" s="158">
        <f>'Input 2 - Inventory'!AA1025</f>
        <v>0</v>
      </c>
      <c r="M1079" s="249">
        <f>'Input 2 - Inventory'!AB1025</f>
        <v>0</v>
      </c>
      <c r="N1079" s="204">
        <f t="shared" si="93"/>
        <v>0</v>
      </c>
      <c r="O1079" s="114" t="e">
        <f t="shared" si="94"/>
        <v>#DIV/0!</v>
      </c>
      <c r="P1079" s="249">
        <f>'Input 2 - Inventory'!AG1025</f>
        <v>0</v>
      </c>
      <c r="Q1079" s="249">
        <f>'Input 1 - Schedule 1'!AX1027</f>
        <v>0</v>
      </c>
    </row>
    <row r="1080" spans="1:17" x14ac:dyDescent="0.2">
      <c r="A1080" s="314" t="str">
        <f t="shared" si="90"/>
        <v>Exclude</v>
      </c>
      <c r="B1080" s="158">
        <f>'Input 2 - Inventory'!C1026</f>
        <v>0</v>
      </c>
      <c r="C1080" s="249">
        <f>'Input 2 - Inventory'!E1026</f>
        <v>0</v>
      </c>
      <c r="D1080" s="249" t="str">
        <f>IFERROR(VLOOKUP(E1080,GCC.Param!$B$3:$E$50,4,FALSE),"")</f>
        <v/>
      </c>
      <c r="E1080" s="159">
        <f>'Input 2 - Inventory'!F1026</f>
        <v>0</v>
      </c>
      <c r="F1080" s="204" t="str">
        <f t="shared" si="91"/>
        <v>N</v>
      </c>
      <c r="G1080" s="159">
        <f>'Input 1 - Schedule 1'!S1028</f>
        <v>0</v>
      </c>
      <c r="H1080" s="158">
        <f>'Input 2 - Inventory'!L1026</f>
        <v>0</v>
      </c>
      <c r="I1080" s="158">
        <f>'Input 2 - Inventory'!M1026</f>
        <v>0</v>
      </c>
      <c r="J1080" s="204">
        <f t="shared" si="92"/>
        <v>0</v>
      </c>
      <c r="K1080" s="249">
        <f>'Input 2 - Inventory'!R1026</f>
        <v>0</v>
      </c>
      <c r="L1080" s="158">
        <f>'Input 2 - Inventory'!AA1026</f>
        <v>0</v>
      </c>
      <c r="M1080" s="249">
        <f>'Input 2 - Inventory'!AB1026</f>
        <v>0</v>
      </c>
      <c r="N1080" s="204">
        <f t="shared" si="93"/>
        <v>0</v>
      </c>
      <c r="O1080" s="114" t="e">
        <f t="shared" si="94"/>
        <v>#DIV/0!</v>
      </c>
      <c r="P1080" s="249">
        <f>'Input 2 - Inventory'!AG1026</f>
        <v>0</v>
      </c>
      <c r="Q1080" s="249">
        <f>'Input 1 - Schedule 1'!AX1028</f>
        <v>0</v>
      </c>
    </row>
    <row r="1081" spans="1:17" x14ac:dyDescent="0.2">
      <c r="A1081" s="314" t="str">
        <f t="shared" si="90"/>
        <v>Exclude</v>
      </c>
      <c r="B1081" s="158">
        <f>'Input 2 - Inventory'!C1027</f>
        <v>0</v>
      </c>
      <c r="C1081" s="249">
        <f>'Input 2 - Inventory'!E1027</f>
        <v>0</v>
      </c>
      <c r="D1081" s="249" t="str">
        <f>IFERROR(VLOOKUP(E1081,GCC.Param!$B$3:$E$50,4,FALSE),"")</f>
        <v/>
      </c>
      <c r="E1081" s="159">
        <f>'Input 2 - Inventory'!F1027</f>
        <v>0</v>
      </c>
      <c r="F1081" s="204" t="str">
        <f t="shared" si="91"/>
        <v>N</v>
      </c>
      <c r="G1081" s="159">
        <f>'Input 1 - Schedule 1'!S1029</f>
        <v>0</v>
      </c>
      <c r="H1081" s="158">
        <f>'Input 2 - Inventory'!L1027</f>
        <v>0</v>
      </c>
      <c r="I1081" s="158">
        <f>'Input 2 - Inventory'!M1027</f>
        <v>0</v>
      </c>
      <c r="J1081" s="204">
        <f t="shared" si="92"/>
        <v>0</v>
      </c>
      <c r="K1081" s="249">
        <f>'Input 2 - Inventory'!R1027</f>
        <v>0</v>
      </c>
      <c r="L1081" s="158">
        <f>'Input 2 - Inventory'!AA1027</f>
        <v>0</v>
      </c>
      <c r="M1081" s="249">
        <f>'Input 2 - Inventory'!AB1027</f>
        <v>0</v>
      </c>
      <c r="N1081" s="204">
        <f t="shared" si="93"/>
        <v>0</v>
      </c>
      <c r="O1081" s="114" t="e">
        <f t="shared" si="94"/>
        <v>#DIV/0!</v>
      </c>
      <c r="P1081" s="249">
        <f>'Input 2 - Inventory'!AG1027</f>
        <v>0</v>
      </c>
      <c r="Q1081" s="249">
        <f>'Input 1 - Schedule 1'!AX1029</f>
        <v>0</v>
      </c>
    </row>
    <row r="1082" spans="1:17" x14ac:dyDescent="0.2">
      <c r="A1082" s="314" t="str">
        <f t="shared" si="90"/>
        <v>Exclude</v>
      </c>
      <c r="B1082" s="158">
        <f>'Input 2 - Inventory'!C1028</f>
        <v>0</v>
      </c>
      <c r="C1082" s="249">
        <f>'Input 2 - Inventory'!E1028</f>
        <v>0</v>
      </c>
      <c r="D1082" s="249" t="str">
        <f>IFERROR(VLOOKUP(E1082,GCC.Param!$B$3:$E$50,4,FALSE),"")</f>
        <v/>
      </c>
      <c r="E1082" s="159">
        <f>'Input 2 - Inventory'!F1028</f>
        <v>0</v>
      </c>
      <c r="F1082" s="204" t="str">
        <f t="shared" si="91"/>
        <v>N</v>
      </c>
      <c r="G1082" s="159">
        <f>'Input 1 - Schedule 1'!S1030</f>
        <v>0</v>
      </c>
      <c r="H1082" s="158">
        <f>'Input 2 - Inventory'!L1028</f>
        <v>0</v>
      </c>
      <c r="I1082" s="158">
        <f>'Input 2 - Inventory'!M1028</f>
        <v>0</v>
      </c>
      <c r="J1082" s="204">
        <f t="shared" si="92"/>
        <v>0</v>
      </c>
      <c r="K1082" s="249">
        <f>'Input 2 - Inventory'!R1028</f>
        <v>0</v>
      </c>
      <c r="L1082" s="158">
        <f>'Input 2 - Inventory'!AA1028</f>
        <v>0</v>
      </c>
      <c r="M1082" s="249">
        <f>'Input 2 - Inventory'!AB1028</f>
        <v>0</v>
      </c>
      <c r="N1082" s="204">
        <f t="shared" si="93"/>
        <v>0</v>
      </c>
      <c r="O1082" s="114" t="e">
        <f t="shared" si="94"/>
        <v>#DIV/0!</v>
      </c>
      <c r="P1082" s="249">
        <f>'Input 2 - Inventory'!AG1028</f>
        <v>0</v>
      </c>
      <c r="Q1082" s="249">
        <f>'Input 1 - Schedule 1'!AX1030</f>
        <v>0</v>
      </c>
    </row>
    <row r="1083" spans="1:17" x14ac:dyDescent="0.2">
      <c r="A1083" s="314" t="str">
        <f t="shared" si="90"/>
        <v>Exclude</v>
      </c>
      <c r="B1083" s="158">
        <f>'Input 2 - Inventory'!C1029</f>
        <v>0</v>
      </c>
      <c r="C1083" s="249">
        <f>'Input 2 - Inventory'!E1029</f>
        <v>0</v>
      </c>
      <c r="D1083" s="249" t="str">
        <f>IFERROR(VLOOKUP(E1083,GCC.Param!$B$3:$E$50,4,FALSE),"")</f>
        <v/>
      </c>
      <c r="E1083" s="159">
        <f>'Input 2 - Inventory'!F1029</f>
        <v>0</v>
      </c>
      <c r="F1083" s="204" t="str">
        <f t="shared" si="91"/>
        <v>N</v>
      </c>
      <c r="G1083" s="159">
        <f>'Input 1 - Schedule 1'!S1031</f>
        <v>0</v>
      </c>
      <c r="H1083" s="158">
        <f>'Input 2 - Inventory'!L1029</f>
        <v>0</v>
      </c>
      <c r="I1083" s="158">
        <f>'Input 2 - Inventory'!M1029</f>
        <v>0</v>
      </c>
      <c r="J1083" s="204">
        <f t="shared" si="92"/>
        <v>0</v>
      </c>
      <c r="K1083" s="249">
        <f>'Input 2 - Inventory'!R1029</f>
        <v>0</v>
      </c>
      <c r="L1083" s="158">
        <f>'Input 2 - Inventory'!AA1029</f>
        <v>0</v>
      </c>
      <c r="M1083" s="249">
        <f>'Input 2 - Inventory'!AB1029</f>
        <v>0</v>
      </c>
      <c r="N1083" s="204">
        <f t="shared" si="93"/>
        <v>0</v>
      </c>
      <c r="O1083" s="114" t="e">
        <f t="shared" si="94"/>
        <v>#DIV/0!</v>
      </c>
      <c r="P1083" s="249">
        <f>'Input 2 - Inventory'!AG1029</f>
        <v>0</v>
      </c>
      <c r="Q1083" s="249">
        <f>'Input 1 - Schedule 1'!AX1031</f>
        <v>0</v>
      </c>
    </row>
    <row r="1084" spans="1:17" x14ac:dyDescent="0.2">
      <c r="A1084" s="314" t="str">
        <f t="shared" si="90"/>
        <v>Exclude</v>
      </c>
      <c r="B1084" s="158">
        <f>'Input 2 - Inventory'!C1030</f>
        <v>0</v>
      </c>
      <c r="C1084" s="249">
        <f>'Input 2 - Inventory'!E1030</f>
        <v>0</v>
      </c>
      <c r="D1084" s="249" t="str">
        <f>IFERROR(VLOOKUP(E1084,GCC.Param!$B$3:$E$50,4,FALSE),"")</f>
        <v/>
      </c>
      <c r="E1084" s="159">
        <f>'Input 2 - Inventory'!F1030</f>
        <v>0</v>
      </c>
      <c r="F1084" s="204" t="str">
        <f t="shared" si="91"/>
        <v>N</v>
      </c>
      <c r="G1084" s="159">
        <f>'Input 1 - Schedule 1'!S1032</f>
        <v>0</v>
      </c>
      <c r="H1084" s="158">
        <f>'Input 2 - Inventory'!L1030</f>
        <v>0</v>
      </c>
      <c r="I1084" s="158">
        <f>'Input 2 - Inventory'!M1030</f>
        <v>0</v>
      </c>
      <c r="J1084" s="204">
        <f t="shared" si="92"/>
        <v>0</v>
      </c>
      <c r="K1084" s="249">
        <f>'Input 2 - Inventory'!R1030</f>
        <v>0</v>
      </c>
      <c r="L1084" s="158">
        <f>'Input 2 - Inventory'!AA1030</f>
        <v>0</v>
      </c>
      <c r="M1084" s="249">
        <f>'Input 2 - Inventory'!AB1030</f>
        <v>0</v>
      </c>
      <c r="N1084" s="204">
        <f t="shared" si="93"/>
        <v>0</v>
      </c>
      <c r="O1084" s="114" t="e">
        <f t="shared" si="94"/>
        <v>#DIV/0!</v>
      </c>
      <c r="P1084" s="249">
        <f>'Input 2 - Inventory'!AG1030</f>
        <v>0</v>
      </c>
      <c r="Q1084" s="249">
        <f>'Input 1 - Schedule 1'!AX1032</f>
        <v>0</v>
      </c>
    </row>
    <row r="1085" spans="1:17" x14ac:dyDescent="0.2">
      <c r="A1085" s="314" t="str">
        <f t="shared" si="90"/>
        <v>Exclude</v>
      </c>
      <c r="B1085" s="158">
        <f>'Input 2 - Inventory'!C1031</f>
        <v>0</v>
      </c>
      <c r="C1085" s="249">
        <f>'Input 2 - Inventory'!E1031</f>
        <v>0</v>
      </c>
      <c r="D1085" s="249" t="str">
        <f>IFERROR(VLOOKUP(E1085,GCC.Param!$B$3:$E$50,4,FALSE),"")</f>
        <v/>
      </c>
      <c r="E1085" s="159">
        <f>'Input 2 - Inventory'!F1031</f>
        <v>0</v>
      </c>
      <c r="F1085" s="204" t="str">
        <f t="shared" si="91"/>
        <v>N</v>
      </c>
      <c r="G1085" s="159">
        <f>'Input 1 - Schedule 1'!S1033</f>
        <v>0</v>
      </c>
      <c r="H1085" s="158">
        <f>'Input 2 - Inventory'!L1031</f>
        <v>0</v>
      </c>
      <c r="I1085" s="158">
        <f>'Input 2 - Inventory'!M1031</f>
        <v>0</v>
      </c>
      <c r="J1085" s="204">
        <f t="shared" si="92"/>
        <v>0</v>
      </c>
      <c r="K1085" s="249">
        <f>'Input 2 - Inventory'!R1031</f>
        <v>0</v>
      </c>
      <c r="L1085" s="158">
        <f>'Input 2 - Inventory'!AA1031</f>
        <v>0</v>
      </c>
      <c r="M1085" s="249">
        <f>'Input 2 - Inventory'!AB1031</f>
        <v>0</v>
      </c>
      <c r="N1085" s="204">
        <f t="shared" si="93"/>
        <v>0</v>
      </c>
      <c r="O1085" s="114" t="e">
        <f t="shared" si="94"/>
        <v>#DIV/0!</v>
      </c>
      <c r="P1085" s="249">
        <f>'Input 2 - Inventory'!AG1031</f>
        <v>0</v>
      </c>
      <c r="Q1085" s="249">
        <f>'Input 1 - Schedule 1'!AX1033</f>
        <v>0</v>
      </c>
    </row>
    <row r="1086" spans="1:17" x14ac:dyDescent="0.2">
      <c r="A1086" s="314" t="str">
        <f t="shared" si="90"/>
        <v>Exclude</v>
      </c>
      <c r="B1086" s="158">
        <f>'Input 2 - Inventory'!C1032</f>
        <v>0</v>
      </c>
      <c r="C1086" s="249">
        <f>'Input 2 - Inventory'!E1032</f>
        <v>0</v>
      </c>
      <c r="D1086" s="249" t="str">
        <f>IFERROR(VLOOKUP(E1086,GCC.Param!$B$3:$E$50,4,FALSE),"")</f>
        <v/>
      </c>
      <c r="E1086" s="159">
        <f>'Input 2 - Inventory'!F1032</f>
        <v>0</v>
      </c>
      <c r="F1086" s="204" t="str">
        <f t="shared" si="91"/>
        <v>N</v>
      </c>
      <c r="G1086" s="159">
        <f>'Input 1 - Schedule 1'!S1034</f>
        <v>0</v>
      </c>
      <c r="H1086" s="158">
        <f>'Input 2 - Inventory'!L1032</f>
        <v>0</v>
      </c>
      <c r="I1086" s="158">
        <f>'Input 2 - Inventory'!M1032</f>
        <v>0</v>
      </c>
      <c r="J1086" s="204">
        <f t="shared" si="92"/>
        <v>0</v>
      </c>
      <c r="K1086" s="249">
        <f>'Input 2 - Inventory'!R1032</f>
        <v>0</v>
      </c>
      <c r="L1086" s="158">
        <f>'Input 2 - Inventory'!AA1032</f>
        <v>0</v>
      </c>
      <c r="M1086" s="249">
        <f>'Input 2 - Inventory'!AB1032</f>
        <v>0</v>
      </c>
      <c r="N1086" s="204">
        <f t="shared" si="93"/>
        <v>0</v>
      </c>
      <c r="O1086" s="114" t="e">
        <f t="shared" si="94"/>
        <v>#DIV/0!</v>
      </c>
      <c r="P1086" s="249">
        <f>'Input 2 - Inventory'!AG1032</f>
        <v>0</v>
      </c>
      <c r="Q1086" s="249">
        <f>'Input 1 - Schedule 1'!AX1034</f>
        <v>0</v>
      </c>
    </row>
    <row r="1087" spans="1:17" x14ac:dyDescent="0.2">
      <c r="A1087" s="314" t="str">
        <f t="shared" si="90"/>
        <v>Exclude</v>
      </c>
      <c r="B1087" s="158">
        <f>'Input 2 - Inventory'!C1033</f>
        <v>0</v>
      </c>
      <c r="C1087" s="249">
        <f>'Input 2 - Inventory'!E1033</f>
        <v>0</v>
      </c>
      <c r="D1087" s="249" t="str">
        <f>IFERROR(VLOOKUP(E1087,GCC.Param!$B$3:$E$50,4,FALSE),"")</f>
        <v/>
      </c>
      <c r="E1087" s="159">
        <f>'Input 2 - Inventory'!F1033</f>
        <v>0</v>
      </c>
      <c r="F1087" s="204" t="str">
        <f t="shared" si="91"/>
        <v>N</v>
      </c>
      <c r="G1087" s="159">
        <f>'Input 1 - Schedule 1'!S1035</f>
        <v>0</v>
      </c>
      <c r="H1087" s="158">
        <f>'Input 2 - Inventory'!L1033</f>
        <v>0</v>
      </c>
      <c r="I1087" s="158">
        <f>'Input 2 - Inventory'!M1033</f>
        <v>0</v>
      </c>
      <c r="J1087" s="204">
        <f t="shared" si="92"/>
        <v>0</v>
      </c>
      <c r="K1087" s="249">
        <f>'Input 2 - Inventory'!R1033</f>
        <v>0</v>
      </c>
      <c r="L1087" s="158">
        <f>'Input 2 - Inventory'!AA1033</f>
        <v>0</v>
      </c>
      <c r="M1087" s="249">
        <f>'Input 2 - Inventory'!AB1033</f>
        <v>0</v>
      </c>
      <c r="N1087" s="204">
        <f t="shared" si="93"/>
        <v>0</v>
      </c>
      <c r="O1087" s="114" t="e">
        <f t="shared" si="94"/>
        <v>#DIV/0!</v>
      </c>
      <c r="P1087" s="249">
        <f>'Input 2 - Inventory'!AG1033</f>
        <v>0</v>
      </c>
      <c r="Q1087" s="249">
        <f>'Input 1 - Schedule 1'!AX1035</f>
        <v>0</v>
      </c>
    </row>
    <row r="1088" spans="1:17" x14ac:dyDescent="0.2">
      <c r="A1088" s="314" t="str">
        <f t="shared" si="90"/>
        <v>Exclude</v>
      </c>
      <c r="B1088" s="158">
        <f>'Input 2 - Inventory'!C1034</f>
        <v>0</v>
      </c>
      <c r="C1088" s="249">
        <f>'Input 2 - Inventory'!E1034</f>
        <v>0</v>
      </c>
      <c r="D1088" s="249" t="str">
        <f>IFERROR(VLOOKUP(E1088,GCC.Param!$B$3:$E$50,4,FALSE),"")</f>
        <v/>
      </c>
      <c r="E1088" s="159">
        <f>'Input 2 - Inventory'!F1034</f>
        <v>0</v>
      </c>
      <c r="F1088" s="204" t="str">
        <f t="shared" si="91"/>
        <v>N</v>
      </c>
      <c r="G1088" s="159">
        <f>'Input 1 - Schedule 1'!S1036</f>
        <v>0</v>
      </c>
      <c r="H1088" s="158">
        <f>'Input 2 - Inventory'!L1034</f>
        <v>0</v>
      </c>
      <c r="I1088" s="158">
        <f>'Input 2 - Inventory'!M1034</f>
        <v>0</v>
      </c>
      <c r="J1088" s="204">
        <f t="shared" si="92"/>
        <v>0</v>
      </c>
      <c r="K1088" s="249">
        <f>'Input 2 - Inventory'!R1034</f>
        <v>0</v>
      </c>
      <c r="L1088" s="158">
        <f>'Input 2 - Inventory'!AA1034</f>
        <v>0</v>
      </c>
      <c r="M1088" s="249">
        <f>'Input 2 - Inventory'!AB1034</f>
        <v>0</v>
      </c>
      <c r="N1088" s="204">
        <f t="shared" si="93"/>
        <v>0</v>
      </c>
      <c r="O1088" s="114" t="e">
        <f t="shared" si="94"/>
        <v>#DIV/0!</v>
      </c>
      <c r="P1088" s="249">
        <f>'Input 2 - Inventory'!AG1034</f>
        <v>0</v>
      </c>
      <c r="Q1088" s="249">
        <f>'Input 1 - Schedule 1'!AX1036</f>
        <v>0</v>
      </c>
    </row>
    <row r="1089" spans="1:17" x14ac:dyDescent="0.2">
      <c r="A1089" s="314" t="str">
        <f t="shared" si="90"/>
        <v>Exclude</v>
      </c>
      <c r="B1089" s="158">
        <f>'Input 2 - Inventory'!C1035</f>
        <v>0</v>
      </c>
      <c r="C1089" s="249">
        <f>'Input 2 - Inventory'!E1035</f>
        <v>0</v>
      </c>
      <c r="D1089" s="249" t="str">
        <f>IFERROR(VLOOKUP(E1089,GCC.Param!$B$3:$E$50,4,FALSE),"")</f>
        <v/>
      </c>
      <c r="E1089" s="159">
        <f>'Input 2 - Inventory'!F1035</f>
        <v>0</v>
      </c>
      <c r="F1089" s="204" t="str">
        <f t="shared" si="91"/>
        <v>N</v>
      </c>
      <c r="G1089" s="159">
        <f>'Input 1 - Schedule 1'!S1037</f>
        <v>0</v>
      </c>
      <c r="H1089" s="158">
        <f>'Input 2 - Inventory'!L1035</f>
        <v>0</v>
      </c>
      <c r="I1089" s="158">
        <f>'Input 2 - Inventory'!M1035</f>
        <v>0</v>
      </c>
      <c r="J1089" s="204">
        <f t="shared" si="92"/>
        <v>0</v>
      </c>
      <c r="K1089" s="249">
        <f>'Input 2 - Inventory'!R1035</f>
        <v>0</v>
      </c>
      <c r="L1089" s="158">
        <f>'Input 2 - Inventory'!AA1035</f>
        <v>0</v>
      </c>
      <c r="M1089" s="249">
        <f>'Input 2 - Inventory'!AB1035</f>
        <v>0</v>
      </c>
      <c r="N1089" s="204">
        <f t="shared" si="93"/>
        <v>0</v>
      </c>
      <c r="O1089" s="114" t="e">
        <f t="shared" si="94"/>
        <v>#DIV/0!</v>
      </c>
      <c r="P1089" s="249">
        <f>'Input 2 - Inventory'!AG1035</f>
        <v>0</v>
      </c>
      <c r="Q1089" s="249">
        <f>'Input 1 - Schedule 1'!AX1037</f>
        <v>0</v>
      </c>
    </row>
    <row r="1090" spans="1:17" x14ac:dyDescent="0.2">
      <c r="A1090" s="314" t="str">
        <f t="shared" ref="A1090:A1153" si="95">IF(OR(ISERROR(D1090),B1090="",B1090=0),"Exclude","Include")</f>
        <v>Exclude</v>
      </c>
      <c r="B1090" s="158">
        <f>'Input 2 - Inventory'!C1036</f>
        <v>0</v>
      </c>
      <c r="C1090" s="249">
        <f>'Input 2 - Inventory'!E1036</f>
        <v>0</v>
      </c>
      <c r="D1090" s="249" t="str">
        <f>IFERROR(VLOOKUP(E1090,GCC.Param!$B$3:$E$50,4,FALSE),"")</f>
        <v/>
      </c>
      <c r="E1090" s="159">
        <f>'Input 2 - Inventory'!F1036</f>
        <v>0</v>
      </c>
      <c r="F1090" s="204" t="str">
        <f t="shared" ref="F1090:F1153" si="96">IF(AND(LEFT(D1090,3)="RBC",LEFT(Q1090,3)="RBC"),"N",IF(OR(E1090=Q1090,Q1090="N/A"),"N","Y"))</f>
        <v>N</v>
      </c>
      <c r="G1090" s="159">
        <f>'Input 1 - Schedule 1'!S1038</f>
        <v>0</v>
      </c>
      <c r="H1090" s="158">
        <f>'Input 2 - Inventory'!L1036</f>
        <v>0</v>
      </c>
      <c r="I1090" s="158">
        <f>'Input 2 - Inventory'!M1036</f>
        <v>0</v>
      </c>
      <c r="J1090" s="204">
        <f t="shared" ref="J1090:J1153" si="97">IF($E1090="Non-Insurer Holding Company", H1090-I1090,H1090)</f>
        <v>0</v>
      </c>
      <c r="K1090" s="249">
        <f>'Input 2 - Inventory'!R1036</f>
        <v>0</v>
      </c>
      <c r="L1090" s="158">
        <f>'Input 2 - Inventory'!AA1036</f>
        <v>0</v>
      </c>
      <c r="M1090" s="249">
        <f>'Input 2 - Inventory'!AB1036</f>
        <v>0</v>
      </c>
      <c r="N1090" s="204">
        <f t="shared" ref="N1090:N1153" si="98">IF(LEFT(E1090,3)="RBC",1/0,IF($E1090="Non-Insurer Holding Company",L1090-M1090,L1090))</f>
        <v>0</v>
      </c>
      <c r="O1090" s="114" t="e">
        <f t="shared" ref="O1090:O1153" si="99">IF(LEFT(E1090,3)="RBC",1/3*L1090,1/0)</f>
        <v>#DIV/0!</v>
      </c>
      <c r="P1090" s="249">
        <f>'Input 2 - Inventory'!AG1036</f>
        <v>0</v>
      </c>
      <c r="Q1090" s="249">
        <f>'Input 1 - Schedule 1'!AX1038</f>
        <v>0</v>
      </c>
    </row>
    <row r="1091" spans="1:17" x14ac:dyDescent="0.2">
      <c r="A1091" s="314" t="str">
        <f t="shared" si="95"/>
        <v>Exclude</v>
      </c>
      <c r="B1091" s="158">
        <f>'Input 2 - Inventory'!C1037</f>
        <v>0</v>
      </c>
      <c r="C1091" s="249">
        <f>'Input 2 - Inventory'!E1037</f>
        <v>0</v>
      </c>
      <c r="D1091" s="249" t="str">
        <f>IFERROR(VLOOKUP(E1091,GCC.Param!$B$3:$E$50,4,FALSE),"")</f>
        <v/>
      </c>
      <c r="E1091" s="159">
        <f>'Input 2 - Inventory'!F1037</f>
        <v>0</v>
      </c>
      <c r="F1091" s="204" t="str">
        <f t="shared" si="96"/>
        <v>N</v>
      </c>
      <c r="G1091" s="159">
        <f>'Input 1 - Schedule 1'!S1039</f>
        <v>0</v>
      </c>
      <c r="H1091" s="158">
        <f>'Input 2 - Inventory'!L1037</f>
        <v>0</v>
      </c>
      <c r="I1091" s="158">
        <f>'Input 2 - Inventory'!M1037</f>
        <v>0</v>
      </c>
      <c r="J1091" s="204">
        <f t="shared" si="97"/>
        <v>0</v>
      </c>
      <c r="K1091" s="249">
        <f>'Input 2 - Inventory'!R1037</f>
        <v>0</v>
      </c>
      <c r="L1091" s="158">
        <f>'Input 2 - Inventory'!AA1037</f>
        <v>0</v>
      </c>
      <c r="M1091" s="249">
        <f>'Input 2 - Inventory'!AB1037</f>
        <v>0</v>
      </c>
      <c r="N1091" s="204">
        <f t="shared" si="98"/>
        <v>0</v>
      </c>
      <c r="O1091" s="114" t="e">
        <f t="shared" si="99"/>
        <v>#DIV/0!</v>
      </c>
      <c r="P1091" s="249">
        <f>'Input 2 - Inventory'!AG1037</f>
        <v>0</v>
      </c>
      <c r="Q1091" s="249">
        <f>'Input 1 - Schedule 1'!AX1039</f>
        <v>0</v>
      </c>
    </row>
    <row r="1092" spans="1:17" x14ac:dyDescent="0.2">
      <c r="A1092" s="314" t="str">
        <f t="shared" si="95"/>
        <v>Exclude</v>
      </c>
      <c r="B1092" s="158">
        <f>'Input 2 - Inventory'!C1038</f>
        <v>0</v>
      </c>
      <c r="C1092" s="249">
        <f>'Input 2 - Inventory'!E1038</f>
        <v>0</v>
      </c>
      <c r="D1092" s="249" t="str">
        <f>IFERROR(VLOOKUP(E1092,GCC.Param!$B$3:$E$50,4,FALSE),"")</f>
        <v/>
      </c>
      <c r="E1092" s="159">
        <f>'Input 2 - Inventory'!F1038</f>
        <v>0</v>
      </c>
      <c r="F1092" s="204" t="str">
        <f t="shared" si="96"/>
        <v>N</v>
      </c>
      <c r="G1092" s="159">
        <f>'Input 1 - Schedule 1'!S1040</f>
        <v>0</v>
      </c>
      <c r="H1092" s="158">
        <f>'Input 2 - Inventory'!L1038</f>
        <v>0</v>
      </c>
      <c r="I1092" s="158">
        <f>'Input 2 - Inventory'!M1038</f>
        <v>0</v>
      </c>
      <c r="J1092" s="204">
        <f t="shared" si="97"/>
        <v>0</v>
      </c>
      <c r="K1092" s="249">
        <f>'Input 2 - Inventory'!R1038</f>
        <v>0</v>
      </c>
      <c r="L1092" s="158">
        <f>'Input 2 - Inventory'!AA1038</f>
        <v>0</v>
      </c>
      <c r="M1092" s="249">
        <f>'Input 2 - Inventory'!AB1038</f>
        <v>0</v>
      </c>
      <c r="N1092" s="204">
        <f t="shared" si="98"/>
        <v>0</v>
      </c>
      <c r="O1092" s="114" t="e">
        <f t="shared" si="99"/>
        <v>#DIV/0!</v>
      </c>
      <c r="P1092" s="249">
        <f>'Input 2 - Inventory'!AG1038</f>
        <v>0</v>
      </c>
      <c r="Q1092" s="249">
        <f>'Input 1 - Schedule 1'!AX1040</f>
        <v>0</v>
      </c>
    </row>
    <row r="1093" spans="1:17" x14ac:dyDescent="0.2">
      <c r="A1093" s="314" t="str">
        <f t="shared" si="95"/>
        <v>Exclude</v>
      </c>
      <c r="B1093" s="158">
        <f>'Input 2 - Inventory'!C1039</f>
        <v>0</v>
      </c>
      <c r="C1093" s="249">
        <f>'Input 2 - Inventory'!E1039</f>
        <v>0</v>
      </c>
      <c r="D1093" s="249" t="str">
        <f>IFERROR(VLOOKUP(E1093,GCC.Param!$B$3:$E$50,4,FALSE),"")</f>
        <v/>
      </c>
      <c r="E1093" s="159">
        <f>'Input 2 - Inventory'!F1039</f>
        <v>0</v>
      </c>
      <c r="F1093" s="204" t="str">
        <f t="shared" si="96"/>
        <v>N</v>
      </c>
      <c r="G1093" s="159">
        <f>'Input 1 - Schedule 1'!S1041</f>
        <v>0</v>
      </c>
      <c r="H1093" s="158">
        <f>'Input 2 - Inventory'!L1039</f>
        <v>0</v>
      </c>
      <c r="I1093" s="158">
        <f>'Input 2 - Inventory'!M1039</f>
        <v>0</v>
      </c>
      <c r="J1093" s="204">
        <f t="shared" si="97"/>
        <v>0</v>
      </c>
      <c r="K1093" s="249">
        <f>'Input 2 - Inventory'!R1039</f>
        <v>0</v>
      </c>
      <c r="L1093" s="158">
        <f>'Input 2 - Inventory'!AA1039</f>
        <v>0</v>
      </c>
      <c r="M1093" s="249">
        <f>'Input 2 - Inventory'!AB1039</f>
        <v>0</v>
      </c>
      <c r="N1093" s="204">
        <f t="shared" si="98"/>
        <v>0</v>
      </c>
      <c r="O1093" s="114" t="e">
        <f t="shared" si="99"/>
        <v>#DIV/0!</v>
      </c>
      <c r="P1093" s="249">
        <f>'Input 2 - Inventory'!AG1039</f>
        <v>0</v>
      </c>
      <c r="Q1093" s="249">
        <f>'Input 1 - Schedule 1'!AX1041</f>
        <v>0</v>
      </c>
    </row>
    <row r="1094" spans="1:17" x14ac:dyDescent="0.2">
      <c r="A1094" s="314" t="str">
        <f t="shared" si="95"/>
        <v>Exclude</v>
      </c>
      <c r="B1094" s="158">
        <f>'Input 2 - Inventory'!C1040</f>
        <v>0</v>
      </c>
      <c r="C1094" s="249">
        <f>'Input 2 - Inventory'!E1040</f>
        <v>0</v>
      </c>
      <c r="D1094" s="249" t="str">
        <f>IFERROR(VLOOKUP(E1094,GCC.Param!$B$3:$E$50,4,FALSE),"")</f>
        <v/>
      </c>
      <c r="E1094" s="159">
        <f>'Input 2 - Inventory'!F1040</f>
        <v>0</v>
      </c>
      <c r="F1094" s="204" t="str">
        <f t="shared" si="96"/>
        <v>N</v>
      </c>
      <c r="G1094" s="159">
        <f>'Input 1 - Schedule 1'!S1042</f>
        <v>0</v>
      </c>
      <c r="H1094" s="158">
        <f>'Input 2 - Inventory'!L1040</f>
        <v>0</v>
      </c>
      <c r="I1094" s="158">
        <f>'Input 2 - Inventory'!M1040</f>
        <v>0</v>
      </c>
      <c r="J1094" s="204">
        <f t="shared" si="97"/>
        <v>0</v>
      </c>
      <c r="K1094" s="249">
        <f>'Input 2 - Inventory'!R1040</f>
        <v>0</v>
      </c>
      <c r="L1094" s="158">
        <f>'Input 2 - Inventory'!AA1040</f>
        <v>0</v>
      </c>
      <c r="M1094" s="249">
        <f>'Input 2 - Inventory'!AB1040</f>
        <v>0</v>
      </c>
      <c r="N1094" s="204">
        <f t="shared" si="98"/>
        <v>0</v>
      </c>
      <c r="O1094" s="114" t="e">
        <f t="shared" si="99"/>
        <v>#DIV/0!</v>
      </c>
      <c r="P1094" s="249">
        <f>'Input 2 - Inventory'!AG1040</f>
        <v>0</v>
      </c>
      <c r="Q1094" s="249">
        <f>'Input 1 - Schedule 1'!AX1042</f>
        <v>0</v>
      </c>
    </row>
    <row r="1095" spans="1:17" x14ac:dyDescent="0.2">
      <c r="A1095" s="314" t="str">
        <f t="shared" si="95"/>
        <v>Exclude</v>
      </c>
      <c r="B1095" s="158">
        <f>'Input 2 - Inventory'!C1041</f>
        <v>0</v>
      </c>
      <c r="C1095" s="249">
        <f>'Input 2 - Inventory'!E1041</f>
        <v>0</v>
      </c>
      <c r="D1095" s="249" t="str">
        <f>IFERROR(VLOOKUP(E1095,GCC.Param!$B$3:$E$50,4,FALSE),"")</f>
        <v/>
      </c>
      <c r="E1095" s="159">
        <f>'Input 2 - Inventory'!F1041</f>
        <v>0</v>
      </c>
      <c r="F1095" s="204" t="str">
        <f t="shared" si="96"/>
        <v>N</v>
      </c>
      <c r="G1095" s="159">
        <f>'Input 1 - Schedule 1'!S1043</f>
        <v>0</v>
      </c>
      <c r="H1095" s="158">
        <f>'Input 2 - Inventory'!L1041</f>
        <v>0</v>
      </c>
      <c r="I1095" s="158">
        <f>'Input 2 - Inventory'!M1041</f>
        <v>0</v>
      </c>
      <c r="J1095" s="204">
        <f t="shared" si="97"/>
        <v>0</v>
      </c>
      <c r="K1095" s="249">
        <f>'Input 2 - Inventory'!R1041</f>
        <v>0</v>
      </c>
      <c r="L1095" s="158">
        <f>'Input 2 - Inventory'!AA1041</f>
        <v>0</v>
      </c>
      <c r="M1095" s="249">
        <f>'Input 2 - Inventory'!AB1041</f>
        <v>0</v>
      </c>
      <c r="N1095" s="204">
        <f t="shared" si="98"/>
        <v>0</v>
      </c>
      <c r="O1095" s="114" t="e">
        <f t="shared" si="99"/>
        <v>#DIV/0!</v>
      </c>
      <c r="P1095" s="249">
        <f>'Input 2 - Inventory'!AG1041</f>
        <v>0</v>
      </c>
      <c r="Q1095" s="249">
        <f>'Input 1 - Schedule 1'!AX1043</f>
        <v>0</v>
      </c>
    </row>
    <row r="1096" spans="1:17" x14ac:dyDescent="0.2">
      <c r="A1096" s="314" t="str">
        <f t="shared" si="95"/>
        <v>Exclude</v>
      </c>
      <c r="B1096" s="158">
        <f>'Input 2 - Inventory'!C1042</f>
        <v>0</v>
      </c>
      <c r="C1096" s="249">
        <f>'Input 2 - Inventory'!E1042</f>
        <v>0</v>
      </c>
      <c r="D1096" s="249" t="str">
        <f>IFERROR(VLOOKUP(E1096,GCC.Param!$B$3:$E$50,4,FALSE),"")</f>
        <v/>
      </c>
      <c r="E1096" s="159">
        <f>'Input 2 - Inventory'!F1042</f>
        <v>0</v>
      </c>
      <c r="F1096" s="204" t="str">
        <f t="shared" si="96"/>
        <v>N</v>
      </c>
      <c r="G1096" s="159">
        <f>'Input 1 - Schedule 1'!S1044</f>
        <v>0</v>
      </c>
      <c r="H1096" s="158">
        <f>'Input 2 - Inventory'!L1042</f>
        <v>0</v>
      </c>
      <c r="I1096" s="158">
        <f>'Input 2 - Inventory'!M1042</f>
        <v>0</v>
      </c>
      <c r="J1096" s="204">
        <f t="shared" si="97"/>
        <v>0</v>
      </c>
      <c r="K1096" s="249">
        <f>'Input 2 - Inventory'!R1042</f>
        <v>0</v>
      </c>
      <c r="L1096" s="158">
        <f>'Input 2 - Inventory'!AA1042</f>
        <v>0</v>
      </c>
      <c r="M1096" s="249">
        <f>'Input 2 - Inventory'!AB1042</f>
        <v>0</v>
      </c>
      <c r="N1096" s="204">
        <f t="shared" si="98"/>
        <v>0</v>
      </c>
      <c r="O1096" s="114" t="e">
        <f t="shared" si="99"/>
        <v>#DIV/0!</v>
      </c>
      <c r="P1096" s="249">
        <f>'Input 2 - Inventory'!AG1042</f>
        <v>0</v>
      </c>
      <c r="Q1096" s="249">
        <f>'Input 1 - Schedule 1'!AX1044</f>
        <v>0</v>
      </c>
    </row>
    <row r="1097" spans="1:17" x14ac:dyDescent="0.2">
      <c r="A1097" s="314" t="str">
        <f t="shared" si="95"/>
        <v>Exclude</v>
      </c>
      <c r="B1097" s="158">
        <f>'Input 2 - Inventory'!C1043</f>
        <v>0</v>
      </c>
      <c r="C1097" s="249">
        <f>'Input 2 - Inventory'!E1043</f>
        <v>0</v>
      </c>
      <c r="D1097" s="249" t="str">
        <f>IFERROR(VLOOKUP(E1097,GCC.Param!$B$3:$E$50,4,FALSE),"")</f>
        <v/>
      </c>
      <c r="E1097" s="159">
        <f>'Input 2 - Inventory'!F1043</f>
        <v>0</v>
      </c>
      <c r="F1097" s="204" t="str">
        <f t="shared" si="96"/>
        <v>N</v>
      </c>
      <c r="G1097" s="159">
        <f>'Input 1 - Schedule 1'!S1045</f>
        <v>0</v>
      </c>
      <c r="H1097" s="158">
        <f>'Input 2 - Inventory'!L1043</f>
        <v>0</v>
      </c>
      <c r="I1097" s="158">
        <f>'Input 2 - Inventory'!M1043</f>
        <v>0</v>
      </c>
      <c r="J1097" s="204">
        <f t="shared" si="97"/>
        <v>0</v>
      </c>
      <c r="K1097" s="249">
        <f>'Input 2 - Inventory'!R1043</f>
        <v>0</v>
      </c>
      <c r="L1097" s="158">
        <f>'Input 2 - Inventory'!AA1043</f>
        <v>0</v>
      </c>
      <c r="M1097" s="249">
        <f>'Input 2 - Inventory'!AB1043</f>
        <v>0</v>
      </c>
      <c r="N1097" s="204">
        <f t="shared" si="98"/>
        <v>0</v>
      </c>
      <c r="O1097" s="114" t="e">
        <f t="shared" si="99"/>
        <v>#DIV/0!</v>
      </c>
      <c r="P1097" s="249">
        <f>'Input 2 - Inventory'!AG1043</f>
        <v>0</v>
      </c>
      <c r="Q1097" s="249">
        <f>'Input 1 - Schedule 1'!AX1045</f>
        <v>0</v>
      </c>
    </row>
    <row r="1098" spans="1:17" x14ac:dyDescent="0.2">
      <c r="A1098" s="314" t="str">
        <f t="shared" si="95"/>
        <v>Exclude</v>
      </c>
      <c r="B1098" s="158">
        <f>'Input 2 - Inventory'!C1044</f>
        <v>0</v>
      </c>
      <c r="C1098" s="249">
        <f>'Input 2 - Inventory'!E1044</f>
        <v>0</v>
      </c>
      <c r="D1098" s="249" t="str">
        <f>IFERROR(VLOOKUP(E1098,GCC.Param!$B$3:$E$50,4,FALSE),"")</f>
        <v/>
      </c>
      <c r="E1098" s="159">
        <f>'Input 2 - Inventory'!F1044</f>
        <v>0</v>
      </c>
      <c r="F1098" s="204" t="str">
        <f t="shared" si="96"/>
        <v>N</v>
      </c>
      <c r="G1098" s="159">
        <f>'Input 1 - Schedule 1'!S1046</f>
        <v>0</v>
      </c>
      <c r="H1098" s="158">
        <f>'Input 2 - Inventory'!L1044</f>
        <v>0</v>
      </c>
      <c r="I1098" s="158">
        <f>'Input 2 - Inventory'!M1044</f>
        <v>0</v>
      </c>
      <c r="J1098" s="204">
        <f t="shared" si="97"/>
        <v>0</v>
      </c>
      <c r="K1098" s="249">
        <f>'Input 2 - Inventory'!R1044</f>
        <v>0</v>
      </c>
      <c r="L1098" s="158">
        <f>'Input 2 - Inventory'!AA1044</f>
        <v>0</v>
      </c>
      <c r="M1098" s="249">
        <f>'Input 2 - Inventory'!AB1044</f>
        <v>0</v>
      </c>
      <c r="N1098" s="204">
        <f t="shared" si="98"/>
        <v>0</v>
      </c>
      <c r="O1098" s="114" t="e">
        <f t="shared" si="99"/>
        <v>#DIV/0!</v>
      </c>
      <c r="P1098" s="249">
        <f>'Input 2 - Inventory'!AG1044</f>
        <v>0</v>
      </c>
      <c r="Q1098" s="249">
        <f>'Input 1 - Schedule 1'!AX1046</f>
        <v>0</v>
      </c>
    </row>
    <row r="1099" spans="1:17" x14ac:dyDescent="0.2">
      <c r="A1099" s="314" t="str">
        <f t="shared" si="95"/>
        <v>Exclude</v>
      </c>
      <c r="B1099" s="158">
        <f>'Input 2 - Inventory'!C1045</f>
        <v>0</v>
      </c>
      <c r="C1099" s="249">
        <f>'Input 2 - Inventory'!E1045</f>
        <v>0</v>
      </c>
      <c r="D1099" s="249" t="str">
        <f>IFERROR(VLOOKUP(E1099,GCC.Param!$B$3:$E$50,4,FALSE),"")</f>
        <v/>
      </c>
      <c r="E1099" s="159">
        <f>'Input 2 - Inventory'!F1045</f>
        <v>0</v>
      </c>
      <c r="F1099" s="204" t="str">
        <f t="shared" si="96"/>
        <v>N</v>
      </c>
      <c r="G1099" s="159">
        <f>'Input 1 - Schedule 1'!S1047</f>
        <v>0</v>
      </c>
      <c r="H1099" s="158">
        <f>'Input 2 - Inventory'!L1045</f>
        <v>0</v>
      </c>
      <c r="I1099" s="158">
        <f>'Input 2 - Inventory'!M1045</f>
        <v>0</v>
      </c>
      <c r="J1099" s="204">
        <f t="shared" si="97"/>
        <v>0</v>
      </c>
      <c r="K1099" s="249">
        <f>'Input 2 - Inventory'!R1045</f>
        <v>0</v>
      </c>
      <c r="L1099" s="158">
        <f>'Input 2 - Inventory'!AA1045</f>
        <v>0</v>
      </c>
      <c r="M1099" s="249">
        <f>'Input 2 - Inventory'!AB1045</f>
        <v>0</v>
      </c>
      <c r="N1099" s="204">
        <f t="shared" si="98"/>
        <v>0</v>
      </c>
      <c r="O1099" s="114" t="e">
        <f t="shared" si="99"/>
        <v>#DIV/0!</v>
      </c>
      <c r="P1099" s="249">
        <f>'Input 2 - Inventory'!AG1045</f>
        <v>0</v>
      </c>
      <c r="Q1099" s="249">
        <f>'Input 1 - Schedule 1'!AX1047</f>
        <v>0</v>
      </c>
    </row>
    <row r="1100" spans="1:17" x14ac:dyDescent="0.2">
      <c r="A1100" s="314" t="str">
        <f t="shared" si="95"/>
        <v>Exclude</v>
      </c>
      <c r="B1100" s="158">
        <f>'Input 2 - Inventory'!C1046</f>
        <v>0</v>
      </c>
      <c r="C1100" s="249">
        <f>'Input 2 - Inventory'!E1046</f>
        <v>0</v>
      </c>
      <c r="D1100" s="249" t="str">
        <f>IFERROR(VLOOKUP(E1100,GCC.Param!$B$3:$E$50,4,FALSE),"")</f>
        <v/>
      </c>
      <c r="E1100" s="159">
        <f>'Input 2 - Inventory'!F1046</f>
        <v>0</v>
      </c>
      <c r="F1100" s="204" t="str">
        <f t="shared" si="96"/>
        <v>N</v>
      </c>
      <c r="G1100" s="159">
        <f>'Input 1 - Schedule 1'!S1048</f>
        <v>0</v>
      </c>
      <c r="H1100" s="158">
        <f>'Input 2 - Inventory'!L1046</f>
        <v>0</v>
      </c>
      <c r="I1100" s="158">
        <f>'Input 2 - Inventory'!M1046</f>
        <v>0</v>
      </c>
      <c r="J1100" s="204">
        <f t="shared" si="97"/>
        <v>0</v>
      </c>
      <c r="K1100" s="249">
        <f>'Input 2 - Inventory'!R1046</f>
        <v>0</v>
      </c>
      <c r="L1100" s="158">
        <f>'Input 2 - Inventory'!AA1046</f>
        <v>0</v>
      </c>
      <c r="M1100" s="249">
        <f>'Input 2 - Inventory'!AB1046</f>
        <v>0</v>
      </c>
      <c r="N1100" s="204">
        <f t="shared" si="98"/>
        <v>0</v>
      </c>
      <c r="O1100" s="114" t="e">
        <f t="shared" si="99"/>
        <v>#DIV/0!</v>
      </c>
      <c r="P1100" s="249">
        <f>'Input 2 - Inventory'!AG1046</f>
        <v>0</v>
      </c>
      <c r="Q1100" s="249">
        <f>'Input 1 - Schedule 1'!AX1048</f>
        <v>0</v>
      </c>
    </row>
    <row r="1101" spans="1:17" x14ac:dyDescent="0.2">
      <c r="A1101" s="314" t="str">
        <f t="shared" si="95"/>
        <v>Exclude</v>
      </c>
      <c r="B1101" s="158">
        <f>'Input 2 - Inventory'!C1047</f>
        <v>0</v>
      </c>
      <c r="C1101" s="249">
        <f>'Input 2 - Inventory'!E1047</f>
        <v>0</v>
      </c>
      <c r="D1101" s="249" t="str">
        <f>IFERROR(VLOOKUP(E1101,GCC.Param!$B$3:$E$50,4,FALSE),"")</f>
        <v/>
      </c>
      <c r="E1101" s="159">
        <f>'Input 2 - Inventory'!F1047</f>
        <v>0</v>
      </c>
      <c r="F1101" s="204" t="str">
        <f t="shared" si="96"/>
        <v>N</v>
      </c>
      <c r="G1101" s="159">
        <f>'Input 1 - Schedule 1'!S1049</f>
        <v>0</v>
      </c>
      <c r="H1101" s="158">
        <f>'Input 2 - Inventory'!L1047</f>
        <v>0</v>
      </c>
      <c r="I1101" s="158">
        <f>'Input 2 - Inventory'!M1047</f>
        <v>0</v>
      </c>
      <c r="J1101" s="204">
        <f t="shared" si="97"/>
        <v>0</v>
      </c>
      <c r="K1101" s="249">
        <f>'Input 2 - Inventory'!R1047</f>
        <v>0</v>
      </c>
      <c r="L1101" s="158">
        <f>'Input 2 - Inventory'!AA1047</f>
        <v>0</v>
      </c>
      <c r="M1101" s="249">
        <f>'Input 2 - Inventory'!AB1047</f>
        <v>0</v>
      </c>
      <c r="N1101" s="204">
        <f t="shared" si="98"/>
        <v>0</v>
      </c>
      <c r="O1101" s="114" t="e">
        <f t="shared" si="99"/>
        <v>#DIV/0!</v>
      </c>
      <c r="P1101" s="249">
        <f>'Input 2 - Inventory'!AG1047</f>
        <v>0</v>
      </c>
      <c r="Q1101" s="249">
        <f>'Input 1 - Schedule 1'!AX1049</f>
        <v>0</v>
      </c>
    </row>
    <row r="1102" spans="1:17" x14ac:dyDescent="0.2">
      <c r="A1102" s="314" t="str">
        <f t="shared" si="95"/>
        <v>Exclude</v>
      </c>
      <c r="B1102" s="158">
        <f>'Input 2 - Inventory'!C1048</f>
        <v>0</v>
      </c>
      <c r="C1102" s="249">
        <f>'Input 2 - Inventory'!E1048</f>
        <v>0</v>
      </c>
      <c r="D1102" s="249" t="str">
        <f>IFERROR(VLOOKUP(E1102,GCC.Param!$B$3:$E$50,4,FALSE),"")</f>
        <v/>
      </c>
      <c r="E1102" s="159">
        <f>'Input 2 - Inventory'!F1048</f>
        <v>0</v>
      </c>
      <c r="F1102" s="204" t="str">
        <f t="shared" si="96"/>
        <v>N</v>
      </c>
      <c r="G1102" s="159">
        <f>'Input 1 - Schedule 1'!S1050</f>
        <v>0</v>
      </c>
      <c r="H1102" s="158">
        <f>'Input 2 - Inventory'!L1048</f>
        <v>0</v>
      </c>
      <c r="I1102" s="158">
        <f>'Input 2 - Inventory'!M1048</f>
        <v>0</v>
      </c>
      <c r="J1102" s="204">
        <f t="shared" si="97"/>
        <v>0</v>
      </c>
      <c r="K1102" s="249">
        <f>'Input 2 - Inventory'!R1048</f>
        <v>0</v>
      </c>
      <c r="L1102" s="158">
        <f>'Input 2 - Inventory'!AA1048</f>
        <v>0</v>
      </c>
      <c r="M1102" s="249">
        <f>'Input 2 - Inventory'!AB1048</f>
        <v>0</v>
      </c>
      <c r="N1102" s="204">
        <f t="shared" si="98"/>
        <v>0</v>
      </c>
      <c r="O1102" s="114" t="e">
        <f t="shared" si="99"/>
        <v>#DIV/0!</v>
      </c>
      <c r="P1102" s="249">
        <f>'Input 2 - Inventory'!AG1048</f>
        <v>0</v>
      </c>
      <c r="Q1102" s="249">
        <f>'Input 1 - Schedule 1'!AX1050</f>
        <v>0</v>
      </c>
    </row>
    <row r="1103" spans="1:17" x14ac:dyDescent="0.2">
      <c r="A1103" s="314" t="str">
        <f t="shared" si="95"/>
        <v>Exclude</v>
      </c>
      <c r="B1103" s="158">
        <f>'Input 2 - Inventory'!C1049</f>
        <v>0</v>
      </c>
      <c r="C1103" s="249">
        <f>'Input 2 - Inventory'!E1049</f>
        <v>0</v>
      </c>
      <c r="D1103" s="249" t="str">
        <f>IFERROR(VLOOKUP(E1103,GCC.Param!$B$3:$E$50,4,FALSE),"")</f>
        <v/>
      </c>
      <c r="E1103" s="159">
        <f>'Input 2 - Inventory'!F1049</f>
        <v>0</v>
      </c>
      <c r="F1103" s="204" t="str">
        <f t="shared" si="96"/>
        <v>N</v>
      </c>
      <c r="G1103" s="159">
        <f>'Input 1 - Schedule 1'!S1051</f>
        <v>0</v>
      </c>
      <c r="H1103" s="158">
        <f>'Input 2 - Inventory'!L1049</f>
        <v>0</v>
      </c>
      <c r="I1103" s="158">
        <f>'Input 2 - Inventory'!M1049</f>
        <v>0</v>
      </c>
      <c r="J1103" s="204">
        <f t="shared" si="97"/>
        <v>0</v>
      </c>
      <c r="K1103" s="249">
        <f>'Input 2 - Inventory'!R1049</f>
        <v>0</v>
      </c>
      <c r="L1103" s="158">
        <f>'Input 2 - Inventory'!AA1049</f>
        <v>0</v>
      </c>
      <c r="M1103" s="249">
        <f>'Input 2 - Inventory'!AB1049</f>
        <v>0</v>
      </c>
      <c r="N1103" s="204">
        <f t="shared" si="98"/>
        <v>0</v>
      </c>
      <c r="O1103" s="114" t="e">
        <f t="shared" si="99"/>
        <v>#DIV/0!</v>
      </c>
      <c r="P1103" s="249">
        <f>'Input 2 - Inventory'!AG1049</f>
        <v>0</v>
      </c>
      <c r="Q1103" s="249">
        <f>'Input 1 - Schedule 1'!AX1051</f>
        <v>0</v>
      </c>
    </row>
    <row r="1104" spans="1:17" x14ac:dyDescent="0.2">
      <c r="A1104" s="314" t="str">
        <f t="shared" si="95"/>
        <v>Exclude</v>
      </c>
      <c r="B1104" s="158">
        <f>'Input 2 - Inventory'!C1050</f>
        <v>0</v>
      </c>
      <c r="C1104" s="249">
        <f>'Input 2 - Inventory'!E1050</f>
        <v>0</v>
      </c>
      <c r="D1104" s="249" t="str">
        <f>IFERROR(VLOOKUP(E1104,GCC.Param!$B$3:$E$50,4,FALSE),"")</f>
        <v/>
      </c>
      <c r="E1104" s="159">
        <f>'Input 2 - Inventory'!F1050</f>
        <v>0</v>
      </c>
      <c r="F1104" s="204" t="str">
        <f t="shared" si="96"/>
        <v>N</v>
      </c>
      <c r="G1104" s="159">
        <f>'Input 1 - Schedule 1'!S1052</f>
        <v>0</v>
      </c>
      <c r="H1104" s="158">
        <f>'Input 2 - Inventory'!L1050</f>
        <v>0</v>
      </c>
      <c r="I1104" s="158">
        <f>'Input 2 - Inventory'!M1050</f>
        <v>0</v>
      </c>
      <c r="J1104" s="204">
        <f t="shared" si="97"/>
        <v>0</v>
      </c>
      <c r="K1104" s="249">
        <f>'Input 2 - Inventory'!R1050</f>
        <v>0</v>
      </c>
      <c r="L1104" s="158">
        <f>'Input 2 - Inventory'!AA1050</f>
        <v>0</v>
      </c>
      <c r="M1104" s="249">
        <f>'Input 2 - Inventory'!AB1050</f>
        <v>0</v>
      </c>
      <c r="N1104" s="204">
        <f t="shared" si="98"/>
        <v>0</v>
      </c>
      <c r="O1104" s="114" t="e">
        <f t="shared" si="99"/>
        <v>#DIV/0!</v>
      </c>
      <c r="P1104" s="249">
        <f>'Input 2 - Inventory'!AG1050</f>
        <v>0</v>
      </c>
      <c r="Q1104" s="249">
        <f>'Input 1 - Schedule 1'!AX1052</f>
        <v>0</v>
      </c>
    </row>
    <row r="1105" spans="1:17" x14ac:dyDescent="0.2">
      <c r="A1105" s="314" t="str">
        <f t="shared" si="95"/>
        <v>Exclude</v>
      </c>
      <c r="B1105" s="158">
        <f>'Input 2 - Inventory'!C1051</f>
        <v>0</v>
      </c>
      <c r="C1105" s="249">
        <f>'Input 2 - Inventory'!E1051</f>
        <v>0</v>
      </c>
      <c r="D1105" s="249" t="str">
        <f>IFERROR(VLOOKUP(E1105,GCC.Param!$B$3:$E$50,4,FALSE),"")</f>
        <v/>
      </c>
      <c r="E1105" s="159">
        <f>'Input 2 - Inventory'!F1051</f>
        <v>0</v>
      </c>
      <c r="F1105" s="204" t="str">
        <f t="shared" si="96"/>
        <v>N</v>
      </c>
      <c r="G1105" s="159">
        <f>'Input 1 - Schedule 1'!S1053</f>
        <v>0</v>
      </c>
      <c r="H1105" s="158">
        <f>'Input 2 - Inventory'!L1051</f>
        <v>0</v>
      </c>
      <c r="I1105" s="158">
        <f>'Input 2 - Inventory'!M1051</f>
        <v>0</v>
      </c>
      <c r="J1105" s="204">
        <f t="shared" si="97"/>
        <v>0</v>
      </c>
      <c r="K1105" s="249">
        <f>'Input 2 - Inventory'!R1051</f>
        <v>0</v>
      </c>
      <c r="L1105" s="158">
        <f>'Input 2 - Inventory'!AA1051</f>
        <v>0</v>
      </c>
      <c r="M1105" s="249">
        <f>'Input 2 - Inventory'!AB1051</f>
        <v>0</v>
      </c>
      <c r="N1105" s="204">
        <f t="shared" si="98"/>
        <v>0</v>
      </c>
      <c r="O1105" s="114" t="e">
        <f t="shared" si="99"/>
        <v>#DIV/0!</v>
      </c>
      <c r="P1105" s="249">
        <f>'Input 2 - Inventory'!AG1051</f>
        <v>0</v>
      </c>
      <c r="Q1105" s="249">
        <f>'Input 1 - Schedule 1'!AX1053</f>
        <v>0</v>
      </c>
    </row>
    <row r="1106" spans="1:17" x14ac:dyDescent="0.2">
      <c r="A1106" s="314" t="str">
        <f t="shared" si="95"/>
        <v>Exclude</v>
      </c>
      <c r="B1106" s="158">
        <f>'Input 2 - Inventory'!C1052</f>
        <v>0</v>
      </c>
      <c r="C1106" s="249">
        <f>'Input 2 - Inventory'!E1052</f>
        <v>0</v>
      </c>
      <c r="D1106" s="249" t="str">
        <f>IFERROR(VLOOKUP(E1106,GCC.Param!$B$3:$E$50,4,FALSE),"")</f>
        <v/>
      </c>
      <c r="E1106" s="159">
        <f>'Input 2 - Inventory'!F1052</f>
        <v>0</v>
      </c>
      <c r="F1106" s="204" t="str">
        <f t="shared" si="96"/>
        <v>N</v>
      </c>
      <c r="G1106" s="159">
        <f>'Input 1 - Schedule 1'!S1054</f>
        <v>0</v>
      </c>
      <c r="H1106" s="158">
        <f>'Input 2 - Inventory'!L1052</f>
        <v>0</v>
      </c>
      <c r="I1106" s="158">
        <f>'Input 2 - Inventory'!M1052</f>
        <v>0</v>
      </c>
      <c r="J1106" s="204">
        <f t="shared" si="97"/>
        <v>0</v>
      </c>
      <c r="K1106" s="249">
        <f>'Input 2 - Inventory'!R1052</f>
        <v>0</v>
      </c>
      <c r="L1106" s="158">
        <f>'Input 2 - Inventory'!AA1052</f>
        <v>0</v>
      </c>
      <c r="M1106" s="249">
        <f>'Input 2 - Inventory'!AB1052</f>
        <v>0</v>
      </c>
      <c r="N1106" s="204">
        <f t="shared" si="98"/>
        <v>0</v>
      </c>
      <c r="O1106" s="114" t="e">
        <f t="shared" si="99"/>
        <v>#DIV/0!</v>
      </c>
      <c r="P1106" s="249">
        <f>'Input 2 - Inventory'!AG1052</f>
        <v>0</v>
      </c>
      <c r="Q1106" s="249">
        <f>'Input 1 - Schedule 1'!AX1054</f>
        <v>0</v>
      </c>
    </row>
    <row r="1107" spans="1:17" x14ac:dyDescent="0.2">
      <c r="A1107" s="314" t="str">
        <f t="shared" si="95"/>
        <v>Exclude</v>
      </c>
      <c r="B1107" s="158">
        <f>'Input 2 - Inventory'!C1053</f>
        <v>0</v>
      </c>
      <c r="C1107" s="249">
        <f>'Input 2 - Inventory'!E1053</f>
        <v>0</v>
      </c>
      <c r="D1107" s="249" t="str">
        <f>IFERROR(VLOOKUP(E1107,GCC.Param!$B$3:$E$50,4,FALSE),"")</f>
        <v/>
      </c>
      <c r="E1107" s="159">
        <f>'Input 2 - Inventory'!F1053</f>
        <v>0</v>
      </c>
      <c r="F1107" s="204" t="str">
        <f t="shared" si="96"/>
        <v>N</v>
      </c>
      <c r="G1107" s="159">
        <f>'Input 1 - Schedule 1'!S1055</f>
        <v>0</v>
      </c>
      <c r="H1107" s="158">
        <f>'Input 2 - Inventory'!L1053</f>
        <v>0</v>
      </c>
      <c r="I1107" s="158">
        <f>'Input 2 - Inventory'!M1053</f>
        <v>0</v>
      </c>
      <c r="J1107" s="204">
        <f t="shared" si="97"/>
        <v>0</v>
      </c>
      <c r="K1107" s="249">
        <f>'Input 2 - Inventory'!R1053</f>
        <v>0</v>
      </c>
      <c r="L1107" s="158">
        <f>'Input 2 - Inventory'!AA1053</f>
        <v>0</v>
      </c>
      <c r="M1107" s="249">
        <f>'Input 2 - Inventory'!AB1053</f>
        <v>0</v>
      </c>
      <c r="N1107" s="204">
        <f t="shared" si="98"/>
        <v>0</v>
      </c>
      <c r="O1107" s="114" t="e">
        <f t="shared" si="99"/>
        <v>#DIV/0!</v>
      </c>
      <c r="P1107" s="249">
        <f>'Input 2 - Inventory'!AG1053</f>
        <v>0</v>
      </c>
      <c r="Q1107" s="249">
        <f>'Input 1 - Schedule 1'!AX1055</f>
        <v>0</v>
      </c>
    </row>
    <row r="1108" spans="1:17" x14ac:dyDescent="0.2">
      <c r="A1108" s="314" t="str">
        <f t="shared" si="95"/>
        <v>Exclude</v>
      </c>
      <c r="B1108" s="158">
        <f>'Input 2 - Inventory'!C1054</f>
        <v>0</v>
      </c>
      <c r="C1108" s="249">
        <f>'Input 2 - Inventory'!E1054</f>
        <v>0</v>
      </c>
      <c r="D1108" s="249" t="str">
        <f>IFERROR(VLOOKUP(E1108,GCC.Param!$B$3:$E$50,4,FALSE),"")</f>
        <v/>
      </c>
      <c r="E1108" s="159">
        <f>'Input 2 - Inventory'!F1054</f>
        <v>0</v>
      </c>
      <c r="F1108" s="204" t="str">
        <f t="shared" si="96"/>
        <v>N</v>
      </c>
      <c r="G1108" s="159">
        <f>'Input 1 - Schedule 1'!S1056</f>
        <v>0</v>
      </c>
      <c r="H1108" s="158">
        <f>'Input 2 - Inventory'!L1054</f>
        <v>0</v>
      </c>
      <c r="I1108" s="158">
        <f>'Input 2 - Inventory'!M1054</f>
        <v>0</v>
      </c>
      <c r="J1108" s="204">
        <f t="shared" si="97"/>
        <v>0</v>
      </c>
      <c r="K1108" s="249">
        <f>'Input 2 - Inventory'!R1054</f>
        <v>0</v>
      </c>
      <c r="L1108" s="158">
        <f>'Input 2 - Inventory'!AA1054</f>
        <v>0</v>
      </c>
      <c r="M1108" s="249">
        <f>'Input 2 - Inventory'!AB1054</f>
        <v>0</v>
      </c>
      <c r="N1108" s="204">
        <f t="shared" si="98"/>
        <v>0</v>
      </c>
      <c r="O1108" s="114" t="e">
        <f t="shared" si="99"/>
        <v>#DIV/0!</v>
      </c>
      <c r="P1108" s="249">
        <f>'Input 2 - Inventory'!AG1054</f>
        <v>0</v>
      </c>
      <c r="Q1108" s="249">
        <f>'Input 1 - Schedule 1'!AX1056</f>
        <v>0</v>
      </c>
    </row>
    <row r="1109" spans="1:17" x14ac:dyDescent="0.2">
      <c r="A1109" s="314" t="str">
        <f t="shared" si="95"/>
        <v>Exclude</v>
      </c>
      <c r="B1109" s="158">
        <f>'Input 2 - Inventory'!C1055</f>
        <v>0</v>
      </c>
      <c r="C1109" s="249">
        <f>'Input 2 - Inventory'!E1055</f>
        <v>0</v>
      </c>
      <c r="D1109" s="249" t="str">
        <f>IFERROR(VLOOKUP(E1109,GCC.Param!$B$3:$E$50,4,FALSE),"")</f>
        <v/>
      </c>
      <c r="E1109" s="159">
        <f>'Input 2 - Inventory'!F1055</f>
        <v>0</v>
      </c>
      <c r="F1109" s="204" t="str">
        <f t="shared" si="96"/>
        <v>N</v>
      </c>
      <c r="G1109" s="159">
        <f>'Input 1 - Schedule 1'!S1057</f>
        <v>0</v>
      </c>
      <c r="H1109" s="158">
        <f>'Input 2 - Inventory'!L1055</f>
        <v>0</v>
      </c>
      <c r="I1109" s="158">
        <f>'Input 2 - Inventory'!M1055</f>
        <v>0</v>
      </c>
      <c r="J1109" s="204">
        <f t="shared" si="97"/>
        <v>0</v>
      </c>
      <c r="K1109" s="249">
        <f>'Input 2 - Inventory'!R1055</f>
        <v>0</v>
      </c>
      <c r="L1109" s="158">
        <f>'Input 2 - Inventory'!AA1055</f>
        <v>0</v>
      </c>
      <c r="M1109" s="249">
        <f>'Input 2 - Inventory'!AB1055</f>
        <v>0</v>
      </c>
      <c r="N1109" s="204">
        <f t="shared" si="98"/>
        <v>0</v>
      </c>
      <c r="O1109" s="114" t="e">
        <f t="shared" si="99"/>
        <v>#DIV/0!</v>
      </c>
      <c r="P1109" s="249">
        <f>'Input 2 - Inventory'!AG1055</f>
        <v>0</v>
      </c>
      <c r="Q1109" s="249">
        <f>'Input 1 - Schedule 1'!AX1057</f>
        <v>0</v>
      </c>
    </row>
    <row r="1110" spans="1:17" x14ac:dyDescent="0.2">
      <c r="A1110" s="314" t="str">
        <f t="shared" si="95"/>
        <v>Exclude</v>
      </c>
      <c r="B1110" s="158">
        <f>'Input 2 - Inventory'!C1056</f>
        <v>0</v>
      </c>
      <c r="C1110" s="249">
        <f>'Input 2 - Inventory'!E1056</f>
        <v>0</v>
      </c>
      <c r="D1110" s="249" t="str">
        <f>IFERROR(VLOOKUP(E1110,GCC.Param!$B$3:$E$50,4,FALSE),"")</f>
        <v/>
      </c>
      <c r="E1110" s="159">
        <f>'Input 2 - Inventory'!F1056</f>
        <v>0</v>
      </c>
      <c r="F1110" s="204" t="str">
        <f t="shared" si="96"/>
        <v>N</v>
      </c>
      <c r="G1110" s="159">
        <f>'Input 1 - Schedule 1'!S1058</f>
        <v>0</v>
      </c>
      <c r="H1110" s="158">
        <f>'Input 2 - Inventory'!L1056</f>
        <v>0</v>
      </c>
      <c r="I1110" s="158">
        <f>'Input 2 - Inventory'!M1056</f>
        <v>0</v>
      </c>
      <c r="J1110" s="204">
        <f t="shared" si="97"/>
        <v>0</v>
      </c>
      <c r="K1110" s="249">
        <f>'Input 2 - Inventory'!R1056</f>
        <v>0</v>
      </c>
      <c r="L1110" s="158">
        <f>'Input 2 - Inventory'!AA1056</f>
        <v>0</v>
      </c>
      <c r="M1110" s="249">
        <f>'Input 2 - Inventory'!AB1056</f>
        <v>0</v>
      </c>
      <c r="N1110" s="204">
        <f t="shared" si="98"/>
        <v>0</v>
      </c>
      <c r="O1110" s="114" t="e">
        <f t="shared" si="99"/>
        <v>#DIV/0!</v>
      </c>
      <c r="P1110" s="249">
        <f>'Input 2 - Inventory'!AG1056</f>
        <v>0</v>
      </c>
      <c r="Q1110" s="249">
        <f>'Input 1 - Schedule 1'!AX1058</f>
        <v>0</v>
      </c>
    </row>
    <row r="1111" spans="1:17" x14ac:dyDescent="0.2">
      <c r="A1111" s="314" t="str">
        <f t="shared" si="95"/>
        <v>Exclude</v>
      </c>
      <c r="B1111" s="158">
        <f>'Input 2 - Inventory'!C1057</f>
        <v>0</v>
      </c>
      <c r="C1111" s="249">
        <f>'Input 2 - Inventory'!E1057</f>
        <v>0</v>
      </c>
      <c r="D1111" s="249" t="str">
        <f>IFERROR(VLOOKUP(E1111,GCC.Param!$B$3:$E$50,4,FALSE),"")</f>
        <v/>
      </c>
      <c r="E1111" s="159">
        <f>'Input 2 - Inventory'!F1057</f>
        <v>0</v>
      </c>
      <c r="F1111" s="204" t="str">
        <f t="shared" si="96"/>
        <v>N</v>
      </c>
      <c r="G1111" s="159">
        <f>'Input 1 - Schedule 1'!S1059</f>
        <v>0</v>
      </c>
      <c r="H1111" s="158">
        <f>'Input 2 - Inventory'!L1057</f>
        <v>0</v>
      </c>
      <c r="I1111" s="158">
        <f>'Input 2 - Inventory'!M1057</f>
        <v>0</v>
      </c>
      <c r="J1111" s="204">
        <f t="shared" si="97"/>
        <v>0</v>
      </c>
      <c r="K1111" s="249">
        <f>'Input 2 - Inventory'!R1057</f>
        <v>0</v>
      </c>
      <c r="L1111" s="158">
        <f>'Input 2 - Inventory'!AA1057</f>
        <v>0</v>
      </c>
      <c r="M1111" s="249">
        <f>'Input 2 - Inventory'!AB1057</f>
        <v>0</v>
      </c>
      <c r="N1111" s="204">
        <f t="shared" si="98"/>
        <v>0</v>
      </c>
      <c r="O1111" s="114" t="e">
        <f t="shared" si="99"/>
        <v>#DIV/0!</v>
      </c>
      <c r="P1111" s="249">
        <f>'Input 2 - Inventory'!AG1057</f>
        <v>0</v>
      </c>
      <c r="Q1111" s="249">
        <f>'Input 1 - Schedule 1'!AX1059</f>
        <v>0</v>
      </c>
    </row>
    <row r="1112" spans="1:17" x14ac:dyDescent="0.2">
      <c r="A1112" s="314" t="str">
        <f t="shared" si="95"/>
        <v>Exclude</v>
      </c>
      <c r="B1112" s="158">
        <f>'Input 2 - Inventory'!C1058</f>
        <v>0</v>
      </c>
      <c r="C1112" s="249">
        <f>'Input 2 - Inventory'!E1058</f>
        <v>0</v>
      </c>
      <c r="D1112" s="249" t="str">
        <f>IFERROR(VLOOKUP(E1112,GCC.Param!$B$3:$E$50,4,FALSE),"")</f>
        <v/>
      </c>
      <c r="E1112" s="159">
        <f>'Input 2 - Inventory'!F1058</f>
        <v>0</v>
      </c>
      <c r="F1112" s="204" t="str">
        <f t="shared" si="96"/>
        <v>N</v>
      </c>
      <c r="G1112" s="159">
        <f>'Input 1 - Schedule 1'!S1060</f>
        <v>0</v>
      </c>
      <c r="H1112" s="158">
        <f>'Input 2 - Inventory'!L1058</f>
        <v>0</v>
      </c>
      <c r="I1112" s="158">
        <f>'Input 2 - Inventory'!M1058</f>
        <v>0</v>
      </c>
      <c r="J1112" s="204">
        <f t="shared" si="97"/>
        <v>0</v>
      </c>
      <c r="K1112" s="249">
        <f>'Input 2 - Inventory'!R1058</f>
        <v>0</v>
      </c>
      <c r="L1112" s="158">
        <f>'Input 2 - Inventory'!AA1058</f>
        <v>0</v>
      </c>
      <c r="M1112" s="249">
        <f>'Input 2 - Inventory'!AB1058</f>
        <v>0</v>
      </c>
      <c r="N1112" s="204">
        <f t="shared" si="98"/>
        <v>0</v>
      </c>
      <c r="O1112" s="114" t="e">
        <f t="shared" si="99"/>
        <v>#DIV/0!</v>
      </c>
      <c r="P1112" s="249">
        <f>'Input 2 - Inventory'!AG1058</f>
        <v>0</v>
      </c>
      <c r="Q1112" s="249">
        <f>'Input 1 - Schedule 1'!AX1060</f>
        <v>0</v>
      </c>
    </row>
    <row r="1113" spans="1:17" x14ac:dyDescent="0.2">
      <c r="A1113" s="314" t="str">
        <f t="shared" si="95"/>
        <v>Exclude</v>
      </c>
      <c r="B1113" s="158">
        <f>'Input 2 - Inventory'!C1059</f>
        <v>0</v>
      </c>
      <c r="C1113" s="249">
        <f>'Input 2 - Inventory'!E1059</f>
        <v>0</v>
      </c>
      <c r="D1113" s="249" t="str">
        <f>IFERROR(VLOOKUP(E1113,GCC.Param!$B$3:$E$50,4,FALSE),"")</f>
        <v/>
      </c>
      <c r="E1113" s="159">
        <f>'Input 2 - Inventory'!F1059</f>
        <v>0</v>
      </c>
      <c r="F1113" s="204" t="str">
        <f t="shared" si="96"/>
        <v>N</v>
      </c>
      <c r="G1113" s="159">
        <f>'Input 1 - Schedule 1'!S1061</f>
        <v>0</v>
      </c>
      <c r="H1113" s="158">
        <f>'Input 2 - Inventory'!L1059</f>
        <v>0</v>
      </c>
      <c r="I1113" s="158">
        <f>'Input 2 - Inventory'!M1059</f>
        <v>0</v>
      </c>
      <c r="J1113" s="204">
        <f t="shared" si="97"/>
        <v>0</v>
      </c>
      <c r="K1113" s="249">
        <f>'Input 2 - Inventory'!R1059</f>
        <v>0</v>
      </c>
      <c r="L1113" s="158">
        <f>'Input 2 - Inventory'!AA1059</f>
        <v>0</v>
      </c>
      <c r="M1113" s="249">
        <f>'Input 2 - Inventory'!AB1059</f>
        <v>0</v>
      </c>
      <c r="N1113" s="204">
        <f t="shared" si="98"/>
        <v>0</v>
      </c>
      <c r="O1113" s="114" t="e">
        <f t="shared" si="99"/>
        <v>#DIV/0!</v>
      </c>
      <c r="P1113" s="249">
        <f>'Input 2 - Inventory'!AG1059</f>
        <v>0</v>
      </c>
      <c r="Q1113" s="249">
        <f>'Input 1 - Schedule 1'!AX1061</f>
        <v>0</v>
      </c>
    </row>
    <row r="1114" spans="1:17" x14ac:dyDescent="0.2">
      <c r="A1114" s="314" t="str">
        <f t="shared" si="95"/>
        <v>Exclude</v>
      </c>
      <c r="B1114" s="158">
        <f>'Input 2 - Inventory'!C1060</f>
        <v>0</v>
      </c>
      <c r="C1114" s="249">
        <f>'Input 2 - Inventory'!E1060</f>
        <v>0</v>
      </c>
      <c r="D1114" s="249" t="str">
        <f>IFERROR(VLOOKUP(E1114,GCC.Param!$B$3:$E$50,4,FALSE),"")</f>
        <v/>
      </c>
      <c r="E1114" s="159">
        <f>'Input 2 - Inventory'!F1060</f>
        <v>0</v>
      </c>
      <c r="F1114" s="204" t="str">
        <f t="shared" si="96"/>
        <v>N</v>
      </c>
      <c r="G1114" s="159">
        <f>'Input 1 - Schedule 1'!S1062</f>
        <v>0</v>
      </c>
      <c r="H1114" s="158">
        <f>'Input 2 - Inventory'!L1060</f>
        <v>0</v>
      </c>
      <c r="I1114" s="158">
        <f>'Input 2 - Inventory'!M1060</f>
        <v>0</v>
      </c>
      <c r="J1114" s="204">
        <f t="shared" si="97"/>
        <v>0</v>
      </c>
      <c r="K1114" s="249">
        <f>'Input 2 - Inventory'!R1060</f>
        <v>0</v>
      </c>
      <c r="L1114" s="158">
        <f>'Input 2 - Inventory'!AA1060</f>
        <v>0</v>
      </c>
      <c r="M1114" s="249">
        <f>'Input 2 - Inventory'!AB1060</f>
        <v>0</v>
      </c>
      <c r="N1114" s="204">
        <f t="shared" si="98"/>
        <v>0</v>
      </c>
      <c r="O1114" s="114" t="e">
        <f t="shared" si="99"/>
        <v>#DIV/0!</v>
      </c>
      <c r="P1114" s="249">
        <f>'Input 2 - Inventory'!AG1060</f>
        <v>0</v>
      </c>
      <c r="Q1114" s="249">
        <f>'Input 1 - Schedule 1'!AX1062</f>
        <v>0</v>
      </c>
    </row>
    <row r="1115" spans="1:17" x14ac:dyDescent="0.2">
      <c r="A1115" s="314" t="str">
        <f t="shared" si="95"/>
        <v>Exclude</v>
      </c>
      <c r="B1115" s="158">
        <f>'Input 2 - Inventory'!C1061</f>
        <v>0</v>
      </c>
      <c r="C1115" s="249">
        <f>'Input 2 - Inventory'!E1061</f>
        <v>0</v>
      </c>
      <c r="D1115" s="249" t="str">
        <f>IFERROR(VLOOKUP(E1115,GCC.Param!$B$3:$E$50,4,FALSE),"")</f>
        <v/>
      </c>
      <c r="E1115" s="159">
        <f>'Input 2 - Inventory'!F1061</f>
        <v>0</v>
      </c>
      <c r="F1115" s="204" t="str">
        <f t="shared" si="96"/>
        <v>N</v>
      </c>
      <c r="G1115" s="159">
        <f>'Input 1 - Schedule 1'!S1063</f>
        <v>0</v>
      </c>
      <c r="H1115" s="158">
        <f>'Input 2 - Inventory'!L1061</f>
        <v>0</v>
      </c>
      <c r="I1115" s="158">
        <f>'Input 2 - Inventory'!M1061</f>
        <v>0</v>
      </c>
      <c r="J1115" s="204">
        <f t="shared" si="97"/>
        <v>0</v>
      </c>
      <c r="K1115" s="249">
        <f>'Input 2 - Inventory'!R1061</f>
        <v>0</v>
      </c>
      <c r="L1115" s="158">
        <f>'Input 2 - Inventory'!AA1061</f>
        <v>0</v>
      </c>
      <c r="M1115" s="249">
        <f>'Input 2 - Inventory'!AB1061</f>
        <v>0</v>
      </c>
      <c r="N1115" s="204">
        <f t="shared" si="98"/>
        <v>0</v>
      </c>
      <c r="O1115" s="114" t="e">
        <f t="shared" si="99"/>
        <v>#DIV/0!</v>
      </c>
      <c r="P1115" s="249">
        <f>'Input 2 - Inventory'!AG1061</f>
        <v>0</v>
      </c>
      <c r="Q1115" s="249">
        <f>'Input 1 - Schedule 1'!AX1063</f>
        <v>0</v>
      </c>
    </row>
    <row r="1116" spans="1:17" x14ac:dyDescent="0.2">
      <c r="A1116" s="314" t="str">
        <f t="shared" si="95"/>
        <v>Exclude</v>
      </c>
      <c r="B1116" s="158">
        <f>'Input 2 - Inventory'!C1062</f>
        <v>0</v>
      </c>
      <c r="C1116" s="249">
        <f>'Input 2 - Inventory'!E1062</f>
        <v>0</v>
      </c>
      <c r="D1116" s="249" t="str">
        <f>IFERROR(VLOOKUP(E1116,GCC.Param!$B$3:$E$50,4,FALSE),"")</f>
        <v/>
      </c>
      <c r="E1116" s="159">
        <f>'Input 2 - Inventory'!F1062</f>
        <v>0</v>
      </c>
      <c r="F1116" s="204" t="str">
        <f t="shared" si="96"/>
        <v>N</v>
      </c>
      <c r="G1116" s="159">
        <f>'Input 1 - Schedule 1'!S1064</f>
        <v>0</v>
      </c>
      <c r="H1116" s="158">
        <f>'Input 2 - Inventory'!L1062</f>
        <v>0</v>
      </c>
      <c r="I1116" s="158">
        <f>'Input 2 - Inventory'!M1062</f>
        <v>0</v>
      </c>
      <c r="J1116" s="204">
        <f t="shared" si="97"/>
        <v>0</v>
      </c>
      <c r="K1116" s="249">
        <f>'Input 2 - Inventory'!R1062</f>
        <v>0</v>
      </c>
      <c r="L1116" s="158">
        <f>'Input 2 - Inventory'!AA1062</f>
        <v>0</v>
      </c>
      <c r="M1116" s="249">
        <f>'Input 2 - Inventory'!AB1062</f>
        <v>0</v>
      </c>
      <c r="N1116" s="204">
        <f t="shared" si="98"/>
        <v>0</v>
      </c>
      <c r="O1116" s="114" t="e">
        <f t="shared" si="99"/>
        <v>#DIV/0!</v>
      </c>
      <c r="P1116" s="249">
        <f>'Input 2 - Inventory'!AG1062</f>
        <v>0</v>
      </c>
      <c r="Q1116" s="249">
        <f>'Input 1 - Schedule 1'!AX1064</f>
        <v>0</v>
      </c>
    </row>
    <row r="1117" spans="1:17" x14ac:dyDescent="0.2">
      <c r="A1117" s="314" t="str">
        <f t="shared" si="95"/>
        <v>Exclude</v>
      </c>
      <c r="B1117" s="158">
        <f>'Input 2 - Inventory'!C1063</f>
        <v>0</v>
      </c>
      <c r="C1117" s="249">
        <f>'Input 2 - Inventory'!E1063</f>
        <v>0</v>
      </c>
      <c r="D1117" s="249" t="str">
        <f>IFERROR(VLOOKUP(E1117,GCC.Param!$B$3:$E$50,4,FALSE),"")</f>
        <v/>
      </c>
      <c r="E1117" s="159">
        <f>'Input 2 - Inventory'!F1063</f>
        <v>0</v>
      </c>
      <c r="F1117" s="204" t="str">
        <f t="shared" si="96"/>
        <v>N</v>
      </c>
      <c r="G1117" s="159">
        <f>'Input 1 - Schedule 1'!S1065</f>
        <v>0</v>
      </c>
      <c r="H1117" s="158">
        <f>'Input 2 - Inventory'!L1063</f>
        <v>0</v>
      </c>
      <c r="I1117" s="158">
        <f>'Input 2 - Inventory'!M1063</f>
        <v>0</v>
      </c>
      <c r="J1117" s="204">
        <f t="shared" si="97"/>
        <v>0</v>
      </c>
      <c r="K1117" s="249">
        <f>'Input 2 - Inventory'!R1063</f>
        <v>0</v>
      </c>
      <c r="L1117" s="158">
        <f>'Input 2 - Inventory'!AA1063</f>
        <v>0</v>
      </c>
      <c r="M1117" s="249">
        <f>'Input 2 - Inventory'!AB1063</f>
        <v>0</v>
      </c>
      <c r="N1117" s="204">
        <f t="shared" si="98"/>
        <v>0</v>
      </c>
      <c r="O1117" s="114" t="e">
        <f t="shared" si="99"/>
        <v>#DIV/0!</v>
      </c>
      <c r="P1117" s="249">
        <f>'Input 2 - Inventory'!AG1063</f>
        <v>0</v>
      </c>
      <c r="Q1117" s="249">
        <f>'Input 1 - Schedule 1'!AX1065</f>
        <v>0</v>
      </c>
    </row>
    <row r="1118" spans="1:17" x14ac:dyDescent="0.2">
      <c r="A1118" s="314" t="str">
        <f t="shared" si="95"/>
        <v>Exclude</v>
      </c>
      <c r="B1118" s="158">
        <f>'Input 2 - Inventory'!C1064</f>
        <v>0</v>
      </c>
      <c r="C1118" s="249">
        <f>'Input 2 - Inventory'!E1064</f>
        <v>0</v>
      </c>
      <c r="D1118" s="249" t="str">
        <f>IFERROR(VLOOKUP(E1118,GCC.Param!$B$3:$E$50,4,FALSE),"")</f>
        <v/>
      </c>
      <c r="E1118" s="159">
        <f>'Input 2 - Inventory'!F1064</f>
        <v>0</v>
      </c>
      <c r="F1118" s="204" t="str">
        <f t="shared" si="96"/>
        <v>N</v>
      </c>
      <c r="G1118" s="159">
        <f>'Input 1 - Schedule 1'!S1066</f>
        <v>0</v>
      </c>
      <c r="H1118" s="158">
        <f>'Input 2 - Inventory'!L1064</f>
        <v>0</v>
      </c>
      <c r="I1118" s="158">
        <f>'Input 2 - Inventory'!M1064</f>
        <v>0</v>
      </c>
      <c r="J1118" s="204">
        <f t="shared" si="97"/>
        <v>0</v>
      </c>
      <c r="K1118" s="249">
        <f>'Input 2 - Inventory'!R1064</f>
        <v>0</v>
      </c>
      <c r="L1118" s="158">
        <f>'Input 2 - Inventory'!AA1064</f>
        <v>0</v>
      </c>
      <c r="M1118" s="249">
        <f>'Input 2 - Inventory'!AB1064</f>
        <v>0</v>
      </c>
      <c r="N1118" s="204">
        <f t="shared" si="98"/>
        <v>0</v>
      </c>
      <c r="O1118" s="114" t="e">
        <f t="shared" si="99"/>
        <v>#DIV/0!</v>
      </c>
      <c r="P1118" s="249">
        <f>'Input 2 - Inventory'!AG1064</f>
        <v>0</v>
      </c>
      <c r="Q1118" s="249">
        <f>'Input 1 - Schedule 1'!AX1066</f>
        <v>0</v>
      </c>
    </row>
    <row r="1119" spans="1:17" x14ac:dyDescent="0.2">
      <c r="A1119" s="314" t="str">
        <f t="shared" si="95"/>
        <v>Exclude</v>
      </c>
      <c r="B1119" s="158">
        <f>'Input 2 - Inventory'!C1065</f>
        <v>0</v>
      </c>
      <c r="C1119" s="249">
        <f>'Input 2 - Inventory'!E1065</f>
        <v>0</v>
      </c>
      <c r="D1119" s="249" t="str">
        <f>IFERROR(VLOOKUP(E1119,GCC.Param!$B$3:$E$50,4,FALSE),"")</f>
        <v/>
      </c>
      <c r="E1119" s="159">
        <f>'Input 2 - Inventory'!F1065</f>
        <v>0</v>
      </c>
      <c r="F1119" s="204" t="str">
        <f t="shared" si="96"/>
        <v>N</v>
      </c>
      <c r="G1119" s="159">
        <f>'Input 1 - Schedule 1'!S1067</f>
        <v>0</v>
      </c>
      <c r="H1119" s="158">
        <f>'Input 2 - Inventory'!L1065</f>
        <v>0</v>
      </c>
      <c r="I1119" s="158">
        <f>'Input 2 - Inventory'!M1065</f>
        <v>0</v>
      </c>
      <c r="J1119" s="204">
        <f t="shared" si="97"/>
        <v>0</v>
      </c>
      <c r="K1119" s="249">
        <f>'Input 2 - Inventory'!R1065</f>
        <v>0</v>
      </c>
      <c r="L1119" s="158">
        <f>'Input 2 - Inventory'!AA1065</f>
        <v>0</v>
      </c>
      <c r="M1119" s="249">
        <f>'Input 2 - Inventory'!AB1065</f>
        <v>0</v>
      </c>
      <c r="N1119" s="204">
        <f t="shared" si="98"/>
        <v>0</v>
      </c>
      <c r="O1119" s="114" t="e">
        <f t="shared" si="99"/>
        <v>#DIV/0!</v>
      </c>
      <c r="P1119" s="249">
        <f>'Input 2 - Inventory'!AG1065</f>
        <v>0</v>
      </c>
      <c r="Q1119" s="249">
        <f>'Input 1 - Schedule 1'!AX1067</f>
        <v>0</v>
      </c>
    </row>
    <row r="1120" spans="1:17" x14ac:dyDescent="0.2">
      <c r="A1120" s="314" t="str">
        <f t="shared" si="95"/>
        <v>Exclude</v>
      </c>
      <c r="B1120" s="158">
        <f>'Input 2 - Inventory'!C1066</f>
        <v>0</v>
      </c>
      <c r="C1120" s="249">
        <f>'Input 2 - Inventory'!E1066</f>
        <v>0</v>
      </c>
      <c r="D1120" s="249" t="str">
        <f>IFERROR(VLOOKUP(E1120,GCC.Param!$B$3:$E$50,4,FALSE),"")</f>
        <v/>
      </c>
      <c r="E1120" s="159">
        <f>'Input 2 - Inventory'!F1066</f>
        <v>0</v>
      </c>
      <c r="F1120" s="204" t="str">
        <f t="shared" si="96"/>
        <v>N</v>
      </c>
      <c r="G1120" s="159">
        <f>'Input 1 - Schedule 1'!S1068</f>
        <v>0</v>
      </c>
      <c r="H1120" s="158">
        <f>'Input 2 - Inventory'!L1066</f>
        <v>0</v>
      </c>
      <c r="I1120" s="158">
        <f>'Input 2 - Inventory'!M1066</f>
        <v>0</v>
      </c>
      <c r="J1120" s="204">
        <f t="shared" si="97"/>
        <v>0</v>
      </c>
      <c r="K1120" s="249">
        <f>'Input 2 - Inventory'!R1066</f>
        <v>0</v>
      </c>
      <c r="L1120" s="158">
        <f>'Input 2 - Inventory'!AA1066</f>
        <v>0</v>
      </c>
      <c r="M1120" s="249">
        <f>'Input 2 - Inventory'!AB1066</f>
        <v>0</v>
      </c>
      <c r="N1120" s="204">
        <f t="shared" si="98"/>
        <v>0</v>
      </c>
      <c r="O1120" s="114" t="e">
        <f t="shared" si="99"/>
        <v>#DIV/0!</v>
      </c>
      <c r="P1120" s="249">
        <f>'Input 2 - Inventory'!AG1066</f>
        <v>0</v>
      </c>
      <c r="Q1120" s="249">
        <f>'Input 1 - Schedule 1'!AX1068</f>
        <v>0</v>
      </c>
    </row>
    <row r="1121" spans="1:17" x14ac:dyDescent="0.2">
      <c r="A1121" s="314" t="str">
        <f t="shared" si="95"/>
        <v>Exclude</v>
      </c>
      <c r="B1121" s="158">
        <f>'Input 2 - Inventory'!C1067</f>
        <v>0</v>
      </c>
      <c r="C1121" s="249">
        <f>'Input 2 - Inventory'!E1067</f>
        <v>0</v>
      </c>
      <c r="D1121" s="249" t="str">
        <f>IFERROR(VLOOKUP(E1121,GCC.Param!$B$3:$E$50,4,FALSE),"")</f>
        <v/>
      </c>
      <c r="E1121" s="159">
        <f>'Input 2 - Inventory'!F1067</f>
        <v>0</v>
      </c>
      <c r="F1121" s="204" t="str">
        <f t="shared" si="96"/>
        <v>N</v>
      </c>
      <c r="G1121" s="159">
        <f>'Input 1 - Schedule 1'!S1069</f>
        <v>0</v>
      </c>
      <c r="H1121" s="158">
        <f>'Input 2 - Inventory'!L1067</f>
        <v>0</v>
      </c>
      <c r="I1121" s="158">
        <f>'Input 2 - Inventory'!M1067</f>
        <v>0</v>
      </c>
      <c r="J1121" s="204">
        <f t="shared" si="97"/>
        <v>0</v>
      </c>
      <c r="K1121" s="249">
        <f>'Input 2 - Inventory'!R1067</f>
        <v>0</v>
      </c>
      <c r="L1121" s="158">
        <f>'Input 2 - Inventory'!AA1067</f>
        <v>0</v>
      </c>
      <c r="M1121" s="249">
        <f>'Input 2 - Inventory'!AB1067</f>
        <v>0</v>
      </c>
      <c r="N1121" s="204">
        <f t="shared" si="98"/>
        <v>0</v>
      </c>
      <c r="O1121" s="114" t="e">
        <f t="shared" si="99"/>
        <v>#DIV/0!</v>
      </c>
      <c r="P1121" s="249">
        <f>'Input 2 - Inventory'!AG1067</f>
        <v>0</v>
      </c>
      <c r="Q1121" s="249">
        <f>'Input 1 - Schedule 1'!AX1069</f>
        <v>0</v>
      </c>
    </row>
    <row r="1122" spans="1:17" x14ac:dyDescent="0.2">
      <c r="A1122" s="314" t="str">
        <f t="shared" si="95"/>
        <v>Exclude</v>
      </c>
      <c r="B1122" s="158">
        <f>'Input 2 - Inventory'!C1068</f>
        <v>0</v>
      </c>
      <c r="C1122" s="249">
        <f>'Input 2 - Inventory'!E1068</f>
        <v>0</v>
      </c>
      <c r="D1122" s="249" t="str">
        <f>IFERROR(VLOOKUP(E1122,GCC.Param!$B$3:$E$50,4,FALSE),"")</f>
        <v/>
      </c>
      <c r="E1122" s="159">
        <f>'Input 2 - Inventory'!F1068</f>
        <v>0</v>
      </c>
      <c r="F1122" s="204" t="str">
        <f t="shared" si="96"/>
        <v>N</v>
      </c>
      <c r="G1122" s="159">
        <f>'Input 1 - Schedule 1'!S1070</f>
        <v>0</v>
      </c>
      <c r="H1122" s="158">
        <f>'Input 2 - Inventory'!L1068</f>
        <v>0</v>
      </c>
      <c r="I1122" s="158">
        <f>'Input 2 - Inventory'!M1068</f>
        <v>0</v>
      </c>
      <c r="J1122" s="204">
        <f t="shared" si="97"/>
        <v>0</v>
      </c>
      <c r="K1122" s="249">
        <f>'Input 2 - Inventory'!R1068</f>
        <v>0</v>
      </c>
      <c r="L1122" s="158">
        <f>'Input 2 - Inventory'!AA1068</f>
        <v>0</v>
      </c>
      <c r="M1122" s="249">
        <f>'Input 2 - Inventory'!AB1068</f>
        <v>0</v>
      </c>
      <c r="N1122" s="204">
        <f t="shared" si="98"/>
        <v>0</v>
      </c>
      <c r="O1122" s="114" t="e">
        <f t="shared" si="99"/>
        <v>#DIV/0!</v>
      </c>
      <c r="P1122" s="249">
        <f>'Input 2 - Inventory'!AG1068</f>
        <v>0</v>
      </c>
      <c r="Q1122" s="249">
        <f>'Input 1 - Schedule 1'!AX1070</f>
        <v>0</v>
      </c>
    </row>
    <row r="1123" spans="1:17" x14ac:dyDescent="0.2">
      <c r="A1123" s="314" t="str">
        <f t="shared" si="95"/>
        <v>Exclude</v>
      </c>
      <c r="B1123" s="158">
        <f>'Input 2 - Inventory'!C1069</f>
        <v>0</v>
      </c>
      <c r="C1123" s="249">
        <f>'Input 2 - Inventory'!E1069</f>
        <v>0</v>
      </c>
      <c r="D1123" s="249" t="str">
        <f>IFERROR(VLOOKUP(E1123,GCC.Param!$B$3:$E$50,4,FALSE),"")</f>
        <v/>
      </c>
      <c r="E1123" s="159">
        <f>'Input 2 - Inventory'!F1069</f>
        <v>0</v>
      </c>
      <c r="F1123" s="204" t="str">
        <f t="shared" si="96"/>
        <v>N</v>
      </c>
      <c r="G1123" s="159">
        <f>'Input 1 - Schedule 1'!S1071</f>
        <v>0</v>
      </c>
      <c r="H1123" s="158">
        <f>'Input 2 - Inventory'!L1069</f>
        <v>0</v>
      </c>
      <c r="I1123" s="158">
        <f>'Input 2 - Inventory'!M1069</f>
        <v>0</v>
      </c>
      <c r="J1123" s="204">
        <f t="shared" si="97"/>
        <v>0</v>
      </c>
      <c r="K1123" s="249">
        <f>'Input 2 - Inventory'!R1069</f>
        <v>0</v>
      </c>
      <c r="L1123" s="158">
        <f>'Input 2 - Inventory'!AA1069</f>
        <v>0</v>
      </c>
      <c r="M1123" s="249">
        <f>'Input 2 - Inventory'!AB1069</f>
        <v>0</v>
      </c>
      <c r="N1123" s="204">
        <f t="shared" si="98"/>
        <v>0</v>
      </c>
      <c r="O1123" s="114" t="e">
        <f t="shared" si="99"/>
        <v>#DIV/0!</v>
      </c>
      <c r="P1123" s="249">
        <f>'Input 2 - Inventory'!AG1069</f>
        <v>0</v>
      </c>
      <c r="Q1123" s="249">
        <f>'Input 1 - Schedule 1'!AX1071</f>
        <v>0</v>
      </c>
    </row>
    <row r="1124" spans="1:17" x14ac:dyDescent="0.2">
      <c r="A1124" s="314" t="str">
        <f t="shared" si="95"/>
        <v>Exclude</v>
      </c>
      <c r="B1124" s="158">
        <f>'Input 2 - Inventory'!C1070</f>
        <v>0</v>
      </c>
      <c r="C1124" s="249">
        <f>'Input 2 - Inventory'!E1070</f>
        <v>0</v>
      </c>
      <c r="D1124" s="249" t="str">
        <f>IFERROR(VLOOKUP(E1124,GCC.Param!$B$3:$E$50,4,FALSE),"")</f>
        <v/>
      </c>
      <c r="E1124" s="159">
        <f>'Input 2 - Inventory'!F1070</f>
        <v>0</v>
      </c>
      <c r="F1124" s="204" t="str">
        <f t="shared" si="96"/>
        <v>N</v>
      </c>
      <c r="G1124" s="159">
        <f>'Input 1 - Schedule 1'!S1072</f>
        <v>0</v>
      </c>
      <c r="H1124" s="158">
        <f>'Input 2 - Inventory'!L1070</f>
        <v>0</v>
      </c>
      <c r="I1124" s="158">
        <f>'Input 2 - Inventory'!M1070</f>
        <v>0</v>
      </c>
      <c r="J1124" s="204">
        <f t="shared" si="97"/>
        <v>0</v>
      </c>
      <c r="K1124" s="249">
        <f>'Input 2 - Inventory'!R1070</f>
        <v>0</v>
      </c>
      <c r="L1124" s="158">
        <f>'Input 2 - Inventory'!AA1070</f>
        <v>0</v>
      </c>
      <c r="M1124" s="249">
        <f>'Input 2 - Inventory'!AB1070</f>
        <v>0</v>
      </c>
      <c r="N1124" s="204">
        <f t="shared" si="98"/>
        <v>0</v>
      </c>
      <c r="O1124" s="114" t="e">
        <f t="shared" si="99"/>
        <v>#DIV/0!</v>
      </c>
      <c r="P1124" s="249">
        <f>'Input 2 - Inventory'!AG1070</f>
        <v>0</v>
      </c>
      <c r="Q1124" s="249">
        <f>'Input 1 - Schedule 1'!AX1072</f>
        <v>0</v>
      </c>
    </row>
    <row r="1125" spans="1:17" x14ac:dyDescent="0.2">
      <c r="A1125" s="314" t="str">
        <f t="shared" si="95"/>
        <v>Exclude</v>
      </c>
      <c r="B1125" s="158">
        <f>'Input 2 - Inventory'!C1071</f>
        <v>0</v>
      </c>
      <c r="C1125" s="249">
        <f>'Input 2 - Inventory'!E1071</f>
        <v>0</v>
      </c>
      <c r="D1125" s="249" t="str">
        <f>IFERROR(VLOOKUP(E1125,GCC.Param!$B$3:$E$50,4,FALSE),"")</f>
        <v/>
      </c>
      <c r="E1125" s="159">
        <f>'Input 2 - Inventory'!F1071</f>
        <v>0</v>
      </c>
      <c r="F1125" s="204" t="str">
        <f t="shared" si="96"/>
        <v>N</v>
      </c>
      <c r="G1125" s="159">
        <f>'Input 1 - Schedule 1'!S1073</f>
        <v>0</v>
      </c>
      <c r="H1125" s="158">
        <f>'Input 2 - Inventory'!L1071</f>
        <v>0</v>
      </c>
      <c r="I1125" s="158">
        <f>'Input 2 - Inventory'!M1071</f>
        <v>0</v>
      </c>
      <c r="J1125" s="204">
        <f t="shared" si="97"/>
        <v>0</v>
      </c>
      <c r="K1125" s="249">
        <f>'Input 2 - Inventory'!R1071</f>
        <v>0</v>
      </c>
      <c r="L1125" s="158">
        <f>'Input 2 - Inventory'!AA1071</f>
        <v>0</v>
      </c>
      <c r="M1125" s="249">
        <f>'Input 2 - Inventory'!AB1071</f>
        <v>0</v>
      </c>
      <c r="N1125" s="204">
        <f t="shared" si="98"/>
        <v>0</v>
      </c>
      <c r="O1125" s="114" t="e">
        <f t="shared" si="99"/>
        <v>#DIV/0!</v>
      </c>
      <c r="P1125" s="249">
        <f>'Input 2 - Inventory'!AG1071</f>
        <v>0</v>
      </c>
      <c r="Q1125" s="249">
        <f>'Input 1 - Schedule 1'!AX1073</f>
        <v>0</v>
      </c>
    </row>
    <row r="1126" spans="1:17" x14ac:dyDescent="0.2">
      <c r="A1126" s="314" t="str">
        <f t="shared" si="95"/>
        <v>Exclude</v>
      </c>
      <c r="B1126" s="158">
        <f>'Input 2 - Inventory'!C1072</f>
        <v>0</v>
      </c>
      <c r="C1126" s="249">
        <f>'Input 2 - Inventory'!E1072</f>
        <v>0</v>
      </c>
      <c r="D1126" s="249" t="str">
        <f>IFERROR(VLOOKUP(E1126,GCC.Param!$B$3:$E$50,4,FALSE),"")</f>
        <v/>
      </c>
      <c r="E1126" s="159">
        <f>'Input 2 - Inventory'!F1072</f>
        <v>0</v>
      </c>
      <c r="F1126" s="204" t="str">
        <f t="shared" si="96"/>
        <v>N</v>
      </c>
      <c r="G1126" s="159">
        <f>'Input 1 - Schedule 1'!S1074</f>
        <v>0</v>
      </c>
      <c r="H1126" s="158">
        <f>'Input 2 - Inventory'!L1072</f>
        <v>0</v>
      </c>
      <c r="I1126" s="158">
        <f>'Input 2 - Inventory'!M1072</f>
        <v>0</v>
      </c>
      <c r="J1126" s="204">
        <f t="shared" si="97"/>
        <v>0</v>
      </c>
      <c r="K1126" s="249">
        <f>'Input 2 - Inventory'!R1072</f>
        <v>0</v>
      </c>
      <c r="L1126" s="158">
        <f>'Input 2 - Inventory'!AA1072</f>
        <v>0</v>
      </c>
      <c r="M1126" s="249">
        <f>'Input 2 - Inventory'!AB1072</f>
        <v>0</v>
      </c>
      <c r="N1126" s="204">
        <f t="shared" si="98"/>
        <v>0</v>
      </c>
      <c r="O1126" s="114" t="e">
        <f t="shared" si="99"/>
        <v>#DIV/0!</v>
      </c>
      <c r="P1126" s="249">
        <f>'Input 2 - Inventory'!AG1072</f>
        <v>0</v>
      </c>
      <c r="Q1126" s="249">
        <f>'Input 1 - Schedule 1'!AX1074</f>
        <v>0</v>
      </c>
    </row>
    <row r="1127" spans="1:17" x14ac:dyDescent="0.2">
      <c r="A1127" s="314" t="str">
        <f t="shared" si="95"/>
        <v>Exclude</v>
      </c>
      <c r="B1127" s="158">
        <f>'Input 2 - Inventory'!C1073</f>
        <v>0</v>
      </c>
      <c r="C1127" s="249">
        <f>'Input 2 - Inventory'!E1073</f>
        <v>0</v>
      </c>
      <c r="D1127" s="249" t="str">
        <f>IFERROR(VLOOKUP(E1127,GCC.Param!$B$3:$E$50,4,FALSE),"")</f>
        <v/>
      </c>
      <c r="E1127" s="159">
        <f>'Input 2 - Inventory'!F1073</f>
        <v>0</v>
      </c>
      <c r="F1127" s="204" t="str">
        <f t="shared" si="96"/>
        <v>N</v>
      </c>
      <c r="G1127" s="159">
        <f>'Input 1 - Schedule 1'!S1075</f>
        <v>0</v>
      </c>
      <c r="H1127" s="158">
        <f>'Input 2 - Inventory'!L1073</f>
        <v>0</v>
      </c>
      <c r="I1127" s="158">
        <f>'Input 2 - Inventory'!M1073</f>
        <v>0</v>
      </c>
      <c r="J1127" s="204">
        <f t="shared" si="97"/>
        <v>0</v>
      </c>
      <c r="K1127" s="249">
        <f>'Input 2 - Inventory'!R1073</f>
        <v>0</v>
      </c>
      <c r="L1127" s="158">
        <f>'Input 2 - Inventory'!AA1073</f>
        <v>0</v>
      </c>
      <c r="M1127" s="249">
        <f>'Input 2 - Inventory'!AB1073</f>
        <v>0</v>
      </c>
      <c r="N1127" s="204">
        <f t="shared" si="98"/>
        <v>0</v>
      </c>
      <c r="O1127" s="114" t="e">
        <f t="shared" si="99"/>
        <v>#DIV/0!</v>
      </c>
      <c r="P1127" s="249">
        <f>'Input 2 - Inventory'!AG1073</f>
        <v>0</v>
      </c>
      <c r="Q1127" s="249">
        <f>'Input 1 - Schedule 1'!AX1075</f>
        <v>0</v>
      </c>
    </row>
    <row r="1128" spans="1:17" x14ac:dyDescent="0.2">
      <c r="A1128" s="314" t="str">
        <f t="shared" si="95"/>
        <v>Exclude</v>
      </c>
      <c r="B1128" s="158">
        <f>'Input 2 - Inventory'!C1074</f>
        <v>0</v>
      </c>
      <c r="C1128" s="249">
        <f>'Input 2 - Inventory'!E1074</f>
        <v>0</v>
      </c>
      <c r="D1128" s="249" t="str">
        <f>IFERROR(VLOOKUP(E1128,GCC.Param!$B$3:$E$50,4,FALSE),"")</f>
        <v/>
      </c>
      <c r="E1128" s="159">
        <f>'Input 2 - Inventory'!F1074</f>
        <v>0</v>
      </c>
      <c r="F1128" s="204" t="str">
        <f t="shared" si="96"/>
        <v>N</v>
      </c>
      <c r="G1128" s="159">
        <f>'Input 1 - Schedule 1'!S1076</f>
        <v>0</v>
      </c>
      <c r="H1128" s="158">
        <f>'Input 2 - Inventory'!L1074</f>
        <v>0</v>
      </c>
      <c r="I1128" s="158">
        <f>'Input 2 - Inventory'!M1074</f>
        <v>0</v>
      </c>
      <c r="J1128" s="204">
        <f t="shared" si="97"/>
        <v>0</v>
      </c>
      <c r="K1128" s="249">
        <f>'Input 2 - Inventory'!R1074</f>
        <v>0</v>
      </c>
      <c r="L1128" s="158">
        <f>'Input 2 - Inventory'!AA1074</f>
        <v>0</v>
      </c>
      <c r="M1128" s="249">
        <f>'Input 2 - Inventory'!AB1074</f>
        <v>0</v>
      </c>
      <c r="N1128" s="204">
        <f t="shared" si="98"/>
        <v>0</v>
      </c>
      <c r="O1128" s="114" t="e">
        <f t="shared" si="99"/>
        <v>#DIV/0!</v>
      </c>
      <c r="P1128" s="249">
        <f>'Input 2 - Inventory'!AG1074</f>
        <v>0</v>
      </c>
      <c r="Q1128" s="249">
        <f>'Input 1 - Schedule 1'!AX1076</f>
        <v>0</v>
      </c>
    </row>
    <row r="1129" spans="1:17" x14ac:dyDescent="0.2">
      <c r="A1129" s="314" t="str">
        <f t="shared" si="95"/>
        <v>Exclude</v>
      </c>
      <c r="B1129" s="158">
        <f>'Input 2 - Inventory'!C1075</f>
        <v>0</v>
      </c>
      <c r="C1129" s="249">
        <f>'Input 2 - Inventory'!E1075</f>
        <v>0</v>
      </c>
      <c r="D1129" s="249" t="str">
        <f>IFERROR(VLOOKUP(E1129,GCC.Param!$B$3:$E$50,4,FALSE),"")</f>
        <v/>
      </c>
      <c r="E1129" s="159">
        <f>'Input 2 - Inventory'!F1075</f>
        <v>0</v>
      </c>
      <c r="F1129" s="204" t="str">
        <f t="shared" si="96"/>
        <v>N</v>
      </c>
      <c r="G1129" s="159">
        <f>'Input 1 - Schedule 1'!S1077</f>
        <v>0</v>
      </c>
      <c r="H1129" s="158">
        <f>'Input 2 - Inventory'!L1075</f>
        <v>0</v>
      </c>
      <c r="I1129" s="158">
        <f>'Input 2 - Inventory'!M1075</f>
        <v>0</v>
      </c>
      <c r="J1129" s="204">
        <f t="shared" si="97"/>
        <v>0</v>
      </c>
      <c r="K1129" s="249">
        <f>'Input 2 - Inventory'!R1075</f>
        <v>0</v>
      </c>
      <c r="L1129" s="158">
        <f>'Input 2 - Inventory'!AA1075</f>
        <v>0</v>
      </c>
      <c r="M1129" s="249">
        <f>'Input 2 - Inventory'!AB1075</f>
        <v>0</v>
      </c>
      <c r="N1129" s="204">
        <f t="shared" si="98"/>
        <v>0</v>
      </c>
      <c r="O1129" s="114" t="e">
        <f t="shared" si="99"/>
        <v>#DIV/0!</v>
      </c>
      <c r="P1129" s="249">
        <f>'Input 2 - Inventory'!AG1075</f>
        <v>0</v>
      </c>
      <c r="Q1129" s="249">
        <f>'Input 1 - Schedule 1'!AX1077</f>
        <v>0</v>
      </c>
    </row>
    <row r="1130" spans="1:17" x14ac:dyDescent="0.2">
      <c r="A1130" s="314" t="str">
        <f t="shared" si="95"/>
        <v>Exclude</v>
      </c>
      <c r="B1130" s="158">
        <f>'Input 2 - Inventory'!C1076</f>
        <v>0</v>
      </c>
      <c r="C1130" s="249">
        <f>'Input 2 - Inventory'!E1076</f>
        <v>0</v>
      </c>
      <c r="D1130" s="249" t="str">
        <f>IFERROR(VLOOKUP(E1130,GCC.Param!$B$3:$E$50,4,FALSE),"")</f>
        <v/>
      </c>
      <c r="E1130" s="159">
        <f>'Input 2 - Inventory'!F1076</f>
        <v>0</v>
      </c>
      <c r="F1130" s="204" t="str">
        <f t="shared" si="96"/>
        <v>N</v>
      </c>
      <c r="G1130" s="159">
        <f>'Input 1 - Schedule 1'!S1078</f>
        <v>0</v>
      </c>
      <c r="H1130" s="158">
        <f>'Input 2 - Inventory'!L1076</f>
        <v>0</v>
      </c>
      <c r="I1130" s="158">
        <f>'Input 2 - Inventory'!M1076</f>
        <v>0</v>
      </c>
      <c r="J1130" s="204">
        <f t="shared" si="97"/>
        <v>0</v>
      </c>
      <c r="K1130" s="249">
        <f>'Input 2 - Inventory'!R1076</f>
        <v>0</v>
      </c>
      <c r="L1130" s="158">
        <f>'Input 2 - Inventory'!AA1076</f>
        <v>0</v>
      </c>
      <c r="M1130" s="249">
        <f>'Input 2 - Inventory'!AB1076</f>
        <v>0</v>
      </c>
      <c r="N1130" s="204">
        <f t="shared" si="98"/>
        <v>0</v>
      </c>
      <c r="O1130" s="114" t="e">
        <f t="shared" si="99"/>
        <v>#DIV/0!</v>
      </c>
      <c r="P1130" s="249">
        <f>'Input 2 - Inventory'!AG1076</f>
        <v>0</v>
      </c>
      <c r="Q1130" s="249">
        <f>'Input 1 - Schedule 1'!AX1078</f>
        <v>0</v>
      </c>
    </row>
    <row r="1131" spans="1:17" x14ac:dyDescent="0.2">
      <c r="A1131" s="314" t="str">
        <f t="shared" si="95"/>
        <v>Exclude</v>
      </c>
      <c r="B1131" s="158">
        <f>'Input 2 - Inventory'!C1077</f>
        <v>0</v>
      </c>
      <c r="C1131" s="249">
        <f>'Input 2 - Inventory'!E1077</f>
        <v>0</v>
      </c>
      <c r="D1131" s="249" t="str">
        <f>IFERROR(VLOOKUP(E1131,GCC.Param!$B$3:$E$50,4,FALSE),"")</f>
        <v/>
      </c>
      <c r="E1131" s="159">
        <f>'Input 2 - Inventory'!F1077</f>
        <v>0</v>
      </c>
      <c r="F1131" s="204" t="str">
        <f t="shared" si="96"/>
        <v>N</v>
      </c>
      <c r="G1131" s="159">
        <f>'Input 1 - Schedule 1'!S1079</f>
        <v>0</v>
      </c>
      <c r="H1131" s="158">
        <f>'Input 2 - Inventory'!L1077</f>
        <v>0</v>
      </c>
      <c r="I1131" s="158">
        <f>'Input 2 - Inventory'!M1077</f>
        <v>0</v>
      </c>
      <c r="J1131" s="204">
        <f t="shared" si="97"/>
        <v>0</v>
      </c>
      <c r="K1131" s="249">
        <f>'Input 2 - Inventory'!R1077</f>
        <v>0</v>
      </c>
      <c r="L1131" s="158">
        <f>'Input 2 - Inventory'!AA1077</f>
        <v>0</v>
      </c>
      <c r="M1131" s="249">
        <f>'Input 2 - Inventory'!AB1077</f>
        <v>0</v>
      </c>
      <c r="N1131" s="204">
        <f t="shared" si="98"/>
        <v>0</v>
      </c>
      <c r="O1131" s="114" t="e">
        <f t="shared" si="99"/>
        <v>#DIV/0!</v>
      </c>
      <c r="P1131" s="249">
        <f>'Input 2 - Inventory'!AG1077</f>
        <v>0</v>
      </c>
      <c r="Q1131" s="249">
        <f>'Input 1 - Schedule 1'!AX1079</f>
        <v>0</v>
      </c>
    </row>
    <row r="1132" spans="1:17" x14ac:dyDescent="0.2">
      <c r="A1132" s="314" t="str">
        <f t="shared" si="95"/>
        <v>Exclude</v>
      </c>
      <c r="B1132" s="158">
        <f>'Input 2 - Inventory'!C1078</f>
        <v>0</v>
      </c>
      <c r="C1132" s="249">
        <f>'Input 2 - Inventory'!E1078</f>
        <v>0</v>
      </c>
      <c r="D1132" s="249" t="str">
        <f>IFERROR(VLOOKUP(E1132,GCC.Param!$B$3:$E$50,4,FALSE),"")</f>
        <v/>
      </c>
      <c r="E1132" s="159">
        <f>'Input 2 - Inventory'!F1078</f>
        <v>0</v>
      </c>
      <c r="F1132" s="204" t="str">
        <f t="shared" si="96"/>
        <v>N</v>
      </c>
      <c r="G1132" s="159">
        <f>'Input 1 - Schedule 1'!S1080</f>
        <v>0</v>
      </c>
      <c r="H1132" s="158">
        <f>'Input 2 - Inventory'!L1078</f>
        <v>0</v>
      </c>
      <c r="I1132" s="158">
        <f>'Input 2 - Inventory'!M1078</f>
        <v>0</v>
      </c>
      <c r="J1132" s="204">
        <f t="shared" si="97"/>
        <v>0</v>
      </c>
      <c r="K1132" s="249">
        <f>'Input 2 - Inventory'!R1078</f>
        <v>0</v>
      </c>
      <c r="L1132" s="158">
        <f>'Input 2 - Inventory'!AA1078</f>
        <v>0</v>
      </c>
      <c r="M1132" s="249">
        <f>'Input 2 - Inventory'!AB1078</f>
        <v>0</v>
      </c>
      <c r="N1132" s="204">
        <f t="shared" si="98"/>
        <v>0</v>
      </c>
      <c r="O1132" s="114" t="e">
        <f t="shared" si="99"/>
        <v>#DIV/0!</v>
      </c>
      <c r="P1132" s="249">
        <f>'Input 2 - Inventory'!AG1078</f>
        <v>0</v>
      </c>
      <c r="Q1132" s="249">
        <f>'Input 1 - Schedule 1'!AX1080</f>
        <v>0</v>
      </c>
    </row>
    <row r="1133" spans="1:17" x14ac:dyDescent="0.2">
      <c r="A1133" s="314" t="str">
        <f t="shared" si="95"/>
        <v>Exclude</v>
      </c>
      <c r="B1133" s="158">
        <f>'Input 2 - Inventory'!C1079</f>
        <v>0</v>
      </c>
      <c r="C1133" s="249">
        <f>'Input 2 - Inventory'!E1079</f>
        <v>0</v>
      </c>
      <c r="D1133" s="249" t="str">
        <f>IFERROR(VLOOKUP(E1133,GCC.Param!$B$3:$E$50,4,FALSE),"")</f>
        <v/>
      </c>
      <c r="E1133" s="159">
        <f>'Input 2 - Inventory'!F1079</f>
        <v>0</v>
      </c>
      <c r="F1133" s="204" t="str">
        <f t="shared" si="96"/>
        <v>N</v>
      </c>
      <c r="G1133" s="159">
        <f>'Input 1 - Schedule 1'!S1081</f>
        <v>0</v>
      </c>
      <c r="H1133" s="158">
        <f>'Input 2 - Inventory'!L1079</f>
        <v>0</v>
      </c>
      <c r="I1133" s="158">
        <f>'Input 2 - Inventory'!M1079</f>
        <v>0</v>
      </c>
      <c r="J1133" s="204">
        <f t="shared" si="97"/>
        <v>0</v>
      </c>
      <c r="K1133" s="249">
        <f>'Input 2 - Inventory'!R1079</f>
        <v>0</v>
      </c>
      <c r="L1133" s="158">
        <f>'Input 2 - Inventory'!AA1079</f>
        <v>0</v>
      </c>
      <c r="M1133" s="249">
        <f>'Input 2 - Inventory'!AB1079</f>
        <v>0</v>
      </c>
      <c r="N1133" s="204">
        <f t="shared" si="98"/>
        <v>0</v>
      </c>
      <c r="O1133" s="114" t="e">
        <f t="shared" si="99"/>
        <v>#DIV/0!</v>
      </c>
      <c r="P1133" s="249">
        <f>'Input 2 - Inventory'!AG1079</f>
        <v>0</v>
      </c>
      <c r="Q1133" s="249">
        <f>'Input 1 - Schedule 1'!AX1081</f>
        <v>0</v>
      </c>
    </row>
    <row r="1134" spans="1:17" x14ac:dyDescent="0.2">
      <c r="A1134" s="314" t="str">
        <f t="shared" si="95"/>
        <v>Exclude</v>
      </c>
      <c r="B1134" s="158">
        <f>'Input 2 - Inventory'!C1080</f>
        <v>0</v>
      </c>
      <c r="C1134" s="249">
        <f>'Input 2 - Inventory'!E1080</f>
        <v>0</v>
      </c>
      <c r="D1134" s="249" t="str">
        <f>IFERROR(VLOOKUP(E1134,GCC.Param!$B$3:$E$50,4,FALSE),"")</f>
        <v/>
      </c>
      <c r="E1134" s="159">
        <f>'Input 2 - Inventory'!F1080</f>
        <v>0</v>
      </c>
      <c r="F1134" s="204" t="str">
        <f t="shared" si="96"/>
        <v>N</v>
      </c>
      <c r="G1134" s="159">
        <f>'Input 1 - Schedule 1'!S1082</f>
        <v>0</v>
      </c>
      <c r="H1134" s="158">
        <f>'Input 2 - Inventory'!L1080</f>
        <v>0</v>
      </c>
      <c r="I1134" s="158">
        <f>'Input 2 - Inventory'!M1080</f>
        <v>0</v>
      </c>
      <c r="J1134" s="204">
        <f t="shared" si="97"/>
        <v>0</v>
      </c>
      <c r="K1134" s="249">
        <f>'Input 2 - Inventory'!R1080</f>
        <v>0</v>
      </c>
      <c r="L1134" s="158">
        <f>'Input 2 - Inventory'!AA1080</f>
        <v>0</v>
      </c>
      <c r="M1134" s="249">
        <f>'Input 2 - Inventory'!AB1080</f>
        <v>0</v>
      </c>
      <c r="N1134" s="204">
        <f t="shared" si="98"/>
        <v>0</v>
      </c>
      <c r="O1134" s="114" t="e">
        <f t="shared" si="99"/>
        <v>#DIV/0!</v>
      </c>
      <c r="P1134" s="249">
        <f>'Input 2 - Inventory'!AG1080</f>
        <v>0</v>
      </c>
      <c r="Q1134" s="249">
        <f>'Input 1 - Schedule 1'!AX1082</f>
        <v>0</v>
      </c>
    </row>
    <row r="1135" spans="1:17" x14ac:dyDescent="0.2">
      <c r="A1135" s="314" t="str">
        <f t="shared" si="95"/>
        <v>Exclude</v>
      </c>
      <c r="B1135" s="158">
        <f>'Input 2 - Inventory'!C1081</f>
        <v>0</v>
      </c>
      <c r="C1135" s="249">
        <f>'Input 2 - Inventory'!E1081</f>
        <v>0</v>
      </c>
      <c r="D1135" s="249" t="str">
        <f>IFERROR(VLOOKUP(E1135,GCC.Param!$B$3:$E$50,4,FALSE),"")</f>
        <v/>
      </c>
      <c r="E1135" s="159">
        <f>'Input 2 - Inventory'!F1081</f>
        <v>0</v>
      </c>
      <c r="F1135" s="204" t="str">
        <f t="shared" si="96"/>
        <v>N</v>
      </c>
      <c r="G1135" s="159">
        <f>'Input 1 - Schedule 1'!S1083</f>
        <v>0</v>
      </c>
      <c r="H1135" s="158">
        <f>'Input 2 - Inventory'!L1081</f>
        <v>0</v>
      </c>
      <c r="I1135" s="158">
        <f>'Input 2 - Inventory'!M1081</f>
        <v>0</v>
      </c>
      <c r="J1135" s="204">
        <f t="shared" si="97"/>
        <v>0</v>
      </c>
      <c r="K1135" s="249">
        <f>'Input 2 - Inventory'!R1081</f>
        <v>0</v>
      </c>
      <c r="L1135" s="158">
        <f>'Input 2 - Inventory'!AA1081</f>
        <v>0</v>
      </c>
      <c r="M1135" s="249">
        <f>'Input 2 - Inventory'!AB1081</f>
        <v>0</v>
      </c>
      <c r="N1135" s="204">
        <f t="shared" si="98"/>
        <v>0</v>
      </c>
      <c r="O1135" s="114" t="e">
        <f t="shared" si="99"/>
        <v>#DIV/0!</v>
      </c>
      <c r="P1135" s="249">
        <f>'Input 2 - Inventory'!AG1081</f>
        <v>0</v>
      </c>
      <c r="Q1135" s="249">
        <f>'Input 1 - Schedule 1'!AX1083</f>
        <v>0</v>
      </c>
    </row>
    <row r="1136" spans="1:17" x14ac:dyDescent="0.2">
      <c r="A1136" s="314" t="str">
        <f t="shared" si="95"/>
        <v>Exclude</v>
      </c>
      <c r="B1136" s="158">
        <f>'Input 2 - Inventory'!C1082</f>
        <v>0</v>
      </c>
      <c r="C1136" s="249">
        <f>'Input 2 - Inventory'!E1082</f>
        <v>0</v>
      </c>
      <c r="D1136" s="249" t="str">
        <f>IFERROR(VLOOKUP(E1136,GCC.Param!$B$3:$E$50,4,FALSE),"")</f>
        <v/>
      </c>
      <c r="E1136" s="159">
        <f>'Input 2 - Inventory'!F1082</f>
        <v>0</v>
      </c>
      <c r="F1136" s="204" t="str">
        <f t="shared" si="96"/>
        <v>N</v>
      </c>
      <c r="G1136" s="159">
        <f>'Input 1 - Schedule 1'!S1084</f>
        <v>0</v>
      </c>
      <c r="H1136" s="158">
        <f>'Input 2 - Inventory'!L1082</f>
        <v>0</v>
      </c>
      <c r="I1136" s="158">
        <f>'Input 2 - Inventory'!M1082</f>
        <v>0</v>
      </c>
      <c r="J1136" s="204">
        <f t="shared" si="97"/>
        <v>0</v>
      </c>
      <c r="K1136" s="249">
        <f>'Input 2 - Inventory'!R1082</f>
        <v>0</v>
      </c>
      <c r="L1136" s="158">
        <f>'Input 2 - Inventory'!AA1082</f>
        <v>0</v>
      </c>
      <c r="M1136" s="249">
        <f>'Input 2 - Inventory'!AB1082</f>
        <v>0</v>
      </c>
      <c r="N1136" s="204">
        <f t="shared" si="98"/>
        <v>0</v>
      </c>
      <c r="O1136" s="114" t="e">
        <f t="shared" si="99"/>
        <v>#DIV/0!</v>
      </c>
      <c r="P1136" s="249">
        <f>'Input 2 - Inventory'!AG1082</f>
        <v>0</v>
      </c>
      <c r="Q1136" s="249">
        <f>'Input 1 - Schedule 1'!AX1084</f>
        <v>0</v>
      </c>
    </row>
    <row r="1137" spans="1:17" x14ac:dyDescent="0.2">
      <c r="A1137" s="314" t="str">
        <f t="shared" si="95"/>
        <v>Exclude</v>
      </c>
      <c r="B1137" s="158">
        <f>'Input 2 - Inventory'!C1083</f>
        <v>0</v>
      </c>
      <c r="C1137" s="249">
        <f>'Input 2 - Inventory'!E1083</f>
        <v>0</v>
      </c>
      <c r="D1137" s="249" t="str">
        <f>IFERROR(VLOOKUP(E1137,GCC.Param!$B$3:$E$50,4,FALSE),"")</f>
        <v/>
      </c>
      <c r="E1137" s="159">
        <f>'Input 2 - Inventory'!F1083</f>
        <v>0</v>
      </c>
      <c r="F1137" s="204" t="str">
        <f t="shared" si="96"/>
        <v>N</v>
      </c>
      <c r="G1137" s="159">
        <f>'Input 1 - Schedule 1'!S1085</f>
        <v>0</v>
      </c>
      <c r="H1137" s="158">
        <f>'Input 2 - Inventory'!L1083</f>
        <v>0</v>
      </c>
      <c r="I1137" s="158">
        <f>'Input 2 - Inventory'!M1083</f>
        <v>0</v>
      </c>
      <c r="J1137" s="204">
        <f t="shared" si="97"/>
        <v>0</v>
      </c>
      <c r="K1137" s="249">
        <f>'Input 2 - Inventory'!R1083</f>
        <v>0</v>
      </c>
      <c r="L1137" s="158">
        <f>'Input 2 - Inventory'!AA1083</f>
        <v>0</v>
      </c>
      <c r="M1137" s="249">
        <f>'Input 2 - Inventory'!AB1083</f>
        <v>0</v>
      </c>
      <c r="N1137" s="204">
        <f t="shared" si="98"/>
        <v>0</v>
      </c>
      <c r="O1137" s="114" t="e">
        <f t="shared" si="99"/>
        <v>#DIV/0!</v>
      </c>
      <c r="P1137" s="249">
        <f>'Input 2 - Inventory'!AG1083</f>
        <v>0</v>
      </c>
      <c r="Q1137" s="249">
        <f>'Input 1 - Schedule 1'!AX1085</f>
        <v>0</v>
      </c>
    </row>
    <row r="1138" spans="1:17" x14ac:dyDescent="0.2">
      <c r="A1138" s="314" t="str">
        <f t="shared" si="95"/>
        <v>Exclude</v>
      </c>
      <c r="B1138" s="158">
        <f>'Input 2 - Inventory'!C1084</f>
        <v>0</v>
      </c>
      <c r="C1138" s="249">
        <f>'Input 2 - Inventory'!E1084</f>
        <v>0</v>
      </c>
      <c r="D1138" s="249" t="str">
        <f>IFERROR(VLOOKUP(E1138,GCC.Param!$B$3:$E$50,4,FALSE),"")</f>
        <v/>
      </c>
      <c r="E1138" s="159">
        <f>'Input 2 - Inventory'!F1084</f>
        <v>0</v>
      </c>
      <c r="F1138" s="204" t="str">
        <f t="shared" si="96"/>
        <v>N</v>
      </c>
      <c r="G1138" s="159">
        <f>'Input 1 - Schedule 1'!S1086</f>
        <v>0</v>
      </c>
      <c r="H1138" s="158">
        <f>'Input 2 - Inventory'!L1084</f>
        <v>0</v>
      </c>
      <c r="I1138" s="158">
        <f>'Input 2 - Inventory'!M1084</f>
        <v>0</v>
      </c>
      <c r="J1138" s="204">
        <f t="shared" si="97"/>
        <v>0</v>
      </c>
      <c r="K1138" s="249">
        <f>'Input 2 - Inventory'!R1084</f>
        <v>0</v>
      </c>
      <c r="L1138" s="158">
        <f>'Input 2 - Inventory'!AA1084</f>
        <v>0</v>
      </c>
      <c r="M1138" s="249">
        <f>'Input 2 - Inventory'!AB1084</f>
        <v>0</v>
      </c>
      <c r="N1138" s="204">
        <f t="shared" si="98"/>
        <v>0</v>
      </c>
      <c r="O1138" s="114" t="e">
        <f t="shared" si="99"/>
        <v>#DIV/0!</v>
      </c>
      <c r="P1138" s="249">
        <f>'Input 2 - Inventory'!AG1084</f>
        <v>0</v>
      </c>
      <c r="Q1138" s="249">
        <f>'Input 1 - Schedule 1'!AX1086</f>
        <v>0</v>
      </c>
    </row>
    <row r="1139" spans="1:17" x14ac:dyDescent="0.2">
      <c r="A1139" s="314" t="str">
        <f t="shared" si="95"/>
        <v>Exclude</v>
      </c>
      <c r="B1139" s="158">
        <f>'Input 2 - Inventory'!C1085</f>
        <v>0</v>
      </c>
      <c r="C1139" s="249">
        <f>'Input 2 - Inventory'!E1085</f>
        <v>0</v>
      </c>
      <c r="D1139" s="249" t="str">
        <f>IFERROR(VLOOKUP(E1139,GCC.Param!$B$3:$E$50,4,FALSE),"")</f>
        <v/>
      </c>
      <c r="E1139" s="159">
        <f>'Input 2 - Inventory'!F1085</f>
        <v>0</v>
      </c>
      <c r="F1139" s="204" t="str">
        <f t="shared" si="96"/>
        <v>N</v>
      </c>
      <c r="G1139" s="159">
        <f>'Input 1 - Schedule 1'!S1087</f>
        <v>0</v>
      </c>
      <c r="H1139" s="158">
        <f>'Input 2 - Inventory'!L1085</f>
        <v>0</v>
      </c>
      <c r="I1139" s="158">
        <f>'Input 2 - Inventory'!M1085</f>
        <v>0</v>
      </c>
      <c r="J1139" s="204">
        <f t="shared" si="97"/>
        <v>0</v>
      </c>
      <c r="K1139" s="249">
        <f>'Input 2 - Inventory'!R1085</f>
        <v>0</v>
      </c>
      <c r="L1139" s="158">
        <f>'Input 2 - Inventory'!AA1085</f>
        <v>0</v>
      </c>
      <c r="M1139" s="249">
        <f>'Input 2 - Inventory'!AB1085</f>
        <v>0</v>
      </c>
      <c r="N1139" s="204">
        <f t="shared" si="98"/>
        <v>0</v>
      </c>
      <c r="O1139" s="114" t="e">
        <f t="shared" si="99"/>
        <v>#DIV/0!</v>
      </c>
      <c r="P1139" s="249">
        <f>'Input 2 - Inventory'!AG1085</f>
        <v>0</v>
      </c>
      <c r="Q1139" s="249">
        <f>'Input 1 - Schedule 1'!AX1087</f>
        <v>0</v>
      </c>
    </row>
    <row r="1140" spans="1:17" x14ac:dyDescent="0.2">
      <c r="A1140" s="314" t="str">
        <f t="shared" si="95"/>
        <v>Exclude</v>
      </c>
      <c r="B1140" s="158">
        <f>'Input 2 - Inventory'!C1086</f>
        <v>0</v>
      </c>
      <c r="C1140" s="249">
        <f>'Input 2 - Inventory'!E1086</f>
        <v>0</v>
      </c>
      <c r="D1140" s="249" t="str">
        <f>IFERROR(VLOOKUP(E1140,GCC.Param!$B$3:$E$50,4,FALSE),"")</f>
        <v/>
      </c>
      <c r="E1140" s="159">
        <f>'Input 2 - Inventory'!F1086</f>
        <v>0</v>
      </c>
      <c r="F1140" s="204" t="str">
        <f t="shared" si="96"/>
        <v>N</v>
      </c>
      <c r="G1140" s="159">
        <f>'Input 1 - Schedule 1'!S1088</f>
        <v>0</v>
      </c>
      <c r="H1140" s="158">
        <f>'Input 2 - Inventory'!L1086</f>
        <v>0</v>
      </c>
      <c r="I1140" s="158">
        <f>'Input 2 - Inventory'!M1086</f>
        <v>0</v>
      </c>
      <c r="J1140" s="204">
        <f t="shared" si="97"/>
        <v>0</v>
      </c>
      <c r="K1140" s="249">
        <f>'Input 2 - Inventory'!R1086</f>
        <v>0</v>
      </c>
      <c r="L1140" s="158">
        <f>'Input 2 - Inventory'!AA1086</f>
        <v>0</v>
      </c>
      <c r="M1140" s="249">
        <f>'Input 2 - Inventory'!AB1086</f>
        <v>0</v>
      </c>
      <c r="N1140" s="204">
        <f t="shared" si="98"/>
        <v>0</v>
      </c>
      <c r="O1140" s="114" t="e">
        <f t="shared" si="99"/>
        <v>#DIV/0!</v>
      </c>
      <c r="P1140" s="249">
        <f>'Input 2 - Inventory'!AG1086</f>
        <v>0</v>
      </c>
      <c r="Q1140" s="249">
        <f>'Input 1 - Schedule 1'!AX1088</f>
        <v>0</v>
      </c>
    </row>
    <row r="1141" spans="1:17" x14ac:dyDescent="0.2">
      <c r="A1141" s="314" t="str">
        <f t="shared" si="95"/>
        <v>Exclude</v>
      </c>
      <c r="B1141" s="158">
        <f>'Input 2 - Inventory'!C1087</f>
        <v>0</v>
      </c>
      <c r="C1141" s="249">
        <f>'Input 2 - Inventory'!E1087</f>
        <v>0</v>
      </c>
      <c r="D1141" s="249" t="str">
        <f>IFERROR(VLOOKUP(E1141,GCC.Param!$B$3:$E$50,4,FALSE),"")</f>
        <v/>
      </c>
      <c r="E1141" s="159">
        <f>'Input 2 - Inventory'!F1087</f>
        <v>0</v>
      </c>
      <c r="F1141" s="204" t="str">
        <f t="shared" si="96"/>
        <v>N</v>
      </c>
      <c r="G1141" s="159">
        <f>'Input 1 - Schedule 1'!S1089</f>
        <v>0</v>
      </c>
      <c r="H1141" s="158">
        <f>'Input 2 - Inventory'!L1087</f>
        <v>0</v>
      </c>
      <c r="I1141" s="158">
        <f>'Input 2 - Inventory'!M1087</f>
        <v>0</v>
      </c>
      <c r="J1141" s="204">
        <f t="shared" si="97"/>
        <v>0</v>
      </c>
      <c r="K1141" s="249">
        <f>'Input 2 - Inventory'!R1087</f>
        <v>0</v>
      </c>
      <c r="L1141" s="158">
        <f>'Input 2 - Inventory'!AA1087</f>
        <v>0</v>
      </c>
      <c r="M1141" s="249">
        <f>'Input 2 - Inventory'!AB1087</f>
        <v>0</v>
      </c>
      <c r="N1141" s="204">
        <f t="shared" si="98"/>
        <v>0</v>
      </c>
      <c r="O1141" s="114" t="e">
        <f t="shared" si="99"/>
        <v>#DIV/0!</v>
      </c>
      <c r="P1141" s="249">
        <f>'Input 2 - Inventory'!AG1087</f>
        <v>0</v>
      </c>
      <c r="Q1141" s="249">
        <f>'Input 1 - Schedule 1'!AX1089</f>
        <v>0</v>
      </c>
    </row>
    <row r="1142" spans="1:17" x14ac:dyDescent="0.2">
      <c r="A1142" s="314" t="str">
        <f t="shared" si="95"/>
        <v>Exclude</v>
      </c>
      <c r="B1142" s="158">
        <f>'Input 2 - Inventory'!C1088</f>
        <v>0</v>
      </c>
      <c r="C1142" s="249">
        <f>'Input 2 - Inventory'!E1088</f>
        <v>0</v>
      </c>
      <c r="D1142" s="249" t="str">
        <f>IFERROR(VLOOKUP(E1142,GCC.Param!$B$3:$E$50,4,FALSE),"")</f>
        <v/>
      </c>
      <c r="E1142" s="159">
        <f>'Input 2 - Inventory'!F1088</f>
        <v>0</v>
      </c>
      <c r="F1142" s="204" t="str">
        <f t="shared" si="96"/>
        <v>N</v>
      </c>
      <c r="G1142" s="159">
        <f>'Input 1 - Schedule 1'!S1090</f>
        <v>0</v>
      </c>
      <c r="H1142" s="158">
        <f>'Input 2 - Inventory'!L1088</f>
        <v>0</v>
      </c>
      <c r="I1142" s="158">
        <f>'Input 2 - Inventory'!M1088</f>
        <v>0</v>
      </c>
      <c r="J1142" s="204">
        <f t="shared" si="97"/>
        <v>0</v>
      </c>
      <c r="K1142" s="249">
        <f>'Input 2 - Inventory'!R1088</f>
        <v>0</v>
      </c>
      <c r="L1142" s="158">
        <f>'Input 2 - Inventory'!AA1088</f>
        <v>0</v>
      </c>
      <c r="M1142" s="249">
        <f>'Input 2 - Inventory'!AB1088</f>
        <v>0</v>
      </c>
      <c r="N1142" s="204">
        <f t="shared" si="98"/>
        <v>0</v>
      </c>
      <c r="O1142" s="114" t="e">
        <f t="shared" si="99"/>
        <v>#DIV/0!</v>
      </c>
      <c r="P1142" s="249">
        <f>'Input 2 - Inventory'!AG1088</f>
        <v>0</v>
      </c>
      <c r="Q1142" s="249">
        <f>'Input 1 - Schedule 1'!AX1090</f>
        <v>0</v>
      </c>
    </row>
    <row r="1143" spans="1:17" x14ac:dyDescent="0.2">
      <c r="A1143" s="314" t="str">
        <f t="shared" si="95"/>
        <v>Exclude</v>
      </c>
      <c r="B1143" s="158">
        <f>'Input 2 - Inventory'!C1089</f>
        <v>0</v>
      </c>
      <c r="C1143" s="249">
        <f>'Input 2 - Inventory'!E1089</f>
        <v>0</v>
      </c>
      <c r="D1143" s="249" t="str">
        <f>IFERROR(VLOOKUP(E1143,GCC.Param!$B$3:$E$50,4,FALSE),"")</f>
        <v/>
      </c>
      <c r="E1143" s="159">
        <f>'Input 2 - Inventory'!F1089</f>
        <v>0</v>
      </c>
      <c r="F1143" s="204" t="str">
        <f t="shared" si="96"/>
        <v>N</v>
      </c>
      <c r="G1143" s="159">
        <f>'Input 1 - Schedule 1'!S1091</f>
        <v>0</v>
      </c>
      <c r="H1143" s="158">
        <f>'Input 2 - Inventory'!L1089</f>
        <v>0</v>
      </c>
      <c r="I1143" s="158">
        <f>'Input 2 - Inventory'!M1089</f>
        <v>0</v>
      </c>
      <c r="J1143" s="204">
        <f t="shared" si="97"/>
        <v>0</v>
      </c>
      <c r="K1143" s="249">
        <f>'Input 2 - Inventory'!R1089</f>
        <v>0</v>
      </c>
      <c r="L1143" s="158">
        <f>'Input 2 - Inventory'!AA1089</f>
        <v>0</v>
      </c>
      <c r="M1143" s="249">
        <f>'Input 2 - Inventory'!AB1089</f>
        <v>0</v>
      </c>
      <c r="N1143" s="204">
        <f t="shared" si="98"/>
        <v>0</v>
      </c>
      <c r="O1143" s="114" t="e">
        <f t="shared" si="99"/>
        <v>#DIV/0!</v>
      </c>
      <c r="P1143" s="249">
        <f>'Input 2 - Inventory'!AG1089</f>
        <v>0</v>
      </c>
      <c r="Q1143" s="249">
        <f>'Input 1 - Schedule 1'!AX1091</f>
        <v>0</v>
      </c>
    </row>
    <row r="1144" spans="1:17" x14ac:dyDescent="0.2">
      <c r="A1144" s="314" t="str">
        <f t="shared" si="95"/>
        <v>Exclude</v>
      </c>
      <c r="B1144" s="158">
        <f>'Input 2 - Inventory'!C1090</f>
        <v>0</v>
      </c>
      <c r="C1144" s="249">
        <f>'Input 2 - Inventory'!E1090</f>
        <v>0</v>
      </c>
      <c r="D1144" s="249" t="str">
        <f>IFERROR(VLOOKUP(E1144,GCC.Param!$B$3:$E$50,4,FALSE),"")</f>
        <v/>
      </c>
      <c r="E1144" s="159">
        <f>'Input 2 - Inventory'!F1090</f>
        <v>0</v>
      </c>
      <c r="F1144" s="204" t="str">
        <f t="shared" si="96"/>
        <v>N</v>
      </c>
      <c r="G1144" s="159">
        <f>'Input 1 - Schedule 1'!S1092</f>
        <v>0</v>
      </c>
      <c r="H1144" s="158">
        <f>'Input 2 - Inventory'!L1090</f>
        <v>0</v>
      </c>
      <c r="I1144" s="158">
        <f>'Input 2 - Inventory'!M1090</f>
        <v>0</v>
      </c>
      <c r="J1144" s="204">
        <f t="shared" si="97"/>
        <v>0</v>
      </c>
      <c r="K1144" s="249">
        <f>'Input 2 - Inventory'!R1090</f>
        <v>0</v>
      </c>
      <c r="L1144" s="158">
        <f>'Input 2 - Inventory'!AA1090</f>
        <v>0</v>
      </c>
      <c r="M1144" s="249">
        <f>'Input 2 - Inventory'!AB1090</f>
        <v>0</v>
      </c>
      <c r="N1144" s="204">
        <f t="shared" si="98"/>
        <v>0</v>
      </c>
      <c r="O1144" s="114" t="e">
        <f t="shared" si="99"/>
        <v>#DIV/0!</v>
      </c>
      <c r="P1144" s="249">
        <f>'Input 2 - Inventory'!AG1090</f>
        <v>0</v>
      </c>
      <c r="Q1144" s="249">
        <f>'Input 1 - Schedule 1'!AX1092</f>
        <v>0</v>
      </c>
    </row>
    <row r="1145" spans="1:17" x14ac:dyDescent="0.2">
      <c r="A1145" s="314" t="str">
        <f t="shared" si="95"/>
        <v>Exclude</v>
      </c>
      <c r="B1145" s="158">
        <f>'Input 2 - Inventory'!C1091</f>
        <v>0</v>
      </c>
      <c r="C1145" s="249">
        <f>'Input 2 - Inventory'!E1091</f>
        <v>0</v>
      </c>
      <c r="D1145" s="249" t="str">
        <f>IFERROR(VLOOKUP(E1145,GCC.Param!$B$3:$E$50,4,FALSE),"")</f>
        <v/>
      </c>
      <c r="E1145" s="159">
        <f>'Input 2 - Inventory'!F1091</f>
        <v>0</v>
      </c>
      <c r="F1145" s="204" t="str">
        <f t="shared" si="96"/>
        <v>N</v>
      </c>
      <c r="G1145" s="159">
        <f>'Input 1 - Schedule 1'!S1093</f>
        <v>0</v>
      </c>
      <c r="H1145" s="158">
        <f>'Input 2 - Inventory'!L1091</f>
        <v>0</v>
      </c>
      <c r="I1145" s="158">
        <f>'Input 2 - Inventory'!M1091</f>
        <v>0</v>
      </c>
      <c r="J1145" s="204">
        <f t="shared" si="97"/>
        <v>0</v>
      </c>
      <c r="K1145" s="249">
        <f>'Input 2 - Inventory'!R1091</f>
        <v>0</v>
      </c>
      <c r="L1145" s="158">
        <f>'Input 2 - Inventory'!AA1091</f>
        <v>0</v>
      </c>
      <c r="M1145" s="249">
        <f>'Input 2 - Inventory'!AB1091</f>
        <v>0</v>
      </c>
      <c r="N1145" s="204">
        <f t="shared" si="98"/>
        <v>0</v>
      </c>
      <c r="O1145" s="114" t="e">
        <f t="shared" si="99"/>
        <v>#DIV/0!</v>
      </c>
      <c r="P1145" s="249">
        <f>'Input 2 - Inventory'!AG1091</f>
        <v>0</v>
      </c>
      <c r="Q1145" s="249">
        <f>'Input 1 - Schedule 1'!AX1093</f>
        <v>0</v>
      </c>
    </row>
    <row r="1146" spans="1:17" x14ac:dyDescent="0.2">
      <c r="A1146" s="314" t="str">
        <f t="shared" si="95"/>
        <v>Exclude</v>
      </c>
      <c r="B1146" s="158">
        <f>'Input 2 - Inventory'!C1092</f>
        <v>0</v>
      </c>
      <c r="C1146" s="249">
        <f>'Input 2 - Inventory'!E1092</f>
        <v>0</v>
      </c>
      <c r="D1146" s="249" t="str">
        <f>IFERROR(VLOOKUP(E1146,GCC.Param!$B$3:$E$50,4,FALSE),"")</f>
        <v/>
      </c>
      <c r="E1146" s="159">
        <f>'Input 2 - Inventory'!F1092</f>
        <v>0</v>
      </c>
      <c r="F1146" s="204" t="str">
        <f t="shared" si="96"/>
        <v>N</v>
      </c>
      <c r="G1146" s="159">
        <f>'Input 1 - Schedule 1'!S1094</f>
        <v>0</v>
      </c>
      <c r="H1146" s="158">
        <f>'Input 2 - Inventory'!L1092</f>
        <v>0</v>
      </c>
      <c r="I1146" s="158">
        <f>'Input 2 - Inventory'!M1092</f>
        <v>0</v>
      </c>
      <c r="J1146" s="204">
        <f t="shared" si="97"/>
        <v>0</v>
      </c>
      <c r="K1146" s="249">
        <f>'Input 2 - Inventory'!R1092</f>
        <v>0</v>
      </c>
      <c r="L1146" s="158">
        <f>'Input 2 - Inventory'!AA1092</f>
        <v>0</v>
      </c>
      <c r="M1146" s="249">
        <f>'Input 2 - Inventory'!AB1092</f>
        <v>0</v>
      </c>
      <c r="N1146" s="204">
        <f t="shared" si="98"/>
        <v>0</v>
      </c>
      <c r="O1146" s="114" t="e">
        <f t="shared" si="99"/>
        <v>#DIV/0!</v>
      </c>
      <c r="P1146" s="249">
        <f>'Input 2 - Inventory'!AG1092</f>
        <v>0</v>
      </c>
      <c r="Q1146" s="249">
        <f>'Input 1 - Schedule 1'!AX1094</f>
        <v>0</v>
      </c>
    </row>
    <row r="1147" spans="1:17" x14ac:dyDescent="0.2">
      <c r="A1147" s="314" t="str">
        <f t="shared" si="95"/>
        <v>Exclude</v>
      </c>
      <c r="B1147" s="158">
        <f>'Input 2 - Inventory'!C1093</f>
        <v>0</v>
      </c>
      <c r="C1147" s="249">
        <f>'Input 2 - Inventory'!E1093</f>
        <v>0</v>
      </c>
      <c r="D1147" s="249" t="str">
        <f>IFERROR(VLOOKUP(E1147,GCC.Param!$B$3:$E$50,4,FALSE),"")</f>
        <v/>
      </c>
      <c r="E1147" s="159">
        <f>'Input 2 - Inventory'!F1093</f>
        <v>0</v>
      </c>
      <c r="F1147" s="204" t="str">
        <f t="shared" si="96"/>
        <v>N</v>
      </c>
      <c r="G1147" s="159">
        <f>'Input 1 - Schedule 1'!S1095</f>
        <v>0</v>
      </c>
      <c r="H1147" s="158">
        <f>'Input 2 - Inventory'!L1093</f>
        <v>0</v>
      </c>
      <c r="I1147" s="158">
        <f>'Input 2 - Inventory'!M1093</f>
        <v>0</v>
      </c>
      <c r="J1147" s="204">
        <f t="shared" si="97"/>
        <v>0</v>
      </c>
      <c r="K1147" s="249">
        <f>'Input 2 - Inventory'!R1093</f>
        <v>0</v>
      </c>
      <c r="L1147" s="158">
        <f>'Input 2 - Inventory'!AA1093</f>
        <v>0</v>
      </c>
      <c r="M1147" s="249">
        <f>'Input 2 - Inventory'!AB1093</f>
        <v>0</v>
      </c>
      <c r="N1147" s="204">
        <f t="shared" si="98"/>
        <v>0</v>
      </c>
      <c r="O1147" s="114" t="e">
        <f t="shared" si="99"/>
        <v>#DIV/0!</v>
      </c>
      <c r="P1147" s="249">
        <f>'Input 2 - Inventory'!AG1093</f>
        <v>0</v>
      </c>
      <c r="Q1147" s="249">
        <f>'Input 1 - Schedule 1'!AX1095</f>
        <v>0</v>
      </c>
    </row>
    <row r="1148" spans="1:17" x14ac:dyDescent="0.2">
      <c r="A1148" s="314" t="str">
        <f t="shared" si="95"/>
        <v>Exclude</v>
      </c>
      <c r="B1148" s="158">
        <f>'Input 2 - Inventory'!C1094</f>
        <v>0</v>
      </c>
      <c r="C1148" s="249">
        <f>'Input 2 - Inventory'!E1094</f>
        <v>0</v>
      </c>
      <c r="D1148" s="249" t="str">
        <f>IFERROR(VLOOKUP(E1148,GCC.Param!$B$3:$E$50,4,FALSE),"")</f>
        <v/>
      </c>
      <c r="E1148" s="159">
        <f>'Input 2 - Inventory'!F1094</f>
        <v>0</v>
      </c>
      <c r="F1148" s="204" t="str">
        <f t="shared" si="96"/>
        <v>N</v>
      </c>
      <c r="G1148" s="159">
        <f>'Input 1 - Schedule 1'!S1096</f>
        <v>0</v>
      </c>
      <c r="H1148" s="158">
        <f>'Input 2 - Inventory'!L1094</f>
        <v>0</v>
      </c>
      <c r="I1148" s="158">
        <f>'Input 2 - Inventory'!M1094</f>
        <v>0</v>
      </c>
      <c r="J1148" s="204">
        <f t="shared" si="97"/>
        <v>0</v>
      </c>
      <c r="K1148" s="249">
        <f>'Input 2 - Inventory'!R1094</f>
        <v>0</v>
      </c>
      <c r="L1148" s="158">
        <f>'Input 2 - Inventory'!AA1094</f>
        <v>0</v>
      </c>
      <c r="M1148" s="249">
        <f>'Input 2 - Inventory'!AB1094</f>
        <v>0</v>
      </c>
      <c r="N1148" s="204">
        <f t="shared" si="98"/>
        <v>0</v>
      </c>
      <c r="O1148" s="114" t="e">
        <f t="shared" si="99"/>
        <v>#DIV/0!</v>
      </c>
      <c r="P1148" s="249">
        <f>'Input 2 - Inventory'!AG1094</f>
        <v>0</v>
      </c>
      <c r="Q1148" s="249">
        <f>'Input 1 - Schedule 1'!AX1096</f>
        <v>0</v>
      </c>
    </row>
    <row r="1149" spans="1:17" x14ac:dyDescent="0.2">
      <c r="A1149" s="314" t="str">
        <f t="shared" si="95"/>
        <v>Exclude</v>
      </c>
      <c r="B1149" s="158">
        <f>'Input 2 - Inventory'!C1095</f>
        <v>0</v>
      </c>
      <c r="C1149" s="249">
        <f>'Input 2 - Inventory'!E1095</f>
        <v>0</v>
      </c>
      <c r="D1149" s="249" t="str">
        <f>IFERROR(VLOOKUP(E1149,GCC.Param!$B$3:$E$50,4,FALSE),"")</f>
        <v/>
      </c>
      <c r="E1149" s="159">
        <f>'Input 2 - Inventory'!F1095</f>
        <v>0</v>
      </c>
      <c r="F1149" s="204" t="str">
        <f t="shared" si="96"/>
        <v>N</v>
      </c>
      <c r="G1149" s="159">
        <f>'Input 1 - Schedule 1'!S1097</f>
        <v>0</v>
      </c>
      <c r="H1149" s="158">
        <f>'Input 2 - Inventory'!L1095</f>
        <v>0</v>
      </c>
      <c r="I1149" s="158">
        <f>'Input 2 - Inventory'!M1095</f>
        <v>0</v>
      </c>
      <c r="J1149" s="204">
        <f t="shared" si="97"/>
        <v>0</v>
      </c>
      <c r="K1149" s="249">
        <f>'Input 2 - Inventory'!R1095</f>
        <v>0</v>
      </c>
      <c r="L1149" s="158">
        <f>'Input 2 - Inventory'!AA1095</f>
        <v>0</v>
      </c>
      <c r="M1149" s="249">
        <f>'Input 2 - Inventory'!AB1095</f>
        <v>0</v>
      </c>
      <c r="N1149" s="204">
        <f t="shared" si="98"/>
        <v>0</v>
      </c>
      <c r="O1149" s="114" t="e">
        <f t="shared" si="99"/>
        <v>#DIV/0!</v>
      </c>
      <c r="P1149" s="249">
        <f>'Input 2 - Inventory'!AG1095</f>
        <v>0</v>
      </c>
      <c r="Q1149" s="249">
        <f>'Input 1 - Schedule 1'!AX1097</f>
        <v>0</v>
      </c>
    </row>
    <row r="1150" spans="1:17" x14ac:dyDescent="0.2">
      <c r="A1150" s="314" t="str">
        <f t="shared" si="95"/>
        <v>Exclude</v>
      </c>
      <c r="B1150" s="158">
        <f>'Input 2 - Inventory'!C1096</f>
        <v>0</v>
      </c>
      <c r="C1150" s="249">
        <f>'Input 2 - Inventory'!E1096</f>
        <v>0</v>
      </c>
      <c r="D1150" s="249" t="str">
        <f>IFERROR(VLOOKUP(E1150,GCC.Param!$B$3:$E$50,4,FALSE),"")</f>
        <v/>
      </c>
      <c r="E1150" s="159">
        <f>'Input 2 - Inventory'!F1096</f>
        <v>0</v>
      </c>
      <c r="F1150" s="204" t="str">
        <f t="shared" si="96"/>
        <v>N</v>
      </c>
      <c r="G1150" s="159">
        <f>'Input 1 - Schedule 1'!S1098</f>
        <v>0</v>
      </c>
      <c r="H1150" s="158">
        <f>'Input 2 - Inventory'!L1096</f>
        <v>0</v>
      </c>
      <c r="I1150" s="158">
        <f>'Input 2 - Inventory'!M1096</f>
        <v>0</v>
      </c>
      <c r="J1150" s="204">
        <f t="shared" si="97"/>
        <v>0</v>
      </c>
      <c r="K1150" s="249">
        <f>'Input 2 - Inventory'!R1096</f>
        <v>0</v>
      </c>
      <c r="L1150" s="158">
        <f>'Input 2 - Inventory'!AA1096</f>
        <v>0</v>
      </c>
      <c r="M1150" s="249">
        <f>'Input 2 - Inventory'!AB1096</f>
        <v>0</v>
      </c>
      <c r="N1150" s="204">
        <f t="shared" si="98"/>
        <v>0</v>
      </c>
      <c r="O1150" s="114" t="e">
        <f t="shared" si="99"/>
        <v>#DIV/0!</v>
      </c>
      <c r="P1150" s="249">
        <f>'Input 2 - Inventory'!AG1096</f>
        <v>0</v>
      </c>
      <c r="Q1150" s="249">
        <f>'Input 1 - Schedule 1'!AX1098</f>
        <v>0</v>
      </c>
    </row>
    <row r="1151" spans="1:17" x14ac:dyDescent="0.2">
      <c r="A1151" s="314" t="str">
        <f t="shared" si="95"/>
        <v>Exclude</v>
      </c>
      <c r="B1151" s="158">
        <f>'Input 2 - Inventory'!C1097</f>
        <v>0</v>
      </c>
      <c r="C1151" s="249">
        <f>'Input 2 - Inventory'!E1097</f>
        <v>0</v>
      </c>
      <c r="D1151" s="249" t="str">
        <f>IFERROR(VLOOKUP(E1151,GCC.Param!$B$3:$E$50,4,FALSE),"")</f>
        <v/>
      </c>
      <c r="E1151" s="159">
        <f>'Input 2 - Inventory'!F1097</f>
        <v>0</v>
      </c>
      <c r="F1151" s="204" t="str">
        <f t="shared" si="96"/>
        <v>N</v>
      </c>
      <c r="G1151" s="159">
        <f>'Input 1 - Schedule 1'!S1099</f>
        <v>0</v>
      </c>
      <c r="H1151" s="158">
        <f>'Input 2 - Inventory'!L1097</f>
        <v>0</v>
      </c>
      <c r="I1151" s="158">
        <f>'Input 2 - Inventory'!M1097</f>
        <v>0</v>
      </c>
      <c r="J1151" s="204">
        <f t="shared" si="97"/>
        <v>0</v>
      </c>
      <c r="K1151" s="249">
        <f>'Input 2 - Inventory'!R1097</f>
        <v>0</v>
      </c>
      <c r="L1151" s="158">
        <f>'Input 2 - Inventory'!AA1097</f>
        <v>0</v>
      </c>
      <c r="M1151" s="249">
        <f>'Input 2 - Inventory'!AB1097</f>
        <v>0</v>
      </c>
      <c r="N1151" s="204">
        <f t="shared" si="98"/>
        <v>0</v>
      </c>
      <c r="O1151" s="114" t="e">
        <f t="shared" si="99"/>
        <v>#DIV/0!</v>
      </c>
      <c r="P1151" s="249">
        <f>'Input 2 - Inventory'!AG1097</f>
        <v>0</v>
      </c>
      <c r="Q1151" s="249">
        <f>'Input 1 - Schedule 1'!AX1099</f>
        <v>0</v>
      </c>
    </row>
    <row r="1152" spans="1:17" x14ac:dyDescent="0.2">
      <c r="A1152" s="314" t="str">
        <f t="shared" si="95"/>
        <v>Exclude</v>
      </c>
      <c r="B1152" s="158">
        <f>'Input 2 - Inventory'!C1098</f>
        <v>0</v>
      </c>
      <c r="C1152" s="249">
        <f>'Input 2 - Inventory'!E1098</f>
        <v>0</v>
      </c>
      <c r="D1152" s="249" t="str">
        <f>IFERROR(VLOOKUP(E1152,GCC.Param!$B$3:$E$50,4,FALSE),"")</f>
        <v/>
      </c>
      <c r="E1152" s="159">
        <f>'Input 2 - Inventory'!F1098</f>
        <v>0</v>
      </c>
      <c r="F1152" s="204" t="str">
        <f t="shared" si="96"/>
        <v>N</v>
      </c>
      <c r="G1152" s="159">
        <f>'Input 1 - Schedule 1'!S1100</f>
        <v>0</v>
      </c>
      <c r="H1152" s="158">
        <f>'Input 2 - Inventory'!L1098</f>
        <v>0</v>
      </c>
      <c r="I1152" s="158">
        <f>'Input 2 - Inventory'!M1098</f>
        <v>0</v>
      </c>
      <c r="J1152" s="204">
        <f t="shared" si="97"/>
        <v>0</v>
      </c>
      <c r="K1152" s="249">
        <f>'Input 2 - Inventory'!R1098</f>
        <v>0</v>
      </c>
      <c r="L1152" s="158">
        <f>'Input 2 - Inventory'!AA1098</f>
        <v>0</v>
      </c>
      <c r="M1152" s="249">
        <f>'Input 2 - Inventory'!AB1098</f>
        <v>0</v>
      </c>
      <c r="N1152" s="204">
        <f t="shared" si="98"/>
        <v>0</v>
      </c>
      <c r="O1152" s="114" t="e">
        <f t="shared" si="99"/>
        <v>#DIV/0!</v>
      </c>
      <c r="P1152" s="249">
        <f>'Input 2 - Inventory'!AG1098</f>
        <v>0</v>
      </c>
      <c r="Q1152" s="249">
        <f>'Input 1 - Schedule 1'!AX1100</f>
        <v>0</v>
      </c>
    </row>
    <row r="1153" spans="1:17" x14ac:dyDescent="0.2">
      <c r="A1153" s="314" t="str">
        <f t="shared" si="95"/>
        <v>Exclude</v>
      </c>
      <c r="B1153" s="158">
        <f>'Input 2 - Inventory'!C1099</f>
        <v>0</v>
      </c>
      <c r="C1153" s="249">
        <f>'Input 2 - Inventory'!E1099</f>
        <v>0</v>
      </c>
      <c r="D1153" s="249" t="str">
        <f>IFERROR(VLOOKUP(E1153,GCC.Param!$B$3:$E$50,4,FALSE),"")</f>
        <v/>
      </c>
      <c r="E1153" s="159">
        <f>'Input 2 - Inventory'!F1099</f>
        <v>0</v>
      </c>
      <c r="F1153" s="204" t="str">
        <f t="shared" si="96"/>
        <v>N</v>
      </c>
      <c r="G1153" s="159">
        <f>'Input 1 - Schedule 1'!S1101</f>
        <v>0</v>
      </c>
      <c r="H1153" s="158">
        <f>'Input 2 - Inventory'!L1099</f>
        <v>0</v>
      </c>
      <c r="I1153" s="158">
        <f>'Input 2 - Inventory'!M1099</f>
        <v>0</v>
      </c>
      <c r="J1153" s="204">
        <f t="shared" si="97"/>
        <v>0</v>
      </c>
      <c r="K1153" s="249">
        <f>'Input 2 - Inventory'!R1099</f>
        <v>0</v>
      </c>
      <c r="L1153" s="158">
        <f>'Input 2 - Inventory'!AA1099</f>
        <v>0</v>
      </c>
      <c r="M1153" s="249">
        <f>'Input 2 - Inventory'!AB1099</f>
        <v>0</v>
      </c>
      <c r="N1153" s="204">
        <f t="shared" si="98"/>
        <v>0</v>
      </c>
      <c r="O1153" s="114" t="e">
        <f t="shared" si="99"/>
        <v>#DIV/0!</v>
      </c>
      <c r="P1153" s="249">
        <f>'Input 2 - Inventory'!AG1099</f>
        <v>0</v>
      </c>
      <c r="Q1153" s="249">
        <f>'Input 1 - Schedule 1'!AX1101</f>
        <v>0</v>
      </c>
    </row>
    <row r="1154" spans="1:17" x14ac:dyDescent="0.2">
      <c r="A1154" s="314" t="str">
        <f t="shared" ref="A1154:A1217" si="100">IF(OR(ISERROR(D1154),B1154="",B1154=0),"Exclude","Include")</f>
        <v>Exclude</v>
      </c>
      <c r="B1154" s="158">
        <f>'Input 2 - Inventory'!C1100</f>
        <v>0</v>
      </c>
      <c r="C1154" s="249">
        <f>'Input 2 - Inventory'!E1100</f>
        <v>0</v>
      </c>
      <c r="D1154" s="249" t="str">
        <f>IFERROR(VLOOKUP(E1154,GCC.Param!$B$3:$E$50,4,FALSE),"")</f>
        <v/>
      </c>
      <c r="E1154" s="159">
        <f>'Input 2 - Inventory'!F1100</f>
        <v>0</v>
      </c>
      <c r="F1154" s="204" t="str">
        <f t="shared" ref="F1154:F1217" si="101">IF(AND(LEFT(D1154,3)="RBC",LEFT(Q1154,3)="RBC"),"N",IF(OR(E1154=Q1154,Q1154="N/A"),"N","Y"))</f>
        <v>N</v>
      </c>
      <c r="G1154" s="159">
        <f>'Input 1 - Schedule 1'!S1102</f>
        <v>0</v>
      </c>
      <c r="H1154" s="158">
        <f>'Input 2 - Inventory'!L1100</f>
        <v>0</v>
      </c>
      <c r="I1154" s="158">
        <f>'Input 2 - Inventory'!M1100</f>
        <v>0</v>
      </c>
      <c r="J1154" s="204">
        <f t="shared" ref="J1154:J1217" si="102">IF($E1154="Non-Insurer Holding Company", H1154-I1154,H1154)</f>
        <v>0</v>
      </c>
      <c r="K1154" s="249">
        <f>'Input 2 - Inventory'!R1100</f>
        <v>0</v>
      </c>
      <c r="L1154" s="158">
        <f>'Input 2 - Inventory'!AA1100</f>
        <v>0</v>
      </c>
      <c r="M1154" s="249">
        <f>'Input 2 - Inventory'!AB1100</f>
        <v>0</v>
      </c>
      <c r="N1154" s="204">
        <f t="shared" ref="N1154:N1217" si="103">IF(LEFT(E1154,3)="RBC",1/0,IF($E1154="Non-Insurer Holding Company",L1154-M1154,L1154))</f>
        <v>0</v>
      </c>
      <c r="O1154" s="114" t="e">
        <f t="shared" ref="O1154:O1217" si="104">IF(LEFT(E1154,3)="RBC",1/3*L1154,1/0)</f>
        <v>#DIV/0!</v>
      </c>
      <c r="P1154" s="249">
        <f>'Input 2 - Inventory'!AG1100</f>
        <v>0</v>
      </c>
      <c r="Q1154" s="249">
        <f>'Input 1 - Schedule 1'!AX1102</f>
        <v>0</v>
      </c>
    </row>
    <row r="1155" spans="1:17" x14ac:dyDescent="0.2">
      <c r="A1155" s="314" t="str">
        <f t="shared" si="100"/>
        <v>Exclude</v>
      </c>
      <c r="B1155" s="158">
        <f>'Input 2 - Inventory'!C1101</f>
        <v>0</v>
      </c>
      <c r="C1155" s="249">
        <f>'Input 2 - Inventory'!E1101</f>
        <v>0</v>
      </c>
      <c r="D1155" s="249" t="str">
        <f>IFERROR(VLOOKUP(E1155,GCC.Param!$B$3:$E$50,4,FALSE),"")</f>
        <v/>
      </c>
      <c r="E1155" s="159">
        <f>'Input 2 - Inventory'!F1101</f>
        <v>0</v>
      </c>
      <c r="F1155" s="204" t="str">
        <f t="shared" si="101"/>
        <v>N</v>
      </c>
      <c r="G1155" s="159">
        <f>'Input 1 - Schedule 1'!S1103</f>
        <v>0</v>
      </c>
      <c r="H1155" s="158">
        <f>'Input 2 - Inventory'!L1101</f>
        <v>0</v>
      </c>
      <c r="I1155" s="158">
        <f>'Input 2 - Inventory'!M1101</f>
        <v>0</v>
      </c>
      <c r="J1155" s="204">
        <f t="shared" si="102"/>
        <v>0</v>
      </c>
      <c r="K1155" s="249">
        <f>'Input 2 - Inventory'!R1101</f>
        <v>0</v>
      </c>
      <c r="L1155" s="158">
        <f>'Input 2 - Inventory'!AA1101</f>
        <v>0</v>
      </c>
      <c r="M1155" s="249">
        <f>'Input 2 - Inventory'!AB1101</f>
        <v>0</v>
      </c>
      <c r="N1155" s="204">
        <f t="shared" si="103"/>
        <v>0</v>
      </c>
      <c r="O1155" s="114" t="e">
        <f t="shared" si="104"/>
        <v>#DIV/0!</v>
      </c>
      <c r="P1155" s="249">
        <f>'Input 2 - Inventory'!AG1101</f>
        <v>0</v>
      </c>
      <c r="Q1155" s="249">
        <f>'Input 1 - Schedule 1'!AX1103</f>
        <v>0</v>
      </c>
    </row>
    <row r="1156" spans="1:17" x14ac:dyDescent="0.2">
      <c r="A1156" s="314" t="str">
        <f t="shared" si="100"/>
        <v>Exclude</v>
      </c>
      <c r="B1156" s="158">
        <f>'Input 2 - Inventory'!C1102</f>
        <v>0</v>
      </c>
      <c r="C1156" s="249">
        <f>'Input 2 - Inventory'!E1102</f>
        <v>0</v>
      </c>
      <c r="D1156" s="249" t="str">
        <f>IFERROR(VLOOKUP(E1156,GCC.Param!$B$3:$E$50,4,FALSE),"")</f>
        <v/>
      </c>
      <c r="E1156" s="159">
        <f>'Input 2 - Inventory'!F1102</f>
        <v>0</v>
      </c>
      <c r="F1156" s="204" t="str">
        <f t="shared" si="101"/>
        <v>N</v>
      </c>
      <c r="G1156" s="159">
        <f>'Input 1 - Schedule 1'!S1104</f>
        <v>0</v>
      </c>
      <c r="H1156" s="158">
        <f>'Input 2 - Inventory'!L1102</f>
        <v>0</v>
      </c>
      <c r="I1156" s="158">
        <f>'Input 2 - Inventory'!M1102</f>
        <v>0</v>
      </c>
      <c r="J1156" s="204">
        <f t="shared" si="102"/>
        <v>0</v>
      </c>
      <c r="K1156" s="249">
        <f>'Input 2 - Inventory'!R1102</f>
        <v>0</v>
      </c>
      <c r="L1156" s="158">
        <f>'Input 2 - Inventory'!AA1102</f>
        <v>0</v>
      </c>
      <c r="M1156" s="249">
        <f>'Input 2 - Inventory'!AB1102</f>
        <v>0</v>
      </c>
      <c r="N1156" s="204">
        <f t="shared" si="103"/>
        <v>0</v>
      </c>
      <c r="O1156" s="114" t="e">
        <f t="shared" si="104"/>
        <v>#DIV/0!</v>
      </c>
      <c r="P1156" s="249">
        <f>'Input 2 - Inventory'!AG1102</f>
        <v>0</v>
      </c>
      <c r="Q1156" s="249">
        <f>'Input 1 - Schedule 1'!AX1104</f>
        <v>0</v>
      </c>
    </row>
    <row r="1157" spans="1:17" x14ac:dyDescent="0.2">
      <c r="A1157" s="314" t="str">
        <f t="shared" si="100"/>
        <v>Exclude</v>
      </c>
      <c r="B1157" s="158">
        <f>'Input 2 - Inventory'!C1103</f>
        <v>0</v>
      </c>
      <c r="C1157" s="249">
        <f>'Input 2 - Inventory'!E1103</f>
        <v>0</v>
      </c>
      <c r="D1157" s="249" t="str">
        <f>IFERROR(VLOOKUP(E1157,GCC.Param!$B$3:$E$50,4,FALSE),"")</f>
        <v/>
      </c>
      <c r="E1157" s="159">
        <f>'Input 2 - Inventory'!F1103</f>
        <v>0</v>
      </c>
      <c r="F1157" s="204" t="str">
        <f t="shared" si="101"/>
        <v>N</v>
      </c>
      <c r="G1157" s="159">
        <f>'Input 1 - Schedule 1'!S1105</f>
        <v>0</v>
      </c>
      <c r="H1157" s="158">
        <f>'Input 2 - Inventory'!L1103</f>
        <v>0</v>
      </c>
      <c r="I1157" s="158">
        <f>'Input 2 - Inventory'!M1103</f>
        <v>0</v>
      </c>
      <c r="J1157" s="204">
        <f t="shared" si="102"/>
        <v>0</v>
      </c>
      <c r="K1157" s="249">
        <f>'Input 2 - Inventory'!R1103</f>
        <v>0</v>
      </c>
      <c r="L1157" s="158">
        <f>'Input 2 - Inventory'!AA1103</f>
        <v>0</v>
      </c>
      <c r="M1157" s="249">
        <f>'Input 2 - Inventory'!AB1103</f>
        <v>0</v>
      </c>
      <c r="N1157" s="204">
        <f t="shared" si="103"/>
        <v>0</v>
      </c>
      <c r="O1157" s="114" t="e">
        <f t="shared" si="104"/>
        <v>#DIV/0!</v>
      </c>
      <c r="P1157" s="249">
        <f>'Input 2 - Inventory'!AG1103</f>
        <v>0</v>
      </c>
      <c r="Q1157" s="249">
        <f>'Input 1 - Schedule 1'!AX1105</f>
        <v>0</v>
      </c>
    </row>
    <row r="1158" spans="1:17" x14ac:dyDescent="0.2">
      <c r="A1158" s="314" t="str">
        <f t="shared" si="100"/>
        <v>Exclude</v>
      </c>
      <c r="B1158" s="158">
        <f>'Input 2 - Inventory'!C1104</f>
        <v>0</v>
      </c>
      <c r="C1158" s="249">
        <f>'Input 2 - Inventory'!E1104</f>
        <v>0</v>
      </c>
      <c r="D1158" s="249" t="str">
        <f>IFERROR(VLOOKUP(E1158,GCC.Param!$B$3:$E$50,4,FALSE),"")</f>
        <v/>
      </c>
      <c r="E1158" s="159">
        <f>'Input 2 - Inventory'!F1104</f>
        <v>0</v>
      </c>
      <c r="F1158" s="204" t="str">
        <f t="shared" si="101"/>
        <v>N</v>
      </c>
      <c r="G1158" s="159">
        <f>'Input 1 - Schedule 1'!S1106</f>
        <v>0</v>
      </c>
      <c r="H1158" s="158">
        <f>'Input 2 - Inventory'!L1104</f>
        <v>0</v>
      </c>
      <c r="I1158" s="158">
        <f>'Input 2 - Inventory'!M1104</f>
        <v>0</v>
      </c>
      <c r="J1158" s="204">
        <f t="shared" si="102"/>
        <v>0</v>
      </c>
      <c r="K1158" s="249">
        <f>'Input 2 - Inventory'!R1104</f>
        <v>0</v>
      </c>
      <c r="L1158" s="158">
        <f>'Input 2 - Inventory'!AA1104</f>
        <v>0</v>
      </c>
      <c r="M1158" s="249">
        <f>'Input 2 - Inventory'!AB1104</f>
        <v>0</v>
      </c>
      <c r="N1158" s="204">
        <f t="shared" si="103"/>
        <v>0</v>
      </c>
      <c r="O1158" s="114" t="e">
        <f t="shared" si="104"/>
        <v>#DIV/0!</v>
      </c>
      <c r="P1158" s="249">
        <f>'Input 2 - Inventory'!AG1104</f>
        <v>0</v>
      </c>
      <c r="Q1158" s="249">
        <f>'Input 1 - Schedule 1'!AX1106</f>
        <v>0</v>
      </c>
    </row>
    <row r="1159" spans="1:17" x14ac:dyDescent="0.2">
      <c r="A1159" s="314" t="str">
        <f t="shared" si="100"/>
        <v>Exclude</v>
      </c>
      <c r="B1159" s="158">
        <f>'Input 2 - Inventory'!C1105</f>
        <v>0</v>
      </c>
      <c r="C1159" s="249">
        <f>'Input 2 - Inventory'!E1105</f>
        <v>0</v>
      </c>
      <c r="D1159" s="249" t="str">
        <f>IFERROR(VLOOKUP(E1159,GCC.Param!$B$3:$E$50,4,FALSE),"")</f>
        <v/>
      </c>
      <c r="E1159" s="159">
        <f>'Input 2 - Inventory'!F1105</f>
        <v>0</v>
      </c>
      <c r="F1159" s="204" t="str">
        <f t="shared" si="101"/>
        <v>N</v>
      </c>
      <c r="G1159" s="159">
        <f>'Input 1 - Schedule 1'!S1107</f>
        <v>0</v>
      </c>
      <c r="H1159" s="158">
        <f>'Input 2 - Inventory'!L1105</f>
        <v>0</v>
      </c>
      <c r="I1159" s="158">
        <f>'Input 2 - Inventory'!M1105</f>
        <v>0</v>
      </c>
      <c r="J1159" s="204">
        <f t="shared" si="102"/>
        <v>0</v>
      </c>
      <c r="K1159" s="249">
        <f>'Input 2 - Inventory'!R1105</f>
        <v>0</v>
      </c>
      <c r="L1159" s="158">
        <f>'Input 2 - Inventory'!AA1105</f>
        <v>0</v>
      </c>
      <c r="M1159" s="249">
        <f>'Input 2 - Inventory'!AB1105</f>
        <v>0</v>
      </c>
      <c r="N1159" s="204">
        <f t="shared" si="103"/>
        <v>0</v>
      </c>
      <c r="O1159" s="114" t="e">
        <f t="shared" si="104"/>
        <v>#DIV/0!</v>
      </c>
      <c r="P1159" s="249">
        <f>'Input 2 - Inventory'!AG1105</f>
        <v>0</v>
      </c>
      <c r="Q1159" s="249">
        <f>'Input 1 - Schedule 1'!AX1107</f>
        <v>0</v>
      </c>
    </row>
    <row r="1160" spans="1:17" x14ac:dyDescent="0.2">
      <c r="A1160" s="314" t="str">
        <f t="shared" si="100"/>
        <v>Exclude</v>
      </c>
      <c r="B1160" s="158">
        <f>'Input 2 - Inventory'!C1106</f>
        <v>0</v>
      </c>
      <c r="C1160" s="249">
        <f>'Input 2 - Inventory'!E1106</f>
        <v>0</v>
      </c>
      <c r="D1160" s="249" t="str">
        <f>IFERROR(VLOOKUP(E1160,GCC.Param!$B$3:$E$50,4,FALSE),"")</f>
        <v/>
      </c>
      <c r="E1160" s="159">
        <f>'Input 2 - Inventory'!F1106</f>
        <v>0</v>
      </c>
      <c r="F1160" s="204" t="str">
        <f t="shared" si="101"/>
        <v>N</v>
      </c>
      <c r="G1160" s="159">
        <f>'Input 1 - Schedule 1'!S1108</f>
        <v>0</v>
      </c>
      <c r="H1160" s="158">
        <f>'Input 2 - Inventory'!L1106</f>
        <v>0</v>
      </c>
      <c r="I1160" s="158">
        <f>'Input 2 - Inventory'!M1106</f>
        <v>0</v>
      </c>
      <c r="J1160" s="204">
        <f t="shared" si="102"/>
        <v>0</v>
      </c>
      <c r="K1160" s="249">
        <f>'Input 2 - Inventory'!R1106</f>
        <v>0</v>
      </c>
      <c r="L1160" s="158">
        <f>'Input 2 - Inventory'!AA1106</f>
        <v>0</v>
      </c>
      <c r="M1160" s="249">
        <f>'Input 2 - Inventory'!AB1106</f>
        <v>0</v>
      </c>
      <c r="N1160" s="204">
        <f t="shared" si="103"/>
        <v>0</v>
      </c>
      <c r="O1160" s="114" t="e">
        <f t="shared" si="104"/>
        <v>#DIV/0!</v>
      </c>
      <c r="P1160" s="249">
        <f>'Input 2 - Inventory'!AG1106</f>
        <v>0</v>
      </c>
      <c r="Q1160" s="249">
        <f>'Input 1 - Schedule 1'!AX1108</f>
        <v>0</v>
      </c>
    </row>
    <row r="1161" spans="1:17" x14ac:dyDescent="0.2">
      <c r="A1161" s="314" t="str">
        <f t="shared" si="100"/>
        <v>Exclude</v>
      </c>
      <c r="B1161" s="158">
        <f>'Input 2 - Inventory'!C1107</f>
        <v>0</v>
      </c>
      <c r="C1161" s="249">
        <f>'Input 2 - Inventory'!E1107</f>
        <v>0</v>
      </c>
      <c r="D1161" s="249" t="str">
        <f>IFERROR(VLOOKUP(E1161,GCC.Param!$B$3:$E$50,4,FALSE),"")</f>
        <v/>
      </c>
      <c r="E1161" s="159">
        <f>'Input 2 - Inventory'!F1107</f>
        <v>0</v>
      </c>
      <c r="F1161" s="204" t="str">
        <f t="shared" si="101"/>
        <v>N</v>
      </c>
      <c r="G1161" s="159">
        <f>'Input 1 - Schedule 1'!S1109</f>
        <v>0</v>
      </c>
      <c r="H1161" s="158">
        <f>'Input 2 - Inventory'!L1107</f>
        <v>0</v>
      </c>
      <c r="I1161" s="158">
        <f>'Input 2 - Inventory'!M1107</f>
        <v>0</v>
      </c>
      <c r="J1161" s="204">
        <f t="shared" si="102"/>
        <v>0</v>
      </c>
      <c r="K1161" s="249">
        <f>'Input 2 - Inventory'!R1107</f>
        <v>0</v>
      </c>
      <c r="L1161" s="158">
        <f>'Input 2 - Inventory'!AA1107</f>
        <v>0</v>
      </c>
      <c r="M1161" s="249">
        <f>'Input 2 - Inventory'!AB1107</f>
        <v>0</v>
      </c>
      <c r="N1161" s="204">
        <f t="shared" si="103"/>
        <v>0</v>
      </c>
      <c r="O1161" s="114" t="e">
        <f t="shared" si="104"/>
        <v>#DIV/0!</v>
      </c>
      <c r="P1161" s="249">
        <f>'Input 2 - Inventory'!AG1107</f>
        <v>0</v>
      </c>
      <c r="Q1161" s="249">
        <f>'Input 1 - Schedule 1'!AX1109</f>
        <v>0</v>
      </c>
    </row>
    <row r="1162" spans="1:17" x14ac:dyDescent="0.2">
      <c r="A1162" s="314" t="str">
        <f t="shared" si="100"/>
        <v>Exclude</v>
      </c>
      <c r="B1162" s="158">
        <f>'Input 2 - Inventory'!C1108</f>
        <v>0</v>
      </c>
      <c r="C1162" s="249">
        <f>'Input 2 - Inventory'!E1108</f>
        <v>0</v>
      </c>
      <c r="D1162" s="249" t="str">
        <f>IFERROR(VLOOKUP(E1162,GCC.Param!$B$3:$E$50,4,FALSE),"")</f>
        <v/>
      </c>
      <c r="E1162" s="159">
        <f>'Input 2 - Inventory'!F1108</f>
        <v>0</v>
      </c>
      <c r="F1162" s="204" t="str">
        <f t="shared" si="101"/>
        <v>N</v>
      </c>
      <c r="G1162" s="159">
        <f>'Input 1 - Schedule 1'!S1110</f>
        <v>0</v>
      </c>
      <c r="H1162" s="158">
        <f>'Input 2 - Inventory'!L1108</f>
        <v>0</v>
      </c>
      <c r="I1162" s="158">
        <f>'Input 2 - Inventory'!M1108</f>
        <v>0</v>
      </c>
      <c r="J1162" s="204">
        <f t="shared" si="102"/>
        <v>0</v>
      </c>
      <c r="K1162" s="249">
        <f>'Input 2 - Inventory'!R1108</f>
        <v>0</v>
      </c>
      <c r="L1162" s="158">
        <f>'Input 2 - Inventory'!AA1108</f>
        <v>0</v>
      </c>
      <c r="M1162" s="249">
        <f>'Input 2 - Inventory'!AB1108</f>
        <v>0</v>
      </c>
      <c r="N1162" s="204">
        <f t="shared" si="103"/>
        <v>0</v>
      </c>
      <c r="O1162" s="114" t="e">
        <f t="shared" si="104"/>
        <v>#DIV/0!</v>
      </c>
      <c r="P1162" s="249">
        <f>'Input 2 - Inventory'!AG1108</f>
        <v>0</v>
      </c>
      <c r="Q1162" s="249">
        <f>'Input 1 - Schedule 1'!AX1110</f>
        <v>0</v>
      </c>
    </row>
    <row r="1163" spans="1:17" x14ac:dyDescent="0.2">
      <c r="A1163" s="314" t="str">
        <f t="shared" si="100"/>
        <v>Exclude</v>
      </c>
      <c r="B1163" s="158">
        <f>'Input 2 - Inventory'!C1109</f>
        <v>0</v>
      </c>
      <c r="C1163" s="249">
        <f>'Input 2 - Inventory'!E1109</f>
        <v>0</v>
      </c>
      <c r="D1163" s="249" t="str">
        <f>IFERROR(VLOOKUP(E1163,GCC.Param!$B$3:$E$50,4,FALSE),"")</f>
        <v/>
      </c>
      <c r="E1163" s="159">
        <f>'Input 2 - Inventory'!F1109</f>
        <v>0</v>
      </c>
      <c r="F1163" s="204" t="str">
        <f t="shared" si="101"/>
        <v>N</v>
      </c>
      <c r="G1163" s="159">
        <f>'Input 1 - Schedule 1'!S1111</f>
        <v>0</v>
      </c>
      <c r="H1163" s="158">
        <f>'Input 2 - Inventory'!L1109</f>
        <v>0</v>
      </c>
      <c r="I1163" s="158">
        <f>'Input 2 - Inventory'!M1109</f>
        <v>0</v>
      </c>
      <c r="J1163" s="204">
        <f t="shared" si="102"/>
        <v>0</v>
      </c>
      <c r="K1163" s="249">
        <f>'Input 2 - Inventory'!R1109</f>
        <v>0</v>
      </c>
      <c r="L1163" s="158">
        <f>'Input 2 - Inventory'!AA1109</f>
        <v>0</v>
      </c>
      <c r="M1163" s="249">
        <f>'Input 2 - Inventory'!AB1109</f>
        <v>0</v>
      </c>
      <c r="N1163" s="204">
        <f t="shared" si="103"/>
        <v>0</v>
      </c>
      <c r="O1163" s="114" t="e">
        <f t="shared" si="104"/>
        <v>#DIV/0!</v>
      </c>
      <c r="P1163" s="249">
        <f>'Input 2 - Inventory'!AG1109</f>
        <v>0</v>
      </c>
      <c r="Q1163" s="249">
        <f>'Input 1 - Schedule 1'!AX1111</f>
        <v>0</v>
      </c>
    </row>
    <row r="1164" spans="1:17" x14ac:dyDescent="0.2">
      <c r="A1164" s="314" t="str">
        <f t="shared" si="100"/>
        <v>Exclude</v>
      </c>
      <c r="B1164" s="158">
        <f>'Input 2 - Inventory'!C1110</f>
        <v>0</v>
      </c>
      <c r="C1164" s="249">
        <f>'Input 2 - Inventory'!E1110</f>
        <v>0</v>
      </c>
      <c r="D1164" s="249" t="str">
        <f>IFERROR(VLOOKUP(E1164,GCC.Param!$B$3:$E$50,4,FALSE),"")</f>
        <v/>
      </c>
      <c r="E1164" s="159">
        <f>'Input 2 - Inventory'!F1110</f>
        <v>0</v>
      </c>
      <c r="F1164" s="204" t="str">
        <f t="shared" si="101"/>
        <v>N</v>
      </c>
      <c r="G1164" s="159">
        <f>'Input 1 - Schedule 1'!S1112</f>
        <v>0</v>
      </c>
      <c r="H1164" s="158">
        <f>'Input 2 - Inventory'!L1110</f>
        <v>0</v>
      </c>
      <c r="I1164" s="158">
        <f>'Input 2 - Inventory'!M1110</f>
        <v>0</v>
      </c>
      <c r="J1164" s="204">
        <f t="shared" si="102"/>
        <v>0</v>
      </c>
      <c r="K1164" s="249">
        <f>'Input 2 - Inventory'!R1110</f>
        <v>0</v>
      </c>
      <c r="L1164" s="158">
        <f>'Input 2 - Inventory'!AA1110</f>
        <v>0</v>
      </c>
      <c r="M1164" s="249">
        <f>'Input 2 - Inventory'!AB1110</f>
        <v>0</v>
      </c>
      <c r="N1164" s="204">
        <f t="shared" si="103"/>
        <v>0</v>
      </c>
      <c r="O1164" s="114" t="e">
        <f t="shared" si="104"/>
        <v>#DIV/0!</v>
      </c>
      <c r="P1164" s="249">
        <f>'Input 2 - Inventory'!AG1110</f>
        <v>0</v>
      </c>
      <c r="Q1164" s="249">
        <f>'Input 1 - Schedule 1'!AX1112</f>
        <v>0</v>
      </c>
    </row>
    <row r="1165" spans="1:17" x14ac:dyDescent="0.2">
      <c r="A1165" s="314" t="str">
        <f t="shared" si="100"/>
        <v>Exclude</v>
      </c>
      <c r="B1165" s="158">
        <f>'Input 2 - Inventory'!C1111</f>
        <v>0</v>
      </c>
      <c r="C1165" s="249">
        <f>'Input 2 - Inventory'!E1111</f>
        <v>0</v>
      </c>
      <c r="D1165" s="249" t="str">
        <f>IFERROR(VLOOKUP(E1165,GCC.Param!$B$3:$E$50,4,FALSE),"")</f>
        <v/>
      </c>
      <c r="E1165" s="159">
        <f>'Input 2 - Inventory'!F1111</f>
        <v>0</v>
      </c>
      <c r="F1165" s="204" t="str">
        <f t="shared" si="101"/>
        <v>N</v>
      </c>
      <c r="G1165" s="159">
        <f>'Input 1 - Schedule 1'!S1113</f>
        <v>0</v>
      </c>
      <c r="H1165" s="158">
        <f>'Input 2 - Inventory'!L1111</f>
        <v>0</v>
      </c>
      <c r="I1165" s="158">
        <f>'Input 2 - Inventory'!M1111</f>
        <v>0</v>
      </c>
      <c r="J1165" s="204">
        <f t="shared" si="102"/>
        <v>0</v>
      </c>
      <c r="K1165" s="249">
        <f>'Input 2 - Inventory'!R1111</f>
        <v>0</v>
      </c>
      <c r="L1165" s="158">
        <f>'Input 2 - Inventory'!AA1111</f>
        <v>0</v>
      </c>
      <c r="M1165" s="249">
        <f>'Input 2 - Inventory'!AB1111</f>
        <v>0</v>
      </c>
      <c r="N1165" s="204">
        <f t="shared" si="103"/>
        <v>0</v>
      </c>
      <c r="O1165" s="114" t="e">
        <f t="shared" si="104"/>
        <v>#DIV/0!</v>
      </c>
      <c r="P1165" s="249">
        <f>'Input 2 - Inventory'!AG1111</f>
        <v>0</v>
      </c>
      <c r="Q1165" s="249">
        <f>'Input 1 - Schedule 1'!AX1113</f>
        <v>0</v>
      </c>
    </row>
    <row r="1166" spans="1:17" x14ac:dyDescent="0.2">
      <c r="A1166" s="314" t="str">
        <f t="shared" si="100"/>
        <v>Exclude</v>
      </c>
      <c r="B1166" s="158">
        <f>'Input 2 - Inventory'!C1112</f>
        <v>0</v>
      </c>
      <c r="C1166" s="249">
        <f>'Input 2 - Inventory'!E1112</f>
        <v>0</v>
      </c>
      <c r="D1166" s="249" t="str">
        <f>IFERROR(VLOOKUP(E1166,GCC.Param!$B$3:$E$50,4,FALSE),"")</f>
        <v/>
      </c>
      <c r="E1166" s="159">
        <f>'Input 2 - Inventory'!F1112</f>
        <v>0</v>
      </c>
      <c r="F1166" s="204" t="str">
        <f t="shared" si="101"/>
        <v>N</v>
      </c>
      <c r="G1166" s="159">
        <f>'Input 1 - Schedule 1'!S1114</f>
        <v>0</v>
      </c>
      <c r="H1166" s="158">
        <f>'Input 2 - Inventory'!L1112</f>
        <v>0</v>
      </c>
      <c r="I1166" s="158">
        <f>'Input 2 - Inventory'!M1112</f>
        <v>0</v>
      </c>
      <c r="J1166" s="204">
        <f t="shared" si="102"/>
        <v>0</v>
      </c>
      <c r="K1166" s="249">
        <f>'Input 2 - Inventory'!R1112</f>
        <v>0</v>
      </c>
      <c r="L1166" s="158">
        <f>'Input 2 - Inventory'!AA1112</f>
        <v>0</v>
      </c>
      <c r="M1166" s="249">
        <f>'Input 2 - Inventory'!AB1112</f>
        <v>0</v>
      </c>
      <c r="N1166" s="204">
        <f t="shared" si="103"/>
        <v>0</v>
      </c>
      <c r="O1166" s="114" t="e">
        <f t="shared" si="104"/>
        <v>#DIV/0!</v>
      </c>
      <c r="P1166" s="249">
        <f>'Input 2 - Inventory'!AG1112</f>
        <v>0</v>
      </c>
      <c r="Q1166" s="249">
        <f>'Input 1 - Schedule 1'!AX1114</f>
        <v>0</v>
      </c>
    </row>
    <row r="1167" spans="1:17" x14ac:dyDescent="0.2">
      <c r="A1167" s="314" t="str">
        <f t="shared" si="100"/>
        <v>Exclude</v>
      </c>
      <c r="B1167" s="158">
        <f>'Input 2 - Inventory'!C1113</f>
        <v>0</v>
      </c>
      <c r="C1167" s="249">
        <f>'Input 2 - Inventory'!E1113</f>
        <v>0</v>
      </c>
      <c r="D1167" s="249" t="str">
        <f>IFERROR(VLOOKUP(E1167,GCC.Param!$B$3:$E$50,4,FALSE),"")</f>
        <v/>
      </c>
      <c r="E1167" s="159">
        <f>'Input 2 - Inventory'!F1113</f>
        <v>0</v>
      </c>
      <c r="F1167" s="204" t="str">
        <f t="shared" si="101"/>
        <v>N</v>
      </c>
      <c r="G1167" s="159">
        <f>'Input 1 - Schedule 1'!S1115</f>
        <v>0</v>
      </c>
      <c r="H1167" s="158">
        <f>'Input 2 - Inventory'!L1113</f>
        <v>0</v>
      </c>
      <c r="I1167" s="158">
        <f>'Input 2 - Inventory'!M1113</f>
        <v>0</v>
      </c>
      <c r="J1167" s="204">
        <f t="shared" si="102"/>
        <v>0</v>
      </c>
      <c r="K1167" s="249">
        <f>'Input 2 - Inventory'!R1113</f>
        <v>0</v>
      </c>
      <c r="L1167" s="158">
        <f>'Input 2 - Inventory'!AA1113</f>
        <v>0</v>
      </c>
      <c r="M1167" s="249">
        <f>'Input 2 - Inventory'!AB1113</f>
        <v>0</v>
      </c>
      <c r="N1167" s="204">
        <f t="shared" si="103"/>
        <v>0</v>
      </c>
      <c r="O1167" s="114" t="e">
        <f t="shared" si="104"/>
        <v>#DIV/0!</v>
      </c>
      <c r="P1167" s="249">
        <f>'Input 2 - Inventory'!AG1113</f>
        <v>0</v>
      </c>
      <c r="Q1167" s="249">
        <f>'Input 1 - Schedule 1'!AX1115</f>
        <v>0</v>
      </c>
    </row>
    <row r="1168" spans="1:17" x14ac:dyDescent="0.2">
      <c r="A1168" s="314" t="str">
        <f t="shared" si="100"/>
        <v>Exclude</v>
      </c>
      <c r="B1168" s="158">
        <f>'Input 2 - Inventory'!C1114</f>
        <v>0</v>
      </c>
      <c r="C1168" s="249">
        <f>'Input 2 - Inventory'!E1114</f>
        <v>0</v>
      </c>
      <c r="D1168" s="249" t="str">
        <f>IFERROR(VLOOKUP(E1168,GCC.Param!$B$3:$E$50,4,FALSE),"")</f>
        <v/>
      </c>
      <c r="E1168" s="159">
        <f>'Input 2 - Inventory'!F1114</f>
        <v>0</v>
      </c>
      <c r="F1168" s="204" t="str">
        <f t="shared" si="101"/>
        <v>N</v>
      </c>
      <c r="G1168" s="159">
        <f>'Input 1 - Schedule 1'!S1116</f>
        <v>0</v>
      </c>
      <c r="H1168" s="158">
        <f>'Input 2 - Inventory'!L1114</f>
        <v>0</v>
      </c>
      <c r="I1168" s="158">
        <f>'Input 2 - Inventory'!M1114</f>
        <v>0</v>
      </c>
      <c r="J1168" s="204">
        <f t="shared" si="102"/>
        <v>0</v>
      </c>
      <c r="K1168" s="249">
        <f>'Input 2 - Inventory'!R1114</f>
        <v>0</v>
      </c>
      <c r="L1168" s="158">
        <f>'Input 2 - Inventory'!AA1114</f>
        <v>0</v>
      </c>
      <c r="M1168" s="249">
        <f>'Input 2 - Inventory'!AB1114</f>
        <v>0</v>
      </c>
      <c r="N1168" s="204">
        <f t="shared" si="103"/>
        <v>0</v>
      </c>
      <c r="O1168" s="114" t="e">
        <f t="shared" si="104"/>
        <v>#DIV/0!</v>
      </c>
      <c r="P1168" s="249">
        <f>'Input 2 - Inventory'!AG1114</f>
        <v>0</v>
      </c>
      <c r="Q1168" s="249">
        <f>'Input 1 - Schedule 1'!AX1116</f>
        <v>0</v>
      </c>
    </row>
    <row r="1169" spans="1:17" x14ac:dyDescent="0.2">
      <c r="A1169" s="314" t="str">
        <f t="shared" si="100"/>
        <v>Exclude</v>
      </c>
      <c r="B1169" s="158">
        <f>'Input 2 - Inventory'!C1115</f>
        <v>0</v>
      </c>
      <c r="C1169" s="249">
        <f>'Input 2 - Inventory'!E1115</f>
        <v>0</v>
      </c>
      <c r="D1169" s="249" t="str">
        <f>IFERROR(VLOOKUP(E1169,GCC.Param!$B$3:$E$50,4,FALSE),"")</f>
        <v/>
      </c>
      <c r="E1169" s="159">
        <f>'Input 2 - Inventory'!F1115</f>
        <v>0</v>
      </c>
      <c r="F1169" s="204" t="str">
        <f t="shared" si="101"/>
        <v>N</v>
      </c>
      <c r="G1169" s="159">
        <f>'Input 1 - Schedule 1'!S1117</f>
        <v>0</v>
      </c>
      <c r="H1169" s="158">
        <f>'Input 2 - Inventory'!L1115</f>
        <v>0</v>
      </c>
      <c r="I1169" s="158">
        <f>'Input 2 - Inventory'!M1115</f>
        <v>0</v>
      </c>
      <c r="J1169" s="204">
        <f t="shared" si="102"/>
        <v>0</v>
      </c>
      <c r="K1169" s="249">
        <f>'Input 2 - Inventory'!R1115</f>
        <v>0</v>
      </c>
      <c r="L1169" s="158">
        <f>'Input 2 - Inventory'!AA1115</f>
        <v>0</v>
      </c>
      <c r="M1169" s="249">
        <f>'Input 2 - Inventory'!AB1115</f>
        <v>0</v>
      </c>
      <c r="N1169" s="204">
        <f t="shared" si="103"/>
        <v>0</v>
      </c>
      <c r="O1169" s="114" t="e">
        <f t="shared" si="104"/>
        <v>#DIV/0!</v>
      </c>
      <c r="P1169" s="249">
        <f>'Input 2 - Inventory'!AG1115</f>
        <v>0</v>
      </c>
      <c r="Q1169" s="249">
        <f>'Input 1 - Schedule 1'!AX1117</f>
        <v>0</v>
      </c>
    </row>
    <row r="1170" spans="1:17" x14ac:dyDescent="0.2">
      <c r="A1170" s="314" t="str">
        <f t="shared" si="100"/>
        <v>Exclude</v>
      </c>
      <c r="B1170" s="158">
        <f>'Input 2 - Inventory'!C1116</f>
        <v>0</v>
      </c>
      <c r="C1170" s="249">
        <f>'Input 2 - Inventory'!E1116</f>
        <v>0</v>
      </c>
      <c r="D1170" s="249" t="str">
        <f>IFERROR(VLOOKUP(E1170,GCC.Param!$B$3:$E$50,4,FALSE),"")</f>
        <v/>
      </c>
      <c r="E1170" s="159">
        <f>'Input 2 - Inventory'!F1116</f>
        <v>0</v>
      </c>
      <c r="F1170" s="204" t="str">
        <f t="shared" si="101"/>
        <v>N</v>
      </c>
      <c r="G1170" s="159">
        <f>'Input 1 - Schedule 1'!S1118</f>
        <v>0</v>
      </c>
      <c r="H1170" s="158">
        <f>'Input 2 - Inventory'!L1116</f>
        <v>0</v>
      </c>
      <c r="I1170" s="158">
        <f>'Input 2 - Inventory'!M1116</f>
        <v>0</v>
      </c>
      <c r="J1170" s="204">
        <f t="shared" si="102"/>
        <v>0</v>
      </c>
      <c r="K1170" s="249">
        <f>'Input 2 - Inventory'!R1116</f>
        <v>0</v>
      </c>
      <c r="L1170" s="158">
        <f>'Input 2 - Inventory'!AA1116</f>
        <v>0</v>
      </c>
      <c r="M1170" s="249">
        <f>'Input 2 - Inventory'!AB1116</f>
        <v>0</v>
      </c>
      <c r="N1170" s="204">
        <f t="shared" si="103"/>
        <v>0</v>
      </c>
      <c r="O1170" s="114" t="e">
        <f t="shared" si="104"/>
        <v>#DIV/0!</v>
      </c>
      <c r="P1170" s="249">
        <f>'Input 2 - Inventory'!AG1116</f>
        <v>0</v>
      </c>
      <c r="Q1170" s="249">
        <f>'Input 1 - Schedule 1'!AX1118</f>
        <v>0</v>
      </c>
    </row>
    <row r="1171" spans="1:17" x14ac:dyDescent="0.2">
      <c r="A1171" s="314" t="str">
        <f t="shared" si="100"/>
        <v>Exclude</v>
      </c>
      <c r="B1171" s="158">
        <f>'Input 2 - Inventory'!C1117</f>
        <v>0</v>
      </c>
      <c r="C1171" s="249">
        <f>'Input 2 - Inventory'!E1117</f>
        <v>0</v>
      </c>
      <c r="D1171" s="249" t="str">
        <f>IFERROR(VLOOKUP(E1171,GCC.Param!$B$3:$E$50,4,FALSE),"")</f>
        <v/>
      </c>
      <c r="E1171" s="159">
        <f>'Input 2 - Inventory'!F1117</f>
        <v>0</v>
      </c>
      <c r="F1171" s="204" t="str">
        <f t="shared" si="101"/>
        <v>N</v>
      </c>
      <c r="G1171" s="159">
        <f>'Input 1 - Schedule 1'!S1119</f>
        <v>0</v>
      </c>
      <c r="H1171" s="158">
        <f>'Input 2 - Inventory'!L1117</f>
        <v>0</v>
      </c>
      <c r="I1171" s="158">
        <f>'Input 2 - Inventory'!M1117</f>
        <v>0</v>
      </c>
      <c r="J1171" s="204">
        <f t="shared" si="102"/>
        <v>0</v>
      </c>
      <c r="K1171" s="249">
        <f>'Input 2 - Inventory'!R1117</f>
        <v>0</v>
      </c>
      <c r="L1171" s="158">
        <f>'Input 2 - Inventory'!AA1117</f>
        <v>0</v>
      </c>
      <c r="M1171" s="249">
        <f>'Input 2 - Inventory'!AB1117</f>
        <v>0</v>
      </c>
      <c r="N1171" s="204">
        <f t="shared" si="103"/>
        <v>0</v>
      </c>
      <c r="O1171" s="114" t="e">
        <f t="shared" si="104"/>
        <v>#DIV/0!</v>
      </c>
      <c r="P1171" s="249">
        <f>'Input 2 - Inventory'!AG1117</f>
        <v>0</v>
      </c>
      <c r="Q1171" s="249">
        <f>'Input 1 - Schedule 1'!AX1119</f>
        <v>0</v>
      </c>
    </row>
    <row r="1172" spans="1:17" x14ac:dyDescent="0.2">
      <c r="A1172" s="314" t="str">
        <f t="shared" si="100"/>
        <v>Exclude</v>
      </c>
      <c r="B1172" s="158">
        <f>'Input 2 - Inventory'!C1118</f>
        <v>0</v>
      </c>
      <c r="C1172" s="249">
        <f>'Input 2 - Inventory'!E1118</f>
        <v>0</v>
      </c>
      <c r="D1172" s="249" t="str">
        <f>IFERROR(VLOOKUP(E1172,GCC.Param!$B$3:$E$50,4,FALSE),"")</f>
        <v/>
      </c>
      <c r="E1172" s="159">
        <f>'Input 2 - Inventory'!F1118</f>
        <v>0</v>
      </c>
      <c r="F1172" s="204" t="str">
        <f t="shared" si="101"/>
        <v>N</v>
      </c>
      <c r="G1172" s="159">
        <f>'Input 1 - Schedule 1'!S1120</f>
        <v>0</v>
      </c>
      <c r="H1172" s="158">
        <f>'Input 2 - Inventory'!L1118</f>
        <v>0</v>
      </c>
      <c r="I1172" s="158">
        <f>'Input 2 - Inventory'!M1118</f>
        <v>0</v>
      </c>
      <c r="J1172" s="204">
        <f t="shared" si="102"/>
        <v>0</v>
      </c>
      <c r="K1172" s="249">
        <f>'Input 2 - Inventory'!R1118</f>
        <v>0</v>
      </c>
      <c r="L1172" s="158">
        <f>'Input 2 - Inventory'!AA1118</f>
        <v>0</v>
      </c>
      <c r="M1172" s="249">
        <f>'Input 2 - Inventory'!AB1118</f>
        <v>0</v>
      </c>
      <c r="N1172" s="204">
        <f t="shared" si="103"/>
        <v>0</v>
      </c>
      <c r="O1172" s="114" t="e">
        <f t="shared" si="104"/>
        <v>#DIV/0!</v>
      </c>
      <c r="P1172" s="249">
        <f>'Input 2 - Inventory'!AG1118</f>
        <v>0</v>
      </c>
      <c r="Q1172" s="249">
        <f>'Input 1 - Schedule 1'!AX1120</f>
        <v>0</v>
      </c>
    </row>
    <row r="1173" spans="1:17" x14ac:dyDescent="0.2">
      <c r="A1173" s="314" t="str">
        <f t="shared" si="100"/>
        <v>Exclude</v>
      </c>
      <c r="B1173" s="158">
        <f>'Input 2 - Inventory'!C1119</f>
        <v>0</v>
      </c>
      <c r="C1173" s="249">
        <f>'Input 2 - Inventory'!E1119</f>
        <v>0</v>
      </c>
      <c r="D1173" s="249" t="str">
        <f>IFERROR(VLOOKUP(E1173,GCC.Param!$B$3:$E$50,4,FALSE),"")</f>
        <v/>
      </c>
      <c r="E1173" s="159">
        <f>'Input 2 - Inventory'!F1119</f>
        <v>0</v>
      </c>
      <c r="F1173" s="204" t="str">
        <f t="shared" si="101"/>
        <v>N</v>
      </c>
      <c r="G1173" s="159">
        <f>'Input 1 - Schedule 1'!S1121</f>
        <v>0</v>
      </c>
      <c r="H1173" s="158">
        <f>'Input 2 - Inventory'!L1119</f>
        <v>0</v>
      </c>
      <c r="I1173" s="158">
        <f>'Input 2 - Inventory'!M1119</f>
        <v>0</v>
      </c>
      <c r="J1173" s="204">
        <f t="shared" si="102"/>
        <v>0</v>
      </c>
      <c r="K1173" s="249">
        <f>'Input 2 - Inventory'!R1119</f>
        <v>0</v>
      </c>
      <c r="L1173" s="158">
        <f>'Input 2 - Inventory'!AA1119</f>
        <v>0</v>
      </c>
      <c r="M1173" s="249">
        <f>'Input 2 - Inventory'!AB1119</f>
        <v>0</v>
      </c>
      <c r="N1173" s="204">
        <f t="shared" si="103"/>
        <v>0</v>
      </c>
      <c r="O1173" s="114" t="e">
        <f t="shared" si="104"/>
        <v>#DIV/0!</v>
      </c>
      <c r="P1173" s="249">
        <f>'Input 2 - Inventory'!AG1119</f>
        <v>0</v>
      </c>
      <c r="Q1173" s="249">
        <f>'Input 1 - Schedule 1'!AX1121</f>
        <v>0</v>
      </c>
    </row>
    <row r="1174" spans="1:17" x14ac:dyDescent="0.2">
      <c r="A1174" s="314" t="str">
        <f t="shared" si="100"/>
        <v>Exclude</v>
      </c>
      <c r="B1174" s="158">
        <f>'Input 2 - Inventory'!C1120</f>
        <v>0</v>
      </c>
      <c r="C1174" s="249">
        <f>'Input 2 - Inventory'!E1120</f>
        <v>0</v>
      </c>
      <c r="D1174" s="249" t="str">
        <f>IFERROR(VLOOKUP(E1174,GCC.Param!$B$3:$E$50,4,FALSE),"")</f>
        <v/>
      </c>
      <c r="E1174" s="159">
        <f>'Input 2 - Inventory'!F1120</f>
        <v>0</v>
      </c>
      <c r="F1174" s="204" t="str">
        <f t="shared" si="101"/>
        <v>N</v>
      </c>
      <c r="G1174" s="159">
        <f>'Input 1 - Schedule 1'!S1122</f>
        <v>0</v>
      </c>
      <c r="H1174" s="158">
        <f>'Input 2 - Inventory'!L1120</f>
        <v>0</v>
      </c>
      <c r="I1174" s="158">
        <f>'Input 2 - Inventory'!M1120</f>
        <v>0</v>
      </c>
      <c r="J1174" s="204">
        <f t="shared" si="102"/>
        <v>0</v>
      </c>
      <c r="K1174" s="249">
        <f>'Input 2 - Inventory'!R1120</f>
        <v>0</v>
      </c>
      <c r="L1174" s="158">
        <f>'Input 2 - Inventory'!AA1120</f>
        <v>0</v>
      </c>
      <c r="M1174" s="249">
        <f>'Input 2 - Inventory'!AB1120</f>
        <v>0</v>
      </c>
      <c r="N1174" s="204">
        <f t="shared" si="103"/>
        <v>0</v>
      </c>
      <c r="O1174" s="114" t="e">
        <f t="shared" si="104"/>
        <v>#DIV/0!</v>
      </c>
      <c r="P1174" s="249">
        <f>'Input 2 - Inventory'!AG1120</f>
        <v>0</v>
      </c>
      <c r="Q1174" s="249">
        <f>'Input 1 - Schedule 1'!AX1122</f>
        <v>0</v>
      </c>
    </row>
    <row r="1175" spans="1:17" x14ac:dyDescent="0.2">
      <c r="A1175" s="314" t="str">
        <f t="shared" si="100"/>
        <v>Exclude</v>
      </c>
      <c r="B1175" s="158">
        <f>'Input 2 - Inventory'!C1121</f>
        <v>0</v>
      </c>
      <c r="C1175" s="249">
        <f>'Input 2 - Inventory'!E1121</f>
        <v>0</v>
      </c>
      <c r="D1175" s="249" t="str">
        <f>IFERROR(VLOOKUP(E1175,GCC.Param!$B$3:$E$50,4,FALSE),"")</f>
        <v/>
      </c>
      <c r="E1175" s="159">
        <f>'Input 2 - Inventory'!F1121</f>
        <v>0</v>
      </c>
      <c r="F1175" s="204" t="str">
        <f t="shared" si="101"/>
        <v>N</v>
      </c>
      <c r="G1175" s="159">
        <f>'Input 1 - Schedule 1'!S1123</f>
        <v>0</v>
      </c>
      <c r="H1175" s="158">
        <f>'Input 2 - Inventory'!L1121</f>
        <v>0</v>
      </c>
      <c r="I1175" s="158">
        <f>'Input 2 - Inventory'!M1121</f>
        <v>0</v>
      </c>
      <c r="J1175" s="204">
        <f t="shared" si="102"/>
        <v>0</v>
      </c>
      <c r="K1175" s="249">
        <f>'Input 2 - Inventory'!R1121</f>
        <v>0</v>
      </c>
      <c r="L1175" s="158">
        <f>'Input 2 - Inventory'!AA1121</f>
        <v>0</v>
      </c>
      <c r="M1175" s="249">
        <f>'Input 2 - Inventory'!AB1121</f>
        <v>0</v>
      </c>
      <c r="N1175" s="204">
        <f t="shared" si="103"/>
        <v>0</v>
      </c>
      <c r="O1175" s="114" t="e">
        <f t="shared" si="104"/>
        <v>#DIV/0!</v>
      </c>
      <c r="P1175" s="249">
        <f>'Input 2 - Inventory'!AG1121</f>
        <v>0</v>
      </c>
      <c r="Q1175" s="249">
        <f>'Input 1 - Schedule 1'!AX1123</f>
        <v>0</v>
      </c>
    </row>
    <row r="1176" spans="1:17" x14ac:dyDescent="0.2">
      <c r="A1176" s="314" t="str">
        <f t="shared" si="100"/>
        <v>Exclude</v>
      </c>
      <c r="B1176" s="158">
        <f>'Input 2 - Inventory'!C1122</f>
        <v>0</v>
      </c>
      <c r="C1176" s="249">
        <f>'Input 2 - Inventory'!E1122</f>
        <v>0</v>
      </c>
      <c r="D1176" s="249" t="str">
        <f>IFERROR(VLOOKUP(E1176,GCC.Param!$B$3:$E$50,4,FALSE),"")</f>
        <v/>
      </c>
      <c r="E1176" s="159">
        <f>'Input 2 - Inventory'!F1122</f>
        <v>0</v>
      </c>
      <c r="F1176" s="204" t="str">
        <f t="shared" si="101"/>
        <v>N</v>
      </c>
      <c r="G1176" s="159">
        <f>'Input 1 - Schedule 1'!S1124</f>
        <v>0</v>
      </c>
      <c r="H1176" s="158">
        <f>'Input 2 - Inventory'!L1122</f>
        <v>0</v>
      </c>
      <c r="I1176" s="158">
        <f>'Input 2 - Inventory'!M1122</f>
        <v>0</v>
      </c>
      <c r="J1176" s="204">
        <f t="shared" si="102"/>
        <v>0</v>
      </c>
      <c r="K1176" s="249">
        <f>'Input 2 - Inventory'!R1122</f>
        <v>0</v>
      </c>
      <c r="L1176" s="158">
        <f>'Input 2 - Inventory'!AA1122</f>
        <v>0</v>
      </c>
      <c r="M1176" s="249">
        <f>'Input 2 - Inventory'!AB1122</f>
        <v>0</v>
      </c>
      <c r="N1176" s="204">
        <f t="shared" si="103"/>
        <v>0</v>
      </c>
      <c r="O1176" s="114" t="e">
        <f t="shared" si="104"/>
        <v>#DIV/0!</v>
      </c>
      <c r="P1176" s="249">
        <f>'Input 2 - Inventory'!AG1122</f>
        <v>0</v>
      </c>
      <c r="Q1176" s="249">
        <f>'Input 1 - Schedule 1'!AX1124</f>
        <v>0</v>
      </c>
    </row>
    <row r="1177" spans="1:17" x14ac:dyDescent="0.2">
      <c r="A1177" s="314" t="str">
        <f t="shared" si="100"/>
        <v>Exclude</v>
      </c>
      <c r="B1177" s="158">
        <f>'Input 2 - Inventory'!C1123</f>
        <v>0</v>
      </c>
      <c r="C1177" s="249">
        <f>'Input 2 - Inventory'!E1123</f>
        <v>0</v>
      </c>
      <c r="D1177" s="249" t="str">
        <f>IFERROR(VLOOKUP(E1177,GCC.Param!$B$3:$E$50,4,FALSE),"")</f>
        <v/>
      </c>
      <c r="E1177" s="159">
        <f>'Input 2 - Inventory'!F1123</f>
        <v>0</v>
      </c>
      <c r="F1177" s="204" t="str">
        <f t="shared" si="101"/>
        <v>N</v>
      </c>
      <c r="G1177" s="159">
        <f>'Input 1 - Schedule 1'!S1125</f>
        <v>0</v>
      </c>
      <c r="H1177" s="158">
        <f>'Input 2 - Inventory'!L1123</f>
        <v>0</v>
      </c>
      <c r="I1177" s="158">
        <f>'Input 2 - Inventory'!M1123</f>
        <v>0</v>
      </c>
      <c r="J1177" s="204">
        <f t="shared" si="102"/>
        <v>0</v>
      </c>
      <c r="K1177" s="249">
        <f>'Input 2 - Inventory'!R1123</f>
        <v>0</v>
      </c>
      <c r="L1177" s="158">
        <f>'Input 2 - Inventory'!AA1123</f>
        <v>0</v>
      </c>
      <c r="M1177" s="249">
        <f>'Input 2 - Inventory'!AB1123</f>
        <v>0</v>
      </c>
      <c r="N1177" s="204">
        <f t="shared" si="103"/>
        <v>0</v>
      </c>
      <c r="O1177" s="114" t="e">
        <f t="shared" si="104"/>
        <v>#DIV/0!</v>
      </c>
      <c r="P1177" s="249">
        <f>'Input 2 - Inventory'!AG1123</f>
        <v>0</v>
      </c>
      <c r="Q1177" s="249">
        <f>'Input 1 - Schedule 1'!AX1125</f>
        <v>0</v>
      </c>
    </row>
    <row r="1178" spans="1:17" x14ac:dyDescent="0.2">
      <c r="A1178" s="314" t="str">
        <f t="shared" si="100"/>
        <v>Exclude</v>
      </c>
      <c r="B1178" s="158">
        <f>'Input 2 - Inventory'!C1124</f>
        <v>0</v>
      </c>
      <c r="C1178" s="249">
        <f>'Input 2 - Inventory'!E1124</f>
        <v>0</v>
      </c>
      <c r="D1178" s="249" t="str">
        <f>IFERROR(VLOOKUP(E1178,GCC.Param!$B$3:$E$50,4,FALSE),"")</f>
        <v/>
      </c>
      <c r="E1178" s="159">
        <f>'Input 2 - Inventory'!F1124</f>
        <v>0</v>
      </c>
      <c r="F1178" s="204" t="str">
        <f t="shared" si="101"/>
        <v>N</v>
      </c>
      <c r="G1178" s="159">
        <f>'Input 1 - Schedule 1'!S1126</f>
        <v>0</v>
      </c>
      <c r="H1178" s="158">
        <f>'Input 2 - Inventory'!L1124</f>
        <v>0</v>
      </c>
      <c r="I1178" s="158">
        <f>'Input 2 - Inventory'!M1124</f>
        <v>0</v>
      </c>
      <c r="J1178" s="204">
        <f t="shared" si="102"/>
        <v>0</v>
      </c>
      <c r="K1178" s="249">
        <f>'Input 2 - Inventory'!R1124</f>
        <v>0</v>
      </c>
      <c r="L1178" s="158">
        <f>'Input 2 - Inventory'!AA1124</f>
        <v>0</v>
      </c>
      <c r="M1178" s="249">
        <f>'Input 2 - Inventory'!AB1124</f>
        <v>0</v>
      </c>
      <c r="N1178" s="204">
        <f t="shared" si="103"/>
        <v>0</v>
      </c>
      <c r="O1178" s="114" t="e">
        <f t="shared" si="104"/>
        <v>#DIV/0!</v>
      </c>
      <c r="P1178" s="249">
        <f>'Input 2 - Inventory'!AG1124</f>
        <v>0</v>
      </c>
      <c r="Q1178" s="249">
        <f>'Input 1 - Schedule 1'!AX1126</f>
        <v>0</v>
      </c>
    </row>
    <row r="1179" spans="1:17" x14ac:dyDescent="0.2">
      <c r="A1179" s="314" t="str">
        <f t="shared" si="100"/>
        <v>Exclude</v>
      </c>
      <c r="B1179" s="158">
        <f>'Input 2 - Inventory'!C1125</f>
        <v>0</v>
      </c>
      <c r="C1179" s="249">
        <f>'Input 2 - Inventory'!E1125</f>
        <v>0</v>
      </c>
      <c r="D1179" s="249" t="str">
        <f>IFERROR(VLOOKUP(E1179,GCC.Param!$B$3:$E$50,4,FALSE),"")</f>
        <v/>
      </c>
      <c r="E1179" s="159">
        <f>'Input 2 - Inventory'!F1125</f>
        <v>0</v>
      </c>
      <c r="F1179" s="204" t="str">
        <f t="shared" si="101"/>
        <v>N</v>
      </c>
      <c r="G1179" s="159">
        <f>'Input 1 - Schedule 1'!S1127</f>
        <v>0</v>
      </c>
      <c r="H1179" s="158">
        <f>'Input 2 - Inventory'!L1125</f>
        <v>0</v>
      </c>
      <c r="I1179" s="158">
        <f>'Input 2 - Inventory'!M1125</f>
        <v>0</v>
      </c>
      <c r="J1179" s="204">
        <f t="shared" si="102"/>
        <v>0</v>
      </c>
      <c r="K1179" s="249">
        <f>'Input 2 - Inventory'!R1125</f>
        <v>0</v>
      </c>
      <c r="L1179" s="158">
        <f>'Input 2 - Inventory'!AA1125</f>
        <v>0</v>
      </c>
      <c r="M1179" s="249">
        <f>'Input 2 - Inventory'!AB1125</f>
        <v>0</v>
      </c>
      <c r="N1179" s="204">
        <f t="shared" si="103"/>
        <v>0</v>
      </c>
      <c r="O1179" s="114" t="e">
        <f t="shared" si="104"/>
        <v>#DIV/0!</v>
      </c>
      <c r="P1179" s="249">
        <f>'Input 2 - Inventory'!AG1125</f>
        <v>0</v>
      </c>
      <c r="Q1179" s="249">
        <f>'Input 1 - Schedule 1'!AX1127</f>
        <v>0</v>
      </c>
    </row>
    <row r="1180" spans="1:17" x14ac:dyDescent="0.2">
      <c r="A1180" s="314" t="str">
        <f t="shared" si="100"/>
        <v>Exclude</v>
      </c>
      <c r="B1180" s="158">
        <f>'Input 2 - Inventory'!C1126</f>
        <v>0</v>
      </c>
      <c r="C1180" s="249">
        <f>'Input 2 - Inventory'!E1126</f>
        <v>0</v>
      </c>
      <c r="D1180" s="249" t="str">
        <f>IFERROR(VLOOKUP(E1180,GCC.Param!$B$3:$E$50,4,FALSE),"")</f>
        <v/>
      </c>
      <c r="E1180" s="159">
        <f>'Input 2 - Inventory'!F1126</f>
        <v>0</v>
      </c>
      <c r="F1180" s="204" t="str">
        <f t="shared" si="101"/>
        <v>N</v>
      </c>
      <c r="G1180" s="159">
        <f>'Input 1 - Schedule 1'!S1128</f>
        <v>0</v>
      </c>
      <c r="H1180" s="158">
        <f>'Input 2 - Inventory'!L1126</f>
        <v>0</v>
      </c>
      <c r="I1180" s="158">
        <f>'Input 2 - Inventory'!M1126</f>
        <v>0</v>
      </c>
      <c r="J1180" s="204">
        <f t="shared" si="102"/>
        <v>0</v>
      </c>
      <c r="K1180" s="249">
        <f>'Input 2 - Inventory'!R1126</f>
        <v>0</v>
      </c>
      <c r="L1180" s="158">
        <f>'Input 2 - Inventory'!AA1126</f>
        <v>0</v>
      </c>
      <c r="M1180" s="249">
        <f>'Input 2 - Inventory'!AB1126</f>
        <v>0</v>
      </c>
      <c r="N1180" s="204">
        <f t="shared" si="103"/>
        <v>0</v>
      </c>
      <c r="O1180" s="114" t="e">
        <f t="shared" si="104"/>
        <v>#DIV/0!</v>
      </c>
      <c r="P1180" s="249">
        <f>'Input 2 - Inventory'!AG1126</f>
        <v>0</v>
      </c>
      <c r="Q1180" s="249">
        <f>'Input 1 - Schedule 1'!AX1128</f>
        <v>0</v>
      </c>
    </row>
    <row r="1181" spans="1:17" x14ac:dyDescent="0.2">
      <c r="A1181" s="314" t="str">
        <f t="shared" si="100"/>
        <v>Exclude</v>
      </c>
      <c r="B1181" s="158">
        <f>'Input 2 - Inventory'!C1127</f>
        <v>0</v>
      </c>
      <c r="C1181" s="249">
        <f>'Input 2 - Inventory'!E1127</f>
        <v>0</v>
      </c>
      <c r="D1181" s="249" t="str">
        <f>IFERROR(VLOOKUP(E1181,GCC.Param!$B$3:$E$50,4,FALSE),"")</f>
        <v/>
      </c>
      <c r="E1181" s="159">
        <f>'Input 2 - Inventory'!F1127</f>
        <v>0</v>
      </c>
      <c r="F1181" s="204" t="str">
        <f t="shared" si="101"/>
        <v>N</v>
      </c>
      <c r="G1181" s="159">
        <f>'Input 1 - Schedule 1'!S1129</f>
        <v>0</v>
      </c>
      <c r="H1181" s="158">
        <f>'Input 2 - Inventory'!L1127</f>
        <v>0</v>
      </c>
      <c r="I1181" s="158">
        <f>'Input 2 - Inventory'!M1127</f>
        <v>0</v>
      </c>
      <c r="J1181" s="204">
        <f t="shared" si="102"/>
        <v>0</v>
      </c>
      <c r="K1181" s="249">
        <f>'Input 2 - Inventory'!R1127</f>
        <v>0</v>
      </c>
      <c r="L1181" s="158">
        <f>'Input 2 - Inventory'!AA1127</f>
        <v>0</v>
      </c>
      <c r="M1181" s="249">
        <f>'Input 2 - Inventory'!AB1127</f>
        <v>0</v>
      </c>
      <c r="N1181" s="204">
        <f t="shared" si="103"/>
        <v>0</v>
      </c>
      <c r="O1181" s="114" t="e">
        <f t="shared" si="104"/>
        <v>#DIV/0!</v>
      </c>
      <c r="P1181" s="249">
        <f>'Input 2 - Inventory'!AG1127</f>
        <v>0</v>
      </c>
      <c r="Q1181" s="249">
        <f>'Input 1 - Schedule 1'!AX1129</f>
        <v>0</v>
      </c>
    </row>
    <row r="1182" spans="1:17" x14ac:dyDescent="0.2">
      <c r="A1182" s="314" t="str">
        <f t="shared" si="100"/>
        <v>Exclude</v>
      </c>
      <c r="B1182" s="158">
        <f>'Input 2 - Inventory'!C1128</f>
        <v>0</v>
      </c>
      <c r="C1182" s="249">
        <f>'Input 2 - Inventory'!E1128</f>
        <v>0</v>
      </c>
      <c r="D1182" s="249" t="str">
        <f>IFERROR(VLOOKUP(E1182,GCC.Param!$B$3:$E$50,4,FALSE),"")</f>
        <v/>
      </c>
      <c r="E1182" s="159">
        <f>'Input 2 - Inventory'!F1128</f>
        <v>0</v>
      </c>
      <c r="F1182" s="204" t="str">
        <f t="shared" si="101"/>
        <v>N</v>
      </c>
      <c r="G1182" s="159">
        <f>'Input 1 - Schedule 1'!S1130</f>
        <v>0</v>
      </c>
      <c r="H1182" s="158">
        <f>'Input 2 - Inventory'!L1128</f>
        <v>0</v>
      </c>
      <c r="I1182" s="158">
        <f>'Input 2 - Inventory'!M1128</f>
        <v>0</v>
      </c>
      <c r="J1182" s="204">
        <f t="shared" si="102"/>
        <v>0</v>
      </c>
      <c r="K1182" s="249">
        <f>'Input 2 - Inventory'!R1128</f>
        <v>0</v>
      </c>
      <c r="L1182" s="158">
        <f>'Input 2 - Inventory'!AA1128</f>
        <v>0</v>
      </c>
      <c r="M1182" s="249">
        <f>'Input 2 - Inventory'!AB1128</f>
        <v>0</v>
      </c>
      <c r="N1182" s="204">
        <f t="shared" si="103"/>
        <v>0</v>
      </c>
      <c r="O1182" s="114" t="e">
        <f t="shared" si="104"/>
        <v>#DIV/0!</v>
      </c>
      <c r="P1182" s="249">
        <f>'Input 2 - Inventory'!AG1128</f>
        <v>0</v>
      </c>
      <c r="Q1182" s="249">
        <f>'Input 1 - Schedule 1'!AX1130</f>
        <v>0</v>
      </c>
    </row>
    <row r="1183" spans="1:17" x14ac:dyDescent="0.2">
      <c r="A1183" s="314" t="str">
        <f t="shared" si="100"/>
        <v>Exclude</v>
      </c>
      <c r="B1183" s="158">
        <f>'Input 2 - Inventory'!C1129</f>
        <v>0</v>
      </c>
      <c r="C1183" s="249">
        <f>'Input 2 - Inventory'!E1129</f>
        <v>0</v>
      </c>
      <c r="D1183" s="249" t="str">
        <f>IFERROR(VLOOKUP(E1183,GCC.Param!$B$3:$E$50,4,FALSE),"")</f>
        <v/>
      </c>
      <c r="E1183" s="159">
        <f>'Input 2 - Inventory'!F1129</f>
        <v>0</v>
      </c>
      <c r="F1183" s="204" t="str">
        <f t="shared" si="101"/>
        <v>N</v>
      </c>
      <c r="G1183" s="159">
        <f>'Input 1 - Schedule 1'!S1131</f>
        <v>0</v>
      </c>
      <c r="H1183" s="158">
        <f>'Input 2 - Inventory'!L1129</f>
        <v>0</v>
      </c>
      <c r="I1183" s="158">
        <f>'Input 2 - Inventory'!M1129</f>
        <v>0</v>
      </c>
      <c r="J1183" s="204">
        <f t="shared" si="102"/>
        <v>0</v>
      </c>
      <c r="K1183" s="249">
        <f>'Input 2 - Inventory'!R1129</f>
        <v>0</v>
      </c>
      <c r="L1183" s="158">
        <f>'Input 2 - Inventory'!AA1129</f>
        <v>0</v>
      </c>
      <c r="M1183" s="249">
        <f>'Input 2 - Inventory'!AB1129</f>
        <v>0</v>
      </c>
      <c r="N1183" s="204">
        <f t="shared" si="103"/>
        <v>0</v>
      </c>
      <c r="O1183" s="114" t="e">
        <f t="shared" si="104"/>
        <v>#DIV/0!</v>
      </c>
      <c r="P1183" s="249">
        <f>'Input 2 - Inventory'!AG1129</f>
        <v>0</v>
      </c>
      <c r="Q1183" s="249">
        <f>'Input 1 - Schedule 1'!AX1131</f>
        <v>0</v>
      </c>
    </row>
    <row r="1184" spans="1:17" x14ac:dyDescent="0.2">
      <c r="A1184" s="314" t="str">
        <f t="shared" si="100"/>
        <v>Exclude</v>
      </c>
      <c r="B1184" s="158">
        <f>'Input 2 - Inventory'!C1130</f>
        <v>0</v>
      </c>
      <c r="C1184" s="249">
        <f>'Input 2 - Inventory'!E1130</f>
        <v>0</v>
      </c>
      <c r="D1184" s="249" t="str">
        <f>IFERROR(VLOOKUP(E1184,GCC.Param!$B$3:$E$50,4,FALSE),"")</f>
        <v/>
      </c>
      <c r="E1184" s="159">
        <f>'Input 2 - Inventory'!F1130</f>
        <v>0</v>
      </c>
      <c r="F1184" s="204" t="str">
        <f t="shared" si="101"/>
        <v>N</v>
      </c>
      <c r="G1184" s="159">
        <f>'Input 1 - Schedule 1'!S1132</f>
        <v>0</v>
      </c>
      <c r="H1184" s="158">
        <f>'Input 2 - Inventory'!L1130</f>
        <v>0</v>
      </c>
      <c r="I1184" s="158">
        <f>'Input 2 - Inventory'!M1130</f>
        <v>0</v>
      </c>
      <c r="J1184" s="204">
        <f t="shared" si="102"/>
        <v>0</v>
      </c>
      <c r="K1184" s="249">
        <f>'Input 2 - Inventory'!R1130</f>
        <v>0</v>
      </c>
      <c r="L1184" s="158">
        <f>'Input 2 - Inventory'!AA1130</f>
        <v>0</v>
      </c>
      <c r="M1184" s="249">
        <f>'Input 2 - Inventory'!AB1130</f>
        <v>0</v>
      </c>
      <c r="N1184" s="204">
        <f t="shared" si="103"/>
        <v>0</v>
      </c>
      <c r="O1184" s="114" t="e">
        <f t="shared" si="104"/>
        <v>#DIV/0!</v>
      </c>
      <c r="P1184" s="249">
        <f>'Input 2 - Inventory'!AG1130</f>
        <v>0</v>
      </c>
      <c r="Q1184" s="249">
        <f>'Input 1 - Schedule 1'!AX1132</f>
        <v>0</v>
      </c>
    </row>
    <row r="1185" spans="1:17" x14ac:dyDescent="0.2">
      <c r="A1185" s="314" t="str">
        <f t="shared" si="100"/>
        <v>Exclude</v>
      </c>
      <c r="B1185" s="158">
        <f>'Input 2 - Inventory'!C1131</f>
        <v>0</v>
      </c>
      <c r="C1185" s="249">
        <f>'Input 2 - Inventory'!E1131</f>
        <v>0</v>
      </c>
      <c r="D1185" s="249" t="str">
        <f>IFERROR(VLOOKUP(E1185,GCC.Param!$B$3:$E$50,4,FALSE),"")</f>
        <v/>
      </c>
      <c r="E1185" s="159">
        <f>'Input 2 - Inventory'!F1131</f>
        <v>0</v>
      </c>
      <c r="F1185" s="204" t="str">
        <f t="shared" si="101"/>
        <v>N</v>
      </c>
      <c r="G1185" s="159">
        <f>'Input 1 - Schedule 1'!S1133</f>
        <v>0</v>
      </c>
      <c r="H1185" s="158">
        <f>'Input 2 - Inventory'!L1131</f>
        <v>0</v>
      </c>
      <c r="I1185" s="158">
        <f>'Input 2 - Inventory'!M1131</f>
        <v>0</v>
      </c>
      <c r="J1185" s="204">
        <f t="shared" si="102"/>
        <v>0</v>
      </c>
      <c r="K1185" s="249">
        <f>'Input 2 - Inventory'!R1131</f>
        <v>0</v>
      </c>
      <c r="L1185" s="158">
        <f>'Input 2 - Inventory'!AA1131</f>
        <v>0</v>
      </c>
      <c r="M1185" s="249">
        <f>'Input 2 - Inventory'!AB1131</f>
        <v>0</v>
      </c>
      <c r="N1185" s="204">
        <f t="shared" si="103"/>
        <v>0</v>
      </c>
      <c r="O1185" s="114" t="e">
        <f t="shared" si="104"/>
        <v>#DIV/0!</v>
      </c>
      <c r="P1185" s="249">
        <f>'Input 2 - Inventory'!AG1131</f>
        <v>0</v>
      </c>
      <c r="Q1185" s="249">
        <f>'Input 1 - Schedule 1'!AX1133</f>
        <v>0</v>
      </c>
    </row>
    <row r="1186" spans="1:17" x14ac:dyDescent="0.2">
      <c r="A1186" s="314" t="str">
        <f t="shared" si="100"/>
        <v>Exclude</v>
      </c>
      <c r="B1186" s="158">
        <f>'Input 2 - Inventory'!C1132</f>
        <v>0</v>
      </c>
      <c r="C1186" s="249">
        <f>'Input 2 - Inventory'!E1132</f>
        <v>0</v>
      </c>
      <c r="D1186" s="249" t="str">
        <f>IFERROR(VLOOKUP(E1186,GCC.Param!$B$3:$E$50,4,FALSE),"")</f>
        <v/>
      </c>
      <c r="E1186" s="159">
        <f>'Input 2 - Inventory'!F1132</f>
        <v>0</v>
      </c>
      <c r="F1186" s="204" t="str">
        <f t="shared" si="101"/>
        <v>N</v>
      </c>
      <c r="G1186" s="159">
        <f>'Input 1 - Schedule 1'!S1134</f>
        <v>0</v>
      </c>
      <c r="H1186" s="158">
        <f>'Input 2 - Inventory'!L1132</f>
        <v>0</v>
      </c>
      <c r="I1186" s="158">
        <f>'Input 2 - Inventory'!M1132</f>
        <v>0</v>
      </c>
      <c r="J1186" s="204">
        <f t="shared" si="102"/>
        <v>0</v>
      </c>
      <c r="K1186" s="249">
        <f>'Input 2 - Inventory'!R1132</f>
        <v>0</v>
      </c>
      <c r="L1186" s="158">
        <f>'Input 2 - Inventory'!AA1132</f>
        <v>0</v>
      </c>
      <c r="M1186" s="249">
        <f>'Input 2 - Inventory'!AB1132</f>
        <v>0</v>
      </c>
      <c r="N1186" s="204">
        <f t="shared" si="103"/>
        <v>0</v>
      </c>
      <c r="O1186" s="114" t="e">
        <f t="shared" si="104"/>
        <v>#DIV/0!</v>
      </c>
      <c r="P1186" s="249">
        <f>'Input 2 - Inventory'!AG1132</f>
        <v>0</v>
      </c>
      <c r="Q1186" s="249">
        <f>'Input 1 - Schedule 1'!AX1134</f>
        <v>0</v>
      </c>
    </row>
    <row r="1187" spans="1:17" x14ac:dyDescent="0.2">
      <c r="A1187" s="314" t="str">
        <f t="shared" si="100"/>
        <v>Exclude</v>
      </c>
      <c r="B1187" s="158">
        <f>'Input 2 - Inventory'!C1133</f>
        <v>0</v>
      </c>
      <c r="C1187" s="249">
        <f>'Input 2 - Inventory'!E1133</f>
        <v>0</v>
      </c>
      <c r="D1187" s="249" t="str">
        <f>IFERROR(VLOOKUP(E1187,GCC.Param!$B$3:$E$50,4,FALSE),"")</f>
        <v/>
      </c>
      <c r="E1187" s="159">
        <f>'Input 2 - Inventory'!F1133</f>
        <v>0</v>
      </c>
      <c r="F1187" s="204" t="str">
        <f t="shared" si="101"/>
        <v>N</v>
      </c>
      <c r="G1187" s="159">
        <f>'Input 1 - Schedule 1'!S1135</f>
        <v>0</v>
      </c>
      <c r="H1187" s="158">
        <f>'Input 2 - Inventory'!L1133</f>
        <v>0</v>
      </c>
      <c r="I1187" s="158">
        <f>'Input 2 - Inventory'!M1133</f>
        <v>0</v>
      </c>
      <c r="J1187" s="204">
        <f t="shared" si="102"/>
        <v>0</v>
      </c>
      <c r="K1187" s="249">
        <f>'Input 2 - Inventory'!R1133</f>
        <v>0</v>
      </c>
      <c r="L1187" s="158">
        <f>'Input 2 - Inventory'!AA1133</f>
        <v>0</v>
      </c>
      <c r="M1187" s="249">
        <f>'Input 2 - Inventory'!AB1133</f>
        <v>0</v>
      </c>
      <c r="N1187" s="204">
        <f t="shared" si="103"/>
        <v>0</v>
      </c>
      <c r="O1187" s="114" t="e">
        <f t="shared" si="104"/>
        <v>#DIV/0!</v>
      </c>
      <c r="P1187" s="249">
        <f>'Input 2 - Inventory'!AG1133</f>
        <v>0</v>
      </c>
      <c r="Q1187" s="249">
        <f>'Input 1 - Schedule 1'!AX1135</f>
        <v>0</v>
      </c>
    </row>
    <row r="1188" spans="1:17" x14ac:dyDescent="0.2">
      <c r="A1188" s="314" t="str">
        <f t="shared" si="100"/>
        <v>Exclude</v>
      </c>
      <c r="B1188" s="158">
        <f>'Input 2 - Inventory'!C1134</f>
        <v>0</v>
      </c>
      <c r="C1188" s="249">
        <f>'Input 2 - Inventory'!E1134</f>
        <v>0</v>
      </c>
      <c r="D1188" s="249" t="str">
        <f>IFERROR(VLOOKUP(E1188,GCC.Param!$B$3:$E$50,4,FALSE),"")</f>
        <v/>
      </c>
      <c r="E1188" s="159">
        <f>'Input 2 - Inventory'!F1134</f>
        <v>0</v>
      </c>
      <c r="F1188" s="204" t="str">
        <f t="shared" si="101"/>
        <v>N</v>
      </c>
      <c r="G1188" s="159">
        <f>'Input 1 - Schedule 1'!S1136</f>
        <v>0</v>
      </c>
      <c r="H1188" s="158">
        <f>'Input 2 - Inventory'!L1134</f>
        <v>0</v>
      </c>
      <c r="I1188" s="158">
        <f>'Input 2 - Inventory'!M1134</f>
        <v>0</v>
      </c>
      <c r="J1188" s="204">
        <f t="shared" si="102"/>
        <v>0</v>
      </c>
      <c r="K1188" s="249">
        <f>'Input 2 - Inventory'!R1134</f>
        <v>0</v>
      </c>
      <c r="L1188" s="158">
        <f>'Input 2 - Inventory'!AA1134</f>
        <v>0</v>
      </c>
      <c r="M1188" s="249">
        <f>'Input 2 - Inventory'!AB1134</f>
        <v>0</v>
      </c>
      <c r="N1188" s="204">
        <f t="shared" si="103"/>
        <v>0</v>
      </c>
      <c r="O1188" s="114" t="e">
        <f t="shared" si="104"/>
        <v>#DIV/0!</v>
      </c>
      <c r="P1188" s="249">
        <f>'Input 2 - Inventory'!AG1134</f>
        <v>0</v>
      </c>
      <c r="Q1188" s="249">
        <f>'Input 1 - Schedule 1'!AX1136</f>
        <v>0</v>
      </c>
    </row>
    <row r="1189" spans="1:17" x14ac:dyDescent="0.2">
      <c r="A1189" s="314" t="str">
        <f t="shared" si="100"/>
        <v>Exclude</v>
      </c>
      <c r="B1189" s="158">
        <f>'Input 2 - Inventory'!C1135</f>
        <v>0</v>
      </c>
      <c r="C1189" s="249">
        <f>'Input 2 - Inventory'!E1135</f>
        <v>0</v>
      </c>
      <c r="D1189" s="249" t="str">
        <f>IFERROR(VLOOKUP(E1189,GCC.Param!$B$3:$E$50,4,FALSE),"")</f>
        <v/>
      </c>
      <c r="E1189" s="159">
        <f>'Input 2 - Inventory'!F1135</f>
        <v>0</v>
      </c>
      <c r="F1189" s="204" t="str">
        <f t="shared" si="101"/>
        <v>N</v>
      </c>
      <c r="G1189" s="159">
        <f>'Input 1 - Schedule 1'!S1137</f>
        <v>0</v>
      </c>
      <c r="H1189" s="158">
        <f>'Input 2 - Inventory'!L1135</f>
        <v>0</v>
      </c>
      <c r="I1189" s="158">
        <f>'Input 2 - Inventory'!M1135</f>
        <v>0</v>
      </c>
      <c r="J1189" s="204">
        <f t="shared" si="102"/>
        <v>0</v>
      </c>
      <c r="K1189" s="249">
        <f>'Input 2 - Inventory'!R1135</f>
        <v>0</v>
      </c>
      <c r="L1189" s="158">
        <f>'Input 2 - Inventory'!AA1135</f>
        <v>0</v>
      </c>
      <c r="M1189" s="249">
        <f>'Input 2 - Inventory'!AB1135</f>
        <v>0</v>
      </c>
      <c r="N1189" s="204">
        <f t="shared" si="103"/>
        <v>0</v>
      </c>
      <c r="O1189" s="114" t="e">
        <f t="shared" si="104"/>
        <v>#DIV/0!</v>
      </c>
      <c r="P1189" s="249">
        <f>'Input 2 - Inventory'!AG1135</f>
        <v>0</v>
      </c>
      <c r="Q1189" s="249">
        <f>'Input 1 - Schedule 1'!AX1137</f>
        <v>0</v>
      </c>
    </row>
    <row r="1190" spans="1:17" x14ac:dyDescent="0.2">
      <c r="A1190" s="314" t="str">
        <f t="shared" si="100"/>
        <v>Exclude</v>
      </c>
      <c r="B1190" s="158">
        <f>'Input 2 - Inventory'!C1136</f>
        <v>0</v>
      </c>
      <c r="C1190" s="249">
        <f>'Input 2 - Inventory'!E1136</f>
        <v>0</v>
      </c>
      <c r="D1190" s="249" t="str">
        <f>IFERROR(VLOOKUP(E1190,GCC.Param!$B$3:$E$50,4,FALSE),"")</f>
        <v/>
      </c>
      <c r="E1190" s="159">
        <f>'Input 2 - Inventory'!F1136</f>
        <v>0</v>
      </c>
      <c r="F1190" s="204" t="str">
        <f t="shared" si="101"/>
        <v>N</v>
      </c>
      <c r="G1190" s="159">
        <f>'Input 1 - Schedule 1'!S1138</f>
        <v>0</v>
      </c>
      <c r="H1190" s="158">
        <f>'Input 2 - Inventory'!L1136</f>
        <v>0</v>
      </c>
      <c r="I1190" s="158">
        <f>'Input 2 - Inventory'!M1136</f>
        <v>0</v>
      </c>
      <c r="J1190" s="204">
        <f t="shared" si="102"/>
        <v>0</v>
      </c>
      <c r="K1190" s="249">
        <f>'Input 2 - Inventory'!R1136</f>
        <v>0</v>
      </c>
      <c r="L1190" s="158">
        <f>'Input 2 - Inventory'!AA1136</f>
        <v>0</v>
      </c>
      <c r="M1190" s="249">
        <f>'Input 2 - Inventory'!AB1136</f>
        <v>0</v>
      </c>
      <c r="N1190" s="204">
        <f t="shared" si="103"/>
        <v>0</v>
      </c>
      <c r="O1190" s="114" t="e">
        <f t="shared" si="104"/>
        <v>#DIV/0!</v>
      </c>
      <c r="P1190" s="249">
        <f>'Input 2 - Inventory'!AG1136</f>
        <v>0</v>
      </c>
      <c r="Q1190" s="249">
        <f>'Input 1 - Schedule 1'!AX1138</f>
        <v>0</v>
      </c>
    </row>
    <row r="1191" spans="1:17" x14ac:dyDescent="0.2">
      <c r="A1191" s="314" t="str">
        <f t="shared" si="100"/>
        <v>Exclude</v>
      </c>
      <c r="B1191" s="158">
        <f>'Input 2 - Inventory'!C1137</f>
        <v>0</v>
      </c>
      <c r="C1191" s="249">
        <f>'Input 2 - Inventory'!E1137</f>
        <v>0</v>
      </c>
      <c r="D1191" s="249" t="str">
        <f>IFERROR(VLOOKUP(E1191,GCC.Param!$B$3:$E$50,4,FALSE),"")</f>
        <v/>
      </c>
      <c r="E1191" s="159">
        <f>'Input 2 - Inventory'!F1137</f>
        <v>0</v>
      </c>
      <c r="F1191" s="204" t="str">
        <f t="shared" si="101"/>
        <v>N</v>
      </c>
      <c r="G1191" s="159">
        <f>'Input 1 - Schedule 1'!S1139</f>
        <v>0</v>
      </c>
      <c r="H1191" s="158">
        <f>'Input 2 - Inventory'!L1137</f>
        <v>0</v>
      </c>
      <c r="I1191" s="158">
        <f>'Input 2 - Inventory'!M1137</f>
        <v>0</v>
      </c>
      <c r="J1191" s="204">
        <f t="shared" si="102"/>
        <v>0</v>
      </c>
      <c r="K1191" s="249">
        <f>'Input 2 - Inventory'!R1137</f>
        <v>0</v>
      </c>
      <c r="L1191" s="158">
        <f>'Input 2 - Inventory'!AA1137</f>
        <v>0</v>
      </c>
      <c r="M1191" s="249">
        <f>'Input 2 - Inventory'!AB1137</f>
        <v>0</v>
      </c>
      <c r="N1191" s="204">
        <f t="shared" si="103"/>
        <v>0</v>
      </c>
      <c r="O1191" s="114" t="e">
        <f t="shared" si="104"/>
        <v>#DIV/0!</v>
      </c>
      <c r="P1191" s="249">
        <f>'Input 2 - Inventory'!AG1137</f>
        <v>0</v>
      </c>
      <c r="Q1191" s="249">
        <f>'Input 1 - Schedule 1'!AX1139</f>
        <v>0</v>
      </c>
    </row>
    <row r="1192" spans="1:17" x14ac:dyDescent="0.2">
      <c r="A1192" s="314" t="str">
        <f t="shared" si="100"/>
        <v>Exclude</v>
      </c>
      <c r="B1192" s="158">
        <f>'Input 2 - Inventory'!C1138</f>
        <v>0</v>
      </c>
      <c r="C1192" s="249">
        <f>'Input 2 - Inventory'!E1138</f>
        <v>0</v>
      </c>
      <c r="D1192" s="249" t="str">
        <f>IFERROR(VLOOKUP(E1192,GCC.Param!$B$3:$E$50,4,FALSE),"")</f>
        <v/>
      </c>
      <c r="E1192" s="159">
        <f>'Input 2 - Inventory'!F1138</f>
        <v>0</v>
      </c>
      <c r="F1192" s="204" t="str">
        <f t="shared" si="101"/>
        <v>N</v>
      </c>
      <c r="G1192" s="159">
        <f>'Input 1 - Schedule 1'!S1140</f>
        <v>0</v>
      </c>
      <c r="H1192" s="158">
        <f>'Input 2 - Inventory'!L1138</f>
        <v>0</v>
      </c>
      <c r="I1192" s="158">
        <f>'Input 2 - Inventory'!M1138</f>
        <v>0</v>
      </c>
      <c r="J1192" s="204">
        <f t="shared" si="102"/>
        <v>0</v>
      </c>
      <c r="K1192" s="249">
        <f>'Input 2 - Inventory'!R1138</f>
        <v>0</v>
      </c>
      <c r="L1192" s="158">
        <f>'Input 2 - Inventory'!AA1138</f>
        <v>0</v>
      </c>
      <c r="M1192" s="249">
        <f>'Input 2 - Inventory'!AB1138</f>
        <v>0</v>
      </c>
      <c r="N1192" s="204">
        <f t="shared" si="103"/>
        <v>0</v>
      </c>
      <c r="O1192" s="114" t="e">
        <f t="shared" si="104"/>
        <v>#DIV/0!</v>
      </c>
      <c r="P1192" s="249">
        <f>'Input 2 - Inventory'!AG1138</f>
        <v>0</v>
      </c>
      <c r="Q1192" s="249">
        <f>'Input 1 - Schedule 1'!AX1140</f>
        <v>0</v>
      </c>
    </row>
    <row r="1193" spans="1:17" hidden="1" x14ac:dyDescent="0.2">
      <c r="A1193" s="314" t="str">
        <f t="shared" si="100"/>
        <v>Exclude</v>
      </c>
      <c r="B1193" s="158">
        <f>'Input 2 - Inventory'!C1139</f>
        <v>0</v>
      </c>
      <c r="C1193" s="249">
        <f>'Input 2 - Inventory'!E1139</f>
        <v>0</v>
      </c>
      <c r="D1193" s="249" t="str">
        <f>IFERROR(VLOOKUP(E1193,GCC.Param!$B$3:$E$50,4,FALSE),"")</f>
        <v/>
      </c>
      <c r="E1193" s="159">
        <f>'Input 2 - Inventory'!F1139</f>
        <v>0</v>
      </c>
      <c r="F1193" s="204" t="str">
        <f t="shared" si="101"/>
        <v>N</v>
      </c>
      <c r="G1193" s="159">
        <f>'Input 1 - Schedule 1'!S1141</f>
        <v>0</v>
      </c>
      <c r="H1193" s="158">
        <f>'Input 2 - Inventory'!L1139</f>
        <v>0</v>
      </c>
      <c r="I1193" s="158">
        <f>'Input 2 - Inventory'!M1139</f>
        <v>0</v>
      </c>
      <c r="J1193" s="204">
        <f t="shared" si="102"/>
        <v>0</v>
      </c>
      <c r="K1193" s="249">
        <f>'Input 2 - Inventory'!R1139</f>
        <v>0</v>
      </c>
      <c r="L1193" s="158">
        <f>'Input 2 - Inventory'!AA1139</f>
        <v>0</v>
      </c>
      <c r="M1193" s="249">
        <f>'Input 2 - Inventory'!AB1139</f>
        <v>0</v>
      </c>
      <c r="N1193" s="204">
        <f t="shared" si="103"/>
        <v>0</v>
      </c>
      <c r="O1193" s="114" t="e">
        <f t="shared" si="104"/>
        <v>#DIV/0!</v>
      </c>
      <c r="P1193" s="249">
        <f>'Input 2 - Inventory'!AG1139</f>
        <v>0</v>
      </c>
      <c r="Q1193" s="249">
        <f>'Input 1 - Schedule 1'!AX1141</f>
        <v>0</v>
      </c>
    </row>
    <row r="1194" spans="1:17" x14ac:dyDescent="0.2">
      <c r="A1194" s="314" t="str">
        <f t="shared" si="100"/>
        <v>Exclude</v>
      </c>
      <c r="B1194" s="158">
        <f>'Input 2 - Inventory'!C1140</f>
        <v>0</v>
      </c>
      <c r="C1194" s="249">
        <f>'Input 2 - Inventory'!E1140</f>
        <v>0</v>
      </c>
      <c r="D1194" s="249" t="str">
        <f>IFERROR(VLOOKUP(E1194,GCC.Param!$B$3:$E$50,4,FALSE),"")</f>
        <v/>
      </c>
      <c r="E1194" s="159">
        <f>'Input 2 - Inventory'!F1140</f>
        <v>0</v>
      </c>
      <c r="F1194" s="204" t="str">
        <f t="shared" si="101"/>
        <v>N</v>
      </c>
      <c r="G1194" s="159">
        <f>'Input 1 - Schedule 1'!S1142</f>
        <v>0</v>
      </c>
      <c r="H1194" s="158">
        <f>'Input 2 - Inventory'!L1140</f>
        <v>0</v>
      </c>
      <c r="I1194" s="158">
        <f>'Input 2 - Inventory'!M1140</f>
        <v>0</v>
      </c>
      <c r="J1194" s="204">
        <f t="shared" si="102"/>
        <v>0</v>
      </c>
      <c r="K1194" s="249">
        <f>'Input 2 - Inventory'!R1140</f>
        <v>0</v>
      </c>
      <c r="L1194" s="158">
        <f>'Input 2 - Inventory'!AA1140</f>
        <v>0</v>
      </c>
      <c r="M1194" s="249">
        <f>'Input 2 - Inventory'!AB1140</f>
        <v>0</v>
      </c>
      <c r="N1194" s="204">
        <f t="shared" si="103"/>
        <v>0</v>
      </c>
      <c r="O1194" s="114" t="e">
        <f t="shared" si="104"/>
        <v>#DIV/0!</v>
      </c>
      <c r="P1194" s="249">
        <f>'Input 2 - Inventory'!AG1140</f>
        <v>0</v>
      </c>
      <c r="Q1194" s="249">
        <f>'Input 1 - Schedule 1'!AX1142</f>
        <v>0</v>
      </c>
    </row>
    <row r="1195" spans="1:17" x14ac:dyDescent="0.2">
      <c r="A1195" s="314" t="str">
        <f t="shared" si="100"/>
        <v>Exclude</v>
      </c>
      <c r="B1195" s="158">
        <f>'Input 2 - Inventory'!C1141</f>
        <v>0</v>
      </c>
      <c r="C1195" s="249">
        <f>'Input 2 - Inventory'!E1141</f>
        <v>0</v>
      </c>
      <c r="D1195" s="249" t="str">
        <f>IFERROR(VLOOKUP(E1195,GCC.Param!$B$3:$E$50,4,FALSE),"")</f>
        <v/>
      </c>
      <c r="E1195" s="159">
        <f>'Input 2 - Inventory'!F1141</f>
        <v>0</v>
      </c>
      <c r="F1195" s="204" t="str">
        <f t="shared" si="101"/>
        <v>N</v>
      </c>
      <c r="G1195" s="159">
        <f>'Input 1 - Schedule 1'!S1143</f>
        <v>0</v>
      </c>
      <c r="H1195" s="158">
        <f>'Input 2 - Inventory'!L1141</f>
        <v>0</v>
      </c>
      <c r="I1195" s="158">
        <f>'Input 2 - Inventory'!M1141</f>
        <v>0</v>
      </c>
      <c r="J1195" s="204">
        <f t="shared" si="102"/>
        <v>0</v>
      </c>
      <c r="K1195" s="249">
        <f>'Input 2 - Inventory'!R1141</f>
        <v>0</v>
      </c>
      <c r="L1195" s="158">
        <f>'Input 2 - Inventory'!AA1141</f>
        <v>0</v>
      </c>
      <c r="M1195" s="249">
        <f>'Input 2 - Inventory'!AB1141</f>
        <v>0</v>
      </c>
      <c r="N1195" s="204">
        <f t="shared" si="103"/>
        <v>0</v>
      </c>
      <c r="O1195" s="114" t="e">
        <f t="shared" si="104"/>
        <v>#DIV/0!</v>
      </c>
      <c r="P1195" s="249">
        <f>'Input 2 - Inventory'!AG1141</f>
        <v>0</v>
      </c>
      <c r="Q1195" s="249">
        <f>'Input 1 - Schedule 1'!AX1143</f>
        <v>0</v>
      </c>
    </row>
    <row r="1196" spans="1:17" x14ac:dyDescent="0.2">
      <c r="A1196" s="314" t="str">
        <f t="shared" si="100"/>
        <v>Exclude</v>
      </c>
      <c r="B1196" s="158">
        <f>'Input 2 - Inventory'!C1142</f>
        <v>0</v>
      </c>
      <c r="C1196" s="249">
        <f>'Input 2 - Inventory'!E1142</f>
        <v>0</v>
      </c>
      <c r="D1196" s="249" t="str">
        <f>IFERROR(VLOOKUP(E1196,GCC.Param!$B$3:$E$50,4,FALSE),"")</f>
        <v/>
      </c>
      <c r="E1196" s="159">
        <f>'Input 2 - Inventory'!F1142</f>
        <v>0</v>
      </c>
      <c r="F1196" s="204" t="str">
        <f t="shared" si="101"/>
        <v>N</v>
      </c>
      <c r="G1196" s="159">
        <f>'Input 1 - Schedule 1'!S1144</f>
        <v>0</v>
      </c>
      <c r="H1196" s="158">
        <f>'Input 2 - Inventory'!L1142</f>
        <v>0</v>
      </c>
      <c r="I1196" s="158">
        <f>'Input 2 - Inventory'!M1142</f>
        <v>0</v>
      </c>
      <c r="J1196" s="204">
        <f t="shared" si="102"/>
        <v>0</v>
      </c>
      <c r="K1196" s="249">
        <f>'Input 2 - Inventory'!R1142</f>
        <v>0</v>
      </c>
      <c r="L1196" s="158">
        <f>'Input 2 - Inventory'!AA1142</f>
        <v>0</v>
      </c>
      <c r="M1196" s="249">
        <f>'Input 2 - Inventory'!AB1142</f>
        <v>0</v>
      </c>
      <c r="N1196" s="204">
        <f t="shared" si="103"/>
        <v>0</v>
      </c>
      <c r="O1196" s="114" t="e">
        <f t="shared" si="104"/>
        <v>#DIV/0!</v>
      </c>
      <c r="P1196" s="249">
        <f>'Input 2 - Inventory'!AG1142</f>
        <v>0</v>
      </c>
      <c r="Q1196" s="249">
        <f>'Input 1 - Schedule 1'!AX1144</f>
        <v>0</v>
      </c>
    </row>
    <row r="1197" spans="1:17" x14ac:dyDescent="0.2">
      <c r="A1197" s="314" t="str">
        <f t="shared" si="100"/>
        <v>Exclude</v>
      </c>
      <c r="B1197" s="158">
        <f>'Input 2 - Inventory'!C1143</f>
        <v>0</v>
      </c>
      <c r="C1197" s="249">
        <f>'Input 2 - Inventory'!E1143</f>
        <v>0</v>
      </c>
      <c r="D1197" s="249" t="str">
        <f>IFERROR(VLOOKUP(E1197,GCC.Param!$B$3:$E$50,4,FALSE),"")</f>
        <v/>
      </c>
      <c r="E1197" s="159">
        <f>'Input 2 - Inventory'!F1143</f>
        <v>0</v>
      </c>
      <c r="F1197" s="204" t="str">
        <f t="shared" si="101"/>
        <v>N</v>
      </c>
      <c r="G1197" s="159">
        <f>'Input 1 - Schedule 1'!S1145</f>
        <v>0</v>
      </c>
      <c r="H1197" s="158">
        <f>'Input 2 - Inventory'!L1143</f>
        <v>0</v>
      </c>
      <c r="I1197" s="158">
        <f>'Input 2 - Inventory'!M1143</f>
        <v>0</v>
      </c>
      <c r="J1197" s="204">
        <f t="shared" si="102"/>
        <v>0</v>
      </c>
      <c r="K1197" s="249">
        <f>'Input 2 - Inventory'!R1143</f>
        <v>0</v>
      </c>
      <c r="L1197" s="158">
        <f>'Input 2 - Inventory'!AA1143</f>
        <v>0</v>
      </c>
      <c r="M1197" s="249">
        <f>'Input 2 - Inventory'!AB1143</f>
        <v>0</v>
      </c>
      <c r="N1197" s="204">
        <f t="shared" si="103"/>
        <v>0</v>
      </c>
      <c r="O1197" s="114" t="e">
        <f t="shared" si="104"/>
        <v>#DIV/0!</v>
      </c>
      <c r="P1197" s="249">
        <f>'Input 2 - Inventory'!AG1143</f>
        <v>0</v>
      </c>
      <c r="Q1197" s="249">
        <f>'Input 1 - Schedule 1'!AX1145</f>
        <v>0</v>
      </c>
    </row>
    <row r="1198" spans="1:17" x14ac:dyDescent="0.2">
      <c r="A1198" s="314" t="str">
        <f t="shared" si="100"/>
        <v>Exclude</v>
      </c>
      <c r="B1198" s="158">
        <f>'Input 2 - Inventory'!C1144</f>
        <v>0</v>
      </c>
      <c r="C1198" s="249">
        <f>'Input 2 - Inventory'!E1144</f>
        <v>0</v>
      </c>
      <c r="D1198" s="249" t="str">
        <f>IFERROR(VLOOKUP(E1198,GCC.Param!$B$3:$E$50,4,FALSE),"")</f>
        <v/>
      </c>
      <c r="E1198" s="159">
        <f>'Input 2 - Inventory'!F1144</f>
        <v>0</v>
      </c>
      <c r="F1198" s="204" t="str">
        <f t="shared" si="101"/>
        <v>N</v>
      </c>
      <c r="G1198" s="159">
        <f>'Input 1 - Schedule 1'!S1146</f>
        <v>0</v>
      </c>
      <c r="H1198" s="158">
        <f>'Input 2 - Inventory'!L1144</f>
        <v>0</v>
      </c>
      <c r="I1198" s="158">
        <f>'Input 2 - Inventory'!M1144</f>
        <v>0</v>
      </c>
      <c r="J1198" s="204">
        <f t="shared" si="102"/>
        <v>0</v>
      </c>
      <c r="K1198" s="249">
        <f>'Input 2 - Inventory'!R1144</f>
        <v>0</v>
      </c>
      <c r="L1198" s="158">
        <f>'Input 2 - Inventory'!AA1144</f>
        <v>0</v>
      </c>
      <c r="M1198" s="249">
        <f>'Input 2 - Inventory'!AB1144</f>
        <v>0</v>
      </c>
      <c r="N1198" s="204">
        <f t="shared" si="103"/>
        <v>0</v>
      </c>
      <c r="O1198" s="114" t="e">
        <f t="shared" si="104"/>
        <v>#DIV/0!</v>
      </c>
      <c r="P1198" s="249">
        <f>'Input 2 - Inventory'!AG1144</f>
        <v>0</v>
      </c>
      <c r="Q1198" s="249">
        <f>'Input 1 - Schedule 1'!AX1146</f>
        <v>0</v>
      </c>
    </row>
    <row r="1199" spans="1:17" x14ac:dyDescent="0.2">
      <c r="A1199" s="314" t="str">
        <f t="shared" si="100"/>
        <v>Exclude</v>
      </c>
      <c r="B1199" s="158">
        <f>'Input 2 - Inventory'!C1145</f>
        <v>0</v>
      </c>
      <c r="C1199" s="249">
        <f>'Input 2 - Inventory'!E1145</f>
        <v>0</v>
      </c>
      <c r="D1199" s="249" t="str">
        <f>IFERROR(VLOOKUP(E1199,GCC.Param!$B$3:$E$50,4,FALSE),"")</f>
        <v/>
      </c>
      <c r="E1199" s="159">
        <f>'Input 2 - Inventory'!F1145</f>
        <v>0</v>
      </c>
      <c r="F1199" s="204" t="str">
        <f t="shared" si="101"/>
        <v>N</v>
      </c>
      <c r="G1199" s="159">
        <f>'Input 1 - Schedule 1'!S1147</f>
        <v>0</v>
      </c>
      <c r="H1199" s="158">
        <f>'Input 2 - Inventory'!L1145</f>
        <v>0</v>
      </c>
      <c r="I1199" s="158">
        <f>'Input 2 - Inventory'!M1145</f>
        <v>0</v>
      </c>
      <c r="J1199" s="204">
        <f t="shared" si="102"/>
        <v>0</v>
      </c>
      <c r="K1199" s="249">
        <f>'Input 2 - Inventory'!R1145</f>
        <v>0</v>
      </c>
      <c r="L1199" s="158">
        <f>'Input 2 - Inventory'!AA1145</f>
        <v>0</v>
      </c>
      <c r="M1199" s="249">
        <f>'Input 2 - Inventory'!AB1145</f>
        <v>0</v>
      </c>
      <c r="N1199" s="204">
        <f t="shared" si="103"/>
        <v>0</v>
      </c>
      <c r="O1199" s="114" t="e">
        <f t="shared" si="104"/>
        <v>#DIV/0!</v>
      </c>
      <c r="P1199" s="249">
        <f>'Input 2 - Inventory'!AG1145</f>
        <v>0</v>
      </c>
      <c r="Q1199" s="249">
        <f>'Input 1 - Schedule 1'!AX1147</f>
        <v>0</v>
      </c>
    </row>
    <row r="1200" spans="1:17" x14ac:dyDescent="0.2">
      <c r="A1200" s="314" t="str">
        <f t="shared" si="100"/>
        <v>Exclude</v>
      </c>
      <c r="B1200" s="158">
        <f>'Input 2 - Inventory'!C1146</f>
        <v>0</v>
      </c>
      <c r="C1200" s="249">
        <f>'Input 2 - Inventory'!E1146</f>
        <v>0</v>
      </c>
      <c r="D1200" s="249" t="str">
        <f>IFERROR(VLOOKUP(E1200,GCC.Param!$B$3:$E$50,4,FALSE),"")</f>
        <v/>
      </c>
      <c r="E1200" s="159">
        <f>'Input 2 - Inventory'!F1146</f>
        <v>0</v>
      </c>
      <c r="F1200" s="204" t="str">
        <f t="shared" si="101"/>
        <v>N</v>
      </c>
      <c r="G1200" s="159">
        <f>'Input 1 - Schedule 1'!S1148</f>
        <v>0</v>
      </c>
      <c r="H1200" s="158">
        <f>'Input 2 - Inventory'!L1146</f>
        <v>0</v>
      </c>
      <c r="I1200" s="158">
        <f>'Input 2 - Inventory'!M1146</f>
        <v>0</v>
      </c>
      <c r="J1200" s="204">
        <f t="shared" si="102"/>
        <v>0</v>
      </c>
      <c r="K1200" s="249">
        <f>'Input 2 - Inventory'!R1146</f>
        <v>0</v>
      </c>
      <c r="L1200" s="158">
        <f>'Input 2 - Inventory'!AA1146</f>
        <v>0</v>
      </c>
      <c r="M1200" s="249">
        <f>'Input 2 - Inventory'!AB1146</f>
        <v>0</v>
      </c>
      <c r="N1200" s="204">
        <f t="shared" si="103"/>
        <v>0</v>
      </c>
      <c r="O1200" s="114" t="e">
        <f t="shared" si="104"/>
        <v>#DIV/0!</v>
      </c>
      <c r="P1200" s="249">
        <f>'Input 2 - Inventory'!AG1146</f>
        <v>0</v>
      </c>
      <c r="Q1200" s="249">
        <f>'Input 1 - Schedule 1'!AX1148</f>
        <v>0</v>
      </c>
    </row>
    <row r="1201" spans="1:17" x14ac:dyDescent="0.2">
      <c r="A1201" s="314" t="str">
        <f t="shared" si="100"/>
        <v>Exclude</v>
      </c>
      <c r="B1201" s="158">
        <f>'Input 2 - Inventory'!C1147</f>
        <v>0</v>
      </c>
      <c r="C1201" s="249">
        <f>'Input 2 - Inventory'!E1147</f>
        <v>0</v>
      </c>
      <c r="D1201" s="249" t="str">
        <f>IFERROR(VLOOKUP(E1201,GCC.Param!$B$3:$E$50,4,FALSE),"")</f>
        <v/>
      </c>
      <c r="E1201" s="159">
        <f>'Input 2 - Inventory'!F1147</f>
        <v>0</v>
      </c>
      <c r="F1201" s="204" t="str">
        <f t="shared" si="101"/>
        <v>N</v>
      </c>
      <c r="G1201" s="159">
        <f>'Input 1 - Schedule 1'!S1149</f>
        <v>0</v>
      </c>
      <c r="H1201" s="158">
        <f>'Input 2 - Inventory'!L1147</f>
        <v>0</v>
      </c>
      <c r="I1201" s="158">
        <f>'Input 2 - Inventory'!M1147</f>
        <v>0</v>
      </c>
      <c r="J1201" s="204">
        <f t="shared" si="102"/>
        <v>0</v>
      </c>
      <c r="K1201" s="249">
        <f>'Input 2 - Inventory'!R1147</f>
        <v>0</v>
      </c>
      <c r="L1201" s="158">
        <f>'Input 2 - Inventory'!AA1147</f>
        <v>0</v>
      </c>
      <c r="M1201" s="249">
        <f>'Input 2 - Inventory'!AB1147</f>
        <v>0</v>
      </c>
      <c r="N1201" s="204">
        <f t="shared" si="103"/>
        <v>0</v>
      </c>
      <c r="O1201" s="114" t="e">
        <f t="shared" si="104"/>
        <v>#DIV/0!</v>
      </c>
      <c r="P1201" s="249">
        <f>'Input 2 - Inventory'!AG1147</f>
        <v>0</v>
      </c>
      <c r="Q1201" s="249">
        <f>'Input 1 - Schedule 1'!AX1149</f>
        <v>0</v>
      </c>
    </row>
    <row r="1202" spans="1:17" x14ac:dyDescent="0.2">
      <c r="A1202" s="314" t="str">
        <f t="shared" si="100"/>
        <v>Exclude</v>
      </c>
      <c r="B1202" s="158">
        <f>'Input 2 - Inventory'!C1148</f>
        <v>0</v>
      </c>
      <c r="C1202" s="249">
        <f>'Input 2 - Inventory'!E1148</f>
        <v>0</v>
      </c>
      <c r="D1202" s="249" t="str">
        <f>IFERROR(VLOOKUP(E1202,GCC.Param!$B$3:$E$50,4,FALSE),"")</f>
        <v/>
      </c>
      <c r="E1202" s="159">
        <f>'Input 2 - Inventory'!F1148</f>
        <v>0</v>
      </c>
      <c r="F1202" s="204" t="str">
        <f t="shared" si="101"/>
        <v>N</v>
      </c>
      <c r="G1202" s="159">
        <f>'Input 1 - Schedule 1'!S1150</f>
        <v>0</v>
      </c>
      <c r="H1202" s="158">
        <f>'Input 2 - Inventory'!L1148</f>
        <v>0</v>
      </c>
      <c r="I1202" s="158">
        <f>'Input 2 - Inventory'!M1148</f>
        <v>0</v>
      </c>
      <c r="J1202" s="204">
        <f t="shared" si="102"/>
        <v>0</v>
      </c>
      <c r="K1202" s="249">
        <f>'Input 2 - Inventory'!R1148</f>
        <v>0</v>
      </c>
      <c r="L1202" s="158">
        <f>'Input 2 - Inventory'!AA1148</f>
        <v>0</v>
      </c>
      <c r="M1202" s="249">
        <f>'Input 2 - Inventory'!AB1148</f>
        <v>0</v>
      </c>
      <c r="N1202" s="204">
        <f t="shared" si="103"/>
        <v>0</v>
      </c>
      <c r="O1202" s="114" t="e">
        <f t="shared" si="104"/>
        <v>#DIV/0!</v>
      </c>
      <c r="P1202" s="249">
        <f>'Input 2 - Inventory'!AG1148</f>
        <v>0</v>
      </c>
      <c r="Q1202" s="249">
        <f>'Input 1 - Schedule 1'!AX1150</f>
        <v>0</v>
      </c>
    </row>
    <row r="1203" spans="1:17" x14ac:dyDescent="0.2">
      <c r="A1203" s="314" t="str">
        <f t="shared" si="100"/>
        <v>Exclude</v>
      </c>
      <c r="B1203" s="158">
        <f>'Input 2 - Inventory'!C1149</f>
        <v>0</v>
      </c>
      <c r="C1203" s="249">
        <f>'Input 2 - Inventory'!E1149</f>
        <v>0</v>
      </c>
      <c r="D1203" s="249" t="str">
        <f>IFERROR(VLOOKUP(E1203,GCC.Param!$B$3:$E$50,4,FALSE),"")</f>
        <v/>
      </c>
      <c r="E1203" s="159">
        <f>'Input 2 - Inventory'!F1149</f>
        <v>0</v>
      </c>
      <c r="F1203" s="204" t="str">
        <f t="shared" si="101"/>
        <v>N</v>
      </c>
      <c r="G1203" s="159">
        <f>'Input 1 - Schedule 1'!S1151</f>
        <v>0</v>
      </c>
      <c r="H1203" s="158">
        <f>'Input 2 - Inventory'!L1149</f>
        <v>0</v>
      </c>
      <c r="I1203" s="158">
        <f>'Input 2 - Inventory'!M1149</f>
        <v>0</v>
      </c>
      <c r="J1203" s="204">
        <f t="shared" si="102"/>
        <v>0</v>
      </c>
      <c r="K1203" s="249">
        <f>'Input 2 - Inventory'!R1149</f>
        <v>0</v>
      </c>
      <c r="L1203" s="158">
        <f>'Input 2 - Inventory'!AA1149</f>
        <v>0</v>
      </c>
      <c r="M1203" s="249">
        <f>'Input 2 - Inventory'!AB1149</f>
        <v>0</v>
      </c>
      <c r="N1203" s="204">
        <f t="shared" si="103"/>
        <v>0</v>
      </c>
      <c r="O1203" s="114" t="e">
        <f t="shared" si="104"/>
        <v>#DIV/0!</v>
      </c>
      <c r="P1203" s="249">
        <f>'Input 2 - Inventory'!AG1149</f>
        <v>0</v>
      </c>
      <c r="Q1203" s="249">
        <f>'Input 1 - Schedule 1'!AX1151</f>
        <v>0</v>
      </c>
    </row>
    <row r="1204" spans="1:17" x14ac:dyDescent="0.2">
      <c r="A1204" s="314" t="str">
        <f t="shared" si="100"/>
        <v>Exclude</v>
      </c>
      <c r="B1204" s="158">
        <f>'Input 2 - Inventory'!C1150</f>
        <v>0</v>
      </c>
      <c r="C1204" s="249">
        <f>'Input 2 - Inventory'!E1150</f>
        <v>0</v>
      </c>
      <c r="D1204" s="249" t="str">
        <f>IFERROR(VLOOKUP(E1204,GCC.Param!$B$3:$E$50,4,FALSE),"")</f>
        <v/>
      </c>
      <c r="E1204" s="159">
        <f>'Input 2 - Inventory'!F1150</f>
        <v>0</v>
      </c>
      <c r="F1204" s="204" t="str">
        <f t="shared" si="101"/>
        <v>N</v>
      </c>
      <c r="G1204" s="159">
        <f>'Input 1 - Schedule 1'!S1152</f>
        <v>0</v>
      </c>
      <c r="H1204" s="158">
        <f>'Input 2 - Inventory'!L1150</f>
        <v>0</v>
      </c>
      <c r="I1204" s="158">
        <f>'Input 2 - Inventory'!M1150</f>
        <v>0</v>
      </c>
      <c r="J1204" s="204">
        <f t="shared" si="102"/>
        <v>0</v>
      </c>
      <c r="K1204" s="249">
        <f>'Input 2 - Inventory'!R1150</f>
        <v>0</v>
      </c>
      <c r="L1204" s="158">
        <f>'Input 2 - Inventory'!AA1150</f>
        <v>0</v>
      </c>
      <c r="M1204" s="249">
        <f>'Input 2 - Inventory'!AB1150</f>
        <v>0</v>
      </c>
      <c r="N1204" s="204">
        <f t="shared" si="103"/>
        <v>0</v>
      </c>
      <c r="O1204" s="114" t="e">
        <f t="shared" si="104"/>
        <v>#DIV/0!</v>
      </c>
      <c r="P1204" s="249">
        <f>'Input 2 - Inventory'!AG1150</f>
        <v>0</v>
      </c>
      <c r="Q1204" s="249">
        <f>'Input 1 - Schedule 1'!AX1152</f>
        <v>0</v>
      </c>
    </row>
    <row r="1205" spans="1:17" x14ac:dyDescent="0.2">
      <c r="A1205" s="314" t="str">
        <f t="shared" si="100"/>
        <v>Exclude</v>
      </c>
      <c r="B1205" s="158">
        <f>'Input 2 - Inventory'!C1151</f>
        <v>0</v>
      </c>
      <c r="C1205" s="249">
        <f>'Input 2 - Inventory'!E1151</f>
        <v>0</v>
      </c>
      <c r="D1205" s="249" t="str">
        <f>IFERROR(VLOOKUP(E1205,GCC.Param!$B$3:$E$50,4,FALSE),"")</f>
        <v/>
      </c>
      <c r="E1205" s="159">
        <f>'Input 2 - Inventory'!F1151</f>
        <v>0</v>
      </c>
      <c r="F1205" s="204" t="str">
        <f t="shared" si="101"/>
        <v>N</v>
      </c>
      <c r="G1205" s="159">
        <f>'Input 1 - Schedule 1'!S1153</f>
        <v>0</v>
      </c>
      <c r="H1205" s="158">
        <f>'Input 2 - Inventory'!L1151</f>
        <v>0</v>
      </c>
      <c r="I1205" s="158">
        <f>'Input 2 - Inventory'!M1151</f>
        <v>0</v>
      </c>
      <c r="J1205" s="204">
        <f t="shared" si="102"/>
        <v>0</v>
      </c>
      <c r="K1205" s="249">
        <f>'Input 2 - Inventory'!R1151</f>
        <v>0</v>
      </c>
      <c r="L1205" s="158">
        <f>'Input 2 - Inventory'!AA1151</f>
        <v>0</v>
      </c>
      <c r="M1205" s="249">
        <f>'Input 2 - Inventory'!AB1151</f>
        <v>0</v>
      </c>
      <c r="N1205" s="204">
        <f t="shared" si="103"/>
        <v>0</v>
      </c>
      <c r="O1205" s="114" t="e">
        <f t="shared" si="104"/>
        <v>#DIV/0!</v>
      </c>
      <c r="P1205" s="249">
        <f>'Input 2 - Inventory'!AG1151</f>
        <v>0</v>
      </c>
      <c r="Q1205" s="249">
        <f>'Input 1 - Schedule 1'!AX1153</f>
        <v>0</v>
      </c>
    </row>
    <row r="1206" spans="1:17" x14ac:dyDescent="0.2">
      <c r="A1206" s="314" t="str">
        <f t="shared" si="100"/>
        <v>Exclude</v>
      </c>
      <c r="B1206" s="158">
        <f>'Input 2 - Inventory'!C1152</f>
        <v>0</v>
      </c>
      <c r="C1206" s="249">
        <f>'Input 2 - Inventory'!E1152</f>
        <v>0</v>
      </c>
      <c r="D1206" s="249" t="str">
        <f>IFERROR(VLOOKUP(E1206,GCC.Param!$B$3:$E$50,4,FALSE),"")</f>
        <v/>
      </c>
      <c r="E1206" s="159">
        <f>'Input 2 - Inventory'!F1152</f>
        <v>0</v>
      </c>
      <c r="F1206" s="204" t="str">
        <f t="shared" si="101"/>
        <v>N</v>
      </c>
      <c r="G1206" s="159">
        <f>'Input 1 - Schedule 1'!S1154</f>
        <v>0</v>
      </c>
      <c r="H1206" s="158">
        <f>'Input 2 - Inventory'!L1152</f>
        <v>0</v>
      </c>
      <c r="I1206" s="158">
        <f>'Input 2 - Inventory'!M1152</f>
        <v>0</v>
      </c>
      <c r="J1206" s="204">
        <f t="shared" si="102"/>
        <v>0</v>
      </c>
      <c r="K1206" s="249">
        <f>'Input 2 - Inventory'!R1152</f>
        <v>0</v>
      </c>
      <c r="L1206" s="158">
        <f>'Input 2 - Inventory'!AA1152</f>
        <v>0</v>
      </c>
      <c r="M1206" s="249">
        <f>'Input 2 - Inventory'!AB1152</f>
        <v>0</v>
      </c>
      <c r="N1206" s="204">
        <f t="shared" si="103"/>
        <v>0</v>
      </c>
      <c r="O1206" s="114" t="e">
        <f t="shared" si="104"/>
        <v>#DIV/0!</v>
      </c>
      <c r="P1206" s="249">
        <f>'Input 2 - Inventory'!AG1152</f>
        <v>0</v>
      </c>
      <c r="Q1206" s="249">
        <f>'Input 1 - Schedule 1'!AX1154</f>
        <v>0</v>
      </c>
    </row>
    <row r="1207" spans="1:17" x14ac:dyDescent="0.2">
      <c r="A1207" s="314" t="str">
        <f t="shared" si="100"/>
        <v>Exclude</v>
      </c>
      <c r="B1207" s="158">
        <f>'Input 2 - Inventory'!C1153</f>
        <v>0</v>
      </c>
      <c r="C1207" s="249">
        <f>'Input 2 - Inventory'!E1153</f>
        <v>0</v>
      </c>
      <c r="D1207" s="249" t="str">
        <f>IFERROR(VLOOKUP(E1207,GCC.Param!$B$3:$E$50,4,FALSE),"")</f>
        <v/>
      </c>
      <c r="E1207" s="159">
        <f>'Input 2 - Inventory'!F1153</f>
        <v>0</v>
      </c>
      <c r="F1207" s="204" t="str">
        <f t="shared" si="101"/>
        <v>N</v>
      </c>
      <c r="G1207" s="159">
        <f>'Input 1 - Schedule 1'!S1155</f>
        <v>0</v>
      </c>
      <c r="H1207" s="158">
        <f>'Input 2 - Inventory'!L1153</f>
        <v>0</v>
      </c>
      <c r="I1207" s="158">
        <f>'Input 2 - Inventory'!M1153</f>
        <v>0</v>
      </c>
      <c r="J1207" s="204">
        <f t="shared" si="102"/>
        <v>0</v>
      </c>
      <c r="K1207" s="249">
        <f>'Input 2 - Inventory'!R1153</f>
        <v>0</v>
      </c>
      <c r="L1207" s="158">
        <f>'Input 2 - Inventory'!AA1153</f>
        <v>0</v>
      </c>
      <c r="M1207" s="249">
        <f>'Input 2 - Inventory'!AB1153</f>
        <v>0</v>
      </c>
      <c r="N1207" s="204">
        <f t="shared" si="103"/>
        <v>0</v>
      </c>
      <c r="O1207" s="114" t="e">
        <f t="shared" si="104"/>
        <v>#DIV/0!</v>
      </c>
      <c r="P1207" s="249">
        <f>'Input 2 - Inventory'!AG1153</f>
        <v>0</v>
      </c>
      <c r="Q1207" s="249">
        <f>'Input 1 - Schedule 1'!AX1155</f>
        <v>0</v>
      </c>
    </row>
    <row r="1208" spans="1:17" x14ac:dyDescent="0.2">
      <c r="A1208" s="314" t="str">
        <f t="shared" si="100"/>
        <v>Exclude</v>
      </c>
      <c r="B1208" s="158">
        <f>'Input 2 - Inventory'!C1154</f>
        <v>0</v>
      </c>
      <c r="C1208" s="249">
        <f>'Input 2 - Inventory'!E1154</f>
        <v>0</v>
      </c>
      <c r="D1208" s="249" t="str">
        <f>IFERROR(VLOOKUP(E1208,GCC.Param!$B$3:$E$50,4,FALSE),"")</f>
        <v/>
      </c>
      <c r="E1208" s="159">
        <f>'Input 2 - Inventory'!F1154</f>
        <v>0</v>
      </c>
      <c r="F1208" s="204" t="str">
        <f t="shared" si="101"/>
        <v>N</v>
      </c>
      <c r="G1208" s="159">
        <f>'Input 1 - Schedule 1'!S1156</f>
        <v>0</v>
      </c>
      <c r="H1208" s="158">
        <f>'Input 2 - Inventory'!L1154</f>
        <v>0</v>
      </c>
      <c r="I1208" s="158">
        <f>'Input 2 - Inventory'!M1154</f>
        <v>0</v>
      </c>
      <c r="J1208" s="204">
        <f t="shared" si="102"/>
        <v>0</v>
      </c>
      <c r="K1208" s="249">
        <f>'Input 2 - Inventory'!R1154</f>
        <v>0</v>
      </c>
      <c r="L1208" s="158">
        <f>'Input 2 - Inventory'!AA1154</f>
        <v>0</v>
      </c>
      <c r="M1208" s="249">
        <f>'Input 2 - Inventory'!AB1154</f>
        <v>0</v>
      </c>
      <c r="N1208" s="204">
        <f t="shared" si="103"/>
        <v>0</v>
      </c>
      <c r="O1208" s="114" t="e">
        <f t="shared" si="104"/>
        <v>#DIV/0!</v>
      </c>
      <c r="P1208" s="249">
        <f>'Input 2 - Inventory'!AG1154</f>
        <v>0</v>
      </c>
      <c r="Q1208" s="249">
        <f>'Input 1 - Schedule 1'!AX1156</f>
        <v>0</v>
      </c>
    </row>
    <row r="1209" spans="1:17" x14ac:dyDescent="0.2">
      <c r="A1209" s="314" t="str">
        <f t="shared" si="100"/>
        <v>Exclude</v>
      </c>
      <c r="B1209" s="158">
        <f>'Input 2 - Inventory'!C1155</f>
        <v>0</v>
      </c>
      <c r="C1209" s="249">
        <f>'Input 2 - Inventory'!E1155</f>
        <v>0</v>
      </c>
      <c r="D1209" s="249" t="str">
        <f>IFERROR(VLOOKUP(E1209,GCC.Param!$B$3:$E$50,4,FALSE),"")</f>
        <v/>
      </c>
      <c r="E1209" s="159">
        <f>'Input 2 - Inventory'!F1155</f>
        <v>0</v>
      </c>
      <c r="F1209" s="204" t="str">
        <f t="shared" si="101"/>
        <v>N</v>
      </c>
      <c r="G1209" s="159">
        <f>'Input 1 - Schedule 1'!S1157</f>
        <v>0</v>
      </c>
      <c r="H1209" s="158">
        <f>'Input 2 - Inventory'!L1155</f>
        <v>0</v>
      </c>
      <c r="I1209" s="158">
        <f>'Input 2 - Inventory'!M1155</f>
        <v>0</v>
      </c>
      <c r="J1209" s="204">
        <f t="shared" si="102"/>
        <v>0</v>
      </c>
      <c r="K1209" s="249">
        <f>'Input 2 - Inventory'!R1155</f>
        <v>0</v>
      </c>
      <c r="L1209" s="158">
        <f>'Input 2 - Inventory'!AA1155</f>
        <v>0</v>
      </c>
      <c r="M1209" s="249">
        <f>'Input 2 - Inventory'!AB1155</f>
        <v>0</v>
      </c>
      <c r="N1209" s="204">
        <f t="shared" si="103"/>
        <v>0</v>
      </c>
      <c r="O1209" s="114" t="e">
        <f t="shared" si="104"/>
        <v>#DIV/0!</v>
      </c>
      <c r="P1209" s="249">
        <f>'Input 2 - Inventory'!AG1155</f>
        <v>0</v>
      </c>
      <c r="Q1209" s="249">
        <f>'Input 1 - Schedule 1'!AX1157</f>
        <v>0</v>
      </c>
    </row>
    <row r="1210" spans="1:17" x14ac:dyDescent="0.2">
      <c r="A1210" s="314" t="str">
        <f t="shared" si="100"/>
        <v>Exclude</v>
      </c>
      <c r="B1210" s="158">
        <f>'Input 2 - Inventory'!C1156</f>
        <v>0</v>
      </c>
      <c r="C1210" s="249">
        <f>'Input 2 - Inventory'!E1156</f>
        <v>0</v>
      </c>
      <c r="D1210" s="249" t="str">
        <f>IFERROR(VLOOKUP(E1210,GCC.Param!$B$3:$E$50,4,FALSE),"")</f>
        <v/>
      </c>
      <c r="E1210" s="159">
        <f>'Input 2 - Inventory'!F1156</f>
        <v>0</v>
      </c>
      <c r="F1210" s="204" t="str">
        <f t="shared" si="101"/>
        <v>N</v>
      </c>
      <c r="G1210" s="159">
        <f>'Input 1 - Schedule 1'!S1158</f>
        <v>0</v>
      </c>
      <c r="H1210" s="158">
        <f>'Input 2 - Inventory'!L1156</f>
        <v>0</v>
      </c>
      <c r="I1210" s="158">
        <f>'Input 2 - Inventory'!M1156</f>
        <v>0</v>
      </c>
      <c r="J1210" s="204">
        <f t="shared" si="102"/>
        <v>0</v>
      </c>
      <c r="K1210" s="249">
        <f>'Input 2 - Inventory'!R1156</f>
        <v>0</v>
      </c>
      <c r="L1210" s="158">
        <f>'Input 2 - Inventory'!AA1156</f>
        <v>0</v>
      </c>
      <c r="M1210" s="249">
        <f>'Input 2 - Inventory'!AB1156</f>
        <v>0</v>
      </c>
      <c r="N1210" s="204">
        <f t="shared" si="103"/>
        <v>0</v>
      </c>
      <c r="O1210" s="114" t="e">
        <f t="shared" si="104"/>
        <v>#DIV/0!</v>
      </c>
      <c r="P1210" s="249">
        <f>'Input 2 - Inventory'!AG1156</f>
        <v>0</v>
      </c>
      <c r="Q1210" s="249">
        <f>'Input 1 - Schedule 1'!AX1158</f>
        <v>0</v>
      </c>
    </row>
    <row r="1211" spans="1:17" x14ac:dyDescent="0.2">
      <c r="A1211" s="314" t="str">
        <f t="shared" si="100"/>
        <v>Exclude</v>
      </c>
      <c r="B1211" s="158">
        <f>'Input 2 - Inventory'!C1157</f>
        <v>0</v>
      </c>
      <c r="C1211" s="249">
        <f>'Input 2 - Inventory'!E1157</f>
        <v>0</v>
      </c>
      <c r="D1211" s="249" t="str">
        <f>IFERROR(VLOOKUP(E1211,GCC.Param!$B$3:$E$50,4,FALSE),"")</f>
        <v/>
      </c>
      <c r="E1211" s="159">
        <f>'Input 2 - Inventory'!F1157</f>
        <v>0</v>
      </c>
      <c r="F1211" s="204" t="str">
        <f t="shared" si="101"/>
        <v>N</v>
      </c>
      <c r="G1211" s="159">
        <f>'Input 1 - Schedule 1'!S1159</f>
        <v>0</v>
      </c>
      <c r="H1211" s="158">
        <f>'Input 2 - Inventory'!L1157</f>
        <v>0</v>
      </c>
      <c r="I1211" s="158">
        <f>'Input 2 - Inventory'!M1157</f>
        <v>0</v>
      </c>
      <c r="J1211" s="204">
        <f t="shared" si="102"/>
        <v>0</v>
      </c>
      <c r="K1211" s="249">
        <f>'Input 2 - Inventory'!R1157</f>
        <v>0</v>
      </c>
      <c r="L1211" s="158">
        <f>'Input 2 - Inventory'!AA1157</f>
        <v>0</v>
      </c>
      <c r="M1211" s="249">
        <f>'Input 2 - Inventory'!AB1157</f>
        <v>0</v>
      </c>
      <c r="N1211" s="204">
        <f t="shared" si="103"/>
        <v>0</v>
      </c>
      <c r="O1211" s="114" t="e">
        <f t="shared" si="104"/>
        <v>#DIV/0!</v>
      </c>
      <c r="P1211" s="249">
        <f>'Input 2 - Inventory'!AG1157</f>
        <v>0</v>
      </c>
      <c r="Q1211" s="249">
        <f>'Input 1 - Schedule 1'!AX1159</f>
        <v>0</v>
      </c>
    </row>
    <row r="1212" spans="1:17" x14ac:dyDescent="0.2">
      <c r="A1212" s="314" t="str">
        <f t="shared" si="100"/>
        <v>Exclude</v>
      </c>
      <c r="B1212" s="158">
        <f>'Input 2 - Inventory'!C1158</f>
        <v>0</v>
      </c>
      <c r="C1212" s="249">
        <f>'Input 2 - Inventory'!E1158</f>
        <v>0</v>
      </c>
      <c r="D1212" s="249" t="str">
        <f>IFERROR(VLOOKUP(E1212,GCC.Param!$B$3:$E$50,4,FALSE),"")</f>
        <v/>
      </c>
      <c r="E1212" s="159">
        <f>'Input 2 - Inventory'!F1158</f>
        <v>0</v>
      </c>
      <c r="F1212" s="204" t="str">
        <f t="shared" si="101"/>
        <v>N</v>
      </c>
      <c r="G1212" s="159">
        <f>'Input 1 - Schedule 1'!S1160</f>
        <v>0</v>
      </c>
      <c r="H1212" s="158">
        <f>'Input 2 - Inventory'!L1158</f>
        <v>0</v>
      </c>
      <c r="I1212" s="158">
        <f>'Input 2 - Inventory'!M1158</f>
        <v>0</v>
      </c>
      <c r="J1212" s="204">
        <f t="shared" si="102"/>
        <v>0</v>
      </c>
      <c r="K1212" s="249">
        <f>'Input 2 - Inventory'!R1158</f>
        <v>0</v>
      </c>
      <c r="L1212" s="158">
        <f>'Input 2 - Inventory'!AA1158</f>
        <v>0</v>
      </c>
      <c r="M1212" s="249">
        <f>'Input 2 - Inventory'!AB1158</f>
        <v>0</v>
      </c>
      <c r="N1212" s="204">
        <f t="shared" si="103"/>
        <v>0</v>
      </c>
      <c r="O1212" s="114" t="e">
        <f t="shared" si="104"/>
        <v>#DIV/0!</v>
      </c>
      <c r="P1212" s="249">
        <f>'Input 2 - Inventory'!AG1158</f>
        <v>0</v>
      </c>
      <c r="Q1212" s="249">
        <f>'Input 1 - Schedule 1'!AX1160</f>
        <v>0</v>
      </c>
    </row>
    <row r="1213" spans="1:17" x14ac:dyDescent="0.2">
      <c r="A1213" s="314" t="str">
        <f t="shared" si="100"/>
        <v>Exclude</v>
      </c>
      <c r="B1213" s="158">
        <f>'Input 2 - Inventory'!C1159</f>
        <v>0</v>
      </c>
      <c r="C1213" s="249">
        <f>'Input 2 - Inventory'!E1159</f>
        <v>0</v>
      </c>
      <c r="D1213" s="249" t="str">
        <f>IFERROR(VLOOKUP(E1213,GCC.Param!$B$3:$E$50,4,FALSE),"")</f>
        <v/>
      </c>
      <c r="E1213" s="159">
        <f>'Input 2 - Inventory'!F1159</f>
        <v>0</v>
      </c>
      <c r="F1213" s="204" t="str">
        <f t="shared" si="101"/>
        <v>N</v>
      </c>
      <c r="G1213" s="159">
        <f>'Input 1 - Schedule 1'!S1161</f>
        <v>0</v>
      </c>
      <c r="H1213" s="158">
        <f>'Input 2 - Inventory'!L1159</f>
        <v>0</v>
      </c>
      <c r="I1213" s="158">
        <f>'Input 2 - Inventory'!M1159</f>
        <v>0</v>
      </c>
      <c r="J1213" s="204">
        <f t="shared" si="102"/>
        <v>0</v>
      </c>
      <c r="K1213" s="249">
        <f>'Input 2 - Inventory'!R1159</f>
        <v>0</v>
      </c>
      <c r="L1213" s="158">
        <f>'Input 2 - Inventory'!AA1159</f>
        <v>0</v>
      </c>
      <c r="M1213" s="249">
        <f>'Input 2 - Inventory'!AB1159</f>
        <v>0</v>
      </c>
      <c r="N1213" s="204">
        <f t="shared" si="103"/>
        <v>0</v>
      </c>
      <c r="O1213" s="114" t="e">
        <f t="shared" si="104"/>
        <v>#DIV/0!</v>
      </c>
      <c r="P1213" s="249">
        <f>'Input 2 - Inventory'!AG1159</f>
        <v>0</v>
      </c>
      <c r="Q1213" s="249">
        <f>'Input 1 - Schedule 1'!AX1161</f>
        <v>0</v>
      </c>
    </row>
    <row r="1214" spans="1:17" x14ac:dyDescent="0.2">
      <c r="A1214" s="314" t="str">
        <f t="shared" si="100"/>
        <v>Exclude</v>
      </c>
      <c r="B1214" s="158">
        <f>'Input 2 - Inventory'!C1160</f>
        <v>0</v>
      </c>
      <c r="C1214" s="249">
        <f>'Input 2 - Inventory'!E1160</f>
        <v>0</v>
      </c>
      <c r="D1214" s="249" t="str">
        <f>IFERROR(VLOOKUP(E1214,GCC.Param!$B$3:$E$50,4,FALSE),"")</f>
        <v/>
      </c>
      <c r="E1214" s="159">
        <f>'Input 2 - Inventory'!F1160</f>
        <v>0</v>
      </c>
      <c r="F1214" s="204" t="str">
        <f t="shared" si="101"/>
        <v>N</v>
      </c>
      <c r="G1214" s="159">
        <f>'Input 1 - Schedule 1'!S1162</f>
        <v>0</v>
      </c>
      <c r="H1214" s="158">
        <f>'Input 2 - Inventory'!L1160</f>
        <v>0</v>
      </c>
      <c r="I1214" s="158">
        <f>'Input 2 - Inventory'!M1160</f>
        <v>0</v>
      </c>
      <c r="J1214" s="204">
        <f t="shared" si="102"/>
        <v>0</v>
      </c>
      <c r="K1214" s="249">
        <f>'Input 2 - Inventory'!R1160</f>
        <v>0</v>
      </c>
      <c r="L1214" s="158">
        <f>'Input 2 - Inventory'!AA1160</f>
        <v>0</v>
      </c>
      <c r="M1214" s="249">
        <f>'Input 2 - Inventory'!AB1160</f>
        <v>0</v>
      </c>
      <c r="N1214" s="204">
        <f t="shared" si="103"/>
        <v>0</v>
      </c>
      <c r="O1214" s="114" t="e">
        <f t="shared" si="104"/>
        <v>#DIV/0!</v>
      </c>
      <c r="P1214" s="249">
        <f>'Input 2 - Inventory'!AG1160</f>
        <v>0</v>
      </c>
      <c r="Q1214" s="249">
        <f>'Input 1 - Schedule 1'!AX1162</f>
        <v>0</v>
      </c>
    </row>
    <row r="1215" spans="1:17" x14ac:dyDescent="0.2">
      <c r="A1215" s="314" t="str">
        <f t="shared" si="100"/>
        <v>Exclude</v>
      </c>
      <c r="B1215" s="158">
        <f>'Input 2 - Inventory'!C1161</f>
        <v>0</v>
      </c>
      <c r="C1215" s="249">
        <f>'Input 2 - Inventory'!E1161</f>
        <v>0</v>
      </c>
      <c r="D1215" s="249" t="str">
        <f>IFERROR(VLOOKUP(E1215,GCC.Param!$B$3:$E$50,4,FALSE),"")</f>
        <v/>
      </c>
      <c r="E1215" s="159">
        <f>'Input 2 - Inventory'!F1161</f>
        <v>0</v>
      </c>
      <c r="F1215" s="204" t="str">
        <f t="shared" si="101"/>
        <v>N</v>
      </c>
      <c r="G1215" s="159">
        <f>'Input 1 - Schedule 1'!S1163</f>
        <v>0</v>
      </c>
      <c r="H1215" s="158">
        <f>'Input 2 - Inventory'!L1161</f>
        <v>0</v>
      </c>
      <c r="I1215" s="158">
        <f>'Input 2 - Inventory'!M1161</f>
        <v>0</v>
      </c>
      <c r="J1215" s="204">
        <f t="shared" si="102"/>
        <v>0</v>
      </c>
      <c r="K1215" s="249">
        <f>'Input 2 - Inventory'!R1161</f>
        <v>0</v>
      </c>
      <c r="L1215" s="158">
        <f>'Input 2 - Inventory'!AA1161</f>
        <v>0</v>
      </c>
      <c r="M1215" s="249">
        <f>'Input 2 - Inventory'!AB1161</f>
        <v>0</v>
      </c>
      <c r="N1215" s="204">
        <f t="shared" si="103"/>
        <v>0</v>
      </c>
      <c r="O1215" s="114" t="e">
        <f t="shared" si="104"/>
        <v>#DIV/0!</v>
      </c>
      <c r="P1215" s="249">
        <f>'Input 2 - Inventory'!AG1161</f>
        <v>0</v>
      </c>
      <c r="Q1215" s="249">
        <f>'Input 1 - Schedule 1'!AX1163</f>
        <v>0</v>
      </c>
    </row>
    <row r="1216" spans="1:17" x14ac:dyDescent="0.2">
      <c r="A1216" s="314" t="str">
        <f t="shared" si="100"/>
        <v>Exclude</v>
      </c>
      <c r="B1216" s="158">
        <f>'Input 2 - Inventory'!C1162</f>
        <v>0</v>
      </c>
      <c r="C1216" s="249">
        <f>'Input 2 - Inventory'!E1162</f>
        <v>0</v>
      </c>
      <c r="D1216" s="249" t="str">
        <f>IFERROR(VLOOKUP(E1216,GCC.Param!$B$3:$E$50,4,FALSE),"")</f>
        <v/>
      </c>
      <c r="E1216" s="159">
        <f>'Input 2 - Inventory'!F1162</f>
        <v>0</v>
      </c>
      <c r="F1216" s="204" t="str">
        <f t="shared" si="101"/>
        <v>N</v>
      </c>
      <c r="G1216" s="159">
        <f>'Input 1 - Schedule 1'!S1164</f>
        <v>0</v>
      </c>
      <c r="H1216" s="158">
        <f>'Input 2 - Inventory'!L1162</f>
        <v>0</v>
      </c>
      <c r="I1216" s="158">
        <f>'Input 2 - Inventory'!M1162</f>
        <v>0</v>
      </c>
      <c r="J1216" s="204">
        <f t="shared" si="102"/>
        <v>0</v>
      </c>
      <c r="K1216" s="249">
        <f>'Input 2 - Inventory'!R1162</f>
        <v>0</v>
      </c>
      <c r="L1216" s="158">
        <f>'Input 2 - Inventory'!AA1162</f>
        <v>0</v>
      </c>
      <c r="M1216" s="249">
        <f>'Input 2 - Inventory'!AB1162</f>
        <v>0</v>
      </c>
      <c r="N1216" s="204">
        <f t="shared" si="103"/>
        <v>0</v>
      </c>
      <c r="O1216" s="114" t="e">
        <f t="shared" si="104"/>
        <v>#DIV/0!</v>
      </c>
      <c r="P1216" s="249">
        <f>'Input 2 - Inventory'!AG1162</f>
        <v>0</v>
      </c>
      <c r="Q1216" s="249">
        <f>'Input 1 - Schedule 1'!AX1164</f>
        <v>0</v>
      </c>
    </row>
    <row r="1217" spans="1:17" x14ac:dyDescent="0.2">
      <c r="A1217" s="314" t="str">
        <f t="shared" si="100"/>
        <v>Exclude</v>
      </c>
      <c r="B1217" s="158">
        <f>'Input 2 - Inventory'!C1163</f>
        <v>0</v>
      </c>
      <c r="C1217" s="249">
        <f>'Input 2 - Inventory'!E1163</f>
        <v>0</v>
      </c>
      <c r="D1217" s="249" t="str">
        <f>IFERROR(VLOOKUP(E1217,GCC.Param!$B$3:$E$50,4,FALSE),"")</f>
        <v/>
      </c>
      <c r="E1217" s="159">
        <f>'Input 2 - Inventory'!F1163</f>
        <v>0</v>
      </c>
      <c r="F1217" s="204" t="str">
        <f t="shared" si="101"/>
        <v>N</v>
      </c>
      <c r="G1217" s="159">
        <f>'Input 1 - Schedule 1'!S1165</f>
        <v>0</v>
      </c>
      <c r="H1217" s="158">
        <f>'Input 2 - Inventory'!L1163</f>
        <v>0</v>
      </c>
      <c r="I1217" s="158">
        <f>'Input 2 - Inventory'!M1163</f>
        <v>0</v>
      </c>
      <c r="J1217" s="204">
        <f t="shared" si="102"/>
        <v>0</v>
      </c>
      <c r="K1217" s="249">
        <f>'Input 2 - Inventory'!R1163</f>
        <v>0</v>
      </c>
      <c r="L1217" s="158">
        <f>'Input 2 - Inventory'!AA1163</f>
        <v>0</v>
      </c>
      <c r="M1217" s="249">
        <f>'Input 2 - Inventory'!AB1163</f>
        <v>0</v>
      </c>
      <c r="N1217" s="204">
        <f t="shared" si="103"/>
        <v>0</v>
      </c>
      <c r="O1217" s="114" t="e">
        <f t="shared" si="104"/>
        <v>#DIV/0!</v>
      </c>
      <c r="P1217" s="249">
        <f>'Input 2 - Inventory'!AG1163</f>
        <v>0</v>
      </c>
      <c r="Q1217" s="249">
        <f>'Input 1 - Schedule 1'!AX1165</f>
        <v>0</v>
      </c>
    </row>
    <row r="1218" spans="1:17" x14ac:dyDescent="0.2">
      <c r="A1218" s="314" t="str">
        <f t="shared" ref="A1218:A1281" si="105">IF(OR(ISERROR(D1218),B1218="",B1218=0),"Exclude","Include")</f>
        <v>Exclude</v>
      </c>
      <c r="B1218" s="158">
        <f>'Input 2 - Inventory'!C1164</f>
        <v>0</v>
      </c>
      <c r="C1218" s="249">
        <f>'Input 2 - Inventory'!E1164</f>
        <v>0</v>
      </c>
      <c r="D1218" s="249" t="str">
        <f>IFERROR(VLOOKUP(E1218,GCC.Param!$B$3:$E$50,4,FALSE),"")</f>
        <v/>
      </c>
      <c r="E1218" s="159">
        <f>'Input 2 - Inventory'!F1164</f>
        <v>0</v>
      </c>
      <c r="F1218" s="204" t="str">
        <f t="shared" ref="F1218:F1281" si="106">IF(AND(LEFT(D1218,3)="RBC",LEFT(Q1218,3)="RBC"),"N",IF(OR(E1218=Q1218,Q1218="N/A"),"N","Y"))</f>
        <v>N</v>
      </c>
      <c r="G1218" s="159">
        <f>'Input 1 - Schedule 1'!S1166</f>
        <v>0</v>
      </c>
      <c r="H1218" s="158">
        <f>'Input 2 - Inventory'!L1164</f>
        <v>0</v>
      </c>
      <c r="I1218" s="158">
        <f>'Input 2 - Inventory'!M1164</f>
        <v>0</v>
      </c>
      <c r="J1218" s="204">
        <f t="shared" ref="J1218:J1281" si="107">IF($E1218="Non-Insurer Holding Company", H1218-I1218,H1218)</f>
        <v>0</v>
      </c>
      <c r="K1218" s="249">
        <f>'Input 2 - Inventory'!R1164</f>
        <v>0</v>
      </c>
      <c r="L1218" s="158">
        <f>'Input 2 - Inventory'!AA1164</f>
        <v>0</v>
      </c>
      <c r="M1218" s="249">
        <f>'Input 2 - Inventory'!AB1164</f>
        <v>0</v>
      </c>
      <c r="N1218" s="204">
        <f t="shared" ref="N1218:N1281" si="108">IF(LEFT(E1218,3)="RBC",1/0,IF($E1218="Non-Insurer Holding Company",L1218-M1218,L1218))</f>
        <v>0</v>
      </c>
      <c r="O1218" s="114" t="e">
        <f t="shared" ref="O1218:O1281" si="109">IF(LEFT(E1218,3)="RBC",1/3*L1218,1/0)</f>
        <v>#DIV/0!</v>
      </c>
      <c r="P1218" s="249">
        <f>'Input 2 - Inventory'!AG1164</f>
        <v>0</v>
      </c>
      <c r="Q1218" s="249">
        <f>'Input 1 - Schedule 1'!AX1166</f>
        <v>0</v>
      </c>
    </row>
    <row r="1219" spans="1:17" x14ac:dyDescent="0.2">
      <c r="A1219" s="314" t="str">
        <f t="shared" si="105"/>
        <v>Exclude</v>
      </c>
      <c r="B1219" s="158">
        <f>'Input 2 - Inventory'!C1165</f>
        <v>0</v>
      </c>
      <c r="C1219" s="249">
        <f>'Input 2 - Inventory'!E1165</f>
        <v>0</v>
      </c>
      <c r="D1219" s="249" t="str">
        <f>IFERROR(VLOOKUP(E1219,GCC.Param!$B$3:$E$50,4,FALSE),"")</f>
        <v/>
      </c>
      <c r="E1219" s="159">
        <f>'Input 2 - Inventory'!F1165</f>
        <v>0</v>
      </c>
      <c r="F1219" s="204" t="str">
        <f t="shared" si="106"/>
        <v>N</v>
      </c>
      <c r="G1219" s="159">
        <f>'Input 1 - Schedule 1'!S1167</f>
        <v>0</v>
      </c>
      <c r="H1219" s="158">
        <f>'Input 2 - Inventory'!L1165</f>
        <v>0</v>
      </c>
      <c r="I1219" s="158">
        <f>'Input 2 - Inventory'!M1165</f>
        <v>0</v>
      </c>
      <c r="J1219" s="204">
        <f t="shared" si="107"/>
        <v>0</v>
      </c>
      <c r="K1219" s="249">
        <f>'Input 2 - Inventory'!R1165</f>
        <v>0</v>
      </c>
      <c r="L1219" s="158">
        <f>'Input 2 - Inventory'!AA1165</f>
        <v>0</v>
      </c>
      <c r="M1219" s="249">
        <f>'Input 2 - Inventory'!AB1165</f>
        <v>0</v>
      </c>
      <c r="N1219" s="204">
        <f t="shared" si="108"/>
        <v>0</v>
      </c>
      <c r="O1219" s="114" t="e">
        <f t="shared" si="109"/>
        <v>#DIV/0!</v>
      </c>
      <c r="P1219" s="249">
        <f>'Input 2 - Inventory'!AG1165</f>
        <v>0</v>
      </c>
      <c r="Q1219" s="249">
        <f>'Input 1 - Schedule 1'!AX1167</f>
        <v>0</v>
      </c>
    </row>
    <row r="1220" spans="1:17" x14ac:dyDescent="0.2">
      <c r="A1220" s="314" t="str">
        <f t="shared" si="105"/>
        <v>Exclude</v>
      </c>
      <c r="B1220" s="158">
        <f>'Input 2 - Inventory'!C1166</f>
        <v>0</v>
      </c>
      <c r="C1220" s="249">
        <f>'Input 2 - Inventory'!E1166</f>
        <v>0</v>
      </c>
      <c r="D1220" s="249" t="str">
        <f>IFERROR(VLOOKUP(E1220,GCC.Param!$B$3:$E$50,4,FALSE),"")</f>
        <v/>
      </c>
      <c r="E1220" s="159">
        <f>'Input 2 - Inventory'!F1166</f>
        <v>0</v>
      </c>
      <c r="F1220" s="204" t="str">
        <f t="shared" si="106"/>
        <v>N</v>
      </c>
      <c r="G1220" s="159">
        <f>'Input 1 - Schedule 1'!S1168</f>
        <v>0</v>
      </c>
      <c r="H1220" s="158">
        <f>'Input 2 - Inventory'!L1166</f>
        <v>0</v>
      </c>
      <c r="I1220" s="158">
        <f>'Input 2 - Inventory'!M1166</f>
        <v>0</v>
      </c>
      <c r="J1220" s="204">
        <f t="shared" si="107"/>
        <v>0</v>
      </c>
      <c r="K1220" s="249">
        <f>'Input 2 - Inventory'!R1166</f>
        <v>0</v>
      </c>
      <c r="L1220" s="158">
        <f>'Input 2 - Inventory'!AA1166</f>
        <v>0</v>
      </c>
      <c r="M1220" s="249">
        <f>'Input 2 - Inventory'!AB1166</f>
        <v>0</v>
      </c>
      <c r="N1220" s="204">
        <f t="shared" si="108"/>
        <v>0</v>
      </c>
      <c r="O1220" s="114" t="e">
        <f t="shared" si="109"/>
        <v>#DIV/0!</v>
      </c>
      <c r="P1220" s="249">
        <f>'Input 2 - Inventory'!AG1166</f>
        <v>0</v>
      </c>
      <c r="Q1220" s="249">
        <f>'Input 1 - Schedule 1'!AX1168</f>
        <v>0</v>
      </c>
    </row>
    <row r="1221" spans="1:17" x14ac:dyDescent="0.2">
      <c r="A1221" s="314" t="str">
        <f t="shared" si="105"/>
        <v>Exclude</v>
      </c>
      <c r="B1221" s="158">
        <f>'Input 2 - Inventory'!C1167</f>
        <v>0</v>
      </c>
      <c r="C1221" s="249">
        <f>'Input 2 - Inventory'!E1167</f>
        <v>0</v>
      </c>
      <c r="D1221" s="249" t="str">
        <f>IFERROR(VLOOKUP(E1221,GCC.Param!$B$3:$E$50,4,FALSE),"")</f>
        <v/>
      </c>
      <c r="E1221" s="159">
        <f>'Input 2 - Inventory'!F1167</f>
        <v>0</v>
      </c>
      <c r="F1221" s="204" t="str">
        <f t="shared" si="106"/>
        <v>N</v>
      </c>
      <c r="G1221" s="159">
        <f>'Input 1 - Schedule 1'!S1169</f>
        <v>0</v>
      </c>
      <c r="H1221" s="158">
        <f>'Input 2 - Inventory'!L1167</f>
        <v>0</v>
      </c>
      <c r="I1221" s="158">
        <f>'Input 2 - Inventory'!M1167</f>
        <v>0</v>
      </c>
      <c r="J1221" s="204">
        <f t="shared" si="107"/>
        <v>0</v>
      </c>
      <c r="K1221" s="249">
        <f>'Input 2 - Inventory'!R1167</f>
        <v>0</v>
      </c>
      <c r="L1221" s="158">
        <f>'Input 2 - Inventory'!AA1167</f>
        <v>0</v>
      </c>
      <c r="M1221" s="249">
        <f>'Input 2 - Inventory'!AB1167</f>
        <v>0</v>
      </c>
      <c r="N1221" s="204">
        <f t="shared" si="108"/>
        <v>0</v>
      </c>
      <c r="O1221" s="114" t="e">
        <f t="shared" si="109"/>
        <v>#DIV/0!</v>
      </c>
      <c r="P1221" s="249">
        <f>'Input 2 - Inventory'!AG1167</f>
        <v>0</v>
      </c>
      <c r="Q1221" s="249">
        <f>'Input 1 - Schedule 1'!AX1169</f>
        <v>0</v>
      </c>
    </row>
    <row r="1222" spans="1:17" x14ac:dyDescent="0.2">
      <c r="A1222" s="314" t="str">
        <f t="shared" si="105"/>
        <v>Exclude</v>
      </c>
      <c r="B1222" s="158">
        <f>'Input 2 - Inventory'!C1168</f>
        <v>0</v>
      </c>
      <c r="C1222" s="249">
        <f>'Input 2 - Inventory'!E1168</f>
        <v>0</v>
      </c>
      <c r="D1222" s="249" t="str">
        <f>IFERROR(VLOOKUP(E1222,GCC.Param!$B$3:$E$50,4,FALSE),"")</f>
        <v/>
      </c>
      <c r="E1222" s="159">
        <f>'Input 2 - Inventory'!F1168</f>
        <v>0</v>
      </c>
      <c r="F1222" s="204" t="str">
        <f t="shared" si="106"/>
        <v>N</v>
      </c>
      <c r="G1222" s="159">
        <f>'Input 1 - Schedule 1'!S1170</f>
        <v>0</v>
      </c>
      <c r="H1222" s="158">
        <f>'Input 2 - Inventory'!L1168</f>
        <v>0</v>
      </c>
      <c r="I1222" s="158">
        <f>'Input 2 - Inventory'!M1168</f>
        <v>0</v>
      </c>
      <c r="J1222" s="204">
        <f t="shared" si="107"/>
        <v>0</v>
      </c>
      <c r="K1222" s="249">
        <f>'Input 2 - Inventory'!R1168</f>
        <v>0</v>
      </c>
      <c r="L1222" s="158">
        <f>'Input 2 - Inventory'!AA1168</f>
        <v>0</v>
      </c>
      <c r="M1222" s="249">
        <f>'Input 2 - Inventory'!AB1168</f>
        <v>0</v>
      </c>
      <c r="N1222" s="204">
        <f t="shared" si="108"/>
        <v>0</v>
      </c>
      <c r="O1222" s="114" t="e">
        <f t="shared" si="109"/>
        <v>#DIV/0!</v>
      </c>
      <c r="P1222" s="249">
        <f>'Input 2 - Inventory'!AG1168</f>
        <v>0</v>
      </c>
      <c r="Q1222" s="249">
        <f>'Input 1 - Schedule 1'!AX1170</f>
        <v>0</v>
      </c>
    </row>
    <row r="1223" spans="1:17" x14ac:dyDescent="0.2">
      <c r="A1223" s="314" t="str">
        <f t="shared" si="105"/>
        <v>Exclude</v>
      </c>
      <c r="B1223" s="158">
        <f>'Input 2 - Inventory'!C1169</f>
        <v>0</v>
      </c>
      <c r="C1223" s="249">
        <f>'Input 2 - Inventory'!E1169</f>
        <v>0</v>
      </c>
      <c r="D1223" s="249" t="str">
        <f>IFERROR(VLOOKUP(E1223,GCC.Param!$B$3:$E$50,4,FALSE),"")</f>
        <v/>
      </c>
      <c r="E1223" s="159">
        <f>'Input 2 - Inventory'!F1169</f>
        <v>0</v>
      </c>
      <c r="F1223" s="204" t="str">
        <f t="shared" si="106"/>
        <v>N</v>
      </c>
      <c r="G1223" s="159">
        <f>'Input 1 - Schedule 1'!S1171</f>
        <v>0</v>
      </c>
      <c r="H1223" s="158">
        <f>'Input 2 - Inventory'!L1169</f>
        <v>0</v>
      </c>
      <c r="I1223" s="158">
        <f>'Input 2 - Inventory'!M1169</f>
        <v>0</v>
      </c>
      <c r="J1223" s="204">
        <f t="shared" si="107"/>
        <v>0</v>
      </c>
      <c r="K1223" s="249">
        <f>'Input 2 - Inventory'!R1169</f>
        <v>0</v>
      </c>
      <c r="L1223" s="158">
        <f>'Input 2 - Inventory'!AA1169</f>
        <v>0</v>
      </c>
      <c r="M1223" s="249">
        <f>'Input 2 - Inventory'!AB1169</f>
        <v>0</v>
      </c>
      <c r="N1223" s="204">
        <f t="shared" si="108"/>
        <v>0</v>
      </c>
      <c r="O1223" s="114" t="e">
        <f t="shared" si="109"/>
        <v>#DIV/0!</v>
      </c>
      <c r="P1223" s="249">
        <f>'Input 2 - Inventory'!AG1169</f>
        <v>0</v>
      </c>
      <c r="Q1223" s="249">
        <f>'Input 1 - Schedule 1'!AX1171</f>
        <v>0</v>
      </c>
    </row>
    <row r="1224" spans="1:17" x14ac:dyDescent="0.2">
      <c r="A1224" s="314" t="str">
        <f t="shared" si="105"/>
        <v>Exclude</v>
      </c>
      <c r="B1224" s="158">
        <f>'Input 2 - Inventory'!C1170</f>
        <v>0</v>
      </c>
      <c r="C1224" s="249">
        <f>'Input 2 - Inventory'!E1170</f>
        <v>0</v>
      </c>
      <c r="D1224" s="249" t="str">
        <f>IFERROR(VLOOKUP(E1224,GCC.Param!$B$3:$E$50,4,FALSE),"")</f>
        <v/>
      </c>
      <c r="E1224" s="159">
        <f>'Input 2 - Inventory'!F1170</f>
        <v>0</v>
      </c>
      <c r="F1224" s="204" t="str">
        <f t="shared" si="106"/>
        <v>N</v>
      </c>
      <c r="G1224" s="159">
        <f>'Input 1 - Schedule 1'!S1172</f>
        <v>0</v>
      </c>
      <c r="H1224" s="158">
        <f>'Input 2 - Inventory'!L1170</f>
        <v>0</v>
      </c>
      <c r="I1224" s="158">
        <f>'Input 2 - Inventory'!M1170</f>
        <v>0</v>
      </c>
      <c r="J1224" s="204">
        <f t="shared" si="107"/>
        <v>0</v>
      </c>
      <c r="K1224" s="249">
        <f>'Input 2 - Inventory'!R1170</f>
        <v>0</v>
      </c>
      <c r="L1224" s="158">
        <f>'Input 2 - Inventory'!AA1170</f>
        <v>0</v>
      </c>
      <c r="M1224" s="249">
        <f>'Input 2 - Inventory'!AB1170</f>
        <v>0</v>
      </c>
      <c r="N1224" s="204">
        <f t="shared" si="108"/>
        <v>0</v>
      </c>
      <c r="O1224" s="114" t="e">
        <f t="shared" si="109"/>
        <v>#DIV/0!</v>
      </c>
      <c r="P1224" s="249">
        <f>'Input 2 - Inventory'!AG1170</f>
        <v>0</v>
      </c>
      <c r="Q1224" s="249">
        <f>'Input 1 - Schedule 1'!AX1172</f>
        <v>0</v>
      </c>
    </row>
    <row r="1225" spans="1:17" x14ac:dyDescent="0.2">
      <c r="A1225" s="314" t="str">
        <f t="shared" si="105"/>
        <v>Exclude</v>
      </c>
      <c r="B1225" s="158">
        <f>'Input 2 - Inventory'!C1171</f>
        <v>0</v>
      </c>
      <c r="C1225" s="249">
        <f>'Input 2 - Inventory'!E1171</f>
        <v>0</v>
      </c>
      <c r="D1225" s="249" t="str">
        <f>IFERROR(VLOOKUP(E1225,GCC.Param!$B$3:$E$50,4,FALSE),"")</f>
        <v/>
      </c>
      <c r="E1225" s="159">
        <f>'Input 2 - Inventory'!F1171</f>
        <v>0</v>
      </c>
      <c r="F1225" s="204" t="str">
        <f t="shared" si="106"/>
        <v>N</v>
      </c>
      <c r="G1225" s="159">
        <f>'Input 1 - Schedule 1'!S1173</f>
        <v>0</v>
      </c>
      <c r="H1225" s="158">
        <f>'Input 2 - Inventory'!L1171</f>
        <v>0</v>
      </c>
      <c r="I1225" s="158">
        <f>'Input 2 - Inventory'!M1171</f>
        <v>0</v>
      </c>
      <c r="J1225" s="204">
        <f t="shared" si="107"/>
        <v>0</v>
      </c>
      <c r="K1225" s="249">
        <f>'Input 2 - Inventory'!R1171</f>
        <v>0</v>
      </c>
      <c r="L1225" s="158">
        <f>'Input 2 - Inventory'!AA1171</f>
        <v>0</v>
      </c>
      <c r="M1225" s="249">
        <f>'Input 2 - Inventory'!AB1171</f>
        <v>0</v>
      </c>
      <c r="N1225" s="204">
        <f t="shared" si="108"/>
        <v>0</v>
      </c>
      <c r="O1225" s="114" t="e">
        <f t="shared" si="109"/>
        <v>#DIV/0!</v>
      </c>
      <c r="P1225" s="249">
        <f>'Input 2 - Inventory'!AG1171</f>
        <v>0</v>
      </c>
      <c r="Q1225" s="249">
        <f>'Input 1 - Schedule 1'!AX1173</f>
        <v>0</v>
      </c>
    </row>
    <row r="1226" spans="1:17" x14ac:dyDescent="0.2">
      <c r="A1226" s="314" t="str">
        <f t="shared" si="105"/>
        <v>Exclude</v>
      </c>
      <c r="B1226" s="158">
        <f>'Input 2 - Inventory'!C1172</f>
        <v>0</v>
      </c>
      <c r="C1226" s="249">
        <f>'Input 2 - Inventory'!E1172</f>
        <v>0</v>
      </c>
      <c r="D1226" s="249" t="str">
        <f>IFERROR(VLOOKUP(E1226,GCC.Param!$B$3:$E$50,4,FALSE),"")</f>
        <v/>
      </c>
      <c r="E1226" s="159">
        <f>'Input 2 - Inventory'!F1172</f>
        <v>0</v>
      </c>
      <c r="F1226" s="204" t="str">
        <f t="shared" si="106"/>
        <v>N</v>
      </c>
      <c r="G1226" s="159">
        <f>'Input 1 - Schedule 1'!S1174</f>
        <v>0</v>
      </c>
      <c r="H1226" s="158">
        <f>'Input 2 - Inventory'!L1172</f>
        <v>0</v>
      </c>
      <c r="I1226" s="158">
        <f>'Input 2 - Inventory'!M1172</f>
        <v>0</v>
      </c>
      <c r="J1226" s="204">
        <f t="shared" si="107"/>
        <v>0</v>
      </c>
      <c r="K1226" s="249">
        <f>'Input 2 - Inventory'!R1172</f>
        <v>0</v>
      </c>
      <c r="L1226" s="158">
        <f>'Input 2 - Inventory'!AA1172</f>
        <v>0</v>
      </c>
      <c r="M1226" s="249">
        <f>'Input 2 - Inventory'!AB1172</f>
        <v>0</v>
      </c>
      <c r="N1226" s="204">
        <f t="shared" si="108"/>
        <v>0</v>
      </c>
      <c r="O1226" s="114" t="e">
        <f t="shared" si="109"/>
        <v>#DIV/0!</v>
      </c>
      <c r="P1226" s="249">
        <f>'Input 2 - Inventory'!AG1172</f>
        <v>0</v>
      </c>
      <c r="Q1226" s="249">
        <f>'Input 1 - Schedule 1'!AX1174</f>
        <v>0</v>
      </c>
    </row>
    <row r="1227" spans="1:17" x14ac:dyDescent="0.2">
      <c r="A1227" s="314" t="str">
        <f t="shared" si="105"/>
        <v>Exclude</v>
      </c>
      <c r="B1227" s="158">
        <f>'Input 2 - Inventory'!C1173</f>
        <v>0</v>
      </c>
      <c r="C1227" s="249">
        <f>'Input 2 - Inventory'!E1173</f>
        <v>0</v>
      </c>
      <c r="D1227" s="249" t="str">
        <f>IFERROR(VLOOKUP(E1227,GCC.Param!$B$3:$E$50,4,FALSE),"")</f>
        <v/>
      </c>
      <c r="E1227" s="159">
        <f>'Input 2 - Inventory'!F1173</f>
        <v>0</v>
      </c>
      <c r="F1227" s="204" t="str">
        <f t="shared" si="106"/>
        <v>N</v>
      </c>
      <c r="G1227" s="159">
        <f>'Input 1 - Schedule 1'!S1175</f>
        <v>0</v>
      </c>
      <c r="H1227" s="158">
        <f>'Input 2 - Inventory'!L1173</f>
        <v>0</v>
      </c>
      <c r="I1227" s="158">
        <f>'Input 2 - Inventory'!M1173</f>
        <v>0</v>
      </c>
      <c r="J1227" s="204">
        <f t="shared" si="107"/>
        <v>0</v>
      </c>
      <c r="K1227" s="249">
        <f>'Input 2 - Inventory'!R1173</f>
        <v>0</v>
      </c>
      <c r="L1227" s="158">
        <f>'Input 2 - Inventory'!AA1173</f>
        <v>0</v>
      </c>
      <c r="M1227" s="249">
        <f>'Input 2 - Inventory'!AB1173</f>
        <v>0</v>
      </c>
      <c r="N1227" s="204">
        <f t="shared" si="108"/>
        <v>0</v>
      </c>
      <c r="O1227" s="114" t="e">
        <f t="shared" si="109"/>
        <v>#DIV/0!</v>
      </c>
      <c r="P1227" s="249">
        <f>'Input 2 - Inventory'!AG1173</f>
        <v>0</v>
      </c>
      <c r="Q1227" s="249">
        <f>'Input 1 - Schedule 1'!AX1175</f>
        <v>0</v>
      </c>
    </row>
    <row r="1228" spans="1:17" x14ac:dyDescent="0.2">
      <c r="A1228" s="314" t="str">
        <f t="shared" si="105"/>
        <v>Exclude</v>
      </c>
      <c r="B1228" s="158">
        <f>'Input 2 - Inventory'!C1174</f>
        <v>0</v>
      </c>
      <c r="C1228" s="249">
        <f>'Input 2 - Inventory'!E1174</f>
        <v>0</v>
      </c>
      <c r="D1228" s="249" t="str">
        <f>IFERROR(VLOOKUP(E1228,GCC.Param!$B$3:$E$50,4,FALSE),"")</f>
        <v/>
      </c>
      <c r="E1228" s="159">
        <f>'Input 2 - Inventory'!F1174</f>
        <v>0</v>
      </c>
      <c r="F1228" s="204" t="str">
        <f t="shared" si="106"/>
        <v>N</v>
      </c>
      <c r="G1228" s="159">
        <f>'Input 1 - Schedule 1'!S1176</f>
        <v>0</v>
      </c>
      <c r="H1228" s="158">
        <f>'Input 2 - Inventory'!L1174</f>
        <v>0</v>
      </c>
      <c r="I1228" s="158">
        <f>'Input 2 - Inventory'!M1174</f>
        <v>0</v>
      </c>
      <c r="J1228" s="204">
        <f t="shared" si="107"/>
        <v>0</v>
      </c>
      <c r="K1228" s="249">
        <f>'Input 2 - Inventory'!R1174</f>
        <v>0</v>
      </c>
      <c r="L1228" s="158">
        <f>'Input 2 - Inventory'!AA1174</f>
        <v>0</v>
      </c>
      <c r="M1228" s="249">
        <f>'Input 2 - Inventory'!AB1174</f>
        <v>0</v>
      </c>
      <c r="N1228" s="204">
        <f t="shared" si="108"/>
        <v>0</v>
      </c>
      <c r="O1228" s="114" t="e">
        <f t="shared" si="109"/>
        <v>#DIV/0!</v>
      </c>
      <c r="P1228" s="249">
        <f>'Input 2 - Inventory'!AG1174</f>
        <v>0</v>
      </c>
      <c r="Q1228" s="249">
        <f>'Input 1 - Schedule 1'!AX1176</f>
        <v>0</v>
      </c>
    </row>
    <row r="1229" spans="1:17" x14ac:dyDescent="0.2">
      <c r="A1229" s="314" t="str">
        <f t="shared" si="105"/>
        <v>Exclude</v>
      </c>
      <c r="B1229" s="158">
        <f>'Input 2 - Inventory'!C1175</f>
        <v>0</v>
      </c>
      <c r="C1229" s="249">
        <f>'Input 2 - Inventory'!E1175</f>
        <v>0</v>
      </c>
      <c r="D1229" s="249" t="str">
        <f>IFERROR(VLOOKUP(E1229,GCC.Param!$B$3:$E$50,4,FALSE),"")</f>
        <v/>
      </c>
      <c r="E1229" s="159">
        <f>'Input 2 - Inventory'!F1175</f>
        <v>0</v>
      </c>
      <c r="F1229" s="204" t="str">
        <f t="shared" si="106"/>
        <v>N</v>
      </c>
      <c r="G1229" s="159">
        <f>'Input 1 - Schedule 1'!S1177</f>
        <v>0</v>
      </c>
      <c r="H1229" s="158">
        <f>'Input 2 - Inventory'!L1175</f>
        <v>0</v>
      </c>
      <c r="I1229" s="158">
        <f>'Input 2 - Inventory'!M1175</f>
        <v>0</v>
      </c>
      <c r="J1229" s="204">
        <f t="shared" si="107"/>
        <v>0</v>
      </c>
      <c r="K1229" s="249">
        <f>'Input 2 - Inventory'!R1175</f>
        <v>0</v>
      </c>
      <c r="L1229" s="158">
        <f>'Input 2 - Inventory'!AA1175</f>
        <v>0</v>
      </c>
      <c r="M1229" s="249">
        <f>'Input 2 - Inventory'!AB1175</f>
        <v>0</v>
      </c>
      <c r="N1229" s="204">
        <f t="shared" si="108"/>
        <v>0</v>
      </c>
      <c r="O1229" s="114" t="e">
        <f t="shared" si="109"/>
        <v>#DIV/0!</v>
      </c>
      <c r="P1229" s="249">
        <f>'Input 2 - Inventory'!AG1175</f>
        <v>0</v>
      </c>
      <c r="Q1229" s="249">
        <f>'Input 1 - Schedule 1'!AX1177</f>
        <v>0</v>
      </c>
    </row>
    <row r="1230" spans="1:17" x14ac:dyDescent="0.2">
      <c r="A1230" s="314" t="str">
        <f t="shared" si="105"/>
        <v>Exclude</v>
      </c>
      <c r="B1230" s="158">
        <f>'Input 2 - Inventory'!C1176</f>
        <v>0</v>
      </c>
      <c r="C1230" s="249">
        <f>'Input 2 - Inventory'!E1176</f>
        <v>0</v>
      </c>
      <c r="D1230" s="249" t="str">
        <f>IFERROR(VLOOKUP(E1230,GCC.Param!$B$3:$E$50,4,FALSE),"")</f>
        <v/>
      </c>
      <c r="E1230" s="159">
        <f>'Input 2 - Inventory'!F1176</f>
        <v>0</v>
      </c>
      <c r="F1230" s="204" t="str">
        <f t="shared" si="106"/>
        <v>N</v>
      </c>
      <c r="G1230" s="159">
        <f>'Input 1 - Schedule 1'!S1178</f>
        <v>0</v>
      </c>
      <c r="H1230" s="158">
        <f>'Input 2 - Inventory'!L1176</f>
        <v>0</v>
      </c>
      <c r="I1230" s="158">
        <f>'Input 2 - Inventory'!M1176</f>
        <v>0</v>
      </c>
      <c r="J1230" s="204">
        <f t="shared" si="107"/>
        <v>0</v>
      </c>
      <c r="K1230" s="249">
        <f>'Input 2 - Inventory'!R1176</f>
        <v>0</v>
      </c>
      <c r="L1230" s="158">
        <f>'Input 2 - Inventory'!AA1176</f>
        <v>0</v>
      </c>
      <c r="M1230" s="249">
        <f>'Input 2 - Inventory'!AB1176</f>
        <v>0</v>
      </c>
      <c r="N1230" s="204">
        <f t="shared" si="108"/>
        <v>0</v>
      </c>
      <c r="O1230" s="114" t="e">
        <f t="shared" si="109"/>
        <v>#DIV/0!</v>
      </c>
      <c r="P1230" s="249">
        <f>'Input 2 - Inventory'!AG1176</f>
        <v>0</v>
      </c>
      <c r="Q1230" s="249">
        <f>'Input 1 - Schedule 1'!AX1178</f>
        <v>0</v>
      </c>
    </row>
    <row r="1231" spans="1:17" x14ac:dyDescent="0.2">
      <c r="A1231" s="314" t="str">
        <f t="shared" si="105"/>
        <v>Exclude</v>
      </c>
      <c r="B1231" s="158">
        <f>'Input 2 - Inventory'!C1177</f>
        <v>0</v>
      </c>
      <c r="C1231" s="249">
        <f>'Input 2 - Inventory'!E1177</f>
        <v>0</v>
      </c>
      <c r="D1231" s="249" t="str">
        <f>IFERROR(VLOOKUP(E1231,GCC.Param!$B$3:$E$50,4,FALSE),"")</f>
        <v/>
      </c>
      <c r="E1231" s="159">
        <f>'Input 2 - Inventory'!F1177</f>
        <v>0</v>
      </c>
      <c r="F1231" s="204" t="str">
        <f t="shared" si="106"/>
        <v>N</v>
      </c>
      <c r="G1231" s="159">
        <f>'Input 1 - Schedule 1'!S1179</f>
        <v>0</v>
      </c>
      <c r="H1231" s="158">
        <f>'Input 2 - Inventory'!L1177</f>
        <v>0</v>
      </c>
      <c r="I1231" s="158">
        <f>'Input 2 - Inventory'!M1177</f>
        <v>0</v>
      </c>
      <c r="J1231" s="204">
        <f t="shared" si="107"/>
        <v>0</v>
      </c>
      <c r="K1231" s="249">
        <f>'Input 2 - Inventory'!R1177</f>
        <v>0</v>
      </c>
      <c r="L1231" s="158">
        <f>'Input 2 - Inventory'!AA1177</f>
        <v>0</v>
      </c>
      <c r="M1231" s="249">
        <f>'Input 2 - Inventory'!AB1177</f>
        <v>0</v>
      </c>
      <c r="N1231" s="204">
        <f t="shared" si="108"/>
        <v>0</v>
      </c>
      <c r="O1231" s="114" t="e">
        <f t="shared" si="109"/>
        <v>#DIV/0!</v>
      </c>
      <c r="P1231" s="249">
        <f>'Input 2 - Inventory'!AG1177</f>
        <v>0</v>
      </c>
      <c r="Q1231" s="249">
        <f>'Input 1 - Schedule 1'!AX1179</f>
        <v>0</v>
      </c>
    </row>
    <row r="1232" spans="1:17" x14ac:dyDescent="0.2">
      <c r="A1232" s="314" t="str">
        <f t="shared" si="105"/>
        <v>Exclude</v>
      </c>
      <c r="B1232" s="158">
        <f>'Input 2 - Inventory'!C1178</f>
        <v>0</v>
      </c>
      <c r="C1232" s="249">
        <f>'Input 2 - Inventory'!E1178</f>
        <v>0</v>
      </c>
      <c r="D1232" s="249" t="str">
        <f>IFERROR(VLOOKUP(E1232,GCC.Param!$B$3:$E$50,4,FALSE),"")</f>
        <v/>
      </c>
      <c r="E1232" s="159">
        <f>'Input 2 - Inventory'!F1178</f>
        <v>0</v>
      </c>
      <c r="F1232" s="204" t="str">
        <f t="shared" si="106"/>
        <v>N</v>
      </c>
      <c r="G1232" s="159">
        <f>'Input 1 - Schedule 1'!S1180</f>
        <v>0</v>
      </c>
      <c r="H1232" s="158">
        <f>'Input 2 - Inventory'!L1178</f>
        <v>0</v>
      </c>
      <c r="I1232" s="158">
        <f>'Input 2 - Inventory'!M1178</f>
        <v>0</v>
      </c>
      <c r="J1232" s="204">
        <f t="shared" si="107"/>
        <v>0</v>
      </c>
      <c r="K1232" s="249">
        <f>'Input 2 - Inventory'!R1178</f>
        <v>0</v>
      </c>
      <c r="L1232" s="158">
        <f>'Input 2 - Inventory'!AA1178</f>
        <v>0</v>
      </c>
      <c r="M1232" s="249">
        <f>'Input 2 - Inventory'!AB1178</f>
        <v>0</v>
      </c>
      <c r="N1232" s="204">
        <f t="shared" si="108"/>
        <v>0</v>
      </c>
      <c r="O1232" s="114" t="e">
        <f t="shared" si="109"/>
        <v>#DIV/0!</v>
      </c>
      <c r="P1232" s="249">
        <f>'Input 2 - Inventory'!AG1178</f>
        <v>0</v>
      </c>
      <c r="Q1232" s="249">
        <f>'Input 1 - Schedule 1'!AX1180</f>
        <v>0</v>
      </c>
    </row>
    <row r="1233" spans="1:17" x14ac:dyDescent="0.2">
      <c r="A1233" s="314" t="str">
        <f t="shared" si="105"/>
        <v>Exclude</v>
      </c>
      <c r="B1233" s="158">
        <f>'Input 2 - Inventory'!C1179</f>
        <v>0</v>
      </c>
      <c r="C1233" s="249">
        <f>'Input 2 - Inventory'!E1179</f>
        <v>0</v>
      </c>
      <c r="D1233" s="249" t="str">
        <f>IFERROR(VLOOKUP(E1233,GCC.Param!$B$3:$E$50,4,FALSE),"")</f>
        <v/>
      </c>
      <c r="E1233" s="159">
        <f>'Input 2 - Inventory'!F1179</f>
        <v>0</v>
      </c>
      <c r="F1233" s="204" t="str">
        <f t="shared" si="106"/>
        <v>N</v>
      </c>
      <c r="G1233" s="159">
        <f>'Input 1 - Schedule 1'!S1181</f>
        <v>0</v>
      </c>
      <c r="H1233" s="158">
        <f>'Input 2 - Inventory'!L1179</f>
        <v>0</v>
      </c>
      <c r="I1233" s="158">
        <f>'Input 2 - Inventory'!M1179</f>
        <v>0</v>
      </c>
      <c r="J1233" s="204">
        <f t="shared" si="107"/>
        <v>0</v>
      </c>
      <c r="K1233" s="249">
        <f>'Input 2 - Inventory'!R1179</f>
        <v>0</v>
      </c>
      <c r="L1233" s="158">
        <f>'Input 2 - Inventory'!AA1179</f>
        <v>0</v>
      </c>
      <c r="M1233" s="249">
        <f>'Input 2 - Inventory'!AB1179</f>
        <v>0</v>
      </c>
      <c r="N1233" s="204">
        <f t="shared" si="108"/>
        <v>0</v>
      </c>
      <c r="O1233" s="114" t="e">
        <f t="shared" si="109"/>
        <v>#DIV/0!</v>
      </c>
      <c r="P1233" s="249">
        <f>'Input 2 - Inventory'!AG1179</f>
        <v>0</v>
      </c>
      <c r="Q1233" s="249">
        <f>'Input 1 - Schedule 1'!AX1181</f>
        <v>0</v>
      </c>
    </row>
    <row r="1234" spans="1:17" x14ac:dyDescent="0.2">
      <c r="A1234" s="314" t="str">
        <f t="shared" si="105"/>
        <v>Exclude</v>
      </c>
      <c r="B1234" s="158">
        <f>'Input 2 - Inventory'!C1180</f>
        <v>0</v>
      </c>
      <c r="C1234" s="249">
        <f>'Input 2 - Inventory'!E1180</f>
        <v>0</v>
      </c>
      <c r="D1234" s="249" t="str">
        <f>IFERROR(VLOOKUP(E1234,GCC.Param!$B$3:$E$50,4,FALSE),"")</f>
        <v/>
      </c>
      <c r="E1234" s="159">
        <f>'Input 2 - Inventory'!F1180</f>
        <v>0</v>
      </c>
      <c r="F1234" s="204" t="str">
        <f t="shared" si="106"/>
        <v>N</v>
      </c>
      <c r="G1234" s="159">
        <f>'Input 1 - Schedule 1'!S1182</f>
        <v>0</v>
      </c>
      <c r="H1234" s="158">
        <f>'Input 2 - Inventory'!L1180</f>
        <v>0</v>
      </c>
      <c r="I1234" s="158">
        <f>'Input 2 - Inventory'!M1180</f>
        <v>0</v>
      </c>
      <c r="J1234" s="204">
        <f t="shared" si="107"/>
        <v>0</v>
      </c>
      <c r="K1234" s="249">
        <f>'Input 2 - Inventory'!R1180</f>
        <v>0</v>
      </c>
      <c r="L1234" s="158">
        <f>'Input 2 - Inventory'!AA1180</f>
        <v>0</v>
      </c>
      <c r="M1234" s="249">
        <f>'Input 2 - Inventory'!AB1180</f>
        <v>0</v>
      </c>
      <c r="N1234" s="204">
        <f t="shared" si="108"/>
        <v>0</v>
      </c>
      <c r="O1234" s="114" t="e">
        <f t="shared" si="109"/>
        <v>#DIV/0!</v>
      </c>
      <c r="P1234" s="249">
        <f>'Input 2 - Inventory'!AG1180</f>
        <v>0</v>
      </c>
      <c r="Q1234" s="249">
        <f>'Input 1 - Schedule 1'!AX1182</f>
        <v>0</v>
      </c>
    </row>
    <row r="1235" spans="1:17" x14ac:dyDescent="0.2">
      <c r="A1235" s="314" t="str">
        <f t="shared" si="105"/>
        <v>Exclude</v>
      </c>
      <c r="B1235" s="158">
        <f>'Input 2 - Inventory'!C1181</f>
        <v>0</v>
      </c>
      <c r="C1235" s="249">
        <f>'Input 2 - Inventory'!E1181</f>
        <v>0</v>
      </c>
      <c r="D1235" s="249" t="str">
        <f>IFERROR(VLOOKUP(E1235,GCC.Param!$B$3:$E$50,4,FALSE),"")</f>
        <v/>
      </c>
      <c r="E1235" s="159">
        <f>'Input 2 - Inventory'!F1181</f>
        <v>0</v>
      </c>
      <c r="F1235" s="204" t="str">
        <f t="shared" si="106"/>
        <v>N</v>
      </c>
      <c r="G1235" s="159">
        <f>'Input 1 - Schedule 1'!S1183</f>
        <v>0</v>
      </c>
      <c r="H1235" s="158">
        <f>'Input 2 - Inventory'!L1181</f>
        <v>0</v>
      </c>
      <c r="I1235" s="158">
        <f>'Input 2 - Inventory'!M1181</f>
        <v>0</v>
      </c>
      <c r="J1235" s="204">
        <f t="shared" si="107"/>
        <v>0</v>
      </c>
      <c r="K1235" s="249">
        <f>'Input 2 - Inventory'!R1181</f>
        <v>0</v>
      </c>
      <c r="L1235" s="158">
        <f>'Input 2 - Inventory'!AA1181</f>
        <v>0</v>
      </c>
      <c r="M1235" s="249">
        <f>'Input 2 - Inventory'!AB1181</f>
        <v>0</v>
      </c>
      <c r="N1235" s="204">
        <f t="shared" si="108"/>
        <v>0</v>
      </c>
      <c r="O1235" s="114" t="e">
        <f t="shared" si="109"/>
        <v>#DIV/0!</v>
      </c>
      <c r="P1235" s="249">
        <f>'Input 2 - Inventory'!AG1181</f>
        <v>0</v>
      </c>
      <c r="Q1235" s="249">
        <f>'Input 1 - Schedule 1'!AX1183</f>
        <v>0</v>
      </c>
    </row>
    <row r="1236" spans="1:17" x14ac:dyDescent="0.2">
      <c r="A1236" s="314" t="str">
        <f t="shared" si="105"/>
        <v>Exclude</v>
      </c>
      <c r="B1236" s="158">
        <f>'Input 2 - Inventory'!C1182</f>
        <v>0</v>
      </c>
      <c r="C1236" s="249">
        <f>'Input 2 - Inventory'!E1182</f>
        <v>0</v>
      </c>
      <c r="D1236" s="249" t="str">
        <f>IFERROR(VLOOKUP(E1236,GCC.Param!$B$3:$E$50,4,FALSE),"")</f>
        <v/>
      </c>
      <c r="E1236" s="159">
        <f>'Input 2 - Inventory'!F1182</f>
        <v>0</v>
      </c>
      <c r="F1236" s="204" t="str">
        <f t="shared" si="106"/>
        <v>N</v>
      </c>
      <c r="G1236" s="159">
        <f>'Input 1 - Schedule 1'!S1184</f>
        <v>0</v>
      </c>
      <c r="H1236" s="158">
        <f>'Input 2 - Inventory'!L1182</f>
        <v>0</v>
      </c>
      <c r="I1236" s="158">
        <f>'Input 2 - Inventory'!M1182</f>
        <v>0</v>
      </c>
      <c r="J1236" s="204">
        <f t="shared" si="107"/>
        <v>0</v>
      </c>
      <c r="K1236" s="249">
        <f>'Input 2 - Inventory'!R1182</f>
        <v>0</v>
      </c>
      <c r="L1236" s="158">
        <f>'Input 2 - Inventory'!AA1182</f>
        <v>0</v>
      </c>
      <c r="M1236" s="249">
        <f>'Input 2 - Inventory'!AB1182</f>
        <v>0</v>
      </c>
      <c r="N1236" s="204">
        <f t="shared" si="108"/>
        <v>0</v>
      </c>
      <c r="O1236" s="114" t="e">
        <f t="shared" si="109"/>
        <v>#DIV/0!</v>
      </c>
      <c r="P1236" s="249">
        <f>'Input 2 - Inventory'!AG1182</f>
        <v>0</v>
      </c>
      <c r="Q1236" s="249">
        <f>'Input 1 - Schedule 1'!AX1184</f>
        <v>0</v>
      </c>
    </row>
    <row r="1237" spans="1:17" x14ac:dyDescent="0.2">
      <c r="A1237" s="314" t="str">
        <f t="shared" si="105"/>
        <v>Exclude</v>
      </c>
      <c r="B1237" s="158">
        <f>'Input 2 - Inventory'!C1183</f>
        <v>0</v>
      </c>
      <c r="C1237" s="249">
        <f>'Input 2 - Inventory'!E1183</f>
        <v>0</v>
      </c>
      <c r="D1237" s="249" t="str">
        <f>IFERROR(VLOOKUP(E1237,GCC.Param!$B$3:$E$50,4,FALSE),"")</f>
        <v/>
      </c>
      <c r="E1237" s="159">
        <f>'Input 2 - Inventory'!F1183</f>
        <v>0</v>
      </c>
      <c r="F1237" s="204" t="str">
        <f t="shared" si="106"/>
        <v>N</v>
      </c>
      <c r="G1237" s="159">
        <f>'Input 1 - Schedule 1'!S1185</f>
        <v>0</v>
      </c>
      <c r="H1237" s="158">
        <f>'Input 2 - Inventory'!L1183</f>
        <v>0</v>
      </c>
      <c r="I1237" s="158">
        <f>'Input 2 - Inventory'!M1183</f>
        <v>0</v>
      </c>
      <c r="J1237" s="204">
        <f t="shared" si="107"/>
        <v>0</v>
      </c>
      <c r="K1237" s="249">
        <f>'Input 2 - Inventory'!R1183</f>
        <v>0</v>
      </c>
      <c r="L1237" s="158">
        <f>'Input 2 - Inventory'!AA1183</f>
        <v>0</v>
      </c>
      <c r="M1237" s="249">
        <f>'Input 2 - Inventory'!AB1183</f>
        <v>0</v>
      </c>
      <c r="N1237" s="204">
        <f t="shared" si="108"/>
        <v>0</v>
      </c>
      <c r="O1237" s="114" t="e">
        <f t="shared" si="109"/>
        <v>#DIV/0!</v>
      </c>
      <c r="P1237" s="249">
        <f>'Input 2 - Inventory'!AG1183</f>
        <v>0</v>
      </c>
      <c r="Q1237" s="249">
        <f>'Input 1 - Schedule 1'!AX1185</f>
        <v>0</v>
      </c>
    </row>
    <row r="1238" spans="1:17" x14ac:dyDescent="0.2">
      <c r="A1238" s="314" t="str">
        <f t="shared" si="105"/>
        <v>Exclude</v>
      </c>
      <c r="B1238" s="158">
        <f>'Input 2 - Inventory'!C1184</f>
        <v>0</v>
      </c>
      <c r="C1238" s="249">
        <f>'Input 2 - Inventory'!E1184</f>
        <v>0</v>
      </c>
      <c r="D1238" s="249" t="str">
        <f>IFERROR(VLOOKUP(E1238,GCC.Param!$B$3:$E$50,4,FALSE),"")</f>
        <v/>
      </c>
      <c r="E1238" s="159">
        <f>'Input 2 - Inventory'!F1184</f>
        <v>0</v>
      </c>
      <c r="F1238" s="204" t="str">
        <f t="shared" si="106"/>
        <v>N</v>
      </c>
      <c r="G1238" s="159">
        <f>'Input 1 - Schedule 1'!S1186</f>
        <v>0</v>
      </c>
      <c r="H1238" s="158">
        <f>'Input 2 - Inventory'!L1184</f>
        <v>0</v>
      </c>
      <c r="I1238" s="158">
        <f>'Input 2 - Inventory'!M1184</f>
        <v>0</v>
      </c>
      <c r="J1238" s="204">
        <f t="shared" si="107"/>
        <v>0</v>
      </c>
      <c r="K1238" s="249">
        <f>'Input 2 - Inventory'!R1184</f>
        <v>0</v>
      </c>
      <c r="L1238" s="158">
        <f>'Input 2 - Inventory'!AA1184</f>
        <v>0</v>
      </c>
      <c r="M1238" s="249">
        <f>'Input 2 - Inventory'!AB1184</f>
        <v>0</v>
      </c>
      <c r="N1238" s="204">
        <f t="shared" si="108"/>
        <v>0</v>
      </c>
      <c r="O1238" s="114" t="e">
        <f t="shared" si="109"/>
        <v>#DIV/0!</v>
      </c>
      <c r="P1238" s="249">
        <f>'Input 2 - Inventory'!AG1184</f>
        <v>0</v>
      </c>
      <c r="Q1238" s="249">
        <f>'Input 1 - Schedule 1'!AX1186</f>
        <v>0</v>
      </c>
    </row>
    <row r="1239" spans="1:17" x14ac:dyDescent="0.2">
      <c r="A1239" s="314" t="str">
        <f t="shared" si="105"/>
        <v>Exclude</v>
      </c>
      <c r="B1239" s="158">
        <f>'Input 2 - Inventory'!C1185</f>
        <v>0</v>
      </c>
      <c r="C1239" s="249">
        <f>'Input 2 - Inventory'!E1185</f>
        <v>0</v>
      </c>
      <c r="D1239" s="249" t="str">
        <f>IFERROR(VLOOKUP(E1239,GCC.Param!$B$3:$E$50,4,FALSE),"")</f>
        <v/>
      </c>
      <c r="E1239" s="159">
        <f>'Input 2 - Inventory'!F1185</f>
        <v>0</v>
      </c>
      <c r="F1239" s="204" t="str">
        <f t="shared" si="106"/>
        <v>N</v>
      </c>
      <c r="G1239" s="159">
        <f>'Input 1 - Schedule 1'!S1187</f>
        <v>0</v>
      </c>
      <c r="H1239" s="158">
        <f>'Input 2 - Inventory'!L1185</f>
        <v>0</v>
      </c>
      <c r="I1239" s="158">
        <f>'Input 2 - Inventory'!M1185</f>
        <v>0</v>
      </c>
      <c r="J1239" s="204">
        <f t="shared" si="107"/>
        <v>0</v>
      </c>
      <c r="K1239" s="249">
        <f>'Input 2 - Inventory'!R1185</f>
        <v>0</v>
      </c>
      <c r="L1239" s="158">
        <f>'Input 2 - Inventory'!AA1185</f>
        <v>0</v>
      </c>
      <c r="M1239" s="249">
        <f>'Input 2 - Inventory'!AB1185</f>
        <v>0</v>
      </c>
      <c r="N1239" s="204">
        <f t="shared" si="108"/>
        <v>0</v>
      </c>
      <c r="O1239" s="114" t="e">
        <f t="shared" si="109"/>
        <v>#DIV/0!</v>
      </c>
      <c r="P1239" s="249">
        <f>'Input 2 - Inventory'!AG1185</f>
        <v>0</v>
      </c>
      <c r="Q1239" s="249">
        <f>'Input 1 - Schedule 1'!AX1187</f>
        <v>0</v>
      </c>
    </row>
    <row r="1240" spans="1:17" x14ac:dyDescent="0.2">
      <c r="A1240" s="314" t="str">
        <f t="shared" si="105"/>
        <v>Exclude</v>
      </c>
      <c r="B1240" s="158">
        <f>'Input 2 - Inventory'!C1186</f>
        <v>0</v>
      </c>
      <c r="C1240" s="249">
        <f>'Input 2 - Inventory'!E1186</f>
        <v>0</v>
      </c>
      <c r="D1240" s="249" t="str">
        <f>IFERROR(VLOOKUP(E1240,GCC.Param!$B$3:$E$50,4,FALSE),"")</f>
        <v/>
      </c>
      <c r="E1240" s="159">
        <f>'Input 2 - Inventory'!F1186</f>
        <v>0</v>
      </c>
      <c r="F1240" s="204" t="str">
        <f t="shared" si="106"/>
        <v>N</v>
      </c>
      <c r="G1240" s="159">
        <f>'Input 1 - Schedule 1'!S1188</f>
        <v>0</v>
      </c>
      <c r="H1240" s="158">
        <f>'Input 2 - Inventory'!L1186</f>
        <v>0</v>
      </c>
      <c r="I1240" s="158">
        <f>'Input 2 - Inventory'!M1186</f>
        <v>0</v>
      </c>
      <c r="J1240" s="204">
        <f t="shared" si="107"/>
        <v>0</v>
      </c>
      <c r="K1240" s="249">
        <f>'Input 2 - Inventory'!R1186</f>
        <v>0</v>
      </c>
      <c r="L1240" s="158">
        <f>'Input 2 - Inventory'!AA1186</f>
        <v>0</v>
      </c>
      <c r="M1240" s="249">
        <f>'Input 2 - Inventory'!AB1186</f>
        <v>0</v>
      </c>
      <c r="N1240" s="204">
        <f t="shared" si="108"/>
        <v>0</v>
      </c>
      <c r="O1240" s="114" t="e">
        <f t="shared" si="109"/>
        <v>#DIV/0!</v>
      </c>
      <c r="P1240" s="249">
        <f>'Input 2 - Inventory'!AG1186</f>
        <v>0</v>
      </c>
      <c r="Q1240" s="249">
        <f>'Input 1 - Schedule 1'!AX1188</f>
        <v>0</v>
      </c>
    </row>
    <row r="1241" spans="1:17" x14ac:dyDescent="0.2">
      <c r="A1241" s="314" t="str">
        <f t="shared" si="105"/>
        <v>Exclude</v>
      </c>
      <c r="B1241" s="158">
        <f>'Input 2 - Inventory'!C1187</f>
        <v>0</v>
      </c>
      <c r="C1241" s="249">
        <f>'Input 2 - Inventory'!E1187</f>
        <v>0</v>
      </c>
      <c r="D1241" s="249" t="str">
        <f>IFERROR(VLOOKUP(E1241,GCC.Param!$B$3:$E$50,4,FALSE),"")</f>
        <v/>
      </c>
      <c r="E1241" s="159">
        <f>'Input 2 - Inventory'!F1187</f>
        <v>0</v>
      </c>
      <c r="F1241" s="204" t="str">
        <f t="shared" si="106"/>
        <v>N</v>
      </c>
      <c r="G1241" s="159">
        <f>'Input 1 - Schedule 1'!S1189</f>
        <v>0</v>
      </c>
      <c r="H1241" s="158">
        <f>'Input 2 - Inventory'!L1187</f>
        <v>0</v>
      </c>
      <c r="I1241" s="158">
        <f>'Input 2 - Inventory'!M1187</f>
        <v>0</v>
      </c>
      <c r="J1241" s="204">
        <f t="shared" si="107"/>
        <v>0</v>
      </c>
      <c r="K1241" s="249">
        <f>'Input 2 - Inventory'!R1187</f>
        <v>0</v>
      </c>
      <c r="L1241" s="158">
        <f>'Input 2 - Inventory'!AA1187</f>
        <v>0</v>
      </c>
      <c r="M1241" s="249">
        <f>'Input 2 - Inventory'!AB1187</f>
        <v>0</v>
      </c>
      <c r="N1241" s="204">
        <f t="shared" si="108"/>
        <v>0</v>
      </c>
      <c r="O1241" s="114" t="e">
        <f t="shared" si="109"/>
        <v>#DIV/0!</v>
      </c>
      <c r="P1241" s="249">
        <f>'Input 2 - Inventory'!AG1187</f>
        <v>0</v>
      </c>
      <c r="Q1241" s="249">
        <f>'Input 1 - Schedule 1'!AX1189</f>
        <v>0</v>
      </c>
    </row>
    <row r="1242" spans="1:17" x14ac:dyDescent="0.2">
      <c r="A1242" s="314" t="str">
        <f t="shared" si="105"/>
        <v>Exclude</v>
      </c>
      <c r="B1242" s="158">
        <f>'Input 2 - Inventory'!C1188</f>
        <v>0</v>
      </c>
      <c r="C1242" s="249">
        <f>'Input 2 - Inventory'!E1188</f>
        <v>0</v>
      </c>
      <c r="D1242" s="249" t="str">
        <f>IFERROR(VLOOKUP(E1242,GCC.Param!$B$3:$E$50,4,FALSE),"")</f>
        <v/>
      </c>
      <c r="E1242" s="159">
        <f>'Input 2 - Inventory'!F1188</f>
        <v>0</v>
      </c>
      <c r="F1242" s="204" t="str">
        <f t="shared" si="106"/>
        <v>N</v>
      </c>
      <c r="G1242" s="159">
        <f>'Input 1 - Schedule 1'!S1190</f>
        <v>0</v>
      </c>
      <c r="H1242" s="158">
        <f>'Input 2 - Inventory'!L1188</f>
        <v>0</v>
      </c>
      <c r="I1242" s="158">
        <f>'Input 2 - Inventory'!M1188</f>
        <v>0</v>
      </c>
      <c r="J1242" s="204">
        <f t="shared" si="107"/>
        <v>0</v>
      </c>
      <c r="K1242" s="249">
        <f>'Input 2 - Inventory'!R1188</f>
        <v>0</v>
      </c>
      <c r="L1242" s="158">
        <f>'Input 2 - Inventory'!AA1188</f>
        <v>0</v>
      </c>
      <c r="M1242" s="249">
        <f>'Input 2 - Inventory'!AB1188</f>
        <v>0</v>
      </c>
      <c r="N1242" s="204">
        <f t="shared" si="108"/>
        <v>0</v>
      </c>
      <c r="O1242" s="114" t="e">
        <f t="shared" si="109"/>
        <v>#DIV/0!</v>
      </c>
      <c r="P1242" s="249">
        <f>'Input 2 - Inventory'!AG1188</f>
        <v>0</v>
      </c>
      <c r="Q1242" s="249">
        <f>'Input 1 - Schedule 1'!AX1190</f>
        <v>0</v>
      </c>
    </row>
    <row r="1243" spans="1:17" x14ac:dyDescent="0.2">
      <c r="A1243" s="314" t="str">
        <f t="shared" si="105"/>
        <v>Exclude</v>
      </c>
      <c r="B1243" s="158">
        <f>'Input 2 - Inventory'!C1189</f>
        <v>0</v>
      </c>
      <c r="C1243" s="249">
        <f>'Input 2 - Inventory'!E1189</f>
        <v>0</v>
      </c>
      <c r="D1243" s="249" t="str">
        <f>IFERROR(VLOOKUP(E1243,GCC.Param!$B$3:$E$50,4,FALSE),"")</f>
        <v/>
      </c>
      <c r="E1243" s="159">
        <f>'Input 2 - Inventory'!F1189</f>
        <v>0</v>
      </c>
      <c r="F1243" s="204" t="str">
        <f t="shared" si="106"/>
        <v>N</v>
      </c>
      <c r="G1243" s="159">
        <f>'Input 1 - Schedule 1'!S1191</f>
        <v>0</v>
      </c>
      <c r="H1243" s="158">
        <f>'Input 2 - Inventory'!L1189</f>
        <v>0</v>
      </c>
      <c r="I1243" s="158">
        <f>'Input 2 - Inventory'!M1189</f>
        <v>0</v>
      </c>
      <c r="J1243" s="204">
        <f t="shared" si="107"/>
        <v>0</v>
      </c>
      <c r="K1243" s="249">
        <f>'Input 2 - Inventory'!R1189</f>
        <v>0</v>
      </c>
      <c r="L1243" s="158">
        <f>'Input 2 - Inventory'!AA1189</f>
        <v>0</v>
      </c>
      <c r="M1243" s="249">
        <f>'Input 2 - Inventory'!AB1189</f>
        <v>0</v>
      </c>
      <c r="N1243" s="204">
        <f t="shared" si="108"/>
        <v>0</v>
      </c>
      <c r="O1243" s="114" t="e">
        <f t="shared" si="109"/>
        <v>#DIV/0!</v>
      </c>
      <c r="P1243" s="249">
        <f>'Input 2 - Inventory'!AG1189</f>
        <v>0</v>
      </c>
      <c r="Q1243" s="249">
        <f>'Input 1 - Schedule 1'!AX1191</f>
        <v>0</v>
      </c>
    </row>
    <row r="1244" spans="1:17" x14ac:dyDescent="0.2">
      <c r="A1244" s="314" t="str">
        <f t="shared" si="105"/>
        <v>Exclude</v>
      </c>
      <c r="B1244" s="158">
        <f>'Input 2 - Inventory'!C1190</f>
        <v>0</v>
      </c>
      <c r="C1244" s="249">
        <f>'Input 2 - Inventory'!E1190</f>
        <v>0</v>
      </c>
      <c r="D1244" s="249" t="str">
        <f>IFERROR(VLOOKUP(E1244,GCC.Param!$B$3:$E$50,4,FALSE),"")</f>
        <v/>
      </c>
      <c r="E1244" s="159">
        <f>'Input 2 - Inventory'!F1190</f>
        <v>0</v>
      </c>
      <c r="F1244" s="204" t="str">
        <f t="shared" si="106"/>
        <v>N</v>
      </c>
      <c r="G1244" s="159">
        <f>'Input 1 - Schedule 1'!S1192</f>
        <v>0</v>
      </c>
      <c r="H1244" s="158">
        <f>'Input 2 - Inventory'!L1190</f>
        <v>0</v>
      </c>
      <c r="I1244" s="158">
        <f>'Input 2 - Inventory'!M1190</f>
        <v>0</v>
      </c>
      <c r="J1244" s="204">
        <f t="shared" si="107"/>
        <v>0</v>
      </c>
      <c r="K1244" s="249">
        <f>'Input 2 - Inventory'!R1190</f>
        <v>0</v>
      </c>
      <c r="L1244" s="158">
        <f>'Input 2 - Inventory'!AA1190</f>
        <v>0</v>
      </c>
      <c r="M1244" s="249">
        <f>'Input 2 - Inventory'!AB1190</f>
        <v>0</v>
      </c>
      <c r="N1244" s="204">
        <f t="shared" si="108"/>
        <v>0</v>
      </c>
      <c r="O1244" s="114" t="e">
        <f t="shared" si="109"/>
        <v>#DIV/0!</v>
      </c>
      <c r="P1244" s="249">
        <f>'Input 2 - Inventory'!AG1190</f>
        <v>0</v>
      </c>
      <c r="Q1244" s="249">
        <f>'Input 1 - Schedule 1'!AX1192</f>
        <v>0</v>
      </c>
    </row>
    <row r="1245" spans="1:17" x14ac:dyDescent="0.2">
      <c r="A1245" s="314" t="str">
        <f t="shared" si="105"/>
        <v>Exclude</v>
      </c>
      <c r="B1245" s="158">
        <f>'Input 2 - Inventory'!C1191</f>
        <v>0</v>
      </c>
      <c r="C1245" s="249">
        <f>'Input 2 - Inventory'!E1191</f>
        <v>0</v>
      </c>
      <c r="D1245" s="249" t="str">
        <f>IFERROR(VLOOKUP(E1245,GCC.Param!$B$3:$E$50,4,FALSE),"")</f>
        <v/>
      </c>
      <c r="E1245" s="159">
        <f>'Input 2 - Inventory'!F1191</f>
        <v>0</v>
      </c>
      <c r="F1245" s="204" t="str">
        <f t="shared" si="106"/>
        <v>N</v>
      </c>
      <c r="G1245" s="159">
        <f>'Input 1 - Schedule 1'!S1193</f>
        <v>0</v>
      </c>
      <c r="H1245" s="158">
        <f>'Input 2 - Inventory'!L1191</f>
        <v>0</v>
      </c>
      <c r="I1245" s="158">
        <f>'Input 2 - Inventory'!M1191</f>
        <v>0</v>
      </c>
      <c r="J1245" s="204">
        <f t="shared" si="107"/>
        <v>0</v>
      </c>
      <c r="K1245" s="249">
        <f>'Input 2 - Inventory'!R1191</f>
        <v>0</v>
      </c>
      <c r="L1245" s="158">
        <f>'Input 2 - Inventory'!AA1191</f>
        <v>0</v>
      </c>
      <c r="M1245" s="249">
        <f>'Input 2 - Inventory'!AB1191</f>
        <v>0</v>
      </c>
      <c r="N1245" s="204">
        <f t="shared" si="108"/>
        <v>0</v>
      </c>
      <c r="O1245" s="114" t="e">
        <f t="shared" si="109"/>
        <v>#DIV/0!</v>
      </c>
      <c r="P1245" s="249">
        <f>'Input 2 - Inventory'!AG1191</f>
        <v>0</v>
      </c>
      <c r="Q1245" s="249">
        <f>'Input 1 - Schedule 1'!AX1193</f>
        <v>0</v>
      </c>
    </row>
    <row r="1246" spans="1:17" x14ac:dyDescent="0.2">
      <c r="A1246" s="314" t="str">
        <f t="shared" si="105"/>
        <v>Exclude</v>
      </c>
      <c r="B1246" s="158">
        <f>'Input 2 - Inventory'!C1192</f>
        <v>0</v>
      </c>
      <c r="C1246" s="249">
        <f>'Input 2 - Inventory'!E1192</f>
        <v>0</v>
      </c>
      <c r="D1246" s="249" t="str">
        <f>IFERROR(VLOOKUP(E1246,GCC.Param!$B$3:$E$50,4,FALSE),"")</f>
        <v/>
      </c>
      <c r="E1246" s="159">
        <f>'Input 2 - Inventory'!F1192</f>
        <v>0</v>
      </c>
      <c r="F1246" s="204" t="str">
        <f t="shared" si="106"/>
        <v>N</v>
      </c>
      <c r="G1246" s="159">
        <f>'Input 1 - Schedule 1'!S1194</f>
        <v>0</v>
      </c>
      <c r="H1246" s="158">
        <f>'Input 2 - Inventory'!L1192</f>
        <v>0</v>
      </c>
      <c r="I1246" s="158">
        <f>'Input 2 - Inventory'!M1192</f>
        <v>0</v>
      </c>
      <c r="J1246" s="204">
        <f t="shared" si="107"/>
        <v>0</v>
      </c>
      <c r="K1246" s="249">
        <f>'Input 2 - Inventory'!R1192</f>
        <v>0</v>
      </c>
      <c r="L1246" s="158">
        <f>'Input 2 - Inventory'!AA1192</f>
        <v>0</v>
      </c>
      <c r="M1246" s="249">
        <f>'Input 2 - Inventory'!AB1192</f>
        <v>0</v>
      </c>
      <c r="N1246" s="204">
        <f t="shared" si="108"/>
        <v>0</v>
      </c>
      <c r="O1246" s="114" t="e">
        <f t="shared" si="109"/>
        <v>#DIV/0!</v>
      </c>
      <c r="P1246" s="249">
        <f>'Input 2 - Inventory'!AG1192</f>
        <v>0</v>
      </c>
      <c r="Q1246" s="249">
        <f>'Input 1 - Schedule 1'!AX1194</f>
        <v>0</v>
      </c>
    </row>
    <row r="1247" spans="1:17" x14ac:dyDescent="0.2">
      <c r="A1247" s="314" t="str">
        <f t="shared" si="105"/>
        <v>Exclude</v>
      </c>
      <c r="B1247" s="158">
        <f>'Input 2 - Inventory'!C1193</f>
        <v>0</v>
      </c>
      <c r="C1247" s="249">
        <f>'Input 2 - Inventory'!E1193</f>
        <v>0</v>
      </c>
      <c r="D1247" s="249" t="str">
        <f>IFERROR(VLOOKUP(E1247,GCC.Param!$B$3:$E$50,4,FALSE),"")</f>
        <v/>
      </c>
      <c r="E1247" s="159">
        <f>'Input 2 - Inventory'!F1193</f>
        <v>0</v>
      </c>
      <c r="F1247" s="204" t="str">
        <f t="shared" si="106"/>
        <v>N</v>
      </c>
      <c r="G1247" s="159">
        <f>'Input 1 - Schedule 1'!S1195</f>
        <v>0</v>
      </c>
      <c r="H1247" s="158">
        <f>'Input 2 - Inventory'!L1193</f>
        <v>0</v>
      </c>
      <c r="I1247" s="158">
        <f>'Input 2 - Inventory'!M1193</f>
        <v>0</v>
      </c>
      <c r="J1247" s="204">
        <f t="shared" si="107"/>
        <v>0</v>
      </c>
      <c r="K1247" s="249">
        <f>'Input 2 - Inventory'!R1193</f>
        <v>0</v>
      </c>
      <c r="L1247" s="158">
        <f>'Input 2 - Inventory'!AA1193</f>
        <v>0</v>
      </c>
      <c r="M1247" s="249">
        <f>'Input 2 - Inventory'!AB1193</f>
        <v>0</v>
      </c>
      <c r="N1247" s="204">
        <f t="shared" si="108"/>
        <v>0</v>
      </c>
      <c r="O1247" s="114" t="e">
        <f t="shared" si="109"/>
        <v>#DIV/0!</v>
      </c>
      <c r="P1247" s="249">
        <f>'Input 2 - Inventory'!AG1193</f>
        <v>0</v>
      </c>
      <c r="Q1247" s="249">
        <f>'Input 1 - Schedule 1'!AX1195</f>
        <v>0</v>
      </c>
    </row>
    <row r="1248" spans="1:17" x14ac:dyDescent="0.2">
      <c r="A1248" s="314" t="str">
        <f t="shared" si="105"/>
        <v>Exclude</v>
      </c>
      <c r="B1248" s="158">
        <f>'Input 2 - Inventory'!C1194</f>
        <v>0</v>
      </c>
      <c r="C1248" s="249">
        <f>'Input 2 - Inventory'!E1194</f>
        <v>0</v>
      </c>
      <c r="D1248" s="249" t="str">
        <f>IFERROR(VLOOKUP(E1248,GCC.Param!$B$3:$E$50,4,FALSE),"")</f>
        <v/>
      </c>
      <c r="E1248" s="159">
        <f>'Input 2 - Inventory'!F1194</f>
        <v>0</v>
      </c>
      <c r="F1248" s="204" t="str">
        <f t="shared" si="106"/>
        <v>N</v>
      </c>
      <c r="G1248" s="159">
        <f>'Input 1 - Schedule 1'!S1196</f>
        <v>0</v>
      </c>
      <c r="H1248" s="158">
        <f>'Input 2 - Inventory'!L1194</f>
        <v>0</v>
      </c>
      <c r="I1248" s="158">
        <f>'Input 2 - Inventory'!M1194</f>
        <v>0</v>
      </c>
      <c r="J1248" s="204">
        <f t="shared" si="107"/>
        <v>0</v>
      </c>
      <c r="K1248" s="249">
        <f>'Input 2 - Inventory'!R1194</f>
        <v>0</v>
      </c>
      <c r="L1248" s="158">
        <f>'Input 2 - Inventory'!AA1194</f>
        <v>0</v>
      </c>
      <c r="M1248" s="249">
        <f>'Input 2 - Inventory'!AB1194</f>
        <v>0</v>
      </c>
      <c r="N1248" s="204">
        <f t="shared" si="108"/>
        <v>0</v>
      </c>
      <c r="O1248" s="114" t="e">
        <f t="shared" si="109"/>
        <v>#DIV/0!</v>
      </c>
      <c r="P1248" s="249">
        <f>'Input 2 - Inventory'!AG1194</f>
        <v>0</v>
      </c>
      <c r="Q1248" s="249">
        <f>'Input 1 - Schedule 1'!AX1196</f>
        <v>0</v>
      </c>
    </row>
    <row r="1249" spans="1:17" x14ac:dyDescent="0.2">
      <c r="A1249" s="314" t="str">
        <f t="shared" si="105"/>
        <v>Exclude</v>
      </c>
      <c r="B1249" s="158">
        <f>'Input 2 - Inventory'!C1195</f>
        <v>0</v>
      </c>
      <c r="C1249" s="249">
        <f>'Input 2 - Inventory'!E1195</f>
        <v>0</v>
      </c>
      <c r="D1249" s="249" t="str">
        <f>IFERROR(VLOOKUP(E1249,GCC.Param!$B$3:$E$50,4,FALSE),"")</f>
        <v/>
      </c>
      <c r="E1249" s="159">
        <f>'Input 2 - Inventory'!F1195</f>
        <v>0</v>
      </c>
      <c r="F1249" s="204" t="str">
        <f t="shared" si="106"/>
        <v>N</v>
      </c>
      <c r="G1249" s="159">
        <f>'Input 1 - Schedule 1'!S1197</f>
        <v>0</v>
      </c>
      <c r="H1249" s="158">
        <f>'Input 2 - Inventory'!L1195</f>
        <v>0</v>
      </c>
      <c r="I1249" s="158">
        <f>'Input 2 - Inventory'!M1195</f>
        <v>0</v>
      </c>
      <c r="J1249" s="204">
        <f t="shared" si="107"/>
        <v>0</v>
      </c>
      <c r="K1249" s="249">
        <f>'Input 2 - Inventory'!R1195</f>
        <v>0</v>
      </c>
      <c r="L1249" s="158">
        <f>'Input 2 - Inventory'!AA1195</f>
        <v>0</v>
      </c>
      <c r="M1249" s="249">
        <f>'Input 2 - Inventory'!AB1195</f>
        <v>0</v>
      </c>
      <c r="N1249" s="204">
        <f t="shared" si="108"/>
        <v>0</v>
      </c>
      <c r="O1249" s="114" t="e">
        <f t="shared" si="109"/>
        <v>#DIV/0!</v>
      </c>
      <c r="P1249" s="249">
        <f>'Input 2 - Inventory'!AG1195</f>
        <v>0</v>
      </c>
      <c r="Q1249" s="249">
        <f>'Input 1 - Schedule 1'!AX1197</f>
        <v>0</v>
      </c>
    </row>
    <row r="1250" spans="1:17" x14ac:dyDescent="0.2">
      <c r="A1250" s="314" t="str">
        <f t="shared" si="105"/>
        <v>Exclude</v>
      </c>
      <c r="B1250" s="158">
        <f>'Input 2 - Inventory'!C1196</f>
        <v>0</v>
      </c>
      <c r="C1250" s="249">
        <f>'Input 2 - Inventory'!E1196</f>
        <v>0</v>
      </c>
      <c r="D1250" s="249" t="str">
        <f>IFERROR(VLOOKUP(E1250,GCC.Param!$B$3:$E$50,4,FALSE),"")</f>
        <v/>
      </c>
      <c r="E1250" s="159">
        <f>'Input 2 - Inventory'!F1196</f>
        <v>0</v>
      </c>
      <c r="F1250" s="204" t="str">
        <f t="shared" si="106"/>
        <v>N</v>
      </c>
      <c r="G1250" s="159">
        <f>'Input 1 - Schedule 1'!S1198</f>
        <v>0</v>
      </c>
      <c r="H1250" s="158">
        <f>'Input 2 - Inventory'!L1196</f>
        <v>0</v>
      </c>
      <c r="I1250" s="158">
        <f>'Input 2 - Inventory'!M1196</f>
        <v>0</v>
      </c>
      <c r="J1250" s="204">
        <f t="shared" si="107"/>
        <v>0</v>
      </c>
      <c r="K1250" s="249">
        <f>'Input 2 - Inventory'!R1196</f>
        <v>0</v>
      </c>
      <c r="L1250" s="158">
        <f>'Input 2 - Inventory'!AA1196</f>
        <v>0</v>
      </c>
      <c r="M1250" s="249">
        <f>'Input 2 - Inventory'!AB1196</f>
        <v>0</v>
      </c>
      <c r="N1250" s="204">
        <f t="shared" si="108"/>
        <v>0</v>
      </c>
      <c r="O1250" s="114" t="e">
        <f t="shared" si="109"/>
        <v>#DIV/0!</v>
      </c>
      <c r="P1250" s="249">
        <f>'Input 2 - Inventory'!AG1196</f>
        <v>0</v>
      </c>
      <c r="Q1250" s="249">
        <f>'Input 1 - Schedule 1'!AX1198</f>
        <v>0</v>
      </c>
    </row>
    <row r="1251" spans="1:17" x14ac:dyDescent="0.2">
      <c r="A1251" s="314" t="str">
        <f t="shared" si="105"/>
        <v>Exclude</v>
      </c>
      <c r="B1251" s="158">
        <f>'Input 2 - Inventory'!C1197</f>
        <v>0</v>
      </c>
      <c r="C1251" s="249">
        <f>'Input 2 - Inventory'!E1197</f>
        <v>0</v>
      </c>
      <c r="D1251" s="249" t="str">
        <f>IFERROR(VLOOKUP(E1251,GCC.Param!$B$3:$E$50,4,FALSE),"")</f>
        <v/>
      </c>
      <c r="E1251" s="159">
        <f>'Input 2 - Inventory'!F1197</f>
        <v>0</v>
      </c>
      <c r="F1251" s="204" t="str">
        <f t="shared" si="106"/>
        <v>N</v>
      </c>
      <c r="G1251" s="159">
        <f>'Input 1 - Schedule 1'!S1199</f>
        <v>0</v>
      </c>
      <c r="H1251" s="158">
        <f>'Input 2 - Inventory'!L1197</f>
        <v>0</v>
      </c>
      <c r="I1251" s="158">
        <f>'Input 2 - Inventory'!M1197</f>
        <v>0</v>
      </c>
      <c r="J1251" s="204">
        <f t="shared" si="107"/>
        <v>0</v>
      </c>
      <c r="K1251" s="249">
        <f>'Input 2 - Inventory'!R1197</f>
        <v>0</v>
      </c>
      <c r="L1251" s="158">
        <f>'Input 2 - Inventory'!AA1197</f>
        <v>0</v>
      </c>
      <c r="M1251" s="249">
        <f>'Input 2 - Inventory'!AB1197</f>
        <v>0</v>
      </c>
      <c r="N1251" s="204">
        <f t="shared" si="108"/>
        <v>0</v>
      </c>
      <c r="O1251" s="114" t="e">
        <f t="shared" si="109"/>
        <v>#DIV/0!</v>
      </c>
      <c r="P1251" s="249">
        <f>'Input 2 - Inventory'!AG1197</f>
        <v>0</v>
      </c>
      <c r="Q1251" s="249">
        <f>'Input 1 - Schedule 1'!AX1199</f>
        <v>0</v>
      </c>
    </row>
    <row r="1252" spans="1:17" x14ac:dyDescent="0.2">
      <c r="A1252" s="314" t="str">
        <f t="shared" si="105"/>
        <v>Exclude</v>
      </c>
      <c r="B1252" s="158">
        <f>'Input 2 - Inventory'!C1198</f>
        <v>0</v>
      </c>
      <c r="C1252" s="249">
        <f>'Input 2 - Inventory'!E1198</f>
        <v>0</v>
      </c>
      <c r="D1252" s="249" t="str">
        <f>IFERROR(VLOOKUP(E1252,GCC.Param!$B$3:$E$50,4,FALSE),"")</f>
        <v/>
      </c>
      <c r="E1252" s="159">
        <f>'Input 2 - Inventory'!F1198</f>
        <v>0</v>
      </c>
      <c r="F1252" s="204" t="str">
        <f t="shared" si="106"/>
        <v>N</v>
      </c>
      <c r="G1252" s="159">
        <f>'Input 1 - Schedule 1'!S1200</f>
        <v>0</v>
      </c>
      <c r="H1252" s="158">
        <f>'Input 2 - Inventory'!L1198</f>
        <v>0</v>
      </c>
      <c r="I1252" s="158">
        <f>'Input 2 - Inventory'!M1198</f>
        <v>0</v>
      </c>
      <c r="J1252" s="204">
        <f t="shared" si="107"/>
        <v>0</v>
      </c>
      <c r="K1252" s="249">
        <f>'Input 2 - Inventory'!R1198</f>
        <v>0</v>
      </c>
      <c r="L1252" s="158">
        <f>'Input 2 - Inventory'!AA1198</f>
        <v>0</v>
      </c>
      <c r="M1252" s="249">
        <f>'Input 2 - Inventory'!AB1198</f>
        <v>0</v>
      </c>
      <c r="N1252" s="204">
        <f t="shared" si="108"/>
        <v>0</v>
      </c>
      <c r="O1252" s="114" t="e">
        <f t="shared" si="109"/>
        <v>#DIV/0!</v>
      </c>
      <c r="P1252" s="249">
        <f>'Input 2 - Inventory'!AG1198</f>
        <v>0</v>
      </c>
      <c r="Q1252" s="249">
        <f>'Input 1 - Schedule 1'!AX1200</f>
        <v>0</v>
      </c>
    </row>
    <row r="1253" spans="1:17" x14ac:dyDescent="0.2">
      <c r="A1253" s="314" t="str">
        <f t="shared" si="105"/>
        <v>Exclude</v>
      </c>
      <c r="B1253" s="158">
        <f>'Input 2 - Inventory'!C1199</f>
        <v>0</v>
      </c>
      <c r="C1253" s="249">
        <f>'Input 2 - Inventory'!E1199</f>
        <v>0</v>
      </c>
      <c r="D1253" s="249" t="str">
        <f>IFERROR(VLOOKUP(E1253,GCC.Param!$B$3:$E$50,4,FALSE),"")</f>
        <v/>
      </c>
      <c r="E1253" s="159">
        <f>'Input 2 - Inventory'!F1199</f>
        <v>0</v>
      </c>
      <c r="F1253" s="204" t="str">
        <f t="shared" si="106"/>
        <v>N</v>
      </c>
      <c r="G1253" s="159">
        <f>'Input 1 - Schedule 1'!S1201</f>
        <v>0</v>
      </c>
      <c r="H1253" s="158">
        <f>'Input 2 - Inventory'!L1199</f>
        <v>0</v>
      </c>
      <c r="I1253" s="158">
        <f>'Input 2 - Inventory'!M1199</f>
        <v>0</v>
      </c>
      <c r="J1253" s="204">
        <f t="shared" si="107"/>
        <v>0</v>
      </c>
      <c r="K1253" s="249">
        <f>'Input 2 - Inventory'!R1199</f>
        <v>0</v>
      </c>
      <c r="L1253" s="158">
        <f>'Input 2 - Inventory'!AA1199</f>
        <v>0</v>
      </c>
      <c r="M1253" s="249">
        <f>'Input 2 - Inventory'!AB1199</f>
        <v>0</v>
      </c>
      <c r="N1253" s="204">
        <f t="shared" si="108"/>
        <v>0</v>
      </c>
      <c r="O1253" s="114" t="e">
        <f t="shared" si="109"/>
        <v>#DIV/0!</v>
      </c>
      <c r="P1253" s="249">
        <f>'Input 2 - Inventory'!AG1199</f>
        <v>0</v>
      </c>
      <c r="Q1253" s="249">
        <f>'Input 1 - Schedule 1'!AX1201</f>
        <v>0</v>
      </c>
    </row>
    <row r="1254" spans="1:17" x14ac:dyDescent="0.2">
      <c r="A1254" s="314" t="str">
        <f t="shared" si="105"/>
        <v>Exclude</v>
      </c>
      <c r="B1254" s="158">
        <f>'Input 2 - Inventory'!C1200</f>
        <v>0</v>
      </c>
      <c r="C1254" s="249">
        <f>'Input 2 - Inventory'!E1200</f>
        <v>0</v>
      </c>
      <c r="D1254" s="249" t="str">
        <f>IFERROR(VLOOKUP(E1254,GCC.Param!$B$3:$E$50,4,FALSE),"")</f>
        <v/>
      </c>
      <c r="E1254" s="159">
        <f>'Input 2 - Inventory'!F1200</f>
        <v>0</v>
      </c>
      <c r="F1254" s="204" t="str">
        <f t="shared" si="106"/>
        <v>N</v>
      </c>
      <c r="G1254" s="159">
        <f>'Input 1 - Schedule 1'!S1202</f>
        <v>0</v>
      </c>
      <c r="H1254" s="158">
        <f>'Input 2 - Inventory'!L1200</f>
        <v>0</v>
      </c>
      <c r="I1254" s="158">
        <f>'Input 2 - Inventory'!M1200</f>
        <v>0</v>
      </c>
      <c r="J1254" s="204">
        <f t="shared" si="107"/>
        <v>0</v>
      </c>
      <c r="K1254" s="249">
        <f>'Input 2 - Inventory'!R1200</f>
        <v>0</v>
      </c>
      <c r="L1254" s="158">
        <f>'Input 2 - Inventory'!AA1200</f>
        <v>0</v>
      </c>
      <c r="M1254" s="249">
        <f>'Input 2 - Inventory'!AB1200</f>
        <v>0</v>
      </c>
      <c r="N1254" s="204">
        <f t="shared" si="108"/>
        <v>0</v>
      </c>
      <c r="O1254" s="114" t="e">
        <f t="shared" si="109"/>
        <v>#DIV/0!</v>
      </c>
      <c r="P1254" s="249">
        <f>'Input 2 - Inventory'!AG1200</f>
        <v>0</v>
      </c>
      <c r="Q1254" s="249">
        <f>'Input 1 - Schedule 1'!AX1202</f>
        <v>0</v>
      </c>
    </row>
    <row r="1255" spans="1:17" x14ac:dyDescent="0.2">
      <c r="A1255" s="314" t="str">
        <f t="shared" si="105"/>
        <v>Exclude</v>
      </c>
      <c r="B1255" s="158">
        <f>'Input 2 - Inventory'!C1201</f>
        <v>0</v>
      </c>
      <c r="C1255" s="249">
        <f>'Input 2 - Inventory'!E1201</f>
        <v>0</v>
      </c>
      <c r="D1255" s="249" t="str">
        <f>IFERROR(VLOOKUP(E1255,GCC.Param!$B$3:$E$50,4,FALSE),"")</f>
        <v/>
      </c>
      <c r="E1255" s="159">
        <f>'Input 2 - Inventory'!F1201</f>
        <v>0</v>
      </c>
      <c r="F1255" s="204" t="str">
        <f t="shared" si="106"/>
        <v>N</v>
      </c>
      <c r="G1255" s="159">
        <f>'Input 1 - Schedule 1'!S1203</f>
        <v>0</v>
      </c>
      <c r="H1255" s="158">
        <f>'Input 2 - Inventory'!L1201</f>
        <v>0</v>
      </c>
      <c r="I1255" s="158">
        <f>'Input 2 - Inventory'!M1201</f>
        <v>0</v>
      </c>
      <c r="J1255" s="204">
        <f t="shared" si="107"/>
        <v>0</v>
      </c>
      <c r="K1255" s="249">
        <f>'Input 2 - Inventory'!R1201</f>
        <v>0</v>
      </c>
      <c r="L1255" s="158">
        <f>'Input 2 - Inventory'!AA1201</f>
        <v>0</v>
      </c>
      <c r="M1255" s="249">
        <f>'Input 2 - Inventory'!AB1201</f>
        <v>0</v>
      </c>
      <c r="N1255" s="204">
        <f t="shared" si="108"/>
        <v>0</v>
      </c>
      <c r="O1255" s="114" t="e">
        <f t="shared" si="109"/>
        <v>#DIV/0!</v>
      </c>
      <c r="P1255" s="249">
        <f>'Input 2 - Inventory'!AG1201</f>
        <v>0</v>
      </c>
      <c r="Q1255" s="249">
        <f>'Input 1 - Schedule 1'!AX1203</f>
        <v>0</v>
      </c>
    </row>
    <row r="1256" spans="1:17" x14ac:dyDescent="0.2">
      <c r="A1256" s="314" t="str">
        <f t="shared" si="105"/>
        <v>Exclude</v>
      </c>
      <c r="B1256" s="158">
        <f>'Input 2 - Inventory'!C1202</f>
        <v>0</v>
      </c>
      <c r="C1256" s="249">
        <f>'Input 2 - Inventory'!E1202</f>
        <v>0</v>
      </c>
      <c r="D1256" s="249" t="str">
        <f>IFERROR(VLOOKUP(E1256,GCC.Param!$B$3:$E$50,4,FALSE),"")</f>
        <v/>
      </c>
      <c r="E1256" s="159">
        <f>'Input 2 - Inventory'!F1202</f>
        <v>0</v>
      </c>
      <c r="F1256" s="204" t="str">
        <f t="shared" si="106"/>
        <v>N</v>
      </c>
      <c r="G1256" s="159">
        <f>'Input 1 - Schedule 1'!S1204</f>
        <v>0</v>
      </c>
      <c r="H1256" s="158">
        <f>'Input 2 - Inventory'!L1202</f>
        <v>0</v>
      </c>
      <c r="I1256" s="158">
        <f>'Input 2 - Inventory'!M1202</f>
        <v>0</v>
      </c>
      <c r="J1256" s="204">
        <f t="shared" si="107"/>
        <v>0</v>
      </c>
      <c r="K1256" s="249">
        <f>'Input 2 - Inventory'!R1202</f>
        <v>0</v>
      </c>
      <c r="L1256" s="158">
        <f>'Input 2 - Inventory'!AA1202</f>
        <v>0</v>
      </c>
      <c r="M1256" s="249">
        <f>'Input 2 - Inventory'!AB1202</f>
        <v>0</v>
      </c>
      <c r="N1256" s="204">
        <f t="shared" si="108"/>
        <v>0</v>
      </c>
      <c r="O1256" s="114" t="e">
        <f t="shared" si="109"/>
        <v>#DIV/0!</v>
      </c>
      <c r="P1256" s="249">
        <f>'Input 2 - Inventory'!AG1202</f>
        <v>0</v>
      </c>
      <c r="Q1256" s="249">
        <f>'Input 1 - Schedule 1'!AX1204</f>
        <v>0</v>
      </c>
    </row>
    <row r="1257" spans="1:17" x14ac:dyDescent="0.2">
      <c r="A1257" s="314" t="str">
        <f t="shared" si="105"/>
        <v>Exclude</v>
      </c>
      <c r="B1257" s="158">
        <f>'Input 2 - Inventory'!C1203</f>
        <v>0</v>
      </c>
      <c r="C1257" s="249">
        <f>'Input 2 - Inventory'!E1203</f>
        <v>0</v>
      </c>
      <c r="D1257" s="249" t="str">
        <f>IFERROR(VLOOKUP(E1257,GCC.Param!$B$3:$E$50,4,FALSE),"")</f>
        <v/>
      </c>
      <c r="E1257" s="159">
        <f>'Input 2 - Inventory'!F1203</f>
        <v>0</v>
      </c>
      <c r="F1257" s="204" t="str">
        <f t="shared" si="106"/>
        <v>N</v>
      </c>
      <c r="G1257" s="159">
        <f>'Input 1 - Schedule 1'!S1205</f>
        <v>0</v>
      </c>
      <c r="H1257" s="158">
        <f>'Input 2 - Inventory'!L1203</f>
        <v>0</v>
      </c>
      <c r="I1257" s="158">
        <f>'Input 2 - Inventory'!M1203</f>
        <v>0</v>
      </c>
      <c r="J1257" s="204">
        <f t="shared" si="107"/>
        <v>0</v>
      </c>
      <c r="K1257" s="249">
        <f>'Input 2 - Inventory'!R1203</f>
        <v>0</v>
      </c>
      <c r="L1257" s="158">
        <f>'Input 2 - Inventory'!AA1203</f>
        <v>0</v>
      </c>
      <c r="M1257" s="249">
        <f>'Input 2 - Inventory'!AB1203</f>
        <v>0</v>
      </c>
      <c r="N1257" s="204">
        <f t="shared" si="108"/>
        <v>0</v>
      </c>
      <c r="O1257" s="114" t="e">
        <f t="shared" si="109"/>
        <v>#DIV/0!</v>
      </c>
      <c r="P1257" s="249">
        <f>'Input 2 - Inventory'!AG1203</f>
        <v>0</v>
      </c>
      <c r="Q1257" s="249">
        <f>'Input 1 - Schedule 1'!AX1205</f>
        <v>0</v>
      </c>
    </row>
    <row r="1258" spans="1:17" x14ac:dyDescent="0.2">
      <c r="A1258" s="314" t="str">
        <f t="shared" si="105"/>
        <v>Exclude</v>
      </c>
      <c r="B1258" s="158">
        <f>'Input 2 - Inventory'!C1204</f>
        <v>0</v>
      </c>
      <c r="C1258" s="249">
        <f>'Input 2 - Inventory'!E1204</f>
        <v>0</v>
      </c>
      <c r="D1258" s="249" t="str">
        <f>IFERROR(VLOOKUP(E1258,GCC.Param!$B$3:$E$50,4,FALSE),"")</f>
        <v/>
      </c>
      <c r="E1258" s="159">
        <f>'Input 2 - Inventory'!F1204</f>
        <v>0</v>
      </c>
      <c r="F1258" s="204" t="str">
        <f t="shared" si="106"/>
        <v>N</v>
      </c>
      <c r="G1258" s="159">
        <f>'Input 1 - Schedule 1'!S1206</f>
        <v>0</v>
      </c>
      <c r="H1258" s="158">
        <f>'Input 2 - Inventory'!L1204</f>
        <v>0</v>
      </c>
      <c r="I1258" s="158">
        <f>'Input 2 - Inventory'!M1204</f>
        <v>0</v>
      </c>
      <c r="J1258" s="204">
        <f t="shared" si="107"/>
        <v>0</v>
      </c>
      <c r="K1258" s="249">
        <f>'Input 2 - Inventory'!R1204</f>
        <v>0</v>
      </c>
      <c r="L1258" s="158">
        <f>'Input 2 - Inventory'!AA1204</f>
        <v>0</v>
      </c>
      <c r="M1258" s="249">
        <f>'Input 2 - Inventory'!AB1204</f>
        <v>0</v>
      </c>
      <c r="N1258" s="204">
        <f t="shared" si="108"/>
        <v>0</v>
      </c>
      <c r="O1258" s="114" t="e">
        <f t="shared" si="109"/>
        <v>#DIV/0!</v>
      </c>
      <c r="P1258" s="249">
        <f>'Input 2 - Inventory'!AG1204</f>
        <v>0</v>
      </c>
      <c r="Q1258" s="249">
        <f>'Input 1 - Schedule 1'!AX1206</f>
        <v>0</v>
      </c>
    </row>
    <row r="1259" spans="1:17" x14ac:dyDescent="0.2">
      <c r="A1259" s="314" t="str">
        <f t="shared" si="105"/>
        <v>Exclude</v>
      </c>
      <c r="B1259" s="158">
        <f>'Input 2 - Inventory'!C1205</f>
        <v>0</v>
      </c>
      <c r="C1259" s="249">
        <f>'Input 2 - Inventory'!E1205</f>
        <v>0</v>
      </c>
      <c r="D1259" s="249" t="str">
        <f>IFERROR(VLOOKUP(E1259,GCC.Param!$B$3:$E$50,4,FALSE),"")</f>
        <v/>
      </c>
      <c r="E1259" s="159">
        <f>'Input 2 - Inventory'!F1205</f>
        <v>0</v>
      </c>
      <c r="F1259" s="204" t="str">
        <f t="shared" si="106"/>
        <v>N</v>
      </c>
      <c r="G1259" s="159">
        <f>'Input 1 - Schedule 1'!S1207</f>
        <v>0</v>
      </c>
      <c r="H1259" s="158">
        <f>'Input 2 - Inventory'!L1205</f>
        <v>0</v>
      </c>
      <c r="I1259" s="158">
        <f>'Input 2 - Inventory'!M1205</f>
        <v>0</v>
      </c>
      <c r="J1259" s="204">
        <f t="shared" si="107"/>
        <v>0</v>
      </c>
      <c r="K1259" s="249">
        <f>'Input 2 - Inventory'!R1205</f>
        <v>0</v>
      </c>
      <c r="L1259" s="158">
        <f>'Input 2 - Inventory'!AA1205</f>
        <v>0</v>
      </c>
      <c r="M1259" s="249">
        <f>'Input 2 - Inventory'!AB1205</f>
        <v>0</v>
      </c>
      <c r="N1259" s="204">
        <f t="shared" si="108"/>
        <v>0</v>
      </c>
      <c r="O1259" s="114" t="e">
        <f t="shared" si="109"/>
        <v>#DIV/0!</v>
      </c>
      <c r="P1259" s="249">
        <f>'Input 2 - Inventory'!AG1205</f>
        <v>0</v>
      </c>
      <c r="Q1259" s="249">
        <f>'Input 1 - Schedule 1'!AX1207</f>
        <v>0</v>
      </c>
    </row>
    <row r="1260" spans="1:17" x14ac:dyDescent="0.2">
      <c r="A1260" s="314" t="str">
        <f t="shared" si="105"/>
        <v>Exclude</v>
      </c>
      <c r="B1260" s="158">
        <f>'Input 2 - Inventory'!C1206</f>
        <v>0</v>
      </c>
      <c r="C1260" s="249">
        <f>'Input 2 - Inventory'!E1206</f>
        <v>0</v>
      </c>
      <c r="D1260" s="249" t="str">
        <f>IFERROR(VLOOKUP(E1260,GCC.Param!$B$3:$E$50,4,FALSE),"")</f>
        <v/>
      </c>
      <c r="E1260" s="159">
        <f>'Input 2 - Inventory'!F1206</f>
        <v>0</v>
      </c>
      <c r="F1260" s="204" t="str">
        <f t="shared" si="106"/>
        <v>N</v>
      </c>
      <c r="G1260" s="159">
        <f>'Input 1 - Schedule 1'!S1208</f>
        <v>0</v>
      </c>
      <c r="H1260" s="158">
        <f>'Input 2 - Inventory'!L1206</f>
        <v>0</v>
      </c>
      <c r="I1260" s="158">
        <f>'Input 2 - Inventory'!M1206</f>
        <v>0</v>
      </c>
      <c r="J1260" s="204">
        <f t="shared" si="107"/>
        <v>0</v>
      </c>
      <c r="K1260" s="249">
        <f>'Input 2 - Inventory'!R1206</f>
        <v>0</v>
      </c>
      <c r="L1260" s="158">
        <f>'Input 2 - Inventory'!AA1206</f>
        <v>0</v>
      </c>
      <c r="M1260" s="249">
        <f>'Input 2 - Inventory'!AB1206</f>
        <v>0</v>
      </c>
      <c r="N1260" s="204">
        <f t="shared" si="108"/>
        <v>0</v>
      </c>
      <c r="O1260" s="114" t="e">
        <f t="shared" si="109"/>
        <v>#DIV/0!</v>
      </c>
      <c r="P1260" s="249">
        <f>'Input 2 - Inventory'!AG1206</f>
        <v>0</v>
      </c>
      <c r="Q1260" s="249">
        <f>'Input 1 - Schedule 1'!AX1208</f>
        <v>0</v>
      </c>
    </row>
    <row r="1261" spans="1:17" x14ac:dyDescent="0.2">
      <c r="A1261" s="314" t="str">
        <f t="shared" si="105"/>
        <v>Exclude</v>
      </c>
      <c r="B1261" s="158">
        <f>'Input 2 - Inventory'!C1207</f>
        <v>0</v>
      </c>
      <c r="C1261" s="249">
        <f>'Input 2 - Inventory'!E1207</f>
        <v>0</v>
      </c>
      <c r="D1261" s="249" t="str">
        <f>IFERROR(VLOOKUP(E1261,GCC.Param!$B$3:$E$50,4,FALSE),"")</f>
        <v/>
      </c>
      <c r="E1261" s="159">
        <f>'Input 2 - Inventory'!F1207</f>
        <v>0</v>
      </c>
      <c r="F1261" s="204" t="str">
        <f t="shared" si="106"/>
        <v>N</v>
      </c>
      <c r="G1261" s="159">
        <f>'Input 1 - Schedule 1'!S1209</f>
        <v>0</v>
      </c>
      <c r="H1261" s="158">
        <f>'Input 2 - Inventory'!L1207</f>
        <v>0</v>
      </c>
      <c r="I1261" s="158">
        <f>'Input 2 - Inventory'!M1207</f>
        <v>0</v>
      </c>
      <c r="J1261" s="204">
        <f t="shared" si="107"/>
        <v>0</v>
      </c>
      <c r="K1261" s="249">
        <f>'Input 2 - Inventory'!R1207</f>
        <v>0</v>
      </c>
      <c r="L1261" s="158">
        <f>'Input 2 - Inventory'!AA1207</f>
        <v>0</v>
      </c>
      <c r="M1261" s="249">
        <f>'Input 2 - Inventory'!AB1207</f>
        <v>0</v>
      </c>
      <c r="N1261" s="204">
        <f t="shared" si="108"/>
        <v>0</v>
      </c>
      <c r="O1261" s="114" t="e">
        <f t="shared" si="109"/>
        <v>#DIV/0!</v>
      </c>
      <c r="P1261" s="249">
        <f>'Input 2 - Inventory'!AG1207</f>
        <v>0</v>
      </c>
      <c r="Q1261" s="249">
        <f>'Input 1 - Schedule 1'!AX1209</f>
        <v>0</v>
      </c>
    </row>
    <row r="1262" spans="1:17" x14ac:dyDescent="0.2">
      <c r="A1262" s="314" t="str">
        <f t="shared" si="105"/>
        <v>Exclude</v>
      </c>
      <c r="B1262" s="158">
        <f>'Input 2 - Inventory'!C1208</f>
        <v>0</v>
      </c>
      <c r="C1262" s="249">
        <f>'Input 2 - Inventory'!E1208</f>
        <v>0</v>
      </c>
      <c r="D1262" s="249" t="str">
        <f>IFERROR(VLOOKUP(E1262,GCC.Param!$B$3:$E$50,4,FALSE),"")</f>
        <v/>
      </c>
      <c r="E1262" s="159">
        <f>'Input 2 - Inventory'!F1208</f>
        <v>0</v>
      </c>
      <c r="F1262" s="204" t="str">
        <f t="shared" si="106"/>
        <v>N</v>
      </c>
      <c r="G1262" s="159">
        <f>'Input 1 - Schedule 1'!S1210</f>
        <v>0</v>
      </c>
      <c r="H1262" s="158">
        <f>'Input 2 - Inventory'!L1208</f>
        <v>0</v>
      </c>
      <c r="I1262" s="158">
        <f>'Input 2 - Inventory'!M1208</f>
        <v>0</v>
      </c>
      <c r="J1262" s="204">
        <f t="shared" si="107"/>
        <v>0</v>
      </c>
      <c r="K1262" s="249">
        <f>'Input 2 - Inventory'!R1208</f>
        <v>0</v>
      </c>
      <c r="L1262" s="158">
        <f>'Input 2 - Inventory'!AA1208</f>
        <v>0</v>
      </c>
      <c r="M1262" s="249">
        <f>'Input 2 - Inventory'!AB1208</f>
        <v>0</v>
      </c>
      <c r="N1262" s="204">
        <f t="shared" si="108"/>
        <v>0</v>
      </c>
      <c r="O1262" s="114" t="e">
        <f t="shared" si="109"/>
        <v>#DIV/0!</v>
      </c>
      <c r="P1262" s="249">
        <f>'Input 2 - Inventory'!AG1208</f>
        <v>0</v>
      </c>
      <c r="Q1262" s="249">
        <f>'Input 1 - Schedule 1'!AX1210</f>
        <v>0</v>
      </c>
    </row>
    <row r="1263" spans="1:17" x14ac:dyDescent="0.2">
      <c r="A1263" s="314" t="str">
        <f t="shared" si="105"/>
        <v>Exclude</v>
      </c>
      <c r="B1263" s="158">
        <f>'Input 2 - Inventory'!C1209</f>
        <v>0</v>
      </c>
      <c r="C1263" s="249">
        <f>'Input 2 - Inventory'!E1209</f>
        <v>0</v>
      </c>
      <c r="D1263" s="249" t="str">
        <f>IFERROR(VLOOKUP(E1263,GCC.Param!$B$3:$E$50,4,FALSE),"")</f>
        <v/>
      </c>
      <c r="E1263" s="159">
        <f>'Input 2 - Inventory'!F1209</f>
        <v>0</v>
      </c>
      <c r="F1263" s="204" t="str">
        <f t="shared" si="106"/>
        <v>N</v>
      </c>
      <c r="G1263" s="159">
        <f>'Input 1 - Schedule 1'!S1211</f>
        <v>0</v>
      </c>
      <c r="H1263" s="158">
        <f>'Input 2 - Inventory'!L1209</f>
        <v>0</v>
      </c>
      <c r="I1263" s="158">
        <f>'Input 2 - Inventory'!M1209</f>
        <v>0</v>
      </c>
      <c r="J1263" s="204">
        <f t="shared" si="107"/>
        <v>0</v>
      </c>
      <c r="K1263" s="249">
        <f>'Input 2 - Inventory'!R1209</f>
        <v>0</v>
      </c>
      <c r="L1263" s="158">
        <f>'Input 2 - Inventory'!AA1209</f>
        <v>0</v>
      </c>
      <c r="M1263" s="249">
        <f>'Input 2 - Inventory'!AB1209</f>
        <v>0</v>
      </c>
      <c r="N1263" s="204">
        <f t="shared" si="108"/>
        <v>0</v>
      </c>
      <c r="O1263" s="114" t="e">
        <f t="shared" si="109"/>
        <v>#DIV/0!</v>
      </c>
      <c r="P1263" s="249">
        <f>'Input 2 - Inventory'!AG1209</f>
        <v>0</v>
      </c>
      <c r="Q1263" s="249">
        <f>'Input 1 - Schedule 1'!AX1211</f>
        <v>0</v>
      </c>
    </row>
    <row r="1264" spans="1:17" x14ac:dyDescent="0.2">
      <c r="A1264" s="314" t="str">
        <f t="shared" si="105"/>
        <v>Exclude</v>
      </c>
      <c r="B1264" s="158">
        <f>'Input 2 - Inventory'!C1210</f>
        <v>0</v>
      </c>
      <c r="C1264" s="249">
        <f>'Input 2 - Inventory'!E1210</f>
        <v>0</v>
      </c>
      <c r="D1264" s="249" t="str">
        <f>IFERROR(VLOOKUP(E1264,GCC.Param!$B$3:$E$50,4,FALSE),"")</f>
        <v/>
      </c>
      <c r="E1264" s="159">
        <f>'Input 2 - Inventory'!F1210</f>
        <v>0</v>
      </c>
      <c r="F1264" s="204" t="str">
        <f t="shared" si="106"/>
        <v>N</v>
      </c>
      <c r="G1264" s="159">
        <f>'Input 1 - Schedule 1'!S1212</f>
        <v>0</v>
      </c>
      <c r="H1264" s="158">
        <f>'Input 2 - Inventory'!L1210</f>
        <v>0</v>
      </c>
      <c r="I1264" s="158">
        <f>'Input 2 - Inventory'!M1210</f>
        <v>0</v>
      </c>
      <c r="J1264" s="204">
        <f t="shared" si="107"/>
        <v>0</v>
      </c>
      <c r="K1264" s="249">
        <f>'Input 2 - Inventory'!R1210</f>
        <v>0</v>
      </c>
      <c r="L1264" s="158">
        <f>'Input 2 - Inventory'!AA1210</f>
        <v>0</v>
      </c>
      <c r="M1264" s="249">
        <f>'Input 2 - Inventory'!AB1210</f>
        <v>0</v>
      </c>
      <c r="N1264" s="204">
        <f t="shared" si="108"/>
        <v>0</v>
      </c>
      <c r="O1264" s="114" t="e">
        <f t="shared" si="109"/>
        <v>#DIV/0!</v>
      </c>
      <c r="P1264" s="249">
        <f>'Input 2 - Inventory'!AG1210</f>
        <v>0</v>
      </c>
      <c r="Q1264" s="249">
        <f>'Input 1 - Schedule 1'!AX1212</f>
        <v>0</v>
      </c>
    </row>
    <row r="1265" spans="1:17" x14ac:dyDescent="0.2">
      <c r="A1265" s="314" t="str">
        <f t="shared" si="105"/>
        <v>Exclude</v>
      </c>
      <c r="B1265" s="158">
        <f>'Input 2 - Inventory'!C1211</f>
        <v>0</v>
      </c>
      <c r="C1265" s="249">
        <f>'Input 2 - Inventory'!E1211</f>
        <v>0</v>
      </c>
      <c r="D1265" s="249" t="str">
        <f>IFERROR(VLOOKUP(E1265,GCC.Param!$B$3:$E$50,4,FALSE),"")</f>
        <v/>
      </c>
      <c r="E1265" s="159">
        <f>'Input 2 - Inventory'!F1211</f>
        <v>0</v>
      </c>
      <c r="F1265" s="204" t="str">
        <f t="shared" si="106"/>
        <v>N</v>
      </c>
      <c r="G1265" s="159">
        <f>'Input 1 - Schedule 1'!S1213</f>
        <v>0</v>
      </c>
      <c r="H1265" s="158">
        <f>'Input 2 - Inventory'!L1211</f>
        <v>0</v>
      </c>
      <c r="I1265" s="158">
        <f>'Input 2 - Inventory'!M1211</f>
        <v>0</v>
      </c>
      <c r="J1265" s="204">
        <f t="shared" si="107"/>
        <v>0</v>
      </c>
      <c r="K1265" s="249">
        <f>'Input 2 - Inventory'!R1211</f>
        <v>0</v>
      </c>
      <c r="L1265" s="158">
        <f>'Input 2 - Inventory'!AA1211</f>
        <v>0</v>
      </c>
      <c r="M1265" s="249">
        <f>'Input 2 - Inventory'!AB1211</f>
        <v>0</v>
      </c>
      <c r="N1265" s="204">
        <f t="shared" si="108"/>
        <v>0</v>
      </c>
      <c r="O1265" s="114" t="e">
        <f t="shared" si="109"/>
        <v>#DIV/0!</v>
      </c>
      <c r="P1265" s="249">
        <f>'Input 2 - Inventory'!AG1211</f>
        <v>0</v>
      </c>
      <c r="Q1265" s="249">
        <f>'Input 1 - Schedule 1'!AX1213</f>
        <v>0</v>
      </c>
    </row>
    <row r="1266" spans="1:17" x14ac:dyDescent="0.2">
      <c r="A1266" s="314" t="str">
        <f t="shared" si="105"/>
        <v>Exclude</v>
      </c>
      <c r="B1266" s="158">
        <f>'Input 2 - Inventory'!C1212</f>
        <v>0</v>
      </c>
      <c r="C1266" s="249">
        <f>'Input 2 - Inventory'!E1212</f>
        <v>0</v>
      </c>
      <c r="D1266" s="249" t="str">
        <f>IFERROR(VLOOKUP(E1266,GCC.Param!$B$3:$E$50,4,FALSE),"")</f>
        <v/>
      </c>
      <c r="E1266" s="159">
        <f>'Input 2 - Inventory'!F1212</f>
        <v>0</v>
      </c>
      <c r="F1266" s="204" t="str">
        <f t="shared" si="106"/>
        <v>N</v>
      </c>
      <c r="G1266" s="159">
        <f>'Input 1 - Schedule 1'!S1214</f>
        <v>0</v>
      </c>
      <c r="H1266" s="158">
        <f>'Input 2 - Inventory'!L1212</f>
        <v>0</v>
      </c>
      <c r="I1266" s="158">
        <f>'Input 2 - Inventory'!M1212</f>
        <v>0</v>
      </c>
      <c r="J1266" s="204">
        <f t="shared" si="107"/>
        <v>0</v>
      </c>
      <c r="K1266" s="249">
        <f>'Input 2 - Inventory'!R1212</f>
        <v>0</v>
      </c>
      <c r="L1266" s="158">
        <f>'Input 2 - Inventory'!AA1212</f>
        <v>0</v>
      </c>
      <c r="M1266" s="249">
        <f>'Input 2 - Inventory'!AB1212</f>
        <v>0</v>
      </c>
      <c r="N1266" s="204">
        <f t="shared" si="108"/>
        <v>0</v>
      </c>
      <c r="O1266" s="114" t="e">
        <f t="shared" si="109"/>
        <v>#DIV/0!</v>
      </c>
      <c r="P1266" s="249">
        <f>'Input 2 - Inventory'!AG1212</f>
        <v>0</v>
      </c>
      <c r="Q1266" s="249">
        <f>'Input 1 - Schedule 1'!AX1214</f>
        <v>0</v>
      </c>
    </row>
    <row r="1267" spans="1:17" x14ac:dyDescent="0.2">
      <c r="A1267" s="314" t="str">
        <f t="shared" si="105"/>
        <v>Exclude</v>
      </c>
      <c r="B1267" s="158">
        <f>'Input 2 - Inventory'!C1213</f>
        <v>0</v>
      </c>
      <c r="C1267" s="249">
        <f>'Input 2 - Inventory'!E1213</f>
        <v>0</v>
      </c>
      <c r="D1267" s="249" t="str">
        <f>IFERROR(VLOOKUP(E1267,GCC.Param!$B$3:$E$50,4,FALSE),"")</f>
        <v/>
      </c>
      <c r="E1267" s="159">
        <f>'Input 2 - Inventory'!F1213</f>
        <v>0</v>
      </c>
      <c r="F1267" s="204" t="str">
        <f t="shared" si="106"/>
        <v>N</v>
      </c>
      <c r="G1267" s="159">
        <f>'Input 1 - Schedule 1'!S1215</f>
        <v>0</v>
      </c>
      <c r="H1267" s="158">
        <f>'Input 2 - Inventory'!L1213</f>
        <v>0</v>
      </c>
      <c r="I1267" s="158">
        <f>'Input 2 - Inventory'!M1213</f>
        <v>0</v>
      </c>
      <c r="J1267" s="204">
        <f t="shared" si="107"/>
        <v>0</v>
      </c>
      <c r="K1267" s="249">
        <f>'Input 2 - Inventory'!R1213</f>
        <v>0</v>
      </c>
      <c r="L1267" s="158">
        <f>'Input 2 - Inventory'!AA1213</f>
        <v>0</v>
      </c>
      <c r="M1267" s="249">
        <f>'Input 2 - Inventory'!AB1213</f>
        <v>0</v>
      </c>
      <c r="N1267" s="204">
        <f t="shared" si="108"/>
        <v>0</v>
      </c>
      <c r="O1267" s="114" t="e">
        <f t="shared" si="109"/>
        <v>#DIV/0!</v>
      </c>
      <c r="P1267" s="249">
        <f>'Input 2 - Inventory'!AG1213</f>
        <v>0</v>
      </c>
      <c r="Q1267" s="249">
        <f>'Input 1 - Schedule 1'!AX1215</f>
        <v>0</v>
      </c>
    </row>
    <row r="1268" spans="1:17" x14ac:dyDescent="0.2">
      <c r="A1268" s="314" t="str">
        <f t="shared" si="105"/>
        <v>Exclude</v>
      </c>
      <c r="B1268" s="158">
        <f>'Input 2 - Inventory'!C1214</f>
        <v>0</v>
      </c>
      <c r="C1268" s="249">
        <f>'Input 2 - Inventory'!E1214</f>
        <v>0</v>
      </c>
      <c r="D1268" s="249" t="str">
        <f>IFERROR(VLOOKUP(E1268,GCC.Param!$B$3:$E$50,4,FALSE),"")</f>
        <v/>
      </c>
      <c r="E1268" s="159">
        <f>'Input 2 - Inventory'!F1214</f>
        <v>0</v>
      </c>
      <c r="F1268" s="204" t="str">
        <f t="shared" si="106"/>
        <v>N</v>
      </c>
      <c r="G1268" s="159">
        <f>'Input 1 - Schedule 1'!S1216</f>
        <v>0</v>
      </c>
      <c r="H1268" s="158">
        <f>'Input 2 - Inventory'!L1214</f>
        <v>0</v>
      </c>
      <c r="I1268" s="158">
        <f>'Input 2 - Inventory'!M1214</f>
        <v>0</v>
      </c>
      <c r="J1268" s="204">
        <f t="shared" si="107"/>
        <v>0</v>
      </c>
      <c r="K1268" s="249">
        <f>'Input 2 - Inventory'!R1214</f>
        <v>0</v>
      </c>
      <c r="L1268" s="158">
        <f>'Input 2 - Inventory'!AA1214</f>
        <v>0</v>
      </c>
      <c r="M1268" s="249">
        <f>'Input 2 - Inventory'!AB1214</f>
        <v>0</v>
      </c>
      <c r="N1268" s="204">
        <f t="shared" si="108"/>
        <v>0</v>
      </c>
      <c r="O1268" s="114" t="e">
        <f t="shared" si="109"/>
        <v>#DIV/0!</v>
      </c>
      <c r="P1268" s="249">
        <f>'Input 2 - Inventory'!AG1214</f>
        <v>0</v>
      </c>
      <c r="Q1268" s="249">
        <f>'Input 1 - Schedule 1'!AX1216</f>
        <v>0</v>
      </c>
    </row>
    <row r="1269" spans="1:17" x14ac:dyDescent="0.2">
      <c r="A1269" s="314" t="str">
        <f t="shared" si="105"/>
        <v>Exclude</v>
      </c>
      <c r="B1269" s="158">
        <f>'Input 2 - Inventory'!C1215</f>
        <v>0</v>
      </c>
      <c r="C1269" s="249">
        <f>'Input 2 - Inventory'!E1215</f>
        <v>0</v>
      </c>
      <c r="D1269" s="249" t="str">
        <f>IFERROR(VLOOKUP(E1269,GCC.Param!$B$3:$E$50,4,FALSE),"")</f>
        <v/>
      </c>
      <c r="E1269" s="159">
        <f>'Input 2 - Inventory'!F1215</f>
        <v>0</v>
      </c>
      <c r="F1269" s="204" t="str">
        <f t="shared" si="106"/>
        <v>N</v>
      </c>
      <c r="G1269" s="159">
        <f>'Input 1 - Schedule 1'!S1217</f>
        <v>0</v>
      </c>
      <c r="H1269" s="158">
        <f>'Input 2 - Inventory'!L1215</f>
        <v>0</v>
      </c>
      <c r="I1269" s="158">
        <f>'Input 2 - Inventory'!M1215</f>
        <v>0</v>
      </c>
      <c r="J1269" s="204">
        <f t="shared" si="107"/>
        <v>0</v>
      </c>
      <c r="K1269" s="249">
        <f>'Input 2 - Inventory'!R1215</f>
        <v>0</v>
      </c>
      <c r="L1269" s="158">
        <f>'Input 2 - Inventory'!AA1215</f>
        <v>0</v>
      </c>
      <c r="M1269" s="249">
        <f>'Input 2 - Inventory'!AB1215</f>
        <v>0</v>
      </c>
      <c r="N1269" s="204">
        <f t="shared" si="108"/>
        <v>0</v>
      </c>
      <c r="O1269" s="114" t="e">
        <f t="shared" si="109"/>
        <v>#DIV/0!</v>
      </c>
      <c r="P1269" s="249">
        <f>'Input 2 - Inventory'!AG1215</f>
        <v>0</v>
      </c>
      <c r="Q1269" s="249">
        <f>'Input 1 - Schedule 1'!AX1217</f>
        <v>0</v>
      </c>
    </row>
    <row r="1270" spans="1:17" x14ac:dyDescent="0.2">
      <c r="A1270" s="314" t="str">
        <f t="shared" si="105"/>
        <v>Exclude</v>
      </c>
      <c r="B1270" s="158">
        <f>'Input 2 - Inventory'!C1216</f>
        <v>0</v>
      </c>
      <c r="C1270" s="249">
        <f>'Input 2 - Inventory'!E1216</f>
        <v>0</v>
      </c>
      <c r="D1270" s="249" t="str">
        <f>IFERROR(VLOOKUP(E1270,GCC.Param!$B$3:$E$50,4,FALSE),"")</f>
        <v/>
      </c>
      <c r="E1270" s="159">
        <f>'Input 2 - Inventory'!F1216</f>
        <v>0</v>
      </c>
      <c r="F1270" s="204" t="str">
        <f t="shared" si="106"/>
        <v>N</v>
      </c>
      <c r="G1270" s="159">
        <f>'Input 1 - Schedule 1'!S1218</f>
        <v>0</v>
      </c>
      <c r="H1270" s="158">
        <f>'Input 2 - Inventory'!L1216</f>
        <v>0</v>
      </c>
      <c r="I1270" s="158">
        <f>'Input 2 - Inventory'!M1216</f>
        <v>0</v>
      </c>
      <c r="J1270" s="204">
        <f t="shared" si="107"/>
        <v>0</v>
      </c>
      <c r="K1270" s="249">
        <f>'Input 2 - Inventory'!R1216</f>
        <v>0</v>
      </c>
      <c r="L1270" s="158">
        <f>'Input 2 - Inventory'!AA1216</f>
        <v>0</v>
      </c>
      <c r="M1270" s="249">
        <f>'Input 2 - Inventory'!AB1216</f>
        <v>0</v>
      </c>
      <c r="N1270" s="204">
        <f t="shared" si="108"/>
        <v>0</v>
      </c>
      <c r="O1270" s="114" t="e">
        <f t="shared" si="109"/>
        <v>#DIV/0!</v>
      </c>
      <c r="P1270" s="249">
        <f>'Input 2 - Inventory'!AG1216</f>
        <v>0</v>
      </c>
      <c r="Q1270" s="249">
        <f>'Input 1 - Schedule 1'!AX1218</f>
        <v>0</v>
      </c>
    </row>
    <row r="1271" spans="1:17" x14ac:dyDescent="0.2">
      <c r="A1271" s="314" t="str">
        <f t="shared" si="105"/>
        <v>Exclude</v>
      </c>
      <c r="B1271" s="158">
        <f>'Input 2 - Inventory'!C1217</f>
        <v>0</v>
      </c>
      <c r="C1271" s="249">
        <f>'Input 2 - Inventory'!E1217</f>
        <v>0</v>
      </c>
      <c r="D1271" s="249" t="str">
        <f>IFERROR(VLOOKUP(E1271,GCC.Param!$B$3:$E$50,4,FALSE),"")</f>
        <v/>
      </c>
      <c r="E1271" s="159">
        <f>'Input 2 - Inventory'!F1217</f>
        <v>0</v>
      </c>
      <c r="F1271" s="204" t="str">
        <f t="shared" si="106"/>
        <v>N</v>
      </c>
      <c r="G1271" s="159">
        <f>'Input 1 - Schedule 1'!S1219</f>
        <v>0</v>
      </c>
      <c r="H1271" s="158">
        <f>'Input 2 - Inventory'!L1217</f>
        <v>0</v>
      </c>
      <c r="I1271" s="158">
        <f>'Input 2 - Inventory'!M1217</f>
        <v>0</v>
      </c>
      <c r="J1271" s="204">
        <f t="shared" si="107"/>
        <v>0</v>
      </c>
      <c r="K1271" s="249">
        <f>'Input 2 - Inventory'!R1217</f>
        <v>0</v>
      </c>
      <c r="L1271" s="158">
        <f>'Input 2 - Inventory'!AA1217</f>
        <v>0</v>
      </c>
      <c r="M1271" s="249">
        <f>'Input 2 - Inventory'!AB1217</f>
        <v>0</v>
      </c>
      <c r="N1271" s="204">
        <f t="shared" si="108"/>
        <v>0</v>
      </c>
      <c r="O1271" s="114" t="e">
        <f t="shared" si="109"/>
        <v>#DIV/0!</v>
      </c>
      <c r="P1271" s="249">
        <f>'Input 2 - Inventory'!AG1217</f>
        <v>0</v>
      </c>
      <c r="Q1271" s="249">
        <f>'Input 1 - Schedule 1'!AX1219</f>
        <v>0</v>
      </c>
    </row>
    <row r="1272" spans="1:17" x14ac:dyDescent="0.2">
      <c r="A1272" s="314" t="str">
        <f t="shared" si="105"/>
        <v>Exclude</v>
      </c>
      <c r="B1272" s="158">
        <f>'Input 2 - Inventory'!C1218</f>
        <v>0</v>
      </c>
      <c r="C1272" s="249">
        <f>'Input 2 - Inventory'!E1218</f>
        <v>0</v>
      </c>
      <c r="D1272" s="249" t="str">
        <f>IFERROR(VLOOKUP(E1272,GCC.Param!$B$3:$E$50,4,FALSE),"")</f>
        <v/>
      </c>
      <c r="E1272" s="159">
        <f>'Input 2 - Inventory'!F1218</f>
        <v>0</v>
      </c>
      <c r="F1272" s="204" t="str">
        <f t="shared" si="106"/>
        <v>N</v>
      </c>
      <c r="G1272" s="159">
        <f>'Input 1 - Schedule 1'!S1220</f>
        <v>0</v>
      </c>
      <c r="H1272" s="158">
        <f>'Input 2 - Inventory'!L1218</f>
        <v>0</v>
      </c>
      <c r="I1272" s="158">
        <f>'Input 2 - Inventory'!M1218</f>
        <v>0</v>
      </c>
      <c r="J1272" s="204">
        <f t="shared" si="107"/>
        <v>0</v>
      </c>
      <c r="K1272" s="249">
        <f>'Input 2 - Inventory'!R1218</f>
        <v>0</v>
      </c>
      <c r="L1272" s="158">
        <f>'Input 2 - Inventory'!AA1218</f>
        <v>0</v>
      </c>
      <c r="M1272" s="249">
        <f>'Input 2 - Inventory'!AB1218</f>
        <v>0</v>
      </c>
      <c r="N1272" s="204">
        <f t="shared" si="108"/>
        <v>0</v>
      </c>
      <c r="O1272" s="114" t="e">
        <f t="shared" si="109"/>
        <v>#DIV/0!</v>
      </c>
      <c r="P1272" s="249">
        <f>'Input 2 - Inventory'!AG1218</f>
        <v>0</v>
      </c>
      <c r="Q1272" s="249">
        <f>'Input 1 - Schedule 1'!AX1220</f>
        <v>0</v>
      </c>
    </row>
    <row r="1273" spans="1:17" x14ac:dyDescent="0.2">
      <c r="A1273" s="314" t="str">
        <f t="shared" si="105"/>
        <v>Exclude</v>
      </c>
      <c r="B1273" s="158">
        <f>'Input 2 - Inventory'!C1219</f>
        <v>0</v>
      </c>
      <c r="C1273" s="249">
        <f>'Input 2 - Inventory'!E1219</f>
        <v>0</v>
      </c>
      <c r="D1273" s="249" t="str">
        <f>IFERROR(VLOOKUP(E1273,GCC.Param!$B$3:$E$50,4,FALSE),"")</f>
        <v/>
      </c>
      <c r="E1273" s="159">
        <f>'Input 2 - Inventory'!F1219</f>
        <v>0</v>
      </c>
      <c r="F1273" s="204" t="str">
        <f t="shared" si="106"/>
        <v>N</v>
      </c>
      <c r="G1273" s="159">
        <f>'Input 1 - Schedule 1'!S1221</f>
        <v>0</v>
      </c>
      <c r="H1273" s="158">
        <f>'Input 2 - Inventory'!L1219</f>
        <v>0</v>
      </c>
      <c r="I1273" s="158">
        <f>'Input 2 - Inventory'!M1219</f>
        <v>0</v>
      </c>
      <c r="J1273" s="204">
        <f t="shared" si="107"/>
        <v>0</v>
      </c>
      <c r="K1273" s="249">
        <f>'Input 2 - Inventory'!R1219</f>
        <v>0</v>
      </c>
      <c r="L1273" s="158">
        <f>'Input 2 - Inventory'!AA1219</f>
        <v>0</v>
      </c>
      <c r="M1273" s="249">
        <f>'Input 2 - Inventory'!AB1219</f>
        <v>0</v>
      </c>
      <c r="N1273" s="204">
        <f t="shared" si="108"/>
        <v>0</v>
      </c>
      <c r="O1273" s="114" t="e">
        <f t="shared" si="109"/>
        <v>#DIV/0!</v>
      </c>
      <c r="P1273" s="249">
        <f>'Input 2 - Inventory'!AG1219</f>
        <v>0</v>
      </c>
      <c r="Q1273" s="249">
        <f>'Input 1 - Schedule 1'!AX1221</f>
        <v>0</v>
      </c>
    </row>
    <row r="1274" spans="1:17" x14ac:dyDescent="0.2">
      <c r="A1274" s="314" t="str">
        <f t="shared" si="105"/>
        <v>Exclude</v>
      </c>
      <c r="B1274" s="158">
        <f>'Input 2 - Inventory'!C1220</f>
        <v>0</v>
      </c>
      <c r="C1274" s="249">
        <f>'Input 2 - Inventory'!E1220</f>
        <v>0</v>
      </c>
      <c r="D1274" s="249" t="str">
        <f>IFERROR(VLOOKUP(E1274,GCC.Param!$B$3:$E$50,4,FALSE),"")</f>
        <v/>
      </c>
      <c r="E1274" s="159">
        <f>'Input 2 - Inventory'!F1220</f>
        <v>0</v>
      </c>
      <c r="F1274" s="204" t="str">
        <f t="shared" si="106"/>
        <v>N</v>
      </c>
      <c r="G1274" s="159">
        <f>'Input 1 - Schedule 1'!S1222</f>
        <v>0</v>
      </c>
      <c r="H1274" s="158">
        <f>'Input 2 - Inventory'!L1220</f>
        <v>0</v>
      </c>
      <c r="I1274" s="158">
        <f>'Input 2 - Inventory'!M1220</f>
        <v>0</v>
      </c>
      <c r="J1274" s="204">
        <f t="shared" si="107"/>
        <v>0</v>
      </c>
      <c r="K1274" s="249">
        <f>'Input 2 - Inventory'!R1220</f>
        <v>0</v>
      </c>
      <c r="L1274" s="158">
        <f>'Input 2 - Inventory'!AA1220</f>
        <v>0</v>
      </c>
      <c r="M1274" s="249">
        <f>'Input 2 - Inventory'!AB1220</f>
        <v>0</v>
      </c>
      <c r="N1274" s="204">
        <f t="shared" si="108"/>
        <v>0</v>
      </c>
      <c r="O1274" s="114" t="e">
        <f t="shared" si="109"/>
        <v>#DIV/0!</v>
      </c>
      <c r="P1274" s="249">
        <f>'Input 2 - Inventory'!AG1220</f>
        <v>0</v>
      </c>
      <c r="Q1274" s="249">
        <f>'Input 1 - Schedule 1'!AX1222</f>
        <v>0</v>
      </c>
    </row>
    <row r="1275" spans="1:17" x14ac:dyDescent="0.2">
      <c r="A1275" s="314" t="str">
        <f t="shared" si="105"/>
        <v>Exclude</v>
      </c>
      <c r="B1275" s="158">
        <f>'Input 2 - Inventory'!C1221</f>
        <v>0</v>
      </c>
      <c r="C1275" s="249">
        <f>'Input 2 - Inventory'!E1221</f>
        <v>0</v>
      </c>
      <c r="D1275" s="249" t="str">
        <f>IFERROR(VLOOKUP(E1275,GCC.Param!$B$3:$E$50,4,FALSE),"")</f>
        <v/>
      </c>
      <c r="E1275" s="159">
        <f>'Input 2 - Inventory'!F1221</f>
        <v>0</v>
      </c>
      <c r="F1275" s="204" t="str">
        <f t="shared" si="106"/>
        <v>N</v>
      </c>
      <c r="G1275" s="159">
        <f>'Input 1 - Schedule 1'!S1223</f>
        <v>0</v>
      </c>
      <c r="H1275" s="158">
        <f>'Input 2 - Inventory'!L1221</f>
        <v>0</v>
      </c>
      <c r="I1275" s="158">
        <f>'Input 2 - Inventory'!M1221</f>
        <v>0</v>
      </c>
      <c r="J1275" s="204">
        <f t="shared" si="107"/>
        <v>0</v>
      </c>
      <c r="K1275" s="249">
        <f>'Input 2 - Inventory'!R1221</f>
        <v>0</v>
      </c>
      <c r="L1275" s="158">
        <f>'Input 2 - Inventory'!AA1221</f>
        <v>0</v>
      </c>
      <c r="M1275" s="249">
        <f>'Input 2 - Inventory'!AB1221</f>
        <v>0</v>
      </c>
      <c r="N1275" s="204">
        <f t="shared" si="108"/>
        <v>0</v>
      </c>
      <c r="O1275" s="114" t="e">
        <f t="shared" si="109"/>
        <v>#DIV/0!</v>
      </c>
      <c r="P1275" s="249">
        <f>'Input 2 - Inventory'!AG1221</f>
        <v>0</v>
      </c>
      <c r="Q1275" s="249">
        <f>'Input 1 - Schedule 1'!AX1223</f>
        <v>0</v>
      </c>
    </row>
    <row r="1276" spans="1:17" x14ac:dyDescent="0.2">
      <c r="A1276" s="314" t="str">
        <f t="shared" si="105"/>
        <v>Exclude</v>
      </c>
      <c r="B1276" s="158">
        <f>'Input 2 - Inventory'!C1222</f>
        <v>0</v>
      </c>
      <c r="C1276" s="249">
        <f>'Input 2 - Inventory'!E1222</f>
        <v>0</v>
      </c>
      <c r="D1276" s="249" t="str">
        <f>IFERROR(VLOOKUP(E1276,GCC.Param!$B$3:$E$50,4,FALSE),"")</f>
        <v/>
      </c>
      <c r="E1276" s="159">
        <f>'Input 2 - Inventory'!F1222</f>
        <v>0</v>
      </c>
      <c r="F1276" s="204" t="str">
        <f t="shared" si="106"/>
        <v>N</v>
      </c>
      <c r="G1276" s="159">
        <f>'Input 1 - Schedule 1'!S1224</f>
        <v>0</v>
      </c>
      <c r="H1276" s="158">
        <f>'Input 2 - Inventory'!L1222</f>
        <v>0</v>
      </c>
      <c r="I1276" s="158">
        <f>'Input 2 - Inventory'!M1222</f>
        <v>0</v>
      </c>
      <c r="J1276" s="204">
        <f t="shared" si="107"/>
        <v>0</v>
      </c>
      <c r="K1276" s="249">
        <f>'Input 2 - Inventory'!R1222</f>
        <v>0</v>
      </c>
      <c r="L1276" s="158">
        <f>'Input 2 - Inventory'!AA1222</f>
        <v>0</v>
      </c>
      <c r="M1276" s="249">
        <f>'Input 2 - Inventory'!AB1222</f>
        <v>0</v>
      </c>
      <c r="N1276" s="204">
        <f t="shared" si="108"/>
        <v>0</v>
      </c>
      <c r="O1276" s="114" t="e">
        <f t="shared" si="109"/>
        <v>#DIV/0!</v>
      </c>
      <c r="P1276" s="249">
        <f>'Input 2 - Inventory'!AG1222</f>
        <v>0</v>
      </c>
      <c r="Q1276" s="249">
        <f>'Input 1 - Schedule 1'!AX1224</f>
        <v>0</v>
      </c>
    </row>
    <row r="1277" spans="1:17" x14ac:dyDescent="0.2">
      <c r="A1277" s="314" t="str">
        <f t="shared" si="105"/>
        <v>Exclude</v>
      </c>
      <c r="B1277" s="158">
        <f>'Input 2 - Inventory'!C1223</f>
        <v>0</v>
      </c>
      <c r="C1277" s="249">
        <f>'Input 2 - Inventory'!E1223</f>
        <v>0</v>
      </c>
      <c r="D1277" s="249" t="str">
        <f>IFERROR(VLOOKUP(E1277,GCC.Param!$B$3:$E$50,4,FALSE),"")</f>
        <v/>
      </c>
      <c r="E1277" s="159">
        <f>'Input 2 - Inventory'!F1223</f>
        <v>0</v>
      </c>
      <c r="F1277" s="204" t="str">
        <f t="shared" si="106"/>
        <v>N</v>
      </c>
      <c r="G1277" s="159">
        <f>'Input 1 - Schedule 1'!S1225</f>
        <v>0</v>
      </c>
      <c r="H1277" s="158">
        <f>'Input 2 - Inventory'!L1223</f>
        <v>0</v>
      </c>
      <c r="I1277" s="158">
        <f>'Input 2 - Inventory'!M1223</f>
        <v>0</v>
      </c>
      <c r="J1277" s="204">
        <f t="shared" si="107"/>
        <v>0</v>
      </c>
      <c r="K1277" s="249">
        <f>'Input 2 - Inventory'!R1223</f>
        <v>0</v>
      </c>
      <c r="L1277" s="158">
        <f>'Input 2 - Inventory'!AA1223</f>
        <v>0</v>
      </c>
      <c r="M1277" s="249">
        <f>'Input 2 - Inventory'!AB1223</f>
        <v>0</v>
      </c>
      <c r="N1277" s="204">
        <f t="shared" si="108"/>
        <v>0</v>
      </c>
      <c r="O1277" s="114" t="e">
        <f t="shared" si="109"/>
        <v>#DIV/0!</v>
      </c>
      <c r="P1277" s="249">
        <f>'Input 2 - Inventory'!AG1223</f>
        <v>0</v>
      </c>
      <c r="Q1277" s="249">
        <f>'Input 1 - Schedule 1'!AX1225</f>
        <v>0</v>
      </c>
    </row>
    <row r="1278" spans="1:17" x14ac:dyDescent="0.2">
      <c r="A1278" s="314" t="str">
        <f t="shared" si="105"/>
        <v>Exclude</v>
      </c>
      <c r="B1278" s="158">
        <f>'Input 2 - Inventory'!C1224</f>
        <v>0</v>
      </c>
      <c r="C1278" s="249">
        <f>'Input 2 - Inventory'!E1224</f>
        <v>0</v>
      </c>
      <c r="D1278" s="249" t="str">
        <f>IFERROR(VLOOKUP(E1278,GCC.Param!$B$3:$E$50,4,FALSE),"")</f>
        <v/>
      </c>
      <c r="E1278" s="159">
        <f>'Input 2 - Inventory'!F1224</f>
        <v>0</v>
      </c>
      <c r="F1278" s="204" t="str">
        <f t="shared" si="106"/>
        <v>N</v>
      </c>
      <c r="G1278" s="159">
        <f>'Input 1 - Schedule 1'!S1226</f>
        <v>0</v>
      </c>
      <c r="H1278" s="158">
        <f>'Input 2 - Inventory'!L1224</f>
        <v>0</v>
      </c>
      <c r="I1278" s="158">
        <f>'Input 2 - Inventory'!M1224</f>
        <v>0</v>
      </c>
      <c r="J1278" s="204">
        <f t="shared" si="107"/>
        <v>0</v>
      </c>
      <c r="K1278" s="249">
        <f>'Input 2 - Inventory'!R1224</f>
        <v>0</v>
      </c>
      <c r="L1278" s="158">
        <f>'Input 2 - Inventory'!AA1224</f>
        <v>0</v>
      </c>
      <c r="M1278" s="249">
        <f>'Input 2 - Inventory'!AB1224</f>
        <v>0</v>
      </c>
      <c r="N1278" s="204">
        <f t="shared" si="108"/>
        <v>0</v>
      </c>
      <c r="O1278" s="114" t="e">
        <f t="shared" si="109"/>
        <v>#DIV/0!</v>
      </c>
      <c r="P1278" s="249">
        <f>'Input 2 - Inventory'!AG1224</f>
        <v>0</v>
      </c>
      <c r="Q1278" s="249">
        <f>'Input 1 - Schedule 1'!AX1226</f>
        <v>0</v>
      </c>
    </row>
    <row r="1279" spans="1:17" x14ac:dyDescent="0.2">
      <c r="A1279" s="314" t="str">
        <f t="shared" si="105"/>
        <v>Exclude</v>
      </c>
      <c r="B1279" s="158">
        <f>'Input 2 - Inventory'!C1225</f>
        <v>0</v>
      </c>
      <c r="C1279" s="249">
        <f>'Input 2 - Inventory'!E1225</f>
        <v>0</v>
      </c>
      <c r="D1279" s="249" t="str">
        <f>IFERROR(VLOOKUP(E1279,GCC.Param!$B$3:$E$50,4,FALSE),"")</f>
        <v/>
      </c>
      <c r="E1279" s="159">
        <f>'Input 2 - Inventory'!F1225</f>
        <v>0</v>
      </c>
      <c r="F1279" s="204" t="str">
        <f t="shared" si="106"/>
        <v>N</v>
      </c>
      <c r="G1279" s="159">
        <f>'Input 1 - Schedule 1'!S1227</f>
        <v>0</v>
      </c>
      <c r="H1279" s="158">
        <f>'Input 2 - Inventory'!L1225</f>
        <v>0</v>
      </c>
      <c r="I1279" s="158">
        <f>'Input 2 - Inventory'!M1225</f>
        <v>0</v>
      </c>
      <c r="J1279" s="204">
        <f t="shared" si="107"/>
        <v>0</v>
      </c>
      <c r="K1279" s="249">
        <f>'Input 2 - Inventory'!R1225</f>
        <v>0</v>
      </c>
      <c r="L1279" s="158">
        <f>'Input 2 - Inventory'!AA1225</f>
        <v>0</v>
      </c>
      <c r="M1279" s="249">
        <f>'Input 2 - Inventory'!AB1225</f>
        <v>0</v>
      </c>
      <c r="N1279" s="204">
        <f t="shared" si="108"/>
        <v>0</v>
      </c>
      <c r="O1279" s="114" t="e">
        <f t="shared" si="109"/>
        <v>#DIV/0!</v>
      </c>
      <c r="P1279" s="249">
        <f>'Input 2 - Inventory'!AG1225</f>
        <v>0</v>
      </c>
      <c r="Q1279" s="249">
        <f>'Input 1 - Schedule 1'!AX1227</f>
        <v>0</v>
      </c>
    </row>
    <row r="1280" spans="1:17" x14ac:dyDescent="0.2">
      <c r="A1280" s="314" t="str">
        <f t="shared" si="105"/>
        <v>Exclude</v>
      </c>
      <c r="B1280" s="158">
        <f>'Input 2 - Inventory'!C1226</f>
        <v>0</v>
      </c>
      <c r="C1280" s="249">
        <f>'Input 2 - Inventory'!E1226</f>
        <v>0</v>
      </c>
      <c r="D1280" s="249" t="str">
        <f>IFERROR(VLOOKUP(E1280,GCC.Param!$B$3:$E$50,4,FALSE),"")</f>
        <v/>
      </c>
      <c r="E1280" s="159">
        <f>'Input 2 - Inventory'!F1226</f>
        <v>0</v>
      </c>
      <c r="F1280" s="204" t="str">
        <f t="shared" si="106"/>
        <v>N</v>
      </c>
      <c r="G1280" s="159">
        <f>'Input 1 - Schedule 1'!S1228</f>
        <v>0</v>
      </c>
      <c r="H1280" s="158">
        <f>'Input 2 - Inventory'!L1226</f>
        <v>0</v>
      </c>
      <c r="I1280" s="158">
        <f>'Input 2 - Inventory'!M1226</f>
        <v>0</v>
      </c>
      <c r="J1280" s="204">
        <f t="shared" si="107"/>
        <v>0</v>
      </c>
      <c r="K1280" s="249">
        <f>'Input 2 - Inventory'!R1226</f>
        <v>0</v>
      </c>
      <c r="L1280" s="158">
        <f>'Input 2 - Inventory'!AA1226</f>
        <v>0</v>
      </c>
      <c r="M1280" s="249">
        <f>'Input 2 - Inventory'!AB1226</f>
        <v>0</v>
      </c>
      <c r="N1280" s="204">
        <f t="shared" si="108"/>
        <v>0</v>
      </c>
      <c r="O1280" s="114" t="e">
        <f t="shared" si="109"/>
        <v>#DIV/0!</v>
      </c>
      <c r="P1280" s="249">
        <f>'Input 2 - Inventory'!AG1226</f>
        <v>0</v>
      </c>
      <c r="Q1280" s="249">
        <f>'Input 1 - Schedule 1'!AX1228</f>
        <v>0</v>
      </c>
    </row>
    <row r="1281" spans="1:17" x14ac:dyDescent="0.2">
      <c r="A1281" s="314" t="str">
        <f t="shared" si="105"/>
        <v>Exclude</v>
      </c>
      <c r="B1281" s="158">
        <f>'Input 2 - Inventory'!C1227</f>
        <v>0</v>
      </c>
      <c r="C1281" s="249">
        <f>'Input 2 - Inventory'!E1227</f>
        <v>0</v>
      </c>
      <c r="D1281" s="249" t="str">
        <f>IFERROR(VLOOKUP(E1281,GCC.Param!$B$3:$E$50,4,FALSE),"")</f>
        <v/>
      </c>
      <c r="E1281" s="159">
        <f>'Input 2 - Inventory'!F1227</f>
        <v>0</v>
      </c>
      <c r="F1281" s="204" t="str">
        <f t="shared" si="106"/>
        <v>N</v>
      </c>
      <c r="G1281" s="159">
        <f>'Input 1 - Schedule 1'!S1229</f>
        <v>0</v>
      </c>
      <c r="H1281" s="158">
        <f>'Input 2 - Inventory'!L1227</f>
        <v>0</v>
      </c>
      <c r="I1281" s="158">
        <f>'Input 2 - Inventory'!M1227</f>
        <v>0</v>
      </c>
      <c r="J1281" s="204">
        <f t="shared" si="107"/>
        <v>0</v>
      </c>
      <c r="K1281" s="249">
        <f>'Input 2 - Inventory'!R1227</f>
        <v>0</v>
      </c>
      <c r="L1281" s="158">
        <f>'Input 2 - Inventory'!AA1227</f>
        <v>0</v>
      </c>
      <c r="M1281" s="249">
        <f>'Input 2 - Inventory'!AB1227</f>
        <v>0</v>
      </c>
      <c r="N1281" s="204">
        <f t="shared" si="108"/>
        <v>0</v>
      </c>
      <c r="O1281" s="114" t="e">
        <f t="shared" si="109"/>
        <v>#DIV/0!</v>
      </c>
      <c r="P1281" s="249">
        <f>'Input 2 - Inventory'!AG1227</f>
        <v>0</v>
      </c>
      <c r="Q1281" s="249">
        <f>'Input 1 - Schedule 1'!AX1229</f>
        <v>0</v>
      </c>
    </row>
    <row r="1282" spans="1:17" x14ac:dyDescent="0.2">
      <c r="A1282" s="314" t="str">
        <f t="shared" ref="A1282:A1345" si="110">IF(OR(ISERROR(D1282),B1282="",B1282=0),"Exclude","Include")</f>
        <v>Exclude</v>
      </c>
      <c r="B1282" s="158">
        <f>'Input 2 - Inventory'!C1228</f>
        <v>0</v>
      </c>
      <c r="C1282" s="249">
        <f>'Input 2 - Inventory'!E1228</f>
        <v>0</v>
      </c>
      <c r="D1282" s="249" t="str">
        <f>IFERROR(VLOOKUP(E1282,GCC.Param!$B$3:$E$50,4,FALSE),"")</f>
        <v/>
      </c>
      <c r="E1282" s="159">
        <f>'Input 2 - Inventory'!F1228</f>
        <v>0</v>
      </c>
      <c r="F1282" s="204" t="str">
        <f t="shared" ref="F1282:F1345" si="111">IF(AND(LEFT(D1282,3)="RBC",LEFT(Q1282,3)="RBC"),"N",IF(OR(E1282=Q1282,Q1282="N/A"),"N","Y"))</f>
        <v>N</v>
      </c>
      <c r="G1282" s="159">
        <f>'Input 1 - Schedule 1'!S1230</f>
        <v>0</v>
      </c>
      <c r="H1282" s="158">
        <f>'Input 2 - Inventory'!L1228</f>
        <v>0</v>
      </c>
      <c r="I1282" s="158">
        <f>'Input 2 - Inventory'!M1228</f>
        <v>0</v>
      </c>
      <c r="J1282" s="204">
        <f t="shared" ref="J1282:J1345" si="112">IF($E1282="Non-Insurer Holding Company", H1282-I1282,H1282)</f>
        <v>0</v>
      </c>
      <c r="K1282" s="249">
        <f>'Input 2 - Inventory'!R1228</f>
        <v>0</v>
      </c>
      <c r="L1282" s="158">
        <f>'Input 2 - Inventory'!AA1228</f>
        <v>0</v>
      </c>
      <c r="M1282" s="249">
        <f>'Input 2 - Inventory'!AB1228</f>
        <v>0</v>
      </c>
      <c r="N1282" s="204">
        <f t="shared" ref="N1282:N1345" si="113">IF(LEFT(E1282,3)="RBC",1/0,IF($E1282="Non-Insurer Holding Company",L1282-M1282,L1282))</f>
        <v>0</v>
      </c>
      <c r="O1282" s="114" t="e">
        <f t="shared" ref="O1282:O1345" si="114">IF(LEFT(E1282,3)="RBC",1/3*L1282,1/0)</f>
        <v>#DIV/0!</v>
      </c>
      <c r="P1282" s="249">
        <f>'Input 2 - Inventory'!AG1228</f>
        <v>0</v>
      </c>
      <c r="Q1282" s="249">
        <f>'Input 1 - Schedule 1'!AX1230</f>
        <v>0</v>
      </c>
    </row>
    <row r="1283" spans="1:17" x14ac:dyDescent="0.2">
      <c r="A1283" s="314" t="str">
        <f t="shared" si="110"/>
        <v>Exclude</v>
      </c>
      <c r="B1283" s="158">
        <f>'Input 2 - Inventory'!C1229</f>
        <v>0</v>
      </c>
      <c r="C1283" s="249">
        <f>'Input 2 - Inventory'!E1229</f>
        <v>0</v>
      </c>
      <c r="D1283" s="249" t="str">
        <f>IFERROR(VLOOKUP(E1283,GCC.Param!$B$3:$E$50,4,FALSE),"")</f>
        <v/>
      </c>
      <c r="E1283" s="159">
        <f>'Input 2 - Inventory'!F1229</f>
        <v>0</v>
      </c>
      <c r="F1283" s="204" t="str">
        <f t="shared" si="111"/>
        <v>N</v>
      </c>
      <c r="G1283" s="159">
        <f>'Input 1 - Schedule 1'!S1231</f>
        <v>0</v>
      </c>
      <c r="H1283" s="158">
        <f>'Input 2 - Inventory'!L1229</f>
        <v>0</v>
      </c>
      <c r="I1283" s="158">
        <f>'Input 2 - Inventory'!M1229</f>
        <v>0</v>
      </c>
      <c r="J1283" s="204">
        <f t="shared" si="112"/>
        <v>0</v>
      </c>
      <c r="K1283" s="249">
        <f>'Input 2 - Inventory'!R1229</f>
        <v>0</v>
      </c>
      <c r="L1283" s="158">
        <f>'Input 2 - Inventory'!AA1229</f>
        <v>0</v>
      </c>
      <c r="M1283" s="249">
        <f>'Input 2 - Inventory'!AB1229</f>
        <v>0</v>
      </c>
      <c r="N1283" s="204">
        <f t="shared" si="113"/>
        <v>0</v>
      </c>
      <c r="O1283" s="114" t="e">
        <f t="shared" si="114"/>
        <v>#DIV/0!</v>
      </c>
      <c r="P1283" s="249">
        <f>'Input 2 - Inventory'!AG1229</f>
        <v>0</v>
      </c>
      <c r="Q1283" s="249">
        <f>'Input 1 - Schedule 1'!AX1231</f>
        <v>0</v>
      </c>
    </row>
    <row r="1284" spans="1:17" x14ac:dyDescent="0.2">
      <c r="A1284" s="314" t="str">
        <f t="shared" si="110"/>
        <v>Exclude</v>
      </c>
      <c r="B1284" s="158">
        <f>'Input 2 - Inventory'!C1230</f>
        <v>0</v>
      </c>
      <c r="C1284" s="249">
        <f>'Input 2 - Inventory'!E1230</f>
        <v>0</v>
      </c>
      <c r="D1284" s="249" t="str">
        <f>IFERROR(VLOOKUP(E1284,GCC.Param!$B$3:$E$50,4,FALSE),"")</f>
        <v/>
      </c>
      <c r="E1284" s="159">
        <f>'Input 2 - Inventory'!F1230</f>
        <v>0</v>
      </c>
      <c r="F1284" s="204" t="str">
        <f t="shared" si="111"/>
        <v>N</v>
      </c>
      <c r="G1284" s="159">
        <f>'Input 1 - Schedule 1'!S1232</f>
        <v>0</v>
      </c>
      <c r="H1284" s="158">
        <f>'Input 2 - Inventory'!L1230</f>
        <v>0</v>
      </c>
      <c r="I1284" s="158">
        <f>'Input 2 - Inventory'!M1230</f>
        <v>0</v>
      </c>
      <c r="J1284" s="204">
        <f t="shared" si="112"/>
        <v>0</v>
      </c>
      <c r="K1284" s="249">
        <f>'Input 2 - Inventory'!R1230</f>
        <v>0</v>
      </c>
      <c r="L1284" s="158">
        <f>'Input 2 - Inventory'!AA1230</f>
        <v>0</v>
      </c>
      <c r="M1284" s="249">
        <f>'Input 2 - Inventory'!AB1230</f>
        <v>0</v>
      </c>
      <c r="N1284" s="204">
        <f t="shared" si="113"/>
        <v>0</v>
      </c>
      <c r="O1284" s="114" t="e">
        <f t="shared" si="114"/>
        <v>#DIV/0!</v>
      </c>
      <c r="P1284" s="249">
        <f>'Input 2 - Inventory'!AG1230</f>
        <v>0</v>
      </c>
      <c r="Q1284" s="249">
        <f>'Input 1 - Schedule 1'!AX1232</f>
        <v>0</v>
      </c>
    </row>
    <row r="1285" spans="1:17" x14ac:dyDescent="0.2">
      <c r="A1285" s="314" t="str">
        <f t="shared" si="110"/>
        <v>Exclude</v>
      </c>
      <c r="B1285" s="158">
        <f>'Input 2 - Inventory'!C1231</f>
        <v>0</v>
      </c>
      <c r="C1285" s="249">
        <f>'Input 2 - Inventory'!E1231</f>
        <v>0</v>
      </c>
      <c r="D1285" s="249" t="str">
        <f>IFERROR(VLOOKUP(E1285,GCC.Param!$B$3:$E$50,4,FALSE),"")</f>
        <v/>
      </c>
      <c r="E1285" s="159">
        <f>'Input 2 - Inventory'!F1231</f>
        <v>0</v>
      </c>
      <c r="F1285" s="204" t="str">
        <f t="shared" si="111"/>
        <v>N</v>
      </c>
      <c r="G1285" s="159">
        <f>'Input 1 - Schedule 1'!S1233</f>
        <v>0</v>
      </c>
      <c r="H1285" s="158">
        <f>'Input 2 - Inventory'!L1231</f>
        <v>0</v>
      </c>
      <c r="I1285" s="158">
        <f>'Input 2 - Inventory'!M1231</f>
        <v>0</v>
      </c>
      <c r="J1285" s="204">
        <f t="shared" si="112"/>
        <v>0</v>
      </c>
      <c r="K1285" s="249">
        <f>'Input 2 - Inventory'!R1231</f>
        <v>0</v>
      </c>
      <c r="L1285" s="158">
        <f>'Input 2 - Inventory'!AA1231</f>
        <v>0</v>
      </c>
      <c r="M1285" s="249">
        <f>'Input 2 - Inventory'!AB1231</f>
        <v>0</v>
      </c>
      <c r="N1285" s="204">
        <f t="shared" si="113"/>
        <v>0</v>
      </c>
      <c r="O1285" s="114" t="e">
        <f t="shared" si="114"/>
        <v>#DIV/0!</v>
      </c>
      <c r="P1285" s="249">
        <f>'Input 2 - Inventory'!AG1231</f>
        <v>0</v>
      </c>
      <c r="Q1285" s="249">
        <f>'Input 1 - Schedule 1'!AX1233</f>
        <v>0</v>
      </c>
    </row>
    <row r="1286" spans="1:17" x14ac:dyDescent="0.2">
      <c r="A1286" s="314" t="str">
        <f t="shared" si="110"/>
        <v>Exclude</v>
      </c>
      <c r="B1286" s="158">
        <f>'Input 2 - Inventory'!C1232</f>
        <v>0</v>
      </c>
      <c r="C1286" s="249">
        <f>'Input 2 - Inventory'!E1232</f>
        <v>0</v>
      </c>
      <c r="D1286" s="249" t="str">
        <f>IFERROR(VLOOKUP(E1286,GCC.Param!$B$3:$E$50,4,FALSE),"")</f>
        <v/>
      </c>
      <c r="E1286" s="159">
        <f>'Input 2 - Inventory'!F1232</f>
        <v>0</v>
      </c>
      <c r="F1286" s="204" t="str">
        <f t="shared" si="111"/>
        <v>N</v>
      </c>
      <c r="G1286" s="159">
        <f>'Input 1 - Schedule 1'!S1234</f>
        <v>0</v>
      </c>
      <c r="H1286" s="158">
        <f>'Input 2 - Inventory'!L1232</f>
        <v>0</v>
      </c>
      <c r="I1286" s="158">
        <f>'Input 2 - Inventory'!M1232</f>
        <v>0</v>
      </c>
      <c r="J1286" s="204">
        <f t="shared" si="112"/>
        <v>0</v>
      </c>
      <c r="K1286" s="249">
        <f>'Input 2 - Inventory'!R1232</f>
        <v>0</v>
      </c>
      <c r="L1286" s="158">
        <f>'Input 2 - Inventory'!AA1232</f>
        <v>0</v>
      </c>
      <c r="M1286" s="249">
        <f>'Input 2 - Inventory'!AB1232</f>
        <v>0</v>
      </c>
      <c r="N1286" s="204">
        <f t="shared" si="113"/>
        <v>0</v>
      </c>
      <c r="O1286" s="114" t="e">
        <f t="shared" si="114"/>
        <v>#DIV/0!</v>
      </c>
      <c r="P1286" s="249">
        <f>'Input 2 - Inventory'!AG1232</f>
        <v>0</v>
      </c>
      <c r="Q1286" s="249">
        <f>'Input 1 - Schedule 1'!AX1234</f>
        <v>0</v>
      </c>
    </row>
    <row r="1287" spans="1:17" x14ac:dyDescent="0.2">
      <c r="A1287" s="314" t="str">
        <f t="shared" si="110"/>
        <v>Exclude</v>
      </c>
      <c r="B1287" s="158">
        <f>'Input 2 - Inventory'!C1233</f>
        <v>0</v>
      </c>
      <c r="C1287" s="249">
        <f>'Input 2 - Inventory'!E1233</f>
        <v>0</v>
      </c>
      <c r="D1287" s="249" t="str">
        <f>IFERROR(VLOOKUP(E1287,GCC.Param!$B$3:$E$50,4,FALSE),"")</f>
        <v/>
      </c>
      <c r="E1287" s="159">
        <f>'Input 2 - Inventory'!F1233</f>
        <v>0</v>
      </c>
      <c r="F1287" s="204" t="str">
        <f t="shared" si="111"/>
        <v>N</v>
      </c>
      <c r="G1287" s="159">
        <f>'Input 1 - Schedule 1'!S1235</f>
        <v>0</v>
      </c>
      <c r="H1287" s="158">
        <f>'Input 2 - Inventory'!L1233</f>
        <v>0</v>
      </c>
      <c r="I1287" s="158">
        <f>'Input 2 - Inventory'!M1233</f>
        <v>0</v>
      </c>
      <c r="J1287" s="204">
        <f t="shared" si="112"/>
        <v>0</v>
      </c>
      <c r="K1287" s="249">
        <f>'Input 2 - Inventory'!R1233</f>
        <v>0</v>
      </c>
      <c r="L1287" s="158">
        <f>'Input 2 - Inventory'!AA1233</f>
        <v>0</v>
      </c>
      <c r="M1287" s="249">
        <f>'Input 2 - Inventory'!AB1233</f>
        <v>0</v>
      </c>
      <c r="N1287" s="204">
        <f t="shared" si="113"/>
        <v>0</v>
      </c>
      <c r="O1287" s="114" t="e">
        <f t="shared" si="114"/>
        <v>#DIV/0!</v>
      </c>
      <c r="P1287" s="249">
        <f>'Input 2 - Inventory'!AG1233</f>
        <v>0</v>
      </c>
      <c r="Q1287" s="249">
        <f>'Input 1 - Schedule 1'!AX1235</f>
        <v>0</v>
      </c>
    </row>
    <row r="1288" spans="1:17" x14ac:dyDescent="0.2">
      <c r="A1288" s="314" t="str">
        <f t="shared" si="110"/>
        <v>Exclude</v>
      </c>
      <c r="B1288" s="158">
        <f>'Input 2 - Inventory'!C1234</f>
        <v>0</v>
      </c>
      <c r="C1288" s="249">
        <f>'Input 2 - Inventory'!E1234</f>
        <v>0</v>
      </c>
      <c r="D1288" s="249" t="str">
        <f>IFERROR(VLOOKUP(E1288,GCC.Param!$B$3:$E$50,4,FALSE),"")</f>
        <v/>
      </c>
      <c r="E1288" s="159">
        <f>'Input 2 - Inventory'!F1234</f>
        <v>0</v>
      </c>
      <c r="F1288" s="204" t="str">
        <f t="shared" si="111"/>
        <v>N</v>
      </c>
      <c r="G1288" s="159">
        <f>'Input 1 - Schedule 1'!S1236</f>
        <v>0</v>
      </c>
      <c r="H1288" s="158">
        <f>'Input 2 - Inventory'!L1234</f>
        <v>0</v>
      </c>
      <c r="I1288" s="158">
        <f>'Input 2 - Inventory'!M1234</f>
        <v>0</v>
      </c>
      <c r="J1288" s="204">
        <f t="shared" si="112"/>
        <v>0</v>
      </c>
      <c r="K1288" s="249">
        <f>'Input 2 - Inventory'!R1234</f>
        <v>0</v>
      </c>
      <c r="L1288" s="158">
        <f>'Input 2 - Inventory'!AA1234</f>
        <v>0</v>
      </c>
      <c r="M1288" s="249">
        <f>'Input 2 - Inventory'!AB1234</f>
        <v>0</v>
      </c>
      <c r="N1288" s="204">
        <f t="shared" si="113"/>
        <v>0</v>
      </c>
      <c r="O1288" s="114" t="e">
        <f t="shared" si="114"/>
        <v>#DIV/0!</v>
      </c>
      <c r="P1288" s="249">
        <f>'Input 2 - Inventory'!AG1234</f>
        <v>0</v>
      </c>
      <c r="Q1288" s="249">
        <f>'Input 1 - Schedule 1'!AX1236</f>
        <v>0</v>
      </c>
    </row>
    <row r="1289" spans="1:17" x14ac:dyDescent="0.2">
      <c r="A1289" s="314" t="str">
        <f t="shared" si="110"/>
        <v>Exclude</v>
      </c>
      <c r="B1289" s="158">
        <f>'Input 2 - Inventory'!C1235</f>
        <v>0</v>
      </c>
      <c r="C1289" s="249">
        <f>'Input 2 - Inventory'!E1235</f>
        <v>0</v>
      </c>
      <c r="D1289" s="249" t="str">
        <f>IFERROR(VLOOKUP(E1289,GCC.Param!$B$3:$E$50,4,FALSE),"")</f>
        <v/>
      </c>
      <c r="E1289" s="159">
        <f>'Input 2 - Inventory'!F1235</f>
        <v>0</v>
      </c>
      <c r="F1289" s="204" t="str">
        <f t="shared" si="111"/>
        <v>N</v>
      </c>
      <c r="G1289" s="159">
        <f>'Input 1 - Schedule 1'!S1237</f>
        <v>0</v>
      </c>
      <c r="H1289" s="158">
        <f>'Input 2 - Inventory'!L1235</f>
        <v>0</v>
      </c>
      <c r="I1289" s="158">
        <f>'Input 2 - Inventory'!M1235</f>
        <v>0</v>
      </c>
      <c r="J1289" s="204">
        <f t="shared" si="112"/>
        <v>0</v>
      </c>
      <c r="K1289" s="249">
        <f>'Input 2 - Inventory'!R1235</f>
        <v>0</v>
      </c>
      <c r="L1289" s="158">
        <f>'Input 2 - Inventory'!AA1235</f>
        <v>0</v>
      </c>
      <c r="M1289" s="249">
        <f>'Input 2 - Inventory'!AB1235</f>
        <v>0</v>
      </c>
      <c r="N1289" s="204">
        <f t="shared" si="113"/>
        <v>0</v>
      </c>
      <c r="O1289" s="114" t="e">
        <f t="shared" si="114"/>
        <v>#DIV/0!</v>
      </c>
      <c r="P1289" s="249">
        <f>'Input 2 - Inventory'!AG1235</f>
        <v>0</v>
      </c>
      <c r="Q1289" s="249">
        <f>'Input 1 - Schedule 1'!AX1237</f>
        <v>0</v>
      </c>
    </row>
    <row r="1290" spans="1:17" x14ac:dyDescent="0.2">
      <c r="A1290" s="314" t="str">
        <f t="shared" si="110"/>
        <v>Exclude</v>
      </c>
      <c r="B1290" s="158">
        <f>'Input 2 - Inventory'!C1236</f>
        <v>0</v>
      </c>
      <c r="C1290" s="249">
        <f>'Input 2 - Inventory'!E1236</f>
        <v>0</v>
      </c>
      <c r="D1290" s="249" t="str">
        <f>IFERROR(VLOOKUP(E1290,GCC.Param!$B$3:$E$50,4,FALSE),"")</f>
        <v/>
      </c>
      <c r="E1290" s="159">
        <f>'Input 2 - Inventory'!F1236</f>
        <v>0</v>
      </c>
      <c r="F1290" s="204" t="str">
        <f t="shared" si="111"/>
        <v>N</v>
      </c>
      <c r="G1290" s="159">
        <f>'Input 1 - Schedule 1'!S1238</f>
        <v>0</v>
      </c>
      <c r="H1290" s="158">
        <f>'Input 2 - Inventory'!L1236</f>
        <v>0</v>
      </c>
      <c r="I1290" s="158">
        <f>'Input 2 - Inventory'!M1236</f>
        <v>0</v>
      </c>
      <c r="J1290" s="204">
        <f t="shared" si="112"/>
        <v>0</v>
      </c>
      <c r="K1290" s="249">
        <f>'Input 2 - Inventory'!R1236</f>
        <v>0</v>
      </c>
      <c r="L1290" s="158">
        <f>'Input 2 - Inventory'!AA1236</f>
        <v>0</v>
      </c>
      <c r="M1290" s="249">
        <f>'Input 2 - Inventory'!AB1236</f>
        <v>0</v>
      </c>
      <c r="N1290" s="204">
        <f t="shared" si="113"/>
        <v>0</v>
      </c>
      <c r="O1290" s="114" t="e">
        <f t="shared" si="114"/>
        <v>#DIV/0!</v>
      </c>
      <c r="P1290" s="249">
        <f>'Input 2 - Inventory'!AG1236</f>
        <v>0</v>
      </c>
      <c r="Q1290" s="249">
        <f>'Input 1 - Schedule 1'!AX1238</f>
        <v>0</v>
      </c>
    </row>
    <row r="1291" spans="1:17" x14ac:dyDescent="0.2">
      <c r="A1291" s="314" t="str">
        <f t="shared" si="110"/>
        <v>Exclude</v>
      </c>
      <c r="B1291" s="158">
        <f>'Input 2 - Inventory'!C1237</f>
        <v>0</v>
      </c>
      <c r="C1291" s="249">
        <f>'Input 2 - Inventory'!E1237</f>
        <v>0</v>
      </c>
      <c r="D1291" s="249" t="str">
        <f>IFERROR(VLOOKUP(E1291,GCC.Param!$B$3:$E$50,4,FALSE),"")</f>
        <v/>
      </c>
      <c r="E1291" s="159">
        <f>'Input 2 - Inventory'!F1237</f>
        <v>0</v>
      </c>
      <c r="F1291" s="204" t="str">
        <f t="shared" si="111"/>
        <v>N</v>
      </c>
      <c r="G1291" s="159">
        <f>'Input 1 - Schedule 1'!S1239</f>
        <v>0</v>
      </c>
      <c r="H1291" s="158">
        <f>'Input 2 - Inventory'!L1237</f>
        <v>0</v>
      </c>
      <c r="I1291" s="158">
        <f>'Input 2 - Inventory'!M1237</f>
        <v>0</v>
      </c>
      <c r="J1291" s="204">
        <f t="shared" si="112"/>
        <v>0</v>
      </c>
      <c r="K1291" s="249">
        <f>'Input 2 - Inventory'!R1237</f>
        <v>0</v>
      </c>
      <c r="L1291" s="158">
        <f>'Input 2 - Inventory'!AA1237</f>
        <v>0</v>
      </c>
      <c r="M1291" s="249">
        <f>'Input 2 - Inventory'!AB1237</f>
        <v>0</v>
      </c>
      <c r="N1291" s="204">
        <f t="shared" si="113"/>
        <v>0</v>
      </c>
      <c r="O1291" s="114" t="e">
        <f t="shared" si="114"/>
        <v>#DIV/0!</v>
      </c>
      <c r="P1291" s="249">
        <f>'Input 2 - Inventory'!AG1237</f>
        <v>0</v>
      </c>
      <c r="Q1291" s="249">
        <f>'Input 1 - Schedule 1'!AX1239</f>
        <v>0</v>
      </c>
    </row>
    <row r="1292" spans="1:17" x14ac:dyDescent="0.2">
      <c r="A1292" s="314" t="str">
        <f t="shared" si="110"/>
        <v>Exclude</v>
      </c>
      <c r="B1292" s="158">
        <f>'Input 2 - Inventory'!C1238</f>
        <v>0</v>
      </c>
      <c r="C1292" s="249">
        <f>'Input 2 - Inventory'!E1238</f>
        <v>0</v>
      </c>
      <c r="D1292" s="249" t="str">
        <f>IFERROR(VLOOKUP(E1292,GCC.Param!$B$3:$E$50,4,FALSE),"")</f>
        <v/>
      </c>
      <c r="E1292" s="159">
        <f>'Input 2 - Inventory'!F1238</f>
        <v>0</v>
      </c>
      <c r="F1292" s="204" t="str">
        <f t="shared" si="111"/>
        <v>N</v>
      </c>
      <c r="G1292" s="159">
        <f>'Input 1 - Schedule 1'!S1240</f>
        <v>0</v>
      </c>
      <c r="H1292" s="158">
        <f>'Input 2 - Inventory'!L1238</f>
        <v>0</v>
      </c>
      <c r="I1292" s="158">
        <f>'Input 2 - Inventory'!M1238</f>
        <v>0</v>
      </c>
      <c r="J1292" s="204">
        <f t="shared" si="112"/>
        <v>0</v>
      </c>
      <c r="K1292" s="249">
        <f>'Input 2 - Inventory'!R1238</f>
        <v>0</v>
      </c>
      <c r="L1292" s="158">
        <f>'Input 2 - Inventory'!AA1238</f>
        <v>0</v>
      </c>
      <c r="M1292" s="249">
        <f>'Input 2 - Inventory'!AB1238</f>
        <v>0</v>
      </c>
      <c r="N1292" s="204">
        <f t="shared" si="113"/>
        <v>0</v>
      </c>
      <c r="O1292" s="114" t="e">
        <f t="shared" si="114"/>
        <v>#DIV/0!</v>
      </c>
      <c r="P1292" s="249">
        <f>'Input 2 - Inventory'!AG1238</f>
        <v>0</v>
      </c>
      <c r="Q1292" s="249">
        <f>'Input 1 - Schedule 1'!AX1240</f>
        <v>0</v>
      </c>
    </row>
    <row r="1293" spans="1:17" x14ac:dyDescent="0.2">
      <c r="A1293" s="314" t="str">
        <f t="shared" si="110"/>
        <v>Exclude</v>
      </c>
      <c r="B1293" s="158">
        <f>'Input 2 - Inventory'!C1239</f>
        <v>0</v>
      </c>
      <c r="C1293" s="249">
        <f>'Input 2 - Inventory'!E1239</f>
        <v>0</v>
      </c>
      <c r="D1293" s="249" t="str">
        <f>IFERROR(VLOOKUP(E1293,GCC.Param!$B$3:$E$50,4,FALSE),"")</f>
        <v/>
      </c>
      <c r="E1293" s="159">
        <f>'Input 2 - Inventory'!F1239</f>
        <v>0</v>
      </c>
      <c r="F1293" s="204" t="str">
        <f t="shared" si="111"/>
        <v>N</v>
      </c>
      <c r="G1293" s="159">
        <f>'Input 1 - Schedule 1'!S1241</f>
        <v>0</v>
      </c>
      <c r="H1293" s="158">
        <f>'Input 2 - Inventory'!L1239</f>
        <v>0</v>
      </c>
      <c r="I1293" s="158">
        <f>'Input 2 - Inventory'!M1239</f>
        <v>0</v>
      </c>
      <c r="J1293" s="204">
        <f t="shared" si="112"/>
        <v>0</v>
      </c>
      <c r="K1293" s="249">
        <f>'Input 2 - Inventory'!R1239</f>
        <v>0</v>
      </c>
      <c r="L1293" s="158">
        <f>'Input 2 - Inventory'!AA1239</f>
        <v>0</v>
      </c>
      <c r="M1293" s="249">
        <f>'Input 2 - Inventory'!AB1239</f>
        <v>0</v>
      </c>
      <c r="N1293" s="204">
        <f t="shared" si="113"/>
        <v>0</v>
      </c>
      <c r="O1293" s="114" t="e">
        <f t="shared" si="114"/>
        <v>#DIV/0!</v>
      </c>
      <c r="P1293" s="249">
        <f>'Input 2 - Inventory'!AG1239</f>
        <v>0</v>
      </c>
      <c r="Q1293" s="249">
        <f>'Input 1 - Schedule 1'!AX1241</f>
        <v>0</v>
      </c>
    </row>
    <row r="1294" spans="1:17" x14ac:dyDescent="0.2">
      <c r="A1294" s="314" t="str">
        <f t="shared" si="110"/>
        <v>Exclude</v>
      </c>
      <c r="B1294" s="158">
        <f>'Input 2 - Inventory'!C1240</f>
        <v>0</v>
      </c>
      <c r="C1294" s="249">
        <f>'Input 2 - Inventory'!E1240</f>
        <v>0</v>
      </c>
      <c r="D1294" s="249" t="str">
        <f>IFERROR(VLOOKUP(E1294,GCC.Param!$B$3:$E$50,4,FALSE),"")</f>
        <v/>
      </c>
      <c r="E1294" s="159">
        <f>'Input 2 - Inventory'!F1240</f>
        <v>0</v>
      </c>
      <c r="F1294" s="204" t="str">
        <f t="shared" si="111"/>
        <v>N</v>
      </c>
      <c r="G1294" s="159">
        <f>'Input 1 - Schedule 1'!S1242</f>
        <v>0</v>
      </c>
      <c r="H1294" s="158">
        <f>'Input 2 - Inventory'!L1240</f>
        <v>0</v>
      </c>
      <c r="I1294" s="158">
        <f>'Input 2 - Inventory'!M1240</f>
        <v>0</v>
      </c>
      <c r="J1294" s="204">
        <f t="shared" si="112"/>
        <v>0</v>
      </c>
      <c r="K1294" s="249">
        <f>'Input 2 - Inventory'!R1240</f>
        <v>0</v>
      </c>
      <c r="L1294" s="158">
        <f>'Input 2 - Inventory'!AA1240</f>
        <v>0</v>
      </c>
      <c r="M1294" s="249">
        <f>'Input 2 - Inventory'!AB1240</f>
        <v>0</v>
      </c>
      <c r="N1294" s="204">
        <f t="shared" si="113"/>
        <v>0</v>
      </c>
      <c r="O1294" s="114" t="e">
        <f t="shared" si="114"/>
        <v>#DIV/0!</v>
      </c>
      <c r="P1294" s="249">
        <f>'Input 2 - Inventory'!AG1240</f>
        <v>0</v>
      </c>
      <c r="Q1294" s="249">
        <f>'Input 1 - Schedule 1'!AX1242</f>
        <v>0</v>
      </c>
    </row>
    <row r="1295" spans="1:17" x14ac:dyDescent="0.2">
      <c r="A1295" s="314" t="str">
        <f t="shared" si="110"/>
        <v>Exclude</v>
      </c>
      <c r="B1295" s="158">
        <f>'Input 2 - Inventory'!C1241</f>
        <v>0</v>
      </c>
      <c r="C1295" s="249">
        <f>'Input 2 - Inventory'!E1241</f>
        <v>0</v>
      </c>
      <c r="D1295" s="249" t="str">
        <f>IFERROR(VLOOKUP(E1295,GCC.Param!$B$3:$E$50,4,FALSE),"")</f>
        <v/>
      </c>
      <c r="E1295" s="159">
        <f>'Input 2 - Inventory'!F1241</f>
        <v>0</v>
      </c>
      <c r="F1295" s="204" t="str">
        <f t="shared" si="111"/>
        <v>N</v>
      </c>
      <c r="G1295" s="159">
        <f>'Input 1 - Schedule 1'!S1243</f>
        <v>0</v>
      </c>
      <c r="H1295" s="158">
        <f>'Input 2 - Inventory'!L1241</f>
        <v>0</v>
      </c>
      <c r="I1295" s="158">
        <f>'Input 2 - Inventory'!M1241</f>
        <v>0</v>
      </c>
      <c r="J1295" s="204">
        <f t="shared" si="112"/>
        <v>0</v>
      </c>
      <c r="K1295" s="249">
        <f>'Input 2 - Inventory'!R1241</f>
        <v>0</v>
      </c>
      <c r="L1295" s="158">
        <f>'Input 2 - Inventory'!AA1241</f>
        <v>0</v>
      </c>
      <c r="M1295" s="249">
        <f>'Input 2 - Inventory'!AB1241</f>
        <v>0</v>
      </c>
      <c r="N1295" s="204">
        <f t="shared" si="113"/>
        <v>0</v>
      </c>
      <c r="O1295" s="114" t="e">
        <f t="shared" si="114"/>
        <v>#DIV/0!</v>
      </c>
      <c r="P1295" s="249">
        <f>'Input 2 - Inventory'!AG1241</f>
        <v>0</v>
      </c>
      <c r="Q1295" s="249">
        <f>'Input 1 - Schedule 1'!AX1243</f>
        <v>0</v>
      </c>
    </row>
    <row r="1296" spans="1:17" x14ac:dyDescent="0.2">
      <c r="A1296" s="314" t="str">
        <f t="shared" si="110"/>
        <v>Exclude</v>
      </c>
      <c r="B1296" s="158">
        <f>'Input 2 - Inventory'!C1242</f>
        <v>0</v>
      </c>
      <c r="C1296" s="249">
        <f>'Input 2 - Inventory'!E1242</f>
        <v>0</v>
      </c>
      <c r="D1296" s="249" t="str">
        <f>IFERROR(VLOOKUP(E1296,GCC.Param!$B$3:$E$50,4,FALSE),"")</f>
        <v/>
      </c>
      <c r="E1296" s="159">
        <f>'Input 2 - Inventory'!F1242</f>
        <v>0</v>
      </c>
      <c r="F1296" s="204" t="str">
        <f t="shared" si="111"/>
        <v>N</v>
      </c>
      <c r="G1296" s="159">
        <f>'Input 1 - Schedule 1'!S1244</f>
        <v>0</v>
      </c>
      <c r="H1296" s="158">
        <f>'Input 2 - Inventory'!L1242</f>
        <v>0</v>
      </c>
      <c r="I1296" s="158">
        <f>'Input 2 - Inventory'!M1242</f>
        <v>0</v>
      </c>
      <c r="J1296" s="204">
        <f t="shared" si="112"/>
        <v>0</v>
      </c>
      <c r="K1296" s="249">
        <f>'Input 2 - Inventory'!R1242</f>
        <v>0</v>
      </c>
      <c r="L1296" s="158">
        <f>'Input 2 - Inventory'!AA1242</f>
        <v>0</v>
      </c>
      <c r="M1296" s="249">
        <f>'Input 2 - Inventory'!AB1242</f>
        <v>0</v>
      </c>
      <c r="N1296" s="204">
        <f t="shared" si="113"/>
        <v>0</v>
      </c>
      <c r="O1296" s="114" t="e">
        <f t="shared" si="114"/>
        <v>#DIV/0!</v>
      </c>
      <c r="P1296" s="249">
        <f>'Input 2 - Inventory'!AG1242</f>
        <v>0</v>
      </c>
      <c r="Q1296" s="249">
        <f>'Input 1 - Schedule 1'!AX1244</f>
        <v>0</v>
      </c>
    </row>
    <row r="1297" spans="1:17" x14ac:dyDescent="0.2">
      <c r="A1297" s="314" t="str">
        <f t="shared" si="110"/>
        <v>Exclude</v>
      </c>
      <c r="B1297" s="158">
        <f>'Input 2 - Inventory'!C1243</f>
        <v>0</v>
      </c>
      <c r="C1297" s="249">
        <f>'Input 2 - Inventory'!E1243</f>
        <v>0</v>
      </c>
      <c r="D1297" s="249" t="str">
        <f>IFERROR(VLOOKUP(E1297,GCC.Param!$B$3:$E$50,4,FALSE),"")</f>
        <v/>
      </c>
      <c r="E1297" s="159">
        <f>'Input 2 - Inventory'!F1243</f>
        <v>0</v>
      </c>
      <c r="F1297" s="204" t="str">
        <f t="shared" si="111"/>
        <v>N</v>
      </c>
      <c r="G1297" s="159">
        <f>'Input 1 - Schedule 1'!S1245</f>
        <v>0</v>
      </c>
      <c r="H1297" s="158">
        <f>'Input 2 - Inventory'!L1243</f>
        <v>0</v>
      </c>
      <c r="I1297" s="158">
        <f>'Input 2 - Inventory'!M1243</f>
        <v>0</v>
      </c>
      <c r="J1297" s="204">
        <f t="shared" si="112"/>
        <v>0</v>
      </c>
      <c r="K1297" s="249">
        <f>'Input 2 - Inventory'!R1243</f>
        <v>0</v>
      </c>
      <c r="L1297" s="158">
        <f>'Input 2 - Inventory'!AA1243</f>
        <v>0</v>
      </c>
      <c r="M1297" s="249">
        <f>'Input 2 - Inventory'!AB1243</f>
        <v>0</v>
      </c>
      <c r="N1297" s="204">
        <f t="shared" si="113"/>
        <v>0</v>
      </c>
      <c r="O1297" s="114" t="e">
        <f t="shared" si="114"/>
        <v>#DIV/0!</v>
      </c>
      <c r="P1297" s="249">
        <f>'Input 2 - Inventory'!AG1243</f>
        <v>0</v>
      </c>
      <c r="Q1297" s="249">
        <f>'Input 1 - Schedule 1'!AX1245</f>
        <v>0</v>
      </c>
    </row>
    <row r="1298" spans="1:17" x14ac:dyDescent="0.2">
      <c r="A1298" s="314" t="str">
        <f t="shared" si="110"/>
        <v>Exclude</v>
      </c>
      <c r="B1298" s="158">
        <f>'Input 2 - Inventory'!C1244</f>
        <v>0</v>
      </c>
      <c r="C1298" s="249">
        <f>'Input 2 - Inventory'!E1244</f>
        <v>0</v>
      </c>
      <c r="D1298" s="249" t="str">
        <f>IFERROR(VLOOKUP(E1298,GCC.Param!$B$3:$E$50,4,FALSE),"")</f>
        <v/>
      </c>
      <c r="E1298" s="159">
        <f>'Input 2 - Inventory'!F1244</f>
        <v>0</v>
      </c>
      <c r="F1298" s="204" t="str">
        <f t="shared" si="111"/>
        <v>N</v>
      </c>
      <c r="G1298" s="159">
        <f>'Input 1 - Schedule 1'!S1246</f>
        <v>0</v>
      </c>
      <c r="H1298" s="158">
        <f>'Input 2 - Inventory'!L1244</f>
        <v>0</v>
      </c>
      <c r="I1298" s="158">
        <f>'Input 2 - Inventory'!M1244</f>
        <v>0</v>
      </c>
      <c r="J1298" s="204">
        <f t="shared" si="112"/>
        <v>0</v>
      </c>
      <c r="K1298" s="249">
        <f>'Input 2 - Inventory'!R1244</f>
        <v>0</v>
      </c>
      <c r="L1298" s="158">
        <f>'Input 2 - Inventory'!AA1244</f>
        <v>0</v>
      </c>
      <c r="M1298" s="249">
        <f>'Input 2 - Inventory'!AB1244</f>
        <v>0</v>
      </c>
      <c r="N1298" s="204">
        <f t="shared" si="113"/>
        <v>0</v>
      </c>
      <c r="O1298" s="114" t="e">
        <f t="shared" si="114"/>
        <v>#DIV/0!</v>
      </c>
      <c r="P1298" s="249">
        <f>'Input 2 - Inventory'!AG1244</f>
        <v>0</v>
      </c>
      <c r="Q1298" s="249">
        <f>'Input 1 - Schedule 1'!AX1246</f>
        <v>0</v>
      </c>
    </row>
    <row r="1299" spans="1:17" x14ac:dyDescent="0.2">
      <c r="A1299" s="314" t="str">
        <f t="shared" si="110"/>
        <v>Exclude</v>
      </c>
      <c r="B1299" s="158">
        <f>'Input 2 - Inventory'!C1245</f>
        <v>0</v>
      </c>
      <c r="C1299" s="249">
        <f>'Input 2 - Inventory'!E1245</f>
        <v>0</v>
      </c>
      <c r="D1299" s="249" t="str">
        <f>IFERROR(VLOOKUP(E1299,GCC.Param!$B$3:$E$50,4,FALSE),"")</f>
        <v/>
      </c>
      <c r="E1299" s="159">
        <f>'Input 2 - Inventory'!F1245</f>
        <v>0</v>
      </c>
      <c r="F1299" s="204" t="str">
        <f t="shared" si="111"/>
        <v>N</v>
      </c>
      <c r="G1299" s="159">
        <f>'Input 1 - Schedule 1'!S1247</f>
        <v>0</v>
      </c>
      <c r="H1299" s="158">
        <f>'Input 2 - Inventory'!L1245</f>
        <v>0</v>
      </c>
      <c r="I1299" s="158">
        <f>'Input 2 - Inventory'!M1245</f>
        <v>0</v>
      </c>
      <c r="J1299" s="204">
        <f t="shared" si="112"/>
        <v>0</v>
      </c>
      <c r="K1299" s="249">
        <f>'Input 2 - Inventory'!R1245</f>
        <v>0</v>
      </c>
      <c r="L1299" s="158">
        <f>'Input 2 - Inventory'!AA1245</f>
        <v>0</v>
      </c>
      <c r="M1299" s="249">
        <f>'Input 2 - Inventory'!AB1245</f>
        <v>0</v>
      </c>
      <c r="N1299" s="204">
        <f t="shared" si="113"/>
        <v>0</v>
      </c>
      <c r="O1299" s="114" t="e">
        <f t="shared" si="114"/>
        <v>#DIV/0!</v>
      </c>
      <c r="P1299" s="249">
        <f>'Input 2 - Inventory'!AG1245</f>
        <v>0</v>
      </c>
      <c r="Q1299" s="249">
        <f>'Input 1 - Schedule 1'!AX1247</f>
        <v>0</v>
      </c>
    </row>
    <row r="1300" spans="1:17" x14ac:dyDescent="0.2">
      <c r="A1300" s="314" t="str">
        <f t="shared" si="110"/>
        <v>Exclude</v>
      </c>
      <c r="B1300" s="158">
        <f>'Input 2 - Inventory'!C1246</f>
        <v>0</v>
      </c>
      <c r="C1300" s="249">
        <f>'Input 2 - Inventory'!E1246</f>
        <v>0</v>
      </c>
      <c r="D1300" s="249" t="str">
        <f>IFERROR(VLOOKUP(E1300,GCC.Param!$B$3:$E$50,4,FALSE),"")</f>
        <v/>
      </c>
      <c r="E1300" s="159">
        <f>'Input 2 - Inventory'!F1246</f>
        <v>0</v>
      </c>
      <c r="F1300" s="204" t="str">
        <f t="shared" si="111"/>
        <v>N</v>
      </c>
      <c r="G1300" s="159">
        <f>'Input 1 - Schedule 1'!S1248</f>
        <v>0</v>
      </c>
      <c r="H1300" s="158">
        <f>'Input 2 - Inventory'!L1246</f>
        <v>0</v>
      </c>
      <c r="I1300" s="158">
        <f>'Input 2 - Inventory'!M1246</f>
        <v>0</v>
      </c>
      <c r="J1300" s="204">
        <f t="shared" si="112"/>
        <v>0</v>
      </c>
      <c r="K1300" s="249">
        <f>'Input 2 - Inventory'!R1246</f>
        <v>0</v>
      </c>
      <c r="L1300" s="158">
        <f>'Input 2 - Inventory'!AA1246</f>
        <v>0</v>
      </c>
      <c r="M1300" s="249">
        <f>'Input 2 - Inventory'!AB1246</f>
        <v>0</v>
      </c>
      <c r="N1300" s="204">
        <f t="shared" si="113"/>
        <v>0</v>
      </c>
      <c r="O1300" s="114" t="e">
        <f t="shared" si="114"/>
        <v>#DIV/0!</v>
      </c>
      <c r="P1300" s="249">
        <f>'Input 2 - Inventory'!AG1246</f>
        <v>0</v>
      </c>
      <c r="Q1300" s="249">
        <f>'Input 1 - Schedule 1'!AX1248</f>
        <v>0</v>
      </c>
    </row>
    <row r="1301" spans="1:17" x14ac:dyDescent="0.2">
      <c r="A1301" s="314" t="str">
        <f t="shared" si="110"/>
        <v>Exclude</v>
      </c>
      <c r="B1301" s="158">
        <f>'Input 2 - Inventory'!C1247</f>
        <v>0</v>
      </c>
      <c r="C1301" s="249">
        <f>'Input 2 - Inventory'!E1247</f>
        <v>0</v>
      </c>
      <c r="D1301" s="249" t="str">
        <f>IFERROR(VLOOKUP(E1301,GCC.Param!$B$3:$E$50,4,FALSE),"")</f>
        <v/>
      </c>
      <c r="E1301" s="159">
        <f>'Input 2 - Inventory'!F1247</f>
        <v>0</v>
      </c>
      <c r="F1301" s="204" t="str">
        <f t="shared" si="111"/>
        <v>N</v>
      </c>
      <c r="G1301" s="159">
        <f>'Input 1 - Schedule 1'!S1249</f>
        <v>0</v>
      </c>
      <c r="H1301" s="158">
        <f>'Input 2 - Inventory'!L1247</f>
        <v>0</v>
      </c>
      <c r="I1301" s="158">
        <f>'Input 2 - Inventory'!M1247</f>
        <v>0</v>
      </c>
      <c r="J1301" s="204">
        <f t="shared" si="112"/>
        <v>0</v>
      </c>
      <c r="K1301" s="249">
        <f>'Input 2 - Inventory'!R1247</f>
        <v>0</v>
      </c>
      <c r="L1301" s="158">
        <f>'Input 2 - Inventory'!AA1247</f>
        <v>0</v>
      </c>
      <c r="M1301" s="249">
        <f>'Input 2 - Inventory'!AB1247</f>
        <v>0</v>
      </c>
      <c r="N1301" s="204">
        <f t="shared" si="113"/>
        <v>0</v>
      </c>
      <c r="O1301" s="114" t="e">
        <f t="shared" si="114"/>
        <v>#DIV/0!</v>
      </c>
      <c r="P1301" s="249">
        <f>'Input 2 - Inventory'!AG1247</f>
        <v>0</v>
      </c>
      <c r="Q1301" s="249">
        <f>'Input 1 - Schedule 1'!AX1249</f>
        <v>0</v>
      </c>
    </row>
    <row r="1302" spans="1:17" x14ac:dyDescent="0.2">
      <c r="A1302" s="314" t="str">
        <f t="shared" si="110"/>
        <v>Exclude</v>
      </c>
      <c r="B1302" s="158">
        <f>'Input 2 - Inventory'!C1248</f>
        <v>0</v>
      </c>
      <c r="C1302" s="249">
        <f>'Input 2 - Inventory'!E1248</f>
        <v>0</v>
      </c>
      <c r="D1302" s="249" t="str">
        <f>IFERROR(VLOOKUP(E1302,GCC.Param!$B$3:$E$50,4,FALSE),"")</f>
        <v/>
      </c>
      <c r="E1302" s="159">
        <f>'Input 2 - Inventory'!F1248</f>
        <v>0</v>
      </c>
      <c r="F1302" s="204" t="str">
        <f t="shared" si="111"/>
        <v>N</v>
      </c>
      <c r="G1302" s="159">
        <f>'Input 1 - Schedule 1'!S1250</f>
        <v>0</v>
      </c>
      <c r="H1302" s="158">
        <f>'Input 2 - Inventory'!L1248</f>
        <v>0</v>
      </c>
      <c r="I1302" s="158">
        <f>'Input 2 - Inventory'!M1248</f>
        <v>0</v>
      </c>
      <c r="J1302" s="204">
        <f t="shared" si="112"/>
        <v>0</v>
      </c>
      <c r="K1302" s="249">
        <f>'Input 2 - Inventory'!R1248</f>
        <v>0</v>
      </c>
      <c r="L1302" s="158">
        <f>'Input 2 - Inventory'!AA1248</f>
        <v>0</v>
      </c>
      <c r="M1302" s="249">
        <f>'Input 2 - Inventory'!AB1248</f>
        <v>0</v>
      </c>
      <c r="N1302" s="204">
        <f t="shared" si="113"/>
        <v>0</v>
      </c>
      <c r="O1302" s="114" t="e">
        <f t="shared" si="114"/>
        <v>#DIV/0!</v>
      </c>
      <c r="P1302" s="249">
        <f>'Input 2 - Inventory'!AG1248</f>
        <v>0</v>
      </c>
      <c r="Q1302" s="249">
        <f>'Input 1 - Schedule 1'!AX1250</f>
        <v>0</v>
      </c>
    </row>
    <row r="1303" spans="1:17" x14ac:dyDescent="0.2">
      <c r="A1303" s="314" t="str">
        <f t="shared" si="110"/>
        <v>Exclude</v>
      </c>
      <c r="B1303" s="158">
        <f>'Input 2 - Inventory'!C1249</f>
        <v>0</v>
      </c>
      <c r="C1303" s="249">
        <f>'Input 2 - Inventory'!E1249</f>
        <v>0</v>
      </c>
      <c r="D1303" s="249" t="str">
        <f>IFERROR(VLOOKUP(E1303,GCC.Param!$B$3:$E$50,4,FALSE),"")</f>
        <v/>
      </c>
      <c r="E1303" s="159">
        <f>'Input 2 - Inventory'!F1249</f>
        <v>0</v>
      </c>
      <c r="F1303" s="204" t="str">
        <f t="shared" si="111"/>
        <v>N</v>
      </c>
      <c r="G1303" s="159">
        <f>'Input 1 - Schedule 1'!S1251</f>
        <v>0</v>
      </c>
      <c r="H1303" s="158">
        <f>'Input 2 - Inventory'!L1249</f>
        <v>0</v>
      </c>
      <c r="I1303" s="158">
        <f>'Input 2 - Inventory'!M1249</f>
        <v>0</v>
      </c>
      <c r="J1303" s="204">
        <f t="shared" si="112"/>
        <v>0</v>
      </c>
      <c r="K1303" s="249">
        <f>'Input 2 - Inventory'!R1249</f>
        <v>0</v>
      </c>
      <c r="L1303" s="158">
        <f>'Input 2 - Inventory'!AA1249</f>
        <v>0</v>
      </c>
      <c r="M1303" s="249">
        <f>'Input 2 - Inventory'!AB1249</f>
        <v>0</v>
      </c>
      <c r="N1303" s="204">
        <f t="shared" si="113"/>
        <v>0</v>
      </c>
      <c r="O1303" s="114" t="e">
        <f t="shared" si="114"/>
        <v>#DIV/0!</v>
      </c>
      <c r="P1303" s="249">
        <f>'Input 2 - Inventory'!AG1249</f>
        <v>0</v>
      </c>
      <c r="Q1303" s="249">
        <f>'Input 1 - Schedule 1'!AX1251</f>
        <v>0</v>
      </c>
    </row>
    <row r="1304" spans="1:17" x14ac:dyDescent="0.2">
      <c r="A1304" s="314" t="str">
        <f t="shared" si="110"/>
        <v>Exclude</v>
      </c>
      <c r="B1304" s="158">
        <f>'Input 2 - Inventory'!C1250</f>
        <v>0</v>
      </c>
      <c r="C1304" s="249">
        <f>'Input 2 - Inventory'!E1250</f>
        <v>0</v>
      </c>
      <c r="D1304" s="249" t="str">
        <f>IFERROR(VLOOKUP(E1304,GCC.Param!$B$3:$E$50,4,FALSE),"")</f>
        <v/>
      </c>
      <c r="E1304" s="159">
        <f>'Input 2 - Inventory'!F1250</f>
        <v>0</v>
      </c>
      <c r="F1304" s="204" t="str">
        <f t="shared" si="111"/>
        <v>N</v>
      </c>
      <c r="G1304" s="159">
        <f>'Input 1 - Schedule 1'!S1252</f>
        <v>0</v>
      </c>
      <c r="H1304" s="158">
        <f>'Input 2 - Inventory'!L1250</f>
        <v>0</v>
      </c>
      <c r="I1304" s="158">
        <f>'Input 2 - Inventory'!M1250</f>
        <v>0</v>
      </c>
      <c r="J1304" s="204">
        <f t="shared" si="112"/>
        <v>0</v>
      </c>
      <c r="K1304" s="249">
        <f>'Input 2 - Inventory'!R1250</f>
        <v>0</v>
      </c>
      <c r="L1304" s="158">
        <f>'Input 2 - Inventory'!AA1250</f>
        <v>0</v>
      </c>
      <c r="M1304" s="249">
        <f>'Input 2 - Inventory'!AB1250</f>
        <v>0</v>
      </c>
      <c r="N1304" s="204">
        <f t="shared" si="113"/>
        <v>0</v>
      </c>
      <c r="O1304" s="114" t="e">
        <f t="shared" si="114"/>
        <v>#DIV/0!</v>
      </c>
      <c r="P1304" s="249">
        <f>'Input 2 - Inventory'!AG1250</f>
        <v>0</v>
      </c>
      <c r="Q1304" s="249">
        <f>'Input 1 - Schedule 1'!AX1252</f>
        <v>0</v>
      </c>
    </row>
    <row r="1305" spans="1:17" x14ac:dyDescent="0.2">
      <c r="A1305" s="314" t="str">
        <f t="shared" si="110"/>
        <v>Exclude</v>
      </c>
      <c r="B1305" s="158">
        <f>'Input 2 - Inventory'!C1251</f>
        <v>0</v>
      </c>
      <c r="C1305" s="249">
        <f>'Input 2 - Inventory'!E1251</f>
        <v>0</v>
      </c>
      <c r="D1305" s="249" t="str">
        <f>IFERROR(VLOOKUP(E1305,GCC.Param!$B$3:$E$50,4,FALSE),"")</f>
        <v/>
      </c>
      <c r="E1305" s="159">
        <f>'Input 2 - Inventory'!F1251</f>
        <v>0</v>
      </c>
      <c r="F1305" s="204" t="str">
        <f t="shared" si="111"/>
        <v>N</v>
      </c>
      <c r="G1305" s="159">
        <f>'Input 1 - Schedule 1'!S1253</f>
        <v>0</v>
      </c>
      <c r="H1305" s="158">
        <f>'Input 2 - Inventory'!L1251</f>
        <v>0</v>
      </c>
      <c r="I1305" s="158">
        <f>'Input 2 - Inventory'!M1251</f>
        <v>0</v>
      </c>
      <c r="J1305" s="204">
        <f t="shared" si="112"/>
        <v>0</v>
      </c>
      <c r="K1305" s="249">
        <f>'Input 2 - Inventory'!R1251</f>
        <v>0</v>
      </c>
      <c r="L1305" s="158">
        <f>'Input 2 - Inventory'!AA1251</f>
        <v>0</v>
      </c>
      <c r="M1305" s="249">
        <f>'Input 2 - Inventory'!AB1251</f>
        <v>0</v>
      </c>
      <c r="N1305" s="204">
        <f t="shared" si="113"/>
        <v>0</v>
      </c>
      <c r="O1305" s="114" t="e">
        <f t="shared" si="114"/>
        <v>#DIV/0!</v>
      </c>
      <c r="P1305" s="249">
        <f>'Input 2 - Inventory'!AG1251</f>
        <v>0</v>
      </c>
      <c r="Q1305" s="249">
        <f>'Input 1 - Schedule 1'!AX1253</f>
        <v>0</v>
      </c>
    </row>
    <row r="1306" spans="1:17" x14ac:dyDescent="0.2">
      <c r="A1306" s="314" t="str">
        <f t="shared" si="110"/>
        <v>Exclude</v>
      </c>
      <c r="B1306" s="158">
        <f>'Input 2 - Inventory'!C1252</f>
        <v>0</v>
      </c>
      <c r="C1306" s="249">
        <f>'Input 2 - Inventory'!E1252</f>
        <v>0</v>
      </c>
      <c r="D1306" s="249" t="str">
        <f>IFERROR(VLOOKUP(E1306,GCC.Param!$B$3:$E$50,4,FALSE),"")</f>
        <v/>
      </c>
      <c r="E1306" s="159">
        <f>'Input 2 - Inventory'!F1252</f>
        <v>0</v>
      </c>
      <c r="F1306" s="204" t="str">
        <f t="shared" si="111"/>
        <v>N</v>
      </c>
      <c r="G1306" s="159">
        <f>'Input 1 - Schedule 1'!S1254</f>
        <v>0</v>
      </c>
      <c r="H1306" s="158">
        <f>'Input 2 - Inventory'!L1252</f>
        <v>0</v>
      </c>
      <c r="I1306" s="158">
        <f>'Input 2 - Inventory'!M1252</f>
        <v>0</v>
      </c>
      <c r="J1306" s="204">
        <f t="shared" si="112"/>
        <v>0</v>
      </c>
      <c r="K1306" s="249">
        <f>'Input 2 - Inventory'!R1252</f>
        <v>0</v>
      </c>
      <c r="L1306" s="158">
        <f>'Input 2 - Inventory'!AA1252</f>
        <v>0</v>
      </c>
      <c r="M1306" s="249">
        <f>'Input 2 - Inventory'!AB1252</f>
        <v>0</v>
      </c>
      <c r="N1306" s="204">
        <f t="shared" si="113"/>
        <v>0</v>
      </c>
      <c r="O1306" s="114" t="e">
        <f t="shared" si="114"/>
        <v>#DIV/0!</v>
      </c>
      <c r="P1306" s="249">
        <f>'Input 2 - Inventory'!AG1252</f>
        <v>0</v>
      </c>
      <c r="Q1306" s="249">
        <f>'Input 1 - Schedule 1'!AX1254</f>
        <v>0</v>
      </c>
    </row>
    <row r="1307" spans="1:17" x14ac:dyDescent="0.2">
      <c r="A1307" s="314" t="str">
        <f t="shared" si="110"/>
        <v>Exclude</v>
      </c>
      <c r="B1307" s="158">
        <f>'Input 2 - Inventory'!C1253</f>
        <v>0</v>
      </c>
      <c r="C1307" s="249">
        <f>'Input 2 - Inventory'!E1253</f>
        <v>0</v>
      </c>
      <c r="D1307" s="249" t="str">
        <f>IFERROR(VLOOKUP(E1307,GCC.Param!$B$3:$E$50,4,FALSE),"")</f>
        <v/>
      </c>
      <c r="E1307" s="159">
        <f>'Input 2 - Inventory'!F1253</f>
        <v>0</v>
      </c>
      <c r="F1307" s="204" t="str">
        <f t="shared" si="111"/>
        <v>N</v>
      </c>
      <c r="G1307" s="159">
        <f>'Input 1 - Schedule 1'!S1255</f>
        <v>0</v>
      </c>
      <c r="H1307" s="158">
        <f>'Input 2 - Inventory'!L1253</f>
        <v>0</v>
      </c>
      <c r="I1307" s="158">
        <f>'Input 2 - Inventory'!M1253</f>
        <v>0</v>
      </c>
      <c r="J1307" s="204">
        <f t="shared" si="112"/>
        <v>0</v>
      </c>
      <c r="K1307" s="249">
        <f>'Input 2 - Inventory'!R1253</f>
        <v>0</v>
      </c>
      <c r="L1307" s="158">
        <f>'Input 2 - Inventory'!AA1253</f>
        <v>0</v>
      </c>
      <c r="M1307" s="249">
        <f>'Input 2 - Inventory'!AB1253</f>
        <v>0</v>
      </c>
      <c r="N1307" s="204">
        <f t="shared" si="113"/>
        <v>0</v>
      </c>
      <c r="O1307" s="114" t="e">
        <f t="shared" si="114"/>
        <v>#DIV/0!</v>
      </c>
      <c r="P1307" s="249">
        <f>'Input 2 - Inventory'!AG1253</f>
        <v>0</v>
      </c>
      <c r="Q1307" s="249">
        <f>'Input 1 - Schedule 1'!AX1255</f>
        <v>0</v>
      </c>
    </row>
    <row r="1308" spans="1:17" x14ac:dyDescent="0.2">
      <c r="A1308" s="314" t="str">
        <f t="shared" si="110"/>
        <v>Exclude</v>
      </c>
      <c r="B1308" s="158">
        <f>'Input 2 - Inventory'!C1254</f>
        <v>0</v>
      </c>
      <c r="C1308" s="249">
        <f>'Input 2 - Inventory'!E1254</f>
        <v>0</v>
      </c>
      <c r="D1308" s="249" t="str">
        <f>IFERROR(VLOOKUP(E1308,GCC.Param!$B$3:$E$50,4,FALSE),"")</f>
        <v/>
      </c>
      <c r="E1308" s="159">
        <f>'Input 2 - Inventory'!F1254</f>
        <v>0</v>
      </c>
      <c r="F1308" s="204" t="str">
        <f t="shared" si="111"/>
        <v>N</v>
      </c>
      <c r="G1308" s="159">
        <f>'Input 1 - Schedule 1'!S1256</f>
        <v>0</v>
      </c>
      <c r="H1308" s="158">
        <f>'Input 2 - Inventory'!L1254</f>
        <v>0</v>
      </c>
      <c r="I1308" s="158">
        <f>'Input 2 - Inventory'!M1254</f>
        <v>0</v>
      </c>
      <c r="J1308" s="204">
        <f t="shared" si="112"/>
        <v>0</v>
      </c>
      <c r="K1308" s="249">
        <f>'Input 2 - Inventory'!R1254</f>
        <v>0</v>
      </c>
      <c r="L1308" s="158">
        <f>'Input 2 - Inventory'!AA1254</f>
        <v>0</v>
      </c>
      <c r="M1308" s="249">
        <f>'Input 2 - Inventory'!AB1254</f>
        <v>0</v>
      </c>
      <c r="N1308" s="204">
        <f t="shared" si="113"/>
        <v>0</v>
      </c>
      <c r="O1308" s="114" t="e">
        <f t="shared" si="114"/>
        <v>#DIV/0!</v>
      </c>
      <c r="P1308" s="249">
        <f>'Input 2 - Inventory'!AG1254</f>
        <v>0</v>
      </c>
      <c r="Q1308" s="249">
        <f>'Input 1 - Schedule 1'!AX1256</f>
        <v>0</v>
      </c>
    </row>
    <row r="1309" spans="1:17" x14ac:dyDescent="0.2">
      <c r="A1309" s="314" t="str">
        <f t="shared" si="110"/>
        <v>Exclude</v>
      </c>
      <c r="B1309" s="158">
        <f>'Input 2 - Inventory'!C1255</f>
        <v>0</v>
      </c>
      <c r="C1309" s="249">
        <f>'Input 2 - Inventory'!E1255</f>
        <v>0</v>
      </c>
      <c r="D1309" s="249" t="str">
        <f>IFERROR(VLOOKUP(E1309,GCC.Param!$B$3:$E$50,4,FALSE),"")</f>
        <v/>
      </c>
      <c r="E1309" s="159">
        <f>'Input 2 - Inventory'!F1255</f>
        <v>0</v>
      </c>
      <c r="F1309" s="204" t="str">
        <f t="shared" si="111"/>
        <v>N</v>
      </c>
      <c r="G1309" s="159">
        <f>'Input 1 - Schedule 1'!S1257</f>
        <v>0</v>
      </c>
      <c r="H1309" s="158">
        <f>'Input 2 - Inventory'!L1255</f>
        <v>0</v>
      </c>
      <c r="I1309" s="158">
        <f>'Input 2 - Inventory'!M1255</f>
        <v>0</v>
      </c>
      <c r="J1309" s="204">
        <f t="shared" si="112"/>
        <v>0</v>
      </c>
      <c r="K1309" s="249">
        <f>'Input 2 - Inventory'!R1255</f>
        <v>0</v>
      </c>
      <c r="L1309" s="158">
        <f>'Input 2 - Inventory'!AA1255</f>
        <v>0</v>
      </c>
      <c r="M1309" s="249">
        <f>'Input 2 - Inventory'!AB1255</f>
        <v>0</v>
      </c>
      <c r="N1309" s="204">
        <f t="shared" si="113"/>
        <v>0</v>
      </c>
      <c r="O1309" s="114" t="e">
        <f t="shared" si="114"/>
        <v>#DIV/0!</v>
      </c>
      <c r="P1309" s="249">
        <f>'Input 2 - Inventory'!AG1255</f>
        <v>0</v>
      </c>
      <c r="Q1309" s="249">
        <f>'Input 1 - Schedule 1'!AX1257</f>
        <v>0</v>
      </c>
    </row>
    <row r="1310" spans="1:17" x14ac:dyDescent="0.2">
      <c r="A1310" s="314" t="str">
        <f t="shared" si="110"/>
        <v>Exclude</v>
      </c>
      <c r="B1310" s="158">
        <f>'Input 2 - Inventory'!C1256</f>
        <v>0</v>
      </c>
      <c r="C1310" s="249">
        <f>'Input 2 - Inventory'!E1256</f>
        <v>0</v>
      </c>
      <c r="D1310" s="249" t="str">
        <f>IFERROR(VLOOKUP(E1310,GCC.Param!$B$3:$E$50,4,FALSE),"")</f>
        <v/>
      </c>
      <c r="E1310" s="159">
        <f>'Input 2 - Inventory'!F1256</f>
        <v>0</v>
      </c>
      <c r="F1310" s="204" t="str">
        <f t="shared" si="111"/>
        <v>N</v>
      </c>
      <c r="G1310" s="159">
        <f>'Input 1 - Schedule 1'!S1258</f>
        <v>0</v>
      </c>
      <c r="H1310" s="158">
        <f>'Input 2 - Inventory'!L1256</f>
        <v>0</v>
      </c>
      <c r="I1310" s="158">
        <f>'Input 2 - Inventory'!M1256</f>
        <v>0</v>
      </c>
      <c r="J1310" s="204">
        <f t="shared" si="112"/>
        <v>0</v>
      </c>
      <c r="K1310" s="249">
        <f>'Input 2 - Inventory'!R1256</f>
        <v>0</v>
      </c>
      <c r="L1310" s="158">
        <f>'Input 2 - Inventory'!AA1256</f>
        <v>0</v>
      </c>
      <c r="M1310" s="249">
        <f>'Input 2 - Inventory'!AB1256</f>
        <v>0</v>
      </c>
      <c r="N1310" s="204">
        <f t="shared" si="113"/>
        <v>0</v>
      </c>
      <c r="O1310" s="114" t="e">
        <f t="shared" si="114"/>
        <v>#DIV/0!</v>
      </c>
      <c r="P1310" s="249">
        <f>'Input 2 - Inventory'!AG1256</f>
        <v>0</v>
      </c>
      <c r="Q1310" s="249">
        <f>'Input 1 - Schedule 1'!AX1258</f>
        <v>0</v>
      </c>
    </row>
    <row r="1311" spans="1:17" x14ac:dyDescent="0.2">
      <c r="A1311" s="314" t="str">
        <f t="shared" si="110"/>
        <v>Exclude</v>
      </c>
      <c r="B1311" s="158">
        <f>'Input 2 - Inventory'!C1257</f>
        <v>0</v>
      </c>
      <c r="C1311" s="249">
        <f>'Input 2 - Inventory'!E1257</f>
        <v>0</v>
      </c>
      <c r="D1311" s="249" t="str">
        <f>IFERROR(VLOOKUP(E1311,GCC.Param!$B$3:$E$50,4,FALSE),"")</f>
        <v/>
      </c>
      <c r="E1311" s="159">
        <f>'Input 2 - Inventory'!F1257</f>
        <v>0</v>
      </c>
      <c r="F1311" s="204" t="str">
        <f t="shared" si="111"/>
        <v>N</v>
      </c>
      <c r="G1311" s="159">
        <f>'Input 1 - Schedule 1'!S1259</f>
        <v>0</v>
      </c>
      <c r="H1311" s="158">
        <f>'Input 2 - Inventory'!L1257</f>
        <v>0</v>
      </c>
      <c r="I1311" s="158">
        <f>'Input 2 - Inventory'!M1257</f>
        <v>0</v>
      </c>
      <c r="J1311" s="204">
        <f t="shared" si="112"/>
        <v>0</v>
      </c>
      <c r="K1311" s="249">
        <f>'Input 2 - Inventory'!R1257</f>
        <v>0</v>
      </c>
      <c r="L1311" s="158">
        <f>'Input 2 - Inventory'!AA1257</f>
        <v>0</v>
      </c>
      <c r="M1311" s="249">
        <f>'Input 2 - Inventory'!AB1257</f>
        <v>0</v>
      </c>
      <c r="N1311" s="204">
        <f t="shared" si="113"/>
        <v>0</v>
      </c>
      <c r="O1311" s="114" t="e">
        <f t="shared" si="114"/>
        <v>#DIV/0!</v>
      </c>
      <c r="P1311" s="249">
        <f>'Input 2 - Inventory'!AG1257</f>
        <v>0</v>
      </c>
      <c r="Q1311" s="249">
        <f>'Input 1 - Schedule 1'!AX1259</f>
        <v>0</v>
      </c>
    </row>
    <row r="1312" spans="1:17" x14ac:dyDescent="0.2">
      <c r="A1312" s="314" t="str">
        <f t="shared" si="110"/>
        <v>Exclude</v>
      </c>
      <c r="B1312" s="158">
        <f>'Input 2 - Inventory'!C1258</f>
        <v>0</v>
      </c>
      <c r="C1312" s="249">
        <f>'Input 2 - Inventory'!E1258</f>
        <v>0</v>
      </c>
      <c r="D1312" s="249" t="str">
        <f>IFERROR(VLOOKUP(E1312,GCC.Param!$B$3:$E$50,4,FALSE),"")</f>
        <v/>
      </c>
      <c r="E1312" s="159">
        <f>'Input 2 - Inventory'!F1258</f>
        <v>0</v>
      </c>
      <c r="F1312" s="204" t="str">
        <f t="shared" si="111"/>
        <v>N</v>
      </c>
      <c r="G1312" s="159">
        <f>'Input 1 - Schedule 1'!S1260</f>
        <v>0</v>
      </c>
      <c r="H1312" s="158">
        <f>'Input 2 - Inventory'!L1258</f>
        <v>0</v>
      </c>
      <c r="I1312" s="158">
        <f>'Input 2 - Inventory'!M1258</f>
        <v>0</v>
      </c>
      <c r="J1312" s="204">
        <f t="shared" si="112"/>
        <v>0</v>
      </c>
      <c r="K1312" s="249">
        <f>'Input 2 - Inventory'!R1258</f>
        <v>0</v>
      </c>
      <c r="L1312" s="158">
        <f>'Input 2 - Inventory'!AA1258</f>
        <v>0</v>
      </c>
      <c r="M1312" s="249">
        <f>'Input 2 - Inventory'!AB1258</f>
        <v>0</v>
      </c>
      <c r="N1312" s="204">
        <f t="shared" si="113"/>
        <v>0</v>
      </c>
      <c r="O1312" s="114" t="e">
        <f t="shared" si="114"/>
        <v>#DIV/0!</v>
      </c>
      <c r="P1312" s="249">
        <f>'Input 2 - Inventory'!AG1258</f>
        <v>0</v>
      </c>
      <c r="Q1312" s="249">
        <f>'Input 1 - Schedule 1'!AX1260</f>
        <v>0</v>
      </c>
    </row>
    <row r="1313" spans="1:17" x14ac:dyDescent="0.2">
      <c r="A1313" s="314" t="str">
        <f t="shared" si="110"/>
        <v>Exclude</v>
      </c>
      <c r="B1313" s="158">
        <f>'Input 2 - Inventory'!C1259</f>
        <v>0</v>
      </c>
      <c r="C1313" s="249">
        <f>'Input 2 - Inventory'!E1259</f>
        <v>0</v>
      </c>
      <c r="D1313" s="249" t="str">
        <f>IFERROR(VLOOKUP(E1313,GCC.Param!$B$3:$E$50,4,FALSE),"")</f>
        <v/>
      </c>
      <c r="E1313" s="159">
        <f>'Input 2 - Inventory'!F1259</f>
        <v>0</v>
      </c>
      <c r="F1313" s="204" t="str">
        <f t="shared" si="111"/>
        <v>N</v>
      </c>
      <c r="G1313" s="159">
        <f>'Input 1 - Schedule 1'!S1261</f>
        <v>0</v>
      </c>
      <c r="H1313" s="158">
        <f>'Input 2 - Inventory'!L1259</f>
        <v>0</v>
      </c>
      <c r="I1313" s="158">
        <f>'Input 2 - Inventory'!M1259</f>
        <v>0</v>
      </c>
      <c r="J1313" s="204">
        <f t="shared" si="112"/>
        <v>0</v>
      </c>
      <c r="K1313" s="249">
        <f>'Input 2 - Inventory'!R1259</f>
        <v>0</v>
      </c>
      <c r="L1313" s="158">
        <f>'Input 2 - Inventory'!AA1259</f>
        <v>0</v>
      </c>
      <c r="M1313" s="249">
        <f>'Input 2 - Inventory'!AB1259</f>
        <v>0</v>
      </c>
      <c r="N1313" s="204">
        <f t="shared" si="113"/>
        <v>0</v>
      </c>
      <c r="O1313" s="114" t="e">
        <f t="shared" si="114"/>
        <v>#DIV/0!</v>
      </c>
      <c r="P1313" s="249">
        <f>'Input 2 - Inventory'!AG1259</f>
        <v>0</v>
      </c>
      <c r="Q1313" s="249">
        <f>'Input 1 - Schedule 1'!AX1261</f>
        <v>0</v>
      </c>
    </row>
    <row r="1314" spans="1:17" x14ac:dyDescent="0.2">
      <c r="A1314" s="314" t="str">
        <f t="shared" si="110"/>
        <v>Exclude</v>
      </c>
      <c r="B1314" s="158">
        <f>'Input 2 - Inventory'!C1260</f>
        <v>0</v>
      </c>
      <c r="C1314" s="249">
        <f>'Input 2 - Inventory'!E1260</f>
        <v>0</v>
      </c>
      <c r="D1314" s="249" t="str">
        <f>IFERROR(VLOOKUP(E1314,GCC.Param!$B$3:$E$50,4,FALSE),"")</f>
        <v/>
      </c>
      <c r="E1314" s="159">
        <f>'Input 2 - Inventory'!F1260</f>
        <v>0</v>
      </c>
      <c r="F1314" s="204" t="str">
        <f t="shared" si="111"/>
        <v>N</v>
      </c>
      <c r="G1314" s="159">
        <f>'Input 1 - Schedule 1'!S1262</f>
        <v>0</v>
      </c>
      <c r="H1314" s="158">
        <f>'Input 2 - Inventory'!L1260</f>
        <v>0</v>
      </c>
      <c r="I1314" s="158">
        <f>'Input 2 - Inventory'!M1260</f>
        <v>0</v>
      </c>
      <c r="J1314" s="204">
        <f t="shared" si="112"/>
        <v>0</v>
      </c>
      <c r="K1314" s="249">
        <f>'Input 2 - Inventory'!R1260</f>
        <v>0</v>
      </c>
      <c r="L1314" s="158">
        <f>'Input 2 - Inventory'!AA1260</f>
        <v>0</v>
      </c>
      <c r="M1314" s="249">
        <f>'Input 2 - Inventory'!AB1260</f>
        <v>0</v>
      </c>
      <c r="N1314" s="204">
        <f t="shared" si="113"/>
        <v>0</v>
      </c>
      <c r="O1314" s="114" t="e">
        <f t="shared" si="114"/>
        <v>#DIV/0!</v>
      </c>
      <c r="P1314" s="249">
        <f>'Input 2 - Inventory'!AG1260</f>
        <v>0</v>
      </c>
      <c r="Q1314" s="249">
        <f>'Input 1 - Schedule 1'!AX1262</f>
        <v>0</v>
      </c>
    </row>
    <row r="1315" spans="1:17" x14ac:dyDescent="0.2">
      <c r="A1315" s="314" t="str">
        <f t="shared" si="110"/>
        <v>Exclude</v>
      </c>
      <c r="B1315" s="158">
        <f>'Input 2 - Inventory'!C1261</f>
        <v>0</v>
      </c>
      <c r="C1315" s="249">
        <f>'Input 2 - Inventory'!E1261</f>
        <v>0</v>
      </c>
      <c r="D1315" s="249" t="str">
        <f>IFERROR(VLOOKUP(E1315,GCC.Param!$B$3:$E$50,4,FALSE),"")</f>
        <v/>
      </c>
      <c r="E1315" s="159">
        <f>'Input 2 - Inventory'!F1261</f>
        <v>0</v>
      </c>
      <c r="F1315" s="204" t="str">
        <f t="shared" si="111"/>
        <v>N</v>
      </c>
      <c r="G1315" s="159">
        <f>'Input 1 - Schedule 1'!S1263</f>
        <v>0</v>
      </c>
      <c r="H1315" s="158">
        <f>'Input 2 - Inventory'!L1261</f>
        <v>0</v>
      </c>
      <c r="I1315" s="158">
        <f>'Input 2 - Inventory'!M1261</f>
        <v>0</v>
      </c>
      <c r="J1315" s="204">
        <f t="shared" si="112"/>
        <v>0</v>
      </c>
      <c r="K1315" s="249">
        <f>'Input 2 - Inventory'!R1261</f>
        <v>0</v>
      </c>
      <c r="L1315" s="158">
        <f>'Input 2 - Inventory'!AA1261</f>
        <v>0</v>
      </c>
      <c r="M1315" s="249">
        <f>'Input 2 - Inventory'!AB1261</f>
        <v>0</v>
      </c>
      <c r="N1315" s="204">
        <f t="shared" si="113"/>
        <v>0</v>
      </c>
      <c r="O1315" s="114" t="e">
        <f t="shared" si="114"/>
        <v>#DIV/0!</v>
      </c>
      <c r="P1315" s="249">
        <f>'Input 2 - Inventory'!AG1261</f>
        <v>0</v>
      </c>
      <c r="Q1315" s="249">
        <f>'Input 1 - Schedule 1'!AX1263</f>
        <v>0</v>
      </c>
    </row>
    <row r="1316" spans="1:17" x14ac:dyDescent="0.2">
      <c r="A1316" s="314" t="str">
        <f t="shared" si="110"/>
        <v>Exclude</v>
      </c>
      <c r="B1316" s="158">
        <f>'Input 2 - Inventory'!C1262</f>
        <v>0</v>
      </c>
      <c r="C1316" s="249">
        <f>'Input 2 - Inventory'!E1262</f>
        <v>0</v>
      </c>
      <c r="D1316" s="249" t="str">
        <f>IFERROR(VLOOKUP(E1316,GCC.Param!$B$3:$E$50,4,FALSE),"")</f>
        <v/>
      </c>
      <c r="E1316" s="159">
        <f>'Input 2 - Inventory'!F1262</f>
        <v>0</v>
      </c>
      <c r="F1316" s="204" t="str">
        <f t="shared" si="111"/>
        <v>N</v>
      </c>
      <c r="G1316" s="159">
        <f>'Input 1 - Schedule 1'!S1264</f>
        <v>0</v>
      </c>
      <c r="H1316" s="158">
        <f>'Input 2 - Inventory'!L1262</f>
        <v>0</v>
      </c>
      <c r="I1316" s="158">
        <f>'Input 2 - Inventory'!M1262</f>
        <v>0</v>
      </c>
      <c r="J1316" s="204">
        <f t="shared" si="112"/>
        <v>0</v>
      </c>
      <c r="K1316" s="249">
        <f>'Input 2 - Inventory'!R1262</f>
        <v>0</v>
      </c>
      <c r="L1316" s="158">
        <f>'Input 2 - Inventory'!AA1262</f>
        <v>0</v>
      </c>
      <c r="M1316" s="249">
        <f>'Input 2 - Inventory'!AB1262</f>
        <v>0</v>
      </c>
      <c r="N1316" s="204">
        <f t="shared" si="113"/>
        <v>0</v>
      </c>
      <c r="O1316" s="114" t="e">
        <f t="shared" si="114"/>
        <v>#DIV/0!</v>
      </c>
      <c r="P1316" s="249">
        <f>'Input 2 - Inventory'!AG1262</f>
        <v>0</v>
      </c>
      <c r="Q1316" s="249">
        <f>'Input 1 - Schedule 1'!AX1264</f>
        <v>0</v>
      </c>
    </row>
    <row r="1317" spans="1:17" x14ac:dyDescent="0.2">
      <c r="A1317" s="314" t="str">
        <f t="shared" si="110"/>
        <v>Exclude</v>
      </c>
      <c r="B1317" s="158">
        <f>'Input 2 - Inventory'!C1263</f>
        <v>0</v>
      </c>
      <c r="C1317" s="249">
        <f>'Input 2 - Inventory'!E1263</f>
        <v>0</v>
      </c>
      <c r="D1317" s="249" t="str">
        <f>IFERROR(VLOOKUP(E1317,GCC.Param!$B$3:$E$50,4,FALSE),"")</f>
        <v/>
      </c>
      <c r="E1317" s="159">
        <f>'Input 2 - Inventory'!F1263</f>
        <v>0</v>
      </c>
      <c r="F1317" s="204" t="str">
        <f t="shared" si="111"/>
        <v>N</v>
      </c>
      <c r="G1317" s="159">
        <f>'Input 1 - Schedule 1'!S1265</f>
        <v>0</v>
      </c>
      <c r="H1317" s="158">
        <f>'Input 2 - Inventory'!L1263</f>
        <v>0</v>
      </c>
      <c r="I1317" s="158">
        <f>'Input 2 - Inventory'!M1263</f>
        <v>0</v>
      </c>
      <c r="J1317" s="204">
        <f t="shared" si="112"/>
        <v>0</v>
      </c>
      <c r="K1317" s="249">
        <f>'Input 2 - Inventory'!R1263</f>
        <v>0</v>
      </c>
      <c r="L1317" s="158">
        <f>'Input 2 - Inventory'!AA1263</f>
        <v>0</v>
      </c>
      <c r="M1317" s="249">
        <f>'Input 2 - Inventory'!AB1263</f>
        <v>0</v>
      </c>
      <c r="N1317" s="204">
        <f t="shared" si="113"/>
        <v>0</v>
      </c>
      <c r="O1317" s="114" t="e">
        <f t="shared" si="114"/>
        <v>#DIV/0!</v>
      </c>
      <c r="P1317" s="249">
        <f>'Input 2 - Inventory'!AG1263</f>
        <v>0</v>
      </c>
      <c r="Q1317" s="249">
        <f>'Input 1 - Schedule 1'!AX1265</f>
        <v>0</v>
      </c>
    </row>
    <row r="1318" spans="1:17" x14ac:dyDescent="0.2">
      <c r="A1318" s="314" t="str">
        <f t="shared" si="110"/>
        <v>Exclude</v>
      </c>
      <c r="B1318" s="158">
        <f>'Input 2 - Inventory'!C1264</f>
        <v>0</v>
      </c>
      <c r="C1318" s="249">
        <f>'Input 2 - Inventory'!E1264</f>
        <v>0</v>
      </c>
      <c r="D1318" s="249" t="str">
        <f>IFERROR(VLOOKUP(E1318,GCC.Param!$B$3:$E$50,4,FALSE),"")</f>
        <v/>
      </c>
      <c r="E1318" s="159">
        <f>'Input 2 - Inventory'!F1264</f>
        <v>0</v>
      </c>
      <c r="F1318" s="204" t="str">
        <f t="shared" si="111"/>
        <v>N</v>
      </c>
      <c r="G1318" s="159">
        <f>'Input 1 - Schedule 1'!S1266</f>
        <v>0</v>
      </c>
      <c r="H1318" s="158">
        <f>'Input 2 - Inventory'!L1264</f>
        <v>0</v>
      </c>
      <c r="I1318" s="158">
        <f>'Input 2 - Inventory'!M1264</f>
        <v>0</v>
      </c>
      <c r="J1318" s="204">
        <f t="shared" si="112"/>
        <v>0</v>
      </c>
      <c r="K1318" s="249">
        <f>'Input 2 - Inventory'!R1264</f>
        <v>0</v>
      </c>
      <c r="L1318" s="158">
        <f>'Input 2 - Inventory'!AA1264</f>
        <v>0</v>
      </c>
      <c r="M1318" s="249">
        <f>'Input 2 - Inventory'!AB1264</f>
        <v>0</v>
      </c>
      <c r="N1318" s="204">
        <f t="shared" si="113"/>
        <v>0</v>
      </c>
      <c r="O1318" s="114" t="e">
        <f t="shared" si="114"/>
        <v>#DIV/0!</v>
      </c>
      <c r="P1318" s="249">
        <f>'Input 2 - Inventory'!AG1264</f>
        <v>0</v>
      </c>
      <c r="Q1318" s="249">
        <f>'Input 1 - Schedule 1'!AX1266</f>
        <v>0</v>
      </c>
    </row>
    <row r="1319" spans="1:17" x14ac:dyDescent="0.2">
      <c r="A1319" s="314" t="str">
        <f t="shared" si="110"/>
        <v>Exclude</v>
      </c>
      <c r="B1319" s="158">
        <f>'Input 2 - Inventory'!C1265</f>
        <v>0</v>
      </c>
      <c r="C1319" s="249">
        <f>'Input 2 - Inventory'!E1265</f>
        <v>0</v>
      </c>
      <c r="D1319" s="249" t="str">
        <f>IFERROR(VLOOKUP(E1319,GCC.Param!$B$3:$E$50,4,FALSE),"")</f>
        <v/>
      </c>
      <c r="E1319" s="159">
        <f>'Input 2 - Inventory'!F1265</f>
        <v>0</v>
      </c>
      <c r="F1319" s="204" t="str">
        <f t="shared" si="111"/>
        <v>N</v>
      </c>
      <c r="G1319" s="159">
        <f>'Input 1 - Schedule 1'!S1267</f>
        <v>0</v>
      </c>
      <c r="H1319" s="158">
        <f>'Input 2 - Inventory'!L1265</f>
        <v>0</v>
      </c>
      <c r="I1319" s="158">
        <f>'Input 2 - Inventory'!M1265</f>
        <v>0</v>
      </c>
      <c r="J1319" s="204">
        <f t="shared" si="112"/>
        <v>0</v>
      </c>
      <c r="K1319" s="249">
        <f>'Input 2 - Inventory'!R1265</f>
        <v>0</v>
      </c>
      <c r="L1319" s="158">
        <f>'Input 2 - Inventory'!AA1265</f>
        <v>0</v>
      </c>
      <c r="M1319" s="249">
        <f>'Input 2 - Inventory'!AB1265</f>
        <v>0</v>
      </c>
      <c r="N1319" s="204">
        <f t="shared" si="113"/>
        <v>0</v>
      </c>
      <c r="O1319" s="114" t="e">
        <f t="shared" si="114"/>
        <v>#DIV/0!</v>
      </c>
      <c r="P1319" s="249">
        <f>'Input 2 - Inventory'!AG1265</f>
        <v>0</v>
      </c>
      <c r="Q1319" s="249">
        <f>'Input 1 - Schedule 1'!AX1267</f>
        <v>0</v>
      </c>
    </row>
    <row r="1320" spans="1:17" x14ac:dyDescent="0.2">
      <c r="A1320" s="314" t="str">
        <f t="shared" si="110"/>
        <v>Exclude</v>
      </c>
      <c r="B1320" s="158">
        <f>'Input 2 - Inventory'!C1266</f>
        <v>0</v>
      </c>
      <c r="C1320" s="249">
        <f>'Input 2 - Inventory'!E1266</f>
        <v>0</v>
      </c>
      <c r="D1320" s="249" t="str">
        <f>IFERROR(VLOOKUP(E1320,GCC.Param!$B$3:$E$50,4,FALSE),"")</f>
        <v/>
      </c>
      <c r="E1320" s="159">
        <f>'Input 2 - Inventory'!F1266</f>
        <v>0</v>
      </c>
      <c r="F1320" s="204" t="str">
        <f t="shared" si="111"/>
        <v>N</v>
      </c>
      <c r="G1320" s="159">
        <f>'Input 1 - Schedule 1'!S1268</f>
        <v>0</v>
      </c>
      <c r="H1320" s="158">
        <f>'Input 2 - Inventory'!L1266</f>
        <v>0</v>
      </c>
      <c r="I1320" s="158">
        <f>'Input 2 - Inventory'!M1266</f>
        <v>0</v>
      </c>
      <c r="J1320" s="204">
        <f t="shared" si="112"/>
        <v>0</v>
      </c>
      <c r="K1320" s="249">
        <f>'Input 2 - Inventory'!R1266</f>
        <v>0</v>
      </c>
      <c r="L1320" s="158">
        <f>'Input 2 - Inventory'!AA1266</f>
        <v>0</v>
      </c>
      <c r="M1320" s="249">
        <f>'Input 2 - Inventory'!AB1266</f>
        <v>0</v>
      </c>
      <c r="N1320" s="204">
        <f t="shared" si="113"/>
        <v>0</v>
      </c>
      <c r="O1320" s="114" t="e">
        <f t="shared" si="114"/>
        <v>#DIV/0!</v>
      </c>
      <c r="P1320" s="249">
        <f>'Input 2 - Inventory'!AG1266</f>
        <v>0</v>
      </c>
      <c r="Q1320" s="249">
        <f>'Input 1 - Schedule 1'!AX1268</f>
        <v>0</v>
      </c>
    </row>
    <row r="1321" spans="1:17" x14ac:dyDescent="0.2">
      <c r="A1321" s="314" t="str">
        <f t="shared" si="110"/>
        <v>Exclude</v>
      </c>
      <c r="B1321" s="158">
        <f>'Input 2 - Inventory'!C1267</f>
        <v>0</v>
      </c>
      <c r="C1321" s="249">
        <f>'Input 2 - Inventory'!E1267</f>
        <v>0</v>
      </c>
      <c r="D1321" s="249" t="str">
        <f>IFERROR(VLOOKUP(E1321,GCC.Param!$B$3:$E$50,4,FALSE),"")</f>
        <v/>
      </c>
      <c r="E1321" s="159">
        <f>'Input 2 - Inventory'!F1267</f>
        <v>0</v>
      </c>
      <c r="F1321" s="204" t="str">
        <f t="shared" si="111"/>
        <v>N</v>
      </c>
      <c r="G1321" s="159">
        <f>'Input 1 - Schedule 1'!S1269</f>
        <v>0</v>
      </c>
      <c r="H1321" s="158">
        <f>'Input 2 - Inventory'!L1267</f>
        <v>0</v>
      </c>
      <c r="I1321" s="158">
        <f>'Input 2 - Inventory'!M1267</f>
        <v>0</v>
      </c>
      <c r="J1321" s="204">
        <f t="shared" si="112"/>
        <v>0</v>
      </c>
      <c r="K1321" s="249">
        <f>'Input 2 - Inventory'!R1267</f>
        <v>0</v>
      </c>
      <c r="L1321" s="158">
        <f>'Input 2 - Inventory'!AA1267</f>
        <v>0</v>
      </c>
      <c r="M1321" s="249">
        <f>'Input 2 - Inventory'!AB1267</f>
        <v>0</v>
      </c>
      <c r="N1321" s="204">
        <f t="shared" si="113"/>
        <v>0</v>
      </c>
      <c r="O1321" s="114" t="e">
        <f t="shared" si="114"/>
        <v>#DIV/0!</v>
      </c>
      <c r="P1321" s="249">
        <f>'Input 2 - Inventory'!AG1267</f>
        <v>0</v>
      </c>
      <c r="Q1321" s="249">
        <f>'Input 1 - Schedule 1'!AX1269</f>
        <v>0</v>
      </c>
    </row>
    <row r="1322" spans="1:17" x14ac:dyDescent="0.2">
      <c r="A1322" s="314" t="str">
        <f t="shared" si="110"/>
        <v>Exclude</v>
      </c>
      <c r="B1322" s="158">
        <f>'Input 2 - Inventory'!C1268</f>
        <v>0</v>
      </c>
      <c r="C1322" s="249">
        <f>'Input 2 - Inventory'!E1268</f>
        <v>0</v>
      </c>
      <c r="D1322" s="249" t="str">
        <f>IFERROR(VLOOKUP(E1322,GCC.Param!$B$3:$E$50,4,FALSE),"")</f>
        <v/>
      </c>
      <c r="E1322" s="159">
        <f>'Input 2 - Inventory'!F1268</f>
        <v>0</v>
      </c>
      <c r="F1322" s="204" t="str">
        <f t="shared" si="111"/>
        <v>N</v>
      </c>
      <c r="G1322" s="159">
        <f>'Input 1 - Schedule 1'!S1270</f>
        <v>0</v>
      </c>
      <c r="H1322" s="158">
        <f>'Input 2 - Inventory'!L1268</f>
        <v>0</v>
      </c>
      <c r="I1322" s="158">
        <f>'Input 2 - Inventory'!M1268</f>
        <v>0</v>
      </c>
      <c r="J1322" s="204">
        <f t="shared" si="112"/>
        <v>0</v>
      </c>
      <c r="K1322" s="249">
        <f>'Input 2 - Inventory'!R1268</f>
        <v>0</v>
      </c>
      <c r="L1322" s="158">
        <f>'Input 2 - Inventory'!AA1268</f>
        <v>0</v>
      </c>
      <c r="M1322" s="249">
        <f>'Input 2 - Inventory'!AB1268</f>
        <v>0</v>
      </c>
      <c r="N1322" s="204">
        <f t="shared" si="113"/>
        <v>0</v>
      </c>
      <c r="O1322" s="114" t="e">
        <f t="shared" si="114"/>
        <v>#DIV/0!</v>
      </c>
      <c r="P1322" s="249">
        <f>'Input 2 - Inventory'!AG1268</f>
        <v>0</v>
      </c>
      <c r="Q1322" s="249">
        <f>'Input 1 - Schedule 1'!AX1270</f>
        <v>0</v>
      </c>
    </row>
    <row r="1323" spans="1:17" x14ac:dyDescent="0.2">
      <c r="A1323" s="314" t="str">
        <f t="shared" si="110"/>
        <v>Exclude</v>
      </c>
      <c r="B1323" s="158">
        <f>'Input 2 - Inventory'!C1269</f>
        <v>0</v>
      </c>
      <c r="C1323" s="249">
        <f>'Input 2 - Inventory'!E1269</f>
        <v>0</v>
      </c>
      <c r="D1323" s="249" t="str">
        <f>IFERROR(VLOOKUP(E1323,GCC.Param!$B$3:$E$50,4,FALSE),"")</f>
        <v/>
      </c>
      <c r="E1323" s="159">
        <f>'Input 2 - Inventory'!F1269</f>
        <v>0</v>
      </c>
      <c r="F1323" s="204" t="str">
        <f t="shared" si="111"/>
        <v>N</v>
      </c>
      <c r="G1323" s="159">
        <f>'Input 1 - Schedule 1'!S1271</f>
        <v>0</v>
      </c>
      <c r="H1323" s="158">
        <f>'Input 2 - Inventory'!L1269</f>
        <v>0</v>
      </c>
      <c r="I1323" s="158">
        <f>'Input 2 - Inventory'!M1269</f>
        <v>0</v>
      </c>
      <c r="J1323" s="204">
        <f t="shared" si="112"/>
        <v>0</v>
      </c>
      <c r="K1323" s="249">
        <f>'Input 2 - Inventory'!R1269</f>
        <v>0</v>
      </c>
      <c r="L1323" s="158">
        <f>'Input 2 - Inventory'!AA1269</f>
        <v>0</v>
      </c>
      <c r="M1323" s="249">
        <f>'Input 2 - Inventory'!AB1269</f>
        <v>0</v>
      </c>
      <c r="N1323" s="204">
        <f t="shared" si="113"/>
        <v>0</v>
      </c>
      <c r="O1323" s="114" t="e">
        <f t="shared" si="114"/>
        <v>#DIV/0!</v>
      </c>
      <c r="P1323" s="249">
        <f>'Input 2 - Inventory'!AG1269</f>
        <v>0</v>
      </c>
      <c r="Q1323" s="249">
        <f>'Input 1 - Schedule 1'!AX1271</f>
        <v>0</v>
      </c>
    </row>
    <row r="1324" spans="1:17" x14ac:dyDescent="0.2">
      <c r="A1324" s="314" t="str">
        <f t="shared" si="110"/>
        <v>Exclude</v>
      </c>
      <c r="B1324" s="158">
        <f>'Input 2 - Inventory'!C1270</f>
        <v>0</v>
      </c>
      <c r="C1324" s="249">
        <f>'Input 2 - Inventory'!E1270</f>
        <v>0</v>
      </c>
      <c r="D1324" s="249" t="str">
        <f>IFERROR(VLOOKUP(E1324,GCC.Param!$B$3:$E$50,4,FALSE),"")</f>
        <v/>
      </c>
      <c r="E1324" s="159">
        <f>'Input 2 - Inventory'!F1270</f>
        <v>0</v>
      </c>
      <c r="F1324" s="204" t="str">
        <f t="shared" si="111"/>
        <v>N</v>
      </c>
      <c r="G1324" s="159">
        <f>'Input 1 - Schedule 1'!S1272</f>
        <v>0</v>
      </c>
      <c r="H1324" s="158">
        <f>'Input 2 - Inventory'!L1270</f>
        <v>0</v>
      </c>
      <c r="I1324" s="158">
        <f>'Input 2 - Inventory'!M1270</f>
        <v>0</v>
      </c>
      <c r="J1324" s="204">
        <f t="shared" si="112"/>
        <v>0</v>
      </c>
      <c r="K1324" s="249">
        <f>'Input 2 - Inventory'!R1270</f>
        <v>0</v>
      </c>
      <c r="L1324" s="158">
        <f>'Input 2 - Inventory'!AA1270</f>
        <v>0</v>
      </c>
      <c r="M1324" s="249">
        <f>'Input 2 - Inventory'!AB1270</f>
        <v>0</v>
      </c>
      <c r="N1324" s="204">
        <f t="shared" si="113"/>
        <v>0</v>
      </c>
      <c r="O1324" s="114" t="e">
        <f t="shared" si="114"/>
        <v>#DIV/0!</v>
      </c>
      <c r="P1324" s="249">
        <f>'Input 2 - Inventory'!AG1270</f>
        <v>0</v>
      </c>
      <c r="Q1324" s="249">
        <f>'Input 1 - Schedule 1'!AX1272</f>
        <v>0</v>
      </c>
    </row>
    <row r="1325" spans="1:17" x14ac:dyDescent="0.2">
      <c r="A1325" s="314" t="str">
        <f t="shared" si="110"/>
        <v>Exclude</v>
      </c>
      <c r="B1325" s="158">
        <f>'Input 2 - Inventory'!C1271</f>
        <v>0</v>
      </c>
      <c r="C1325" s="249">
        <f>'Input 2 - Inventory'!E1271</f>
        <v>0</v>
      </c>
      <c r="D1325" s="249" t="str">
        <f>IFERROR(VLOOKUP(E1325,GCC.Param!$B$3:$E$50,4,FALSE),"")</f>
        <v/>
      </c>
      <c r="E1325" s="159">
        <f>'Input 2 - Inventory'!F1271</f>
        <v>0</v>
      </c>
      <c r="F1325" s="204" t="str">
        <f t="shared" si="111"/>
        <v>N</v>
      </c>
      <c r="G1325" s="159">
        <f>'Input 1 - Schedule 1'!S1273</f>
        <v>0</v>
      </c>
      <c r="H1325" s="158">
        <f>'Input 2 - Inventory'!L1271</f>
        <v>0</v>
      </c>
      <c r="I1325" s="158">
        <f>'Input 2 - Inventory'!M1271</f>
        <v>0</v>
      </c>
      <c r="J1325" s="204">
        <f t="shared" si="112"/>
        <v>0</v>
      </c>
      <c r="K1325" s="249">
        <f>'Input 2 - Inventory'!R1271</f>
        <v>0</v>
      </c>
      <c r="L1325" s="158">
        <f>'Input 2 - Inventory'!AA1271</f>
        <v>0</v>
      </c>
      <c r="M1325" s="249">
        <f>'Input 2 - Inventory'!AB1271</f>
        <v>0</v>
      </c>
      <c r="N1325" s="204">
        <f t="shared" si="113"/>
        <v>0</v>
      </c>
      <c r="O1325" s="114" t="e">
        <f t="shared" si="114"/>
        <v>#DIV/0!</v>
      </c>
      <c r="P1325" s="249">
        <f>'Input 2 - Inventory'!AG1271</f>
        <v>0</v>
      </c>
      <c r="Q1325" s="249">
        <f>'Input 1 - Schedule 1'!AX1273</f>
        <v>0</v>
      </c>
    </row>
    <row r="1326" spans="1:17" x14ac:dyDescent="0.2">
      <c r="A1326" s="314" t="str">
        <f t="shared" si="110"/>
        <v>Exclude</v>
      </c>
      <c r="B1326" s="158">
        <f>'Input 2 - Inventory'!C1272</f>
        <v>0</v>
      </c>
      <c r="C1326" s="249">
        <f>'Input 2 - Inventory'!E1272</f>
        <v>0</v>
      </c>
      <c r="D1326" s="249" t="str">
        <f>IFERROR(VLOOKUP(E1326,GCC.Param!$B$3:$E$50,4,FALSE),"")</f>
        <v/>
      </c>
      <c r="E1326" s="159">
        <f>'Input 2 - Inventory'!F1272</f>
        <v>0</v>
      </c>
      <c r="F1326" s="204" t="str">
        <f t="shared" si="111"/>
        <v>N</v>
      </c>
      <c r="G1326" s="159">
        <f>'Input 1 - Schedule 1'!S1274</f>
        <v>0</v>
      </c>
      <c r="H1326" s="158">
        <f>'Input 2 - Inventory'!L1272</f>
        <v>0</v>
      </c>
      <c r="I1326" s="158">
        <f>'Input 2 - Inventory'!M1272</f>
        <v>0</v>
      </c>
      <c r="J1326" s="204">
        <f t="shared" si="112"/>
        <v>0</v>
      </c>
      <c r="K1326" s="249">
        <f>'Input 2 - Inventory'!R1272</f>
        <v>0</v>
      </c>
      <c r="L1326" s="158">
        <f>'Input 2 - Inventory'!AA1272</f>
        <v>0</v>
      </c>
      <c r="M1326" s="249">
        <f>'Input 2 - Inventory'!AB1272</f>
        <v>0</v>
      </c>
      <c r="N1326" s="204">
        <f t="shared" si="113"/>
        <v>0</v>
      </c>
      <c r="O1326" s="114" t="e">
        <f t="shared" si="114"/>
        <v>#DIV/0!</v>
      </c>
      <c r="P1326" s="249">
        <f>'Input 2 - Inventory'!AG1272</f>
        <v>0</v>
      </c>
      <c r="Q1326" s="249">
        <f>'Input 1 - Schedule 1'!AX1274</f>
        <v>0</v>
      </c>
    </row>
    <row r="1327" spans="1:17" x14ac:dyDescent="0.2">
      <c r="A1327" s="314" t="str">
        <f t="shared" si="110"/>
        <v>Exclude</v>
      </c>
      <c r="B1327" s="158">
        <f>'Input 2 - Inventory'!C1273</f>
        <v>0</v>
      </c>
      <c r="C1327" s="249">
        <f>'Input 2 - Inventory'!E1273</f>
        <v>0</v>
      </c>
      <c r="D1327" s="249" t="str">
        <f>IFERROR(VLOOKUP(E1327,GCC.Param!$B$3:$E$50,4,FALSE),"")</f>
        <v/>
      </c>
      <c r="E1327" s="159">
        <f>'Input 2 - Inventory'!F1273</f>
        <v>0</v>
      </c>
      <c r="F1327" s="204" t="str">
        <f t="shared" si="111"/>
        <v>N</v>
      </c>
      <c r="G1327" s="159">
        <f>'Input 1 - Schedule 1'!S1275</f>
        <v>0</v>
      </c>
      <c r="H1327" s="158">
        <f>'Input 2 - Inventory'!L1273</f>
        <v>0</v>
      </c>
      <c r="I1327" s="158">
        <f>'Input 2 - Inventory'!M1273</f>
        <v>0</v>
      </c>
      <c r="J1327" s="204">
        <f t="shared" si="112"/>
        <v>0</v>
      </c>
      <c r="K1327" s="249">
        <f>'Input 2 - Inventory'!R1273</f>
        <v>0</v>
      </c>
      <c r="L1327" s="158">
        <f>'Input 2 - Inventory'!AA1273</f>
        <v>0</v>
      </c>
      <c r="M1327" s="249">
        <f>'Input 2 - Inventory'!AB1273</f>
        <v>0</v>
      </c>
      <c r="N1327" s="204">
        <f t="shared" si="113"/>
        <v>0</v>
      </c>
      <c r="O1327" s="114" t="e">
        <f t="shared" si="114"/>
        <v>#DIV/0!</v>
      </c>
      <c r="P1327" s="249">
        <f>'Input 2 - Inventory'!AG1273</f>
        <v>0</v>
      </c>
      <c r="Q1327" s="249">
        <f>'Input 1 - Schedule 1'!AX1275</f>
        <v>0</v>
      </c>
    </row>
    <row r="1328" spans="1:17" x14ac:dyDescent="0.2">
      <c r="A1328" s="314" t="str">
        <f t="shared" si="110"/>
        <v>Exclude</v>
      </c>
      <c r="B1328" s="158">
        <f>'Input 2 - Inventory'!C1274</f>
        <v>0</v>
      </c>
      <c r="C1328" s="249">
        <f>'Input 2 - Inventory'!E1274</f>
        <v>0</v>
      </c>
      <c r="D1328" s="249" t="str">
        <f>IFERROR(VLOOKUP(E1328,GCC.Param!$B$3:$E$50,4,FALSE),"")</f>
        <v/>
      </c>
      <c r="E1328" s="159">
        <f>'Input 2 - Inventory'!F1274</f>
        <v>0</v>
      </c>
      <c r="F1328" s="204" t="str">
        <f t="shared" si="111"/>
        <v>N</v>
      </c>
      <c r="G1328" s="159">
        <f>'Input 1 - Schedule 1'!S1276</f>
        <v>0</v>
      </c>
      <c r="H1328" s="158">
        <f>'Input 2 - Inventory'!L1274</f>
        <v>0</v>
      </c>
      <c r="I1328" s="158">
        <f>'Input 2 - Inventory'!M1274</f>
        <v>0</v>
      </c>
      <c r="J1328" s="204">
        <f t="shared" si="112"/>
        <v>0</v>
      </c>
      <c r="K1328" s="249">
        <f>'Input 2 - Inventory'!R1274</f>
        <v>0</v>
      </c>
      <c r="L1328" s="158">
        <f>'Input 2 - Inventory'!AA1274</f>
        <v>0</v>
      </c>
      <c r="M1328" s="249">
        <f>'Input 2 - Inventory'!AB1274</f>
        <v>0</v>
      </c>
      <c r="N1328" s="204">
        <f t="shared" si="113"/>
        <v>0</v>
      </c>
      <c r="O1328" s="114" t="e">
        <f t="shared" si="114"/>
        <v>#DIV/0!</v>
      </c>
      <c r="P1328" s="249">
        <f>'Input 2 - Inventory'!AG1274</f>
        <v>0</v>
      </c>
      <c r="Q1328" s="249">
        <f>'Input 1 - Schedule 1'!AX1276</f>
        <v>0</v>
      </c>
    </row>
    <row r="1329" spans="1:17" x14ac:dyDescent="0.2">
      <c r="A1329" s="314" t="str">
        <f t="shared" si="110"/>
        <v>Exclude</v>
      </c>
      <c r="B1329" s="158">
        <f>'Input 2 - Inventory'!C1275</f>
        <v>0</v>
      </c>
      <c r="C1329" s="249">
        <f>'Input 2 - Inventory'!E1275</f>
        <v>0</v>
      </c>
      <c r="D1329" s="249" t="str">
        <f>IFERROR(VLOOKUP(E1329,GCC.Param!$B$3:$E$50,4,FALSE),"")</f>
        <v/>
      </c>
      <c r="E1329" s="159">
        <f>'Input 2 - Inventory'!F1275</f>
        <v>0</v>
      </c>
      <c r="F1329" s="204" t="str">
        <f t="shared" si="111"/>
        <v>N</v>
      </c>
      <c r="G1329" s="159">
        <f>'Input 1 - Schedule 1'!S1277</f>
        <v>0</v>
      </c>
      <c r="H1329" s="158">
        <f>'Input 2 - Inventory'!L1275</f>
        <v>0</v>
      </c>
      <c r="I1329" s="158">
        <f>'Input 2 - Inventory'!M1275</f>
        <v>0</v>
      </c>
      <c r="J1329" s="204">
        <f t="shared" si="112"/>
        <v>0</v>
      </c>
      <c r="K1329" s="249">
        <f>'Input 2 - Inventory'!R1275</f>
        <v>0</v>
      </c>
      <c r="L1329" s="158">
        <f>'Input 2 - Inventory'!AA1275</f>
        <v>0</v>
      </c>
      <c r="M1329" s="249">
        <f>'Input 2 - Inventory'!AB1275</f>
        <v>0</v>
      </c>
      <c r="N1329" s="204">
        <f t="shared" si="113"/>
        <v>0</v>
      </c>
      <c r="O1329" s="114" t="e">
        <f t="shared" si="114"/>
        <v>#DIV/0!</v>
      </c>
      <c r="P1329" s="249">
        <f>'Input 2 - Inventory'!AG1275</f>
        <v>0</v>
      </c>
      <c r="Q1329" s="249">
        <f>'Input 1 - Schedule 1'!AX1277</f>
        <v>0</v>
      </c>
    </row>
    <row r="1330" spans="1:17" x14ac:dyDescent="0.2">
      <c r="A1330" s="314" t="str">
        <f t="shared" si="110"/>
        <v>Exclude</v>
      </c>
      <c r="B1330" s="158">
        <f>'Input 2 - Inventory'!C1276</f>
        <v>0</v>
      </c>
      <c r="C1330" s="249">
        <f>'Input 2 - Inventory'!E1276</f>
        <v>0</v>
      </c>
      <c r="D1330" s="249" t="str">
        <f>IFERROR(VLOOKUP(E1330,GCC.Param!$B$3:$E$50,4,FALSE),"")</f>
        <v/>
      </c>
      <c r="E1330" s="159">
        <f>'Input 2 - Inventory'!F1276</f>
        <v>0</v>
      </c>
      <c r="F1330" s="204" t="str">
        <f t="shared" si="111"/>
        <v>N</v>
      </c>
      <c r="G1330" s="159">
        <f>'Input 1 - Schedule 1'!S1278</f>
        <v>0</v>
      </c>
      <c r="H1330" s="158">
        <f>'Input 2 - Inventory'!L1276</f>
        <v>0</v>
      </c>
      <c r="I1330" s="158">
        <f>'Input 2 - Inventory'!M1276</f>
        <v>0</v>
      </c>
      <c r="J1330" s="204">
        <f t="shared" si="112"/>
        <v>0</v>
      </c>
      <c r="K1330" s="249">
        <f>'Input 2 - Inventory'!R1276</f>
        <v>0</v>
      </c>
      <c r="L1330" s="158">
        <f>'Input 2 - Inventory'!AA1276</f>
        <v>0</v>
      </c>
      <c r="M1330" s="249">
        <f>'Input 2 - Inventory'!AB1276</f>
        <v>0</v>
      </c>
      <c r="N1330" s="204">
        <f t="shared" si="113"/>
        <v>0</v>
      </c>
      <c r="O1330" s="114" t="e">
        <f t="shared" si="114"/>
        <v>#DIV/0!</v>
      </c>
      <c r="P1330" s="249">
        <f>'Input 2 - Inventory'!AG1276</f>
        <v>0</v>
      </c>
      <c r="Q1330" s="249">
        <f>'Input 1 - Schedule 1'!AX1278</f>
        <v>0</v>
      </c>
    </row>
    <row r="1331" spans="1:17" x14ac:dyDescent="0.2">
      <c r="A1331" s="314" t="str">
        <f t="shared" si="110"/>
        <v>Exclude</v>
      </c>
      <c r="B1331" s="158">
        <f>'Input 2 - Inventory'!C1277</f>
        <v>0</v>
      </c>
      <c r="C1331" s="249">
        <f>'Input 2 - Inventory'!E1277</f>
        <v>0</v>
      </c>
      <c r="D1331" s="249" t="str">
        <f>IFERROR(VLOOKUP(E1331,GCC.Param!$B$3:$E$50,4,FALSE),"")</f>
        <v/>
      </c>
      <c r="E1331" s="159">
        <f>'Input 2 - Inventory'!F1277</f>
        <v>0</v>
      </c>
      <c r="F1331" s="204" t="str">
        <f t="shared" si="111"/>
        <v>N</v>
      </c>
      <c r="G1331" s="159">
        <f>'Input 1 - Schedule 1'!S1279</f>
        <v>0</v>
      </c>
      <c r="H1331" s="158">
        <f>'Input 2 - Inventory'!L1277</f>
        <v>0</v>
      </c>
      <c r="I1331" s="158">
        <f>'Input 2 - Inventory'!M1277</f>
        <v>0</v>
      </c>
      <c r="J1331" s="204">
        <f t="shared" si="112"/>
        <v>0</v>
      </c>
      <c r="K1331" s="249">
        <f>'Input 2 - Inventory'!R1277</f>
        <v>0</v>
      </c>
      <c r="L1331" s="158">
        <f>'Input 2 - Inventory'!AA1277</f>
        <v>0</v>
      </c>
      <c r="M1331" s="249">
        <f>'Input 2 - Inventory'!AB1277</f>
        <v>0</v>
      </c>
      <c r="N1331" s="204">
        <f t="shared" si="113"/>
        <v>0</v>
      </c>
      <c r="O1331" s="114" t="e">
        <f t="shared" si="114"/>
        <v>#DIV/0!</v>
      </c>
      <c r="P1331" s="249">
        <f>'Input 2 - Inventory'!AG1277</f>
        <v>0</v>
      </c>
      <c r="Q1331" s="249">
        <f>'Input 1 - Schedule 1'!AX1279</f>
        <v>0</v>
      </c>
    </row>
    <row r="1332" spans="1:17" x14ac:dyDescent="0.2">
      <c r="A1332" s="314" t="str">
        <f t="shared" si="110"/>
        <v>Exclude</v>
      </c>
      <c r="B1332" s="158">
        <f>'Input 2 - Inventory'!C1278</f>
        <v>0</v>
      </c>
      <c r="C1332" s="249">
        <f>'Input 2 - Inventory'!E1278</f>
        <v>0</v>
      </c>
      <c r="D1332" s="249" t="str">
        <f>IFERROR(VLOOKUP(E1332,GCC.Param!$B$3:$E$50,4,FALSE),"")</f>
        <v/>
      </c>
      <c r="E1332" s="159">
        <f>'Input 2 - Inventory'!F1278</f>
        <v>0</v>
      </c>
      <c r="F1332" s="204" t="str">
        <f t="shared" si="111"/>
        <v>N</v>
      </c>
      <c r="G1332" s="159">
        <f>'Input 1 - Schedule 1'!S1280</f>
        <v>0</v>
      </c>
      <c r="H1332" s="158">
        <f>'Input 2 - Inventory'!L1278</f>
        <v>0</v>
      </c>
      <c r="I1332" s="158">
        <f>'Input 2 - Inventory'!M1278</f>
        <v>0</v>
      </c>
      <c r="J1332" s="204">
        <f t="shared" si="112"/>
        <v>0</v>
      </c>
      <c r="K1332" s="249">
        <f>'Input 2 - Inventory'!R1278</f>
        <v>0</v>
      </c>
      <c r="L1332" s="158">
        <f>'Input 2 - Inventory'!AA1278</f>
        <v>0</v>
      </c>
      <c r="M1332" s="249">
        <f>'Input 2 - Inventory'!AB1278</f>
        <v>0</v>
      </c>
      <c r="N1332" s="204">
        <f t="shared" si="113"/>
        <v>0</v>
      </c>
      <c r="O1332" s="114" t="e">
        <f t="shared" si="114"/>
        <v>#DIV/0!</v>
      </c>
      <c r="P1332" s="249">
        <f>'Input 2 - Inventory'!AG1278</f>
        <v>0</v>
      </c>
      <c r="Q1332" s="249">
        <f>'Input 1 - Schedule 1'!AX1280</f>
        <v>0</v>
      </c>
    </row>
    <row r="1333" spans="1:17" x14ac:dyDescent="0.2">
      <c r="A1333" s="314" t="str">
        <f t="shared" si="110"/>
        <v>Exclude</v>
      </c>
      <c r="B1333" s="158">
        <f>'Input 2 - Inventory'!C1279</f>
        <v>0</v>
      </c>
      <c r="C1333" s="249">
        <f>'Input 2 - Inventory'!E1279</f>
        <v>0</v>
      </c>
      <c r="D1333" s="249" t="str">
        <f>IFERROR(VLOOKUP(E1333,GCC.Param!$B$3:$E$50,4,FALSE),"")</f>
        <v/>
      </c>
      <c r="E1333" s="159">
        <f>'Input 2 - Inventory'!F1279</f>
        <v>0</v>
      </c>
      <c r="F1333" s="204" t="str">
        <f t="shared" si="111"/>
        <v>N</v>
      </c>
      <c r="G1333" s="159">
        <f>'Input 1 - Schedule 1'!S1281</f>
        <v>0</v>
      </c>
      <c r="H1333" s="158">
        <f>'Input 2 - Inventory'!L1279</f>
        <v>0</v>
      </c>
      <c r="I1333" s="158">
        <f>'Input 2 - Inventory'!M1279</f>
        <v>0</v>
      </c>
      <c r="J1333" s="204">
        <f t="shared" si="112"/>
        <v>0</v>
      </c>
      <c r="K1333" s="249">
        <f>'Input 2 - Inventory'!R1279</f>
        <v>0</v>
      </c>
      <c r="L1333" s="158">
        <f>'Input 2 - Inventory'!AA1279</f>
        <v>0</v>
      </c>
      <c r="M1333" s="249">
        <f>'Input 2 - Inventory'!AB1279</f>
        <v>0</v>
      </c>
      <c r="N1333" s="204">
        <f t="shared" si="113"/>
        <v>0</v>
      </c>
      <c r="O1333" s="114" t="e">
        <f t="shared" si="114"/>
        <v>#DIV/0!</v>
      </c>
      <c r="P1333" s="249">
        <f>'Input 2 - Inventory'!AG1279</f>
        <v>0</v>
      </c>
      <c r="Q1333" s="249">
        <f>'Input 1 - Schedule 1'!AX1281</f>
        <v>0</v>
      </c>
    </row>
    <row r="1334" spans="1:17" x14ac:dyDescent="0.2">
      <c r="A1334" s="314" t="str">
        <f t="shared" si="110"/>
        <v>Exclude</v>
      </c>
      <c r="B1334" s="158">
        <f>'Input 2 - Inventory'!C1280</f>
        <v>0</v>
      </c>
      <c r="C1334" s="249">
        <f>'Input 2 - Inventory'!E1280</f>
        <v>0</v>
      </c>
      <c r="D1334" s="249" t="str">
        <f>IFERROR(VLOOKUP(E1334,GCC.Param!$B$3:$E$50,4,FALSE),"")</f>
        <v/>
      </c>
      <c r="E1334" s="159">
        <f>'Input 2 - Inventory'!F1280</f>
        <v>0</v>
      </c>
      <c r="F1334" s="204" t="str">
        <f t="shared" si="111"/>
        <v>N</v>
      </c>
      <c r="G1334" s="159">
        <f>'Input 1 - Schedule 1'!S1282</f>
        <v>0</v>
      </c>
      <c r="H1334" s="158">
        <f>'Input 2 - Inventory'!L1280</f>
        <v>0</v>
      </c>
      <c r="I1334" s="158">
        <f>'Input 2 - Inventory'!M1280</f>
        <v>0</v>
      </c>
      <c r="J1334" s="204">
        <f t="shared" si="112"/>
        <v>0</v>
      </c>
      <c r="K1334" s="249">
        <f>'Input 2 - Inventory'!R1280</f>
        <v>0</v>
      </c>
      <c r="L1334" s="158">
        <f>'Input 2 - Inventory'!AA1280</f>
        <v>0</v>
      </c>
      <c r="M1334" s="249">
        <f>'Input 2 - Inventory'!AB1280</f>
        <v>0</v>
      </c>
      <c r="N1334" s="204">
        <f t="shared" si="113"/>
        <v>0</v>
      </c>
      <c r="O1334" s="114" t="e">
        <f t="shared" si="114"/>
        <v>#DIV/0!</v>
      </c>
      <c r="P1334" s="249">
        <f>'Input 2 - Inventory'!AG1280</f>
        <v>0</v>
      </c>
      <c r="Q1334" s="249">
        <f>'Input 1 - Schedule 1'!AX1282</f>
        <v>0</v>
      </c>
    </row>
    <row r="1335" spans="1:17" x14ac:dyDescent="0.2">
      <c r="A1335" s="314" t="str">
        <f t="shared" si="110"/>
        <v>Exclude</v>
      </c>
      <c r="B1335" s="158">
        <f>'Input 2 - Inventory'!C1281</f>
        <v>0</v>
      </c>
      <c r="C1335" s="249">
        <f>'Input 2 - Inventory'!E1281</f>
        <v>0</v>
      </c>
      <c r="D1335" s="249" t="str">
        <f>IFERROR(VLOOKUP(E1335,GCC.Param!$B$3:$E$50,4,FALSE),"")</f>
        <v/>
      </c>
      <c r="E1335" s="159">
        <f>'Input 2 - Inventory'!F1281</f>
        <v>0</v>
      </c>
      <c r="F1335" s="204" t="str">
        <f t="shared" si="111"/>
        <v>N</v>
      </c>
      <c r="G1335" s="159">
        <f>'Input 1 - Schedule 1'!S1283</f>
        <v>0</v>
      </c>
      <c r="H1335" s="158">
        <f>'Input 2 - Inventory'!L1281</f>
        <v>0</v>
      </c>
      <c r="I1335" s="158">
        <f>'Input 2 - Inventory'!M1281</f>
        <v>0</v>
      </c>
      <c r="J1335" s="204">
        <f t="shared" si="112"/>
        <v>0</v>
      </c>
      <c r="K1335" s="249">
        <f>'Input 2 - Inventory'!R1281</f>
        <v>0</v>
      </c>
      <c r="L1335" s="158">
        <f>'Input 2 - Inventory'!AA1281</f>
        <v>0</v>
      </c>
      <c r="M1335" s="249">
        <f>'Input 2 - Inventory'!AB1281</f>
        <v>0</v>
      </c>
      <c r="N1335" s="204">
        <f t="shared" si="113"/>
        <v>0</v>
      </c>
      <c r="O1335" s="114" t="e">
        <f t="shared" si="114"/>
        <v>#DIV/0!</v>
      </c>
      <c r="P1335" s="249">
        <f>'Input 2 - Inventory'!AG1281</f>
        <v>0</v>
      </c>
      <c r="Q1335" s="249">
        <f>'Input 1 - Schedule 1'!AX1283</f>
        <v>0</v>
      </c>
    </row>
    <row r="1336" spans="1:17" x14ac:dyDescent="0.2">
      <c r="A1336" s="314" t="str">
        <f t="shared" si="110"/>
        <v>Exclude</v>
      </c>
      <c r="B1336" s="158">
        <f>'Input 2 - Inventory'!C1282</f>
        <v>0</v>
      </c>
      <c r="C1336" s="249">
        <f>'Input 2 - Inventory'!E1282</f>
        <v>0</v>
      </c>
      <c r="D1336" s="249" t="str">
        <f>IFERROR(VLOOKUP(E1336,GCC.Param!$B$3:$E$50,4,FALSE),"")</f>
        <v/>
      </c>
      <c r="E1336" s="159">
        <f>'Input 2 - Inventory'!F1282</f>
        <v>0</v>
      </c>
      <c r="F1336" s="204" t="str">
        <f t="shared" si="111"/>
        <v>N</v>
      </c>
      <c r="G1336" s="159">
        <f>'Input 1 - Schedule 1'!S1284</f>
        <v>0</v>
      </c>
      <c r="H1336" s="158">
        <f>'Input 2 - Inventory'!L1282</f>
        <v>0</v>
      </c>
      <c r="I1336" s="158">
        <f>'Input 2 - Inventory'!M1282</f>
        <v>0</v>
      </c>
      <c r="J1336" s="204">
        <f t="shared" si="112"/>
        <v>0</v>
      </c>
      <c r="K1336" s="249">
        <f>'Input 2 - Inventory'!R1282</f>
        <v>0</v>
      </c>
      <c r="L1336" s="158">
        <f>'Input 2 - Inventory'!AA1282</f>
        <v>0</v>
      </c>
      <c r="M1336" s="249">
        <f>'Input 2 - Inventory'!AB1282</f>
        <v>0</v>
      </c>
      <c r="N1336" s="204">
        <f t="shared" si="113"/>
        <v>0</v>
      </c>
      <c r="O1336" s="114" t="e">
        <f t="shared" si="114"/>
        <v>#DIV/0!</v>
      </c>
      <c r="P1336" s="249">
        <f>'Input 2 - Inventory'!AG1282</f>
        <v>0</v>
      </c>
      <c r="Q1336" s="249">
        <f>'Input 1 - Schedule 1'!AX1284</f>
        <v>0</v>
      </c>
    </row>
    <row r="1337" spans="1:17" x14ac:dyDescent="0.2">
      <c r="A1337" s="314" t="str">
        <f t="shared" si="110"/>
        <v>Exclude</v>
      </c>
      <c r="B1337" s="158">
        <f>'Input 2 - Inventory'!C1283</f>
        <v>0</v>
      </c>
      <c r="C1337" s="249">
        <f>'Input 2 - Inventory'!E1283</f>
        <v>0</v>
      </c>
      <c r="D1337" s="249" t="str">
        <f>IFERROR(VLOOKUP(E1337,GCC.Param!$B$3:$E$50,4,FALSE),"")</f>
        <v/>
      </c>
      <c r="E1337" s="159">
        <f>'Input 2 - Inventory'!F1283</f>
        <v>0</v>
      </c>
      <c r="F1337" s="204" t="str">
        <f t="shared" si="111"/>
        <v>N</v>
      </c>
      <c r="G1337" s="159">
        <f>'Input 1 - Schedule 1'!S1285</f>
        <v>0</v>
      </c>
      <c r="H1337" s="158">
        <f>'Input 2 - Inventory'!L1283</f>
        <v>0</v>
      </c>
      <c r="I1337" s="158">
        <f>'Input 2 - Inventory'!M1283</f>
        <v>0</v>
      </c>
      <c r="J1337" s="204">
        <f t="shared" si="112"/>
        <v>0</v>
      </c>
      <c r="K1337" s="249">
        <f>'Input 2 - Inventory'!R1283</f>
        <v>0</v>
      </c>
      <c r="L1337" s="158">
        <f>'Input 2 - Inventory'!AA1283</f>
        <v>0</v>
      </c>
      <c r="M1337" s="249">
        <f>'Input 2 - Inventory'!AB1283</f>
        <v>0</v>
      </c>
      <c r="N1337" s="204">
        <f t="shared" si="113"/>
        <v>0</v>
      </c>
      <c r="O1337" s="114" t="e">
        <f t="shared" si="114"/>
        <v>#DIV/0!</v>
      </c>
      <c r="P1337" s="249">
        <f>'Input 2 - Inventory'!AG1283</f>
        <v>0</v>
      </c>
      <c r="Q1337" s="249">
        <f>'Input 1 - Schedule 1'!AX1285</f>
        <v>0</v>
      </c>
    </row>
    <row r="1338" spans="1:17" x14ac:dyDescent="0.2">
      <c r="A1338" s="314" t="str">
        <f t="shared" si="110"/>
        <v>Exclude</v>
      </c>
      <c r="B1338" s="158">
        <f>'Input 2 - Inventory'!C1284</f>
        <v>0</v>
      </c>
      <c r="C1338" s="249">
        <f>'Input 2 - Inventory'!E1284</f>
        <v>0</v>
      </c>
      <c r="D1338" s="249" t="str">
        <f>IFERROR(VLOOKUP(E1338,GCC.Param!$B$3:$E$50,4,FALSE),"")</f>
        <v/>
      </c>
      <c r="E1338" s="159">
        <f>'Input 2 - Inventory'!F1284</f>
        <v>0</v>
      </c>
      <c r="F1338" s="204" t="str">
        <f t="shared" si="111"/>
        <v>N</v>
      </c>
      <c r="G1338" s="159">
        <f>'Input 1 - Schedule 1'!S1286</f>
        <v>0</v>
      </c>
      <c r="H1338" s="158">
        <f>'Input 2 - Inventory'!L1284</f>
        <v>0</v>
      </c>
      <c r="I1338" s="158">
        <f>'Input 2 - Inventory'!M1284</f>
        <v>0</v>
      </c>
      <c r="J1338" s="204">
        <f t="shared" si="112"/>
        <v>0</v>
      </c>
      <c r="K1338" s="249">
        <f>'Input 2 - Inventory'!R1284</f>
        <v>0</v>
      </c>
      <c r="L1338" s="158">
        <f>'Input 2 - Inventory'!AA1284</f>
        <v>0</v>
      </c>
      <c r="M1338" s="249">
        <f>'Input 2 - Inventory'!AB1284</f>
        <v>0</v>
      </c>
      <c r="N1338" s="204">
        <f t="shared" si="113"/>
        <v>0</v>
      </c>
      <c r="O1338" s="114" t="e">
        <f t="shared" si="114"/>
        <v>#DIV/0!</v>
      </c>
      <c r="P1338" s="249">
        <f>'Input 2 - Inventory'!AG1284</f>
        <v>0</v>
      </c>
      <c r="Q1338" s="249">
        <f>'Input 1 - Schedule 1'!AX1286</f>
        <v>0</v>
      </c>
    </row>
    <row r="1339" spans="1:17" x14ac:dyDescent="0.2">
      <c r="A1339" s="314" t="str">
        <f t="shared" si="110"/>
        <v>Exclude</v>
      </c>
      <c r="B1339" s="158">
        <f>'Input 2 - Inventory'!C1285</f>
        <v>0</v>
      </c>
      <c r="C1339" s="249">
        <f>'Input 2 - Inventory'!E1285</f>
        <v>0</v>
      </c>
      <c r="D1339" s="249" t="str">
        <f>IFERROR(VLOOKUP(E1339,GCC.Param!$B$3:$E$50,4,FALSE),"")</f>
        <v/>
      </c>
      <c r="E1339" s="159">
        <f>'Input 2 - Inventory'!F1285</f>
        <v>0</v>
      </c>
      <c r="F1339" s="204" t="str">
        <f t="shared" si="111"/>
        <v>N</v>
      </c>
      <c r="G1339" s="159">
        <f>'Input 1 - Schedule 1'!S1287</f>
        <v>0</v>
      </c>
      <c r="H1339" s="158">
        <f>'Input 2 - Inventory'!L1285</f>
        <v>0</v>
      </c>
      <c r="I1339" s="158">
        <f>'Input 2 - Inventory'!M1285</f>
        <v>0</v>
      </c>
      <c r="J1339" s="204">
        <f t="shared" si="112"/>
        <v>0</v>
      </c>
      <c r="K1339" s="249">
        <f>'Input 2 - Inventory'!R1285</f>
        <v>0</v>
      </c>
      <c r="L1339" s="158">
        <f>'Input 2 - Inventory'!AA1285</f>
        <v>0</v>
      </c>
      <c r="M1339" s="249">
        <f>'Input 2 - Inventory'!AB1285</f>
        <v>0</v>
      </c>
      <c r="N1339" s="204">
        <f t="shared" si="113"/>
        <v>0</v>
      </c>
      <c r="O1339" s="114" t="e">
        <f t="shared" si="114"/>
        <v>#DIV/0!</v>
      </c>
      <c r="P1339" s="249">
        <f>'Input 2 - Inventory'!AG1285</f>
        <v>0</v>
      </c>
      <c r="Q1339" s="249">
        <f>'Input 1 - Schedule 1'!AX1287</f>
        <v>0</v>
      </c>
    </row>
    <row r="1340" spans="1:17" x14ac:dyDescent="0.2">
      <c r="A1340" s="314" t="str">
        <f t="shared" si="110"/>
        <v>Exclude</v>
      </c>
      <c r="B1340" s="158">
        <f>'Input 2 - Inventory'!C1286</f>
        <v>0</v>
      </c>
      <c r="C1340" s="249">
        <f>'Input 2 - Inventory'!E1286</f>
        <v>0</v>
      </c>
      <c r="D1340" s="249" t="str">
        <f>IFERROR(VLOOKUP(E1340,GCC.Param!$B$3:$E$50,4,FALSE),"")</f>
        <v/>
      </c>
      <c r="E1340" s="159">
        <f>'Input 2 - Inventory'!F1286</f>
        <v>0</v>
      </c>
      <c r="F1340" s="204" t="str">
        <f t="shared" si="111"/>
        <v>N</v>
      </c>
      <c r="G1340" s="159">
        <f>'Input 1 - Schedule 1'!S1288</f>
        <v>0</v>
      </c>
      <c r="H1340" s="158">
        <f>'Input 2 - Inventory'!L1286</f>
        <v>0</v>
      </c>
      <c r="I1340" s="158">
        <f>'Input 2 - Inventory'!M1286</f>
        <v>0</v>
      </c>
      <c r="J1340" s="204">
        <f t="shared" si="112"/>
        <v>0</v>
      </c>
      <c r="K1340" s="249">
        <f>'Input 2 - Inventory'!R1286</f>
        <v>0</v>
      </c>
      <c r="L1340" s="158">
        <f>'Input 2 - Inventory'!AA1286</f>
        <v>0</v>
      </c>
      <c r="M1340" s="249">
        <f>'Input 2 - Inventory'!AB1286</f>
        <v>0</v>
      </c>
      <c r="N1340" s="204">
        <f t="shared" si="113"/>
        <v>0</v>
      </c>
      <c r="O1340" s="114" t="e">
        <f t="shared" si="114"/>
        <v>#DIV/0!</v>
      </c>
      <c r="P1340" s="249">
        <f>'Input 2 - Inventory'!AG1286</f>
        <v>0</v>
      </c>
      <c r="Q1340" s="249">
        <f>'Input 1 - Schedule 1'!AX1288</f>
        <v>0</v>
      </c>
    </row>
    <row r="1341" spans="1:17" x14ac:dyDescent="0.2">
      <c r="A1341" s="314" t="str">
        <f t="shared" si="110"/>
        <v>Exclude</v>
      </c>
      <c r="B1341" s="158">
        <f>'Input 2 - Inventory'!C1287</f>
        <v>0</v>
      </c>
      <c r="C1341" s="249">
        <f>'Input 2 - Inventory'!E1287</f>
        <v>0</v>
      </c>
      <c r="D1341" s="249" t="str">
        <f>IFERROR(VLOOKUP(E1341,GCC.Param!$B$3:$E$50,4,FALSE),"")</f>
        <v/>
      </c>
      <c r="E1341" s="159">
        <f>'Input 2 - Inventory'!F1287</f>
        <v>0</v>
      </c>
      <c r="F1341" s="204" t="str">
        <f t="shared" si="111"/>
        <v>N</v>
      </c>
      <c r="G1341" s="159">
        <f>'Input 1 - Schedule 1'!S1289</f>
        <v>0</v>
      </c>
      <c r="H1341" s="158">
        <f>'Input 2 - Inventory'!L1287</f>
        <v>0</v>
      </c>
      <c r="I1341" s="158">
        <f>'Input 2 - Inventory'!M1287</f>
        <v>0</v>
      </c>
      <c r="J1341" s="204">
        <f t="shared" si="112"/>
        <v>0</v>
      </c>
      <c r="K1341" s="249">
        <f>'Input 2 - Inventory'!R1287</f>
        <v>0</v>
      </c>
      <c r="L1341" s="158">
        <f>'Input 2 - Inventory'!AA1287</f>
        <v>0</v>
      </c>
      <c r="M1341" s="249">
        <f>'Input 2 - Inventory'!AB1287</f>
        <v>0</v>
      </c>
      <c r="N1341" s="204">
        <f t="shared" si="113"/>
        <v>0</v>
      </c>
      <c r="O1341" s="114" t="e">
        <f t="shared" si="114"/>
        <v>#DIV/0!</v>
      </c>
      <c r="P1341" s="249">
        <f>'Input 2 - Inventory'!AG1287</f>
        <v>0</v>
      </c>
      <c r="Q1341" s="249">
        <f>'Input 1 - Schedule 1'!AX1289</f>
        <v>0</v>
      </c>
    </row>
    <row r="1342" spans="1:17" x14ac:dyDescent="0.2">
      <c r="A1342" s="314" t="str">
        <f t="shared" si="110"/>
        <v>Exclude</v>
      </c>
      <c r="B1342" s="158">
        <f>'Input 2 - Inventory'!C1288</f>
        <v>0</v>
      </c>
      <c r="C1342" s="249">
        <f>'Input 2 - Inventory'!E1288</f>
        <v>0</v>
      </c>
      <c r="D1342" s="249" t="str">
        <f>IFERROR(VLOOKUP(E1342,GCC.Param!$B$3:$E$50,4,FALSE),"")</f>
        <v/>
      </c>
      <c r="E1342" s="159">
        <f>'Input 2 - Inventory'!F1288</f>
        <v>0</v>
      </c>
      <c r="F1342" s="204" t="str">
        <f t="shared" si="111"/>
        <v>N</v>
      </c>
      <c r="G1342" s="159">
        <f>'Input 1 - Schedule 1'!S1290</f>
        <v>0</v>
      </c>
      <c r="H1342" s="158">
        <f>'Input 2 - Inventory'!L1288</f>
        <v>0</v>
      </c>
      <c r="I1342" s="158">
        <f>'Input 2 - Inventory'!M1288</f>
        <v>0</v>
      </c>
      <c r="J1342" s="204">
        <f t="shared" si="112"/>
        <v>0</v>
      </c>
      <c r="K1342" s="249">
        <f>'Input 2 - Inventory'!R1288</f>
        <v>0</v>
      </c>
      <c r="L1342" s="158">
        <f>'Input 2 - Inventory'!AA1288</f>
        <v>0</v>
      </c>
      <c r="M1342" s="249">
        <f>'Input 2 - Inventory'!AB1288</f>
        <v>0</v>
      </c>
      <c r="N1342" s="204">
        <f t="shared" si="113"/>
        <v>0</v>
      </c>
      <c r="O1342" s="114" t="e">
        <f t="shared" si="114"/>
        <v>#DIV/0!</v>
      </c>
      <c r="P1342" s="249">
        <f>'Input 2 - Inventory'!AG1288</f>
        <v>0</v>
      </c>
      <c r="Q1342" s="249">
        <f>'Input 1 - Schedule 1'!AX1290</f>
        <v>0</v>
      </c>
    </row>
    <row r="1343" spans="1:17" x14ac:dyDescent="0.2">
      <c r="A1343" s="314" t="str">
        <f t="shared" si="110"/>
        <v>Exclude</v>
      </c>
      <c r="B1343" s="158">
        <f>'Input 2 - Inventory'!C1289</f>
        <v>0</v>
      </c>
      <c r="C1343" s="249">
        <f>'Input 2 - Inventory'!E1289</f>
        <v>0</v>
      </c>
      <c r="D1343" s="249" t="str">
        <f>IFERROR(VLOOKUP(E1343,GCC.Param!$B$3:$E$50,4,FALSE),"")</f>
        <v/>
      </c>
      <c r="E1343" s="159">
        <f>'Input 2 - Inventory'!F1289</f>
        <v>0</v>
      </c>
      <c r="F1343" s="204" t="str">
        <f t="shared" si="111"/>
        <v>N</v>
      </c>
      <c r="G1343" s="159">
        <f>'Input 1 - Schedule 1'!S1291</f>
        <v>0</v>
      </c>
      <c r="H1343" s="158">
        <f>'Input 2 - Inventory'!L1289</f>
        <v>0</v>
      </c>
      <c r="I1343" s="158">
        <f>'Input 2 - Inventory'!M1289</f>
        <v>0</v>
      </c>
      <c r="J1343" s="204">
        <f t="shared" si="112"/>
        <v>0</v>
      </c>
      <c r="K1343" s="249">
        <f>'Input 2 - Inventory'!R1289</f>
        <v>0</v>
      </c>
      <c r="L1343" s="158">
        <f>'Input 2 - Inventory'!AA1289</f>
        <v>0</v>
      </c>
      <c r="M1343" s="249">
        <f>'Input 2 - Inventory'!AB1289</f>
        <v>0</v>
      </c>
      <c r="N1343" s="204">
        <f t="shared" si="113"/>
        <v>0</v>
      </c>
      <c r="O1343" s="114" t="e">
        <f t="shared" si="114"/>
        <v>#DIV/0!</v>
      </c>
      <c r="P1343" s="249">
        <f>'Input 2 - Inventory'!AG1289</f>
        <v>0</v>
      </c>
      <c r="Q1343" s="249">
        <f>'Input 1 - Schedule 1'!AX1291</f>
        <v>0</v>
      </c>
    </row>
    <row r="1344" spans="1:17" x14ac:dyDescent="0.2">
      <c r="A1344" s="314" t="str">
        <f t="shared" si="110"/>
        <v>Exclude</v>
      </c>
      <c r="B1344" s="158">
        <f>'Input 2 - Inventory'!C1290</f>
        <v>0</v>
      </c>
      <c r="C1344" s="249">
        <f>'Input 2 - Inventory'!E1290</f>
        <v>0</v>
      </c>
      <c r="D1344" s="249" t="str">
        <f>IFERROR(VLOOKUP(E1344,GCC.Param!$B$3:$E$50,4,FALSE),"")</f>
        <v/>
      </c>
      <c r="E1344" s="159">
        <f>'Input 2 - Inventory'!F1290</f>
        <v>0</v>
      </c>
      <c r="F1344" s="204" t="str">
        <f t="shared" si="111"/>
        <v>N</v>
      </c>
      <c r="G1344" s="159">
        <f>'Input 1 - Schedule 1'!S1292</f>
        <v>0</v>
      </c>
      <c r="H1344" s="158">
        <f>'Input 2 - Inventory'!L1290</f>
        <v>0</v>
      </c>
      <c r="I1344" s="158">
        <f>'Input 2 - Inventory'!M1290</f>
        <v>0</v>
      </c>
      <c r="J1344" s="204">
        <f t="shared" si="112"/>
        <v>0</v>
      </c>
      <c r="K1344" s="249">
        <f>'Input 2 - Inventory'!R1290</f>
        <v>0</v>
      </c>
      <c r="L1344" s="158">
        <f>'Input 2 - Inventory'!AA1290</f>
        <v>0</v>
      </c>
      <c r="M1344" s="249">
        <f>'Input 2 - Inventory'!AB1290</f>
        <v>0</v>
      </c>
      <c r="N1344" s="204">
        <f t="shared" si="113"/>
        <v>0</v>
      </c>
      <c r="O1344" s="114" t="e">
        <f t="shared" si="114"/>
        <v>#DIV/0!</v>
      </c>
      <c r="P1344" s="249">
        <f>'Input 2 - Inventory'!AG1290</f>
        <v>0</v>
      </c>
      <c r="Q1344" s="249">
        <f>'Input 1 - Schedule 1'!AX1292</f>
        <v>0</v>
      </c>
    </row>
    <row r="1345" spans="1:17" x14ac:dyDescent="0.2">
      <c r="A1345" s="314" t="str">
        <f t="shared" si="110"/>
        <v>Exclude</v>
      </c>
      <c r="B1345" s="158">
        <f>'Input 2 - Inventory'!C1291</f>
        <v>0</v>
      </c>
      <c r="C1345" s="249">
        <f>'Input 2 - Inventory'!E1291</f>
        <v>0</v>
      </c>
      <c r="D1345" s="249" t="str">
        <f>IFERROR(VLOOKUP(E1345,GCC.Param!$B$3:$E$50,4,FALSE),"")</f>
        <v/>
      </c>
      <c r="E1345" s="159">
        <f>'Input 2 - Inventory'!F1291</f>
        <v>0</v>
      </c>
      <c r="F1345" s="204" t="str">
        <f t="shared" si="111"/>
        <v>N</v>
      </c>
      <c r="G1345" s="159">
        <f>'Input 1 - Schedule 1'!S1293</f>
        <v>0</v>
      </c>
      <c r="H1345" s="158">
        <f>'Input 2 - Inventory'!L1291</f>
        <v>0</v>
      </c>
      <c r="I1345" s="158">
        <f>'Input 2 - Inventory'!M1291</f>
        <v>0</v>
      </c>
      <c r="J1345" s="204">
        <f t="shared" si="112"/>
        <v>0</v>
      </c>
      <c r="K1345" s="249">
        <f>'Input 2 - Inventory'!R1291</f>
        <v>0</v>
      </c>
      <c r="L1345" s="158">
        <f>'Input 2 - Inventory'!AA1291</f>
        <v>0</v>
      </c>
      <c r="M1345" s="249">
        <f>'Input 2 - Inventory'!AB1291</f>
        <v>0</v>
      </c>
      <c r="N1345" s="204">
        <f t="shared" si="113"/>
        <v>0</v>
      </c>
      <c r="O1345" s="114" t="e">
        <f t="shared" si="114"/>
        <v>#DIV/0!</v>
      </c>
      <c r="P1345" s="249">
        <f>'Input 2 - Inventory'!AG1291</f>
        <v>0</v>
      </c>
      <c r="Q1345" s="249">
        <f>'Input 1 - Schedule 1'!AX1293</f>
        <v>0</v>
      </c>
    </row>
    <row r="1346" spans="1:17" x14ac:dyDescent="0.2">
      <c r="A1346" s="314" t="str">
        <f t="shared" ref="A1346:A1409" si="115">IF(OR(ISERROR(D1346),B1346="",B1346=0),"Exclude","Include")</f>
        <v>Exclude</v>
      </c>
      <c r="B1346" s="158">
        <f>'Input 2 - Inventory'!C1292</f>
        <v>0</v>
      </c>
      <c r="C1346" s="249">
        <f>'Input 2 - Inventory'!E1292</f>
        <v>0</v>
      </c>
      <c r="D1346" s="249" t="str">
        <f>IFERROR(VLOOKUP(E1346,GCC.Param!$B$3:$E$50,4,FALSE),"")</f>
        <v/>
      </c>
      <c r="E1346" s="159">
        <f>'Input 2 - Inventory'!F1292</f>
        <v>0</v>
      </c>
      <c r="F1346" s="204" t="str">
        <f t="shared" ref="F1346:F1409" si="116">IF(AND(LEFT(D1346,3)="RBC",LEFT(Q1346,3)="RBC"),"N",IF(OR(E1346=Q1346,Q1346="N/A"),"N","Y"))</f>
        <v>N</v>
      </c>
      <c r="G1346" s="159">
        <f>'Input 1 - Schedule 1'!S1294</f>
        <v>0</v>
      </c>
      <c r="H1346" s="158">
        <f>'Input 2 - Inventory'!L1292</f>
        <v>0</v>
      </c>
      <c r="I1346" s="158">
        <f>'Input 2 - Inventory'!M1292</f>
        <v>0</v>
      </c>
      <c r="J1346" s="204">
        <f t="shared" ref="J1346:J1409" si="117">IF($E1346="Non-Insurer Holding Company", H1346-I1346,H1346)</f>
        <v>0</v>
      </c>
      <c r="K1346" s="249">
        <f>'Input 2 - Inventory'!R1292</f>
        <v>0</v>
      </c>
      <c r="L1346" s="158">
        <f>'Input 2 - Inventory'!AA1292</f>
        <v>0</v>
      </c>
      <c r="M1346" s="249">
        <f>'Input 2 - Inventory'!AB1292</f>
        <v>0</v>
      </c>
      <c r="N1346" s="204">
        <f t="shared" ref="N1346:N1409" si="118">IF(LEFT(E1346,3)="RBC",1/0,IF($E1346="Non-Insurer Holding Company",L1346-M1346,L1346))</f>
        <v>0</v>
      </c>
      <c r="O1346" s="114" t="e">
        <f t="shared" ref="O1346:O1409" si="119">IF(LEFT(E1346,3)="RBC",1/3*L1346,1/0)</f>
        <v>#DIV/0!</v>
      </c>
      <c r="P1346" s="249">
        <f>'Input 2 - Inventory'!AG1292</f>
        <v>0</v>
      </c>
      <c r="Q1346" s="249">
        <f>'Input 1 - Schedule 1'!AX1294</f>
        <v>0</v>
      </c>
    </row>
    <row r="1347" spans="1:17" x14ac:dyDescent="0.2">
      <c r="A1347" s="314" t="str">
        <f t="shared" si="115"/>
        <v>Exclude</v>
      </c>
      <c r="B1347" s="158">
        <f>'Input 2 - Inventory'!C1293</f>
        <v>0</v>
      </c>
      <c r="C1347" s="249">
        <f>'Input 2 - Inventory'!E1293</f>
        <v>0</v>
      </c>
      <c r="D1347" s="249" t="str">
        <f>IFERROR(VLOOKUP(E1347,GCC.Param!$B$3:$E$50,4,FALSE),"")</f>
        <v/>
      </c>
      <c r="E1347" s="159">
        <f>'Input 2 - Inventory'!F1293</f>
        <v>0</v>
      </c>
      <c r="F1347" s="204" t="str">
        <f t="shared" si="116"/>
        <v>N</v>
      </c>
      <c r="G1347" s="159">
        <f>'Input 1 - Schedule 1'!S1295</f>
        <v>0</v>
      </c>
      <c r="H1347" s="158">
        <f>'Input 2 - Inventory'!L1293</f>
        <v>0</v>
      </c>
      <c r="I1347" s="158">
        <f>'Input 2 - Inventory'!M1293</f>
        <v>0</v>
      </c>
      <c r="J1347" s="204">
        <f t="shared" si="117"/>
        <v>0</v>
      </c>
      <c r="K1347" s="249">
        <f>'Input 2 - Inventory'!R1293</f>
        <v>0</v>
      </c>
      <c r="L1347" s="158">
        <f>'Input 2 - Inventory'!AA1293</f>
        <v>0</v>
      </c>
      <c r="M1347" s="249">
        <f>'Input 2 - Inventory'!AB1293</f>
        <v>0</v>
      </c>
      <c r="N1347" s="204">
        <f t="shared" si="118"/>
        <v>0</v>
      </c>
      <c r="O1347" s="114" t="e">
        <f t="shared" si="119"/>
        <v>#DIV/0!</v>
      </c>
      <c r="P1347" s="249">
        <f>'Input 2 - Inventory'!AG1293</f>
        <v>0</v>
      </c>
      <c r="Q1347" s="249">
        <f>'Input 1 - Schedule 1'!AX1295</f>
        <v>0</v>
      </c>
    </row>
    <row r="1348" spans="1:17" x14ac:dyDescent="0.2">
      <c r="A1348" s="314" t="str">
        <f t="shared" si="115"/>
        <v>Exclude</v>
      </c>
      <c r="B1348" s="158">
        <f>'Input 2 - Inventory'!C1294</f>
        <v>0</v>
      </c>
      <c r="C1348" s="249">
        <f>'Input 2 - Inventory'!E1294</f>
        <v>0</v>
      </c>
      <c r="D1348" s="249" t="str">
        <f>IFERROR(VLOOKUP(E1348,GCC.Param!$B$3:$E$50,4,FALSE),"")</f>
        <v/>
      </c>
      <c r="E1348" s="159">
        <f>'Input 2 - Inventory'!F1294</f>
        <v>0</v>
      </c>
      <c r="F1348" s="204" t="str">
        <f t="shared" si="116"/>
        <v>N</v>
      </c>
      <c r="G1348" s="159">
        <f>'Input 1 - Schedule 1'!S1296</f>
        <v>0</v>
      </c>
      <c r="H1348" s="158">
        <f>'Input 2 - Inventory'!L1294</f>
        <v>0</v>
      </c>
      <c r="I1348" s="158">
        <f>'Input 2 - Inventory'!M1294</f>
        <v>0</v>
      </c>
      <c r="J1348" s="204">
        <f t="shared" si="117"/>
        <v>0</v>
      </c>
      <c r="K1348" s="249">
        <f>'Input 2 - Inventory'!R1294</f>
        <v>0</v>
      </c>
      <c r="L1348" s="158">
        <f>'Input 2 - Inventory'!AA1294</f>
        <v>0</v>
      </c>
      <c r="M1348" s="249">
        <f>'Input 2 - Inventory'!AB1294</f>
        <v>0</v>
      </c>
      <c r="N1348" s="204">
        <f t="shared" si="118"/>
        <v>0</v>
      </c>
      <c r="O1348" s="114" t="e">
        <f t="shared" si="119"/>
        <v>#DIV/0!</v>
      </c>
      <c r="P1348" s="249">
        <f>'Input 2 - Inventory'!AG1294</f>
        <v>0</v>
      </c>
      <c r="Q1348" s="249">
        <f>'Input 1 - Schedule 1'!AX1296</f>
        <v>0</v>
      </c>
    </row>
    <row r="1349" spans="1:17" x14ac:dyDescent="0.2">
      <c r="A1349" s="314" t="str">
        <f t="shared" si="115"/>
        <v>Exclude</v>
      </c>
      <c r="B1349" s="158">
        <f>'Input 2 - Inventory'!C1295</f>
        <v>0</v>
      </c>
      <c r="C1349" s="249">
        <f>'Input 2 - Inventory'!E1295</f>
        <v>0</v>
      </c>
      <c r="D1349" s="249" t="str">
        <f>IFERROR(VLOOKUP(E1349,GCC.Param!$B$3:$E$50,4,FALSE),"")</f>
        <v/>
      </c>
      <c r="E1349" s="159">
        <f>'Input 2 - Inventory'!F1295</f>
        <v>0</v>
      </c>
      <c r="F1349" s="204" t="str">
        <f t="shared" si="116"/>
        <v>N</v>
      </c>
      <c r="G1349" s="159">
        <f>'Input 1 - Schedule 1'!S1297</f>
        <v>0</v>
      </c>
      <c r="H1349" s="158">
        <f>'Input 2 - Inventory'!L1295</f>
        <v>0</v>
      </c>
      <c r="I1349" s="158">
        <f>'Input 2 - Inventory'!M1295</f>
        <v>0</v>
      </c>
      <c r="J1349" s="204">
        <f t="shared" si="117"/>
        <v>0</v>
      </c>
      <c r="K1349" s="249">
        <f>'Input 2 - Inventory'!R1295</f>
        <v>0</v>
      </c>
      <c r="L1349" s="158">
        <f>'Input 2 - Inventory'!AA1295</f>
        <v>0</v>
      </c>
      <c r="M1349" s="249">
        <f>'Input 2 - Inventory'!AB1295</f>
        <v>0</v>
      </c>
      <c r="N1349" s="204">
        <f t="shared" si="118"/>
        <v>0</v>
      </c>
      <c r="O1349" s="114" t="e">
        <f t="shared" si="119"/>
        <v>#DIV/0!</v>
      </c>
      <c r="P1349" s="249">
        <f>'Input 2 - Inventory'!AG1295</f>
        <v>0</v>
      </c>
      <c r="Q1349" s="249">
        <f>'Input 1 - Schedule 1'!AX1297</f>
        <v>0</v>
      </c>
    </row>
    <row r="1350" spans="1:17" x14ac:dyDescent="0.2">
      <c r="A1350" s="314" t="str">
        <f t="shared" si="115"/>
        <v>Exclude</v>
      </c>
      <c r="B1350" s="158">
        <f>'Input 2 - Inventory'!C1296</f>
        <v>0</v>
      </c>
      <c r="C1350" s="249">
        <f>'Input 2 - Inventory'!E1296</f>
        <v>0</v>
      </c>
      <c r="D1350" s="249" t="str">
        <f>IFERROR(VLOOKUP(E1350,GCC.Param!$B$3:$E$50,4,FALSE),"")</f>
        <v/>
      </c>
      <c r="E1350" s="159">
        <f>'Input 2 - Inventory'!F1296</f>
        <v>0</v>
      </c>
      <c r="F1350" s="204" t="str">
        <f t="shared" si="116"/>
        <v>N</v>
      </c>
      <c r="G1350" s="159">
        <f>'Input 1 - Schedule 1'!S1298</f>
        <v>0</v>
      </c>
      <c r="H1350" s="158">
        <f>'Input 2 - Inventory'!L1296</f>
        <v>0</v>
      </c>
      <c r="I1350" s="158">
        <f>'Input 2 - Inventory'!M1296</f>
        <v>0</v>
      </c>
      <c r="J1350" s="204">
        <f t="shared" si="117"/>
        <v>0</v>
      </c>
      <c r="K1350" s="249">
        <f>'Input 2 - Inventory'!R1296</f>
        <v>0</v>
      </c>
      <c r="L1350" s="158">
        <f>'Input 2 - Inventory'!AA1296</f>
        <v>0</v>
      </c>
      <c r="M1350" s="249">
        <f>'Input 2 - Inventory'!AB1296</f>
        <v>0</v>
      </c>
      <c r="N1350" s="204">
        <f t="shared" si="118"/>
        <v>0</v>
      </c>
      <c r="O1350" s="114" t="e">
        <f t="shared" si="119"/>
        <v>#DIV/0!</v>
      </c>
      <c r="P1350" s="249">
        <f>'Input 2 - Inventory'!AG1296</f>
        <v>0</v>
      </c>
      <c r="Q1350" s="249">
        <f>'Input 1 - Schedule 1'!AX1298</f>
        <v>0</v>
      </c>
    </row>
    <row r="1351" spans="1:17" x14ac:dyDescent="0.2">
      <c r="A1351" s="314" t="str">
        <f t="shared" si="115"/>
        <v>Exclude</v>
      </c>
      <c r="B1351" s="158">
        <f>'Input 2 - Inventory'!C1297</f>
        <v>0</v>
      </c>
      <c r="C1351" s="249">
        <f>'Input 2 - Inventory'!E1297</f>
        <v>0</v>
      </c>
      <c r="D1351" s="249" t="str">
        <f>IFERROR(VLOOKUP(E1351,GCC.Param!$B$3:$E$50,4,FALSE),"")</f>
        <v/>
      </c>
      <c r="E1351" s="159">
        <f>'Input 2 - Inventory'!F1297</f>
        <v>0</v>
      </c>
      <c r="F1351" s="204" t="str">
        <f t="shared" si="116"/>
        <v>N</v>
      </c>
      <c r="G1351" s="159">
        <f>'Input 1 - Schedule 1'!S1299</f>
        <v>0</v>
      </c>
      <c r="H1351" s="158">
        <f>'Input 2 - Inventory'!L1297</f>
        <v>0</v>
      </c>
      <c r="I1351" s="158">
        <f>'Input 2 - Inventory'!M1297</f>
        <v>0</v>
      </c>
      <c r="J1351" s="204">
        <f t="shared" si="117"/>
        <v>0</v>
      </c>
      <c r="K1351" s="249">
        <f>'Input 2 - Inventory'!R1297</f>
        <v>0</v>
      </c>
      <c r="L1351" s="158">
        <f>'Input 2 - Inventory'!AA1297</f>
        <v>0</v>
      </c>
      <c r="M1351" s="249">
        <f>'Input 2 - Inventory'!AB1297</f>
        <v>0</v>
      </c>
      <c r="N1351" s="204">
        <f t="shared" si="118"/>
        <v>0</v>
      </c>
      <c r="O1351" s="114" t="e">
        <f t="shared" si="119"/>
        <v>#DIV/0!</v>
      </c>
      <c r="P1351" s="249">
        <f>'Input 2 - Inventory'!AG1297</f>
        <v>0</v>
      </c>
      <c r="Q1351" s="249">
        <f>'Input 1 - Schedule 1'!AX1299</f>
        <v>0</v>
      </c>
    </row>
    <row r="1352" spans="1:17" x14ac:dyDescent="0.2">
      <c r="A1352" s="314" t="str">
        <f t="shared" si="115"/>
        <v>Exclude</v>
      </c>
      <c r="B1352" s="158">
        <f>'Input 2 - Inventory'!C1298</f>
        <v>0</v>
      </c>
      <c r="C1352" s="249">
        <f>'Input 2 - Inventory'!E1298</f>
        <v>0</v>
      </c>
      <c r="D1352" s="249" t="str">
        <f>IFERROR(VLOOKUP(E1352,GCC.Param!$B$3:$E$50,4,FALSE),"")</f>
        <v/>
      </c>
      <c r="E1352" s="159">
        <f>'Input 2 - Inventory'!F1298</f>
        <v>0</v>
      </c>
      <c r="F1352" s="204" t="str">
        <f t="shared" si="116"/>
        <v>N</v>
      </c>
      <c r="G1352" s="159">
        <f>'Input 1 - Schedule 1'!S1300</f>
        <v>0</v>
      </c>
      <c r="H1352" s="158">
        <f>'Input 2 - Inventory'!L1298</f>
        <v>0</v>
      </c>
      <c r="I1352" s="158">
        <f>'Input 2 - Inventory'!M1298</f>
        <v>0</v>
      </c>
      <c r="J1352" s="204">
        <f t="shared" si="117"/>
        <v>0</v>
      </c>
      <c r="K1352" s="249">
        <f>'Input 2 - Inventory'!R1298</f>
        <v>0</v>
      </c>
      <c r="L1352" s="158">
        <f>'Input 2 - Inventory'!AA1298</f>
        <v>0</v>
      </c>
      <c r="M1352" s="249">
        <f>'Input 2 - Inventory'!AB1298</f>
        <v>0</v>
      </c>
      <c r="N1352" s="204">
        <f t="shared" si="118"/>
        <v>0</v>
      </c>
      <c r="O1352" s="114" t="e">
        <f t="shared" si="119"/>
        <v>#DIV/0!</v>
      </c>
      <c r="P1352" s="249">
        <f>'Input 2 - Inventory'!AG1298</f>
        <v>0</v>
      </c>
      <c r="Q1352" s="249">
        <f>'Input 1 - Schedule 1'!AX1300</f>
        <v>0</v>
      </c>
    </row>
    <row r="1353" spans="1:17" x14ac:dyDescent="0.2">
      <c r="A1353" s="314" t="str">
        <f t="shared" si="115"/>
        <v>Exclude</v>
      </c>
      <c r="B1353" s="158">
        <f>'Input 2 - Inventory'!C1299</f>
        <v>0</v>
      </c>
      <c r="C1353" s="249">
        <f>'Input 2 - Inventory'!E1299</f>
        <v>0</v>
      </c>
      <c r="D1353" s="249" t="str">
        <f>IFERROR(VLOOKUP(E1353,GCC.Param!$B$3:$E$50,4,FALSE),"")</f>
        <v/>
      </c>
      <c r="E1353" s="159">
        <f>'Input 2 - Inventory'!F1299</f>
        <v>0</v>
      </c>
      <c r="F1353" s="204" t="str">
        <f t="shared" si="116"/>
        <v>N</v>
      </c>
      <c r="G1353" s="159">
        <f>'Input 1 - Schedule 1'!S1301</f>
        <v>0</v>
      </c>
      <c r="H1353" s="158">
        <f>'Input 2 - Inventory'!L1299</f>
        <v>0</v>
      </c>
      <c r="I1353" s="158">
        <f>'Input 2 - Inventory'!M1299</f>
        <v>0</v>
      </c>
      <c r="J1353" s="204">
        <f t="shared" si="117"/>
        <v>0</v>
      </c>
      <c r="K1353" s="249">
        <f>'Input 2 - Inventory'!R1299</f>
        <v>0</v>
      </c>
      <c r="L1353" s="158">
        <f>'Input 2 - Inventory'!AA1299</f>
        <v>0</v>
      </c>
      <c r="M1353" s="249">
        <f>'Input 2 - Inventory'!AB1299</f>
        <v>0</v>
      </c>
      <c r="N1353" s="204">
        <f t="shared" si="118"/>
        <v>0</v>
      </c>
      <c r="O1353" s="114" t="e">
        <f t="shared" si="119"/>
        <v>#DIV/0!</v>
      </c>
      <c r="P1353" s="249">
        <f>'Input 2 - Inventory'!AG1299</f>
        <v>0</v>
      </c>
      <c r="Q1353" s="249">
        <f>'Input 1 - Schedule 1'!AX1301</f>
        <v>0</v>
      </c>
    </row>
    <row r="1354" spans="1:17" x14ac:dyDescent="0.2">
      <c r="A1354" s="314" t="str">
        <f t="shared" si="115"/>
        <v>Exclude</v>
      </c>
      <c r="B1354" s="158">
        <f>'Input 2 - Inventory'!C1300</f>
        <v>0</v>
      </c>
      <c r="C1354" s="249">
        <f>'Input 2 - Inventory'!E1300</f>
        <v>0</v>
      </c>
      <c r="D1354" s="249" t="str">
        <f>IFERROR(VLOOKUP(E1354,GCC.Param!$B$3:$E$50,4,FALSE),"")</f>
        <v/>
      </c>
      <c r="E1354" s="159">
        <f>'Input 2 - Inventory'!F1300</f>
        <v>0</v>
      </c>
      <c r="F1354" s="204" t="str">
        <f t="shared" si="116"/>
        <v>N</v>
      </c>
      <c r="G1354" s="159">
        <f>'Input 1 - Schedule 1'!S1302</f>
        <v>0</v>
      </c>
      <c r="H1354" s="158">
        <f>'Input 2 - Inventory'!L1300</f>
        <v>0</v>
      </c>
      <c r="I1354" s="158">
        <f>'Input 2 - Inventory'!M1300</f>
        <v>0</v>
      </c>
      <c r="J1354" s="204">
        <f t="shared" si="117"/>
        <v>0</v>
      </c>
      <c r="K1354" s="249">
        <f>'Input 2 - Inventory'!R1300</f>
        <v>0</v>
      </c>
      <c r="L1354" s="158">
        <f>'Input 2 - Inventory'!AA1300</f>
        <v>0</v>
      </c>
      <c r="M1354" s="249">
        <f>'Input 2 - Inventory'!AB1300</f>
        <v>0</v>
      </c>
      <c r="N1354" s="204">
        <f t="shared" si="118"/>
        <v>0</v>
      </c>
      <c r="O1354" s="114" t="e">
        <f t="shared" si="119"/>
        <v>#DIV/0!</v>
      </c>
      <c r="P1354" s="249">
        <f>'Input 2 - Inventory'!AG1300</f>
        <v>0</v>
      </c>
      <c r="Q1354" s="249">
        <f>'Input 1 - Schedule 1'!AX1302</f>
        <v>0</v>
      </c>
    </row>
    <row r="1355" spans="1:17" x14ac:dyDescent="0.2">
      <c r="A1355" s="314" t="str">
        <f t="shared" si="115"/>
        <v>Exclude</v>
      </c>
      <c r="B1355" s="158">
        <f>'Input 2 - Inventory'!C1301</f>
        <v>0</v>
      </c>
      <c r="C1355" s="249">
        <f>'Input 2 - Inventory'!E1301</f>
        <v>0</v>
      </c>
      <c r="D1355" s="249" t="str">
        <f>IFERROR(VLOOKUP(E1355,GCC.Param!$B$3:$E$50,4,FALSE),"")</f>
        <v/>
      </c>
      <c r="E1355" s="159">
        <f>'Input 2 - Inventory'!F1301</f>
        <v>0</v>
      </c>
      <c r="F1355" s="204" t="str">
        <f t="shared" si="116"/>
        <v>N</v>
      </c>
      <c r="G1355" s="159">
        <f>'Input 1 - Schedule 1'!S1303</f>
        <v>0</v>
      </c>
      <c r="H1355" s="158">
        <f>'Input 2 - Inventory'!L1301</f>
        <v>0</v>
      </c>
      <c r="I1355" s="158">
        <f>'Input 2 - Inventory'!M1301</f>
        <v>0</v>
      </c>
      <c r="J1355" s="204">
        <f t="shared" si="117"/>
        <v>0</v>
      </c>
      <c r="K1355" s="249">
        <f>'Input 2 - Inventory'!R1301</f>
        <v>0</v>
      </c>
      <c r="L1355" s="158">
        <f>'Input 2 - Inventory'!AA1301</f>
        <v>0</v>
      </c>
      <c r="M1355" s="249">
        <f>'Input 2 - Inventory'!AB1301</f>
        <v>0</v>
      </c>
      <c r="N1355" s="204">
        <f t="shared" si="118"/>
        <v>0</v>
      </c>
      <c r="O1355" s="114" t="e">
        <f t="shared" si="119"/>
        <v>#DIV/0!</v>
      </c>
      <c r="P1355" s="249">
        <f>'Input 2 - Inventory'!AG1301</f>
        <v>0</v>
      </c>
      <c r="Q1355" s="249">
        <f>'Input 1 - Schedule 1'!AX1303</f>
        <v>0</v>
      </c>
    </row>
    <row r="1356" spans="1:17" x14ac:dyDescent="0.2">
      <c r="A1356" s="314" t="str">
        <f t="shared" si="115"/>
        <v>Exclude</v>
      </c>
      <c r="B1356" s="158">
        <f>'Input 2 - Inventory'!C1302</f>
        <v>0</v>
      </c>
      <c r="C1356" s="249">
        <f>'Input 2 - Inventory'!E1302</f>
        <v>0</v>
      </c>
      <c r="D1356" s="249" t="str">
        <f>IFERROR(VLOOKUP(E1356,GCC.Param!$B$3:$E$50,4,FALSE),"")</f>
        <v/>
      </c>
      <c r="E1356" s="159">
        <f>'Input 2 - Inventory'!F1302</f>
        <v>0</v>
      </c>
      <c r="F1356" s="204" t="str">
        <f t="shared" si="116"/>
        <v>N</v>
      </c>
      <c r="G1356" s="159">
        <f>'Input 1 - Schedule 1'!S1304</f>
        <v>0</v>
      </c>
      <c r="H1356" s="158">
        <f>'Input 2 - Inventory'!L1302</f>
        <v>0</v>
      </c>
      <c r="I1356" s="158">
        <f>'Input 2 - Inventory'!M1302</f>
        <v>0</v>
      </c>
      <c r="J1356" s="204">
        <f t="shared" si="117"/>
        <v>0</v>
      </c>
      <c r="K1356" s="249">
        <f>'Input 2 - Inventory'!R1302</f>
        <v>0</v>
      </c>
      <c r="L1356" s="158">
        <f>'Input 2 - Inventory'!AA1302</f>
        <v>0</v>
      </c>
      <c r="M1356" s="249">
        <f>'Input 2 - Inventory'!AB1302</f>
        <v>0</v>
      </c>
      <c r="N1356" s="204">
        <f t="shared" si="118"/>
        <v>0</v>
      </c>
      <c r="O1356" s="114" t="e">
        <f t="shared" si="119"/>
        <v>#DIV/0!</v>
      </c>
      <c r="P1356" s="249">
        <f>'Input 2 - Inventory'!AG1302</f>
        <v>0</v>
      </c>
      <c r="Q1356" s="249">
        <f>'Input 1 - Schedule 1'!AX1304</f>
        <v>0</v>
      </c>
    </row>
    <row r="1357" spans="1:17" x14ac:dyDescent="0.2">
      <c r="A1357" s="314" t="str">
        <f t="shared" si="115"/>
        <v>Exclude</v>
      </c>
      <c r="B1357" s="158">
        <f>'Input 2 - Inventory'!C1303</f>
        <v>0</v>
      </c>
      <c r="C1357" s="249">
        <f>'Input 2 - Inventory'!E1303</f>
        <v>0</v>
      </c>
      <c r="D1357" s="249" t="str">
        <f>IFERROR(VLOOKUP(E1357,GCC.Param!$B$3:$E$50,4,FALSE),"")</f>
        <v/>
      </c>
      <c r="E1357" s="159">
        <f>'Input 2 - Inventory'!F1303</f>
        <v>0</v>
      </c>
      <c r="F1357" s="204" t="str">
        <f t="shared" si="116"/>
        <v>N</v>
      </c>
      <c r="G1357" s="159">
        <f>'Input 1 - Schedule 1'!S1305</f>
        <v>0</v>
      </c>
      <c r="H1357" s="158">
        <f>'Input 2 - Inventory'!L1303</f>
        <v>0</v>
      </c>
      <c r="I1357" s="158">
        <f>'Input 2 - Inventory'!M1303</f>
        <v>0</v>
      </c>
      <c r="J1357" s="204">
        <f t="shared" si="117"/>
        <v>0</v>
      </c>
      <c r="K1357" s="249">
        <f>'Input 2 - Inventory'!R1303</f>
        <v>0</v>
      </c>
      <c r="L1357" s="158">
        <f>'Input 2 - Inventory'!AA1303</f>
        <v>0</v>
      </c>
      <c r="M1357" s="249">
        <f>'Input 2 - Inventory'!AB1303</f>
        <v>0</v>
      </c>
      <c r="N1357" s="204">
        <f t="shared" si="118"/>
        <v>0</v>
      </c>
      <c r="O1357" s="114" t="e">
        <f t="shared" si="119"/>
        <v>#DIV/0!</v>
      </c>
      <c r="P1357" s="249">
        <f>'Input 2 - Inventory'!AG1303</f>
        <v>0</v>
      </c>
      <c r="Q1357" s="249">
        <f>'Input 1 - Schedule 1'!AX1305</f>
        <v>0</v>
      </c>
    </row>
    <row r="1358" spans="1:17" x14ac:dyDescent="0.2">
      <c r="A1358" s="314" t="str">
        <f t="shared" si="115"/>
        <v>Exclude</v>
      </c>
      <c r="B1358" s="158">
        <f>'Input 2 - Inventory'!C1304</f>
        <v>0</v>
      </c>
      <c r="C1358" s="249">
        <f>'Input 2 - Inventory'!E1304</f>
        <v>0</v>
      </c>
      <c r="D1358" s="249" t="str">
        <f>IFERROR(VLOOKUP(E1358,GCC.Param!$B$3:$E$50,4,FALSE),"")</f>
        <v/>
      </c>
      <c r="E1358" s="159">
        <f>'Input 2 - Inventory'!F1304</f>
        <v>0</v>
      </c>
      <c r="F1358" s="204" t="str">
        <f t="shared" si="116"/>
        <v>N</v>
      </c>
      <c r="G1358" s="159">
        <f>'Input 1 - Schedule 1'!S1306</f>
        <v>0</v>
      </c>
      <c r="H1358" s="158">
        <f>'Input 2 - Inventory'!L1304</f>
        <v>0</v>
      </c>
      <c r="I1358" s="158">
        <f>'Input 2 - Inventory'!M1304</f>
        <v>0</v>
      </c>
      <c r="J1358" s="204">
        <f t="shared" si="117"/>
        <v>0</v>
      </c>
      <c r="K1358" s="249">
        <f>'Input 2 - Inventory'!R1304</f>
        <v>0</v>
      </c>
      <c r="L1358" s="158">
        <f>'Input 2 - Inventory'!AA1304</f>
        <v>0</v>
      </c>
      <c r="M1358" s="249">
        <f>'Input 2 - Inventory'!AB1304</f>
        <v>0</v>
      </c>
      <c r="N1358" s="204">
        <f t="shared" si="118"/>
        <v>0</v>
      </c>
      <c r="O1358" s="114" t="e">
        <f t="shared" si="119"/>
        <v>#DIV/0!</v>
      </c>
      <c r="P1358" s="249">
        <f>'Input 2 - Inventory'!AG1304</f>
        <v>0</v>
      </c>
      <c r="Q1358" s="249">
        <f>'Input 1 - Schedule 1'!AX1306</f>
        <v>0</v>
      </c>
    </row>
    <row r="1359" spans="1:17" x14ac:dyDescent="0.2">
      <c r="A1359" s="314" t="str">
        <f t="shared" si="115"/>
        <v>Exclude</v>
      </c>
      <c r="B1359" s="158">
        <f>'Input 2 - Inventory'!C1305</f>
        <v>0</v>
      </c>
      <c r="C1359" s="249">
        <f>'Input 2 - Inventory'!E1305</f>
        <v>0</v>
      </c>
      <c r="D1359" s="249" t="str">
        <f>IFERROR(VLOOKUP(E1359,GCC.Param!$B$3:$E$50,4,FALSE),"")</f>
        <v/>
      </c>
      <c r="E1359" s="159">
        <f>'Input 2 - Inventory'!F1305</f>
        <v>0</v>
      </c>
      <c r="F1359" s="204" t="str">
        <f t="shared" si="116"/>
        <v>N</v>
      </c>
      <c r="G1359" s="159">
        <f>'Input 1 - Schedule 1'!S1307</f>
        <v>0</v>
      </c>
      <c r="H1359" s="158">
        <f>'Input 2 - Inventory'!L1305</f>
        <v>0</v>
      </c>
      <c r="I1359" s="158">
        <f>'Input 2 - Inventory'!M1305</f>
        <v>0</v>
      </c>
      <c r="J1359" s="204">
        <f t="shared" si="117"/>
        <v>0</v>
      </c>
      <c r="K1359" s="249">
        <f>'Input 2 - Inventory'!R1305</f>
        <v>0</v>
      </c>
      <c r="L1359" s="158">
        <f>'Input 2 - Inventory'!AA1305</f>
        <v>0</v>
      </c>
      <c r="M1359" s="249">
        <f>'Input 2 - Inventory'!AB1305</f>
        <v>0</v>
      </c>
      <c r="N1359" s="204">
        <f t="shared" si="118"/>
        <v>0</v>
      </c>
      <c r="O1359" s="114" t="e">
        <f t="shared" si="119"/>
        <v>#DIV/0!</v>
      </c>
      <c r="P1359" s="249">
        <f>'Input 2 - Inventory'!AG1305</f>
        <v>0</v>
      </c>
      <c r="Q1359" s="249">
        <f>'Input 1 - Schedule 1'!AX1307</f>
        <v>0</v>
      </c>
    </row>
    <row r="1360" spans="1:17" x14ac:dyDescent="0.2">
      <c r="A1360" s="314" t="str">
        <f t="shared" si="115"/>
        <v>Exclude</v>
      </c>
      <c r="B1360" s="158">
        <f>'Input 2 - Inventory'!C1306</f>
        <v>0</v>
      </c>
      <c r="C1360" s="249">
        <f>'Input 2 - Inventory'!E1306</f>
        <v>0</v>
      </c>
      <c r="D1360" s="249" t="str">
        <f>IFERROR(VLOOKUP(E1360,GCC.Param!$B$3:$E$50,4,FALSE),"")</f>
        <v/>
      </c>
      <c r="E1360" s="159">
        <f>'Input 2 - Inventory'!F1306</f>
        <v>0</v>
      </c>
      <c r="F1360" s="204" t="str">
        <f t="shared" si="116"/>
        <v>N</v>
      </c>
      <c r="G1360" s="159">
        <f>'Input 1 - Schedule 1'!S1308</f>
        <v>0</v>
      </c>
      <c r="H1360" s="158">
        <f>'Input 2 - Inventory'!L1306</f>
        <v>0</v>
      </c>
      <c r="I1360" s="158">
        <f>'Input 2 - Inventory'!M1306</f>
        <v>0</v>
      </c>
      <c r="J1360" s="204">
        <f t="shared" si="117"/>
        <v>0</v>
      </c>
      <c r="K1360" s="249">
        <f>'Input 2 - Inventory'!R1306</f>
        <v>0</v>
      </c>
      <c r="L1360" s="158">
        <f>'Input 2 - Inventory'!AA1306</f>
        <v>0</v>
      </c>
      <c r="M1360" s="249">
        <f>'Input 2 - Inventory'!AB1306</f>
        <v>0</v>
      </c>
      <c r="N1360" s="204">
        <f t="shared" si="118"/>
        <v>0</v>
      </c>
      <c r="O1360" s="114" t="e">
        <f t="shared" si="119"/>
        <v>#DIV/0!</v>
      </c>
      <c r="P1360" s="249">
        <f>'Input 2 - Inventory'!AG1306</f>
        <v>0</v>
      </c>
      <c r="Q1360" s="249">
        <f>'Input 1 - Schedule 1'!AX1308</f>
        <v>0</v>
      </c>
    </row>
    <row r="1361" spans="1:17" x14ac:dyDescent="0.2">
      <c r="A1361" s="314" t="str">
        <f t="shared" si="115"/>
        <v>Exclude</v>
      </c>
      <c r="B1361" s="158">
        <f>'Input 2 - Inventory'!C1307</f>
        <v>0</v>
      </c>
      <c r="C1361" s="249">
        <f>'Input 2 - Inventory'!E1307</f>
        <v>0</v>
      </c>
      <c r="D1361" s="249" t="str">
        <f>IFERROR(VLOOKUP(E1361,GCC.Param!$B$3:$E$50,4,FALSE),"")</f>
        <v/>
      </c>
      <c r="E1361" s="159">
        <f>'Input 2 - Inventory'!F1307</f>
        <v>0</v>
      </c>
      <c r="F1361" s="204" t="str">
        <f t="shared" si="116"/>
        <v>N</v>
      </c>
      <c r="G1361" s="159">
        <f>'Input 1 - Schedule 1'!S1309</f>
        <v>0</v>
      </c>
      <c r="H1361" s="158">
        <f>'Input 2 - Inventory'!L1307</f>
        <v>0</v>
      </c>
      <c r="I1361" s="158">
        <f>'Input 2 - Inventory'!M1307</f>
        <v>0</v>
      </c>
      <c r="J1361" s="204">
        <f t="shared" si="117"/>
        <v>0</v>
      </c>
      <c r="K1361" s="249">
        <f>'Input 2 - Inventory'!R1307</f>
        <v>0</v>
      </c>
      <c r="L1361" s="158">
        <f>'Input 2 - Inventory'!AA1307</f>
        <v>0</v>
      </c>
      <c r="M1361" s="249">
        <f>'Input 2 - Inventory'!AB1307</f>
        <v>0</v>
      </c>
      <c r="N1361" s="204">
        <f t="shared" si="118"/>
        <v>0</v>
      </c>
      <c r="O1361" s="114" t="e">
        <f t="shared" si="119"/>
        <v>#DIV/0!</v>
      </c>
      <c r="P1361" s="249">
        <f>'Input 2 - Inventory'!AG1307</f>
        <v>0</v>
      </c>
      <c r="Q1361" s="249">
        <f>'Input 1 - Schedule 1'!AX1309</f>
        <v>0</v>
      </c>
    </row>
    <row r="1362" spans="1:17" x14ac:dyDescent="0.2">
      <c r="A1362" s="314" t="str">
        <f t="shared" si="115"/>
        <v>Exclude</v>
      </c>
      <c r="B1362" s="158">
        <f>'Input 2 - Inventory'!C1308</f>
        <v>0</v>
      </c>
      <c r="C1362" s="249">
        <f>'Input 2 - Inventory'!E1308</f>
        <v>0</v>
      </c>
      <c r="D1362" s="249" t="str">
        <f>IFERROR(VLOOKUP(E1362,GCC.Param!$B$3:$E$50,4,FALSE),"")</f>
        <v/>
      </c>
      <c r="E1362" s="159">
        <f>'Input 2 - Inventory'!F1308</f>
        <v>0</v>
      </c>
      <c r="F1362" s="204" t="str">
        <f t="shared" si="116"/>
        <v>N</v>
      </c>
      <c r="G1362" s="159">
        <f>'Input 1 - Schedule 1'!S1310</f>
        <v>0</v>
      </c>
      <c r="H1362" s="158">
        <f>'Input 2 - Inventory'!L1308</f>
        <v>0</v>
      </c>
      <c r="I1362" s="158">
        <f>'Input 2 - Inventory'!M1308</f>
        <v>0</v>
      </c>
      <c r="J1362" s="204">
        <f t="shared" si="117"/>
        <v>0</v>
      </c>
      <c r="K1362" s="249">
        <f>'Input 2 - Inventory'!R1308</f>
        <v>0</v>
      </c>
      <c r="L1362" s="158">
        <f>'Input 2 - Inventory'!AA1308</f>
        <v>0</v>
      </c>
      <c r="M1362" s="249">
        <f>'Input 2 - Inventory'!AB1308</f>
        <v>0</v>
      </c>
      <c r="N1362" s="204">
        <f t="shared" si="118"/>
        <v>0</v>
      </c>
      <c r="O1362" s="114" t="e">
        <f t="shared" si="119"/>
        <v>#DIV/0!</v>
      </c>
      <c r="P1362" s="249">
        <f>'Input 2 - Inventory'!AG1308</f>
        <v>0</v>
      </c>
      <c r="Q1362" s="249">
        <f>'Input 1 - Schedule 1'!AX1310</f>
        <v>0</v>
      </c>
    </row>
    <row r="1363" spans="1:17" x14ac:dyDescent="0.2">
      <c r="A1363" s="314" t="str">
        <f t="shared" si="115"/>
        <v>Exclude</v>
      </c>
      <c r="B1363" s="158">
        <f>'Input 2 - Inventory'!C1309</f>
        <v>0</v>
      </c>
      <c r="C1363" s="249">
        <f>'Input 2 - Inventory'!E1309</f>
        <v>0</v>
      </c>
      <c r="D1363" s="249" t="str">
        <f>IFERROR(VLOOKUP(E1363,GCC.Param!$B$3:$E$50,4,FALSE),"")</f>
        <v/>
      </c>
      <c r="E1363" s="159">
        <f>'Input 2 - Inventory'!F1309</f>
        <v>0</v>
      </c>
      <c r="F1363" s="204" t="str">
        <f t="shared" si="116"/>
        <v>N</v>
      </c>
      <c r="G1363" s="159">
        <f>'Input 1 - Schedule 1'!S1311</f>
        <v>0</v>
      </c>
      <c r="H1363" s="158">
        <f>'Input 2 - Inventory'!L1309</f>
        <v>0</v>
      </c>
      <c r="I1363" s="158">
        <f>'Input 2 - Inventory'!M1309</f>
        <v>0</v>
      </c>
      <c r="J1363" s="204">
        <f t="shared" si="117"/>
        <v>0</v>
      </c>
      <c r="K1363" s="249">
        <f>'Input 2 - Inventory'!R1309</f>
        <v>0</v>
      </c>
      <c r="L1363" s="158">
        <f>'Input 2 - Inventory'!AA1309</f>
        <v>0</v>
      </c>
      <c r="M1363" s="249">
        <f>'Input 2 - Inventory'!AB1309</f>
        <v>0</v>
      </c>
      <c r="N1363" s="204">
        <f t="shared" si="118"/>
        <v>0</v>
      </c>
      <c r="O1363" s="114" t="e">
        <f t="shared" si="119"/>
        <v>#DIV/0!</v>
      </c>
      <c r="P1363" s="249">
        <f>'Input 2 - Inventory'!AG1309</f>
        <v>0</v>
      </c>
      <c r="Q1363" s="249">
        <f>'Input 1 - Schedule 1'!AX1311</f>
        <v>0</v>
      </c>
    </row>
    <row r="1364" spans="1:17" x14ac:dyDescent="0.2">
      <c r="A1364" s="314" t="str">
        <f t="shared" si="115"/>
        <v>Exclude</v>
      </c>
      <c r="B1364" s="158">
        <f>'Input 2 - Inventory'!C1310</f>
        <v>0</v>
      </c>
      <c r="C1364" s="249">
        <f>'Input 2 - Inventory'!E1310</f>
        <v>0</v>
      </c>
      <c r="D1364" s="249" t="str">
        <f>IFERROR(VLOOKUP(E1364,GCC.Param!$B$3:$E$50,4,FALSE),"")</f>
        <v/>
      </c>
      <c r="E1364" s="159">
        <f>'Input 2 - Inventory'!F1310</f>
        <v>0</v>
      </c>
      <c r="F1364" s="204" t="str">
        <f t="shared" si="116"/>
        <v>N</v>
      </c>
      <c r="G1364" s="159">
        <f>'Input 1 - Schedule 1'!S1312</f>
        <v>0</v>
      </c>
      <c r="H1364" s="158">
        <f>'Input 2 - Inventory'!L1310</f>
        <v>0</v>
      </c>
      <c r="I1364" s="158">
        <f>'Input 2 - Inventory'!M1310</f>
        <v>0</v>
      </c>
      <c r="J1364" s="204">
        <f t="shared" si="117"/>
        <v>0</v>
      </c>
      <c r="K1364" s="249">
        <f>'Input 2 - Inventory'!R1310</f>
        <v>0</v>
      </c>
      <c r="L1364" s="158">
        <f>'Input 2 - Inventory'!AA1310</f>
        <v>0</v>
      </c>
      <c r="M1364" s="249">
        <f>'Input 2 - Inventory'!AB1310</f>
        <v>0</v>
      </c>
      <c r="N1364" s="204">
        <f t="shared" si="118"/>
        <v>0</v>
      </c>
      <c r="O1364" s="114" t="e">
        <f t="shared" si="119"/>
        <v>#DIV/0!</v>
      </c>
      <c r="P1364" s="249">
        <f>'Input 2 - Inventory'!AG1310</f>
        <v>0</v>
      </c>
      <c r="Q1364" s="249">
        <f>'Input 1 - Schedule 1'!AX1312</f>
        <v>0</v>
      </c>
    </row>
    <row r="1365" spans="1:17" x14ac:dyDescent="0.2">
      <c r="A1365" s="314" t="str">
        <f t="shared" si="115"/>
        <v>Exclude</v>
      </c>
      <c r="B1365" s="158">
        <f>'Input 2 - Inventory'!C1311</f>
        <v>0</v>
      </c>
      <c r="C1365" s="249">
        <f>'Input 2 - Inventory'!E1311</f>
        <v>0</v>
      </c>
      <c r="D1365" s="249" t="str">
        <f>IFERROR(VLOOKUP(E1365,GCC.Param!$B$3:$E$50,4,FALSE),"")</f>
        <v/>
      </c>
      <c r="E1365" s="159">
        <f>'Input 2 - Inventory'!F1311</f>
        <v>0</v>
      </c>
      <c r="F1365" s="204" t="str">
        <f t="shared" si="116"/>
        <v>N</v>
      </c>
      <c r="G1365" s="159">
        <f>'Input 1 - Schedule 1'!S1313</f>
        <v>0</v>
      </c>
      <c r="H1365" s="158">
        <f>'Input 2 - Inventory'!L1311</f>
        <v>0</v>
      </c>
      <c r="I1365" s="158">
        <f>'Input 2 - Inventory'!M1311</f>
        <v>0</v>
      </c>
      <c r="J1365" s="204">
        <f t="shared" si="117"/>
        <v>0</v>
      </c>
      <c r="K1365" s="249">
        <f>'Input 2 - Inventory'!R1311</f>
        <v>0</v>
      </c>
      <c r="L1365" s="158">
        <f>'Input 2 - Inventory'!AA1311</f>
        <v>0</v>
      </c>
      <c r="M1365" s="249">
        <f>'Input 2 - Inventory'!AB1311</f>
        <v>0</v>
      </c>
      <c r="N1365" s="204">
        <f t="shared" si="118"/>
        <v>0</v>
      </c>
      <c r="O1365" s="114" t="e">
        <f t="shared" si="119"/>
        <v>#DIV/0!</v>
      </c>
      <c r="P1365" s="249">
        <f>'Input 2 - Inventory'!AG1311</f>
        <v>0</v>
      </c>
      <c r="Q1365" s="249">
        <f>'Input 1 - Schedule 1'!AX1313</f>
        <v>0</v>
      </c>
    </row>
    <row r="1366" spans="1:17" x14ac:dyDescent="0.2">
      <c r="A1366" s="314" t="str">
        <f t="shared" si="115"/>
        <v>Exclude</v>
      </c>
      <c r="B1366" s="158">
        <f>'Input 2 - Inventory'!C1312</f>
        <v>0</v>
      </c>
      <c r="C1366" s="249">
        <f>'Input 2 - Inventory'!E1312</f>
        <v>0</v>
      </c>
      <c r="D1366" s="249" t="str">
        <f>IFERROR(VLOOKUP(E1366,GCC.Param!$B$3:$E$50,4,FALSE),"")</f>
        <v/>
      </c>
      <c r="E1366" s="159">
        <f>'Input 2 - Inventory'!F1312</f>
        <v>0</v>
      </c>
      <c r="F1366" s="204" t="str">
        <f t="shared" si="116"/>
        <v>N</v>
      </c>
      <c r="G1366" s="159">
        <f>'Input 1 - Schedule 1'!S1314</f>
        <v>0</v>
      </c>
      <c r="H1366" s="158">
        <f>'Input 2 - Inventory'!L1312</f>
        <v>0</v>
      </c>
      <c r="I1366" s="158">
        <f>'Input 2 - Inventory'!M1312</f>
        <v>0</v>
      </c>
      <c r="J1366" s="204">
        <f t="shared" si="117"/>
        <v>0</v>
      </c>
      <c r="K1366" s="249">
        <f>'Input 2 - Inventory'!R1312</f>
        <v>0</v>
      </c>
      <c r="L1366" s="158">
        <f>'Input 2 - Inventory'!AA1312</f>
        <v>0</v>
      </c>
      <c r="M1366" s="249">
        <f>'Input 2 - Inventory'!AB1312</f>
        <v>0</v>
      </c>
      <c r="N1366" s="204">
        <f t="shared" si="118"/>
        <v>0</v>
      </c>
      <c r="O1366" s="114" t="e">
        <f t="shared" si="119"/>
        <v>#DIV/0!</v>
      </c>
      <c r="P1366" s="249">
        <f>'Input 2 - Inventory'!AG1312</f>
        <v>0</v>
      </c>
      <c r="Q1366" s="249">
        <f>'Input 1 - Schedule 1'!AX1314</f>
        <v>0</v>
      </c>
    </row>
    <row r="1367" spans="1:17" x14ac:dyDescent="0.2">
      <c r="A1367" s="314" t="str">
        <f t="shared" si="115"/>
        <v>Exclude</v>
      </c>
      <c r="B1367" s="158">
        <f>'Input 2 - Inventory'!C1313</f>
        <v>0</v>
      </c>
      <c r="C1367" s="249">
        <f>'Input 2 - Inventory'!E1313</f>
        <v>0</v>
      </c>
      <c r="D1367" s="249" t="str">
        <f>IFERROR(VLOOKUP(E1367,GCC.Param!$B$3:$E$50,4,FALSE),"")</f>
        <v/>
      </c>
      <c r="E1367" s="159">
        <f>'Input 2 - Inventory'!F1313</f>
        <v>0</v>
      </c>
      <c r="F1367" s="204" t="str">
        <f t="shared" si="116"/>
        <v>N</v>
      </c>
      <c r="G1367" s="159">
        <f>'Input 1 - Schedule 1'!S1315</f>
        <v>0</v>
      </c>
      <c r="H1367" s="158">
        <f>'Input 2 - Inventory'!L1313</f>
        <v>0</v>
      </c>
      <c r="I1367" s="158">
        <f>'Input 2 - Inventory'!M1313</f>
        <v>0</v>
      </c>
      <c r="J1367" s="204">
        <f t="shared" si="117"/>
        <v>0</v>
      </c>
      <c r="K1367" s="249">
        <f>'Input 2 - Inventory'!R1313</f>
        <v>0</v>
      </c>
      <c r="L1367" s="158">
        <f>'Input 2 - Inventory'!AA1313</f>
        <v>0</v>
      </c>
      <c r="M1367" s="249">
        <f>'Input 2 - Inventory'!AB1313</f>
        <v>0</v>
      </c>
      <c r="N1367" s="204">
        <f t="shared" si="118"/>
        <v>0</v>
      </c>
      <c r="O1367" s="114" t="e">
        <f t="shared" si="119"/>
        <v>#DIV/0!</v>
      </c>
      <c r="P1367" s="249">
        <f>'Input 2 - Inventory'!AG1313</f>
        <v>0</v>
      </c>
      <c r="Q1367" s="249">
        <f>'Input 1 - Schedule 1'!AX1315</f>
        <v>0</v>
      </c>
    </row>
    <row r="1368" spans="1:17" x14ac:dyDescent="0.2">
      <c r="A1368" s="314" t="str">
        <f t="shared" si="115"/>
        <v>Exclude</v>
      </c>
      <c r="B1368" s="158">
        <f>'Input 2 - Inventory'!C1314</f>
        <v>0</v>
      </c>
      <c r="C1368" s="249">
        <f>'Input 2 - Inventory'!E1314</f>
        <v>0</v>
      </c>
      <c r="D1368" s="249" t="str">
        <f>IFERROR(VLOOKUP(E1368,GCC.Param!$B$3:$E$50,4,FALSE),"")</f>
        <v/>
      </c>
      <c r="E1368" s="159">
        <f>'Input 2 - Inventory'!F1314</f>
        <v>0</v>
      </c>
      <c r="F1368" s="204" t="str">
        <f t="shared" si="116"/>
        <v>N</v>
      </c>
      <c r="G1368" s="159">
        <f>'Input 1 - Schedule 1'!S1316</f>
        <v>0</v>
      </c>
      <c r="H1368" s="158">
        <f>'Input 2 - Inventory'!L1314</f>
        <v>0</v>
      </c>
      <c r="I1368" s="158">
        <f>'Input 2 - Inventory'!M1314</f>
        <v>0</v>
      </c>
      <c r="J1368" s="204">
        <f t="shared" si="117"/>
        <v>0</v>
      </c>
      <c r="K1368" s="249">
        <f>'Input 2 - Inventory'!R1314</f>
        <v>0</v>
      </c>
      <c r="L1368" s="158">
        <f>'Input 2 - Inventory'!AA1314</f>
        <v>0</v>
      </c>
      <c r="M1368" s="249">
        <f>'Input 2 - Inventory'!AB1314</f>
        <v>0</v>
      </c>
      <c r="N1368" s="204">
        <f t="shared" si="118"/>
        <v>0</v>
      </c>
      <c r="O1368" s="114" t="e">
        <f t="shared" si="119"/>
        <v>#DIV/0!</v>
      </c>
      <c r="P1368" s="249">
        <f>'Input 2 - Inventory'!AG1314</f>
        <v>0</v>
      </c>
      <c r="Q1368" s="249">
        <f>'Input 1 - Schedule 1'!AX1316</f>
        <v>0</v>
      </c>
    </row>
    <row r="1369" spans="1:17" x14ac:dyDescent="0.2">
      <c r="A1369" s="314" t="str">
        <f t="shared" si="115"/>
        <v>Exclude</v>
      </c>
      <c r="B1369" s="158">
        <f>'Input 2 - Inventory'!C1315</f>
        <v>0</v>
      </c>
      <c r="C1369" s="249">
        <f>'Input 2 - Inventory'!E1315</f>
        <v>0</v>
      </c>
      <c r="D1369" s="249" t="str">
        <f>IFERROR(VLOOKUP(E1369,GCC.Param!$B$3:$E$50,4,FALSE),"")</f>
        <v/>
      </c>
      <c r="E1369" s="159">
        <f>'Input 2 - Inventory'!F1315</f>
        <v>0</v>
      </c>
      <c r="F1369" s="204" t="str">
        <f t="shared" si="116"/>
        <v>N</v>
      </c>
      <c r="G1369" s="159">
        <f>'Input 1 - Schedule 1'!S1317</f>
        <v>0</v>
      </c>
      <c r="H1369" s="158">
        <f>'Input 2 - Inventory'!L1315</f>
        <v>0</v>
      </c>
      <c r="I1369" s="158">
        <f>'Input 2 - Inventory'!M1315</f>
        <v>0</v>
      </c>
      <c r="J1369" s="204">
        <f t="shared" si="117"/>
        <v>0</v>
      </c>
      <c r="K1369" s="249">
        <f>'Input 2 - Inventory'!R1315</f>
        <v>0</v>
      </c>
      <c r="L1369" s="158">
        <f>'Input 2 - Inventory'!AA1315</f>
        <v>0</v>
      </c>
      <c r="M1369" s="249">
        <f>'Input 2 - Inventory'!AB1315</f>
        <v>0</v>
      </c>
      <c r="N1369" s="204">
        <f t="shared" si="118"/>
        <v>0</v>
      </c>
      <c r="O1369" s="114" t="e">
        <f t="shared" si="119"/>
        <v>#DIV/0!</v>
      </c>
      <c r="P1369" s="249">
        <f>'Input 2 - Inventory'!AG1315</f>
        <v>0</v>
      </c>
      <c r="Q1369" s="249">
        <f>'Input 1 - Schedule 1'!AX1317</f>
        <v>0</v>
      </c>
    </row>
    <row r="1370" spans="1:17" x14ac:dyDescent="0.2">
      <c r="A1370" s="314" t="str">
        <f t="shared" si="115"/>
        <v>Exclude</v>
      </c>
      <c r="B1370" s="158">
        <f>'Input 2 - Inventory'!C1316</f>
        <v>0</v>
      </c>
      <c r="C1370" s="249">
        <f>'Input 2 - Inventory'!E1316</f>
        <v>0</v>
      </c>
      <c r="D1370" s="249" t="str">
        <f>IFERROR(VLOOKUP(E1370,GCC.Param!$B$3:$E$50,4,FALSE),"")</f>
        <v/>
      </c>
      <c r="E1370" s="159">
        <f>'Input 2 - Inventory'!F1316</f>
        <v>0</v>
      </c>
      <c r="F1370" s="204" t="str">
        <f t="shared" si="116"/>
        <v>N</v>
      </c>
      <c r="G1370" s="159">
        <f>'Input 1 - Schedule 1'!S1318</f>
        <v>0</v>
      </c>
      <c r="H1370" s="158">
        <f>'Input 2 - Inventory'!L1316</f>
        <v>0</v>
      </c>
      <c r="I1370" s="158">
        <f>'Input 2 - Inventory'!M1316</f>
        <v>0</v>
      </c>
      <c r="J1370" s="204">
        <f t="shared" si="117"/>
        <v>0</v>
      </c>
      <c r="K1370" s="249">
        <f>'Input 2 - Inventory'!R1316</f>
        <v>0</v>
      </c>
      <c r="L1370" s="158">
        <f>'Input 2 - Inventory'!AA1316</f>
        <v>0</v>
      </c>
      <c r="M1370" s="249">
        <f>'Input 2 - Inventory'!AB1316</f>
        <v>0</v>
      </c>
      <c r="N1370" s="204">
        <f t="shared" si="118"/>
        <v>0</v>
      </c>
      <c r="O1370" s="114" t="e">
        <f t="shared" si="119"/>
        <v>#DIV/0!</v>
      </c>
      <c r="P1370" s="249">
        <f>'Input 2 - Inventory'!AG1316</f>
        <v>0</v>
      </c>
      <c r="Q1370" s="249">
        <f>'Input 1 - Schedule 1'!AX1318</f>
        <v>0</v>
      </c>
    </row>
    <row r="1371" spans="1:17" x14ac:dyDescent="0.2">
      <c r="A1371" s="314" t="str">
        <f t="shared" si="115"/>
        <v>Exclude</v>
      </c>
      <c r="B1371" s="158">
        <f>'Input 2 - Inventory'!C1317</f>
        <v>0</v>
      </c>
      <c r="C1371" s="249">
        <f>'Input 2 - Inventory'!E1317</f>
        <v>0</v>
      </c>
      <c r="D1371" s="249" t="str">
        <f>IFERROR(VLOOKUP(E1371,GCC.Param!$B$3:$E$50,4,FALSE),"")</f>
        <v/>
      </c>
      <c r="E1371" s="159">
        <f>'Input 2 - Inventory'!F1317</f>
        <v>0</v>
      </c>
      <c r="F1371" s="204" t="str">
        <f t="shared" si="116"/>
        <v>N</v>
      </c>
      <c r="G1371" s="159">
        <f>'Input 1 - Schedule 1'!S1319</f>
        <v>0</v>
      </c>
      <c r="H1371" s="158">
        <f>'Input 2 - Inventory'!L1317</f>
        <v>0</v>
      </c>
      <c r="I1371" s="158">
        <f>'Input 2 - Inventory'!M1317</f>
        <v>0</v>
      </c>
      <c r="J1371" s="204">
        <f t="shared" si="117"/>
        <v>0</v>
      </c>
      <c r="K1371" s="249">
        <f>'Input 2 - Inventory'!R1317</f>
        <v>0</v>
      </c>
      <c r="L1371" s="158">
        <f>'Input 2 - Inventory'!AA1317</f>
        <v>0</v>
      </c>
      <c r="M1371" s="249">
        <f>'Input 2 - Inventory'!AB1317</f>
        <v>0</v>
      </c>
      <c r="N1371" s="204">
        <f t="shared" si="118"/>
        <v>0</v>
      </c>
      <c r="O1371" s="114" t="e">
        <f t="shared" si="119"/>
        <v>#DIV/0!</v>
      </c>
      <c r="P1371" s="249">
        <f>'Input 2 - Inventory'!AG1317</f>
        <v>0</v>
      </c>
      <c r="Q1371" s="249">
        <f>'Input 1 - Schedule 1'!AX1319</f>
        <v>0</v>
      </c>
    </row>
    <row r="1372" spans="1:17" x14ac:dyDescent="0.2">
      <c r="A1372" s="314" t="str">
        <f t="shared" si="115"/>
        <v>Exclude</v>
      </c>
      <c r="B1372" s="158">
        <f>'Input 2 - Inventory'!C1318</f>
        <v>0</v>
      </c>
      <c r="C1372" s="249">
        <f>'Input 2 - Inventory'!E1318</f>
        <v>0</v>
      </c>
      <c r="D1372" s="249" t="str">
        <f>IFERROR(VLOOKUP(E1372,GCC.Param!$B$3:$E$50,4,FALSE),"")</f>
        <v/>
      </c>
      <c r="E1372" s="159">
        <f>'Input 2 - Inventory'!F1318</f>
        <v>0</v>
      </c>
      <c r="F1372" s="204" t="str">
        <f t="shared" si="116"/>
        <v>N</v>
      </c>
      <c r="G1372" s="159">
        <f>'Input 1 - Schedule 1'!S1320</f>
        <v>0</v>
      </c>
      <c r="H1372" s="158">
        <f>'Input 2 - Inventory'!L1318</f>
        <v>0</v>
      </c>
      <c r="I1372" s="158">
        <f>'Input 2 - Inventory'!M1318</f>
        <v>0</v>
      </c>
      <c r="J1372" s="204">
        <f t="shared" si="117"/>
        <v>0</v>
      </c>
      <c r="K1372" s="249">
        <f>'Input 2 - Inventory'!R1318</f>
        <v>0</v>
      </c>
      <c r="L1372" s="158">
        <f>'Input 2 - Inventory'!AA1318</f>
        <v>0</v>
      </c>
      <c r="M1372" s="249">
        <f>'Input 2 - Inventory'!AB1318</f>
        <v>0</v>
      </c>
      <c r="N1372" s="204">
        <f t="shared" si="118"/>
        <v>0</v>
      </c>
      <c r="O1372" s="114" t="e">
        <f t="shared" si="119"/>
        <v>#DIV/0!</v>
      </c>
      <c r="P1372" s="249">
        <f>'Input 2 - Inventory'!AG1318</f>
        <v>0</v>
      </c>
      <c r="Q1372" s="249">
        <f>'Input 1 - Schedule 1'!AX1320</f>
        <v>0</v>
      </c>
    </row>
    <row r="1373" spans="1:17" x14ac:dyDescent="0.2">
      <c r="A1373" s="314" t="str">
        <f t="shared" si="115"/>
        <v>Exclude</v>
      </c>
      <c r="B1373" s="158">
        <f>'Input 2 - Inventory'!C1319</f>
        <v>0</v>
      </c>
      <c r="C1373" s="249">
        <f>'Input 2 - Inventory'!E1319</f>
        <v>0</v>
      </c>
      <c r="D1373" s="249" t="str">
        <f>IFERROR(VLOOKUP(E1373,GCC.Param!$B$3:$E$50,4,FALSE),"")</f>
        <v/>
      </c>
      <c r="E1373" s="159">
        <f>'Input 2 - Inventory'!F1319</f>
        <v>0</v>
      </c>
      <c r="F1373" s="204" t="str">
        <f t="shared" si="116"/>
        <v>N</v>
      </c>
      <c r="G1373" s="159">
        <f>'Input 1 - Schedule 1'!S1321</f>
        <v>0</v>
      </c>
      <c r="H1373" s="158">
        <f>'Input 2 - Inventory'!L1319</f>
        <v>0</v>
      </c>
      <c r="I1373" s="158">
        <f>'Input 2 - Inventory'!M1319</f>
        <v>0</v>
      </c>
      <c r="J1373" s="204">
        <f t="shared" si="117"/>
        <v>0</v>
      </c>
      <c r="K1373" s="249">
        <f>'Input 2 - Inventory'!R1319</f>
        <v>0</v>
      </c>
      <c r="L1373" s="158">
        <f>'Input 2 - Inventory'!AA1319</f>
        <v>0</v>
      </c>
      <c r="M1373" s="249">
        <f>'Input 2 - Inventory'!AB1319</f>
        <v>0</v>
      </c>
      <c r="N1373" s="204">
        <f t="shared" si="118"/>
        <v>0</v>
      </c>
      <c r="O1373" s="114" t="e">
        <f t="shared" si="119"/>
        <v>#DIV/0!</v>
      </c>
      <c r="P1373" s="249">
        <f>'Input 2 - Inventory'!AG1319</f>
        <v>0</v>
      </c>
      <c r="Q1373" s="249">
        <f>'Input 1 - Schedule 1'!AX1321</f>
        <v>0</v>
      </c>
    </row>
    <row r="1374" spans="1:17" x14ac:dyDescent="0.2">
      <c r="A1374" s="314" t="str">
        <f t="shared" si="115"/>
        <v>Exclude</v>
      </c>
      <c r="B1374" s="158">
        <f>'Input 2 - Inventory'!C1320</f>
        <v>0</v>
      </c>
      <c r="C1374" s="249">
        <f>'Input 2 - Inventory'!E1320</f>
        <v>0</v>
      </c>
      <c r="D1374" s="249" t="str">
        <f>IFERROR(VLOOKUP(E1374,GCC.Param!$B$3:$E$50,4,FALSE),"")</f>
        <v/>
      </c>
      <c r="E1374" s="159">
        <f>'Input 2 - Inventory'!F1320</f>
        <v>0</v>
      </c>
      <c r="F1374" s="204" t="str">
        <f t="shared" si="116"/>
        <v>N</v>
      </c>
      <c r="G1374" s="159">
        <f>'Input 1 - Schedule 1'!S1322</f>
        <v>0</v>
      </c>
      <c r="H1374" s="158">
        <f>'Input 2 - Inventory'!L1320</f>
        <v>0</v>
      </c>
      <c r="I1374" s="158">
        <f>'Input 2 - Inventory'!M1320</f>
        <v>0</v>
      </c>
      <c r="J1374" s="204">
        <f t="shared" si="117"/>
        <v>0</v>
      </c>
      <c r="K1374" s="249">
        <f>'Input 2 - Inventory'!R1320</f>
        <v>0</v>
      </c>
      <c r="L1374" s="158">
        <f>'Input 2 - Inventory'!AA1320</f>
        <v>0</v>
      </c>
      <c r="M1374" s="249">
        <f>'Input 2 - Inventory'!AB1320</f>
        <v>0</v>
      </c>
      <c r="N1374" s="204">
        <f t="shared" si="118"/>
        <v>0</v>
      </c>
      <c r="O1374" s="114" t="e">
        <f t="shared" si="119"/>
        <v>#DIV/0!</v>
      </c>
      <c r="P1374" s="249">
        <f>'Input 2 - Inventory'!AG1320</f>
        <v>0</v>
      </c>
      <c r="Q1374" s="249">
        <f>'Input 1 - Schedule 1'!AX1322</f>
        <v>0</v>
      </c>
    </row>
    <row r="1375" spans="1:17" x14ac:dyDescent="0.2">
      <c r="A1375" s="314" t="str">
        <f t="shared" si="115"/>
        <v>Exclude</v>
      </c>
      <c r="B1375" s="158">
        <f>'Input 2 - Inventory'!C1321</f>
        <v>0</v>
      </c>
      <c r="C1375" s="249">
        <f>'Input 2 - Inventory'!E1321</f>
        <v>0</v>
      </c>
      <c r="D1375" s="249" t="str">
        <f>IFERROR(VLOOKUP(E1375,GCC.Param!$B$3:$E$50,4,FALSE),"")</f>
        <v/>
      </c>
      <c r="E1375" s="159">
        <f>'Input 2 - Inventory'!F1321</f>
        <v>0</v>
      </c>
      <c r="F1375" s="204" t="str">
        <f t="shared" si="116"/>
        <v>N</v>
      </c>
      <c r="G1375" s="159">
        <f>'Input 1 - Schedule 1'!S1323</f>
        <v>0</v>
      </c>
      <c r="H1375" s="158">
        <f>'Input 2 - Inventory'!L1321</f>
        <v>0</v>
      </c>
      <c r="I1375" s="158">
        <f>'Input 2 - Inventory'!M1321</f>
        <v>0</v>
      </c>
      <c r="J1375" s="204">
        <f t="shared" si="117"/>
        <v>0</v>
      </c>
      <c r="K1375" s="249">
        <f>'Input 2 - Inventory'!R1321</f>
        <v>0</v>
      </c>
      <c r="L1375" s="158">
        <f>'Input 2 - Inventory'!AA1321</f>
        <v>0</v>
      </c>
      <c r="M1375" s="249">
        <f>'Input 2 - Inventory'!AB1321</f>
        <v>0</v>
      </c>
      <c r="N1375" s="204">
        <f t="shared" si="118"/>
        <v>0</v>
      </c>
      <c r="O1375" s="114" t="e">
        <f t="shared" si="119"/>
        <v>#DIV/0!</v>
      </c>
      <c r="P1375" s="249">
        <f>'Input 2 - Inventory'!AG1321</f>
        <v>0</v>
      </c>
      <c r="Q1375" s="249">
        <f>'Input 1 - Schedule 1'!AX1323</f>
        <v>0</v>
      </c>
    </row>
    <row r="1376" spans="1:17" x14ac:dyDescent="0.2">
      <c r="A1376" s="314" t="str">
        <f t="shared" si="115"/>
        <v>Exclude</v>
      </c>
      <c r="B1376" s="158">
        <f>'Input 2 - Inventory'!C1322</f>
        <v>0</v>
      </c>
      <c r="C1376" s="249">
        <f>'Input 2 - Inventory'!E1322</f>
        <v>0</v>
      </c>
      <c r="D1376" s="249" t="str">
        <f>IFERROR(VLOOKUP(E1376,GCC.Param!$B$3:$E$50,4,FALSE),"")</f>
        <v/>
      </c>
      <c r="E1376" s="159">
        <f>'Input 2 - Inventory'!F1322</f>
        <v>0</v>
      </c>
      <c r="F1376" s="204" t="str">
        <f t="shared" si="116"/>
        <v>N</v>
      </c>
      <c r="G1376" s="159">
        <f>'Input 1 - Schedule 1'!S1324</f>
        <v>0</v>
      </c>
      <c r="H1376" s="158">
        <f>'Input 2 - Inventory'!L1322</f>
        <v>0</v>
      </c>
      <c r="I1376" s="158">
        <f>'Input 2 - Inventory'!M1322</f>
        <v>0</v>
      </c>
      <c r="J1376" s="204">
        <f t="shared" si="117"/>
        <v>0</v>
      </c>
      <c r="K1376" s="249">
        <f>'Input 2 - Inventory'!R1322</f>
        <v>0</v>
      </c>
      <c r="L1376" s="158">
        <f>'Input 2 - Inventory'!AA1322</f>
        <v>0</v>
      </c>
      <c r="M1376" s="249">
        <f>'Input 2 - Inventory'!AB1322</f>
        <v>0</v>
      </c>
      <c r="N1376" s="204">
        <f t="shared" si="118"/>
        <v>0</v>
      </c>
      <c r="O1376" s="114" t="e">
        <f t="shared" si="119"/>
        <v>#DIV/0!</v>
      </c>
      <c r="P1376" s="249">
        <f>'Input 2 - Inventory'!AG1322</f>
        <v>0</v>
      </c>
      <c r="Q1376" s="249">
        <f>'Input 1 - Schedule 1'!AX1324</f>
        <v>0</v>
      </c>
    </row>
    <row r="1377" spans="1:17" x14ac:dyDescent="0.2">
      <c r="A1377" s="314" t="str">
        <f t="shared" si="115"/>
        <v>Exclude</v>
      </c>
      <c r="B1377" s="158">
        <f>'Input 2 - Inventory'!C1323</f>
        <v>0</v>
      </c>
      <c r="C1377" s="249">
        <f>'Input 2 - Inventory'!E1323</f>
        <v>0</v>
      </c>
      <c r="D1377" s="249" t="str">
        <f>IFERROR(VLOOKUP(E1377,GCC.Param!$B$3:$E$50,4,FALSE),"")</f>
        <v/>
      </c>
      <c r="E1377" s="159">
        <f>'Input 2 - Inventory'!F1323</f>
        <v>0</v>
      </c>
      <c r="F1377" s="204" t="str">
        <f t="shared" si="116"/>
        <v>N</v>
      </c>
      <c r="G1377" s="159">
        <f>'Input 1 - Schedule 1'!S1325</f>
        <v>0</v>
      </c>
      <c r="H1377" s="158">
        <f>'Input 2 - Inventory'!L1323</f>
        <v>0</v>
      </c>
      <c r="I1377" s="158">
        <f>'Input 2 - Inventory'!M1323</f>
        <v>0</v>
      </c>
      <c r="J1377" s="204">
        <f t="shared" si="117"/>
        <v>0</v>
      </c>
      <c r="K1377" s="249">
        <f>'Input 2 - Inventory'!R1323</f>
        <v>0</v>
      </c>
      <c r="L1377" s="158">
        <f>'Input 2 - Inventory'!AA1323</f>
        <v>0</v>
      </c>
      <c r="M1377" s="249">
        <f>'Input 2 - Inventory'!AB1323</f>
        <v>0</v>
      </c>
      <c r="N1377" s="204">
        <f t="shared" si="118"/>
        <v>0</v>
      </c>
      <c r="O1377" s="114" t="e">
        <f t="shared" si="119"/>
        <v>#DIV/0!</v>
      </c>
      <c r="P1377" s="249">
        <f>'Input 2 - Inventory'!AG1323</f>
        <v>0</v>
      </c>
      <c r="Q1377" s="249">
        <f>'Input 1 - Schedule 1'!AX1325</f>
        <v>0</v>
      </c>
    </row>
    <row r="1378" spans="1:17" x14ac:dyDescent="0.2">
      <c r="A1378" s="314" t="str">
        <f t="shared" si="115"/>
        <v>Exclude</v>
      </c>
      <c r="B1378" s="158">
        <f>'Input 2 - Inventory'!C1324</f>
        <v>0</v>
      </c>
      <c r="C1378" s="249">
        <f>'Input 2 - Inventory'!E1324</f>
        <v>0</v>
      </c>
      <c r="D1378" s="249" t="str">
        <f>IFERROR(VLOOKUP(E1378,GCC.Param!$B$3:$E$50,4,FALSE),"")</f>
        <v/>
      </c>
      <c r="E1378" s="159">
        <f>'Input 2 - Inventory'!F1324</f>
        <v>0</v>
      </c>
      <c r="F1378" s="204" t="str">
        <f t="shared" si="116"/>
        <v>N</v>
      </c>
      <c r="G1378" s="159">
        <f>'Input 1 - Schedule 1'!S1326</f>
        <v>0</v>
      </c>
      <c r="H1378" s="158">
        <f>'Input 2 - Inventory'!L1324</f>
        <v>0</v>
      </c>
      <c r="I1378" s="158">
        <f>'Input 2 - Inventory'!M1324</f>
        <v>0</v>
      </c>
      <c r="J1378" s="204">
        <f t="shared" si="117"/>
        <v>0</v>
      </c>
      <c r="K1378" s="249">
        <f>'Input 2 - Inventory'!R1324</f>
        <v>0</v>
      </c>
      <c r="L1378" s="158">
        <f>'Input 2 - Inventory'!AA1324</f>
        <v>0</v>
      </c>
      <c r="M1378" s="249">
        <f>'Input 2 - Inventory'!AB1324</f>
        <v>0</v>
      </c>
      <c r="N1378" s="204">
        <f t="shared" si="118"/>
        <v>0</v>
      </c>
      <c r="O1378" s="114" t="e">
        <f t="shared" si="119"/>
        <v>#DIV/0!</v>
      </c>
      <c r="P1378" s="249">
        <f>'Input 2 - Inventory'!AG1324</f>
        <v>0</v>
      </c>
      <c r="Q1378" s="249">
        <f>'Input 1 - Schedule 1'!AX1326</f>
        <v>0</v>
      </c>
    </row>
    <row r="1379" spans="1:17" x14ac:dyDescent="0.2">
      <c r="A1379" s="314" t="str">
        <f t="shared" si="115"/>
        <v>Exclude</v>
      </c>
      <c r="B1379" s="158">
        <f>'Input 2 - Inventory'!C1325</f>
        <v>0</v>
      </c>
      <c r="C1379" s="249">
        <f>'Input 2 - Inventory'!E1325</f>
        <v>0</v>
      </c>
      <c r="D1379" s="249" t="str">
        <f>IFERROR(VLOOKUP(E1379,GCC.Param!$B$3:$E$50,4,FALSE),"")</f>
        <v/>
      </c>
      <c r="E1379" s="159">
        <f>'Input 2 - Inventory'!F1325</f>
        <v>0</v>
      </c>
      <c r="F1379" s="204" t="str">
        <f t="shared" si="116"/>
        <v>N</v>
      </c>
      <c r="G1379" s="159">
        <f>'Input 1 - Schedule 1'!S1327</f>
        <v>0</v>
      </c>
      <c r="H1379" s="158">
        <f>'Input 2 - Inventory'!L1325</f>
        <v>0</v>
      </c>
      <c r="I1379" s="158">
        <f>'Input 2 - Inventory'!M1325</f>
        <v>0</v>
      </c>
      <c r="J1379" s="204">
        <f t="shared" si="117"/>
        <v>0</v>
      </c>
      <c r="K1379" s="249">
        <f>'Input 2 - Inventory'!R1325</f>
        <v>0</v>
      </c>
      <c r="L1379" s="158">
        <f>'Input 2 - Inventory'!AA1325</f>
        <v>0</v>
      </c>
      <c r="M1379" s="249">
        <f>'Input 2 - Inventory'!AB1325</f>
        <v>0</v>
      </c>
      <c r="N1379" s="204">
        <f t="shared" si="118"/>
        <v>0</v>
      </c>
      <c r="O1379" s="114" t="e">
        <f t="shared" si="119"/>
        <v>#DIV/0!</v>
      </c>
      <c r="P1379" s="249">
        <f>'Input 2 - Inventory'!AG1325</f>
        <v>0</v>
      </c>
      <c r="Q1379" s="249">
        <f>'Input 1 - Schedule 1'!AX1327</f>
        <v>0</v>
      </c>
    </row>
    <row r="1380" spans="1:17" x14ac:dyDescent="0.2">
      <c r="A1380" s="314" t="str">
        <f t="shared" si="115"/>
        <v>Exclude</v>
      </c>
      <c r="B1380" s="158">
        <f>'Input 2 - Inventory'!C1326</f>
        <v>0</v>
      </c>
      <c r="C1380" s="249">
        <f>'Input 2 - Inventory'!E1326</f>
        <v>0</v>
      </c>
      <c r="D1380" s="249" t="str">
        <f>IFERROR(VLOOKUP(E1380,GCC.Param!$B$3:$E$50,4,FALSE),"")</f>
        <v/>
      </c>
      <c r="E1380" s="159">
        <f>'Input 2 - Inventory'!F1326</f>
        <v>0</v>
      </c>
      <c r="F1380" s="204" t="str">
        <f t="shared" si="116"/>
        <v>N</v>
      </c>
      <c r="G1380" s="159">
        <f>'Input 1 - Schedule 1'!S1328</f>
        <v>0</v>
      </c>
      <c r="H1380" s="158">
        <f>'Input 2 - Inventory'!L1326</f>
        <v>0</v>
      </c>
      <c r="I1380" s="158">
        <f>'Input 2 - Inventory'!M1326</f>
        <v>0</v>
      </c>
      <c r="J1380" s="204">
        <f t="shared" si="117"/>
        <v>0</v>
      </c>
      <c r="K1380" s="249">
        <f>'Input 2 - Inventory'!R1326</f>
        <v>0</v>
      </c>
      <c r="L1380" s="158">
        <f>'Input 2 - Inventory'!AA1326</f>
        <v>0</v>
      </c>
      <c r="M1380" s="249">
        <f>'Input 2 - Inventory'!AB1326</f>
        <v>0</v>
      </c>
      <c r="N1380" s="204">
        <f t="shared" si="118"/>
        <v>0</v>
      </c>
      <c r="O1380" s="114" t="e">
        <f t="shared" si="119"/>
        <v>#DIV/0!</v>
      </c>
      <c r="P1380" s="249">
        <f>'Input 2 - Inventory'!AG1326</f>
        <v>0</v>
      </c>
      <c r="Q1380" s="249">
        <f>'Input 1 - Schedule 1'!AX1328</f>
        <v>0</v>
      </c>
    </row>
    <row r="1381" spans="1:17" x14ac:dyDescent="0.2">
      <c r="A1381" s="314" t="str">
        <f t="shared" si="115"/>
        <v>Exclude</v>
      </c>
      <c r="B1381" s="158">
        <f>'Input 2 - Inventory'!C1327</f>
        <v>0</v>
      </c>
      <c r="C1381" s="249">
        <f>'Input 2 - Inventory'!E1327</f>
        <v>0</v>
      </c>
      <c r="D1381" s="249" t="str">
        <f>IFERROR(VLOOKUP(E1381,GCC.Param!$B$3:$E$50,4,FALSE),"")</f>
        <v/>
      </c>
      <c r="E1381" s="159">
        <f>'Input 2 - Inventory'!F1327</f>
        <v>0</v>
      </c>
      <c r="F1381" s="204" t="str">
        <f t="shared" si="116"/>
        <v>N</v>
      </c>
      <c r="G1381" s="159">
        <f>'Input 1 - Schedule 1'!S1329</f>
        <v>0</v>
      </c>
      <c r="H1381" s="158">
        <f>'Input 2 - Inventory'!L1327</f>
        <v>0</v>
      </c>
      <c r="I1381" s="158">
        <f>'Input 2 - Inventory'!M1327</f>
        <v>0</v>
      </c>
      <c r="J1381" s="204">
        <f t="shared" si="117"/>
        <v>0</v>
      </c>
      <c r="K1381" s="249">
        <f>'Input 2 - Inventory'!R1327</f>
        <v>0</v>
      </c>
      <c r="L1381" s="158">
        <f>'Input 2 - Inventory'!AA1327</f>
        <v>0</v>
      </c>
      <c r="M1381" s="249">
        <f>'Input 2 - Inventory'!AB1327</f>
        <v>0</v>
      </c>
      <c r="N1381" s="204">
        <f t="shared" si="118"/>
        <v>0</v>
      </c>
      <c r="O1381" s="114" t="e">
        <f t="shared" si="119"/>
        <v>#DIV/0!</v>
      </c>
      <c r="P1381" s="249">
        <f>'Input 2 - Inventory'!AG1327</f>
        <v>0</v>
      </c>
      <c r="Q1381" s="249">
        <f>'Input 1 - Schedule 1'!AX1329</f>
        <v>0</v>
      </c>
    </row>
    <row r="1382" spans="1:17" x14ac:dyDescent="0.2">
      <c r="A1382" s="314" t="str">
        <f t="shared" si="115"/>
        <v>Exclude</v>
      </c>
      <c r="B1382" s="158">
        <f>'Input 2 - Inventory'!C1328</f>
        <v>0</v>
      </c>
      <c r="C1382" s="249">
        <f>'Input 2 - Inventory'!E1328</f>
        <v>0</v>
      </c>
      <c r="D1382" s="249" t="str">
        <f>IFERROR(VLOOKUP(E1382,GCC.Param!$B$3:$E$50,4,FALSE),"")</f>
        <v/>
      </c>
      <c r="E1382" s="159">
        <f>'Input 2 - Inventory'!F1328</f>
        <v>0</v>
      </c>
      <c r="F1382" s="204" t="str">
        <f t="shared" si="116"/>
        <v>N</v>
      </c>
      <c r="G1382" s="159">
        <f>'Input 1 - Schedule 1'!S1330</f>
        <v>0</v>
      </c>
      <c r="H1382" s="158">
        <f>'Input 2 - Inventory'!L1328</f>
        <v>0</v>
      </c>
      <c r="I1382" s="158">
        <f>'Input 2 - Inventory'!M1328</f>
        <v>0</v>
      </c>
      <c r="J1382" s="204">
        <f t="shared" si="117"/>
        <v>0</v>
      </c>
      <c r="K1382" s="249">
        <f>'Input 2 - Inventory'!R1328</f>
        <v>0</v>
      </c>
      <c r="L1382" s="158">
        <f>'Input 2 - Inventory'!AA1328</f>
        <v>0</v>
      </c>
      <c r="M1382" s="249">
        <f>'Input 2 - Inventory'!AB1328</f>
        <v>0</v>
      </c>
      <c r="N1382" s="204">
        <f t="shared" si="118"/>
        <v>0</v>
      </c>
      <c r="O1382" s="114" t="e">
        <f t="shared" si="119"/>
        <v>#DIV/0!</v>
      </c>
      <c r="P1382" s="249">
        <f>'Input 2 - Inventory'!AG1328</f>
        <v>0</v>
      </c>
      <c r="Q1382" s="249">
        <f>'Input 1 - Schedule 1'!AX1330</f>
        <v>0</v>
      </c>
    </row>
    <row r="1383" spans="1:17" x14ac:dyDescent="0.2">
      <c r="A1383" s="314" t="str">
        <f t="shared" si="115"/>
        <v>Exclude</v>
      </c>
      <c r="B1383" s="158">
        <f>'Input 2 - Inventory'!C1329</f>
        <v>0</v>
      </c>
      <c r="C1383" s="249">
        <f>'Input 2 - Inventory'!E1329</f>
        <v>0</v>
      </c>
      <c r="D1383" s="249" t="str">
        <f>IFERROR(VLOOKUP(E1383,GCC.Param!$B$3:$E$50,4,FALSE),"")</f>
        <v/>
      </c>
      <c r="E1383" s="159">
        <f>'Input 2 - Inventory'!F1329</f>
        <v>0</v>
      </c>
      <c r="F1383" s="204" t="str">
        <f t="shared" si="116"/>
        <v>N</v>
      </c>
      <c r="G1383" s="159">
        <f>'Input 1 - Schedule 1'!S1331</f>
        <v>0</v>
      </c>
      <c r="H1383" s="158">
        <f>'Input 2 - Inventory'!L1329</f>
        <v>0</v>
      </c>
      <c r="I1383" s="158">
        <f>'Input 2 - Inventory'!M1329</f>
        <v>0</v>
      </c>
      <c r="J1383" s="204">
        <f t="shared" si="117"/>
        <v>0</v>
      </c>
      <c r="K1383" s="249">
        <f>'Input 2 - Inventory'!R1329</f>
        <v>0</v>
      </c>
      <c r="L1383" s="158">
        <f>'Input 2 - Inventory'!AA1329</f>
        <v>0</v>
      </c>
      <c r="M1383" s="249">
        <f>'Input 2 - Inventory'!AB1329</f>
        <v>0</v>
      </c>
      <c r="N1383" s="204">
        <f t="shared" si="118"/>
        <v>0</v>
      </c>
      <c r="O1383" s="114" t="e">
        <f t="shared" si="119"/>
        <v>#DIV/0!</v>
      </c>
      <c r="P1383" s="249">
        <f>'Input 2 - Inventory'!AG1329</f>
        <v>0</v>
      </c>
      <c r="Q1383" s="249">
        <f>'Input 1 - Schedule 1'!AX1331</f>
        <v>0</v>
      </c>
    </row>
    <row r="1384" spans="1:17" x14ac:dyDescent="0.2">
      <c r="A1384" s="314" t="str">
        <f t="shared" si="115"/>
        <v>Exclude</v>
      </c>
      <c r="B1384" s="158">
        <f>'Input 2 - Inventory'!C1330</f>
        <v>0</v>
      </c>
      <c r="C1384" s="249">
        <f>'Input 2 - Inventory'!E1330</f>
        <v>0</v>
      </c>
      <c r="D1384" s="249" t="str">
        <f>IFERROR(VLOOKUP(E1384,GCC.Param!$B$3:$E$50,4,FALSE),"")</f>
        <v/>
      </c>
      <c r="E1384" s="159">
        <f>'Input 2 - Inventory'!F1330</f>
        <v>0</v>
      </c>
      <c r="F1384" s="204" t="str">
        <f t="shared" si="116"/>
        <v>N</v>
      </c>
      <c r="G1384" s="159">
        <f>'Input 1 - Schedule 1'!S1332</f>
        <v>0</v>
      </c>
      <c r="H1384" s="158">
        <f>'Input 2 - Inventory'!L1330</f>
        <v>0</v>
      </c>
      <c r="I1384" s="158">
        <f>'Input 2 - Inventory'!M1330</f>
        <v>0</v>
      </c>
      <c r="J1384" s="204">
        <f t="shared" si="117"/>
        <v>0</v>
      </c>
      <c r="K1384" s="249">
        <f>'Input 2 - Inventory'!R1330</f>
        <v>0</v>
      </c>
      <c r="L1384" s="158">
        <f>'Input 2 - Inventory'!AA1330</f>
        <v>0</v>
      </c>
      <c r="M1384" s="249">
        <f>'Input 2 - Inventory'!AB1330</f>
        <v>0</v>
      </c>
      <c r="N1384" s="204">
        <f t="shared" si="118"/>
        <v>0</v>
      </c>
      <c r="O1384" s="114" t="e">
        <f t="shared" si="119"/>
        <v>#DIV/0!</v>
      </c>
      <c r="P1384" s="249">
        <f>'Input 2 - Inventory'!AG1330</f>
        <v>0</v>
      </c>
      <c r="Q1384" s="249">
        <f>'Input 1 - Schedule 1'!AX1332</f>
        <v>0</v>
      </c>
    </row>
    <row r="1385" spans="1:17" x14ac:dyDescent="0.2">
      <c r="A1385" s="314" t="str">
        <f t="shared" si="115"/>
        <v>Exclude</v>
      </c>
      <c r="B1385" s="158">
        <f>'Input 2 - Inventory'!C1331</f>
        <v>0</v>
      </c>
      <c r="C1385" s="249">
        <f>'Input 2 - Inventory'!E1331</f>
        <v>0</v>
      </c>
      <c r="D1385" s="249" t="str">
        <f>IFERROR(VLOOKUP(E1385,GCC.Param!$B$3:$E$50,4,FALSE),"")</f>
        <v/>
      </c>
      <c r="E1385" s="159">
        <f>'Input 2 - Inventory'!F1331</f>
        <v>0</v>
      </c>
      <c r="F1385" s="204" t="str">
        <f t="shared" si="116"/>
        <v>N</v>
      </c>
      <c r="G1385" s="159">
        <f>'Input 1 - Schedule 1'!S1333</f>
        <v>0</v>
      </c>
      <c r="H1385" s="158">
        <f>'Input 2 - Inventory'!L1331</f>
        <v>0</v>
      </c>
      <c r="I1385" s="158">
        <f>'Input 2 - Inventory'!M1331</f>
        <v>0</v>
      </c>
      <c r="J1385" s="204">
        <f t="shared" si="117"/>
        <v>0</v>
      </c>
      <c r="K1385" s="249">
        <f>'Input 2 - Inventory'!R1331</f>
        <v>0</v>
      </c>
      <c r="L1385" s="158">
        <f>'Input 2 - Inventory'!AA1331</f>
        <v>0</v>
      </c>
      <c r="M1385" s="249">
        <f>'Input 2 - Inventory'!AB1331</f>
        <v>0</v>
      </c>
      <c r="N1385" s="204">
        <f t="shared" si="118"/>
        <v>0</v>
      </c>
      <c r="O1385" s="114" t="e">
        <f t="shared" si="119"/>
        <v>#DIV/0!</v>
      </c>
      <c r="P1385" s="249">
        <f>'Input 2 - Inventory'!AG1331</f>
        <v>0</v>
      </c>
      <c r="Q1385" s="249">
        <f>'Input 1 - Schedule 1'!AX1333</f>
        <v>0</v>
      </c>
    </row>
    <row r="1386" spans="1:17" x14ac:dyDescent="0.2">
      <c r="A1386" s="314" t="str">
        <f t="shared" si="115"/>
        <v>Exclude</v>
      </c>
      <c r="B1386" s="158">
        <f>'Input 2 - Inventory'!C1332</f>
        <v>0</v>
      </c>
      <c r="C1386" s="249">
        <f>'Input 2 - Inventory'!E1332</f>
        <v>0</v>
      </c>
      <c r="D1386" s="249" t="str">
        <f>IFERROR(VLOOKUP(E1386,GCC.Param!$B$3:$E$50,4,FALSE),"")</f>
        <v/>
      </c>
      <c r="E1386" s="159">
        <f>'Input 2 - Inventory'!F1332</f>
        <v>0</v>
      </c>
      <c r="F1386" s="204" t="str">
        <f t="shared" si="116"/>
        <v>N</v>
      </c>
      <c r="G1386" s="159">
        <f>'Input 1 - Schedule 1'!S1334</f>
        <v>0</v>
      </c>
      <c r="H1386" s="158">
        <f>'Input 2 - Inventory'!L1332</f>
        <v>0</v>
      </c>
      <c r="I1386" s="158">
        <f>'Input 2 - Inventory'!M1332</f>
        <v>0</v>
      </c>
      <c r="J1386" s="204">
        <f t="shared" si="117"/>
        <v>0</v>
      </c>
      <c r="K1386" s="249">
        <f>'Input 2 - Inventory'!R1332</f>
        <v>0</v>
      </c>
      <c r="L1386" s="158">
        <f>'Input 2 - Inventory'!AA1332</f>
        <v>0</v>
      </c>
      <c r="M1386" s="249">
        <f>'Input 2 - Inventory'!AB1332</f>
        <v>0</v>
      </c>
      <c r="N1386" s="204">
        <f t="shared" si="118"/>
        <v>0</v>
      </c>
      <c r="O1386" s="114" t="e">
        <f t="shared" si="119"/>
        <v>#DIV/0!</v>
      </c>
      <c r="P1386" s="249">
        <f>'Input 2 - Inventory'!AG1332</f>
        <v>0</v>
      </c>
      <c r="Q1386" s="249">
        <f>'Input 1 - Schedule 1'!AX1334</f>
        <v>0</v>
      </c>
    </row>
    <row r="1387" spans="1:17" x14ac:dyDescent="0.2">
      <c r="A1387" s="314" t="str">
        <f t="shared" si="115"/>
        <v>Exclude</v>
      </c>
      <c r="B1387" s="158">
        <f>'Input 2 - Inventory'!C1333</f>
        <v>0</v>
      </c>
      <c r="C1387" s="249">
        <f>'Input 2 - Inventory'!E1333</f>
        <v>0</v>
      </c>
      <c r="D1387" s="249" t="str">
        <f>IFERROR(VLOOKUP(E1387,GCC.Param!$B$3:$E$50,4,FALSE),"")</f>
        <v/>
      </c>
      <c r="E1387" s="159">
        <f>'Input 2 - Inventory'!F1333</f>
        <v>0</v>
      </c>
      <c r="F1387" s="204" t="str">
        <f t="shared" si="116"/>
        <v>N</v>
      </c>
      <c r="G1387" s="159">
        <f>'Input 1 - Schedule 1'!S1335</f>
        <v>0</v>
      </c>
      <c r="H1387" s="158">
        <f>'Input 2 - Inventory'!L1333</f>
        <v>0</v>
      </c>
      <c r="I1387" s="158">
        <f>'Input 2 - Inventory'!M1333</f>
        <v>0</v>
      </c>
      <c r="J1387" s="204">
        <f t="shared" si="117"/>
        <v>0</v>
      </c>
      <c r="K1387" s="249">
        <f>'Input 2 - Inventory'!R1333</f>
        <v>0</v>
      </c>
      <c r="L1387" s="158">
        <f>'Input 2 - Inventory'!AA1333</f>
        <v>0</v>
      </c>
      <c r="M1387" s="249">
        <f>'Input 2 - Inventory'!AB1333</f>
        <v>0</v>
      </c>
      <c r="N1387" s="204">
        <f t="shared" si="118"/>
        <v>0</v>
      </c>
      <c r="O1387" s="114" t="e">
        <f t="shared" si="119"/>
        <v>#DIV/0!</v>
      </c>
      <c r="P1387" s="249">
        <f>'Input 2 - Inventory'!AG1333</f>
        <v>0</v>
      </c>
      <c r="Q1387" s="249">
        <f>'Input 1 - Schedule 1'!AX1335</f>
        <v>0</v>
      </c>
    </row>
    <row r="1388" spans="1:17" x14ac:dyDescent="0.2">
      <c r="A1388" s="314" t="str">
        <f t="shared" si="115"/>
        <v>Exclude</v>
      </c>
      <c r="B1388" s="158">
        <f>'Input 2 - Inventory'!C1334</f>
        <v>0</v>
      </c>
      <c r="C1388" s="249">
        <f>'Input 2 - Inventory'!E1334</f>
        <v>0</v>
      </c>
      <c r="D1388" s="249" t="str">
        <f>IFERROR(VLOOKUP(E1388,GCC.Param!$B$3:$E$50,4,FALSE),"")</f>
        <v/>
      </c>
      <c r="E1388" s="159">
        <f>'Input 2 - Inventory'!F1334</f>
        <v>0</v>
      </c>
      <c r="F1388" s="204" t="str">
        <f t="shared" si="116"/>
        <v>N</v>
      </c>
      <c r="G1388" s="159">
        <f>'Input 1 - Schedule 1'!S1336</f>
        <v>0</v>
      </c>
      <c r="H1388" s="158">
        <f>'Input 2 - Inventory'!L1334</f>
        <v>0</v>
      </c>
      <c r="I1388" s="158">
        <f>'Input 2 - Inventory'!M1334</f>
        <v>0</v>
      </c>
      <c r="J1388" s="204">
        <f t="shared" si="117"/>
        <v>0</v>
      </c>
      <c r="K1388" s="249">
        <f>'Input 2 - Inventory'!R1334</f>
        <v>0</v>
      </c>
      <c r="L1388" s="158">
        <f>'Input 2 - Inventory'!AA1334</f>
        <v>0</v>
      </c>
      <c r="M1388" s="249">
        <f>'Input 2 - Inventory'!AB1334</f>
        <v>0</v>
      </c>
      <c r="N1388" s="204">
        <f t="shared" si="118"/>
        <v>0</v>
      </c>
      <c r="O1388" s="114" t="e">
        <f t="shared" si="119"/>
        <v>#DIV/0!</v>
      </c>
      <c r="P1388" s="249">
        <f>'Input 2 - Inventory'!AG1334</f>
        <v>0</v>
      </c>
      <c r="Q1388" s="249">
        <f>'Input 1 - Schedule 1'!AX1336</f>
        <v>0</v>
      </c>
    </row>
    <row r="1389" spans="1:17" x14ac:dyDescent="0.2">
      <c r="A1389" s="314" t="str">
        <f t="shared" si="115"/>
        <v>Exclude</v>
      </c>
      <c r="B1389" s="158">
        <f>'Input 2 - Inventory'!C1335</f>
        <v>0</v>
      </c>
      <c r="C1389" s="249">
        <f>'Input 2 - Inventory'!E1335</f>
        <v>0</v>
      </c>
      <c r="D1389" s="249" t="str">
        <f>IFERROR(VLOOKUP(E1389,GCC.Param!$B$3:$E$50,4,FALSE),"")</f>
        <v/>
      </c>
      <c r="E1389" s="159">
        <f>'Input 2 - Inventory'!F1335</f>
        <v>0</v>
      </c>
      <c r="F1389" s="204" t="str">
        <f t="shared" si="116"/>
        <v>N</v>
      </c>
      <c r="G1389" s="159">
        <f>'Input 1 - Schedule 1'!S1337</f>
        <v>0</v>
      </c>
      <c r="H1389" s="158">
        <f>'Input 2 - Inventory'!L1335</f>
        <v>0</v>
      </c>
      <c r="I1389" s="158">
        <f>'Input 2 - Inventory'!M1335</f>
        <v>0</v>
      </c>
      <c r="J1389" s="204">
        <f t="shared" si="117"/>
        <v>0</v>
      </c>
      <c r="K1389" s="249">
        <f>'Input 2 - Inventory'!R1335</f>
        <v>0</v>
      </c>
      <c r="L1389" s="158">
        <f>'Input 2 - Inventory'!AA1335</f>
        <v>0</v>
      </c>
      <c r="M1389" s="249">
        <f>'Input 2 - Inventory'!AB1335</f>
        <v>0</v>
      </c>
      <c r="N1389" s="204">
        <f t="shared" si="118"/>
        <v>0</v>
      </c>
      <c r="O1389" s="114" t="e">
        <f t="shared" si="119"/>
        <v>#DIV/0!</v>
      </c>
      <c r="P1389" s="249">
        <f>'Input 2 - Inventory'!AG1335</f>
        <v>0</v>
      </c>
      <c r="Q1389" s="249">
        <f>'Input 1 - Schedule 1'!AX1337</f>
        <v>0</v>
      </c>
    </row>
    <row r="1390" spans="1:17" x14ac:dyDescent="0.2">
      <c r="A1390" s="314" t="str">
        <f t="shared" si="115"/>
        <v>Exclude</v>
      </c>
      <c r="B1390" s="158">
        <f>'Input 2 - Inventory'!C1336</f>
        <v>0</v>
      </c>
      <c r="C1390" s="249">
        <f>'Input 2 - Inventory'!E1336</f>
        <v>0</v>
      </c>
      <c r="D1390" s="249" t="str">
        <f>IFERROR(VLOOKUP(E1390,GCC.Param!$B$3:$E$50,4,FALSE),"")</f>
        <v/>
      </c>
      <c r="E1390" s="159">
        <f>'Input 2 - Inventory'!F1336</f>
        <v>0</v>
      </c>
      <c r="F1390" s="204" t="str">
        <f t="shared" si="116"/>
        <v>N</v>
      </c>
      <c r="G1390" s="159">
        <f>'Input 1 - Schedule 1'!S1338</f>
        <v>0</v>
      </c>
      <c r="H1390" s="158">
        <f>'Input 2 - Inventory'!L1336</f>
        <v>0</v>
      </c>
      <c r="I1390" s="158">
        <f>'Input 2 - Inventory'!M1336</f>
        <v>0</v>
      </c>
      <c r="J1390" s="204">
        <f t="shared" si="117"/>
        <v>0</v>
      </c>
      <c r="K1390" s="249">
        <f>'Input 2 - Inventory'!R1336</f>
        <v>0</v>
      </c>
      <c r="L1390" s="158">
        <f>'Input 2 - Inventory'!AA1336</f>
        <v>0</v>
      </c>
      <c r="M1390" s="249">
        <f>'Input 2 - Inventory'!AB1336</f>
        <v>0</v>
      </c>
      <c r="N1390" s="204">
        <f t="shared" si="118"/>
        <v>0</v>
      </c>
      <c r="O1390" s="114" t="e">
        <f t="shared" si="119"/>
        <v>#DIV/0!</v>
      </c>
      <c r="P1390" s="249">
        <f>'Input 2 - Inventory'!AG1336</f>
        <v>0</v>
      </c>
      <c r="Q1390" s="249">
        <f>'Input 1 - Schedule 1'!AX1338</f>
        <v>0</v>
      </c>
    </row>
    <row r="1391" spans="1:17" x14ac:dyDescent="0.2">
      <c r="A1391" s="314" t="str">
        <f t="shared" si="115"/>
        <v>Exclude</v>
      </c>
      <c r="B1391" s="158">
        <f>'Input 2 - Inventory'!C1337</f>
        <v>0</v>
      </c>
      <c r="C1391" s="249">
        <f>'Input 2 - Inventory'!E1337</f>
        <v>0</v>
      </c>
      <c r="D1391" s="249" t="str">
        <f>IFERROR(VLOOKUP(E1391,GCC.Param!$B$3:$E$50,4,FALSE),"")</f>
        <v/>
      </c>
      <c r="E1391" s="159">
        <f>'Input 2 - Inventory'!F1337</f>
        <v>0</v>
      </c>
      <c r="F1391" s="204" t="str">
        <f t="shared" si="116"/>
        <v>N</v>
      </c>
      <c r="G1391" s="159">
        <f>'Input 1 - Schedule 1'!S1339</f>
        <v>0</v>
      </c>
      <c r="H1391" s="158">
        <f>'Input 2 - Inventory'!L1337</f>
        <v>0</v>
      </c>
      <c r="I1391" s="158">
        <f>'Input 2 - Inventory'!M1337</f>
        <v>0</v>
      </c>
      <c r="J1391" s="204">
        <f t="shared" si="117"/>
        <v>0</v>
      </c>
      <c r="K1391" s="249">
        <f>'Input 2 - Inventory'!R1337</f>
        <v>0</v>
      </c>
      <c r="L1391" s="158">
        <f>'Input 2 - Inventory'!AA1337</f>
        <v>0</v>
      </c>
      <c r="M1391" s="249">
        <f>'Input 2 - Inventory'!AB1337</f>
        <v>0</v>
      </c>
      <c r="N1391" s="204">
        <f t="shared" si="118"/>
        <v>0</v>
      </c>
      <c r="O1391" s="114" t="e">
        <f t="shared" si="119"/>
        <v>#DIV/0!</v>
      </c>
      <c r="P1391" s="249">
        <f>'Input 2 - Inventory'!AG1337</f>
        <v>0</v>
      </c>
      <c r="Q1391" s="249">
        <f>'Input 1 - Schedule 1'!AX1339</f>
        <v>0</v>
      </c>
    </row>
    <row r="1392" spans="1:17" x14ac:dyDescent="0.2">
      <c r="A1392" s="314" t="str">
        <f t="shared" si="115"/>
        <v>Exclude</v>
      </c>
      <c r="B1392" s="158">
        <f>'Input 2 - Inventory'!C1338</f>
        <v>0</v>
      </c>
      <c r="C1392" s="249">
        <f>'Input 2 - Inventory'!E1338</f>
        <v>0</v>
      </c>
      <c r="D1392" s="249" t="str">
        <f>IFERROR(VLOOKUP(E1392,GCC.Param!$B$3:$E$50,4,FALSE),"")</f>
        <v/>
      </c>
      <c r="E1392" s="159">
        <f>'Input 2 - Inventory'!F1338</f>
        <v>0</v>
      </c>
      <c r="F1392" s="204" t="str">
        <f t="shared" si="116"/>
        <v>N</v>
      </c>
      <c r="G1392" s="159">
        <f>'Input 1 - Schedule 1'!S1340</f>
        <v>0</v>
      </c>
      <c r="H1392" s="158">
        <f>'Input 2 - Inventory'!L1338</f>
        <v>0</v>
      </c>
      <c r="I1392" s="158">
        <f>'Input 2 - Inventory'!M1338</f>
        <v>0</v>
      </c>
      <c r="J1392" s="204">
        <f t="shared" si="117"/>
        <v>0</v>
      </c>
      <c r="K1392" s="249">
        <f>'Input 2 - Inventory'!R1338</f>
        <v>0</v>
      </c>
      <c r="L1392" s="158">
        <f>'Input 2 - Inventory'!AA1338</f>
        <v>0</v>
      </c>
      <c r="M1392" s="249">
        <f>'Input 2 - Inventory'!AB1338</f>
        <v>0</v>
      </c>
      <c r="N1392" s="204">
        <f t="shared" si="118"/>
        <v>0</v>
      </c>
      <c r="O1392" s="114" t="e">
        <f t="shared" si="119"/>
        <v>#DIV/0!</v>
      </c>
      <c r="P1392" s="249">
        <f>'Input 2 - Inventory'!AG1338</f>
        <v>0</v>
      </c>
      <c r="Q1392" s="249">
        <f>'Input 1 - Schedule 1'!AX1340</f>
        <v>0</v>
      </c>
    </row>
    <row r="1393" spans="1:17" x14ac:dyDescent="0.2">
      <c r="A1393" s="314" t="str">
        <f t="shared" si="115"/>
        <v>Exclude</v>
      </c>
      <c r="B1393" s="158">
        <f>'Input 2 - Inventory'!C1339</f>
        <v>0</v>
      </c>
      <c r="C1393" s="249">
        <f>'Input 2 - Inventory'!E1339</f>
        <v>0</v>
      </c>
      <c r="D1393" s="249" t="str">
        <f>IFERROR(VLOOKUP(E1393,GCC.Param!$B$3:$E$50,4,FALSE),"")</f>
        <v/>
      </c>
      <c r="E1393" s="159">
        <f>'Input 2 - Inventory'!F1339</f>
        <v>0</v>
      </c>
      <c r="F1393" s="204" t="str">
        <f t="shared" si="116"/>
        <v>N</v>
      </c>
      <c r="G1393" s="159">
        <f>'Input 1 - Schedule 1'!S1341</f>
        <v>0</v>
      </c>
      <c r="H1393" s="158">
        <f>'Input 2 - Inventory'!L1339</f>
        <v>0</v>
      </c>
      <c r="I1393" s="158">
        <f>'Input 2 - Inventory'!M1339</f>
        <v>0</v>
      </c>
      <c r="J1393" s="204">
        <f t="shared" si="117"/>
        <v>0</v>
      </c>
      <c r="K1393" s="249">
        <f>'Input 2 - Inventory'!R1339</f>
        <v>0</v>
      </c>
      <c r="L1393" s="158">
        <f>'Input 2 - Inventory'!AA1339</f>
        <v>0</v>
      </c>
      <c r="M1393" s="249">
        <f>'Input 2 - Inventory'!AB1339</f>
        <v>0</v>
      </c>
      <c r="N1393" s="204">
        <f t="shared" si="118"/>
        <v>0</v>
      </c>
      <c r="O1393" s="114" t="e">
        <f t="shared" si="119"/>
        <v>#DIV/0!</v>
      </c>
      <c r="P1393" s="249">
        <f>'Input 2 - Inventory'!AG1339</f>
        <v>0</v>
      </c>
      <c r="Q1393" s="249">
        <f>'Input 1 - Schedule 1'!AX1341</f>
        <v>0</v>
      </c>
    </row>
    <row r="1394" spans="1:17" x14ac:dyDescent="0.2">
      <c r="A1394" s="314" t="str">
        <f t="shared" si="115"/>
        <v>Exclude</v>
      </c>
      <c r="B1394" s="158">
        <f>'Input 2 - Inventory'!C1340</f>
        <v>0</v>
      </c>
      <c r="C1394" s="249">
        <f>'Input 2 - Inventory'!E1340</f>
        <v>0</v>
      </c>
      <c r="D1394" s="249" t="str">
        <f>IFERROR(VLOOKUP(E1394,GCC.Param!$B$3:$E$50,4,FALSE),"")</f>
        <v/>
      </c>
      <c r="E1394" s="159">
        <f>'Input 2 - Inventory'!F1340</f>
        <v>0</v>
      </c>
      <c r="F1394" s="204" t="str">
        <f t="shared" si="116"/>
        <v>N</v>
      </c>
      <c r="G1394" s="159">
        <f>'Input 1 - Schedule 1'!S1342</f>
        <v>0</v>
      </c>
      <c r="H1394" s="158">
        <f>'Input 2 - Inventory'!L1340</f>
        <v>0</v>
      </c>
      <c r="I1394" s="158">
        <f>'Input 2 - Inventory'!M1340</f>
        <v>0</v>
      </c>
      <c r="J1394" s="204">
        <f t="shared" si="117"/>
        <v>0</v>
      </c>
      <c r="K1394" s="249">
        <f>'Input 2 - Inventory'!R1340</f>
        <v>0</v>
      </c>
      <c r="L1394" s="158">
        <f>'Input 2 - Inventory'!AA1340</f>
        <v>0</v>
      </c>
      <c r="M1394" s="249">
        <f>'Input 2 - Inventory'!AB1340</f>
        <v>0</v>
      </c>
      <c r="N1394" s="204">
        <f t="shared" si="118"/>
        <v>0</v>
      </c>
      <c r="O1394" s="114" t="e">
        <f t="shared" si="119"/>
        <v>#DIV/0!</v>
      </c>
      <c r="P1394" s="249">
        <f>'Input 2 - Inventory'!AG1340</f>
        <v>0</v>
      </c>
      <c r="Q1394" s="249">
        <f>'Input 1 - Schedule 1'!AX1342</f>
        <v>0</v>
      </c>
    </row>
    <row r="1395" spans="1:17" x14ac:dyDescent="0.2">
      <c r="A1395" s="314" t="str">
        <f t="shared" si="115"/>
        <v>Exclude</v>
      </c>
      <c r="B1395" s="158">
        <f>'Input 2 - Inventory'!C1341</f>
        <v>0</v>
      </c>
      <c r="C1395" s="249">
        <f>'Input 2 - Inventory'!E1341</f>
        <v>0</v>
      </c>
      <c r="D1395" s="249" t="str">
        <f>IFERROR(VLOOKUP(E1395,GCC.Param!$B$3:$E$50,4,FALSE),"")</f>
        <v/>
      </c>
      <c r="E1395" s="159">
        <f>'Input 2 - Inventory'!F1341</f>
        <v>0</v>
      </c>
      <c r="F1395" s="204" t="str">
        <f t="shared" si="116"/>
        <v>N</v>
      </c>
      <c r="G1395" s="159">
        <f>'Input 1 - Schedule 1'!S1343</f>
        <v>0</v>
      </c>
      <c r="H1395" s="158">
        <f>'Input 2 - Inventory'!L1341</f>
        <v>0</v>
      </c>
      <c r="I1395" s="158">
        <f>'Input 2 - Inventory'!M1341</f>
        <v>0</v>
      </c>
      <c r="J1395" s="204">
        <f t="shared" si="117"/>
        <v>0</v>
      </c>
      <c r="K1395" s="249">
        <f>'Input 2 - Inventory'!R1341</f>
        <v>0</v>
      </c>
      <c r="L1395" s="158">
        <f>'Input 2 - Inventory'!AA1341</f>
        <v>0</v>
      </c>
      <c r="M1395" s="249">
        <f>'Input 2 - Inventory'!AB1341</f>
        <v>0</v>
      </c>
      <c r="N1395" s="204">
        <f t="shared" si="118"/>
        <v>0</v>
      </c>
      <c r="O1395" s="114" t="e">
        <f t="shared" si="119"/>
        <v>#DIV/0!</v>
      </c>
      <c r="P1395" s="249">
        <f>'Input 2 - Inventory'!AG1341</f>
        <v>0</v>
      </c>
      <c r="Q1395" s="249">
        <f>'Input 1 - Schedule 1'!AX1343</f>
        <v>0</v>
      </c>
    </row>
    <row r="1396" spans="1:17" x14ac:dyDescent="0.2">
      <c r="A1396" s="314" t="str">
        <f t="shared" si="115"/>
        <v>Exclude</v>
      </c>
      <c r="B1396" s="158">
        <f>'Input 2 - Inventory'!C1342</f>
        <v>0</v>
      </c>
      <c r="C1396" s="249">
        <f>'Input 2 - Inventory'!E1342</f>
        <v>0</v>
      </c>
      <c r="D1396" s="249" t="str">
        <f>IFERROR(VLOOKUP(E1396,GCC.Param!$B$3:$E$50,4,FALSE),"")</f>
        <v/>
      </c>
      <c r="E1396" s="159">
        <f>'Input 2 - Inventory'!F1342</f>
        <v>0</v>
      </c>
      <c r="F1396" s="204" t="str">
        <f t="shared" si="116"/>
        <v>N</v>
      </c>
      <c r="G1396" s="159">
        <f>'Input 1 - Schedule 1'!S1344</f>
        <v>0</v>
      </c>
      <c r="H1396" s="158">
        <f>'Input 2 - Inventory'!L1342</f>
        <v>0</v>
      </c>
      <c r="I1396" s="158">
        <f>'Input 2 - Inventory'!M1342</f>
        <v>0</v>
      </c>
      <c r="J1396" s="204">
        <f t="shared" si="117"/>
        <v>0</v>
      </c>
      <c r="K1396" s="249">
        <f>'Input 2 - Inventory'!R1342</f>
        <v>0</v>
      </c>
      <c r="L1396" s="158">
        <f>'Input 2 - Inventory'!AA1342</f>
        <v>0</v>
      </c>
      <c r="M1396" s="249">
        <f>'Input 2 - Inventory'!AB1342</f>
        <v>0</v>
      </c>
      <c r="N1396" s="204">
        <f t="shared" si="118"/>
        <v>0</v>
      </c>
      <c r="O1396" s="114" t="e">
        <f t="shared" si="119"/>
        <v>#DIV/0!</v>
      </c>
      <c r="P1396" s="249">
        <f>'Input 2 - Inventory'!AG1342</f>
        <v>0</v>
      </c>
      <c r="Q1396" s="249">
        <f>'Input 1 - Schedule 1'!AX1344</f>
        <v>0</v>
      </c>
    </row>
    <row r="1397" spans="1:17" x14ac:dyDescent="0.2">
      <c r="A1397" s="314" t="str">
        <f t="shared" si="115"/>
        <v>Exclude</v>
      </c>
      <c r="B1397" s="158">
        <f>'Input 2 - Inventory'!C1343</f>
        <v>0</v>
      </c>
      <c r="C1397" s="249">
        <f>'Input 2 - Inventory'!E1343</f>
        <v>0</v>
      </c>
      <c r="D1397" s="249" t="str">
        <f>IFERROR(VLOOKUP(E1397,GCC.Param!$B$3:$E$50,4,FALSE),"")</f>
        <v/>
      </c>
      <c r="E1397" s="159">
        <f>'Input 2 - Inventory'!F1343</f>
        <v>0</v>
      </c>
      <c r="F1397" s="204" t="str">
        <f t="shared" si="116"/>
        <v>N</v>
      </c>
      <c r="G1397" s="159">
        <f>'Input 1 - Schedule 1'!S1345</f>
        <v>0</v>
      </c>
      <c r="H1397" s="158">
        <f>'Input 2 - Inventory'!L1343</f>
        <v>0</v>
      </c>
      <c r="I1397" s="158">
        <f>'Input 2 - Inventory'!M1343</f>
        <v>0</v>
      </c>
      <c r="J1397" s="204">
        <f t="shared" si="117"/>
        <v>0</v>
      </c>
      <c r="K1397" s="249">
        <f>'Input 2 - Inventory'!R1343</f>
        <v>0</v>
      </c>
      <c r="L1397" s="158">
        <f>'Input 2 - Inventory'!AA1343</f>
        <v>0</v>
      </c>
      <c r="M1397" s="249">
        <f>'Input 2 - Inventory'!AB1343</f>
        <v>0</v>
      </c>
      <c r="N1397" s="204">
        <f t="shared" si="118"/>
        <v>0</v>
      </c>
      <c r="O1397" s="114" t="e">
        <f t="shared" si="119"/>
        <v>#DIV/0!</v>
      </c>
      <c r="P1397" s="249">
        <f>'Input 2 - Inventory'!AG1343</f>
        <v>0</v>
      </c>
      <c r="Q1397" s="249">
        <f>'Input 1 - Schedule 1'!AX1345</f>
        <v>0</v>
      </c>
    </row>
    <row r="1398" spans="1:17" x14ac:dyDescent="0.2">
      <c r="A1398" s="314" t="str">
        <f t="shared" si="115"/>
        <v>Exclude</v>
      </c>
      <c r="B1398" s="158">
        <f>'Input 2 - Inventory'!C1344</f>
        <v>0</v>
      </c>
      <c r="C1398" s="249">
        <f>'Input 2 - Inventory'!E1344</f>
        <v>0</v>
      </c>
      <c r="D1398" s="249" t="str">
        <f>IFERROR(VLOOKUP(E1398,GCC.Param!$B$3:$E$50,4,FALSE),"")</f>
        <v/>
      </c>
      <c r="E1398" s="159">
        <f>'Input 2 - Inventory'!F1344</f>
        <v>0</v>
      </c>
      <c r="F1398" s="204" t="str">
        <f t="shared" si="116"/>
        <v>N</v>
      </c>
      <c r="G1398" s="159">
        <f>'Input 1 - Schedule 1'!S1346</f>
        <v>0</v>
      </c>
      <c r="H1398" s="158">
        <f>'Input 2 - Inventory'!L1344</f>
        <v>0</v>
      </c>
      <c r="I1398" s="158">
        <f>'Input 2 - Inventory'!M1344</f>
        <v>0</v>
      </c>
      <c r="J1398" s="204">
        <f t="shared" si="117"/>
        <v>0</v>
      </c>
      <c r="K1398" s="249">
        <f>'Input 2 - Inventory'!R1344</f>
        <v>0</v>
      </c>
      <c r="L1398" s="158">
        <f>'Input 2 - Inventory'!AA1344</f>
        <v>0</v>
      </c>
      <c r="M1398" s="249">
        <f>'Input 2 - Inventory'!AB1344</f>
        <v>0</v>
      </c>
      <c r="N1398" s="204">
        <f t="shared" si="118"/>
        <v>0</v>
      </c>
      <c r="O1398" s="114" t="e">
        <f t="shared" si="119"/>
        <v>#DIV/0!</v>
      </c>
      <c r="P1398" s="249">
        <f>'Input 2 - Inventory'!AG1344</f>
        <v>0</v>
      </c>
      <c r="Q1398" s="249">
        <f>'Input 1 - Schedule 1'!AX1346</f>
        <v>0</v>
      </c>
    </row>
    <row r="1399" spans="1:17" x14ac:dyDescent="0.2">
      <c r="A1399" s="314" t="str">
        <f t="shared" si="115"/>
        <v>Exclude</v>
      </c>
      <c r="B1399" s="158">
        <f>'Input 2 - Inventory'!C1345</f>
        <v>0</v>
      </c>
      <c r="C1399" s="249">
        <f>'Input 2 - Inventory'!E1345</f>
        <v>0</v>
      </c>
      <c r="D1399" s="249" t="str">
        <f>IFERROR(VLOOKUP(E1399,GCC.Param!$B$3:$E$50,4,FALSE),"")</f>
        <v/>
      </c>
      <c r="E1399" s="159">
        <f>'Input 2 - Inventory'!F1345</f>
        <v>0</v>
      </c>
      <c r="F1399" s="204" t="str">
        <f t="shared" si="116"/>
        <v>N</v>
      </c>
      <c r="G1399" s="159">
        <f>'Input 1 - Schedule 1'!S1347</f>
        <v>0</v>
      </c>
      <c r="H1399" s="158">
        <f>'Input 2 - Inventory'!L1345</f>
        <v>0</v>
      </c>
      <c r="I1399" s="158">
        <f>'Input 2 - Inventory'!M1345</f>
        <v>0</v>
      </c>
      <c r="J1399" s="204">
        <f t="shared" si="117"/>
        <v>0</v>
      </c>
      <c r="K1399" s="249">
        <f>'Input 2 - Inventory'!R1345</f>
        <v>0</v>
      </c>
      <c r="L1399" s="158">
        <f>'Input 2 - Inventory'!AA1345</f>
        <v>0</v>
      </c>
      <c r="M1399" s="249">
        <f>'Input 2 - Inventory'!AB1345</f>
        <v>0</v>
      </c>
      <c r="N1399" s="204">
        <f t="shared" si="118"/>
        <v>0</v>
      </c>
      <c r="O1399" s="114" t="e">
        <f t="shared" si="119"/>
        <v>#DIV/0!</v>
      </c>
      <c r="P1399" s="249">
        <f>'Input 2 - Inventory'!AG1345</f>
        <v>0</v>
      </c>
      <c r="Q1399" s="249">
        <f>'Input 1 - Schedule 1'!AX1347</f>
        <v>0</v>
      </c>
    </row>
    <row r="1400" spans="1:17" x14ac:dyDescent="0.2">
      <c r="A1400" s="314" t="str">
        <f t="shared" si="115"/>
        <v>Exclude</v>
      </c>
      <c r="B1400" s="158">
        <f>'Input 2 - Inventory'!C1346</f>
        <v>0</v>
      </c>
      <c r="C1400" s="249">
        <f>'Input 2 - Inventory'!E1346</f>
        <v>0</v>
      </c>
      <c r="D1400" s="249" t="str">
        <f>IFERROR(VLOOKUP(E1400,GCC.Param!$B$3:$E$50,4,FALSE),"")</f>
        <v/>
      </c>
      <c r="E1400" s="159">
        <f>'Input 2 - Inventory'!F1346</f>
        <v>0</v>
      </c>
      <c r="F1400" s="204" t="str">
        <f t="shared" si="116"/>
        <v>N</v>
      </c>
      <c r="G1400" s="159">
        <f>'Input 1 - Schedule 1'!S1348</f>
        <v>0</v>
      </c>
      <c r="H1400" s="158">
        <f>'Input 2 - Inventory'!L1346</f>
        <v>0</v>
      </c>
      <c r="I1400" s="158">
        <f>'Input 2 - Inventory'!M1346</f>
        <v>0</v>
      </c>
      <c r="J1400" s="204">
        <f t="shared" si="117"/>
        <v>0</v>
      </c>
      <c r="K1400" s="249">
        <f>'Input 2 - Inventory'!R1346</f>
        <v>0</v>
      </c>
      <c r="L1400" s="158">
        <f>'Input 2 - Inventory'!AA1346</f>
        <v>0</v>
      </c>
      <c r="M1400" s="249">
        <f>'Input 2 - Inventory'!AB1346</f>
        <v>0</v>
      </c>
      <c r="N1400" s="204">
        <f t="shared" si="118"/>
        <v>0</v>
      </c>
      <c r="O1400" s="114" t="e">
        <f t="shared" si="119"/>
        <v>#DIV/0!</v>
      </c>
      <c r="P1400" s="249">
        <f>'Input 2 - Inventory'!AG1346</f>
        <v>0</v>
      </c>
      <c r="Q1400" s="249">
        <f>'Input 1 - Schedule 1'!AX1348</f>
        <v>0</v>
      </c>
    </row>
    <row r="1401" spans="1:17" x14ac:dyDescent="0.2">
      <c r="A1401" s="314" t="str">
        <f t="shared" si="115"/>
        <v>Exclude</v>
      </c>
      <c r="B1401" s="158">
        <f>'Input 2 - Inventory'!C1347</f>
        <v>0</v>
      </c>
      <c r="C1401" s="249">
        <f>'Input 2 - Inventory'!E1347</f>
        <v>0</v>
      </c>
      <c r="D1401" s="249" t="str">
        <f>IFERROR(VLOOKUP(E1401,GCC.Param!$B$3:$E$50,4,FALSE),"")</f>
        <v/>
      </c>
      <c r="E1401" s="159">
        <f>'Input 2 - Inventory'!F1347</f>
        <v>0</v>
      </c>
      <c r="F1401" s="204" t="str">
        <f t="shared" si="116"/>
        <v>N</v>
      </c>
      <c r="G1401" s="159">
        <f>'Input 1 - Schedule 1'!S1349</f>
        <v>0</v>
      </c>
      <c r="H1401" s="158">
        <f>'Input 2 - Inventory'!L1347</f>
        <v>0</v>
      </c>
      <c r="I1401" s="158">
        <f>'Input 2 - Inventory'!M1347</f>
        <v>0</v>
      </c>
      <c r="J1401" s="204">
        <f t="shared" si="117"/>
        <v>0</v>
      </c>
      <c r="K1401" s="249">
        <f>'Input 2 - Inventory'!R1347</f>
        <v>0</v>
      </c>
      <c r="L1401" s="158">
        <f>'Input 2 - Inventory'!AA1347</f>
        <v>0</v>
      </c>
      <c r="M1401" s="249">
        <f>'Input 2 - Inventory'!AB1347</f>
        <v>0</v>
      </c>
      <c r="N1401" s="204">
        <f t="shared" si="118"/>
        <v>0</v>
      </c>
      <c r="O1401" s="114" t="e">
        <f t="shared" si="119"/>
        <v>#DIV/0!</v>
      </c>
      <c r="P1401" s="249">
        <f>'Input 2 - Inventory'!AG1347</f>
        <v>0</v>
      </c>
      <c r="Q1401" s="249">
        <f>'Input 1 - Schedule 1'!AX1349</f>
        <v>0</v>
      </c>
    </row>
    <row r="1402" spans="1:17" x14ac:dyDescent="0.2">
      <c r="A1402" s="314" t="str">
        <f t="shared" si="115"/>
        <v>Exclude</v>
      </c>
      <c r="B1402" s="158">
        <f>'Input 2 - Inventory'!C1348</f>
        <v>0</v>
      </c>
      <c r="C1402" s="249">
        <f>'Input 2 - Inventory'!E1348</f>
        <v>0</v>
      </c>
      <c r="D1402" s="249" t="str">
        <f>IFERROR(VLOOKUP(E1402,GCC.Param!$B$3:$E$50,4,FALSE),"")</f>
        <v/>
      </c>
      <c r="E1402" s="159">
        <f>'Input 2 - Inventory'!F1348</f>
        <v>0</v>
      </c>
      <c r="F1402" s="204" t="str">
        <f t="shared" si="116"/>
        <v>N</v>
      </c>
      <c r="G1402" s="159">
        <f>'Input 1 - Schedule 1'!S1350</f>
        <v>0</v>
      </c>
      <c r="H1402" s="158">
        <f>'Input 2 - Inventory'!L1348</f>
        <v>0</v>
      </c>
      <c r="I1402" s="158">
        <f>'Input 2 - Inventory'!M1348</f>
        <v>0</v>
      </c>
      <c r="J1402" s="204">
        <f t="shared" si="117"/>
        <v>0</v>
      </c>
      <c r="K1402" s="249">
        <f>'Input 2 - Inventory'!R1348</f>
        <v>0</v>
      </c>
      <c r="L1402" s="158">
        <f>'Input 2 - Inventory'!AA1348</f>
        <v>0</v>
      </c>
      <c r="M1402" s="249">
        <f>'Input 2 - Inventory'!AB1348</f>
        <v>0</v>
      </c>
      <c r="N1402" s="204">
        <f t="shared" si="118"/>
        <v>0</v>
      </c>
      <c r="O1402" s="114" t="e">
        <f t="shared" si="119"/>
        <v>#DIV/0!</v>
      </c>
      <c r="P1402" s="249">
        <f>'Input 2 - Inventory'!AG1348</f>
        <v>0</v>
      </c>
      <c r="Q1402" s="249">
        <f>'Input 1 - Schedule 1'!AX1350</f>
        <v>0</v>
      </c>
    </row>
    <row r="1403" spans="1:17" x14ac:dyDescent="0.2">
      <c r="A1403" s="314" t="str">
        <f t="shared" si="115"/>
        <v>Exclude</v>
      </c>
      <c r="B1403" s="158">
        <f>'Input 2 - Inventory'!C1349</f>
        <v>0</v>
      </c>
      <c r="C1403" s="249">
        <f>'Input 2 - Inventory'!E1349</f>
        <v>0</v>
      </c>
      <c r="D1403" s="249" t="str">
        <f>IFERROR(VLOOKUP(E1403,GCC.Param!$B$3:$E$50,4,FALSE),"")</f>
        <v/>
      </c>
      <c r="E1403" s="159">
        <f>'Input 2 - Inventory'!F1349</f>
        <v>0</v>
      </c>
      <c r="F1403" s="204" t="str">
        <f t="shared" si="116"/>
        <v>N</v>
      </c>
      <c r="G1403" s="159">
        <f>'Input 1 - Schedule 1'!S1351</f>
        <v>0</v>
      </c>
      <c r="H1403" s="158">
        <f>'Input 2 - Inventory'!L1349</f>
        <v>0</v>
      </c>
      <c r="I1403" s="158">
        <f>'Input 2 - Inventory'!M1349</f>
        <v>0</v>
      </c>
      <c r="J1403" s="204">
        <f t="shared" si="117"/>
        <v>0</v>
      </c>
      <c r="K1403" s="249">
        <f>'Input 2 - Inventory'!R1349</f>
        <v>0</v>
      </c>
      <c r="L1403" s="158">
        <f>'Input 2 - Inventory'!AA1349</f>
        <v>0</v>
      </c>
      <c r="M1403" s="249">
        <f>'Input 2 - Inventory'!AB1349</f>
        <v>0</v>
      </c>
      <c r="N1403" s="204">
        <f t="shared" si="118"/>
        <v>0</v>
      </c>
      <c r="O1403" s="114" t="e">
        <f t="shared" si="119"/>
        <v>#DIV/0!</v>
      </c>
      <c r="P1403" s="249">
        <f>'Input 2 - Inventory'!AG1349</f>
        <v>0</v>
      </c>
      <c r="Q1403" s="249">
        <f>'Input 1 - Schedule 1'!AX1351</f>
        <v>0</v>
      </c>
    </row>
    <row r="1404" spans="1:17" x14ac:dyDescent="0.2">
      <c r="A1404" s="314" t="str">
        <f t="shared" si="115"/>
        <v>Exclude</v>
      </c>
      <c r="B1404" s="158">
        <f>'Input 2 - Inventory'!C1350</f>
        <v>0</v>
      </c>
      <c r="C1404" s="249">
        <f>'Input 2 - Inventory'!E1350</f>
        <v>0</v>
      </c>
      <c r="D1404" s="249" t="str">
        <f>IFERROR(VLOOKUP(E1404,GCC.Param!$B$3:$E$50,4,FALSE),"")</f>
        <v/>
      </c>
      <c r="E1404" s="159">
        <f>'Input 2 - Inventory'!F1350</f>
        <v>0</v>
      </c>
      <c r="F1404" s="204" t="str">
        <f t="shared" si="116"/>
        <v>N</v>
      </c>
      <c r="G1404" s="159">
        <f>'Input 1 - Schedule 1'!S1352</f>
        <v>0</v>
      </c>
      <c r="H1404" s="158">
        <f>'Input 2 - Inventory'!L1350</f>
        <v>0</v>
      </c>
      <c r="I1404" s="158">
        <f>'Input 2 - Inventory'!M1350</f>
        <v>0</v>
      </c>
      <c r="J1404" s="204">
        <f t="shared" si="117"/>
        <v>0</v>
      </c>
      <c r="K1404" s="249">
        <f>'Input 2 - Inventory'!R1350</f>
        <v>0</v>
      </c>
      <c r="L1404" s="158">
        <f>'Input 2 - Inventory'!AA1350</f>
        <v>0</v>
      </c>
      <c r="M1404" s="249">
        <f>'Input 2 - Inventory'!AB1350</f>
        <v>0</v>
      </c>
      <c r="N1404" s="204">
        <f t="shared" si="118"/>
        <v>0</v>
      </c>
      <c r="O1404" s="114" t="e">
        <f t="shared" si="119"/>
        <v>#DIV/0!</v>
      </c>
      <c r="P1404" s="249">
        <f>'Input 2 - Inventory'!AG1350</f>
        <v>0</v>
      </c>
      <c r="Q1404" s="249">
        <f>'Input 1 - Schedule 1'!AX1352</f>
        <v>0</v>
      </c>
    </row>
    <row r="1405" spans="1:17" x14ac:dyDescent="0.2">
      <c r="A1405" s="314" t="str">
        <f t="shared" si="115"/>
        <v>Exclude</v>
      </c>
      <c r="B1405" s="158">
        <f>'Input 2 - Inventory'!C1351</f>
        <v>0</v>
      </c>
      <c r="C1405" s="249">
        <f>'Input 2 - Inventory'!E1351</f>
        <v>0</v>
      </c>
      <c r="D1405" s="249" t="str">
        <f>IFERROR(VLOOKUP(E1405,GCC.Param!$B$3:$E$50,4,FALSE),"")</f>
        <v/>
      </c>
      <c r="E1405" s="159">
        <f>'Input 2 - Inventory'!F1351</f>
        <v>0</v>
      </c>
      <c r="F1405" s="204" t="str">
        <f t="shared" si="116"/>
        <v>N</v>
      </c>
      <c r="G1405" s="159">
        <f>'Input 1 - Schedule 1'!S1353</f>
        <v>0</v>
      </c>
      <c r="H1405" s="158">
        <f>'Input 2 - Inventory'!L1351</f>
        <v>0</v>
      </c>
      <c r="I1405" s="158">
        <f>'Input 2 - Inventory'!M1351</f>
        <v>0</v>
      </c>
      <c r="J1405" s="204">
        <f t="shared" si="117"/>
        <v>0</v>
      </c>
      <c r="K1405" s="249">
        <f>'Input 2 - Inventory'!R1351</f>
        <v>0</v>
      </c>
      <c r="L1405" s="158">
        <f>'Input 2 - Inventory'!AA1351</f>
        <v>0</v>
      </c>
      <c r="M1405" s="249">
        <f>'Input 2 - Inventory'!AB1351</f>
        <v>0</v>
      </c>
      <c r="N1405" s="204">
        <f t="shared" si="118"/>
        <v>0</v>
      </c>
      <c r="O1405" s="114" t="e">
        <f t="shared" si="119"/>
        <v>#DIV/0!</v>
      </c>
      <c r="P1405" s="249">
        <f>'Input 2 - Inventory'!AG1351</f>
        <v>0</v>
      </c>
      <c r="Q1405" s="249">
        <f>'Input 1 - Schedule 1'!AX1353</f>
        <v>0</v>
      </c>
    </row>
    <row r="1406" spans="1:17" x14ac:dyDescent="0.2">
      <c r="A1406" s="314" t="str">
        <f t="shared" si="115"/>
        <v>Exclude</v>
      </c>
      <c r="B1406" s="158">
        <f>'Input 2 - Inventory'!C1352</f>
        <v>0</v>
      </c>
      <c r="C1406" s="249">
        <f>'Input 2 - Inventory'!E1352</f>
        <v>0</v>
      </c>
      <c r="D1406" s="249" t="str">
        <f>IFERROR(VLOOKUP(E1406,GCC.Param!$B$3:$E$50,4,FALSE),"")</f>
        <v/>
      </c>
      <c r="E1406" s="159">
        <f>'Input 2 - Inventory'!F1352</f>
        <v>0</v>
      </c>
      <c r="F1406" s="204" t="str">
        <f t="shared" si="116"/>
        <v>N</v>
      </c>
      <c r="G1406" s="159">
        <f>'Input 1 - Schedule 1'!S1354</f>
        <v>0</v>
      </c>
      <c r="H1406" s="158">
        <f>'Input 2 - Inventory'!L1352</f>
        <v>0</v>
      </c>
      <c r="I1406" s="158">
        <f>'Input 2 - Inventory'!M1352</f>
        <v>0</v>
      </c>
      <c r="J1406" s="204">
        <f t="shared" si="117"/>
        <v>0</v>
      </c>
      <c r="K1406" s="249">
        <f>'Input 2 - Inventory'!R1352</f>
        <v>0</v>
      </c>
      <c r="L1406" s="158">
        <f>'Input 2 - Inventory'!AA1352</f>
        <v>0</v>
      </c>
      <c r="M1406" s="249">
        <f>'Input 2 - Inventory'!AB1352</f>
        <v>0</v>
      </c>
      <c r="N1406" s="204">
        <f t="shared" si="118"/>
        <v>0</v>
      </c>
      <c r="O1406" s="114" t="e">
        <f t="shared" si="119"/>
        <v>#DIV/0!</v>
      </c>
      <c r="P1406" s="249">
        <f>'Input 2 - Inventory'!AG1352</f>
        <v>0</v>
      </c>
      <c r="Q1406" s="249">
        <f>'Input 1 - Schedule 1'!AX1354</f>
        <v>0</v>
      </c>
    </row>
    <row r="1407" spans="1:17" x14ac:dyDescent="0.2">
      <c r="A1407" s="314" t="str">
        <f t="shared" si="115"/>
        <v>Exclude</v>
      </c>
      <c r="B1407" s="158">
        <f>'Input 2 - Inventory'!C1353</f>
        <v>0</v>
      </c>
      <c r="C1407" s="249">
        <f>'Input 2 - Inventory'!E1353</f>
        <v>0</v>
      </c>
      <c r="D1407" s="249" t="str">
        <f>IFERROR(VLOOKUP(E1407,GCC.Param!$B$3:$E$50,4,FALSE),"")</f>
        <v/>
      </c>
      <c r="E1407" s="159">
        <f>'Input 2 - Inventory'!F1353</f>
        <v>0</v>
      </c>
      <c r="F1407" s="204" t="str">
        <f t="shared" si="116"/>
        <v>N</v>
      </c>
      <c r="G1407" s="159">
        <f>'Input 1 - Schedule 1'!S1355</f>
        <v>0</v>
      </c>
      <c r="H1407" s="158">
        <f>'Input 2 - Inventory'!L1353</f>
        <v>0</v>
      </c>
      <c r="I1407" s="158">
        <f>'Input 2 - Inventory'!M1353</f>
        <v>0</v>
      </c>
      <c r="J1407" s="204">
        <f t="shared" si="117"/>
        <v>0</v>
      </c>
      <c r="K1407" s="249">
        <f>'Input 2 - Inventory'!R1353</f>
        <v>0</v>
      </c>
      <c r="L1407" s="158">
        <f>'Input 2 - Inventory'!AA1353</f>
        <v>0</v>
      </c>
      <c r="M1407" s="249">
        <f>'Input 2 - Inventory'!AB1353</f>
        <v>0</v>
      </c>
      <c r="N1407" s="204">
        <f t="shared" si="118"/>
        <v>0</v>
      </c>
      <c r="O1407" s="114" t="e">
        <f t="shared" si="119"/>
        <v>#DIV/0!</v>
      </c>
      <c r="P1407" s="249">
        <f>'Input 2 - Inventory'!AG1353</f>
        <v>0</v>
      </c>
      <c r="Q1407" s="249">
        <f>'Input 1 - Schedule 1'!AX1355</f>
        <v>0</v>
      </c>
    </row>
    <row r="1408" spans="1:17" x14ac:dyDescent="0.2">
      <c r="A1408" s="314" t="str">
        <f t="shared" si="115"/>
        <v>Exclude</v>
      </c>
      <c r="B1408" s="158">
        <f>'Input 2 - Inventory'!C1354</f>
        <v>0</v>
      </c>
      <c r="C1408" s="249">
        <f>'Input 2 - Inventory'!E1354</f>
        <v>0</v>
      </c>
      <c r="D1408" s="249" t="str">
        <f>IFERROR(VLOOKUP(E1408,GCC.Param!$B$3:$E$50,4,FALSE),"")</f>
        <v/>
      </c>
      <c r="E1408" s="159">
        <f>'Input 2 - Inventory'!F1354</f>
        <v>0</v>
      </c>
      <c r="F1408" s="204" t="str">
        <f t="shared" si="116"/>
        <v>N</v>
      </c>
      <c r="G1408" s="159">
        <f>'Input 1 - Schedule 1'!S1356</f>
        <v>0</v>
      </c>
      <c r="H1408" s="158">
        <f>'Input 2 - Inventory'!L1354</f>
        <v>0</v>
      </c>
      <c r="I1408" s="158">
        <f>'Input 2 - Inventory'!M1354</f>
        <v>0</v>
      </c>
      <c r="J1408" s="204">
        <f t="shared" si="117"/>
        <v>0</v>
      </c>
      <c r="K1408" s="249">
        <f>'Input 2 - Inventory'!R1354</f>
        <v>0</v>
      </c>
      <c r="L1408" s="158">
        <f>'Input 2 - Inventory'!AA1354</f>
        <v>0</v>
      </c>
      <c r="M1408" s="249">
        <f>'Input 2 - Inventory'!AB1354</f>
        <v>0</v>
      </c>
      <c r="N1408" s="204">
        <f t="shared" si="118"/>
        <v>0</v>
      </c>
      <c r="O1408" s="114" t="e">
        <f t="shared" si="119"/>
        <v>#DIV/0!</v>
      </c>
      <c r="P1408" s="249">
        <f>'Input 2 - Inventory'!AG1354</f>
        <v>0</v>
      </c>
      <c r="Q1408" s="249">
        <f>'Input 1 - Schedule 1'!AX1356</f>
        <v>0</v>
      </c>
    </row>
    <row r="1409" spans="1:17" x14ac:dyDescent="0.2">
      <c r="A1409" s="314" t="str">
        <f t="shared" si="115"/>
        <v>Exclude</v>
      </c>
      <c r="B1409" s="158">
        <f>'Input 2 - Inventory'!C1355</f>
        <v>0</v>
      </c>
      <c r="C1409" s="249">
        <f>'Input 2 - Inventory'!E1355</f>
        <v>0</v>
      </c>
      <c r="D1409" s="249" t="str">
        <f>IFERROR(VLOOKUP(E1409,GCC.Param!$B$3:$E$50,4,FALSE),"")</f>
        <v/>
      </c>
      <c r="E1409" s="159">
        <f>'Input 2 - Inventory'!F1355</f>
        <v>0</v>
      </c>
      <c r="F1409" s="204" t="str">
        <f t="shared" si="116"/>
        <v>N</v>
      </c>
      <c r="G1409" s="159">
        <f>'Input 1 - Schedule 1'!S1357</f>
        <v>0</v>
      </c>
      <c r="H1409" s="158">
        <f>'Input 2 - Inventory'!L1355</f>
        <v>0</v>
      </c>
      <c r="I1409" s="158">
        <f>'Input 2 - Inventory'!M1355</f>
        <v>0</v>
      </c>
      <c r="J1409" s="204">
        <f t="shared" si="117"/>
        <v>0</v>
      </c>
      <c r="K1409" s="249">
        <f>'Input 2 - Inventory'!R1355</f>
        <v>0</v>
      </c>
      <c r="L1409" s="158">
        <f>'Input 2 - Inventory'!AA1355</f>
        <v>0</v>
      </c>
      <c r="M1409" s="249">
        <f>'Input 2 - Inventory'!AB1355</f>
        <v>0</v>
      </c>
      <c r="N1409" s="204">
        <f t="shared" si="118"/>
        <v>0</v>
      </c>
      <c r="O1409" s="114" t="e">
        <f t="shared" si="119"/>
        <v>#DIV/0!</v>
      </c>
      <c r="P1409" s="249">
        <f>'Input 2 - Inventory'!AG1355</f>
        <v>0</v>
      </c>
      <c r="Q1409" s="249">
        <f>'Input 1 - Schedule 1'!AX1357</f>
        <v>0</v>
      </c>
    </row>
    <row r="1410" spans="1:17" x14ac:dyDescent="0.2">
      <c r="A1410" s="314" t="str">
        <f t="shared" ref="A1410:A1473" si="120">IF(OR(ISERROR(D1410),B1410="",B1410=0),"Exclude","Include")</f>
        <v>Exclude</v>
      </c>
      <c r="B1410" s="158">
        <f>'Input 2 - Inventory'!C1356</f>
        <v>0</v>
      </c>
      <c r="C1410" s="249">
        <f>'Input 2 - Inventory'!E1356</f>
        <v>0</v>
      </c>
      <c r="D1410" s="249" t="str">
        <f>IFERROR(VLOOKUP(E1410,GCC.Param!$B$3:$E$50,4,FALSE),"")</f>
        <v/>
      </c>
      <c r="E1410" s="159">
        <f>'Input 2 - Inventory'!F1356</f>
        <v>0</v>
      </c>
      <c r="F1410" s="204" t="str">
        <f t="shared" ref="F1410:F1473" si="121">IF(AND(LEFT(D1410,3)="RBC",LEFT(Q1410,3)="RBC"),"N",IF(OR(E1410=Q1410,Q1410="N/A"),"N","Y"))</f>
        <v>N</v>
      </c>
      <c r="G1410" s="159">
        <f>'Input 1 - Schedule 1'!S1358</f>
        <v>0</v>
      </c>
      <c r="H1410" s="158">
        <f>'Input 2 - Inventory'!L1356</f>
        <v>0</v>
      </c>
      <c r="I1410" s="158">
        <f>'Input 2 - Inventory'!M1356</f>
        <v>0</v>
      </c>
      <c r="J1410" s="204">
        <f t="shared" ref="J1410:J1473" si="122">IF($E1410="Non-Insurer Holding Company", H1410-I1410,H1410)</f>
        <v>0</v>
      </c>
      <c r="K1410" s="249">
        <f>'Input 2 - Inventory'!R1356</f>
        <v>0</v>
      </c>
      <c r="L1410" s="158">
        <f>'Input 2 - Inventory'!AA1356</f>
        <v>0</v>
      </c>
      <c r="M1410" s="249">
        <f>'Input 2 - Inventory'!AB1356</f>
        <v>0</v>
      </c>
      <c r="N1410" s="204">
        <f t="shared" ref="N1410:N1473" si="123">IF(LEFT(E1410,3)="RBC",1/0,IF($E1410="Non-Insurer Holding Company",L1410-M1410,L1410))</f>
        <v>0</v>
      </c>
      <c r="O1410" s="114" t="e">
        <f t="shared" ref="O1410:O1473" si="124">IF(LEFT(E1410,3)="RBC",1/3*L1410,1/0)</f>
        <v>#DIV/0!</v>
      </c>
      <c r="P1410" s="249">
        <f>'Input 2 - Inventory'!AG1356</f>
        <v>0</v>
      </c>
      <c r="Q1410" s="249">
        <f>'Input 1 - Schedule 1'!AX1358</f>
        <v>0</v>
      </c>
    </row>
    <row r="1411" spans="1:17" x14ac:dyDescent="0.2">
      <c r="A1411" s="314" t="str">
        <f t="shared" si="120"/>
        <v>Exclude</v>
      </c>
      <c r="B1411" s="158">
        <f>'Input 2 - Inventory'!C1357</f>
        <v>0</v>
      </c>
      <c r="C1411" s="249">
        <f>'Input 2 - Inventory'!E1357</f>
        <v>0</v>
      </c>
      <c r="D1411" s="249" t="str">
        <f>IFERROR(VLOOKUP(E1411,GCC.Param!$B$3:$E$50,4,FALSE),"")</f>
        <v/>
      </c>
      <c r="E1411" s="159">
        <f>'Input 2 - Inventory'!F1357</f>
        <v>0</v>
      </c>
      <c r="F1411" s="204" t="str">
        <f t="shared" si="121"/>
        <v>N</v>
      </c>
      <c r="G1411" s="159">
        <f>'Input 1 - Schedule 1'!S1359</f>
        <v>0</v>
      </c>
      <c r="H1411" s="158">
        <f>'Input 2 - Inventory'!L1357</f>
        <v>0</v>
      </c>
      <c r="I1411" s="158">
        <f>'Input 2 - Inventory'!M1357</f>
        <v>0</v>
      </c>
      <c r="J1411" s="204">
        <f t="shared" si="122"/>
        <v>0</v>
      </c>
      <c r="K1411" s="249">
        <f>'Input 2 - Inventory'!R1357</f>
        <v>0</v>
      </c>
      <c r="L1411" s="158">
        <f>'Input 2 - Inventory'!AA1357</f>
        <v>0</v>
      </c>
      <c r="M1411" s="249">
        <f>'Input 2 - Inventory'!AB1357</f>
        <v>0</v>
      </c>
      <c r="N1411" s="204">
        <f t="shared" si="123"/>
        <v>0</v>
      </c>
      <c r="O1411" s="114" t="e">
        <f t="shared" si="124"/>
        <v>#DIV/0!</v>
      </c>
      <c r="P1411" s="249">
        <f>'Input 2 - Inventory'!AG1357</f>
        <v>0</v>
      </c>
      <c r="Q1411" s="249">
        <f>'Input 1 - Schedule 1'!AX1359</f>
        <v>0</v>
      </c>
    </row>
    <row r="1412" spans="1:17" x14ac:dyDescent="0.2">
      <c r="A1412" s="314" t="str">
        <f t="shared" si="120"/>
        <v>Exclude</v>
      </c>
      <c r="B1412" s="158">
        <f>'Input 2 - Inventory'!C1358</f>
        <v>0</v>
      </c>
      <c r="C1412" s="249">
        <f>'Input 2 - Inventory'!E1358</f>
        <v>0</v>
      </c>
      <c r="D1412" s="249" t="str">
        <f>IFERROR(VLOOKUP(E1412,GCC.Param!$B$3:$E$50,4,FALSE),"")</f>
        <v/>
      </c>
      <c r="E1412" s="159">
        <f>'Input 2 - Inventory'!F1358</f>
        <v>0</v>
      </c>
      <c r="F1412" s="204" t="str">
        <f t="shared" si="121"/>
        <v>N</v>
      </c>
      <c r="G1412" s="159">
        <f>'Input 1 - Schedule 1'!S1360</f>
        <v>0</v>
      </c>
      <c r="H1412" s="158">
        <f>'Input 2 - Inventory'!L1358</f>
        <v>0</v>
      </c>
      <c r="I1412" s="158">
        <f>'Input 2 - Inventory'!M1358</f>
        <v>0</v>
      </c>
      <c r="J1412" s="204">
        <f t="shared" si="122"/>
        <v>0</v>
      </c>
      <c r="K1412" s="249">
        <f>'Input 2 - Inventory'!R1358</f>
        <v>0</v>
      </c>
      <c r="L1412" s="158">
        <f>'Input 2 - Inventory'!AA1358</f>
        <v>0</v>
      </c>
      <c r="M1412" s="249">
        <f>'Input 2 - Inventory'!AB1358</f>
        <v>0</v>
      </c>
      <c r="N1412" s="204">
        <f t="shared" si="123"/>
        <v>0</v>
      </c>
      <c r="O1412" s="114" t="e">
        <f t="shared" si="124"/>
        <v>#DIV/0!</v>
      </c>
      <c r="P1412" s="249">
        <f>'Input 2 - Inventory'!AG1358</f>
        <v>0</v>
      </c>
      <c r="Q1412" s="249">
        <f>'Input 1 - Schedule 1'!AX1360</f>
        <v>0</v>
      </c>
    </row>
    <row r="1413" spans="1:17" x14ac:dyDescent="0.2">
      <c r="A1413" s="314" t="str">
        <f t="shared" si="120"/>
        <v>Exclude</v>
      </c>
      <c r="B1413" s="158">
        <f>'Input 2 - Inventory'!C1359</f>
        <v>0</v>
      </c>
      <c r="C1413" s="249">
        <f>'Input 2 - Inventory'!E1359</f>
        <v>0</v>
      </c>
      <c r="D1413" s="249" t="str">
        <f>IFERROR(VLOOKUP(E1413,GCC.Param!$B$3:$E$50,4,FALSE),"")</f>
        <v/>
      </c>
      <c r="E1413" s="159">
        <f>'Input 2 - Inventory'!F1359</f>
        <v>0</v>
      </c>
      <c r="F1413" s="204" t="str">
        <f t="shared" si="121"/>
        <v>N</v>
      </c>
      <c r="G1413" s="159">
        <f>'Input 1 - Schedule 1'!S1361</f>
        <v>0</v>
      </c>
      <c r="H1413" s="158">
        <f>'Input 2 - Inventory'!L1359</f>
        <v>0</v>
      </c>
      <c r="I1413" s="158">
        <f>'Input 2 - Inventory'!M1359</f>
        <v>0</v>
      </c>
      <c r="J1413" s="204">
        <f t="shared" si="122"/>
        <v>0</v>
      </c>
      <c r="K1413" s="249">
        <f>'Input 2 - Inventory'!R1359</f>
        <v>0</v>
      </c>
      <c r="L1413" s="158">
        <f>'Input 2 - Inventory'!AA1359</f>
        <v>0</v>
      </c>
      <c r="M1413" s="249">
        <f>'Input 2 - Inventory'!AB1359</f>
        <v>0</v>
      </c>
      <c r="N1413" s="204">
        <f t="shared" si="123"/>
        <v>0</v>
      </c>
      <c r="O1413" s="114" t="e">
        <f t="shared" si="124"/>
        <v>#DIV/0!</v>
      </c>
      <c r="P1413" s="249">
        <f>'Input 2 - Inventory'!AG1359</f>
        <v>0</v>
      </c>
      <c r="Q1413" s="249">
        <f>'Input 1 - Schedule 1'!AX1361</f>
        <v>0</v>
      </c>
    </row>
    <row r="1414" spans="1:17" x14ac:dyDescent="0.2">
      <c r="A1414" s="314" t="str">
        <f t="shared" si="120"/>
        <v>Exclude</v>
      </c>
      <c r="B1414" s="158">
        <f>'Input 2 - Inventory'!C1360</f>
        <v>0</v>
      </c>
      <c r="C1414" s="249">
        <f>'Input 2 - Inventory'!E1360</f>
        <v>0</v>
      </c>
      <c r="D1414" s="249" t="str">
        <f>IFERROR(VLOOKUP(E1414,GCC.Param!$B$3:$E$50,4,FALSE),"")</f>
        <v/>
      </c>
      <c r="E1414" s="159">
        <f>'Input 2 - Inventory'!F1360</f>
        <v>0</v>
      </c>
      <c r="F1414" s="204" t="str">
        <f t="shared" si="121"/>
        <v>N</v>
      </c>
      <c r="G1414" s="159">
        <f>'Input 1 - Schedule 1'!S1362</f>
        <v>0</v>
      </c>
      <c r="H1414" s="158">
        <f>'Input 2 - Inventory'!L1360</f>
        <v>0</v>
      </c>
      <c r="I1414" s="158">
        <f>'Input 2 - Inventory'!M1360</f>
        <v>0</v>
      </c>
      <c r="J1414" s="204">
        <f t="shared" si="122"/>
        <v>0</v>
      </c>
      <c r="K1414" s="249">
        <f>'Input 2 - Inventory'!R1360</f>
        <v>0</v>
      </c>
      <c r="L1414" s="158">
        <f>'Input 2 - Inventory'!AA1360</f>
        <v>0</v>
      </c>
      <c r="M1414" s="249">
        <f>'Input 2 - Inventory'!AB1360</f>
        <v>0</v>
      </c>
      <c r="N1414" s="204">
        <f t="shared" si="123"/>
        <v>0</v>
      </c>
      <c r="O1414" s="114" t="e">
        <f t="shared" si="124"/>
        <v>#DIV/0!</v>
      </c>
      <c r="P1414" s="249">
        <f>'Input 2 - Inventory'!AG1360</f>
        <v>0</v>
      </c>
      <c r="Q1414" s="249">
        <f>'Input 1 - Schedule 1'!AX1362</f>
        <v>0</v>
      </c>
    </row>
    <row r="1415" spans="1:17" x14ac:dyDescent="0.2">
      <c r="A1415" s="314" t="str">
        <f t="shared" si="120"/>
        <v>Exclude</v>
      </c>
      <c r="B1415" s="158">
        <f>'Input 2 - Inventory'!C1361</f>
        <v>0</v>
      </c>
      <c r="C1415" s="249">
        <f>'Input 2 - Inventory'!E1361</f>
        <v>0</v>
      </c>
      <c r="D1415" s="249" t="str">
        <f>IFERROR(VLOOKUP(E1415,GCC.Param!$B$3:$E$50,4,FALSE),"")</f>
        <v/>
      </c>
      <c r="E1415" s="159">
        <f>'Input 2 - Inventory'!F1361</f>
        <v>0</v>
      </c>
      <c r="F1415" s="204" t="str">
        <f t="shared" si="121"/>
        <v>N</v>
      </c>
      <c r="G1415" s="159">
        <f>'Input 1 - Schedule 1'!S1363</f>
        <v>0</v>
      </c>
      <c r="H1415" s="158">
        <f>'Input 2 - Inventory'!L1361</f>
        <v>0</v>
      </c>
      <c r="I1415" s="158">
        <f>'Input 2 - Inventory'!M1361</f>
        <v>0</v>
      </c>
      <c r="J1415" s="204">
        <f t="shared" si="122"/>
        <v>0</v>
      </c>
      <c r="K1415" s="249">
        <f>'Input 2 - Inventory'!R1361</f>
        <v>0</v>
      </c>
      <c r="L1415" s="158">
        <f>'Input 2 - Inventory'!AA1361</f>
        <v>0</v>
      </c>
      <c r="M1415" s="249">
        <f>'Input 2 - Inventory'!AB1361</f>
        <v>0</v>
      </c>
      <c r="N1415" s="204">
        <f t="shared" si="123"/>
        <v>0</v>
      </c>
      <c r="O1415" s="114" t="e">
        <f t="shared" si="124"/>
        <v>#DIV/0!</v>
      </c>
      <c r="P1415" s="249">
        <f>'Input 2 - Inventory'!AG1361</f>
        <v>0</v>
      </c>
      <c r="Q1415" s="249">
        <f>'Input 1 - Schedule 1'!AX1363</f>
        <v>0</v>
      </c>
    </row>
    <row r="1416" spans="1:17" x14ac:dyDescent="0.2">
      <c r="A1416" s="314" t="str">
        <f t="shared" si="120"/>
        <v>Exclude</v>
      </c>
      <c r="B1416" s="158">
        <f>'Input 2 - Inventory'!C1362</f>
        <v>0</v>
      </c>
      <c r="C1416" s="249">
        <f>'Input 2 - Inventory'!E1362</f>
        <v>0</v>
      </c>
      <c r="D1416" s="249" t="str">
        <f>IFERROR(VLOOKUP(E1416,GCC.Param!$B$3:$E$50,4,FALSE),"")</f>
        <v/>
      </c>
      <c r="E1416" s="159">
        <f>'Input 2 - Inventory'!F1362</f>
        <v>0</v>
      </c>
      <c r="F1416" s="204" t="str">
        <f t="shared" si="121"/>
        <v>N</v>
      </c>
      <c r="G1416" s="159">
        <f>'Input 1 - Schedule 1'!S1364</f>
        <v>0</v>
      </c>
      <c r="H1416" s="158">
        <f>'Input 2 - Inventory'!L1362</f>
        <v>0</v>
      </c>
      <c r="I1416" s="158">
        <f>'Input 2 - Inventory'!M1362</f>
        <v>0</v>
      </c>
      <c r="J1416" s="204">
        <f t="shared" si="122"/>
        <v>0</v>
      </c>
      <c r="K1416" s="249">
        <f>'Input 2 - Inventory'!R1362</f>
        <v>0</v>
      </c>
      <c r="L1416" s="158">
        <f>'Input 2 - Inventory'!AA1362</f>
        <v>0</v>
      </c>
      <c r="M1416" s="249">
        <f>'Input 2 - Inventory'!AB1362</f>
        <v>0</v>
      </c>
      <c r="N1416" s="204">
        <f t="shared" si="123"/>
        <v>0</v>
      </c>
      <c r="O1416" s="114" t="e">
        <f t="shared" si="124"/>
        <v>#DIV/0!</v>
      </c>
      <c r="P1416" s="249">
        <f>'Input 2 - Inventory'!AG1362</f>
        <v>0</v>
      </c>
      <c r="Q1416" s="249">
        <f>'Input 1 - Schedule 1'!AX1364</f>
        <v>0</v>
      </c>
    </row>
    <row r="1417" spans="1:17" x14ac:dyDescent="0.2">
      <c r="A1417" s="314" t="str">
        <f t="shared" si="120"/>
        <v>Exclude</v>
      </c>
      <c r="B1417" s="158">
        <f>'Input 2 - Inventory'!C1363</f>
        <v>0</v>
      </c>
      <c r="C1417" s="249">
        <f>'Input 2 - Inventory'!E1363</f>
        <v>0</v>
      </c>
      <c r="D1417" s="249" t="str">
        <f>IFERROR(VLOOKUP(E1417,GCC.Param!$B$3:$E$50,4,FALSE),"")</f>
        <v/>
      </c>
      <c r="E1417" s="159">
        <f>'Input 2 - Inventory'!F1363</f>
        <v>0</v>
      </c>
      <c r="F1417" s="204" t="str">
        <f t="shared" si="121"/>
        <v>N</v>
      </c>
      <c r="G1417" s="159">
        <f>'Input 1 - Schedule 1'!S1365</f>
        <v>0</v>
      </c>
      <c r="H1417" s="158">
        <f>'Input 2 - Inventory'!L1363</f>
        <v>0</v>
      </c>
      <c r="I1417" s="158">
        <f>'Input 2 - Inventory'!M1363</f>
        <v>0</v>
      </c>
      <c r="J1417" s="204">
        <f t="shared" si="122"/>
        <v>0</v>
      </c>
      <c r="K1417" s="249">
        <f>'Input 2 - Inventory'!R1363</f>
        <v>0</v>
      </c>
      <c r="L1417" s="158">
        <f>'Input 2 - Inventory'!AA1363</f>
        <v>0</v>
      </c>
      <c r="M1417" s="249">
        <f>'Input 2 - Inventory'!AB1363</f>
        <v>0</v>
      </c>
      <c r="N1417" s="204">
        <f t="shared" si="123"/>
        <v>0</v>
      </c>
      <c r="O1417" s="114" t="e">
        <f t="shared" si="124"/>
        <v>#DIV/0!</v>
      </c>
      <c r="P1417" s="249">
        <f>'Input 2 - Inventory'!AG1363</f>
        <v>0</v>
      </c>
      <c r="Q1417" s="249">
        <f>'Input 1 - Schedule 1'!AX1365</f>
        <v>0</v>
      </c>
    </row>
    <row r="1418" spans="1:17" x14ac:dyDescent="0.2">
      <c r="A1418" s="314" t="str">
        <f t="shared" si="120"/>
        <v>Exclude</v>
      </c>
      <c r="B1418" s="158">
        <f>'Input 2 - Inventory'!C1364</f>
        <v>0</v>
      </c>
      <c r="C1418" s="249">
        <f>'Input 2 - Inventory'!E1364</f>
        <v>0</v>
      </c>
      <c r="D1418" s="249" t="str">
        <f>IFERROR(VLOOKUP(E1418,GCC.Param!$B$3:$E$50,4,FALSE),"")</f>
        <v/>
      </c>
      <c r="E1418" s="159">
        <f>'Input 2 - Inventory'!F1364</f>
        <v>0</v>
      </c>
      <c r="F1418" s="204" t="str">
        <f t="shared" si="121"/>
        <v>N</v>
      </c>
      <c r="G1418" s="159">
        <f>'Input 1 - Schedule 1'!S1366</f>
        <v>0</v>
      </c>
      <c r="H1418" s="158">
        <f>'Input 2 - Inventory'!L1364</f>
        <v>0</v>
      </c>
      <c r="I1418" s="158">
        <f>'Input 2 - Inventory'!M1364</f>
        <v>0</v>
      </c>
      <c r="J1418" s="204">
        <f t="shared" si="122"/>
        <v>0</v>
      </c>
      <c r="K1418" s="249">
        <f>'Input 2 - Inventory'!R1364</f>
        <v>0</v>
      </c>
      <c r="L1418" s="158">
        <f>'Input 2 - Inventory'!AA1364</f>
        <v>0</v>
      </c>
      <c r="M1418" s="249">
        <f>'Input 2 - Inventory'!AB1364</f>
        <v>0</v>
      </c>
      <c r="N1418" s="204">
        <f t="shared" si="123"/>
        <v>0</v>
      </c>
      <c r="O1418" s="114" t="e">
        <f t="shared" si="124"/>
        <v>#DIV/0!</v>
      </c>
      <c r="P1418" s="249">
        <f>'Input 2 - Inventory'!AG1364</f>
        <v>0</v>
      </c>
      <c r="Q1418" s="249">
        <f>'Input 1 - Schedule 1'!AX1366</f>
        <v>0</v>
      </c>
    </row>
    <row r="1419" spans="1:17" x14ac:dyDescent="0.2">
      <c r="A1419" s="314" t="str">
        <f t="shared" si="120"/>
        <v>Exclude</v>
      </c>
      <c r="B1419" s="158">
        <f>'Input 2 - Inventory'!C1365</f>
        <v>0</v>
      </c>
      <c r="C1419" s="249">
        <f>'Input 2 - Inventory'!E1365</f>
        <v>0</v>
      </c>
      <c r="D1419" s="249" t="str">
        <f>IFERROR(VLOOKUP(E1419,GCC.Param!$B$3:$E$50,4,FALSE),"")</f>
        <v/>
      </c>
      <c r="E1419" s="159">
        <f>'Input 2 - Inventory'!F1365</f>
        <v>0</v>
      </c>
      <c r="F1419" s="204" t="str">
        <f t="shared" si="121"/>
        <v>N</v>
      </c>
      <c r="G1419" s="159">
        <f>'Input 1 - Schedule 1'!S1367</f>
        <v>0</v>
      </c>
      <c r="H1419" s="158">
        <f>'Input 2 - Inventory'!L1365</f>
        <v>0</v>
      </c>
      <c r="I1419" s="158">
        <f>'Input 2 - Inventory'!M1365</f>
        <v>0</v>
      </c>
      <c r="J1419" s="204">
        <f t="shared" si="122"/>
        <v>0</v>
      </c>
      <c r="K1419" s="249">
        <f>'Input 2 - Inventory'!R1365</f>
        <v>0</v>
      </c>
      <c r="L1419" s="158">
        <f>'Input 2 - Inventory'!AA1365</f>
        <v>0</v>
      </c>
      <c r="M1419" s="249">
        <f>'Input 2 - Inventory'!AB1365</f>
        <v>0</v>
      </c>
      <c r="N1419" s="204">
        <f t="shared" si="123"/>
        <v>0</v>
      </c>
      <c r="O1419" s="114" t="e">
        <f t="shared" si="124"/>
        <v>#DIV/0!</v>
      </c>
      <c r="P1419" s="249">
        <f>'Input 2 - Inventory'!AG1365</f>
        <v>0</v>
      </c>
      <c r="Q1419" s="249">
        <f>'Input 1 - Schedule 1'!AX1367</f>
        <v>0</v>
      </c>
    </row>
    <row r="1420" spans="1:17" x14ac:dyDescent="0.2">
      <c r="A1420" s="314" t="str">
        <f t="shared" si="120"/>
        <v>Exclude</v>
      </c>
      <c r="B1420" s="158">
        <f>'Input 2 - Inventory'!C1366</f>
        <v>0</v>
      </c>
      <c r="C1420" s="249">
        <f>'Input 2 - Inventory'!E1366</f>
        <v>0</v>
      </c>
      <c r="D1420" s="249" t="str">
        <f>IFERROR(VLOOKUP(E1420,GCC.Param!$B$3:$E$50,4,FALSE),"")</f>
        <v/>
      </c>
      <c r="E1420" s="159">
        <f>'Input 2 - Inventory'!F1366</f>
        <v>0</v>
      </c>
      <c r="F1420" s="204" t="str">
        <f t="shared" si="121"/>
        <v>N</v>
      </c>
      <c r="G1420" s="159">
        <f>'Input 1 - Schedule 1'!S1368</f>
        <v>0</v>
      </c>
      <c r="H1420" s="158">
        <f>'Input 2 - Inventory'!L1366</f>
        <v>0</v>
      </c>
      <c r="I1420" s="158">
        <f>'Input 2 - Inventory'!M1366</f>
        <v>0</v>
      </c>
      <c r="J1420" s="204">
        <f t="shared" si="122"/>
        <v>0</v>
      </c>
      <c r="K1420" s="249">
        <f>'Input 2 - Inventory'!R1366</f>
        <v>0</v>
      </c>
      <c r="L1420" s="158">
        <f>'Input 2 - Inventory'!AA1366</f>
        <v>0</v>
      </c>
      <c r="M1420" s="249">
        <f>'Input 2 - Inventory'!AB1366</f>
        <v>0</v>
      </c>
      <c r="N1420" s="204">
        <f t="shared" si="123"/>
        <v>0</v>
      </c>
      <c r="O1420" s="114" t="e">
        <f t="shared" si="124"/>
        <v>#DIV/0!</v>
      </c>
      <c r="P1420" s="249">
        <f>'Input 2 - Inventory'!AG1366</f>
        <v>0</v>
      </c>
      <c r="Q1420" s="249">
        <f>'Input 1 - Schedule 1'!AX1368</f>
        <v>0</v>
      </c>
    </row>
    <row r="1421" spans="1:17" x14ac:dyDescent="0.2">
      <c r="A1421" s="314" t="str">
        <f t="shared" si="120"/>
        <v>Exclude</v>
      </c>
      <c r="B1421" s="158">
        <f>'Input 2 - Inventory'!C1367</f>
        <v>0</v>
      </c>
      <c r="C1421" s="249">
        <f>'Input 2 - Inventory'!E1367</f>
        <v>0</v>
      </c>
      <c r="D1421" s="249" t="str">
        <f>IFERROR(VLOOKUP(E1421,GCC.Param!$B$3:$E$50,4,FALSE),"")</f>
        <v/>
      </c>
      <c r="E1421" s="159">
        <f>'Input 2 - Inventory'!F1367</f>
        <v>0</v>
      </c>
      <c r="F1421" s="204" t="str">
        <f t="shared" si="121"/>
        <v>N</v>
      </c>
      <c r="G1421" s="159">
        <f>'Input 1 - Schedule 1'!S1369</f>
        <v>0</v>
      </c>
      <c r="H1421" s="158">
        <f>'Input 2 - Inventory'!L1367</f>
        <v>0</v>
      </c>
      <c r="I1421" s="158">
        <f>'Input 2 - Inventory'!M1367</f>
        <v>0</v>
      </c>
      <c r="J1421" s="204">
        <f t="shared" si="122"/>
        <v>0</v>
      </c>
      <c r="K1421" s="249">
        <f>'Input 2 - Inventory'!R1367</f>
        <v>0</v>
      </c>
      <c r="L1421" s="158">
        <f>'Input 2 - Inventory'!AA1367</f>
        <v>0</v>
      </c>
      <c r="M1421" s="249">
        <f>'Input 2 - Inventory'!AB1367</f>
        <v>0</v>
      </c>
      <c r="N1421" s="204">
        <f t="shared" si="123"/>
        <v>0</v>
      </c>
      <c r="O1421" s="114" t="e">
        <f t="shared" si="124"/>
        <v>#DIV/0!</v>
      </c>
      <c r="P1421" s="249">
        <f>'Input 2 - Inventory'!AG1367</f>
        <v>0</v>
      </c>
      <c r="Q1421" s="249">
        <f>'Input 1 - Schedule 1'!AX1369</f>
        <v>0</v>
      </c>
    </row>
    <row r="1422" spans="1:17" x14ac:dyDescent="0.2">
      <c r="A1422" s="314" t="str">
        <f t="shared" si="120"/>
        <v>Exclude</v>
      </c>
      <c r="B1422" s="158">
        <f>'Input 2 - Inventory'!C1368</f>
        <v>0</v>
      </c>
      <c r="C1422" s="249">
        <f>'Input 2 - Inventory'!E1368</f>
        <v>0</v>
      </c>
      <c r="D1422" s="249" t="str">
        <f>IFERROR(VLOOKUP(E1422,GCC.Param!$B$3:$E$50,4,FALSE),"")</f>
        <v/>
      </c>
      <c r="E1422" s="159">
        <f>'Input 2 - Inventory'!F1368</f>
        <v>0</v>
      </c>
      <c r="F1422" s="204" t="str">
        <f t="shared" si="121"/>
        <v>N</v>
      </c>
      <c r="G1422" s="159">
        <f>'Input 1 - Schedule 1'!S1370</f>
        <v>0</v>
      </c>
      <c r="H1422" s="158">
        <f>'Input 2 - Inventory'!L1368</f>
        <v>0</v>
      </c>
      <c r="I1422" s="158">
        <f>'Input 2 - Inventory'!M1368</f>
        <v>0</v>
      </c>
      <c r="J1422" s="204">
        <f t="shared" si="122"/>
        <v>0</v>
      </c>
      <c r="K1422" s="249">
        <f>'Input 2 - Inventory'!R1368</f>
        <v>0</v>
      </c>
      <c r="L1422" s="158">
        <f>'Input 2 - Inventory'!AA1368</f>
        <v>0</v>
      </c>
      <c r="M1422" s="249">
        <f>'Input 2 - Inventory'!AB1368</f>
        <v>0</v>
      </c>
      <c r="N1422" s="204">
        <f t="shared" si="123"/>
        <v>0</v>
      </c>
      <c r="O1422" s="114" t="e">
        <f t="shared" si="124"/>
        <v>#DIV/0!</v>
      </c>
      <c r="P1422" s="249">
        <f>'Input 2 - Inventory'!AG1368</f>
        <v>0</v>
      </c>
      <c r="Q1422" s="249">
        <f>'Input 1 - Schedule 1'!AX1370</f>
        <v>0</v>
      </c>
    </row>
    <row r="1423" spans="1:17" x14ac:dyDescent="0.2">
      <c r="A1423" s="314" t="str">
        <f t="shared" si="120"/>
        <v>Exclude</v>
      </c>
      <c r="B1423" s="158">
        <f>'Input 2 - Inventory'!C1369</f>
        <v>0</v>
      </c>
      <c r="C1423" s="249">
        <f>'Input 2 - Inventory'!E1369</f>
        <v>0</v>
      </c>
      <c r="D1423" s="249" t="str">
        <f>IFERROR(VLOOKUP(E1423,GCC.Param!$B$3:$E$50,4,FALSE),"")</f>
        <v/>
      </c>
      <c r="E1423" s="159">
        <f>'Input 2 - Inventory'!F1369</f>
        <v>0</v>
      </c>
      <c r="F1423" s="204" t="str">
        <f t="shared" si="121"/>
        <v>N</v>
      </c>
      <c r="G1423" s="159">
        <f>'Input 1 - Schedule 1'!S1371</f>
        <v>0</v>
      </c>
      <c r="H1423" s="158">
        <f>'Input 2 - Inventory'!L1369</f>
        <v>0</v>
      </c>
      <c r="I1423" s="158">
        <f>'Input 2 - Inventory'!M1369</f>
        <v>0</v>
      </c>
      <c r="J1423" s="204">
        <f t="shared" si="122"/>
        <v>0</v>
      </c>
      <c r="K1423" s="249">
        <f>'Input 2 - Inventory'!R1369</f>
        <v>0</v>
      </c>
      <c r="L1423" s="158">
        <f>'Input 2 - Inventory'!AA1369</f>
        <v>0</v>
      </c>
      <c r="M1423" s="249">
        <f>'Input 2 - Inventory'!AB1369</f>
        <v>0</v>
      </c>
      <c r="N1423" s="204">
        <f t="shared" si="123"/>
        <v>0</v>
      </c>
      <c r="O1423" s="114" t="e">
        <f t="shared" si="124"/>
        <v>#DIV/0!</v>
      </c>
      <c r="P1423" s="249">
        <f>'Input 2 - Inventory'!AG1369</f>
        <v>0</v>
      </c>
      <c r="Q1423" s="249">
        <f>'Input 1 - Schedule 1'!AX1371</f>
        <v>0</v>
      </c>
    </row>
    <row r="1424" spans="1:17" x14ac:dyDescent="0.2">
      <c r="A1424" s="314" t="str">
        <f t="shared" si="120"/>
        <v>Exclude</v>
      </c>
      <c r="B1424" s="158">
        <f>'Input 2 - Inventory'!C1370</f>
        <v>0</v>
      </c>
      <c r="C1424" s="249">
        <f>'Input 2 - Inventory'!E1370</f>
        <v>0</v>
      </c>
      <c r="D1424" s="249" t="str">
        <f>IFERROR(VLOOKUP(E1424,GCC.Param!$B$3:$E$50,4,FALSE),"")</f>
        <v/>
      </c>
      <c r="E1424" s="159">
        <f>'Input 2 - Inventory'!F1370</f>
        <v>0</v>
      </c>
      <c r="F1424" s="204" t="str">
        <f t="shared" si="121"/>
        <v>N</v>
      </c>
      <c r="G1424" s="159">
        <f>'Input 1 - Schedule 1'!S1372</f>
        <v>0</v>
      </c>
      <c r="H1424" s="158">
        <f>'Input 2 - Inventory'!L1370</f>
        <v>0</v>
      </c>
      <c r="I1424" s="158">
        <f>'Input 2 - Inventory'!M1370</f>
        <v>0</v>
      </c>
      <c r="J1424" s="204">
        <f t="shared" si="122"/>
        <v>0</v>
      </c>
      <c r="K1424" s="249">
        <f>'Input 2 - Inventory'!R1370</f>
        <v>0</v>
      </c>
      <c r="L1424" s="158">
        <f>'Input 2 - Inventory'!AA1370</f>
        <v>0</v>
      </c>
      <c r="M1424" s="249">
        <f>'Input 2 - Inventory'!AB1370</f>
        <v>0</v>
      </c>
      <c r="N1424" s="204">
        <f t="shared" si="123"/>
        <v>0</v>
      </c>
      <c r="O1424" s="114" t="e">
        <f t="shared" si="124"/>
        <v>#DIV/0!</v>
      </c>
      <c r="P1424" s="249">
        <f>'Input 2 - Inventory'!AG1370</f>
        <v>0</v>
      </c>
      <c r="Q1424" s="249">
        <f>'Input 1 - Schedule 1'!AX1372</f>
        <v>0</v>
      </c>
    </row>
    <row r="1425" spans="1:17" x14ac:dyDescent="0.2">
      <c r="A1425" s="314" t="str">
        <f t="shared" si="120"/>
        <v>Exclude</v>
      </c>
      <c r="B1425" s="158">
        <f>'Input 2 - Inventory'!C1371</f>
        <v>0</v>
      </c>
      <c r="C1425" s="249">
        <f>'Input 2 - Inventory'!E1371</f>
        <v>0</v>
      </c>
      <c r="D1425" s="249" t="str">
        <f>IFERROR(VLOOKUP(E1425,GCC.Param!$B$3:$E$50,4,FALSE),"")</f>
        <v/>
      </c>
      <c r="E1425" s="159">
        <f>'Input 2 - Inventory'!F1371</f>
        <v>0</v>
      </c>
      <c r="F1425" s="204" t="str">
        <f t="shared" si="121"/>
        <v>N</v>
      </c>
      <c r="G1425" s="159">
        <f>'Input 1 - Schedule 1'!S1373</f>
        <v>0</v>
      </c>
      <c r="H1425" s="158">
        <f>'Input 2 - Inventory'!L1371</f>
        <v>0</v>
      </c>
      <c r="I1425" s="158">
        <f>'Input 2 - Inventory'!M1371</f>
        <v>0</v>
      </c>
      <c r="J1425" s="204">
        <f t="shared" si="122"/>
        <v>0</v>
      </c>
      <c r="K1425" s="249">
        <f>'Input 2 - Inventory'!R1371</f>
        <v>0</v>
      </c>
      <c r="L1425" s="158">
        <f>'Input 2 - Inventory'!AA1371</f>
        <v>0</v>
      </c>
      <c r="M1425" s="249">
        <f>'Input 2 - Inventory'!AB1371</f>
        <v>0</v>
      </c>
      <c r="N1425" s="204">
        <f t="shared" si="123"/>
        <v>0</v>
      </c>
      <c r="O1425" s="114" t="e">
        <f t="shared" si="124"/>
        <v>#DIV/0!</v>
      </c>
      <c r="P1425" s="249">
        <f>'Input 2 - Inventory'!AG1371</f>
        <v>0</v>
      </c>
      <c r="Q1425" s="249">
        <f>'Input 1 - Schedule 1'!AX1373</f>
        <v>0</v>
      </c>
    </row>
    <row r="1426" spans="1:17" x14ac:dyDescent="0.2">
      <c r="A1426" s="314" t="str">
        <f t="shared" si="120"/>
        <v>Exclude</v>
      </c>
      <c r="B1426" s="158">
        <f>'Input 2 - Inventory'!C1372</f>
        <v>0</v>
      </c>
      <c r="C1426" s="249">
        <f>'Input 2 - Inventory'!E1372</f>
        <v>0</v>
      </c>
      <c r="D1426" s="249" t="str">
        <f>IFERROR(VLOOKUP(E1426,GCC.Param!$B$3:$E$50,4,FALSE),"")</f>
        <v/>
      </c>
      <c r="E1426" s="159">
        <f>'Input 2 - Inventory'!F1372</f>
        <v>0</v>
      </c>
      <c r="F1426" s="204" t="str">
        <f t="shared" si="121"/>
        <v>N</v>
      </c>
      <c r="G1426" s="159">
        <f>'Input 1 - Schedule 1'!S1374</f>
        <v>0</v>
      </c>
      <c r="H1426" s="158">
        <f>'Input 2 - Inventory'!L1372</f>
        <v>0</v>
      </c>
      <c r="I1426" s="158">
        <f>'Input 2 - Inventory'!M1372</f>
        <v>0</v>
      </c>
      <c r="J1426" s="204">
        <f t="shared" si="122"/>
        <v>0</v>
      </c>
      <c r="K1426" s="249">
        <f>'Input 2 - Inventory'!R1372</f>
        <v>0</v>
      </c>
      <c r="L1426" s="158">
        <f>'Input 2 - Inventory'!AA1372</f>
        <v>0</v>
      </c>
      <c r="M1426" s="249">
        <f>'Input 2 - Inventory'!AB1372</f>
        <v>0</v>
      </c>
      <c r="N1426" s="204">
        <f t="shared" si="123"/>
        <v>0</v>
      </c>
      <c r="O1426" s="114" t="e">
        <f t="shared" si="124"/>
        <v>#DIV/0!</v>
      </c>
      <c r="P1426" s="249">
        <f>'Input 2 - Inventory'!AG1372</f>
        <v>0</v>
      </c>
      <c r="Q1426" s="249">
        <f>'Input 1 - Schedule 1'!AX1374</f>
        <v>0</v>
      </c>
    </row>
    <row r="1427" spans="1:17" x14ac:dyDescent="0.2">
      <c r="A1427" s="314" t="str">
        <f t="shared" si="120"/>
        <v>Exclude</v>
      </c>
      <c r="B1427" s="158">
        <f>'Input 2 - Inventory'!C1373</f>
        <v>0</v>
      </c>
      <c r="C1427" s="249">
        <f>'Input 2 - Inventory'!E1373</f>
        <v>0</v>
      </c>
      <c r="D1427" s="249" t="str">
        <f>IFERROR(VLOOKUP(E1427,GCC.Param!$B$3:$E$50,4,FALSE),"")</f>
        <v/>
      </c>
      <c r="E1427" s="159">
        <f>'Input 2 - Inventory'!F1373</f>
        <v>0</v>
      </c>
      <c r="F1427" s="204" t="str">
        <f t="shared" si="121"/>
        <v>N</v>
      </c>
      <c r="G1427" s="159">
        <f>'Input 1 - Schedule 1'!S1375</f>
        <v>0</v>
      </c>
      <c r="H1427" s="158">
        <f>'Input 2 - Inventory'!L1373</f>
        <v>0</v>
      </c>
      <c r="I1427" s="158">
        <f>'Input 2 - Inventory'!M1373</f>
        <v>0</v>
      </c>
      <c r="J1427" s="204">
        <f t="shared" si="122"/>
        <v>0</v>
      </c>
      <c r="K1427" s="249">
        <f>'Input 2 - Inventory'!R1373</f>
        <v>0</v>
      </c>
      <c r="L1427" s="158">
        <f>'Input 2 - Inventory'!AA1373</f>
        <v>0</v>
      </c>
      <c r="M1427" s="249">
        <f>'Input 2 - Inventory'!AB1373</f>
        <v>0</v>
      </c>
      <c r="N1427" s="204">
        <f t="shared" si="123"/>
        <v>0</v>
      </c>
      <c r="O1427" s="114" t="e">
        <f t="shared" si="124"/>
        <v>#DIV/0!</v>
      </c>
      <c r="P1427" s="249">
        <f>'Input 2 - Inventory'!AG1373</f>
        <v>0</v>
      </c>
      <c r="Q1427" s="249">
        <f>'Input 1 - Schedule 1'!AX1375</f>
        <v>0</v>
      </c>
    </row>
    <row r="1428" spans="1:17" x14ac:dyDescent="0.2">
      <c r="A1428" s="314" t="str">
        <f t="shared" si="120"/>
        <v>Exclude</v>
      </c>
      <c r="B1428" s="158">
        <f>'Input 2 - Inventory'!C1374</f>
        <v>0</v>
      </c>
      <c r="C1428" s="249">
        <f>'Input 2 - Inventory'!E1374</f>
        <v>0</v>
      </c>
      <c r="D1428" s="249" t="str">
        <f>IFERROR(VLOOKUP(E1428,GCC.Param!$B$3:$E$50,4,FALSE),"")</f>
        <v/>
      </c>
      <c r="E1428" s="159">
        <f>'Input 2 - Inventory'!F1374</f>
        <v>0</v>
      </c>
      <c r="F1428" s="204" t="str">
        <f t="shared" si="121"/>
        <v>N</v>
      </c>
      <c r="G1428" s="159">
        <f>'Input 1 - Schedule 1'!S1376</f>
        <v>0</v>
      </c>
      <c r="H1428" s="158">
        <f>'Input 2 - Inventory'!L1374</f>
        <v>0</v>
      </c>
      <c r="I1428" s="158">
        <f>'Input 2 - Inventory'!M1374</f>
        <v>0</v>
      </c>
      <c r="J1428" s="204">
        <f t="shared" si="122"/>
        <v>0</v>
      </c>
      <c r="K1428" s="249">
        <f>'Input 2 - Inventory'!R1374</f>
        <v>0</v>
      </c>
      <c r="L1428" s="158">
        <f>'Input 2 - Inventory'!AA1374</f>
        <v>0</v>
      </c>
      <c r="M1428" s="249">
        <f>'Input 2 - Inventory'!AB1374</f>
        <v>0</v>
      </c>
      <c r="N1428" s="204">
        <f t="shared" si="123"/>
        <v>0</v>
      </c>
      <c r="O1428" s="114" t="e">
        <f t="shared" si="124"/>
        <v>#DIV/0!</v>
      </c>
      <c r="P1428" s="249">
        <f>'Input 2 - Inventory'!AG1374</f>
        <v>0</v>
      </c>
      <c r="Q1428" s="249">
        <f>'Input 1 - Schedule 1'!AX1376</f>
        <v>0</v>
      </c>
    </row>
    <row r="1429" spans="1:17" x14ac:dyDescent="0.2">
      <c r="A1429" s="314" t="str">
        <f t="shared" si="120"/>
        <v>Exclude</v>
      </c>
      <c r="B1429" s="158">
        <f>'Input 2 - Inventory'!C1375</f>
        <v>0</v>
      </c>
      <c r="C1429" s="249">
        <f>'Input 2 - Inventory'!E1375</f>
        <v>0</v>
      </c>
      <c r="D1429" s="249" t="str">
        <f>IFERROR(VLOOKUP(E1429,GCC.Param!$B$3:$E$50,4,FALSE),"")</f>
        <v/>
      </c>
      <c r="E1429" s="159">
        <f>'Input 2 - Inventory'!F1375</f>
        <v>0</v>
      </c>
      <c r="F1429" s="204" t="str">
        <f t="shared" si="121"/>
        <v>N</v>
      </c>
      <c r="G1429" s="159">
        <f>'Input 1 - Schedule 1'!S1377</f>
        <v>0</v>
      </c>
      <c r="H1429" s="158">
        <f>'Input 2 - Inventory'!L1375</f>
        <v>0</v>
      </c>
      <c r="I1429" s="158">
        <f>'Input 2 - Inventory'!M1375</f>
        <v>0</v>
      </c>
      <c r="J1429" s="204">
        <f t="shared" si="122"/>
        <v>0</v>
      </c>
      <c r="K1429" s="249">
        <f>'Input 2 - Inventory'!R1375</f>
        <v>0</v>
      </c>
      <c r="L1429" s="158">
        <f>'Input 2 - Inventory'!AA1375</f>
        <v>0</v>
      </c>
      <c r="M1429" s="249">
        <f>'Input 2 - Inventory'!AB1375</f>
        <v>0</v>
      </c>
      <c r="N1429" s="204">
        <f t="shared" si="123"/>
        <v>0</v>
      </c>
      <c r="O1429" s="114" t="e">
        <f t="shared" si="124"/>
        <v>#DIV/0!</v>
      </c>
      <c r="P1429" s="249">
        <f>'Input 2 - Inventory'!AG1375</f>
        <v>0</v>
      </c>
      <c r="Q1429" s="249">
        <f>'Input 1 - Schedule 1'!AX1377</f>
        <v>0</v>
      </c>
    </row>
    <row r="1430" spans="1:17" x14ac:dyDescent="0.2">
      <c r="A1430" s="314" t="str">
        <f t="shared" si="120"/>
        <v>Exclude</v>
      </c>
      <c r="B1430" s="158">
        <f>'Input 2 - Inventory'!C1376</f>
        <v>0</v>
      </c>
      <c r="C1430" s="249">
        <f>'Input 2 - Inventory'!E1376</f>
        <v>0</v>
      </c>
      <c r="D1430" s="249" t="str">
        <f>IFERROR(VLOOKUP(E1430,GCC.Param!$B$3:$E$50,4,FALSE),"")</f>
        <v/>
      </c>
      <c r="E1430" s="159">
        <f>'Input 2 - Inventory'!F1376</f>
        <v>0</v>
      </c>
      <c r="F1430" s="204" t="str">
        <f t="shared" si="121"/>
        <v>N</v>
      </c>
      <c r="G1430" s="159">
        <f>'Input 1 - Schedule 1'!S1378</f>
        <v>0</v>
      </c>
      <c r="H1430" s="158">
        <f>'Input 2 - Inventory'!L1376</f>
        <v>0</v>
      </c>
      <c r="I1430" s="158">
        <f>'Input 2 - Inventory'!M1376</f>
        <v>0</v>
      </c>
      <c r="J1430" s="204">
        <f t="shared" si="122"/>
        <v>0</v>
      </c>
      <c r="K1430" s="249">
        <f>'Input 2 - Inventory'!R1376</f>
        <v>0</v>
      </c>
      <c r="L1430" s="158">
        <f>'Input 2 - Inventory'!AA1376</f>
        <v>0</v>
      </c>
      <c r="M1430" s="249">
        <f>'Input 2 - Inventory'!AB1376</f>
        <v>0</v>
      </c>
      <c r="N1430" s="204">
        <f t="shared" si="123"/>
        <v>0</v>
      </c>
      <c r="O1430" s="114" t="e">
        <f t="shared" si="124"/>
        <v>#DIV/0!</v>
      </c>
      <c r="P1430" s="249">
        <f>'Input 2 - Inventory'!AG1376</f>
        <v>0</v>
      </c>
      <c r="Q1430" s="249">
        <f>'Input 1 - Schedule 1'!AX1378</f>
        <v>0</v>
      </c>
    </row>
    <row r="1431" spans="1:17" x14ac:dyDescent="0.2">
      <c r="A1431" s="314" t="str">
        <f t="shared" si="120"/>
        <v>Exclude</v>
      </c>
      <c r="B1431" s="158">
        <f>'Input 2 - Inventory'!C1377</f>
        <v>0</v>
      </c>
      <c r="C1431" s="249">
        <f>'Input 2 - Inventory'!E1377</f>
        <v>0</v>
      </c>
      <c r="D1431" s="249" t="str">
        <f>IFERROR(VLOOKUP(E1431,GCC.Param!$B$3:$E$50,4,FALSE),"")</f>
        <v/>
      </c>
      <c r="E1431" s="159">
        <f>'Input 2 - Inventory'!F1377</f>
        <v>0</v>
      </c>
      <c r="F1431" s="204" t="str">
        <f t="shared" si="121"/>
        <v>N</v>
      </c>
      <c r="G1431" s="159">
        <f>'Input 1 - Schedule 1'!S1379</f>
        <v>0</v>
      </c>
      <c r="H1431" s="158">
        <f>'Input 2 - Inventory'!L1377</f>
        <v>0</v>
      </c>
      <c r="I1431" s="158">
        <f>'Input 2 - Inventory'!M1377</f>
        <v>0</v>
      </c>
      <c r="J1431" s="204">
        <f t="shared" si="122"/>
        <v>0</v>
      </c>
      <c r="K1431" s="249">
        <f>'Input 2 - Inventory'!R1377</f>
        <v>0</v>
      </c>
      <c r="L1431" s="158">
        <f>'Input 2 - Inventory'!AA1377</f>
        <v>0</v>
      </c>
      <c r="M1431" s="249">
        <f>'Input 2 - Inventory'!AB1377</f>
        <v>0</v>
      </c>
      <c r="N1431" s="204">
        <f t="shared" si="123"/>
        <v>0</v>
      </c>
      <c r="O1431" s="114" t="e">
        <f t="shared" si="124"/>
        <v>#DIV/0!</v>
      </c>
      <c r="P1431" s="249">
        <f>'Input 2 - Inventory'!AG1377</f>
        <v>0</v>
      </c>
      <c r="Q1431" s="249">
        <f>'Input 1 - Schedule 1'!AX1379</f>
        <v>0</v>
      </c>
    </row>
    <row r="1432" spans="1:17" x14ac:dyDescent="0.2">
      <c r="A1432" s="314" t="str">
        <f t="shared" si="120"/>
        <v>Exclude</v>
      </c>
      <c r="B1432" s="158">
        <f>'Input 2 - Inventory'!C1378</f>
        <v>0</v>
      </c>
      <c r="C1432" s="249">
        <f>'Input 2 - Inventory'!E1378</f>
        <v>0</v>
      </c>
      <c r="D1432" s="249" t="str">
        <f>IFERROR(VLOOKUP(E1432,GCC.Param!$B$3:$E$50,4,FALSE),"")</f>
        <v/>
      </c>
      <c r="E1432" s="159">
        <f>'Input 2 - Inventory'!F1378</f>
        <v>0</v>
      </c>
      <c r="F1432" s="204" t="str">
        <f t="shared" si="121"/>
        <v>N</v>
      </c>
      <c r="G1432" s="159">
        <f>'Input 1 - Schedule 1'!S1380</f>
        <v>0</v>
      </c>
      <c r="H1432" s="158">
        <f>'Input 2 - Inventory'!L1378</f>
        <v>0</v>
      </c>
      <c r="I1432" s="158">
        <f>'Input 2 - Inventory'!M1378</f>
        <v>0</v>
      </c>
      <c r="J1432" s="204">
        <f t="shared" si="122"/>
        <v>0</v>
      </c>
      <c r="K1432" s="249">
        <f>'Input 2 - Inventory'!R1378</f>
        <v>0</v>
      </c>
      <c r="L1432" s="158">
        <f>'Input 2 - Inventory'!AA1378</f>
        <v>0</v>
      </c>
      <c r="M1432" s="249">
        <f>'Input 2 - Inventory'!AB1378</f>
        <v>0</v>
      </c>
      <c r="N1432" s="204">
        <f t="shared" si="123"/>
        <v>0</v>
      </c>
      <c r="O1432" s="114" t="e">
        <f t="shared" si="124"/>
        <v>#DIV/0!</v>
      </c>
      <c r="P1432" s="249">
        <f>'Input 2 - Inventory'!AG1378</f>
        <v>0</v>
      </c>
      <c r="Q1432" s="249">
        <f>'Input 1 - Schedule 1'!AX1380</f>
        <v>0</v>
      </c>
    </row>
    <row r="1433" spans="1:17" x14ac:dyDescent="0.2">
      <c r="A1433" s="314" t="str">
        <f t="shared" si="120"/>
        <v>Exclude</v>
      </c>
      <c r="B1433" s="158">
        <f>'Input 2 - Inventory'!C1379</f>
        <v>0</v>
      </c>
      <c r="C1433" s="249">
        <f>'Input 2 - Inventory'!E1379</f>
        <v>0</v>
      </c>
      <c r="D1433" s="249" t="str">
        <f>IFERROR(VLOOKUP(E1433,GCC.Param!$B$3:$E$50,4,FALSE),"")</f>
        <v/>
      </c>
      <c r="E1433" s="159">
        <f>'Input 2 - Inventory'!F1379</f>
        <v>0</v>
      </c>
      <c r="F1433" s="204" t="str">
        <f t="shared" si="121"/>
        <v>N</v>
      </c>
      <c r="G1433" s="159">
        <f>'Input 1 - Schedule 1'!S1381</f>
        <v>0</v>
      </c>
      <c r="H1433" s="158">
        <f>'Input 2 - Inventory'!L1379</f>
        <v>0</v>
      </c>
      <c r="I1433" s="158">
        <f>'Input 2 - Inventory'!M1379</f>
        <v>0</v>
      </c>
      <c r="J1433" s="204">
        <f t="shared" si="122"/>
        <v>0</v>
      </c>
      <c r="K1433" s="249">
        <f>'Input 2 - Inventory'!R1379</f>
        <v>0</v>
      </c>
      <c r="L1433" s="158">
        <f>'Input 2 - Inventory'!AA1379</f>
        <v>0</v>
      </c>
      <c r="M1433" s="249">
        <f>'Input 2 - Inventory'!AB1379</f>
        <v>0</v>
      </c>
      <c r="N1433" s="204">
        <f t="shared" si="123"/>
        <v>0</v>
      </c>
      <c r="O1433" s="114" t="e">
        <f t="shared" si="124"/>
        <v>#DIV/0!</v>
      </c>
      <c r="P1433" s="249">
        <f>'Input 2 - Inventory'!AG1379</f>
        <v>0</v>
      </c>
      <c r="Q1433" s="249">
        <f>'Input 1 - Schedule 1'!AX1381</f>
        <v>0</v>
      </c>
    </row>
    <row r="1434" spans="1:17" x14ac:dyDescent="0.2">
      <c r="A1434" s="314" t="str">
        <f t="shared" si="120"/>
        <v>Exclude</v>
      </c>
      <c r="B1434" s="158">
        <f>'Input 2 - Inventory'!C1380</f>
        <v>0</v>
      </c>
      <c r="C1434" s="249">
        <f>'Input 2 - Inventory'!E1380</f>
        <v>0</v>
      </c>
      <c r="D1434" s="249" t="str">
        <f>IFERROR(VLOOKUP(E1434,GCC.Param!$B$3:$E$50,4,FALSE),"")</f>
        <v/>
      </c>
      <c r="E1434" s="159">
        <f>'Input 2 - Inventory'!F1380</f>
        <v>0</v>
      </c>
      <c r="F1434" s="204" t="str">
        <f t="shared" si="121"/>
        <v>N</v>
      </c>
      <c r="G1434" s="159">
        <f>'Input 1 - Schedule 1'!S1382</f>
        <v>0</v>
      </c>
      <c r="H1434" s="158">
        <f>'Input 2 - Inventory'!L1380</f>
        <v>0</v>
      </c>
      <c r="I1434" s="158">
        <f>'Input 2 - Inventory'!M1380</f>
        <v>0</v>
      </c>
      <c r="J1434" s="204">
        <f t="shared" si="122"/>
        <v>0</v>
      </c>
      <c r="K1434" s="249">
        <f>'Input 2 - Inventory'!R1380</f>
        <v>0</v>
      </c>
      <c r="L1434" s="158">
        <f>'Input 2 - Inventory'!AA1380</f>
        <v>0</v>
      </c>
      <c r="M1434" s="249">
        <f>'Input 2 - Inventory'!AB1380</f>
        <v>0</v>
      </c>
      <c r="N1434" s="204">
        <f t="shared" si="123"/>
        <v>0</v>
      </c>
      <c r="O1434" s="114" t="e">
        <f t="shared" si="124"/>
        <v>#DIV/0!</v>
      </c>
      <c r="P1434" s="249">
        <f>'Input 2 - Inventory'!AG1380</f>
        <v>0</v>
      </c>
      <c r="Q1434" s="249">
        <f>'Input 1 - Schedule 1'!AX1382</f>
        <v>0</v>
      </c>
    </row>
    <row r="1435" spans="1:17" x14ac:dyDescent="0.2">
      <c r="A1435" s="314" t="str">
        <f t="shared" si="120"/>
        <v>Exclude</v>
      </c>
      <c r="B1435" s="158">
        <f>'Input 2 - Inventory'!C1381</f>
        <v>0</v>
      </c>
      <c r="C1435" s="249">
        <f>'Input 2 - Inventory'!E1381</f>
        <v>0</v>
      </c>
      <c r="D1435" s="249" t="str">
        <f>IFERROR(VLOOKUP(E1435,GCC.Param!$B$3:$E$50,4,FALSE),"")</f>
        <v/>
      </c>
      <c r="E1435" s="159">
        <f>'Input 2 - Inventory'!F1381</f>
        <v>0</v>
      </c>
      <c r="F1435" s="204" t="str">
        <f t="shared" si="121"/>
        <v>N</v>
      </c>
      <c r="G1435" s="159">
        <f>'Input 1 - Schedule 1'!S1383</f>
        <v>0</v>
      </c>
      <c r="H1435" s="158">
        <f>'Input 2 - Inventory'!L1381</f>
        <v>0</v>
      </c>
      <c r="I1435" s="158">
        <f>'Input 2 - Inventory'!M1381</f>
        <v>0</v>
      </c>
      <c r="J1435" s="204">
        <f t="shared" si="122"/>
        <v>0</v>
      </c>
      <c r="K1435" s="249">
        <f>'Input 2 - Inventory'!R1381</f>
        <v>0</v>
      </c>
      <c r="L1435" s="158">
        <f>'Input 2 - Inventory'!AA1381</f>
        <v>0</v>
      </c>
      <c r="M1435" s="249">
        <f>'Input 2 - Inventory'!AB1381</f>
        <v>0</v>
      </c>
      <c r="N1435" s="204">
        <f t="shared" si="123"/>
        <v>0</v>
      </c>
      <c r="O1435" s="114" t="e">
        <f t="shared" si="124"/>
        <v>#DIV/0!</v>
      </c>
      <c r="P1435" s="249">
        <f>'Input 2 - Inventory'!AG1381</f>
        <v>0</v>
      </c>
      <c r="Q1435" s="249">
        <f>'Input 1 - Schedule 1'!AX1383</f>
        <v>0</v>
      </c>
    </row>
    <row r="1436" spans="1:17" x14ac:dyDescent="0.2">
      <c r="A1436" s="314" t="str">
        <f t="shared" si="120"/>
        <v>Exclude</v>
      </c>
      <c r="B1436" s="158">
        <f>'Input 2 - Inventory'!C1382</f>
        <v>0</v>
      </c>
      <c r="C1436" s="249">
        <f>'Input 2 - Inventory'!E1382</f>
        <v>0</v>
      </c>
      <c r="D1436" s="249" t="str">
        <f>IFERROR(VLOOKUP(E1436,GCC.Param!$B$3:$E$50,4,FALSE),"")</f>
        <v/>
      </c>
      <c r="E1436" s="159">
        <f>'Input 2 - Inventory'!F1382</f>
        <v>0</v>
      </c>
      <c r="F1436" s="204" t="str">
        <f t="shared" si="121"/>
        <v>N</v>
      </c>
      <c r="G1436" s="159">
        <f>'Input 1 - Schedule 1'!S1384</f>
        <v>0</v>
      </c>
      <c r="H1436" s="158">
        <f>'Input 2 - Inventory'!L1382</f>
        <v>0</v>
      </c>
      <c r="I1436" s="158">
        <f>'Input 2 - Inventory'!M1382</f>
        <v>0</v>
      </c>
      <c r="J1436" s="204">
        <f t="shared" si="122"/>
        <v>0</v>
      </c>
      <c r="K1436" s="249">
        <f>'Input 2 - Inventory'!R1382</f>
        <v>0</v>
      </c>
      <c r="L1436" s="158">
        <f>'Input 2 - Inventory'!AA1382</f>
        <v>0</v>
      </c>
      <c r="M1436" s="249">
        <f>'Input 2 - Inventory'!AB1382</f>
        <v>0</v>
      </c>
      <c r="N1436" s="204">
        <f t="shared" si="123"/>
        <v>0</v>
      </c>
      <c r="O1436" s="114" t="e">
        <f t="shared" si="124"/>
        <v>#DIV/0!</v>
      </c>
      <c r="P1436" s="249">
        <f>'Input 2 - Inventory'!AG1382</f>
        <v>0</v>
      </c>
      <c r="Q1436" s="249">
        <f>'Input 1 - Schedule 1'!AX1384</f>
        <v>0</v>
      </c>
    </row>
    <row r="1437" spans="1:17" x14ac:dyDescent="0.2">
      <c r="A1437" s="314" t="str">
        <f t="shared" si="120"/>
        <v>Exclude</v>
      </c>
      <c r="B1437" s="158">
        <f>'Input 2 - Inventory'!C1383</f>
        <v>0</v>
      </c>
      <c r="C1437" s="249">
        <f>'Input 2 - Inventory'!E1383</f>
        <v>0</v>
      </c>
      <c r="D1437" s="249" t="str">
        <f>IFERROR(VLOOKUP(E1437,GCC.Param!$B$3:$E$50,4,FALSE),"")</f>
        <v/>
      </c>
      <c r="E1437" s="159">
        <f>'Input 2 - Inventory'!F1383</f>
        <v>0</v>
      </c>
      <c r="F1437" s="204" t="str">
        <f t="shared" si="121"/>
        <v>N</v>
      </c>
      <c r="G1437" s="159">
        <f>'Input 1 - Schedule 1'!S1385</f>
        <v>0</v>
      </c>
      <c r="H1437" s="158">
        <f>'Input 2 - Inventory'!L1383</f>
        <v>0</v>
      </c>
      <c r="I1437" s="158">
        <f>'Input 2 - Inventory'!M1383</f>
        <v>0</v>
      </c>
      <c r="J1437" s="204">
        <f t="shared" si="122"/>
        <v>0</v>
      </c>
      <c r="K1437" s="249">
        <f>'Input 2 - Inventory'!R1383</f>
        <v>0</v>
      </c>
      <c r="L1437" s="158">
        <f>'Input 2 - Inventory'!AA1383</f>
        <v>0</v>
      </c>
      <c r="M1437" s="249">
        <f>'Input 2 - Inventory'!AB1383</f>
        <v>0</v>
      </c>
      <c r="N1437" s="204">
        <f t="shared" si="123"/>
        <v>0</v>
      </c>
      <c r="O1437" s="114" t="e">
        <f t="shared" si="124"/>
        <v>#DIV/0!</v>
      </c>
      <c r="P1437" s="249">
        <f>'Input 2 - Inventory'!AG1383</f>
        <v>0</v>
      </c>
      <c r="Q1437" s="249">
        <f>'Input 1 - Schedule 1'!AX1385</f>
        <v>0</v>
      </c>
    </row>
    <row r="1438" spans="1:17" x14ac:dyDescent="0.2">
      <c r="A1438" s="314" t="str">
        <f t="shared" si="120"/>
        <v>Exclude</v>
      </c>
      <c r="B1438" s="158">
        <f>'Input 2 - Inventory'!C1384</f>
        <v>0</v>
      </c>
      <c r="C1438" s="249">
        <f>'Input 2 - Inventory'!E1384</f>
        <v>0</v>
      </c>
      <c r="D1438" s="249" t="str">
        <f>IFERROR(VLOOKUP(E1438,GCC.Param!$B$3:$E$50,4,FALSE),"")</f>
        <v/>
      </c>
      <c r="E1438" s="159">
        <f>'Input 2 - Inventory'!F1384</f>
        <v>0</v>
      </c>
      <c r="F1438" s="204" t="str">
        <f t="shared" si="121"/>
        <v>N</v>
      </c>
      <c r="G1438" s="159">
        <f>'Input 1 - Schedule 1'!S1386</f>
        <v>0</v>
      </c>
      <c r="H1438" s="158">
        <f>'Input 2 - Inventory'!L1384</f>
        <v>0</v>
      </c>
      <c r="I1438" s="158">
        <f>'Input 2 - Inventory'!M1384</f>
        <v>0</v>
      </c>
      <c r="J1438" s="204">
        <f t="shared" si="122"/>
        <v>0</v>
      </c>
      <c r="K1438" s="249">
        <f>'Input 2 - Inventory'!R1384</f>
        <v>0</v>
      </c>
      <c r="L1438" s="158">
        <f>'Input 2 - Inventory'!AA1384</f>
        <v>0</v>
      </c>
      <c r="M1438" s="249">
        <f>'Input 2 - Inventory'!AB1384</f>
        <v>0</v>
      </c>
      <c r="N1438" s="204">
        <f t="shared" si="123"/>
        <v>0</v>
      </c>
      <c r="O1438" s="114" t="e">
        <f t="shared" si="124"/>
        <v>#DIV/0!</v>
      </c>
      <c r="P1438" s="249">
        <f>'Input 2 - Inventory'!AG1384</f>
        <v>0</v>
      </c>
      <c r="Q1438" s="249">
        <f>'Input 1 - Schedule 1'!AX1386</f>
        <v>0</v>
      </c>
    </row>
    <row r="1439" spans="1:17" x14ac:dyDescent="0.2">
      <c r="A1439" s="314" t="str">
        <f t="shared" si="120"/>
        <v>Exclude</v>
      </c>
      <c r="B1439" s="158">
        <f>'Input 2 - Inventory'!C1385</f>
        <v>0</v>
      </c>
      <c r="C1439" s="249">
        <f>'Input 2 - Inventory'!E1385</f>
        <v>0</v>
      </c>
      <c r="D1439" s="249" t="str">
        <f>IFERROR(VLOOKUP(E1439,GCC.Param!$B$3:$E$50,4,FALSE),"")</f>
        <v/>
      </c>
      <c r="E1439" s="159">
        <f>'Input 2 - Inventory'!F1385</f>
        <v>0</v>
      </c>
      <c r="F1439" s="204" t="str">
        <f t="shared" si="121"/>
        <v>N</v>
      </c>
      <c r="G1439" s="159">
        <f>'Input 1 - Schedule 1'!S1387</f>
        <v>0</v>
      </c>
      <c r="H1439" s="158">
        <f>'Input 2 - Inventory'!L1385</f>
        <v>0</v>
      </c>
      <c r="I1439" s="158">
        <f>'Input 2 - Inventory'!M1385</f>
        <v>0</v>
      </c>
      <c r="J1439" s="204">
        <f t="shared" si="122"/>
        <v>0</v>
      </c>
      <c r="K1439" s="249">
        <f>'Input 2 - Inventory'!R1385</f>
        <v>0</v>
      </c>
      <c r="L1439" s="158">
        <f>'Input 2 - Inventory'!AA1385</f>
        <v>0</v>
      </c>
      <c r="M1439" s="249">
        <f>'Input 2 - Inventory'!AB1385</f>
        <v>0</v>
      </c>
      <c r="N1439" s="204">
        <f t="shared" si="123"/>
        <v>0</v>
      </c>
      <c r="O1439" s="114" t="e">
        <f t="shared" si="124"/>
        <v>#DIV/0!</v>
      </c>
      <c r="P1439" s="249">
        <f>'Input 2 - Inventory'!AG1385</f>
        <v>0</v>
      </c>
      <c r="Q1439" s="249">
        <f>'Input 1 - Schedule 1'!AX1387</f>
        <v>0</v>
      </c>
    </row>
    <row r="1440" spans="1:17" x14ac:dyDescent="0.2">
      <c r="A1440" s="314" t="str">
        <f t="shared" si="120"/>
        <v>Exclude</v>
      </c>
      <c r="B1440" s="158">
        <f>'Input 2 - Inventory'!C1386</f>
        <v>0</v>
      </c>
      <c r="C1440" s="249">
        <f>'Input 2 - Inventory'!E1386</f>
        <v>0</v>
      </c>
      <c r="D1440" s="249" t="str">
        <f>IFERROR(VLOOKUP(E1440,GCC.Param!$B$3:$E$50,4,FALSE),"")</f>
        <v/>
      </c>
      <c r="E1440" s="159">
        <f>'Input 2 - Inventory'!F1386</f>
        <v>0</v>
      </c>
      <c r="F1440" s="204" t="str">
        <f t="shared" si="121"/>
        <v>N</v>
      </c>
      <c r="G1440" s="159">
        <f>'Input 1 - Schedule 1'!S1388</f>
        <v>0</v>
      </c>
      <c r="H1440" s="158">
        <f>'Input 2 - Inventory'!L1386</f>
        <v>0</v>
      </c>
      <c r="I1440" s="158">
        <f>'Input 2 - Inventory'!M1386</f>
        <v>0</v>
      </c>
      <c r="J1440" s="204">
        <f t="shared" si="122"/>
        <v>0</v>
      </c>
      <c r="K1440" s="249">
        <f>'Input 2 - Inventory'!R1386</f>
        <v>0</v>
      </c>
      <c r="L1440" s="158">
        <f>'Input 2 - Inventory'!AA1386</f>
        <v>0</v>
      </c>
      <c r="M1440" s="249">
        <f>'Input 2 - Inventory'!AB1386</f>
        <v>0</v>
      </c>
      <c r="N1440" s="204">
        <f t="shared" si="123"/>
        <v>0</v>
      </c>
      <c r="O1440" s="114" t="e">
        <f t="shared" si="124"/>
        <v>#DIV/0!</v>
      </c>
      <c r="P1440" s="249">
        <f>'Input 2 - Inventory'!AG1386</f>
        <v>0</v>
      </c>
      <c r="Q1440" s="249">
        <f>'Input 1 - Schedule 1'!AX1388</f>
        <v>0</v>
      </c>
    </row>
    <row r="1441" spans="1:17" x14ac:dyDescent="0.2">
      <c r="A1441" s="314" t="str">
        <f t="shared" si="120"/>
        <v>Exclude</v>
      </c>
      <c r="B1441" s="158">
        <f>'Input 2 - Inventory'!C1387</f>
        <v>0</v>
      </c>
      <c r="C1441" s="249">
        <f>'Input 2 - Inventory'!E1387</f>
        <v>0</v>
      </c>
      <c r="D1441" s="249" t="str">
        <f>IFERROR(VLOOKUP(E1441,GCC.Param!$B$3:$E$50,4,FALSE),"")</f>
        <v/>
      </c>
      <c r="E1441" s="159">
        <f>'Input 2 - Inventory'!F1387</f>
        <v>0</v>
      </c>
      <c r="F1441" s="204" t="str">
        <f t="shared" si="121"/>
        <v>N</v>
      </c>
      <c r="G1441" s="159">
        <f>'Input 1 - Schedule 1'!S1389</f>
        <v>0</v>
      </c>
      <c r="H1441" s="158">
        <f>'Input 2 - Inventory'!L1387</f>
        <v>0</v>
      </c>
      <c r="I1441" s="158">
        <f>'Input 2 - Inventory'!M1387</f>
        <v>0</v>
      </c>
      <c r="J1441" s="204">
        <f t="shared" si="122"/>
        <v>0</v>
      </c>
      <c r="K1441" s="249">
        <f>'Input 2 - Inventory'!R1387</f>
        <v>0</v>
      </c>
      <c r="L1441" s="158">
        <f>'Input 2 - Inventory'!AA1387</f>
        <v>0</v>
      </c>
      <c r="M1441" s="249">
        <f>'Input 2 - Inventory'!AB1387</f>
        <v>0</v>
      </c>
      <c r="N1441" s="204">
        <f t="shared" si="123"/>
        <v>0</v>
      </c>
      <c r="O1441" s="114" t="e">
        <f t="shared" si="124"/>
        <v>#DIV/0!</v>
      </c>
      <c r="P1441" s="249">
        <f>'Input 2 - Inventory'!AG1387</f>
        <v>0</v>
      </c>
      <c r="Q1441" s="249">
        <f>'Input 1 - Schedule 1'!AX1389</f>
        <v>0</v>
      </c>
    </row>
    <row r="1442" spans="1:17" x14ac:dyDescent="0.2">
      <c r="A1442" s="314" t="str">
        <f t="shared" si="120"/>
        <v>Exclude</v>
      </c>
      <c r="B1442" s="158">
        <f>'Input 2 - Inventory'!C1388</f>
        <v>0</v>
      </c>
      <c r="C1442" s="249">
        <f>'Input 2 - Inventory'!E1388</f>
        <v>0</v>
      </c>
      <c r="D1442" s="249" t="str">
        <f>IFERROR(VLOOKUP(E1442,GCC.Param!$B$3:$E$50,4,FALSE),"")</f>
        <v/>
      </c>
      <c r="E1442" s="159">
        <f>'Input 2 - Inventory'!F1388</f>
        <v>0</v>
      </c>
      <c r="F1442" s="204" t="str">
        <f t="shared" si="121"/>
        <v>N</v>
      </c>
      <c r="G1442" s="159">
        <f>'Input 1 - Schedule 1'!S1390</f>
        <v>0</v>
      </c>
      <c r="H1442" s="158">
        <f>'Input 2 - Inventory'!L1388</f>
        <v>0</v>
      </c>
      <c r="I1442" s="158">
        <f>'Input 2 - Inventory'!M1388</f>
        <v>0</v>
      </c>
      <c r="J1442" s="204">
        <f t="shared" si="122"/>
        <v>0</v>
      </c>
      <c r="K1442" s="249">
        <f>'Input 2 - Inventory'!R1388</f>
        <v>0</v>
      </c>
      <c r="L1442" s="158">
        <f>'Input 2 - Inventory'!AA1388</f>
        <v>0</v>
      </c>
      <c r="M1442" s="249">
        <f>'Input 2 - Inventory'!AB1388</f>
        <v>0</v>
      </c>
      <c r="N1442" s="204">
        <f t="shared" si="123"/>
        <v>0</v>
      </c>
      <c r="O1442" s="114" t="e">
        <f t="shared" si="124"/>
        <v>#DIV/0!</v>
      </c>
      <c r="P1442" s="249">
        <f>'Input 2 - Inventory'!AG1388</f>
        <v>0</v>
      </c>
      <c r="Q1442" s="249">
        <f>'Input 1 - Schedule 1'!AX1390</f>
        <v>0</v>
      </c>
    </row>
    <row r="1443" spans="1:17" x14ac:dyDescent="0.2">
      <c r="A1443" s="314" t="str">
        <f t="shared" si="120"/>
        <v>Exclude</v>
      </c>
      <c r="B1443" s="158">
        <f>'Input 2 - Inventory'!C1389</f>
        <v>0</v>
      </c>
      <c r="C1443" s="249">
        <f>'Input 2 - Inventory'!E1389</f>
        <v>0</v>
      </c>
      <c r="D1443" s="249" t="str">
        <f>IFERROR(VLOOKUP(E1443,GCC.Param!$B$3:$E$50,4,FALSE),"")</f>
        <v/>
      </c>
      <c r="E1443" s="159">
        <f>'Input 2 - Inventory'!F1389</f>
        <v>0</v>
      </c>
      <c r="F1443" s="204" t="str">
        <f t="shared" si="121"/>
        <v>N</v>
      </c>
      <c r="G1443" s="159">
        <f>'Input 1 - Schedule 1'!S1391</f>
        <v>0</v>
      </c>
      <c r="H1443" s="158">
        <f>'Input 2 - Inventory'!L1389</f>
        <v>0</v>
      </c>
      <c r="I1443" s="158">
        <f>'Input 2 - Inventory'!M1389</f>
        <v>0</v>
      </c>
      <c r="J1443" s="204">
        <f t="shared" si="122"/>
        <v>0</v>
      </c>
      <c r="K1443" s="249">
        <f>'Input 2 - Inventory'!R1389</f>
        <v>0</v>
      </c>
      <c r="L1443" s="158">
        <f>'Input 2 - Inventory'!AA1389</f>
        <v>0</v>
      </c>
      <c r="M1443" s="249">
        <f>'Input 2 - Inventory'!AB1389</f>
        <v>0</v>
      </c>
      <c r="N1443" s="204">
        <f t="shared" si="123"/>
        <v>0</v>
      </c>
      <c r="O1443" s="114" t="e">
        <f t="shared" si="124"/>
        <v>#DIV/0!</v>
      </c>
      <c r="P1443" s="249">
        <f>'Input 2 - Inventory'!AG1389</f>
        <v>0</v>
      </c>
      <c r="Q1443" s="249">
        <f>'Input 1 - Schedule 1'!AX1391</f>
        <v>0</v>
      </c>
    </row>
    <row r="1444" spans="1:17" x14ac:dyDescent="0.2">
      <c r="A1444" s="314" t="str">
        <f t="shared" si="120"/>
        <v>Exclude</v>
      </c>
      <c r="B1444" s="158">
        <f>'Input 2 - Inventory'!C1390</f>
        <v>0</v>
      </c>
      <c r="C1444" s="249">
        <f>'Input 2 - Inventory'!E1390</f>
        <v>0</v>
      </c>
      <c r="D1444" s="249" t="str">
        <f>IFERROR(VLOOKUP(E1444,GCC.Param!$B$3:$E$50,4,FALSE),"")</f>
        <v/>
      </c>
      <c r="E1444" s="159">
        <f>'Input 2 - Inventory'!F1390</f>
        <v>0</v>
      </c>
      <c r="F1444" s="204" t="str">
        <f t="shared" si="121"/>
        <v>N</v>
      </c>
      <c r="G1444" s="159">
        <f>'Input 1 - Schedule 1'!S1392</f>
        <v>0</v>
      </c>
      <c r="H1444" s="158">
        <f>'Input 2 - Inventory'!L1390</f>
        <v>0</v>
      </c>
      <c r="I1444" s="158">
        <f>'Input 2 - Inventory'!M1390</f>
        <v>0</v>
      </c>
      <c r="J1444" s="204">
        <f t="shared" si="122"/>
        <v>0</v>
      </c>
      <c r="K1444" s="249">
        <f>'Input 2 - Inventory'!R1390</f>
        <v>0</v>
      </c>
      <c r="L1444" s="158">
        <f>'Input 2 - Inventory'!AA1390</f>
        <v>0</v>
      </c>
      <c r="M1444" s="249">
        <f>'Input 2 - Inventory'!AB1390</f>
        <v>0</v>
      </c>
      <c r="N1444" s="204">
        <f t="shared" si="123"/>
        <v>0</v>
      </c>
      <c r="O1444" s="114" t="e">
        <f t="shared" si="124"/>
        <v>#DIV/0!</v>
      </c>
      <c r="P1444" s="249">
        <f>'Input 2 - Inventory'!AG1390</f>
        <v>0</v>
      </c>
      <c r="Q1444" s="249">
        <f>'Input 1 - Schedule 1'!AX1392</f>
        <v>0</v>
      </c>
    </row>
    <row r="1445" spans="1:17" x14ac:dyDescent="0.2">
      <c r="A1445" s="314" t="str">
        <f t="shared" si="120"/>
        <v>Exclude</v>
      </c>
      <c r="B1445" s="158">
        <f>'Input 2 - Inventory'!C1391</f>
        <v>0</v>
      </c>
      <c r="C1445" s="249">
        <f>'Input 2 - Inventory'!E1391</f>
        <v>0</v>
      </c>
      <c r="D1445" s="249" t="str">
        <f>IFERROR(VLOOKUP(E1445,GCC.Param!$B$3:$E$50,4,FALSE),"")</f>
        <v/>
      </c>
      <c r="E1445" s="159">
        <f>'Input 2 - Inventory'!F1391</f>
        <v>0</v>
      </c>
      <c r="F1445" s="204" t="str">
        <f t="shared" si="121"/>
        <v>N</v>
      </c>
      <c r="G1445" s="159">
        <f>'Input 1 - Schedule 1'!S1393</f>
        <v>0</v>
      </c>
      <c r="H1445" s="158">
        <f>'Input 2 - Inventory'!L1391</f>
        <v>0</v>
      </c>
      <c r="I1445" s="158">
        <f>'Input 2 - Inventory'!M1391</f>
        <v>0</v>
      </c>
      <c r="J1445" s="204">
        <f t="shared" si="122"/>
        <v>0</v>
      </c>
      <c r="K1445" s="249">
        <f>'Input 2 - Inventory'!R1391</f>
        <v>0</v>
      </c>
      <c r="L1445" s="158">
        <f>'Input 2 - Inventory'!AA1391</f>
        <v>0</v>
      </c>
      <c r="M1445" s="249">
        <f>'Input 2 - Inventory'!AB1391</f>
        <v>0</v>
      </c>
      <c r="N1445" s="204">
        <f t="shared" si="123"/>
        <v>0</v>
      </c>
      <c r="O1445" s="114" t="e">
        <f t="shared" si="124"/>
        <v>#DIV/0!</v>
      </c>
      <c r="P1445" s="249">
        <f>'Input 2 - Inventory'!AG1391</f>
        <v>0</v>
      </c>
      <c r="Q1445" s="249">
        <f>'Input 1 - Schedule 1'!AX1393</f>
        <v>0</v>
      </c>
    </row>
    <row r="1446" spans="1:17" x14ac:dyDescent="0.2">
      <c r="A1446" s="314" t="str">
        <f t="shared" si="120"/>
        <v>Exclude</v>
      </c>
      <c r="B1446" s="158">
        <f>'Input 2 - Inventory'!C1392</f>
        <v>0</v>
      </c>
      <c r="C1446" s="249">
        <f>'Input 2 - Inventory'!E1392</f>
        <v>0</v>
      </c>
      <c r="D1446" s="249" t="str">
        <f>IFERROR(VLOOKUP(E1446,GCC.Param!$B$3:$E$50,4,FALSE),"")</f>
        <v/>
      </c>
      <c r="E1446" s="159">
        <f>'Input 2 - Inventory'!F1392</f>
        <v>0</v>
      </c>
      <c r="F1446" s="204" t="str">
        <f t="shared" si="121"/>
        <v>N</v>
      </c>
      <c r="G1446" s="159">
        <f>'Input 1 - Schedule 1'!S1394</f>
        <v>0</v>
      </c>
      <c r="H1446" s="158">
        <f>'Input 2 - Inventory'!L1392</f>
        <v>0</v>
      </c>
      <c r="I1446" s="158">
        <f>'Input 2 - Inventory'!M1392</f>
        <v>0</v>
      </c>
      <c r="J1446" s="204">
        <f t="shared" si="122"/>
        <v>0</v>
      </c>
      <c r="K1446" s="249">
        <f>'Input 2 - Inventory'!R1392</f>
        <v>0</v>
      </c>
      <c r="L1446" s="158">
        <f>'Input 2 - Inventory'!AA1392</f>
        <v>0</v>
      </c>
      <c r="M1446" s="249">
        <f>'Input 2 - Inventory'!AB1392</f>
        <v>0</v>
      </c>
      <c r="N1446" s="204">
        <f t="shared" si="123"/>
        <v>0</v>
      </c>
      <c r="O1446" s="114" t="e">
        <f t="shared" si="124"/>
        <v>#DIV/0!</v>
      </c>
      <c r="P1446" s="249">
        <f>'Input 2 - Inventory'!AG1392</f>
        <v>0</v>
      </c>
      <c r="Q1446" s="249">
        <f>'Input 1 - Schedule 1'!AX1394</f>
        <v>0</v>
      </c>
    </row>
    <row r="1447" spans="1:17" x14ac:dyDescent="0.2">
      <c r="A1447" s="314" t="str">
        <f t="shared" si="120"/>
        <v>Exclude</v>
      </c>
      <c r="B1447" s="158">
        <f>'Input 2 - Inventory'!C1393</f>
        <v>0</v>
      </c>
      <c r="C1447" s="249">
        <f>'Input 2 - Inventory'!E1393</f>
        <v>0</v>
      </c>
      <c r="D1447" s="249" t="str">
        <f>IFERROR(VLOOKUP(E1447,GCC.Param!$B$3:$E$50,4,FALSE),"")</f>
        <v/>
      </c>
      <c r="E1447" s="159">
        <f>'Input 2 - Inventory'!F1393</f>
        <v>0</v>
      </c>
      <c r="F1447" s="204" t="str">
        <f t="shared" si="121"/>
        <v>N</v>
      </c>
      <c r="G1447" s="159">
        <f>'Input 1 - Schedule 1'!S1395</f>
        <v>0</v>
      </c>
      <c r="H1447" s="158">
        <f>'Input 2 - Inventory'!L1393</f>
        <v>0</v>
      </c>
      <c r="I1447" s="158">
        <f>'Input 2 - Inventory'!M1393</f>
        <v>0</v>
      </c>
      <c r="J1447" s="204">
        <f t="shared" si="122"/>
        <v>0</v>
      </c>
      <c r="K1447" s="249">
        <f>'Input 2 - Inventory'!R1393</f>
        <v>0</v>
      </c>
      <c r="L1447" s="158">
        <f>'Input 2 - Inventory'!AA1393</f>
        <v>0</v>
      </c>
      <c r="M1447" s="249">
        <f>'Input 2 - Inventory'!AB1393</f>
        <v>0</v>
      </c>
      <c r="N1447" s="204">
        <f t="shared" si="123"/>
        <v>0</v>
      </c>
      <c r="O1447" s="114" t="e">
        <f t="shared" si="124"/>
        <v>#DIV/0!</v>
      </c>
      <c r="P1447" s="249">
        <f>'Input 2 - Inventory'!AG1393</f>
        <v>0</v>
      </c>
      <c r="Q1447" s="249">
        <f>'Input 1 - Schedule 1'!AX1395</f>
        <v>0</v>
      </c>
    </row>
    <row r="1448" spans="1:17" x14ac:dyDescent="0.2">
      <c r="A1448" s="314" t="str">
        <f t="shared" si="120"/>
        <v>Exclude</v>
      </c>
      <c r="B1448" s="158">
        <f>'Input 2 - Inventory'!C1394</f>
        <v>0</v>
      </c>
      <c r="C1448" s="249">
        <f>'Input 2 - Inventory'!E1394</f>
        <v>0</v>
      </c>
      <c r="D1448" s="249" t="str">
        <f>IFERROR(VLOOKUP(E1448,GCC.Param!$B$3:$E$50,4,FALSE),"")</f>
        <v/>
      </c>
      <c r="E1448" s="159">
        <f>'Input 2 - Inventory'!F1394</f>
        <v>0</v>
      </c>
      <c r="F1448" s="204" t="str">
        <f t="shared" si="121"/>
        <v>N</v>
      </c>
      <c r="G1448" s="159">
        <f>'Input 1 - Schedule 1'!S1396</f>
        <v>0</v>
      </c>
      <c r="H1448" s="158">
        <f>'Input 2 - Inventory'!L1394</f>
        <v>0</v>
      </c>
      <c r="I1448" s="158">
        <f>'Input 2 - Inventory'!M1394</f>
        <v>0</v>
      </c>
      <c r="J1448" s="204">
        <f t="shared" si="122"/>
        <v>0</v>
      </c>
      <c r="K1448" s="249">
        <f>'Input 2 - Inventory'!R1394</f>
        <v>0</v>
      </c>
      <c r="L1448" s="158">
        <f>'Input 2 - Inventory'!AA1394</f>
        <v>0</v>
      </c>
      <c r="M1448" s="249">
        <f>'Input 2 - Inventory'!AB1394</f>
        <v>0</v>
      </c>
      <c r="N1448" s="204">
        <f t="shared" si="123"/>
        <v>0</v>
      </c>
      <c r="O1448" s="114" t="e">
        <f t="shared" si="124"/>
        <v>#DIV/0!</v>
      </c>
      <c r="P1448" s="249">
        <f>'Input 2 - Inventory'!AG1394</f>
        <v>0</v>
      </c>
      <c r="Q1448" s="249">
        <f>'Input 1 - Schedule 1'!AX1396</f>
        <v>0</v>
      </c>
    </row>
    <row r="1449" spans="1:17" x14ac:dyDescent="0.2">
      <c r="A1449" s="314" t="str">
        <f t="shared" si="120"/>
        <v>Exclude</v>
      </c>
      <c r="B1449" s="158">
        <f>'Input 2 - Inventory'!C1395</f>
        <v>0</v>
      </c>
      <c r="C1449" s="249">
        <f>'Input 2 - Inventory'!E1395</f>
        <v>0</v>
      </c>
      <c r="D1449" s="249" t="str">
        <f>IFERROR(VLOOKUP(E1449,GCC.Param!$B$3:$E$50,4,FALSE),"")</f>
        <v/>
      </c>
      <c r="E1449" s="159">
        <f>'Input 2 - Inventory'!F1395</f>
        <v>0</v>
      </c>
      <c r="F1449" s="204" t="str">
        <f t="shared" si="121"/>
        <v>N</v>
      </c>
      <c r="G1449" s="159">
        <f>'Input 1 - Schedule 1'!S1397</f>
        <v>0</v>
      </c>
      <c r="H1449" s="158">
        <f>'Input 2 - Inventory'!L1395</f>
        <v>0</v>
      </c>
      <c r="I1449" s="158">
        <f>'Input 2 - Inventory'!M1395</f>
        <v>0</v>
      </c>
      <c r="J1449" s="204">
        <f t="shared" si="122"/>
        <v>0</v>
      </c>
      <c r="K1449" s="249">
        <f>'Input 2 - Inventory'!R1395</f>
        <v>0</v>
      </c>
      <c r="L1449" s="158">
        <f>'Input 2 - Inventory'!AA1395</f>
        <v>0</v>
      </c>
      <c r="M1449" s="249">
        <f>'Input 2 - Inventory'!AB1395</f>
        <v>0</v>
      </c>
      <c r="N1449" s="204">
        <f t="shared" si="123"/>
        <v>0</v>
      </c>
      <c r="O1449" s="114" t="e">
        <f t="shared" si="124"/>
        <v>#DIV/0!</v>
      </c>
      <c r="P1449" s="249">
        <f>'Input 2 - Inventory'!AG1395</f>
        <v>0</v>
      </c>
      <c r="Q1449" s="249">
        <f>'Input 1 - Schedule 1'!AX1397</f>
        <v>0</v>
      </c>
    </row>
    <row r="1450" spans="1:17" x14ac:dyDescent="0.2">
      <c r="A1450" s="314" t="str">
        <f t="shared" si="120"/>
        <v>Exclude</v>
      </c>
      <c r="B1450" s="158">
        <f>'Input 2 - Inventory'!C1396</f>
        <v>0</v>
      </c>
      <c r="C1450" s="249">
        <f>'Input 2 - Inventory'!E1396</f>
        <v>0</v>
      </c>
      <c r="D1450" s="249" t="str">
        <f>IFERROR(VLOOKUP(E1450,GCC.Param!$B$3:$E$50,4,FALSE),"")</f>
        <v/>
      </c>
      <c r="E1450" s="159">
        <f>'Input 2 - Inventory'!F1396</f>
        <v>0</v>
      </c>
      <c r="F1450" s="204" t="str">
        <f t="shared" si="121"/>
        <v>N</v>
      </c>
      <c r="G1450" s="159">
        <f>'Input 1 - Schedule 1'!S1398</f>
        <v>0</v>
      </c>
      <c r="H1450" s="158">
        <f>'Input 2 - Inventory'!L1396</f>
        <v>0</v>
      </c>
      <c r="I1450" s="158">
        <f>'Input 2 - Inventory'!M1396</f>
        <v>0</v>
      </c>
      <c r="J1450" s="204">
        <f t="shared" si="122"/>
        <v>0</v>
      </c>
      <c r="K1450" s="249">
        <f>'Input 2 - Inventory'!R1396</f>
        <v>0</v>
      </c>
      <c r="L1450" s="158">
        <f>'Input 2 - Inventory'!AA1396</f>
        <v>0</v>
      </c>
      <c r="M1450" s="249">
        <f>'Input 2 - Inventory'!AB1396</f>
        <v>0</v>
      </c>
      <c r="N1450" s="204">
        <f t="shared" si="123"/>
        <v>0</v>
      </c>
      <c r="O1450" s="114" t="e">
        <f t="shared" si="124"/>
        <v>#DIV/0!</v>
      </c>
      <c r="P1450" s="249">
        <f>'Input 2 - Inventory'!AG1396</f>
        <v>0</v>
      </c>
      <c r="Q1450" s="249">
        <f>'Input 1 - Schedule 1'!AX1398</f>
        <v>0</v>
      </c>
    </row>
    <row r="1451" spans="1:17" x14ac:dyDescent="0.2">
      <c r="A1451" s="314" t="str">
        <f t="shared" si="120"/>
        <v>Exclude</v>
      </c>
      <c r="B1451" s="158">
        <f>'Input 2 - Inventory'!C1397</f>
        <v>0</v>
      </c>
      <c r="C1451" s="249">
        <f>'Input 2 - Inventory'!E1397</f>
        <v>0</v>
      </c>
      <c r="D1451" s="249" t="str">
        <f>IFERROR(VLOOKUP(E1451,GCC.Param!$B$3:$E$50,4,FALSE),"")</f>
        <v/>
      </c>
      <c r="E1451" s="159">
        <f>'Input 2 - Inventory'!F1397</f>
        <v>0</v>
      </c>
      <c r="F1451" s="204" t="str">
        <f t="shared" si="121"/>
        <v>N</v>
      </c>
      <c r="G1451" s="159">
        <f>'Input 1 - Schedule 1'!S1399</f>
        <v>0</v>
      </c>
      <c r="H1451" s="158">
        <f>'Input 2 - Inventory'!L1397</f>
        <v>0</v>
      </c>
      <c r="I1451" s="158">
        <f>'Input 2 - Inventory'!M1397</f>
        <v>0</v>
      </c>
      <c r="J1451" s="204">
        <f t="shared" si="122"/>
        <v>0</v>
      </c>
      <c r="K1451" s="249">
        <f>'Input 2 - Inventory'!R1397</f>
        <v>0</v>
      </c>
      <c r="L1451" s="158">
        <f>'Input 2 - Inventory'!AA1397</f>
        <v>0</v>
      </c>
      <c r="M1451" s="249">
        <f>'Input 2 - Inventory'!AB1397</f>
        <v>0</v>
      </c>
      <c r="N1451" s="204">
        <f t="shared" si="123"/>
        <v>0</v>
      </c>
      <c r="O1451" s="114" t="e">
        <f t="shared" si="124"/>
        <v>#DIV/0!</v>
      </c>
      <c r="P1451" s="249">
        <f>'Input 2 - Inventory'!AG1397</f>
        <v>0</v>
      </c>
      <c r="Q1451" s="249">
        <f>'Input 1 - Schedule 1'!AX1399</f>
        <v>0</v>
      </c>
    </row>
    <row r="1452" spans="1:17" x14ac:dyDescent="0.2">
      <c r="A1452" s="314" t="str">
        <f t="shared" si="120"/>
        <v>Exclude</v>
      </c>
      <c r="B1452" s="158">
        <f>'Input 2 - Inventory'!C1398</f>
        <v>0</v>
      </c>
      <c r="C1452" s="249">
        <f>'Input 2 - Inventory'!E1398</f>
        <v>0</v>
      </c>
      <c r="D1452" s="249" t="str">
        <f>IFERROR(VLOOKUP(E1452,GCC.Param!$B$3:$E$50,4,FALSE),"")</f>
        <v/>
      </c>
      <c r="E1452" s="159">
        <f>'Input 2 - Inventory'!F1398</f>
        <v>0</v>
      </c>
      <c r="F1452" s="204" t="str">
        <f t="shared" si="121"/>
        <v>N</v>
      </c>
      <c r="G1452" s="159">
        <f>'Input 1 - Schedule 1'!S1400</f>
        <v>0</v>
      </c>
      <c r="H1452" s="158">
        <f>'Input 2 - Inventory'!L1398</f>
        <v>0</v>
      </c>
      <c r="I1452" s="158">
        <f>'Input 2 - Inventory'!M1398</f>
        <v>0</v>
      </c>
      <c r="J1452" s="204">
        <f t="shared" si="122"/>
        <v>0</v>
      </c>
      <c r="K1452" s="249">
        <f>'Input 2 - Inventory'!R1398</f>
        <v>0</v>
      </c>
      <c r="L1452" s="158">
        <f>'Input 2 - Inventory'!AA1398</f>
        <v>0</v>
      </c>
      <c r="M1452" s="249">
        <f>'Input 2 - Inventory'!AB1398</f>
        <v>0</v>
      </c>
      <c r="N1452" s="204">
        <f t="shared" si="123"/>
        <v>0</v>
      </c>
      <c r="O1452" s="114" t="e">
        <f t="shared" si="124"/>
        <v>#DIV/0!</v>
      </c>
      <c r="P1452" s="249">
        <f>'Input 2 - Inventory'!AG1398</f>
        <v>0</v>
      </c>
      <c r="Q1452" s="249">
        <f>'Input 1 - Schedule 1'!AX1400</f>
        <v>0</v>
      </c>
    </row>
    <row r="1453" spans="1:17" x14ac:dyDescent="0.2">
      <c r="A1453" s="314" t="str">
        <f t="shared" si="120"/>
        <v>Exclude</v>
      </c>
      <c r="B1453" s="158">
        <f>'Input 2 - Inventory'!C1399</f>
        <v>0</v>
      </c>
      <c r="C1453" s="249">
        <f>'Input 2 - Inventory'!E1399</f>
        <v>0</v>
      </c>
      <c r="D1453" s="249" t="str">
        <f>IFERROR(VLOOKUP(E1453,GCC.Param!$B$3:$E$50,4,FALSE),"")</f>
        <v/>
      </c>
      <c r="E1453" s="159">
        <f>'Input 2 - Inventory'!F1399</f>
        <v>0</v>
      </c>
      <c r="F1453" s="204" t="str">
        <f t="shared" si="121"/>
        <v>N</v>
      </c>
      <c r="G1453" s="159">
        <f>'Input 1 - Schedule 1'!S1401</f>
        <v>0</v>
      </c>
      <c r="H1453" s="158">
        <f>'Input 2 - Inventory'!L1399</f>
        <v>0</v>
      </c>
      <c r="I1453" s="158">
        <f>'Input 2 - Inventory'!M1399</f>
        <v>0</v>
      </c>
      <c r="J1453" s="204">
        <f t="shared" si="122"/>
        <v>0</v>
      </c>
      <c r="K1453" s="249">
        <f>'Input 2 - Inventory'!R1399</f>
        <v>0</v>
      </c>
      <c r="L1453" s="158">
        <f>'Input 2 - Inventory'!AA1399</f>
        <v>0</v>
      </c>
      <c r="M1453" s="249">
        <f>'Input 2 - Inventory'!AB1399</f>
        <v>0</v>
      </c>
      <c r="N1453" s="204">
        <f t="shared" si="123"/>
        <v>0</v>
      </c>
      <c r="O1453" s="114" t="e">
        <f t="shared" si="124"/>
        <v>#DIV/0!</v>
      </c>
      <c r="P1453" s="249">
        <f>'Input 2 - Inventory'!AG1399</f>
        <v>0</v>
      </c>
      <c r="Q1453" s="249">
        <f>'Input 1 - Schedule 1'!AX1401</f>
        <v>0</v>
      </c>
    </row>
    <row r="1454" spans="1:17" x14ac:dyDescent="0.2">
      <c r="A1454" s="314" t="str">
        <f t="shared" si="120"/>
        <v>Exclude</v>
      </c>
      <c r="B1454" s="158">
        <f>'Input 2 - Inventory'!C1400</f>
        <v>0</v>
      </c>
      <c r="C1454" s="249">
        <f>'Input 2 - Inventory'!E1400</f>
        <v>0</v>
      </c>
      <c r="D1454" s="249" t="str">
        <f>IFERROR(VLOOKUP(E1454,GCC.Param!$B$3:$E$50,4,FALSE),"")</f>
        <v/>
      </c>
      <c r="E1454" s="159">
        <f>'Input 2 - Inventory'!F1400</f>
        <v>0</v>
      </c>
      <c r="F1454" s="204" t="str">
        <f t="shared" si="121"/>
        <v>N</v>
      </c>
      <c r="G1454" s="159">
        <f>'Input 1 - Schedule 1'!S1402</f>
        <v>0</v>
      </c>
      <c r="H1454" s="158">
        <f>'Input 2 - Inventory'!L1400</f>
        <v>0</v>
      </c>
      <c r="I1454" s="158">
        <f>'Input 2 - Inventory'!M1400</f>
        <v>0</v>
      </c>
      <c r="J1454" s="204">
        <f t="shared" si="122"/>
        <v>0</v>
      </c>
      <c r="K1454" s="249">
        <f>'Input 2 - Inventory'!R1400</f>
        <v>0</v>
      </c>
      <c r="L1454" s="158">
        <f>'Input 2 - Inventory'!AA1400</f>
        <v>0</v>
      </c>
      <c r="M1454" s="249">
        <f>'Input 2 - Inventory'!AB1400</f>
        <v>0</v>
      </c>
      <c r="N1454" s="204">
        <f t="shared" si="123"/>
        <v>0</v>
      </c>
      <c r="O1454" s="114" t="e">
        <f t="shared" si="124"/>
        <v>#DIV/0!</v>
      </c>
      <c r="P1454" s="249">
        <f>'Input 2 - Inventory'!AG1400</f>
        <v>0</v>
      </c>
      <c r="Q1454" s="249">
        <f>'Input 1 - Schedule 1'!AX1402</f>
        <v>0</v>
      </c>
    </row>
    <row r="1455" spans="1:17" x14ac:dyDescent="0.2">
      <c r="A1455" s="314" t="str">
        <f t="shared" si="120"/>
        <v>Exclude</v>
      </c>
      <c r="B1455" s="158">
        <f>'Input 2 - Inventory'!C1401</f>
        <v>0</v>
      </c>
      <c r="C1455" s="249">
        <f>'Input 2 - Inventory'!E1401</f>
        <v>0</v>
      </c>
      <c r="D1455" s="249" t="str">
        <f>IFERROR(VLOOKUP(E1455,GCC.Param!$B$3:$E$50,4,FALSE),"")</f>
        <v/>
      </c>
      <c r="E1455" s="159">
        <f>'Input 2 - Inventory'!F1401</f>
        <v>0</v>
      </c>
      <c r="F1455" s="204" t="str">
        <f t="shared" si="121"/>
        <v>N</v>
      </c>
      <c r="G1455" s="159">
        <f>'Input 1 - Schedule 1'!S1403</f>
        <v>0</v>
      </c>
      <c r="H1455" s="158">
        <f>'Input 2 - Inventory'!L1401</f>
        <v>0</v>
      </c>
      <c r="I1455" s="158">
        <f>'Input 2 - Inventory'!M1401</f>
        <v>0</v>
      </c>
      <c r="J1455" s="204">
        <f t="shared" si="122"/>
        <v>0</v>
      </c>
      <c r="K1455" s="249">
        <f>'Input 2 - Inventory'!R1401</f>
        <v>0</v>
      </c>
      <c r="L1455" s="158">
        <f>'Input 2 - Inventory'!AA1401</f>
        <v>0</v>
      </c>
      <c r="M1455" s="249">
        <f>'Input 2 - Inventory'!AB1401</f>
        <v>0</v>
      </c>
      <c r="N1455" s="204">
        <f t="shared" si="123"/>
        <v>0</v>
      </c>
      <c r="O1455" s="114" t="e">
        <f t="shared" si="124"/>
        <v>#DIV/0!</v>
      </c>
      <c r="P1455" s="249">
        <f>'Input 2 - Inventory'!AG1401</f>
        <v>0</v>
      </c>
      <c r="Q1455" s="249">
        <f>'Input 1 - Schedule 1'!AX1403</f>
        <v>0</v>
      </c>
    </row>
    <row r="1456" spans="1:17" x14ac:dyDescent="0.2">
      <c r="A1456" s="314" t="str">
        <f t="shared" si="120"/>
        <v>Exclude</v>
      </c>
      <c r="B1456" s="158">
        <f>'Input 2 - Inventory'!C1402</f>
        <v>0</v>
      </c>
      <c r="C1456" s="249">
        <f>'Input 2 - Inventory'!E1402</f>
        <v>0</v>
      </c>
      <c r="D1456" s="249" t="str">
        <f>IFERROR(VLOOKUP(E1456,GCC.Param!$B$3:$E$50,4,FALSE),"")</f>
        <v/>
      </c>
      <c r="E1456" s="159">
        <f>'Input 2 - Inventory'!F1402</f>
        <v>0</v>
      </c>
      <c r="F1456" s="204" t="str">
        <f t="shared" si="121"/>
        <v>N</v>
      </c>
      <c r="G1456" s="159">
        <f>'Input 1 - Schedule 1'!S1404</f>
        <v>0</v>
      </c>
      <c r="H1456" s="158">
        <f>'Input 2 - Inventory'!L1402</f>
        <v>0</v>
      </c>
      <c r="I1456" s="158">
        <f>'Input 2 - Inventory'!M1402</f>
        <v>0</v>
      </c>
      <c r="J1456" s="204">
        <f t="shared" si="122"/>
        <v>0</v>
      </c>
      <c r="K1456" s="249">
        <f>'Input 2 - Inventory'!R1402</f>
        <v>0</v>
      </c>
      <c r="L1456" s="158">
        <f>'Input 2 - Inventory'!AA1402</f>
        <v>0</v>
      </c>
      <c r="M1456" s="249">
        <f>'Input 2 - Inventory'!AB1402</f>
        <v>0</v>
      </c>
      <c r="N1456" s="204">
        <f t="shared" si="123"/>
        <v>0</v>
      </c>
      <c r="O1456" s="114" t="e">
        <f t="shared" si="124"/>
        <v>#DIV/0!</v>
      </c>
      <c r="P1456" s="249">
        <f>'Input 2 - Inventory'!AG1402</f>
        <v>0</v>
      </c>
      <c r="Q1456" s="249">
        <f>'Input 1 - Schedule 1'!AX1404</f>
        <v>0</v>
      </c>
    </row>
    <row r="1457" spans="1:17" x14ac:dyDescent="0.2">
      <c r="A1457" s="314" t="str">
        <f t="shared" si="120"/>
        <v>Exclude</v>
      </c>
      <c r="B1457" s="158">
        <f>'Input 2 - Inventory'!C1403</f>
        <v>0</v>
      </c>
      <c r="C1457" s="249">
        <f>'Input 2 - Inventory'!E1403</f>
        <v>0</v>
      </c>
      <c r="D1457" s="249" t="str">
        <f>IFERROR(VLOOKUP(E1457,GCC.Param!$B$3:$E$50,4,FALSE),"")</f>
        <v/>
      </c>
      <c r="E1457" s="159">
        <f>'Input 2 - Inventory'!F1403</f>
        <v>0</v>
      </c>
      <c r="F1457" s="204" t="str">
        <f t="shared" si="121"/>
        <v>N</v>
      </c>
      <c r="G1457" s="159">
        <f>'Input 1 - Schedule 1'!S1405</f>
        <v>0</v>
      </c>
      <c r="H1457" s="158">
        <f>'Input 2 - Inventory'!L1403</f>
        <v>0</v>
      </c>
      <c r="I1457" s="158">
        <f>'Input 2 - Inventory'!M1403</f>
        <v>0</v>
      </c>
      <c r="J1457" s="204">
        <f t="shared" si="122"/>
        <v>0</v>
      </c>
      <c r="K1457" s="249">
        <f>'Input 2 - Inventory'!R1403</f>
        <v>0</v>
      </c>
      <c r="L1457" s="158">
        <f>'Input 2 - Inventory'!AA1403</f>
        <v>0</v>
      </c>
      <c r="M1457" s="249">
        <f>'Input 2 - Inventory'!AB1403</f>
        <v>0</v>
      </c>
      <c r="N1457" s="204">
        <f t="shared" si="123"/>
        <v>0</v>
      </c>
      <c r="O1457" s="114" t="e">
        <f t="shared" si="124"/>
        <v>#DIV/0!</v>
      </c>
      <c r="P1457" s="249">
        <f>'Input 2 - Inventory'!AG1403</f>
        <v>0</v>
      </c>
      <c r="Q1457" s="249">
        <f>'Input 1 - Schedule 1'!AX1405</f>
        <v>0</v>
      </c>
    </row>
    <row r="1458" spans="1:17" x14ac:dyDescent="0.2">
      <c r="A1458" s="314" t="str">
        <f t="shared" si="120"/>
        <v>Exclude</v>
      </c>
      <c r="B1458" s="158">
        <f>'Input 2 - Inventory'!C1404</f>
        <v>0</v>
      </c>
      <c r="C1458" s="249">
        <f>'Input 2 - Inventory'!E1404</f>
        <v>0</v>
      </c>
      <c r="D1458" s="249" t="str">
        <f>IFERROR(VLOOKUP(E1458,GCC.Param!$B$3:$E$50,4,FALSE),"")</f>
        <v/>
      </c>
      <c r="E1458" s="159">
        <f>'Input 2 - Inventory'!F1404</f>
        <v>0</v>
      </c>
      <c r="F1458" s="204" t="str">
        <f t="shared" si="121"/>
        <v>N</v>
      </c>
      <c r="G1458" s="159">
        <f>'Input 1 - Schedule 1'!S1406</f>
        <v>0</v>
      </c>
      <c r="H1458" s="158">
        <f>'Input 2 - Inventory'!L1404</f>
        <v>0</v>
      </c>
      <c r="I1458" s="158">
        <f>'Input 2 - Inventory'!M1404</f>
        <v>0</v>
      </c>
      <c r="J1458" s="204">
        <f t="shared" si="122"/>
        <v>0</v>
      </c>
      <c r="K1458" s="249">
        <f>'Input 2 - Inventory'!R1404</f>
        <v>0</v>
      </c>
      <c r="L1458" s="158">
        <f>'Input 2 - Inventory'!AA1404</f>
        <v>0</v>
      </c>
      <c r="M1458" s="249">
        <f>'Input 2 - Inventory'!AB1404</f>
        <v>0</v>
      </c>
      <c r="N1458" s="204">
        <f t="shared" si="123"/>
        <v>0</v>
      </c>
      <c r="O1458" s="114" t="e">
        <f t="shared" si="124"/>
        <v>#DIV/0!</v>
      </c>
      <c r="P1458" s="249">
        <f>'Input 2 - Inventory'!AG1404</f>
        <v>0</v>
      </c>
      <c r="Q1458" s="249">
        <f>'Input 1 - Schedule 1'!AX1406</f>
        <v>0</v>
      </c>
    </row>
    <row r="1459" spans="1:17" x14ac:dyDescent="0.2">
      <c r="A1459" s="314" t="str">
        <f t="shared" si="120"/>
        <v>Exclude</v>
      </c>
      <c r="B1459" s="158">
        <f>'Input 2 - Inventory'!C1405</f>
        <v>0</v>
      </c>
      <c r="C1459" s="249">
        <f>'Input 2 - Inventory'!E1405</f>
        <v>0</v>
      </c>
      <c r="D1459" s="249" t="str">
        <f>IFERROR(VLOOKUP(E1459,GCC.Param!$B$3:$E$50,4,FALSE),"")</f>
        <v/>
      </c>
      <c r="E1459" s="159">
        <f>'Input 2 - Inventory'!F1405</f>
        <v>0</v>
      </c>
      <c r="F1459" s="204" t="str">
        <f t="shared" si="121"/>
        <v>N</v>
      </c>
      <c r="G1459" s="159">
        <f>'Input 1 - Schedule 1'!S1407</f>
        <v>0</v>
      </c>
      <c r="H1459" s="158">
        <f>'Input 2 - Inventory'!L1405</f>
        <v>0</v>
      </c>
      <c r="I1459" s="158">
        <f>'Input 2 - Inventory'!M1405</f>
        <v>0</v>
      </c>
      <c r="J1459" s="204">
        <f t="shared" si="122"/>
        <v>0</v>
      </c>
      <c r="K1459" s="249">
        <f>'Input 2 - Inventory'!R1405</f>
        <v>0</v>
      </c>
      <c r="L1459" s="158">
        <f>'Input 2 - Inventory'!AA1405</f>
        <v>0</v>
      </c>
      <c r="M1459" s="249">
        <f>'Input 2 - Inventory'!AB1405</f>
        <v>0</v>
      </c>
      <c r="N1459" s="204">
        <f t="shared" si="123"/>
        <v>0</v>
      </c>
      <c r="O1459" s="114" t="e">
        <f t="shared" si="124"/>
        <v>#DIV/0!</v>
      </c>
      <c r="P1459" s="249">
        <f>'Input 2 - Inventory'!AG1405</f>
        <v>0</v>
      </c>
      <c r="Q1459" s="249">
        <f>'Input 1 - Schedule 1'!AX1407</f>
        <v>0</v>
      </c>
    </row>
    <row r="1460" spans="1:17" x14ac:dyDescent="0.2">
      <c r="A1460" s="314" t="str">
        <f t="shared" si="120"/>
        <v>Exclude</v>
      </c>
      <c r="B1460" s="158">
        <f>'Input 2 - Inventory'!C1406</f>
        <v>0</v>
      </c>
      <c r="C1460" s="249">
        <f>'Input 2 - Inventory'!E1406</f>
        <v>0</v>
      </c>
      <c r="D1460" s="249" t="str">
        <f>IFERROR(VLOOKUP(E1460,GCC.Param!$B$3:$E$50,4,FALSE),"")</f>
        <v/>
      </c>
      <c r="E1460" s="159">
        <f>'Input 2 - Inventory'!F1406</f>
        <v>0</v>
      </c>
      <c r="F1460" s="204" t="str">
        <f t="shared" si="121"/>
        <v>N</v>
      </c>
      <c r="G1460" s="159">
        <f>'Input 1 - Schedule 1'!S1408</f>
        <v>0</v>
      </c>
      <c r="H1460" s="158">
        <f>'Input 2 - Inventory'!L1406</f>
        <v>0</v>
      </c>
      <c r="I1460" s="158">
        <f>'Input 2 - Inventory'!M1406</f>
        <v>0</v>
      </c>
      <c r="J1460" s="204">
        <f t="shared" si="122"/>
        <v>0</v>
      </c>
      <c r="K1460" s="249">
        <f>'Input 2 - Inventory'!R1406</f>
        <v>0</v>
      </c>
      <c r="L1460" s="158">
        <f>'Input 2 - Inventory'!AA1406</f>
        <v>0</v>
      </c>
      <c r="M1460" s="249">
        <f>'Input 2 - Inventory'!AB1406</f>
        <v>0</v>
      </c>
      <c r="N1460" s="204">
        <f t="shared" si="123"/>
        <v>0</v>
      </c>
      <c r="O1460" s="114" t="e">
        <f t="shared" si="124"/>
        <v>#DIV/0!</v>
      </c>
      <c r="P1460" s="249">
        <f>'Input 2 - Inventory'!AG1406</f>
        <v>0</v>
      </c>
      <c r="Q1460" s="249">
        <f>'Input 1 - Schedule 1'!AX1408</f>
        <v>0</v>
      </c>
    </row>
    <row r="1461" spans="1:17" x14ac:dyDescent="0.2">
      <c r="A1461" s="314" t="str">
        <f t="shared" si="120"/>
        <v>Exclude</v>
      </c>
      <c r="B1461" s="158">
        <f>'Input 2 - Inventory'!C1407</f>
        <v>0</v>
      </c>
      <c r="C1461" s="249">
        <f>'Input 2 - Inventory'!E1407</f>
        <v>0</v>
      </c>
      <c r="D1461" s="249" t="str">
        <f>IFERROR(VLOOKUP(E1461,GCC.Param!$B$3:$E$50,4,FALSE),"")</f>
        <v/>
      </c>
      <c r="E1461" s="159">
        <f>'Input 2 - Inventory'!F1407</f>
        <v>0</v>
      </c>
      <c r="F1461" s="204" t="str">
        <f t="shared" si="121"/>
        <v>N</v>
      </c>
      <c r="G1461" s="159">
        <f>'Input 1 - Schedule 1'!S1409</f>
        <v>0</v>
      </c>
      <c r="H1461" s="158">
        <f>'Input 2 - Inventory'!L1407</f>
        <v>0</v>
      </c>
      <c r="I1461" s="158">
        <f>'Input 2 - Inventory'!M1407</f>
        <v>0</v>
      </c>
      <c r="J1461" s="204">
        <f t="shared" si="122"/>
        <v>0</v>
      </c>
      <c r="K1461" s="249">
        <f>'Input 2 - Inventory'!R1407</f>
        <v>0</v>
      </c>
      <c r="L1461" s="158">
        <f>'Input 2 - Inventory'!AA1407</f>
        <v>0</v>
      </c>
      <c r="M1461" s="249">
        <f>'Input 2 - Inventory'!AB1407</f>
        <v>0</v>
      </c>
      <c r="N1461" s="204">
        <f t="shared" si="123"/>
        <v>0</v>
      </c>
      <c r="O1461" s="114" t="e">
        <f t="shared" si="124"/>
        <v>#DIV/0!</v>
      </c>
      <c r="P1461" s="249">
        <f>'Input 2 - Inventory'!AG1407</f>
        <v>0</v>
      </c>
      <c r="Q1461" s="249">
        <f>'Input 1 - Schedule 1'!AX1409</f>
        <v>0</v>
      </c>
    </row>
    <row r="1462" spans="1:17" x14ac:dyDescent="0.2">
      <c r="A1462" s="314" t="str">
        <f t="shared" si="120"/>
        <v>Exclude</v>
      </c>
      <c r="B1462" s="158">
        <f>'Input 2 - Inventory'!C1408</f>
        <v>0</v>
      </c>
      <c r="C1462" s="249">
        <f>'Input 2 - Inventory'!E1408</f>
        <v>0</v>
      </c>
      <c r="D1462" s="249" t="str">
        <f>IFERROR(VLOOKUP(E1462,GCC.Param!$B$3:$E$50,4,FALSE),"")</f>
        <v/>
      </c>
      <c r="E1462" s="159">
        <f>'Input 2 - Inventory'!F1408</f>
        <v>0</v>
      </c>
      <c r="F1462" s="204" t="str">
        <f t="shared" si="121"/>
        <v>N</v>
      </c>
      <c r="G1462" s="159">
        <f>'Input 1 - Schedule 1'!S1410</f>
        <v>0</v>
      </c>
      <c r="H1462" s="158">
        <f>'Input 2 - Inventory'!L1408</f>
        <v>0</v>
      </c>
      <c r="I1462" s="158">
        <f>'Input 2 - Inventory'!M1408</f>
        <v>0</v>
      </c>
      <c r="J1462" s="204">
        <f t="shared" si="122"/>
        <v>0</v>
      </c>
      <c r="K1462" s="249">
        <f>'Input 2 - Inventory'!R1408</f>
        <v>0</v>
      </c>
      <c r="L1462" s="158">
        <f>'Input 2 - Inventory'!AA1408</f>
        <v>0</v>
      </c>
      <c r="M1462" s="249">
        <f>'Input 2 - Inventory'!AB1408</f>
        <v>0</v>
      </c>
      <c r="N1462" s="204">
        <f t="shared" si="123"/>
        <v>0</v>
      </c>
      <c r="O1462" s="114" t="e">
        <f t="shared" si="124"/>
        <v>#DIV/0!</v>
      </c>
      <c r="P1462" s="249">
        <f>'Input 2 - Inventory'!AG1408</f>
        <v>0</v>
      </c>
      <c r="Q1462" s="249">
        <f>'Input 1 - Schedule 1'!AX1410</f>
        <v>0</v>
      </c>
    </row>
    <row r="1463" spans="1:17" x14ac:dyDescent="0.2">
      <c r="A1463" s="314" t="str">
        <f t="shared" si="120"/>
        <v>Exclude</v>
      </c>
      <c r="B1463" s="158">
        <f>'Input 2 - Inventory'!C1409</f>
        <v>0</v>
      </c>
      <c r="C1463" s="249">
        <f>'Input 2 - Inventory'!E1409</f>
        <v>0</v>
      </c>
      <c r="D1463" s="249" t="str">
        <f>IFERROR(VLOOKUP(E1463,GCC.Param!$B$3:$E$50,4,FALSE),"")</f>
        <v/>
      </c>
      <c r="E1463" s="159">
        <f>'Input 2 - Inventory'!F1409</f>
        <v>0</v>
      </c>
      <c r="F1463" s="204" t="str">
        <f t="shared" si="121"/>
        <v>N</v>
      </c>
      <c r="G1463" s="159">
        <f>'Input 1 - Schedule 1'!S1411</f>
        <v>0</v>
      </c>
      <c r="H1463" s="158">
        <f>'Input 2 - Inventory'!L1409</f>
        <v>0</v>
      </c>
      <c r="I1463" s="158">
        <f>'Input 2 - Inventory'!M1409</f>
        <v>0</v>
      </c>
      <c r="J1463" s="204">
        <f t="shared" si="122"/>
        <v>0</v>
      </c>
      <c r="K1463" s="249">
        <f>'Input 2 - Inventory'!R1409</f>
        <v>0</v>
      </c>
      <c r="L1463" s="158">
        <f>'Input 2 - Inventory'!AA1409</f>
        <v>0</v>
      </c>
      <c r="M1463" s="249">
        <f>'Input 2 - Inventory'!AB1409</f>
        <v>0</v>
      </c>
      <c r="N1463" s="204">
        <f t="shared" si="123"/>
        <v>0</v>
      </c>
      <c r="O1463" s="114" t="e">
        <f t="shared" si="124"/>
        <v>#DIV/0!</v>
      </c>
      <c r="P1463" s="249">
        <f>'Input 2 - Inventory'!AG1409</f>
        <v>0</v>
      </c>
      <c r="Q1463" s="249">
        <f>'Input 1 - Schedule 1'!AX1411</f>
        <v>0</v>
      </c>
    </row>
    <row r="1464" spans="1:17" x14ac:dyDescent="0.2">
      <c r="A1464" s="314" t="str">
        <f t="shared" si="120"/>
        <v>Exclude</v>
      </c>
      <c r="B1464" s="158">
        <f>'Input 2 - Inventory'!C1410</f>
        <v>0</v>
      </c>
      <c r="C1464" s="249">
        <f>'Input 2 - Inventory'!E1410</f>
        <v>0</v>
      </c>
      <c r="D1464" s="249" t="str">
        <f>IFERROR(VLOOKUP(E1464,GCC.Param!$B$3:$E$50,4,FALSE),"")</f>
        <v/>
      </c>
      <c r="E1464" s="159">
        <f>'Input 2 - Inventory'!F1410</f>
        <v>0</v>
      </c>
      <c r="F1464" s="204" t="str">
        <f t="shared" si="121"/>
        <v>N</v>
      </c>
      <c r="G1464" s="159">
        <f>'Input 1 - Schedule 1'!S1412</f>
        <v>0</v>
      </c>
      <c r="H1464" s="158">
        <f>'Input 2 - Inventory'!L1410</f>
        <v>0</v>
      </c>
      <c r="I1464" s="158">
        <f>'Input 2 - Inventory'!M1410</f>
        <v>0</v>
      </c>
      <c r="J1464" s="204">
        <f t="shared" si="122"/>
        <v>0</v>
      </c>
      <c r="K1464" s="249">
        <f>'Input 2 - Inventory'!R1410</f>
        <v>0</v>
      </c>
      <c r="L1464" s="158">
        <f>'Input 2 - Inventory'!AA1410</f>
        <v>0</v>
      </c>
      <c r="M1464" s="249">
        <f>'Input 2 - Inventory'!AB1410</f>
        <v>0</v>
      </c>
      <c r="N1464" s="204">
        <f t="shared" si="123"/>
        <v>0</v>
      </c>
      <c r="O1464" s="114" t="e">
        <f t="shared" si="124"/>
        <v>#DIV/0!</v>
      </c>
      <c r="P1464" s="249">
        <f>'Input 2 - Inventory'!AG1410</f>
        <v>0</v>
      </c>
      <c r="Q1464" s="249">
        <f>'Input 1 - Schedule 1'!AX1412</f>
        <v>0</v>
      </c>
    </row>
    <row r="1465" spans="1:17" x14ac:dyDescent="0.2">
      <c r="A1465" s="314" t="str">
        <f t="shared" si="120"/>
        <v>Exclude</v>
      </c>
      <c r="B1465" s="158">
        <f>'Input 2 - Inventory'!C1411</f>
        <v>0</v>
      </c>
      <c r="C1465" s="249">
        <f>'Input 2 - Inventory'!E1411</f>
        <v>0</v>
      </c>
      <c r="D1465" s="249" t="str">
        <f>IFERROR(VLOOKUP(E1465,GCC.Param!$B$3:$E$50,4,FALSE),"")</f>
        <v/>
      </c>
      <c r="E1465" s="159">
        <f>'Input 2 - Inventory'!F1411</f>
        <v>0</v>
      </c>
      <c r="F1465" s="204" t="str">
        <f t="shared" si="121"/>
        <v>N</v>
      </c>
      <c r="G1465" s="159">
        <f>'Input 1 - Schedule 1'!S1413</f>
        <v>0</v>
      </c>
      <c r="H1465" s="158">
        <f>'Input 2 - Inventory'!L1411</f>
        <v>0</v>
      </c>
      <c r="I1465" s="158">
        <f>'Input 2 - Inventory'!M1411</f>
        <v>0</v>
      </c>
      <c r="J1465" s="204">
        <f t="shared" si="122"/>
        <v>0</v>
      </c>
      <c r="K1465" s="249">
        <f>'Input 2 - Inventory'!R1411</f>
        <v>0</v>
      </c>
      <c r="L1465" s="158">
        <f>'Input 2 - Inventory'!AA1411</f>
        <v>0</v>
      </c>
      <c r="M1465" s="249">
        <f>'Input 2 - Inventory'!AB1411</f>
        <v>0</v>
      </c>
      <c r="N1465" s="204">
        <f t="shared" si="123"/>
        <v>0</v>
      </c>
      <c r="O1465" s="114" t="e">
        <f t="shared" si="124"/>
        <v>#DIV/0!</v>
      </c>
      <c r="P1465" s="249">
        <f>'Input 2 - Inventory'!AG1411</f>
        <v>0</v>
      </c>
      <c r="Q1465" s="249">
        <f>'Input 1 - Schedule 1'!AX1413</f>
        <v>0</v>
      </c>
    </row>
    <row r="1466" spans="1:17" x14ac:dyDescent="0.2">
      <c r="A1466" s="314" t="str">
        <f t="shared" si="120"/>
        <v>Exclude</v>
      </c>
      <c r="B1466" s="158">
        <f>'Input 2 - Inventory'!C1412</f>
        <v>0</v>
      </c>
      <c r="C1466" s="249">
        <f>'Input 2 - Inventory'!E1412</f>
        <v>0</v>
      </c>
      <c r="D1466" s="249" t="str">
        <f>IFERROR(VLOOKUP(E1466,GCC.Param!$B$3:$E$50,4,FALSE),"")</f>
        <v/>
      </c>
      <c r="E1466" s="159">
        <f>'Input 2 - Inventory'!F1412</f>
        <v>0</v>
      </c>
      <c r="F1466" s="204" t="str">
        <f t="shared" si="121"/>
        <v>N</v>
      </c>
      <c r="G1466" s="159">
        <f>'Input 1 - Schedule 1'!S1414</f>
        <v>0</v>
      </c>
      <c r="H1466" s="158">
        <f>'Input 2 - Inventory'!L1412</f>
        <v>0</v>
      </c>
      <c r="I1466" s="158">
        <f>'Input 2 - Inventory'!M1412</f>
        <v>0</v>
      </c>
      <c r="J1466" s="204">
        <f t="shared" si="122"/>
        <v>0</v>
      </c>
      <c r="K1466" s="249">
        <f>'Input 2 - Inventory'!R1412</f>
        <v>0</v>
      </c>
      <c r="L1466" s="158">
        <f>'Input 2 - Inventory'!AA1412</f>
        <v>0</v>
      </c>
      <c r="M1466" s="249">
        <f>'Input 2 - Inventory'!AB1412</f>
        <v>0</v>
      </c>
      <c r="N1466" s="204">
        <f t="shared" si="123"/>
        <v>0</v>
      </c>
      <c r="O1466" s="114" t="e">
        <f t="shared" si="124"/>
        <v>#DIV/0!</v>
      </c>
      <c r="P1466" s="249">
        <f>'Input 2 - Inventory'!AG1412</f>
        <v>0</v>
      </c>
      <c r="Q1466" s="249">
        <f>'Input 1 - Schedule 1'!AX1414</f>
        <v>0</v>
      </c>
    </row>
    <row r="1467" spans="1:17" x14ac:dyDescent="0.2">
      <c r="A1467" s="314" t="str">
        <f t="shared" si="120"/>
        <v>Exclude</v>
      </c>
      <c r="B1467" s="158">
        <f>'Input 2 - Inventory'!C1413</f>
        <v>0</v>
      </c>
      <c r="C1467" s="249">
        <f>'Input 2 - Inventory'!E1413</f>
        <v>0</v>
      </c>
      <c r="D1467" s="249" t="str">
        <f>IFERROR(VLOOKUP(E1467,GCC.Param!$B$3:$E$50,4,FALSE),"")</f>
        <v/>
      </c>
      <c r="E1467" s="159">
        <f>'Input 2 - Inventory'!F1413</f>
        <v>0</v>
      </c>
      <c r="F1467" s="204" t="str">
        <f t="shared" si="121"/>
        <v>N</v>
      </c>
      <c r="G1467" s="159">
        <f>'Input 1 - Schedule 1'!S1415</f>
        <v>0</v>
      </c>
      <c r="H1467" s="158">
        <f>'Input 2 - Inventory'!L1413</f>
        <v>0</v>
      </c>
      <c r="I1467" s="158">
        <f>'Input 2 - Inventory'!M1413</f>
        <v>0</v>
      </c>
      <c r="J1467" s="204">
        <f t="shared" si="122"/>
        <v>0</v>
      </c>
      <c r="K1467" s="249">
        <f>'Input 2 - Inventory'!R1413</f>
        <v>0</v>
      </c>
      <c r="L1467" s="158">
        <f>'Input 2 - Inventory'!AA1413</f>
        <v>0</v>
      </c>
      <c r="M1467" s="249">
        <f>'Input 2 - Inventory'!AB1413</f>
        <v>0</v>
      </c>
      <c r="N1467" s="204">
        <f t="shared" si="123"/>
        <v>0</v>
      </c>
      <c r="O1467" s="114" t="e">
        <f t="shared" si="124"/>
        <v>#DIV/0!</v>
      </c>
      <c r="P1467" s="249">
        <f>'Input 2 - Inventory'!AG1413</f>
        <v>0</v>
      </c>
      <c r="Q1467" s="249">
        <f>'Input 1 - Schedule 1'!AX1415</f>
        <v>0</v>
      </c>
    </row>
    <row r="1468" spans="1:17" x14ac:dyDescent="0.2">
      <c r="A1468" s="314" t="str">
        <f t="shared" si="120"/>
        <v>Exclude</v>
      </c>
      <c r="B1468" s="158">
        <f>'Input 2 - Inventory'!C1414</f>
        <v>0</v>
      </c>
      <c r="C1468" s="249">
        <f>'Input 2 - Inventory'!E1414</f>
        <v>0</v>
      </c>
      <c r="D1468" s="249" t="str">
        <f>IFERROR(VLOOKUP(E1468,GCC.Param!$B$3:$E$50,4,FALSE),"")</f>
        <v/>
      </c>
      <c r="E1468" s="159">
        <f>'Input 2 - Inventory'!F1414</f>
        <v>0</v>
      </c>
      <c r="F1468" s="204" t="str">
        <f t="shared" si="121"/>
        <v>N</v>
      </c>
      <c r="G1468" s="159">
        <f>'Input 1 - Schedule 1'!S1416</f>
        <v>0</v>
      </c>
      <c r="H1468" s="158">
        <f>'Input 2 - Inventory'!L1414</f>
        <v>0</v>
      </c>
      <c r="I1468" s="158">
        <f>'Input 2 - Inventory'!M1414</f>
        <v>0</v>
      </c>
      <c r="J1468" s="204">
        <f t="shared" si="122"/>
        <v>0</v>
      </c>
      <c r="K1468" s="249">
        <f>'Input 2 - Inventory'!R1414</f>
        <v>0</v>
      </c>
      <c r="L1468" s="158">
        <f>'Input 2 - Inventory'!AA1414</f>
        <v>0</v>
      </c>
      <c r="M1468" s="249">
        <f>'Input 2 - Inventory'!AB1414</f>
        <v>0</v>
      </c>
      <c r="N1468" s="204">
        <f t="shared" si="123"/>
        <v>0</v>
      </c>
      <c r="O1468" s="114" t="e">
        <f t="shared" si="124"/>
        <v>#DIV/0!</v>
      </c>
      <c r="P1468" s="249">
        <f>'Input 2 - Inventory'!AG1414</f>
        <v>0</v>
      </c>
      <c r="Q1468" s="249">
        <f>'Input 1 - Schedule 1'!AX1416</f>
        <v>0</v>
      </c>
    </row>
    <row r="1469" spans="1:17" x14ac:dyDescent="0.2">
      <c r="A1469" s="314" t="str">
        <f t="shared" si="120"/>
        <v>Exclude</v>
      </c>
      <c r="B1469" s="158">
        <f>'Input 2 - Inventory'!C1415</f>
        <v>0</v>
      </c>
      <c r="C1469" s="249">
        <f>'Input 2 - Inventory'!E1415</f>
        <v>0</v>
      </c>
      <c r="D1469" s="249" t="str">
        <f>IFERROR(VLOOKUP(E1469,GCC.Param!$B$3:$E$50,4,FALSE),"")</f>
        <v/>
      </c>
      <c r="E1469" s="159">
        <f>'Input 2 - Inventory'!F1415</f>
        <v>0</v>
      </c>
      <c r="F1469" s="204" t="str">
        <f t="shared" si="121"/>
        <v>N</v>
      </c>
      <c r="G1469" s="159">
        <f>'Input 1 - Schedule 1'!S1417</f>
        <v>0</v>
      </c>
      <c r="H1469" s="158">
        <f>'Input 2 - Inventory'!L1415</f>
        <v>0</v>
      </c>
      <c r="I1469" s="158">
        <f>'Input 2 - Inventory'!M1415</f>
        <v>0</v>
      </c>
      <c r="J1469" s="204">
        <f t="shared" si="122"/>
        <v>0</v>
      </c>
      <c r="K1469" s="249">
        <f>'Input 2 - Inventory'!R1415</f>
        <v>0</v>
      </c>
      <c r="L1469" s="158">
        <f>'Input 2 - Inventory'!AA1415</f>
        <v>0</v>
      </c>
      <c r="M1469" s="249">
        <f>'Input 2 - Inventory'!AB1415</f>
        <v>0</v>
      </c>
      <c r="N1469" s="204">
        <f t="shared" si="123"/>
        <v>0</v>
      </c>
      <c r="O1469" s="114" t="e">
        <f t="shared" si="124"/>
        <v>#DIV/0!</v>
      </c>
      <c r="P1469" s="249">
        <f>'Input 2 - Inventory'!AG1415</f>
        <v>0</v>
      </c>
      <c r="Q1469" s="249">
        <f>'Input 1 - Schedule 1'!AX1417</f>
        <v>0</v>
      </c>
    </row>
    <row r="1470" spans="1:17" x14ac:dyDescent="0.2">
      <c r="A1470" s="314" t="str">
        <f t="shared" si="120"/>
        <v>Exclude</v>
      </c>
      <c r="B1470" s="158">
        <f>'Input 2 - Inventory'!C1416</f>
        <v>0</v>
      </c>
      <c r="C1470" s="249">
        <f>'Input 2 - Inventory'!E1416</f>
        <v>0</v>
      </c>
      <c r="D1470" s="249" t="str">
        <f>IFERROR(VLOOKUP(E1470,GCC.Param!$B$3:$E$50,4,FALSE),"")</f>
        <v/>
      </c>
      <c r="E1470" s="159">
        <f>'Input 2 - Inventory'!F1416</f>
        <v>0</v>
      </c>
      <c r="F1470" s="204" t="str">
        <f t="shared" si="121"/>
        <v>N</v>
      </c>
      <c r="G1470" s="159">
        <f>'Input 1 - Schedule 1'!S1418</f>
        <v>0</v>
      </c>
      <c r="H1470" s="158">
        <f>'Input 2 - Inventory'!L1416</f>
        <v>0</v>
      </c>
      <c r="I1470" s="158">
        <f>'Input 2 - Inventory'!M1416</f>
        <v>0</v>
      </c>
      <c r="J1470" s="204">
        <f t="shared" si="122"/>
        <v>0</v>
      </c>
      <c r="K1470" s="249">
        <f>'Input 2 - Inventory'!R1416</f>
        <v>0</v>
      </c>
      <c r="L1470" s="158">
        <f>'Input 2 - Inventory'!AA1416</f>
        <v>0</v>
      </c>
      <c r="M1470" s="249">
        <f>'Input 2 - Inventory'!AB1416</f>
        <v>0</v>
      </c>
      <c r="N1470" s="204">
        <f t="shared" si="123"/>
        <v>0</v>
      </c>
      <c r="O1470" s="114" t="e">
        <f t="shared" si="124"/>
        <v>#DIV/0!</v>
      </c>
      <c r="P1470" s="249">
        <f>'Input 2 - Inventory'!AG1416</f>
        <v>0</v>
      </c>
      <c r="Q1470" s="249">
        <f>'Input 1 - Schedule 1'!AX1418</f>
        <v>0</v>
      </c>
    </row>
    <row r="1471" spans="1:17" x14ac:dyDescent="0.2">
      <c r="A1471" s="314" t="str">
        <f t="shared" si="120"/>
        <v>Exclude</v>
      </c>
      <c r="B1471" s="158">
        <f>'Input 2 - Inventory'!C1417</f>
        <v>0</v>
      </c>
      <c r="C1471" s="249">
        <f>'Input 2 - Inventory'!E1417</f>
        <v>0</v>
      </c>
      <c r="D1471" s="249" t="str">
        <f>IFERROR(VLOOKUP(E1471,GCC.Param!$B$3:$E$50,4,FALSE),"")</f>
        <v/>
      </c>
      <c r="E1471" s="159">
        <f>'Input 2 - Inventory'!F1417</f>
        <v>0</v>
      </c>
      <c r="F1471" s="204" t="str">
        <f t="shared" si="121"/>
        <v>N</v>
      </c>
      <c r="G1471" s="159">
        <f>'Input 1 - Schedule 1'!S1419</f>
        <v>0</v>
      </c>
      <c r="H1471" s="158">
        <f>'Input 2 - Inventory'!L1417</f>
        <v>0</v>
      </c>
      <c r="I1471" s="158">
        <f>'Input 2 - Inventory'!M1417</f>
        <v>0</v>
      </c>
      <c r="J1471" s="204">
        <f t="shared" si="122"/>
        <v>0</v>
      </c>
      <c r="K1471" s="249">
        <f>'Input 2 - Inventory'!R1417</f>
        <v>0</v>
      </c>
      <c r="L1471" s="158">
        <f>'Input 2 - Inventory'!AA1417</f>
        <v>0</v>
      </c>
      <c r="M1471" s="249">
        <f>'Input 2 - Inventory'!AB1417</f>
        <v>0</v>
      </c>
      <c r="N1471" s="204">
        <f t="shared" si="123"/>
        <v>0</v>
      </c>
      <c r="O1471" s="114" t="e">
        <f t="shared" si="124"/>
        <v>#DIV/0!</v>
      </c>
      <c r="P1471" s="249">
        <f>'Input 2 - Inventory'!AG1417</f>
        <v>0</v>
      </c>
      <c r="Q1471" s="249">
        <f>'Input 1 - Schedule 1'!AX1419</f>
        <v>0</v>
      </c>
    </row>
    <row r="1472" spans="1:17" x14ac:dyDescent="0.2">
      <c r="A1472" s="314" t="str">
        <f t="shared" si="120"/>
        <v>Exclude</v>
      </c>
      <c r="B1472" s="158">
        <f>'Input 2 - Inventory'!C1418</f>
        <v>0</v>
      </c>
      <c r="C1472" s="249">
        <f>'Input 2 - Inventory'!E1418</f>
        <v>0</v>
      </c>
      <c r="D1472" s="249" t="str">
        <f>IFERROR(VLOOKUP(E1472,GCC.Param!$B$3:$E$50,4,FALSE),"")</f>
        <v/>
      </c>
      <c r="E1472" s="159">
        <f>'Input 2 - Inventory'!F1418</f>
        <v>0</v>
      </c>
      <c r="F1472" s="204" t="str">
        <f t="shared" si="121"/>
        <v>N</v>
      </c>
      <c r="G1472" s="159">
        <f>'Input 1 - Schedule 1'!S1420</f>
        <v>0</v>
      </c>
      <c r="H1472" s="158">
        <f>'Input 2 - Inventory'!L1418</f>
        <v>0</v>
      </c>
      <c r="I1472" s="158">
        <f>'Input 2 - Inventory'!M1418</f>
        <v>0</v>
      </c>
      <c r="J1472" s="204">
        <f t="shared" si="122"/>
        <v>0</v>
      </c>
      <c r="K1472" s="249">
        <f>'Input 2 - Inventory'!R1418</f>
        <v>0</v>
      </c>
      <c r="L1472" s="158">
        <f>'Input 2 - Inventory'!AA1418</f>
        <v>0</v>
      </c>
      <c r="M1472" s="249">
        <f>'Input 2 - Inventory'!AB1418</f>
        <v>0</v>
      </c>
      <c r="N1472" s="204">
        <f t="shared" si="123"/>
        <v>0</v>
      </c>
      <c r="O1472" s="114" t="e">
        <f t="shared" si="124"/>
        <v>#DIV/0!</v>
      </c>
      <c r="P1472" s="249">
        <f>'Input 2 - Inventory'!AG1418</f>
        <v>0</v>
      </c>
      <c r="Q1472" s="249">
        <f>'Input 1 - Schedule 1'!AX1420</f>
        <v>0</v>
      </c>
    </row>
    <row r="1473" spans="1:17" x14ac:dyDescent="0.2">
      <c r="A1473" s="314" t="str">
        <f t="shared" si="120"/>
        <v>Exclude</v>
      </c>
      <c r="B1473" s="158">
        <f>'Input 2 - Inventory'!C1419</f>
        <v>0</v>
      </c>
      <c r="C1473" s="249">
        <f>'Input 2 - Inventory'!E1419</f>
        <v>0</v>
      </c>
      <c r="D1473" s="249" t="str">
        <f>IFERROR(VLOOKUP(E1473,GCC.Param!$B$3:$E$50,4,FALSE),"")</f>
        <v/>
      </c>
      <c r="E1473" s="159">
        <f>'Input 2 - Inventory'!F1419</f>
        <v>0</v>
      </c>
      <c r="F1473" s="204" t="str">
        <f t="shared" si="121"/>
        <v>N</v>
      </c>
      <c r="G1473" s="159">
        <f>'Input 1 - Schedule 1'!S1421</f>
        <v>0</v>
      </c>
      <c r="H1473" s="158">
        <f>'Input 2 - Inventory'!L1419</f>
        <v>0</v>
      </c>
      <c r="I1473" s="158">
        <f>'Input 2 - Inventory'!M1419</f>
        <v>0</v>
      </c>
      <c r="J1473" s="204">
        <f t="shared" si="122"/>
        <v>0</v>
      </c>
      <c r="K1473" s="249">
        <f>'Input 2 - Inventory'!R1419</f>
        <v>0</v>
      </c>
      <c r="L1473" s="158">
        <f>'Input 2 - Inventory'!AA1419</f>
        <v>0</v>
      </c>
      <c r="M1473" s="249">
        <f>'Input 2 - Inventory'!AB1419</f>
        <v>0</v>
      </c>
      <c r="N1473" s="204">
        <f t="shared" si="123"/>
        <v>0</v>
      </c>
      <c r="O1473" s="114" t="e">
        <f t="shared" si="124"/>
        <v>#DIV/0!</v>
      </c>
      <c r="P1473" s="249">
        <f>'Input 2 - Inventory'!AG1419</f>
        <v>0</v>
      </c>
      <c r="Q1473" s="249">
        <f>'Input 1 - Schedule 1'!AX1421</f>
        <v>0</v>
      </c>
    </row>
    <row r="1474" spans="1:17" x14ac:dyDescent="0.2">
      <c r="A1474" s="314" t="str">
        <f t="shared" ref="A1474:A1537" si="125">IF(OR(ISERROR(D1474),B1474="",B1474=0),"Exclude","Include")</f>
        <v>Exclude</v>
      </c>
      <c r="B1474" s="158">
        <f>'Input 2 - Inventory'!C1420</f>
        <v>0</v>
      </c>
      <c r="C1474" s="249">
        <f>'Input 2 - Inventory'!E1420</f>
        <v>0</v>
      </c>
      <c r="D1474" s="249" t="str">
        <f>IFERROR(VLOOKUP(E1474,GCC.Param!$B$3:$E$50,4,FALSE),"")</f>
        <v/>
      </c>
      <c r="E1474" s="159">
        <f>'Input 2 - Inventory'!F1420</f>
        <v>0</v>
      </c>
      <c r="F1474" s="204" t="str">
        <f t="shared" ref="F1474:F1537" si="126">IF(AND(LEFT(D1474,3)="RBC",LEFT(Q1474,3)="RBC"),"N",IF(OR(E1474=Q1474,Q1474="N/A"),"N","Y"))</f>
        <v>N</v>
      </c>
      <c r="G1474" s="159">
        <f>'Input 1 - Schedule 1'!S1422</f>
        <v>0</v>
      </c>
      <c r="H1474" s="158">
        <f>'Input 2 - Inventory'!L1420</f>
        <v>0</v>
      </c>
      <c r="I1474" s="158">
        <f>'Input 2 - Inventory'!M1420</f>
        <v>0</v>
      </c>
      <c r="J1474" s="204">
        <f t="shared" ref="J1474:J1537" si="127">IF($E1474="Non-Insurer Holding Company", H1474-I1474,H1474)</f>
        <v>0</v>
      </c>
      <c r="K1474" s="249">
        <f>'Input 2 - Inventory'!R1420</f>
        <v>0</v>
      </c>
      <c r="L1474" s="158">
        <f>'Input 2 - Inventory'!AA1420</f>
        <v>0</v>
      </c>
      <c r="M1474" s="249">
        <f>'Input 2 - Inventory'!AB1420</f>
        <v>0</v>
      </c>
      <c r="N1474" s="204">
        <f t="shared" ref="N1474:N1537" si="128">IF(LEFT(E1474,3)="RBC",1/0,IF($E1474="Non-Insurer Holding Company",L1474-M1474,L1474))</f>
        <v>0</v>
      </c>
      <c r="O1474" s="114" t="e">
        <f t="shared" ref="O1474:O1537" si="129">IF(LEFT(E1474,3)="RBC",1/3*L1474,1/0)</f>
        <v>#DIV/0!</v>
      </c>
      <c r="P1474" s="249">
        <f>'Input 2 - Inventory'!AG1420</f>
        <v>0</v>
      </c>
      <c r="Q1474" s="249">
        <f>'Input 1 - Schedule 1'!AX1422</f>
        <v>0</v>
      </c>
    </row>
    <row r="1475" spans="1:17" x14ac:dyDescent="0.2">
      <c r="A1475" s="314" t="str">
        <f t="shared" si="125"/>
        <v>Exclude</v>
      </c>
      <c r="B1475" s="158">
        <f>'Input 2 - Inventory'!C1421</f>
        <v>0</v>
      </c>
      <c r="C1475" s="249">
        <f>'Input 2 - Inventory'!E1421</f>
        <v>0</v>
      </c>
      <c r="D1475" s="249" t="str">
        <f>IFERROR(VLOOKUP(E1475,GCC.Param!$B$3:$E$50,4,FALSE),"")</f>
        <v/>
      </c>
      <c r="E1475" s="159">
        <f>'Input 2 - Inventory'!F1421</f>
        <v>0</v>
      </c>
      <c r="F1475" s="204" t="str">
        <f t="shared" si="126"/>
        <v>N</v>
      </c>
      <c r="G1475" s="159">
        <f>'Input 1 - Schedule 1'!S1423</f>
        <v>0</v>
      </c>
      <c r="H1475" s="158">
        <f>'Input 2 - Inventory'!L1421</f>
        <v>0</v>
      </c>
      <c r="I1475" s="158">
        <f>'Input 2 - Inventory'!M1421</f>
        <v>0</v>
      </c>
      <c r="J1475" s="204">
        <f t="shared" si="127"/>
        <v>0</v>
      </c>
      <c r="K1475" s="249">
        <f>'Input 2 - Inventory'!R1421</f>
        <v>0</v>
      </c>
      <c r="L1475" s="158">
        <f>'Input 2 - Inventory'!AA1421</f>
        <v>0</v>
      </c>
      <c r="M1475" s="249">
        <f>'Input 2 - Inventory'!AB1421</f>
        <v>0</v>
      </c>
      <c r="N1475" s="204">
        <f t="shared" si="128"/>
        <v>0</v>
      </c>
      <c r="O1475" s="114" t="e">
        <f t="shared" si="129"/>
        <v>#DIV/0!</v>
      </c>
      <c r="P1475" s="249">
        <f>'Input 2 - Inventory'!AG1421</f>
        <v>0</v>
      </c>
      <c r="Q1475" s="249">
        <f>'Input 1 - Schedule 1'!AX1423</f>
        <v>0</v>
      </c>
    </row>
    <row r="1476" spans="1:17" x14ac:dyDescent="0.2">
      <c r="A1476" s="314" t="str">
        <f t="shared" si="125"/>
        <v>Exclude</v>
      </c>
      <c r="B1476" s="158">
        <f>'Input 2 - Inventory'!C1422</f>
        <v>0</v>
      </c>
      <c r="C1476" s="249">
        <f>'Input 2 - Inventory'!E1422</f>
        <v>0</v>
      </c>
      <c r="D1476" s="249" t="str">
        <f>IFERROR(VLOOKUP(E1476,GCC.Param!$B$3:$E$50,4,FALSE),"")</f>
        <v/>
      </c>
      <c r="E1476" s="159">
        <f>'Input 2 - Inventory'!F1422</f>
        <v>0</v>
      </c>
      <c r="F1476" s="204" t="str">
        <f t="shared" si="126"/>
        <v>N</v>
      </c>
      <c r="G1476" s="159">
        <f>'Input 1 - Schedule 1'!S1424</f>
        <v>0</v>
      </c>
      <c r="H1476" s="158">
        <f>'Input 2 - Inventory'!L1422</f>
        <v>0</v>
      </c>
      <c r="I1476" s="158">
        <f>'Input 2 - Inventory'!M1422</f>
        <v>0</v>
      </c>
      <c r="J1476" s="204">
        <f t="shared" si="127"/>
        <v>0</v>
      </c>
      <c r="K1476" s="249">
        <f>'Input 2 - Inventory'!R1422</f>
        <v>0</v>
      </c>
      <c r="L1476" s="158">
        <f>'Input 2 - Inventory'!AA1422</f>
        <v>0</v>
      </c>
      <c r="M1476" s="249">
        <f>'Input 2 - Inventory'!AB1422</f>
        <v>0</v>
      </c>
      <c r="N1476" s="204">
        <f t="shared" si="128"/>
        <v>0</v>
      </c>
      <c r="O1476" s="114" t="e">
        <f t="shared" si="129"/>
        <v>#DIV/0!</v>
      </c>
      <c r="P1476" s="249">
        <f>'Input 2 - Inventory'!AG1422</f>
        <v>0</v>
      </c>
      <c r="Q1476" s="249">
        <f>'Input 1 - Schedule 1'!AX1424</f>
        <v>0</v>
      </c>
    </row>
    <row r="1477" spans="1:17" x14ac:dyDescent="0.2">
      <c r="A1477" s="314" t="str">
        <f t="shared" si="125"/>
        <v>Exclude</v>
      </c>
      <c r="B1477" s="158">
        <f>'Input 2 - Inventory'!C1423</f>
        <v>0</v>
      </c>
      <c r="C1477" s="249">
        <f>'Input 2 - Inventory'!E1423</f>
        <v>0</v>
      </c>
      <c r="D1477" s="249" t="str">
        <f>IFERROR(VLOOKUP(E1477,GCC.Param!$B$3:$E$50,4,FALSE),"")</f>
        <v/>
      </c>
      <c r="E1477" s="159">
        <f>'Input 2 - Inventory'!F1423</f>
        <v>0</v>
      </c>
      <c r="F1477" s="204" t="str">
        <f t="shared" si="126"/>
        <v>N</v>
      </c>
      <c r="G1477" s="159">
        <f>'Input 1 - Schedule 1'!S1425</f>
        <v>0</v>
      </c>
      <c r="H1477" s="158">
        <f>'Input 2 - Inventory'!L1423</f>
        <v>0</v>
      </c>
      <c r="I1477" s="158">
        <f>'Input 2 - Inventory'!M1423</f>
        <v>0</v>
      </c>
      <c r="J1477" s="204">
        <f t="shared" si="127"/>
        <v>0</v>
      </c>
      <c r="K1477" s="249">
        <f>'Input 2 - Inventory'!R1423</f>
        <v>0</v>
      </c>
      <c r="L1477" s="158">
        <f>'Input 2 - Inventory'!AA1423</f>
        <v>0</v>
      </c>
      <c r="M1477" s="249">
        <f>'Input 2 - Inventory'!AB1423</f>
        <v>0</v>
      </c>
      <c r="N1477" s="204">
        <f t="shared" si="128"/>
        <v>0</v>
      </c>
      <c r="O1477" s="114" t="e">
        <f t="shared" si="129"/>
        <v>#DIV/0!</v>
      </c>
      <c r="P1477" s="249">
        <f>'Input 2 - Inventory'!AG1423</f>
        <v>0</v>
      </c>
      <c r="Q1477" s="249">
        <f>'Input 1 - Schedule 1'!AX1425</f>
        <v>0</v>
      </c>
    </row>
    <row r="1478" spans="1:17" x14ac:dyDescent="0.2">
      <c r="A1478" s="314" t="str">
        <f t="shared" si="125"/>
        <v>Exclude</v>
      </c>
      <c r="B1478" s="158">
        <f>'Input 2 - Inventory'!C1424</f>
        <v>0</v>
      </c>
      <c r="C1478" s="249">
        <f>'Input 2 - Inventory'!E1424</f>
        <v>0</v>
      </c>
      <c r="D1478" s="249" t="str">
        <f>IFERROR(VLOOKUP(E1478,GCC.Param!$B$3:$E$50,4,FALSE),"")</f>
        <v/>
      </c>
      <c r="E1478" s="159">
        <f>'Input 2 - Inventory'!F1424</f>
        <v>0</v>
      </c>
      <c r="F1478" s="204" t="str">
        <f t="shared" si="126"/>
        <v>N</v>
      </c>
      <c r="G1478" s="159">
        <f>'Input 1 - Schedule 1'!S1426</f>
        <v>0</v>
      </c>
      <c r="H1478" s="158">
        <f>'Input 2 - Inventory'!L1424</f>
        <v>0</v>
      </c>
      <c r="I1478" s="158">
        <f>'Input 2 - Inventory'!M1424</f>
        <v>0</v>
      </c>
      <c r="J1478" s="204">
        <f t="shared" si="127"/>
        <v>0</v>
      </c>
      <c r="K1478" s="249">
        <f>'Input 2 - Inventory'!R1424</f>
        <v>0</v>
      </c>
      <c r="L1478" s="158">
        <f>'Input 2 - Inventory'!AA1424</f>
        <v>0</v>
      </c>
      <c r="M1478" s="249">
        <f>'Input 2 - Inventory'!AB1424</f>
        <v>0</v>
      </c>
      <c r="N1478" s="204">
        <f t="shared" si="128"/>
        <v>0</v>
      </c>
      <c r="O1478" s="114" t="e">
        <f t="shared" si="129"/>
        <v>#DIV/0!</v>
      </c>
      <c r="P1478" s="249">
        <f>'Input 2 - Inventory'!AG1424</f>
        <v>0</v>
      </c>
      <c r="Q1478" s="249">
        <f>'Input 1 - Schedule 1'!AX1426</f>
        <v>0</v>
      </c>
    </row>
    <row r="1479" spans="1:17" x14ac:dyDescent="0.2">
      <c r="A1479" s="314" t="str">
        <f t="shared" si="125"/>
        <v>Exclude</v>
      </c>
      <c r="B1479" s="158">
        <f>'Input 2 - Inventory'!C1425</f>
        <v>0</v>
      </c>
      <c r="C1479" s="249">
        <f>'Input 2 - Inventory'!E1425</f>
        <v>0</v>
      </c>
      <c r="D1479" s="249" t="str">
        <f>IFERROR(VLOOKUP(E1479,GCC.Param!$B$3:$E$50,4,FALSE),"")</f>
        <v/>
      </c>
      <c r="E1479" s="159">
        <f>'Input 2 - Inventory'!F1425</f>
        <v>0</v>
      </c>
      <c r="F1479" s="204" t="str">
        <f t="shared" si="126"/>
        <v>N</v>
      </c>
      <c r="G1479" s="159">
        <f>'Input 1 - Schedule 1'!S1427</f>
        <v>0</v>
      </c>
      <c r="H1479" s="158">
        <f>'Input 2 - Inventory'!L1425</f>
        <v>0</v>
      </c>
      <c r="I1479" s="158">
        <f>'Input 2 - Inventory'!M1425</f>
        <v>0</v>
      </c>
      <c r="J1479" s="204">
        <f t="shared" si="127"/>
        <v>0</v>
      </c>
      <c r="K1479" s="249">
        <f>'Input 2 - Inventory'!R1425</f>
        <v>0</v>
      </c>
      <c r="L1479" s="158">
        <f>'Input 2 - Inventory'!AA1425</f>
        <v>0</v>
      </c>
      <c r="M1479" s="249">
        <f>'Input 2 - Inventory'!AB1425</f>
        <v>0</v>
      </c>
      <c r="N1479" s="204">
        <f t="shared" si="128"/>
        <v>0</v>
      </c>
      <c r="O1479" s="114" t="e">
        <f t="shared" si="129"/>
        <v>#DIV/0!</v>
      </c>
      <c r="P1479" s="249">
        <f>'Input 2 - Inventory'!AG1425</f>
        <v>0</v>
      </c>
      <c r="Q1479" s="249">
        <f>'Input 1 - Schedule 1'!AX1427</f>
        <v>0</v>
      </c>
    </row>
    <row r="1480" spans="1:17" x14ac:dyDescent="0.2">
      <c r="A1480" s="314" t="str">
        <f t="shared" si="125"/>
        <v>Exclude</v>
      </c>
      <c r="B1480" s="158">
        <f>'Input 2 - Inventory'!C1426</f>
        <v>0</v>
      </c>
      <c r="C1480" s="249">
        <f>'Input 2 - Inventory'!E1426</f>
        <v>0</v>
      </c>
      <c r="D1480" s="249" t="str">
        <f>IFERROR(VLOOKUP(E1480,GCC.Param!$B$3:$E$50,4,FALSE),"")</f>
        <v/>
      </c>
      <c r="E1480" s="159">
        <f>'Input 2 - Inventory'!F1426</f>
        <v>0</v>
      </c>
      <c r="F1480" s="204" t="str">
        <f t="shared" si="126"/>
        <v>N</v>
      </c>
      <c r="G1480" s="159">
        <f>'Input 1 - Schedule 1'!S1428</f>
        <v>0</v>
      </c>
      <c r="H1480" s="158">
        <f>'Input 2 - Inventory'!L1426</f>
        <v>0</v>
      </c>
      <c r="I1480" s="158">
        <f>'Input 2 - Inventory'!M1426</f>
        <v>0</v>
      </c>
      <c r="J1480" s="204">
        <f t="shared" si="127"/>
        <v>0</v>
      </c>
      <c r="K1480" s="249">
        <f>'Input 2 - Inventory'!R1426</f>
        <v>0</v>
      </c>
      <c r="L1480" s="158">
        <f>'Input 2 - Inventory'!AA1426</f>
        <v>0</v>
      </c>
      <c r="M1480" s="249">
        <f>'Input 2 - Inventory'!AB1426</f>
        <v>0</v>
      </c>
      <c r="N1480" s="204">
        <f t="shared" si="128"/>
        <v>0</v>
      </c>
      <c r="O1480" s="114" t="e">
        <f t="shared" si="129"/>
        <v>#DIV/0!</v>
      </c>
      <c r="P1480" s="249">
        <f>'Input 2 - Inventory'!AG1426</f>
        <v>0</v>
      </c>
      <c r="Q1480" s="249">
        <f>'Input 1 - Schedule 1'!AX1428</f>
        <v>0</v>
      </c>
    </row>
    <row r="1481" spans="1:17" x14ac:dyDescent="0.2">
      <c r="A1481" s="314" t="str">
        <f t="shared" si="125"/>
        <v>Exclude</v>
      </c>
      <c r="B1481" s="158">
        <f>'Input 2 - Inventory'!C1427</f>
        <v>0</v>
      </c>
      <c r="C1481" s="249">
        <f>'Input 2 - Inventory'!E1427</f>
        <v>0</v>
      </c>
      <c r="D1481" s="249" t="str">
        <f>IFERROR(VLOOKUP(E1481,GCC.Param!$B$3:$E$50,4,FALSE),"")</f>
        <v/>
      </c>
      <c r="E1481" s="159">
        <f>'Input 2 - Inventory'!F1427</f>
        <v>0</v>
      </c>
      <c r="F1481" s="204" t="str">
        <f t="shared" si="126"/>
        <v>N</v>
      </c>
      <c r="G1481" s="159">
        <f>'Input 1 - Schedule 1'!S1429</f>
        <v>0</v>
      </c>
      <c r="H1481" s="158">
        <f>'Input 2 - Inventory'!L1427</f>
        <v>0</v>
      </c>
      <c r="I1481" s="158">
        <f>'Input 2 - Inventory'!M1427</f>
        <v>0</v>
      </c>
      <c r="J1481" s="204">
        <f t="shared" si="127"/>
        <v>0</v>
      </c>
      <c r="K1481" s="249">
        <f>'Input 2 - Inventory'!R1427</f>
        <v>0</v>
      </c>
      <c r="L1481" s="158">
        <f>'Input 2 - Inventory'!AA1427</f>
        <v>0</v>
      </c>
      <c r="M1481" s="249">
        <f>'Input 2 - Inventory'!AB1427</f>
        <v>0</v>
      </c>
      <c r="N1481" s="204">
        <f t="shared" si="128"/>
        <v>0</v>
      </c>
      <c r="O1481" s="114" t="e">
        <f t="shared" si="129"/>
        <v>#DIV/0!</v>
      </c>
      <c r="P1481" s="249">
        <f>'Input 2 - Inventory'!AG1427</f>
        <v>0</v>
      </c>
      <c r="Q1481" s="249">
        <f>'Input 1 - Schedule 1'!AX1429</f>
        <v>0</v>
      </c>
    </row>
    <row r="1482" spans="1:17" x14ac:dyDescent="0.2">
      <c r="A1482" s="314" t="str">
        <f t="shared" si="125"/>
        <v>Exclude</v>
      </c>
      <c r="B1482" s="158">
        <f>'Input 2 - Inventory'!C1428</f>
        <v>0</v>
      </c>
      <c r="C1482" s="249">
        <f>'Input 2 - Inventory'!E1428</f>
        <v>0</v>
      </c>
      <c r="D1482" s="249" t="str">
        <f>IFERROR(VLOOKUP(E1482,GCC.Param!$B$3:$E$50,4,FALSE),"")</f>
        <v/>
      </c>
      <c r="E1482" s="159">
        <f>'Input 2 - Inventory'!F1428</f>
        <v>0</v>
      </c>
      <c r="F1482" s="204" t="str">
        <f t="shared" si="126"/>
        <v>N</v>
      </c>
      <c r="G1482" s="159">
        <f>'Input 1 - Schedule 1'!S1430</f>
        <v>0</v>
      </c>
      <c r="H1482" s="158">
        <f>'Input 2 - Inventory'!L1428</f>
        <v>0</v>
      </c>
      <c r="I1482" s="158">
        <f>'Input 2 - Inventory'!M1428</f>
        <v>0</v>
      </c>
      <c r="J1482" s="204">
        <f t="shared" si="127"/>
        <v>0</v>
      </c>
      <c r="K1482" s="249">
        <f>'Input 2 - Inventory'!R1428</f>
        <v>0</v>
      </c>
      <c r="L1482" s="158">
        <f>'Input 2 - Inventory'!AA1428</f>
        <v>0</v>
      </c>
      <c r="M1482" s="249">
        <f>'Input 2 - Inventory'!AB1428</f>
        <v>0</v>
      </c>
      <c r="N1482" s="204">
        <f t="shared" si="128"/>
        <v>0</v>
      </c>
      <c r="O1482" s="114" t="e">
        <f t="shared" si="129"/>
        <v>#DIV/0!</v>
      </c>
      <c r="P1482" s="249">
        <f>'Input 2 - Inventory'!AG1428</f>
        <v>0</v>
      </c>
      <c r="Q1482" s="249">
        <f>'Input 1 - Schedule 1'!AX1430</f>
        <v>0</v>
      </c>
    </row>
    <row r="1483" spans="1:17" x14ac:dyDescent="0.2">
      <c r="A1483" s="314" t="str">
        <f t="shared" si="125"/>
        <v>Exclude</v>
      </c>
      <c r="B1483" s="158">
        <f>'Input 2 - Inventory'!C1429</f>
        <v>0</v>
      </c>
      <c r="C1483" s="249">
        <f>'Input 2 - Inventory'!E1429</f>
        <v>0</v>
      </c>
      <c r="D1483" s="249" t="str">
        <f>IFERROR(VLOOKUP(E1483,GCC.Param!$B$3:$E$50,4,FALSE),"")</f>
        <v/>
      </c>
      <c r="E1483" s="159">
        <f>'Input 2 - Inventory'!F1429</f>
        <v>0</v>
      </c>
      <c r="F1483" s="204" t="str">
        <f t="shared" si="126"/>
        <v>N</v>
      </c>
      <c r="G1483" s="159">
        <f>'Input 1 - Schedule 1'!S1431</f>
        <v>0</v>
      </c>
      <c r="H1483" s="158">
        <f>'Input 2 - Inventory'!L1429</f>
        <v>0</v>
      </c>
      <c r="I1483" s="158">
        <f>'Input 2 - Inventory'!M1429</f>
        <v>0</v>
      </c>
      <c r="J1483" s="204">
        <f t="shared" si="127"/>
        <v>0</v>
      </c>
      <c r="K1483" s="249">
        <f>'Input 2 - Inventory'!R1429</f>
        <v>0</v>
      </c>
      <c r="L1483" s="158">
        <f>'Input 2 - Inventory'!AA1429</f>
        <v>0</v>
      </c>
      <c r="M1483" s="249">
        <f>'Input 2 - Inventory'!AB1429</f>
        <v>0</v>
      </c>
      <c r="N1483" s="204">
        <f t="shared" si="128"/>
        <v>0</v>
      </c>
      <c r="O1483" s="114" t="e">
        <f t="shared" si="129"/>
        <v>#DIV/0!</v>
      </c>
      <c r="P1483" s="249">
        <f>'Input 2 - Inventory'!AG1429</f>
        <v>0</v>
      </c>
      <c r="Q1483" s="249">
        <f>'Input 1 - Schedule 1'!AX1431</f>
        <v>0</v>
      </c>
    </row>
    <row r="1484" spans="1:17" x14ac:dyDescent="0.2">
      <c r="A1484" s="314" t="str">
        <f t="shared" si="125"/>
        <v>Exclude</v>
      </c>
      <c r="B1484" s="158">
        <f>'Input 2 - Inventory'!C1430</f>
        <v>0</v>
      </c>
      <c r="C1484" s="249">
        <f>'Input 2 - Inventory'!E1430</f>
        <v>0</v>
      </c>
      <c r="D1484" s="249" t="str">
        <f>IFERROR(VLOOKUP(E1484,GCC.Param!$B$3:$E$50,4,FALSE),"")</f>
        <v/>
      </c>
      <c r="E1484" s="159">
        <f>'Input 2 - Inventory'!F1430</f>
        <v>0</v>
      </c>
      <c r="F1484" s="204" t="str">
        <f t="shared" si="126"/>
        <v>N</v>
      </c>
      <c r="G1484" s="159">
        <f>'Input 1 - Schedule 1'!S1432</f>
        <v>0</v>
      </c>
      <c r="H1484" s="158">
        <f>'Input 2 - Inventory'!L1430</f>
        <v>0</v>
      </c>
      <c r="I1484" s="158">
        <f>'Input 2 - Inventory'!M1430</f>
        <v>0</v>
      </c>
      <c r="J1484" s="204">
        <f t="shared" si="127"/>
        <v>0</v>
      </c>
      <c r="K1484" s="249">
        <f>'Input 2 - Inventory'!R1430</f>
        <v>0</v>
      </c>
      <c r="L1484" s="158">
        <f>'Input 2 - Inventory'!AA1430</f>
        <v>0</v>
      </c>
      <c r="M1484" s="249">
        <f>'Input 2 - Inventory'!AB1430</f>
        <v>0</v>
      </c>
      <c r="N1484" s="204">
        <f t="shared" si="128"/>
        <v>0</v>
      </c>
      <c r="O1484" s="114" t="e">
        <f t="shared" si="129"/>
        <v>#DIV/0!</v>
      </c>
      <c r="P1484" s="249">
        <f>'Input 2 - Inventory'!AG1430</f>
        <v>0</v>
      </c>
      <c r="Q1484" s="249">
        <f>'Input 1 - Schedule 1'!AX1432</f>
        <v>0</v>
      </c>
    </row>
    <row r="1485" spans="1:17" x14ac:dyDescent="0.2">
      <c r="A1485" s="314" t="str">
        <f t="shared" si="125"/>
        <v>Exclude</v>
      </c>
      <c r="B1485" s="158">
        <f>'Input 2 - Inventory'!C1431</f>
        <v>0</v>
      </c>
      <c r="C1485" s="249">
        <f>'Input 2 - Inventory'!E1431</f>
        <v>0</v>
      </c>
      <c r="D1485" s="249" t="str">
        <f>IFERROR(VLOOKUP(E1485,GCC.Param!$B$3:$E$50,4,FALSE),"")</f>
        <v/>
      </c>
      <c r="E1485" s="159">
        <f>'Input 2 - Inventory'!F1431</f>
        <v>0</v>
      </c>
      <c r="F1485" s="204" t="str">
        <f t="shared" si="126"/>
        <v>N</v>
      </c>
      <c r="G1485" s="159">
        <f>'Input 1 - Schedule 1'!S1433</f>
        <v>0</v>
      </c>
      <c r="H1485" s="158">
        <f>'Input 2 - Inventory'!L1431</f>
        <v>0</v>
      </c>
      <c r="I1485" s="158">
        <f>'Input 2 - Inventory'!M1431</f>
        <v>0</v>
      </c>
      <c r="J1485" s="204">
        <f t="shared" si="127"/>
        <v>0</v>
      </c>
      <c r="K1485" s="249">
        <f>'Input 2 - Inventory'!R1431</f>
        <v>0</v>
      </c>
      <c r="L1485" s="158">
        <f>'Input 2 - Inventory'!AA1431</f>
        <v>0</v>
      </c>
      <c r="M1485" s="249">
        <f>'Input 2 - Inventory'!AB1431</f>
        <v>0</v>
      </c>
      <c r="N1485" s="204">
        <f t="shared" si="128"/>
        <v>0</v>
      </c>
      <c r="O1485" s="114" t="e">
        <f t="shared" si="129"/>
        <v>#DIV/0!</v>
      </c>
      <c r="P1485" s="249">
        <f>'Input 2 - Inventory'!AG1431</f>
        <v>0</v>
      </c>
      <c r="Q1485" s="249">
        <f>'Input 1 - Schedule 1'!AX1433</f>
        <v>0</v>
      </c>
    </row>
    <row r="1486" spans="1:17" x14ac:dyDescent="0.2">
      <c r="A1486" s="314" t="str">
        <f t="shared" si="125"/>
        <v>Exclude</v>
      </c>
      <c r="B1486" s="158">
        <f>'Input 2 - Inventory'!C1432</f>
        <v>0</v>
      </c>
      <c r="C1486" s="249">
        <f>'Input 2 - Inventory'!E1432</f>
        <v>0</v>
      </c>
      <c r="D1486" s="249" t="str">
        <f>IFERROR(VLOOKUP(E1486,GCC.Param!$B$3:$E$50,4,FALSE),"")</f>
        <v/>
      </c>
      <c r="E1486" s="159">
        <f>'Input 2 - Inventory'!F1432</f>
        <v>0</v>
      </c>
      <c r="F1486" s="204" t="str">
        <f t="shared" si="126"/>
        <v>N</v>
      </c>
      <c r="G1486" s="159">
        <f>'Input 1 - Schedule 1'!S1434</f>
        <v>0</v>
      </c>
      <c r="H1486" s="158">
        <f>'Input 2 - Inventory'!L1432</f>
        <v>0</v>
      </c>
      <c r="I1486" s="158">
        <f>'Input 2 - Inventory'!M1432</f>
        <v>0</v>
      </c>
      <c r="J1486" s="204">
        <f t="shared" si="127"/>
        <v>0</v>
      </c>
      <c r="K1486" s="249">
        <f>'Input 2 - Inventory'!R1432</f>
        <v>0</v>
      </c>
      <c r="L1486" s="158">
        <f>'Input 2 - Inventory'!AA1432</f>
        <v>0</v>
      </c>
      <c r="M1486" s="249">
        <f>'Input 2 - Inventory'!AB1432</f>
        <v>0</v>
      </c>
      <c r="N1486" s="204">
        <f t="shared" si="128"/>
        <v>0</v>
      </c>
      <c r="O1486" s="114" t="e">
        <f t="shared" si="129"/>
        <v>#DIV/0!</v>
      </c>
      <c r="P1486" s="249">
        <f>'Input 2 - Inventory'!AG1432</f>
        <v>0</v>
      </c>
      <c r="Q1486" s="249">
        <f>'Input 1 - Schedule 1'!AX1434</f>
        <v>0</v>
      </c>
    </row>
    <row r="1487" spans="1:17" x14ac:dyDescent="0.2">
      <c r="A1487" s="314" t="str">
        <f t="shared" si="125"/>
        <v>Exclude</v>
      </c>
      <c r="B1487" s="158">
        <f>'Input 2 - Inventory'!C1433</f>
        <v>0</v>
      </c>
      <c r="C1487" s="249">
        <f>'Input 2 - Inventory'!E1433</f>
        <v>0</v>
      </c>
      <c r="D1487" s="249" t="str">
        <f>IFERROR(VLOOKUP(E1487,GCC.Param!$B$3:$E$50,4,FALSE),"")</f>
        <v/>
      </c>
      <c r="E1487" s="159">
        <f>'Input 2 - Inventory'!F1433</f>
        <v>0</v>
      </c>
      <c r="F1487" s="204" t="str">
        <f t="shared" si="126"/>
        <v>N</v>
      </c>
      <c r="G1487" s="159">
        <f>'Input 1 - Schedule 1'!S1435</f>
        <v>0</v>
      </c>
      <c r="H1487" s="158">
        <f>'Input 2 - Inventory'!L1433</f>
        <v>0</v>
      </c>
      <c r="I1487" s="158">
        <f>'Input 2 - Inventory'!M1433</f>
        <v>0</v>
      </c>
      <c r="J1487" s="204">
        <f t="shared" si="127"/>
        <v>0</v>
      </c>
      <c r="K1487" s="249">
        <f>'Input 2 - Inventory'!R1433</f>
        <v>0</v>
      </c>
      <c r="L1487" s="158">
        <f>'Input 2 - Inventory'!AA1433</f>
        <v>0</v>
      </c>
      <c r="M1487" s="249">
        <f>'Input 2 - Inventory'!AB1433</f>
        <v>0</v>
      </c>
      <c r="N1487" s="204">
        <f t="shared" si="128"/>
        <v>0</v>
      </c>
      <c r="O1487" s="114" t="e">
        <f t="shared" si="129"/>
        <v>#DIV/0!</v>
      </c>
      <c r="P1487" s="249">
        <f>'Input 2 - Inventory'!AG1433</f>
        <v>0</v>
      </c>
      <c r="Q1487" s="249">
        <f>'Input 1 - Schedule 1'!AX1435</f>
        <v>0</v>
      </c>
    </row>
    <row r="1488" spans="1:17" x14ac:dyDescent="0.2">
      <c r="A1488" s="314" t="str">
        <f t="shared" si="125"/>
        <v>Exclude</v>
      </c>
      <c r="B1488" s="158">
        <f>'Input 2 - Inventory'!C1434</f>
        <v>0</v>
      </c>
      <c r="C1488" s="249">
        <f>'Input 2 - Inventory'!E1434</f>
        <v>0</v>
      </c>
      <c r="D1488" s="249" t="str">
        <f>IFERROR(VLOOKUP(E1488,GCC.Param!$B$3:$E$50,4,FALSE),"")</f>
        <v/>
      </c>
      <c r="E1488" s="159">
        <f>'Input 2 - Inventory'!F1434</f>
        <v>0</v>
      </c>
      <c r="F1488" s="204" t="str">
        <f t="shared" si="126"/>
        <v>N</v>
      </c>
      <c r="G1488" s="159">
        <f>'Input 1 - Schedule 1'!S1436</f>
        <v>0</v>
      </c>
      <c r="H1488" s="158">
        <f>'Input 2 - Inventory'!L1434</f>
        <v>0</v>
      </c>
      <c r="I1488" s="158">
        <f>'Input 2 - Inventory'!M1434</f>
        <v>0</v>
      </c>
      <c r="J1488" s="204">
        <f t="shared" si="127"/>
        <v>0</v>
      </c>
      <c r="K1488" s="249">
        <f>'Input 2 - Inventory'!R1434</f>
        <v>0</v>
      </c>
      <c r="L1488" s="158">
        <f>'Input 2 - Inventory'!AA1434</f>
        <v>0</v>
      </c>
      <c r="M1488" s="249">
        <f>'Input 2 - Inventory'!AB1434</f>
        <v>0</v>
      </c>
      <c r="N1488" s="204">
        <f t="shared" si="128"/>
        <v>0</v>
      </c>
      <c r="O1488" s="114" t="e">
        <f t="shared" si="129"/>
        <v>#DIV/0!</v>
      </c>
      <c r="P1488" s="249">
        <f>'Input 2 - Inventory'!AG1434</f>
        <v>0</v>
      </c>
      <c r="Q1488" s="249">
        <f>'Input 1 - Schedule 1'!AX1436</f>
        <v>0</v>
      </c>
    </row>
    <row r="1489" spans="1:17" x14ac:dyDescent="0.2">
      <c r="A1489" s="314" t="str">
        <f t="shared" si="125"/>
        <v>Exclude</v>
      </c>
      <c r="B1489" s="158">
        <f>'Input 2 - Inventory'!C1435</f>
        <v>0</v>
      </c>
      <c r="C1489" s="249">
        <f>'Input 2 - Inventory'!E1435</f>
        <v>0</v>
      </c>
      <c r="D1489" s="249" t="str">
        <f>IFERROR(VLOOKUP(E1489,GCC.Param!$B$3:$E$50,4,FALSE),"")</f>
        <v/>
      </c>
      <c r="E1489" s="159">
        <f>'Input 2 - Inventory'!F1435</f>
        <v>0</v>
      </c>
      <c r="F1489" s="204" t="str">
        <f t="shared" si="126"/>
        <v>N</v>
      </c>
      <c r="G1489" s="159">
        <f>'Input 1 - Schedule 1'!S1437</f>
        <v>0</v>
      </c>
      <c r="H1489" s="158">
        <f>'Input 2 - Inventory'!L1435</f>
        <v>0</v>
      </c>
      <c r="I1489" s="158">
        <f>'Input 2 - Inventory'!M1435</f>
        <v>0</v>
      </c>
      <c r="J1489" s="204">
        <f t="shared" si="127"/>
        <v>0</v>
      </c>
      <c r="K1489" s="249">
        <f>'Input 2 - Inventory'!R1435</f>
        <v>0</v>
      </c>
      <c r="L1489" s="158">
        <f>'Input 2 - Inventory'!AA1435</f>
        <v>0</v>
      </c>
      <c r="M1489" s="249">
        <f>'Input 2 - Inventory'!AB1435</f>
        <v>0</v>
      </c>
      <c r="N1489" s="204">
        <f t="shared" si="128"/>
        <v>0</v>
      </c>
      <c r="O1489" s="114" t="e">
        <f t="shared" si="129"/>
        <v>#DIV/0!</v>
      </c>
      <c r="P1489" s="249">
        <f>'Input 2 - Inventory'!AG1435</f>
        <v>0</v>
      </c>
      <c r="Q1489" s="249">
        <f>'Input 1 - Schedule 1'!AX1437</f>
        <v>0</v>
      </c>
    </row>
    <row r="1490" spans="1:17" x14ac:dyDescent="0.2">
      <c r="A1490" s="314" t="str">
        <f t="shared" si="125"/>
        <v>Exclude</v>
      </c>
      <c r="B1490" s="158">
        <f>'Input 2 - Inventory'!C1436</f>
        <v>0</v>
      </c>
      <c r="C1490" s="249">
        <f>'Input 2 - Inventory'!E1436</f>
        <v>0</v>
      </c>
      <c r="D1490" s="249" t="str">
        <f>IFERROR(VLOOKUP(E1490,GCC.Param!$B$3:$E$50,4,FALSE),"")</f>
        <v/>
      </c>
      <c r="E1490" s="159">
        <f>'Input 2 - Inventory'!F1436</f>
        <v>0</v>
      </c>
      <c r="F1490" s="204" t="str">
        <f t="shared" si="126"/>
        <v>N</v>
      </c>
      <c r="G1490" s="159">
        <f>'Input 1 - Schedule 1'!S1438</f>
        <v>0</v>
      </c>
      <c r="H1490" s="158">
        <f>'Input 2 - Inventory'!L1436</f>
        <v>0</v>
      </c>
      <c r="I1490" s="158">
        <f>'Input 2 - Inventory'!M1436</f>
        <v>0</v>
      </c>
      <c r="J1490" s="204">
        <f t="shared" si="127"/>
        <v>0</v>
      </c>
      <c r="K1490" s="249">
        <f>'Input 2 - Inventory'!R1436</f>
        <v>0</v>
      </c>
      <c r="L1490" s="158">
        <f>'Input 2 - Inventory'!AA1436</f>
        <v>0</v>
      </c>
      <c r="M1490" s="249">
        <f>'Input 2 - Inventory'!AB1436</f>
        <v>0</v>
      </c>
      <c r="N1490" s="204">
        <f t="shared" si="128"/>
        <v>0</v>
      </c>
      <c r="O1490" s="114" t="e">
        <f t="shared" si="129"/>
        <v>#DIV/0!</v>
      </c>
      <c r="P1490" s="249">
        <f>'Input 2 - Inventory'!AG1436</f>
        <v>0</v>
      </c>
      <c r="Q1490" s="249">
        <f>'Input 1 - Schedule 1'!AX1438</f>
        <v>0</v>
      </c>
    </row>
    <row r="1491" spans="1:17" x14ac:dyDescent="0.2">
      <c r="A1491" s="314" t="str">
        <f t="shared" si="125"/>
        <v>Exclude</v>
      </c>
      <c r="B1491" s="158">
        <f>'Input 2 - Inventory'!C1437</f>
        <v>0</v>
      </c>
      <c r="C1491" s="249">
        <f>'Input 2 - Inventory'!E1437</f>
        <v>0</v>
      </c>
      <c r="D1491" s="249" t="str">
        <f>IFERROR(VLOOKUP(E1491,GCC.Param!$B$3:$E$50,4,FALSE),"")</f>
        <v/>
      </c>
      <c r="E1491" s="159">
        <f>'Input 2 - Inventory'!F1437</f>
        <v>0</v>
      </c>
      <c r="F1491" s="204" t="str">
        <f t="shared" si="126"/>
        <v>N</v>
      </c>
      <c r="G1491" s="159">
        <f>'Input 1 - Schedule 1'!S1439</f>
        <v>0</v>
      </c>
      <c r="H1491" s="158">
        <f>'Input 2 - Inventory'!L1437</f>
        <v>0</v>
      </c>
      <c r="I1491" s="158">
        <f>'Input 2 - Inventory'!M1437</f>
        <v>0</v>
      </c>
      <c r="J1491" s="204">
        <f t="shared" si="127"/>
        <v>0</v>
      </c>
      <c r="K1491" s="249">
        <f>'Input 2 - Inventory'!R1437</f>
        <v>0</v>
      </c>
      <c r="L1491" s="158">
        <f>'Input 2 - Inventory'!AA1437</f>
        <v>0</v>
      </c>
      <c r="M1491" s="249">
        <f>'Input 2 - Inventory'!AB1437</f>
        <v>0</v>
      </c>
      <c r="N1491" s="204">
        <f t="shared" si="128"/>
        <v>0</v>
      </c>
      <c r="O1491" s="114" t="e">
        <f t="shared" si="129"/>
        <v>#DIV/0!</v>
      </c>
      <c r="P1491" s="249">
        <f>'Input 2 - Inventory'!AG1437</f>
        <v>0</v>
      </c>
      <c r="Q1491" s="249">
        <f>'Input 1 - Schedule 1'!AX1439</f>
        <v>0</v>
      </c>
    </row>
    <row r="1492" spans="1:17" x14ac:dyDescent="0.2">
      <c r="A1492" s="314" t="str">
        <f t="shared" si="125"/>
        <v>Exclude</v>
      </c>
      <c r="B1492" s="158">
        <f>'Input 2 - Inventory'!C1438</f>
        <v>0</v>
      </c>
      <c r="C1492" s="249">
        <f>'Input 2 - Inventory'!E1438</f>
        <v>0</v>
      </c>
      <c r="D1492" s="249" t="str">
        <f>IFERROR(VLOOKUP(E1492,GCC.Param!$B$3:$E$50,4,FALSE),"")</f>
        <v/>
      </c>
      <c r="E1492" s="159">
        <f>'Input 2 - Inventory'!F1438</f>
        <v>0</v>
      </c>
      <c r="F1492" s="204" t="str">
        <f t="shared" si="126"/>
        <v>N</v>
      </c>
      <c r="G1492" s="159">
        <f>'Input 1 - Schedule 1'!S1440</f>
        <v>0</v>
      </c>
      <c r="H1492" s="158">
        <f>'Input 2 - Inventory'!L1438</f>
        <v>0</v>
      </c>
      <c r="I1492" s="158">
        <f>'Input 2 - Inventory'!M1438</f>
        <v>0</v>
      </c>
      <c r="J1492" s="204">
        <f t="shared" si="127"/>
        <v>0</v>
      </c>
      <c r="K1492" s="249">
        <f>'Input 2 - Inventory'!R1438</f>
        <v>0</v>
      </c>
      <c r="L1492" s="158">
        <f>'Input 2 - Inventory'!AA1438</f>
        <v>0</v>
      </c>
      <c r="M1492" s="249">
        <f>'Input 2 - Inventory'!AB1438</f>
        <v>0</v>
      </c>
      <c r="N1492" s="204">
        <f t="shared" si="128"/>
        <v>0</v>
      </c>
      <c r="O1492" s="114" t="e">
        <f t="shared" si="129"/>
        <v>#DIV/0!</v>
      </c>
      <c r="P1492" s="249">
        <f>'Input 2 - Inventory'!AG1438</f>
        <v>0</v>
      </c>
      <c r="Q1492" s="249">
        <f>'Input 1 - Schedule 1'!AX1440</f>
        <v>0</v>
      </c>
    </row>
    <row r="1493" spans="1:17" x14ac:dyDescent="0.2">
      <c r="A1493" s="314" t="str">
        <f t="shared" si="125"/>
        <v>Exclude</v>
      </c>
      <c r="B1493" s="158">
        <f>'Input 2 - Inventory'!C1439</f>
        <v>0</v>
      </c>
      <c r="C1493" s="249">
        <f>'Input 2 - Inventory'!E1439</f>
        <v>0</v>
      </c>
      <c r="D1493" s="249" t="str">
        <f>IFERROR(VLOOKUP(E1493,GCC.Param!$B$3:$E$50,4,FALSE),"")</f>
        <v/>
      </c>
      <c r="E1493" s="159">
        <f>'Input 2 - Inventory'!F1439</f>
        <v>0</v>
      </c>
      <c r="F1493" s="204" t="str">
        <f t="shared" si="126"/>
        <v>N</v>
      </c>
      <c r="G1493" s="159">
        <f>'Input 1 - Schedule 1'!S1441</f>
        <v>0</v>
      </c>
      <c r="H1493" s="158">
        <f>'Input 2 - Inventory'!L1439</f>
        <v>0</v>
      </c>
      <c r="I1493" s="158">
        <f>'Input 2 - Inventory'!M1439</f>
        <v>0</v>
      </c>
      <c r="J1493" s="204">
        <f t="shared" si="127"/>
        <v>0</v>
      </c>
      <c r="K1493" s="249">
        <f>'Input 2 - Inventory'!R1439</f>
        <v>0</v>
      </c>
      <c r="L1493" s="158">
        <f>'Input 2 - Inventory'!AA1439</f>
        <v>0</v>
      </c>
      <c r="M1493" s="249">
        <f>'Input 2 - Inventory'!AB1439</f>
        <v>0</v>
      </c>
      <c r="N1493" s="204">
        <f t="shared" si="128"/>
        <v>0</v>
      </c>
      <c r="O1493" s="114" t="e">
        <f t="shared" si="129"/>
        <v>#DIV/0!</v>
      </c>
      <c r="P1493" s="249">
        <f>'Input 2 - Inventory'!AG1439</f>
        <v>0</v>
      </c>
      <c r="Q1493" s="249">
        <f>'Input 1 - Schedule 1'!AX1441</f>
        <v>0</v>
      </c>
    </row>
    <row r="1494" spans="1:17" x14ac:dyDescent="0.2">
      <c r="A1494" s="314" t="str">
        <f t="shared" si="125"/>
        <v>Exclude</v>
      </c>
      <c r="B1494" s="158">
        <f>'Input 2 - Inventory'!C1440</f>
        <v>0</v>
      </c>
      <c r="C1494" s="249">
        <f>'Input 2 - Inventory'!E1440</f>
        <v>0</v>
      </c>
      <c r="D1494" s="249" t="str">
        <f>IFERROR(VLOOKUP(E1494,GCC.Param!$B$3:$E$50,4,FALSE),"")</f>
        <v/>
      </c>
      <c r="E1494" s="159">
        <f>'Input 2 - Inventory'!F1440</f>
        <v>0</v>
      </c>
      <c r="F1494" s="204" t="str">
        <f t="shared" si="126"/>
        <v>N</v>
      </c>
      <c r="G1494" s="159">
        <f>'Input 1 - Schedule 1'!S1442</f>
        <v>0</v>
      </c>
      <c r="H1494" s="158">
        <f>'Input 2 - Inventory'!L1440</f>
        <v>0</v>
      </c>
      <c r="I1494" s="158">
        <f>'Input 2 - Inventory'!M1440</f>
        <v>0</v>
      </c>
      <c r="J1494" s="204">
        <f t="shared" si="127"/>
        <v>0</v>
      </c>
      <c r="K1494" s="249">
        <f>'Input 2 - Inventory'!R1440</f>
        <v>0</v>
      </c>
      <c r="L1494" s="158">
        <f>'Input 2 - Inventory'!AA1440</f>
        <v>0</v>
      </c>
      <c r="M1494" s="249">
        <f>'Input 2 - Inventory'!AB1440</f>
        <v>0</v>
      </c>
      <c r="N1494" s="204">
        <f t="shared" si="128"/>
        <v>0</v>
      </c>
      <c r="O1494" s="114" t="e">
        <f t="shared" si="129"/>
        <v>#DIV/0!</v>
      </c>
      <c r="P1494" s="249">
        <f>'Input 2 - Inventory'!AG1440</f>
        <v>0</v>
      </c>
      <c r="Q1494" s="249">
        <f>'Input 1 - Schedule 1'!AX1442</f>
        <v>0</v>
      </c>
    </row>
    <row r="1495" spans="1:17" x14ac:dyDescent="0.2">
      <c r="A1495" s="314" t="str">
        <f t="shared" si="125"/>
        <v>Exclude</v>
      </c>
      <c r="B1495" s="158">
        <f>'Input 2 - Inventory'!C1441</f>
        <v>0</v>
      </c>
      <c r="C1495" s="249">
        <f>'Input 2 - Inventory'!E1441</f>
        <v>0</v>
      </c>
      <c r="D1495" s="249" t="str">
        <f>IFERROR(VLOOKUP(E1495,GCC.Param!$B$3:$E$50,4,FALSE),"")</f>
        <v/>
      </c>
      <c r="E1495" s="159">
        <f>'Input 2 - Inventory'!F1441</f>
        <v>0</v>
      </c>
      <c r="F1495" s="204" t="str">
        <f t="shared" si="126"/>
        <v>N</v>
      </c>
      <c r="G1495" s="159">
        <f>'Input 1 - Schedule 1'!S1443</f>
        <v>0</v>
      </c>
      <c r="H1495" s="158">
        <f>'Input 2 - Inventory'!L1441</f>
        <v>0</v>
      </c>
      <c r="I1495" s="158">
        <f>'Input 2 - Inventory'!M1441</f>
        <v>0</v>
      </c>
      <c r="J1495" s="204">
        <f t="shared" si="127"/>
        <v>0</v>
      </c>
      <c r="K1495" s="249">
        <f>'Input 2 - Inventory'!R1441</f>
        <v>0</v>
      </c>
      <c r="L1495" s="158">
        <f>'Input 2 - Inventory'!AA1441</f>
        <v>0</v>
      </c>
      <c r="M1495" s="249">
        <f>'Input 2 - Inventory'!AB1441</f>
        <v>0</v>
      </c>
      <c r="N1495" s="204">
        <f t="shared" si="128"/>
        <v>0</v>
      </c>
      <c r="O1495" s="114" t="e">
        <f t="shared" si="129"/>
        <v>#DIV/0!</v>
      </c>
      <c r="P1495" s="249">
        <f>'Input 2 - Inventory'!AG1441</f>
        <v>0</v>
      </c>
      <c r="Q1495" s="249">
        <f>'Input 1 - Schedule 1'!AX1443</f>
        <v>0</v>
      </c>
    </row>
    <row r="1496" spans="1:17" x14ac:dyDescent="0.2">
      <c r="A1496" s="314" t="str">
        <f t="shared" si="125"/>
        <v>Exclude</v>
      </c>
      <c r="B1496" s="158">
        <f>'Input 2 - Inventory'!C1442</f>
        <v>0</v>
      </c>
      <c r="C1496" s="249">
        <f>'Input 2 - Inventory'!E1442</f>
        <v>0</v>
      </c>
      <c r="D1496" s="249" t="str">
        <f>IFERROR(VLOOKUP(E1496,GCC.Param!$B$3:$E$50,4,FALSE),"")</f>
        <v/>
      </c>
      <c r="E1496" s="159">
        <f>'Input 2 - Inventory'!F1442</f>
        <v>0</v>
      </c>
      <c r="F1496" s="204" t="str">
        <f t="shared" si="126"/>
        <v>N</v>
      </c>
      <c r="G1496" s="159">
        <f>'Input 1 - Schedule 1'!S1444</f>
        <v>0</v>
      </c>
      <c r="H1496" s="158">
        <f>'Input 2 - Inventory'!L1442</f>
        <v>0</v>
      </c>
      <c r="I1496" s="158">
        <f>'Input 2 - Inventory'!M1442</f>
        <v>0</v>
      </c>
      <c r="J1496" s="204">
        <f t="shared" si="127"/>
        <v>0</v>
      </c>
      <c r="K1496" s="249">
        <f>'Input 2 - Inventory'!R1442</f>
        <v>0</v>
      </c>
      <c r="L1496" s="158">
        <f>'Input 2 - Inventory'!AA1442</f>
        <v>0</v>
      </c>
      <c r="M1496" s="249">
        <f>'Input 2 - Inventory'!AB1442</f>
        <v>0</v>
      </c>
      <c r="N1496" s="204">
        <f t="shared" si="128"/>
        <v>0</v>
      </c>
      <c r="O1496" s="114" t="e">
        <f t="shared" si="129"/>
        <v>#DIV/0!</v>
      </c>
      <c r="P1496" s="249">
        <f>'Input 2 - Inventory'!AG1442</f>
        <v>0</v>
      </c>
      <c r="Q1496" s="249">
        <f>'Input 1 - Schedule 1'!AX1444</f>
        <v>0</v>
      </c>
    </row>
    <row r="1497" spans="1:17" x14ac:dyDescent="0.2">
      <c r="A1497" s="314" t="str">
        <f t="shared" si="125"/>
        <v>Exclude</v>
      </c>
      <c r="B1497" s="158">
        <f>'Input 2 - Inventory'!C1443</f>
        <v>0</v>
      </c>
      <c r="C1497" s="249">
        <f>'Input 2 - Inventory'!E1443</f>
        <v>0</v>
      </c>
      <c r="D1497" s="249" t="str">
        <f>IFERROR(VLOOKUP(E1497,GCC.Param!$B$3:$E$50,4,FALSE),"")</f>
        <v/>
      </c>
      <c r="E1497" s="159">
        <f>'Input 2 - Inventory'!F1443</f>
        <v>0</v>
      </c>
      <c r="F1497" s="204" t="str">
        <f t="shared" si="126"/>
        <v>N</v>
      </c>
      <c r="G1497" s="159">
        <f>'Input 1 - Schedule 1'!S1445</f>
        <v>0</v>
      </c>
      <c r="H1497" s="158">
        <f>'Input 2 - Inventory'!L1443</f>
        <v>0</v>
      </c>
      <c r="I1497" s="158">
        <f>'Input 2 - Inventory'!M1443</f>
        <v>0</v>
      </c>
      <c r="J1497" s="204">
        <f t="shared" si="127"/>
        <v>0</v>
      </c>
      <c r="K1497" s="249">
        <f>'Input 2 - Inventory'!R1443</f>
        <v>0</v>
      </c>
      <c r="L1497" s="158">
        <f>'Input 2 - Inventory'!AA1443</f>
        <v>0</v>
      </c>
      <c r="M1497" s="249">
        <f>'Input 2 - Inventory'!AB1443</f>
        <v>0</v>
      </c>
      <c r="N1497" s="204">
        <f t="shared" si="128"/>
        <v>0</v>
      </c>
      <c r="O1497" s="114" t="e">
        <f t="shared" si="129"/>
        <v>#DIV/0!</v>
      </c>
      <c r="P1497" s="249">
        <f>'Input 2 - Inventory'!AG1443</f>
        <v>0</v>
      </c>
      <c r="Q1497" s="249">
        <f>'Input 1 - Schedule 1'!AX1445</f>
        <v>0</v>
      </c>
    </row>
    <row r="1498" spans="1:17" x14ac:dyDescent="0.2">
      <c r="A1498" s="314" t="str">
        <f t="shared" si="125"/>
        <v>Exclude</v>
      </c>
      <c r="B1498" s="158">
        <f>'Input 2 - Inventory'!C1444</f>
        <v>0</v>
      </c>
      <c r="C1498" s="249">
        <f>'Input 2 - Inventory'!E1444</f>
        <v>0</v>
      </c>
      <c r="D1498" s="249" t="str">
        <f>IFERROR(VLOOKUP(E1498,GCC.Param!$B$3:$E$50,4,FALSE),"")</f>
        <v/>
      </c>
      <c r="E1498" s="159">
        <f>'Input 2 - Inventory'!F1444</f>
        <v>0</v>
      </c>
      <c r="F1498" s="204" t="str">
        <f t="shared" si="126"/>
        <v>N</v>
      </c>
      <c r="G1498" s="159">
        <f>'Input 1 - Schedule 1'!S1446</f>
        <v>0</v>
      </c>
      <c r="H1498" s="158">
        <f>'Input 2 - Inventory'!L1444</f>
        <v>0</v>
      </c>
      <c r="I1498" s="158">
        <f>'Input 2 - Inventory'!M1444</f>
        <v>0</v>
      </c>
      <c r="J1498" s="204">
        <f t="shared" si="127"/>
        <v>0</v>
      </c>
      <c r="K1498" s="249">
        <f>'Input 2 - Inventory'!R1444</f>
        <v>0</v>
      </c>
      <c r="L1498" s="158">
        <f>'Input 2 - Inventory'!AA1444</f>
        <v>0</v>
      </c>
      <c r="M1498" s="249">
        <f>'Input 2 - Inventory'!AB1444</f>
        <v>0</v>
      </c>
      <c r="N1498" s="204">
        <f t="shared" si="128"/>
        <v>0</v>
      </c>
      <c r="O1498" s="114" t="e">
        <f t="shared" si="129"/>
        <v>#DIV/0!</v>
      </c>
      <c r="P1498" s="249">
        <f>'Input 2 - Inventory'!AG1444</f>
        <v>0</v>
      </c>
      <c r="Q1498" s="249">
        <f>'Input 1 - Schedule 1'!AX1446</f>
        <v>0</v>
      </c>
    </row>
    <row r="1499" spans="1:17" x14ac:dyDescent="0.2">
      <c r="A1499" s="314" t="str">
        <f t="shared" si="125"/>
        <v>Exclude</v>
      </c>
      <c r="B1499" s="158">
        <f>'Input 2 - Inventory'!C1445</f>
        <v>0</v>
      </c>
      <c r="C1499" s="249">
        <f>'Input 2 - Inventory'!E1445</f>
        <v>0</v>
      </c>
      <c r="D1499" s="249" t="str">
        <f>IFERROR(VLOOKUP(E1499,GCC.Param!$B$3:$E$50,4,FALSE),"")</f>
        <v/>
      </c>
      <c r="E1499" s="159">
        <f>'Input 2 - Inventory'!F1445</f>
        <v>0</v>
      </c>
      <c r="F1499" s="204" t="str">
        <f t="shared" si="126"/>
        <v>N</v>
      </c>
      <c r="G1499" s="159">
        <f>'Input 1 - Schedule 1'!S1447</f>
        <v>0</v>
      </c>
      <c r="H1499" s="158">
        <f>'Input 2 - Inventory'!L1445</f>
        <v>0</v>
      </c>
      <c r="I1499" s="158">
        <f>'Input 2 - Inventory'!M1445</f>
        <v>0</v>
      </c>
      <c r="J1499" s="204">
        <f t="shared" si="127"/>
        <v>0</v>
      </c>
      <c r="K1499" s="249">
        <f>'Input 2 - Inventory'!R1445</f>
        <v>0</v>
      </c>
      <c r="L1499" s="158">
        <f>'Input 2 - Inventory'!AA1445</f>
        <v>0</v>
      </c>
      <c r="M1499" s="249">
        <f>'Input 2 - Inventory'!AB1445</f>
        <v>0</v>
      </c>
      <c r="N1499" s="204">
        <f t="shared" si="128"/>
        <v>0</v>
      </c>
      <c r="O1499" s="114" t="e">
        <f t="shared" si="129"/>
        <v>#DIV/0!</v>
      </c>
      <c r="P1499" s="249">
        <f>'Input 2 - Inventory'!AG1445</f>
        <v>0</v>
      </c>
      <c r="Q1499" s="249">
        <f>'Input 1 - Schedule 1'!AX1447</f>
        <v>0</v>
      </c>
    </row>
    <row r="1500" spans="1:17" x14ac:dyDescent="0.2">
      <c r="A1500" s="314" t="str">
        <f t="shared" si="125"/>
        <v>Exclude</v>
      </c>
      <c r="B1500" s="158">
        <f>'Input 2 - Inventory'!C1446</f>
        <v>0</v>
      </c>
      <c r="C1500" s="249">
        <f>'Input 2 - Inventory'!E1446</f>
        <v>0</v>
      </c>
      <c r="D1500" s="249" t="str">
        <f>IFERROR(VLOOKUP(E1500,GCC.Param!$B$3:$E$50,4,FALSE),"")</f>
        <v/>
      </c>
      <c r="E1500" s="159">
        <f>'Input 2 - Inventory'!F1446</f>
        <v>0</v>
      </c>
      <c r="F1500" s="204" t="str">
        <f t="shared" si="126"/>
        <v>N</v>
      </c>
      <c r="G1500" s="159">
        <f>'Input 1 - Schedule 1'!S1448</f>
        <v>0</v>
      </c>
      <c r="H1500" s="158">
        <f>'Input 2 - Inventory'!L1446</f>
        <v>0</v>
      </c>
      <c r="I1500" s="158">
        <f>'Input 2 - Inventory'!M1446</f>
        <v>0</v>
      </c>
      <c r="J1500" s="204">
        <f t="shared" si="127"/>
        <v>0</v>
      </c>
      <c r="K1500" s="249">
        <f>'Input 2 - Inventory'!R1446</f>
        <v>0</v>
      </c>
      <c r="L1500" s="158">
        <f>'Input 2 - Inventory'!AA1446</f>
        <v>0</v>
      </c>
      <c r="M1500" s="249">
        <f>'Input 2 - Inventory'!AB1446</f>
        <v>0</v>
      </c>
      <c r="N1500" s="204">
        <f t="shared" si="128"/>
        <v>0</v>
      </c>
      <c r="O1500" s="114" t="e">
        <f t="shared" si="129"/>
        <v>#DIV/0!</v>
      </c>
      <c r="P1500" s="249">
        <f>'Input 2 - Inventory'!AG1446</f>
        <v>0</v>
      </c>
      <c r="Q1500" s="249">
        <f>'Input 1 - Schedule 1'!AX1448</f>
        <v>0</v>
      </c>
    </row>
    <row r="1501" spans="1:17" x14ac:dyDescent="0.2">
      <c r="A1501" s="314" t="str">
        <f t="shared" si="125"/>
        <v>Exclude</v>
      </c>
      <c r="B1501" s="158">
        <f>'Input 2 - Inventory'!C1447</f>
        <v>0</v>
      </c>
      <c r="C1501" s="249">
        <f>'Input 2 - Inventory'!E1447</f>
        <v>0</v>
      </c>
      <c r="D1501" s="249" t="str">
        <f>IFERROR(VLOOKUP(E1501,GCC.Param!$B$3:$E$50,4,FALSE),"")</f>
        <v/>
      </c>
      <c r="E1501" s="159">
        <f>'Input 2 - Inventory'!F1447</f>
        <v>0</v>
      </c>
      <c r="F1501" s="204" t="str">
        <f t="shared" si="126"/>
        <v>N</v>
      </c>
      <c r="G1501" s="159">
        <f>'Input 1 - Schedule 1'!S1449</f>
        <v>0</v>
      </c>
      <c r="H1501" s="158">
        <f>'Input 2 - Inventory'!L1447</f>
        <v>0</v>
      </c>
      <c r="I1501" s="158">
        <f>'Input 2 - Inventory'!M1447</f>
        <v>0</v>
      </c>
      <c r="J1501" s="204">
        <f t="shared" si="127"/>
        <v>0</v>
      </c>
      <c r="K1501" s="249">
        <f>'Input 2 - Inventory'!R1447</f>
        <v>0</v>
      </c>
      <c r="L1501" s="158">
        <f>'Input 2 - Inventory'!AA1447</f>
        <v>0</v>
      </c>
      <c r="M1501" s="249">
        <f>'Input 2 - Inventory'!AB1447</f>
        <v>0</v>
      </c>
      <c r="N1501" s="204">
        <f t="shared" si="128"/>
        <v>0</v>
      </c>
      <c r="O1501" s="114" t="e">
        <f t="shared" si="129"/>
        <v>#DIV/0!</v>
      </c>
      <c r="P1501" s="249">
        <f>'Input 2 - Inventory'!AG1447</f>
        <v>0</v>
      </c>
      <c r="Q1501" s="249">
        <f>'Input 1 - Schedule 1'!AX1449</f>
        <v>0</v>
      </c>
    </row>
    <row r="1502" spans="1:17" x14ac:dyDescent="0.2">
      <c r="A1502" s="314" t="str">
        <f t="shared" si="125"/>
        <v>Exclude</v>
      </c>
      <c r="B1502" s="158">
        <f>'Input 2 - Inventory'!C1448</f>
        <v>0</v>
      </c>
      <c r="C1502" s="249">
        <f>'Input 2 - Inventory'!E1448</f>
        <v>0</v>
      </c>
      <c r="D1502" s="249" t="str">
        <f>IFERROR(VLOOKUP(E1502,GCC.Param!$B$3:$E$50,4,FALSE),"")</f>
        <v/>
      </c>
      <c r="E1502" s="159">
        <f>'Input 2 - Inventory'!F1448</f>
        <v>0</v>
      </c>
      <c r="F1502" s="204" t="str">
        <f t="shared" si="126"/>
        <v>N</v>
      </c>
      <c r="G1502" s="159">
        <f>'Input 1 - Schedule 1'!S1450</f>
        <v>0</v>
      </c>
      <c r="H1502" s="158">
        <f>'Input 2 - Inventory'!L1448</f>
        <v>0</v>
      </c>
      <c r="I1502" s="158">
        <f>'Input 2 - Inventory'!M1448</f>
        <v>0</v>
      </c>
      <c r="J1502" s="204">
        <f t="shared" si="127"/>
        <v>0</v>
      </c>
      <c r="K1502" s="249">
        <f>'Input 2 - Inventory'!R1448</f>
        <v>0</v>
      </c>
      <c r="L1502" s="158">
        <f>'Input 2 - Inventory'!AA1448</f>
        <v>0</v>
      </c>
      <c r="M1502" s="249">
        <f>'Input 2 - Inventory'!AB1448</f>
        <v>0</v>
      </c>
      <c r="N1502" s="204">
        <f t="shared" si="128"/>
        <v>0</v>
      </c>
      <c r="O1502" s="114" t="e">
        <f t="shared" si="129"/>
        <v>#DIV/0!</v>
      </c>
      <c r="P1502" s="249">
        <f>'Input 2 - Inventory'!AG1448</f>
        <v>0</v>
      </c>
      <c r="Q1502" s="249">
        <f>'Input 1 - Schedule 1'!AX1450</f>
        <v>0</v>
      </c>
    </row>
    <row r="1503" spans="1:17" x14ac:dyDescent="0.2">
      <c r="A1503" s="314" t="str">
        <f t="shared" si="125"/>
        <v>Exclude</v>
      </c>
      <c r="B1503" s="158">
        <f>'Input 2 - Inventory'!C1449</f>
        <v>0</v>
      </c>
      <c r="C1503" s="249">
        <f>'Input 2 - Inventory'!E1449</f>
        <v>0</v>
      </c>
      <c r="D1503" s="249" t="str">
        <f>IFERROR(VLOOKUP(E1503,GCC.Param!$B$3:$E$50,4,FALSE),"")</f>
        <v/>
      </c>
      <c r="E1503" s="159">
        <f>'Input 2 - Inventory'!F1449</f>
        <v>0</v>
      </c>
      <c r="F1503" s="204" t="str">
        <f t="shared" si="126"/>
        <v>N</v>
      </c>
      <c r="G1503" s="159">
        <f>'Input 1 - Schedule 1'!S1451</f>
        <v>0</v>
      </c>
      <c r="H1503" s="158">
        <f>'Input 2 - Inventory'!L1449</f>
        <v>0</v>
      </c>
      <c r="I1503" s="158">
        <f>'Input 2 - Inventory'!M1449</f>
        <v>0</v>
      </c>
      <c r="J1503" s="204">
        <f t="shared" si="127"/>
        <v>0</v>
      </c>
      <c r="K1503" s="249">
        <f>'Input 2 - Inventory'!R1449</f>
        <v>0</v>
      </c>
      <c r="L1503" s="158">
        <f>'Input 2 - Inventory'!AA1449</f>
        <v>0</v>
      </c>
      <c r="M1503" s="249">
        <f>'Input 2 - Inventory'!AB1449</f>
        <v>0</v>
      </c>
      <c r="N1503" s="204">
        <f t="shared" si="128"/>
        <v>0</v>
      </c>
      <c r="O1503" s="114" t="e">
        <f t="shared" si="129"/>
        <v>#DIV/0!</v>
      </c>
      <c r="P1503" s="249">
        <f>'Input 2 - Inventory'!AG1449</f>
        <v>0</v>
      </c>
      <c r="Q1503" s="249">
        <f>'Input 1 - Schedule 1'!AX1451</f>
        <v>0</v>
      </c>
    </row>
    <row r="1504" spans="1:17" x14ac:dyDescent="0.2">
      <c r="A1504" s="314" t="str">
        <f t="shared" si="125"/>
        <v>Exclude</v>
      </c>
      <c r="B1504" s="158">
        <f>'Input 2 - Inventory'!C1450</f>
        <v>0</v>
      </c>
      <c r="C1504" s="249">
        <f>'Input 2 - Inventory'!E1450</f>
        <v>0</v>
      </c>
      <c r="D1504" s="249" t="str">
        <f>IFERROR(VLOOKUP(E1504,GCC.Param!$B$3:$E$50,4,FALSE),"")</f>
        <v/>
      </c>
      <c r="E1504" s="159">
        <f>'Input 2 - Inventory'!F1450</f>
        <v>0</v>
      </c>
      <c r="F1504" s="204" t="str">
        <f t="shared" si="126"/>
        <v>N</v>
      </c>
      <c r="G1504" s="159">
        <f>'Input 1 - Schedule 1'!S1452</f>
        <v>0</v>
      </c>
      <c r="H1504" s="158">
        <f>'Input 2 - Inventory'!L1450</f>
        <v>0</v>
      </c>
      <c r="I1504" s="158">
        <f>'Input 2 - Inventory'!M1450</f>
        <v>0</v>
      </c>
      <c r="J1504" s="204">
        <f t="shared" si="127"/>
        <v>0</v>
      </c>
      <c r="K1504" s="249">
        <f>'Input 2 - Inventory'!R1450</f>
        <v>0</v>
      </c>
      <c r="L1504" s="158">
        <f>'Input 2 - Inventory'!AA1450</f>
        <v>0</v>
      </c>
      <c r="M1504" s="249">
        <f>'Input 2 - Inventory'!AB1450</f>
        <v>0</v>
      </c>
      <c r="N1504" s="204">
        <f t="shared" si="128"/>
        <v>0</v>
      </c>
      <c r="O1504" s="114" t="e">
        <f t="shared" si="129"/>
        <v>#DIV/0!</v>
      </c>
      <c r="P1504" s="249">
        <f>'Input 2 - Inventory'!AG1450</f>
        <v>0</v>
      </c>
      <c r="Q1504" s="249">
        <f>'Input 1 - Schedule 1'!AX1452</f>
        <v>0</v>
      </c>
    </row>
    <row r="1505" spans="1:17" x14ac:dyDescent="0.2">
      <c r="A1505" s="314" t="str">
        <f t="shared" si="125"/>
        <v>Exclude</v>
      </c>
      <c r="B1505" s="158">
        <f>'Input 2 - Inventory'!C1451</f>
        <v>0</v>
      </c>
      <c r="C1505" s="249">
        <f>'Input 2 - Inventory'!E1451</f>
        <v>0</v>
      </c>
      <c r="D1505" s="249" t="str">
        <f>IFERROR(VLOOKUP(E1505,GCC.Param!$B$3:$E$50,4,FALSE),"")</f>
        <v/>
      </c>
      <c r="E1505" s="159">
        <f>'Input 2 - Inventory'!F1451</f>
        <v>0</v>
      </c>
      <c r="F1505" s="204" t="str">
        <f t="shared" si="126"/>
        <v>N</v>
      </c>
      <c r="G1505" s="159">
        <f>'Input 1 - Schedule 1'!S1453</f>
        <v>0</v>
      </c>
      <c r="H1505" s="158">
        <f>'Input 2 - Inventory'!L1451</f>
        <v>0</v>
      </c>
      <c r="I1505" s="158">
        <f>'Input 2 - Inventory'!M1451</f>
        <v>0</v>
      </c>
      <c r="J1505" s="204">
        <f t="shared" si="127"/>
        <v>0</v>
      </c>
      <c r="K1505" s="249">
        <f>'Input 2 - Inventory'!R1451</f>
        <v>0</v>
      </c>
      <c r="L1505" s="158">
        <f>'Input 2 - Inventory'!AA1451</f>
        <v>0</v>
      </c>
      <c r="M1505" s="249">
        <f>'Input 2 - Inventory'!AB1451</f>
        <v>0</v>
      </c>
      <c r="N1505" s="204">
        <f t="shared" si="128"/>
        <v>0</v>
      </c>
      <c r="O1505" s="114" t="e">
        <f t="shared" si="129"/>
        <v>#DIV/0!</v>
      </c>
      <c r="P1505" s="249">
        <f>'Input 2 - Inventory'!AG1451</f>
        <v>0</v>
      </c>
      <c r="Q1505" s="249">
        <f>'Input 1 - Schedule 1'!AX1453</f>
        <v>0</v>
      </c>
    </row>
    <row r="1506" spans="1:17" x14ac:dyDescent="0.2">
      <c r="A1506" s="314" t="str">
        <f t="shared" si="125"/>
        <v>Exclude</v>
      </c>
      <c r="B1506" s="158">
        <f>'Input 2 - Inventory'!C1452</f>
        <v>0</v>
      </c>
      <c r="C1506" s="249">
        <f>'Input 2 - Inventory'!E1452</f>
        <v>0</v>
      </c>
      <c r="D1506" s="249" t="str">
        <f>IFERROR(VLOOKUP(E1506,GCC.Param!$B$3:$E$50,4,FALSE),"")</f>
        <v/>
      </c>
      <c r="E1506" s="159">
        <f>'Input 2 - Inventory'!F1452</f>
        <v>0</v>
      </c>
      <c r="F1506" s="204" t="str">
        <f t="shared" si="126"/>
        <v>N</v>
      </c>
      <c r="G1506" s="159">
        <f>'Input 1 - Schedule 1'!S1454</f>
        <v>0</v>
      </c>
      <c r="H1506" s="158">
        <f>'Input 2 - Inventory'!L1452</f>
        <v>0</v>
      </c>
      <c r="I1506" s="158">
        <f>'Input 2 - Inventory'!M1452</f>
        <v>0</v>
      </c>
      <c r="J1506" s="204">
        <f t="shared" si="127"/>
        <v>0</v>
      </c>
      <c r="K1506" s="249">
        <f>'Input 2 - Inventory'!R1452</f>
        <v>0</v>
      </c>
      <c r="L1506" s="158">
        <f>'Input 2 - Inventory'!AA1452</f>
        <v>0</v>
      </c>
      <c r="M1506" s="249">
        <f>'Input 2 - Inventory'!AB1452</f>
        <v>0</v>
      </c>
      <c r="N1506" s="204">
        <f t="shared" si="128"/>
        <v>0</v>
      </c>
      <c r="O1506" s="114" t="e">
        <f t="shared" si="129"/>
        <v>#DIV/0!</v>
      </c>
      <c r="P1506" s="249">
        <f>'Input 2 - Inventory'!AG1452</f>
        <v>0</v>
      </c>
      <c r="Q1506" s="249">
        <f>'Input 1 - Schedule 1'!AX1454</f>
        <v>0</v>
      </c>
    </row>
    <row r="1507" spans="1:17" x14ac:dyDescent="0.2">
      <c r="A1507" s="314" t="str">
        <f t="shared" si="125"/>
        <v>Exclude</v>
      </c>
      <c r="B1507" s="158">
        <f>'Input 2 - Inventory'!C1453</f>
        <v>0</v>
      </c>
      <c r="C1507" s="249">
        <f>'Input 2 - Inventory'!E1453</f>
        <v>0</v>
      </c>
      <c r="D1507" s="249" t="str">
        <f>IFERROR(VLOOKUP(E1507,GCC.Param!$B$3:$E$50,4,FALSE),"")</f>
        <v/>
      </c>
      <c r="E1507" s="159">
        <f>'Input 2 - Inventory'!F1453</f>
        <v>0</v>
      </c>
      <c r="F1507" s="204" t="str">
        <f t="shared" si="126"/>
        <v>N</v>
      </c>
      <c r="G1507" s="159">
        <f>'Input 1 - Schedule 1'!S1455</f>
        <v>0</v>
      </c>
      <c r="H1507" s="158">
        <f>'Input 2 - Inventory'!L1453</f>
        <v>0</v>
      </c>
      <c r="I1507" s="158">
        <f>'Input 2 - Inventory'!M1453</f>
        <v>0</v>
      </c>
      <c r="J1507" s="204">
        <f t="shared" si="127"/>
        <v>0</v>
      </c>
      <c r="K1507" s="249">
        <f>'Input 2 - Inventory'!R1453</f>
        <v>0</v>
      </c>
      <c r="L1507" s="158">
        <f>'Input 2 - Inventory'!AA1453</f>
        <v>0</v>
      </c>
      <c r="M1507" s="249">
        <f>'Input 2 - Inventory'!AB1453</f>
        <v>0</v>
      </c>
      <c r="N1507" s="204">
        <f t="shared" si="128"/>
        <v>0</v>
      </c>
      <c r="O1507" s="114" t="e">
        <f t="shared" si="129"/>
        <v>#DIV/0!</v>
      </c>
      <c r="P1507" s="249">
        <f>'Input 2 - Inventory'!AG1453</f>
        <v>0</v>
      </c>
      <c r="Q1507" s="249">
        <f>'Input 1 - Schedule 1'!AX1455</f>
        <v>0</v>
      </c>
    </row>
    <row r="1508" spans="1:17" x14ac:dyDescent="0.2">
      <c r="A1508" s="314" t="str">
        <f t="shared" si="125"/>
        <v>Exclude</v>
      </c>
      <c r="B1508" s="158">
        <f>'Input 2 - Inventory'!C1454</f>
        <v>0</v>
      </c>
      <c r="C1508" s="249">
        <f>'Input 2 - Inventory'!E1454</f>
        <v>0</v>
      </c>
      <c r="D1508" s="249" t="str">
        <f>IFERROR(VLOOKUP(E1508,GCC.Param!$B$3:$E$50,4,FALSE),"")</f>
        <v/>
      </c>
      <c r="E1508" s="159">
        <f>'Input 2 - Inventory'!F1454</f>
        <v>0</v>
      </c>
      <c r="F1508" s="204" t="str">
        <f t="shared" si="126"/>
        <v>N</v>
      </c>
      <c r="G1508" s="159">
        <f>'Input 1 - Schedule 1'!S1456</f>
        <v>0</v>
      </c>
      <c r="H1508" s="158">
        <f>'Input 2 - Inventory'!L1454</f>
        <v>0</v>
      </c>
      <c r="I1508" s="158">
        <f>'Input 2 - Inventory'!M1454</f>
        <v>0</v>
      </c>
      <c r="J1508" s="204">
        <f t="shared" si="127"/>
        <v>0</v>
      </c>
      <c r="K1508" s="249">
        <f>'Input 2 - Inventory'!R1454</f>
        <v>0</v>
      </c>
      <c r="L1508" s="158">
        <f>'Input 2 - Inventory'!AA1454</f>
        <v>0</v>
      </c>
      <c r="M1508" s="249">
        <f>'Input 2 - Inventory'!AB1454</f>
        <v>0</v>
      </c>
      <c r="N1508" s="204">
        <f t="shared" si="128"/>
        <v>0</v>
      </c>
      <c r="O1508" s="114" t="e">
        <f t="shared" si="129"/>
        <v>#DIV/0!</v>
      </c>
      <c r="P1508" s="249">
        <f>'Input 2 - Inventory'!AG1454</f>
        <v>0</v>
      </c>
      <c r="Q1508" s="249">
        <f>'Input 1 - Schedule 1'!AX1456</f>
        <v>0</v>
      </c>
    </row>
    <row r="1509" spans="1:17" x14ac:dyDescent="0.2">
      <c r="A1509" s="314" t="str">
        <f t="shared" si="125"/>
        <v>Exclude</v>
      </c>
      <c r="B1509" s="158">
        <f>'Input 2 - Inventory'!C1455</f>
        <v>0</v>
      </c>
      <c r="C1509" s="249">
        <f>'Input 2 - Inventory'!E1455</f>
        <v>0</v>
      </c>
      <c r="D1509" s="249" t="str">
        <f>IFERROR(VLOOKUP(E1509,GCC.Param!$B$3:$E$50,4,FALSE),"")</f>
        <v/>
      </c>
      <c r="E1509" s="159">
        <f>'Input 2 - Inventory'!F1455</f>
        <v>0</v>
      </c>
      <c r="F1509" s="204" t="str">
        <f t="shared" si="126"/>
        <v>N</v>
      </c>
      <c r="G1509" s="159">
        <f>'Input 1 - Schedule 1'!S1457</f>
        <v>0</v>
      </c>
      <c r="H1509" s="158">
        <f>'Input 2 - Inventory'!L1455</f>
        <v>0</v>
      </c>
      <c r="I1509" s="158">
        <f>'Input 2 - Inventory'!M1455</f>
        <v>0</v>
      </c>
      <c r="J1509" s="204">
        <f t="shared" si="127"/>
        <v>0</v>
      </c>
      <c r="K1509" s="249">
        <f>'Input 2 - Inventory'!R1455</f>
        <v>0</v>
      </c>
      <c r="L1509" s="158">
        <f>'Input 2 - Inventory'!AA1455</f>
        <v>0</v>
      </c>
      <c r="M1509" s="249">
        <f>'Input 2 - Inventory'!AB1455</f>
        <v>0</v>
      </c>
      <c r="N1509" s="204">
        <f t="shared" si="128"/>
        <v>0</v>
      </c>
      <c r="O1509" s="114" t="e">
        <f t="shared" si="129"/>
        <v>#DIV/0!</v>
      </c>
      <c r="P1509" s="249">
        <f>'Input 2 - Inventory'!AG1455</f>
        <v>0</v>
      </c>
      <c r="Q1509" s="249">
        <f>'Input 1 - Schedule 1'!AX1457</f>
        <v>0</v>
      </c>
    </row>
    <row r="1510" spans="1:17" x14ac:dyDescent="0.2">
      <c r="A1510" s="314" t="str">
        <f t="shared" si="125"/>
        <v>Exclude</v>
      </c>
      <c r="B1510" s="158">
        <f>'Input 2 - Inventory'!C1456</f>
        <v>0</v>
      </c>
      <c r="C1510" s="249">
        <f>'Input 2 - Inventory'!E1456</f>
        <v>0</v>
      </c>
      <c r="D1510" s="249" t="str">
        <f>IFERROR(VLOOKUP(E1510,GCC.Param!$B$3:$E$50,4,FALSE),"")</f>
        <v/>
      </c>
      <c r="E1510" s="159">
        <f>'Input 2 - Inventory'!F1456</f>
        <v>0</v>
      </c>
      <c r="F1510" s="204" t="str">
        <f t="shared" si="126"/>
        <v>N</v>
      </c>
      <c r="G1510" s="159">
        <f>'Input 1 - Schedule 1'!S1458</f>
        <v>0</v>
      </c>
      <c r="H1510" s="158">
        <f>'Input 2 - Inventory'!L1456</f>
        <v>0</v>
      </c>
      <c r="I1510" s="158">
        <f>'Input 2 - Inventory'!M1456</f>
        <v>0</v>
      </c>
      <c r="J1510" s="204">
        <f t="shared" si="127"/>
        <v>0</v>
      </c>
      <c r="K1510" s="249">
        <f>'Input 2 - Inventory'!R1456</f>
        <v>0</v>
      </c>
      <c r="L1510" s="158">
        <f>'Input 2 - Inventory'!AA1456</f>
        <v>0</v>
      </c>
      <c r="M1510" s="249">
        <f>'Input 2 - Inventory'!AB1456</f>
        <v>0</v>
      </c>
      <c r="N1510" s="204">
        <f t="shared" si="128"/>
        <v>0</v>
      </c>
      <c r="O1510" s="114" t="e">
        <f t="shared" si="129"/>
        <v>#DIV/0!</v>
      </c>
      <c r="P1510" s="249">
        <f>'Input 2 - Inventory'!AG1456</f>
        <v>0</v>
      </c>
      <c r="Q1510" s="249">
        <f>'Input 1 - Schedule 1'!AX1458</f>
        <v>0</v>
      </c>
    </row>
    <row r="1511" spans="1:17" x14ac:dyDescent="0.2">
      <c r="A1511" s="314" t="str">
        <f t="shared" si="125"/>
        <v>Exclude</v>
      </c>
      <c r="B1511" s="158">
        <f>'Input 2 - Inventory'!C1457</f>
        <v>0</v>
      </c>
      <c r="C1511" s="249">
        <f>'Input 2 - Inventory'!E1457</f>
        <v>0</v>
      </c>
      <c r="D1511" s="249" t="str">
        <f>IFERROR(VLOOKUP(E1511,GCC.Param!$B$3:$E$50,4,FALSE),"")</f>
        <v/>
      </c>
      <c r="E1511" s="159">
        <f>'Input 2 - Inventory'!F1457</f>
        <v>0</v>
      </c>
      <c r="F1511" s="204" t="str">
        <f t="shared" si="126"/>
        <v>N</v>
      </c>
      <c r="G1511" s="159">
        <f>'Input 1 - Schedule 1'!S1459</f>
        <v>0</v>
      </c>
      <c r="H1511" s="158">
        <f>'Input 2 - Inventory'!L1457</f>
        <v>0</v>
      </c>
      <c r="I1511" s="158">
        <f>'Input 2 - Inventory'!M1457</f>
        <v>0</v>
      </c>
      <c r="J1511" s="204">
        <f t="shared" si="127"/>
        <v>0</v>
      </c>
      <c r="K1511" s="249">
        <f>'Input 2 - Inventory'!R1457</f>
        <v>0</v>
      </c>
      <c r="L1511" s="158">
        <f>'Input 2 - Inventory'!AA1457</f>
        <v>0</v>
      </c>
      <c r="M1511" s="249">
        <f>'Input 2 - Inventory'!AB1457</f>
        <v>0</v>
      </c>
      <c r="N1511" s="204">
        <f t="shared" si="128"/>
        <v>0</v>
      </c>
      <c r="O1511" s="114" t="e">
        <f t="shared" si="129"/>
        <v>#DIV/0!</v>
      </c>
      <c r="P1511" s="249">
        <f>'Input 2 - Inventory'!AG1457</f>
        <v>0</v>
      </c>
      <c r="Q1511" s="249">
        <f>'Input 1 - Schedule 1'!AX1459</f>
        <v>0</v>
      </c>
    </row>
    <row r="1512" spans="1:17" x14ac:dyDescent="0.2">
      <c r="A1512" s="314" t="str">
        <f t="shared" si="125"/>
        <v>Exclude</v>
      </c>
      <c r="B1512" s="158">
        <f>'Input 2 - Inventory'!C1458</f>
        <v>0</v>
      </c>
      <c r="C1512" s="249">
        <f>'Input 2 - Inventory'!E1458</f>
        <v>0</v>
      </c>
      <c r="D1512" s="249" t="str">
        <f>IFERROR(VLOOKUP(E1512,GCC.Param!$B$3:$E$50,4,FALSE),"")</f>
        <v/>
      </c>
      <c r="E1512" s="159">
        <f>'Input 2 - Inventory'!F1458</f>
        <v>0</v>
      </c>
      <c r="F1512" s="204" t="str">
        <f t="shared" si="126"/>
        <v>N</v>
      </c>
      <c r="G1512" s="159">
        <f>'Input 1 - Schedule 1'!S1460</f>
        <v>0</v>
      </c>
      <c r="H1512" s="158">
        <f>'Input 2 - Inventory'!L1458</f>
        <v>0</v>
      </c>
      <c r="I1512" s="158">
        <f>'Input 2 - Inventory'!M1458</f>
        <v>0</v>
      </c>
      <c r="J1512" s="204">
        <f t="shared" si="127"/>
        <v>0</v>
      </c>
      <c r="K1512" s="249">
        <f>'Input 2 - Inventory'!R1458</f>
        <v>0</v>
      </c>
      <c r="L1512" s="158">
        <f>'Input 2 - Inventory'!AA1458</f>
        <v>0</v>
      </c>
      <c r="M1512" s="249">
        <f>'Input 2 - Inventory'!AB1458</f>
        <v>0</v>
      </c>
      <c r="N1512" s="204">
        <f t="shared" si="128"/>
        <v>0</v>
      </c>
      <c r="O1512" s="114" t="e">
        <f t="shared" si="129"/>
        <v>#DIV/0!</v>
      </c>
      <c r="P1512" s="249">
        <f>'Input 2 - Inventory'!AG1458</f>
        <v>0</v>
      </c>
      <c r="Q1512" s="249">
        <f>'Input 1 - Schedule 1'!AX1460</f>
        <v>0</v>
      </c>
    </row>
    <row r="1513" spans="1:17" x14ac:dyDescent="0.2">
      <c r="A1513" s="314" t="str">
        <f t="shared" si="125"/>
        <v>Exclude</v>
      </c>
      <c r="B1513" s="158">
        <f>'Input 2 - Inventory'!C1459</f>
        <v>0</v>
      </c>
      <c r="C1513" s="249">
        <f>'Input 2 - Inventory'!E1459</f>
        <v>0</v>
      </c>
      <c r="D1513" s="249" t="str">
        <f>IFERROR(VLOOKUP(E1513,GCC.Param!$B$3:$E$50,4,FALSE),"")</f>
        <v/>
      </c>
      <c r="E1513" s="159">
        <f>'Input 2 - Inventory'!F1459</f>
        <v>0</v>
      </c>
      <c r="F1513" s="204" t="str">
        <f t="shared" si="126"/>
        <v>N</v>
      </c>
      <c r="G1513" s="159">
        <f>'Input 1 - Schedule 1'!S1461</f>
        <v>0</v>
      </c>
      <c r="H1513" s="158">
        <f>'Input 2 - Inventory'!L1459</f>
        <v>0</v>
      </c>
      <c r="I1513" s="158">
        <f>'Input 2 - Inventory'!M1459</f>
        <v>0</v>
      </c>
      <c r="J1513" s="204">
        <f t="shared" si="127"/>
        <v>0</v>
      </c>
      <c r="K1513" s="249">
        <f>'Input 2 - Inventory'!R1459</f>
        <v>0</v>
      </c>
      <c r="L1513" s="158">
        <f>'Input 2 - Inventory'!AA1459</f>
        <v>0</v>
      </c>
      <c r="M1513" s="249">
        <f>'Input 2 - Inventory'!AB1459</f>
        <v>0</v>
      </c>
      <c r="N1513" s="204">
        <f t="shared" si="128"/>
        <v>0</v>
      </c>
      <c r="O1513" s="114" t="e">
        <f t="shared" si="129"/>
        <v>#DIV/0!</v>
      </c>
      <c r="P1513" s="249">
        <f>'Input 2 - Inventory'!AG1459</f>
        <v>0</v>
      </c>
      <c r="Q1513" s="249">
        <f>'Input 1 - Schedule 1'!AX1461</f>
        <v>0</v>
      </c>
    </row>
    <row r="1514" spans="1:17" x14ac:dyDescent="0.2">
      <c r="A1514" s="314" t="str">
        <f t="shared" si="125"/>
        <v>Exclude</v>
      </c>
      <c r="B1514" s="158">
        <f>'Input 2 - Inventory'!C1460</f>
        <v>0</v>
      </c>
      <c r="C1514" s="249">
        <f>'Input 2 - Inventory'!E1460</f>
        <v>0</v>
      </c>
      <c r="D1514" s="249" t="str">
        <f>IFERROR(VLOOKUP(E1514,GCC.Param!$B$3:$E$50,4,FALSE),"")</f>
        <v/>
      </c>
      <c r="E1514" s="159">
        <f>'Input 2 - Inventory'!F1460</f>
        <v>0</v>
      </c>
      <c r="F1514" s="204" t="str">
        <f t="shared" si="126"/>
        <v>N</v>
      </c>
      <c r="G1514" s="159">
        <f>'Input 1 - Schedule 1'!S1462</f>
        <v>0</v>
      </c>
      <c r="H1514" s="158">
        <f>'Input 2 - Inventory'!L1460</f>
        <v>0</v>
      </c>
      <c r="I1514" s="158">
        <f>'Input 2 - Inventory'!M1460</f>
        <v>0</v>
      </c>
      <c r="J1514" s="204">
        <f t="shared" si="127"/>
        <v>0</v>
      </c>
      <c r="K1514" s="249">
        <f>'Input 2 - Inventory'!R1460</f>
        <v>0</v>
      </c>
      <c r="L1514" s="158">
        <f>'Input 2 - Inventory'!AA1460</f>
        <v>0</v>
      </c>
      <c r="M1514" s="249">
        <f>'Input 2 - Inventory'!AB1460</f>
        <v>0</v>
      </c>
      <c r="N1514" s="204">
        <f t="shared" si="128"/>
        <v>0</v>
      </c>
      <c r="O1514" s="114" t="e">
        <f t="shared" si="129"/>
        <v>#DIV/0!</v>
      </c>
      <c r="P1514" s="249">
        <f>'Input 2 - Inventory'!AG1460</f>
        <v>0</v>
      </c>
      <c r="Q1514" s="249">
        <f>'Input 1 - Schedule 1'!AX1462</f>
        <v>0</v>
      </c>
    </row>
    <row r="1515" spans="1:17" x14ac:dyDescent="0.2">
      <c r="A1515" s="314" t="str">
        <f t="shared" si="125"/>
        <v>Exclude</v>
      </c>
      <c r="B1515" s="158">
        <f>'Input 2 - Inventory'!C1461</f>
        <v>0</v>
      </c>
      <c r="C1515" s="249">
        <f>'Input 2 - Inventory'!E1461</f>
        <v>0</v>
      </c>
      <c r="D1515" s="249" t="str">
        <f>IFERROR(VLOOKUP(E1515,GCC.Param!$B$3:$E$50,4,FALSE),"")</f>
        <v/>
      </c>
      <c r="E1515" s="159">
        <f>'Input 2 - Inventory'!F1461</f>
        <v>0</v>
      </c>
      <c r="F1515" s="204" t="str">
        <f t="shared" si="126"/>
        <v>N</v>
      </c>
      <c r="G1515" s="159">
        <f>'Input 1 - Schedule 1'!S1463</f>
        <v>0</v>
      </c>
      <c r="H1515" s="158">
        <f>'Input 2 - Inventory'!L1461</f>
        <v>0</v>
      </c>
      <c r="I1515" s="158">
        <f>'Input 2 - Inventory'!M1461</f>
        <v>0</v>
      </c>
      <c r="J1515" s="204">
        <f t="shared" si="127"/>
        <v>0</v>
      </c>
      <c r="K1515" s="249">
        <f>'Input 2 - Inventory'!R1461</f>
        <v>0</v>
      </c>
      <c r="L1515" s="158">
        <f>'Input 2 - Inventory'!AA1461</f>
        <v>0</v>
      </c>
      <c r="M1515" s="249">
        <f>'Input 2 - Inventory'!AB1461</f>
        <v>0</v>
      </c>
      <c r="N1515" s="204">
        <f t="shared" si="128"/>
        <v>0</v>
      </c>
      <c r="O1515" s="114" t="e">
        <f t="shared" si="129"/>
        <v>#DIV/0!</v>
      </c>
      <c r="P1515" s="249">
        <f>'Input 2 - Inventory'!AG1461</f>
        <v>0</v>
      </c>
      <c r="Q1515" s="249">
        <f>'Input 1 - Schedule 1'!AX1463</f>
        <v>0</v>
      </c>
    </row>
    <row r="1516" spans="1:17" x14ac:dyDescent="0.2">
      <c r="A1516" s="314" t="str">
        <f t="shared" si="125"/>
        <v>Exclude</v>
      </c>
      <c r="B1516" s="158">
        <f>'Input 2 - Inventory'!C1462</f>
        <v>0</v>
      </c>
      <c r="C1516" s="249">
        <f>'Input 2 - Inventory'!E1462</f>
        <v>0</v>
      </c>
      <c r="D1516" s="249" t="str">
        <f>IFERROR(VLOOKUP(E1516,GCC.Param!$B$3:$E$50,4,FALSE),"")</f>
        <v/>
      </c>
      <c r="E1516" s="159">
        <f>'Input 2 - Inventory'!F1462</f>
        <v>0</v>
      </c>
      <c r="F1516" s="204" t="str">
        <f t="shared" si="126"/>
        <v>N</v>
      </c>
      <c r="G1516" s="159">
        <f>'Input 1 - Schedule 1'!S1464</f>
        <v>0</v>
      </c>
      <c r="H1516" s="158">
        <f>'Input 2 - Inventory'!L1462</f>
        <v>0</v>
      </c>
      <c r="I1516" s="158">
        <f>'Input 2 - Inventory'!M1462</f>
        <v>0</v>
      </c>
      <c r="J1516" s="204">
        <f t="shared" si="127"/>
        <v>0</v>
      </c>
      <c r="K1516" s="249">
        <f>'Input 2 - Inventory'!R1462</f>
        <v>0</v>
      </c>
      <c r="L1516" s="158">
        <f>'Input 2 - Inventory'!AA1462</f>
        <v>0</v>
      </c>
      <c r="M1516" s="249">
        <f>'Input 2 - Inventory'!AB1462</f>
        <v>0</v>
      </c>
      <c r="N1516" s="204">
        <f t="shared" si="128"/>
        <v>0</v>
      </c>
      <c r="O1516" s="114" t="e">
        <f t="shared" si="129"/>
        <v>#DIV/0!</v>
      </c>
      <c r="P1516" s="249">
        <f>'Input 2 - Inventory'!AG1462</f>
        <v>0</v>
      </c>
      <c r="Q1516" s="249">
        <f>'Input 1 - Schedule 1'!AX1464</f>
        <v>0</v>
      </c>
    </row>
    <row r="1517" spans="1:17" x14ac:dyDescent="0.2">
      <c r="A1517" s="314" t="str">
        <f t="shared" si="125"/>
        <v>Exclude</v>
      </c>
      <c r="B1517" s="158">
        <f>'Input 2 - Inventory'!C1463</f>
        <v>0</v>
      </c>
      <c r="C1517" s="249">
        <f>'Input 2 - Inventory'!E1463</f>
        <v>0</v>
      </c>
      <c r="D1517" s="249" t="str">
        <f>IFERROR(VLOOKUP(E1517,GCC.Param!$B$3:$E$50,4,FALSE),"")</f>
        <v/>
      </c>
      <c r="E1517" s="159">
        <f>'Input 2 - Inventory'!F1463</f>
        <v>0</v>
      </c>
      <c r="F1517" s="204" t="str">
        <f t="shared" si="126"/>
        <v>N</v>
      </c>
      <c r="G1517" s="159">
        <f>'Input 1 - Schedule 1'!S1465</f>
        <v>0</v>
      </c>
      <c r="H1517" s="158">
        <f>'Input 2 - Inventory'!L1463</f>
        <v>0</v>
      </c>
      <c r="I1517" s="158">
        <f>'Input 2 - Inventory'!M1463</f>
        <v>0</v>
      </c>
      <c r="J1517" s="204">
        <f t="shared" si="127"/>
        <v>0</v>
      </c>
      <c r="K1517" s="249">
        <f>'Input 2 - Inventory'!R1463</f>
        <v>0</v>
      </c>
      <c r="L1517" s="158">
        <f>'Input 2 - Inventory'!AA1463</f>
        <v>0</v>
      </c>
      <c r="M1517" s="249">
        <f>'Input 2 - Inventory'!AB1463</f>
        <v>0</v>
      </c>
      <c r="N1517" s="204">
        <f t="shared" si="128"/>
        <v>0</v>
      </c>
      <c r="O1517" s="114" t="e">
        <f t="shared" si="129"/>
        <v>#DIV/0!</v>
      </c>
      <c r="P1517" s="249">
        <f>'Input 2 - Inventory'!AG1463</f>
        <v>0</v>
      </c>
      <c r="Q1517" s="249">
        <f>'Input 1 - Schedule 1'!AX1465</f>
        <v>0</v>
      </c>
    </row>
    <row r="1518" spans="1:17" x14ac:dyDescent="0.2">
      <c r="A1518" s="314" t="str">
        <f t="shared" si="125"/>
        <v>Exclude</v>
      </c>
      <c r="B1518" s="158">
        <f>'Input 2 - Inventory'!C1464</f>
        <v>0</v>
      </c>
      <c r="C1518" s="249">
        <f>'Input 2 - Inventory'!E1464</f>
        <v>0</v>
      </c>
      <c r="D1518" s="249" t="str">
        <f>IFERROR(VLOOKUP(E1518,GCC.Param!$B$3:$E$50,4,FALSE),"")</f>
        <v/>
      </c>
      <c r="E1518" s="159">
        <f>'Input 2 - Inventory'!F1464</f>
        <v>0</v>
      </c>
      <c r="F1518" s="204" t="str">
        <f t="shared" si="126"/>
        <v>N</v>
      </c>
      <c r="G1518" s="159">
        <f>'Input 1 - Schedule 1'!S1466</f>
        <v>0</v>
      </c>
      <c r="H1518" s="158">
        <f>'Input 2 - Inventory'!L1464</f>
        <v>0</v>
      </c>
      <c r="I1518" s="158">
        <f>'Input 2 - Inventory'!M1464</f>
        <v>0</v>
      </c>
      <c r="J1518" s="204">
        <f t="shared" si="127"/>
        <v>0</v>
      </c>
      <c r="K1518" s="249">
        <f>'Input 2 - Inventory'!R1464</f>
        <v>0</v>
      </c>
      <c r="L1518" s="158">
        <f>'Input 2 - Inventory'!AA1464</f>
        <v>0</v>
      </c>
      <c r="M1518" s="249">
        <f>'Input 2 - Inventory'!AB1464</f>
        <v>0</v>
      </c>
      <c r="N1518" s="204">
        <f t="shared" si="128"/>
        <v>0</v>
      </c>
      <c r="O1518" s="114" t="e">
        <f t="shared" si="129"/>
        <v>#DIV/0!</v>
      </c>
      <c r="P1518" s="249">
        <f>'Input 2 - Inventory'!AG1464</f>
        <v>0</v>
      </c>
      <c r="Q1518" s="249">
        <f>'Input 1 - Schedule 1'!AX1466</f>
        <v>0</v>
      </c>
    </row>
    <row r="1519" spans="1:17" x14ac:dyDescent="0.2">
      <c r="A1519" s="314" t="str">
        <f t="shared" si="125"/>
        <v>Exclude</v>
      </c>
      <c r="B1519" s="158">
        <f>'Input 2 - Inventory'!C1465</f>
        <v>0</v>
      </c>
      <c r="C1519" s="249">
        <f>'Input 2 - Inventory'!E1465</f>
        <v>0</v>
      </c>
      <c r="D1519" s="249" t="str">
        <f>IFERROR(VLOOKUP(E1519,GCC.Param!$B$3:$E$50,4,FALSE),"")</f>
        <v/>
      </c>
      <c r="E1519" s="159">
        <f>'Input 2 - Inventory'!F1465</f>
        <v>0</v>
      </c>
      <c r="F1519" s="204" t="str">
        <f t="shared" si="126"/>
        <v>N</v>
      </c>
      <c r="G1519" s="159">
        <f>'Input 1 - Schedule 1'!S1467</f>
        <v>0</v>
      </c>
      <c r="H1519" s="158">
        <f>'Input 2 - Inventory'!L1465</f>
        <v>0</v>
      </c>
      <c r="I1519" s="158">
        <f>'Input 2 - Inventory'!M1465</f>
        <v>0</v>
      </c>
      <c r="J1519" s="204">
        <f t="shared" si="127"/>
        <v>0</v>
      </c>
      <c r="K1519" s="249">
        <f>'Input 2 - Inventory'!R1465</f>
        <v>0</v>
      </c>
      <c r="L1519" s="158">
        <f>'Input 2 - Inventory'!AA1465</f>
        <v>0</v>
      </c>
      <c r="M1519" s="249">
        <f>'Input 2 - Inventory'!AB1465</f>
        <v>0</v>
      </c>
      <c r="N1519" s="204">
        <f t="shared" si="128"/>
        <v>0</v>
      </c>
      <c r="O1519" s="114" t="e">
        <f t="shared" si="129"/>
        <v>#DIV/0!</v>
      </c>
      <c r="P1519" s="249">
        <f>'Input 2 - Inventory'!AG1465</f>
        <v>0</v>
      </c>
      <c r="Q1519" s="249">
        <f>'Input 1 - Schedule 1'!AX1467</f>
        <v>0</v>
      </c>
    </row>
    <row r="1520" spans="1:17" x14ac:dyDescent="0.2">
      <c r="A1520" s="314" t="str">
        <f t="shared" si="125"/>
        <v>Exclude</v>
      </c>
      <c r="B1520" s="158">
        <f>'Input 2 - Inventory'!C1466</f>
        <v>0</v>
      </c>
      <c r="C1520" s="249">
        <f>'Input 2 - Inventory'!E1466</f>
        <v>0</v>
      </c>
      <c r="D1520" s="249" t="str">
        <f>IFERROR(VLOOKUP(E1520,GCC.Param!$B$3:$E$50,4,FALSE),"")</f>
        <v/>
      </c>
      <c r="E1520" s="159">
        <f>'Input 2 - Inventory'!F1466</f>
        <v>0</v>
      </c>
      <c r="F1520" s="204" t="str">
        <f t="shared" si="126"/>
        <v>N</v>
      </c>
      <c r="G1520" s="159">
        <f>'Input 1 - Schedule 1'!S1468</f>
        <v>0</v>
      </c>
      <c r="H1520" s="158">
        <f>'Input 2 - Inventory'!L1466</f>
        <v>0</v>
      </c>
      <c r="I1520" s="158">
        <f>'Input 2 - Inventory'!M1466</f>
        <v>0</v>
      </c>
      <c r="J1520" s="204">
        <f t="shared" si="127"/>
        <v>0</v>
      </c>
      <c r="K1520" s="249">
        <f>'Input 2 - Inventory'!R1466</f>
        <v>0</v>
      </c>
      <c r="L1520" s="158">
        <f>'Input 2 - Inventory'!AA1466</f>
        <v>0</v>
      </c>
      <c r="M1520" s="249">
        <f>'Input 2 - Inventory'!AB1466</f>
        <v>0</v>
      </c>
      <c r="N1520" s="204">
        <f t="shared" si="128"/>
        <v>0</v>
      </c>
      <c r="O1520" s="114" t="e">
        <f t="shared" si="129"/>
        <v>#DIV/0!</v>
      </c>
      <c r="P1520" s="249">
        <f>'Input 2 - Inventory'!AG1466</f>
        <v>0</v>
      </c>
      <c r="Q1520" s="249">
        <f>'Input 1 - Schedule 1'!AX1468</f>
        <v>0</v>
      </c>
    </row>
    <row r="1521" spans="1:17" x14ac:dyDescent="0.2">
      <c r="A1521" s="314" t="str">
        <f t="shared" si="125"/>
        <v>Exclude</v>
      </c>
      <c r="B1521" s="158">
        <f>'Input 2 - Inventory'!C1467</f>
        <v>0</v>
      </c>
      <c r="C1521" s="249">
        <f>'Input 2 - Inventory'!E1467</f>
        <v>0</v>
      </c>
      <c r="D1521" s="249" t="str">
        <f>IFERROR(VLOOKUP(E1521,GCC.Param!$B$3:$E$50,4,FALSE),"")</f>
        <v/>
      </c>
      <c r="E1521" s="159">
        <f>'Input 2 - Inventory'!F1467</f>
        <v>0</v>
      </c>
      <c r="F1521" s="204" t="str">
        <f t="shared" si="126"/>
        <v>N</v>
      </c>
      <c r="G1521" s="159">
        <f>'Input 1 - Schedule 1'!S1469</f>
        <v>0</v>
      </c>
      <c r="H1521" s="158">
        <f>'Input 2 - Inventory'!L1467</f>
        <v>0</v>
      </c>
      <c r="I1521" s="158">
        <f>'Input 2 - Inventory'!M1467</f>
        <v>0</v>
      </c>
      <c r="J1521" s="204">
        <f t="shared" si="127"/>
        <v>0</v>
      </c>
      <c r="K1521" s="249">
        <f>'Input 2 - Inventory'!R1467</f>
        <v>0</v>
      </c>
      <c r="L1521" s="158">
        <f>'Input 2 - Inventory'!AA1467</f>
        <v>0</v>
      </c>
      <c r="M1521" s="249">
        <f>'Input 2 - Inventory'!AB1467</f>
        <v>0</v>
      </c>
      <c r="N1521" s="204">
        <f t="shared" si="128"/>
        <v>0</v>
      </c>
      <c r="O1521" s="114" t="e">
        <f t="shared" si="129"/>
        <v>#DIV/0!</v>
      </c>
      <c r="P1521" s="249">
        <f>'Input 2 - Inventory'!AG1467</f>
        <v>0</v>
      </c>
      <c r="Q1521" s="249">
        <f>'Input 1 - Schedule 1'!AX1469</f>
        <v>0</v>
      </c>
    </row>
    <row r="1522" spans="1:17" x14ac:dyDescent="0.2">
      <c r="A1522" s="314" t="str">
        <f t="shared" si="125"/>
        <v>Exclude</v>
      </c>
      <c r="B1522" s="158">
        <f>'Input 2 - Inventory'!C1468</f>
        <v>0</v>
      </c>
      <c r="C1522" s="249">
        <f>'Input 2 - Inventory'!E1468</f>
        <v>0</v>
      </c>
      <c r="D1522" s="249" t="str">
        <f>IFERROR(VLOOKUP(E1522,GCC.Param!$B$3:$E$50,4,FALSE),"")</f>
        <v/>
      </c>
      <c r="E1522" s="159">
        <f>'Input 2 - Inventory'!F1468</f>
        <v>0</v>
      </c>
      <c r="F1522" s="204" t="str">
        <f t="shared" si="126"/>
        <v>N</v>
      </c>
      <c r="G1522" s="159">
        <f>'Input 1 - Schedule 1'!S1470</f>
        <v>0</v>
      </c>
      <c r="H1522" s="158">
        <f>'Input 2 - Inventory'!L1468</f>
        <v>0</v>
      </c>
      <c r="I1522" s="158">
        <f>'Input 2 - Inventory'!M1468</f>
        <v>0</v>
      </c>
      <c r="J1522" s="204">
        <f t="shared" si="127"/>
        <v>0</v>
      </c>
      <c r="K1522" s="249">
        <f>'Input 2 - Inventory'!R1468</f>
        <v>0</v>
      </c>
      <c r="L1522" s="158">
        <f>'Input 2 - Inventory'!AA1468</f>
        <v>0</v>
      </c>
      <c r="M1522" s="249">
        <f>'Input 2 - Inventory'!AB1468</f>
        <v>0</v>
      </c>
      <c r="N1522" s="204">
        <f t="shared" si="128"/>
        <v>0</v>
      </c>
      <c r="O1522" s="114" t="e">
        <f t="shared" si="129"/>
        <v>#DIV/0!</v>
      </c>
      <c r="P1522" s="249">
        <f>'Input 2 - Inventory'!AG1468</f>
        <v>0</v>
      </c>
      <c r="Q1522" s="249">
        <f>'Input 1 - Schedule 1'!AX1470</f>
        <v>0</v>
      </c>
    </row>
    <row r="1523" spans="1:17" x14ac:dyDescent="0.2">
      <c r="A1523" s="314" t="str">
        <f t="shared" si="125"/>
        <v>Exclude</v>
      </c>
      <c r="B1523" s="158">
        <f>'Input 2 - Inventory'!C1469</f>
        <v>0</v>
      </c>
      <c r="C1523" s="249">
        <f>'Input 2 - Inventory'!E1469</f>
        <v>0</v>
      </c>
      <c r="D1523" s="249" t="str">
        <f>IFERROR(VLOOKUP(E1523,GCC.Param!$B$3:$E$50,4,FALSE),"")</f>
        <v/>
      </c>
      <c r="E1523" s="159">
        <f>'Input 2 - Inventory'!F1469</f>
        <v>0</v>
      </c>
      <c r="F1523" s="204" t="str">
        <f t="shared" si="126"/>
        <v>N</v>
      </c>
      <c r="G1523" s="159">
        <f>'Input 1 - Schedule 1'!S1471</f>
        <v>0</v>
      </c>
      <c r="H1523" s="158">
        <f>'Input 2 - Inventory'!L1469</f>
        <v>0</v>
      </c>
      <c r="I1523" s="158">
        <f>'Input 2 - Inventory'!M1469</f>
        <v>0</v>
      </c>
      <c r="J1523" s="204">
        <f t="shared" si="127"/>
        <v>0</v>
      </c>
      <c r="K1523" s="249">
        <f>'Input 2 - Inventory'!R1469</f>
        <v>0</v>
      </c>
      <c r="L1523" s="158">
        <f>'Input 2 - Inventory'!AA1469</f>
        <v>0</v>
      </c>
      <c r="M1523" s="249">
        <f>'Input 2 - Inventory'!AB1469</f>
        <v>0</v>
      </c>
      <c r="N1523" s="204">
        <f t="shared" si="128"/>
        <v>0</v>
      </c>
      <c r="O1523" s="114" t="e">
        <f t="shared" si="129"/>
        <v>#DIV/0!</v>
      </c>
      <c r="P1523" s="249">
        <f>'Input 2 - Inventory'!AG1469</f>
        <v>0</v>
      </c>
      <c r="Q1523" s="249">
        <f>'Input 1 - Schedule 1'!AX1471</f>
        <v>0</v>
      </c>
    </row>
    <row r="1524" spans="1:17" x14ac:dyDescent="0.2">
      <c r="A1524" s="314" t="str">
        <f t="shared" si="125"/>
        <v>Exclude</v>
      </c>
      <c r="B1524" s="158">
        <f>'Input 2 - Inventory'!C1470</f>
        <v>0</v>
      </c>
      <c r="C1524" s="249">
        <f>'Input 2 - Inventory'!E1470</f>
        <v>0</v>
      </c>
      <c r="D1524" s="249" t="str">
        <f>IFERROR(VLOOKUP(E1524,GCC.Param!$B$3:$E$50,4,FALSE),"")</f>
        <v/>
      </c>
      <c r="E1524" s="159">
        <f>'Input 2 - Inventory'!F1470</f>
        <v>0</v>
      </c>
      <c r="F1524" s="204" t="str">
        <f t="shared" si="126"/>
        <v>N</v>
      </c>
      <c r="G1524" s="159">
        <f>'Input 1 - Schedule 1'!S1472</f>
        <v>0</v>
      </c>
      <c r="H1524" s="158">
        <f>'Input 2 - Inventory'!L1470</f>
        <v>0</v>
      </c>
      <c r="I1524" s="158">
        <f>'Input 2 - Inventory'!M1470</f>
        <v>0</v>
      </c>
      <c r="J1524" s="204">
        <f t="shared" si="127"/>
        <v>0</v>
      </c>
      <c r="K1524" s="249">
        <f>'Input 2 - Inventory'!R1470</f>
        <v>0</v>
      </c>
      <c r="L1524" s="158">
        <f>'Input 2 - Inventory'!AA1470</f>
        <v>0</v>
      </c>
      <c r="M1524" s="249">
        <f>'Input 2 - Inventory'!AB1470</f>
        <v>0</v>
      </c>
      <c r="N1524" s="204">
        <f t="shared" si="128"/>
        <v>0</v>
      </c>
      <c r="O1524" s="114" t="e">
        <f t="shared" si="129"/>
        <v>#DIV/0!</v>
      </c>
      <c r="P1524" s="249">
        <f>'Input 2 - Inventory'!AG1470</f>
        <v>0</v>
      </c>
      <c r="Q1524" s="249">
        <f>'Input 1 - Schedule 1'!AX1472</f>
        <v>0</v>
      </c>
    </row>
    <row r="1525" spans="1:17" x14ac:dyDescent="0.2">
      <c r="A1525" s="314" t="str">
        <f t="shared" si="125"/>
        <v>Exclude</v>
      </c>
      <c r="B1525" s="158">
        <f>'Input 2 - Inventory'!C1471</f>
        <v>0</v>
      </c>
      <c r="C1525" s="249">
        <f>'Input 2 - Inventory'!E1471</f>
        <v>0</v>
      </c>
      <c r="D1525" s="249" t="str">
        <f>IFERROR(VLOOKUP(E1525,GCC.Param!$B$3:$E$50,4,FALSE),"")</f>
        <v/>
      </c>
      <c r="E1525" s="159">
        <f>'Input 2 - Inventory'!F1471</f>
        <v>0</v>
      </c>
      <c r="F1525" s="204" t="str">
        <f t="shared" si="126"/>
        <v>N</v>
      </c>
      <c r="G1525" s="159">
        <f>'Input 1 - Schedule 1'!S1473</f>
        <v>0</v>
      </c>
      <c r="H1525" s="158">
        <f>'Input 2 - Inventory'!L1471</f>
        <v>0</v>
      </c>
      <c r="I1525" s="158">
        <f>'Input 2 - Inventory'!M1471</f>
        <v>0</v>
      </c>
      <c r="J1525" s="204">
        <f t="shared" si="127"/>
        <v>0</v>
      </c>
      <c r="K1525" s="249">
        <f>'Input 2 - Inventory'!R1471</f>
        <v>0</v>
      </c>
      <c r="L1525" s="158">
        <f>'Input 2 - Inventory'!AA1471</f>
        <v>0</v>
      </c>
      <c r="M1525" s="249">
        <f>'Input 2 - Inventory'!AB1471</f>
        <v>0</v>
      </c>
      <c r="N1525" s="204">
        <f t="shared" si="128"/>
        <v>0</v>
      </c>
      <c r="O1525" s="114" t="e">
        <f t="shared" si="129"/>
        <v>#DIV/0!</v>
      </c>
      <c r="P1525" s="249">
        <f>'Input 2 - Inventory'!AG1471</f>
        <v>0</v>
      </c>
      <c r="Q1525" s="249">
        <f>'Input 1 - Schedule 1'!AX1473</f>
        <v>0</v>
      </c>
    </row>
    <row r="1526" spans="1:17" x14ac:dyDescent="0.2">
      <c r="A1526" s="314" t="str">
        <f t="shared" si="125"/>
        <v>Exclude</v>
      </c>
      <c r="B1526" s="158">
        <f>'Input 2 - Inventory'!C1472</f>
        <v>0</v>
      </c>
      <c r="C1526" s="249">
        <f>'Input 2 - Inventory'!E1472</f>
        <v>0</v>
      </c>
      <c r="D1526" s="249" t="str">
        <f>IFERROR(VLOOKUP(E1526,GCC.Param!$B$3:$E$50,4,FALSE),"")</f>
        <v/>
      </c>
      <c r="E1526" s="159">
        <f>'Input 2 - Inventory'!F1472</f>
        <v>0</v>
      </c>
      <c r="F1526" s="204" t="str">
        <f t="shared" si="126"/>
        <v>N</v>
      </c>
      <c r="G1526" s="159">
        <f>'Input 1 - Schedule 1'!S1474</f>
        <v>0</v>
      </c>
      <c r="H1526" s="158">
        <f>'Input 2 - Inventory'!L1472</f>
        <v>0</v>
      </c>
      <c r="I1526" s="158">
        <f>'Input 2 - Inventory'!M1472</f>
        <v>0</v>
      </c>
      <c r="J1526" s="204">
        <f t="shared" si="127"/>
        <v>0</v>
      </c>
      <c r="K1526" s="249">
        <f>'Input 2 - Inventory'!R1472</f>
        <v>0</v>
      </c>
      <c r="L1526" s="158">
        <f>'Input 2 - Inventory'!AA1472</f>
        <v>0</v>
      </c>
      <c r="M1526" s="249">
        <f>'Input 2 - Inventory'!AB1472</f>
        <v>0</v>
      </c>
      <c r="N1526" s="204">
        <f t="shared" si="128"/>
        <v>0</v>
      </c>
      <c r="O1526" s="114" t="e">
        <f t="shared" si="129"/>
        <v>#DIV/0!</v>
      </c>
      <c r="P1526" s="249">
        <f>'Input 2 - Inventory'!AG1472</f>
        <v>0</v>
      </c>
      <c r="Q1526" s="249">
        <f>'Input 1 - Schedule 1'!AX1474</f>
        <v>0</v>
      </c>
    </row>
    <row r="1527" spans="1:17" x14ac:dyDescent="0.2">
      <c r="A1527" s="314" t="str">
        <f t="shared" si="125"/>
        <v>Exclude</v>
      </c>
      <c r="B1527" s="158">
        <f>'Input 2 - Inventory'!C1473</f>
        <v>0</v>
      </c>
      <c r="C1527" s="249">
        <f>'Input 2 - Inventory'!E1473</f>
        <v>0</v>
      </c>
      <c r="D1527" s="249" t="str">
        <f>IFERROR(VLOOKUP(E1527,GCC.Param!$B$3:$E$50,4,FALSE),"")</f>
        <v/>
      </c>
      <c r="E1527" s="159">
        <f>'Input 2 - Inventory'!F1473</f>
        <v>0</v>
      </c>
      <c r="F1527" s="204" t="str">
        <f t="shared" si="126"/>
        <v>N</v>
      </c>
      <c r="G1527" s="159">
        <f>'Input 1 - Schedule 1'!S1475</f>
        <v>0</v>
      </c>
      <c r="H1527" s="158">
        <f>'Input 2 - Inventory'!L1473</f>
        <v>0</v>
      </c>
      <c r="I1527" s="158">
        <f>'Input 2 - Inventory'!M1473</f>
        <v>0</v>
      </c>
      <c r="J1527" s="204">
        <f t="shared" si="127"/>
        <v>0</v>
      </c>
      <c r="K1527" s="249">
        <f>'Input 2 - Inventory'!R1473</f>
        <v>0</v>
      </c>
      <c r="L1527" s="158">
        <f>'Input 2 - Inventory'!AA1473</f>
        <v>0</v>
      </c>
      <c r="M1527" s="249">
        <f>'Input 2 - Inventory'!AB1473</f>
        <v>0</v>
      </c>
      <c r="N1527" s="204">
        <f t="shared" si="128"/>
        <v>0</v>
      </c>
      <c r="O1527" s="114" t="e">
        <f t="shared" si="129"/>
        <v>#DIV/0!</v>
      </c>
      <c r="P1527" s="249">
        <f>'Input 2 - Inventory'!AG1473</f>
        <v>0</v>
      </c>
      <c r="Q1527" s="249">
        <f>'Input 1 - Schedule 1'!AX1475</f>
        <v>0</v>
      </c>
    </row>
    <row r="1528" spans="1:17" x14ac:dyDescent="0.2">
      <c r="A1528" s="314" t="str">
        <f t="shared" si="125"/>
        <v>Exclude</v>
      </c>
      <c r="B1528" s="158">
        <f>'Input 2 - Inventory'!C1474</f>
        <v>0</v>
      </c>
      <c r="C1528" s="249">
        <f>'Input 2 - Inventory'!E1474</f>
        <v>0</v>
      </c>
      <c r="D1528" s="249" t="str">
        <f>IFERROR(VLOOKUP(E1528,GCC.Param!$B$3:$E$50,4,FALSE),"")</f>
        <v/>
      </c>
      <c r="E1528" s="159">
        <f>'Input 2 - Inventory'!F1474</f>
        <v>0</v>
      </c>
      <c r="F1528" s="204" t="str">
        <f t="shared" si="126"/>
        <v>N</v>
      </c>
      <c r="G1528" s="159">
        <f>'Input 1 - Schedule 1'!S1476</f>
        <v>0</v>
      </c>
      <c r="H1528" s="158">
        <f>'Input 2 - Inventory'!L1474</f>
        <v>0</v>
      </c>
      <c r="I1528" s="158">
        <f>'Input 2 - Inventory'!M1474</f>
        <v>0</v>
      </c>
      <c r="J1528" s="204">
        <f t="shared" si="127"/>
        <v>0</v>
      </c>
      <c r="K1528" s="249">
        <f>'Input 2 - Inventory'!R1474</f>
        <v>0</v>
      </c>
      <c r="L1528" s="158">
        <f>'Input 2 - Inventory'!AA1474</f>
        <v>0</v>
      </c>
      <c r="M1528" s="249">
        <f>'Input 2 - Inventory'!AB1474</f>
        <v>0</v>
      </c>
      <c r="N1528" s="204">
        <f t="shared" si="128"/>
        <v>0</v>
      </c>
      <c r="O1528" s="114" t="e">
        <f t="shared" si="129"/>
        <v>#DIV/0!</v>
      </c>
      <c r="P1528" s="249">
        <f>'Input 2 - Inventory'!AG1474</f>
        <v>0</v>
      </c>
      <c r="Q1528" s="249">
        <f>'Input 1 - Schedule 1'!AX1476</f>
        <v>0</v>
      </c>
    </row>
    <row r="1529" spans="1:17" x14ac:dyDescent="0.2">
      <c r="A1529" s="314" t="str">
        <f t="shared" si="125"/>
        <v>Exclude</v>
      </c>
      <c r="B1529" s="158">
        <f>'Input 2 - Inventory'!C1475</f>
        <v>0</v>
      </c>
      <c r="C1529" s="249">
        <f>'Input 2 - Inventory'!E1475</f>
        <v>0</v>
      </c>
      <c r="D1529" s="249" t="str">
        <f>IFERROR(VLOOKUP(E1529,GCC.Param!$B$3:$E$50,4,FALSE),"")</f>
        <v/>
      </c>
      <c r="E1529" s="159">
        <f>'Input 2 - Inventory'!F1475</f>
        <v>0</v>
      </c>
      <c r="F1529" s="204" t="str">
        <f t="shared" si="126"/>
        <v>N</v>
      </c>
      <c r="G1529" s="159">
        <f>'Input 1 - Schedule 1'!S1477</f>
        <v>0</v>
      </c>
      <c r="H1529" s="158">
        <f>'Input 2 - Inventory'!L1475</f>
        <v>0</v>
      </c>
      <c r="I1529" s="158">
        <f>'Input 2 - Inventory'!M1475</f>
        <v>0</v>
      </c>
      <c r="J1529" s="204">
        <f t="shared" si="127"/>
        <v>0</v>
      </c>
      <c r="K1529" s="249">
        <f>'Input 2 - Inventory'!R1475</f>
        <v>0</v>
      </c>
      <c r="L1529" s="158">
        <f>'Input 2 - Inventory'!AA1475</f>
        <v>0</v>
      </c>
      <c r="M1529" s="249">
        <f>'Input 2 - Inventory'!AB1475</f>
        <v>0</v>
      </c>
      <c r="N1529" s="204">
        <f t="shared" si="128"/>
        <v>0</v>
      </c>
      <c r="O1529" s="114" t="e">
        <f t="shared" si="129"/>
        <v>#DIV/0!</v>
      </c>
      <c r="P1529" s="249">
        <f>'Input 2 - Inventory'!AG1475</f>
        <v>0</v>
      </c>
      <c r="Q1529" s="249">
        <f>'Input 1 - Schedule 1'!AX1477</f>
        <v>0</v>
      </c>
    </row>
    <row r="1530" spans="1:17" x14ac:dyDescent="0.2">
      <c r="A1530" s="314" t="str">
        <f t="shared" si="125"/>
        <v>Exclude</v>
      </c>
      <c r="B1530" s="158">
        <f>'Input 2 - Inventory'!C1476</f>
        <v>0</v>
      </c>
      <c r="C1530" s="249">
        <f>'Input 2 - Inventory'!E1476</f>
        <v>0</v>
      </c>
      <c r="D1530" s="249" t="str">
        <f>IFERROR(VLOOKUP(E1530,GCC.Param!$B$3:$E$50,4,FALSE),"")</f>
        <v/>
      </c>
      <c r="E1530" s="159">
        <f>'Input 2 - Inventory'!F1476</f>
        <v>0</v>
      </c>
      <c r="F1530" s="204" t="str">
        <f t="shared" si="126"/>
        <v>N</v>
      </c>
      <c r="G1530" s="159">
        <f>'Input 1 - Schedule 1'!S1478</f>
        <v>0</v>
      </c>
      <c r="H1530" s="158">
        <f>'Input 2 - Inventory'!L1476</f>
        <v>0</v>
      </c>
      <c r="I1530" s="158">
        <f>'Input 2 - Inventory'!M1476</f>
        <v>0</v>
      </c>
      <c r="J1530" s="204">
        <f t="shared" si="127"/>
        <v>0</v>
      </c>
      <c r="K1530" s="249">
        <f>'Input 2 - Inventory'!R1476</f>
        <v>0</v>
      </c>
      <c r="L1530" s="158">
        <f>'Input 2 - Inventory'!AA1476</f>
        <v>0</v>
      </c>
      <c r="M1530" s="249">
        <f>'Input 2 - Inventory'!AB1476</f>
        <v>0</v>
      </c>
      <c r="N1530" s="204">
        <f t="shared" si="128"/>
        <v>0</v>
      </c>
      <c r="O1530" s="114" t="e">
        <f t="shared" si="129"/>
        <v>#DIV/0!</v>
      </c>
      <c r="P1530" s="249">
        <f>'Input 2 - Inventory'!AG1476</f>
        <v>0</v>
      </c>
      <c r="Q1530" s="249">
        <f>'Input 1 - Schedule 1'!AX1478</f>
        <v>0</v>
      </c>
    </row>
    <row r="1531" spans="1:17" x14ac:dyDescent="0.2">
      <c r="A1531" s="314" t="str">
        <f t="shared" si="125"/>
        <v>Exclude</v>
      </c>
      <c r="B1531" s="158">
        <f>'Input 2 - Inventory'!C1477</f>
        <v>0</v>
      </c>
      <c r="C1531" s="249">
        <f>'Input 2 - Inventory'!E1477</f>
        <v>0</v>
      </c>
      <c r="D1531" s="249" t="str">
        <f>IFERROR(VLOOKUP(E1531,GCC.Param!$B$3:$E$50,4,FALSE),"")</f>
        <v/>
      </c>
      <c r="E1531" s="159">
        <f>'Input 2 - Inventory'!F1477</f>
        <v>0</v>
      </c>
      <c r="F1531" s="204" t="str">
        <f t="shared" si="126"/>
        <v>N</v>
      </c>
      <c r="G1531" s="159">
        <f>'Input 1 - Schedule 1'!S1479</f>
        <v>0</v>
      </c>
      <c r="H1531" s="158">
        <f>'Input 2 - Inventory'!L1477</f>
        <v>0</v>
      </c>
      <c r="I1531" s="158">
        <f>'Input 2 - Inventory'!M1477</f>
        <v>0</v>
      </c>
      <c r="J1531" s="204">
        <f t="shared" si="127"/>
        <v>0</v>
      </c>
      <c r="K1531" s="249">
        <f>'Input 2 - Inventory'!R1477</f>
        <v>0</v>
      </c>
      <c r="L1531" s="158">
        <f>'Input 2 - Inventory'!AA1477</f>
        <v>0</v>
      </c>
      <c r="M1531" s="249">
        <f>'Input 2 - Inventory'!AB1477</f>
        <v>0</v>
      </c>
      <c r="N1531" s="204">
        <f t="shared" si="128"/>
        <v>0</v>
      </c>
      <c r="O1531" s="114" t="e">
        <f t="shared" si="129"/>
        <v>#DIV/0!</v>
      </c>
      <c r="P1531" s="249">
        <f>'Input 2 - Inventory'!AG1477</f>
        <v>0</v>
      </c>
      <c r="Q1531" s="249">
        <f>'Input 1 - Schedule 1'!AX1479</f>
        <v>0</v>
      </c>
    </row>
    <row r="1532" spans="1:17" x14ac:dyDescent="0.2">
      <c r="A1532" s="314" t="str">
        <f t="shared" si="125"/>
        <v>Exclude</v>
      </c>
      <c r="B1532" s="158">
        <f>'Input 2 - Inventory'!C1478</f>
        <v>0</v>
      </c>
      <c r="C1532" s="249">
        <f>'Input 2 - Inventory'!E1478</f>
        <v>0</v>
      </c>
      <c r="D1532" s="249" t="str">
        <f>IFERROR(VLOOKUP(E1532,GCC.Param!$B$3:$E$50,4,FALSE),"")</f>
        <v/>
      </c>
      <c r="E1532" s="159">
        <f>'Input 2 - Inventory'!F1478</f>
        <v>0</v>
      </c>
      <c r="F1532" s="204" t="str">
        <f t="shared" si="126"/>
        <v>N</v>
      </c>
      <c r="G1532" s="159">
        <f>'Input 1 - Schedule 1'!S1480</f>
        <v>0</v>
      </c>
      <c r="H1532" s="158">
        <f>'Input 2 - Inventory'!L1478</f>
        <v>0</v>
      </c>
      <c r="I1532" s="158">
        <f>'Input 2 - Inventory'!M1478</f>
        <v>0</v>
      </c>
      <c r="J1532" s="204">
        <f t="shared" si="127"/>
        <v>0</v>
      </c>
      <c r="K1532" s="249">
        <f>'Input 2 - Inventory'!R1478</f>
        <v>0</v>
      </c>
      <c r="L1532" s="158">
        <f>'Input 2 - Inventory'!AA1478</f>
        <v>0</v>
      </c>
      <c r="M1532" s="249">
        <f>'Input 2 - Inventory'!AB1478</f>
        <v>0</v>
      </c>
      <c r="N1532" s="204">
        <f t="shared" si="128"/>
        <v>0</v>
      </c>
      <c r="O1532" s="114" t="e">
        <f t="shared" si="129"/>
        <v>#DIV/0!</v>
      </c>
      <c r="P1532" s="249">
        <f>'Input 2 - Inventory'!AG1478</f>
        <v>0</v>
      </c>
      <c r="Q1532" s="249">
        <f>'Input 1 - Schedule 1'!AX1480</f>
        <v>0</v>
      </c>
    </row>
    <row r="1533" spans="1:17" x14ac:dyDescent="0.2">
      <c r="A1533" s="314" t="str">
        <f t="shared" si="125"/>
        <v>Exclude</v>
      </c>
      <c r="B1533" s="158">
        <f>'Input 2 - Inventory'!C1479</f>
        <v>0</v>
      </c>
      <c r="C1533" s="249">
        <f>'Input 2 - Inventory'!E1479</f>
        <v>0</v>
      </c>
      <c r="D1533" s="249" t="str">
        <f>IFERROR(VLOOKUP(E1533,GCC.Param!$B$3:$E$50,4,FALSE),"")</f>
        <v/>
      </c>
      <c r="E1533" s="159">
        <f>'Input 2 - Inventory'!F1479</f>
        <v>0</v>
      </c>
      <c r="F1533" s="204" t="str">
        <f t="shared" si="126"/>
        <v>N</v>
      </c>
      <c r="G1533" s="159">
        <f>'Input 1 - Schedule 1'!S1481</f>
        <v>0</v>
      </c>
      <c r="H1533" s="158">
        <f>'Input 2 - Inventory'!L1479</f>
        <v>0</v>
      </c>
      <c r="I1533" s="158">
        <f>'Input 2 - Inventory'!M1479</f>
        <v>0</v>
      </c>
      <c r="J1533" s="204">
        <f t="shared" si="127"/>
        <v>0</v>
      </c>
      <c r="K1533" s="249">
        <f>'Input 2 - Inventory'!R1479</f>
        <v>0</v>
      </c>
      <c r="L1533" s="158">
        <f>'Input 2 - Inventory'!AA1479</f>
        <v>0</v>
      </c>
      <c r="M1533" s="249">
        <f>'Input 2 - Inventory'!AB1479</f>
        <v>0</v>
      </c>
      <c r="N1533" s="204">
        <f t="shared" si="128"/>
        <v>0</v>
      </c>
      <c r="O1533" s="114" t="e">
        <f t="shared" si="129"/>
        <v>#DIV/0!</v>
      </c>
      <c r="P1533" s="249">
        <f>'Input 2 - Inventory'!AG1479</f>
        <v>0</v>
      </c>
      <c r="Q1533" s="249">
        <f>'Input 1 - Schedule 1'!AX1481</f>
        <v>0</v>
      </c>
    </row>
    <row r="1534" spans="1:17" x14ac:dyDescent="0.2">
      <c r="A1534" s="314" t="str">
        <f t="shared" si="125"/>
        <v>Exclude</v>
      </c>
      <c r="B1534" s="158">
        <f>'Input 2 - Inventory'!C1480</f>
        <v>0</v>
      </c>
      <c r="C1534" s="249">
        <f>'Input 2 - Inventory'!E1480</f>
        <v>0</v>
      </c>
      <c r="D1534" s="249" t="str">
        <f>IFERROR(VLOOKUP(E1534,GCC.Param!$B$3:$E$50,4,FALSE),"")</f>
        <v/>
      </c>
      <c r="E1534" s="159">
        <f>'Input 2 - Inventory'!F1480</f>
        <v>0</v>
      </c>
      <c r="F1534" s="204" t="str">
        <f t="shared" si="126"/>
        <v>N</v>
      </c>
      <c r="G1534" s="159">
        <f>'Input 1 - Schedule 1'!S1482</f>
        <v>0</v>
      </c>
      <c r="H1534" s="158">
        <f>'Input 2 - Inventory'!L1480</f>
        <v>0</v>
      </c>
      <c r="I1534" s="158">
        <f>'Input 2 - Inventory'!M1480</f>
        <v>0</v>
      </c>
      <c r="J1534" s="204">
        <f t="shared" si="127"/>
        <v>0</v>
      </c>
      <c r="K1534" s="249">
        <f>'Input 2 - Inventory'!R1480</f>
        <v>0</v>
      </c>
      <c r="L1534" s="158">
        <f>'Input 2 - Inventory'!AA1480</f>
        <v>0</v>
      </c>
      <c r="M1534" s="249">
        <f>'Input 2 - Inventory'!AB1480</f>
        <v>0</v>
      </c>
      <c r="N1534" s="204">
        <f t="shared" si="128"/>
        <v>0</v>
      </c>
      <c r="O1534" s="114" t="e">
        <f t="shared" si="129"/>
        <v>#DIV/0!</v>
      </c>
      <c r="P1534" s="249">
        <f>'Input 2 - Inventory'!AG1480</f>
        <v>0</v>
      </c>
      <c r="Q1534" s="249">
        <f>'Input 1 - Schedule 1'!AX1482</f>
        <v>0</v>
      </c>
    </row>
    <row r="1535" spans="1:17" x14ac:dyDescent="0.2">
      <c r="A1535" s="314" t="str">
        <f t="shared" si="125"/>
        <v>Exclude</v>
      </c>
      <c r="B1535" s="158">
        <f>'Input 2 - Inventory'!C1481</f>
        <v>0</v>
      </c>
      <c r="C1535" s="249">
        <f>'Input 2 - Inventory'!E1481</f>
        <v>0</v>
      </c>
      <c r="D1535" s="249" t="str">
        <f>IFERROR(VLOOKUP(E1535,GCC.Param!$B$3:$E$50,4,FALSE),"")</f>
        <v/>
      </c>
      <c r="E1535" s="159">
        <f>'Input 2 - Inventory'!F1481</f>
        <v>0</v>
      </c>
      <c r="F1535" s="204" t="str">
        <f t="shared" si="126"/>
        <v>N</v>
      </c>
      <c r="G1535" s="159">
        <f>'Input 1 - Schedule 1'!S1483</f>
        <v>0</v>
      </c>
      <c r="H1535" s="158">
        <f>'Input 2 - Inventory'!L1481</f>
        <v>0</v>
      </c>
      <c r="I1535" s="158">
        <f>'Input 2 - Inventory'!M1481</f>
        <v>0</v>
      </c>
      <c r="J1535" s="204">
        <f t="shared" si="127"/>
        <v>0</v>
      </c>
      <c r="K1535" s="249">
        <f>'Input 2 - Inventory'!R1481</f>
        <v>0</v>
      </c>
      <c r="L1535" s="158">
        <f>'Input 2 - Inventory'!AA1481</f>
        <v>0</v>
      </c>
      <c r="M1535" s="249">
        <f>'Input 2 - Inventory'!AB1481</f>
        <v>0</v>
      </c>
      <c r="N1535" s="204">
        <f t="shared" si="128"/>
        <v>0</v>
      </c>
      <c r="O1535" s="114" t="e">
        <f t="shared" si="129"/>
        <v>#DIV/0!</v>
      </c>
      <c r="P1535" s="249">
        <f>'Input 2 - Inventory'!AG1481</f>
        <v>0</v>
      </c>
      <c r="Q1535" s="249">
        <f>'Input 1 - Schedule 1'!AX1483</f>
        <v>0</v>
      </c>
    </row>
    <row r="1536" spans="1:17" x14ac:dyDescent="0.2">
      <c r="A1536" s="314" t="str">
        <f t="shared" si="125"/>
        <v>Exclude</v>
      </c>
      <c r="B1536" s="158">
        <f>'Input 2 - Inventory'!C1482</f>
        <v>0</v>
      </c>
      <c r="C1536" s="249">
        <f>'Input 2 - Inventory'!E1482</f>
        <v>0</v>
      </c>
      <c r="D1536" s="249" t="str">
        <f>IFERROR(VLOOKUP(E1536,GCC.Param!$B$3:$E$50,4,FALSE),"")</f>
        <v/>
      </c>
      <c r="E1536" s="159">
        <f>'Input 2 - Inventory'!F1482</f>
        <v>0</v>
      </c>
      <c r="F1536" s="204" t="str">
        <f t="shared" si="126"/>
        <v>N</v>
      </c>
      <c r="G1536" s="159">
        <f>'Input 1 - Schedule 1'!S1484</f>
        <v>0</v>
      </c>
      <c r="H1536" s="158">
        <f>'Input 2 - Inventory'!L1482</f>
        <v>0</v>
      </c>
      <c r="I1536" s="158">
        <f>'Input 2 - Inventory'!M1482</f>
        <v>0</v>
      </c>
      <c r="J1536" s="204">
        <f t="shared" si="127"/>
        <v>0</v>
      </c>
      <c r="K1536" s="249">
        <f>'Input 2 - Inventory'!R1482</f>
        <v>0</v>
      </c>
      <c r="L1536" s="158">
        <f>'Input 2 - Inventory'!AA1482</f>
        <v>0</v>
      </c>
      <c r="M1536" s="249">
        <f>'Input 2 - Inventory'!AB1482</f>
        <v>0</v>
      </c>
      <c r="N1536" s="204">
        <f t="shared" si="128"/>
        <v>0</v>
      </c>
      <c r="O1536" s="114" t="e">
        <f t="shared" si="129"/>
        <v>#DIV/0!</v>
      </c>
      <c r="P1536" s="249">
        <f>'Input 2 - Inventory'!AG1482</f>
        <v>0</v>
      </c>
      <c r="Q1536" s="249">
        <f>'Input 1 - Schedule 1'!AX1484</f>
        <v>0</v>
      </c>
    </row>
    <row r="1537" spans="1:17" x14ac:dyDescent="0.2">
      <c r="A1537" s="314" t="str">
        <f t="shared" si="125"/>
        <v>Exclude</v>
      </c>
      <c r="B1537" s="158">
        <f>'Input 2 - Inventory'!C1483</f>
        <v>0</v>
      </c>
      <c r="C1537" s="249">
        <f>'Input 2 - Inventory'!E1483</f>
        <v>0</v>
      </c>
      <c r="D1537" s="249" t="str">
        <f>IFERROR(VLOOKUP(E1537,GCC.Param!$B$3:$E$50,4,FALSE),"")</f>
        <v/>
      </c>
      <c r="E1537" s="159">
        <f>'Input 2 - Inventory'!F1483</f>
        <v>0</v>
      </c>
      <c r="F1537" s="204" t="str">
        <f t="shared" si="126"/>
        <v>N</v>
      </c>
      <c r="G1537" s="159">
        <f>'Input 1 - Schedule 1'!S1485</f>
        <v>0</v>
      </c>
      <c r="H1537" s="158">
        <f>'Input 2 - Inventory'!L1483</f>
        <v>0</v>
      </c>
      <c r="I1537" s="158">
        <f>'Input 2 - Inventory'!M1483</f>
        <v>0</v>
      </c>
      <c r="J1537" s="204">
        <f t="shared" si="127"/>
        <v>0</v>
      </c>
      <c r="K1537" s="249">
        <f>'Input 2 - Inventory'!R1483</f>
        <v>0</v>
      </c>
      <c r="L1537" s="158">
        <f>'Input 2 - Inventory'!AA1483</f>
        <v>0</v>
      </c>
      <c r="M1537" s="249">
        <f>'Input 2 - Inventory'!AB1483</f>
        <v>0</v>
      </c>
      <c r="N1537" s="204">
        <f t="shared" si="128"/>
        <v>0</v>
      </c>
      <c r="O1537" s="114" t="e">
        <f t="shared" si="129"/>
        <v>#DIV/0!</v>
      </c>
      <c r="P1537" s="249">
        <f>'Input 2 - Inventory'!AG1483</f>
        <v>0</v>
      </c>
      <c r="Q1537" s="249">
        <f>'Input 1 - Schedule 1'!AX1485</f>
        <v>0</v>
      </c>
    </row>
    <row r="1538" spans="1:17" x14ac:dyDescent="0.2">
      <c r="A1538" s="314" t="str">
        <f t="shared" ref="A1538:A1542" si="130">IF(OR(ISERROR(D1538),B1538="",B1538=0),"Exclude","Include")</f>
        <v>Exclude</v>
      </c>
      <c r="B1538" s="158">
        <f>'Input 2 - Inventory'!C1484</f>
        <v>0</v>
      </c>
      <c r="C1538" s="249">
        <f>'Input 2 - Inventory'!E1484</f>
        <v>0</v>
      </c>
      <c r="D1538" s="249" t="str">
        <f>IFERROR(VLOOKUP(E1538,GCC.Param!$B$3:$E$50,4,FALSE),"")</f>
        <v/>
      </c>
      <c r="E1538" s="159">
        <f>'Input 2 - Inventory'!F1484</f>
        <v>0</v>
      </c>
      <c r="F1538" s="204" t="str">
        <f t="shared" ref="F1538:F1542" si="131">IF(AND(LEFT(D1538,3)="RBC",LEFT(Q1538,3)="RBC"),"N",IF(OR(E1538=Q1538,Q1538="N/A"),"N","Y"))</f>
        <v>N</v>
      </c>
      <c r="G1538" s="159">
        <f>'Input 1 - Schedule 1'!S1486</f>
        <v>0</v>
      </c>
      <c r="H1538" s="158">
        <f>'Input 2 - Inventory'!L1484</f>
        <v>0</v>
      </c>
      <c r="I1538" s="158">
        <f>'Input 2 - Inventory'!M1484</f>
        <v>0</v>
      </c>
      <c r="J1538" s="204">
        <f t="shared" ref="J1538:J1542" si="132">IF($E1538="Non-Insurer Holding Company", H1538-I1538,H1538)</f>
        <v>0</v>
      </c>
      <c r="K1538" s="249">
        <f>'Input 2 - Inventory'!R1484</f>
        <v>0</v>
      </c>
      <c r="L1538" s="158">
        <f>'Input 2 - Inventory'!AA1484</f>
        <v>0</v>
      </c>
      <c r="M1538" s="249">
        <f>'Input 2 - Inventory'!AB1484</f>
        <v>0</v>
      </c>
      <c r="N1538" s="204">
        <f t="shared" ref="N1538:N1542" si="133">IF(LEFT(E1538,3)="RBC",1/0,IF($E1538="Non-Insurer Holding Company",L1538-M1538,L1538))</f>
        <v>0</v>
      </c>
      <c r="O1538" s="114" t="e">
        <f t="shared" ref="O1538:O1542" si="134">IF(LEFT(E1538,3)="RBC",1/3*L1538,1/0)</f>
        <v>#DIV/0!</v>
      </c>
      <c r="P1538" s="249">
        <f>'Input 2 - Inventory'!AG1484</f>
        <v>0</v>
      </c>
      <c r="Q1538" s="249">
        <f>'Input 1 - Schedule 1'!AX1486</f>
        <v>0</v>
      </c>
    </row>
    <row r="1539" spans="1:17" x14ac:dyDescent="0.2">
      <c r="A1539" s="314" t="str">
        <f t="shared" si="130"/>
        <v>Exclude</v>
      </c>
      <c r="B1539" s="158">
        <f>'Input 2 - Inventory'!C1485</f>
        <v>0</v>
      </c>
      <c r="C1539" s="249">
        <f>'Input 2 - Inventory'!E1485</f>
        <v>0</v>
      </c>
      <c r="D1539" s="249" t="str">
        <f>IFERROR(VLOOKUP(E1539,GCC.Param!$B$3:$E$50,4,FALSE),"")</f>
        <v/>
      </c>
      <c r="E1539" s="159">
        <f>'Input 2 - Inventory'!F1485</f>
        <v>0</v>
      </c>
      <c r="F1539" s="204" t="str">
        <f t="shared" si="131"/>
        <v>N</v>
      </c>
      <c r="G1539" s="159">
        <f>'Input 1 - Schedule 1'!S1487</f>
        <v>0</v>
      </c>
      <c r="H1539" s="158">
        <f>'Input 2 - Inventory'!L1485</f>
        <v>0</v>
      </c>
      <c r="I1539" s="158">
        <f>'Input 2 - Inventory'!M1485</f>
        <v>0</v>
      </c>
      <c r="J1539" s="204">
        <f t="shared" si="132"/>
        <v>0</v>
      </c>
      <c r="K1539" s="249">
        <f>'Input 2 - Inventory'!R1485</f>
        <v>0</v>
      </c>
      <c r="L1539" s="158">
        <f>'Input 2 - Inventory'!AA1485</f>
        <v>0</v>
      </c>
      <c r="M1539" s="249">
        <f>'Input 2 - Inventory'!AB1485</f>
        <v>0</v>
      </c>
      <c r="N1539" s="204">
        <f t="shared" si="133"/>
        <v>0</v>
      </c>
      <c r="O1539" s="114" t="e">
        <f t="shared" si="134"/>
        <v>#DIV/0!</v>
      </c>
      <c r="P1539" s="249">
        <f>'Input 2 - Inventory'!AG1485</f>
        <v>0</v>
      </c>
      <c r="Q1539" s="249">
        <f>'Input 1 - Schedule 1'!AX1487</f>
        <v>0</v>
      </c>
    </row>
    <row r="1540" spans="1:17" x14ac:dyDescent="0.2">
      <c r="A1540" s="314" t="str">
        <f t="shared" si="130"/>
        <v>Exclude</v>
      </c>
      <c r="B1540" s="158">
        <f>'Input 2 - Inventory'!C1486</f>
        <v>0</v>
      </c>
      <c r="C1540" s="249">
        <f>'Input 2 - Inventory'!E1486</f>
        <v>0</v>
      </c>
      <c r="D1540" s="249" t="str">
        <f>IFERROR(VLOOKUP(E1540,GCC.Param!$B$3:$E$50,4,FALSE),"")</f>
        <v/>
      </c>
      <c r="E1540" s="159">
        <f>'Input 2 - Inventory'!F1486</f>
        <v>0</v>
      </c>
      <c r="F1540" s="204" t="str">
        <f t="shared" si="131"/>
        <v>N</v>
      </c>
      <c r="G1540" s="159">
        <f>'Input 1 - Schedule 1'!S1488</f>
        <v>0</v>
      </c>
      <c r="H1540" s="158">
        <f>'Input 2 - Inventory'!L1486</f>
        <v>0</v>
      </c>
      <c r="I1540" s="158">
        <f>'Input 2 - Inventory'!M1486</f>
        <v>0</v>
      </c>
      <c r="J1540" s="204">
        <f t="shared" si="132"/>
        <v>0</v>
      </c>
      <c r="K1540" s="249">
        <f>'Input 2 - Inventory'!R1486</f>
        <v>0</v>
      </c>
      <c r="L1540" s="158">
        <f>'Input 2 - Inventory'!AA1486</f>
        <v>0</v>
      </c>
      <c r="M1540" s="249">
        <f>'Input 2 - Inventory'!AB1486</f>
        <v>0</v>
      </c>
      <c r="N1540" s="204">
        <f t="shared" si="133"/>
        <v>0</v>
      </c>
      <c r="O1540" s="114" t="e">
        <f t="shared" si="134"/>
        <v>#DIV/0!</v>
      </c>
      <c r="P1540" s="249">
        <f>'Input 2 - Inventory'!AG1486</f>
        <v>0</v>
      </c>
      <c r="Q1540" s="249">
        <f>'Input 1 - Schedule 1'!AX1488</f>
        <v>0</v>
      </c>
    </row>
    <row r="1541" spans="1:17" x14ac:dyDescent="0.2">
      <c r="A1541" s="314" t="str">
        <f t="shared" si="130"/>
        <v>Exclude</v>
      </c>
      <c r="B1541" s="158">
        <f>'Input 2 - Inventory'!C1487</f>
        <v>0</v>
      </c>
      <c r="C1541" s="249">
        <f>'Input 2 - Inventory'!E1487</f>
        <v>0</v>
      </c>
      <c r="D1541" s="249" t="str">
        <f>IFERROR(VLOOKUP(E1541,GCC.Param!$B$3:$E$50,4,FALSE),"")</f>
        <v/>
      </c>
      <c r="E1541" s="159">
        <f>'Input 2 - Inventory'!F1487</f>
        <v>0</v>
      </c>
      <c r="F1541" s="204" t="str">
        <f t="shared" si="131"/>
        <v>N</v>
      </c>
      <c r="G1541" s="159">
        <f>'Input 1 - Schedule 1'!S1489</f>
        <v>0</v>
      </c>
      <c r="H1541" s="158">
        <f>'Input 2 - Inventory'!L1487</f>
        <v>0</v>
      </c>
      <c r="I1541" s="158">
        <f>'Input 2 - Inventory'!M1487</f>
        <v>0</v>
      </c>
      <c r="J1541" s="204">
        <f t="shared" si="132"/>
        <v>0</v>
      </c>
      <c r="K1541" s="249">
        <f>'Input 2 - Inventory'!R1487</f>
        <v>0</v>
      </c>
      <c r="L1541" s="158">
        <f>'Input 2 - Inventory'!AA1487</f>
        <v>0</v>
      </c>
      <c r="M1541" s="249">
        <f>'Input 2 - Inventory'!AB1487</f>
        <v>0</v>
      </c>
      <c r="N1541" s="204">
        <f t="shared" si="133"/>
        <v>0</v>
      </c>
      <c r="O1541" s="114" t="e">
        <f t="shared" si="134"/>
        <v>#DIV/0!</v>
      </c>
      <c r="P1541" s="249">
        <f>'Input 2 - Inventory'!AG1487</f>
        <v>0</v>
      </c>
      <c r="Q1541" s="249">
        <f>'Input 1 - Schedule 1'!AX1489</f>
        <v>0</v>
      </c>
    </row>
    <row r="1542" spans="1:17" x14ac:dyDescent="0.2">
      <c r="A1542" s="314" t="str">
        <f t="shared" si="130"/>
        <v>Exclude</v>
      </c>
      <c r="B1542" s="158">
        <f>'Input 2 - Inventory'!C1488</f>
        <v>0</v>
      </c>
      <c r="C1542" s="249">
        <f>'Input 2 - Inventory'!E1488</f>
        <v>0</v>
      </c>
      <c r="D1542" s="249" t="str">
        <f>IFERROR(VLOOKUP(E1542,GCC.Param!$B$3:$E$50,4,FALSE),"")</f>
        <v/>
      </c>
      <c r="E1542" s="159">
        <f>'Input 2 - Inventory'!F1488</f>
        <v>0</v>
      </c>
      <c r="F1542" s="204" t="str">
        <f t="shared" si="131"/>
        <v>N</v>
      </c>
      <c r="G1542" s="159">
        <f>'Input 1 - Schedule 1'!S1490</f>
        <v>0</v>
      </c>
      <c r="H1542" s="158">
        <f>'Input 2 - Inventory'!L1488</f>
        <v>0</v>
      </c>
      <c r="I1542" s="158">
        <f>'Input 2 - Inventory'!M1488</f>
        <v>0</v>
      </c>
      <c r="J1542" s="204">
        <f t="shared" si="132"/>
        <v>0</v>
      </c>
      <c r="K1542" s="249">
        <f>'Input 2 - Inventory'!R1488</f>
        <v>0</v>
      </c>
      <c r="L1542" s="158">
        <f>'Input 2 - Inventory'!AA1488</f>
        <v>0</v>
      </c>
      <c r="M1542" s="249">
        <f>'Input 2 - Inventory'!AB1488</f>
        <v>0</v>
      </c>
      <c r="N1542" s="204">
        <f t="shared" si="133"/>
        <v>0</v>
      </c>
      <c r="O1542" s="114" t="e">
        <f t="shared" si="134"/>
        <v>#DIV/0!</v>
      </c>
      <c r="P1542" s="249">
        <f>'Input 2 - Inventory'!AG1488</f>
        <v>0</v>
      </c>
      <c r="Q1542" s="249">
        <f>'Input 1 - Schedule 1'!AX1490</f>
        <v>0</v>
      </c>
    </row>
    <row r="1549" spans="1:17" x14ac:dyDescent="0.2">
      <c r="A1549" s="3" t="s">
        <v>1</v>
      </c>
      <c r="B1549" s="3" t="s">
        <v>1</v>
      </c>
      <c r="C1549" s="3" t="s">
        <v>1</v>
      </c>
      <c r="D1549" s="3" t="s">
        <v>1</v>
      </c>
      <c r="E1549" s="3" t="s">
        <v>1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</row>
  </sheetData>
  <sheetProtection formatCells="0" formatColumns="0" formatRows="0"/>
  <autoFilter ref="C3:R1542" xr:uid="{00000000-0009-0000-0000-00000C000000}"/>
  <mergeCells count="3">
    <mergeCell ref="B5:Q5"/>
    <mergeCell ref="B13:Q13"/>
    <mergeCell ref="B60:Q60"/>
  </mergeCells>
  <pageMargins left="0.45" right="0.45" top="0.75" bottom="0.75" header="0.3" footer="0.3"/>
  <pageSetup paperSize="5" scale="4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theme="0" tint="-0.249977111117893"/>
  </sheetPr>
  <dimension ref="A1:AV275"/>
  <sheetViews>
    <sheetView topLeftCell="E1" zoomScale="85" zoomScaleNormal="85" workbookViewId="0">
      <selection activeCell="H3" sqref="H3"/>
    </sheetView>
  </sheetViews>
  <sheetFormatPr defaultColWidth="9.140625" defaultRowHeight="15" x14ac:dyDescent="0.25"/>
  <cols>
    <col min="1" max="1" width="15.140625" customWidth="1"/>
    <col min="2" max="2" width="67" bestFit="1" customWidth="1"/>
    <col min="3" max="4" width="19.5703125" style="235" customWidth="1"/>
    <col min="5" max="5" width="24.28515625" style="235" bestFit="1" customWidth="1"/>
    <col min="6" max="6" width="19.5703125" style="235" customWidth="1"/>
    <col min="7" max="7" width="12.7109375" bestFit="1" customWidth="1"/>
    <col min="8" max="8" width="40.140625" bestFit="1" customWidth="1"/>
    <col min="9" max="9" width="20.85546875" bestFit="1" customWidth="1"/>
    <col min="10" max="10" width="23.28515625" bestFit="1" customWidth="1"/>
    <col min="11" max="11" width="11.140625" bestFit="1" customWidth="1"/>
    <col min="12" max="12" width="9.140625" style="235"/>
    <col min="14" max="14" width="19.7109375" bestFit="1" customWidth="1"/>
    <col min="19" max="19" width="23" bestFit="1" customWidth="1"/>
  </cols>
  <sheetData>
    <row r="1" spans="1:48" s="18" customFormat="1" ht="14.25" x14ac:dyDescent="0.2">
      <c r="A1" s="216"/>
      <c r="B1" s="217"/>
      <c r="C1" s="218"/>
      <c r="D1" s="218"/>
      <c r="E1" s="218"/>
      <c r="F1" s="218"/>
      <c r="G1" s="217"/>
      <c r="H1" s="217"/>
      <c r="I1" s="219"/>
      <c r="J1" s="220"/>
      <c r="K1" s="221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1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2"/>
      <c r="AV1" s="223" t="s">
        <v>1</v>
      </c>
    </row>
    <row r="2" spans="1:48" s="18" customFormat="1" ht="15.75" thickBot="1" x14ac:dyDescent="0.3">
      <c r="A2" s="224"/>
      <c r="B2" s="380" t="s">
        <v>3</v>
      </c>
      <c r="C2" s="380"/>
      <c r="D2" s="380"/>
      <c r="E2" s="380"/>
      <c r="F2" s="380"/>
      <c r="G2" s="380"/>
      <c r="H2" s="225"/>
      <c r="I2" s="226"/>
      <c r="J2" s="165"/>
      <c r="K2" s="227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227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6"/>
      <c r="AV2" s="223" t="s">
        <v>1</v>
      </c>
    </row>
    <row r="3" spans="1:48" ht="30" x14ac:dyDescent="0.25">
      <c r="B3" s="228" t="s">
        <v>422</v>
      </c>
      <c r="C3" s="229" t="s">
        <v>423</v>
      </c>
      <c r="D3" s="229" t="s">
        <v>424</v>
      </c>
      <c r="E3" s="229" t="s">
        <v>425</v>
      </c>
      <c r="F3" s="230"/>
      <c r="H3" t="s">
        <v>179</v>
      </c>
      <c r="I3" t="s">
        <v>426</v>
      </c>
      <c r="J3" s="268" t="s">
        <v>767</v>
      </c>
      <c r="K3" t="s">
        <v>427</v>
      </c>
      <c r="L3"/>
      <c r="M3" s="232"/>
      <c r="N3" t="s">
        <v>428</v>
      </c>
      <c r="R3" s="233" t="s">
        <v>429</v>
      </c>
      <c r="S3" s="233"/>
      <c r="U3" s="22" t="s">
        <v>66</v>
      </c>
      <c r="V3" s="22" t="s">
        <v>67</v>
      </c>
      <c r="W3" s="22" t="s">
        <v>68</v>
      </c>
    </row>
    <row r="4" spans="1:48" ht="15" customHeight="1" x14ac:dyDescent="0.25">
      <c r="B4" s="234"/>
      <c r="C4" s="185"/>
      <c r="D4" s="185"/>
      <c r="E4" s="185"/>
      <c r="H4" t="s">
        <v>203</v>
      </c>
      <c r="I4" t="s">
        <v>129</v>
      </c>
      <c r="J4" t="s">
        <v>768</v>
      </c>
      <c r="K4" t="s">
        <v>321</v>
      </c>
      <c r="L4"/>
      <c r="M4" s="232"/>
    </row>
    <row r="5" spans="1:48" x14ac:dyDescent="0.25">
      <c r="B5" s="142" t="s">
        <v>95</v>
      </c>
      <c r="C5" s="185" t="s">
        <v>96</v>
      </c>
      <c r="D5" s="185" t="s">
        <v>96</v>
      </c>
      <c r="E5" s="185" t="s">
        <v>430</v>
      </c>
      <c r="H5" t="s">
        <v>200</v>
      </c>
      <c r="I5" t="s">
        <v>99</v>
      </c>
      <c r="J5" t="s">
        <v>769</v>
      </c>
      <c r="L5"/>
      <c r="M5" s="232"/>
      <c r="N5" t="s">
        <v>117</v>
      </c>
      <c r="U5" t="s">
        <v>106</v>
      </c>
      <c r="V5" t="s">
        <v>106</v>
      </c>
      <c r="W5" t="s">
        <v>106</v>
      </c>
    </row>
    <row r="6" spans="1:48" x14ac:dyDescent="0.25">
      <c r="B6" s="142" t="s">
        <v>126</v>
      </c>
      <c r="C6" s="185" t="s">
        <v>431</v>
      </c>
      <c r="D6" s="185" t="s">
        <v>378</v>
      </c>
      <c r="E6" s="185" t="s">
        <v>432</v>
      </c>
      <c r="H6" t="s">
        <v>199</v>
      </c>
      <c r="L6"/>
      <c r="M6" s="232"/>
      <c r="N6" t="s">
        <v>433</v>
      </c>
      <c r="R6" s="236">
        <v>1</v>
      </c>
      <c r="S6" t="s">
        <v>434</v>
      </c>
      <c r="U6" t="s">
        <v>114</v>
      </c>
      <c r="V6" t="s">
        <v>111</v>
      </c>
      <c r="W6" t="s">
        <v>435</v>
      </c>
    </row>
    <row r="7" spans="1:48" x14ac:dyDescent="0.25">
      <c r="B7" s="148" t="s">
        <v>118</v>
      </c>
      <c r="C7" s="185" t="s">
        <v>431</v>
      </c>
      <c r="D7" s="185" t="s">
        <v>378</v>
      </c>
      <c r="E7" s="185" t="s">
        <v>432</v>
      </c>
      <c r="H7" t="s">
        <v>198</v>
      </c>
      <c r="L7"/>
      <c r="M7" s="232"/>
      <c r="N7" t="s">
        <v>436</v>
      </c>
      <c r="R7" s="236">
        <f t="shared" ref="R7:R70" si="0">R6+1</f>
        <v>2</v>
      </c>
      <c r="S7" t="s">
        <v>437</v>
      </c>
      <c r="U7" t="s">
        <v>101</v>
      </c>
      <c r="V7" t="s">
        <v>115</v>
      </c>
      <c r="W7" t="s">
        <v>112</v>
      </c>
    </row>
    <row r="8" spans="1:48" x14ac:dyDescent="0.25">
      <c r="B8" s="148" t="s">
        <v>274</v>
      </c>
      <c r="C8" s="185" t="s">
        <v>431</v>
      </c>
      <c r="D8" s="185" t="s">
        <v>378</v>
      </c>
      <c r="E8" s="185" t="s">
        <v>432</v>
      </c>
      <c r="L8"/>
      <c r="M8" s="232"/>
      <c r="N8" t="s">
        <v>93</v>
      </c>
      <c r="R8" s="236">
        <f t="shared" si="0"/>
        <v>3</v>
      </c>
      <c r="S8" t="s">
        <v>438</v>
      </c>
      <c r="U8" t="s">
        <v>94</v>
      </c>
      <c r="V8" t="s">
        <v>102</v>
      </c>
      <c r="W8" t="s">
        <v>130</v>
      </c>
    </row>
    <row r="9" spans="1:48" x14ac:dyDescent="0.25">
      <c r="B9" s="148" t="s">
        <v>275</v>
      </c>
      <c r="C9" s="185" t="s">
        <v>431</v>
      </c>
      <c r="D9" s="185" t="s">
        <v>378</v>
      </c>
      <c r="E9" s="185" t="s">
        <v>432</v>
      </c>
      <c r="M9" s="232"/>
      <c r="N9" t="s">
        <v>198</v>
      </c>
      <c r="R9" s="236">
        <f t="shared" si="0"/>
        <v>4</v>
      </c>
      <c r="S9" t="s">
        <v>439</v>
      </c>
      <c r="U9" t="s">
        <v>440</v>
      </c>
      <c r="V9" t="s">
        <v>441</v>
      </c>
      <c r="W9" t="s">
        <v>116</v>
      </c>
    </row>
    <row r="10" spans="1:48" x14ac:dyDescent="0.25">
      <c r="B10" s="148" t="s">
        <v>276</v>
      </c>
      <c r="C10" s="185" t="s">
        <v>442</v>
      </c>
      <c r="D10" s="185" t="s">
        <v>378</v>
      </c>
      <c r="E10" s="185" t="s">
        <v>443</v>
      </c>
      <c r="M10" s="232"/>
      <c r="R10" s="236">
        <f t="shared" si="0"/>
        <v>5</v>
      </c>
      <c r="S10" t="s">
        <v>444</v>
      </c>
      <c r="U10" t="s">
        <v>121</v>
      </c>
      <c r="V10" t="s">
        <v>137</v>
      </c>
      <c r="W10" t="s">
        <v>101</v>
      </c>
    </row>
    <row r="11" spans="1:48" x14ac:dyDescent="0.25">
      <c r="B11" s="148" t="s">
        <v>113</v>
      </c>
      <c r="C11" s="185" t="s">
        <v>442</v>
      </c>
      <c r="D11" s="185" t="s">
        <v>378</v>
      </c>
      <c r="E11" s="185" t="s">
        <v>432</v>
      </c>
      <c r="K11" s="231" t="s">
        <v>445</v>
      </c>
      <c r="L11" s="235" t="s">
        <v>446</v>
      </c>
      <c r="M11" s="232"/>
      <c r="R11" s="236">
        <f t="shared" si="0"/>
        <v>6</v>
      </c>
      <c r="S11" t="s">
        <v>447</v>
      </c>
      <c r="U11" t="s">
        <v>448</v>
      </c>
      <c r="V11" t="s">
        <v>449</v>
      </c>
      <c r="W11" t="s">
        <v>94</v>
      </c>
    </row>
    <row r="12" spans="1:48" x14ac:dyDescent="0.25">
      <c r="B12" s="148" t="s">
        <v>277</v>
      </c>
      <c r="C12" s="185" t="s">
        <v>442</v>
      </c>
      <c r="D12" s="185" t="s">
        <v>378</v>
      </c>
      <c r="E12" s="185" t="s">
        <v>432</v>
      </c>
      <c r="K12" t="s">
        <v>450</v>
      </c>
      <c r="L12" s="235">
        <v>-6</v>
      </c>
      <c r="M12" s="232"/>
      <c r="R12" s="236">
        <f t="shared" si="0"/>
        <v>7</v>
      </c>
      <c r="S12" t="s">
        <v>451</v>
      </c>
      <c r="U12" t="s">
        <v>103</v>
      </c>
      <c r="V12" t="s">
        <v>452</v>
      </c>
      <c r="W12" t="s">
        <v>440</v>
      </c>
    </row>
    <row r="13" spans="1:48" x14ac:dyDescent="0.25">
      <c r="B13" s="148" t="s">
        <v>125</v>
      </c>
      <c r="C13" s="185" t="s">
        <v>379</v>
      </c>
      <c r="D13" s="185" t="s">
        <v>379</v>
      </c>
      <c r="E13" s="185" t="s">
        <v>453</v>
      </c>
      <c r="K13" t="s">
        <v>313</v>
      </c>
      <c r="L13" s="235">
        <v>0</v>
      </c>
      <c r="M13" s="232"/>
      <c r="R13" s="236">
        <f t="shared" si="0"/>
        <v>8</v>
      </c>
      <c r="S13" t="s">
        <v>454</v>
      </c>
      <c r="U13" t="s">
        <v>455</v>
      </c>
      <c r="V13" t="s">
        <v>122</v>
      </c>
      <c r="W13" t="s">
        <v>123</v>
      </c>
    </row>
    <row r="14" spans="1:48" x14ac:dyDescent="0.25">
      <c r="B14" s="148" t="s">
        <v>119</v>
      </c>
      <c r="C14" s="185" t="s">
        <v>379</v>
      </c>
      <c r="D14" s="185" t="s">
        <v>379</v>
      </c>
      <c r="E14" s="185" t="s">
        <v>453</v>
      </c>
      <c r="K14" t="s">
        <v>456</v>
      </c>
      <c r="L14" s="235">
        <v>3</v>
      </c>
      <c r="R14" s="236">
        <f t="shared" si="0"/>
        <v>9</v>
      </c>
      <c r="S14" t="s">
        <v>98</v>
      </c>
      <c r="U14" t="s">
        <v>457</v>
      </c>
      <c r="V14" t="s">
        <v>124</v>
      </c>
      <c r="W14" t="s">
        <v>458</v>
      </c>
    </row>
    <row r="15" spans="1:48" x14ac:dyDescent="0.25">
      <c r="B15" s="148" t="s">
        <v>278</v>
      </c>
      <c r="C15" s="185" t="s">
        <v>379</v>
      </c>
      <c r="D15" s="185" t="s">
        <v>379</v>
      </c>
      <c r="E15" s="185" t="s">
        <v>453</v>
      </c>
      <c r="K15" t="s">
        <v>459</v>
      </c>
      <c r="L15" s="235">
        <v>6</v>
      </c>
      <c r="R15" s="236">
        <f t="shared" si="0"/>
        <v>10</v>
      </c>
      <c r="S15" t="s">
        <v>460</v>
      </c>
      <c r="V15" t="s">
        <v>461</v>
      </c>
      <c r="W15" t="s">
        <v>462</v>
      </c>
    </row>
    <row r="16" spans="1:48" x14ac:dyDescent="0.25">
      <c r="B16" s="148" t="s">
        <v>134</v>
      </c>
      <c r="C16" s="185" t="s">
        <v>379</v>
      </c>
      <c r="D16" s="185" t="s">
        <v>379</v>
      </c>
      <c r="E16" s="185" t="s">
        <v>453</v>
      </c>
      <c r="K16" t="s">
        <v>463</v>
      </c>
      <c r="L16" s="235">
        <v>9</v>
      </c>
      <c r="R16" s="236">
        <f t="shared" si="0"/>
        <v>11</v>
      </c>
      <c r="S16" t="s">
        <v>464</v>
      </c>
      <c r="V16" t="s">
        <v>465</v>
      </c>
      <c r="W16" t="s">
        <v>466</v>
      </c>
    </row>
    <row r="17" spans="2:23" x14ac:dyDescent="0.25">
      <c r="B17" s="148" t="s">
        <v>140</v>
      </c>
      <c r="C17" s="185" t="s">
        <v>379</v>
      </c>
      <c r="D17" s="185" t="s">
        <v>379</v>
      </c>
      <c r="E17" s="185" t="s">
        <v>453</v>
      </c>
      <c r="R17" s="236">
        <f t="shared" si="0"/>
        <v>12</v>
      </c>
      <c r="S17" t="s">
        <v>467</v>
      </c>
      <c r="V17" t="s">
        <v>468</v>
      </c>
      <c r="W17" t="s">
        <v>133</v>
      </c>
    </row>
    <row r="18" spans="2:23" x14ac:dyDescent="0.25">
      <c r="B18" s="148" t="s">
        <v>279</v>
      </c>
      <c r="C18" s="185" t="s">
        <v>379</v>
      </c>
      <c r="D18" s="185" t="s">
        <v>379</v>
      </c>
      <c r="E18" s="185" t="s">
        <v>453</v>
      </c>
      <c r="R18" s="236">
        <f t="shared" si="0"/>
        <v>13</v>
      </c>
      <c r="S18" t="s">
        <v>128</v>
      </c>
      <c r="V18" t="s">
        <v>469</v>
      </c>
      <c r="W18" t="s">
        <v>470</v>
      </c>
    </row>
    <row r="19" spans="2:23" x14ac:dyDescent="0.25">
      <c r="B19" s="148" t="s">
        <v>280</v>
      </c>
      <c r="C19" s="185" t="s">
        <v>379</v>
      </c>
      <c r="D19" s="185" t="s">
        <v>379</v>
      </c>
      <c r="E19" s="185" t="s">
        <v>453</v>
      </c>
      <c r="R19" s="236">
        <f t="shared" si="0"/>
        <v>14</v>
      </c>
      <c r="S19" t="s">
        <v>471</v>
      </c>
      <c r="V19" t="s">
        <v>103</v>
      </c>
      <c r="W19" t="s">
        <v>448</v>
      </c>
    </row>
    <row r="20" spans="2:23" x14ac:dyDescent="0.25">
      <c r="B20" s="148" t="s">
        <v>281</v>
      </c>
      <c r="C20" s="185" t="s">
        <v>379</v>
      </c>
      <c r="D20" s="185" t="s">
        <v>379</v>
      </c>
      <c r="E20" s="185" t="s">
        <v>453</v>
      </c>
      <c r="R20" s="236">
        <f t="shared" si="0"/>
        <v>15</v>
      </c>
      <c r="S20" t="s">
        <v>472</v>
      </c>
      <c r="V20" t="s">
        <v>473</v>
      </c>
      <c r="W20" t="s">
        <v>103</v>
      </c>
    </row>
    <row r="21" spans="2:23" x14ac:dyDescent="0.25">
      <c r="B21" s="148" t="s">
        <v>131</v>
      </c>
      <c r="C21" s="185" t="s">
        <v>379</v>
      </c>
      <c r="D21" s="185" t="s">
        <v>379</v>
      </c>
      <c r="E21" s="185" t="s">
        <v>453</v>
      </c>
      <c r="R21" s="236">
        <f t="shared" si="0"/>
        <v>16</v>
      </c>
      <c r="S21" t="s">
        <v>474</v>
      </c>
      <c r="V21" t="s">
        <v>475</v>
      </c>
      <c r="W21" t="s">
        <v>455</v>
      </c>
    </row>
    <row r="22" spans="2:23" x14ac:dyDescent="0.25">
      <c r="B22" s="148" t="s">
        <v>282</v>
      </c>
      <c r="C22" s="185" t="s">
        <v>379</v>
      </c>
      <c r="D22" s="185" t="s">
        <v>379</v>
      </c>
      <c r="E22" s="185" t="s">
        <v>453</v>
      </c>
      <c r="R22" s="236">
        <f t="shared" si="0"/>
        <v>17</v>
      </c>
      <c r="S22" t="s">
        <v>476</v>
      </c>
      <c r="V22" t="s">
        <v>477</v>
      </c>
      <c r="W22" t="s">
        <v>478</v>
      </c>
    </row>
    <row r="23" spans="2:23" x14ac:dyDescent="0.25">
      <c r="B23" s="148" t="s">
        <v>283</v>
      </c>
      <c r="C23" s="185" t="s">
        <v>379</v>
      </c>
      <c r="D23" s="185" t="s">
        <v>379</v>
      </c>
      <c r="E23" s="185" t="s">
        <v>453</v>
      </c>
      <c r="R23" s="236">
        <f t="shared" si="0"/>
        <v>18</v>
      </c>
      <c r="S23" t="s">
        <v>479</v>
      </c>
    </row>
    <row r="24" spans="2:23" x14ac:dyDescent="0.25">
      <c r="B24" s="148" t="s">
        <v>284</v>
      </c>
      <c r="C24" s="185" t="s">
        <v>379</v>
      </c>
      <c r="D24" s="185" t="s">
        <v>379</v>
      </c>
      <c r="E24" s="185" t="s">
        <v>453</v>
      </c>
      <c r="R24" s="236">
        <f t="shared" si="0"/>
        <v>19</v>
      </c>
      <c r="S24" t="s">
        <v>127</v>
      </c>
    </row>
    <row r="25" spans="2:23" x14ac:dyDescent="0.25">
      <c r="B25" s="148" t="s">
        <v>138</v>
      </c>
      <c r="C25" s="185" t="s">
        <v>379</v>
      </c>
      <c r="D25" s="185" t="s">
        <v>379</v>
      </c>
      <c r="E25" s="185" t="s">
        <v>453</v>
      </c>
      <c r="R25" s="236">
        <f t="shared" si="0"/>
        <v>20</v>
      </c>
      <c r="S25" t="s">
        <v>480</v>
      </c>
    </row>
    <row r="26" spans="2:23" ht="15" customHeight="1" x14ac:dyDescent="0.25">
      <c r="B26" s="148" t="s">
        <v>285</v>
      </c>
      <c r="C26" s="185" t="s">
        <v>379</v>
      </c>
      <c r="D26" s="185" t="s">
        <v>379</v>
      </c>
      <c r="E26" s="185" t="s">
        <v>453</v>
      </c>
      <c r="R26" s="236">
        <f t="shared" si="0"/>
        <v>21</v>
      </c>
      <c r="S26" t="s">
        <v>481</v>
      </c>
    </row>
    <row r="27" spans="2:23" x14ac:dyDescent="0.25">
      <c r="B27" s="148" t="s">
        <v>286</v>
      </c>
      <c r="C27" s="185" t="s">
        <v>379</v>
      </c>
      <c r="D27" s="185" t="s">
        <v>379</v>
      </c>
      <c r="E27" s="185" t="s">
        <v>453</v>
      </c>
      <c r="R27" s="236">
        <f t="shared" si="0"/>
        <v>22</v>
      </c>
      <c r="S27" t="s">
        <v>482</v>
      </c>
    </row>
    <row r="28" spans="2:23" x14ac:dyDescent="0.25">
      <c r="B28" s="148" t="s">
        <v>287</v>
      </c>
      <c r="C28" s="185" t="s">
        <v>379</v>
      </c>
      <c r="D28" s="185" t="s">
        <v>379</v>
      </c>
      <c r="E28" s="185" t="s">
        <v>453</v>
      </c>
      <c r="R28" s="236">
        <f t="shared" si="0"/>
        <v>23</v>
      </c>
      <c r="S28" t="s">
        <v>483</v>
      </c>
    </row>
    <row r="29" spans="2:23" x14ac:dyDescent="0.25">
      <c r="B29" s="148" t="s">
        <v>142</v>
      </c>
      <c r="C29" s="185" t="s">
        <v>379</v>
      </c>
      <c r="D29" s="185" t="s">
        <v>379</v>
      </c>
      <c r="E29" s="185" t="s">
        <v>453</v>
      </c>
      <c r="R29" s="236">
        <f t="shared" si="0"/>
        <v>24</v>
      </c>
      <c r="S29" t="s">
        <v>484</v>
      </c>
    </row>
    <row r="30" spans="2:23" x14ac:dyDescent="0.25">
      <c r="B30" s="148" t="s">
        <v>288</v>
      </c>
      <c r="C30" s="185" t="s">
        <v>379</v>
      </c>
      <c r="D30" s="185" t="s">
        <v>379</v>
      </c>
      <c r="E30" s="185" t="s">
        <v>453</v>
      </c>
      <c r="R30" s="236">
        <f t="shared" si="0"/>
        <v>25</v>
      </c>
      <c r="S30" t="s">
        <v>485</v>
      </c>
    </row>
    <row r="31" spans="2:23" x14ac:dyDescent="0.25">
      <c r="B31" s="148" t="s">
        <v>289</v>
      </c>
      <c r="C31" s="185" t="s">
        <v>379</v>
      </c>
      <c r="D31" s="185" t="s">
        <v>379</v>
      </c>
      <c r="E31" s="185" t="s">
        <v>453</v>
      </c>
      <c r="R31" s="236">
        <f t="shared" si="0"/>
        <v>26</v>
      </c>
      <c r="S31" t="s">
        <v>486</v>
      </c>
    </row>
    <row r="32" spans="2:23" x14ac:dyDescent="0.25">
      <c r="B32" s="148" t="s">
        <v>290</v>
      </c>
      <c r="C32" s="185" t="s">
        <v>379</v>
      </c>
      <c r="D32" s="185" t="s">
        <v>379</v>
      </c>
      <c r="E32" s="185" t="s">
        <v>453</v>
      </c>
      <c r="G32" s="237"/>
      <c r="R32" s="236">
        <f t="shared" si="0"/>
        <v>27</v>
      </c>
      <c r="S32" t="s">
        <v>487</v>
      </c>
    </row>
    <row r="33" spans="2:19" x14ac:dyDescent="0.25">
      <c r="B33" s="148" t="s">
        <v>291</v>
      </c>
      <c r="C33" s="185" t="s">
        <v>379</v>
      </c>
      <c r="D33" s="185" t="s">
        <v>379</v>
      </c>
      <c r="E33" s="185" t="s">
        <v>453</v>
      </c>
      <c r="G33" s="237"/>
      <c r="R33" s="236">
        <f t="shared" si="0"/>
        <v>28</v>
      </c>
      <c r="S33" t="s">
        <v>488</v>
      </c>
    </row>
    <row r="34" spans="2:19" x14ac:dyDescent="0.25">
      <c r="B34" s="148" t="s">
        <v>292</v>
      </c>
      <c r="C34" s="185" t="s">
        <v>379</v>
      </c>
      <c r="D34" s="185" t="s">
        <v>379</v>
      </c>
      <c r="E34" s="185" t="s">
        <v>453</v>
      </c>
      <c r="G34" s="237"/>
      <c r="R34" s="236">
        <f t="shared" si="0"/>
        <v>29</v>
      </c>
      <c r="S34" t="s">
        <v>489</v>
      </c>
    </row>
    <row r="35" spans="2:19" x14ac:dyDescent="0.25">
      <c r="B35" s="148" t="s">
        <v>293</v>
      </c>
      <c r="C35" s="185" t="s">
        <v>379</v>
      </c>
      <c r="D35" s="185" t="s">
        <v>379</v>
      </c>
      <c r="E35" s="185" t="s">
        <v>453</v>
      </c>
      <c r="R35" s="236">
        <f t="shared" si="0"/>
        <v>30</v>
      </c>
      <c r="S35" t="s">
        <v>490</v>
      </c>
    </row>
    <row r="36" spans="2:19" x14ac:dyDescent="0.25">
      <c r="B36" s="148" t="s">
        <v>294</v>
      </c>
      <c r="C36" s="185" t="s">
        <v>379</v>
      </c>
      <c r="D36" s="185" t="s">
        <v>379</v>
      </c>
      <c r="E36" s="185" t="s">
        <v>453</v>
      </c>
      <c r="R36" s="236">
        <f t="shared" si="0"/>
        <v>31</v>
      </c>
      <c r="S36" t="s">
        <v>491</v>
      </c>
    </row>
    <row r="37" spans="2:19" x14ac:dyDescent="0.25">
      <c r="B37" s="148" t="s">
        <v>295</v>
      </c>
      <c r="C37" s="185" t="s">
        <v>379</v>
      </c>
      <c r="D37" s="185" t="s">
        <v>379</v>
      </c>
      <c r="E37" s="185" t="s">
        <v>453</v>
      </c>
      <c r="R37" s="236">
        <f t="shared" si="0"/>
        <v>32</v>
      </c>
      <c r="S37" t="s">
        <v>492</v>
      </c>
    </row>
    <row r="38" spans="2:19" x14ac:dyDescent="0.25">
      <c r="B38" s="148" t="s">
        <v>296</v>
      </c>
      <c r="C38" s="185" t="s">
        <v>379</v>
      </c>
      <c r="D38" s="185" t="s">
        <v>379</v>
      </c>
      <c r="E38" s="185" t="s">
        <v>453</v>
      </c>
      <c r="R38" s="236">
        <f t="shared" si="0"/>
        <v>33</v>
      </c>
      <c r="S38" t="s">
        <v>493</v>
      </c>
    </row>
    <row r="39" spans="2:19" x14ac:dyDescent="0.25">
      <c r="B39" s="148" t="s">
        <v>144</v>
      </c>
      <c r="C39" s="185" t="s">
        <v>379</v>
      </c>
      <c r="D39" s="185" t="s">
        <v>379</v>
      </c>
      <c r="E39" s="185" t="s">
        <v>453</v>
      </c>
      <c r="R39" s="236">
        <f t="shared" si="0"/>
        <v>34</v>
      </c>
      <c r="S39" t="s">
        <v>494</v>
      </c>
    </row>
    <row r="40" spans="2:19" x14ac:dyDescent="0.25">
      <c r="B40" s="148" t="s">
        <v>146</v>
      </c>
      <c r="C40" s="185" t="s">
        <v>379</v>
      </c>
      <c r="D40" s="185" t="s">
        <v>379</v>
      </c>
      <c r="E40" s="185" t="s">
        <v>453</v>
      </c>
      <c r="R40" s="236">
        <f t="shared" si="0"/>
        <v>35</v>
      </c>
      <c r="S40" t="s">
        <v>495</v>
      </c>
    </row>
    <row r="41" spans="2:19" x14ac:dyDescent="0.25">
      <c r="B41" s="148" t="s">
        <v>257</v>
      </c>
      <c r="C41" s="185" t="s">
        <v>379</v>
      </c>
      <c r="D41" s="185" t="s">
        <v>379</v>
      </c>
      <c r="E41" s="185" t="s">
        <v>453</v>
      </c>
      <c r="R41" s="236">
        <f t="shared" si="0"/>
        <v>36</v>
      </c>
      <c r="S41" t="s">
        <v>496</v>
      </c>
    </row>
    <row r="42" spans="2:19" x14ac:dyDescent="0.25">
      <c r="B42" s="148" t="s">
        <v>258</v>
      </c>
      <c r="C42" s="185" t="s">
        <v>379</v>
      </c>
      <c r="D42" s="185" t="s">
        <v>379</v>
      </c>
      <c r="E42" s="185" t="s">
        <v>453</v>
      </c>
      <c r="R42" s="236">
        <f t="shared" si="0"/>
        <v>37</v>
      </c>
      <c r="S42" t="s">
        <v>497</v>
      </c>
    </row>
    <row r="43" spans="2:19" x14ac:dyDescent="0.25">
      <c r="B43" s="148" t="s">
        <v>259</v>
      </c>
      <c r="C43" s="185" t="s">
        <v>379</v>
      </c>
      <c r="D43" s="185" t="s">
        <v>379</v>
      </c>
      <c r="E43" s="185" t="s">
        <v>453</v>
      </c>
      <c r="R43" s="236">
        <f t="shared" si="0"/>
        <v>38</v>
      </c>
      <c r="S43" t="s">
        <v>498</v>
      </c>
    </row>
    <row r="44" spans="2:19" x14ac:dyDescent="0.25">
      <c r="B44" s="148" t="s">
        <v>136</v>
      </c>
      <c r="C44" s="185" t="s">
        <v>499</v>
      </c>
      <c r="D44" s="185" t="s">
        <v>380</v>
      </c>
      <c r="E44" s="185" t="s">
        <v>500</v>
      </c>
      <c r="L44"/>
      <c r="R44" s="236">
        <f t="shared" si="0"/>
        <v>39</v>
      </c>
      <c r="S44" t="s">
        <v>501</v>
      </c>
    </row>
    <row r="45" spans="2:19" x14ac:dyDescent="0.25">
      <c r="B45" s="148" t="s">
        <v>297</v>
      </c>
      <c r="C45" s="185" t="s">
        <v>499</v>
      </c>
      <c r="D45" s="185" t="s">
        <v>380</v>
      </c>
      <c r="E45" s="185" t="s">
        <v>500</v>
      </c>
      <c r="R45" s="236">
        <f t="shared" si="0"/>
        <v>40</v>
      </c>
      <c r="S45" t="s">
        <v>502</v>
      </c>
    </row>
    <row r="46" spans="2:19" x14ac:dyDescent="0.25">
      <c r="B46" s="148" t="s">
        <v>110</v>
      </c>
      <c r="C46" s="185" t="s">
        <v>110</v>
      </c>
      <c r="D46" s="185" t="s">
        <v>380</v>
      </c>
      <c r="E46" s="185" t="s">
        <v>500</v>
      </c>
      <c r="R46" s="236">
        <f t="shared" si="0"/>
        <v>41</v>
      </c>
      <c r="S46" t="s">
        <v>503</v>
      </c>
    </row>
    <row r="47" spans="2:19" x14ac:dyDescent="0.25">
      <c r="B47" s="148" t="s">
        <v>349</v>
      </c>
      <c r="C47" s="185" t="s">
        <v>504</v>
      </c>
      <c r="D47" s="185" t="s">
        <v>380</v>
      </c>
      <c r="E47" s="185" t="s">
        <v>500</v>
      </c>
      <c r="R47" s="236">
        <f t="shared" si="0"/>
        <v>42</v>
      </c>
      <c r="S47" t="s">
        <v>505</v>
      </c>
    </row>
    <row r="48" spans="2:19" x14ac:dyDescent="0.25">
      <c r="B48" s="148" t="s">
        <v>109</v>
      </c>
      <c r="C48" s="185" t="s">
        <v>504</v>
      </c>
      <c r="D48" s="185" t="s">
        <v>380</v>
      </c>
      <c r="E48" s="185" t="s">
        <v>500</v>
      </c>
      <c r="R48" s="236">
        <f t="shared" si="0"/>
        <v>43</v>
      </c>
      <c r="S48" t="s">
        <v>506</v>
      </c>
    </row>
    <row r="49" spans="2:19" x14ac:dyDescent="0.25">
      <c r="B49" s="148" t="s">
        <v>104</v>
      </c>
      <c r="C49" s="185" t="s">
        <v>507</v>
      </c>
      <c r="D49" s="185" t="s">
        <v>508</v>
      </c>
      <c r="E49" s="185" t="s">
        <v>509</v>
      </c>
      <c r="R49" s="236">
        <f t="shared" si="0"/>
        <v>44</v>
      </c>
      <c r="S49" t="s">
        <v>510</v>
      </c>
    </row>
    <row r="50" spans="2:19" x14ac:dyDescent="0.25">
      <c r="B50" s="148" t="s">
        <v>107</v>
      </c>
      <c r="C50" s="185" t="s">
        <v>511</v>
      </c>
      <c r="D50" s="185" t="s">
        <v>508</v>
      </c>
      <c r="E50" s="185" t="s">
        <v>512</v>
      </c>
      <c r="R50" s="236">
        <f t="shared" si="0"/>
        <v>45</v>
      </c>
      <c r="S50" t="s">
        <v>513</v>
      </c>
    </row>
    <row r="51" spans="2:19" x14ac:dyDescent="0.25">
      <c r="R51" s="236">
        <f t="shared" si="0"/>
        <v>46</v>
      </c>
      <c r="S51" t="s">
        <v>514</v>
      </c>
    </row>
    <row r="52" spans="2:19" x14ac:dyDescent="0.25">
      <c r="R52" s="236">
        <f t="shared" si="0"/>
        <v>47</v>
      </c>
      <c r="S52" t="s">
        <v>515</v>
      </c>
    </row>
    <row r="53" spans="2:19" x14ac:dyDescent="0.25">
      <c r="R53" s="236">
        <f t="shared" si="0"/>
        <v>48</v>
      </c>
      <c r="S53" t="s">
        <v>516</v>
      </c>
    </row>
    <row r="54" spans="2:19" x14ac:dyDescent="0.25">
      <c r="R54" s="236">
        <f t="shared" si="0"/>
        <v>49</v>
      </c>
      <c r="S54" t="s">
        <v>517</v>
      </c>
    </row>
    <row r="55" spans="2:19" x14ac:dyDescent="0.25">
      <c r="R55" s="236">
        <f t="shared" si="0"/>
        <v>50</v>
      </c>
      <c r="S55" t="s">
        <v>518</v>
      </c>
    </row>
    <row r="56" spans="2:19" x14ac:dyDescent="0.25">
      <c r="R56" s="236">
        <f t="shared" si="0"/>
        <v>51</v>
      </c>
      <c r="S56" t="s">
        <v>519</v>
      </c>
    </row>
    <row r="57" spans="2:19" ht="15" customHeight="1" x14ac:dyDescent="0.25">
      <c r="R57" s="236">
        <f t="shared" si="0"/>
        <v>52</v>
      </c>
      <c r="S57" t="s">
        <v>520</v>
      </c>
    </row>
    <row r="58" spans="2:19" x14ac:dyDescent="0.25">
      <c r="R58" s="236">
        <f t="shared" si="0"/>
        <v>53</v>
      </c>
      <c r="S58" t="s">
        <v>521</v>
      </c>
    </row>
    <row r="59" spans="2:19" x14ac:dyDescent="0.25">
      <c r="R59" s="236">
        <f t="shared" si="0"/>
        <v>54</v>
      </c>
      <c r="S59" t="s">
        <v>522</v>
      </c>
    </row>
    <row r="60" spans="2:19" x14ac:dyDescent="0.25">
      <c r="R60" s="236">
        <f t="shared" si="0"/>
        <v>55</v>
      </c>
      <c r="S60" t="s">
        <v>523</v>
      </c>
    </row>
    <row r="61" spans="2:19" x14ac:dyDescent="0.25">
      <c r="R61" s="236">
        <f t="shared" si="0"/>
        <v>56</v>
      </c>
      <c r="S61" t="s">
        <v>524</v>
      </c>
    </row>
    <row r="62" spans="2:19" x14ac:dyDescent="0.25">
      <c r="R62" s="236">
        <f t="shared" si="0"/>
        <v>57</v>
      </c>
      <c r="S62" s="236" t="s">
        <v>525</v>
      </c>
    </row>
    <row r="63" spans="2:19" x14ac:dyDescent="0.25">
      <c r="R63" s="236">
        <f t="shared" si="0"/>
        <v>58</v>
      </c>
      <c r="S63" s="236" t="s">
        <v>526</v>
      </c>
    </row>
    <row r="64" spans="2:19" x14ac:dyDescent="0.25">
      <c r="R64" s="236">
        <f t="shared" si="0"/>
        <v>59</v>
      </c>
      <c r="S64" s="236" t="s">
        <v>527</v>
      </c>
    </row>
    <row r="65" spans="18:19" x14ac:dyDescent="0.25">
      <c r="R65" s="236">
        <f t="shared" si="0"/>
        <v>60</v>
      </c>
      <c r="S65" s="236" t="s">
        <v>528</v>
      </c>
    </row>
    <row r="66" spans="18:19" x14ac:dyDescent="0.25">
      <c r="R66" s="236">
        <f t="shared" si="0"/>
        <v>61</v>
      </c>
      <c r="S66" s="236" t="s">
        <v>529</v>
      </c>
    </row>
    <row r="67" spans="18:19" x14ac:dyDescent="0.25">
      <c r="R67" s="236">
        <f t="shared" si="0"/>
        <v>62</v>
      </c>
      <c r="S67" s="236" t="s">
        <v>530</v>
      </c>
    </row>
    <row r="68" spans="18:19" x14ac:dyDescent="0.25">
      <c r="R68" s="236">
        <f t="shared" si="0"/>
        <v>63</v>
      </c>
      <c r="S68" s="236" t="s">
        <v>531</v>
      </c>
    </row>
    <row r="69" spans="18:19" x14ac:dyDescent="0.25">
      <c r="R69" s="236">
        <f t="shared" si="0"/>
        <v>64</v>
      </c>
      <c r="S69" s="236" t="s">
        <v>532</v>
      </c>
    </row>
    <row r="70" spans="18:19" x14ac:dyDescent="0.25">
      <c r="R70" s="236">
        <f t="shared" si="0"/>
        <v>65</v>
      </c>
      <c r="S70" s="236" t="s">
        <v>533</v>
      </c>
    </row>
    <row r="71" spans="18:19" x14ac:dyDescent="0.25">
      <c r="R71" s="236">
        <f t="shared" ref="R71:R134" si="1">R70+1</f>
        <v>66</v>
      </c>
      <c r="S71" s="236" t="s">
        <v>534</v>
      </c>
    </row>
    <row r="72" spans="18:19" x14ac:dyDescent="0.25">
      <c r="R72" s="236">
        <f t="shared" si="1"/>
        <v>67</v>
      </c>
      <c r="S72" s="236" t="s">
        <v>535</v>
      </c>
    </row>
    <row r="73" spans="18:19" x14ac:dyDescent="0.25">
      <c r="R73" s="236">
        <f t="shared" si="1"/>
        <v>68</v>
      </c>
      <c r="S73" s="236" t="s">
        <v>536</v>
      </c>
    </row>
    <row r="74" spans="18:19" x14ac:dyDescent="0.25">
      <c r="R74" s="236">
        <f t="shared" si="1"/>
        <v>69</v>
      </c>
      <c r="S74" s="236" t="s">
        <v>537</v>
      </c>
    </row>
    <row r="75" spans="18:19" x14ac:dyDescent="0.25">
      <c r="R75" s="236">
        <f t="shared" si="1"/>
        <v>70</v>
      </c>
      <c r="S75" s="236" t="s">
        <v>538</v>
      </c>
    </row>
    <row r="76" spans="18:19" x14ac:dyDescent="0.25">
      <c r="R76" s="236">
        <f t="shared" si="1"/>
        <v>71</v>
      </c>
      <c r="S76" s="236" t="s">
        <v>539</v>
      </c>
    </row>
    <row r="77" spans="18:19" x14ac:dyDescent="0.25">
      <c r="R77" s="236">
        <f t="shared" si="1"/>
        <v>72</v>
      </c>
      <c r="S77" s="236" t="s">
        <v>540</v>
      </c>
    </row>
    <row r="78" spans="18:19" x14ac:dyDescent="0.25">
      <c r="R78" s="236">
        <f t="shared" si="1"/>
        <v>73</v>
      </c>
      <c r="S78" s="236" t="s">
        <v>541</v>
      </c>
    </row>
    <row r="79" spans="18:19" x14ac:dyDescent="0.25">
      <c r="R79" s="236">
        <f t="shared" si="1"/>
        <v>74</v>
      </c>
      <c r="S79" s="236" t="s">
        <v>542</v>
      </c>
    </row>
    <row r="80" spans="18:19" x14ac:dyDescent="0.25">
      <c r="R80" s="236">
        <f t="shared" si="1"/>
        <v>75</v>
      </c>
      <c r="S80" s="236" t="s">
        <v>543</v>
      </c>
    </row>
    <row r="81" spans="18:19" x14ac:dyDescent="0.25">
      <c r="R81" s="236">
        <f t="shared" si="1"/>
        <v>76</v>
      </c>
      <c r="S81" s="236" t="s">
        <v>544</v>
      </c>
    </row>
    <row r="82" spans="18:19" x14ac:dyDescent="0.25">
      <c r="R82" s="236">
        <f t="shared" si="1"/>
        <v>77</v>
      </c>
      <c r="S82" s="236" t="s">
        <v>545</v>
      </c>
    </row>
    <row r="83" spans="18:19" x14ac:dyDescent="0.25">
      <c r="R83" s="236">
        <f t="shared" si="1"/>
        <v>78</v>
      </c>
      <c r="S83" s="236" t="s">
        <v>546</v>
      </c>
    </row>
    <row r="84" spans="18:19" x14ac:dyDescent="0.25">
      <c r="R84" s="236">
        <f t="shared" si="1"/>
        <v>79</v>
      </c>
      <c r="S84" s="236" t="s">
        <v>135</v>
      </c>
    </row>
    <row r="85" spans="18:19" x14ac:dyDescent="0.25">
      <c r="R85" s="236">
        <f t="shared" si="1"/>
        <v>80</v>
      </c>
      <c r="S85" s="236" t="s">
        <v>547</v>
      </c>
    </row>
    <row r="86" spans="18:19" x14ac:dyDescent="0.25">
      <c r="R86" s="236">
        <f t="shared" si="1"/>
        <v>81</v>
      </c>
      <c r="S86" s="236" t="s">
        <v>548</v>
      </c>
    </row>
    <row r="87" spans="18:19" x14ac:dyDescent="0.25">
      <c r="R87" s="236">
        <f t="shared" si="1"/>
        <v>82</v>
      </c>
      <c r="S87" s="236" t="s">
        <v>549</v>
      </c>
    </row>
    <row r="88" spans="18:19" x14ac:dyDescent="0.25">
      <c r="R88" s="236">
        <f t="shared" si="1"/>
        <v>83</v>
      </c>
      <c r="S88" s="236" t="s">
        <v>550</v>
      </c>
    </row>
    <row r="89" spans="18:19" x14ac:dyDescent="0.25">
      <c r="R89" s="236">
        <f t="shared" si="1"/>
        <v>84</v>
      </c>
      <c r="S89" s="236" t="s">
        <v>295</v>
      </c>
    </row>
    <row r="90" spans="18:19" x14ac:dyDescent="0.25">
      <c r="R90" s="236">
        <f t="shared" si="1"/>
        <v>85</v>
      </c>
      <c r="S90" s="236" t="s">
        <v>551</v>
      </c>
    </row>
    <row r="91" spans="18:19" x14ac:dyDescent="0.25">
      <c r="R91" s="236">
        <f t="shared" si="1"/>
        <v>86</v>
      </c>
      <c r="S91" s="236" t="s">
        <v>552</v>
      </c>
    </row>
    <row r="92" spans="18:19" x14ac:dyDescent="0.25">
      <c r="R92" s="236">
        <f t="shared" si="1"/>
        <v>87</v>
      </c>
      <c r="S92" s="236" t="s">
        <v>553</v>
      </c>
    </row>
    <row r="93" spans="18:19" x14ac:dyDescent="0.25">
      <c r="R93" s="236">
        <f t="shared" si="1"/>
        <v>88</v>
      </c>
      <c r="S93" s="236" t="s">
        <v>554</v>
      </c>
    </row>
    <row r="94" spans="18:19" x14ac:dyDescent="0.25">
      <c r="R94" s="236">
        <f t="shared" si="1"/>
        <v>89</v>
      </c>
      <c r="S94" s="236" t="s">
        <v>555</v>
      </c>
    </row>
    <row r="95" spans="18:19" x14ac:dyDescent="0.25">
      <c r="R95" s="236">
        <f t="shared" si="1"/>
        <v>90</v>
      </c>
      <c r="S95" s="236" t="s">
        <v>556</v>
      </c>
    </row>
    <row r="96" spans="18:19" x14ac:dyDescent="0.25">
      <c r="R96" s="236">
        <f t="shared" si="1"/>
        <v>91</v>
      </c>
      <c r="S96" s="236" t="s">
        <v>557</v>
      </c>
    </row>
    <row r="97" spans="18:19" x14ac:dyDescent="0.25">
      <c r="R97" s="236">
        <f t="shared" si="1"/>
        <v>92</v>
      </c>
      <c r="S97" s="236" t="s">
        <v>120</v>
      </c>
    </row>
    <row r="98" spans="18:19" x14ac:dyDescent="0.25">
      <c r="R98" s="236">
        <f t="shared" si="1"/>
        <v>93</v>
      </c>
      <c r="S98" s="236" t="s">
        <v>558</v>
      </c>
    </row>
    <row r="99" spans="18:19" x14ac:dyDescent="0.25">
      <c r="R99" s="236">
        <f t="shared" si="1"/>
        <v>94</v>
      </c>
      <c r="S99" s="236" t="s">
        <v>559</v>
      </c>
    </row>
    <row r="100" spans="18:19" x14ac:dyDescent="0.25">
      <c r="R100" s="236">
        <f t="shared" si="1"/>
        <v>95</v>
      </c>
      <c r="S100" s="236" t="s">
        <v>560</v>
      </c>
    </row>
    <row r="101" spans="18:19" x14ac:dyDescent="0.25">
      <c r="R101" s="236">
        <f t="shared" si="1"/>
        <v>96</v>
      </c>
      <c r="S101" s="236" t="s">
        <v>294</v>
      </c>
    </row>
    <row r="102" spans="18:19" x14ac:dyDescent="0.25">
      <c r="R102" s="236">
        <f t="shared" si="1"/>
        <v>97</v>
      </c>
      <c r="S102" s="236" t="s">
        <v>291</v>
      </c>
    </row>
    <row r="103" spans="18:19" x14ac:dyDescent="0.25">
      <c r="R103" s="236">
        <f t="shared" si="1"/>
        <v>98</v>
      </c>
      <c r="S103" s="236" t="s">
        <v>561</v>
      </c>
    </row>
    <row r="104" spans="18:19" x14ac:dyDescent="0.25">
      <c r="R104" s="236">
        <f t="shared" si="1"/>
        <v>99</v>
      </c>
      <c r="S104" s="236" t="s">
        <v>562</v>
      </c>
    </row>
    <row r="105" spans="18:19" x14ac:dyDescent="0.25">
      <c r="R105" s="236">
        <f t="shared" si="1"/>
        <v>100</v>
      </c>
      <c r="S105" s="236" t="s">
        <v>563</v>
      </c>
    </row>
    <row r="106" spans="18:19" x14ac:dyDescent="0.25">
      <c r="R106" s="236">
        <f t="shared" si="1"/>
        <v>101</v>
      </c>
      <c r="S106" s="236" t="s">
        <v>564</v>
      </c>
    </row>
    <row r="107" spans="18:19" x14ac:dyDescent="0.25">
      <c r="R107" s="236">
        <f t="shared" si="1"/>
        <v>102</v>
      </c>
      <c r="S107" s="236" t="s">
        <v>565</v>
      </c>
    </row>
    <row r="108" spans="18:19" x14ac:dyDescent="0.25">
      <c r="R108" s="236">
        <f t="shared" si="1"/>
        <v>103</v>
      </c>
      <c r="S108" s="236" t="s">
        <v>566</v>
      </c>
    </row>
    <row r="109" spans="18:19" x14ac:dyDescent="0.25">
      <c r="R109" s="236">
        <f t="shared" si="1"/>
        <v>104</v>
      </c>
      <c r="S109" s="236" t="s">
        <v>567</v>
      </c>
    </row>
    <row r="110" spans="18:19" x14ac:dyDescent="0.25">
      <c r="R110" s="236">
        <f t="shared" si="1"/>
        <v>105</v>
      </c>
      <c r="S110" s="236" t="s">
        <v>568</v>
      </c>
    </row>
    <row r="111" spans="18:19" x14ac:dyDescent="0.25">
      <c r="R111" s="236">
        <f t="shared" si="1"/>
        <v>106</v>
      </c>
      <c r="S111" s="236" t="s">
        <v>569</v>
      </c>
    </row>
    <row r="112" spans="18:19" x14ac:dyDescent="0.25">
      <c r="R112" s="236">
        <f t="shared" si="1"/>
        <v>107</v>
      </c>
      <c r="S112" s="236" t="s">
        <v>570</v>
      </c>
    </row>
    <row r="113" spans="18:19" x14ac:dyDescent="0.25">
      <c r="R113" s="236">
        <f t="shared" si="1"/>
        <v>108</v>
      </c>
      <c r="S113" s="236" t="s">
        <v>571</v>
      </c>
    </row>
    <row r="114" spans="18:19" x14ac:dyDescent="0.25">
      <c r="R114" s="236">
        <f t="shared" si="1"/>
        <v>109</v>
      </c>
      <c r="S114" s="236" t="s">
        <v>572</v>
      </c>
    </row>
    <row r="115" spans="18:19" x14ac:dyDescent="0.25">
      <c r="R115" s="236">
        <f t="shared" si="1"/>
        <v>110</v>
      </c>
      <c r="S115" s="236" t="s">
        <v>573</v>
      </c>
    </row>
    <row r="116" spans="18:19" x14ac:dyDescent="0.25">
      <c r="R116" s="236">
        <f t="shared" si="1"/>
        <v>111</v>
      </c>
      <c r="S116" s="236" t="s">
        <v>574</v>
      </c>
    </row>
    <row r="117" spans="18:19" x14ac:dyDescent="0.25">
      <c r="R117" s="236">
        <f t="shared" si="1"/>
        <v>112</v>
      </c>
      <c r="S117" s="236" t="s">
        <v>575</v>
      </c>
    </row>
    <row r="118" spans="18:19" x14ac:dyDescent="0.25">
      <c r="R118" s="236">
        <f t="shared" si="1"/>
        <v>113</v>
      </c>
      <c r="S118" s="236" t="s">
        <v>576</v>
      </c>
    </row>
    <row r="119" spans="18:19" x14ac:dyDescent="0.25">
      <c r="R119" s="236">
        <f t="shared" si="1"/>
        <v>114</v>
      </c>
      <c r="S119" s="236" t="s">
        <v>577</v>
      </c>
    </row>
    <row r="120" spans="18:19" x14ac:dyDescent="0.25">
      <c r="R120" s="236">
        <f t="shared" si="1"/>
        <v>115</v>
      </c>
      <c r="S120" s="236" t="s">
        <v>578</v>
      </c>
    </row>
    <row r="121" spans="18:19" x14ac:dyDescent="0.25">
      <c r="R121" s="236">
        <f t="shared" si="1"/>
        <v>116</v>
      </c>
      <c r="S121" s="236" t="s">
        <v>579</v>
      </c>
    </row>
    <row r="122" spans="18:19" x14ac:dyDescent="0.25">
      <c r="R122" s="236">
        <f t="shared" si="1"/>
        <v>117</v>
      </c>
      <c r="S122" s="236" t="s">
        <v>580</v>
      </c>
    </row>
    <row r="123" spans="18:19" x14ac:dyDescent="0.25">
      <c r="R123" s="236">
        <f t="shared" si="1"/>
        <v>118</v>
      </c>
      <c r="S123" s="236" t="s">
        <v>581</v>
      </c>
    </row>
    <row r="124" spans="18:19" x14ac:dyDescent="0.25">
      <c r="R124" s="236">
        <f t="shared" si="1"/>
        <v>119</v>
      </c>
      <c r="S124" s="236" t="s">
        <v>582</v>
      </c>
    </row>
    <row r="125" spans="18:19" x14ac:dyDescent="0.25">
      <c r="R125" s="236">
        <f t="shared" si="1"/>
        <v>120</v>
      </c>
      <c r="S125" s="236" t="s">
        <v>583</v>
      </c>
    </row>
    <row r="126" spans="18:19" x14ac:dyDescent="0.25">
      <c r="R126" s="236">
        <f t="shared" si="1"/>
        <v>121</v>
      </c>
      <c r="S126" s="236" t="s">
        <v>584</v>
      </c>
    </row>
    <row r="127" spans="18:19" x14ac:dyDescent="0.25">
      <c r="R127" s="236">
        <f t="shared" si="1"/>
        <v>122</v>
      </c>
      <c r="S127" s="236" t="s">
        <v>585</v>
      </c>
    </row>
    <row r="128" spans="18:19" x14ac:dyDescent="0.25">
      <c r="R128" s="236">
        <f t="shared" si="1"/>
        <v>123</v>
      </c>
      <c r="S128" s="236" t="s">
        <v>586</v>
      </c>
    </row>
    <row r="129" spans="18:19" x14ac:dyDescent="0.25">
      <c r="R129" s="236">
        <f t="shared" si="1"/>
        <v>124</v>
      </c>
      <c r="S129" s="236" t="s">
        <v>587</v>
      </c>
    </row>
    <row r="130" spans="18:19" x14ac:dyDescent="0.25">
      <c r="R130" s="236">
        <f t="shared" si="1"/>
        <v>125</v>
      </c>
      <c r="S130" s="236" t="s">
        <v>588</v>
      </c>
    </row>
    <row r="131" spans="18:19" x14ac:dyDescent="0.25">
      <c r="R131" s="236">
        <f t="shared" si="1"/>
        <v>126</v>
      </c>
      <c r="S131" s="236" t="s">
        <v>589</v>
      </c>
    </row>
    <row r="132" spans="18:19" x14ac:dyDescent="0.25">
      <c r="R132" s="236">
        <f t="shared" si="1"/>
        <v>127</v>
      </c>
      <c r="S132" s="236" t="s">
        <v>590</v>
      </c>
    </row>
    <row r="133" spans="18:19" x14ac:dyDescent="0.25">
      <c r="R133" s="236">
        <f t="shared" si="1"/>
        <v>128</v>
      </c>
      <c r="S133" s="236" t="s">
        <v>591</v>
      </c>
    </row>
    <row r="134" spans="18:19" x14ac:dyDescent="0.25">
      <c r="R134" s="236">
        <f t="shared" si="1"/>
        <v>129</v>
      </c>
      <c r="S134" s="236" t="s">
        <v>592</v>
      </c>
    </row>
    <row r="135" spans="18:19" x14ac:dyDescent="0.25">
      <c r="R135" s="236">
        <f t="shared" ref="R135:R198" si="2">R134+1</f>
        <v>130</v>
      </c>
      <c r="S135" s="236" t="s">
        <v>593</v>
      </c>
    </row>
    <row r="136" spans="18:19" x14ac:dyDescent="0.25">
      <c r="R136" s="236">
        <f t="shared" si="2"/>
        <v>131</v>
      </c>
      <c r="S136" s="236" t="s">
        <v>594</v>
      </c>
    </row>
    <row r="137" spans="18:19" x14ac:dyDescent="0.25">
      <c r="R137" s="236">
        <f t="shared" si="2"/>
        <v>132</v>
      </c>
      <c r="S137" s="236" t="s">
        <v>595</v>
      </c>
    </row>
    <row r="138" spans="18:19" x14ac:dyDescent="0.25">
      <c r="R138" s="236">
        <f t="shared" si="2"/>
        <v>133</v>
      </c>
      <c r="S138" s="236" t="s">
        <v>596</v>
      </c>
    </row>
    <row r="139" spans="18:19" x14ac:dyDescent="0.25">
      <c r="R139" s="236">
        <f t="shared" si="2"/>
        <v>134</v>
      </c>
      <c r="S139" s="236" t="s">
        <v>597</v>
      </c>
    </row>
    <row r="140" spans="18:19" x14ac:dyDescent="0.25">
      <c r="R140" s="236">
        <f t="shared" si="2"/>
        <v>135</v>
      </c>
      <c r="S140" s="236" t="s">
        <v>598</v>
      </c>
    </row>
    <row r="141" spans="18:19" x14ac:dyDescent="0.25">
      <c r="R141" s="236">
        <f t="shared" si="2"/>
        <v>136</v>
      </c>
      <c r="S141" s="236" t="s">
        <v>599</v>
      </c>
    </row>
    <row r="142" spans="18:19" x14ac:dyDescent="0.25">
      <c r="R142" s="236">
        <f t="shared" si="2"/>
        <v>137</v>
      </c>
      <c r="S142" s="236" t="s">
        <v>600</v>
      </c>
    </row>
    <row r="143" spans="18:19" x14ac:dyDescent="0.25">
      <c r="R143" s="236">
        <f t="shared" si="2"/>
        <v>138</v>
      </c>
      <c r="S143" s="236" t="s">
        <v>601</v>
      </c>
    </row>
    <row r="144" spans="18:19" x14ac:dyDescent="0.25">
      <c r="R144" s="236">
        <f t="shared" si="2"/>
        <v>139</v>
      </c>
      <c r="S144" s="236" t="s">
        <v>602</v>
      </c>
    </row>
    <row r="145" spans="18:19" x14ac:dyDescent="0.25">
      <c r="R145" s="236">
        <f t="shared" si="2"/>
        <v>140</v>
      </c>
      <c r="S145" s="236" t="s">
        <v>603</v>
      </c>
    </row>
    <row r="146" spans="18:19" x14ac:dyDescent="0.25">
      <c r="R146" s="236">
        <f t="shared" si="2"/>
        <v>141</v>
      </c>
      <c r="S146" s="236" t="s">
        <v>604</v>
      </c>
    </row>
    <row r="147" spans="18:19" x14ac:dyDescent="0.25">
      <c r="R147" s="236">
        <f t="shared" si="2"/>
        <v>142</v>
      </c>
      <c r="S147" s="236" t="s">
        <v>139</v>
      </c>
    </row>
    <row r="148" spans="18:19" x14ac:dyDescent="0.25">
      <c r="R148" s="236">
        <f t="shared" si="2"/>
        <v>143</v>
      </c>
      <c r="S148" s="236" t="s">
        <v>605</v>
      </c>
    </row>
    <row r="149" spans="18:19" x14ac:dyDescent="0.25">
      <c r="R149" s="236">
        <f t="shared" si="2"/>
        <v>144</v>
      </c>
      <c r="S149" s="236" t="s">
        <v>606</v>
      </c>
    </row>
    <row r="150" spans="18:19" x14ac:dyDescent="0.25">
      <c r="R150" s="236">
        <f t="shared" si="2"/>
        <v>145</v>
      </c>
      <c r="S150" s="236" t="s">
        <v>296</v>
      </c>
    </row>
    <row r="151" spans="18:19" x14ac:dyDescent="0.25">
      <c r="R151" s="236">
        <f t="shared" si="2"/>
        <v>146</v>
      </c>
      <c r="S151" s="236" t="s">
        <v>607</v>
      </c>
    </row>
    <row r="152" spans="18:19" x14ac:dyDescent="0.25">
      <c r="R152" s="236">
        <f t="shared" si="2"/>
        <v>147</v>
      </c>
      <c r="S152" s="236" t="s">
        <v>608</v>
      </c>
    </row>
    <row r="153" spans="18:19" x14ac:dyDescent="0.25">
      <c r="R153" s="236">
        <f t="shared" si="2"/>
        <v>148</v>
      </c>
      <c r="S153" s="236" t="s">
        <v>609</v>
      </c>
    </row>
    <row r="154" spans="18:19" x14ac:dyDescent="0.25">
      <c r="R154" s="236">
        <f t="shared" si="2"/>
        <v>149</v>
      </c>
      <c r="S154" s="236" t="s">
        <v>108</v>
      </c>
    </row>
    <row r="155" spans="18:19" x14ac:dyDescent="0.25">
      <c r="R155" s="236">
        <f t="shared" si="2"/>
        <v>150</v>
      </c>
      <c r="S155" s="236" t="s">
        <v>610</v>
      </c>
    </row>
    <row r="156" spans="18:19" x14ac:dyDescent="0.25">
      <c r="R156" s="236">
        <f t="shared" si="2"/>
        <v>151</v>
      </c>
      <c r="S156" s="236" t="s">
        <v>611</v>
      </c>
    </row>
    <row r="157" spans="18:19" x14ac:dyDescent="0.25">
      <c r="R157" s="236">
        <f t="shared" si="2"/>
        <v>152</v>
      </c>
      <c r="S157" s="236" t="s">
        <v>612</v>
      </c>
    </row>
    <row r="158" spans="18:19" x14ac:dyDescent="0.25">
      <c r="R158" s="236">
        <f t="shared" si="2"/>
        <v>153</v>
      </c>
      <c r="S158" s="236" t="s">
        <v>613</v>
      </c>
    </row>
    <row r="159" spans="18:19" x14ac:dyDescent="0.25">
      <c r="R159" s="236">
        <f t="shared" si="2"/>
        <v>154</v>
      </c>
      <c r="S159" s="236" t="s">
        <v>141</v>
      </c>
    </row>
    <row r="160" spans="18:19" x14ac:dyDescent="0.25">
      <c r="R160" s="236">
        <f t="shared" si="2"/>
        <v>155</v>
      </c>
      <c r="S160" s="236" t="s">
        <v>614</v>
      </c>
    </row>
    <row r="161" spans="18:19" x14ac:dyDescent="0.25">
      <c r="R161" s="236">
        <f t="shared" si="2"/>
        <v>156</v>
      </c>
      <c r="S161" s="236" t="s">
        <v>615</v>
      </c>
    </row>
    <row r="162" spans="18:19" x14ac:dyDescent="0.25">
      <c r="R162" s="236">
        <f t="shared" si="2"/>
        <v>157</v>
      </c>
      <c r="S162" s="236" t="s">
        <v>616</v>
      </c>
    </row>
    <row r="163" spans="18:19" x14ac:dyDescent="0.25">
      <c r="R163" s="236">
        <f t="shared" si="2"/>
        <v>158</v>
      </c>
      <c r="S163" s="236" t="s">
        <v>617</v>
      </c>
    </row>
    <row r="164" spans="18:19" x14ac:dyDescent="0.25">
      <c r="R164" s="236">
        <f t="shared" si="2"/>
        <v>159</v>
      </c>
      <c r="S164" s="236" t="s">
        <v>618</v>
      </c>
    </row>
    <row r="165" spans="18:19" x14ac:dyDescent="0.25">
      <c r="R165" s="236">
        <f t="shared" si="2"/>
        <v>160</v>
      </c>
      <c r="S165" s="236" t="s">
        <v>619</v>
      </c>
    </row>
    <row r="166" spans="18:19" x14ac:dyDescent="0.25">
      <c r="R166" s="236">
        <f t="shared" si="2"/>
        <v>161</v>
      </c>
      <c r="S166" s="236" t="s">
        <v>620</v>
      </c>
    </row>
    <row r="167" spans="18:19" x14ac:dyDescent="0.25">
      <c r="R167" s="236">
        <f t="shared" si="2"/>
        <v>162</v>
      </c>
      <c r="S167" s="236" t="s">
        <v>621</v>
      </c>
    </row>
    <row r="168" spans="18:19" x14ac:dyDescent="0.25">
      <c r="R168" s="236">
        <f t="shared" si="2"/>
        <v>163</v>
      </c>
      <c r="S168" s="236" t="s">
        <v>622</v>
      </c>
    </row>
    <row r="169" spans="18:19" x14ac:dyDescent="0.25">
      <c r="R169" s="236">
        <f t="shared" si="2"/>
        <v>164</v>
      </c>
      <c r="S169" s="236" t="s">
        <v>623</v>
      </c>
    </row>
    <row r="170" spans="18:19" x14ac:dyDescent="0.25">
      <c r="R170" s="236">
        <f t="shared" si="2"/>
        <v>165</v>
      </c>
      <c r="S170" s="236" t="s">
        <v>624</v>
      </c>
    </row>
    <row r="171" spans="18:19" x14ac:dyDescent="0.25">
      <c r="R171" s="236">
        <f t="shared" si="2"/>
        <v>166</v>
      </c>
      <c r="S171" s="236" t="s">
        <v>625</v>
      </c>
    </row>
    <row r="172" spans="18:19" x14ac:dyDescent="0.25">
      <c r="R172" s="236">
        <f t="shared" si="2"/>
        <v>167</v>
      </c>
      <c r="S172" s="236" t="s">
        <v>626</v>
      </c>
    </row>
    <row r="173" spans="18:19" x14ac:dyDescent="0.25">
      <c r="R173" s="236">
        <f t="shared" si="2"/>
        <v>168</v>
      </c>
      <c r="S173" s="236" t="s">
        <v>627</v>
      </c>
    </row>
    <row r="174" spans="18:19" x14ac:dyDescent="0.25">
      <c r="R174" s="236">
        <f t="shared" si="2"/>
        <v>169</v>
      </c>
      <c r="S174" s="236" t="s">
        <v>628</v>
      </c>
    </row>
    <row r="175" spans="18:19" x14ac:dyDescent="0.25">
      <c r="R175" s="236">
        <f t="shared" si="2"/>
        <v>170</v>
      </c>
      <c r="S175" s="236" t="s">
        <v>629</v>
      </c>
    </row>
    <row r="176" spans="18:19" x14ac:dyDescent="0.25">
      <c r="R176" s="236">
        <f t="shared" si="2"/>
        <v>171</v>
      </c>
      <c r="S176" s="236" t="s">
        <v>630</v>
      </c>
    </row>
    <row r="177" spans="18:19" x14ac:dyDescent="0.25">
      <c r="R177" s="236">
        <f t="shared" si="2"/>
        <v>172</v>
      </c>
      <c r="S177" s="236" t="s">
        <v>631</v>
      </c>
    </row>
    <row r="178" spans="18:19" x14ac:dyDescent="0.25">
      <c r="R178" s="236">
        <f t="shared" si="2"/>
        <v>173</v>
      </c>
      <c r="S178" s="236" t="s">
        <v>632</v>
      </c>
    </row>
    <row r="179" spans="18:19" x14ac:dyDescent="0.25">
      <c r="R179" s="236">
        <f t="shared" si="2"/>
        <v>174</v>
      </c>
      <c r="S179" s="236" t="s">
        <v>633</v>
      </c>
    </row>
    <row r="180" spans="18:19" x14ac:dyDescent="0.25">
      <c r="R180" s="236">
        <f t="shared" si="2"/>
        <v>175</v>
      </c>
      <c r="S180" s="236" t="s">
        <v>634</v>
      </c>
    </row>
    <row r="181" spans="18:19" x14ac:dyDescent="0.25">
      <c r="R181" s="236">
        <f t="shared" si="2"/>
        <v>176</v>
      </c>
      <c r="S181" s="236" t="s">
        <v>293</v>
      </c>
    </row>
    <row r="182" spans="18:19" x14ac:dyDescent="0.25">
      <c r="R182" s="236">
        <f t="shared" si="2"/>
        <v>177</v>
      </c>
      <c r="S182" s="236" t="s">
        <v>635</v>
      </c>
    </row>
    <row r="183" spans="18:19" x14ac:dyDescent="0.25">
      <c r="R183" s="236">
        <f t="shared" si="2"/>
        <v>178</v>
      </c>
      <c r="S183" s="236" t="s">
        <v>636</v>
      </c>
    </row>
    <row r="184" spans="18:19" x14ac:dyDescent="0.25">
      <c r="R184" s="236">
        <f t="shared" si="2"/>
        <v>179</v>
      </c>
      <c r="S184" s="236" t="s">
        <v>637</v>
      </c>
    </row>
    <row r="185" spans="18:19" x14ac:dyDescent="0.25">
      <c r="R185" s="236">
        <f t="shared" si="2"/>
        <v>180</v>
      </c>
      <c r="S185" s="236" t="s">
        <v>638</v>
      </c>
    </row>
    <row r="186" spans="18:19" x14ac:dyDescent="0.25">
      <c r="R186" s="236">
        <f t="shared" si="2"/>
        <v>181</v>
      </c>
      <c r="S186" s="236" t="s">
        <v>639</v>
      </c>
    </row>
    <row r="187" spans="18:19" x14ac:dyDescent="0.25">
      <c r="R187" s="236">
        <f t="shared" si="2"/>
        <v>182</v>
      </c>
      <c r="S187" s="236" t="s">
        <v>640</v>
      </c>
    </row>
    <row r="188" spans="18:19" x14ac:dyDescent="0.25">
      <c r="R188" s="236">
        <f t="shared" si="2"/>
        <v>183</v>
      </c>
      <c r="S188" s="236" t="s">
        <v>290</v>
      </c>
    </row>
    <row r="189" spans="18:19" x14ac:dyDescent="0.25">
      <c r="R189" s="236">
        <f t="shared" si="2"/>
        <v>184</v>
      </c>
      <c r="S189" s="236" t="s">
        <v>641</v>
      </c>
    </row>
    <row r="190" spans="18:19" x14ac:dyDescent="0.25">
      <c r="R190" s="236">
        <f t="shared" si="2"/>
        <v>185</v>
      </c>
      <c r="S190" s="236" t="s">
        <v>642</v>
      </c>
    </row>
    <row r="191" spans="18:19" x14ac:dyDescent="0.25">
      <c r="R191" s="236">
        <f t="shared" si="2"/>
        <v>186</v>
      </c>
      <c r="S191" s="236" t="s">
        <v>643</v>
      </c>
    </row>
    <row r="192" spans="18:19" x14ac:dyDescent="0.25">
      <c r="R192" s="236">
        <f t="shared" si="2"/>
        <v>187</v>
      </c>
      <c r="S192" s="236" t="s">
        <v>644</v>
      </c>
    </row>
    <row r="193" spans="18:19" x14ac:dyDescent="0.25">
      <c r="R193" s="236">
        <f t="shared" si="2"/>
        <v>188</v>
      </c>
      <c r="S193" s="236" t="s">
        <v>645</v>
      </c>
    </row>
    <row r="194" spans="18:19" x14ac:dyDescent="0.25">
      <c r="R194" s="236">
        <f t="shared" si="2"/>
        <v>189</v>
      </c>
      <c r="S194" s="236" t="s">
        <v>646</v>
      </c>
    </row>
    <row r="195" spans="18:19" x14ac:dyDescent="0.25">
      <c r="R195" s="236">
        <f t="shared" si="2"/>
        <v>190</v>
      </c>
      <c r="S195" s="236" t="s">
        <v>647</v>
      </c>
    </row>
    <row r="196" spans="18:19" x14ac:dyDescent="0.25">
      <c r="R196" s="236">
        <f t="shared" si="2"/>
        <v>191</v>
      </c>
      <c r="S196" s="236" t="s">
        <v>648</v>
      </c>
    </row>
    <row r="197" spans="18:19" x14ac:dyDescent="0.25">
      <c r="R197" s="236">
        <f t="shared" si="2"/>
        <v>192</v>
      </c>
      <c r="S197" s="236" t="s">
        <v>649</v>
      </c>
    </row>
    <row r="198" spans="18:19" x14ac:dyDescent="0.25">
      <c r="R198" s="236">
        <f t="shared" si="2"/>
        <v>193</v>
      </c>
      <c r="S198" s="236" t="s">
        <v>650</v>
      </c>
    </row>
    <row r="199" spans="18:19" x14ac:dyDescent="0.25">
      <c r="R199" s="236">
        <f t="shared" ref="R199:R262" si="3">R198+1</f>
        <v>194</v>
      </c>
      <c r="S199" s="236" t="s">
        <v>651</v>
      </c>
    </row>
    <row r="200" spans="18:19" x14ac:dyDescent="0.25">
      <c r="R200" s="236">
        <f t="shared" si="3"/>
        <v>195</v>
      </c>
      <c r="S200" s="236" t="s">
        <v>652</v>
      </c>
    </row>
    <row r="201" spans="18:19" x14ac:dyDescent="0.25">
      <c r="R201" s="236">
        <f t="shared" si="3"/>
        <v>196</v>
      </c>
      <c r="S201" s="236" t="s">
        <v>653</v>
      </c>
    </row>
    <row r="202" spans="18:19" x14ac:dyDescent="0.25">
      <c r="R202" s="236">
        <f t="shared" si="3"/>
        <v>197</v>
      </c>
      <c r="S202" s="236" t="s">
        <v>654</v>
      </c>
    </row>
    <row r="203" spans="18:19" x14ac:dyDescent="0.25">
      <c r="R203" s="236">
        <f t="shared" si="3"/>
        <v>198</v>
      </c>
      <c r="S203" s="236" t="s">
        <v>655</v>
      </c>
    </row>
    <row r="204" spans="18:19" x14ac:dyDescent="0.25">
      <c r="R204" s="236">
        <f t="shared" si="3"/>
        <v>199</v>
      </c>
      <c r="S204" s="236" t="s">
        <v>656</v>
      </c>
    </row>
    <row r="205" spans="18:19" x14ac:dyDescent="0.25">
      <c r="R205" s="236">
        <f t="shared" si="3"/>
        <v>200</v>
      </c>
      <c r="S205" s="236" t="s">
        <v>657</v>
      </c>
    </row>
    <row r="206" spans="18:19" x14ac:dyDescent="0.25">
      <c r="R206" s="236">
        <f t="shared" si="3"/>
        <v>201</v>
      </c>
      <c r="S206" s="236" t="s">
        <v>658</v>
      </c>
    </row>
    <row r="207" spans="18:19" x14ac:dyDescent="0.25">
      <c r="R207" s="236">
        <f t="shared" si="3"/>
        <v>202</v>
      </c>
      <c r="S207" s="236" t="s">
        <v>659</v>
      </c>
    </row>
    <row r="208" spans="18:19" x14ac:dyDescent="0.25">
      <c r="R208" s="236">
        <f t="shared" si="3"/>
        <v>203</v>
      </c>
      <c r="S208" s="236" t="s">
        <v>660</v>
      </c>
    </row>
    <row r="209" spans="18:19" x14ac:dyDescent="0.25">
      <c r="R209" s="236">
        <f t="shared" si="3"/>
        <v>204</v>
      </c>
      <c r="S209" s="236" t="s">
        <v>661</v>
      </c>
    </row>
    <row r="210" spans="18:19" x14ac:dyDescent="0.25">
      <c r="R210" s="236">
        <f t="shared" si="3"/>
        <v>205</v>
      </c>
      <c r="S210" s="236" t="s">
        <v>662</v>
      </c>
    </row>
    <row r="211" spans="18:19" x14ac:dyDescent="0.25">
      <c r="R211" s="236">
        <f t="shared" si="3"/>
        <v>206</v>
      </c>
      <c r="S211" s="236" t="s">
        <v>663</v>
      </c>
    </row>
    <row r="212" spans="18:19" x14ac:dyDescent="0.25">
      <c r="R212" s="236">
        <f t="shared" si="3"/>
        <v>207</v>
      </c>
      <c r="S212" s="236" t="s">
        <v>664</v>
      </c>
    </row>
    <row r="213" spans="18:19" x14ac:dyDescent="0.25">
      <c r="R213" s="236">
        <f t="shared" si="3"/>
        <v>208</v>
      </c>
      <c r="S213" s="236" t="s">
        <v>665</v>
      </c>
    </row>
    <row r="214" spans="18:19" x14ac:dyDescent="0.25">
      <c r="R214" s="236">
        <f t="shared" si="3"/>
        <v>209</v>
      </c>
      <c r="S214" s="236" t="s">
        <v>666</v>
      </c>
    </row>
    <row r="215" spans="18:19" x14ac:dyDescent="0.25">
      <c r="R215" s="236">
        <f t="shared" si="3"/>
        <v>210</v>
      </c>
      <c r="S215" s="236" t="s">
        <v>667</v>
      </c>
    </row>
    <row r="216" spans="18:19" x14ac:dyDescent="0.25">
      <c r="R216" s="236">
        <f t="shared" si="3"/>
        <v>211</v>
      </c>
      <c r="S216" s="236" t="s">
        <v>668</v>
      </c>
    </row>
    <row r="217" spans="18:19" x14ac:dyDescent="0.25">
      <c r="R217" s="236">
        <f t="shared" si="3"/>
        <v>212</v>
      </c>
      <c r="S217" s="236" t="s">
        <v>669</v>
      </c>
    </row>
    <row r="218" spans="18:19" x14ac:dyDescent="0.25">
      <c r="R218" s="236">
        <f t="shared" si="3"/>
        <v>213</v>
      </c>
      <c r="S218" s="236" t="s">
        <v>670</v>
      </c>
    </row>
    <row r="219" spans="18:19" x14ac:dyDescent="0.25">
      <c r="R219" s="236">
        <f t="shared" si="3"/>
        <v>214</v>
      </c>
      <c r="S219" s="236" t="s">
        <v>671</v>
      </c>
    </row>
    <row r="220" spans="18:19" x14ac:dyDescent="0.25">
      <c r="R220" s="236">
        <f t="shared" si="3"/>
        <v>215</v>
      </c>
      <c r="S220" s="236" t="s">
        <v>672</v>
      </c>
    </row>
    <row r="221" spans="18:19" x14ac:dyDescent="0.25">
      <c r="R221" s="236">
        <f t="shared" si="3"/>
        <v>216</v>
      </c>
      <c r="S221" s="236" t="s">
        <v>673</v>
      </c>
    </row>
    <row r="222" spans="18:19" x14ac:dyDescent="0.25">
      <c r="R222" s="236">
        <f t="shared" si="3"/>
        <v>217</v>
      </c>
      <c r="S222" s="236" t="s">
        <v>674</v>
      </c>
    </row>
    <row r="223" spans="18:19" x14ac:dyDescent="0.25">
      <c r="R223" s="236">
        <f t="shared" si="3"/>
        <v>218</v>
      </c>
      <c r="S223" s="236" t="s">
        <v>675</v>
      </c>
    </row>
    <row r="224" spans="18:19" x14ac:dyDescent="0.25">
      <c r="R224" s="236">
        <f t="shared" si="3"/>
        <v>219</v>
      </c>
      <c r="S224" s="236" t="s">
        <v>676</v>
      </c>
    </row>
    <row r="225" spans="18:19" x14ac:dyDescent="0.25">
      <c r="R225" s="236">
        <f t="shared" si="3"/>
        <v>220</v>
      </c>
      <c r="S225" s="236" t="s">
        <v>677</v>
      </c>
    </row>
    <row r="226" spans="18:19" x14ac:dyDescent="0.25">
      <c r="R226" s="236">
        <f t="shared" si="3"/>
        <v>221</v>
      </c>
      <c r="S226" s="236" t="s">
        <v>678</v>
      </c>
    </row>
    <row r="227" spans="18:19" x14ac:dyDescent="0.25">
      <c r="R227" s="236">
        <f t="shared" si="3"/>
        <v>222</v>
      </c>
      <c r="S227" s="236" t="s">
        <v>679</v>
      </c>
    </row>
    <row r="228" spans="18:19" x14ac:dyDescent="0.25">
      <c r="R228" s="236">
        <f t="shared" si="3"/>
        <v>223</v>
      </c>
      <c r="S228" s="236" t="s">
        <v>680</v>
      </c>
    </row>
    <row r="229" spans="18:19" x14ac:dyDescent="0.25">
      <c r="R229" s="236">
        <f t="shared" si="3"/>
        <v>224</v>
      </c>
      <c r="S229" s="236" t="s">
        <v>681</v>
      </c>
    </row>
    <row r="230" spans="18:19" x14ac:dyDescent="0.25">
      <c r="R230" s="236">
        <f t="shared" si="3"/>
        <v>225</v>
      </c>
      <c r="S230" s="236" t="s">
        <v>682</v>
      </c>
    </row>
    <row r="231" spans="18:19" x14ac:dyDescent="0.25">
      <c r="R231" s="236">
        <f t="shared" si="3"/>
        <v>226</v>
      </c>
      <c r="S231" s="236" t="s">
        <v>683</v>
      </c>
    </row>
    <row r="232" spans="18:19" x14ac:dyDescent="0.25">
      <c r="R232" s="236">
        <f t="shared" si="3"/>
        <v>227</v>
      </c>
      <c r="S232" s="236" t="s">
        <v>684</v>
      </c>
    </row>
    <row r="233" spans="18:19" x14ac:dyDescent="0.25">
      <c r="R233" s="236">
        <f t="shared" si="3"/>
        <v>228</v>
      </c>
      <c r="S233" s="236" t="s">
        <v>685</v>
      </c>
    </row>
    <row r="234" spans="18:19" x14ac:dyDescent="0.25">
      <c r="R234" s="236">
        <f t="shared" si="3"/>
        <v>229</v>
      </c>
      <c r="S234" s="236" t="s">
        <v>686</v>
      </c>
    </row>
    <row r="235" spans="18:19" x14ac:dyDescent="0.25">
      <c r="R235" s="236">
        <f t="shared" si="3"/>
        <v>230</v>
      </c>
      <c r="S235" s="236" t="s">
        <v>687</v>
      </c>
    </row>
    <row r="236" spans="18:19" x14ac:dyDescent="0.25">
      <c r="R236" s="236">
        <f t="shared" si="3"/>
        <v>231</v>
      </c>
      <c r="S236" s="236" t="s">
        <v>143</v>
      </c>
    </row>
    <row r="237" spans="18:19" x14ac:dyDescent="0.25">
      <c r="R237" s="236">
        <f t="shared" si="3"/>
        <v>232</v>
      </c>
      <c r="S237" s="236" t="s">
        <v>688</v>
      </c>
    </row>
    <row r="238" spans="18:19" x14ac:dyDescent="0.25">
      <c r="R238" s="236">
        <f t="shared" si="3"/>
        <v>233</v>
      </c>
      <c r="S238" s="236" t="s">
        <v>132</v>
      </c>
    </row>
    <row r="239" spans="18:19" x14ac:dyDescent="0.25">
      <c r="R239" s="236">
        <f t="shared" si="3"/>
        <v>234</v>
      </c>
      <c r="S239" s="236" t="s">
        <v>145</v>
      </c>
    </row>
    <row r="240" spans="18:19" x14ac:dyDescent="0.25">
      <c r="R240" s="236">
        <f t="shared" si="3"/>
        <v>235</v>
      </c>
      <c r="S240" s="236" t="s">
        <v>147</v>
      </c>
    </row>
    <row r="241" spans="18:19" x14ac:dyDescent="0.25">
      <c r="R241" s="236">
        <f t="shared" si="3"/>
        <v>236</v>
      </c>
      <c r="S241" s="236" t="s">
        <v>689</v>
      </c>
    </row>
    <row r="242" spans="18:19" x14ac:dyDescent="0.25">
      <c r="R242" s="236">
        <f t="shared" si="3"/>
        <v>237</v>
      </c>
      <c r="S242" s="236" t="s">
        <v>690</v>
      </c>
    </row>
    <row r="243" spans="18:19" x14ac:dyDescent="0.25">
      <c r="R243" s="236">
        <f t="shared" si="3"/>
        <v>238</v>
      </c>
      <c r="S243" s="236" t="s">
        <v>691</v>
      </c>
    </row>
    <row r="244" spans="18:19" x14ac:dyDescent="0.25">
      <c r="R244" s="236">
        <f t="shared" si="3"/>
        <v>239</v>
      </c>
      <c r="S244" s="236" t="s">
        <v>692</v>
      </c>
    </row>
    <row r="245" spans="18:19" x14ac:dyDescent="0.25">
      <c r="R245" s="236">
        <f t="shared" si="3"/>
        <v>240</v>
      </c>
      <c r="S245" s="236" t="s">
        <v>693</v>
      </c>
    </row>
    <row r="246" spans="18:19" x14ac:dyDescent="0.25">
      <c r="R246" s="236">
        <f t="shared" si="3"/>
        <v>241</v>
      </c>
      <c r="S246" s="236" t="s">
        <v>694</v>
      </c>
    </row>
    <row r="247" spans="18:19" x14ac:dyDescent="0.25">
      <c r="R247" s="236">
        <f t="shared" si="3"/>
        <v>242</v>
      </c>
      <c r="S247" s="236" t="s">
        <v>695</v>
      </c>
    </row>
    <row r="248" spans="18:19" x14ac:dyDescent="0.25">
      <c r="R248" s="236">
        <f t="shared" si="3"/>
        <v>243</v>
      </c>
      <c r="S248" s="236" t="s">
        <v>696</v>
      </c>
    </row>
    <row r="249" spans="18:19" x14ac:dyDescent="0.25">
      <c r="R249" s="236">
        <f t="shared" si="3"/>
        <v>244</v>
      </c>
      <c r="S249" s="236" t="s">
        <v>697</v>
      </c>
    </row>
    <row r="250" spans="18:19" x14ac:dyDescent="0.25">
      <c r="R250" s="236">
        <f t="shared" si="3"/>
        <v>245</v>
      </c>
      <c r="S250" s="236" t="s">
        <v>698</v>
      </c>
    </row>
    <row r="251" spans="18:19" x14ac:dyDescent="0.25">
      <c r="R251" s="236">
        <f t="shared" si="3"/>
        <v>246</v>
      </c>
      <c r="S251" s="236" t="s">
        <v>699</v>
      </c>
    </row>
    <row r="252" spans="18:19" x14ac:dyDescent="0.25">
      <c r="R252" s="236">
        <f t="shared" si="3"/>
        <v>247</v>
      </c>
      <c r="S252" s="236" t="s">
        <v>700</v>
      </c>
    </row>
    <row r="253" spans="18:19" x14ac:dyDescent="0.25">
      <c r="R253" s="236">
        <f t="shared" si="3"/>
        <v>248</v>
      </c>
      <c r="S253" s="236" t="s">
        <v>701</v>
      </c>
    </row>
    <row r="254" spans="18:19" x14ac:dyDescent="0.25">
      <c r="R254" s="236">
        <f t="shared" si="3"/>
        <v>249</v>
      </c>
      <c r="S254" s="236" t="s">
        <v>702</v>
      </c>
    </row>
    <row r="255" spans="18:19" x14ac:dyDescent="0.25">
      <c r="R255" s="236">
        <f t="shared" si="3"/>
        <v>250</v>
      </c>
      <c r="S255" s="236" t="s">
        <v>703</v>
      </c>
    </row>
    <row r="256" spans="18:19" x14ac:dyDescent="0.25">
      <c r="R256" s="236">
        <f t="shared" si="3"/>
        <v>251</v>
      </c>
      <c r="S256" s="236" t="s">
        <v>704</v>
      </c>
    </row>
    <row r="257" spans="18:19" x14ac:dyDescent="0.25">
      <c r="R257" s="236">
        <f t="shared" si="3"/>
        <v>252</v>
      </c>
      <c r="S257" s="236" t="s">
        <v>705</v>
      </c>
    </row>
    <row r="258" spans="18:19" x14ac:dyDescent="0.25">
      <c r="R258" s="236">
        <f t="shared" si="3"/>
        <v>253</v>
      </c>
      <c r="S258" s="236" t="s">
        <v>706</v>
      </c>
    </row>
    <row r="259" spans="18:19" x14ac:dyDescent="0.25">
      <c r="R259" s="236">
        <f t="shared" si="3"/>
        <v>254</v>
      </c>
      <c r="S259" s="236" t="s">
        <v>707</v>
      </c>
    </row>
    <row r="260" spans="18:19" x14ac:dyDescent="0.25">
      <c r="R260" s="236">
        <f t="shared" si="3"/>
        <v>255</v>
      </c>
      <c r="S260" s="236" t="s">
        <v>708</v>
      </c>
    </row>
    <row r="261" spans="18:19" x14ac:dyDescent="0.25">
      <c r="R261" s="236">
        <f t="shared" si="3"/>
        <v>256</v>
      </c>
      <c r="S261" s="236" t="s">
        <v>709</v>
      </c>
    </row>
    <row r="262" spans="18:19" x14ac:dyDescent="0.25">
      <c r="R262" s="236">
        <f t="shared" si="3"/>
        <v>257</v>
      </c>
      <c r="S262" s="236" t="s">
        <v>710</v>
      </c>
    </row>
    <row r="263" spans="18:19" x14ac:dyDescent="0.25">
      <c r="R263" s="236">
        <f t="shared" ref="R263:R275" si="4">R262+1</f>
        <v>258</v>
      </c>
      <c r="S263" s="236" t="s">
        <v>711</v>
      </c>
    </row>
    <row r="264" spans="18:19" x14ac:dyDescent="0.25">
      <c r="R264" s="236">
        <f t="shared" si="4"/>
        <v>259</v>
      </c>
      <c r="S264" s="236" t="s">
        <v>712</v>
      </c>
    </row>
    <row r="265" spans="18:19" x14ac:dyDescent="0.25">
      <c r="R265" s="236">
        <f t="shared" si="4"/>
        <v>260</v>
      </c>
      <c r="S265" s="236" t="s">
        <v>713</v>
      </c>
    </row>
    <row r="266" spans="18:19" x14ac:dyDescent="0.25">
      <c r="R266" s="236">
        <f t="shared" si="4"/>
        <v>261</v>
      </c>
      <c r="S266" s="236" t="s">
        <v>105</v>
      </c>
    </row>
    <row r="267" spans="18:19" x14ac:dyDescent="0.25">
      <c r="R267" s="236">
        <f t="shared" si="4"/>
        <v>262</v>
      </c>
      <c r="S267" s="236" t="s">
        <v>714</v>
      </c>
    </row>
    <row r="268" spans="18:19" x14ac:dyDescent="0.25">
      <c r="R268" s="236">
        <f t="shared" si="4"/>
        <v>263</v>
      </c>
      <c r="S268" s="236" t="s">
        <v>715</v>
      </c>
    </row>
    <row r="269" spans="18:19" x14ac:dyDescent="0.25">
      <c r="R269" s="236">
        <f t="shared" si="4"/>
        <v>264</v>
      </c>
      <c r="S269" s="236" t="s">
        <v>716</v>
      </c>
    </row>
    <row r="270" spans="18:19" x14ac:dyDescent="0.25">
      <c r="R270" s="236">
        <f t="shared" si="4"/>
        <v>265</v>
      </c>
      <c r="S270" s="236" t="s">
        <v>717</v>
      </c>
    </row>
    <row r="271" spans="18:19" x14ac:dyDescent="0.25">
      <c r="R271" s="236">
        <f t="shared" si="4"/>
        <v>266</v>
      </c>
      <c r="S271" s="236" t="s">
        <v>718</v>
      </c>
    </row>
    <row r="272" spans="18:19" x14ac:dyDescent="0.25">
      <c r="R272" s="236">
        <f t="shared" si="4"/>
        <v>267</v>
      </c>
      <c r="S272" s="236" t="s">
        <v>719</v>
      </c>
    </row>
    <row r="273" spans="18:19" x14ac:dyDescent="0.25">
      <c r="R273" s="236">
        <f t="shared" si="4"/>
        <v>268</v>
      </c>
      <c r="S273" s="236" t="s">
        <v>720</v>
      </c>
    </row>
    <row r="274" spans="18:19" x14ac:dyDescent="0.25">
      <c r="R274" s="236">
        <f t="shared" si="4"/>
        <v>269</v>
      </c>
      <c r="S274" s="236" t="s">
        <v>721</v>
      </c>
    </row>
    <row r="275" spans="18:19" x14ac:dyDescent="0.25">
      <c r="R275" s="236">
        <f t="shared" si="4"/>
        <v>270</v>
      </c>
      <c r="S275" s="236" t="s">
        <v>722</v>
      </c>
    </row>
  </sheetData>
  <sheetProtection formatCells="0" formatColumns="0" formatRows="0"/>
  <mergeCells count="1">
    <mergeCell ref="B2:G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  <pageSetUpPr fitToPage="1"/>
  </sheetPr>
  <dimension ref="A1:AZ1012"/>
  <sheetViews>
    <sheetView topLeftCell="AI1" zoomScale="90" zoomScaleNormal="90" workbookViewId="0">
      <selection activeCell="AU16" sqref="AU16"/>
    </sheetView>
  </sheetViews>
  <sheetFormatPr defaultColWidth="9.140625" defaultRowHeight="15" x14ac:dyDescent="0.25"/>
  <cols>
    <col min="1" max="3" width="17.42578125" style="23" customWidth="1"/>
    <col min="4" max="4" width="16" style="23" customWidth="1"/>
    <col min="5" max="5" width="19.85546875" style="23" customWidth="1"/>
    <col min="6" max="6" width="21.5703125" style="23" customWidth="1"/>
    <col min="7" max="7" width="26.28515625" style="23" customWidth="1"/>
    <col min="8" max="8" width="20.140625" style="23" customWidth="1"/>
    <col min="9" max="9" width="17.140625" style="23" bestFit="1" customWidth="1"/>
    <col min="10" max="10" width="11.42578125" style="23" bestFit="1" customWidth="1"/>
    <col min="11" max="12" width="11.42578125" style="19" customWidth="1"/>
    <col min="13" max="13" width="23.85546875" style="23" bestFit="1" customWidth="1"/>
    <col min="14" max="19" width="20.28515625" style="18" customWidth="1"/>
    <col min="20" max="20" width="1.7109375" style="18" customWidth="1"/>
    <col min="21" max="21" width="16.7109375" style="18" customWidth="1"/>
    <col min="22" max="23" width="14.42578125" style="18" customWidth="1"/>
    <col min="24" max="24" width="14.28515625" style="18" customWidth="1"/>
    <col min="25" max="25" width="14.7109375" style="18" customWidth="1"/>
    <col min="26" max="31" width="13.5703125" style="23" customWidth="1"/>
    <col min="32" max="32" width="8.140625" style="23" bestFit="1" customWidth="1"/>
    <col min="33" max="33" width="8.140625" style="23" customWidth="1"/>
    <col min="34" max="37" width="20.5703125" style="23" customWidth="1"/>
    <col min="38" max="39" width="22" style="23" customWidth="1"/>
    <col min="40" max="40" width="22.85546875" style="23" customWidth="1"/>
    <col min="41" max="41" width="16.5703125" style="23" customWidth="1"/>
    <col min="43" max="48" width="16.85546875" style="23" customWidth="1"/>
    <col min="49" max="49" width="27.42578125" style="23" bestFit="1" customWidth="1"/>
    <col min="50" max="50" width="27.42578125" style="18" bestFit="1" customWidth="1"/>
    <col min="51" max="51" width="9.5703125" style="18" customWidth="1"/>
    <col min="52" max="16384" width="9.140625" style="18"/>
  </cols>
  <sheetData>
    <row r="1" spans="1:52" ht="12.75" x14ac:dyDescent="0.2">
      <c r="A1" s="320">
        <f>B4</f>
        <v>0</v>
      </c>
      <c r="B1" s="321"/>
      <c r="C1" s="13"/>
      <c r="D1" s="322"/>
      <c r="E1" s="322"/>
      <c r="F1" s="322"/>
      <c r="G1" s="14"/>
      <c r="H1" s="14"/>
      <c r="I1" s="13"/>
      <c r="J1" s="14"/>
      <c r="K1" s="15"/>
      <c r="L1" s="15"/>
      <c r="M1" s="14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7" t="s">
        <v>1</v>
      </c>
    </row>
    <row r="2" spans="1:52" ht="12.75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7"/>
    </row>
    <row r="3" spans="1:52" ht="39" x14ac:dyDescent="0.25">
      <c r="A3" s="20" t="s">
        <v>35</v>
      </c>
      <c r="B3" s="21" t="s">
        <v>36</v>
      </c>
      <c r="C3" s="323" t="s">
        <v>37</v>
      </c>
      <c r="D3" s="324"/>
      <c r="E3" s="22" t="s">
        <v>38</v>
      </c>
      <c r="F3" s="22" t="s">
        <v>39</v>
      </c>
      <c r="G3" s="22" t="s">
        <v>40</v>
      </c>
      <c r="H3" s="22" t="s">
        <v>41</v>
      </c>
      <c r="AQ3" s="24"/>
      <c r="AR3" s="24"/>
      <c r="AS3" s="24"/>
      <c r="AT3" s="24"/>
      <c r="AU3" s="24"/>
      <c r="AV3" s="24"/>
      <c r="AW3" s="24"/>
      <c r="AZ3" s="17" t="s">
        <v>1</v>
      </c>
    </row>
    <row r="4" spans="1:52" ht="12.75" x14ac:dyDescent="0.2">
      <c r="A4" s="25" t="s">
        <v>42</v>
      </c>
      <c r="B4" s="26"/>
      <c r="C4" s="325"/>
      <c r="D4" s="326"/>
      <c r="E4" s="27"/>
      <c r="F4" s="27"/>
      <c r="G4" s="281" t="s">
        <v>790</v>
      </c>
      <c r="H4" s="28" t="s">
        <v>43</v>
      </c>
      <c r="M4" s="29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Z4" s="17" t="s">
        <v>1</v>
      </c>
    </row>
    <row r="5" spans="1:52" ht="15" customHeight="1" x14ac:dyDescent="0.25">
      <c r="A5" s="18"/>
      <c r="B5" s="18"/>
      <c r="C5" s="18"/>
      <c r="D5" s="18"/>
      <c r="E5" s="18"/>
      <c r="F5" s="18"/>
      <c r="G5" s="18"/>
      <c r="H5" s="18"/>
      <c r="AH5" s="317" t="s">
        <v>44</v>
      </c>
      <c r="AI5" s="318"/>
      <c r="AJ5" s="318"/>
      <c r="AK5" s="318"/>
      <c r="AL5" s="318"/>
      <c r="AM5" s="318"/>
      <c r="AN5" s="318"/>
      <c r="AO5" s="318"/>
      <c r="AZ5" s="17" t="s">
        <v>1</v>
      </c>
    </row>
    <row r="6" spans="1:52" x14ac:dyDescent="0.25">
      <c r="A6" s="30"/>
      <c r="B6" s="317" t="s">
        <v>45</v>
      </c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U6" s="317" t="s">
        <v>46</v>
      </c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H6" s="327" t="s">
        <v>47</v>
      </c>
      <c r="AI6" s="328"/>
      <c r="AJ6" s="329"/>
      <c r="AK6" s="23" t="s">
        <v>48</v>
      </c>
      <c r="AL6" s="327" t="s">
        <v>49</v>
      </c>
      <c r="AM6" s="328"/>
      <c r="AN6" s="328"/>
      <c r="AO6" s="329"/>
      <c r="AQ6" s="317" t="s">
        <v>853</v>
      </c>
      <c r="AR6" s="318"/>
      <c r="AS6" s="318"/>
      <c r="AT6" s="318"/>
      <c r="AU6" s="318"/>
      <c r="AV6" s="318"/>
      <c r="AW6" s="318"/>
      <c r="AX6" s="319"/>
      <c r="AZ6" s="17" t="s">
        <v>1</v>
      </c>
    </row>
    <row r="7" spans="1:52" ht="117.75" customHeight="1" x14ac:dyDescent="0.25">
      <c r="A7" s="21" t="s">
        <v>50</v>
      </c>
      <c r="B7" s="270" t="s">
        <v>51</v>
      </c>
      <c r="C7" s="264" t="s">
        <v>52</v>
      </c>
      <c r="D7" s="270" t="s">
        <v>53</v>
      </c>
      <c r="E7" s="270" t="s">
        <v>54</v>
      </c>
      <c r="F7" s="270" t="s">
        <v>55</v>
      </c>
      <c r="G7" s="270" t="s">
        <v>56</v>
      </c>
      <c r="H7" s="270" t="s">
        <v>778</v>
      </c>
      <c r="I7" s="270" t="s">
        <v>57</v>
      </c>
      <c r="J7" s="270" t="s">
        <v>58</v>
      </c>
      <c r="K7" s="270" t="s">
        <v>59</v>
      </c>
      <c r="L7" s="270" t="s">
        <v>60</v>
      </c>
      <c r="M7" s="270" t="s">
        <v>61</v>
      </c>
      <c r="N7" s="270" t="s">
        <v>62</v>
      </c>
      <c r="O7" s="270" t="s">
        <v>63</v>
      </c>
      <c r="P7" s="270" t="s">
        <v>64</v>
      </c>
      <c r="Q7" s="270" t="s">
        <v>766</v>
      </c>
      <c r="R7" s="273" t="s">
        <v>787</v>
      </c>
      <c r="S7" s="270" t="s">
        <v>747</v>
      </c>
      <c r="T7" s="32"/>
      <c r="U7" s="22" t="s">
        <v>65</v>
      </c>
      <c r="V7" s="22" t="s">
        <v>66</v>
      </c>
      <c r="W7" s="22" t="s">
        <v>67</v>
      </c>
      <c r="X7" s="22" t="s">
        <v>68</v>
      </c>
      <c r="Y7" s="22" t="s">
        <v>69</v>
      </c>
      <c r="Z7" s="22" t="s">
        <v>70</v>
      </c>
      <c r="AA7" s="22" t="s">
        <v>71</v>
      </c>
      <c r="AB7" s="22" t="s">
        <v>72</v>
      </c>
      <c r="AC7" s="22" t="s">
        <v>73</v>
      </c>
      <c r="AD7" s="22" t="s">
        <v>74</v>
      </c>
      <c r="AE7" s="22" t="s">
        <v>75</v>
      </c>
      <c r="AF7" s="22" t="s">
        <v>76</v>
      </c>
      <c r="AH7" s="280" t="s">
        <v>77</v>
      </c>
      <c r="AI7" s="280" t="s">
        <v>78</v>
      </c>
      <c r="AJ7" s="280" t="s">
        <v>79</v>
      </c>
      <c r="AK7" s="279" t="s">
        <v>80</v>
      </c>
      <c r="AL7" s="280" t="s">
        <v>81</v>
      </c>
      <c r="AM7" s="280" t="s">
        <v>82</v>
      </c>
      <c r="AN7" s="280" t="s">
        <v>83</v>
      </c>
      <c r="AO7" s="280" t="s">
        <v>84</v>
      </c>
      <c r="AQ7" s="22" t="s">
        <v>85</v>
      </c>
      <c r="AR7" s="22" t="s">
        <v>86</v>
      </c>
      <c r="AS7" s="22" t="s">
        <v>87</v>
      </c>
      <c r="AT7" s="22" t="s">
        <v>88</v>
      </c>
      <c r="AU7" s="22" t="s">
        <v>89</v>
      </c>
      <c r="AV7" s="22" t="s">
        <v>90</v>
      </c>
      <c r="AW7" s="22" t="s">
        <v>91</v>
      </c>
      <c r="AX7" s="22" t="s">
        <v>92</v>
      </c>
      <c r="AZ7" s="17" t="s">
        <v>1</v>
      </c>
    </row>
    <row r="8" spans="1:52" ht="13.5" customHeight="1" x14ac:dyDescent="0.25">
      <c r="A8" s="33"/>
      <c r="B8" s="183">
        <v>1</v>
      </c>
      <c r="C8" s="183">
        <f t="shared" ref="C8:M8" si="0">B8+1</f>
        <v>2</v>
      </c>
      <c r="D8" s="183">
        <f t="shared" si="0"/>
        <v>3</v>
      </c>
      <c r="E8" s="183">
        <f t="shared" si="0"/>
        <v>4</v>
      </c>
      <c r="F8" s="183">
        <f t="shared" si="0"/>
        <v>5</v>
      </c>
      <c r="G8" s="183">
        <f t="shared" si="0"/>
        <v>6</v>
      </c>
      <c r="H8" s="183">
        <f t="shared" si="0"/>
        <v>7</v>
      </c>
      <c r="I8" s="183">
        <f t="shared" si="0"/>
        <v>8</v>
      </c>
      <c r="J8" s="183">
        <f t="shared" si="0"/>
        <v>9</v>
      </c>
      <c r="K8" s="183">
        <f t="shared" si="0"/>
        <v>10</v>
      </c>
      <c r="L8" s="183">
        <f t="shared" si="0"/>
        <v>11</v>
      </c>
      <c r="M8" s="183">
        <f t="shared" si="0"/>
        <v>12</v>
      </c>
      <c r="N8" s="183">
        <f>M8+1</f>
        <v>13</v>
      </c>
      <c r="O8" s="183">
        <f t="shared" ref="O8:S8" si="1">N8+1</f>
        <v>14</v>
      </c>
      <c r="P8" s="183">
        <f t="shared" si="1"/>
        <v>15</v>
      </c>
      <c r="Q8" s="183">
        <f t="shared" si="1"/>
        <v>16</v>
      </c>
      <c r="R8" s="183">
        <f t="shared" si="1"/>
        <v>17</v>
      </c>
      <c r="S8" s="183">
        <f t="shared" si="1"/>
        <v>18</v>
      </c>
      <c r="T8" s="29"/>
      <c r="U8" s="200">
        <v>1</v>
      </c>
      <c r="V8" s="200">
        <f t="shared" ref="V8:AF8" si="2">U8+1</f>
        <v>2</v>
      </c>
      <c r="W8" s="200">
        <f t="shared" si="2"/>
        <v>3</v>
      </c>
      <c r="X8" s="200">
        <f t="shared" si="2"/>
        <v>4</v>
      </c>
      <c r="Y8" s="200">
        <f t="shared" si="2"/>
        <v>5</v>
      </c>
      <c r="Z8" s="200">
        <f t="shared" si="2"/>
        <v>6</v>
      </c>
      <c r="AA8" s="200">
        <f t="shared" si="2"/>
        <v>7</v>
      </c>
      <c r="AB8" s="200">
        <f t="shared" si="2"/>
        <v>8</v>
      </c>
      <c r="AC8" s="200">
        <f t="shared" si="2"/>
        <v>9</v>
      </c>
      <c r="AD8" s="200">
        <f t="shared" si="2"/>
        <v>10</v>
      </c>
      <c r="AE8" s="200">
        <f t="shared" si="2"/>
        <v>11</v>
      </c>
      <c r="AF8" s="200">
        <f t="shared" si="2"/>
        <v>12</v>
      </c>
      <c r="AH8" s="299">
        <v>1</v>
      </c>
      <c r="AI8" s="200">
        <f t="shared" ref="AI8:AO8" si="3">AH8+1</f>
        <v>2</v>
      </c>
      <c r="AJ8" s="201">
        <f t="shared" si="3"/>
        <v>3</v>
      </c>
      <c r="AK8" s="201">
        <f t="shared" si="3"/>
        <v>4</v>
      </c>
      <c r="AL8" s="299">
        <f t="shared" si="3"/>
        <v>5</v>
      </c>
      <c r="AM8" s="201">
        <f t="shared" si="3"/>
        <v>6</v>
      </c>
      <c r="AN8" s="299">
        <f t="shared" si="3"/>
        <v>7</v>
      </c>
      <c r="AO8" s="201">
        <f t="shared" si="3"/>
        <v>8</v>
      </c>
      <c r="AP8" s="268"/>
      <c r="AQ8" s="200">
        <v>1</v>
      </c>
      <c r="AR8" s="200">
        <f t="shared" ref="AR8:AX8" si="4">AQ8+1</f>
        <v>2</v>
      </c>
      <c r="AS8" s="200">
        <f t="shared" si="4"/>
        <v>3</v>
      </c>
      <c r="AT8" s="200">
        <f t="shared" si="4"/>
        <v>4</v>
      </c>
      <c r="AU8" s="200">
        <f t="shared" si="4"/>
        <v>5</v>
      </c>
      <c r="AV8" s="200">
        <f t="shared" si="4"/>
        <v>6</v>
      </c>
      <c r="AW8" s="200">
        <f t="shared" si="4"/>
        <v>7</v>
      </c>
      <c r="AX8" s="200">
        <f t="shared" si="4"/>
        <v>8</v>
      </c>
      <c r="AZ8" s="17" t="s">
        <v>1</v>
      </c>
    </row>
    <row r="9" spans="1:52" x14ac:dyDescent="0.25">
      <c r="A9" s="37">
        <v>1</v>
      </c>
      <c r="B9" s="265" t="str">
        <f>IF(OR(G9="Other Non-Ins/Non-Fin without Material Risk",Q9="Non-Admitted"),"Excluded",IF(OR(G9="",G9=0),"", "Included"))</f>
        <v/>
      </c>
      <c r="C9" s="38" t="str">
        <f>IFERROR(VLOOKUP(G9,GCC.Param!$B$3:$D$96,3,FALSE),"")</f>
        <v/>
      </c>
      <c r="D9" s="84"/>
      <c r="E9" s="40"/>
      <c r="F9" s="39"/>
      <c r="G9" s="39"/>
      <c r="H9" s="39"/>
      <c r="I9" s="41"/>
      <c r="J9" s="265" t="str">
        <f>IFERROR(VLOOKUP(I9,D:F,3,FALSE),"")</f>
        <v/>
      </c>
      <c r="K9" s="288"/>
      <c r="L9" s="288"/>
      <c r="M9" s="39"/>
      <c r="N9" s="42"/>
      <c r="O9" s="42"/>
      <c r="P9" s="39"/>
      <c r="Q9" s="39"/>
      <c r="R9" s="39"/>
      <c r="S9" s="265">
        <f>IF(H9="",F9,H9)</f>
        <v>0</v>
      </c>
      <c r="T9" s="23"/>
      <c r="U9" s="43"/>
      <c r="V9" s="44"/>
      <c r="W9" s="44"/>
      <c r="X9" s="45"/>
      <c r="Y9" s="43"/>
      <c r="Z9" s="46"/>
      <c r="AA9" s="46"/>
      <c r="AB9" s="46"/>
      <c r="AC9" s="47">
        <f>IFERROR(Z9+AA9-AB9,0)</f>
        <v>0</v>
      </c>
      <c r="AD9" s="46"/>
      <c r="AE9" s="46"/>
      <c r="AF9" s="46"/>
      <c r="AH9" s="295" t="s">
        <v>97</v>
      </c>
      <c r="AI9" s="296" t="s">
        <v>97</v>
      </c>
      <c r="AJ9" s="292" t="s">
        <v>97</v>
      </c>
      <c r="AK9" s="292" t="s">
        <v>97</v>
      </c>
      <c r="AL9" s="295" t="s">
        <v>97</v>
      </c>
      <c r="AM9" s="292" t="s">
        <v>97</v>
      </c>
      <c r="AN9" s="295" t="s">
        <v>97</v>
      </c>
      <c r="AO9" s="292" t="s">
        <v>97</v>
      </c>
      <c r="AQ9" s="48" t="s">
        <v>97</v>
      </c>
      <c r="AR9" s="48" t="s">
        <v>97</v>
      </c>
      <c r="AS9" s="48" t="s">
        <v>97</v>
      </c>
      <c r="AT9" s="48" t="s">
        <v>97</v>
      </c>
      <c r="AU9" s="48" t="s">
        <v>97</v>
      </c>
      <c r="AV9" s="48" t="s">
        <v>97</v>
      </c>
      <c r="AW9" s="48" t="s">
        <v>97</v>
      </c>
      <c r="AX9" s="48" t="s">
        <v>97</v>
      </c>
      <c r="AZ9" s="17" t="s">
        <v>1</v>
      </c>
    </row>
    <row r="10" spans="1:52" ht="6.75" customHeight="1" x14ac:dyDescent="0.2">
      <c r="A10" s="37"/>
      <c r="K10" s="23"/>
      <c r="L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AH10" s="189"/>
      <c r="AI10" s="297"/>
      <c r="AJ10" s="190"/>
      <c r="AK10" s="190"/>
      <c r="AL10" s="189"/>
      <c r="AM10" s="190"/>
      <c r="AN10" s="189"/>
      <c r="AO10" s="190"/>
      <c r="AP10" s="23"/>
      <c r="AX10" s="23"/>
      <c r="AZ10" s="17" t="s">
        <v>1</v>
      </c>
    </row>
    <row r="11" spans="1:52" x14ac:dyDescent="0.25">
      <c r="A11" s="37">
        <v>2</v>
      </c>
      <c r="B11" s="266" t="str">
        <f t="shared" ref="B11:B15" si="5">IF(OR(G11="Other Non-Ins/Non-Fin without Material Risk",Q11="Non-Admitted"),"Excluded",IF(OR(G11="",G11=0),"", "Included"))</f>
        <v/>
      </c>
      <c r="C11" s="49" t="str">
        <f>IFERROR(VLOOKUP(G11,GCC.Param!$B$3:$D$96,3,FALSE),"")</f>
        <v/>
      </c>
      <c r="D11" s="287"/>
      <c r="E11" s="40"/>
      <c r="F11" s="42"/>
      <c r="G11" s="315"/>
      <c r="H11" s="42"/>
      <c r="I11" s="42"/>
      <c r="J11" s="266" t="str">
        <f>IFERROR(VLOOKUP(I11,D:F,3,FALSE),"")</f>
        <v/>
      </c>
      <c r="K11" s="289"/>
      <c r="L11" s="289"/>
      <c r="M11" s="42"/>
      <c r="N11" s="42"/>
      <c r="O11" s="42"/>
      <c r="P11" s="42"/>
      <c r="Q11" s="42"/>
      <c r="R11" s="42"/>
      <c r="S11" s="266">
        <f>IF(H11="",F11,H11)</f>
        <v>0</v>
      </c>
      <c r="T11" s="32"/>
      <c r="U11" s="50"/>
      <c r="V11" s="44"/>
      <c r="W11" s="44"/>
      <c r="X11" s="45"/>
      <c r="Y11" s="50"/>
      <c r="Z11" s="46"/>
      <c r="AA11" s="46"/>
      <c r="AB11" s="46"/>
      <c r="AC11" s="47">
        <f t="shared" ref="AC11:AC15" si="6">IFERROR(Z11+AA11-AB11,0)</f>
        <v>0</v>
      </c>
      <c r="AD11" s="51"/>
      <c r="AE11" s="51"/>
      <c r="AF11" s="51"/>
      <c r="AH11" s="290"/>
      <c r="AI11" s="53">
        <f t="shared" ref="AI11:AI15" si="7">AD11-AE11</f>
        <v>0</v>
      </c>
      <c r="AJ11" s="52"/>
      <c r="AK11" s="293"/>
      <c r="AL11" s="300"/>
      <c r="AM11" s="52"/>
      <c r="AN11" s="300"/>
      <c r="AO11" s="54"/>
      <c r="AQ11" s="47" t="str">
        <f>IF(OR('Input 1 - Schedule 1'!$C11="Non-Ins, Non-Fin",G11="Other Unregulated Financial Entity"),"Yes","No")</f>
        <v>No</v>
      </c>
      <c r="AR11" s="47" t="str">
        <f>IF(AQ11="Yes", 'Input 1 - Schedule 1'!AL11/'Input 1 - Schedule 1'!AM11*'Input 1 - Schedule 1'!AN11,"N/A")</f>
        <v>N/A</v>
      </c>
      <c r="AS11" s="47" t="str">
        <f>IF(AR11="N/A","N/A",MAX('Input 1 - Schedule 1'!AN11*0.02,AR11))</f>
        <v>N/A</v>
      </c>
      <c r="AT11" s="47" t="str">
        <f>IF(AQ11="Yes",'Input 1 - Schedule 1'!$AH11*IF($AX11="RBC Filing U.S. Insurer (Life)",0.0247,IF($AX11="RBC Filing U.S. Insurer (Health)",0.057*2/3,0.0364)),"N/A")</f>
        <v>N/A</v>
      </c>
      <c r="AU11" s="47" t="str">
        <f>IF(AQ11="Yes",'Input 1 - Schedule 1'!$AH11*IF($AX11="RBC Filing U.S. Insurer (Life)",0.037,IF($AX11="RBC Filing U.S. Insurer (Health)",0.057,0.054)),"N/A")</f>
        <v>N/A</v>
      </c>
      <c r="AV11" s="47" t="str">
        <f>IF(AQ11="Yes",'Input 1 - Schedule 1'!$AJ11*0.03,"N/A")</f>
        <v>N/A</v>
      </c>
      <c r="AW11" s="47" t="str">
        <f>IF(AQ11="Yes",IF(AX11="RBC Filing U.S. Insurer (Life)",0.195*'Input 1 - Schedule 1'!AJ11,0.225*'Input 1 - Schedule 1'!AJ11),"N/A")</f>
        <v>N/A</v>
      </c>
      <c r="AX11" s="47" t="str">
        <f>IFERROR(VLOOKUP('Input 1 - Schedule 1'!I11,'Input 1 - Schedule 1'!$D$7:$G$1009,4,FALSE),"")</f>
        <v/>
      </c>
      <c r="AZ11" s="17" t="s">
        <v>1</v>
      </c>
    </row>
    <row r="12" spans="1:52" x14ac:dyDescent="0.25">
      <c r="A12" s="56">
        <f t="shared" ref="A12:A14" si="8">A11+1</f>
        <v>3</v>
      </c>
      <c r="B12" s="267" t="str">
        <f t="shared" si="5"/>
        <v/>
      </c>
      <c r="C12" s="55" t="str">
        <f>IFERROR(VLOOKUP(G12,GCC.Param!$B$3:$D$96,3,FALSE),"")</f>
        <v/>
      </c>
      <c r="D12" s="287"/>
      <c r="E12" s="40"/>
      <c r="F12" s="42"/>
      <c r="G12" s="42"/>
      <c r="H12" s="42"/>
      <c r="I12" s="42"/>
      <c r="J12" s="267" t="str">
        <f>IFERROR(VLOOKUP(I12,D:F,3,FALSE),"")</f>
        <v/>
      </c>
      <c r="K12" s="289"/>
      <c r="L12" s="289"/>
      <c r="M12" s="42"/>
      <c r="N12" s="42"/>
      <c r="O12" s="42"/>
      <c r="P12" s="42"/>
      <c r="Q12" s="42"/>
      <c r="R12" s="42"/>
      <c r="S12" s="266">
        <f t="shared" ref="S12:S15" si="9">IF(H12="",F12,H12)</f>
        <v>0</v>
      </c>
      <c r="T12" s="32"/>
      <c r="U12" s="50"/>
      <c r="V12" s="44"/>
      <c r="W12" s="44"/>
      <c r="X12" s="45"/>
      <c r="Y12" s="50"/>
      <c r="Z12" s="46"/>
      <c r="AA12" s="46"/>
      <c r="AB12" s="46"/>
      <c r="AC12" s="47">
        <f t="shared" si="6"/>
        <v>0</v>
      </c>
      <c r="AD12" s="51"/>
      <c r="AE12" s="51"/>
      <c r="AF12" s="51"/>
      <c r="AH12" s="290"/>
      <c r="AI12" s="53">
        <f t="shared" si="7"/>
        <v>0</v>
      </c>
      <c r="AJ12" s="52"/>
      <c r="AK12" s="293"/>
      <c r="AL12" s="300"/>
      <c r="AM12" s="52"/>
      <c r="AN12" s="300"/>
      <c r="AO12" s="54"/>
      <c r="AQ12" s="47" t="str">
        <f>IF(OR('Input 1 - Schedule 1'!$C12="Non-Ins, Non-Fin",G12="Other Unregulated Financial Entity"),"Yes","No")</f>
        <v>No</v>
      </c>
      <c r="AR12" s="47" t="str">
        <f>IF(AQ12="Yes", 'Input 1 - Schedule 1'!AL12/'Input 1 - Schedule 1'!AM12*'Input 1 - Schedule 1'!AN12,"N/A")</f>
        <v>N/A</v>
      </c>
      <c r="AS12" s="47" t="str">
        <f>IF(AR12="N/A","N/A",MAX('Input 1 - Schedule 1'!AN12*0.02,AR12))</f>
        <v>N/A</v>
      </c>
      <c r="AT12" s="47" t="str">
        <f>IF(AQ12="Yes",'Input 1 - Schedule 1'!$AH12*IF($AX12="RBC Filing U.S. Insurer (Life)",0.0247,IF($AX12="RBC Filing U.S. Insurer (Health)",0.057*2/3,0.0364)),"N/A")</f>
        <v>N/A</v>
      </c>
      <c r="AU12" s="47" t="str">
        <f>IF(AQ12="Yes",'Input 1 - Schedule 1'!$AH12*IF($AX12="RBC Filing U.S. Insurer (Life)",0.037,IF($AX12="RBC Filing U.S. Insurer (Health)",0.057,0.054)),"N/A")</f>
        <v>N/A</v>
      </c>
      <c r="AV12" s="47" t="str">
        <f>IF(AQ12="Yes",'Input 1 - Schedule 1'!$AJ12*0.03,"N/A")</f>
        <v>N/A</v>
      </c>
      <c r="AW12" s="47" t="str">
        <f>IF(AQ12="Yes",IF(AX12="RBC Filing U.S. Insurer (Life)",0.195*'Input 1 - Schedule 1'!AJ12,0.225*'Input 1 - Schedule 1'!AJ12),"N/A")</f>
        <v>N/A</v>
      </c>
      <c r="AX12" s="47" t="str">
        <f>IFERROR(VLOOKUP('Input 1 - Schedule 1'!I12,'Input 1 - Schedule 1'!$D$7:$G$1009,4,FALSE),"")</f>
        <v/>
      </c>
      <c r="AZ12" s="17" t="s">
        <v>1</v>
      </c>
    </row>
    <row r="13" spans="1:52" x14ac:dyDescent="0.25">
      <c r="A13" s="56">
        <f t="shared" si="8"/>
        <v>4</v>
      </c>
      <c r="B13" s="267" t="str">
        <f t="shared" si="5"/>
        <v/>
      </c>
      <c r="C13" s="55" t="str">
        <f>IFERROR(VLOOKUP(G13,GCC.Param!$B$3:$D$96,3,FALSE),"")</f>
        <v/>
      </c>
      <c r="D13" s="287"/>
      <c r="E13" s="40"/>
      <c r="F13" s="42"/>
      <c r="G13" s="42"/>
      <c r="H13" s="42"/>
      <c r="I13" s="42"/>
      <c r="J13" s="267" t="str">
        <f>IFERROR(VLOOKUP(I13,D:F,3,FALSE),"")</f>
        <v/>
      </c>
      <c r="K13" s="289"/>
      <c r="L13" s="289"/>
      <c r="M13" s="42"/>
      <c r="N13" s="42"/>
      <c r="O13" s="42"/>
      <c r="P13" s="42"/>
      <c r="Q13" s="42"/>
      <c r="R13" s="42"/>
      <c r="S13" s="266">
        <f t="shared" si="9"/>
        <v>0</v>
      </c>
      <c r="T13" s="32"/>
      <c r="U13" s="50"/>
      <c r="V13" s="44"/>
      <c r="W13" s="44"/>
      <c r="X13" s="45"/>
      <c r="Y13" s="50"/>
      <c r="Z13" s="46"/>
      <c r="AA13" s="46"/>
      <c r="AB13" s="46"/>
      <c r="AC13" s="47">
        <f t="shared" si="6"/>
        <v>0</v>
      </c>
      <c r="AD13" s="51"/>
      <c r="AE13" s="51"/>
      <c r="AF13" s="51"/>
      <c r="AH13" s="290"/>
      <c r="AI13" s="53">
        <f t="shared" si="7"/>
        <v>0</v>
      </c>
      <c r="AJ13" s="52"/>
      <c r="AK13" s="293"/>
      <c r="AL13" s="300"/>
      <c r="AM13" s="52"/>
      <c r="AN13" s="300"/>
      <c r="AO13" s="54"/>
      <c r="AQ13" s="47" t="str">
        <f>IF(OR('Input 1 - Schedule 1'!$C13="Non-Ins, Non-Fin",G13="Other Unregulated Financial Entity"),"Yes","No")</f>
        <v>No</v>
      </c>
      <c r="AR13" s="47" t="str">
        <f>IF(AQ13="Yes", 'Input 1 - Schedule 1'!AL13/'Input 1 - Schedule 1'!AM13*'Input 1 - Schedule 1'!AN13,"N/A")</f>
        <v>N/A</v>
      </c>
      <c r="AS13" s="47" t="str">
        <f>IF(AR13="N/A","N/A",MAX('Input 1 - Schedule 1'!AN13*0.02,AR13))</f>
        <v>N/A</v>
      </c>
      <c r="AT13" s="47" t="str">
        <f>IF(AQ13="Yes",'Input 1 - Schedule 1'!$AH13*IF($AX13="RBC Filing U.S. Insurer (Life)",0.0247,IF($AX13="RBC Filing U.S. Insurer (Health)",0.057*2/3,0.0364)),"N/A")</f>
        <v>N/A</v>
      </c>
      <c r="AU13" s="47" t="str">
        <f>IF(AQ13="Yes",'Input 1 - Schedule 1'!$AH13*IF($AX13="RBC Filing U.S. Insurer (Life)",0.037,IF($AX13="RBC Filing U.S. Insurer (Health)",0.057,0.054)),"N/A")</f>
        <v>N/A</v>
      </c>
      <c r="AV13" s="47" t="str">
        <f>IF(AQ13="Yes",'Input 1 - Schedule 1'!$AJ13*0.03,"N/A")</f>
        <v>N/A</v>
      </c>
      <c r="AW13" s="47" t="str">
        <f>IF(AQ13="Yes",IF(AX13="RBC Filing U.S. Insurer (Life)",0.195*'Input 1 - Schedule 1'!AJ13,0.225*'Input 1 - Schedule 1'!AJ13),"N/A")</f>
        <v>N/A</v>
      </c>
      <c r="AX13" s="47" t="str">
        <f>IFERROR(VLOOKUP('Input 1 - Schedule 1'!I13,'Input 1 - Schedule 1'!$D$7:$G$1009,4,FALSE),"")</f>
        <v/>
      </c>
      <c r="AZ13" s="17" t="s">
        <v>1</v>
      </c>
    </row>
    <row r="14" spans="1:52" x14ac:dyDescent="0.25">
      <c r="A14" s="56">
        <f t="shared" si="8"/>
        <v>5</v>
      </c>
      <c r="B14" s="267" t="str">
        <f t="shared" si="5"/>
        <v/>
      </c>
      <c r="C14" s="55" t="str">
        <f>IFERROR(VLOOKUP(G14,GCC.Param!$B$3:$D$96,3,FALSE),"")</f>
        <v/>
      </c>
      <c r="D14" s="287"/>
      <c r="E14" s="40"/>
      <c r="F14" s="42"/>
      <c r="G14" s="42"/>
      <c r="H14" s="42"/>
      <c r="I14" s="42"/>
      <c r="J14" s="267" t="str">
        <f>IFERROR(VLOOKUP(I14,D:F,3,FALSE),"")</f>
        <v/>
      </c>
      <c r="K14" s="289"/>
      <c r="L14" s="289"/>
      <c r="M14" s="42"/>
      <c r="N14" s="42"/>
      <c r="O14" s="42"/>
      <c r="P14" s="42"/>
      <c r="Q14" s="42"/>
      <c r="R14" s="42"/>
      <c r="S14" s="266">
        <f t="shared" si="9"/>
        <v>0</v>
      </c>
      <c r="T14" s="32"/>
      <c r="U14" s="50"/>
      <c r="V14" s="44"/>
      <c r="W14" s="44"/>
      <c r="X14" s="45"/>
      <c r="Y14" s="50"/>
      <c r="Z14" s="46"/>
      <c r="AA14" s="46"/>
      <c r="AB14" s="46"/>
      <c r="AC14" s="47">
        <f t="shared" si="6"/>
        <v>0</v>
      </c>
      <c r="AD14" s="51"/>
      <c r="AE14" s="51"/>
      <c r="AF14" s="51"/>
      <c r="AH14" s="290"/>
      <c r="AI14" s="53">
        <f t="shared" si="7"/>
        <v>0</v>
      </c>
      <c r="AJ14" s="52"/>
      <c r="AK14" s="293"/>
      <c r="AL14" s="300"/>
      <c r="AM14" s="52"/>
      <c r="AN14" s="300"/>
      <c r="AO14" s="54"/>
      <c r="AQ14" s="47" t="str">
        <f>IF(OR('Input 1 - Schedule 1'!$C14="Non-Ins, Non-Fin",G14="Other Unregulated Financial Entity"),"Yes","No")</f>
        <v>No</v>
      </c>
      <c r="AR14" s="47" t="str">
        <f>IF(AQ14="Yes", 'Input 1 - Schedule 1'!AL14/'Input 1 - Schedule 1'!AM14*'Input 1 - Schedule 1'!AN14,"N/A")</f>
        <v>N/A</v>
      </c>
      <c r="AS14" s="47" t="str">
        <f>IF(AR14="N/A","N/A",MAX('Input 1 - Schedule 1'!AN14*0.02,AR14))</f>
        <v>N/A</v>
      </c>
      <c r="AT14" s="47" t="str">
        <f>IF(AQ14="Yes",'Input 1 - Schedule 1'!$AH14*IF($AX14="RBC Filing U.S. Insurer (Life)",0.0247,IF($AX14="RBC Filing U.S. Insurer (Health)",0.057*2/3,0.0364)),"N/A")</f>
        <v>N/A</v>
      </c>
      <c r="AU14" s="47" t="str">
        <f>IF(AQ14="Yes",'Input 1 - Schedule 1'!$AH14*IF($AX14="RBC Filing U.S. Insurer (Life)",0.037,IF($AX14="RBC Filing U.S. Insurer (Health)",0.057,0.054)),"N/A")</f>
        <v>N/A</v>
      </c>
      <c r="AV14" s="47" t="str">
        <f>IF(AQ14="Yes",'Input 1 - Schedule 1'!$AJ14*0.03,"N/A")</f>
        <v>N/A</v>
      </c>
      <c r="AW14" s="47" t="str">
        <f>IF(AQ14="Yes",IF(AX14="RBC Filing U.S. Insurer (Life)",0.195*'Input 1 - Schedule 1'!AJ14,0.225*'Input 1 - Schedule 1'!AJ14),"N/A")</f>
        <v>N/A</v>
      </c>
      <c r="AX14" s="47" t="str">
        <f>IFERROR(VLOOKUP('Input 1 - Schedule 1'!I14,'Input 1 - Schedule 1'!$D$7:$G$1009,4,FALSE),"")</f>
        <v/>
      </c>
      <c r="AZ14" s="17" t="s">
        <v>1</v>
      </c>
    </row>
    <row r="15" spans="1:52" x14ac:dyDescent="0.25">
      <c r="A15" s="56">
        <f t="shared" ref="A15" si="10">A14+1</f>
        <v>6</v>
      </c>
      <c r="B15" s="267" t="str">
        <f t="shared" si="5"/>
        <v/>
      </c>
      <c r="C15" s="55" t="str">
        <f>IFERROR(VLOOKUP(G15,GCC.Param!$B$3:$D$96,3,FALSE),"")</f>
        <v/>
      </c>
      <c r="D15" s="287"/>
      <c r="E15" s="40"/>
      <c r="F15" s="42"/>
      <c r="G15" s="42"/>
      <c r="H15" s="42"/>
      <c r="I15" s="42"/>
      <c r="J15" s="267" t="str">
        <f>IFERROR(VLOOKUP(I15,D:F,3,FALSE),"")</f>
        <v/>
      </c>
      <c r="K15" s="289"/>
      <c r="L15" s="289"/>
      <c r="M15" s="42"/>
      <c r="N15" s="42"/>
      <c r="O15" s="42"/>
      <c r="P15" s="42"/>
      <c r="Q15" s="42"/>
      <c r="R15" s="42"/>
      <c r="S15" s="266">
        <f t="shared" si="9"/>
        <v>0</v>
      </c>
      <c r="T15" s="32"/>
      <c r="U15" s="50"/>
      <c r="V15" s="44"/>
      <c r="W15" s="44"/>
      <c r="X15" s="45"/>
      <c r="Y15" s="50"/>
      <c r="Z15" s="46"/>
      <c r="AA15" s="46"/>
      <c r="AB15" s="46"/>
      <c r="AC15" s="47">
        <f t="shared" si="6"/>
        <v>0</v>
      </c>
      <c r="AD15" s="51"/>
      <c r="AE15" s="51"/>
      <c r="AF15" s="51"/>
      <c r="AH15" s="290"/>
      <c r="AI15" s="53">
        <f t="shared" si="7"/>
        <v>0</v>
      </c>
      <c r="AJ15" s="52"/>
      <c r="AK15" s="293"/>
      <c r="AL15" s="300"/>
      <c r="AM15" s="52"/>
      <c r="AN15" s="300"/>
      <c r="AO15" s="54"/>
      <c r="AQ15" s="47" t="str">
        <f>IF(OR('Input 1 - Schedule 1'!$C15="Non-Ins, Non-Fin",G15="Other Unregulated Financial Entity"),"Yes","No")</f>
        <v>No</v>
      </c>
      <c r="AR15" s="47" t="str">
        <f>IF(AQ15="Yes", 'Input 1 - Schedule 1'!AL15/'Input 1 - Schedule 1'!AM15*'Input 1 - Schedule 1'!AN15,"N/A")</f>
        <v>N/A</v>
      </c>
      <c r="AS15" s="47" t="str">
        <f>IF(AR15="N/A","N/A",MAX('Input 1 - Schedule 1'!AN15*0.02,AR15))</f>
        <v>N/A</v>
      </c>
      <c r="AT15" s="47" t="str">
        <f>IF(AQ15="Yes",'Input 1 - Schedule 1'!$AH15*IF($AX15="RBC Filing U.S. Insurer (Life)",0.0247,IF($AX15="RBC Filing U.S. Insurer (Health)",0.057*2/3,0.0364)),"N/A")</f>
        <v>N/A</v>
      </c>
      <c r="AU15" s="47" t="str">
        <f>IF(AQ15="Yes",'Input 1 - Schedule 1'!$AH15*IF($AX15="RBC Filing U.S. Insurer (Life)",0.037,IF($AX15="RBC Filing U.S. Insurer (Health)",0.057,0.054)),"N/A")</f>
        <v>N/A</v>
      </c>
      <c r="AV15" s="47" t="str">
        <f>IF(AQ15="Yes",'Input 1 - Schedule 1'!$AJ15*0.03,"N/A")</f>
        <v>N/A</v>
      </c>
      <c r="AW15" s="47" t="str">
        <f>IF(AQ15="Yes",IF(AX15="RBC Filing U.S. Insurer (Life)",0.195*'Input 1 - Schedule 1'!AJ15,0.225*'Input 1 - Schedule 1'!AJ15),"N/A")</f>
        <v>N/A</v>
      </c>
      <c r="AX15" s="47" t="str">
        <f>IFERROR(VLOOKUP('Input 1 - Schedule 1'!I15,'Input 1 - Schedule 1'!$D$7:$G$1009,4,FALSE),"")</f>
        <v/>
      </c>
      <c r="AZ15" s="17" t="s">
        <v>1</v>
      </c>
    </row>
    <row r="16" spans="1:52" x14ac:dyDescent="0.25">
      <c r="A16" s="56">
        <f t="shared" ref="A16:A79" si="11">A15+1</f>
        <v>7</v>
      </c>
      <c r="B16" s="267" t="str">
        <f t="shared" ref="B16:B79" si="12">IF(OR(G16="Other Non-Ins/Non-Fin without Material Risk",Q16="Non-Admitted"),"Excluded",IF(OR(G16="",G16=0),"", "Included"))</f>
        <v/>
      </c>
      <c r="C16" s="55" t="str">
        <f>IFERROR(VLOOKUP(G16,GCC.Param!$B$3:$D$96,3,FALSE),"")</f>
        <v/>
      </c>
      <c r="D16" s="40"/>
      <c r="E16" s="40"/>
      <c r="F16" s="42"/>
      <c r="G16" s="42"/>
      <c r="H16" s="42"/>
      <c r="I16" s="42"/>
      <c r="J16" s="267" t="str">
        <f t="shared" ref="J16:J79" si="13">IFERROR(VLOOKUP(I16,D:F,3,FALSE),"")</f>
        <v/>
      </c>
      <c r="K16" s="289"/>
      <c r="L16" s="289"/>
      <c r="M16" s="42"/>
      <c r="N16" s="42"/>
      <c r="O16" s="42"/>
      <c r="P16" s="42"/>
      <c r="Q16" s="42"/>
      <c r="R16" s="42"/>
      <c r="S16" s="266">
        <f t="shared" ref="S16:S79" si="14">IF(H16="",F16,H16)</f>
        <v>0</v>
      </c>
      <c r="T16" s="32"/>
      <c r="U16" s="50"/>
      <c r="V16" s="44"/>
      <c r="W16" s="44"/>
      <c r="X16" s="45"/>
      <c r="Y16" s="50"/>
      <c r="Z16" s="46"/>
      <c r="AA16" s="46"/>
      <c r="AB16" s="46"/>
      <c r="AC16" s="47">
        <f t="shared" ref="AC16:AC79" si="15">IFERROR(Z16+AA16-AB16,0)</f>
        <v>0</v>
      </c>
      <c r="AD16" s="51"/>
      <c r="AE16" s="51"/>
      <c r="AF16" s="51"/>
      <c r="AH16" s="290"/>
      <c r="AI16" s="53">
        <f t="shared" ref="AI16:AI79" si="16">AD16-AE16</f>
        <v>0</v>
      </c>
      <c r="AJ16" s="52"/>
      <c r="AK16" s="293"/>
      <c r="AL16" s="300"/>
      <c r="AM16" s="52"/>
      <c r="AN16" s="300"/>
      <c r="AO16" s="54"/>
      <c r="AQ16" s="47" t="str">
        <f>IF(OR('Input 1 - Schedule 1'!$C16="Non-Ins, Non-Fin",G16="Other Unregulated Financial Entity"),"Yes","No")</f>
        <v>No</v>
      </c>
      <c r="AR16" s="47" t="str">
        <f>IF(AQ16="Yes", 'Input 1 - Schedule 1'!AL16/'Input 1 - Schedule 1'!AM16*'Input 1 - Schedule 1'!AN16,"N/A")</f>
        <v>N/A</v>
      </c>
      <c r="AS16" s="47" t="str">
        <f>IF(AR16="N/A","N/A",MAX('Input 1 - Schedule 1'!AN16*0.02,AR16))</f>
        <v>N/A</v>
      </c>
      <c r="AT16" s="47" t="str">
        <f>IF(AQ16="Yes",'Input 1 - Schedule 1'!$AH16*IF($AX16="RBC Filing U.S. Insurer (Life)",0.0247,IF($AX16="RBC Filing U.S. Insurer (Health)",0.057*2/3,0.0364)),"N/A")</f>
        <v>N/A</v>
      </c>
      <c r="AU16" s="47" t="str">
        <f>IF(AQ16="Yes",'Input 1 - Schedule 1'!$AH16*IF($AX16="RBC Filing U.S. Insurer (Life)",0.037,IF($AX16="RBC Filing U.S. Insurer (Health)",0.057,0.054)),"N/A")</f>
        <v>N/A</v>
      </c>
      <c r="AV16" s="47" t="str">
        <f>IF(AQ16="Yes",'Input 1 - Schedule 1'!$AJ16*0.03,"N/A")</f>
        <v>N/A</v>
      </c>
      <c r="AW16" s="47" t="str">
        <f>IF(AQ16="Yes",IF(AX16="RBC Filing U.S. Insurer (Life)",0.195*'Input 1 - Schedule 1'!AJ16,0.225*'Input 1 - Schedule 1'!AJ16),"N/A")</f>
        <v>N/A</v>
      </c>
      <c r="AX16" s="47" t="str">
        <f>IFERROR(VLOOKUP('Input 1 - Schedule 1'!I16,'Input 1 - Schedule 1'!$D$7:$G$1009,4,FALSE),"")</f>
        <v/>
      </c>
      <c r="AZ16" s="17" t="s">
        <v>1</v>
      </c>
    </row>
    <row r="17" spans="1:52" x14ac:dyDescent="0.25">
      <c r="A17" s="56">
        <f t="shared" si="11"/>
        <v>8</v>
      </c>
      <c r="B17" s="267" t="str">
        <f t="shared" si="12"/>
        <v/>
      </c>
      <c r="C17" s="55" t="str">
        <f>IFERROR(VLOOKUP(G17,GCC.Param!$B$3:$D$96,3,FALSE),"")</f>
        <v/>
      </c>
      <c r="D17" s="40"/>
      <c r="E17" s="40"/>
      <c r="F17" s="42"/>
      <c r="G17" s="42"/>
      <c r="H17" s="42"/>
      <c r="I17" s="42"/>
      <c r="J17" s="267" t="str">
        <f t="shared" si="13"/>
        <v/>
      </c>
      <c r="K17" s="289"/>
      <c r="L17" s="289"/>
      <c r="M17" s="42"/>
      <c r="N17" s="42"/>
      <c r="O17" s="42"/>
      <c r="P17" s="42"/>
      <c r="Q17" s="42"/>
      <c r="R17" s="42"/>
      <c r="S17" s="266">
        <f t="shared" si="14"/>
        <v>0</v>
      </c>
      <c r="T17" s="32"/>
      <c r="U17" s="50"/>
      <c r="V17" s="44"/>
      <c r="W17" s="44"/>
      <c r="X17" s="45"/>
      <c r="Y17" s="50"/>
      <c r="Z17" s="46"/>
      <c r="AA17" s="46"/>
      <c r="AB17" s="46"/>
      <c r="AC17" s="47">
        <f t="shared" si="15"/>
        <v>0</v>
      </c>
      <c r="AD17" s="51"/>
      <c r="AE17" s="51"/>
      <c r="AF17" s="51"/>
      <c r="AH17" s="290"/>
      <c r="AI17" s="53">
        <f t="shared" si="16"/>
        <v>0</v>
      </c>
      <c r="AJ17" s="52"/>
      <c r="AK17" s="293"/>
      <c r="AL17" s="300"/>
      <c r="AM17" s="52"/>
      <c r="AN17" s="300"/>
      <c r="AO17" s="54"/>
      <c r="AQ17" s="47" t="str">
        <f>IF(OR('Input 1 - Schedule 1'!$C17="Non-Ins, Non-Fin",G17="Other Unregulated Financial Entity"),"Yes","No")</f>
        <v>No</v>
      </c>
      <c r="AR17" s="47" t="str">
        <f>IF(AQ17="Yes", 'Input 1 - Schedule 1'!AL17/'Input 1 - Schedule 1'!AM17*'Input 1 - Schedule 1'!AN17,"N/A")</f>
        <v>N/A</v>
      </c>
      <c r="AS17" s="47" t="str">
        <f>IF(AR17="N/A","N/A",MAX('Input 1 - Schedule 1'!AN17*0.02,AR17))</f>
        <v>N/A</v>
      </c>
      <c r="AT17" s="47" t="str">
        <f>IF(AQ17="Yes",'Input 1 - Schedule 1'!$AH17*IF($AX17="RBC Filing U.S. Insurer (Life)",0.0247,IF($AX17="RBC Filing U.S. Insurer (Health)",0.057*2/3,0.0364)),"N/A")</f>
        <v>N/A</v>
      </c>
      <c r="AU17" s="47" t="str">
        <f>IF(AQ17="Yes",'Input 1 - Schedule 1'!$AH17*IF($AX17="RBC Filing U.S. Insurer (Life)",0.037,IF($AX17="RBC Filing U.S. Insurer (Health)",0.057,0.054)),"N/A")</f>
        <v>N/A</v>
      </c>
      <c r="AV17" s="47" t="str">
        <f>IF(AQ17="Yes",'Input 1 - Schedule 1'!$AJ17*0.03,"N/A")</f>
        <v>N/A</v>
      </c>
      <c r="AW17" s="47" t="str">
        <f>IF(AQ17="Yes",IF(AX17="RBC Filing U.S. Insurer (Life)",0.195*'Input 1 - Schedule 1'!AJ17,0.225*'Input 1 - Schedule 1'!AJ17),"N/A")</f>
        <v>N/A</v>
      </c>
      <c r="AX17" s="47" t="str">
        <f>IFERROR(VLOOKUP('Input 1 - Schedule 1'!I17,'Input 1 - Schedule 1'!$D$7:$G$1009,4,FALSE),"")</f>
        <v/>
      </c>
      <c r="AZ17" s="17" t="s">
        <v>1</v>
      </c>
    </row>
    <row r="18" spans="1:52" x14ac:dyDescent="0.25">
      <c r="A18" s="56">
        <f t="shared" si="11"/>
        <v>9</v>
      </c>
      <c r="B18" s="267" t="str">
        <f t="shared" si="12"/>
        <v/>
      </c>
      <c r="C18" s="55" t="str">
        <f>IFERROR(VLOOKUP(G18,GCC.Param!$B$3:$D$96,3,FALSE),"")</f>
        <v/>
      </c>
      <c r="D18" s="40"/>
      <c r="E18" s="40"/>
      <c r="F18" s="42"/>
      <c r="G18" s="42"/>
      <c r="H18" s="42"/>
      <c r="I18" s="42"/>
      <c r="J18" s="267" t="str">
        <f t="shared" si="13"/>
        <v/>
      </c>
      <c r="K18" s="289"/>
      <c r="L18" s="289"/>
      <c r="M18" s="42"/>
      <c r="N18" s="42"/>
      <c r="O18" s="42"/>
      <c r="P18" s="42"/>
      <c r="Q18" s="42"/>
      <c r="R18" s="42"/>
      <c r="S18" s="266">
        <f t="shared" si="14"/>
        <v>0</v>
      </c>
      <c r="T18" s="32"/>
      <c r="U18" s="50"/>
      <c r="V18" s="44"/>
      <c r="W18" s="44"/>
      <c r="X18" s="45"/>
      <c r="Y18" s="50"/>
      <c r="Z18" s="46"/>
      <c r="AA18" s="46"/>
      <c r="AB18" s="46"/>
      <c r="AC18" s="47">
        <f t="shared" si="15"/>
        <v>0</v>
      </c>
      <c r="AD18" s="51"/>
      <c r="AE18" s="51"/>
      <c r="AF18" s="51"/>
      <c r="AH18" s="290"/>
      <c r="AI18" s="53">
        <f t="shared" si="16"/>
        <v>0</v>
      </c>
      <c r="AJ18" s="52"/>
      <c r="AK18" s="293"/>
      <c r="AL18" s="300"/>
      <c r="AM18" s="52"/>
      <c r="AN18" s="300"/>
      <c r="AO18" s="54"/>
      <c r="AQ18" s="47" t="str">
        <f>IF(OR('Input 1 - Schedule 1'!$C18="Non-Ins, Non-Fin",G18="Other Unregulated Financial Entity"),"Yes","No")</f>
        <v>No</v>
      </c>
      <c r="AR18" s="47" t="str">
        <f>IF(AQ18="Yes", 'Input 1 - Schedule 1'!AL18/'Input 1 - Schedule 1'!AM18*'Input 1 - Schedule 1'!AN18,"N/A")</f>
        <v>N/A</v>
      </c>
      <c r="AS18" s="47" t="str">
        <f>IF(AR18="N/A","N/A",MAX('Input 1 - Schedule 1'!AN18*0.02,AR18))</f>
        <v>N/A</v>
      </c>
      <c r="AT18" s="47" t="str">
        <f>IF(AQ18="Yes",'Input 1 - Schedule 1'!$AH18*IF($AX18="RBC Filing U.S. Insurer (Life)",0.0247,IF($AX18="RBC Filing U.S. Insurer (Health)",0.057*2/3,0.0364)),"N/A")</f>
        <v>N/A</v>
      </c>
      <c r="AU18" s="47" t="str">
        <f>IF(AQ18="Yes",'Input 1 - Schedule 1'!$AH18*IF($AX18="RBC Filing U.S. Insurer (Life)",0.037,IF($AX18="RBC Filing U.S. Insurer (Health)",0.057,0.054)),"N/A")</f>
        <v>N/A</v>
      </c>
      <c r="AV18" s="47" t="str">
        <f>IF(AQ18="Yes",'Input 1 - Schedule 1'!$AJ18*0.03,"N/A")</f>
        <v>N/A</v>
      </c>
      <c r="AW18" s="47" t="str">
        <f>IF(AQ18="Yes",IF(AX18="RBC Filing U.S. Insurer (Life)",0.195*'Input 1 - Schedule 1'!AJ18,0.225*'Input 1 - Schedule 1'!AJ18),"N/A")</f>
        <v>N/A</v>
      </c>
      <c r="AX18" s="47" t="str">
        <f>IFERROR(VLOOKUP('Input 1 - Schedule 1'!I18,'Input 1 - Schedule 1'!$D$7:$G$1009,4,FALSE),"")</f>
        <v/>
      </c>
      <c r="AZ18" s="17" t="s">
        <v>1</v>
      </c>
    </row>
    <row r="19" spans="1:52" x14ac:dyDescent="0.25">
      <c r="A19" s="56">
        <f t="shared" si="11"/>
        <v>10</v>
      </c>
      <c r="B19" s="267" t="str">
        <f t="shared" si="12"/>
        <v/>
      </c>
      <c r="C19" s="55" t="str">
        <f>IFERROR(VLOOKUP(G19,GCC.Param!$B$3:$D$96,3,FALSE),"")</f>
        <v/>
      </c>
      <c r="D19" s="40"/>
      <c r="E19" s="40"/>
      <c r="F19" s="42"/>
      <c r="G19" s="42"/>
      <c r="H19" s="42"/>
      <c r="I19" s="42"/>
      <c r="J19" s="267" t="str">
        <f t="shared" si="13"/>
        <v/>
      </c>
      <c r="K19" s="289"/>
      <c r="L19" s="289"/>
      <c r="M19" s="42"/>
      <c r="N19" s="42"/>
      <c r="O19" s="42"/>
      <c r="P19" s="42"/>
      <c r="Q19" s="42"/>
      <c r="R19" s="42"/>
      <c r="S19" s="266">
        <f t="shared" si="14"/>
        <v>0</v>
      </c>
      <c r="T19" s="32"/>
      <c r="U19" s="50"/>
      <c r="V19" s="44"/>
      <c r="W19" s="44"/>
      <c r="X19" s="45"/>
      <c r="Y19" s="50"/>
      <c r="Z19" s="46"/>
      <c r="AA19" s="46"/>
      <c r="AB19" s="46"/>
      <c r="AC19" s="47">
        <f t="shared" si="15"/>
        <v>0</v>
      </c>
      <c r="AD19" s="51"/>
      <c r="AE19" s="51"/>
      <c r="AF19" s="51"/>
      <c r="AH19" s="290"/>
      <c r="AI19" s="53">
        <f t="shared" si="16"/>
        <v>0</v>
      </c>
      <c r="AJ19" s="52"/>
      <c r="AK19" s="293"/>
      <c r="AL19" s="300"/>
      <c r="AM19" s="52"/>
      <c r="AN19" s="300"/>
      <c r="AO19" s="54"/>
      <c r="AQ19" s="47" t="str">
        <f>IF(OR('Input 1 - Schedule 1'!$C19="Non-Ins, Non-Fin",G19="Other Unregulated Financial Entity"),"Yes","No")</f>
        <v>No</v>
      </c>
      <c r="AR19" s="47" t="str">
        <f>IF(AQ19="Yes", 'Input 1 - Schedule 1'!AL19/'Input 1 - Schedule 1'!AM19*'Input 1 - Schedule 1'!AN19,"N/A")</f>
        <v>N/A</v>
      </c>
      <c r="AS19" s="47" t="str">
        <f>IF(AR19="N/A","N/A",MAX('Input 1 - Schedule 1'!AN19*0.02,AR19))</f>
        <v>N/A</v>
      </c>
      <c r="AT19" s="47" t="str">
        <f>IF(AQ19="Yes",'Input 1 - Schedule 1'!$AH19*IF($AX19="RBC Filing U.S. Insurer (Life)",0.0247,IF($AX19="RBC Filing U.S. Insurer (Health)",0.057*2/3,0.0364)),"N/A")</f>
        <v>N/A</v>
      </c>
      <c r="AU19" s="47" t="str">
        <f>IF(AQ19="Yes",'Input 1 - Schedule 1'!$AH19*IF($AX19="RBC Filing U.S. Insurer (Life)",0.037,IF($AX19="RBC Filing U.S. Insurer (Health)",0.057,0.054)),"N/A")</f>
        <v>N/A</v>
      </c>
      <c r="AV19" s="47" t="str">
        <f>IF(AQ19="Yes",'Input 1 - Schedule 1'!$AJ19*0.03,"N/A")</f>
        <v>N/A</v>
      </c>
      <c r="AW19" s="47" t="str">
        <f>IF(AQ19="Yes",IF(AX19="RBC Filing U.S. Insurer (Life)",0.195*'Input 1 - Schedule 1'!AJ19,0.225*'Input 1 - Schedule 1'!AJ19),"N/A")</f>
        <v>N/A</v>
      </c>
      <c r="AX19" s="47" t="str">
        <f>IFERROR(VLOOKUP('Input 1 - Schedule 1'!I19,'Input 1 - Schedule 1'!$D$7:$G$1009,4,FALSE),"")</f>
        <v/>
      </c>
      <c r="AZ19" s="17" t="s">
        <v>1</v>
      </c>
    </row>
    <row r="20" spans="1:52" x14ac:dyDescent="0.25">
      <c r="A20" s="56">
        <f t="shared" si="11"/>
        <v>11</v>
      </c>
      <c r="B20" s="267" t="str">
        <f t="shared" si="12"/>
        <v/>
      </c>
      <c r="C20" s="55" t="str">
        <f>IFERROR(VLOOKUP(G20,GCC.Param!$B$3:$D$96,3,FALSE),"")</f>
        <v/>
      </c>
      <c r="D20" s="40"/>
      <c r="E20" s="40"/>
      <c r="F20" s="42"/>
      <c r="G20" s="42"/>
      <c r="H20" s="42"/>
      <c r="I20" s="42"/>
      <c r="J20" s="267" t="str">
        <f t="shared" si="13"/>
        <v/>
      </c>
      <c r="K20" s="289"/>
      <c r="L20" s="289"/>
      <c r="M20" s="42"/>
      <c r="N20" s="42"/>
      <c r="O20" s="42"/>
      <c r="P20" s="42"/>
      <c r="Q20" s="42"/>
      <c r="R20" s="42"/>
      <c r="S20" s="266">
        <f t="shared" si="14"/>
        <v>0</v>
      </c>
      <c r="T20" s="32"/>
      <c r="U20" s="50"/>
      <c r="V20" s="44"/>
      <c r="W20" s="44"/>
      <c r="X20" s="45"/>
      <c r="Y20" s="50"/>
      <c r="Z20" s="46"/>
      <c r="AA20" s="46"/>
      <c r="AB20" s="46"/>
      <c r="AC20" s="47">
        <f t="shared" si="15"/>
        <v>0</v>
      </c>
      <c r="AD20" s="51"/>
      <c r="AE20" s="51"/>
      <c r="AF20" s="51"/>
      <c r="AH20" s="290"/>
      <c r="AI20" s="53">
        <f t="shared" si="16"/>
        <v>0</v>
      </c>
      <c r="AJ20" s="52"/>
      <c r="AK20" s="293"/>
      <c r="AL20" s="300"/>
      <c r="AM20" s="52"/>
      <c r="AN20" s="300"/>
      <c r="AO20" s="54"/>
      <c r="AQ20" s="47" t="str">
        <f>IF(OR('Input 1 - Schedule 1'!$C20="Non-Ins, Non-Fin",G20="Other Unregulated Financial Entity"),"Yes","No")</f>
        <v>No</v>
      </c>
      <c r="AR20" s="47" t="str">
        <f>IF(AQ20="Yes", 'Input 1 - Schedule 1'!AL20/'Input 1 - Schedule 1'!AM20*'Input 1 - Schedule 1'!AN20,"N/A")</f>
        <v>N/A</v>
      </c>
      <c r="AS20" s="47" t="str">
        <f>IF(AR20="N/A","N/A",MAX('Input 1 - Schedule 1'!AN20*0.02,AR20))</f>
        <v>N/A</v>
      </c>
      <c r="AT20" s="47" t="str">
        <f>IF(AQ20="Yes",'Input 1 - Schedule 1'!$AH20*IF($AX20="RBC Filing U.S. Insurer (Life)",0.0247,IF($AX20="RBC Filing U.S. Insurer (Health)",0.057*2/3,0.0364)),"N/A")</f>
        <v>N/A</v>
      </c>
      <c r="AU20" s="47" t="str">
        <f>IF(AQ20="Yes",'Input 1 - Schedule 1'!$AH20*IF($AX20="RBC Filing U.S. Insurer (Life)",0.037,IF($AX20="RBC Filing U.S. Insurer (Health)",0.057,0.054)),"N/A")</f>
        <v>N/A</v>
      </c>
      <c r="AV20" s="47" t="str">
        <f>IF(AQ20="Yes",'Input 1 - Schedule 1'!$AJ20*0.03,"N/A")</f>
        <v>N/A</v>
      </c>
      <c r="AW20" s="47" t="str">
        <f>IF(AQ20="Yes",IF(AX20="RBC Filing U.S. Insurer (Life)",0.195*'Input 1 - Schedule 1'!AJ20,0.225*'Input 1 - Schedule 1'!AJ20),"N/A")</f>
        <v>N/A</v>
      </c>
      <c r="AX20" s="47" t="str">
        <f>IFERROR(VLOOKUP('Input 1 - Schedule 1'!I20,'Input 1 - Schedule 1'!$D$7:$G$1009,4,FALSE),"")</f>
        <v/>
      </c>
      <c r="AZ20" s="17" t="s">
        <v>1</v>
      </c>
    </row>
    <row r="21" spans="1:52" x14ac:dyDescent="0.25">
      <c r="A21" s="56">
        <f t="shared" si="11"/>
        <v>12</v>
      </c>
      <c r="B21" s="267" t="str">
        <f t="shared" si="12"/>
        <v/>
      </c>
      <c r="C21" s="55" t="str">
        <f>IFERROR(VLOOKUP(G21,GCC.Param!$B$3:$D$96,3,FALSE),"")</f>
        <v/>
      </c>
      <c r="D21" s="40"/>
      <c r="E21" s="40"/>
      <c r="F21" s="42"/>
      <c r="G21" s="42"/>
      <c r="H21" s="42"/>
      <c r="I21" s="42"/>
      <c r="J21" s="267" t="str">
        <f t="shared" si="13"/>
        <v/>
      </c>
      <c r="K21" s="289"/>
      <c r="L21" s="289"/>
      <c r="M21" s="42"/>
      <c r="N21" s="42"/>
      <c r="O21" s="42"/>
      <c r="P21" s="42"/>
      <c r="Q21" s="42"/>
      <c r="R21" s="42"/>
      <c r="S21" s="266">
        <f t="shared" si="14"/>
        <v>0</v>
      </c>
      <c r="T21" s="32"/>
      <c r="U21" s="50"/>
      <c r="V21" s="44"/>
      <c r="W21" s="44"/>
      <c r="X21" s="45"/>
      <c r="Y21" s="50"/>
      <c r="Z21" s="46"/>
      <c r="AA21" s="46"/>
      <c r="AB21" s="46"/>
      <c r="AC21" s="47">
        <f t="shared" si="15"/>
        <v>0</v>
      </c>
      <c r="AD21" s="51"/>
      <c r="AE21" s="51"/>
      <c r="AF21" s="51"/>
      <c r="AH21" s="290"/>
      <c r="AI21" s="53">
        <f t="shared" si="16"/>
        <v>0</v>
      </c>
      <c r="AJ21" s="52"/>
      <c r="AK21" s="293"/>
      <c r="AL21" s="300"/>
      <c r="AM21" s="52"/>
      <c r="AN21" s="300"/>
      <c r="AO21" s="54"/>
      <c r="AQ21" s="47" t="str">
        <f>IF(OR('Input 1 - Schedule 1'!$C21="Non-Ins, Non-Fin",G21="Other Unregulated Financial Entity"),"Yes","No")</f>
        <v>No</v>
      </c>
      <c r="AR21" s="47" t="str">
        <f>IF(AQ21="Yes", 'Input 1 - Schedule 1'!AL21/'Input 1 - Schedule 1'!AM21*'Input 1 - Schedule 1'!AN21,"N/A")</f>
        <v>N/A</v>
      </c>
      <c r="AS21" s="47" t="str">
        <f>IF(AR21="N/A","N/A",MAX('Input 1 - Schedule 1'!AN21*0.02,AR21))</f>
        <v>N/A</v>
      </c>
      <c r="AT21" s="47" t="str">
        <f>IF(AQ21="Yes",'Input 1 - Schedule 1'!$AH21*IF($AX21="RBC Filing U.S. Insurer (Life)",0.0247,IF($AX21="RBC Filing U.S. Insurer (Health)",0.057*2/3,0.0364)),"N/A")</f>
        <v>N/A</v>
      </c>
      <c r="AU21" s="47" t="str">
        <f>IF(AQ21="Yes",'Input 1 - Schedule 1'!$AH21*IF($AX21="RBC Filing U.S. Insurer (Life)",0.037,IF($AX21="RBC Filing U.S. Insurer (Health)",0.057,0.054)),"N/A")</f>
        <v>N/A</v>
      </c>
      <c r="AV21" s="47" t="str">
        <f>IF(AQ21="Yes",'Input 1 - Schedule 1'!$AJ21*0.03,"N/A")</f>
        <v>N/A</v>
      </c>
      <c r="AW21" s="47" t="str">
        <f>IF(AQ21="Yes",IF(AX21="RBC Filing U.S. Insurer (Life)",0.195*'Input 1 - Schedule 1'!AJ21,0.225*'Input 1 - Schedule 1'!AJ21),"N/A")</f>
        <v>N/A</v>
      </c>
      <c r="AX21" s="47" t="str">
        <f>IFERROR(VLOOKUP('Input 1 - Schedule 1'!I21,'Input 1 - Schedule 1'!$D$7:$G$1009,4,FALSE),"")</f>
        <v/>
      </c>
      <c r="AZ21" s="17" t="s">
        <v>1</v>
      </c>
    </row>
    <row r="22" spans="1:52" x14ac:dyDescent="0.25">
      <c r="A22" s="56">
        <f t="shared" si="11"/>
        <v>13</v>
      </c>
      <c r="B22" s="267" t="str">
        <f t="shared" si="12"/>
        <v/>
      </c>
      <c r="C22" s="55" t="str">
        <f>IFERROR(VLOOKUP(G22,GCC.Param!$B$3:$D$96,3,FALSE),"")</f>
        <v/>
      </c>
      <c r="D22" s="40"/>
      <c r="E22" s="40"/>
      <c r="F22" s="42"/>
      <c r="G22" s="42"/>
      <c r="H22" s="42"/>
      <c r="I22" s="42"/>
      <c r="J22" s="267" t="str">
        <f t="shared" si="13"/>
        <v/>
      </c>
      <c r="K22" s="289"/>
      <c r="L22" s="289"/>
      <c r="M22" s="42"/>
      <c r="N22" s="42"/>
      <c r="O22" s="42"/>
      <c r="P22" s="42"/>
      <c r="Q22" s="42"/>
      <c r="R22" s="42"/>
      <c r="S22" s="266">
        <f t="shared" si="14"/>
        <v>0</v>
      </c>
      <c r="T22" s="32"/>
      <c r="U22" s="50"/>
      <c r="V22" s="44"/>
      <c r="W22" s="44"/>
      <c r="X22" s="45"/>
      <c r="Y22" s="50"/>
      <c r="Z22" s="46"/>
      <c r="AA22" s="46"/>
      <c r="AB22" s="46"/>
      <c r="AC22" s="47">
        <f t="shared" si="15"/>
        <v>0</v>
      </c>
      <c r="AD22" s="51"/>
      <c r="AE22" s="51"/>
      <c r="AF22" s="51"/>
      <c r="AH22" s="290"/>
      <c r="AI22" s="53">
        <f t="shared" si="16"/>
        <v>0</v>
      </c>
      <c r="AJ22" s="52"/>
      <c r="AK22" s="293"/>
      <c r="AL22" s="300"/>
      <c r="AM22" s="52"/>
      <c r="AN22" s="300"/>
      <c r="AO22" s="54"/>
      <c r="AQ22" s="47" t="str">
        <f>IF(OR('Input 1 - Schedule 1'!$C22="Non-Ins, Non-Fin",G22="Other Unregulated Financial Entity"),"Yes","No")</f>
        <v>No</v>
      </c>
      <c r="AR22" s="47" t="str">
        <f>IF(AQ22="Yes", 'Input 1 - Schedule 1'!AL22/'Input 1 - Schedule 1'!AM22*'Input 1 - Schedule 1'!AN22,"N/A")</f>
        <v>N/A</v>
      </c>
      <c r="AS22" s="47" t="str">
        <f>IF(AR22="N/A","N/A",MAX('Input 1 - Schedule 1'!AN22*0.02,AR22))</f>
        <v>N/A</v>
      </c>
      <c r="AT22" s="47" t="str">
        <f>IF(AQ22="Yes",'Input 1 - Schedule 1'!$AH22*IF($AX22="RBC Filing U.S. Insurer (Life)",0.0247,IF($AX22="RBC Filing U.S. Insurer (Health)",0.057*2/3,0.0364)),"N/A")</f>
        <v>N/A</v>
      </c>
      <c r="AU22" s="47" t="str">
        <f>IF(AQ22="Yes",'Input 1 - Schedule 1'!$AH22*IF($AX22="RBC Filing U.S. Insurer (Life)",0.037,IF($AX22="RBC Filing U.S. Insurer (Health)",0.057,0.054)),"N/A")</f>
        <v>N/A</v>
      </c>
      <c r="AV22" s="47" t="str">
        <f>IF(AQ22="Yes",'Input 1 - Schedule 1'!$AJ22*0.03,"N/A")</f>
        <v>N/A</v>
      </c>
      <c r="AW22" s="47" t="str">
        <f>IF(AQ22="Yes",IF(AX22="RBC Filing U.S. Insurer (Life)",0.195*'Input 1 - Schedule 1'!AJ22,0.225*'Input 1 - Schedule 1'!AJ22),"N/A")</f>
        <v>N/A</v>
      </c>
      <c r="AX22" s="47" t="str">
        <f>IFERROR(VLOOKUP('Input 1 - Schedule 1'!I22,'Input 1 - Schedule 1'!$D$7:$G$1009,4,FALSE),"")</f>
        <v/>
      </c>
      <c r="AZ22" s="17" t="s">
        <v>1</v>
      </c>
    </row>
    <row r="23" spans="1:52" x14ac:dyDescent="0.25">
      <c r="A23" s="56">
        <f t="shared" si="11"/>
        <v>14</v>
      </c>
      <c r="B23" s="267" t="str">
        <f t="shared" si="12"/>
        <v/>
      </c>
      <c r="C23" s="55" t="str">
        <f>IFERROR(VLOOKUP(G23,GCC.Param!$B$3:$D$96,3,FALSE),"")</f>
        <v/>
      </c>
      <c r="D23" s="40"/>
      <c r="E23" s="40"/>
      <c r="F23" s="42"/>
      <c r="G23" s="42"/>
      <c r="H23" s="42"/>
      <c r="I23" s="42"/>
      <c r="J23" s="267" t="str">
        <f t="shared" si="13"/>
        <v/>
      </c>
      <c r="K23" s="289"/>
      <c r="L23" s="289"/>
      <c r="M23" s="42"/>
      <c r="N23" s="42"/>
      <c r="O23" s="42"/>
      <c r="P23" s="42"/>
      <c r="Q23" s="42"/>
      <c r="R23" s="42"/>
      <c r="S23" s="266">
        <f t="shared" si="14"/>
        <v>0</v>
      </c>
      <c r="T23" s="32"/>
      <c r="U23" s="50"/>
      <c r="V23" s="44"/>
      <c r="W23" s="44"/>
      <c r="X23" s="45"/>
      <c r="Y23" s="50"/>
      <c r="Z23" s="46"/>
      <c r="AA23" s="46"/>
      <c r="AB23" s="46"/>
      <c r="AC23" s="47">
        <f t="shared" si="15"/>
        <v>0</v>
      </c>
      <c r="AD23" s="51"/>
      <c r="AE23" s="51"/>
      <c r="AF23" s="51"/>
      <c r="AH23" s="290"/>
      <c r="AI23" s="53">
        <f t="shared" si="16"/>
        <v>0</v>
      </c>
      <c r="AJ23" s="52"/>
      <c r="AK23" s="293"/>
      <c r="AL23" s="300"/>
      <c r="AM23" s="52"/>
      <c r="AN23" s="300"/>
      <c r="AO23" s="54"/>
      <c r="AQ23" s="47" t="str">
        <f>IF(OR('Input 1 - Schedule 1'!$C23="Non-Ins, Non-Fin",G23="Other Unregulated Financial Entity"),"Yes","No")</f>
        <v>No</v>
      </c>
      <c r="AR23" s="47" t="str">
        <f>IF(AQ23="Yes", 'Input 1 - Schedule 1'!AL23/'Input 1 - Schedule 1'!AM23*'Input 1 - Schedule 1'!AN23,"N/A")</f>
        <v>N/A</v>
      </c>
      <c r="AS23" s="47" t="str">
        <f>IF(AR23="N/A","N/A",MAX('Input 1 - Schedule 1'!AN23*0.02,AR23))</f>
        <v>N/A</v>
      </c>
      <c r="AT23" s="47" t="str">
        <f>IF(AQ23="Yes",'Input 1 - Schedule 1'!$AH23*IF($AX23="RBC Filing U.S. Insurer (Life)",0.0247,IF($AX23="RBC Filing U.S. Insurer (Health)",0.057*2/3,0.0364)),"N/A")</f>
        <v>N/A</v>
      </c>
      <c r="AU23" s="47" t="str">
        <f>IF(AQ23="Yes",'Input 1 - Schedule 1'!$AH23*IF($AX23="RBC Filing U.S. Insurer (Life)",0.037,IF($AX23="RBC Filing U.S. Insurer (Health)",0.057,0.054)),"N/A")</f>
        <v>N/A</v>
      </c>
      <c r="AV23" s="47" t="str">
        <f>IF(AQ23="Yes",'Input 1 - Schedule 1'!$AJ23*0.03,"N/A")</f>
        <v>N/A</v>
      </c>
      <c r="AW23" s="47" t="str">
        <f>IF(AQ23="Yes",IF(AX23="RBC Filing U.S. Insurer (Life)",0.195*'Input 1 - Schedule 1'!AJ23,0.225*'Input 1 - Schedule 1'!AJ23),"N/A")</f>
        <v>N/A</v>
      </c>
      <c r="AX23" s="47" t="str">
        <f>IFERROR(VLOOKUP('Input 1 - Schedule 1'!I23,'Input 1 - Schedule 1'!$D$7:$G$1009,4,FALSE),"")</f>
        <v/>
      </c>
      <c r="AZ23" s="17" t="s">
        <v>1</v>
      </c>
    </row>
    <row r="24" spans="1:52" x14ac:dyDescent="0.25">
      <c r="A24" s="56">
        <f t="shared" si="11"/>
        <v>15</v>
      </c>
      <c r="B24" s="267" t="str">
        <f t="shared" si="12"/>
        <v/>
      </c>
      <c r="C24" s="55" t="str">
        <f>IFERROR(VLOOKUP(G24,GCC.Param!$B$3:$D$96,3,FALSE),"")</f>
        <v/>
      </c>
      <c r="D24" s="40"/>
      <c r="E24" s="40"/>
      <c r="F24" s="42"/>
      <c r="G24" s="42"/>
      <c r="H24" s="42"/>
      <c r="I24" s="42"/>
      <c r="J24" s="267" t="str">
        <f t="shared" si="13"/>
        <v/>
      </c>
      <c r="K24" s="289"/>
      <c r="L24" s="289"/>
      <c r="M24" s="42"/>
      <c r="N24" s="42"/>
      <c r="O24" s="42"/>
      <c r="P24" s="42"/>
      <c r="Q24" s="42"/>
      <c r="R24" s="42"/>
      <c r="S24" s="266">
        <f t="shared" si="14"/>
        <v>0</v>
      </c>
      <c r="T24" s="32"/>
      <c r="U24" s="50"/>
      <c r="V24" s="44"/>
      <c r="W24" s="44"/>
      <c r="X24" s="45"/>
      <c r="Y24" s="50"/>
      <c r="Z24" s="46"/>
      <c r="AA24" s="46"/>
      <c r="AB24" s="46"/>
      <c r="AC24" s="47">
        <f t="shared" si="15"/>
        <v>0</v>
      </c>
      <c r="AD24" s="51"/>
      <c r="AE24" s="51"/>
      <c r="AF24" s="51"/>
      <c r="AH24" s="290"/>
      <c r="AI24" s="53">
        <f t="shared" si="16"/>
        <v>0</v>
      </c>
      <c r="AJ24" s="52"/>
      <c r="AK24" s="293"/>
      <c r="AL24" s="300"/>
      <c r="AM24" s="52"/>
      <c r="AN24" s="300"/>
      <c r="AO24" s="54"/>
      <c r="AQ24" s="47" t="str">
        <f>IF(OR('Input 1 - Schedule 1'!$C24="Non-Ins, Non-Fin",G24="Other Unregulated Financial Entity"),"Yes","No")</f>
        <v>No</v>
      </c>
      <c r="AR24" s="47" t="str">
        <f>IF(AQ24="Yes", 'Input 1 - Schedule 1'!AL24/'Input 1 - Schedule 1'!AM24*'Input 1 - Schedule 1'!AN24,"N/A")</f>
        <v>N/A</v>
      </c>
      <c r="AS24" s="47" t="str">
        <f>IF(AR24="N/A","N/A",MAX('Input 1 - Schedule 1'!AN24*0.02,AR24))</f>
        <v>N/A</v>
      </c>
      <c r="AT24" s="47" t="str">
        <f>IF(AQ24="Yes",'Input 1 - Schedule 1'!$AH24*IF($AX24="RBC Filing U.S. Insurer (Life)",0.0247,IF($AX24="RBC Filing U.S. Insurer (Health)",0.057*2/3,0.0364)),"N/A")</f>
        <v>N/A</v>
      </c>
      <c r="AU24" s="47" t="str">
        <f>IF(AQ24="Yes",'Input 1 - Schedule 1'!$AH24*IF($AX24="RBC Filing U.S. Insurer (Life)",0.037,IF($AX24="RBC Filing U.S. Insurer (Health)",0.057,0.054)),"N/A")</f>
        <v>N/A</v>
      </c>
      <c r="AV24" s="47" t="str">
        <f>IF(AQ24="Yes",'Input 1 - Schedule 1'!$AJ24*0.03,"N/A")</f>
        <v>N/A</v>
      </c>
      <c r="AW24" s="47" t="str">
        <f>IF(AQ24="Yes",IF(AX24="RBC Filing U.S. Insurer (Life)",0.195*'Input 1 - Schedule 1'!AJ24,0.225*'Input 1 - Schedule 1'!AJ24),"N/A")</f>
        <v>N/A</v>
      </c>
      <c r="AX24" s="47" t="str">
        <f>IFERROR(VLOOKUP('Input 1 - Schedule 1'!I24,'Input 1 - Schedule 1'!$D$7:$G$1009,4,FALSE),"")</f>
        <v/>
      </c>
      <c r="AZ24" s="17" t="s">
        <v>1</v>
      </c>
    </row>
    <row r="25" spans="1:52" x14ac:dyDescent="0.25">
      <c r="A25" s="56">
        <f t="shared" si="11"/>
        <v>16</v>
      </c>
      <c r="B25" s="267" t="str">
        <f t="shared" si="12"/>
        <v/>
      </c>
      <c r="C25" s="55" t="str">
        <f>IFERROR(VLOOKUP(G25,GCC.Param!$B$3:$D$96,3,FALSE),"")</f>
        <v/>
      </c>
      <c r="D25" s="40"/>
      <c r="E25" s="40"/>
      <c r="F25" s="42"/>
      <c r="G25" s="42"/>
      <c r="H25" s="42"/>
      <c r="I25" s="42"/>
      <c r="J25" s="267" t="str">
        <f t="shared" si="13"/>
        <v/>
      </c>
      <c r="K25" s="289"/>
      <c r="L25" s="289"/>
      <c r="M25" s="42"/>
      <c r="N25" s="42"/>
      <c r="O25" s="42"/>
      <c r="P25" s="42"/>
      <c r="Q25" s="42"/>
      <c r="R25" s="42"/>
      <c r="S25" s="266">
        <f t="shared" si="14"/>
        <v>0</v>
      </c>
      <c r="T25" s="32"/>
      <c r="U25" s="50"/>
      <c r="V25" s="44"/>
      <c r="W25" s="44"/>
      <c r="X25" s="45"/>
      <c r="Y25" s="50"/>
      <c r="Z25" s="46"/>
      <c r="AA25" s="46"/>
      <c r="AB25" s="46"/>
      <c r="AC25" s="47">
        <f t="shared" si="15"/>
        <v>0</v>
      </c>
      <c r="AD25" s="51"/>
      <c r="AE25" s="51"/>
      <c r="AF25" s="51"/>
      <c r="AH25" s="290"/>
      <c r="AI25" s="53">
        <f t="shared" si="16"/>
        <v>0</v>
      </c>
      <c r="AJ25" s="52"/>
      <c r="AK25" s="293"/>
      <c r="AL25" s="300"/>
      <c r="AM25" s="52"/>
      <c r="AN25" s="300"/>
      <c r="AO25" s="54"/>
      <c r="AQ25" s="47" t="str">
        <f>IF(OR('Input 1 - Schedule 1'!$C25="Non-Ins, Non-Fin",G25="Other Unregulated Financial Entity"),"Yes","No")</f>
        <v>No</v>
      </c>
      <c r="AR25" s="47" t="str">
        <f>IF(AQ25="Yes", 'Input 1 - Schedule 1'!AL25/'Input 1 - Schedule 1'!AM25*'Input 1 - Schedule 1'!AN25,"N/A")</f>
        <v>N/A</v>
      </c>
      <c r="AS25" s="47" t="str">
        <f>IF(AR25="N/A","N/A",MAX('Input 1 - Schedule 1'!AN25*0.02,AR25))</f>
        <v>N/A</v>
      </c>
      <c r="AT25" s="47" t="str">
        <f>IF(AQ25="Yes",'Input 1 - Schedule 1'!$AH25*IF($AX25="RBC Filing U.S. Insurer (Life)",0.0247,IF($AX25="RBC Filing U.S. Insurer (Health)",0.057*2/3,0.0364)),"N/A")</f>
        <v>N/A</v>
      </c>
      <c r="AU25" s="47" t="str">
        <f>IF(AQ25="Yes",'Input 1 - Schedule 1'!$AH25*IF($AX25="RBC Filing U.S. Insurer (Life)",0.037,IF($AX25="RBC Filing U.S. Insurer (Health)",0.057,0.054)),"N/A")</f>
        <v>N/A</v>
      </c>
      <c r="AV25" s="47" t="str">
        <f>IF(AQ25="Yes",'Input 1 - Schedule 1'!$AJ25*0.03,"N/A")</f>
        <v>N/A</v>
      </c>
      <c r="AW25" s="47" t="str">
        <f>IF(AQ25="Yes",IF(AX25="RBC Filing U.S. Insurer (Life)",0.195*'Input 1 - Schedule 1'!AJ25,0.225*'Input 1 - Schedule 1'!AJ25),"N/A")</f>
        <v>N/A</v>
      </c>
      <c r="AX25" s="47" t="str">
        <f>IFERROR(VLOOKUP('Input 1 - Schedule 1'!I25,'Input 1 - Schedule 1'!$D$7:$G$1009,4,FALSE),"")</f>
        <v/>
      </c>
      <c r="AZ25" s="17" t="s">
        <v>1</v>
      </c>
    </row>
    <row r="26" spans="1:52" x14ac:dyDescent="0.25">
      <c r="A26" s="56">
        <f t="shared" si="11"/>
        <v>17</v>
      </c>
      <c r="B26" s="267" t="str">
        <f t="shared" si="12"/>
        <v/>
      </c>
      <c r="C26" s="55" t="str">
        <f>IFERROR(VLOOKUP(G26,GCC.Param!$B$3:$D$96,3,FALSE),"")</f>
        <v/>
      </c>
      <c r="D26" s="40"/>
      <c r="E26" s="40"/>
      <c r="F26" s="42"/>
      <c r="G26" s="42"/>
      <c r="H26" s="42"/>
      <c r="I26" s="42"/>
      <c r="J26" s="267" t="str">
        <f t="shared" si="13"/>
        <v/>
      </c>
      <c r="K26" s="289"/>
      <c r="L26" s="289"/>
      <c r="M26" s="42"/>
      <c r="N26" s="42"/>
      <c r="O26" s="42"/>
      <c r="P26" s="42"/>
      <c r="Q26" s="42"/>
      <c r="R26" s="42"/>
      <c r="S26" s="266">
        <f t="shared" si="14"/>
        <v>0</v>
      </c>
      <c r="T26" s="32"/>
      <c r="U26" s="50"/>
      <c r="V26" s="44"/>
      <c r="W26" s="44"/>
      <c r="X26" s="45"/>
      <c r="Y26" s="50"/>
      <c r="Z26" s="46"/>
      <c r="AA26" s="46"/>
      <c r="AB26" s="46"/>
      <c r="AC26" s="47">
        <f t="shared" si="15"/>
        <v>0</v>
      </c>
      <c r="AD26" s="51"/>
      <c r="AE26" s="51"/>
      <c r="AF26" s="51"/>
      <c r="AH26" s="290"/>
      <c r="AI26" s="53">
        <f t="shared" si="16"/>
        <v>0</v>
      </c>
      <c r="AJ26" s="52"/>
      <c r="AK26" s="293"/>
      <c r="AL26" s="300"/>
      <c r="AM26" s="52"/>
      <c r="AN26" s="300"/>
      <c r="AO26" s="54"/>
      <c r="AQ26" s="47" t="str">
        <f>IF(OR('Input 1 - Schedule 1'!$C26="Non-Ins, Non-Fin",G26="Other Unregulated Financial Entity"),"Yes","No")</f>
        <v>No</v>
      </c>
      <c r="AR26" s="47" t="str">
        <f>IF(AQ26="Yes", 'Input 1 - Schedule 1'!AL26/'Input 1 - Schedule 1'!AM26*'Input 1 - Schedule 1'!AN26,"N/A")</f>
        <v>N/A</v>
      </c>
      <c r="AS26" s="47" t="str">
        <f>IF(AR26="N/A","N/A",MAX('Input 1 - Schedule 1'!AN26*0.02,AR26))</f>
        <v>N/A</v>
      </c>
      <c r="AT26" s="47" t="str">
        <f>IF(AQ26="Yes",'Input 1 - Schedule 1'!$AH26*IF($AX26="RBC Filing U.S. Insurer (Life)",0.0247,IF($AX26="RBC Filing U.S. Insurer (Health)",0.057*2/3,0.0364)),"N/A")</f>
        <v>N/A</v>
      </c>
      <c r="AU26" s="47" t="str">
        <f>IF(AQ26="Yes",'Input 1 - Schedule 1'!$AH26*IF($AX26="RBC Filing U.S. Insurer (Life)",0.037,IF($AX26="RBC Filing U.S. Insurer (Health)",0.057,0.054)),"N/A")</f>
        <v>N/A</v>
      </c>
      <c r="AV26" s="47" t="str">
        <f>IF(AQ26="Yes",'Input 1 - Schedule 1'!$AJ26*0.03,"N/A")</f>
        <v>N/A</v>
      </c>
      <c r="AW26" s="47" t="str">
        <f>IF(AQ26="Yes",IF(AX26="RBC Filing U.S. Insurer (Life)",0.195*'Input 1 - Schedule 1'!AJ26,0.225*'Input 1 - Schedule 1'!AJ26),"N/A")</f>
        <v>N/A</v>
      </c>
      <c r="AX26" s="47" t="str">
        <f>IFERROR(VLOOKUP('Input 1 - Schedule 1'!I26,'Input 1 - Schedule 1'!$D$7:$G$1009,4,FALSE),"")</f>
        <v/>
      </c>
      <c r="AZ26" s="17" t="s">
        <v>1</v>
      </c>
    </row>
    <row r="27" spans="1:52" x14ac:dyDescent="0.25">
      <c r="A27" s="56">
        <f t="shared" si="11"/>
        <v>18</v>
      </c>
      <c r="B27" s="267" t="str">
        <f t="shared" si="12"/>
        <v/>
      </c>
      <c r="C27" s="55" t="str">
        <f>IFERROR(VLOOKUP(G27,GCC.Param!$B$3:$D$96,3,FALSE),"")</f>
        <v/>
      </c>
      <c r="D27" s="40"/>
      <c r="E27" s="40"/>
      <c r="F27" s="42"/>
      <c r="G27" s="42"/>
      <c r="H27" s="42"/>
      <c r="I27" s="42"/>
      <c r="J27" s="267" t="str">
        <f t="shared" si="13"/>
        <v/>
      </c>
      <c r="K27" s="289"/>
      <c r="L27" s="289"/>
      <c r="M27" s="42"/>
      <c r="N27" s="42"/>
      <c r="O27" s="42"/>
      <c r="P27" s="42"/>
      <c r="Q27" s="42"/>
      <c r="R27" s="42"/>
      <c r="S27" s="266">
        <f t="shared" si="14"/>
        <v>0</v>
      </c>
      <c r="T27" s="32"/>
      <c r="U27" s="50"/>
      <c r="V27" s="44"/>
      <c r="W27" s="44"/>
      <c r="X27" s="45"/>
      <c r="Y27" s="50"/>
      <c r="Z27" s="46"/>
      <c r="AA27" s="46"/>
      <c r="AB27" s="46"/>
      <c r="AC27" s="47">
        <f t="shared" si="15"/>
        <v>0</v>
      </c>
      <c r="AD27" s="51"/>
      <c r="AE27" s="51"/>
      <c r="AF27" s="51"/>
      <c r="AH27" s="290"/>
      <c r="AI27" s="53">
        <f t="shared" si="16"/>
        <v>0</v>
      </c>
      <c r="AJ27" s="52"/>
      <c r="AK27" s="293"/>
      <c r="AL27" s="300"/>
      <c r="AM27" s="52"/>
      <c r="AN27" s="300"/>
      <c r="AO27" s="54"/>
      <c r="AQ27" s="47" t="str">
        <f>IF(OR('Input 1 - Schedule 1'!$C27="Non-Ins, Non-Fin",G27="Other Unregulated Financial Entity"),"Yes","No")</f>
        <v>No</v>
      </c>
      <c r="AR27" s="47" t="str">
        <f>IF(AQ27="Yes", 'Input 1 - Schedule 1'!AL27/'Input 1 - Schedule 1'!AM27*'Input 1 - Schedule 1'!AN27,"N/A")</f>
        <v>N/A</v>
      </c>
      <c r="AS27" s="47" t="str">
        <f>IF(AR27="N/A","N/A",MAX('Input 1 - Schedule 1'!AN27*0.02,AR27))</f>
        <v>N/A</v>
      </c>
      <c r="AT27" s="47" t="str">
        <f>IF(AQ27="Yes",'Input 1 - Schedule 1'!$AH27*IF($AX27="RBC Filing U.S. Insurer (Life)",0.0247,IF($AX27="RBC Filing U.S. Insurer (Health)",0.057*2/3,0.0364)),"N/A")</f>
        <v>N/A</v>
      </c>
      <c r="AU27" s="47" t="str">
        <f>IF(AQ27="Yes",'Input 1 - Schedule 1'!$AH27*IF($AX27="RBC Filing U.S. Insurer (Life)",0.037,IF($AX27="RBC Filing U.S. Insurer (Health)",0.057,0.054)),"N/A")</f>
        <v>N/A</v>
      </c>
      <c r="AV27" s="47" t="str">
        <f>IF(AQ27="Yes",'Input 1 - Schedule 1'!$AJ27*0.03,"N/A")</f>
        <v>N/A</v>
      </c>
      <c r="AW27" s="47" t="str">
        <f>IF(AQ27="Yes",IF(AX27="RBC Filing U.S. Insurer (Life)",0.195*'Input 1 - Schedule 1'!AJ27,0.225*'Input 1 - Schedule 1'!AJ27),"N/A")</f>
        <v>N/A</v>
      </c>
      <c r="AX27" s="47" t="str">
        <f>IFERROR(VLOOKUP('Input 1 - Schedule 1'!I27,'Input 1 - Schedule 1'!$D$7:$G$1009,4,FALSE),"")</f>
        <v/>
      </c>
      <c r="AZ27" s="17" t="s">
        <v>1</v>
      </c>
    </row>
    <row r="28" spans="1:52" x14ac:dyDescent="0.25">
      <c r="A28" s="56">
        <f t="shared" si="11"/>
        <v>19</v>
      </c>
      <c r="B28" s="267" t="str">
        <f t="shared" si="12"/>
        <v/>
      </c>
      <c r="C28" s="55" t="str">
        <f>IFERROR(VLOOKUP(G28,GCC.Param!$B$3:$D$96,3,FALSE),"")</f>
        <v/>
      </c>
      <c r="D28" s="40"/>
      <c r="E28" s="40"/>
      <c r="F28" s="42"/>
      <c r="G28" s="42"/>
      <c r="H28" s="42"/>
      <c r="I28" s="42"/>
      <c r="J28" s="267" t="str">
        <f t="shared" si="13"/>
        <v/>
      </c>
      <c r="K28" s="289"/>
      <c r="L28" s="289"/>
      <c r="M28" s="42"/>
      <c r="N28" s="42"/>
      <c r="O28" s="42"/>
      <c r="P28" s="42"/>
      <c r="Q28" s="42"/>
      <c r="R28" s="42"/>
      <c r="S28" s="266">
        <f t="shared" si="14"/>
        <v>0</v>
      </c>
      <c r="T28" s="32"/>
      <c r="U28" s="50"/>
      <c r="V28" s="44"/>
      <c r="W28" s="44"/>
      <c r="X28" s="45"/>
      <c r="Y28" s="50"/>
      <c r="Z28" s="46"/>
      <c r="AA28" s="46"/>
      <c r="AB28" s="46"/>
      <c r="AC28" s="47">
        <f t="shared" si="15"/>
        <v>0</v>
      </c>
      <c r="AD28" s="51"/>
      <c r="AE28" s="51"/>
      <c r="AF28" s="51"/>
      <c r="AH28" s="290"/>
      <c r="AI28" s="53">
        <f t="shared" si="16"/>
        <v>0</v>
      </c>
      <c r="AJ28" s="52"/>
      <c r="AK28" s="293"/>
      <c r="AL28" s="300"/>
      <c r="AM28" s="52"/>
      <c r="AN28" s="300"/>
      <c r="AO28" s="54"/>
      <c r="AQ28" s="47" t="str">
        <f>IF(OR('Input 1 - Schedule 1'!$C28="Non-Ins, Non-Fin",G28="Other Unregulated Financial Entity"),"Yes","No")</f>
        <v>No</v>
      </c>
      <c r="AR28" s="47" t="str">
        <f>IF(AQ28="Yes", 'Input 1 - Schedule 1'!AL28/'Input 1 - Schedule 1'!AM28*'Input 1 - Schedule 1'!AN28,"N/A")</f>
        <v>N/A</v>
      </c>
      <c r="AS28" s="47" t="str">
        <f>IF(AR28="N/A","N/A",MAX('Input 1 - Schedule 1'!AN28*0.02,AR28))</f>
        <v>N/A</v>
      </c>
      <c r="AT28" s="47" t="str">
        <f>IF(AQ28="Yes",'Input 1 - Schedule 1'!$AH28*IF($AX28="RBC Filing U.S. Insurer (Life)",0.0247,IF($AX28="RBC Filing U.S. Insurer (Health)",0.057*2/3,0.0364)),"N/A")</f>
        <v>N/A</v>
      </c>
      <c r="AU28" s="47" t="str">
        <f>IF(AQ28="Yes",'Input 1 - Schedule 1'!$AH28*IF($AX28="RBC Filing U.S. Insurer (Life)",0.037,IF($AX28="RBC Filing U.S. Insurer (Health)",0.057,0.054)),"N/A")</f>
        <v>N/A</v>
      </c>
      <c r="AV28" s="47" t="str">
        <f>IF(AQ28="Yes",'Input 1 - Schedule 1'!$AJ28*0.03,"N/A")</f>
        <v>N/A</v>
      </c>
      <c r="AW28" s="47" t="str">
        <f>IF(AQ28="Yes",IF(AX28="RBC Filing U.S. Insurer (Life)",0.195*'Input 1 - Schedule 1'!AJ28,0.225*'Input 1 - Schedule 1'!AJ28),"N/A")</f>
        <v>N/A</v>
      </c>
      <c r="AX28" s="47" t="str">
        <f>IFERROR(VLOOKUP('Input 1 - Schedule 1'!I28,'Input 1 - Schedule 1'!$D$7:$G$1009,4,FALSE),"")</f>
        <v/>
      </c>
      <c r="AZ28" s="17" t="s">
        <v>1</v>
      </c>
    </row>
    <row r="29" spans="1:52" x14ac:dyDescent="0.25">
      <c r="A29" s="56">
        <f t="shared" si="11"/>
        <v>20</v>
      </c>
      <c r="B29" s="267" t="str">
        <f t="shared" si="12"/>
        <v/>
      </c>
      <c r="C29" s="55" t="str">
        <f>IFERROR(VLOOKUP(G29,GCC.Param!$B$3:$D$96,3,FALSE),"")</f>
        <v/>
      </c>
      <c r="D29" s="40"/>
      <c r="E29" s="40"/>
      <c r="F29" s="42"/>
      <c r="G29" s="42"/>
      <c r="H29" s="42"/>
      <c r="I29" s="42"/>
      <c r="J29" s="267" t="str">
        <f t="shared" si="13"/>
        <v/>
      </c>
      <c r="K29" s="289"/>
      <c r="L29" s="289"/>
      <c r="M29" s="42"/>
      <c r="N29" s="42"/>
      <c r="O29" s="42"/>
      <c r="P29" s="42"/>
      <c r="Q29" s="42"/>
      <c r="R29" s="42"/>
      <c r="S29" s="266">
        <f t="shared" si="14"/>
        <v>0</v>
      </c>
      <c r="T29" s="32"/>
      <c r="U29" s="50"/>
      <c r="V29" s="44"/>
      <c r="W29" s="44"/>
      <c r="X29" s="45"/>
      <c r="Y29" s="50"/>
      <c r="Z29" s="46"/>
      <c r="AA29" s="46"/>
      <c r="AB29" s="46"/>
      <c r="AC29" s="47">
        <f t="shared" si="15"/>
        <v>0</v>
      </c>
      <c r="AD29" s="51"/>
      <c r="AE29" s="51"/>
      <c r="AF29" s="51"/>
      <c r="AH29" s="290"/>
      <c r="AI29" s="53">
        <f t="shared" si="16"/>
        <v>0</v>
      </c>
      <c r="AJ29" s="52"/>
      <c r="AK29" s="293"/>
      <c r="AL29" s="300"/>
      <c r="AM29" s="52"/>
      <c r="AN29" s="300"/>
      <c r="AO29" s="54"/>
      <c r="AQ29" s="47" t="str">
        <f>IF(OR('Input 1 - Schedule 1'!$C29="Non-Ins, Non-Fin",G29="Other Unregulated Financial Entity"),"Yes","No")</f>
        <v>No</v>
      </c>
      <c r="AR29" s="47" t="str">
        <f>IF(AQ29="Yes", 'Input 1 - Schedule 1'!AL29/'Input 1 - Schedule 1'!AM29*'Input 1 - Schedule 1'!AN29,"N/A")</f>
        <v>N/A</v>
      </c>
      <c r="AS29" s="47" t="str">
        <f>IF(AR29="N/A","N/A",MAX('Input 1 - Schedule 1'!AN29*0.02,AR29))</f>
        <v>N/A</v>
      </c>
      <c r="AT29" s="47" t="str">
        <f>IF(AQ29="Yes",'Input 1 - Schedule 1'!$AH29*IF($AX29="RBC Filing U.S. Insurer (Life)",0.0247,IF($AX29="RBC Filing U.S. Insurer (Health)",0.057*2/3,0.0364)),"N/A")</f>
        <v>N/A</v>
      </c>
      <c r="AU29" s="47" t="str">
        <f>IF(AQ29="Yes",'Input 1 - Schedule 1'!$AH29*IF($AX29="RBC Filing U.S. Insurer (Life)",0.037,IF($AX29="RBC Filing U.S. Insurer (Health)",0.057,0.054)),"N/A")</f>
        <v>N/A</v>
      </c>
      <c r="AV29" s="47" t="str">
        <f>IF(AQ29="Yes",'Input 1 - Schedule 1'!$AJ29*0.03,"N/A")</f>
        <v>N/A</v>
      </c>
      <c r="AW29" s="47" t="str">
        <f>IF(AQ29="Yes",IF(AX29="RBC Filing U.S. Insurer (Life)",0.195*'Input 1 - Schedule 1'!AJ29,0.225*'Input 1 - Schedule 1'!AJ29),"N/A")</f>
        <v>N/A</v>
      </c>
      <c r="AX29" s="47" t="str">
        <f>IFERROR(VLOOKUP('Input 1 - Schedule 1'!I29,'Input 1 - Schedule 1'!$D$7:$G$1009,4,FALSE),"")</f>
        <v/>
      </c>
      <c r="AZ29" s="17" t="s">
        <v>1</v>
      </c>
    </row>
    <row r="30" spans="1:52" x14ac:dyDescent="0.25">
      <c r="A30" s="56">
        <f t="shared" si="11"/>
        <v>21</v>
      </c>
      <c r="B30" s="267" t="str">
        <f t="shared" si="12"/>
        <v/>
      </c>
      <c r="C30" s="55" t="str">
        <f>IFERROR(VLOOKUP(G30,GCC.Param!$B$3:$D$96,3,FALSE),"")</f>
        <v/>
      </c>
      <c r="D30" s="40"/>
      <c r="E30" s="40"/>
      <c r="F30" s="42"/>
      <c r="G30" s="42"/>
      <c r="H30" s="42"/>
      <c r="I30" s="42"/>
      <c r="J30" s="267" t="str">
        <f t="shared" si="13"/>
        <v/>
      </c>
      <c r="K30" s="289"/>
      <c r="L30" s="289"/>
      <c r="M30" s="42"/>
      <c r="N30" s="42"/>
      <c r="O30" s="42"/>
      <c r="P30" s="42"/>
      <c r="Q30" s="42"/>
      <c r="R30" s="42"/>
      <c r="S30" s="266">
        <f t="shared" si="14"/>
        <v>0</v>
      </c>
      <c r="T30" s="32"/>
      <c r="U30" s="50"/>
      <c r="V30" s="44"/>
      <c r="W30" s="44"/>
      <c r="X30" s="45"/>
      <c r="Y30" s="50"/>
      <c r="Z30" s="46"/>
      <c r="AA30" s="46"/>
      <c r="AB30" s="46"/>
      <c r="AC30" s="47">
        <f t="shared" si="15"/>
        <v>0</v>
      </c>
      <c r="AD30" s="51"/>
      <c r="AE30" s="51"/>
      <c r="AF30" s="51"/>
      <c r="AH30" s="290"/>
      <c r="AI30" s="53">
        <f t="shared" si="16"/>
        <v>0</v>
      </c>
      <c r="AJ30" s="52"/>
      <c r="AK30" s="293"/>
      <c r="AL30" s="300"/>
      <c r="AM30" s="52"/>
      <c r="AN30" s="300"/>
      <c r="AO30" s="54"/>
      <c r="AQ30" s="47" t="str">
        <f>IF(OR('Input 1 - Schedule 1'!$C30="Non-Ins, Non-Fin",G30="Other Unregulated Financial Entity"),"Yes","No")</f>
        <v>No</v>
      </c>
      <c r="AR30" s="47" t="str">
        <f>IF(AQ30="Yes", 'Input 1 - Schedule 1'!AL30/'Input 1 - Schedule 1'!AM30*'Input 1 - Schedule 1'!AN30,"N/A")</f>
        <v>N/A</v>
      </c>
      <c r="AS30" s="47" t="str">
        <f>IF(AR30="N/A","N/A",MAX('Input 1 - Schedule 1'!AN30*0.02,AR30))</f>
        <v>N/A</v>
      </c>
      <c r="AT30" s="47" t="str">
        <f>IF(AQ30="Yes",'Input 1 - Schedule 1'!$AH30*IF($AX30="RBC Filing U.S. Insurer (Life)",0.0247,IF($AX30="RBC Filing U.S. Insurer (Health)",0.057*2/3,0.0364)),"N/A")</f>
        <v>N/A</v>
      </c>
      <c r="AU30" s="47" t="str">
        <f>IF(AQ30="Yes",'Input 1 - Schedule 1'!$AH30*IF($AX30="RBC Filing U.S. Insurer (Life)",0.037,IF($AX30="RBC Filing U.S. Insurer (Health)",0.057,0.054)),"N/A")</f>
        <v>N/A</v>
      </c>
      <c r="AV30" s="47" t="str">
        <f>IF(AQ30="Yes",'Input 1 - Schedule 1'!$AJ30*0.03,"N/A")</f>
        <v>N/A</v>
      </c>
      <c r="AW30" s="47" t="str">
        <f>IF(AQ30="Yes",IF(AX30="RBC Filing U.S. Insurer (Life)",0.195*'Input 1 - Schedule 1'!AJ30,0.225*'Input 1 - Schedule 1'!AJ30),"N/A")</f>
        <v>N/A</v>
      </c>
      <c r="AX30" s="47" t="str">
        <f>IFERROR(VLOOKUP('Input 1 - Schedule 1'!I30,'Input 1 - Schedule 1'!$D$7:$G$1009,4,FALSE),"")</f>
        <v/>
      </c>
      <c r="AZ30" s="17" t="s">
        <v>1</v>
      </c>
    </row>
    <row r="31" spans="1:52" x14ac:dyDescent="0.25">
      <c r="A31" s="56">
        <f t="shared" si="11"/>
        <v>22</v>
      </c>
      <c r="B31" s="267" t="str">
        <f t="shared" si="12"/>
        <v/>
      </c>
      <c r="C31" s="55" t="str">
        <f>IFERROR(VLOOKUP(G31,GCC.Param!$B$3:$D$96,3,FALSE),"")</f>
        <v/>
      </c>
      <c r="D31" s="40"/>
      <c r="E31" s="40"/>
      <c r="F31" s="42"/>
      <c r="G31" s="42"/>
      <c r="H31" s="42"/>
      <c r="I31" s="42"/>
      <c r="J31" s="267" t="str">
        <f t="shared" si="13"/>
        <v/>
      </c>
      <c r="K31" s="289"/>
      <c r="L31" s="289"/>
      <c r="M31" s="42"/>
      <c r="N31" s="42"/>
      <c r="O31" s="42"/>
      <c r="P31" s="42"/>
      <c r="Q31" s="42"/>
      <c r="R31" s="42"/>
      <c r="S31" s="266">
        <f t="shared" si="14"/>
        <v>0</v>
      </c>
      <c r="T31" s="32"/>
      <c r="U31" s="50"/>
      <c r="V31" s="44"/>
      <c r="W31" s="44"/>
      <c r="X31" s="45"/>
      <c r="Y31" s="50"/>
      <c r="Z31" s="46"/>
      <c r="AA31" s="46"/>
      <c r="AB31" s="46"/>
      <c r="AC31" s="47">
        <f t="shared" si="15"/>
        <v>0</v>
      </c>
      <c r="AD31" s="51"/>
      <c r="AE31" s="51"/>
      <c r="AF31" s="51"/>
      <c r="AH31" s="290"/>
      <c r="AI31" s="53">
        <f t="shared" si="16"/>
        <v>0</v>
      </c>
      <c r="AJ31" s="52"/>
      <c r="AK31" s="293"/>
      <c r="AL31" s="300"/>
      <c r="AM31" s="52"/>
      <c r="AN31" s="300"/>
      <c r="AO31" s="54"/>
      <c r="AQ31" s="47" t="str">
        <f>IF(OR('Input 1 - Schedule 1'!$C31="Non-Ins, Non-Fin",G31="Other Unregulated Financial Entity"),"Yes","No")</f>
        <v>No</v>
      </c>
      <c r="AR31" s="47" t="str">
        <f>IF(AQ31="Yes", 'Input 1 - Schedule 1'!AL31/'Input 1 - Schedule 1'!AM31*'Input 1 - Schedule 1'!AN31,"N/A")</f>
        <v>N/A</v>
      </c>
      <c r="AS31" s="47" t="str">
        <f>IF(AR31="N/A","N/A",MAX('Input 1 - Schedule 1'!AN31*0.02,AR31))</f>
        <v>N/A</v>
      </c>
      <c r="AT31" s="47" t="str">
        <f>IF(AQ31="Yes",'Input 1 - Schedule 1'!$AH31*IF($AX31="RBC Filing U.S. Insurer (Life)",0.0247,IF($AX31="RBC Filing U.S. Insurer (Health)",0.057*2/3,0.0364)),"N/A")</f>
        <v>N/A</v>
      </c>
      <c r="AU31" s="47" t="str">
        <f>IF(AQ31="Yes",'Input 1 - Schedule 1'!$AH31*IF($AX31="RBC Filing U.S. Insurer (Life)",0.037,IF($AX31="RBC Filing U.S. Insurer (Health)",0.057,0.054)),"N/A")</f>
        <v>N/A</v>
      </c>
      <c r="AV31" s="47" t="str">
        <f>IF(AQ31="Yes",'Input 1 - Schedule 1'!$AJ31*0.03,"N/A")</f>
        <v>N/A</v>
      </c>
      <c r="AW31" s="47" t="str">
        <f>IF(AQ31="Yes",IF(AX31="RBC Filing U.S. Insurer (Life)",0.195*'Input 1 - Schedule 1'!AJ31,0.225*'Input 1 - Schedule 1'!AJ31),"N/A")</f>
        <v>N/A</v>
      </c>
      <c r="AX31" s="47" t="str">
        <f>IFERROR(VLOOKUP('Input 1 - Schedule 1'!I31,'Input 1 - Schedule 1'!$D$7:$G$1009,4,FALSE),"")</f>
        <v/>
      </c>
      <c r="AZ31" s="17" t="s">
        <v>1</v>
      </c>
    </row>
    <row r="32" spans="1:52" x14ac:dyDescent="0.25">
      <c r="A32" s="56">
        <f t="shared" si="11"/>
        <v>23</v>
      </c>
      <c r="B32" s="267" t="str">
        <f t="shared" si="12"/>
        <v/>
      </c>
      <c r="C32" s="55" t="str">
        <f>IFERROR(VLOOKUP(G32,GCC.Param!$B$3:$D$96,3,FALSE),"")</f>
        <v/>
      </c>
      <c r="D32" s="40"/>
      <c r="E32" s="40"/>
      <c r="F32" s="42"/>
      <c r="G32" s="42"/>
      <c r="H32" s="42"/>
      <c r="I32" s="42"/>
      <c r="J32" s="267" t="str">
        <f t="shared" si="13"/>
        <v/>
      </c>
      <c r="K32" s="289"/>
      <c r="L32" s="289"/>
      <c r="M32" s="42"/>
      <c r="N32" s="42"/>
      <c r="O32" s="42"/>
      <c r="P32" s="42"/>
      <c r="Q32" s="42"/>
      <c r="R32" s="42"/>
      <c r="S32" s="266">
        <f t="shared" si="14"/>
        <v>0</v>
      </c>
      <c r="T32" s="32"/>
      <c r="U32" s="50"/>
      <c r="V32" s="44"/>
      <c r="W32" s="44"/>
      <c r="X32" s="45"/>
      <c r="Y32" s="50"/>
      <c r="Z32" s="46"/>
      <c r="AA32" s="46"/>
      <c r="AB32" s="46"/>
      <c r="AC32" s="47">
        <f t="shared" si="15"/>
        <v>0</v>
      </c>
      <c r="AD32" s="51"/>
      <c r="AE32" s="51"/>
      <c r="AF32" s="51"/>
      <c r="AH32" s="290"/>
      <c r="AI32" s="53">
        <f t="shared" si="16"/>
        <v>0</v>
      </c>
      <c r="AJ32" s="52"/>
      <c r="AK32" s="293"/>
      <c r="AL32" s="300"/>
      <c r="AM32" s="52"/>
      <c r="AN32" s="300"/>
      <c r="AO32" s="54"/>
      <c r="AQ32" s="47" t="str">
        <f>IF(OR('Input 1 - Schedule 1'!$C32="Non-Ins, Non-Fin",G32="Other Unregulated Financial Entity"),"Yes","No")</f>
        <v>No</v>
      </c>
      <c r="AR32" s="47" t="str">
        <f>IF(AQ32="Yes", 'Input 1 - Schedule 1'!AL32/'Input 1 - Schedule 1'!AM32*'Input 1 - Schedule 1'!AN32,"N/A")</f>
        <v>N/A</v>
      </c>
      <c r="AS32" s="47" t="str">
        <f>IF(AR32="N/A","N/A",MAX('Input 1 - Schedule 1'!AN32*0.02,AR32))</f>
        <v>N/A</v>
      </c>
      <c r="AT32" s="47" t="str">
        <f>IF(AQ32="Yes",'Input 1 - Schedule 1'!$AH32*IF($AX32="RBC Filing U.S. Insurer (Life)",0.0247,IF($AX32="RBC Filing U.S. Insurer (Health)",0.057*2/3,0.0364)),"N/A")</f>
        <v>N/A</v>
      </c>
      <c r="AU32" s="47" t="str">
        <f>IF(AQ32="Yes",'Input 1 - Schedule 1'!$AH32*IF($AX32="RBC Filing U.S. Insurer (Life)",0.037,IF($AX32="RBC Filing U.S. Insurer (Health)",0.057,0.054)),"N/A")</f>
        <v>N/A</v>
      </c>
      <c r="AV32" s="47" t="str">
        <f>IF(AQ32="Yes",'Input 1 - Schedule 1'!$AJ32*0.03,"N/A")</f>
        <v>N/A</v>
      </c>
      <c r="AW32" s="47" t="str">
        <f>IF(AQ32="Yes",IF(AX32="RBC Filing U.S. Insurer (Life)",0.195*'Input 1 - Schedule 1'!AJ32,0.225*'Input 1 - Schedule 1'!AJ32),"N/A")</f>
        <v>N/A</v>
      </c>
      <c r="AX32" s="47" t="str">
        <f>IFERROR(VLOOKUP('Input 1 - Schedule 1'!I32,'Input 1 - Schedule 1'!$D$7:$G$1009,4,FALSE),"")</f>
        <v/>
      </c>
      <c r="AZ32" s="17" t="s">
        <v>1</v>
      </c>
    </row>
    <row r="33" spans="1:52" x14ac:dyDescent="0.25">
      <c r="A33" s="56">
        <f t="shared" si="11"/>
        <v>24</v>
      </c>
      <c r="B33" s="267" t="str">
        <f t="shared" si="12"/>
        <v/>
      </c>
      <c r="C33" s="55" t="str">
        <f>IFERROR(VLOOKUP(G33,GCC.Param!$B$3:$D$96,3,FALSE),"")</f>
        <v/>
      </c>
      <c r="D33" s="40"/>
      <c r="E33" s="40"/>
      <c r="F33" s="42"/>
      <c r="G33" s="42"/>
      <c r="H33" s="42"/>
      <c r="I33" s="42"/>
      <c r="J33" s="267" t="str">
        <f t="shared" si="13"/>
        <v/>
      </c>
      <c r="K33" s="289"/>
      <c r="L33" s="289"/>
      <c r="M33" s="42"/>
      <c r="N33" s="42"/>
      <c r="O33" s="42"/>
      <c r="P33" s="42"/>
      <c r="Q33" s="42"/>
      <c r="R33" s="42"/>
      <c r="S33" s="266">
        <f t="shared" si="14"/>
        <v>0</v>
      </c>
      <c r="T33" s="32"/>
      <c r="U33" s="50"/>
      <c r="V33" s="44"/>
      <c r="W33" s="44"/>
      <c r="X33" s="45"/>
      <c r="Y33" s="50"/>
      <c r="Z33" s="46"/>
      <c r="AA33" s="46"/>
      <c r="AB33" s="46"/>
      <c r="AC33" s="47">
        <f t="shared" si="15"/>
        <v>0</v>
      </c>
      <c r="AD33" s="51"/>
      <c r="AE33" s="51"/>
      <c r="AF33" s="51"/>
      <c r="AH33" s="290"/>
      <c r="AI33" s="53">
        <f t="shared" si="16"/>
        <v>0</v>
      </c>
      <c r="AJ33" s="52"/>
      <c r="AK33" s="293"/>
      <c r="AL33" s="300"/>
      <c r="AM33" s="52"/>
      <c r="AN33" s="300"/>
      <c r="AO33" s="54"/>
      <c r="AQ33" s="47" t="str">
        <f>IF(OR('Input 1 - Schedule 1'!$C33="Non-Ins, Non-Fin",G33="Other Unregulated Financial Entity"),"Yes","No")</f>
        <v>No</v>
      </c>
      <c r="AR33" s="47" t="str">
        <f>IF(AQ33="Yes", 'Input 1 - Schedule 1'!AL33/'Input 1 - Schedule 1'!AM33*'Input 1 - Schedule 1'!AN33,"N/A")</f>
        <v>N/A</v>
      </c>
      <c r="AS33" s="47" t="str">
        <f>IF(AR33="N/A","N/A",MAX('Input 1 - Schedule 1'!AN33*0.02,AR33))</f>
        <v>N/A</v>
      </c>
      <c r="AT33" s="47" t="str">
        <f>IF(AQ33="Yes",'Input 1 - Schedule 1'!$AH33*IF($AX33="RBC Filing U.S. Insurer (Life)",0.0247,IF($AX33="RBC Filing U.S. Insurer (Health)",0.057*2/3,0.0364)),"N/A")</f>
        <v>N/A</v>
      </c>
      <c r="AU33" s="47" t="str">
        <f>IF(AQ33="Yes",'Input 1 - Schedule 1'!$AH33*IF($AX33="RBC Filing U.S. Insurer (Life)",0.037,IF($AX33="RBC Filing U.S. Insurer (Health)",0.057,0.054)),"N/A")</f>
        <v>N/A</v>
      </c>
      <c r="AV33" s="47" t="str">
        <f>IF(AQ33="Yes",'Input 1 - Schedule 1'!$AJ33*0.03,"N/A")</f>
        <v>N/A</v>
      </c>
      <c r="AW33" s="47" t="str">
        <f>IF(AQ33="Yes",IF(AX33="RBC Filing U.S. Insurer (Life)",0.195*'Input 1 - Schedule 1'!AJ33,0.225*'Input 1 - Schedule 1'!AJ33),"N/A")</f>
        <v>N/A</v>
      </c>
      <c r="AX33" s="47" t="str">
        <f>IFERROR(VLOOKUP('Input 1 - Schedule 1'!I33,'Input 1 - Schedule 1'!$D$7:$G$1009,4,FALSE),"")</f>
        <v/>
      </c>
      <c r="AZ33" s="17" t="s">
        <v>1</v>
      </c>
    </row>
    <row r="34" spans="1:52" x14ac:dyDescent="0.25">
      <c r="A34" s="56">
        <f t="shared" si="11"/>
        <v>25</v>
      </c>
      <c r="B34" s="267" t="str">
        <f t="shared" si="12"/>
        <v/>
      </c>
      <c r="C34" s="55" t="str">
        <f>IFERROR(VLOOKUP(G34,GCC.Param!$B$3:$D$96,3,FALSE),"")</f>
        <v/>
      </c>
      <c r="D34" s="40"/>
      <c r="E34" s="40"/>
      <c r="F34" s="42"/>
      <c r="G34" s="42"/>
      <c r="H34" s="42"/>
      <c r="I34" s="42"/>
      <c r="J34" s="267" t="str">
        <f t="shared" si="13"/>
        <v/>
      </c>
      <c r="K34" s="289"/>
      <c r="L34" s="289"/>
      <c r="M34" s="42"/>
      <c r="N34" s="42"/>
      <c r="O34" s="42"/>
      <c r="P34" s="42"/>
      <c r="Q34" s="42"/>
      <c r="R34" s="42"/>
      <c r="S34" s="266">
        <f t="shared" si="14"/>
        <v>0</v>
      </c>
      <c r="T34" s="32"/>
      <c r="U34" s="50"/>
      <c r="V34" s="44"/>
      <c r="W34" s="44"/>
      <c r="X34" s="45"/>
      <c r="Y34" s="50"/>
      <c r="Z34" s="46"/>
      <c r="AA34" s="46"/>
      <c r="AB34" s="46"/>
      <c r="AC34" s="47">
        <f t="shared" si="15"/>
        <v>0</v>
      </c>
      <c r="AD34" s="51"/>
      <c r="AE34" s="51"/>
      <c r="AF34" s="51"/>
      <c r="AH34" s="290"/>
      <c r="AI34" s="53">
        <f t="shared" si="16"/>
        <v>0</v>
      </c>
      <c r="AJ34" s="52"/>
      <c r="AK34" s="293"/>
      <c r="AL34" s="300"/>
      <c r="AM34" s="52"/>
      <c r="AN34" s="300"/>
      <c r="AO34" s="54"/>
      <c r="AQ34" s="47" t="str">
        <f>IF(OR('Input 1 - Schedule 1'!$C34="Non-Ins, Non-Fin",G34="Other Unregulated Financial Entity"),"Yes","No")</f>
        <v>No</v>
      </c>
      <c r="AR34" s="47" t="str">
        <f>IF(AQ34="Yes", 'Input 1 - Schedule 1'!AL34/'Input 1 - Schedule 1'!AM34*'Input 1 - Schedule 1'!AN34,"N/A")</f>
        <v>N/A</v>
      </c>
      <c r="AS34" s="47" t="str">
        <f>IF(AR34="N/A","N/A",MAX('Input 1 - Schedule 1'!AN34*0.02,AR34))</f>
        <v>N/A</v>
      </c>
      <c r="AT34" s="47" t="str">
        <f>IF(AQ34="Yes",'Input 1 - Schedule 1'!$AH34*IF($AX34="RBC Filing U.S. Insurer (Life)",0.0247,IF($AX34="RBC Filing U.S. Insurer (Health)",0.057*2/3,0.0364)),"N/A")</f>
        <v>N/A</v>
      </c>
      <c r="AU34" s="47" t="str">
        <f>IF(AQ34="Yes",'Input 1 - Schedule 1'!$AH34*IF($AX34="RBC Filing U.S. Insurer (Life)",0.037,IF($AX34="RBC Filing U.S. Insurer (Health)",0.057,0.054)),"N/A")</f>
        <v>N/A</v>
      </c>
      <c r="AV34" s="47" t="str">
        <f>IF(AQ34="Yes",'Input 1 - Schedule 1'!$AJ34*0.03,"N/A")</f>
        <v>N/A</v>
      </c>
      <c r="AW34" s="47" t="str">
        <f>IF(AQ34="Yes",IF(AX34="RBC Filing U.S. Insurer (Life)",0.195*'Input 1 - Schedule 1'!AJ34,0.225*'Input 1 - Schedule 1'!AJ34),"N/A")</f>
        <v>N/A</v>
      </c>
      <c r="AX34" s="47" t="str">
        <f>IFERROR(VLOOKUP('Input 1 - Schedule 1'!I34,'Input 1 - Schedule 1'!$D$7:$G$1009,4,FALSE),"")</f>
        <v/>
      </c>
      <c r="AZ34" s="17" t="s">
        <v>1</v>
      </c>
    </row>
    <row r="35" spans="1:52" x14ac:dyDescent="0.25">
      <c r="A35" s="56">
        <f t="shared" si="11"/>
        <v>26</v>
      </c>
      <c r="B35" s="267" t="str">
        <f t="shared" si="12"/>
        <v/>
      </c>
      <c r="C35" s="55" t="str">
        <f>IFERROR(VLOOKUP(G35,GCC.Param!$B$3:$D$96,3,FALSE),"")</f>
        <v/>
      </c>
      <c r="D35" s="40"/>
      <c r="E35" s="40"/>
      <c r="F35" s="42"/>
      <c r="G35" s="42"/>
      <c r="H35" s="42"/>
      <c r="I35" s="42"/>
      <c r="J35" s="267" t="str">
        <f t="shared" si="13"/>
        <v/>
      </c>
      <c r="K35" s="289"/>
      <c r="L35" s="289"/>
      <c r="M35" s="42"/>
      <c r="N35" s="42"/>
      <c r="O35" s="42"/>
      <c r="P35" s="42"/>
      <c r="Q35" s="42"/>
      <c r="R35" s="42"/>
      <c r="S35" s="266">
        <f t="shared" si="14"/>
        <v>0</v>
      </c>
      <c r="T35" s="32"/>
      <c r="U35" s="50"/>
      <c r="V35" s="44"/>
      <c r="W35" s="44"/>
      <c r="X35" s="45"/>
      <c r="Y35" s="50"/>
      <c r="Z35" s="46"/>
      <c r="AA35" s="46"/>
      <c r="AB35" s="46"/>
      <c r="AC35" s="47">
        <f t="shared" si="15"/>
        <v>0</v>
      </c>
      <c r="AD35" s="51"/>
      <c r="AE35" s="51"/>
      <c r="AF35" s="51"/>
      <c r="AH35" s="290"/>
      <c r="AI35" s="53">
        <f t="shared" si="16"/>
        <v>0</v>
      </c>
      <c r="AJ35" s="52"/>
      <c r="AK35" s="293"/>
      <c r="AL35" s="300"/>
      <c r="AM35" s="52"/>
      <c r="AN35" s="300"/>
      <c r="AO35" s="54"/>
      <c r="AQ35" s="47" t="str">
        <f>IF(OR('Input 1 - Schedule 1'!$C35="Non-Ins, Non-Fin",G35="Other Unregulated Financial Entity"),"Yes","No")</f>
        <v>No</v>
      </c>
      <c r="AR35" s="47" t="str">
        <f>IF(AQ35="Yes", 'Input 1 - Schedule 1'!AL35/'Input 1 - Schedule 1'!AM35*'Input 1 - Schedule 1'!AN35,"N/A")</f>
        <v>N/A</v>
      </c>
      <c r="AS35" s="47" t="str">
        <f>IF(AR35="N/A","N/A",MAX('Input 1 - Schedule 1'!AN35*0.02,AR35))</f>
        <v>N/A</v>
      </c>
      <c r="AT35" s="47" t="str">
        <f>IF(AQ35="Yes",'Input 1 - Schedule 1'!$AH35*IF($AX35="RBC Filing U.S. Insurer (Life)",0.0247,IF($AX35="RBC Filing U.S. Insurer (Health)",0.057*2/3,0.0364)),"N/A")</f>
        <v>N/A</v>
      </c>
      <c r="AU35" s="47" t="str">
        <f>IF(AQ35="Yes",'Input 1 - Schedule 1'!$AH35*IF($AX35="RBC Filing U.S. Insurer (Life)",0.037,IF($AX35="RBC Filing U.S. Insurer (Health)",0.057,0.054)),"N/A")</f>
        <v>N/A</v>
      </c>
      <c r="AV35" s="47" t="str">
        <f>IF(AQ35="Yes",'Input 1 - Schedule 1'!$AJ35*0.03,"N/A")</f>
        <v>N/A</v>
      </c>
      <c r="AW35" s="47" t="str">
        <f>IF(AQ35="Yes",IF(AX35="RBC Filing U.S. Insurer (Life)",0.195*'Input 1 - Schedule 1'!AJ35,0.225*'Input 1 - Schedule 1'!AJ35),"N/A")</f>
        <v>N/A</v>
      </c>
      <c r="AX35" s="47" t="str">
        <f>IFERROR(VLOOKUP('Input 1 - Schedule 1'!I35,'Input 1 - Schedule 1'!$D$7:$G$1009,4,FALSE),"")</f>
        <v/>
      </c>
      <c r="AZ35" s="17" t="s">
        <v>1</v>
      </c>
    </row>
    <row r="36" spans="1:52" x14ac:dyDescent="0.25">
      <c r="A36" s="56">
        <f t="shared" si="11"/>
        <v>27</v>
      </c>
      <c r="B36" s="267" t="str">
        <f t="shared" si="12"/>
        <v/>
      </c>
      <c r="C36" s="55" t="str">
        <f>IFERROR(VLOOKUP(G36,GCC.Param!$B$3:$D$96,3,FALSE),"")</f>
        <v/>
      </c>
      <c r="D36" s="40"/>
      <c r="E36" s="40"/>
      <c r="F36" s="42"/>
      <c r="G36" s="42"/>
      <c r="H36" s="42"/>
      <c r="I36" s="42"/>
      <c r="J36" s="267" t="str">
        <f t="shared" si="13"/>
        <v/>
      </c>
      <c r="K36" s="289"/>
      <c r="L36" s="289"/>
      <c r="M36" s="42"/>
      <c r="N36" s="42"/>
      <c r="O36" s="42"/>
      <c r="P36" s="42"/>
      <c r="Q36" s="42"/>
      <c r="R36" s="42"/>
      <c r="S36" s="266">
        <f t="shared" si="14"/>
        <v>0</v>
      </c>
      <c r="T36" s="32"/>
      <c r="U36" s="50"/>
      <c r="V36" s="44"/>
      <c r="W36" s="44"/>
      <c r="X36" s="45"/>
      <c r="Y36" s="50"/>
      <c r="Z36" s="46"/>
      <c r="AA36" s="46"/>
      <c r="AB36" s="46"/>
      <c r="AC36" s="47">
        <f t="shared" si="15"/>
        <v>0</v>
      </c>
      <c r="AD36" s="51"/>
      <c r="AE36" s="51"/>
      <c r="AF36" s="51"/>
      <c r="AH36" s="290"/>
      <c r="AI36" s="53">
        <f t="shared" si="16"/>
        <v>0</v>
      </c>
      <c r="AJ36" s="52"/>
      <c r="AK36" s="293"/>
      <c r="AL36" s="300"/>
      <c r="AM36" s="52"/>
      <c r="AN36" s="300"/>
      <c r="AO36" s="54"/>
      <c r="AQ36" s="47" t="str">
        <f>IF(OR('Input 1 - Schedule 1'!$C36="Non-Ins, Non-Fin",G36="Other Unregulated Financial Entity"),"Yes","No")</f>
        <v>No</v>
      </c>
      <c r="AR36" s="47" t="str">
        <f>IF(AQ36="Yes", 'Input 1 - Schedule 1'!AL36/'Input 1 - Schedule 1'!AM36*'Input 1 - Schedule 1'!AN36,"N/A")</f>
        <v>N/A</v>
      </c>
      <c r="AS36" s="47" t="str">
        <f>IF(AR36="N/A","N/A",MAX('Input 1 - Schedule 1'!AN36*0.02,AR36))</f>
        <v>N/A</v>
      </c>
      <c r="AT36" s="47" t="str">
        <f>IF(AQ36="Yes",'Input 1 - Schedule 1'!$AH36*IF($AX36="RBC Filing U.S. Insurer (Life)",0.0247,IF($AX36="RBC Filing U.S. Insurer (Health)",0.057*2/3,0.0364)),"N/A")</f>
        <v>N/A</v>
      </c>
      <c r="AU36" s="47" t="str">
        <f>IF(AQ36="Yes",'Input 1 - Schedule 1'!$AH36*IF($AX36="RBC Filing U.S. Insurer (Life)",0.037,IF($AX36="RBC Filing U.S. Insurer (Health)",0.057,0.054)),"N/A")</f>
        <v>N/A</v>
      </c>
      <c r="AV36" s="47" t="str">
        <f>IF(AQ36="Yes",'Input 1 - Schedule 1'!$AJ36*0.03,"N/A")</f>
        <v>N/A</v>
      </c>
      <c r="AW36" s="47" t="str">
        <f>IF(AQ36="Yes",IF(AX36="RBC Filing U.S. Insurer (Life)",0.195*'Input 1 - Schedule 1'!AJ36,0.225*'Input 1 - Schedule 1'!AJ36),"N/A")</f>
        <v>N/A</v>
      </c>
      <c r="AX36" s="47" t="str">
        <f>IFERROR(VLOOKUP('Input 1 - Schedule 1'!I36,'Input 1 - Schedule 1'!$D$7:$G$1009,4,FALSE),"")</f>
        <v/>
      </c>
      <c r="AZ36" s="17" t="s">
        <v>1</v>
      </c>
    </row>
    <row r="37" spans="1:52" x14ac:dyDescent="0.25">
      <c r="A37" s="56">
        <f t="shared" si="11"/>
        <v>28</v>
      </c>
      <c r="B37" s="267" t="str">
        <f t="shared" si="12"/>
        <v/>
      </c>
      <c r="C37" s="55" t="str">
        <f>IFERROR(VLOOKUP(G37,GCC.Param!$B$3:$D$96,3,FALSE),"")</f>
        <v/>
      </c>
      <c r="D37" s="40"/>
      <c r="E37" s="40"/>
      <c r="F37" s="42"/>
      <c r="G37" s="42"/>
      <c r="H37" s="42"/>
      <c r="I37" s="42"/>
      <c r="J37" s="267" t="str">
        <f t="shared" si="13"/>
        <v/>
      </c>
      <c r="K37" s="289"/>
      <c r="L37" s="289"/>
      <c r="M37" s="42"/>
      <c r="N37" s="42"/>
      <c r="O37" s="42"/>
      <c r="P37" s="42"/>
      <c r="Q37" s="42"/>
      <c r="R37" s="42"/>
      <c r="S37" s="266">
        <f t="shared" si="14"/>
        <v>0</v>
      </c>
      <c r="T37" s="32"/>
      <c r="U37" s="50"/>
      <c r="V37" s="44"/>
      <c r="W37" s="44"/>
      <c r="X37" s="45"/>
      <c r="Y37" s="50"/>
      <c r="Z37" s="46"/>
      <c r="AA37" s="46"/>
      <c r="AB37" s="46"/>
      <c r="AC37" s="47">
        <f t="shared" si="15"/>
        <v>0</v>
      </c>
      <c r="AD37" s="51"/>
      <c r="AE37" s="51"/>
      <c r="AF37" s="51"/>
      <c r="AH37" s="290"/>
      <c r="AI37" s="53">
        <f t="shared" si="16"/>
        <v>0</v>
      </c>
      <c r="AJ37" s="52"/>
      <c r="AK37" s="293"/>
      <c r="AL37" s="300"/>
      <c r="AM37" s="52"/>
      <c r="AN37" s="300"/>
      <c r="AO37" s="54"/>
      <c r="AQ37" s="47" t="str">
        <f>IF(OR('Input 1 - Schedule 1'!$C37="Non-Ins, Non-Fin",G37="Other Unregulated Financial Entity"),"Yes","No")</f>
        <v>No</v>
      </c>
      <c r="AR37" s="47" t="str">
        <f>IF(AQ37="Yes", 'Input 1 - Schedule 1'!AL37/'Input 1 - Schedule 1'!AM37*'Input 1 - Schedule 1'!AN37,"N/A")</f>
        <v>N/A</v>
      </c>
      <c r="AS37" s="47" t="str">
        <f>IF(AR37="N/A","N/A",MAX('Input 1 - Schedule 1'!AN37*0.02,AR37))</f>
        <v>N/A</v>
      </c>
      <c r="AT37" s="47" t="str">
        <f>IF(AQ37="Yes",'Input 1 - Schedule 1'!$AH37*IF($AX37="RBC Filing U.S. Insurer (Life)",0.0247,IF($AX37="RBC Filing U.S. Insurer (Health)",0.057*2/3,0.0364)),"N/A")</f>
        <v>N/A</v>
      </c>
      <c r="AU37" s="47" t="str">
        <f>IF(AQ37="Yes",'Input 1 - Schedule 1'!$AH37*IF($AX37="RBC Filing U.S. Insurer (Life)",0.037,IF($AX37="RBC Filing U.S. Insurer (Health)",0.057,0.054)),"N/A")</f>
        <v>N/A</v>
      </c>
      <c r="AV37" s="47" t="str">
        <f>IF(AQ37="Yes",'Input 1 - Schedule 1'!$AJ37*0.03,"N/A")</f>
        <v>N/A</v>
      </c>
      <c r="AW37" s="47" t="str">
        <f>IF(AQ37="Yes",IF(AX37="RBC Filing U.S. Insurer (Life)",0.195*'Input 1 - Schedule 1'!AJ37,0.225*'Input 1 - Schedule 1'!AJ37),"N/A")</f>
        <v>N/A</v>
      </c>
      <c r="AX37" s="47" t="str">
        <f>IFERROR(VLOOKUP('Input 1 - Schedule 1'!I37,'Input 1 - Schedule 1'!$D$7:$G$1009,4,FALSE),"")</f>
        <v/>
      </c>
      <c r="AZ37" s="17" t="s">
        <v>1</v>
      </c>
    </row>
    <row r="38" spans="1:52" x14ac:dyDescent="0.25">
      <c r="A38" s="56">
        <f t="shared" si="11"/>
        <v>29</v>
      </c>
      <c r="B38" s="267" t="str">
        <f t="shared" si="12"/>
        <v/>
      </c>
      <c r="C38" s="55" t="str">
        <f>IFERROR(VLOOKUP(G38,GCC.Param!$B$3:$D$96,3,FALSE),"")</f>
        <v/>
      </c>
      <c r="D38" s="40"/>
      <c r="E38" s="40"/>
      <c r="F38" s="42"/>
      <c r="G38" s="42"/>
      <c r="H38" s="42"/>
      <c r="I38" s="42"/>
      <c r="J38" s="267" t="str">
        <f t="shared" si="13"/>
        <v/>
      </c>
      <c r="K38" s="289"/>
      <c r="L38" s="289"/>
      <c r="M38" s="42"/>
      <c r="N38" s="42"/>
      <c r="O38" s="42"/>
      <c r="P38" s="42"/>
      <c r="Q38" s="42"/>
      <c r="R38" s="42"/>
      <c r="S38" s="266">
        <f t="shared" si="14"/>
        <v>0</v>
      </c>
      <c r="T38" s="32"/>
      <c r="U38" s="50"/>
      <c r="V38" s="44"/>
      <c r="W38" s="44"/>
      <c r="X38" s="45"/>
      <c r="Y38" s="50"/>
      <c r="Z38" s="46"/>
      <c r="AA38" s="46"/>
      <c r="AB38" s="46"/>
      <c r="AC38" s="47">
        <f t="shared" si="15"/>
        <v>0</v>
      </c>
      <c r="AD38" s="51"/>
      <c r="AE38" s="51"/>
      <c r="AF38" s="51"/>
      <c r="AH38" s="290"/>
      <c r="AI38" s="53">
        <f t="shared" si="16"/>
        <v>0</v>
      </c>
      <c r="AJ38" s="52"/>
      <c r="AK38" s="293"/>
      <c r="AL38" s="300"/>
      <c r="AM38" s="52"/>
      <c r="AN38" s="300"/>
      <c r="AO38" s="54"/>
      <c r="AQ38" s="47" t="str">
        <f>IF(OR('Input 1 - Schedule 1'!$C38="Non-Ins, Non-Fin",G38="Other Unregulated Financial Entity"),"Yes","No")</f>
        <v>No</v>
      </c>
      <c r="AR38" s="47" t="str">
        <f>IF(AQ38="Yes", 'Input 1 - Schedule 1'!AL38/'Input 1 - Schedule 1'!AM38*'Input 1 - Schedule 1'!AN38,"N/A")</f>
        <v>N/A</v>
      </c>
      <c r="AS38" s="47" t="str">
        <f>IF(AR38="N/A","N/A",MAX('Input 1 - Schedule 1'!AN38*0.02,AR38))</f>
        <v>N/A</v>
      </c>
      <c r="AT38" s="47" t="str">
        <f>IF(AQ38="Yes",'Input 1 - Schedule 1'!$AH38*IF($AX38="RBC Filing U.S. Insurer (Life)",0.0247,IF($AX38="RBC Filing U.S. Insurer (Health)",0.057*2/3,0.0364)),"N/A")</f>
        <v>N/A</v>
      </c>
      <c r="AU38" s="47" t="str">
        <f>IF(AQ38="Yes",'Input 1 - Schedule 1'!$AH38*IF($AX38="RBC Filing U.S. Insurer (Life)",0.037,IF($AX38="RBC Filing U.S. Insurer (Health)",0.057,0.054)),"N/A")</f>
        <v>N/A</v>
      </c>
      <c r="AV38" s="47" t="str">
        <f>IF(AQ38="Yes",'Input 1 - Schedule 1'!$AJ38*0.03,"N/A")</f>
        <v>N/A</v>
      </c>
      <c r="AW38" s="47" t="str">
        <f>IF(AQ38="Yes",IF(AX38="RBC Filing U.S. Insurer (Life)",0.195*'Input 1 - Schedule 1'!AJ38,0.225*'Input 1 - Schedule 1'!AJ38),"N/A")</f>
        <v>N/A</v>
      </c>
      <c r="AX38" s="47" t="str">
        <f>IFERROR(VLOOKUP('Input 1 - Schedule 1'!I38,'Input 1 - Schedule 1'!$D$7:$G$1009,4,FALSE),"")</f>
        <v/>
      </c>
      <c r="AZ38" s="17" t="s">
        <v>1</v>
      </c>
    </row>
    <row r="39" spans="1:52" x14ac:dyDescent="0.25">
      <c r="A39" s="56">
        <f t="shared" si="11"/>
        <v>30</v>
      </c>
      <c r="B39" s="267" t="str">
        <f t="shared" si="12"/>
        <v/>
      </c>
      <c r="C39" s="55" t="str">
        <f>IFERROR(VLOOKUP(G39,GCC.Param!$B$3:$D$96,3,FALSE),"")</f>
        <v/>
      </c>
      <c r="D39" s="40"/>
      <c r="E39" s="40"/>
      <c r="F39" s="42"/>
      <c r="G39" s="42"/>
      <c r="H39" s="42"/>
      <c r="I39" s="42"/>
      <c r="J39" s="267" t="str">
        <f t="shared" si="13"/>
        <v/>
      </c>
      <c r="K39" s="289"/>
      <c r="L39" s="289"/>
      <c r="M39" s="42"/>
      <c r="N39" s="42"/>
      <c r="O39" s="42"/>
      <c r="P39" s="42"/>
      <c r="Q39" s="42"/>
      <c r="R39" s="42"/>
      <c r="S39" s="266">
        <f t="shared" si="14"/>
        <v>0</v>
      </c>
      <c r="T39" s="32"/>
      <c r="U39" s="50"/>
      <c r="V39" s="44"/>
      <c r="W39" s="44"/>
      <c r="X39" s="45"/>
      <c r="Y39" s="50"/>
      <c r="Z39" s="46"/>
      <c r="AA39" s="46"/>
      <c r="AB39" s="46"/>
      <c r="AC39" s="47">
        <f t="shared" si="15"/>
        <v>0</v>
      </c>
      <c r="AD39" s="51"/>
      <c r="AE39" s="51"/>
      <c r="AF39" s="51"/>
      <c r="AH39" s="290"/>
      <c r="AI39" s="53">
        <f t="shared" si="16"/>
        <v>0</v>
      </c>
      <c r="AJ39" s="52"/>
      <c r="AK39" s="293"/>
      <c r="AL39" s="300"/>
      <c r="AM39" s="52"/>
      <c r="AN39" s="300"/>
      <c r="AO39" s="54"/>
      <c r="AQ39" s="47" t="str">
        <f>IF(OR('Input 1 - Schedule 1'!$C39="Non-Ins, Non-Fin",G39="Other Unregulated Financial Entity"),"Yes","No")</f>
        <v>No</v>
      </c>
      <c r="AR39" s="47" t="str">
        <f>IF(AQ39="Yes", 'Input 1 - Schedule 1'!AL39/'Input 1 - Schedule 1'!AM39*'Input 1 - Schedule 1'!AN39,"N/A")</f>
        <v>N/A</v>
      </c>
      <c r="AS39" s="47" t="str">
        <f>IF(AR39="N/A","N/A",MAX('Input 1 - Schedule 1'!AN39*0.02,AR39))</f>
        <v>N/A</v>
      </c>
      <c r="AT39" s="47" t="str">
        <f>IF(AQ39="Yes",'Input 1 - Schedule 1'!$AH39*IF($AX39="RBC Filing U.S. Insurer (Life)",0.0247,IF($AX39="RBC Filing U.S. Insurer (Health)",0.057*2/3,0.0364)),"N/A")</f>
        <v>N/A</v>
      </c>
      <c r="AU39" s="47" t="str">
        <f>IF(AQ39="Yes",'Input 1 - Schedule 1'!$AH39*IF($AX39="RBC Filing U.S. Insurer (Life)",0.037,IF($AX39="RBC Filing U.S. Insurer (Health)",0.057,0.054)),"N/A")</f>
        <v>N/A</v>
      </c>
      <c r="AV39" s="47" t="str">
        <f>IF(AQ39="Yes",'Input 1 - Schedule 1'!$AJ39*0.03,"N/A")</f>
        <v>N/A</v>
      </c>
      <c r="AW39" s="47" t="str">
        <f>IF(AQ39="Yes",IF(AX39="RBC Filing U.S. Insurer (Life)",0.195*'Input 1 - Schedule 1'!AJ39,0.225*'Input 1 - Schedule 1'!AJ39),"N/A")</f>
        <v>N/A</v>
      </c>
      <c r="AX39" s="47" t="str">
        <f>IFERROR(VLOOKUP('Input 1 - Schedule 1'!I39,'Input 1 - Schedule 1'!$D$7:$G$1009,4,FALSE),"")</f>
        <v/>
      </c>
      <c r="AZ39" s="17" t="s">
        <v>1</v>
      </c>
    </row>
    <row r="40" spans="1:52" x14ac:dyDescent="0.25">
      <c r="A40" s="56">
        <f t="shared" si="11"/>
        <v>31</v>
      </c>
      <c r="B40" s="267" t="str">
        <f t="shared" si="12"/>
        <v/>
      </c>
      <c r="C40" s="55" t="str">
        <f>IFERROR(VLOOKUP(G40,GCC.Param!$B$3:$D$96,3,FALSE),"")</f>
        <v/>
      </c>
      <c r="D40" s="40"/>
      <c r="E40" s="40"/>
      <c r="F40" s="42"/>
      <c r="G40" s="42"/>
      <c r="H40" s="42"/>
      <c r="I40" s="42"/>
      <c r="J40" s="267" t="str">
        <f t="shared" si="13"/>
        <v/>
      </c>
      <c r="K40" s="289"/>
      <c r="L40" s="289"/>
      <c r="M40" s="42"/>
      <c r="N40" s="42"/>
      <c r="O40" s="42"/>
      <c r="P40" s="42"/>
      <c r="Q40" s="42"/>
      <c r="R40" s="42"/>
      <c r="S40" s="266">
        <f t="shared" si="14"/>
        <v>0</v>
      </c>
      <c r="T40" s="32"/>
      <c r="U40" s="50"/>
      <c r="V40" s="44"/>
      <c r="W40" s="44"/>
      <c r="X40" s="45"/>
      <c r="Y40" s="50"/>
      <c r="Z40" s="46"/>
      <c r="AA40" s="46"/>
      <c r="AB40" s="46"/>
      <c r="AC40" s="47">
        <f t="shared" si="15"/>
        <v>0</v>
      </c>
      <c r="AD40" s="51"/>
      <c r="AE40" s="51"/>
      <c r="AF40" s="51"/>
      <c r="AH40" s="290"/>
      <c r="AI40" s="53">
        <f t="shared" si="16"/>
        <v>0</v>
      </c>
      <c r="AJ40" s="52"/>
      <c r="AK40" s="293"/>
      <c r="AL40" s="300"/>
      <c r="AM40" s="52"/>
      <c r="AN40" s="300"/>
      <c r="AO40" s="54"/>
      <c r="AQ40" s="47" t="str">
        <f>IF(OR('Input 1 - Schedule 1'!$C40="Non-Ins, Non-Fin",G40="Other Unregulated Financial Entity"),"Yes","No")</f>
        <v>No</v>
      </c>
      <c r="AR40" s="47" t="str">
        <f>IF(AQ40="Yes", 'Input 1 - Schedule 1'!AL40/'Input 1 - Schedule 1'!AM40*'Input 1 - Schedule 1'!AN40,"N/A")</f>
        <v>N/A</v>
      </c>
      <c r="AS40" s="47" t="str">
        <f>IF(AR40="N/A","N/A",MAX('Input 1 - Schedule 1'!AN40*0.02,AR40))</f>
        <v>N/A</v>
      </c>
      <c r="AT40" s="47" t="str">
        <f>IF(AQ40="Yes",'Input 1 - Schedule 1'!$AH40*IF($AX40="RBC Filing U.S. Insurer (Life)",0.0247,IF($AX40="RBC Filing U.S. Insurer (Health)",0.057*2/3,0.0364)),"N/A")</f>
        <v>N/A</v>
      </c>
      <c r="AU40" s="47" t="str">
        <f>IF(AQ40="Yes",'Input 1 - Schedule 1'!$AH40*IF($AX40="RBC Filing U.S. Insurer (Life)",0.037,IF($AX40="RBC Filing U.S. Insurer (Health)",0.057,0.054)),"N/A")</f>
        <v>N/A</v>
      </c>
      <c r="AV40" s="47" t="str">
        <f>IF(AQ40="Yes",'Input 1 - Schedule 1'!$AJ40*0.03,"N/A")</f>
        <v>N/A</v>
      </c>
      <c r="AW40" s="47" t="str">
        <f>IF(AQ40="Yes",IF(AX40="RBC Filing U.S. Insurer (Life)",0.195*'Input 1 - Schedule 1'!AJ40,0.225*'Input 1 - Schedule 1'!AJ40),"N/A")</f>
        <v>N/A</v>
      </c>
      <c r="AX40" s="47" t="str">
        <f>IFERROR(VLOOKUP('Input 1 - Schedule 1'!I40,'Input 1 - Schedule 1'!$D$7:$G$1009,4,FALSE),"")</f>
        <v/>
      </c>
      <c r="AZ40" s="17" t="s">
        <v>1</v>
      </c>
    </row>
    <row r="41" spans="1:52" x14ac:dyDescent="0.25">
      <c r="A41" s="56">
        <f t="shared" si="11"/>
        <v>32</v>
      </c>
      <c r="B41" s="267" t="str">
        <f t="shared" si="12"/>
        <v/>
      </c>
      <c r="C41" s="55" t="str">
        <f>IFERROR(VLOOKUP(G41,GCC.Param!$B$3:$D$96,3,FALSE),"")</f>
        <v/>
      </c>
      <c r="D41" s="40"/>
      <c r="E41" s="40"/>
      <c r="F41" s="42"/>
      <c r="G41" s="42"/>
      <c r="H41" s="42"/>
      <c r="I41" s="42"/>
      <c r="J41" s="267" t="str">
        <f t="shared" si="13"/>
        <v/>
      </c>
      <c r="K41" s="289"/>
      <c r="L41" s="289"/>
      <c r="M41" s="42"/>
      <c r="N41" s="42"/>
      <c r="O41" s="42"/>
      <c r="P41" s="42"/>
      <c r="Q41" s="42"/>
      <c r="R41" s="42"/>
      <c r="S41" s="266">
        <f t="shared" si="14"/>
        <v>0</v>
      </c>
      <c r="T41" s="32"/>
      <c r="U41" s="50"/>
      <c r="V41" s="44"/>
      <c r="W41" s="44"/>
      <c r="X41" s="45"/>
      <c r="Y41" s="50"/>
      <c r="Z41" s="46"/>
      <c r="AA41" s="46"/>
      <c r="AB41" s="46"/>
      <c r="AC41" s="47">
        <f t="shared" si="15"/>
        <v>0</v>
      </c>
      <c r="AD41" s="51"/>
      <c r="AE41" s="51"/>
      <c r="AF41" s="51"/>
      <c r="AH41" s="290"/>
      <c r="AI41" s="53">
        <f t="shared" si="16"/>
        <v>0</v>
      </c>
      <c r="AJ41" s="52"/>
      <c r="AK41" s="293"/>
      <c r="AL41" s="300"/>
      <c r="AM41" s="52"/>
      <c r="AN41" s="300"/>
      <c r="AO41" s="54"/>
      <c r="AQ41" s="47" t="str">
        <f>IF(OR('Input 1 - Schedule 1'!$C41="Non-Ins, Non-Fin",G41="Other Unregulated Financial Entity"),"Yes","No")</f>
        <v>No</v>
      </c>
      <c r="AR41" s="47" t="str">
        <f>IF(AQ41="Yes", 'Input 1 - Schedule 1'!AL41/'Input 1 - Schedule 1'!AM41*'Input 1 - Schedule 1'!AN41,"N/A")</f>
        <v>N/A</v>
      </c>
      <c r="AS41" s="47" t="str">
        <f>IF(AR41="N/A","N/A",MAX('Input 1 - Schedule 1'!AN41*0.02,AR41))</f>
        <v>N/A</v>
      </c>
      <c r="AT41" s="47" t="str">
        <f>IF(AQ41="Yes",'Input 1 - Schedule 1'!$AH41*IF($AX41="RBC Filing U.S. Insurer (Life)",0.0247,IF($AX41="RBC Filing U.S. Insurer (Health)",0.057*2/3,0.0364)),"N/A")</f>
        <v>N/A</v>
      </c>
      <c r="AU41" s="47" t="str">
        <f>IF(AQ41="Yes",'Input 1 - Schedule 1'!$AH41*IF($AX41="RBC Filing U.S. Insurer (Life)",0.037,IF($AX41="RBC Filing U.S. Insurer (Health)",0.057,0.054)),"N/A")</f>
        <v>N/A</v>
      </c>
      <c r="AV41" s="47" t="str">
        <f>IF(AQ41="Yes",'Input 1 - Schedule 1'!$AJ41*0.03,"N/A")</f>
        <v>N/A</v>
      </c>
      <c r="AW41" s="47" t="str">
        <f>IF(AQ41="Yes",IF(AX41="RBC Filing U.S. Insurer (Life)",0.195*'Input 1 - Schedule 1'!AJ41,0.225*'Input 1 - Schedule 1'!AJ41),"N/A")</f>
        <v>N/A</v>
      </c>
      <c r="AX41" s="47" t="str">
        <f>IFERROR(VLOOKUP('Input 1 - Schedule 1'!I41,'Input 1 - Schedule 1'!$D$7:$G$1009,4,FALSE),"")</f>
        <v/>
      </c>
      <c r="AZ41" s="17" t="s">
        <v>1</v>
      </c>
    </row>
    <row r="42" spans="1:52" x14ac:dyDescent="0.25">
      <c r="A42" s="56">
        <f t="shared" si="11"/>
        <v>33</v>
      </c>
      <c r="B42" s="267" t="str">
        <f t="shared" si="12"/>
        <v/>
      </c>
      <c r="C42" s="55" t="str">
        <f>IFERROR(VLOOKUP(G42,GCC.Param!$B$3:$D$96,3,FALSE),"")</f>
        <v/>
      </c>
      <c r="D42" s="40"/>
      <c r="E42" s="40"/>
      <c r="F42" s="42"/>
      <c r="G42" s="42"/>
      <c r="H42" s="42"/>
      <c r="I42" s="42"/>
      <c r="J42" s="267" t="str">
        <f t="shared" si="13"/>
        <v/>
      </c>
      <c r="K42" s="289"/>
      <c r="L42" s="289"/>
      <c r="M42" s="42"/>
      <c r="N42" s="42"/>
      <c r="O42" s="42"/>
      <c r="P42" s="42"/>
      <c r="Q42" s="42"/>
      <c r="R42" s="42"/>
      <c r="S42" s="266">
        <f t="shared" si="14"/>
        <v>0</v>
      </c>
      <c r="T42" s="32"/>
      <c r="U42" s="50"/>
      <c r="V42" s="44"/>
      <c r="W42" s="44"/>
      <c r="X42" s="45"/>
      <c r="Y42" s="50"/>
      <c r="Z42" s="46"/>
      <c r="AA42" s="46"/>
      <c r="AB42" s="46"/>
      <c r="AC42" s="47">
        <f t="shared" si="15"/>
        <v>0</v>
      </c>
      <c r="AD42" s="51"/>
      <c r="AE42" s="51"/>
      <c r="AF42" s="51"/>
      <c r="AH42" s="290"/>
      <c r="AI42" s="53">
        <f t="shared" si="16"/>
        <v>0</v>
      </c>
      <c r="AJ42" s="52"/>
      <c r="AK42" s="293"/>
      <c r="AL42" s="300"/>
      <c r="AM42" s="52"/>
      <c r="AN42" s="300"/>
      <c r="AO42" s="54"/>
      <c r="AQ42" s="47" t="str">
        <f>IF(OR('Input 1 - Schedule 1'!$C42="Non-Ins, Non-Fin",G42="Other Unregulated Financial Entity"),"Yes","No")</f>
        <v>No</v>
      </c>
      <c r="AR42" s="47" t="str">
        <f>IF(AQ42="Yes", 'Input 1 - Schedule 1'!AL42/'Input 1 - Schedule 1'!AM42*'Input 1 - Schedule 1'!AN42,"N/A")</f>
        <v>N/A</v>
      </c>
      <c r="AS42" s="47" t="str">
        <f>IF(AR42="N/A","N/A",MAX('Input 1 - Schedule 1'!AN42*0.02,AR42))</f>
        <v>N/A</v>
      </c>
      <c r="AT42" s="47" t="str">
        <f>IF(AQ42="Yes",'Input 1 - Schedule 1'!$AH42*IF($AX42="RBC Filing U.S. Insurer (Life)",0.0247,IF($AX42="RBC Filing U.S. Insurer (Health)",0.057*2/3,0.0364)),"N/A")</f>
        <v>N/A</v>
      </c>
      <c r="AU42" s="47" t="str">
        <f>IF(AQ42="Yes",'Input 1 - Schedule 1'!$AH42*IF($AX42="RBC Filing U.S. Insurer (Life)",0.037,IF($AX42="RBC Filing U.S. Insurer (Health)",0.057,0.054)),"N/A")</f>
        <v>N/A</v>
      </c>
      <c r="AV42" s="47" t="str">
        <f>IF(AQ42="Yes",'Input 1 - Schedule 1'!$AJ42*0.03,"N/A")</f>
        <v>N/A</v>
      </c>
      <c r="AW42" s="47" t="str">
        <f>IF(AQ42="Yes",IF(AX42="RBC Filing U.S. Insurer (Life)",0.195*'Input 1 - Schedule 1'!AJ42,0.225*'Input 1 - Schedule 1'!AJ42),"N/A")</f>
        <v>N/A</v>
      </c>
      <c r="AX42" s="47" t="str">
        <f>IFERROR(VLOOKUP('Input 1 - Schedule 1'!I42,'Input 1 - Schedule 1'!$D$7:$G$1009,4,FALSE),"")</f>
        <v/>
      </c>
      <c r="AZ42" s="17" t="s">
        <v>1</v>
      </c>
    </row>
    <row r="43" spans="1:52" x14ac:dyDescent="0.25">
      <c r="A43" s="56">
        <f t="shared" si="11"/>
        <v>34</v>
      </c>
      <c r="B43" s="267" t="str">
        <f t="shared" si="12"/>
        <v/>
      </c>
      <c r="C43" s="55" t="str">
        <f>IFERROR(VLOOKUP(G43,GCC.Param!$B$3:$D$96,3,FALSE),"")</f>
        <v/>
      </c>
      <c r="D43" s="40"/>
      <c r="E43" s="40"/>
      <c r="F43" s="42"/>
      <c r="G43" s="42"/>
      <c r="H43" s="42"/>
      <c r="I43" s="42"/>
      <c r="J43" s="267" t="str">
        <f t="shared" si="13"/>
        <v/>
      </c>
      <c r="K43" s="289"/>
      <c r="L43" s="289"/>
      <c r="M43" s="42"/>
      <c r="N43" s="42"/>
      <c r="O43" s="42"/>
      <c r="P43" s="42"/>
      <c r="Q43" s="42"/>
      <c r="R43" s="42"/>
      <c r="S43" s="266">
        <f t="shared" si="14"/>
        <v>0</v>
      </c>
      <c r="T43" s="32"/>
      <c r="U43" s="50"/>
      <c r="V43" s="44"/>
      <c r="W43" s="44"/>
      <c r="X43" s="45"/>
      <c r="Y43" s="50"/>
      <c r="Z43" s="46"/>
      <c r="AA43" s="46"/>
      <c r="AB43" s="46"/>
      <c r="AC43" s="47">
        <f t="shared" si="15"/>
        <v>0</v>
      </c>
      <c r="AD43" s="51"/>
      <c r="AE43" s="51"/>
      <c r="AF43" s="51"/>
      <c r="AH43" s="290"/>
      <c r="AI43" s="53">
        <f t="shared" si="16"/>
        <v>0</v>
      </c>
      <c r="AJ43" s="52"/>
      <c r="AK43" s="293"/>
      <c r="AL43" s="300"/>
      <c r="AM43" s="52"/>
      <c r="AN43" s="300"/>
      <c r="AO43" s="54"/>
      <c r="AQ43" s="47" t="str">
        <f>IF(OR('Input 1 - Schedule 1'!$C43="Non-Ins, Non-Fin",G43="Other Unregulated Financial Entity"),"Yes","No")</f>
        <v>No</v>
      </c>
      <c r="AR43" s="47" t="str">
        <f>IF(AQ43="Yes", 'Input 1 - Schedule 1'!AL43/'Input 1 - Schedule 1'!AM43*'Input 1 - Schedule 1'!AN43,"N/A")</f>
        <v>N/A</v>
      </c>
      <c r="AS43" s="47" t="str">
        <f>IF(AR43="N/A","N/A",MAX('Input 1 - Schedule 1'!AN43*0.02,AR43))</f>
        <v>N/A</v>
      </c>
      <c r="AT43" s="47" t="str">
        <f>IF(AQ43="Yes",'Input 1 - Schedule 1'!$AH43*IF($AX43="RBC Filing U.S. Insurer (Life)",0.0247,IF($AX43="RBC Filing U.S. Insurer (Health)",0.057*2/3,0.0364)),"N/A")</f>
        <v>N/A</v>
      </c>
      <c r="AU43" s="47" t="str">
        <f>IF(AQ43="Yes",'Input 1 - Schedule 1'!$AH43*IF($AX43="RBC Filing U.S. Insurer (Life)",0.037,IF($AX43="RBC Filing U.S. Insurer (Health)",0.057,0.054)),"N/A")</f>
        <v>N/A</v>
      </c>
      <c r="AV43" s="47" t="str">
        <f>IF(AQ43="Yes",'Input 1 - Schedule 1'!$AJ43*0.03,"N/A")</f>
        <v>N/A</v>
      </c>
      <c r="AW43" s="47" t="str">
        <f>IF(AQ43="Yes",IF(AX43="RBC Filing U.S. Insurer (Life)",0.195*'Input 1 - Schedule 1'!AJ43,0.225*'Input 1 - Schedule 1'!AJ43),"N/A")</f>
        <v>N/A</v>
      </c>
      <c r="AX43" s="47" t="str">
        <f>IFERROR(VLOOKUP('Input 1 - Schedule 1'!I43,'Input 1 - Schedule 1'!$D$7:$G$1009,4,FALSE),"")</f>
        <v/>
      </c>
      <c r="AZ43" s="17" t="s">
        <v>1</v>
      </c>
    </row>
    <row r="44" spans="1:52" x14ac:dyDescent="0.25">
      <c r="A44" s="56">
        <f t="shared" si="11"/>
        <v>35</v>
      </c>
      <c r="B44" s="267" t="str">
        <f t="shared" si="12"/>
        <v/>
      </c>
      <c r="C44" s="55" t="str">
        <f>IFERROR(VLOOKUP(G44,GCC.Param!$B$3:$D$96,3,FALSE),"")</f>
        <v/>
      </c>
      <c r="D44" s="40"/>
      <c r="E44" s="40"/>
      <c r="F44" s="42"/>
      <c r="G44" s="42"/>
      <c r="H44" s="42"/>
      <c r="I44" s="42"/>
      <c r="J44" s="267" t="str">
        <f t="shared" si="13"/>
        <v/>
      </c>
      <c r="K44" s="289"/>
      <c r="L44" s="289"/>
      <c r="M44" s="42"/>
      <c r="N44" s="42"/>
      <c r="O44" s="42"/>
      <c r="P44" s="42"/>
      <c r="Q44" s="42"/>
      <c r="R44" s="42"/>
      <c r="S44" s="266">
        <f t="shared" si="14"/>
        <v>0</v>
      </c>
      <c r="T44" s="32"/>
      <c r="U44" s="50"/>
      <c r="V44" s="44"/>
      <c r="W44" s="44"/>
      <c r="X44" s="45"/>
      <c r="Y44" s="50"/>
      <c r="Z44" s="46"/>
      <c r="AA44" s="46"/>
      <c r="AB44" s="46"/>
      <c r="AC44" s="47">
        <f t="shared" si="15"/>
        <v>0</v>
      </c>
      <c r="AD44" s="51"/>
      <c r="AE44" s="51"/>
      <c r="AF44" s="51"/>
      <c r="AH44" s="290"/>
      <c r="AI44" s="53">
        <f t="shared" si="16"/>
        <v>0</v>
      </c>
      <c r="AJ44" s="52"/>
      <c r="AK44" s="293"/>
      <c r="AL44" s="300"/>
      <c r="AM44" s="52"/>
      <c r="AN44" s="300"/>
      <c r="AO44" s="54"/>
      <c r="AQ44" s="47" t="str">
        <f>IF(OR('Input 1 - Schedule 1'!$C44="Non-Ins, Non-Fin",G44="Other Unregulated Financial Entity"),"Yes","No")</f>
        <v>No</v>
      </c>
      <c r="AR44" s="47" t="str">
        <f>IF(AQ44="Yes", 'Input 1 - Schedule 1'!AL44/'Input 1 - Schedule 1'!AM44*'Input 1 - Schedule 1'!AN44,"N/A")</f>
        <v>N/A</v>
      </c>
      <c r="AS44" s="47" t="str">
        <f>IF(AR44="N/A","N/A",MAX('Input 1 - Schedule 1'!AN44*0.02,AR44))</f>
        <v>N/A</v>
      </c>
      <c r="AT44" s="47" t="str">
        <f>IF(AQ44="Yes",'Input 1 - Schedule 1'!$AH44*IF($AX44="RBC Filing U.S. Insurer (Life)",0.0247,IF($AX44="RBC Filing U.S. Insurer (Health)",0.057*2/3,0.0364)),"N/A")</f>
        <v>N/A</v>
      </c>
      <c r="AU44" s="47" t="str">
        <f>IF(AQ44="Yes",'Input 1 - Schedule 1'!$AH44*IF($AX44="RBC Filing U.S. Insurer (Life)",0.037,IF($AX44="RBC Filing U.S. Insurer (Health)",0.057,0.054)),"N/A")</f>
        <v>N/A</v>
      </c>
      <c r="AV44" s="47" t="str">
        <f>IF(AQ44="Yes",'Input 1 - Schedule 1'!$AJ44*0.03,"N/A")</f>
        <v>N/A</v>
      </c>
      <c r="AW44" s="47" t="str">
        <f>IF(AQ44="Yes",IF(AX44="RBC Filing U.S. Insurer (Life)",0.195*'Input 1 - Schedule 1'!AJ44,0.225*'Input 1 - Schedule 1'!AJ44),"N/A")</f>
        <v>N/A</v>
      </c>
      <c r="AX44" s="47" t="str">
        <f>IFERROR(VLOOKUP('Input 1 - Schedule 1'!I44,'Input 1 - Schedule 1'!$D$7:$G$1009,4,FALSE),"")</f>
        <v/>
      </c>
      <c r="AZ44" s="17" t="s">
        <v>1</v>
      </c>
    </row>
    <row r="45" spans="1:52" x14ac:dyDescent="0.25">
      <c r="A45" s="56">
        <f t="shared" si="11"/>
        <v>36</v>
      </c>
      <c r="B45" s="267" t="str">
        <f t="shared" si="12"/>
        <v/>
      </c>
      <c r="C45" s="55" t="str">
        <f>IFERROR(VLOOKUP(G45,GCC.Param!$B$3:$D$96,3,FALSE),"")</f>
        <v/>
      </c>
      <c r="D45" s="40"/>
      <c r="E45" s="40"/>
      <c r="F45" s="42"/>
      <c r="G45" s="42"/>
      <c r="H45" s="42"/>
      <c r="I45" s="42"/>
      <c r="J45" s="267" t="str">
        <f t="shared" si="13"/>
        <v/>
      </c>
      <c r="K45" s="289"/>
      <c r="L45" s="289"/>
      <c r="M45" s="42"/>
      <c r="N45" s="42"/>
      <c r="O45" s="42"/>
      <c r="P45" s="42"/>
      <c r="Q45" s="42"/>
      <c r="R45" s="42"/>
      <c r="S45" s="266">
        <f t="shared" si="14"/>
        <v>0</v>
      </c>
      <c r="T45" s="32"/>
      <c r="U45" s="50"/>
      <c r="V45" s="44"/>
      <c r="W45" s="44"/>
      <c r="X45" s="45"/>
      <c r="Y45" s="50"/>
      <c r="Z45" s="46"/>
      <c r="AA45" s="46"/>
      <c r="AB45" s="46"/>
      <c r="AC45" s="47">
        <f t="shared" si="15"/>
        <v>0</v>
      </c>
      <c r="AD45" s="51"/>
      <c r="AE45" s="51"/>
      <c r="AF45" s="51"/>
      <c r="AH45" s="290"/>
      <c r="AI45" s="53">
        <f t="shared" si="16"/>
        <v>0</v>
      </c>
      <c r="AJ45" s="52"/>
      <c r="AK45" s="293"/>
      <c r="AL45" s="300"/>
      <c r="AM45" s="52"/>
      <c r="AN45" s="300"/>
      <c r="AO45" s="54"/>
      <c r="AQ45" s="47" t="str">
        <f>IF(OR('Input 1 - Schedule 1'!$C45="Non-Ins, Non-Fin",G45="Other Unregulated Financial Entity"),"Yes","No")</f>
        <v>No</v>
      </c>
      <c r="AR45" s="47" t="str">
        <f>IF(AQ45="Yes", 'Input 1 - Schedule 1'!AL45/'Input 1 - Schedule 1'!AM45*'Input 1 - Schedule 1'!AN45,"N/A")</f>
        <v>N/A</v>
      </c>
      <c r="AS45" s="47" t="str">
        <f>IF(AR45="N/A","N/A",MAX('Input 1 - Schedule 1'!AN45*0.02,AR45))</f>
        <v>N/A</v>
      </c>
      <c r="AT45" s="47" t="str">
        <f>IF(AQ45="Yes",'Input 1 - Schedule 1'!$AH45*IF($AX45="RBC Filing U.S. Insurer (Life)",0.0247,IF($AX45="RBC Filing U.S. Insurer (Health)",0.057*2/3,0.0364)),"N/A")</f>
        <v>N/A</v>
      </c>
      <c r="AU45" s="47" t="str">
        <f>IF(AQ45="Yes",'Input 1 - Schedule 1'!$AH45*IF($AX45="RBC Filing U.S. Insurer (Life)",0.037,IF($AX45="RBC Filing U.S. Insurer (Health)",0.057,0.054)),"N/A")</f>
        <v>N/A</v>
      </c>
      <c r="AV45" s="47" t="str">
        <f>IF(AQ45="Yes",'Input 1 - Schedule 1'!$AJ45*0.03,"N/A")</f>
        <v>N/A</v>
      </c>
      <c r="AW45" s="47" t="str">
        <f>IF(AQ45="Yes",IF(AX45="RBC Filing U.S. Insurer (Life)",0.195*'Input 1 - Schedule 1'!AJ45,0.225*'Input 1 - Schedule 1'!AJ45),"N/A")</f>
        <v>N/A</v>
      </c>
      <c r="AX45" s="47" t="str">
        <f>IFERROR(VLOOKUP('Input 1 - Schedule 1'!I45,'Input 1 - Schedule 1'!$D$7:$G$1009,4,FALSE),"")</f>
        <v/>
      </c>
      <c r="AZ45" s="17" t="s">
        <v>1</v>
      </c>
    </row>
    <row r="46" spans="1:52" x14ac:dyDescent="0.25">
      <c r="A46" s="56">
        <f t="shared" si="11"/>
        <v>37</v>
      </c>
      <c r="B46" s="267" t="str">
        <f t="shared" si="12"/>
        <v/>
      </c>
      <c r="C46" s="55" t="str">
        <f>IFERROR(VLOOKUP(G46,GCC.Param!$B$3:$D$96,3,FALSE),"")</f>
        <v/>
      </c>
      <c r="D46" s="40"/>
      <c r="E46" s="40"/>
      <c r="F46" s="42"/>
      <c r="G46" s="42"/>
      <c r="H46" s="42"/>
      <c r="I46" s="42"/>
      <c r="J46" s="267" t="str">
        <f t="shared" si="13"/>
        <v/>
      </c>
      <c r="K46" s="289"/>
      <c r="L46" s="289"/>
      <c r="M46" s="42"/>
      <c r="N46" s="42"/>
      <c r="O46" s="42"/>
      <c r="P46" s="42"/>
      <c r="Q46" s="42"/>
      <c r="R46" s="42"/>
      <c r="S46" s="266">
        <f t="shared" si="14"/>
        <v>0</v>
      </c>
      <c r="T46" s="32"/>
      <c r="U46" s="50"/>
      <c r="V46" s="44"/>
      <c r="W46" s="44"/>
      <c r="X46" s="45"/>
      <c r="Y46" s="50"/>
      <c r="Z46" s="46"/>
      <c r="AA46" s="46"/>
      <c r="AB46" s="46"/>
      <c r="AC46" s="47">
        <f t="shared" si="15"/>
        <v>0</v>
      </c>
      <c r="AD46" s="51"/>
      <c r="AE46" s="51"/>
      <c r="AF46" s="51"/>
      <c r="AH46" s="290"/>
      <c r="AI46" s="53">
        <f t="shared" si="16"/>
        <v>0</v>
      </c>
      <c r="AJ46" s="52"/>
      <c r="AK46" s="293"/>
      <c r="AL46" s="300"/>
      <c r="AM46" s="52"/>
      <c r="AN46" s="300"/>
      <c r="AO46" s="54"/>
      <c r="AQ46" s="47" t="str">
        <f>IF(OR('Input 1 - Schedule 1'!$C46="Non-Ins, Non-Fin",G46="Other Unregulated Financial Entity"),"Yes","No")</f>
        <v>No</v>
      </c>
      <c r="AR46" s="47" t="str">
        <f>IF(AQ46="Yes", 'Input 1 - Schedule 1'!AL46/'Input 1 - Schedule 1'!AM46*'Input 1 - Schedule 1'!AN46,"N/A")</f>
        <v>N/A</v>
      </c>
      <c r="AS46" s="47" t="str">
        <f>IF(AR46="N/A","N/A",MAX('Input 1 - Schedule 1'!AN46*0.02,AR46))</f>
        <v>N/A</v>
      </c>
      <c r="AT46" s="47" t="str">
        <f>IF(AQ46="Yes",'Input 1 - Schedule 1'!$AH46*IF($AX46="RBC Filing U.S. Insurer (Life)",0.0247,IF($AX46="RBC Filing U.S. Insurer (Health)",0.057*2/3,0.0364)),"N/A")</f>
        <v>N/A</v>
      </c>
      <c r="AU46" s="47" t="str">
        <f>IF(AQ46="Yes",'Input 1 - Schedule 1'!$AH46*IF($AX46="RBC Filing U.S. Insurer (Life)",0.037,IF($AX46="RBC Filing U.S. Insurer (Health)",0.057,0.054)),"N/A")</f>
        <v>N/A</v>
      </c>
      <c r="AV46" s="47" t="str">
        <f>IF(AQ46="Yes",'Input 1 - Schedule 1'!$AJ46*0.03,"N/A")</f>
        <v>N/A</v>
      </c>
      <c r="AW46" s="47" t="str">
        <f>IF(AQ46="Yes",IF(AX46="RBC Filing U.S. Insurer (Life)",0.195*'Input 1 - Schedule 1'!AJ46,0.225*'Input 1 - Schedule 1'!AJ46),"N/A")</f>
        <v>N/A</v>
      </c>
      <c r="AX46" s="47" t="str">
        <f>IFERROR(VLOOKUP('Input 1 - Schedule 1'!I46,'Input 1 - Schedule 1'!$D$7:$G$1009,4,FALSE),"")</f>
        <v/>
      </c>
      <c r="AZ46" s="17" t="s">
        <v>1</v>
      </c>
    </row>
    <row r="47" spans="1:52" x14ac:dyDescent="0.25">
      <c r="A47" s="56">
        <f t="shared" si="11"/>
        <v>38</v>
      </c>
      <c r="B47" s="267" t="str">
        <f t="shared" si="12"/>
        <v/>
      </c>
      <c r="C47" s="55" t="str">
        <f>IFERROR(VLOOKUP(G47,GCC.Param!$B$3:$D$96,3,FALSE),"")</f>
        <v/>
      </c>
      <c r="D47" s="40"/>
      <c r="E47" s="40"/>
      <c r="F47" s="42"/>
      <c r="G47" s="42"/>
      <c r="H47" s="42"/>
      <c r="I47" s="42"/>
      <c r="J47" s="267" t="str">
        <f t="shared" si="13"/>
        <v/>
      </c>
      <c r="K47" s="289"/>
      <c r="L47" s="289"/>
      <c r="M47" s="42"/>
      <c r="N47" s="42"/>
      <c r="O47" s="42"/>
      <c r="P47" s="42"/>
      <c r="Q47" s="42"/>
      <c r="R47" s="42"/>
      <c r="S47" s="266">
        <f t="shared" si="14"/>
        <v>0</v>
      </c>
      <c r="T47" s="32"/>
      <c r="U47" s="50"/>
      <c r="V47" s="44"/>
      <c r="W47" s="44"/>
      <c r="X47" s="45"/>
      <c r="Y47" s="50"/>
      <c r="Z47" s="46"/>
      <c r="AA47" s="46"/>
      <c r="AB47" s="46"/>
      <c r="AC47" s="47">
        <f t="shared" si="15"/>
        <v>0</v>
      </c>
      <c r="AD47" s="51"/>
      <c r="AE47" s="51"/>
      <c r="AF47" s="51"/>
      <c r="AH47" s="290"/>
      <c r="AI47" s="53">
        <f t="shared" si="16"/>
        <v>0</v>
      </c>
      <c r="AJ47" s="52"/>
      <c r="AK47" s="293"/>
      <c r="AL47" s="300"/>
      <c r="AM47" s="52"/>
      <c r="AN47" s="300"/>
      <c r="AO47" s="54"/>
      <c r="AQ47" s="47" t="str">
        <f>IF(OR('Input 1 - Schedule 1'!$C47="Non-Ins, Non-Fin",G47="Other Unregulated Financial Entity"),"Yes","No")</f>
        <v>No</v>
      </c>
      <c r="AR47" s="47" t="str">
        <f>IF(AQ47="Yes", 'Input 1 - Schedule 1'!AL47/'Input 1 - Schedule 1'!AM47*'Input 1 - Schedule 1'!AN47,"N/A")</f>
        <v>N/A</v>
      </c>
      <c r="AS47" s="47" t="str">
        <f>IF(AR47="N/A","N/A",MAX('Input 1 - Schedule 1'!AN47*0.02,AR47))</f>
        <v>N/A</v>
      </c>
      <c r="AT47" s="47" t="str">
        <f>IF(AQ47="Yes",'Input 1 - Schedule 1'!$AH47*IF($AX47="RBC Filing U.S. Insurer (Life)",0.0247,IF($AX47="RBC Filing U.S. Insurer (Health)",0.057*2/3,0.0364)),"N/A")</f>
        <v>N/A</v>
      </c>
      <c r="AU47" s="47" t="str">
        <f>IF(AQ47="Yes",'Input 1 - Schedule 1'!$AH47*IF($AX47="RBC Filing U.S. Insurer (Life)",0.037,IF($AX47="RBC Filing U.S. Insurer (Health)",0.057,0.054)),"N/A")</f>
        <v>N/A</v>
      </c>
      <c r="AV47" s="47" t="str">
        <f>IF(AQ47="Yes",'Input 1 - Schedule 1'!$AJ47*0.03,"N/A")</f>
        <v>N/A</v>
      </c>
      <c r="AW47" s="47" t="str">
        <f>IF(AQ47="Yes",IF(AX47="RBC Filing U.S. Insurer (Life)",0.195*'Input 1 - Schedule 1'!AJ47,0.225*'Input 1 - Schedule 1'!AJ47),"N/A")</f>
        <v>N/A</v>
      </c>
      <c r="AX47" s="47" t="str">
        <f>IFERROR(VLOOKUP('Input 1 - Schedule 1'!I47,'Input 1 - Schedule 1'!$D$7:$G$1009,4,FALSE),"")</f>
        <v/>
      </c>
      <c r="AZ47" s="17" t="s">
        <v>1</v>
      </c>
    </row>
    <row r="48" spans="1:52" x14ac:dyDescent="0.25">
      <c r="A48" s="56">
        <f t="shared" si="11"/>
        <v>39</v>
      </c>
      <c r="B48" s="267" t="str">
        <f t="shared" si="12"/>
        <v/>
      </c>
      <c r="C48" s="55" t="str">
        <f>IFERROR(VLOOKUP(G48,GCC.Param!$B$3:$D$96,3,FALSE),"")</f>
        <v/>
      </c>
      <c r="D48" s="40"/>
      <c r="E48" s="40"/>
      <c r="F48" s="42"/>
      <c r="G48" s="42"/>
      <c r="H48" s="42"/>
      <c r="I48" s="42"/>
      <c r="J48" s="267" t="str">
        <f t="shared" si="13"/>
        <v/>
      </c>
      <c r="K48" s="289"/>
      <c r="L48" s="289"/>
      <c r="M48" s="42"/>
      <c r="N48" s="42"/>
      <c r="O48" s="42"/>
      <c r="P48" s="42"/>
      <c r="Q48" s="42"/>
      <c r="R48" s="42"/>
      <c r="S48" s="266">
        <f t="shared" si="14"/>
        <v>0</v>
      </c>
      <c r="T48" s="32"/>
      <c r="U48" s="50"/>
      <c r="V48" s="44"/>
      <c r="W48" s="44"/>
      <c r="X48" s="45"/>
      <c r="Y48" s="50"/>
      <c r="Z48" s="46"/>
      <c r="AA48" s="46"/>
      <c r="AB48" s="46"/>
      <c r="AC48" s="47">
        <f t="shared" si="15"/>
        <v>0</v>
      </c>
      <c r="AD48" s="51"/>
      <c r="AE48" s="51"/>
      <c r="AF48" s="51"/>
      <c r="AH48" s="290"/>
      <c r="AI48" s="53">
        <f t="shared" si="16"/>
        <v>0</v>
      </c>
      <c r="AJ48" s="52"/>
      <c r="AK48" s="293"/>
      <c r="AL48" s="300"/>
      <c r="AM48" s="52"/>
      <c r="AN48" s="300"/>
      <c r="AO48" s="54"/>
      <c r="AQ48" s="47" t="str">
        <f>IF(OR('Input 1 - Schedule 1'!$C48="Non-Ins, Non-Fin",G48="Other Unregulated Financial Entity"),"Yes","No")</f>
        <v>No</v>
      </c>
      <c r="AR48" s="47" t="str">
        <f>IF(AQ48="Yes", 'Input 1 - Schedule 1'!AL48/'Input 1 - Schedule 1'!AM48*'Input 1 - Schedule 1'!AN48,"N/A")</f>
        <v>N/A</v>
      </c>
      <c r="AS48" s="47" t="str">
        <f>IF(AR48="N/A","N/A",MAX('Input 1 - Schedule 1'!AN48*0.02,AR48))</f>
        <v>N/A</v>
      </c>
      <c r="AT48" s="47" t="str">
        <f>IF(AQ48="Yes",'Input 1 - Schedule 1'!$AH48*IF($AX48="RBC Filing U.S. Insurer (Life)",0.0247,IF($AX48="RBC Filing U.S. Insurer (Health)",0.057*2/3,0.0364)),"N/A")</f>
        <v>N/A</v>
      </c>
      <c r="AU48" s="47" t="str">
        <f>IF(AQ48="Yes",'Input 1 - Schedule 1'!$AH48*IF($AX48="RBC Filing U.S. Insurer (Life)",0.037,IF($AX48="RBC Filing U.S. Insurer (Health)",0.057,0.054)),"N/A")</f>
        <v>N/A</v>
      </c>
      <c r="AV48" s="47" t="str">
        <f>IF(AQ48="Yes",'Input 1 - Schedule 1'!$AJ48*0.03,"N/A")</f>
        <v>N/A</v>
      </c>
      <c r="AW48" s="47" t="str">
        <f>IF(AQ48="Yes",IF(AX48="RBC Filing U.S. Insurer (Life)",0.195*'Input 1 - Schedule 1'!AJ48,0.225*'Input 1 - Schedule 1'!AJ48),"N/A")</f>
        <v>N/A</v>
      </c>
      <c r="AX48" s="47" t="str">
        <f>IFERROR(VLOOKUP('Input 1 - Schedule 1'!I48,'Input 1 - Schedule 1'!$D$7:$G$1009,4,FALSE),"")</f>
        <v/>
      </c>
      <c r="AZ48" s="17" t="s">
        <v>1</v>
      </c>
    </row>
    <row r="49" spans="1:52" x14ac:dyDescent="0.25">
      <c r="A49" s="56">
        <f t="shared" si="11"/>
        <v>40</v>
      </c>
      <c r="B49" s="267" t="str">
        <f t="shared" si="12"/>
        <v/>
      </c>
      <c r="C49" s="55" t="str">
        <f>IFERROR(VLOOKUP(G49,GCC.Param!$B$3:$D$96,3,FALSE),"")</f>
        <v/>
      </c>
      <c r="D49" s="40"/>
      <c r="E49" s="40"/>
      <c r="F49" s="42"/>
      <c r="G49" s="42"/>
      <c r="H49" s="42"/>
      <c r="I49" s="42"/>
      <c r="J49" s="267" t="str">
        <f t="shared" si="13"/>
        <v/>
      </c>
      <c r="K49" s="289"/>
      <c r="L49" s="289"/>
      <c r="M49" s="42"/>
      <c r="N49" s="42"/>
      <c r="O49" s="42"/>
      <c r="P49" s="42"/>
      <c r="Q49" s="42"/>
      <c r="R49" s="42"/>
      <c r="S49" s="266">
        <f t="shared" si="14"/>
        <v>0</v>
      </c>
      <c r="T49" s="32"/>
      <c r="U49" s="50"/>
      <c r="V49" s="44"/>
      <c r="W49" s="44"/>
      <c r="X49" s="45"/>
      <c r="Y49" s="50"/>
      <c r="Z49" s="46"/>
      <c r="AA49" s="46"/>
      <c r="AB49" s="46"/>
      <c r="AC49" s="47">
        <f t="shared" si="15"/>
        <v>0</v>
      </c>
      <c r="AD49" s="51"/>
      <c r="AE49" s="51"/>
      <c r="AF49" s="51"/>
      <c r="AH49" s="290"/>
      <c r="AI49" s="53">
        <f t="shared" si="16"/>
        <v>0</v>
      </c>
      <c r="AJ49" s="52"/>
      <c r="AK49" s="293"/>
      <c r="AL49" s="300"/>
      <c r="AM49" s="52"/>
      <c r="AN49" s="300"/>
      <c r="AO49" s="54"/>
      <c r="AQ49" s="47" t="str">
        <f>IF(OR('Input 1 - Schedule 1'!$C49="Non-Ins, Non-Fin",G49="Other Unregulated Financial Entity"),"Yes","No")</f>
        <v>No</v>
      </c>
      <c r="AR49" s="47" t="str">
        <f>IF(AQ49="Yes", 'Input 1 - Schedule 1'!AL49/'Input 1 - Schedule 1'!AM49*'Input 1 - Schedule 1'!AN49,"N/A")</f>
        <v>N/A</v>
      </c>
      <c r="AS49" s="47" t="str">
        <f>IF(AR49="N/A","N/A",MAX('Input 1 - Schedule 1'!AN49*0.02,AR49))</f>
        <v>N/A</v>
      </c>
      <c r="AT49" s="47" t="str">
        <f>IF(AQ49="Yes",'Input 1 - Schedule 1'!$AH49*IF($AX49="RBC Filing U.S. Insurer (Life)",0.0247,IF($AX49="RBC Filing U.S. Insurer (Health)",0.057*2/3,0.0364)),"N/A")</f>
        <v>N/A</v>
      </c>
      <c r="AU49" s="47" t="str">
        <f>IF(AQ49="Yes",'Input 1 - Schedule 1'!$AH49*IF($AX49="RBC Filing U.S. Insurer (Life)",0.037,IF($AX49="RBC Filing U.S. Insurer (Health)",0.057,0.054)),"N/A")</f>
        <v>N/A</v>
      </c>
      <c r="AV49" s="47" t="str">
        <f>IF(AQ49="Yes",'Input 1 - Schedule 1'!$AJ49*0.03,"N/A")</f>
        <v>N/A</v>
      </c>
      <c r="AW49" s="47" t="str">
        <f>IF(AQ49="Yes",IF(AX49="RBC Filing U.S. Insurer (Life)",0.195*'Input 1 - Schedule 1'!AJ49,0.225*'Input 1 - Schedule 1'!AJ49),"N/A")</f>
        <v>N/A</v>
      </c>
      <c r="AX49" s="47" t="str">
        <f>IFERROR(VLOOKUP('Input 1 - Schedule 1'!I49,'Input 1 - Schedule 1'!$D$7:$G$1009,4,FALSE),"")</f>
        <v/>
      </c>
      <c r="AZ49" s="17" t="s">
        <v>1</v>
      </c>
    </row>
    <row r="50" spans="1:52" x14ac:dyDescent="0.25">
      <c r="A50" s="56">
        <f t="shared" si="11"/>
        <v>41</v>
      </c>
      <c r="B50" s="267" t="str">
        <f t="shared" si="12"/>
        <v/>
      </c>
      <c r="C50" s="55" t="str">
        <f>IFERROR(VLOOKUP(G50,GCC.Param!$B$3:$D$96,3,FALSE),"")</f>
        <v/>
      </c>
      <c r="D50" s="40"/>
      <c r="E50" s="40"/>
      <c r="F50" s="42"/>
      <c r="G50" s="42"/>
      <c r="H50" s="42"/>
      <c r="I50" s="42"/>
      <c r="J50" s="267" t="str">
        <f t="shared" si="13"/>
        <v/>
      </c>
      <c r="K50" s="289"/>
      <c r="L50" s="289"/>
      <c r="M50" s="42"/>
      <c r="N50" s="42"/>
      <c r="O50" s="42"/>
      <c r="P50" s="42"/>
      <c r="Q50" s="42"/>
      <c r="R50" s="42"/>
      <c r="S50" s="266">
        <f t="shared" si="14"/>
        <v>0</v>
      </c>
      <c r="T50" s="32"/>
      <c r="U50" s="50"/>
      <c r="V50" s="44"/>
      <c r="W50" s="44"/>
      <c r="X50" s="45"/>
      <c r="Y50" s="50"/>
      <c r="Z50" s="46"/>
      <c r="AA50" s="46"/>
      <c r="AB50" s="46"/>
      <c r="AC50" s="47">
        <f t="shared" si="15"/>
        <v>0</v>
      </c>
      <c r="AD50" s="51"/>
      <c r="AE50" s="51"/>
      <c r="AF50" s="51"/>
      <c r="AH50" s="290"/>
      <c r="AI50" s="53">
        <f t="shared" si="16"/>
        <v>0</v>
      </c>
      <c r="AJ50" s="52"/>
      <c r="AK50" s="293"/>
      <c r="AL50" s="300"/>
      <c r="AM50" s="52"/>
      <c r="AN50" s="300"/>
      <c r="AO50" s="54"/>
      <c r="AQ50" s="47" t="str">
        <f>IF(OR('Input 1 - Schedule 1'!$C50="Non-Ins, Non-Fin",G50="Other Unregulated Financial Entity"),"Yes","No")</f>
        <v>No</v>
      </c>
      <c r="AR50" s="47" t="str">
        <f>IF(AQ50="Yes", 'Input 1 - Schedule 1'!AL50/'Input 1 - Schedule 1'!AM50*'Input 1 - Schedule 1'!AN50,"N/A")</f>
        <v>N/A</v>
      </c>
      <c r="AS50" s="47" t="str">
        <f>IF(AR50="N/A","N/A",MAX('Input 1 - Schedule 1'!AN50*0.02,AR50))</f>
        <v>N/A</v>
      </c>
      <c r="AT50" s="47" t="str">
        <f>IF(AQ50="Yes",'Input 1 - Schedule 1'!$AH50*IF($AX50="RBC Filing U.S. Insurer (Life)",0.0247,IF($AX50="RBC Filing U.S. Insurer (Health)",0.057*2/3,0.0364)),"N/A")</f>
        <v>N/A</v>
      </c>
      <c r="AU50" s="47" t="str">
        <f>IF(AQ50="Yes",'Input 1 - Schedule 1'!$AH50*IF($AX50="RBC Filing U.S. Insurer (Life)",0.037,IF($AX50="RBC Filing U.S. Insurer (Health)",0.057,0.054)),"N/A")</f>
        <v>N/A</v>
      </c>
      <c r="AV50" s="47" t="str">
        <f>IF(AQ50="Yes",'Input 1 - Schedule 1'!$AJ50*0.03,"N/A")</f>
        <v>N/A</v>
      </c>
      <c r="AW50" s="47" t="str">
        <f>IF(AQ50="Yes",IF(AX50="RBC Filing U.S. Insurer (Life)",0.195*'Input 1 - Schedule 1'!AJ50,0.225*'Input 1 - Schedule 1'!AJ50),"N/A")</f>
        <v>N/A</v>
      </c>
      <c r="AX50" s="47" t="str">
        <f>IFERROR(VLOOKUP('Input 1 - Schedule 1'!I50,'Input 1 - Schedule 1'!$D$7:$G$1009,4,FALSE),"")</f>
        <v/>
      </c>
      <c r="AZ50" s="17" t="s">
        <v>1</v>
      </c>
    </row>
    <row r="51" spans="1:52" x14ac:dyDescent="0.25">
      <c r="A51" s="56">
        <f t="shared" si="11"/>
        <v>42</v>
      </c>
      <c r="B51" s="267" t="str">
        <f t="shared" si="12"/>
        <v/>
      </c>
      <c r="C51" s="55" t="str">
        <f>IFERROR(VLOOKUP(G51,GCC.Param!$B$3:$D$96,3,FALSE),"")</f>
        <v/>
      </c>
      <c r="D51" s="40"/>
      <c r="E51" s="40"/>
      <c r="F51" s="42"/>
      <c r="G51" s="42"/>
      <c r="H51" s="42"/>
      <c r="I51" s="42"/>
      <c r="J51" s="267" t="str">
        <f t="shared" si="13"/>
        <v/>
      </c>
      <c r="K51" s="289"/>
      <c r="L51" s="289"/>
      <c r="M51" s="42"/>
      <c r="N51" s="42"/>
      <c r="O51" s="42"/>
      <c r="P51" s="42"/>
      <c r="Q51" s="42"/>
      <c r="R51" s="42"/>
      <c r="S51" s="266">
        <f t="shared" si="14"/>
        <v>0</v>
      </c>
      <c r="T51" s="32"/>
      <c r="U51" s="50"/>
      <c r="V51" s="44"/>
      <c r="W51" s="44"/>
      <c r="X51" s="45"/>
      <c r="Y51" s="50"/>
      <c r="Z51" s="46"/>
      <c r="AA51" s="46"/>
      <c r="AB51" s="46"/>
      <c r="AC51" s="47">
        <f t="shared" si="15"/>
        <v>0</v>
      </c>
      <c r="AD51" s="51"/>
      <c r="AE51" s="51"/>
      <c r="AF51" s="51"/>
      <c r="AH51" s="290"/>
      <c r="AI51" s="53">
        <f t="shared" si="16"/>
        <v>0</v>
      </c>
      <c r="AJ51" s="52"/>
      <c r="AK51" s="293"/>
      <c r="AL51" s="300"/>
      <c r="AM51" s="52"/>
      <c r="AN51" s="300"/>
      <c r="AO51" s="54"/>
      <c r="AQ51" s="47" t="str">
        <f>IF(OR('Input 1 - Schedule 1'!$C51="Non-Ins, Non-Fin",G51="Other Unregulated Financial Entity"),"Yes","No")</f>
        <v>No</v>
      </c>
      <c r="AR51" s="47" t="str">
        <f>IF(AQ51="Yes", 'Input 1 - Schedule 1'!AL51/'Input 1 - Schedule 1'!AM51*'Input 1 - Schedule 1'!AN51,"N/A")</f>
        <v>N/A</v>
      </c>
      <c r="AS51" s="47" t="str">
        <f>IF(AR51="N/A","N/A",MAX('Input 1 - Schedule 1'!AN51*0.02,AR51))</f>
        <v>N/A</v>
      </c>
      <c r="AT51" s="47" t="str">
        <f>IF(AQ51="Yes",'Input 1 - Schedule 1'!$AH51*IF($AX51="RBC Filing U.S. Insurer (Life)",0.0247,IF($AX51="RBC Filing U.S. Insurer (Health)",0.057*2/3,0.0364)),"N/A")</f>
        <v>N/A</v>
      </c>
      <c r="AU51" s="47" t="str">
        <f>IF(AQ51="Yes",'Input 1 - Schedule 1'!$AH51*IF($AX51="RBC Filing U.S. Insurer (Life)",0.037,IF($AX51="RBC Filing U.S. Insurer (Health)",0.057,0.054)),"N/A")</f>
        <v>N/A</v>
      </c>
      <c r="AV51" s="47" t="str">
        <f>IF(AQ51="Yes",'Input 1 - Schedule 1'!$AJ51*0.03,"N/A")</f>
        <v>N/A</v>
      </c>
      <c r="AW51" s="47" t="str">
        <f>IF(AQ51="Yes",IF(AX51="RBC Filing U.S. Insurer (Life)",0.195*'Input 1 - Schedule 1'!AJ51,0.225*'Input 1 - Schedule 1'!AJ51),"N/A")</f>
        <v>N/A</v>
      </c>
      <c r="AX51" s="47" t="str">
        <f>IFERROR(VLOOKUP('Input 1 - Schedule 1'!I51,'Input 1 - Schedule 1'!$D$7:$G$1009,4,FALSE),"")</f>
        <v/>
      </c>
      <c r="AZ51" s="17" t="s">
        <v>1</v>
      </c>
    </row>
    <row r="52" spans="1:52" x14ac:dyDescent="0.25">
      <c r="A52" s="56">
        <f t="shared" si="11"/>
        <v>43</v>
      </c>
      <c r="B52" s="267" t="str">
        <f t="shared" si="12"/>
        <v/>
      </c>
      <c r="C52" s="55" t="str">
        <f>IFERROR(VLOOKUP(G52,GCC.Param!$B$3:$D$96,3,FALSE),"")</f>
        <v/>
      </c>
      <c r="D52" s="40"/>
      <c r="E52" s="40"/>
      <c r="F52" s="42"/>
      <c r="G52" s="42"/>
      <c r="H52" s="42"/>
      <c r="I52" s="42"/>
      <c r="J52" s="267" t="str">
        <f t="shared" si="13"/>
        <v/>
      </c>
      <c r="K52" s="289"/>
      <c r="L52" s="289"/>
      <c r="M52" s="42"/>
      <c r="N52" s="42"/>
      <c r="O52" s="42"/>
      <c r="P52" s="42"/>
      <c r="Q52" s="42"/>
      <c r="R52" s="42"/>
      <c r="S52" s="266">
        <f t="shared" si="14"/>
        <v>0</v>
      </c>
      <c r="T52" s="32"/>
      <c r="U52" s="50"/>
      <c r="V52" s="44"/>
      <c r="W52" s="44"/>
      <c r="X52" s="45"/>
      <c r="Y52" s="50"/>
      <c r="Z52" s="46"/>
      <c r="AA52" s="46"/>
      <c r="AB52" s="46"/>
      <c r="AC52" s="47">
        <f t="shared" si="15"/>
        <v>0</v>
      </c>
      <c r="AD52" s="51"/>
      <c r="AE52" s="51"/>
      <c r="AF52" s="51"/>
      <c r="AH52" s="290"/>
      <c r="AI52" s="53">
        <f t="shared" si="16"/>
        <v>0</v>
      </c>
      <c r="AJ52" s="52"/>
      <c r="AK52" s="293"/>
      <c r="AL52" s="300"/>
      <c r="AM52" s="52"/>
      <c r="AN52" s="300"/>
      <c r="AO52" s="54"/>
      <c r="AQ52" s="47" t="str">
        <f>IF(OR('Input 1 - Schedule 1'!$C52="Non-Ins, Non-Fin",G52="Other Unregulated Financial Entity"),"Yes","No")</f>
        <v>No</v>
      </c>
      <c r="AR52" s="47" t="str">
        <f>IF(AQ52="Yes", 'Input 1 - Schedule 1'!AL52/'Input 1 - Schedule 1'!AM52*'Input 1 - Schedule 1'!AN52,"N/A")</f>
        <v>N/A</v>
      </c>
      <c r="AS52" s="47" t="str">
        <f>IF(AR52="N/A","N/A",MAX('Input 1 - Schedule 1'!AN52*0.02,AR52))</f>
        <v>N/A</v>
      </c>
      <c r="AT52" s="47" t="str">
        <f>IF(AQ52="Yes",'Input 1 - Schedule 1'!$AH52*IF($AX52="RBC Filing U.S. Insurer (Life)",0.0247,IF($AX52="RBC Filing U.S. Insurer (Health)",0.057*2/3,0.0364)),"N/A")</f>
        <v>N/A</v>
      </c>
      <c r="AU52" s="47" t="str">
        <f>IF(AQ52="Yes",'Input 1 - Schedule 1'!$AH52*IF($AX52="RBC Filing U.S. Insurer (Life)",0.037,IF($AX52="RBC Filing U.S. Insurer (Health)",0.057,0.054)),"N/A")</f>
        <v>N/A</v>
      </c>
      <c r="AV52" s="47" t="str">
        <f>IF(AQ52="Yes",'Input 1 - Schedule 1'!$AJ52*0.03,"N/A")</f>
        <v>N/A</v>
      </c>
      <c r="AW52" s="47" t="str">
        <f>IF(AQ52="Yes",IF(AX52="RBC Filing U.S. Insurer (Life)",0.195*'Input 1 - Schedule 1'!AJ52,0.225*'Input 1 - Schedule 1'!AJ52),"N/A")</f>
        <v>N/A</v>
      </c>
      <c r="AX52" s="47" t="str">
        <f>IFERROR(VLOOKUP('Input 1 - Schedule 1'!I52,'Input 1 - Schedule 1'!$D$7:$G$1009,4,FALSE),"")</f>
        <v/>
      </c>
      <c r="AZ52" s="17" t="s">
        <v>1</v>
      </c>
    </row>
    <row r="53" spans="1:52" x14ac:dyDescent="0.25">
      <c r="A53" s="56">
        <f t="shared" si="11"/>
        <v>44</v>
      </c>
      <c r="B53" s="267" t="str">
        <f t="shared" si="12"/>
        <v/>
      </c>
      <c r="C53" s="55" t="str">
        <f>IFERROR(VLOOKUP(G53,GCC.Param!$B$3:$D$96,3,FALSE),"")</f>
        <v/>
      </c>
      <c r="D53" s="40"/>
      <c r="E53" s="40"/>
      <c r="F53" s="42"/>
      <c r="G53" s="42"/>
      <c r="H53" s="42"/>
      <c r="I53" s="42"/>
      <c r="J53" s="267" t="str">
        <f t="shared" si="13"/>
        <v/>
      </c>
      <c r="K53" s="289"/>
      <c r="L53" s="289"/>
      <c r="M53" s="42"/>
      <c r="N53" s="42"/>
      <c r="O53" s="42"/>
      <c r="P53" s="42"/>
      <c r="Q53" s="42"/>
      <c r="R53" s="42"/>
      <c r="S53" s="266">
        <f t="shared" si="14"/>
        <v>0</v>
      </c>
      <c r="T53" s="32"/>
      <c r="U53" s="50"/>
      <c r="V53" s="44"/>
      <c r="W53" s="44"/>
      <c r="X53" s="45"/>
      <c r="Y53" s="50"/>
      <c r="Z53" s="46"/>
      <c r="AA53" s="46"/>
      <c r="AB53" s="46"/>
      <c r="AC53" s="47">
        <f t="shared" si="15"/>
        <v>0</v>
      </c>
      <c r="AD53" s="51"/>
      <c r="AE53" s="51"/>
      <c r="AF53" s="51"/>
      <c r="AH53" s="290"/>
      <c r="AI53" s="53">
        <f t="shared" si="16"/>
        <v>0</v>
      </c>
      <c r="AJ53" s="52"/>
      <c r="AK53" s="293"/>
      <c r="AL53" s="300"/>
      <c r="AM53" s="52"/>
      <c r="AN53" s="300"/>
      <c r="AO53" s="54"/>
      <c r="AQ53" s="47" t="str">
        <f>IF(OR('Input 1 - Schedule 1'!$C53="Non-Ins, Non-Fin",G53="Other Unregulated Financial Entity"),"Yes","No")</f>
        <v>No</v>
      </c>
      <c r="AR53" s="47" t="str">
        <f>IF(AQ53="Yes", 'Input 1 - Schedule 1'!AL53/'Input 1 - Schedule 1'!AM53*'Input 1 - Schedule 1'!AN53,"N/A")</f>
        <v>N/A</v>
      </c>
      <c r="AS53" s="47" t="str">
        <f>IF(AR53="N/A","N/A",MAX('Input 1 - Schedule 1'!AN53*0.02,AR53))</f>
        <v>N/A</v>
      </c>
      <c r="AT53" s="47" t="str">
        <f>IF(AQ53="Yes",'Input 1 - Schedule 1'!$AH53*IF($AX53="RBC Filing U.S. Insurer (Life)",0.0247,IF($AX53="RBC Filing U.S. Insurer (Health)",0.057*2/3,0.0364)),"N/A")</f>
        <v>N/A</v>
      </c>
      <c r="AU53" s="47" t="str">
        <f>IF(AQ53="Yes",'Input 1 - Schedule 1'!$AH53*IF($AX53="RBC Filing U.S. Insurer (Life)",0.037,IF($AX53="RBC Filing U.S. Insurer (Health)",0.057,0.054)),"N/A")</f>
        <v>N/A</v>
      </c>
      <c r="AV53" s="47" t="str">
        <f>IF(AQ53="Yes",'Input 1 - Schedule 1'!$AJ53*0.03,"N/A")</f>
        <v>N/A</v>
      </c>
      <c r="AW53" s="47" t="str">
        <f>IF(AQ53="Yes",IF(AX53="RBC Filing U.S. Insurer (Life)",0.195*'Input 1 - Schedule 1'!AJ53,0.225*'Input 1 - Schedule 1'!AJ53),"N/A")</f>
        <v>N/A</v>
      </c>
      <c r="AX53" s="47" t="str">
        <f>IFERROR(VLOOKUP('Input 1 - Schedule 1'!I53,'Input 1 - Schedule 1'!$D$7:$G$1009,4,FALSE),"")</f>
        <v/>
      </c>
      <c r="AZ53" s="17" t="s">
        <v>1</v>
      </c>
    </row>
    <row r="54" spans="1:52" x14ac:dyDescent="0.25">
      <c r="A54" s="56">
        <f t="shared" si="11"/>
        <v>45</v>
      </c>
      <c r="B54" s="267" t="str">
        <f t="shared" si="12"/>
        <v/>
      </c>
      <c r="C54" s="55" t="str">
        <f>IFERROR(VLOOKUP(G54,GCC.Param!$B$3:$D$96,3,FALSE),"")</f>
        <v/>
      </c>
      <c r="D54" s="40"/>
      <c r="E54" s="40"/>
      <c r="F54" s="42"/>
      <c r="G54" s="42"/>
      <c r="H54" s="42"/>
      <c r="I54" s="42"/>
      <c r="J54" s="267" t="str">
        <f t="shared" si="13"/>
        <v/>
      </c>
      <c r="K54" s="289"/>
      <c r="L54" s="289"/>
      <c r="M54" s="42"/>
      <c r="N54" s="42"/>
      <c r="O54" s="42"/>
      <c r="P54" s="42"/>
      <c r="Q54" s="42"/>
      <c r="R54" s="42"/>
      <c r="S54" s="266">
        <f t="shared" si="14"/>
        <v>0</v>
      </c>
      <c r="T54" s="32"/>
      <c r="U54" s="50"/>
      <c r="V54" s="44"/>
      <c r="W54" s="44"/>
      <c r="X54" s="45"/>
      <c r="Y54" s="50"/>
      <c r="Z54" s="46"/>
      <c r="AA54" s="46"/>
      <c r="AB54" s="46"/>
      <c r="AC54" s="47">
        <f t="shared" si="15"/>
        <v>0</v>
      </c>
      <c r="AD54" s="51"/>
      <c r="AE54" s="51"/>
      <c r="AF54" s="51"/>
      <c r="AH54" s="290"/>
      <c r="AI54" s="53">
        <f t="shared" si="16"/>
        <v>0</v>
      </c>
      <c r="AJ54" s="52"/>
      <c r="AK54" s="293"/>
      <c r="AL54" s="300"/>
      <c r="AM54" s="52"/>
      <c r="AN54" s="300"/>
      <c r="AO54" s="54"/>
      <c r="AQ54" s="47" t="str">
        <f>IF(OR('Input 1 - Schedule 1'!$C54="Non-Ins, Non-Fin",G54="Other Unregulated Financial Entity"),"Yes","No")</f>
        <v>No</v>
      </c>
      <c r="AR54" s="47" t="str">
        <f>IF(AQ54="Yes", 'Input 1 - Schedule 1'!AL54/'Input 1 - Schedule 1'!AM54*'Input 1 - Schedule 1'!AN54,"N/A")</f>
        <v>N/A</v>
      </c>
      <c r="AS54" s="47" t="str">
        <f>IF(AR54="N/A","N/A",MAX('Input 1 - Schedule 1'!AN54*0.02,AR54))</f>
        <v>N/A</v>
      </c>
      <c r="AT54" s="47" t="str">
        <f>IF(AQ54="Yes",'Input 1 - Schedule 1'!$AH54*IF($AX54="RBC Filing U.S. Insurer (Life)",0.0247,IF($AX54="RBC Filing U.S. Insurer (Health)",0.057*2/3,0.0364)),"N/A")</f>
        <v>N/A</v>
      </c>
      <c r="AU54" s="47" t="str">
        <f>IF(AQ54="Yes",'Input 1 - Schedule 1'!$AH54*IF($AX54="RBC Filing U.S. Insurer (Life)",0.037,IF($AX54="RBC Filing U.S. Insurer (Health)",0.057,0.054)),"N/A")</f>
        <v>N/A</v>
      </c>
      <c r="AV54" s="47" t="str">
        <f>IF(AQ54="Yes",'Input 1 - Schedule 1'!$AJ54*0.03,"N/A")</f>
        <v>N/A</v>
      </c>
      <c r="AW54" s="47" t="str">
        <f>IF(AQ54="Yes",IF(AX54="RBC Filing U.S. Insurer (Life)",0.195*'Input 1 - Schedule 1'!AJ54,0.225*'Input 1 - Schedule 1'!AJ54),"N/A")</f>
        <v>N/A</v>
      </c>
      <c r="AX54" s="47" t="str">
        <f>IFERROR(VLOOKUP('Input 1 - Schedule 1'!I54,'Input 1 - Schedule 1'!$D$7:$G$1009,4,FALSE),"")</f>
        <v/>
      </c>
      <c r="AZ54" s="17" t="s">
        <v>1</v>
      </c>
    </row>
    <row r="55" spans="1:52" x14ac:dyDescent="0.25">
      <c r="A55" s="56">
        <f t="shared" si="11"/>
        <v>46</v>
      </c>
      <c r="B55" s="267" t="str">
        <f t="shared" si="12"/>
        <v/>
      </c>
      <c r="C55" s="55" t="str">
        <f>IFERROR(VLOOKUP(G55,GCC.Param!$B$3:$D$96,3,FALSE),"")</f>
        <v/>
      </c>
      <c r="D55" s="40"/>
      <c r="E55" s="40"/>
      <c r="F55" s="42"/>
      <c r="G55" s="42"/>
      <c r="H55" s="42"/>
      <c r="I55" s="42"/>
      <c r="J55" s="267" t="str">
        <f t="shared" si="13"/>
        <v/>
      </c>
      <c r="K55" s="289"/>
      <c r="L55" s="289"/>
      <c r="M55" s="42"/>
      <c r="N55" s="42"/>
      <c r="O55" s="42"/>
      <c r="P55" s="42"/>
      <c r="Q55" s="42"/>
      <c r="R55" s="42"/>
      <c r="S55" s="266">
        <f t="shared" si="14"/>
        <v>0</v>
      </c>
      <c r="T55" s="32"/>
      <c r="U55" s="50"/>
      <c r="V55" s="44"/>
      <c r="W55" s="44"/>
      <c r="X55" s="45"/>
      <c r="Y55" s="50"/>
      <c r="Z55" s="46"/>
      <c r="AA55" s="46"/>
      <c r="AB55" s="46"/>
      <c r="AC55" s="47">
        <f t="shared" si="15"/>
        <v>0</v>
      </c>
      <c r="AD55" s="51"/>
      <c r="AE55" s="51"/>
      <c r="AF55" s="51"/>
      <c r="AH55" s="290"/>
      <c r="AI55" s="53">
        <f t="shared" si="16"/>
        <v>0</v>
      </c>
      <c r="AJ55" s="52"/>
      <c r="AK55" s="293"/>
      <c r="AL55" s="300"/>
      <c r="AM55" s="52"/>
      <c r="AN55" s="300"/>
      <c r="AO55" s="54"/>
      <c r="AQ55" s="47" t="str">
        <f>IF(OR('Input 1 - Schedule 1'!$C55="Non-Ins, Non-Fin",G55="Other Unregulated Financial Entity"),"Yes","No")</f>
        <v>No</v>
      </c>
      <c r="AR55" s="47" t="str">
        <f>IF(AQ55="Yes", 'Input 1 - Schedule 1'!AL55/'Input 1 - Schedule 1'!AM55*'Input 1 - Schedule 1'!AN55,"N/A")</f>
        <v>N/A</v>
      </c>
      <c r="AS55" s="47" t="str">
        <f>IF(AR55="N/A","N/A",MAX('Input 1 - Schedule 1'!AN55*0.02,AR55))</f>
        <v>N/A</v>
      </c>
      <c r="AT55" s="47" t="str">
        <f>IF(AQ55="Yes",'Input 1 - Schedule 1'!$AH55*IF($AX55="RBC Filing U.S. Insurer (Life)",0.0247,IF($AX55="RBC Filing U.S. Insurer (Health)",0.057*2/3,0.0364)),"N/A")</f>
        <v>N/A</v>
      </c>
      <c r="AU55" s="47" t="str">
        <f>IF(AQ55="Yes",'Input 1 - Schedule 1'!$AH55*IF($AX55="RBC Filing U.S. Insurer (Life)",0.037,IF($AX55="RBC Filing U.S. Insurer (Health)",0.057,0.054)),"N/A")</f>
        <v>N/A</v>
      </c>
      <c r="AV55" s="47" t="str">
        <f>IF(AQ55="Yes",'Input 1 - Schedule 1'!$AJ55*0.03,"N/A")</f>
        <v>N/A</v>
      </c>
      <c r="AW55" s="47" t="str">
        <f>IF(AQ55="Yes",IF(AX55="RBC Filing U.S. Insurer (Life)",0.195*'Input 1 - Schedule 1'!AJ55,0.225*'Input 1 - Schedule 1'!AJ55),"N/A")</f>
        <v>N/A</v>
      </c>
      <c r="AX55" s="47" t="str">
        <f>IFERROR(VLOOKUP('Input 1 - Schedule 1'!I55,'Input 1 - Schedule 1'!$D$7:$G$1009,4,FALSE),"")</f>
        <v/>
      </c>
      <c r="AZ55" s="17" t="s">
        <v>1</v>
      </c>
    </row>
    <row r="56" spans="1:52" x14ac:dyDescent="0.25">
      <c r="A56" s="56">
        <f t="shared" si="11"/>
        <v>47</v>
      </c>
      <c r="B56" s="267" t="str">
        <f t="shared" si="12"/>
        <v/>
      </c>
      <c r="C56" s="55" t="str">
        <f>IFERROR(VLOOKUP(G56,GCC.Param!$B$3:$D$96,3,FALSE),"")</f>
        <v/>
      </c>
      <c r="D56" s="40"/>
      <c r="E56" s="40"/>
      <c r="F56" s="42"/>
      <c r="G56" s="42"/>
      <c r="H56" s="42"/>
      <c r="I56" s="42"/>
      <c r="J56" s="267" t="str">
        <f t="shared" si="13"/>
        <v/>
      </c>
      <c r="K56" s="289"/>
      <c r="L56" s="289"/>
      <c r="M56" s="42"/>
      <c r="N56" s="42"/>
      <c r="O56" s="42"/>
      <c r="P56" s="42"/>
      <c r="Q56" s="42"/>
      <c r="R56" s="42"/>
      <c r="S56" s="266">
        <f t="shared" si="14"/>
        <v>0</v>
      </c>
      <c r="T56" s="32"/>
      <c r="U56" s="50"/>
      <c r="V56" s="44"/>
      <c r="W56" s="44"/>
      <c r="X56" s="45"/>
      <c r="Y56" s="50"/>
      <c r="Z56" s="46"/>
      <c r="AA56" s="46"/>
      <c r="AB56" s="46"/>
      <c r="AC56" s="47">
        <f t="shared" si="15"/>
        <v>0</v>
      </c>
      <c r="AD56" s="51"/>
      <c r="AE56" s="51"/>
      <c r="AF56" s="51"/>
      <c r="AH56" s="290"/>
      <c r="AI56" s="53">
        <f t="shared" si="16"/>
        <v>0</v>
      </c>
      <c r="AJ56" s="52"/>
      <c r="AK56" s="293"/>
      <c r="AL56" s="300"/>
      <c r="AM56" s="52"/>
      <c r="AN56" s="300"/>
      <c r="AO56" s="54"/>
      <c r="AQ56" s="47" t="str">
        <f>IF(OR('Input 1 - Schedule 1'!$C56="Non-Ins, Non-Fin",G56="Other Unregulated Financial Entity"),"Yes","No")</f>
        <v>No</v>
      </c>
      <c r="AR56" s="47" t="str">
        <f>IF(AQ56="Yes", 'Input 1 - Schedule 1'!AL56/'Input 1 - Schedule 1'!AM56*'Input 1 - Schedule 1'!AN56,"N/A")</f>
        <v>N/A</v>
      </c>
      <c r="AS56" s="47" t="str">
        <f>IF(AR56="N/A","N/A",MAX('Input 1 - Schedule 1'!AN56*0.02,AR56))</f>
        <v>N/A</v>
      </c>
      <c r="AT56" s="47" t="str">
        <f>IF(AQ56="Yes",'Input 1 - Schedule 1'!$AH56*IF($AX56="RBC Filing U.S. Insurer (Life)",0.0247,IF($AX56="RBC Filing U.S. Insurer (Health)",0.057*2/3,0.0364)),"N/A")</f>
        <v>N/A</v>
      </c>
      <c r="AU56" s="47" t="str">
        <f>IF(AQ56="Yes",'Input 1 - Schedule 1'!$AH56*IF($AX56="RBC Filing U.S. Insurer (Life)",0.037,IF($AX56="RBC Filing U.S. Insurer (Health)",0.057,0.054)),"N/A")</f>
        <v>N/A</v>
      </c>
      <c r="AV56" s="47" t="str">
        <f>IF(AQ56="Yes",'Input 1 - Schedule 1'!$AJ56*0.03,"N/A")</f>
        <v>N/A</v>
      </c>
      <c r="AW56" s="47" t="str">
        <f>IF(AQ56="Yes",IF(AX56="RBC Filing U.S. Insurer (Life)",0.195*'Input 1 - Schedule 1'!AJ56,0.225*'Input 1 - Schedule 1'!AJ56),"N/A")</f>
        <v>N/A</v>
      </c>
      <c r="AX56" s="47" t="str">
        <f>IFERROR(VLOOKUP('Input 1 - Schedule 1'!I56,'Input 1 - Schedule 1'!$D$7:$G$1009,4,FALSE),"")</f>
        <v/>
      </c>
      <c r="AZ56" s="17" t="s">
        <v>1</v>
      </c>
    </row>
    <row r="57" spans="1:52" x14ac:dyDescent="0.25">
      <c r="A57" s="56">
        <f t="shared" si="11"/>
        <v>48</v>
      </c>
      <c r="B57" s="267" t="str">
        <f t="shared" si="12"/>
        <v/>
      </c>
      <c r="C57" s="55" t="str">
        <f>IFERROR(VLOOKUP(G57,GCC.Param!$B$3:$D$96,3,FALSE),"")</f>
        <v/>
      </c>
      <c r="D57" s="40"/>
      <c r="E57" s="40"/>
      <c r="F57" s="42"/>
      <c r="G57" s="42"/>
      <c r="H57" s="42"/>
      <c r="I57" s="42"/>
      <c r="J57" s="267" t="str">
        <f t="shared" si="13"/>
        <v/>
      </c>
      <c r="K57" s="289"/>
      <c r="L57" s="289"/>
      <c r="M57" s="42"/>
      <c r="N57" s="42"/>
      <c r="O57" s="42"/>
      <c r="P57" s="42"/>
      <c r="Q57" s="42"/>
      <c r="R57" s="42"/>
      <c r="S57" s="266">
        <f t="shared" si="14"/>
        <v>0</v>
      </c>
      <c r="T57" s="32"/>
      <c r="U57" s="50"/>
      <c r="V57" s="44"/>
      <c r="W57" s="44"/>
      <c r="X57" s="45"/>
      <c r="Y57" s="50"/>
      <c r="Z57" s="46"/>
      <c r="AA57" s="46"/>
      <c r="AB57" s="46"/>
      <c r="AC57" s="47">
        <f t="shared" si="15"/>
        <v>0</v>
      </c>
      <c r="AD57" s="51"/>
      <c r="AE57" s="51"/>
      <c r="AF57" s="51"/>
      <c r="AH57" s="290"/>
      <c r="AI57" s="53">
        <f t="shared" si="16"/>
        <v>0</v>
      </c>
      <c r="AJ57" s="52"/>
      <c r="AK57" s="293"/>
      <c r="AL57" s="300"/>
      <c r="AM57" s="52"/>
      <c r="AN57" s="300"/>
      <c r="AO57" s="54"/>
      <c r="AQ57" s="47" t="str">
        <f>IF(OR('Input 1 - Schedule 1'!$C57="Non-Ins, Non-Fin",G57="Other Unregulated Financial Entity"),"Yes","No")</f>
        <v>No</v>
      </c>
      <c r="AR57" s="47" t="str">
        <f>IF(AQ57="Yes", 'Input 1 - Schedule 1'!AL57/'Input 1 - Schedule 1'!AM57*'Input 1 - Schedule 1'!AN57,"N/A")</f>
        <v>N/A</v>
      </c>
      <c r="AS57" s="47" t="str">
        <f>IF(AR57="N/A","N/A",MAX('Input 1 - Schedule 1'!AN57*0.02,AR57))</f>
        <v>N/A</v>
      </c>
      <c r="AT57" s="47" t="str">
        <f>IF(AQ57="Yes",'Input 1 - Schedule 1'!$AH57*IF($AX57="RBC Filing U.S. Insurer (Life)",0.0247,IF($AX57="RBC Filing U.S. Insurer (Health)",0.057*2/3,0.0364)),"N/A")</f>
        <v>N/A</v>
      </c>
      <c r="AU57" s="47" t="str">
        <f>IF(AQ57="Yes",'Input 1 - Schedule 1'!$AH57*IF($AX57="RBC Filing U.S. Insurer (Life)",0.037,IF($AX57="RBC Filing U.S. Insurer (Health)",0.057,0.054)),"N/A")</f>
        <v>N/A</v>
      </c>
      <c r="AV57" s="47" t="str">
        <f>IF(AQ57="Yes",'Input 1 - Schedule 1'!$AJ57*0.03,"N/A")</f>
        <v>N/A</v>
      </c>
      <c r="AW57" s="47" t="str">
        <f>IF(AQ57="Yes",IF(AX57="RBC Filing U.S. Insurer (Life)",0.195*'Input 1 - Schedule 1'!AJ57,0.225*'Input 1 - Schedule 1'!AJ57),"N/A")</f>
        <v>N/A</v>
      </c>
      <c r="AX57" s="47" t="str">
        <f>IFERROR(VLOOKUP('Input 1 - Schedule 1'!I57,'Input 1 - Schedule 1'!$D$7:$G$1009,4,FALSE),"")</f>
        <v/>
      </c>
      <c r="AZ57" s="17" t="s">
        <v>1</v>
      </c>
    </row>
    <row r="58" spans="1:52" x14ac:dyDescent="0.25">
      <c r="A58" s="56">
        <f t="shared" si="11"/>
        <v>49</v>
      </c>
      <c r="B58" s="267" t="str">
        <f t="shared" si="12"/>
        <v/>
      </c>
      <c r="C58" s="55" t="str">
        <f>IFERROR(VLOOKUP(G58,GCC.Param!$B$3:$D$96,3,FALSE),"")</f>
        <v/>
      </c>
      <c r="D58" s="40"/>
      <c r="E58" s="40"/>
      <c r="F58" s="42"/>
      <c r="G58" s="42"/>
      <c r="H58" s="42"/>
      <c r="I58" s="42"/>
      <c r="J58" s="267" t="str">
        <f t="shared" si="13"/>
        <v/>
      </c>
      <c r="K58" s="289"/>
      <c r="L58" s="289"/>
      <c r="M58" s="42"/>
      <c r="N58" s="42"/>
      <c r="O58" s="42"/>
      <c r="P58" s="42"/>
      <c r="Q58" s="42"/>
      <c r="R58" s="42"/>
      <c r="S58" s="266">
        <f t="shared" si="14"/>
        <v>0</v>
      </c>
      <c r="T58" s="32"/>
      <c r="U58" s="50"/>
      <c r="V58" s="44"/>
      <c r="W58" s="44"/>
      <c r="X58" s="45"/>
      <c r="Y58" s="50"/>
      <c r="Z58" s="46"/>
      <c r="AA58" s="46"/>
      <c r="AB58" s="46"/>
      <c r="AC58" s="47">
        <f t="shared" si="15"/>
        <v>0</v>
      </c>
      <c r="AD58" s="51"/>
      <c r="AE58" s="51"/>
      <c r="AF58" s="51"/>
      <c r="AH58" s="290"/>
      <c r="AI58" s="53">
        <f t="shared" si="16"/>
        <v>0</v>
      </c>
      <c r="AJ58" s="52"/>
      <c r="AK58" s="293"/>
      <c r="AL58" s="300"/>
      <c r="AM58" s="52"/>
      <c r="AN58" s="300"/>
      <c r="AO58" s="54"/>
      <c r="AQ58" s="47" t="str">
        <f>IF(OR('Input 1 - Schedule 1'!$C58="Non-Ins, Non-Fin",G58="Other Unregulated Financial Entity"),"Yes","No")</f>
        <v>No</v>
      </c>
      <c r="AR58" s="47" t="str">
        <f>IF(AQ58="Yes", 'Input 1 - Schedule 1'!AL58/'Input 1 - Schedule 1'!AM58*'Input 1 - Schedule 1'!AN58,"N/A")</f>
        <v>N/A</v>
      </c>
      <c r="AS58" s="47" t="str">
        <f>IF(AR58="N/A","N/A",MAX('Input 1 - Schedule 1'!AN58*0.02,AR58))</f>
        <v>N/A</v>
      </c>
      <c r="AT58" s="47" t="str">
        <f>IF(AQ58="Yes",'Input 1 - Schedule 1'!$AH58*IF($AX58="RBC Filing U.S. Insurer (Life)",0.0247,IF($AX58="RBC Filing U.S. Insurer (Health)",0.057*2/3,0.0364)),"N/A")</f>
        <v>N/A</v>
      </c>
      <c r="AU58" s="47" t="str">
        <f>IF(AQ58="Yes",'Input 1 - Schedule 1'!$AH58*IF($AX58="RBC Filing U.S. Insurer (Life)",0.037,IF($AX58="RBC Filing U.S. Insurer (Health)",0.057,0.054)),"N/A")</f>
        <v>N/A</v>
      </c>
      <c r="AV58" s="47" t="str">
        <f>IF(AQ58="Yes",'Input 1 - Schedule 1'!$AJ58*0.03,"N/A")</f>
        <v>N/A</v>
      </c>
      <c r="AW58" s="47" t="str">
        <f>IF(AQ58="Yes",IF(AX58="RBC Filing U.S. Insurer (Life)",0.195*'Input 1 - Schedule 1'!AJ58,0.225*'Input 1 - Schedule 1'!AJ58),"N/A")</f>
        <v>N/A</v>
      </c>
      <c r="AX58" s="47" t="str">
        <f>IFERROR(VLOOKUP('Input 1 - Schedule 1'!I58,'Input 1 - Schedule 1'!$D$7:$G$1009,4,FALSE),"")</f>
        <v/>
      </c>
      <c r="AZ58" s="17" t="s">
        <v>1</v>
      </c>
    </row>
    <row r="59" spans="1:52" x14ac:dyDescent="0.25">
      <c r="A59" s="56">
        <f t="shared" si="11"/>
        <v>50</v>
      </c>
      <c r="B59" s="267" t="str">
        <f t="shared" si="12"/>
        <v/>
      </c>
      <c r="C59" s="55" t="str">
        <f>IFERROR(VLOOKUP(G59,GCC.Param!$B$3:$D$96,3,FALSE),"")</f>
        <v/>
      </c>
      <c r="D59" s="40"/>
      <c r="E59" s="40"/>
      <c r="F59" s="42"/>
      <c r="G59" s="42"/>
      <c r="H59" s="42"/>
      <c r="I59" s="42"/>
      <c r="J59" s="267" t="str">
        <f t="shared" si="13"/>
        <v/>
      </c>
      <c r="K59" s="289"/>
      <c r="L59" s="289"/>
      <c r="M59" s="42"/>
      <c r="N59" s="42"/>
      <c r="O59" s="42"/>
      <c r="P59" s="42"/>
      <c r="Q59" s="42"/>
      <c r="R59" s="42"/>
      <c r="S59" s="266">
        <f t="shared" si="14"/>
        <v>0</v>
      </c>
      <c r="T59" s="32"/>
      <c r="U59" s="50"/>
      <c r="V59" s="44"/>
      <c r="W59" s="44"/>
      <c r="X59" s="45"/>
      <c r="Y59" s="50"/>
      <c r="Z59" s="46"/>
      <c r="AA59" s="46"/>
      <c r="AB59" s="46"/>
      <c r="AC59" s="47">
        <f t="shared" si="15"/>
        <v>0</v>
      </c>
      <c r="AD59" s="51"/>
      <c r="AE59" s="51"/>
      <c r="AF59" s="51"/>
      <c r="AH59" s="290"/>
      <c r="AI59" s="53">
        <f t="shared" si="16"/>
        <v>0</v>
      </c>
      <c r="AJ59" s="52"/>
      <c r="AK59" s="293"/>
      <c r="AL59" s="300"/>
      <c r="AM59" s="52"/>
      <c r="AN59" s="300"/>
      <c r="AO59" s="54"/>
      <c r="AQ59" s="47" t="str">
        <f>IF(OR('Input 1 - Schedule 1'!$C59="Non-Ins, Non-Fin",G59="Other Unregulated Financial Entity"),"Yes","No")</f>
        <v>No</v>
      </c>
      <c r="AR59" s="47" t="str">
        <f>IF(AQ59="Yes", 'Input 1 - Schedule 1'!AL59/'Input 1 - Schedule 1'!AM59*'Input 1 - Schedule 1'!AN59,"N/A")</f>
        <v>N/A</v>
      </c>
      <c r="AS59" s="47" t="str">
        <f>IF(AR59="N/A","N/A",MAX('Input 1 - Schedule 1'!AN59*0.02,AR59))</f>
        <v>N/A</v>
      </c>
      <c r="AT59" s="47" t="str">
        <f>IF(AQ59="Yes",'Input 1 - Schedule 1'!$AH59*IF($AX59="RBC Filing U.S. Insurer (Life)",0.0247,IF($AX59="RBC Filing U.S. Insurer (Health)",0.057*2/3,0.0364)),"N/A")</f>
        <v>N/A</v>
      </c>
      <c r="AU59" s="47" t="str">
        <f>IF(AQ59="Yes",'Input 1 - Schedule 1'!$AH59*IF($AX59="RBC Filing U.S. Insurer (Life)",0.037,IF($AX59="RBC Filing U.S. Insurer (Health)",0.057,0.054)),"N/A")</f>
        <v>N/A</v>
      </c>
      <c r="AV59" s="47" t="str">
        <f>IF(AQ59="Yes",'Input 1 - Schedule 1'!$AJ59*0.03,"N/A")</f>
        <v>N/A</v>
      </c>
      <c r="AW59" s="47" t="str">
        <f>IF(AQ59="Yes",IF(AX59="RBC Filing U.S. Insurer (Life)",0.195*'Input 1 - Schedule 1'!AJ59,0.225*'Input 1 - Schedule 1'!AJ59),"N/A")</f>
        <v>N/A</v>
      </c>
      <c r="AX59" s="47" t="str">
        <f>IFERROR(VLOOKUP('Input 1 - Schedule 1'!I59,'Input 1 - Schedule 1'!$D$7:$G$1009,4,FALSE),"")</f>
        <v/>
      </c>
      <c r="AZ59" s="17" t="s">
        <v>1</v>
      </c>
    </row>
    <row r="60" spans="1:52" x14ac:dyDescent="0.25">
      <c r="A60" s="56">
        <f t="shared" si="11"/>
        <v>51</v>
      </c>
      <c r="B60" s="267" t="str">
        <f t="shared" si="12"/>
        <v/>
      </c>
      <c r="C60" s="55" t="str">
        <f>IFERROR(VLOOKUP(G60,GCC.Param!$B$3:$D$96,3,FALSE),"")</f>
        <v/>
      </c>
      <c r="D60" s="40"/>
      <c r="E60" s="40"/>
      <c r="F60" s="42"/>
      <c r="G60" s="42"/>
      <c r="H60" s="42"/>
      <c r="I60" s="42"/>
      <c r="J60" s="267" t="str">
        <f t="shared" si="13"/>
        <v/>
      </c>
      <c r="K60" s="289"/>
      <c r="L60" s="289"/>
      <c r="M60" s="42"/>
      <c r="N60" s="42"/>
      <c r="O60" s="42"/>
      <c r="P60" s="42"/>
      <c r="Q60" s="42"/>
      <c r="R60" s="42"/>
      <c r="S60" s="266">
        <f t="shared" si="14"/>
        <v>0</v>
      </c>
      <c r="T60" s="32"/>
      <c r="U60" s="50"/>
      <c r="V60" s="44"/>
      <c r="W60" s="44"/>
      <c r="X60" s="45"/>
      <c r="Y60" s="50"/>
      <c r="Z60" s="46"/>
      <c r="AA60" s="46"/>
      <c r="AB60" s="46"/>
      <c r="AC60" s="47">
        <f t="shared" si="15"/>
        <v>0</v>
      </c>
      <c r="AD60" s="51"/>
      <c r="AE60" s="51"/>
      <c r="AF60" s="51"/>
      <c r="AH60" s="290"/>
      <c r="AI60" s="53">
        <f t="shared" si="16"/>
        <v>0</v>
      </c>
      <c r="AJ60" s="52"/>
      <c r="AK60" s="293"/>
      <c r="AL60" s="300"/>
      <c r="AM60" s="52"/>
      <c r="AN60" s="300"/>
      <c r="AO60" s="54"/>
      <c r="AQ60" s="47" t="str">
        <f>IF(OR('Input 1 - Schedule 1'!$C60="Non-Ins, Non-Fin",G60="Other Unregulated Financial Entity"),"Yes","No")</f>
        <v>No</v>
      </c>
      <c r="AR60" s="47" t="str">
        <f>IF(AQ60="Yes", 'Input 1 - Schedule 1'!AL60/'Input 1 - Schedule 1'!AM60*'Input 1 - Schedule 1'!AN60,"N/A")</f>
        <v>N/A</v>
      </c>
      <c r="AS60" s="47" t="str">
        <f>IF(AR60="N/A","N/A",MAX('Input 1 - Schedule 1'!AN60*0.02,AR60))</f>
        <v>N/A</v>
      </c>
      <c r="AT60" s="47" t="str">
        <f>IF(AQ60="Yes",'Input 1 - Schedule 1'!$AH60*IF($AX60="RBC Filing U.S. Insurer (Life)",0.0247,IF($AX60="RBC Filing U.S. Insurer (Health)",0.057*2/3,0.0364)),"N/A")</f>
        <v>N/A</v>
      </c>
      <c r="AU60" s="47" t="str">
        <f>IF(AQ60="Yes",'Input 1 - Schedule 1'!$AH60*IF($AX60="RBC Filing U.S. Insurer (Life)",0.037,IF($AX60="RBC Filing U.S. Insurer (Health)",0.057,0.054)),"N/A")</f>
        <v>N/A</v>
      </c>
      <c r="AV60" s="47" t="str">
        <f>IF(AQ60="Yes",'Input 1 - Schedule 1'!$AJ60*0.03,"N/A")</f>
        <v>N/A</v>
      </c>
      <c r="AW60" s="47" t="str">
        <f>IF(AQ60="Yes",IF(AX60="RBC Filing U.S. Insurer (Life)",0.195*'Input 1 - Schedule 1'!AJ60,0.225*'Input 1 - Schedule 1'!AJ60),"N/A")</f>
        <v>N/A</v>
      </c>
      <c r="AX60" s="47" t="str">
        <f>IFERROR(VLOOKUP('Input 1 - Schedule 1'!I60,'Input 1 - Schedule 1'!$D$7:$G$1009,4,FALSE),"")</f>
        <v/>
      </c>
      <c r="AZ60" s="17" t="s">
        <v>1</v>
      </c>
    </row>
    <row r="61" spans="1:52" x14ac:dyDescent="0.25">
      <c r="A61" s="56">
        <f t="shared" si="11"/>
        <v>52</v>
      </c>
      <c r="B61" s="267" t="str">
        <f t="shared" si="12"/>
        <v/>
      </c>
      <c r="C61" s="55" t="str">
        <f>IFERROR(VLOOKUP(G61,GCC.Param!$B$3:$D$96,3,FALSE),"")</f>
        <v/>
      </c>
      <c r="D61" s="40"/>
      <c r="E61" s="40"/>
      <c r="F61" s="42"/>
      <c r="G61" s="42"/>
      <c r="H61" s="42"/>
      <c r="I61" s="42"/>
      <c r="J61" s="267" t="str">
        <f t="shared" si="13"/>
        <v/>
      </c>
      <c r="K61" s="289"/>
      <c r="L61" s="289"/>
      <c r="M61" s="42"/>
      <c r="N61" s="42"/>
      <c r="O61" s="42"/>
      <c r="P61" s="42"/>
      <c r="Q61" s="42"/>
      <c r="R61" s="42"/>
      <c r="S61" s="266">
        <f t="shared" si="14"/>
        <v>0</v>
      </c>
      <c r="T61" s="32"/>
      <c r="U61" s="50"/>
      <c r="V61" s="44"/>
      <c r="W61" s="44"/>
      <c r="X61" s="45"/>
      <c r="Y61" s="50"/>
      <c r="Z61" s="46"/>
      <c r="AA61" s="46"/>
      <c r="AB61" s="46"/>
      <c r="AC61" s="47">
        <f t="shared" si="15"/>
        <v>0</v>
      </c>
      <c r="AD61" s="51"/>
      <c r="AE61" s="51"/>
      <c r="AF61" s="51"/>
      <c r="AH61" s="290"/>
      <c r="AI61" s="53">
        <f t="shared" si="16"/>
        <v>0</v>
      </c>
      <c r="AJ61" s="52"/>
      <c r="AK61" s="293"/>
      <c r="AL61" s="300"/>
      <c r="AM61" s="52"/>
      <c r="AN61" s="300"/>
      <c r="AO61" s="54"/>
      <c r="AQ61" s="47" t="str">
        <f>IF(OR('Input 1 - Schedule 1'!$C61="Non-Ins, Non-Fin",G61="Other Unregulated Financial Entity"),"Yes","No")</f>
        <v>No</v>
      </c>
      <c r="AR61" s="47" t="str">
        <f>IF(AQ61="Yes", 'Input 1 - Schedule 1'!AL61/'Input 1 - Schedule 1'!AM61*'Input 1 - Schedule 1'!AN61,"N/A")</f>
        <v>N/A</v>
      </c>
      <c r="AS61" s="47" t="str">
        <f>IF(AR61="N/A","N/A",MAX('Input 1 - Schedule 1'!AN61*0.02,AR61))</f>
        <v>N/A</v>
      </c>
      <c r="AT61" s="47" t="str">
        <f>IF(AQ61="Yes",'Input 1 - Schedule 1'!$AH61*IF($AX61="RBC Filing U.S. Insurer (Life)",0.0247,IF($AX61="RBC Filing U.S. Insurer (Health)",0.057*2/3,0.0364)),"N/A")</f>
        <v>N/A</v>
      </c>
      <c r="AU61" s="47" t="str">
        <f>IF(AQ61="Yes",'Input 1 - Schedule 1'!$AH61*IF($AX61="RBC Filing U.S. Insurer (Life)",0.037,IF($AX61="RBC Filing U.S. Insurer (Health)",0.057,0.054)),"N/A")</f>
        <v>N/A</v>
      </c>
      <c r="AV61" s="47" t="str">
        <f>IF(AQ61="Yes",'Input 1 - Schedule 1'!$AJ61*0.03,"N/A")</f>
        <v>N/A</v>
      </c>
      <c r="AW61" s="47" t="str">
        <f>IF(AQ61="Yes",IF(AX61="RBC Filing U.S. Insurer (Life)",0.195*'Input 1 - Schedule 1'!AJ61,0.225*'Input 1 - Schedule 1'!AJ61),"N/A")</f>
        <v>N/A</v>
      </c>
      <c r="AX61" s="47" t="str">
        <f>IFERROR(VLOOKUP('Input 1 - Schedule 1'!I61,'Input 1 - Schedule 1'!$D$7:$G$1009,4,FALSE),"")</f>
        <v/>
      </c>
      <c r="AZ61" s="17" t="s">
        <v>1</v>
      </c>
    </row>
    <row r="62" spans="1:52" x14ac:dyDescent="0.25">
      <c r="A62" s="56">
        <f t="shared" si="11"/>
        <v>53</v>
      </c>
      <c r="B62" s="267" t="str">
        <f t="shared" si="12"/>
        <v/>
      </c>
      <c r="C62" s="55" t="str">
        <f>IFERROR(VLOOKUP(G62,GCC.Param!$B$3:$D$96,3,FALSE),"")</f>
        <v/>
      </c>
      <c r="D62" s="40"/>
      <c r="E62" s="40"/>
      <c r="F62" s="42"/>
      <c r="G62" s="42"/>
      <c r="H62" s="42"/>
      <c r="I62" s="42"/>
      <c r="J62" s="267" t="str">
        <f t="shared" si="13"/>
        <v/>
      </c>
      <c r="K62" s="289"/>
      <c r="L62" s="289"/>
      <c r="M62" s="42"/>
      <c r="N62" s="42"/>
      <c r="O62" s="42"/>
      <c r="P62" s="42"/>
      <c r="Q62" s="42"/>
      <c r="R62" s="42"/>
      <c r="S62" s="266">
        <f t="shared" si="14"/>
        <v>0</v>
      </c>
      <c r="T62" s="32"/>
      <c r="U62" s="50"/>
      <c r="V62" s="44"/>
      <c r="W62" s="44"/>
      <c r="X62" s="45"/>
      <c r="Y62" s="50"/>
      <c r="Z62" s="46"/>
      <c r="AA62" s="46"/>
      <c r="AB62" s="46"/>
      <c r="AC62" s="47">
        <f t="shared" si="15"/>
        <v>0</v>
      </c>
      <c r="AD62" s="51"/>
      <c r="AE62" s="51"/>
      <c r="AF62" s="51"/>
      <c r="AH62" s="290"/>
      <c r="AI62" s="53">
        <f t="shared" si="16"/>
        <v>0</v>
      </c>
      <c r="AJ62" s="52"/>
      <c r="AK62" s="293"/>
      <c r="AL62" s="300"/>
      <c r="AM62" s="52"/>
      <c r="AN62" s="300"/>
      <c r="AO62" s="54"/>
      <c r="AQ62" s="47" t="str">
        <f>IF(OR('Input 1 - Schedule 1'!$C62="Non-Ins, Non-Fin",G62="Other Unregulated Financial Entity"),"Yes","No")</f>
        <v>No</v>
      </c>
      <c r="AR62" s="47" t="str">
        <f>IF(AQ62="Yes", 'Input 1 - Schedule 1'!AL62/'Input 1 - Schedule 1'!AM62*'Input 1 - Schedule 1'!AN62,"N/A")</f>
        <v>N/A</v>
      </c>
      <c r="AS62" s="47" t="str">
        <f>IF(AR62="N/A","N/A",MAX('Input 1 - Schedule 1'!AN62*0.02,AR62))</f>
        <v>N/A</v>
      </c>
      <c r="AT62" s="47" t="str">
        <f>IF(AQ62="Yes",'Input 1 - Schedule 1'!$AH62*IF($AX62="RBC Filing U.S. Insurer (Life)",0.0247,IF($AX62="RBC Filing U.S. Insurer (Health)",0.057*2/3,0.0364)),"N/A")</f>
        <v>N/A</v>
      </c>
      <c r="AU62" s="47" t="str">
        <f>IF(AQ62="Yes",'Input 1 - Schedule 1'!$AH62*IF($AX62="RBC Filing U.S. Insurer (Life)",0.037,IF($AX62="RBC Filing U.S. Insurer (Health)",0.057,0.054)),"N/A")</f>
        <v>N/A</v>
      </c>
      <c r="AV62" s="47" t="str">
        <f>IF(AQ62="Yes",'Input 1 - Schedule 1'!$AJ62*0.03,"N/A")</f>
        <v>N/A</v>
      </c>
      <c r="AW62" s="47" t="str">
        <f>IF(AQ62="Yes",IF(AX62="RBC Filing U.S. Insurer (Life)",0.195*'Input 1 - Schedule 1'!AJ62,0.225*'Input 1 - Schedule 1'!AJ62),"N/A")</f>
        <v>N/A</v>
      </c>
      <c r="AX62" s="47" t="str">
        <f>IFERROR(VLOOKUP('Input 1 - Schedule 1'!I62,'Input 1 - Schedule 1'!$D$7:$G$1009,4,FALSE),"")</f>
        <v/>
      </c>
      <c r="AZ62" s="17" t="s">
        <v>1</v>
      </c>
    </row>
    <row r="63" spans="1:52" x14ac:dyDescent="0.25">
      <c r="A63" s="56">
        <f t="shared" si="11"/>
        <v>54</v>
      </c>
      <c r="B63" s="267" t="str">
        <f t="shared" si="12"/>
        <v/>
      </c>
      <c r="C63" s="55" t="str">
        <f>IFERROR(VLOOKUP(G63,GCC.Param!$B$3:$D$96,3,FALSE),"")</f>
        <v/>
      </c>
      <c r="D63" s="40"/>
      <c r="E63" s="40"/>
      <c r="F63" s="42"/>
      <c r="G63" s="42"/>
      <c r="H63" s="42"/>
      <c r="I63" s="42"/>
      <c r="J63" s="267" t="str">
        <f t="shared" si="13"/>
        <v/>
      </c>
      <c r="K63" s="289"/>
      <c r="L63" s="289"/>
      <c r="M63" s="42"/>
      <c r="N63" s="42"/>
      <c r="O63" s="42"/>
      <c r="P63" s="42"/>
      <c r="Q63" s="42"/>
      <c r="R63" s="42"/>
      <c r="S63" s="266">
        <f t="shared" si="14"/>
        <v>0</v>
      </c>
      <c r="T63" s="32"/>
      <c r="U63" s="50"/>
      <c r="V63" s="44"/>
      <c r="W63" s="44"/>
      <c r="X63" s="45"/>
      <c r="Y63" s="50"/>
      <c r="Z63" s="46"/>
      <c r="AA63" s="46"/>
      <c r="AB63" s="46"/>
      <c r="AC63" s="47">
        <f t="shared" si="15"/>
        <v>0</v>
      </c>
      <c r="AD63" s="51"/>
      <c r="AE63" s="51"/>
      <c r="AF63" s="51"/>
      <c r="AH63" s="290"/>
      <c r="AI63" s="53">
        <f t="shared" si="16"/>
        <v>0</v>
      </c>
      <c r="AJ63" s="52"/>
      <c r="AK63" s="293"/>
      <c r="AL63" s="300"/>
      <c r="AM63" s="52"/>
      <c r="AN63" s="300"/>
      <c r="AO63" s="54"/>
      <c r="AQ63" s="47" t="str">
        <f>IF(OR('Input 1 - Schedule 1'!$C63="Non-Ins, Non-Fin",G63="Other Unregulated Financial Entity"),"Yes","No")</f>
        <v>No</v>
      </c>
      <c r="AR63" s="47" t="str">
        <f>IF(AQ63="Yes", 'Input 1 - Schedule 1'!AL63/'Input 1 - Schedule 1'!AM63*'Input 1 - Schedule 1'!AN63,"N/A")</f>
        <v>N/A</v>
      </c>
      <c r="AS63" s="47" t="str">
        <f>IF(AR63="N/A","N/A",MAX('Input 1 - Schedule 1'!AN63*0.02,AR63))</f>
        <v>N/A</v>
      </c>
      <c r="AT63" s="47" t="str">
        <f>IF(AQ63="Yes",'Input 1 - Schedule 1'!$AH63*IF($AX63="RBC Filing U.S. Insurer (Life)",0.0247,IF($AX63="RBC Filing U.S. Insurer (Health)",0.057*2/3,0.0364)),"N/A")</f>
        <v>N/A</v>
      </c>
      <c r="AU63" s="47" t="str">
        <f>IF(AQ63="Yes",'Input 1 - Schedule 1'!$AH63*IF($AX63="RBC Filing U.S. Insurer (Life)",0.037,IF($AX63="RBC Filing U.S. Insurer (Health)",0.057,0.054)),"N/A")</f>
        <v>N/A</v>
      </c>
      <c r="AV63" s="47" t="str">
        <f>IF(AQ63="Yes",'Input 1 - Schedule 1'!$AJ63*0.03,"N/A")</f>
        <v>N/A</v>
      </c>
      <c r="AW63" s="47" t="str">
        <f>IF(AQ63="Yes",IF(AX63="RBC Filing U.S. Insurer (Life)",0.195*'Input 1 - Schedule 1'!AJ63,0.225*'Input 1 - Schedule 1'!AJ63),"N/A")</f>
        <v>N/A</v>
      </c>
      <c r="AX63" s="47" t="str">
        <f>IFERROR(VLOOKUP('Input 1 - Schedule 1'!I63,'Input 1 - Schedule 1'!$D$7:$G$1009,4,FALSE),"")</f>
        <v/>
      </c>
      <c r="AZ63" s="17" t="s">
        <v>1</v>
      </c>
    </row>
    <row r="64" spans="1:52" x14ac:dyDescent="0.25">
      <c r="A64" s="56">
        <f t="shared" si="11"/>
        <v>55</v>
      </c>
      <c r="B64" s="267" t="str">
        <f t="shared" si="12"/>
        <v/>
      </c>
      <c r="C64" s="55" t="str">
        <f>IFERROR(VLOOKUP(G64,GCC.Param!$B$3:$D$96,3,FALSE),"")</f>
        <v/>
      </c>
      <c r="D64" s="40"/>
      <c r="E64" s="40"/>
      <c r="F64" s="42"/>
      <c r="G64" s="42"/>
      <c r="H64" s="42"/>
      <c r="I64" s="42"/>
      <c r="J64" s="267" t="str">
        <f t="shared" si="13"/>
        <v/>
      </c>
      <c r="K64" s="289"/>
      <c r="L64" s="289"/>
      <c r="M64" s="42"/>
      <c r="N64" s="42"/>
      <c r="O64" s="42"/>
      <c r="P64" s="42"/>
      <c r="Q64" s="42"/>
      <c r="R64" s="42"/>
      <c r="S64" s="266">
        <f t="shared" si="14"/>
        <v>0</v>
      </c>
      <c r="T64" s="32"/>
      <c r="U64" s="50"/>
      <c r="V64" s="44"/>
      <c r="W64" s="44"/>
      <c r="X64" s="45"/>
      <c r="Y64" s="50"/>
      <c r="Z64" s="46"/>
      <c r="AA64" s="46"/>
      <c r="AB64" s="46"/>
      <c r="AC64" s="47">
        <f t="shared" si="15"/>
        <v>0</v>
      </c>
      <c r="AD64" s="51"/>
      <c r="AE64" s="51"/>
      <c r="AF64" s="51"/>
      <c r="AH64" s="290"/>
      <c r="AI64" s="53">
        <f t="shared" si="16"/>
        <v>0</v>
      </c>
      <c r="AJ64" s="52"/>
      <c r="AK64" s="293"/>
      <c r="AL64" s="300"/>
      <c r="AM64" s="52"/>
      <c r="AN64" s="300"/>
      <c r="AO64" s="54"/>
      <c r="AQ64" s="47" t="str">
        <f>IF(OR('Input 1 - Schedule 1'!$C64="Non-Ins, Non-Fin",G64="Other Unregulated Financial Entity"),"Yes","No")</f>
        <v>No</v>
      </c>
      <c r="AR64" s="47" t="str">
        <f>IF(AQ64="Yes", 'Input 1 - Schedule 1'!AL64/'Input 1 - Schedule 1'!AM64*'Input 1 - Schedule 1'!AN64,"N/A")</f>
        <v>N/A</v>
      </c>
      <c r="AS64" s="47" t="str">
        <f>IF(AR64="N/A","N/A",MAX('Input 1 - Schedule 1'!AN64*0.02,AR64))</f>
        <v>N/A</v>
      </c>
      <c r="AT64" s="47" t="str">
        <f>IF(AQ64="Yes",'Input 1 - Schedule 1'!$AH64*IF($AX64="RBC Filing U.S. Insurer (Life)",0.0247,IF($AX64="RBC Filing U.S. Insurer (Health)",0.057*2/3,0.0364)),"N/A")</f>
        <v>N/A</v>
      </c>
      <c r="AU64" s="47" t="str">
        <f>IF(AQ64="Yes",'Input 1 - Schedule 1'!$AH64*IF($AX64="RBC Filing U.S. Insurer (Life)",0.037,IF($AX64="RBC Filing U.S. Insurer (Health)",0.057,0.054)),"N/A")</f>
        <v>N/A</v>
      </c>
      <c r="AV64" s="47" t="str">
        <f>IF(AQ64="Yes",'Input 1 - Schedule 1'!$AJ64*0.03,"N/A")</f>
        <v>N/A</v>
      </c>
      <c r="AW64" s="47" t="str">
        <f>IF(AQ64="Yes",IF(AX64="RBC Filing U.S. Insurer (Life)",0.195*'Input 1 - Schedule 1'!AJ64,0.225*'Input 1 - Schedule 1'!AJ64),"N/A")</f>
        <v>N/A</v>
      </c>
      <c r="AX64" s="47" t="str">
        <f>IFERROR(VLOOKUP('Input 1 - Schedule 1'!I64,'Input 1 - Schedule 1'!$D$7:$G$1009,4,FALSE),"")</f>
        <v/>
      </c>
      <c r="AZ64" s="17" t="s">
        <v>1</v>
      </c>
    </row>
    <row r="65" spans="1:52" x14ac:dyDescent="0.25">
      <c r="A65" s="56">
        <f t="shared" si="11"/>
        <v>56</v>
      </c>
      <c r="B65" s="267" t="str">
        <f t="shared" si="12"/>
        <v/>
      </c>
      <c r="C65" s="55" t="str">
        <f>IFERROR(VLOOKUP(G65,GCC.Param!$B$3:$D$96,3,FALSE),"")</f>
        <v/>
      </c>
      <c r="D65" s="40"/>
      <c r="E65" s="40"/>
      <c r="F65" s="42"/>
      <c r="G65" s="42"/>
      <c r="H65" s="42"/>
      <c r="I65" s="42"/>
      <c r="J65" s="267" t="str">
        <f t="shared" si="13"/>
        <v/>
      </c>
      <c r="K65" s="289"/>
      <c r="L65" s="289"/>
      <c r="M65" s="42"/>
      <c r="N65" s="42"/>
      <c r="O65" s="42"/>
      <c r="P65" s="42"/>
      <c r="Q65" s="42"/>
      <c r="R65" s="42"/>
      <c r="S65" s="266">
        <f t="shared" si="14"/>
        <v>0</v>
      </c>
      <c r="T65" s="32"/>
      <c r="U65" s="50"/>
      <c r="V65" s="44"/>
      <c r="W65" s="44"/>
      <c r="X65" s="45"/>
      <c r="Y65" s="50"/>
      <c r="Z65" s="46"/>
      <c r="AA65" s="46"/>
      <c r="AB65" s="46"/>
      <c r="AC65" s="47">
        <f t="shared" si="15"/>
        <v>0</v>
      </c>
      <c r="AD65" s="51"/>
      <c r="AE65" s="51"/>
      <c r="AF65" s="51"/>
      <c r="AH65" s="290"/>
      <c r="AI65" s="53">
        <f t="shared" si="16"/>
        <v>0</v>
      </c>
      <c r="AJ65" s="52"/>
      <c r="AK65" s="293"/>
      <c r="AL65" s="300"/>
      <c r="AM65" s="52"/>
      <c r="AN65" s="300"/>
      <c r="AO65" s="54"/>
      <c r="AQ65" s="47" t="str">
        <f>IF(OR('Input 1 - Schedule 1'!$C65="Non-Ins, Non-Fin",G65="Other Unregulated Financial Entity"),"Yes","No")</f>
        <v>No</v>
      </c>
      <c r="AR65" s="47" t="str">
        <f>IF(AQ65="Yes", 'Input 1 - Schedule 1'!AL65/'Input 1 - Schedule 1'!AM65*'Input 1 - Schedule 1'!AN65,"N/A")</f>
        <v>N/A</v>
      </c>
      <c r="AS65" s="47" t="str">
        <f>IF(AR65="N/A","N/A",MAX('Input 1 - Schedule 1'!AN65*0.02,AR65))</f>
        <v>N/A</v>
      </c>
      <c r="AT65" s="47" t="str">
        <f>IF(AQ65="Yes",'Input 1 - Schedule 1'!$AH65*IF($AX65="RBC Filing U.S. Insurer (Life)",0.0247,IF($AX65="RBC Filing U.S. Insurer (Health)",0.057*2/3,0.0364)),"N/A")</f>
        <v>N/A</v>
      </c>
      <c r="AU65" s="47" t="str">
        <f>IF(AQ65="Yes",'Input 1 - Schedule 1'!$AH65*IF($AX65="RBC Filing U.S. Insurer (Life)",0.037,IF($AX65="RBC Filing U.S. Insurer (Health)",0.057,0.054)),"N/A")</f>
        <v>N/A</v>
      </c>
      <c r="AV65" s="47" t="str">
        <f>IF(AQ65="Yes",'Input 1 - Schedule 1'!$AJ65*0.03,"N/A")</f>
        <v>N/A</v>
      </c>
      <c r="AW65" s="47" t="str">
        <f>IF(AQ65="Yes",IF(AX65="RBC Filing U.S. Insurer (Life)",0.195*'Input 1 - Schedule 1'!AJ65,0.225*'Input 1 - Schedule 1'!AJ65),"N/A")</f>
        <v>N/A</v>
      </c>
      <c r="AX65" s="47" t="str">
        <f>IFERROR(VLOOKUP('Input 1 - Schedule 1'!I65,'Input 1 - Schedule 1'!$D$7:$G$1009,4,FALSE),"")</f>
        <v/>
      </c>
      <c r="AZ65" s="17" t="s">
        <v>1</v>
      </c>
    </row>
    <row r="66" spans="1:52" x14ac:dyDescent="0.25">
      <c r="A66" s="56">
        <f t="shared" si="11"/>
        <v>57</v>
      </c>
      <c r="B66" s="267" t="str">
        <f t="shared" si="12"/>
        <v/>
      </c>
      <c r="C66" s="55" t="str">
        <f>IFERROR(VLOOKUP(G66,GCC.Param!$B$3:$D$96,3,FALSE),"")</f>
        <v/>
      </c>
      <c r="D66" s="40"/>
      <c r="E66" s="40"/>
      <c r="F66" s="42"/>
      <c r="G66" s="42"/>
      <c r="H66" s="42"/>
      <c r="I66" s="42"/>
      <c r="J66" s="267" t="str">
        <f t="shared" si="13"/>
        <v/>
      </c>
      <c r="K66" s="289"/>
      <c r="L66" s="289"/>
      <c r="M66" s="42"/>
      <c r="N66" s="42"/>
      <c r="O66" s="42"/>
      <c r="P66" s="42"/>
      <c r="Q66" s="42"/>
      <c r="R66" s="42"/>
      <c r="S66" s="266">
        <f t="shared" si="14"/>
        <v>0</v>
      </c>
      <c r="T66" s="32"/>
      <c r="U66" s="50"/>
      <c r="V66" s="44"/>
      <c r="W66" s="44"/>
      <c r="X66" s="45"/>
      <c r="Y66" s="50"/>
      <c r="Z66" s="46"/>
      <c r="AA66" s="46"/>
      <c r="AB66" s="46"/>
      <c r="AC66" s="47">
        <f t="shared" si="15"/>
        <v>0</v>
      </c>
      <c r="AD66" s="51"/>
      <c r="AE66" s="51"/>
      <c r="AF66" s="51"/>
      <c r="AH66" s="290"/>
      <c r="AI66" s="53">
        <f t="shared" si="16"/>
        <v>0</v>
      </c>
      <c r="AJ66" s="52"/>
      <c r="AK66" s="293"/>
      <c r="AL66" s="300"/>
      <c r="AM66" s="52"/>
      <c r="AN66" s="300"/>
      <c r="AO66" s="54"/>
      <c r="AQ66" s="47" t="str">
        <f>IF(OR('Input 1 - Schedule 1'!$C66="Non-Ins, Non-Fin",G66="Other Unregulated Financial Entity"),"Yes","No")</f>
        <v>No</v>
      </c>
      <c r="AR66" s="47" t="str">
        <f>IF(AQ66="Yes", 'Input 1 - Schedule 1'!AL66/'Input 1 - Schedule 1'!AM66*'Input 1 - Schedule 1'!AN66,"N/A")</f>
        <v>N/A</v>
      </c>
      <c r="AS66" s="47" t="str">
        <f>IF(AR66="N/A","N/A",MAX('Input 1 - Schedule 1'!AN66*0.02,AR66))</f>
        <v>N/A</v>
      </c>
      <c r="AT66" s="47" t="str">
        <f>IF(AQ66="Yes",'Input 1 - Schedule 1'!$AH66*IF($AX66="RBC Filing U.S. Insurer (Life)",0.0247,IF($AX66="RBC Filing U.S. Insurer (Health)",0.057*2/3,0.0364)),"N/A")</f>
        <v>N/A</v>
      </c>
      <c r="AU66" s="47" t="str">
        <f>IF(AQ66="Yes",'Input 1 - Schedule 1'!$AH66*IF($AX66="RBC Filing U.S. Insurer (Life)",0.037,IF($AX66="RBC Filing U.S. Insurer (Health)",0.057,0.054)),"N/A")</f>
        <v>N/A</v>
      </c>
      <c r="AV66" s="47" t="str">
        <f>IF(AQ66="Yes",'Input 1 - Schedule 1'!$AJ66*0.03,"N/A")</f>
        <v>N/A</v>
      </c>
      <c r="AW66" s="47" t="str">
        <f>IF(AQ66="Yes",IF(AX66="RBC Filing U.S. Insurer (Life)",0.195*'Input 1 - Schedule 1'!AJ66,0.225*'Input 1 - Schedule 1'!AJ66),"N/A")</f>
        <v>N/A</v>
      </c>
      <c r="AX66" s="47" t="str">
        <f>IFERROR(VLOOKUP('Input 1 - Schedule 1'!I66,'Input 1 - Schedule 1'!$D$7:$G$1009,4,FALSE),"")</f>
        <v/>
      </c>
      <c r="AZ66" s="17" t="s">
        <v>1</v>
      </c>
    </row>
    <row r="67" spans="1:52" x14ac:dyDescent="0.25">
      <c r="A67" s="56">
        <f t="shared" si="11"/>
        <v>58</v>
      </c>
      <c r="B67" s="267" t="str">
        <f t="shared" si="12"/>
        <v/>
      </c>
      <c r="C67" s="55" t="str">
        <f>IFERROR(VLOOKUP(G67,GCC.Param!$B$3:$D$96,3,FALSE),"")</f>
        <v/>
      </c>
      <c r="D67" s="40"/>
      <c r="E67" s="40"/>
      <c r="F67" s="42"/>
      <c r="G67" s="42"/>
      <c r="H67" s="42"/>
      <c r="I67" s="42"/>
      <c r="J67" s="267" t="str">
        <f t="shared" si="13"/>
        <v/>
      </c>
      <c r="K67" s="289"/>
      <c r="L67" s="289"/>
      <c r="M67" s="42"/>
      <c r="N67" s="42"/>
      <c r="O67" s="42"/>
      <c r="P67" s="42"/>
      <c r="Q67" s="42"/>
      <c r="R67" s="42"/>
      <c r="S67" s="266">
        <f t="shared" si="14"/>
        <v>0</v>
      </c>
      <c r="T67" s="32"/>
      <c r="U67" s="50"/>
      <c r="V67" s="44"/>
      <c r="W67" s="44"/>
      <c r="X67" s="45"/>
      <c r="Y67" s="50"/>
      <c r="Z67" s="46"/>
      <c r="AA67" s="46"/>
      <c r="AB67" s="46"/>
      <c r="AC67" s="47">
        <f t="shared" si="15"/>
        <v>0</v>
      </c>
      <c r="AD67" s="51"/>
      <c r="AE67" s="51"/>
      <c r="AF67" s="51"/>
      <c r="AH67" s="290"/>
      <c r="AI67" s="53">
        <f t="shared" si="16"/>
        <v>0</v>
      </c>
      <c r="AJ67" s="52"/>
      <c r="AK67" s="293"/>
      <c r="AL67" s="300"/>
      <c r="AM67" s="52"/>
      <c r="AN67" s="300"/>
      <c r="AO67" s="54"/>
      <c r="AQ67" s="47" t="str">
        <f>IF(OR('Input 1 - Schedule 1'!$C67="Non-Ins, Non-Fin",G67="Other Unregulated Financial Entity"),"Yes","No")</f>
        <v>No</v>
      </c>
      <c r="AR67" s="47" t="str">
        <f>IF(AQ67="Yes", 'Input 1 - Schedule 1'!AL67/'Input 1 - Schedule 1'!AM67*'Input 1 - Schedule 1'!AN67,"N/A")</f>
        <v>N/A</v>
      </c>
      <c r="AS67" s="47" t="str">
        <f>IF(AR67="N/A","N/A",MAX('Input 1 - Schedule 1'!AN67*0.02,AR67))</f>
        <v>N/A</v>
      </c>
      <c r="AT67" s="47" t="str">
        <f>IF(AQ67="Yes",'Input 1 - Schedule 1'!$AH67*IF($AX67="RBC Filing U.S. Insurer (Life)",0.0247,IF($AX67="RBC Filing U.S. Insurer (Health)",0.057*2/3,0.0364)),"N/A")</f>
        <v>N/A</v>
      </c>
      <c r="AU67" s="47" t="str">
        <f>IF(AQ67="Yes",'Input 1 - Schedule 1'!$AH67*IF($AX67="RBC Filing U.S. Insurer (Life)",0.037,IF($AX67="RBC Filing U.S. Insurer (Health)",0.057,0.054)),"N/A")</f>
        <v>N/A</v>
      </c>
      <c r="AV67" s="47" t="str">
        <f>IF(AQ67="Yes",'Input 1 - Schedule 1'!$AJ67*0.03,"N/A")</f>
        <v>N/A</v>
      </c>
      <c r="AW67" s="47" t="str">
        <f>IF(AQ67="Yes",IF(AX67="RBC Filing U.S. Insurer (Life)",0.195*'Input 1 - Schedule 1'!AJ67,0.225*'Input 1 - Schedule 1'!AJ67),"N/A")</f>
        <v>N/A</v>
      </c>
      <c r="AX67" s="47" t="str">
        <f>IFERROR(VLOOKUP('Input 1 - Schedule 1'!I67,'Input 1 - Schedule 1'!$D$7:$G$1009,4,FALSE),"")</f>
        <v/>
      </c>
      <c r="AZ67" s="17" t="s">
        <v>1</v>
      </c>
    </row>
    <row r="68" spans="1:52" x14ac:dyDescent="0.25">
      <c r="A68" s="56">
        <f t="shared" si="11"/>
        <v>59</v>
      </c>
      <c r="B68" s="267" t="str">
        <f t="shared" si="12"/>
        <v/>
      </c>
      <c r="C68" s="55" t="str">
        <f>IFERROR(VLOOKUP(G68,GCC.Param!$B$3:$D$96,3,FALSE),"")</f>
        <v/>
      </c>
      <c r="D68" s="40"/>
      <c r="E68" s="40"/>
      <c r="F68" s="42"/>
      <c r="G68" s="42"/>
      <c r="H68" s="42"/>
      <c r="I68" s="42"/>
      <c r="J68" s="267" t="str">
        <f t="shared" si="13"/>
        <v/>
      </c>
      <c r="K68" s="289"/>
      <c r="L68" s="289"/>
      <c r="M68" s="42"/>
      <c r="N68" s="42"/>
      <c r="O68" s="42"/>
      <c r="P68" s="42"/>
      <c r="Q68" s="42"/>
      <c r="R68" s="42"/>
      <c r="S68" s="266">
        <f t="shared" si="14"/>
        <v>0</v>
      </c>
      <c r="T68" s="32"/>
      <c r="U68" s="50"/>
      <c r="V68" s="44"/>
      <c r="W68" s="44"/>
      <c r="X68" s="45"/>
      <c r="Y68" s="50"/>
      <c r="Z68" s="46"/>
      <c r="AA68" s="46"/>
      <c r="AB68" s="46"/>
      <c r="AC68" s="47">
        <f t="shared" si="15"/>
        <v>0</v>
      </c>
      <c r="AD68" s="51"/>
      <c r="AE68" s="51"/>
      <c r="AF68" s="51"/>
      <c r="AH68" s="290"/>
      <c r="AI68" s="53">
        <f t="shared" si="16"/>
        <v>0</v>
      </c>
      <c r="AJ68" s="52"/>
      <c r="AK68" s="293"/>
      <c r="AL68" s="300"/>
      <c r="AM68" s="52"/>
      <c r="AN68" s="300"/>
      <c r="AO68" s="54"/>
      <c r="AQ68" s="47" t="str">
        <f>IF(OR('Input 1 - Schedule 1'!$C68="Non-Ins, Non-Fin",G68="Other Unregulated Financial Entity"),"Yes","No")</f>
        <v>No</v>
      </c>
      <c r="AR68" s="47" t="str">
        <f>IF(AQ68="Yes", 'Input 1 - Schedule 1'!AL68/'Input 1 - Schedule 1'!AM68*'Input 1 - Schedule 1'!AN68,"N/A")</f>
        <v>N/A</v>
      </c>
      <c r="AS68" s="47" t="str">
        <f>IF(AR68="N/A","N/A",MAX('Input 1 - Schedule 1'!AN68*0.02,AR68))</f>
        <v>N/A</v>
      </c>
      <c r="AT68" s="47" t="str">
        <f>IF(AQ68="Yes",'Input 1 - Schedule 1'!$AH68*IF($AX68="RBC Filing U.S. Insurer (Life)",0.0247,IF($AX68="RBC Filing U.S. Insurer (Health)",0.057*2/3,0.0364)),"N/A")</f>
        <v>N/A</v>
      </c>
      <c r="AU68" s="47" t="str">
        <f>IF(AQ68="Yes",'Input 1 - Schedule 1'!$AH68*IF($AX68="RBC Filing U.S. Insurer (Life)",0.037,IF($AX68="RBC Filing U.S. Insurer (Health)",0.057,0.054)),"N/A")</f>
        <v>N/A</v>
      </c>
      <c r="AV68" s="47" t="str">
        <f>IF(AQ68="Yes",'Input 1 - Schedule 1'!$AJ68*0.03,"N/A")</f>
        <v>N/A</v>
      </c>
      <c r="AW68" s="47" t="str">
        <f>IF(AQ68="Yes",IF(AX68="RBC Filing U.S. Insurer (Life)",0.195*'Input 1 - Schedule 1'!AJ68,0.225*'Input 1 - Schedule 1'!AJ68),"N/A")</f>
        <v>N/A</v>
      </c>
      <c r="AX68" s="47" t="str">
        <f>IFERROR(VLOOKUP('Input 1 - Schedule 1'!I68,'Input 1 - Schedule 1'!$D$7:$G$1009,4,FALSE),"")</f>
        <v/>
      </c>
      <c r="AZ68" s="17" t="s">
        <v>1</v>
      </c>
    </row>
    <row r="69" spans="1:52" x14ac:dyDescent="0.25">
      <c r="A69" s="56">
        <f t="shared" si="11"/>
        <v>60</v>
      </c>
      <c r="B69" s="267" t="str">
        <f t="shared" si="12"/>
        <v/>
      </c>
      <c r="C69" s="55" t="str">
        <f>IFERROR(VLOOKUP(G69,GCC.Param!$B$3:$D$96,3,FALSE),"")</f>
        <v/>
      </c>
      <c r="D69" s="40"/>
      <c r="E69" s="40"/>
      <c r="F69" s="42"/>
      <c r="G69" s="42"/>
      <c r="H69" s="42"/>
      <c r="I69" s="42"/>
      <c r="J69" s="267" t="str">
        <f t="shared" si="13"/>
        <v/>
      </c>
      <c r="K69" s="289"/>
      <c r="L69" s="289"/>
      <c r="M69" s="42"/>
      <c r="N69" s="42"/>
      <c r="O69" s="42"/>
      <c r="P69" s="42"/>
      <c r="Q69" s="42"/>
      <c r="R69" s="42"/>
      <c r="S69" s="266">
        <f t="shared" si="14"/>
        <v>0</v>
      </c>
      <c r="T69" s="32"/>
      <c r="U69" s="50"/>
      <c r="V69" s="44"/>
      <c r="W69" s="44"/>
      <c r="X69" s="45"/>
      <c r="Y69" s="50"/>
      <c r="Z69" s="46"/>
      <c r="AA69" s="46"/>
      <c r="AB69" s="46"/>
      <c r="AC69" s="47">
        <f t="shared" si="15"/>
        <v>0</v>
      </c>
      <c r="AD69" s="51"/>
      <c r="AE69" s="51"/>
      <c r="AF69" s="51"/>
      <c r="AH69" s="290"/>
      <c r="AI69" s="53">
        <f t="shared" si="16"/>
        <v>0</v>
      </c>
      <c r="AJ69" s="52"/>
      <c r="AK69" s="293"/>
      <c r="AL69" s="300"/>
      <c r="AM69" s="52"/>
      <c r="AN69" s="300"/>
      <c r="AO69" s="54"/>
      <c r="AQ69" s="47" t="str">
        <f>IF(OR('Input 1 - Schedule 1'!$C69="Non-Ins, Non-Fin",G69="Other Unregulated Financial Entity"),"Yes","No")</f>
        <v>No</v>
      </c>
      <c r="AR69" s="47" t="str">
        <f>IF(AQ69="Yes", 'Input 1 - Schedule 1'!AL69/'Input 1 - Schedule 1'!AM69*'Input 1 - Schedule 1'!AN69,"N/A")</f>
        <v>N/A</v>
      </c>
      <c r="AS69" s="47" t="str">
        <f>IF(AR69="N/A","N/A",MAX('Input 1 - Schedule 1'!AN69*0.02,AR69))</f>
        <v>N/A</v>
      </c>
      <c r="AT69" s="47" t="str">
        <f>IF(AQ69="Yes",'Input 1 - Schedule 1'!$AH69*IF($AX69="RBC Filing U.S. Insurer (Life)",0.0247,IF($AX69="RBC Filing U.S. Insurer (Health)",0.057*2/3,0.0364)),"N/A")</f>
        <v>N/A</v>
      </c>
      <c r="AU69" s="47" t="str">
        <f>IF(AQ69="Yes",'Input 1 - Schedule 1'!$AH69*IF($AX69="RBC Filing U.S. Insurer (Life)",0.037,IF($AX69="RBC Filing U.S. Insurer (Health)",0.057,0.054)),"N/A")</f>
        <v>N/A</v>
      </c>
      <c r="AV69" s="47" t="str">
        <f>IF(AQ69="Yes",'Input 1 - Schedule 1'!$AJ69*0.03,"N/A")</f>
        <v>N/A</v>
      </c>
      <c r="AW69" s="47" t="str">
        <f>IF(AQ69="Yes",IF(AX69="RBC Filing U.S. Insurer (Life)",0.195*'Input 1 - Schedule 1'!AJ69,0.225*'Input 1 - Schedule 1'!AJ69),"N/A")</f>
        <v>N/A</v>
      </c>
      <c r="AX69" s="47" t="str">
        <f>IFERROR(VLOOKUP('Input 1 - Schedule 1'!I69,'Input 1 - Schedule 1'!$D$7:$G$1009,4,FALSE),"")</f>
        <v/>
      </c>
      <c r="AZ69" s="17" t="s">
        <v>1</v>
      </c>
    </row>
    <row r="70" spans="1:52" x14ac:dyDescent="0.25">
      <c r="A70" s="56">
        <f t="shared" si="11"/>
        <v>61</v>
      </c>
      <c r="B70" s="267" t="str">
        <f t="shared" si="12"/>
        <v/>
      </c>
      <c r="C70" s="55" t="str">
        <f>IFERROR(VLOOKUP(G70,GCC.Param!$B$3:$D$96,3,FALSE),"")</f>
        <v/>
      </c>
      <c r="D70" s="40"/>
      <c r="E70" s="40"/>
      <c r="F70" s="42"/>
      <c r="G70" s="42"/>
      <c r="H70" s="42"/>
      <c r="I70" s="42"/>
      <c r="J70" s="267" t="str">
        <f t="shared" si="13"/>
        <v/>
      </c>
      <c r="K70" s="289"/>
      <c r="L70" s="289"/>
      <c r="M70" s="42"/>
      <c r="N70" s="42"/>
      <c r="O70" s="42"/>
      <c r="P70" s="42"/>
      <c r="Q70" s="42"/>
      <c r="R70" s="42"/>
      <c r="S70" s="266">
        <f t="shared" si="14"/>
        <v>0</v>
      </c>
      <c r="T70" s="32"/>
      <c r="U70" s="50"/>
      <c r="V70" s="44"/>
      <c r="W70" s="44"/>
      <c r="X70" s="45"/>
      <c r="Y70" s="50"/>
      <c r="Z70" s="46"/>
      <c r="AA70" s="46"/>
      <c r="AB70" s="46"/>
      <c r="AC70" s="47">
        <f t="shared" si="15"/>
        <v>0</v>
      </c>
      <c r="AD70" s="51"/>
      <c r="AE70" s="51"/>
      <c r="AF70" s="51"/>
      <c r="AH70" s="290"/>
      <c r="AI70" s="53">
        <f t="shared" si="16"/>
        <v>0</v>
      </c>
      <c r="AJ70" s="52"/>
      <c r="AK70" s="293"/>
      <c r="AL70" s="300"/>
      <c r="AM70" s="52"/>
      <c r="AN70" s="300"/>
      <c r="AO70" s="54"/>
      <c r="AQ70" s="47" t="str">
        <f>IF(OR('Input 1 - Schedule 1'!$C70="Non-Ins, Non-Fin",G70="Other Unregulated Financial Entity"),"Yes","No")</f>
        <v>No</v>
      </c>
      <c r="AR70" s="47" t="str">
        <f>IF(AQ70="Yes", 'Input 1 - Schedule 1'!AL70/'Input 1 - Schedule 1'!AM70*'Input 1 - Schedule 1'!AN70,"N/A")</f>
        <v>N/A</v>
      </c>
      <c r="AS70" s="47" t="str">
        <f>IF(AR70="N/A","N/A",MAX('Input 1 - Schedule 1'!AN70*0.02,AR70))</f>
        <v>N/A</v>
      </c>
      <c r="AT70" s="47" t="str">
        <f>IF(AQ70="Yes",'Input 1 - Schedule 1'!$AH70*IF($AX70="RBC Filing U.S. Insurer (Life)",0.0247,IF($AX70="RBC Filing U.S. Insurer (Health)",0.057*2/3,0.0364)),"N/A")</f>
        <v>N/A</v>
      </c>
      <c r="AU70" s="47" t="str">
        <f>IF(AQ70="Yes",'Input 1 - Schedule 1'!$AH70*IF($AX70="RBC Filing U.S. Insurer (Life)",0.037,IF($AX70="RBC Filing U.S. Insurer (Health)",0.057,0.054)),"N/A")</f>
        <v>N/A</v>
      </c>
      <c r="AV70" s="47" t="str">
        <f>IF(AQ70="Yes",'Input 1 - Schedule 1'!$AJ70*0.03,"N/A")</f>
        <v>N/A</v>
      </c>
      <c r="AW70" s="47" t="str">
        <f>IF(AQ70="Yes",IF(AX70="RBC Filing U.S. Insurer (Life)",0.195*'Input 1 - Schedule 1'!AJ70,0.225*'Input 1 - Schedule 1'!AJ70),"N/A")</f>
        <v>N/A</v>
      </c>
      <c r="AX70" s="47" t="str">
        <f>IFERROR(VLOOKUP('Input 1 - Schedule 1'!I70,'Input 1 - Schedule 1'!$D$7:$G$1009,4,FALSE),"")</f>
        <v/>
      </c>
      <c r="AZ70" s="17" t="s">
        <v>1</v>
      </c>
    </row>
    <row r="71" spans="1:52" x14ac:dyDescent="0.25">
      <c r="A71" s="56">
        <f t="shared" si="11"/>
        <v>62</v>
      </c>
      <c r="B71" s="267" t="str">
        <f t="shared" si="12"/>
        <v/>
      </c>
      <c r="C71" s="55" t="str">
        <f>IFERROR(VLOOKUP(G71,GCC.Param!$B$3:$D$96,3,FALSE),"")</f>
        <v/>
      </c>
      <c r="D71" s="40"/>
      <c r="E71" s="40"/>
      <c r="F71" s="42"/>
      <c r="G71" s="42"/>
      <c r="H71" s="42"/>
      <c r="I71" s="42"/>
      <c r="J71" s="267" t="str">
        <f t="shared" si="13"/>
        <v/>
      </c>
      <c r="K71" s="289"/>
      <c r="L71" s="289"/>
      <c r="M71" s="42"/>
      <c r="N71" s="42"/>
      <c r="O71" s="42"/>
      <c r="P71" s="42"/>
      <c r="Q71" s="42"/>
      <c r="R71" s="42"/>
      <c r="S71" s="266">
        <f t="shared" si="14"/>
        <v>0</v>
      </c>
      <c r="T71" s="32"/>
      <c r="U71" s="50"/>
      <c r="V71" s="44"/>
      <c r="W71" s="44"/>
      <c r="X71" s="45"/>
      <c r="Y71" s="50"/>
      <c r="Z71" s="46"/>
      <c r="AA71" s="46"/>
      <c r="AB71" s="46"/>
      <c r="AC71" s="47">
        <f t="shared" si="15"/>
        <v>0</v>
      </c>
      <c r="AD71" s="51"/>
      <c r="AE71" s="51"/>
      <c r="AF71" s="51"/>
      <c r="AH71" s="290"/>
      <c r="AI71" s="53">
        <f t="shared" si="16"/>
        <v>0</v>
      </c>
      <c r="AJ71" s="52"/>
      <c r="AK71" s="293"/>
      <c r="AL71" s="300"/>
      <c r="AM71" s="52"/>
      <c r="AN71" s="300"/>
      <c r="AO71" s="54"/>
      <c r="AQ71" s="47" t="str">
        <f>IF(OR('Input 1 - Schedule 1'!$C71="Non-Ins, Non-Fin",G71="Other Unregulated Financial Entity"),"Yes","No")</f>
        <v>No</v>
      </c>
      <c r="AR71" s="47" t="str">
        <f>IF(AQ71="Yes", 'Input 1 - Schedule 1'!AL71/'Input 1 - Schedule 1'!AM71*'Input 1 - Schedule 1'!AN71,"N/A")</f>
        <v>N/A</v>
      </c>
      <c r="AS71" s="47" t="str">
        <f>IF(AR71="N/A","N/A",MAX('Input 1 - Schedule 1'!AN71*0.02,AR71))</f>
        <v>N/A</v>
      </c>
      <c r="AT71" s="47" t="str">
        <f>IF(AQ71="Yes",'Input 1 - Schedule 1'!$AH71*IF($AX71="RBC Filing U.S. Insurer (Life)",0.0247,IF($AX71="RBC Filing U.S. Insurer (Health)",0.057*2/3,0.0364)),"N/A")</f>
        <v>N/A</v>
      </c>
      <c r="AU71" s="47" t="str">
        <f>IF(AQ71="Yes",'Input 1 - Schedule 1'!$AH71*IF($AX71="RBC Filing U.S. Insurer (Life)",0.037,IF($AX71="RBC Filing U.S. Insurer (Health)",0.057,0.054)),"N/A")</f>
        <v>N/A</v>
      </c>
      <c r="AV71" s="47" t="str">
        <f>IF(AQ71="Yes",'Input 1 - Schedule 1'!$AJ71*0.03,"N/A")</f>
        <v>N/A</v>
      </c>
      <c r="AW71" s="47" t="str">
        <f>IF(AQ71="Yes",IF(AX71="RBC Filing U.S. Insurer (Life)",0.195*'Input 1 - Schedule 1'!AJ71,0.225*'Input 1 - Schedule 1'!AJ71),"N/A")</f>
        <v>N/A</v>
      </c>
      <c r="AX71" s="47" t="str">
        <f>IFERROR(VLOOKUP('Input 1 - Schedule 1'!I71,'Input 1 - Schedule 1'!$D$7:$G$1009,4,FALSE),"")</f>
        <v/>
      </c>
      <c r="AZ71" s="17" t="s">
        <v>1</v>
      </c>
    </row>
    <row r="72" spans="1:52" x14ac:dyDescent="0.25">
      <c r="A72" s="56">
        <f t="shared" si="11"/>
        <v>63</v>
      </c>
      <c r="B72" s="267" t="str">
        <f t="shared" si="12"/>
        <v/>
      </c>
      <c r="C72" s="55" t="str">
        <f>IFERROR(VLOOKUP(G72,GCC.Param!$B$3:$D$96,3,FALSE),"")</f>
        <v/>
      </c>
      <c r="D72" s="40"/>
      <c r="E72" s="40"/>
      <c r="F72" s="42"/>
      <c r="G72" s="42"/>
      <c r="H72" s="42"/>
      <c r="I72" s="42"/>
      <c r="J72" s="267" t="str">
        <f t="shared" si="13"/>
        <v/>
      </c>
      <c r="K72" s="289"/>
      <c r="L72" s="289"/>
      <c r="M72" s="42"/>
      <c r="N72" s="42"/>
      <c r="O72" s="42"/>
      <c r="P72" s="42"/>
      <c r="Q72" s="42"/>
      <c r="R72" s="42"/>
      <c r="S72" s="266">
        <f t="shared" si="14"/>
        <v>0</v>
      </c>
      <c r="T72" s="32"/>
      <c r="U72" s="50"/>
      <c r="V72" s="44"/>
      <c r="W72" s="44"/>
      <c r="X72" s="45"/>
      <c r="Y72" s="50"/>
      <c r="Z72" s="46"/>
      <c r="AA72" s="46"/>
      <c r="AB72" s="46"/>
      <c r="AC72" s="47">
        <f t="shared" si="15"/>
        <v>0</v>
      </c>
      <c r="AD72" s="51"/>
      <c r="AE72" s="51"/>
      <c r="AF72" s="51"/>
      <c r="AH72" s="290"/>
      <c r="AI72" s="53">
        <f t="shared" si="16"/>
        <v>0</v>
      </c>
      <c r="AJ72" s="52"/>
      <c r="AK72" s="293"/>
      <c r="AL72" s="300"/>
      <c r="AM72" s="52"/>
      <c r="AN72" s="300"/>
      <c r="AO72" s="54"/>
      <c r="AQ72" s="47" t="str">
        <f>IF(OR('Input 1 - Schedule 1'!$C72="Non-Ins, Non-Fin",G72="Other Unregulated Financial Entity"),"Yes","No")</f>
        <v>No</v>
      </c>
      <c r="AR72" s="47" t="str">
        <f>IF(AQ72="Yes", 'Input 1 - Schedule 1'!AL72/'Input 1 - Schedule 1'!AM72*'Input 1 - Schedule 1'!AN72,"N/A")</f>
        <v>N/A</v>
      </c>
      <c r="AS72" s="47" t="str">
        <f>IF(AR72="N/A","N/A",MAX('Input 1 - Schedule 1'!AN72*0.02,AR72))</f>
        <v>N/A</v>
      </c>
      <c r="AT72" s="47" t="str">
        <f>IF(AQ72="Yes",'Input 1 - Schedule 1'!$AH72*IF($AX72="RBC Filing U.S. Insurer (Life)",0.0247,IF($AX72="RBC Filing U.S. Insurer (Health)",0.057*2/3,0.0364)),"N/A")</f>
        <v>N/A</v>
      </c>
      <c r="AU72" s="47" t="str">
        <f>IF(AQ72="Yes",'Input 1 - Schedule 1'!$AH72*IF($AX72="RBC Filing U.S. Insurer (Life)",0.037,IF($AX72="RBC Filing U.S. Insurer (Health)",0.057,0.054)),"N/A")</f>
        <v>N/A</v>
      </c>
      <c r="AV72" s="47" t="str">
        <f>IF(AQ72="Yes",'Input 1 - Schedule 1'!$AJ72*0.03,"N/A")</f>
        <v>N/A</v>
      </c>
      <c r="AW72" s="47" t="str">
        <f>IF(AQ72="Yes",IF(AX72="RBC Filing U.S. Insurer (Life)",0.195*'Input 1 - Schedule 1'!AJ72,0.225*'Input 1 - Schedule 1'!AJ72),"N/A")</f>
        <v>N/A</v>
      </c>
      <c r="AX72" s="47" t="str">
        <f>IFERROR(VLOOKUP('Input 1 - Schedule 1'!I72,'Input 1 - Schedule 1'!$D$7:$G$1009,4,FALSE),"")</f>
        <v/>
      </c>
      <c r="AZ72" s="17" t="s">
        <v>1</v>
      </c>
    </row>
    <row r="73" spans="1:52" x14ac:dyDescent="0.25">
      <c r="A73" s="56">
        <f t="shared" si="11"/>
        <v>64</v>
      </c>
      <c r="B73" s="267" t="str">
        <f t="shared" si="12"/>
        <v/>
      </c>
      <c r="C73" s="55" t="str">
        <f>IFERROR(VLOOKUP(G73,GCC.Param!$B$3:$D$96,3,FALSE),"")</f>
        <v/>
      </c>
      <c r="D73" s="40"/>
      <c r="E73" s="40"/>
      <c r="F73" s="42"/>
      <c r="G73" s="42"/>
      <c r="H73" s="42"/>
      <c r="I73" s="42"/>
      <c r="J73" s="267" t="str">
        <f t="shared" si="13"/>
        <v/>
      </c>
      <c r="K73" s="289"/>
      <c r="L73" s="289"/>
      <c r="M73" s="42"/>
      <c r="N73" s="42"/>
      <c r="O73" s="42"/>
      <c r="P73" s="42"/>
      <c r="Q73" s="42"/>
      <c r="R73" s="42"/>
      <c r="S73" s="266">
        <f t="shared" si="14"/>
        <v>0</v>
      </c>
      <c r="T73" s="32"/>
      <c r="U73" s="50"/>
      <c r="V73" s="44"/>
      <c r="W73" s="44"/>
      <c r="X73" s="45"/>
      <c r="Y73" s="50"/>
      <c r="Z73" s="46"/>
      <c r="AA73" s="46"/>
      <c r="AB73" s="46"/>
      <c r="AC73" s="47">
        <f t="shared" si="15"/>
        <v>0</v>
      </c>
      <c r="AD73" s="51"/>
      <c r="AE73" s="51"/>
      <c r="AF73" s="51"/>
      <c r="AH73" s="290"/>
      <c r="AI73" s="53">
        <f t="shared" si="16"/>
        <v>0</v>
      </c>
      <c r="AJ73" s="52"/>
      <c r="AK73" s="293"/>
      <c r="AL73" s="300"/>
      <c r="AM73" s="52"/>
      <c r="AN73" s="300"/>
      <c r="AO73" s="54"/>
      <c r="AQ73" s="47" t="str">
        <f>IF(OR('Input 1 - Schedule 1'!$C73="Non-Ins, Non-Fin",G73="Other Unregulated Financial Entity"),"Yes","No")</f>
        <v>No</v>
      </c>
      <c r="AR73" s="47" t="str">
        <f>IF(AQ73="Yes", 'Input 1 - Schedule 1'!AL73/'Input 1 - Schedule 1'!AM73*'Input 1 - Schedule 1'!AN73,"N/A")</f>
        <v>N/A</v>
      </c>
      <c r="AS73" s="47" t="str">
        <f>IF(AR73="N/A","N/A",MAX('Input 1 - Schedule 1'!AN73*0.02,AR73))</f>
        <v>N/A</v>
      </c>
      <c r="AT73" s="47" t="str">
        <f>IF(AQ73="Yes",'Input 1 - Schedule 1'!$AH73*IF($AX73="RBC Filing U.S. Insurer (Life)",0.0247,IF($AX73="RBC Filing U.S. Insurer (Health)",0.057*2/3,0.0364)),"N/A")</f>
        <v>N/A</v>
      </c>
      <c r="AU73" s="47" t="str">
        <f>IF(AQ73="Yes",'Input 1 - Schedule 1'!$AH73*IF($AX73="RBC Filing U.S. Insurer (Life)",0.037,IF($AX73="RBC Filing U.S. Insurer (Health)",0.057,0.054)),"N/A")</f>
        <v>N/A</v>
      </c>
      <c r="AV73" s="47" t="str">
        <f>IF(AQ73="Yes",'Input 1 - Schedule 1'!$AJ73*0.03,"N/A")</f>
        <v>N/A</v>
      </c>
      <c r="AW73" s="47" t="str">
        <f>IF(AQ73="Yes",IF(AX73="RBC Filing U.S. Insurer (Life)",0.195*'Input 1 - Schedule 1'!AJ73,0.225*'Input 1 - Schedule 1'!AJ73),"N/A")</f>
        <v>N/A</v>
      </c>
      <c r="AX73" s="47" t="str">
        <f>IFERROR(VLOOKUP('Input 1 - Schedule 1'!I73,'Input 1 - Schedule 1'!$D$7:$G$1009,4,FALSE),"")</f>
        <v/>
      </c>
      <c r="AZ73" s="17" t="s">
        <v>1</v>
      </c>
    </row>
    <row r="74" spans="1:52" x14ac:dyDescent="0.25">
      <c r="A74" s="56">
        <f t="shared" si="11"/>
        <v>65</v>
      </c>
      <c r="B74" s="267" t="str">
        <f t="shared" si="12"/>
        <v/>
      </c>
      <c r="C74" s="55" t="str">
        <f>IFERROR(VLOOKUP(G74,GCC.Param!$B$3:$D$96,3,FALSE),"")</f>
        <v/>
      </c>
      <c r="D74" s="40"/>
      <c r="E74" s="40"/>
      <c r="F74" s="42"/>
      <c r="G74" s="42"/>
      <c r="H74" s="42"/>
      <c r="I74" s="42"/>
      <c r="J74" s="267" t="str">
        <f t="shared" si="13"/>
        <v/>
      </c>
      <c r="K74" s="289"/>
      <c r="L74" s="289"/>
      <c r="M74" s="42"/>
      <c r="N74" s="42"/>
      <c r="O74" s="42"/>
      <c r="P74" s="42"/>
      <c r="Q74" s="42"/>
      <c r="R74" s="42"/>
      <c r="S74" s="266">
        <f t="shared" si="14"/>
        <v>0</v>
      </c>
      <c r="T74" s="32"/>
      <c r="U74" s="50"/>
      <c r="V74" s="44"/>
      <c r="W74" s="44"/>
      <c r="X74" s="45"/>
      <c r="Y74" s="50"/>
      <c r="Z74" s="46"/>
      <c r="AA74" s="46"/>
      <c r="AB74" s="46"/>
      <c r="AC74" s="47">
        <f t="shared" si="15"/>
        <v>0</v>
      </c>
      <c r="AD74" s="51"/>
      <c r="AE74" s="51"/>
      <c r="AF74" s="51"/>
      <c r="AH74" s="290"/>
      <c r="AI74" s="53">
        <f t="shared" si="16"/>
        <v>0</v>
      </c>
      <c r="AJ74" s="52"/>
      <c r="AK74" s="293"/>
      <c r="AL74" s="300"/>
      <c r="AM74" s="52"/>
      <c r="AN74" s="300"/>
      <c r="AO74" s="54"/>
      <c r="AQ74" s="47" t="str">
        <f>IF(OR('Input 1 - Schedule 1'!$C74="Non-Ins, Non-Fin",G74="Other Unregulated Financial Entity"),"Yes","No")</f>
        <v>No</v>
      </c>
      <c r="AR74" s="47" t="str">
        <f>IF(AQ74="Yes", 'Input 1 - Schedule 1'!AL74/'Input 1 - Schedule 1'!AM74*'Input 1 - Schedule 1'!AN74,"N/A")</f>
        <v>N/A</v>
      </c>
      <c r="AS74" s="47" t="str">
        <f>IF(AR74="N/A","N/A",MAX('Input 1 - Schedule 1'!AN74*0.02,AR74))</f>
        <v>N/A</v>
      </c>
      <c r="AT74" s="47" t="str">
        <f>IF(AQ74="Yes",'Input 1 - Schedule 1'!$AH74*IF($AX74="RBC Filing U.S. Insurer (Life)",0.0247,IF($AX74="RBC Filing U.S. Insurer (Health)",0.057*2/3,0.0364)),"N/A")</f>
        <v>N/A</v>
      </c>
      <c r="AU74" s="47" t="str">
        <f>IF(AQ74="Yes",'Input 1 - Schedule 1'!$AH74*IF($AX74="RBC Filing U.S. Insurer (Life)",0.037,IF($AX74="RBC Filing U.S. Insurer (Health)",0.057,0.054)),"N/A")</f>
        <v>N/A</v>
      </c>
      <c r="AV74" s="47" t="str">
        <f>IF(AQ74="Yes",'Input 1 - Schedule 1'!$AJ74*0.03,"N/A")</f>
        <v>N/A</v>
      </c>
      <c r="AW74" s="47" t="str">
        <f>IF(AQ74="Yes",IF(AX74="RBC Filing U.S. Insurer (Life)",0.195*'Input 1 - Schedule 1'!AJ74,0.225*'Input 1 - Schedule 1'!AJ74),"N/A")</f>
        <v>N/A</v>
      </c>
      <c r="AX74" s="47" t="str">
        <f>IFERROR(VLOOKUP('Input 1 - Schedule 1'!I74,'Input 1 - Schedule 1'!$D$7:$G$1009,4,FALSE),"")</f>
        <v/>
      </c>
      <c r="AZ74" s="17" t="s">
        <v>1</v>
      </c>
    </row>
    <row r="75" spans="1:52" x14ac:dyDescent="0.25">
      <c r="A75" s="56">
        <f t="shared" si="11"/>
        <v>66</v>
      </c>
      <c r="B75" s="267" t="str">
        <f t="shared" si="12"/>
        <v/>
      </c>
      <c r="C75" s="55" t="str">
        <f>IFERROR(VLOOKUP(G75,GCC.Param!$B$3:$D$96,3,FALSE),"")</f>
        <v/>
      </c>
      <c r="D75" s="40"/>
      <c r="E75" s="40"/>
      <c r="F75" s="42"/>
      <c r="G75" s="42"/>
      <c r="H75" s="42"/>
      <c r="I75" s="42"/>
      <c r="J75" s="267" t="str">
        <f t="shared" si="13"/>
        <v/>
      </c>
      <c r="K75" s="289"/>
      <c r="L75" s="289"/>
      <c r="M75" s="42"/>
      <c r="N75" s="42"/>
      <c r="O75" s="42"/>
      <c r="P75" s="42"/>
      <c r="Q75" s="42"/>
      <c r="R75" s="42"/>
      <c r="S75" s="266">
        <f t="shared" si="14"/>
        <v>0</v>
      </c>
      <c r="T75" s="32"/>
      <c r="U75" s="50"/>
      <c r="V75" s="44"/>
      <c r="W75" s="44"/>
      <c r="X75" s="45"/>
      <c r="Y75" s="50"/>
      <c r="Z75" s="46"/>
      <c r="AA75" s="46"/>
      <c r="AB75" s="46"/>
      <c r="AC75" s="47">
        <f t="shared" si="15"/>
        <v>0</v>
      </c>
      <c r="AD75" s="51"/>
      <c r="AE75" s="51"/>
      <c r="AF75" s="51"/>
      <c r="AH75" s="290"/>
      <c r="AI75" s="53">
        <f t="shared" si="16"/>
        <v>0</v>
      </c>
      <c r="AJ75" s="52"/>
      <c r="AK75" s="293"/>
      <c r="AL75" s="300"/>
      <c r="AM75" s="52"/>
      <c r="AN75" s="300"/>
      <c r="AO75" s="54"/>
      <c r="AQ75" s="47" t="str">
        <f>IF(OR('Input 1 - Schedule 1'!$C75="Non-Ins, Non-Fin",G75="Other Unregulated Financial Entity"),"Yes","No")</f>
        <v>No</v>
      </c>
      <c r="AR75" s="47" t="str">
        <f>IF(AQ75="Yes", 'Input 1 - Schedule 1'!AL75/'Input 1 - Schedule 1'!AM75*'Input 1 - Schedule 1'!AN75,"N/A")</f>
        <v>N/A</v>
      </c>
      <c r="AS75" s="47" t="str">
        <f>IF(AR75="N/A","N/A",MAX('Input 1 - Schedule 1'!AN75*0.02,AR75))</f>
        <v>N/A</v>
      </c>
      <c r="AT75" s="47" t="str">
        <f>IF(AQ75="Yes",'Input 1 - Schedule 1'!$AH75*IF($AX75="RBC Filing U.S. Insurer (Life)",0.0247,IF($AX75="RBC Filing U.S. Insurer (Health)",0.057*2/3,0.0364)),"N/A")</f>
        <v>N/A</v>
      </c>
      <c r="AU75" s="47" t="str">
        <f>IF(AQ75="Yes",'Input 1 - Schedule 1'!$AH75*IF($AX75="RBC Filing U.S. Insurer (Life)",0.037,IF($AX75="RBC Filing U.S. Insurer (Health)",0.057,0.054)),"N/A")</f>
        <v>N/A</v>
      </c>
      <c r="AV75" s="47" t="str">
        <f>IF(AQ75="Yes",'Input 1 - Schedule 1'!$AJ75*0.03,"N/A")</f>
        <v>N/A</v>
      </c>
      <c r="AW75" s="47" t="str">
        <f>IF(AQ75="Yes",IF(AX75="RBC Filing U.S. Insurer (Life)",0.195*'Input 1 - Schedule 1'!AJ75,0.225*'Input 1 - Schedule 1'!AJ75),"N/A")</f>
        <v>N/A</v>
      </c>
      <c r="AX75" s="47" t="str">
        <f>IFERROR(VLOOKUP('Input 1 - Schedule 1'!I75,'Input 1 - Schedule 1'!$D$7:$G$1009,4,FALSE),"")</f>
        <v/>
      </c>
      <c r="AZ75" s="17" t="s">
        <v>1</v>
      </c>
    </row>
    <row r="76" spans="1:52" x14ac:dyDescent="0.25">
      <c r="A76" s="56">
        <f t="shared" si="11"/>
        <v>67</v>
      </c>
      <c r="B76" s="267" t="str">
        <f t="shared" si="12"/>
        <v/>
      </c>
      <c r="C76" s="55" t="str">
        <f>IFERROR(VLOOKUP(G76,GCC.Param!$B$3:$D$96,3,FALSE),"")</f>
        <v/>
      </c>
      <c r="D76" s="40"/>
      <c r="E76" s="40"/>
      <c r="F76" s="42"/>
      <c r="G76" s="42"/>
      <c r="H76" s="42"/>
      <c r="I76" s="42"/>
      <c r="J76" s="267" t="str">
        <f t="shared" si="13"/>
        <v/>
      </c>
      <c r="K76" s="289"/>
      <c r="L76" s="289"/>
      <c r="M76" s="42"/>
      <c r="N76" s="42"/>
      <c r="O76" s="42"/>
      <c r="P76" s="42"/>
      <c r="Q76" s="42"/>
      <c r="R76" s="42"/>
      <c r="S76" s="266">
        <f t="shared" si="14"/>
        <v>0</v>
      </c>
      <c r="T76" s="32"/>
      <c r="U76" s="50"/>
      <c r="V76" s="44"/>
      <c r="W76" s="44"/>
      <c r="X76" s="45"/>
      <c r="Y76" s="50"/>
      <c r="Z76" s="46"/>
      <c r="AA76" s="46"/>
      <c r="AB76" s="46"/>
      <c r="AC76" s="47">
        <f t="shared" si="15"/>
        <v>0</v>
      </c>
      <c r="AD76" s="51"/>
      <c r="AE76" s="51"/>
      <c r="AF76" s="51"/>
      <c r="AH76" s="290"/>
      <c r="AI76" s="53">
        <f t="shared" si="16"/>
        <v>0</v>
      </c>
      <c r="AJ76" s="52"/>
      <c r="AK76" s="293"/>
      <c r="AL76" s="300"/>
      <c r="AM76" s="52"/>
      <c r="AN76" s="300"/>
      <c r="AO76" s="54"/>
      <c r="AQ76" s="47" t="str">
        <f>IF(OR('Input 1 - Schedule 1'!$C76="Non-Ins, Non-Fin",G76="Other Unregulated Financial Entity"),"Yes","No")</f>
        <v>No</v>
      </c>
      <c r="AR76" s="47" t="str">
        <f>IF(AQ76="Yes", 'Input 1 - Schedule 1'!AL76/'Input 1 - Schedule 1'!AM76*'Input 1 - Schedule 1'!AN76,"N/A")</f>
        <v>N/A</v>
      </c>
      <c r="AS76" s="47" t="str">
        <f>IF(AR76="N/A","N/A",MAX('Input 1 - Schedule 1'!AN76*0.02,AR76))</f>
        <v>N/A</v>
      </c>
      <c r="AT76" s="47" t="str">
        <f>IF(AQ76="Yes",'Input 1 - Schedule 1'!$AH76*IF($AX76="RBC Filing U.S. Insurer (Life)",0.0247,IF($AX76="RBC Filing U.S. Insurer (Health)",0.057*2/3,0.0364)),"N/A")</f>
        <v>N/A</v>
      </c>
      <c r="AU76" s="47" t="str">
        <f>IF(AQ76="Yes",'Input 1 - Schedule 1'!$AH76*IF($AX76="RBC Filing U.S. Insurer (Life)",0.037,IF($AX76="RBC Filing U.S. Insurer (Health)",0.057,0.054)),"N/A")</f>
        <v>N/A</v>
      </c>
      <c r="AV76" s="47" t="str">
        <f>IF(AQ76="Yes",'Input 1 - Schedule 1'!$AJ76*0.03,"N/A")</f>
        <v>N/A</v>
      </c>
      <c r="AW76" s="47" t="str">
        <f>IF(AQ76="Yes",IF(AX76="RBC Filing U.S. Insurer (Life)",0.195*'Input 1 - Schedule 1'!AJ76,0.225*'Input 1 - Schedule 1'!AJ76),"N/A")</f>
        <v>N/A</v>
      </c>
      <c r="AX76" s="47" t="str">
        <f>IFERROR(VLOOKUP('Input 1 - Schedule 1'!I76,'Input 1 - Schedule 1'!$D$7:$G$1009,4,FALSE),"")</f>
        <v/>
      </c>
      <c r="AZ76" s="17" t="s">
        <v>1</v>
      </c>
    </row>
    <row r="77" spans="1:52" x14ac:dyDescent="0.25">
      <c r="A77" s="56">
        <f t="shared" si="11"/>
        <v>68</v>
      </c>
      <c r="B77" s="267" t="str">
        <f t="shared" si="12"/>
        <v/>
      </c>
      <c r="C77" s="55" t="str">
        <f>IFERROR(VLOOKUP(G77,GCC.Param!$B$3:$D$96,3,FALSE),"")</f>
        <v/>
      </c>
      <c r="D77" s="40"/>
      <c r="E77" s="40"/>
      <c r="F77" s="42"/>
      <c r="G77" s="42"/>
      <c r="H77" s="42"/>
      <c r="I77" s="42"/>
      <c r="J77" s="267" t="str">
        <f t="shared" si="13"/>
        <v/>
      </c>
      <c r="K77" s="289"/>
      <c r="L77" s="289"/>
      <c r="M77" s="42"/>
      <c r="N77" s="42"/>
      <c r="O77" s="42"/>
      <c r="P77" s="42"/>
      <c r="Q77" s="42"/>
      <c r="R77" s="42"/>
      <c r="S77" s="266">
        <f t="shared" si="14"/>
        <v>0</v>
      </c>
      <c r="T77" s="32"/>
      <c r="U77" s="50"/>
      <c r="V77" s="44"/>
      <c r="W77" s="44"/>
      <c r="X77" s="45"/>
      <c r="Y77" s="50"/>
      <c r="Z77" s="46"/>
      <c r="AA77" s="46"/>
      <c r="AB77" s="46"/>
      <c r="AC77" s="47">
        <f t="shared" si="15"/>
        <v>0</v>
      </c>
      <c r="AD77" s="51"/>
      <c r="AE77" s="51"/>
      <c r="AF77" s="51"/>
      <c r="AH77" s="290"/>
      <c r="AI77" s="53">
        <f t="shared" si="16"/>
        <v>0</v>
      </c>
      <c r="AJ77" s="52"/>
      <c r="AK77" s="293"/>
      <c r="AL77" s="300"/>
      <c r="AM77" s="52"/>
      <c r="AN77" s="300"/>
      <c r="AO77" s="54"/>
      <c r="AQ77" s="47" t="str">
        <f>IF(OR('Input 1 - Schedule 1'!$C77="Non-Ins, Non-Fin",G77="Other Unregulated Financial Entity"),"Yes","No")</f>
        <v>No</v>
      </c>
      <c r="AR77" s="47" t="str">
        <f>IF(AQ77="Yes", 'Input 1 - Schedule 1'!AL77/'Input 1 - Schedule 1'!AM77*'Input 1 - Schedule 1'!AN77,"N/A")</f>
        <v>N/A</v>
      </c>
      <c r="AS77" s="47" t="str">
        <f>IF(AR77="N/A","N/A",MAX('Input 1 - Schedule 1'!AN77*0.02,AR77))</f>
        <v>N/A</v>
      </c>
      <c r="AT77" s="47" t="str">
        <f>IF(AQ77="Yes",'Input 1 - Schedule 1'!$AH77*IF($AX77="RBC Filing U.S. Insurer (Life)",0.0247,IF($AX77="RBC Filing U.S. Insurer (Health)",0.057*2/3,0.0364)),"N/A")</f>
        <v>N/A</v>
      </c>
      <c r="AU77" s="47" t="str">
        <f>IF(AQ77="Yes",'Input 1 - Schedule 1'!$AH77*IF($AX77="RBC Filing U.S. Insurer (Life)",0.037,IF($AX77="RBC Filing U.S. Insurer (Health)",0.057,0.054)),"N/A")</f>
        <v>N/A</v>
      </c>
      <c r="AV77" s="47" t="str">
        <f>IF(AQ77="Yes",'Input 1 - Schedule 1'!$AJ77*0.03,"N/A")</f>
        <v>N/A</v>
      </c>
      <c r="AW77" s="47" t="str">
        <f>IF(AQ77="Yes",IF(AX77="RBC Filing U.S. Insurer (Life)",0.195*'Input 1 - Schedule 1'!AJ77,0.225*'Input 1 - Schedule 1'!AJ77),"N/A")</f>
        <v>N/A</v>
      </c>
      <c r="AX77" s="47" t="str">
        <f>IFERROR(VLOOKUP('Input 1 - Schedule 1'!I77,'Input 1 - Schedule 1'!$D$7:$G$1009,4,FALSE),"")</f>
        <v/>
      </c>
      <c r="AZ77" s="17" t="s">
        <v>1</v>
      </c>
    </row>
    <row r="78" spans="1:52" x14ac:dyDescent="0.25">
      <c r="A78" s="56">
        <f t="shared" si="11"/>
        <v>69</v>
      </c>
      <c r="B78" s="267" t="str">
        <f t="shared" si="12"/>
        <v/>
      </c>
      <c r="C78" s="55" t="str">
        <f>IFERROR(VLOOKUP(G78,GCC.Param!$B$3:$D$96,3,FALSE),"")</f>
        <v/>
      </c>
      <c r="D78" s="40"/>
      <c r="E78" s="40"/>
      <c r="F78" s="42"/>
      <c r="G78" s="42"/>
      <c r="H78" s="42"/>
      <c r="I78" s="42"/>
      <c r="J78" s="267" t="str">
        <f t="shared" si="13"/>
        <v/>
      </c>
      <c r="K78" s="289"/>
      <c r="L78" s="289"/>
      <c r="M78" s="42"/>
      <c r="N78" s="42"/>
      <c r="O78" s="42"/>
      <c r="P78" s="42"/>
      <c r="Q78" s="42"/>
      <c r="R78" s="42"/>
      <c r="S78" s="266">
        <f t="shared" si="14"/>
        <v>0</v>
      </c>
      <c r="T78" s="32"/>
      <c r="U78" s="50"/>
      <c r="V78" s="44"/>
      <c r="W78" s="44"/>
      <c r="X78" s="45"/>
      <c r="Y78" s="50"/>
      <c r="Z78" s="46"/>
      <c r="AA78" s="46"/>
      <c r="AB78" s="46"/>
      <c r="AC78" s="47">
        <f t="shared" si="15"/>
        <v>0</v>
      </c>
      <c r="AD78" s="51"/>
      <c r="AE78" s="51"/>
      <c r="AF78" s="51"/>
      <c r="AH78" s="290"/>
      <c r="AI78" s="53">
        <f t="shared" si="16"/>
        <v>0</v>
      </c>
      <c r="AJ78" s="52"/>
      <c r="AK78" s="293"/>
      <c r="AL78" s="300"/>
      <c r="AM78" s="52"/>
      <c r="AN78" s="300"/>
      <c r="AO78" s="54"/>
      <c r="AQ78" s="47" t="str">
        <f>IF(OR('Input 1 - Schedule 1'!$C78="Non-Ins, Non-Fin",G78="Other Unregulated Financial Entity"),"Yes","No")</f>
        <v>No</v>
      </c>
      <c r="AR78" s="47" t="str">
        <f>IF(AQ78="Yes", 'Input 1 - Schedule 1'!AL78/'Input 1 - Schedule 1'!AM78*'Input 1 - Schedule 1'!AN78,"N/A")</f>
        <v>N/A</v>
      </c>
      <c r="AS78" s="47" t="str">
        <f>IF(AR78="N/A","N/A",MAX('Input 1 - Schedule 1'!AN78*0.02,AR78))</f>
        <v>N/A</v>
      </c>
      <c r="AT78" s="47" t="str">
        <f>IF(AQ78="Yes",'Input 1 - Schedule 1'!$AH78*IF($AX78="RBC Filing U.S. Insurer (Life)",0.0247,IF($AX78="RBC Filing U.S. Insurer (Health)",0.057*2/3,0.0364)),"N/A")</f>
        <v>N/A</v>
      </c>
      <c r="AU78" s="47" t="str">
        <f>IF(AQ78="Yes",'Input 1 - Schedule 1'!$AH78*IF($AX78="RBC Filing U.S. Insurer (Life)",0.037,IF($AX78="RBC Filing U.S. Insurer (Health)",0.057,0.054)),"N/A")</f>
        <v>N/A</v>
      </c>
      <c r="AV78" s="47" t="str">
        <f>IF(AQ78="Yes",'Input 1 - Schedule 1'!$AJ78*0.03,"N/A")</f>
        <v>N/A</v>
      </c>
      <c r="AW78" s="47" t="str">
        <f>IF(AQ78="Yes",IF(AX78="RBC Filing U.S. Insurer (Life)",0.195*'Input 1 - Schedule 1'!AJ78,0.225*'Input 1 - Schedule 1'!AJ78),"N/A")</f>
        <v>N/A</v>
      </c>
      <c r="AX78" s="47" t="str">
        <f>IFERROR(VLOOKUP('Input 1 - Schedule 1'!I78,'Input 1 - Schedule 1'!$D$7:$G$1009,4,FALSE),"")</f>
        <v/>
      </c>
      <c r="AZ78" s="17" t="s">
        <v>1</v>
      </c>
    </row>
    <row r="79" spans="1:52" x14ac:dyDescent="0.25">
      <c r="A79" s="56">
        <f t="shared" si="11"/>
        <v>70</v>
      </c>
      <c r="B79" s="267" t="str">
        <f t="shared" si="12"/>
        <v/>
      </c>
      <c r="C79" s="55" t="str">
        <f>IFERROR(VLOOKUP(G79,GCC.Param!$B$3:$D$96,3,FALSE),"")</f>
        <v/>
      </c>
      <c r="D79" s="40"/>
      <c r="E79" s="40"/>
      <c r="F79" s="42"/>
      <c r="G79" s="42"/>
      <c r="H79" s="42"/>
      <c r="I79" s="42"/>
      <c r="J79" s="267" t="str">
        <f t="shared" si="13"/>
        <v/>
      </c>
      <c r="K79" s="289"/>
      <c r="L79" s="289"/>
      <c r="M79" s="42"/>
      <c r="N79" s="42"/>
      <c r="O79" s="42"/>
      <c r="P79" s="42"/>
      <c r="Q79" s="42"/>
      <c r="R79" s="42"/>
      <c r="S79" s="266">
        <f t="shared" si="14"/>
        <v>0</v>
      </c>
      <c r="T79" s="32"/>
      <c r="U79" s="50"/>
      <c r="V79" s="44"/>
      <c r="W79" s="44"/>
      <c r="X79" s="45"/>
      <c r="Y79" s="50"/>
      <c r="Z79" s="46"/>
      <c r="AA79" s="46"/>
      <c r="AB79" s="46"/>
      <c r="AC79" s="47">
        <f t="shared" si="15"/>
        <v>0</v>
      </c>
      <c r="AD79" s="51"/>
      <c r="AE79" s="51"/>
      <c r="AF79" s="51"/>
      <c r="AH79" s="290"/>
      <c r="AI79" s="53">
        <f t="shared" si="16"/>
        <v>0</v>
      </c>
      <c r="AJ79" s="52"/>
      <c r="AK79" s="293"/>
      <c r="AL79" s="300"/>
      <c r="AM79" s="52"/>
      <c r="AN79" s="300"/>
      <c r="AO79" s="54"/>
      <c r="AQ79" s="47" t="str">
        <f>IF(OR('Input 1 - Schedule 1'!$C79="Non-Ins, Non-Fin",G79="Other Unregulated Financial Entity"),"Yes","No")</f>
        <v>No</v>
      </c>
      <c r="AR79" s="47" t="str">
        <f>IF(AQ79="Yes", 'Input 1 - Schedule 1'!AL79/'Input 1 - Schedule 1'!AM79*'Input 1 - Schedule 1'!AN79,"N/A")</f>
        <v>N/A</v>
      </c>
      <c r="AS79" s="47" t="str">
        <f>IF(AR79="N/A","N/A",MAX('Input 1 - Schedule 1'!AN79*0.02,AR79))</f>
        <v>N/A</v>
      </c>
      <c r="AT79" s="47" t="str">
        <f>IF(AQ79="Yes",'Input 1 - Schedule 1'!$AH79*IF($AX79="RBC Filing U.S. Insurer (Life)",0.0247,IF($AX79="RBC Filing U.S. Insurer (Health)",0.057*2/3,0.0364)),"N/A")</f>
        <v>N/A</v>
      </c>
      <c r="AU79" s="47" t="str">
        <f>IF(AQ79="Yes",'Input 1 - Schedule 1'!$AH79*IF($AX79="RBC Filing U.S. Insurer (Life)",0.037,IF($AX79="RBC Filing U.S. Insurer (Health)",0.057,0.054)),"N/A")</f>
        <v>N/A</v>
      </c>
      <c r="AV79" s="47" t="str">
        <f>IF(AQ79="Yes",'Input 1 - Schedule 1'!$AJ79*0.03,"N/A")</f>
        <v>N/A</v>
      </c>
      <c r="AW79" s="47" t="str">
        <f>IF(AQ79="Yes",IF(AX79="RBC Filing U.S. Insurer (Life)",0.195*'Input 1 - Schedule 1'!AJ79,0.225*'Input 1 - Schedule 1'!AJ79),"N/A")</f>
        <v>N/A</v>
      </c>
      <c r="AX79" s="47" t="str">
        <f>IFERROR(VLOOKUP('Input 1 - Schedule 1'!I79,'Input 1 - Schedule 1'!$D$7:$G$1009,4,FALSE),"")</f>
        <v/>
      </c>
      <c r="AZ79" s="17" t="s">
        <v>1</v>
      </c>
    </row>
    <row r="80" spans="1:52" x14ac:dyDescent="0.25">
      <c r="A80" s="56">
        <f t="shared" ref="A80:A143" si="17">A79+1</f>
        <v>71</v>
      </c>
      <c r="B80" s="267" t="str">
        <f t="shared" ref="B80:B143" si="18">IF(OR(G80="Other Non-Ins/Non-Fin without Material Risk",Q80="Non-Admitted"),"Excluded",IF(OR(G80="",G80=0),"", "Included"))</f>
        <v/>
      </c>
      <c r="C80" s="55" t="str">
        <f>IFERROR(VLOOKUP(G80,GCC.Param!$B$3:$D$96,3,FALSE),"")</f>
        <v/>
      </c>
      <c r="D80" s="40"/>
      <c r="E80" s="40"/>
      <c r="F80" s="42"/>
      <c r="G80" s="42"/>
      <c r="H80" s="42"/>
      <c r="I80" s="42"/>
      <c r="J80" s="267" t="str">
        <f t="shared" ref="J80:J143" si="19">IFERROR(VLOOKUP(I80,D:F,3,FALSE),"")</f>
        <v/>
      </c>
      <c r="K80" s="289"/>
      <c r="L80" s="289"/>
      <c r="M80" s="42"/>
      <c r="N80" s="42"/>
      <c r="O80" s="42"/>
      <c r="P80" s="42"/>
      <c r="Q80" s="42"/>
      <c r="R80" s="42"/>
      <c r="S80" s="266">
        <f t="shared" ref="S80:S143" si="20">IF(H80="",F80,H80)</f>
        <v>0</v>
      </c>
      <c r="T80" s="32"/>
      <c r="U80" s="50"/>
      <c r="V80" s="44"/>
      <c r="W80" s="44"/>
      <c r="X80" s="45"/>
      <c r="Y80" s="50"/>
      <c r="Z80" s="46"/>
      <c r="AA80" s="46"/>
      <c r="AB80" s="46"/>
      <c r="AC80" s="47">
        <f t="shared" ref="AC80:AC143" si="21">IFERROR(Z80+AA80-AB80,0)</f>
        <v>0</v>
      </c>
      <c r="AD80" s="51"/>
      <c r="AE80" s="51"/>
      <c r="AF80" s="51"/>
      <c r="AH80" s="290"/>
      <c r="AI80" s="53">
        <f t="shared" ref="AI80:AI143" si="22">AD80-AE80</f>
        <v>0</v>
      </c>
      <c r="AJ80" s="52"/>
      <c r="AK80" s="293"/>
      <c r="AL80" s="300"/>
      <c r="AM80" s="52"/>
      <c r="AN80" s="300"/>
      <c r="AO80" s="54"/>
      <c r="AQ80" s="47" t="str">
        <f>IF(OR('Input 1 - Schedule 1'!$C80="Non-Ins, Non-Fin",G80="Other Unregulated Financial Entity"),"Yes","No")</f>
        <v>No</v>
      </c>
      <c r="AR80" s="47" t="str">
        <f>IF(AQ80="Yes", 'Input 1 - Schedule 1'!AL80/'Input 1 - Schedule 1'!AM80*'Input 1 - Schedule 1'!AN80,"N/A")</f>
        <v>N/A</v>
      </c>
      <c r="AS80" s="47" t="str">
        <f>IF(AR80="N/A","N/A",MAX('Input 1 - Schedule 1'!AN80*0.02,AR80))</f>
        <v>N/A</v>
      </c>
      <c r="AT80" s="47" t="str">
        <f>IF(AQ80="Yes",'Input 1 - Schedule 1'!$AH80*IF($AX80="RBC Filing U.S. Insurer (Life)",0.0247,IF($AX80="RBC Filing U.S. Insurer (Health)",0.057*2/3,0.0364)),"N/A")</f>
        <v>N/A</v>
      </c>
      <c r="AU80" s="47" t="str">
        <f>IF(AQ80="Yes",'Input 1 - Schedule 1'!$AH80*IF($AX80="RBC Filing U.S. Insurer (Life)",0.037,IF($AX80="RBC Filing U.S. Insurer (Health)",0.057,0.054)),"N/A")</f>
        <v>N/A</v>
      </c>
      <c r="AV80" s="47" t="str">
        <f>IF(AQ80="Yes",'Input 1 - Schedule 1'!$AJ80*0.03,"N/A")</f>
        <v>N/A</v>
      </c>
      <c r="AW80" s="47" t="str">
        <f>IF(AQ80="Yes",IF(AX80="RBC Filing U.S. Insurer (Life)",0.195*'Input 1 - Schedule 1'!AJ80,0.225*'Input 1 - Schedule 1'!AJ80),"N/A")</f>
        <v>N/A</v>
      </c>
      <c r="AX80" s="47" t="str">
        <f>IFERROR(VLOOKUP('Input 1 - Schedule 1'!I80,'Input 1 - Schedule 1'!$D$7:$G$1009,4,FALSE),"")</f>
        <v/>
      </c>
      <c r="AZ80" s="17" t="s">
        <v>1</v>
      </c>
    </row>
    <row r="81" spans="1:52" x14ac:dyDescent="0.25">
      <c r="A81" s="56">
        <f t="shared" si="17"/>
        <v>72</v>
      </c>
      <c r="B81" s="267" t="str">
        <f t="shared" si="18"/>
        <v/>
      </c>
      <c r="C81" s="55" t="str">
        <f>IFERROR(VLOOKUP(G81,GCC.Param!$B$3:$D$96,3,FALSE),"")</f>
        <v/>
      </c>
      <c r="D81" s="40"/>
      <c r="E81" s="40"/>
      <c r="F81" s="42"/>
      <c r="G81" s="42"/>
      <c r="H81" s="42"/>
      <c r="I81" s="42"/>
      <c r="J81" s="267" t="str">
        <f t="shared" si="19"/>
        <v/>
      </c>
      <c r="K81" s="289"/>
      <c r="L81" s="289"/>
      <c r="M81" s="42"/>
      <c r="N81" s="42"/>
      <c r="O81" s="42"/>
      <c r="P81" s="42"/>
      <c r="Q81" s="42"/>
      <c r="R81" s="42"/>
      <c r="S81" s="266">
        <f t="shared" si="20"/>
        <v>0</v>
      </c>
      <c r="T81" s="32"/>
      <c r="U81" s="50"/>
      <c r="V81" s="44"/>
      <c r="W81" s="44"/>
      <c r="X81" s="45"/>
      <c r="Y81" s="50"/>
      <c r="Z81" s="46"/>
      <c r="AA81" s="46"/>
      <c r="AB81" s="46"/>
      <c r="AC81" s="47">
        <f t="shared" si="21"/>
        <v>0</v>
      </c>
      <c r="AD81" s="51"/>
      <c r="AE81" s="51"/>
      <c r="AF81" s="51"/>
      <c r="AH81" s="290"/>
      <c r="AI81" s="53">
        <f t="shared" si="22"/>
        <v>0</v>
      </c>
      <c r="AJ81" s="52"/>
      <c r="AK81" s="293"/>
      <c r="AL81" s="300"/>
      <c r="AM81" s="52"/>
      <c r="AN81" s="300"/>
      <c r="AO81" s="54"/>
      <c r="AQ81" s="47" t="str">
        <f>IF(OR('Input 1 - Schedule 1'!$C81="Non-Ins, Non-Fin",G81="Other Unregulated Financial Entity"),"Yes","No")</f>
        <v>No</v>
      </c>
      <c r="AR81" s="47" t="str">
        <f>IF(AQ81="Yes", 'Input 1 - Schedule 1'!AL81/'Input 1 - Schedule 1'!AM81*'Input 1 - Schedule 1'!AN81,"N/A")</f>
        <v>N/A</v>
      </c>
      <c r="AS81" s="47" t="str">
        <f>IF(AR81="N/A","N/A",MAX('Input 1 - Schedule 1'!AN81*0.02,AR81))</f>
        <v>N/A</v>
      </c>
      <c r="AT81" s="47" t="str">
        <f>IF(AQ81="Yes",'Input 1 - Schedule 1'!$AH81*IF($AX81="RBC Filing U.S. Insurer (Life)",0.0247,IF($AX81="RBC Filing U.S. Insurer (Health)",0.057*2/3,0.0364)),"N/A")</f>
        <v>N/A</v>
      </c>
      <c r="AU81" s="47" t="str">
        <f>IF(AQ81="Yes",'Input 1 - Schedule 1'!$AH81*IF($AX81="RBC Filing U.S. Insurer (Life)",0.037,IF($AX81="RBC Filing U.S. Insurer (Health)",0.057,0.054)),"N/A")</f>
        <v>N/A</v>
      </c>
      <c r="AV81" s="47" t="str">
        <f>IF(AQ81="Yes",'Input 1 - Schedule 1'!$AJ81*0.03,"N/A")</f>
        <v>N/A</v>
      </c>
      <c r="AW81" s="47" t="str">
        <f>IF(AQ81="Yes",IF(AX81="RBC Filing U.S. Insurer (Life)",0.195*'Input 1 - Schedule 1'!AJ81,0.225*'Input 1 - Schedule 1'!AJ81),"N/A")</f>
        <v>N/A</v>
      </c>
      <c r="AX81" s="47" t="str">
        <f>IFERROR(VLOOKUP('Input 1 - Schedule 1'!I81,'Input 1 - Schedule 1'!$D$7:$G$1009,4,FALSE),"")</f>
        <v/>
      </c>
      <c r="AZ81" s="17" t="s">
        <v>1</v>
      </c>
    </row>
    <row r="82" spans="1:52" x14ac:dyDescent="0.25">
      <c r="A82" s="56">
        <f t="shared" si="17"/>
        <v>73</v>
      </c>
      <c r="B82" s="267" t="str">
        <f t="shared" si="18"/>
        <v/>
      </c>
      <c r="C82" s="55" t="str">
        <f>IFERROR(VLOOKUP(G82,GCC.Param!$B$3:$D$96,3,FALSE),"")</f>
        <v/>
      </c>
      <c r="D82" s="40"/>
      <c r="E82" s="40"/>
      <c r="F82" s="42"/>
      <c r="G82" s="42"/>
      <c r="H82" s="42"/>
      <c r="I82" s="42"/>
      <c r="J82" s="267" t="str">
        <f t="shared" si="19"/>
        <v/>
      </c>
      <c r="K82" s="289"/>
      <c r="L82" s="289"/>
      <c r="M82" s="42"/>
      <c r="N82" s="42"/>
      <c r="O82" s="42"/>
      <c r="P82" s="42"/>
      <c r="Q82" s="42"/>
      <c r="R82" s="42"/>
      <c r="S82" s="266">
        <f t="shared" si="20"/>
        <v>0</v>
      </c>
      <c r="T82" s="32"/>
      <c r="U82" s="50"/>
      <c r="V82" s="44"/>
      <c r="W82" s="44"/>
      <c r="X82" s="45"/>
      <c r="Y82" s="50"/>
      <c r="Z82" s="46"/>
      <c r="AA82" s="46"/>
      <c r="AB82" s="46"/>
      <c r="AC82" s="47">
        <f t="shared" si="21"/>
        <v>0</v>
      </c>
      <c r="AD82" s="51"/>
      <c r="AE82" s="51"/>
      <c r="AF82" s="51"/>
      <c r="AH82" s="290"/>
      <c r="AI82" s="53">
        <f t="shared" si="22"/>
        <v>0</v>
      </c>
      <c r="AJ82" s="52"/>
      <c r="AK82" s="293"/>
      <c r="AL82" s="300"/>
      <c r="AM82" s="52"/>
      <c r="AN82" s="300"/>
      <c r="AO82" s="54"/>
      <c r="AQ82" s="47" t="str">
        <f>IF(OR('Input 1 - Schedule 1'!$C82="Non-Ins, Non-Fin",G82="Other Unregulated Financial Entity"),"Yes","No")</f>
        <v>No</v>
      </c>
      <c r="AR82" s="47" t="str">
        <f>IF(AQ82="Yes", 'Input 1 - Schedule 1'!AL82/'Input 1 - Schedule 1'!AM82*'Input 1 - Schedule 1'!AN82,"N/A")</f>
        <v>N/A</v>
      </c>
      <c r="AS82" s="47" t="str">
        <f>IF(AR82="N/A","N/A",MAX('Input 1 - Schedule 1'!AN82*0.02,AR82))</f>
        <v>N/A</v>
      </c>
      <c r="AT82" s="47" t="str">
        <f>IF(AQ82="Yes",'Input 1 - Schedule 1'!$AH82*IF($AX82="RBC Filing U.S. Insurer (Life)",0.0247,IF($AX82="RBC Filing U.S. Insurer (Health)",0.057*2/3,0.0364)),"N/A")</f>
        <v>N/A</v>
      </c>
      <c r="AU82" s="47" t="str">
        <f>IF(AQ82="Yes",'Input 1 - Schedule 1'!$AH82*IF($AX82="RBC Filing U.S. Insurer (Life)",0.037,IF($AX82="RBC Filing U.S. Insurer (Health)",0.057,0.054)),"N/A")</f>
        <v>N/A</v>
      </c>
      <c r="AV82" s="47" t="str">
        <f>IF(AQ82="Yes",'Input 1 - Schedule 1'!$AJ82*0.03,"N/A")</f>
        <v>N/A</v>
      </c>
      <c r="AW82" s="47" t="str">
        <f>IF(AQ82="Yes",IF(AX82="RBC Filing U.S. Insurer (Life)",0.195*'Input 1 - Schedule 1'!AJ82,0.225*'Input 1 - Schedule 1'!AJ82),"N/A")</f>
        <v>N/A</v>
      </c>
      <c r="AX82" s="47" t="str">
        <f>IFERROR(VLOOKUP('Input 1 - Schedule 1'!I82,'Input 1 - Schedule 1'!$D$7:$G$1009,4,FALSE),"")</f>
        <v/>
      </c>
      <c r="AZ82" s="17" t="s">
        <v>1</v>
      </c>
    </row>
    <row r="83" spans="1:52" x14ac:dyDescent="0.25">
      <c r="A83" s="56">
        <f t="shared" si="17"/>
        <v>74</v>
      </c>
      <c r="B83" s="267" t="str">
        <f t="shared" si="18"/>
        <v/>
      </c>
      <c r="C83" s="55" t="str">
        <f>IFERROR(VLOOKUP(G83,GCC.Param!$B$3:$D$96,3,FALSE),"")</f>
        <v/>
      </c>
      <c r="D83" s="40"/>
      <c r="E83" s="40"/>
      <c r="F83" s="42"/>
      <c r="G83" s="42"/>
      <c r="H83" s="42"/>
      <c r="I83" s="42"/>
      <c r="J83" s="267" t="str">
        <f t="shared" si="19"/>
        <v/>
      </c>
      <c r="K83" s="289"/>
      <c r="L83" s="289"/>
      <c r="M83" s="42"/>
      <c r="N83" s="42"/>
      <c r="O83" s="42"/>
      <c r="P83" s="42"/>
      <c r="Q83" s="42"/>
      <c r="R83" s="42"/>
      <c r="S83" s="266">
        <f t="shared" si="20"/>
        <v>0</v>
      </c>
      <c r="T83" s="32"/>
      <c r="U83" s="50"/>
      <c r="V83" s="44"/>
      <c r="W83" s="44"/>
      <c r="X83" s="45"/>
      <c r="Y83" s="50"/>
      <c r="Z83" s="46"/>
      <c r="AA83" s="46"/>
      <c r="AB83" s="46"/>
      <c r="AC83" s="47">
        <f t="shared" si="21"/>
        <v>0</v>
      </c>
      <c r="AD83" s="51"/>
      <c r="AE83" s="51"/>
      <c r="AF83" s="51"/>
      <c r="AH83" s="290"/>
      <c r="AI83" s="53">
        <f t="shared" si="22"/>
        <v>0</v>
      </c>
      <c r="AJ83" s="52"/>
      <c r="AK83" s="293"/>
      <c r="AL83" s="300"/>
      <c r="AM83" s="52"/>
      <c r="AN83" s="300"/>
      <c r="AO83" s="54"/>
      <c r="AQ83" s="47" t="str">
        <f>IF(OR('Input 1 - Schedule 1'!$C83="Non-Ins, Non-Fin",G83="Other Unregulated Financial Entity"),"Yes","No")</f>
        <v>No</v>
      </c>
      <c r="AR83" s="47" t="str">
        <f>IF(AQ83="Yes", 'Input 1 - Schedule 1'!AL83/'Input 1 - Schedule 1'!AM83*'Input 1 - Schedule 1'!AN83,"N/A")</f>
        <v>N/A</v>
      </c>
      <c r="AS83" s="47" t="str">
        <f>IF(AR83="N/A","N/A",MAX('Input 1 - Schedule 1'!AN83*0.02,AR83))</f>
        <v>N/A</v>
      </c>
      <c r="AT83" s="47" t="str">
        <f>IF(AQ83="Yes",'Input 1 - Schedule 1'!$AH83*IF($AX83="RBC Filing U.S. Insurer (Life)",0.0247,IF($AX83="RBC Filing U.S. Insurer (Health)",0.057*2/3,0.0364)),"N/A")</f>
        <v>N/A</v>
      </c>
      <c r="AU83" s="47" t="str">
        <f>IF(AQ83="Yes",'Input 1 - Schedule 1'!$AH83*IF($AX83="RBC Filing U.S. Insurer (Life)",0.037,IF($AX83="RBC Filing U.S. Insurer (Health)",0.057,0.054)),"N/A")</f>
        <v>N/A</v>
      </c>
      <c r="AV83" s="47" t="str">
        <f>IF(AQ83="Yes",'Input 1 - Schedule 1'!$AJ83*0.03,"N/A")</f>
        <v>N/A</v>
      </c>
      <c r="AW83" s="47" t="str">
        <f>IF(AQ83="Yes",IF(AX83="RBC Filing U.S. Insurer (Life)",0.195*'Input 1 - Schedule 1'!AJ83,0.225*'Input 1 - Schedule 1'!AJ83),"N/A")</f>
        <v>N/A</v>
      </c>
      <c r="AX83" s="47" t="str">
        <f>IFERROR(VLOOKUP('Input 1 - Schedule 1'!I83,'Input 1 - Schedule 1'!$D$7:$G$1009,4,FALSE),"")</f>
        <v/>
      </c>
      <c r="AZ83" s="17" t="s">
        <v>1</v>
      </c>
    </row>
    <row r="84" spans="1:52" x14ac:dyDescent="0.25">
      <c r="A84" s="56">
        <f t="shared" si="17"/>
        <v>75</v>
      </c>
      <c r="B84" s="267" t="str">
        <f t="shared" si="18"/>
        <v/>
      </c>
      <c r="C84" s="55" t="str">
        <f>IFERROR(VLOOKUP(G84,GCC.Param!$B$3:$D$96,3,FALSE),"")</f>
        <v/>
      </c>
      <c r="D84" s="40"/>
      <c r="E84" s="40"/>
      <c r="F84" s="42"/>
      <c r="G84" s="42"/>
      <c r="H84" s="42"/>
      <c r="I84" s="42"/>
      <c r="J84" s="267" t="str">
        <f t="shared" si="19"/>
        <v/>
      </c>
      <c r="K84" s="289"/>
      <c r="L84" s="289"/>
      <c r="M84" s="42"/>
      <c r="N84" s="42"/>
      <c r="O84" s="42"/>
      <c r="P84" s="42"/>
      <c r="Q84" s="42"/>
      <c r="R84" s="42"/>
      <c r="S84" s="266">
        <f t="shared" si="20"/>
        <v>0</v>
      </c>
      <c r="T84" s="32"/>
      <c r="U84" s="50"/>
      <c r="V84" s="44"/>
      <c r="W84" s="44"/>
      <c r="X84" s="45"/>
      <c r="Y84" s="50"/>
      <c r="Z84" s="46"/>
      <c r="AA84" s="46"/>
      <c r="AB84" s="46"/>
      <c r="AC84" s="47">
        <f t="shared" si="21"/>
        <v>0</v>
      </c>
      <c r="AD84" s="51"/>
      <c r="AE84" s="51"/>
      <c r="AF84" s="51"/>
      <c r="AH84" s="290"/>
      <c r="AI84" s="53">
        <f t="shared" si="22"/>
        <v>0</v>
      </c>
      <c r="AJ84" s="52"/>
      <c r="AK84" s="293"/>
      <c r="AL84" s="300"/>
      <c r="AM84" s="52"/>
      <c r="AN84" s="300"/>
      <c r="AO84" s="54"/>
      <c r="AQ84" s="47" t="str">
        <f>IF(OR('Input 1 - Schedule 1'!$C84="Non-Ins, Non-Fin",G84="Other Unregulated Financial Entity"),"Yes","No")</f>
        <v>No</v>
      </c>
      <c r="AR84" s="47" t="str">
        <f>IF(AQ84="Yes", 'Input 1 - Schedule 1'!AL84/'Input 1 - Schedule 1'!AM84*'Input 1 - Schedule 1'!AN84,"N/A")</f>
        <v>N/A</v>
      </c>
      <c r="AS84" s="47" t="str">
        <f>IF(AR84="N/A","N/A",MAX('Input 1 - Schedule 1'!AN84*0.02,AR84))</f>
        <v>N/A</v>
      </c>
      <c r="AT84" s="47" t="str">
        <f>IF(AQ84="Yes",'Input 1 - Schedule 1'!$AH84*IF($AX84="RBC Filing U.S. Insurer (Life)",0.0247,IF($AX84="RBC Filing U.S. Insurer (Health)",0.057*2/3,0.0364)),"N/A")</f>
        <v>N/A</v>
      </c>
      <c r="AU84" s="47" t="str">
        <f>IF(AQ84="Yes",'Input 1 - Schedule 1'!$AH84*IF($AX84="RBC Filing U.S. Insurer (Life)",0.037,IF($AX84="RBC Filing U.S. Insurer (Health)",0.057,0.054)),"N/A")</f>
        <v>N/A</v>
      </c>
      <c r="AV84" s="47" t="str">
        <f>IF(AQ84="Yes",'Input 1 - Schedule 1'!$AJ84*0.03,"N/A")</f>
        <v>N/A</v>
      </c>
      <c r="AW84" s="47" t="str">
        <f>IF(AQ84="Yes",IF(AX84="RBC Filing U.S. Insurer (Life)",0.195*'Input 1 - Schedule 1'!AJ84,0.225*'Input 1 - Schedule 1'!AJ84),"N/A")</f>
        <v>N/A</v>
      </c>
      <c r="AX84" s="47" t="str">
        <f>IFERROR(VLOOKUP('Input 1 - Schedule 1'!I84,'Input 1 - Schedule 1'!$D$7:$G$1009,4,FALSE),"")</f>
        <v/>
      </c>
      <c r="AZ84" s="17" t="s">
        <v>1</v>
      </c>
    </row>
    <row r="85" spans="1:52" x14ac:dyDescent="0.25">
      <c r="A85" s="56">
        <f t="shared" si="17"/>
        <v>76</v>
      </c>
      <c r="B85" s="267" t="str">
        <f t="shared" si="18"/>
        <v/>
      </c>
      <c r="C85" s="55" t="str">
        <f>IFERROR(VLOOKUP(G85,GCC.Param!$B$3:$D$96,3,FALSE),"")</f>
        <v/>
      </c>
      <c r="D85" s="40"/>
      <c r="E85" s="40"/>
      <c r="F85" s="42"/>
      <c r="G85" s="42"/>
      <c r="H85" s="42"/>
      <c r="I85" s="42"/>
      <c r="J85" s="267" t="str">
        <f t="shared" si="19"/>
        <v/>
      </c>
      <c r="K85" s="289"/>
      <c r="L85" s="289"/>
      <c r="M85" s="42"/>
      <c r="N85" s="42"/>
      <c r="O85" s="42"/>
      <c r="P85" s="42"/>
      <c r="Q85" s="42"/>
      <c r="R85" s="42"/>
      <c r="S85" s="266">
        <f t="shared" si="20"/>
        <v>0</v>
      </c>
      <c r="T85" s="32"/>
      <c r="U85" s="50"/>
      <c r="V85" s="44"/>
      <c r="W85" s="44"/>
      <c r="X85" s="45"/>
      <c r="Y85" s="50"/>
      <c r="Z85" s="46"/>
      <c r="AA85" s="46"/>
      <c r="AB85" s="46"/>
      <c r="AC85" s="47">
        <f t="shared" si="21"/>
        <v>0</v>
      </c>
      <c r="AD85" s="51"/>
      <c r="AE85" s="51"/>
      <c r="AF85" s="51"/>
      <c r="AH85" s="290"/>
      <c r="AI85" s="53">
        <f t="shared" si="22"/>
        <v>0</v>
      </c>
      <c r="AJ85" s="52"/>
      <c r="AK85" s="293"/>
      <c r="AL85" s="300"/>
      <c r="AM85" s="52"/>
      <c r="AN85" s="300"/>
      <c r="AO85" s="54"/>
      <c r="AQ85" s="47" t="str">
        <f>IF(OR('Input 1 - Schedule 1'!$C85="Non-Ins, Non-Fin",G85="Other Unregulated Financial Entity"),"Yes","No")</f>
        <v>No</v>
      </c>
      <c r="AR85" s="47" t="str">
        <f>IF(AQ85="Yes", 'Input 1 - Schedule 1'!AL85/'Input 1 - Schedule 1'!AM85*'Input 1 - Schedule 1'!AN85,"N/A")</f>
        <v>N/A</v>
      </c>
      <c r="AS85" s="47" t="str">
        <f>IF(AR85="N/A","N/A",MAX('Input 1 - Schedule 1'!AN85*0.02,AR85))</f>
        <v>N/A</v>
      </c>
      <c r="AT85" s="47" t="str">
        <f>IF(AQ85="Yes",'Input 1 - Schedule 1'!$AH85*IF($AX85="RBC Filing U.S. Insurer (Life)",0.0247,IF($AX85="RBC Filing U.S. Insurer (Health)",0.057*2/3,0.0364)),"N/A")</f>
        <v>N/A</v>
      </c>
      <c r="AU85" s="47" t="str">
        <f>IF(AQ85="Yes",'Input 1 - Schedule 1'!$AH85*IF($AX85="RBC Filing U.S. Insurer (Life)",0.037,IF($AX85="RBC Filing U.S. Insurer (Health)",0.057,0.054)),"N/A")</f>
        <v>N/A</v>
      </c>
      <c r="AV85" s="47" t="str">
        <f>IF(AQ85="Yes",'Input 1 - Schedule 1'!$AJ85*0.03,"N/A")</f>
        <v>N/A</v>
      </c>
      <c r="AW85" s="47" t="str">
        <f>IF(AQ85="Yes",IF(AX85="RBC Filing U.S. Insurer (Life)",0.195*'Input 1 - Schedule 1'!AJ85,0.225*'Input 1 - Schedule 1'!AJ85),"N/A")</f>
        <v>N/A</v>
      </c>
      <c r="AX85" s="47" t="str">
        <f>IFERROR(VLOOKUP('Input 1 - Schedule 1'!I85,'Input 1 - Schedule 1'!$D$7:$G$1009,4,FALSE),"")</f>
        <v/>
      </c>
      <c r="AZ85" s="17" t="s">
        <v>1</v>
      </c>
    </row>
    <row r="86" spans="1:52" x14ac:dyDescent="0.25">
      <c r="A86" s="56">
        <f t="shared" si="17"/>
        <v>77</v>
      </c>
      <c r="B86" s="267" t="str">
        <f t="shared" si="18"/>
        <v/>
      </c>
      <c r="C86" s="55" t="str">
        <f>IFERROR(VLOOKUP(G86,GCC.Param!$B$3:$D$96,3,FALSE),"")</f>
        <v/>
      </c>
      <c r="D86" s="40"/>
      <c r="E86" s="40"/>
      <c r="F86" s="42"/>
      <c r="G86" s="42"/>
      <c r="H86" s="42"/>
      <c r="I86" s="42"/>
      <c r="J86" s="267" t="str">
        <f t="shared" si="19"/>
        <v/>
      </c>
      <c r="K86" s="289"/>
      <c r="L86" s="289"/>
      <c r="M86" s="42"/>
      <c r="N86" s="42"/>
      <c r="O86" s="42"/>
      <c r="P86" s="42"/>
      <c r="Q86" s="42"/>
      <c r="R86" s="42"/>
      <c r="S86" s="266">
        <f t="shared" si="20"/>
        <v>0</v>
      </c>
      <c r="T86" s="32"/>
      <c r="U86" s="50"/>
      <c r="V86" s="44"/>
      <c r="W86" s="44"/>
      <c r="X86" s="45"/>
      <c r="Y86" s="50"/>
      <c r="Z86" s="46"/>
      <c r="AA86" s="46"/>
      <c r="AB86" s="46"/>
      <c r="AC86" s="47">
        <f t="shared" si="21"/>
        <v>0</v>
      </c>
      <c r="AD86" s="51"/>
      <c r="AE86" s="51"/>
      <c r="AF86" s="51"/>
      <c r="AH86" s="290"/>
      <c r="AI86" s="53">
        <f t="shared" si="22"/>
        <v>0</v>
      </c>
      <c r="AJ86" s="52"/>
      <c r="AK86" s="293"/>
      <c r="AL86" s="300"/>
      <c r="AM86" s="52"/>
      <c r="AN86" s="300"/>
      <c r="AO86" s="54"/>
      <c r="AQ86" s="47" t="str">
        <f>IF(OR('Input 1 - Schedule 1'!$C86="Non-Ins, Non-Fin",G86="Other Unregulated Financial Entity"),"Yes","No")</f>
        <v>No</v>
      </c>
      <c r="AR86" s="47" t="str">
        <f>IF(AQ86="Yes", 'Input 1 - Schedule 1'!AL86/'Input 1 - Schedule 1'!AM86*'Input 1 - Schedule 1'!AN86,"N/A")</f>
        <v>N/A</v>
      </c>
      <c r="AS86" s="47" t="str">
        <f>IF(AR86="N/A","N/A",MAX('Input 1 - Schedule 1'!AN86*0.02,AR86))</f>
        <v>N/A</v>
      </c>
      <c r="AT86" s="47" t="str">
        <f>IF(AQ86="Yes",'Input 1 - Schedule 1'!$AH86*IF($AX86="RBC Filing U.S. Insurer (Life)",0.0247,IF($AX86="RBC Filing U.S. Insurer (Health)",0.057*2/3,0.0364)),"N/A")</f>
        <v>N/A</v>
      </c>
      <c r="AU86" s="47" t="str">
        <f>IF(AQ86="Yes",'Input 1 - Schedule 1'!$AH86*IF($AX86="RBC Filing U.S. Insurer (Life)",0.037,IF($AX86="RBC Filing U.S. Insurer (Health)",0.057,0.054)),"N/A")</f>
        <v>N/A</v>
      </c>
      <c r="AV86" s="47" t="str">
        <f>IF(AQ86="Yes",'Input 1 - Schedule 1'!$AJ86*0.03,"N/A")</f>
        <v>N/A</v>
      </c>
      <c r="AW86" s="47" t="str">
        <f>IF(AQ86="Yes",IF(AX86="RBC Filing U.S. Insurer (Life)",0.195*'Input 1 - Schedule 1'!AJ86,0.225*'Input 1 - Schedule 1'!AJ86),"N/A")</f>
        <v>N/A</v>
      </c>
      <c r="AX86" s="47" t="str">
        <f>IFERROR(VLOOKUP('Input 1 - Schedule 1'!I86,'Input 1 - Schedule 1'!$D$7:$G$1009,4,FALSE),"")</f>
        <v/>
      </c>
      <c r="AZ86" s="17" t="s">
        <v>1</v>
      </c>
    </row>
    <row r="87" spans="1:52" x14ac:dyDescent="0.25">
      <c r="A87" s="56">
        <f t="shared" si="17"/>
        <v>78</v>
      </c>
      <c r="B87" s="267" t="str">
        <f t="shared" si="18"/>
        <v/>
      </c>
      <c r="C87" s="55" t="str">
        <f>IFERROR(VLOOKUP(G87,GCC.Param!$B$3:$D$96,3,FALSE),"")</f>
        <v/>
      </c>
      <c r="D87" s="40"/>
      <c r="E87" s="40"/>
      <c r="F87" s="42"/>
      <c r="G87" s="42"/>
      <c r="H87" s="42"/>
      <c r="I87" s="42"/>
      <c r="J87" s="267" t="str">
        <f t="shared" si="19"/>
        <v/>
      </c>
      <c r="K87" s="289"/>
      <c r="L87" s="289"/>
      <c r="M87" s="42"/>
      <c r="N87" s="42"/>
      <c r="O87" s="42"/>
      <c r="P87" s="42"/>
      <c r="Q87" s="42"/>
      <c r="R87" s="42"/>
      <c r="S87" s="266">
        <f t="shared" si="20"/>
        <v>0</v>
      </c>
      <c r="T87" s="32"/>
      <c r="U87" s="50"/>
      <c r="V87" s="44"/>
      <c r="W87" s="44"/>
      <c r="X87" s="45"/>
      <c r="Y87" s="50"/>
      <c r="Z87" s="46"/>
      <c r="AA87" s="46"/>
      <c r="AB87" s="46"/>
      <c r="AC87" s="47">
        <f t="shared" si="21"/>
        <v>0</v>
      </c>
      <c r="AD87" s="51"/>
      <c r="AE87" s="51"/>
      <c r="AF87" s="51"/>
      <c r="AH87" s="290"/>
      <c r="AI87" s="53">
        <f t="shared" si="22"/>
        <v>0</v>
      </c>
      <c r="AJ87" s="52"/>
      <c r="AK87" s="293"/>
      <c r="AL87" s="300"/>
      <c r="AM87" s="52"/>
      <c r="AN87" s="300"/>
      <c r="AO87" s="54"/>
      <c r="AQ87" s="47" t="str">
        <f>IF(OR('Input 1 - Schedule 1'!$C87="Non-Ins, Non-Fin",G87="Other Unregulated Financial Entity"),"Yes","No")</f>
        <v>No</v>
      </c>
      <c r="AR87" s="47" t="str">
        <f>IF(AQ87="Yes", 'Input 1 - Schedule 1'!AL87/'Input 1 - Schedule 1'!AM87*'Input 1 - Schedule 1'!AN87,"N/A")</f>
        <v>N/A</v>
      </c>
      <c r="AS87" s="47" t="str">
        <f>IF(AR87="N/A","N/A",MAX('Input 1 - Schedule 1'!AN87*0.02,AR87))</f>
        <v>N/A</v>
      </c>
      <c r="AT87" s="47" t="str">
        <f>IF(AQ87="Yes",'Input 1 - Schedule 1'!$AH87*IF($AX87="RBC Filing U.S. Insurer (Life)",0.0247,IF($AX87="RBC Filing U.S. Insurer (Health)",0.057*2/3,0.0364)),"N/A")</f>
        <v>N/A</v>
      </c>
      <c r="AU87" s="47" t="str">
        <f>IF(AQ87="Yes",'Input 1 - Schedule 1'!$AH87*IF($AX87="RBC Filing U.S. Insurer (Life)",0.037,IF($AX87="RBC Filing U.S. Insurer (Health)",0.057,0.054)),"N/A")</f>
        <v>N/A</v>
      </c>
      <c r="AV87" s="47" t="str">
        <f>IF(AQ87="Yes",'Input 1 - Schedule 1'!$AJ87*0.03,"N/A")</f>
        <v>N/A</v>
      </c>
      <c r="AW87" s="47" t="str">
        <f>IF(AQ87="Yes",IF(AX87="RBC Filing U.S. Insurer (Life)",0.195*'Input 1 - Schedule 1'!AJ87,0.225*'Input 1 - Schedule 1'!AJ87),"N/A")</f>
        <v>N/A</v>
      </c>
      <c r="AX87" s="47" t="str">
        <f>IFERROR(VLOOKUP('Input 1 - Schedule 1'!I87,'Input 1 - Schedule 1'!$D$7:$G$1009,4,FALSE),"")</f>
        <v/>
      </c>
      <c r="AZ87" s="17" t="s">
        <v>1</v>
      </c>
    </row>
    <row r="88" spans="1:52" x14ac:dyDescent="0.25">
      <c r="A88" s="56">
        <f t="shared" si="17"/>
        <v>79</v>
      </c>
      <c r="B88" s="267" t="str">
        <f t="shared" si="18"/>
        <v/>
      </c>
      <c r="C88" s="55" t="str">
        <f>IFERROR(VLOOKUP(G88,GCC.Param!$B$3:$D$96,3,FALSE),"")</f>
        <v/>
      </c>
      <c r="D88" s="40"/>
      <c r="E88" s="40"/>
      <c r="F88" s="42"/>
      <c r="G88" s="42"/>
      <c r="H88" s="42"/>
      <c r="I88" s="42"/>
      <c r="J88" s="267" t="str">
        <f t="shared" si="19"/>
        <v/>
      </c>
      <c r="K88" s="289"/>
      <c r="L88" s="289"/>
      <c r="M88" s="42"/>
      <c r="N88" s="42"/>
      <c r="O88" s="42"/>
      <c r="P88" s="42"/>
      <c r="Q88" s="42"/>
      <c r="R88" s="42"/>
      <c r="S88" s="266">
        <f t="shared" si="20"/>
        <v>0</v>
      </c>
      <c r="T88" s="32"/>
      <c r="U88" s="50"/>
      <c r="V88" s="44"/>
      <c r="W88" s="44"/>
      <c r="X88" s="45"/>
      <c r="Y88" s="50"/>
      <c r="Z88" s="46"/>
      <c r="AA88" s="46"/>
      <c r="AB88" s="46"/>
      <c r="AC88" s="47">
        <f t="shared" si="21"/>
        <v>0</v>
      </c>
      <c r="AD88" s="51"/>
      <c r="AE88" s="51"/>
      <c r="AF88" s="51"/>
      <c r="AH88" s="290"/>
      <c r="AI88" s="53">
        <f t="shared" si="22"/>
        <v>0</v>
      </c>
      <c r="AJ88" s="52"/>
      <c r="AK88" s="293"/>
      <c r="AL88" s="300"/>
      <c r="AM88" s="52"/>
      <c r="AN88" s="300"/>
      <c r="AO88" s="54"/>
      <c r="AQ88" s="47" t="str">
        <f>IF(OR('Input 1 - Schedule 1'!$C88="Non-Ins, Non-Fin",G88="Other Unregulated Financial Entity"),"Yes","No")</f>
        <v>No</v>
      </c>
      <c r="AR88" s="47" t="str">
        <f>IF(AQ88="Yes", 'Input 1 - Schedule 1'!AL88/'Input 1 - Schedule 1'!AM88*'Input 1 - Schedule 1'!AN88,"N/A")</f>
        <v>N/A</v>
      </c>
      <c r="AS88" s="47" t="str">
        <f>IF(AR88="N/A","N/A",MAX('Input 1 - Schedule 1'!AN88*0.02,AR88))</f>
        <v>N/A</v>
      </c>
      <c r="AT88" s="47" t="str">
        <f>IF(AQ88="Yes",'Input 1 - Schedule 1'!$AH88*IF($AX88="RBC Filing U.S. Insurer (Life)",0.0247,IF($AX88="RBC Filing U.S. Insurer (Health)",0.057*2/3,0.0364)),"N/A")</f>
        <v>N/A</v>
      </c>
      <c r="AU88" s="47" t="str">
        <f>IF(AQ88="Yes",'Input 1 - Schedule 1'!$AH88*IF($AX88="RBC Filing U.S. Insurer (Life)",0.037,IF($AX88="RBC Filing U.S. Insurer (Health)",0.057,0.054)),"N/A")</f>
        <v>N/A</v>
      </c>
      <c r="AV88" s="47" t="str">
        <f>IF(AQ88="Yes",'Input 1 - Schedule 1'!$AJ88*0.03,"N/A")</f>
        <v>N/A</v>
      </c>
      <c r="AW88" s="47" t="str">
        <f>IF(AQ88="Yes",IF(AX88="RBC Filing U.S. Insurer (Life)",0.195*'Input 1 - Schedule 1'!AJ88,0.225*'Input 1 - Schedule 1'!AJ88),"N/A")</f>
        <v>N/A</v>
      </c>
      <c r="AX88" s="47" t="str">
        <f>IFERROR(VLOOKUP('Input 1 - Schedule 1'!I88,'Input 1 - Schedule 1'!$D$7:$G$1009,4,FALSE),"")</f>
        <v/>
      </c>
      <c r="AZ88" s="17" t="s">
        <v>1</v>
      </c>
    </row>
    <row r="89" spans="1:52" x14ac:dyDescent="0.25">
      <c r="A89" s="56">
        <f t="shared" si="17"/>
        <v>80</v>
      </c>
      <c r="B89" s="267" t="str">
        <f t="shared" si="18"/>
        <v/>
      </c>
      <c r="C89" s="55" t="str">
        <f>IFERROR(VLOOKUP(G89,GCC.Param!$B$3:$D$96,3,FALSE),"")</f>
        <v/>
      </c>
      <c r="D89" s="40"/>
      <c r="E89" s="40"/>
      <c r="F89" s="42"/>
      <c r="G89" s="42"/>
      <c r="H89" s="42"/>
      <c r="I89" s="42"/>
      <c r="J89" s="267" t="str">
        <f t="shared" si="19"/>
        <v/>
      </c>
      <c r="K89" s="289"/>
      <c r="L89" s="289"/>
      <c r="M89" s="42"/>
      <c r="N89" s="42"/>
      <c r="O89" s="42"/>
      <c r="P89" s="42"/>
      <c r="Q89" s="42"/>
      <c r="R89" s="42"/>
      <c r="S89" s="266">
        <f t="shared" si="20"/>
        <v>0</v>
      </c>
      <c r="T89" s="32"/>
      <c r="U89" s="50"/>
      <c r="V89" s="44"/>
      <c r="W89" s="44"/>
      <c r="X89" s="45"/>
      <c r="Y89" s="50"/>
      <c r="Z89" s="46"/>
      <c r="AA89" s="46"/>
      <c r="AB89" s="46"/>
      <c r="AC89" s="47">
        <f t="shared" si="21"/>
        <v>0</v>
      </c>
      <c r="AD89" s="51"/>
      <c r="AE89" s="51"/>
      <c r="AF89" s="51"/>
      <c r="AH89" s="290"/>
      <c r="AI89" s="53">
        <f t="shared" si="22"/>
        <v>0</v>
      </c>
      <c r="AJ89" s="52"/>
      <c r="AK89" s="293"/>
      <c r="AL89" s="300"/>
      <c r="AM89" s="52"/>
      <c r="AN89" s="300"/>
      <c r="AO89" s="54"/>
      <c r="AQ89" s="47" t="str">
        <f>IF(OR('Input 1 - Schedule 1'!$C89="Non-Ins, Non-Fin",G89="Other Unregulated Financial Entity"),"Yes","No")</f>
        <v>No</v>
      </c>
      <c r="AR89" s="47" t="str">
        <f>IF(AQ89="Yes", 'Input 1 - Schedule 1'!AL89/'Input 1 - Schedule 1'!AM89*'Input 1 - Schedule 1'!AN89,"N/A")</f>
        <v>N/A</v>
      </c>
      <c r="AS89" s="47" t="str">
        <f>IF(AR89="N/A","N/A",MAX('Input 1 - Schedule 1'!AN89*0.02,AR89))</f>
        <v>N/A</v>
      </c>
      <c r="AT89" s="47" t="str">
        <f>IF(AQ89="Yes",'Input 1 - Schedule 1'!$AH89*IF($AX89="RBC Filing U.S. Insurer (Life)",0.0247,IF($AX89="RBC Filing U.S. Insurer (Health)",0.057*2/3,0.0364)),"N/A")</f>
        <v>N/A</v>
      </c>
      <c r="AU89" s="47" t="str">
        <f>IF(AQ89="Yes",'Input 1 - Schedule 1'!$AH89*IF($AX89="RBC Filing U.S. Insurer (Life)",0.037,IF($AX89="RBC Filing U.S. Insurer (Health)",0.057,0.054)),"N/A")</f>
        <v>N/A</v>
      </c>
      <c r="AV89" s="47" t="str">
        <f>IF(AQ89="Yes",'Input 1 - Schedule 1'!$AJ89*0.03,"N/A")</f>
        <v>N/A</v>
      </c>
      <c r="AW89" s="47" t="str">
        <f>IF(AQ89="Yes",IF(AX89="RBC Filing U.S. Insurer (Life)",0.195*'Input 1 - Schedule 1'!AJ89,0.225*'Input 1 - Schedule 1'!AJ89),"N/A")</f>
        <v>N/A</v>
      </c>
      <c r="AX89" s="47" t="str">
        <f>IFERROR(VLOOKUP('Input 1 - Schedule 1'!I89,'Input 1 - Schedule 1'!$D$7:$G$1009,4,FALSE),"")</f>
        <v/>
      </c>
      <c r="AZ89" s="17" t="s">
        <v>1</v>
      </c>
    </row>
    <row r="90" spans="1:52" x14ac:dyDescent="0.25">
      <c r="A90" s="56">
        <f t="shared" si="17"/>
        <v>81</v>
      </c>
      <c r="B90" s="267" t="str">
        <f t="shared" si="18"/>
        <v/>
      </c>
      <c r="C90" s="55" t="str">
        <f>IFERROR(VLOOKUP(G90,GCC.Param!$B$3:$D$96,3,FALSE),"")</f>
        <v/>
      </c>
      <c r="D90" s="40"/>
      <c r="E90" s="40"/>
      <c r="F90" s="42"/>
      <c r="G90" s="42"/>
      <c r="H90" s="42"/>
      <c r="I90" s="42"/>
      <c r="J90" s="267" t="str">
        <f t="shared" si="19"/>
        <v/>
      </c>
      <c r="K90" s="289"/>
      <c r="L90" s="289"/>
      <c r="M90" s="42"/>
      <c r="N90" s="42"/>
      <c r="O90" s="42"/>
      <c r="P90" s="42"/>
      <c r="Q90" s="42"/>
      <c r="R90" s="42"/>
      <c r="S90" s="266">
        <f t="shared" si="20"/>
        <v>0</v>
      </c>
      <c r="T90" s="32"/>
      <c r="U90" s="50"/>
      <c r="V90" s="44"/>
      <c r="W90" s="44"/>
      <c r="X90" s="45"/>
      <c r="Y90" s="50"/>
      <c r="Z90" s="46"/>
      <c r="AA90" s="46"/>
      <c r="AB90" s="46"/>
      <c r="AC90" s="47">
        <f t="shared" si="21"/>
        <v>0</v>
      </c>
      <c r="AD90" s="51"/>
      <c r="AE90" s="51"/>
      <c r="AF90" s="51"/>
      <c r="AH90" s="290"/>
      <c r="AI90" s="53">
        <f t="shared" si="22"/>
        <v>0</v>
      </c>
      <c r="AJ90" s="52"/>
      <c r="AK90" s="293"/>
      <c r="AL90" s="300"/>
      <c r="AM90" s="52"/>
      <c r="AN90" s="300"/>
      <c r="AO90" s="54"/>
      <c r="AQ90" s="47" t="str">
        <f>IF(OR('Input 1 - Schedule 1'!$C90="Non-Ins, Non-Fin",G90="Other Unregulated Financial Entity"),"Yes","No")</f>
        <v>No</v>
      </c>
      <c r="AR90" s="47" t="str">
        <f>IF(AQ90="Yes", 'Input 1 - Schedule 1'!AL90/'Input 1 - Schedule 1'!AM90*'Input 1 - Schedule 1'!AN90,"N/A")</f>
        <v>N/A</v>
      </c>
      <c r="AS90" s="47" t="str">
        <f>IF(AR90="N/A","N/A",MAX('Input 1 - Schedule 1'!AN90*0.02,AR90))</f>
        <v>N/A</v>
      </c>
      <c r="AT90" s="47" t="str">
        <f>IF(AQ90="Yes",'Input 1 - Schedule 1'!$AH90*IF($AX90="RBC Filing U.S. Insurer (Life)",0.0247,IF($AX90="RBC Filing U.S. Insurer (Health)",0.057*2/3,0.0364)),"N/A")</f>
        <v>N/A</v>
      </c>
      <c r="AU90" s="47" t="str">
        <f>IF(AQ90="Yes",'Input 1 - Schedule 1'!$AH90*IF($AX90="RBC Filing U.S. Insurer (Life)",0.037,IF($AX90="RBC Filing U.S. Insurer (Health)",0.057,0.054)),"N/A")</f>
        <v>N/A</v>
      </c>
      <c r="AV90" s="47" t="str">
        <f>IF(AQ90="Yes",'Input 1 - Schedule 1'!$AJ90*0.03,"N/A")</f>
        <v>N/A</v>
      </c>
      <c r="AW90" s="47" t="str">
        <f>IF(AQ90="Yes",IF(AX90="RBC Filing U.S. Insurer (Life)",0.195*'Input 1 - Schedule 1'!AJ90,0.225*'Input 1 - Schedule 1'!AJ90),"N/A")</f>
        <v>N/A</v>
      </c>
      <c r="AX90" s="47" t="str">
        <f>IFERROR(VLOOKUP('Input 1 - Schedule 1'!I90,'Input 1 - Schedule 1'!$D$7:$G$1009,4,FALSE),"")</f>
        <v/>
      </c>
      <c r="AZ90" s="17" t="s">
        <v>1</v>
      </c>
    </row>
    <row r="91" spans="1:52" x14ac:dyDescent="0.25">
      <c r="A91" s="56">
        <f t="shared" si="17"/>
        <v>82</v>
      </c>
      <c r="B91" s="267" t="str">
        <f t="shared" si="18"/>
        <v/>
      </c>
      <c r="C91" s="55" t="str">
        <f>IFERROR(VLOOKUP(G91,GCC.Param!$B$3:$D$96,3,FALSE),"")</f>
        <v/>
      </c>
      <c r="D91" s="40"/>
      <c r="E91" s="40"/>
      <c r="F91" s="42"/>
      <c r="G91" s="42"/>
      <c r="H91" s="42"/>
      <c r="I91" s="42"/>
      <c r="J91" s="267" t="str">
        <f t="shared" si="19"/>
        <v/>
      </c>
      <c r="K91" s="289"/>
      <c r="L91" s="289"/>
      <c r="M91" s="42"/>
      <c r="N91" s="42"/>
      <c r="O91" s="42"/>
      <c r="P91" s="42"/>
      <c r="Q91" s="42"/>
      <c r="R91" s="42"/>
      <c r="S91" s="266">
        <f t="shared" si="20"/>
        <v>0</v>
      </c>
      <c r="T91" s="32"/>
      <c r="U91" s="50"/>
      <c r="V91" s="44"/>
      <c r="W91" s="44"/>
      <c r="X91" s="45"/>
      <c r="Y91" s="50"/>
      <c r="Z91" s="46"/>
      <c r="AA91" s="46"/>
      <c r="AB91" s="46"/>
      <c r="AC91" s="47">
        <f t="shared" si="21"/>
        <v>0</v>
      </c>
      <c r="AD91" s="51"/>
      <c r="AE91" s="51"/>
      <c r="AF91" s="51"/>
      <c r="AH91" s="290"/>
      <c r="AI91" s="53">
        <f t="shared" si="22"/>
        <v>0</v>
      </c>
      <c r="AJ91" s="52"/>
      <c r="AK91" s="293"/>
      <c r="AL91" s="300"/>
      <c r="AM91" s="52"/>
      <c r="AN91" s="300"/>
      <c r="AO91" s="54"/>
      <c r="AQ91" s="47" t="str">
        <f>IF(OR('Input 1 - Schedule 1'!$C91="Non-Ins, Non-Fin",G91="Other Unregulated Financial Entity"),"Yes","No")</f>
        <v>No</v>
      </c>
      <c r="AR91" s="47" t="str">
        <f>IF(AQ91="Yes", 'Input 1 - Schedule 1'!AL91/'Input 1 - Schedule 1'!AM91*'Input 1 - Schedule 1'!AN91,"N/A")</f>
        <v>N/A</v>
      </c>
      <c r="AS91" s="47" t="str">
        <f>IF(AR91="N/A","N/A",MAX('Input 1 - Schedule 1'!AN91*0.02,AR91))</f>
        <v>N/A</v>
      </c>
      <c r="AT91" s="47" t="str">
        <f>IF(AQ91="Yes",'Input 1 - Schedule 1'!$AH91*IF($AX91="RBC Filing U.S. Insurer (Life)",0.0247,IF($AX91="RBC Filing U.S. Insurer (Health)",0.057*2/3,0.0364)),"N/A")</f>
        <v>N/A</v>
      </c>
      <c r="AU91" s="47" t="str">
        <f>IF(AQ91="Yes",'Input 1 - Schedule 1'!$AH91*IF($AX91="RBC Filing U.S. Insurer (Life)",0.037,IF($AX91="RBC Filing U.S. Insurer (Health)",0.057,0.054)),"N/A")</f>
        <v>N/A</v>
      </c>
      <c r="AV91" s="47" t="str">
        <f>IF(AQ91="Yes",'Input 1 - Schedule 1'!$AJ91*0.03,"N/A")</f>
        <v>N/A</v>
      </c>
      <c r="AW91" s="47" t="str">
        <f>IF(AQ91="Yes",IF(AX91="RBC Filing U.S. Insurer (Life)",0.195*'Input 1 - Schedule 1'!AJ91,0.225*'Input 1 - Schedule 1'!AJ91),"N/A")</f>
        <v>N/A</v>
      </c>
      <c r="AX91" s="47" t="str">
        <f>IFERROR(VLOOKUP('Input 1 - Schedule 1'!I91,'Input 1 - Schedule 1'!$D$7:$G$1009,4,FALSE),"")</f>
        <v/>
      </c>
      <c r="AZ91" s="17" t="s">
        <v>1</v>
      </c>
    </row>
    <row r="92" spans="1:52" x14ac:dyDescent="0.25">
      <c r="A92" s="56">
        <f t="shared" si="17"/>
        <v>83</v>
      </c>
      <c r="B92" s="267" t="str">
        <f t="shared" si="18"/>
        <v/>
      </c>
      <c r="C92" s="55" t="str">
        <f>IFERROR(VLOOKUP(G92,GCC.Param!$B$3:$D$96,3,FALSE),"")</f>
        <v/>
      </c>
      <c r="D92" s="40"/>
      <c r="E92" s="40"/>
      <c r="F92" s="42"/>
      <c r="G92" s="42"/>
      <c r="H92" s="42"/>
      <c r="I92" s="42"/>
      <c r="J92" s="267" t="str">
        <f t="shared" si="19"/>
        <v/>
      </c>
      <c r="K92" s="289"/>
      <c r="L92" s="289"/>
      <c r="M92" s="42"/>
      <c r="N92" s="42"/>
      <c r="O92" s="42"/>
      <c r="P92" s="42"/>
      <c r="Q92" s="42"/>
      <c r="R92" s="42"/>
      <c r="S92" s="266">
        <f t="shared" si="20"/>
        <v>0</v>
      </c>
      <c r="T92" s="32"/>
      <c r="U92" s="50"/>
      <c r="V92" s="44"/>
      <c r="W92" s="44"/>
      <c r="X92" s="45"/>
      <c r="Y92" s="50"/>
      <c r="Z92" s="46"/>
      <c r="AA92" s="46"/>
      <c r="AB92" s="46"/>
      <c r="AC92" s="47">
        <f t="shared" si="21"/>
        <v>0</v>
      </c>
      <c r="AD92" s="51"/>
      <c r="AE92" s="51"/>
      <c r="AF92" s="51"/>
      <c r="AH92" s="290"/>
      <c r="AI92" s="53">
        <f t="shared" si="22"/>
        <v>0</v>
      </c>
      <c r="AJ92" s="52"/>
      <c r="AK92" s="293"/>
      <c r="AL92" s="300"/>
      <c r="AM92" s="52"/>
      <c r="AN92" s="300"/>
      <c r="AO92" s="54"/>
      <c r="AQ92" s="47" t="str">
        <f>IF(OR('Input 1 - Schedule 1'!$C92="Non-Ins, Non-Fin",G92="Other Unregulated Financial Entity"),"Yes","No")</f>
        <v>No</v>
      </c>
      <c r="AR92" s="47" t="str">
        <f>IF(AQ92="Yes", 'Input 1 - Schedule 1'!AL92/'Input 1 - Schedule 1'!AM92*'Input 1 - Schedule 1'!AN92,"N/A")</f>
        <v>N/A</v>
      </c>
      <c r="AS92" s="47" t="str">
        <f>IF(AR92="N/A","N/A",MAX('Input 1 - Schedule 1'!AN92*0.02,AR92))</f>
        <v>N/A</v>
      </c>
      <c r="AT92" s="47" t="str">
        <f>IF(AQ92="Yes",'Input 1 - Schedule 1'!$AH92*IF($AX92="RBC Filing U.S. Insurer (Life)",0.0247,IF($AX92="RBC Filing U.S. Insurer (Health)",0.057*2/3,0.0364)),"N/A")</f>
        <v>N/A</v>
      </c>
      <c r="AU92" s="47" t="str">
        <f>IF(AQ92="Yes",'Input 1 - Schedule 1'!$AH92*IF($AX92="RBC Filing U.S. Insurer (Life)",0.037,IF($AX92="RBC Filing U.S. Insurer (Health)",0.057,0.054)),"N/A")</f>
        <v>N/A</v>
      </c>
      <c r="AV92" s="47" t="str">
        <f>IF(AQ92="Yes",'Input 1 - Schedule 1'!$AJ92*0.03,"N/A")</f>
        <v>N/A</v>
      </c>
      <c r="AW92" s="47" t="str">
        <f>IF(AQ92="Yes",IF(AX92="RBC Filing U.S. Insurer (Life)",0.195*'Input 1 - Schedule 1'!AJ92,0.225*'Input 1 - Schedule 1'!AJ92),"N/A")</f>
        <v>N/A</v>
      </c>
      <c r="AX92" s="47" t="str">
        <f>IFERROR(VLOOKUP('Input 1 - Schedule 1'!I92,'Input 1 - Schedule 1'!$D$7:$G$1009,4,FALSE),"")</f>
        <v/>
      </c>
      <c r="AZ92" s="17" t="s">
        <v>1</v>
      </c>
    </row>
    <row r="93" spans="1:52" x14ac:dyDescent="0.25">
      <c r="A93" s="56">
        <f t="shared" si="17"/>
        <v>84</v>
      </c>
      <c r="B93" s="267" t="str">
        <f t="shared" si="18"/>
        <v/>
      </c>
      <c r="C93" s="55" t="str">
        <f>IFERROR(VLOOKUP(G93,GCC.Param!$B$3:$D$96,3,FALSE),"")</f>
        <v/>
      </c>
      <c r="D93" s="40"/>
      <c r="E93" s="40"/>
      <c r="F93" s="42"/>
      <c r="G93" s="42"/>
      <c r="H93" s="42"/>
      <c r="I93" s="42"/>
      <c r="J93" s="267" t="str">
        <f t="shared" si="19"/>
        <v/>
      </c>
      <c r="K93" s="289"/>
      <c r="L93" s="289"/>
      <c r="M93" s="42"/>
      <c r="N93" s="42"/>
      <c r="O93" s="42"/>
      <c r="P93" s="42"/>
      <c r="Q93" s="42"/>
      <c r="R93" s="42"/>
      <c r="S93" s="266">
        <f t="shared" si="20"/>
        <v>0</v>
      </c>
      <c r="T93" s="32"/>
      <c r="U93" s="50"/>
      <c r="V93" s="44"/>
      <c r="W93" s="44"/>
      <c r="X93" s="45"/>
      <c r="Y93" s="50"/>
      <c r="Z93" s="46"/>
      <c r="AA93" s="46"/>
      <c r="AB93" s="46"/>
      <c r="AC93" s="47">
        <f t="shared" si="21"/>
        <v>0</v>
      </c>
      <c r="AD93" s="51"/>
      <c r="AE93" s="51"/>
      <c r="AF93" s="51"/>
      <c r="AH93" s="290"/>
      <c r="AI93" s="53">
        <f t="shared" si="22"/>
        <v>0</v>
      </c>
      <c r="AJ93" s="52"/>
      <c r="AK93" s="293"/>
      <c r="AL93" s="300"/>
      <c r="AM93" s="52"/>
      <c r="AN93" s="300"/>
      <c r="AO93" s="54"/>
      <c r="AQ93" s="47" t="str">
        <f>IF(OR('Input 1 - Schedule 1'!$C93="Non-Ins, Non-Fin",G93="Other Unregulated Financial Entity"),"Yes","No")</f>
        <v>No</v>
      </c>
      <c r="AR93" s="47" t="str">
        <f>IF(AQ93="Yes", 'Input 1 - Schedule 1'!AL93/'Input 1 - Schedule 1'!AM93*'Input 1 - Schedule 1'!AN93,"N/A")</f>
        <v>N/A</v>
      </c>
      <c r="AS93" s="47" t="str">
        <f>IF(AR93="N/A","N/A",MAX('Input 1 - Schedule 1'!AN93*0.02,AR93))</f>
        <v>N/A</v>
      </c>
      <c r="AT93" s="47" t="str">
        <f>IF(AQ93="Yes",'Input 1 - Schedule 1'!$AH93*IF($AX93="RBC Filing U.S. Insurer (Life)",0.0247,IF($AX93="RBC Filing U.S. Insurer (Health)",0.057*2/3,0.0364)),"N/A")</f>
        <v>N/A</v>
      </c>
      <c r="AU93" s="47" t="str">
        <f>IF(AQ93="Yes",'Input 1 - Schedule 1'!$AH93*IF($AX93="RBC Filing U.S. Insurer (Life)",0.037,IF($AX93="RBC Filing U.S. Insurer (Health)",0.057,0.054)),"N/A")</f>
        <v>N/A</v>
      </c>
      <c r="AV93" s="47" t="str">
        <f>IF(AQ93="Yes",'Input 1 - Schedule 1'!$AJ93*0.03,"N/A")</f>
        <v>N/A</v>
      </c>
      <c r="AW93" s="47" t="str">
        <f>IF(AQ93="Yes",IF(AX93="RBC Filing U.S. Insurer (Life)",0.195*'Input 1 - Schedule 1'!AJ93,0.225*'Input 1 - Schedule 1'!AJ93),"N/A")</f>
        <v>N/A</v>
      </c>
      <c r="AX93" s="47" t="str">
        <f>IFERROR(VLOOKUP('Input 1 - Schedule 1'!I93,'Input 1 - Schedule 1'!$D$7:$G$1009,4,FALSE),"")</f>
        <v/>
      </c>
      <c r="AZ93" s="17" t="s">
        <v>1</v>
      </c>
    </row>
    <row r="94" spans="1:52" x14ac:dyDescent="0.25">
      <c r="A94" s="56">
        <f t="shared" si="17"/>
        <v>85</v>
      </c>
      <c r="B94" s="267" t="str">
        <f t="shared" si="18"/>
        <v/>
      </c>
      <c r="C94" s="55" t="str">
        <f>IFERROR(VLOOKUP(G94,GCC.Param!$B$3:$D$96,3,FALSE),"")</f>
        <v/>
      </c>
      <c r="D94" s="40"/>
      <c r="E94" s="40"/>
      <c r="F94" s="42"/>
      <c r="G94" s="42"/>
      <c r="H94" s="42"/>
      <c r="I94" s="42"/>
      <c r="J94" s="267" t="str">
        <f t="shared" si="19"/>
        <v/>
      </c>
      <c r="K94" s="289"/>
      <c r="L94" s="289"/>
      <c r="M94" s="42"/>
      <c r="N94" s="42"/>
      <c r="O94" s="42"/>
      <c r="P94" s="42"/>
      <c r="Q94" s="42"/>
      <c r="R94" s="42"/>
      <c r="S94" s="266">
        <f t="shared" si="20"/>
        <v>0</v>
      </c>
      <c r="T94" s="32"/>
      <c r="U94" s="50"/>
      <c r="V94" s="44"/>
      <c r="W94" s="44"/>
      <c r="X94" s="45"/>
      <c r="Y94" s="50"/>
      <c r="Z94" s="46"/>
      <c r="AA94" s="46"/>
      <c r="AB94" s="46"/>
      <c r="AC94" s="47">
        <f t="shared" si="21"/>
        <v>0</v>
      </c>
      <c r="AD94" s="51"/>
      <c r="AE94" s="51"/>
      <c r="AF94" s="51"/>
      <c r="AH94" s="290"/>
      <c r="AI94" s="53">
        <f t="shared" si="22"/>
        <v>0</v>
      </c>
      <c r="AJ94" s="52"/>
      <c r="AK94" s="293"/>
      <c r="AL94" s="300"/>
      <c r="AM94" s="52"/>
      <c r="AN94" s="300"/>
      <c r="AO94" s="54"/>
      <c r="AQ94" s="47" t="str">
        <f>IF(OR('Input 1 - Schedule 1'!$C94="Non-Ins, Non-Fin",G94="Other Unregulated Financial Entity"),"Yes","No")</f>
        <v>No</v>
      </c>
      <c r="AR94" s="47" t="str">
        <f>IF(AQ94="Yes", 'Input 1 - Schedule 1'!AL94/'Input 1 - Schedule 1'!AM94*'Input 1 - Schedule 1'!AN94,"N/A")</f>
        <v>N/A</v>
      </c>
      <c r="AS94" s="47" t="str">
        <f>IF(AR94="N/A","N/A",MAX('Input 1 - Schedule 1'!AN94*0.02,AR94))</f>
        <v>N/A</v>
      </c>
      <c r="AT94" s="47" t="str">
        <f>IF(AQ94="Yes",'Input 1 - Schedule 1'!$AH94*IF($AX94="RBC Filing U.S. Insurer (Life)",0.0247,IF($AX94="RBC Filing U.S. Insurer (Health)",0.057*2/3,0.0364)),"N/A")</f>
        <v>N/A</v>
      </c>
      <c r="AU94" s="47" t="str">
        <f>IF(AQ94="Yes",'Input 1 - Schedule 1'!$AH94*IF($AX94="RBC Filing U.S. Insurer (Life)",0.037,IF($AX94="RBC Filing U.S. Insurer (Health)",0.057,0.054)),"N/A")</f>
        <v>N/A</v>
      </c>
      <c r="AV94" s="47" t="str">
        <f>IF(AQ94="Yes",'Input 1 - Schedule 1'!$AJ94*0.03,"N/A")</f>
        <v>N/A</v>
      </c>
      <c r="AW94" s="47" t="str">
        <f>IF(AQ94="Yes",IF(AX94="RBC Filing U.S. Insurer (Life)",0.195*'Input 1 - Schedule 1'!AJ94,0.225*'Input 1 - Schedule 1'!AJ94),"N/A")</f>
        <v>N/A</v>
      </c>
      <c r="AX94" s="47" t="str">
        <f>IFERROR(VLOOKUP('Input 1 - Schedule 1'!I94,'Input 1 - Schedule 1'!$D$7:$G$1009,4,FALSE),"")</f>
        <v/>
      </c>
      <c r="AZ94" s="17" t="s">
        <v>1</v>
      </c>
    </row>
    <row r="95" spans="1:52" x14ac:dyDescent="0.25">
      <c r="A95" s="56">
        <f t="shared" si="17"/>
        <v>86</v>
      </c>
      <c r="B95" s="267" t="str">
        <f t="shared" si="18"/>
        <v/>
      </c>
      <c r="C95" s="55" t="str">
        <f>IFERROR(VLOOKUP(G95,GCC.Param!$B$3:$D$96,3,FALSE),"")</f>
        <v/>
      </c>
      <c r="D95" s="40"/>
      <c r="E95" s="40"/>
      <c r="F95" s="42"/>
      <c r="G95" s="42"/>
      <c r="H95" s="42"/>
      <c r="I95" s="42"/>
      <c r="J95" s="267" t="str">
        <f t="shared" si="19"/>
        <v/>
      </c>
      <c r="K95" s="289"/>
      <c r="L95" s="289"/>
      <c r="M95" s="42"/>
      <c r="N95" s="42"/>
      <c r="O95" s="42"/>
      <c r="P95" s="42"/>
      <c r="Q95" s="42"/>
      <c r="R95" s="42"/>
      <c r="S95" s="266">
        <f t="shared" si="20"/>
        <v>0</v>
      </c>
      <c r="T95" s="32"/>
      <c r="U95" s="50"/>
      <c r="V95" s="44"/>
      <c r="W95" s="44"/>
      <c r="X95" s="45"/>
      <c r="Y95" s="50"/>
      <c r="Z95" s="46"/>
      <c r="AA95" s="46"/>
      <c r="AB95" s="46"/>
      <c r="AC95" s="47">
        <f t="shared" si="21"/>
        <v>0</v>
      </c>
      <c r="AD95" s="51"/>
      <c r="AE95" s="51"/>
      <c r="AF95" s="51"/>
      <c r="AH95" s="290"/>
      <c r="AI95" s="53">
        <f t="shared" si="22"/>
        <v>0</v>
      </c>
      <c r="AJ95" s="52"/>
      <c r="AK95" s="293"/>
      <c r="AL95" s="300"/>
      <c r="AM95" s="52"/>
      <c r="AN95" s="300"/>
      <c r="AO95" s="54"/>
      <c r="AQ95" s="47" t="str">
        <f>IF(OR('Input 1 - Schedule 1'!$C95="Non-Ins, Non-Fin",G95="Other Unregulated Financial Entity"),"Yes","No")</f>
        <v>No</v>
      </c>
      <c r="AR95" s="47" t="str">
        <f>IF(AQ95="Yes", 'Input 1 - Schedule 1'!AL95/'Input 1 - Schedule 1'!AM95*'Input 1 - Schedule 1'!AN95,"N/A")</f>
        <v>N/A</v>
      </c>
      <c r="AS95" s="47" t="str">
        <f>IF(AR95="N/A","N/A",MAX('Input 1 - Schedule 1'!AN95*0.02,AR95))</f>
        <v>N/A</v>
      </c>
      <c r="AT95" s="47" t="str">
        <f>IF(AQ95="Yes",'Input 1 - Schedule 1'!$AH95*IF($AX95="RBC Filing U.S. Insurer (Life)",0.0247,IF($AX95="RBC Filing U.S. Insurer (Health)",0.057*2/3,0.0364)),"N/A")</f>
        <v>N/A</v>
      </c>
      <c r="AU95" s="47" t="str">
        <f>IF(AQ95="Yes",'Input 1 - Schedule 1'!$AH95*IF($AX95="RBC Filing U.S. Insurer (Life)",0.037,IF($AX95="RBC Filing U.S. Insurer (Health)",0.057,0.054)),"N/A")</f>
        <v>N/A</v>
      </c>
      <c r="AV95" s="47" t="str">
        <f>IF(AQ95="Yes",'Input 1 - Schedule 1'!$AJ95*0.03,"N/A")</f>
        <v>N/A</v>
      </c>
      <c r="AW95" s="47" t="str">
        <f>IF(AQ95="Yes",IF(AX95="RBC Filing U.S. Insurer (Life)",0.195*'Input 1 - Schedule 1'!AJ95,0.225*'Input 1 - Schedule 1'!AJ95),"N/A")</f>
        <v>N/A</v>
      </c>
      <c r="AX95" s="47" t="str">
        <f>IFERROR(VLOOKUP('Input 1 - Schedule 1'!I95,'Input 1 - Schedule 1'!$D$7:$G$1009,4,FALSE),"")</f>
        <v/>
      </c>
      <c r="AZ95" s="17" t="s">
        <v>1</v>
      </c>
    </row>
    <row r="96" spans="1:52" x14ac:dyDescent="0.25">
      <c r="A96" s="56">
        <f t="shared" si="17"/>
        <v>87</v>
      </c>
      <c r="B96" s="267" t="str">
        <f t="shared" si="18"/>
        <v/>
      </c>
      <c r="C96" s="55" t="str">
        <f>IFERROR(VLOOKUP(G96,GCC.Param!$B$3:$D$96,3,FALSE),"")</f>
        <v/>
      </c>
      <c r="D96" s="40"/>
      <c r="E96" s="40"/>
      <c r="F96" s="42"/>
      <c r="G96" s="42"/>
      <c r="H96" s="42"/>
      <c r="I96" s="42"/>
      <c r="J96" s="267" t="str">
        <f t="shared" si="19"/>
        <v/>
      </c>
      <c r="K96" s="289"/>
      <c r="L96" s="289"/>
      <c r="M96" s="42"/>
      <c r="N96" s="42"/>
      <c r="O96" s="42"/>
      <c r="P96" s="42"/>
      <c r="Q96" s="42"/>
      <c r="R96" s="42"/>
      <c r="S96" s="266">
        <f t="shared" si="20"/>
        <v>0</v>
      </c>
      <c r="T96" s="32"/>
      <c r="U96" s="50"/>
      <c r="V96" s="44"/>
      <c r="W96" s="44"/>
      <c r="X96" s="45"/>
      <c r="Y96" s="50"/>
      <c r="Z96" s="46"/>
      <c r="AA96" s="46"/>
      <c r="AB96" s="46"/>
      <c r="AC96" s="47">
        <f t="shared" si="21"/>
        <v>0</v>
      </c>
      <c r="AD96" s="51"/>
      <c r="AE96" s="51"/>
      <c r="AF96" s="51"/>
      <c r="AH96" s="290"/>
      <c r="AI96" s="53">
        <f t="shared" si="22"/>
        <v>0</v>
      </c>
      <c r="AJ96" s="52"/>
      <c r="AK96" s="293"/>
      <c r="AL96" s="300"/>
      <c r="AM96" s="52"/>
      <c r="AN96" s="300"/>
      <c r="AO96" s="54"/>
      <c r="AQ96" s="47" t="str">
        <f>IF(OR('Input 1 - Schedule 1'!$C96="Non-Ins, Non-Fin",G96="Other Unregulated Financial Entity"),"Yes","No")</f>
        <v>No</v>
      </c>
      <c r="AR96" s="47" t="str">
        <f>IF(AQ96="Yes", 'Input 1 - Schedule 1'!AL96/'Input 1 - Schedule 1'!AM96*'Input 1 - Schedule 1'!AN96,"N/A")</f>
        <v>N/A</v>
      </c>
      <c r="AS96" s="47" t="str">
        <f>IF(AR96="N/A","N/A",MAX('Input 1 - Schedule 1'!AN96*0.02,AR96))</f>
        <v>N/A</v>
      </c>
      <c r="AT96" s="47" t="str">
        <f>IF(AQ96="Yes",'Input 1 - Schedule 1'!$AH96*IF($AX96="RBC Filing U.S. Insurer (Life)",0.0247,IF($AX96="RBC Filing U.S. Insurer (Health)",0.057*2/3,0.0364)),"N/A")</f>
        <v>N/A</v>
      </c>
      <c r="AU96" s="47" t="str">
        <f>IF(AQ96="Yes",'Input 1 - Schedule 1'!$AH96*IF($AX96="RBC Filing U.S. Insurer (Life)",0.037,IF($AX96="RBC Filing U.S. Insurer (Health)",0.057,0.054)),"N/A")</f>
        <v>N/A</v>
      </c>
      <c r="AV96" s="47" t="str">
        <f>IF(AQ96="Yes",'Input 1 - Schedule 1'!$AJ96*0.03,"N/A")</f>
        <v>N/A</v>
      </c>
      <c r="AW96" s="47" t="str">
        <f>IF(AQ96="Yes",IF(AX96="RBC Filing U.S. Insurer (Life)",0.195*'Input 1 - Schedule 1'!AJ96,0.225*'Input 1 - Schedule 1'!AJ96),"N/A")</f>
        <v>N/A</v>
      </c>
      <c r="AX96" s="47" t="str">
        <f>IFERROR(VLOOKUP('Input 1 - Schedule 1'!I96,'Input 1 - Schedule 1'!$D$7:$G$1009,4,FALSE),"")</f>
        <v/>
      </c>
      <c r="AZ96" s="17" t="s">
        <v>1</v>
      </c>
    </row>
    <row r="97" spans="1:52" x14ac:dyDescent="0.25">
      <c r="A97" s="56">
        <f t="shared" si="17"/>
        <v>88</v>
      </c>
      <c r="B97" s="267" t="str">
        <f t="shared" si="18"/>
        <v/>
      </c>
      <c r="C97" s="55" t="str">
        <f>IFERROR(VLOOKUP(G97,GCC.Param!$B$3:$D$96,3,FALSE),"")</f>
        <v/>
      </c>
      <c r="D97" s="40"/>
      <c r="E97" s="40"/>
      <c r="F97" s="42"/>
      <c r="G97" s="42"/>
      <c r="H97" s="42"/>
      <c r="I97" s="42"/>
      <c r="J97" s="267" t="str">
        <f t="shared" si="19"/>
        <v/>
      </c>
      <c r="K97" s="289"/>
      <c r="L97" s="289"/>
      <c r="M97" s="42"/>
      <c r="N97" s="42"/>
      <c r="O97" s="42"/>
      <c r="P97" s="42"/>
      <c r="Q97" s="42"/>
      <c r="R97" s="42"/>
      <c r="S97" s="266">
        <f t="shared" si="20"/>
        <v>0</v>
      </c>
      <c r="T97" s="32"/>
      <c r="U97" s="50"/>
      <c r="V97" s="44"/>
      <c r="W97" s="44"/>
      <c r="X97" s="45"/>
      <c r="Y97" s="50"/>
      <c r="Z97" s="46"/>
      <c r="AA97" s="46"/>
      <c r="AB97" s="46"/>
      <c r="AC97" s="47">
        <f t="shared" si="21"/>
        <v>0</v>
      </c>
      <c r="AD97" s="51"/>
      <c r="AE97" s="51"/>
      <c r="AF97" s="51"/>
      <c r="AH97" s="290"/>
      <c r="AI97" s="53">
        <f t="shared" si="22"/>
        <v>0</v>
      </c>
      <c r="AJ97" s="52"/>
      <c r="AK97" s="293"/>
      <c r="AL97" s="300"/>
      <c r="AM97" s="52"/>
      <c r="AN97" s="300"/>
      <c r="AO97" s="54"/>
      <c r="AQ97" s="47" t="str">
        <f>IF(OR('Input 1 - Schedule 1'!$C97="Non-Ins, Non-Fin",G97="Other Unregulated Financial Entity"),"Yes","No")</f>
        <v>No</v>
      </c>
      <c r="AR97" s="47" t="str">
        <f>IF(AQ97="Yes", 'Input 1 - Schedule 1'!AL97/'Input 1 - Schedule 1'!AM97*'Input 1 - Schedule 1'!AN97,"N/A")</f>
        <v>N/A</v>
      </c>
      <c r="AS97" s="47" t="str">
        <f>IF(AR97="N/A","N/A",MAX('Input 1 - Schedule 1'!AN97*0.02,AR97))</f>
        <v>N/A</v>
      </c>
      <c r="AT97" s="47" t="str">
        <f>IF(AQ97="Yes",'Input 1 - Schedule 1'!$AH97*IF($AX97="RBC Filing U.S. Insurer (Life)",0.0247,IF($AX97="RBC Filing U.S. Insurer (Health)",0.057*2/3,0.0364)),"N/A")</f>
        <v>N/A</v>
      </c>
      <c r="AU97" s="47" t="str">
        <f>IF(AQ97="Yes",'Input 1 - Schedule 1'!$AH97*IF($AX97="RBC Filing U.S. Insurer (Life)",0.037,IF($AX97="RBC Filing U.S. Insurer (Health)",0.057,0.054)),"N/A")</f>
        <v>N/A</v>
      </c>
      <c r="AV97" s="47" t="str">
        <f>IF(AQ97="Yes",'Input 1 - Schedule 1'!$AJ97*0.03,"N/A")</f>
        <v>N/A</v>
      </c>
      <c r="AW97" s="47" t="str">
        <f>IF(AQ97="Yes",IF(AX97="RBC Filing U.S. Insurer (Life)",0.195*'Input 1 - Schedule 1'!AJ97,0.225*'Input 1 - Schedule 1'!AJ97),"N/A")</f>
        <v>N/A</v>
      </c>
      <c r="AX97" s="47" t="str">
        <f>IFERROR(VLOOKUP('Input 1 - Schedule 1'!I97,'Input 1 - Schedule 1'!$D$7:$G$1009,4,FALSE),"")</f>
        <v/>
      </c>
      <c r="AZ97" s="17" t="s">
        <v>1</v>
      </c>
    </row>
    <row r="98" spans="1:52" x14ac:dyDescent="0.25">
      <c r="A98" s="56">
        <f t="shared" si="17"/>
        <v>89</v>
      </c>
      <c r="B98" s="267" t="str">
        <f t="shared" si="18"/>
        <v/>
      </c>
      <c r="C98" s="55" t="str">
        <f>IFERROR(VLOOKUP(G98,GCC.Param!$B$3:$D$96,3,FALSE),"")</f>
        <v/>
      </c>
      <c r="D98" s="40"/>
      <c r="E98" s="40"/>
      <c r="F98" s="42"/>
      <c r="G98" s="42"/>
      <c r="H98" s="42"/>
      <c r="I98" s="42"/>
      <c r="J98" s="267" t="str">
        <f t="shared" si="19"/>
        <v/>
      </c>
      <c r="K98" s="289"/>
      <c r="L98" s="289"/>
      <c r="M98" s="42"/>
      <c r="N98" s="42"/>
      <c r="O98" s="42"/>
      <c r="P98" s="42"/>
      <c r="Q98" s="42"/>
      <c r="R98" s="42"/>
      <c r="S98" s="266">
        <f t="shared" si="20"/>
        <v>0</v>
      </c>
      <c r="T98" s="32"/>
      <c r="U98" s="50"/>
      <c r="V98" s="44"/>
      <c r="W98" s="44"/>
      <c r="X98" s="45"/>
      <c r="Y98" s="50"/>
      <c r="Z98" s="46"/>
      <c r="AA98" s="46"/>
      <c r="AB98" s="46"/>
      <c r="AC98" s="47">
        <f t="shared" si="21"/>
        <v>0</v>
      </c>
      <c r="AD98" s="51"/>
      <c r="AE98" s="51"/>
      <c r="AF98" s="51"/>
      <c r="AH98" s="290"/>
      <c r="AI98" s="53">
        <f t="shared" si="22"/>
        <v>0</v>
      </c>
      <c r="AJ98" s="52"/>
      <c r="AK98" s="293"/>
      <c r="AL98" s="300"/>
      <c r="AM98" s="52"/>
      <c r="AN98" s="300"/>
      <c r="AO98" s="54"/>
      <c r="AQ98" s="47" t="str">
        <f>IF(OR('Input 1 - Schedule 1'!$C98="Non-Ins, Non-Fin",G98="Other Unregulated Financial Entity"),"Yes","No")</f>
        <v>No</v>
      </c>
      <c r="AR98" s="47" t="str">
        <f>IF(AQ98="Yes", 'Input 1 - Schedule 1'!AL98/'Input 1 - Schedule 1'!AM98*'Input 1 - Schedule 1'!AN98,"N/A")</f>
        <v>N/A</v>
      </c>
      <c r="AS98" s="47" t="str">
        <f>IF(AR98="N/A","N/A",MAX('Input 1 - Schedule 1'!AN98*0.02,AR98))</f>
        <v>N/A</v>
      </c>
      <c r="AT98" s="47" t="str">
        <f>IF(AQ98="Yes",'Input 1 - Schedule 1'!$AH98*IF($AX98="RBC Filing U.S. Insurer (Life)",0.0247,IF($AX98="RBC Filing U.S. Insurer (Health)",0.057*2/3,0.0364)),"N/A")</f>
        <v>N/A</v>
      </c>
      <c r="AU98" s="47" t="str">
        <f>IF(AQ98="Yes",'Input 1 - Schedule 1'!$AH98*IF($AX98="RBC Filing U.S. Insurer (Life)",0.037,IF($AX98="RBC Filing U.S. Insurer (Health)",0.057,0.054)),"N/A")</f>
        <v>N/A</v>
      </c>
      <c r="AV98" s="47" t="str">
        <f>IF(AQ98="Yes",'Input 1 - Schedule 1'!$AJ98*0.03,"N/A")</f>
        <v>N/A</v>
      </c>
      <c r="AW98" s="47" t="str">
        <f>IF(AQ98="Yes",IF(AX98="RBC Filing U.S. Insurer (Life)",0.195*'Input 1 - Schedule 1'!AJ98,0.225*'Input 1 - Schedule 1'!AJ98),"N/A")</f>
        <v>N/A</v>
      </c>
      <c r="AX98" s="47" t="str">
        <f>IFERROR(VLOOKUP('Input 1 - Schedule 1'!I98,'Input 1 - Schedule 1'!$D$7:$G$1009,4,FALSE),"")</f>
        <v/>
      </c>
      <c r="AZ98" s="17" t="s">
        <v>1</v>
      </c>
    </row>
    <row r="99" spans="1:52" x14ac:dyDescent="0.25">
      <c r="A99" s="56">
        <f t="shared" si="17"/>
        <v>90</v>
      </c>
      <c r="B99" s="267" t="str">
        <f t="shared" si="18"/>
        <v/>
      </c>
      <c r="C99" s="55" t="str">
        <f>IFERROR(VLOOKUP(G99,GCC.Param!$B$3:$D$96,3,FALSE),"")</f>
        <v/>
      </c>
      <c r="D99" s="40"/>
      <c r="E99" s="40"/>
      <c r="F99" s="42"/>
      <c r="G99" s="42"/>
      <c r="H99" s="42"/>
      <c r="I99" s="42"/>
      <c r="J99" s="267" t="str">
        <f t="shared" si="19"/>
        <v/>
      </c>
      <c r="K99" s="289"/>
      <c r="L99" s="289"/>
      <c r="M99" s="42"/>
      <c r="N99" s="42"/>
      <c r="O99" s="42"/>
      <c r="P99" s="42"/>
      <c r="Q99" s="42"/>
      <c r="R99" s="42"/>
      <c r="S99" s="266">
        <f t="shared" si="20"/>
        <v>0</v>
      </c>
      <c r="T99" s="32"/>
      <c r="U99" s="50"/>
      <c r="V99" s="44"/>
      <c r="W99" s="44"/>
      <c r="X99" s="45"/>
      <c r="Y99" s="50"/>
      <c r="Z99" s="46"/>
      <c r="AA99" s="46"/>
      <c r="AB99" s="46"/>
      <c r="AC99" s="47">
        <f t="shared" si="21"/>
        <v>0</v>
      </c>
      <c r="AD99" s="51"/>
      <c r="AE99" s="51"/>
      <c r="AF99" s="51"/>
      <c r="AH99" s="290"/>
      <c r="AI99" s="53">
        <f t="shared" si="22"/>
        <v>0</v>
      </c>
      <c r="AJ99" s="52"/>
      <c r="AK99" s="293"/>
      <c r="AL99" s="300"/>
      <c r="AM99" s="52"/>
      <c r="AN99" s="300"/>
      <c r="AO99" s="54"/>
      <c r="AQ99" s="47" t="str">
        <f>IF(OR('Input 1 - Schedule 1'!$C99="Non-Ins, Non-Fin",G99="Other Unregulated Financial Entity"),"Yes","No")</f>
        <v>No</v>
      </c>
      <c r="AR99" s="47" t="str">
        <f>IF(AQ99="Yes", 'Input 1 - Schedule 1'!AL99/'Input 1 - Schedule 1'!AM99*'Input 1 - Schedule 1'!AN99,"N/A")</f>
        <v>N/A</v>
      </c>
      <c r="AS99" s="47" t="str">
        <f>IF(AR99="N/A","N/A",MAX('Input 1 - Schedule 1'!AN99*0.02,AR99))</f>
        <v>N/A</v>
      </c>
      <c r="AT99" s="47" t="str">
        <f>IF(AQ99="Yes",'Input 1 - Schedule 1'!$AH99*IF($AX99="RBC Filing U.S. Insurer (Life)",0.0247,IF($AX99="RBC Filing U.S. Insurer (Health)",0.057*2/3,0.0364)),"N/A")</f>
        <v>N/A</v>
      </c>
      <c r="AU99" s="47" t="str">
        <f>IF(AQ99="Yes",'Input 1 - Schedule 1'!$AH99*IF($AX99="RBC Filing U.S. Insurer (Life)",0.037,IF($AX99="RBC Filing U.S. Insurer (Health)",0.057,0.054)),"N/A")</f>
        <v>N/A</v>
      </c>
      <c r="AV99" s="47" t="str">
        <f>IF(AQ99="Yes",'Input 1 - Schedule 1'!$AJ99*0.03,"N/A")</f>
        <v>N/A</v>
      </c>
      <c r="AW99" s="47" t="str">
        <f>IF(AQ99="Yes",IF(AX99="RBC Filing U.S. Insurer (Life)",0.195*'Input 1 - Schedule 1'!AJ99,0.225*'Input 1 - Schedule 1'!AJ99),"N/A")</f>
        <v>N/A</v>
      </c>
      <c r="AX99" s="47" t="str">
        <f>IFERROR(VLOOKUP('Input 1 - Schedule 1'!I99,'Input 1 - Schedule 1'!$D$7:$G$1009,4,FALSE),"")</f>
        <v/>
      </c>
      <c r="AZ99" s="17" t="s">
        <v>1</v>
      </c>
    </row>
    <row r="100" spans="1:52" x14ac:dyDescent="0.25">
      <c r="A100" s="56">
        <f t="shared" si="17"/>
        <v>91</v>
      </c>
      <c r="B100" s="267" t="str">
        <f t="shared" si="18"/>
        <v/>
      </c>
      <c r="C100" s="55" t="str">
        <f>IFERROR(VLOOKUP(G100,GCC.Param!$B$3:$D$96,3,FALSE),"")</f>
        <v/>
      </c>
      <c r="D100" s="40"/>
      <c r="E100" s="40"/>
      <c r="F100" s="42"/>
      <c r="G100" s="42"/>
      <c r="H100" s="42"/>
      <c r="I100" s="42"/>
      <c r="J100" s="267" t="str">
        <f t="shared" si="19"/>
        <v/>
      </c>
      <c r="K100" s="289"/>
      <c r="L100" s="289"/>
      <c r="M100" s="42"/>
      <c r="N100" s="42"/>
      <c r="O100" s="42"/>
      <c r="P100" s="42"/>
      <c r="Q100" s="42"/>
      <c r="R100" s="42"/>
      <c r="S100" s="266">
        <f t="shared" si="20"/>
        <v>0</v>
      </c>
      <c r="T100" s="32"/>
      <c r="U100" s="50"/>
      <c r="V100" s="44"/>
      <c r="W100" s="44"/>
      <c r="X100" s="45"/>
      <c r="Y100" s="50"/>
      <c r="Z100" s="46"/>
      <c r="AA100" s="46"/>
      <c r="AB100" s="46"/>
      <c r="AC100" s="47">
        <f t="shared" si="21"/>
        <v>0</v>
      </c>
      <c r="AD100" s="51"/>
      <c r="AE100" s="51"/>
      <c r="AF100" s="51"/>
      <c r="AH100" s="290"/>
      <c r="AI100" s="53">
        <f t="shared" si="22"/>
        <v>0</v>
      </c>
      <c r="AJ100" s="52"/>
      <c r="AK100" s="293"/>
      <c r="AL100" s="300"/>
      <c r="AM100" s="52"/>
      <c r="AN100" s="300"/>
      <c r="AO100" s="54"/>
      <c r="AQ100" s="47" t="str">
        <f>IF(OR('Input 1 - Schedule 1'!$C100="Non-Ins, Non-Fin",G100="Other Unregulated Financial Entity"),"Yes","No")</f>
        <v>No</v>
      </c>
      <c r="AR100" s="47" t="str">
        <f>IF(AQ100="Yes", 'Input 1 - Schedule 1'!AL100/'Input 1 - Schedule 1'!AM100*'Input 1 - Schedule 1'!AN100,"N/A")</f>
        <v>N/A</v>
      </c>
      <c r="AS100" s="47" t="str">
        <f>IF(AR100="N/A","N/A",MAX('Input 1 - Schedule 1'!AN100*0.02,AR100))</f>
        <v>N/A</v>
      </c>
      <c r="AT100" s="47" t="str">
        <f>IF(AQ100="Yes",'Input 1 - Schedule 1'!$AH100*IF($AX100="RBC Filing U.S. Insurer (Life)",0.0247,IF($AX100="RBC Filing U.S. Insurer (Health)",0.057*2/3,0.0364)),"N/A")</f>
        <v>N/A</v>
      </c>
      <c r="AU100" s="47" t="str">
        <f>IF(AQ100="Yes",'Input 1 - Schedule 1'!$AH100*IF($AX100="RBC Filing U.S. Insurer (Life)",0.037,IF($AX100="RBC Filing U.S. Insurer (Health)",0.057,0.054)),"N/A")</f>
        <v>N/A</v>
      </c>
      <c r="AV100" s="47" t="str">
        <f>IF(AQ100="Yes",'Input 1 - Schedule 1'!$AJ100*0.03,"N/A")</f>
        <v>N/A</v>
      </c>
      <c r="AW100" s="47" t="str">
        <f>IF(AQ100="Yes",IF(AX100="RBC Filing U.S. Insurer (Life)",0.195*'Input 1 - Schedule 1'!AJ100,0.225*'Input 1 - Schedule 1'!AJ100),"N/A")</f>
        <v>N/A</v>
      </c>
      <c r="AX100" s="47" t="str">
        <f>IFERROR(VLOOKUP('Input 1 - Schedule 1'!I100,'Input 1 - Schedule 1'!$D$7:$G$1009,4,FALSE),"")</f>
        <v/>
      </c>
      <c r="AZ100" s="17" t="s">
        <v>1</v>
      </c>
    </row>
    <row r="101" spans="1:52" x14ac:dyDescent="0.25">
      <c r="A101" s="56">
        <f t="shared" si="17"/>
        <v>92</v>
      </c>
      <c r="B101" s="267" t="str">
        <f t="shared" si="18"/>
        <v/>
      </c>
      <c r="C101" s="55" t="str">
        <f>IFERROR(VLOOKUP(G101,GCC.Param!$B$3:$D$96,3,FALSE),"")</f>
        <v/>
      </c>
      <c r="D101" s="40"/>
      <c r="E101" s="40"/>
      <c r="F101" s="42"/>
      <c r="G101" s="42"/>
      <c r="H101" s="42"/>
      <c r="I101" s="42"/>
      <c r="J101" s="267" t="str">
        <f t="shared" si="19"/>
        <v/>
      </c>
      <c r="K101" s="289"/>
      <c r="L101" s="289"/>
      <c r="M101" s="42"/>
      <c r="N101" s="42"/>
      <c r="O101" s="42"/>
      <c r="P101" s="42"/>
      <c r="Q101" s="42"/>
      <c r="R101" s="42"/>
      <c r="S101" s="266">
        <f t="shared" si="20"/>
        <v>0</v>
      </c>
      <c r="T101" s="32"/>
      <c r="U101" s="50"/>
      <c r="V101" s="44"/>
      <c r="W101" s="44"/>
      <c r="X101" s="45"/>
      <c r="Y101" s="50"/>
      <c r="Z101" s="46"/>
      <c r="AA101" s="46"/>
      <c r="AB101" s="46"/>
      <c r="AC101" s="47">
        <f t="shared" si="21"/>
        <v>0</v>
      </c>
      <c r="AD101" s="51"/>
      <c r="AE101" s="51"/>
      <c r="AF101" s="51"/>
      <c r="AH101" s="290"/>
      <c r="AI101" s="53">
        <f t="shared" si="22"/>
        <v>0</v>
      </c>
      <c r="AJ101" s="52"/>
      <c r="AK101" s="293"/>
      <c r="AL101" s="300"/>
      <c r="AM101" s="52"/>
      <c r="AN101" s="300"/>
      <c r="AO101" s="54"/>
      <c r="AQ101" s="47" t="str">
        <f>IF(OR('Input 1 - Schedule 1'!$C101="Non-Ins, Non-Fin",G101="Other Unregulated Financial Entity"),"Yes","No")</f>
        <v>No</v>
      </c>
      <c r="AR101" s="47" t="str">
        <f>IF(AQ101="Yes", 'Input 1 - Schedule 1'!AL101/'Input 1 - Schedule 1'!AM101*'Input 1 - Schedule 1'!AN101,"N/A")</f>
        <v>N/A</v>
      </c>
      <c r="AS101" s="47" t="str">
        <f>IF(AR101="N/A","N/A",MAX('Input 1 - Schedule 1'!AN101*0.02,AR101))</f>
        <v>N/A</v>
      </c>
      <c r="AT101" s="47" t="str">
        <f>IF(AQ101="Yes",'Input 1 - Schedule 1'!$AH101*IF($AX101="RBC Filing U.S. Insurer (Life)",0.0247,IF($AX101="RBC Filing U.S. Insurer (Health)",0.057*2/3,0.0364)),"N/A")</f>
        <v>N/A</v>
      </c>
      <c r="AU101" s="47" t="str">
        <f>IF(AQ101="Yes",'Input 1 - Schedule 1'!$AH101*IF($AX101="RBC Filing U.S. Insurer (Life)",0.037,IF($AX101="RBC Filing U.S. Insurer (Health)",0.057,0.054)),"N/A")</f>
        <v>N/A</v>
      </c>
      <c r="AV101" s="47" t="str">
        <f>IF(AQ101="Yes",'Input 1 - Schedule 1'!$AJ101*0.03,"N/A")</f>
        <v>N/A</v>
      </c>
      <c r="AW101" s="47" t="str">
        <f>IF(AQ101="Yes",IF(AX101="RBC Filing U.S. Insurer (Life)",0.195*'Input 1 - Schedule 1'!AJ101,0.225*'Input 1 - Schedule 1'!AJ101),"N/A")</f>
        <v>N/A</v>
      </c>
      <c r="AX101" s="47" t="str">
        <f>IFERROR(VLOOKUP('Input 1 - Schedule 1'!I101,'Input 1 - Schedule 1'!$D$7:$G$1009,4,FALSE),"")</f>
        <v/>
      </c>
      <c r="AZ101" s="17" t="s">
        <v>1</v>
      </c>
    </row>
    <row r="102" spans="1:52" x14ac:dyDescent="0.25">
      <c r="A102" s="56">
        <f t="shared" si="17"/>
        <v>93</v>
      </c>
      <c r="B102" s="267" t="str">
        <f t="shared" si="18"/>
        <v/>
      </c>
      <c r="C102" s="55" t="str">
        <f>IFERROR(VLOOKUP(G102,GCC.Param!$B$3:$D$96,3,FALSE),"")</f>
        <v/>
      </c>
      <c r="D102" s="40"/>
      <c r="E102" s="40"/>
      <c r="F102" s="42"/>
      <c r="G102" s="42"/>
      <c r="H102" s="42"/>
      <c r="I102" s="42"/>
      <c r="J102" s="267" t="str">
        <f t="shared" si="19"/>
        <v/>
      </c>
      <c r="K102" s="289"/>
      <c r="L102" s="289"/>
      <c r="M102" s="42"/>
      <c r="N102" s="42"/>
      <c r="O102" s="42"/>
      <c r="P102" s="42"/>
      <c r="Q102" s="42"/>
      <c r="R102" s="42"/>
      <c r="S102" s="266">
        <f t="shared" si="20"/>
        <v>0</v>
      </c>
      <c r="T102" s="32"/>
      <c r="U102" s="50"/>
      <c r="V102" s="44"/>
      <c r="W102" s="44"/>
      <c r="X102" s="45"/>
      <c r="Y102" s="50"/>
      <c r="Z102" s="46"/>
      <c r="AA102" s="46"/>
      <c r="AB102" s="46"/>
      <c r="AC102" s="47">
        <f t="shared" si="21"/>
        <v>0</v>
      </c>
      <c r="AD102" s="51"/>
      <c r="AE102" s="51"/>
      <c r="AF102" s="51"/>
      <c r="AH102" s="290"/>
      <c r="AI102" s="53">
        <f t="shared" si="22"/>
        <v>0</v>
      </c>
      <c r="AJ102" s="52"/>
      <c r="AK102" s="293"/>
      <c r="AL102" s="300"/>
      <c r="AM102" s="52"/>
      <c r="AN102" s="300"/>
      <c r="AO102" s="54"/>
      <c r="AQ102" s="47" t="str">
        <f>IF(OR('Input 1 - Schedule 1'!$C102="Non-Ins, Non-Fin",G102="Other Unregulated Financial Entity"),"Yes","No")</f>
        <v>No</v>
      </c>
      <c r="AR102" s="47" t="str">
        <f>IF(AQ102="Yes", 'Input 1 - Schedule 1'!AL102/'Input 1 - Schedule 1'!AM102*'Input 1 - Schedule 1'!AN102,"N/A")</f>
        <v>N/A</v>
      </c>
      <c r="AS102" s="47" t="str">
        <f>IF(AR102="N/A","N/A",MAX('Input 1 - Schedule 1'!AN102*0.02,AR102))</f>
        <v>N/A</v>
      </c>
      <c r="AT102" s="47" t="str">
        <f>IF(AQ102="Yes",'Input 1 - Schedule 1'!$AH102*IF($AX102="RBC Filing U.S. Insurer (Life)",0.0247,IF($AX102="RBC Filing U.S. Insurer (Health)",0.057*2/3,0.0364)),"N/A")</f>
        <v>N/A</v>
      </c>
      <c r="AU102" s="47" t="str">
        <f>IF(AQ102="Yes",'Input 1 - Schedule 1'!$AH102*IF($AX102="RBC Filing U.S. Insurer (Life)",0.037,IF($AX102="RBC Filing U.S. Insurer (Health)",0.057,0.054)),"N/A")</f>
        <v>N/A</v>
      </c>
      <c r="AV102" s="47" t="str">
        <f>IF(AQ102="Yes",'Input 1 - Schedule 1'!$AJ102*0.03,"N/A")</f>
        <v>N/A</v>
      </c>
      <c r="AW102" s="47" t="str">
        <f>IF(AQ102="Yes",IF(AX102="RBC Filing U.S. Insurer (Life)",0.195*'Input 1 - Schedule 1'!AJ102,0.225*'Input 1 - Schedule 1'!AJ102),"N/A")</f>
        <v>N/A</v>
      </c>
      <c r="AX102" s="47" t="str">
        <f>IFERROR(VLOOKUP('Input 1 - Schedule 1'!I102,'Input 1 - Schedule 1'!$D$7:$G$1009,4,FALSE),"")</f>
        <v/>
      </c>
      <c r="AZ102" s="17" t="s">
        <v>1</v>
      </c>
    </row>
    <row r="103" spans="1:52" x14ac:dyDescent="0.25">
      <c r="A103" s="56">
        <f t="shared" si="17"/>
        <v>94</v>
      </c>
      <c r="B103" s="267" t="str">
        <f t="shared" si="18"/>
        <v/>
      </c>
      <c r="C103" s="55" t="str">
        <f>IFERROR(VLOOKUP(G103,GCC.Param!$B$3:$D$96,3,FALSE),"")</f>
        <v/>
      </c>
      <c r="D103" s="40"/>
      <c r="E103" s="40"/>
      <c r="F103" s="42"/>
      <c r="G103" s="42"/>
      <c r="H103" s="42"/>
      <c r="I103" s="42"/>
      <c r="J103" s="267" t="str">
        <f t="shared" si="19"/>
        <v/>
      </c>
      <c r="K103" s="289"/>
      <c r="L103" s="289"/>
      <c r="M103" s="42"/>
      <c r="N103" s="42"/>
      <c r="O103" s="42"/>
      <c r="P103" s="42"/>
      <c r="Q103" s="42"/>
      <c r="R103" s="42"/>
      <c r="S103" s="266">
        <f t="shared" si="20"/>
        <v>0</v>
      </c>
      <c r="T103" s="32"/>
      <c r="U103" s="50"/>
      <c r="V103" s="44"/>
      <c r="W103" s="44"/>
      <c r="X103" s="45"/>
      <c r="Y103" s="50"/>
      <c r="Z103" s="46"/>
      <c r="AA103" s="46"/>
      <c r="AB103" s="46"/>
      <c r="AC103" s="47">
        <f t="shared" si="21"/>
        <v>0</v>
      </c>
      <c r="AD103" s="51"/>
      <c r="AE103" s="51"/>
      <c r="AF103" s="51"/>
      <c r="AH103" s="290"/>
      <c r="AI103" s="53">
        <f t="shared" si="22"/>
        <v>0</v>
      </c>
      <c r="AJ103" s="52"/>
      <c r="AK103" s="293"/>
      <c r="AL103" s="300"/>
      <c r="AM103" s="52"/>
      <c r="AN103" s="300"/>
      <c r="AO103" s="54"/>
      <c r="AQ103" s="47" t="str">
        <f>IF(OR('Input 1 - Schedule 1'!$C103="Non-Ins, Non-Fin",G103="Other Unregulated Financial Entity"),"Yes","No")</f>
        <v>No</v>
      </c>
      <c r="AR103" s="47" t="str">
        <f>IF(AQ103="Yes", 'Input 1 - Schedule 1'!AL103/'Input 1 - Schedule 1'!AM103*'Input 1 - Schedule 1'!AN103,"N/A")</f>
        <v>N/A</v>
      </c>
      <c r="AS103" s="47" t="str">
        <f>IF(AR103="N/A","N/A",MAX('Input 1 - Schedule 1'!AN103*0.02,AR103))</f>
        <v>N/A</v>
      </c>
      <c r="AT103" s="47" t="str">
        <f>IF(AQ103="Yes",'Input 1 - Schedule 1'!$AH103*IF($AX103="RBC Filing U.S. Insurer (Life)",0.0247,IF($AX103="RBC Filing U.S. Insurer (Health)",0.057*2/3,0.0364)),"N/A")</f>
        <v>N/A</v>
      </c>
      <c r="AU103" s="47" t="str">
        <f>IF(AQ103="Yes",'Input 1 - Schedule 1'!$AH103*IF($AX103="RBC Filing U.S. Insurer (Life)",0.037,IF($AX103="RBC Filing U.S. Insurer (Health)",0.057,0.054)),"N/A")</f>
        <v>N/A</v>
      </c>
      <c r="AV103" s="47" t="str">
        <f>IF(AQ103="Yes",'Input 1 - Schedule 1'!$AJ103*0.03,"N/A")</f>
        <v>N/A</v>
      </c>
      <c r="AW103" s="47" t="str">
        <f>IF(AQ103="Yes",IF(AX103="RBC Filing U.S. Insurer (Life)",0.195*'Input 1 - Schedule 1'!AJ103,0.225*'Input 1 - Schedule 1'!AJ103),"N/A")</f>
        <v>N/A</v>
      </c>
      <c r="AX103" s="47" t="str">
        <f>IFERROR(VLOOKUP('Input 1 - Schedule 1'!I103,'Input 1 - Schedule 1'!$D$7:$G$1009,4,FALSE),"")</f>
        <v/>
      </c>
      <c r="AZ103" s="17" t="s">
        <v>1</v>
      </c>
    </row>
    <row r="104" spans="1:52" x14ac:dyDescent="0.25">
      <c r="A104" s="56">
        <f t="shared" si="17"/>
        <v>95</v>
      </c>
      <c r="B104" s="267" t="str">
        <f t="shared" si="18"/>
        <v/>
      </c>
      <c r="C104" s="55" t="str">
        <f>IFERROR(VLOOKUP(G104,GCC.Param!$B$3:$D$96,3,FALSE),"")</f>
        <v/>
      </c>
      <c r="D104" s="40"/>
      <c r="E104" s="40"/>
      <c r="F104" s="42"/>
      <c r="G104" s="42"/>
      <c r="H104" s="42"/>
      <c r="I104" s="42"/>
      <c r="J104" s="267" t="str">
        <f t="shared" si="19"/>
        <v/>
      </c>
      <c r="K104" s="289"/>
      <c r="L104" s="289"/>
      <c r="M104" s="42"/>
      <c r="N104" s="42"/>
      <c r="O104" s="42"/>
      <c r="P104" s="42"/>
      <c r="Q104" s="42"/>
      <c r="R104" s="42"/>
      <c r="S104" s="266">
        <f t="shared" si="20"/>
        <v>0</v>
      </c>
      <c r="T104" s="32"/>
      <c r="U104" s="50"/>
      <c r="V104" s="44"/>
      <c r="W104" s="44"/>
      <c r="X104" s="45"/>
      <c r="Y104" s="50"/>
      <c r="Z104" s="46"/>
      <c r="AA104" s="46"/>
      <c r="AB104" s="46"/>
      <c r="AC104" s="47">
        <f t="shared" si="21"/>
        <v>0</v>
      </c>
      <c r="AD104" s="51"/>
      <c r="AE104" s="51"/>
      <c r="AF104" s="51"/>
      <c r="AH104" s="290"/>
      <c r="AI104" s="53">
        <f t="shared" si="22"/>
        <v>0</v>
      </c>
      <c r="AJ104" s="52"/>
      <c r="AK104" s="293"/>
      <c r="AL104" s="300"/>
      <c r="AM104" s="52"/>
      <c r="AN104" s="300"/>
      <c r="AO104" s="54"/>
      <c r="AQ104" s="47" t="str">
        <f>IF(OR('Input 1 - Schedule 1'!$C104="Non-Ins, Non-Fin",G104="Other Unregulated Financial Entity"),"Yes","No")</f>
        <v>No</v>
      </c>
      <c r="AR104" s="47" t="str">
        <f>IF(AQ104="Yes", 'Input 1 - Schedule 1'!AL104/'Input 1 - Schedule 1'!AM104*'Input 1 - Schedule 1'!AN104,"N/A")</f>
        <v>N/A</v>
      </c>
      <c r="AS104" s="47" t="str">
        <f>IF(AR104="N/A","N/A",MAX('Input 1 - Schedule 1'!AN104*0.02,AR104))</f>
        <v>N/A</v>
      </c>
      <c r="AT104" s="47" t="str">
        <f>IF(AQ104="Yes",'Input 1 - Schedule 1'!$AH104*IF($AX104="RBC Filing U.S. Insurer (Life)",0.0247,IF($AX104="RBC Filing U.S. Insurer (Health)",0.057*2/3,0.0364)),"N/A")</f>
        <v>N/A</v>
      </c>
      <c r="AU104" s="47" t="str">
        <f>IF(AQ104="Yes",'Input 1 - Schedule 1'!$AH104*IF($AX104="RBC Filing U.S. Insurer (Life)",0.037,IF($AX104="RBC Filing U.S. Insurer (Health)",0.057,0.054)),"N/A")</f>
        <v>N/A</v>
      </c>
      <c r="AV104" s="47" t="str">
        <f>IF(AQ104="Yes",'Input 1 - Schedule 1'!$AJ104*0.03,"N/A")</f>
        <v>N/A</v>
      </c>
      <c r="AW104" s="47" t="str">
        <f>IF(AQ104="Yes",IF(AX104="RBC Filing U.S. Insurer (Life)",0.195*'Input 1 - Schedule 1'!AJ104,0.225*'Input 1 - Schedule 1'!AJ104),"N/A")</f>
        <v>N/A</v>
      </c>
      <c r="AX104" s="47" t="str">
        <f>IFERROR(VLOOKUP('Input 1 - Schedule 1'!I104,'Input 1 - Schedule 1'!$D$7:$G$1009,4,FALSE),"")</f>
        <v/>
      </c>
      <c r="AZ104" s="17" t="s">
        <v>1</v>
      </c>
    </row>
    <row r="105" spans="1:52" x14ac:dyDescent="0.25">
      <c r="A105" s="56">
        <f t="shared" si="17"/>
        <v>96</v>
      </c>
      <c r="B105" s="267" t="str">
        <f t="shared" si="18"/>
        <v/>
      </c>
      <c r="C105" s="55" t="str">
        <f>IFERROR(VLOOKUP(G105,GCC.Param!$B$3:$D$96,3,FALSE),"")</f>
        <v/>
      </c>
      <c r="D105" s="40"/>
      <c r="E105" s="40"/>
      <c r="F105" s="42"/>
      <c r="G105" s="42"/>
      <c r="H105" s="42"/>
      <c r="I105" s="42"/>
      <c r="J105" s="267" t="str">
        <f t="shared" si="19"/>
        <v/>
      </c>
      <c r="K105" s="289"/>
      <c r="L105" s="289"/>
      <c r="M105" s="42"/>
      <c r="N105" s="42"/>
      <c r="O105" s="42"/>
      <c r="P105" s="42"/>
      <c r="Q105" s="42"/>
      <c r="R105" s="42"/>
      <c r="S105" s="266">
        <f t="shared" si="20"/>
        <v>0</v>
      </c>
      <c r="T105" s="32"/>
      <c r="U105" s="50"/>
      <c r="V105" s="44"/>
      <c r="W105" s="44"/>
      <c r="X105" s="45"/>
      <c r="Y105" s="50"/>
      <c r="Z105" s="46"/>
      <c r="AA105" s="46"/>
      <c r="AB105" s="46"/>
      <c r="AC105" s="47">
        <f t="shared" si="21"/>
        <v>0</v>
      </c>
      <c r="AD105" s="51"/>
      <c r="AE105" s="51"/>
      <c r="AF105" s="51"/>
      <c r="AH105" s="290"/>
      <c r="AI105" s="53">
        <f t="shared" si="22"/>
        <v>0</v>
      </c>
      <c r="AJ105" s="52"/>
      <c r="AK105" s="293"/>
      <c r="AL105" s="300"/>
      <c r="AM105" s="52"/>
      <c r="AN105" s="300"/>
      <c r="AO105" s="54"/>
      <c r="AQ105" s="47" t="str">
        <f>IF(OR('Input 1 - Schedule 1'!$C105="Non-Ins, Non-Fin",G105="Other Unregulated Financial Entity"),"Yes","No")</f>
        <v>No</v>
      </c>
      <c r="AR105" s="47" t="str">
        <f>IF(AQ105="Yes", 'Input 1 - Schedule 1'!AL105/'Input 1 - Schedule 1'!AM105*'Input 1 - Schedule 1'!AN105,"N/A")</f>
        <v>N/A</v>
      </c>
      <c r="AS105" s="47" t="str">
        <f>IF(AR105="N/A","N/A",MAX('Input 1 - Schedule 1'!AN105*0.02,AR105))</f>
        <v>N/A</v>
      </c>
      <c r="AT105" s="47" t="str">
        <f>IF(AQ105="Yes",'Input 1 - Schedule 1'!$AH105*IF($AX105="RBC Filing U.S. Insurer (Life)",0.0247,IF($AX105="RBC Filing U.S. Insurer (Health)",0.057*2/3,0.0364)),"N/A")</f>
        <v>N/A</v>
      </c>
      <c r="AU105" s="47" t="str">
        <f>IF(AQ105="Yes",'Input 1 - Schedule 1'!$AH105*IF($AX105="RBC Filing U.S. Insurer (Life)",0.037,IF($AX105="RBC Filing U.S. Insurer (Health)",0.057,0.054)),"N/A")</f>
        <v>N/A</v>
      </c>
      <c r="AV105" s="47" t="str">
        <f>IF(AQ105="Yes",'Input 1 - Schedule 1'!$AJ105*0.03,"N/A")</f>
        <v>N/A</v>
      </c>
      <c r="AW105" s="47" t="str">
        <f>IF(AQ105="Yes",IF(AX105="RBC Filing U.S. Insurer (Life)",0.195*'Input 1 - Schedule 1'!AJ105,0.225*'Input 1 - Schedule 1'!AJ105),"N/A")</f>
        <v>N/A</v>
      </c>
      <c r="AX105" s="47" t="str">
        <f>IFERROR(VLOOKUP('Input 1 - Schedule 1'!I105,'Input 1 - Schedule 1'!$D$7:$G$1009,4,FALSE),"")</f>
        <v/>
      </c>
      <c r="AZ105" s="17" t="s">
        <v>1</v>
      </c>
    </row>
    <row r="106" spans="1:52" x14ac:dyDescent="0.25">
      <c r="A106" s="56">
        <f t="shared" si="17"/>
        <v>97</v>
      </c>
      <c r="B106" s="267" t="str">
        <f t="shared" si="18"/>
        <v/>
      </c>
      <c r="C106" s="55" t="str">
        <f>IFERROR(VLOOKUP(G106,GCC.Param!$B$3:$D$96,3,FALSE),"")</f>
        <v/>
      </c>
      <c r="D106" s="40"/>
      <c r="E106" s="40"/>
      <c r="F106" s="42"/>
      <c r="G106" s="42"/>
      <c r="H106" s="42"/>
      <c r="I106" s="42"/>
      <c r="J106" s="267" t="str">
        <f t="shared" si="19"/>
        <v/>
      </c>
      <c r="K106" s="289"/>
      <c r="L106" s="289"/>
      <c r="M106" s="42"/>
      <c r="N106" s="42"/>
      <c r="O106" s="42"/>
      <c r="P106" s="42"/>
      <c r="Q106" s="42"/>
      <c r="R106" s="42"/>
      <c r="S106" s="266">
        <f t="shared" si="20"/>
        <v>0</v>
      </c>
      <c r="T106" s="32"/>
      <c r="U106" s="50"/>
      <c r="V106" s="44"/>
      <c r="W106" s="44"/>
      <c r="X106" s="45"/>
      <c r="Y106" s="50"/>
      <c r="Z106" s="46"/>
      <c r="AA106" s="46"/>
      <c r="AB106" s="46"/>
      <c r="AC106" s="47">
        <f t="shared" si="21"/>
        <v>0</v>
      </c>
      <c r="AD106" s="51"/>
      <c r="AE106" s="51"/>
      <c r="AF106" s="51"/>
      <c r="AH106" s="290"/>
      <c r="AI106" s="53">
        <f t="shared" si="22"/>
        <v>0</v>
      </c>
      <c r="AJ106" s="52"/>
      <c r="AK106" s="293"/>
      <c r="AL106" s="300"/>
      <c r="AM106" s="52"/>
      <c r="AN106" s="300"/>
      <c r="AO106" s="54"/>
      <c r="AQ106" s="47" t="str">
        <f>IF(OR('Input 1 - Schedule 1'!$C106="Non-Ins, Non-Fin",G106="Other Unregulated Financial Entity"),"Yes","No")</f>
        <v>No</v>
      </c>
      <c r="AR106" s="47" t="str">
        <f>IF(AQ106="Yes", 'Input 1 - Schedule 1'!AL106/'Input 1 - Schedule 1'!AM106*'Input 1 - Schedule 1'!AN106,"N/A")</f>
        <v>N/A</v>
      </c>
      <c r="AS106" s="47" t="str">
        <f>IF(AR106="N/A","N/A",MAX('Input 1 - Schedule 1'!AN106*0.02,AR106))</f>
        <v>N/A</v>
      </c>
      <c r="AT106" s="47" t="str">
        <f>IF(AQ106="Yes",'Input 1 - Schedule 1'!$AH106*IF($AX106="RBC Filing U.S. Insurer (Life)",0.0247,IF($AX106="RBC Filing U.S. Insurer (Health)",0.057*2/3,0.0364)),"N/A")</f>
        <v>N/A</v>
      </c>
      <c r="AU106" s="47" t="str">
        <f>IF(AQ106="Yes",'Input 1 - Schedule 1'!$AH106*IF($AX106="RBC Filing U.S. Insurer (Life)",0.037,IF($AX106="RBC Filing U.S. Insurer (Health)",0.057,0.054)),"N/A")</f>
        <v>N/A</v>
      </c>
      <c r="AV106" s="47" t="str">
        <f>IF(AQ106="Yes",'Input 1 - Schedule 1'!$AJ106*0.03,"N/A")</f>
        <v>N/A</v>
      </c>
      <c r="AW106" s="47" t="str">
        <f>IF(AQ106="Yes",IF(AX106="RBC Filing U.S. Insurer (Life)",0.195*'Input 1 - Schedule 1'!AJ106,0.225*'Input 1 - Schedule 1'!AJ106),"N/A")</f>
        <v>N/A</v>
      </c>
      <c r="AX106" s="47" t="str">
        <f>IFERROR(VLOOKUP('Input 1 - Schedule 1'!I106,'Input 1 - Schedule 1'!$D$7:$G$1009,4,FALSE),"")</f>
        <v/>
      </c>
      <c r="AZ106" s="17" t="s">
        <v>1</v>
      </c>
    </row>
    <row r="107" spans="1:52" x14ac:dyDescent="0.25">
      <c r="A107" s="56">
        <f t="shared" si="17"/>
        <v>98</v>
      </c>
      <c r="B107" s="267" t="str">
        <f t="shared" si="18"/>
        <v/>
      </c>
      <c r="C107" s="55" t="str">
        <f>IFERROR(VLOOKUP(G107,GCC.Param!$B$3:$D$96,3,FALSE),"")</f>
        <v/>
      </c>
      <c r="D107" s="40"/>
      <c r="E107" s="40"/>
      <c r="F107" s="42"/>
      <c r="G107" s="42"/>
      <c r="H107" s="42"/>
      <c r="I107" s="42"/>
      <c r="J107" s="267" t="str">
        <f t="shared" si="19"/>
        <v/>
      </c>
      <c r="K107" s="289"/>
      <c r="L107" s="289"/>
      <c r="M107" s="42"/>
      <c r="N107" s="42"/>
      <c r="O107" s="42"/>
      <c r="P107" s="42"/>
      <c r="Q107" s="42"/>
      <c r="R107" s="42"/>
      <c r="S107" s="266">
        <f t="shared" si="20"/>
        <v>0</v>
      </c>
      <c r="T107" s="32"/>
      <c r="U107" s="50"/>
      <c r="V107" s="44"/>
      <c r="W107" s="44"/>
      <c r="X107" s="45"/>
      <c r="Y107" s="50"/>
      <c r="Z107" s="46"/>
      <c r="AA107" s="46"/>
      <c r="AB107" s="46"/>
      <c r="AC107" s="47">
        <f t="shared" si="21"/>
        <v>0</v>
      </c>
      <c r="AD107" s="51"/>
      <c r="AE107" s="51"/>
      <c r="AF107" s="51"/>
      <c r="AH107" s="290"/>
      <c r="AI107" s="53">
        <f t="shared" si="22"/>
        <v>0</v>
      </c>
      <c r="AJ107" s="52"/>
      <c r="AK107" s="293"/>
      <c r="AL107" s="300"/>
      <c r="AM107" s="52"/>
      <c r="AN107" s="300"/>
      <c r="AO107" s="54"/>
      <c r="AQ107" s="47" t="str">
        <f>IF(OR('Input 1 - Schedule 1'!$C107="Non-Ins, Non-Fin",G107="Other Unregulated Financial Entity"),"Yes","No")</f>
        <v>No</v>
      </c>
      <c r="AR107" s="47" t="str">
        <f>IF(AQ107="Yes", 'Input 1 - Schedule 1'!AL107/'Input 1 - Schedule 1'!AM107*'Input 1 - Schedule 1'!AN107,"N/A")</f>
        <v>N/A</v>
      </c>
      <c r="AS107" s="47" t="str">
        <f>IF(AR107="N/A","N/A",MAX('Input 1 - Schedule 1'!AN107*0.02,AR107))</f>
        <v>N/A</v>
      </c>
      <c r="AT107" s="47" t="str">
        <f>IF(AQ107="Yes",'Input 1 - Schedule 1'!$AH107*IF($AX107="RBC Filing U.S. Insurer (Life)",0.0247,IF($AX107="RBC Filing U.S. Insurer (Health)",0.057*2/3,0.0364)),"N/A")</f>
        <v>N/A</v>
      </c>
      <c r="AU107" s="47" t="str">
        <f>IF(AQ107="Yes",'Input 1 - Schedule 1'!$AH107*IF($AX107="RBC Filing U.S. Insurer (Life)",0.037,IF($AX107="RBC Filing U.S. Insurer (Health)",0.057,0.054)),"N/A")</f>
        <v>N/A</v>
      </c>
      <c r="AV107" s="47" t="str">
        <f>IF(AQ107="Yes",'Input 1 - Schedule 1'!$AJ107*0.03,"N/A")</f>
        <v>N/A</v>
      </c>
      <c r="AW107" s="47" t="str">
        <f>IF(AQ107="Yes",IF(AX107="RBC Filing U.S. Insurer (Life)",0.195*'Input 1 - Schedule 1'!AJ107,0.225*'Input 1 - Schedule 1'!AJ107),"N/A")</f>
        <v>N/A</v>
      </c>
      <c r="AX107" s="47" t="str">
        <f>IFERROR(VLOOKUP('Input 1 - Schedule 1'!I107,'Input 1 - Schedule 1'!$D$7:$G$1009,4,FALSE),"")</f>
        <v/>
      </c>
      <c r="AZ107" s="17" t="s">
        <v>1</v>
      </c>
    </row>
    <row r="108" spans="1:52" x14ac:dyDescent="0.25">
      <c r="A108" s="56">
        <f t="shared" si="17"/>
        <v>99</v>
      </c>
      <c r="B108" s="267" t="str">
        <f t="shared" si="18"/>
        <v/>
      </c>
      <c r="C108" s="55" t="str">
        <f>IFERROR(VLOOKUP(G108,GCC.Param!$B$3:$D$96,3,FALSE),"")</f>
        <v/>
      </c>
      <c r="D108" s="40"/>
      <c r="E108" s="40"/>
      <c r="F108" s="42"/>
      <c r="G108" s="42"/>
      <c r="H108" s="42"/>
      <c r="I108" s="42"/>
      <c r="J108" s="267" t="str">
        <f t="shared" si="19"/>
        <v/>
      </c>
      <c r="K108" s="289"/>
      <c r="L108" s="289"/>
      <c r="M108" s="42"/>
      <c r="N108" s="42"/>
      <c r="O108" s="42"/>
      <c r="P108" s="42"/>
      <c r="Q108" s="42"/>
      <c r="R108" s="42"/>
      <c r="S108" s="266">
        <f t="shared" si="20"/>
        <v>0</v>
      </c>
      <c r="T108" s="32"/>
      <c r="U108" s="50"/>
      <c r="V108" s="44"/>
      <c r="W108" s="44"/>
      <c r="X108" s="45"/>
      <c r="Y108" s="50"/>
      <c r="Z108" s="46"/>
      <c r="AA108" s="46"/>
      <c r="AB108" s="46"/>
      <c r="AC108" s="47">
        <f t="shared" si="21"/>
        <v>0</v>
      </c>
      <c r="AD108" s="51"/>
      <c r="AE108" s="51"/>
      <c r="AF108" s="51"/>
      <c r="AH108" s="290"/>
      <c r="AI108" s="53">
        <f t="shared" si="22"/>
        <v>0</v>
      </c>
      <c r="AJ108" s="52"/>
      <c r="AK108" s="293"/>
      <c r="AL108" s="300"/>
      <c r="AM108" s="52"/>
      <c r="AN108" s="300"/>
      <c r="AO108" s="54"/>
      <c r="AQ108" s="47" t="str">
        <f>IF(OR('Input 1 - Schedule 1'!$C108="Non-Ins, Non-Fin",G108="Other Unregulated Financial Entity"),"Yes","No")</f>
        <v>No</v>
      </c>
      <c r="AR108" s="47" t="str">
        <f>IF(AQ108="Yes", 'Input 1 - Schedule 1'!AL108/'Input 1 - Schedule 1'!AM108*'Input 1 - Schedule 1'!AN108,"N/A")</f>
        <v>N/A</v>
      </c>
      <c r="AS108" s="47" t="str">
        <f>IF(AR108="N/A","N/A",MAX('Input 1 - Schedule 1'!AN108*0.02,AR108))</f>
        <v>N/A</v>
      </c>
      <c r="AT108" s="47" t="str">
        <f>IF(AQ108="Yes",'Input 1 - Schedule 1'!$AH108*IF($AX108="RBC Filing U.S. Insurer (Life)",0.0247,IF($AX108="RBC Filing U.S. Insurer (Health)",0.057*2/3,0.0364)),"N/A")</f>
        <v>N/A</v>
      </c>
      <c r="AU108" s="47" t="str">
        <f>IF(AQ108="Yes",'Input 1 - Schedule 1'!$AH108*IF($AX108="RBC Filing U.S. Insurer (Life)",0.037,IF($AX108="RBC Filing U.S. Insurer (Health)",0.057,0.054)),"N/A")</f>
        <v>N/A</v>
      </c>
      <c r="AV108" s="47" t="str">
        <f>IF(AQ108="Yes",'Input 1 - Schedule 1'!$AJ108*0.03,"N/A")</f>
        <v>N/A</v>
      </c>
      <c r="AW108" s="47" t="str">
        <f>IF(AQ108="Yes",IF(AX108="RBC Filing U.S. Insurer (Life)",0.195*'Input 1 - Schedule 1'!AJ108,0.225*'Input 1 - Schedule 1'!AJ108),"N/A")</f>
        <v>N/A</v>
      </c>
      <c r="AX108" s="47" t="str">
        <f>IFERROR(VLOOKUP('Input 1 - Schedule 1'!I108,'Input 1 - Schedule 1'!$D$7:$G$1009,4,FALSE),"")</f>
        <v/>
      </c>
      <c r="AZ108" s="17" t="s">
        <v>1</v>
      </c>
    </row>
    <row r="109" spans="1:52" x14ac:dyDescent="0.25">
      <c r="A109" s="56">
        <f t="shared" si="17"/>
        <v>100</v>
      </c>
      <c r="B109" s="267" t="str">
        <f t="shared" si="18"/>
        <v/>
      </c>
      <c r="C109" s="55" t="str">
        <f>IFERROR(VLOOKUP(G109,GCC.Param!$B$3:$D$96,3,FALSE),"")</f>
        <v/>
      </c>
      <c r="D109" s="40"/>
      <c r="E109" s="40"/>
      <c r="F109" s="42"/>
      <c r="G109" s="42"/>
      <c r="H109" s="42"/>
      <c r="I109" s="42"/>
      <c r="J109" s="267" t="str">
        <f t="shared" si="19"/>
        <v/>
      </c>
      <c r="K109" s="289"/>
      <c r="L109" s="289"/>
      <c r="M109" s="42"/>
      <c r="N109" s="42"/>
      <c r="O109" s="42"/>
      <c r="P109" s="42"/>
      <c r="Q109" s="42"/>
      <c r="R109" s="42"/>
      <c r="S109" s="266">
        <f t="shared" si="20"/>
        <v>0</v>
      </c>
      <c r="T109" s="32"/>
      <c r="U109" s="50"/>
      <c r="V109" s="44"/>
      <c r="W109" s="44"/>
      <c r="X109" s="45"/>
      <c r="Y109" s="50"/>
      <c r="Z109" s="46"/>
      <c r="AA109" s="46"/>
      <c r="AB109" s="46"/>
      <c r="AC109" s="47">
        <f t="shared" si="21"/>
        <v>0</v>
      </c>
      <c r="AD109" s="51"/>
      <c r="AE109" s="51"/>
      <c r="AF109" s="51"/>
      <c r="AH109" s="290"/>
      <c r="AI109" s="53">
        <f t="shared" si="22"/>
        <v>0</v>
      </c>
      <c r="AJ109" s="52"/>
      <c r="AK109" s="293"/>
      <c r="AL109" s="300"/>
      <c r="AM109" s="52"/>
      <c r="AN109" s="300"/>
      <c r="AO109" s="54"/>
      <c r="AQ109" s="47" t="str">
        <f>IF(OR('Input 1 - Schedule 1'!$C109="Non-Ins, Non-Fin",G109="Other Unregulated Financial Entity"),"Yes","No")</f>
        <v>No</v>
      </c>
      <c r="AR109" s="47" t="str">
        <f>IF(AQ109="Yes", 'Input 1 - Schedule 1'!AL109/'Input 1 - Schedule 1'!AM109*'Input 1 - Schedule 1'!AN109,"N/A")</f>
        <v>N/A</v>
      </c>
      <c r="AS109" s="47" t="str">
        <f>IF(AR109="N/A","N/A",MAX('Input 1 - Schedule 1'!AN109*0.02,AR109))</f>
        <v>N/A</v>
      </c>
      <c r="AT109" s="47" t="str">
        <f>IF(AQ109="Yes",'Input 1 - Schedule 1'!$AH109*IF($AX109="RBC Filing U.S. Insurer (Life)",0.0247,IF($AX109="RBC Filing U.S. Insurer (Health)",0.057*2/3,0.0364)),"N/A")</f>
        <v>N/A</v>
      </c>
      <c r="AU109" s="47" t="str">
        <f>IF(AQ109="Yes",'Input 1 - Schedule 1'!$AH109*IF($AX109="RBC Filing U.S. Insurer (Life)",0.037,IF($AX109="RBC Filing U.S. Insurer (Health)",0.057,0.054)),"N/A")</f>
        <v>N/A</v>
      </c>
      <c r="AV109" s="47" t="str">
        <f>IF(AQ109="Yes",'Input 1 - Schedule 1'!$AJ109*0.03,"N/A")</f>
        <v>N/A</v>
      </c>
      <c r="AW109" s="47" t="str">
        <f>IF(AQ109="Yes",IF(AX109="RBC Filing U.S. Insurer (Life)",0.195*'Input 1 - Schedule 1'!AJ109,0.225*'Input 1 - Schedule 1'!AJ109),"N/A")</f>
        <v>N/A</v>
      </c>
      <c r="AX109" s="47" t="str">
        <f>IFERROR(VLOOKUP('Input 1 - Schedule 1'!I109,'Input 1 - Schedule 1'!$D$7:$G$1009,4,FALSE),"")</f>
        <v/>
      </c>
      <c r="AZ109" s="17" t="s">
        <v>1</v>
      </c>
    </row>
    <row r="110" spans="1:52" x14ac:dyDescent="0.25">
      <c r="A110" s="56">
        <f t="shared" si="17"/>
        <v>101</v>
      </c>
      <c r="B110" s="267" t="str">
        <f t="shared" si="18"/>
        <v/>
      </c>
      <c r="C110" s="55" t="str">
        <f>IFERROR(VLOOKUP(G110,GCC.Param!$B$3:$D$96,3,FALSE),"")</f>
        <v/>
      </c>
      <c r="D110" s="40"/>
      <c r="E110" s="40"/>
      <c r="F110" s="42"/>
      <c r="G110" s="42"/>
      <c r="H110" s="42"/>
      <c r="I110" s="42"/>
      <c r="J110" s="267" t="str">
        <f t="shared" si="19"/>
        <v/>
      </c>
      <c r="K110" s="289"/>
      <c r="L110" s="289"/>
      <c r="M110" s="42"/>
      <c r="N110" s="42"/>
      <c r="O110" s="42"/>
      <c r="P110" s="42"/>
      <c r="Q110" s="42"/>
      <c r="R110" s="42"/>
      <c r="S110" s="266">
        <f t="shared" si="20"/>
        <v>0</v>
      </c>
      <c r="T110" s="32"/>
      <c r="U110" s="50"/>
      <c r="V110" s="44"/>
      <c r="W110" s="44"/>
      <c r="X110" s="45"/>
      <c r="Y110" s="50"/>
      <c r="Z110" s="46"/>
      <c r="AA110" s="46"/>
      <c r="AB110" s="46"/>
      <c r="AC110" s="47">
        <f t="shared" si="21"/>
        <v>0</v>
      </c>
      <c r="AD110" s="51"/>
      <c r="AE110" s="51"/>
      <c r="AF110" s="51"/>
      <c r="AH110" s="290"/>
      <c r="AI110" s="53">
        <f t="shared" si="22"/>
        <v>0</v>
      </c>
      <c r="AJ110" s="52"/>
      <c r="AK110" s="293"/>
      <c r="AL110" s="300"/>
      <c r="AM110" s="52"/>
      <c r="AN110" s="300"/>
      <c r="AO110" s="54"/>
      <c r="AQ110" s="47" t="str">
        <f>IF(OR('Input 1 - Schedule 1'!$C110="Non-Ins, Non-Fin",G110="Other Unregulated Financial Entity"),"Yes","No")</f>
        <v>No</v>
      </c>
      <c r="AR110" s="47" t="str">
        <f>IF(AQ110="Yes", 'Input 1 - Schedule 1'!AL110/'Input 1 - Schedule 1'!AM110*'Input 1 - Schedule 1'!AN110,"N/A")</f>
        <v>N/A</v>
      </c>
      <c r="AS110" s="47" t="str">
        <f>IF(AR110="N/A","N/A",MAX('Input 1 - Schedule 1'!AN110*0.02,AR110))</f>
        <v>N/A</v>
      </c>
      <c r="AT110" s="47" t="str">
        <f>IF(AQ110="Yes",'Input 1 - Schedule 1'!$AH110*IF($AX110="RBC Filing U.S. Insurer (Life)",0.0247,IF($AX110="RBC Filing U.S. Insurer (Health)",0.057*2/3,0.0364)),"N/A")</f>
        <v>N/A</v>
      </c>
      <c r="AU110" s="47" t="str">
        <f>IF(AQ110="Yes",'Input 1 - Schedule 1'!$AH110*IF($AX110="RBC Filing U.S. Insurer (Life)",0.037,IF($AX110="RBC Filing U.S. Insurer (Health)",0.057,0.054)),"N/A")</f>
        <v>N/A</v>
      </c>
      <c r="AV110" s="47" t="str">
        <f>IF(AQ110="Yes",'Input 1 - Schedule 1'!$AJ110*0.03,"N/A")</f>
        <v>N/A</v>
      </c>
      <c r="AW110" s="47" t="str">
        <f>IF(AQ110="Yes",IF(AX110="RBC Filing U.S. Insurer (Life)",0.195*'Input 1 - Schedule 1'!AJ110,0.225*'Input 1 - Schedule 1'!AJ110),"N/A")</f>
        <v>N/A</v>
      </c>
      <c r="AX110" s="47" t="str">
        <f>IFERROR(VLOOKUP('Input 1 - Schedule 1'!I110,'Input 1 - Schedule 1'!$D$7:$G$1009,4,FALSE),"")</f>
        <v/>
      </c>
      <c r="AZ110" s="17" t="s">
        <v>1</v>
      </c>
    </row>
    <row r="111" spans="1:52" x14ac:dyDescent="0.25">
      <c r="A111" s="56">
        <f t="shared" si="17"/>
        <v>102</v>
      </c>
      <c r="B111" s="267" t="str">
        <f t="shared" si="18"/>
        <v/>
      </c>
      <c r="C111" s="55" t="str">
        <f>IFERROR(VLOOKUP(G111,GCC.Param!$B$3:$D$96,3,FALSE),"")</f>
        <v/>
      </c>
      <c r="D111" s="40"/>
      <c r="E111" s="40"/>
      <c r="F111" s="42"/>
      <c r="G111" s="42"/>
      <c r="H111" s="42"/>
      <c r="I111" s="42"/>
      <c r="J111" s="267" t="str">
        <f t="shared" si="19"/>
        <v/>
      </c>
      <c r="K111" s="289"/>
      <c r="L111" s="289"/>
      <c r="M111" s="42"/>
      <c r="N111" s="42"/>
      <c r="O111" s="42"/>
      <c r="P111" s="42"/>
      <c r="Q111" s="42"/>
      <c r="R111" s="42"/>
      <c r="S111" s="266">
        <f t="shared" si="20"/>
        <v>0</v>
      </c>
      <c r="T111" s="32"/>
      <c r="U111" s="50"/>
      <c r="V111" s="44"/>
      <c r="W111" s="44"/>
      <c r="X111" s="45"/>
      <c r="Y111" s="50"/>
      <c r="Z111" s="46"/>
      <c r="AA111" s="46"/>
      <c r="AB111" s="46"/>
      <c r="AC111" s="47">
        <f t="shared" si="21"/>
        <v>0</v>
      </c>
      <c r="AD111" s="51"/>
      <c r="AE111" s="51"/>
      <c r="AF111" s="51"/>
      <c r="AH111" s="290"/>
      <c r="AI111" s="53">
        <f t="shared" si="22"/>
        <v>0</v>
      </c>
      <c r="AJ111" s="52"/>
      <c r="AK111" s="293"/>
      <c r="AL111" s="300"/>
      <c r="AM111" s="52"/>
      <c r="AN111" s="300"/>
      <c r="AO111" s="54"/>
      <c r="AQ111" s="47" t="str">
        <f>IF(OR('Input 1 - Schedule 1'!$C111="Non-Ins, Non-Fin",G111="Other Unregulated Financial Entity"),"Yes","No")</f>
        <v>No</v>
      </c>
      <c r="AR111" s="47" t="str">
        <f>IF(AQ111="Yes", 'Input 1 - Schedule 1'!AL111/'Input 1 - Schedule 1'!AM111*'Input 1 - Schedule 1'!AN111,"N/A")</f>
        <v>N/A</v>
      </c>
      <c r="AS111" s="47" t="str">
        <f>IF(AR111="N/A","N/A",MAX('Input 1 - Schedule 1'!AN111*0.02,AR111))</f>
        <v>N/A</v>
      </c>
      <c r="AT111" s="47" t="str">
        <f>IF(AQ111="Yes",'Input 1 - Schedule 1'!$AH111*IF($AX111="RBC Filing U.S. Insurer (Life)",0.0247,IF($AX111="RBC Filing U.S. Insurer (Health)",0.057*2/3,0.0364)),"N/A")</f>
        <v>N/A</v>
      </c>
      <c r="AU111" s="47" t="str">
        <f>IF(AQ111="Yes",'Input 1 - Schedule 1'!$AH111*IF($AX111="RBC Filing U.S. Insurer (Life)",0.037,IF($AX111="RBC Filing U.S. Insurer (Health)",0.057,0.054)),"N/A")</f>
        <v>N/A</v>
      </c>
      <c r="AV111" s="47" t="str">
        <f>IF(AQ111="Yes",'Input 1 - Schedule 1'!$AJ111*0.03,"N/A")</f>
        <v>N/A</v>
      </c>
      <c r="AW111" s="47" t="str">
        <f>IF(AQ111="Yes",IF(AX111="RBC Filing U.S. Insurer (Life)",0.195*'Input 1 - Schedule 1'!AJ111,0.225*'Input 1 - Schedule 1'!AJ111),"N/A")</f>
        <v>N/A</v>
      </c>
      <c r="AX111" s="47" t="str">
        <f>IFERROR(VLOOKUP('Input 1 - Schedule 1'!I111,'Input 1 - Schedule 1'!$D$7:$G$1009,4,FALSE),"")</f>
        <v/>
      </c>
      <c r="AZ111" s="17" t="s">
        <v>1</v>
      </c>
    </row>
    <row r="112" spans="1:52" x14ac:dyDescent="0.25">
      <c r="A112" s="56">
        <f t="shared" si="17"/>
        <v>103</v>
      </c>
      <c r="B112" s="267" t="str">
        <f t="shared" si="18"/>
        <v/>
      </c>
      <c r="C112" s="55" t="str">
        <f>IFERROR(VLOOKUP(G112,GCC.Param!$B$3:$D$96,3,FALSE),"")</f>
        <v/>
      </c>
      <c r="D112" s="40"/>
      <c r="E112" s="40"/>
      <c r="F112" s="42"/>
      <c r="G112" s="42"/>
      <c r="H112" s="42"/>
      <c r="I112" s="42"/>
      <c r="J112" s="267" t="str">
        <f t="shared" si="19"/>
        <v/>
      </c>
      <c r="K112" s="289"/>
      <c r="L112" s="289"/>
      <c r="M112" s="42"/>
      <c r="N112" s="42"/>
      <c r="O112" s="42"/>
      <c r="P112" s="42"/>
      <c r="Q112" s="42"/>
      <c r="R112" s="42"/>
      <c r="S112" s="266">
        <f t="shared" si="20"/>
        <v>0</v>
      </c>
      <c r="T112" s="32"/>
      <c r="U112" s="50"/>
      <c r="V112" s="44"/>
      <c r="W112" s="44"/>
      <c r="X112" s="45"/>
      <c r="Y112" s="50"/>
      <c r="Z112" s="46"/>
      <c r="AA112" s="46"/>
      <c r="AB112" s="46"/>
      <c r="AC112" s="47">
        <f t="shared" si="21"/>
        <v>0</v>
      </c>
      <c r="AD112" s="51"/>
      <c r="AE112" s="51"/>
      <c r="AF112" s="51"/>
      <c r="AH112" s="290"/>
      <c r="AI112" s="53">
        <f t="shared" si="22"/>
        <v>0</v>
      </c>
      <c r="AJ112" s="52"/>
      <c r="AK112" s="293"/>
      <c r="AL112" s="300"/>
      <c r="AM112" s="52"/>
      <c r="AN112" s="300"/>
      <c r="AO112" s="54"/>
      <c r="AQ112" s="47" t="str">
        <f>IF(OR('Input 1 - Schedule 1'!$C112="Non-Ins, Non-Fin",G112="Other Unregulated Financial Entity"),"Yes","No")</f>
        <v>No</v>
      </c>
      <c r="AR112" s="47" t="str">
        <f>IF(AQ112="Yes", 'Input 1 - Schedule 1'!AL112/'Input 1 - Schedule 1'!AM112*'Input 1 - Schedule 1'!AN112,"N/A")</f>
        <v>N/A</v>
      </c>
      <c r="AS112" s="47" t="str">
        <f>IF(AR112="N/A","N/A",MAX('Input 1 - Schedule 1'!AN112*0.02,AR112))</f>
        <v>N/A</v>
      </c>
      <c r="AT112" s="47" t="str">
        <f>IF(AQ112="Yes",'Input 1 - Schedule 1'!$AH112*IF($AX112="RBC Filing U.S. Insurer (Life)",0.0247,IF($AX112="RBC Filing U.S. Insurer (Health)",0.057*2/3,0.0364)),"N/A")</f>
        <v>N/A</v>
      </c>
      <c r="AU112" s="47" t="str">
        <f>IF(AQ112="Yes",'Input 1 - Schedule 1'!$AH112*IF($AX112="RBC Filing U.S. Insurer (Life)",0.037,IF($AX112="RBC Filing U.S. Insurer (Health)",0.057,0.054)),"N/A")</f>
        <v>N/A</v>
      </c>
      <c r="AV112" s="47" t="str">
        <f>IF(AQ112="Yes",'Input 1 - Schedule 1'!$AJ112*0.03,"N/A")</f>
        <v>N/A</v>
      </c>
      <c r="AW112" s="47" t="str">
        <f>IF(AQ112="Yes",IF(AX112="RBC Filing U.S. Insurer (Life)",0.195*'Input 1 - Schedule 1'!AJ112,0.225*'Input 1 - Schedule 1'!AJ112),"N/A")</f>
        <v>N/A</v>
      </c>
      <c r="AX112" s="47" t="str">
        <f>IFERROR(VLOOKUP('Input 1 - Schedule 1'!I112,'Input 1 - Schedule 1'!$D$7:$G$1009,4,FALSE),"")</f>
        <v/>
      </c>
      <c r="AZ112" s="17" t="s">
        <v>1</v>
      </c>
    </row>
    <row r="113" spans="1:52" x14ac:dyDescent="0.25">
      <c r="A113" s="56">
        <f t="shared" si="17"/>
        <v>104</v>
      </c>
      <c r="B113" s="267" t="str">
        <f t="shared" si="18"/>
        <v/>
      </c>
      <c r="C113" s="55" t="str">
        <f>IFERROR(VLOOKUP(G113,GCC.Param!$B$3:$D$96,3,FALSE),"")</f>
        <v/>
      </c>
      <c r="D113" s="40"/>
      <c r="E113" s="40"/>
      <c r="F113" s="42"/>
      <c r="G113" s="42"/>
      <c r="H113" s="42"/>
      <c r="I113" s="42"/>
      <c r="J113" s="267" t="str">
        <f t="shared" si="19"/>
        <v/>
      </c>
      <c r="K113" s="289"/>
      <c r="L113" s="289"/>
      <c r="M113" s="42"/>
      <c r="N113" s="42"/>
      <c r="O113" s="42"/>
      <c r="P113" s="42"/>
      <c r="Q113" s="42"/>
      <c r="R113" s="42"/>
      <c r="S113" s="266">
        <f t="shared" si="20"/>
        <v>0</v>
      </c>
      <c r="T113" s="32"/>
      <c r="U113" s="50"/>
      <c r="V113" s="44"/>
      <c r="W113" s="44"/>
      <c r="X113" s="45"/>
      <c r="Y113" s="50"/>
      <c r="Z113" s="46"/>
      <c r="AA113" s="46"/>
      <c r="AB113" s="46"/>
      <c r="AC113" s="47">
        <f t="shared" si="21"/>
        <v>0</v>
      </c>
      <c r="AD113" s="51"/>
      <c r="AE113" s="51"/>
      <c r="AF113" s="51"/>
      <c r="AH113" s="290"/>
      <c r="AI113" s="53">
        <f t="shared" si="22"/>
        <v>0</v>
      </c>
      <c r="AJ113" s="52"/>
      <c r="AK113" s="293"/>
      <c r="AL113" s="300"/>
      <c r="AM113" s="52"/>
      <c r="AN113" s="300"/>
      <c r="AO113" s="54"/>
      <c r="AQ113" s="47" t="str">
        <f>IF(OR('Input 1 - Schedule 1'!$C113="Non-Ins, Non-Fin",G113="Other Unregulated Financial Entity"),"Yes","No")</f>
        <v>No</v>
      </c>
      <c r="AR113" s="47" t="str">
        <f>IF(AQ113="Yes", 'Input 1 - Schedule 1'!AL113/'Input 1 - Schedule 1'!AM113*'Input 1 - Schedule 1'!AN113,"N/A")</f>
        <v>N/A</v>
      </c>
      <c r="AS113" s="47" t="str">
        <f>IF(AR113="N/A","N/A",MAX('Input 1 - Schedule 1'!AN113*0.02,AR113))</f>
        <v>N/A</v>
      </c>
      <c r="AT113" s="47" t="str">
        <f>IF(AQ113="Yes",'Input 1 - Schedule 1'!$AH113*IF($AX113="RBC Filing U.S. Insurer (Life)",0.0247,IF($AX113="RBC Filing U.S. Insurer (Health)",0.057*2/3,0.0364)),"N/A")</f>
        <v>N/A</v>
      </c>
      <c r="AU113" s="47" t="str">
        <f>IF(AQ113="Yes",'Input 1 - Schedule 1'!$AH113*IF($AX113="RBC Filing U.S. Insurer (Life)",0.037,IF($AX113="RBC Filing U.S. Insurer (Health)",0.057,0.054)),"N/A")</f>
        <v>N/A</v>
      </c>
      <c r="AV113" s="47" t="str">
        <f>IF(AQ113="Yes",'Input 1 - Schedule 1'!$AJ113*0.03,"N/A")</f>
        <v>N/A</v>
      </c>
      <c r="AW113" s="47" t="str">
        <f>IF(AQ113="Yes",IF(AX113="RBC Filing U.S. Insurer (Life)",0.195*'Input 1 - Schedule 1'!AJ113,0.225*'Input 1 - Schedule 1'!AJ113),"N/A")</f>
        <v>N/A</v>
      </c>
      <c r="AX113" s="47" t="str">
        <f>IFERROR(VLOOKUP('Input 1 - Schedule 1'!I113,'Input 1 - Schedule 1'!$D$7:$G$1009,4,FALSE),"")</f>
        <v/>
      </c>
      <c r="AZ113" s="17" t="s">
        <v>1</v>
      </c>
    </row>
    <row r="114" spans="1:52" x14ac:dyDescent="0.25">
      <c r="A114" s="56">
        <f t="shared" si="17"/>
        <v>105</v>
      </c>
      <c r="B114" s="267" t="str">
        <f t="shared" si="18"/>
        <v/>
      </c>
      <c r="C114" s="55" t="str">
        <f>IFERROR(VLOOKUP(G114,GCC.Param!$B$3:$D$96,3,FALSE),"")</f>
        <v/>
      </c>
      <c r="D114" s="40"/>
      <c r="E114" s="40"/>
      <c r="F114" s="42"/>
      <c r="G114" s="42"/>
      <c r="H114" s="42"/>
      <c r="I114" s="42"/>
      <c r="J114" s="267" t="str">
        <f t="shared" si="19"/>
        <v/>
      </c>
      <c r="K114" s="289"/>
      <c r="L114" s="289"/>
      <c r="M114" s="42"/>
      <c r="N114" s="42"/>
      <c r="O114" s="42"/>
      <c r="P114" s="42"/>
      <c r="Q114" s="42"/>
      <c r="R114" s="42"/>
      <c r="S114" s="266">
        <f t="shared" si="20"/>
        <v>0</v>
      </c>
      <c r="T114" s="32"/>
      <c r="U114" s="50"/>
      <c r="V114" s="44"/>
      <c r="W114" s="44"/>
      <c r="X114" s="45"/>
      <c r="Y114" s="50"/>
      <c r="Z114" s="46"/>
      <c r="AA114" s="46"/>
      <c r="AB114" s="46"/>
      <c r="AC114" s="47">
        <f t="shared" si="21"/>
        <v>0</v>
      </c>
      <c r="AD114" s="51"/>
      <c r="AE114" s="51"/>
      <c r="AF114" s="51"/>
      <c r="AH114" s="290"/>
      <c r="AI114" s="53">
        <f t="shared" si="22"/>
        <v>0</v>
      </c>
      <c r="AJ114" s="52"/>
      <c r="AK114" s="293"/>
      <c r="AL114" s="300"/>
      <c r="AM114" s="52"/>
      <c r="AN114" s="300"/>
      <c r="AO114" s="54"/>
      <c r="AQ114" s="47" t="str">
        <f>IF(OR('Input 1 - Schedule 1'!$C114="Non-Ins, Non-Fin",G114="Other Unregulated Financial Entity"),"Yes","No")</f>
        <v>No</v>
      </c>
      <c r="AR114" s="47" t="str">
        <f>IF(AQ114="Yes", 'Input 1 - Schedule 1'!AL114/'Input 1 - Schedule 1'!AM114*'Input 1 - Schedule 1'!AN114,"N/A")</f>
        <v>N/A</v>
      </c>
      <c r="AS114" s="47" t="str">
        <f>IF(AR114="N/A","N/A",MAX('Input 1 - Schedule 1'!AN114*0.02,AR114))</f>
        <v>N/A</v>
      </c>
      <c r="AT114" s="47" t="str">
        <f>IF(AQ114="Yes",'Input 1 - Schedule 1'!$AH114*IF($AX114="RBC Filing U.S. Insurer (Life)",0.0247,IF($AX114="RBC Filing U.S. Insurer (Health)",0.057*2/3,0.0364)),"N/A")</f>
        <v>N/A</v>
      </c>
      <c r="AU114" s="47" t="str">
        <f>IF(AQ114="Yes",'Input 1 - Schedule 1'!$AH114*IF($AX114="RBC Filing U.S. Insurer (Life)",0.037,IF($AX114="RBC Filing U.S. Insurer (Health)",0.057,0.054)),"N/A")</f>
        <v>N/A</v>
      </c>
      <c r="AV114" s="47" t="str">
        <f>IF(AQ114="Yes",'Input 1 - Schedule 1'!$AJ114*0.03,"N/A")</f>
        <v>N/A</v>
      </c>
      <c r="AW114" s="47" t="str">
        <f>IF(AQ114="Yes",IF(AX114="RBC Filing U.S. Insurer (Life)",0.195*'Input 1 - Schedule 1'!AJ114,0.225*'Input 1 - Schedule 1'!AJ114),"N/A")</f>
        <v>N/A</v>
      </c>
      <c r="AX114" s="47" t="str">
        <f>IFERROR(VLOOKUP('Input 1 - Schedule 1'!I114,'Input 1 - Schedule 1'!$D$7:$G$1009,4,FALSE),"")</f>
        <v/>
      </c>
      <c r="AZ114" s="17" t="s">
        <v>1</v>
      </c>
    </row>
    <row r="115" spans="1:52" x14ac:dyDescent="0.25">
      <c r="A115" s="56">
        <f t="shared" si="17"/>
        <v>106</v>
      </c>
      <c r="B115" s="267" t="str">
        <f t="shared" si="18"/>
        <v/>
      </c>
      <c r="C115" s="55" t="str">
        <f>IFERROR(VLOOKUP(G115,GCC.Param!$B$3:$D$96,3,FALSE),"")</f>
        <v/>
      </c>
      <c r="D115" s="40"/>
      <c r="E115" s="40"/>
      <c r="F115" s="42"/>
      <c r="G115" s="42"/>
      <c r="H115" s="42"/>
      <c r="I115" s="42"/>
      <c r="J115" s="267" t="str">
        <f t="shared" si="19"/>
        <v/>
      </c>
      <c r="K115" s="289"/>
      <c r="L115" s="289"/>
      <c r="M115" s="42"/>
      <c r="N115" s="42"/>
      <c r="O115" s="42"/>
      <c r="P115" s="42"/>
      <c r="Q115" s="42"/>
      <c r="R115" s="42"/>
      <c r="S115" s="266">
        <f t="shared" si="20"/>
        <v>0</v>
      </c>
      <c r="T115" s="32"/>
      <c r="U115" s="50"/>
      <c r="V115" s="44"/>
      <c r="W115" s="44"/>
      <c r="X115" s="45"/>
      <c r="Y115" s="50"/>
      <c r="Z115" s="46"/>
      <c r="AA115" s="46"/>
      <c r="AB115" s="46"/>
      <c r="AC115" s="47">
        <f t="shared" si="21"/>
        <v>0</v>
      </c>
      <c r="AD115" s="51"/>
      <c r="AE115" s="51"/>
      <c r="AF115" s="51"/>
      <c r="AH115" s="290"/>
      <c r="AI115" s="53">
        <f t="shared" si="22"/>
        <v>0</v>
      </c>
      <c r="AJ115" s="52"/>
      <c r="AK115" s="293"/>
      <c r="AL115" s="300"/>
      <c r="AM115" s="52"/>
      <c r="AN115" s="300"/>
      <c r="AO115" s="54"/>
      <c r="AQ115" s="47" t="str">
        <f>IF(OR('Input 1 - Schedule 1'!$C115="Non-Ins, Non-Fin",G115="Other Unregulated Financial Entity"),"Yes","No")</f>
        <v>No</v>
      </c>
      <c r="AR115" s="47" t="str">
        <f>IF(AQ115="Yes", 'Input 1 - Schedule 1'!AL115/'Input 1 - Schedule 1'!AM115*'Input 1 - Schedule 1'!AN115,"N/A")</f>
        <v>N/A</v>
      </c>
      <c r="AS115" s="47" t="str">
        <f>IF(AR115="N/A","N/A",MAX('Input 1 - Schedule 1'!AN115*0.02,AR115))</f>
        <v>N/A</v>
      </c>
      <c r="AT115" s="47" t="str">
        <f>IF(AQ115="Yes",'Input 1 - Schedule 1'!$AH115*IF($AX115="RBC Filing U.S. Insurer (Life)",0.0247,IF($AX115="RBC Filing U.S. Insurer (Health)",0.057*2/3,0.0364)),"N/A")</f>
        <v>N/A</v>
      </c>
      <c r="AU115" s="47" t="str">
        <f>IF(AQ115="Yes",'Input 1 - Schedule 1'!$AH115*IF($AX115="RBC Filing U.S. Insurer (Life)",0.037,IF($AX115="RBC Filing U.S. Insurer (Health)",0.057,0.054)),"N/A")</f>
        <v>N/A</v>
      </c>
      <c r="AV115" s="47" t="str">
        <f>IF(AQ115="Yes",'Input 1 - Schedule 1'!$AJ115*0.03,"N/A")</f>
        <v>N/A</v>
      </c>
      <c r="AW115" s="47" t="str">
        <f>IF(AQ115="Yes",IF(AX115="RBC Filing U.S. Insurer (Life)",0.195*'Input 1 - Schedule 1'!AJ115,0.225*'Input 1 - Schedule 1'!AJ115),"N/A")</f>
        <v>N/A</v>
      </c>
      <c r="AX115" s="47" t="str">
        <f>IFERROR(VLOOKUP('Input 1 - Schedule 1'!I115,'Input 1 - Schedule 1'!$D$7:$G$1009,4,FALSE),"")</f>
        <v/>
      </c>
      <c r="AZ115" s="17" t="s">
        <v>1</v>
      </c>
    </row>
    <row r="116" spans="1:52" x14ac:dyDescent="0.25">
      <c r="A116" s="56">
        <f t="shared" si="17"/>
        <v>107</v>
      </c>
      <c r="B116" s="267" t="str">
        <f t="shared" si="18"/>
        <v/>
      </c>
      <c r="C116" s="55" t="str">
        <f>IFERROR(VLOOKUP(G116,GCC.Param!$B$3:$D$96,3,FALSE),"")</f>
        <v/>
      </c>
      <c r="D116" s="40"/>
      <c r="E116" s="40"/>
      <c r="F116" s="42"/>
      <c r="G116" s="42"/>
      <c r="H116" s="42"/>
      <c r="I116" s="42"/>
      <c r="J116" s="267" t="str">
        <f t="shared" si="19"/>
        <v/>
      </c>
      <c r="K116" s="289"/>
      <c r="L116" s="289"/>
      <c r="M116" s="42"/>
      <c r="N116" s="42"/>
      <c r="O116" s="42"/>
      <c r="P116" s="42"/>
      <c r="Q116" s="42"/>
      <c r="R116" s="42"/>
      <c r="S116" s="266">
        <f t="shared" si="20"/>
        <v>0</v>
      </c>
      <c r="T116" s="32"/>
      <c r="U116" s="50"/>
      <c r="V116" s="44"/>
      <c r="W116" s="44"/>
      <c r="X116" s="45"/>
      <c r="Y116" s="50"/>
      <c r="Z116" s="46"/>
      <c r="AA116" s="46"/>
      <c r="AB116" s="46"/>
      <c r="AC116" s="47">
        <f t="shared" si="21"/>
        <v>0</v>
      </c>
      <c r="AD116" s="51"/>
      <c r="AE116" s="51"/>
      <c r="AF116" s="51"/>
      <c r="AH116" s="290"/>
      <c r="AI116" s="53">
        <f t="shared" si="22"/>
        <v>0</v>
      </c>
      <c r="AJ116" s="52"/>
      <c r="AK116" s="293"/>
      <c r="AL116" s="300"/>
      <c r="AM116" s="52"/>
      <c r="AN116" s="300"/>
      <c r="AO116" s="54"/>
      <c r="AQ116" s="47" t="str">
        <f>IF(OR('Input 1 - Schedule 1'!$C116="Non-Ins, Non-Fin",G116="Other Unregulated Financial Entity"),"Yes","No")</f>
        <v>No</v>
      </c>
      <c r="AR116" s="47" t="str">
        <f>IF(AQ116="Yes", 'Input 1 - Schedule 1'!AL116/'Input 1 - Schedule 1'!AM116*'Input 1 - Schedule 1'!AN116,"N/A")</f>
        <v>N/A</v>
      </c>
      <c r="AS116" s="47" t="str">
        <f>IF(AR116="N/A","N/A",MAX('Input 1 - Schedule 1'!AN116*0.02,AR116))</f>
        <v>N/A</v>
      </c>
      <c r="AT116" s="47" t="str">
        <f>IF(AQ116="Yes",'Input 1 - Schedule 1'!$AH116*IF($AX116="RBC Filing U.S. Insurer (Life)",0.0247,IF($AX116="RBC Filing U.S. Insurer (Health)",0.057*2/3,0.0364)),"N/A")</f>
        <v>N/A</v>
      </c>
      <c r="AU116" s="47" t="str">
        <f>IF(AQ116="Yes",'Input 1 - Schedule 1'!$AH116*IF($AX116="RBC Filing U.S. Insurer (Life)",0.037,IF($AX116="RBC Filing U.S. Insurer (Health)",0.057,0.054)),"N/A")</f>
        <v>N/A</v>
      </c>
      <c r="AV116" s="47" t="str">
        <f>IF(AQ116="Yes",'Input 1 - Schedule 1'!$AJ116*0.03,"N/A")</f>
        <v>N/A</v>
      </c>
      <c r="AW116" s="47" t="str">
        <f>IF(AQ116="Yes",IF(AX116="RBC Filing U.S. Insurer (Life)",0.195*'Input 1 - Schedule 1'!AJ116,0.225*'Input 1 - Schedule 1'!AJ116),"N/A")</f>
        <v>N/A</v>
      </c>
      <c r="AX116" s="47" t="str">
        <f>IFERROR(VLOOKUP('Input 1 - Schedule 1'!I116,'Input 1 - Schedule 1'!$D$7:$G$1009,4,FALSE),"")</f>
        <v/>
      </c>
      <c r="AZ116" s="17" t="s">
        <v>1</v>
      </c>
    </row>
    <row r="117" spans="1:52" x14ac:dyDescent="0.25">
      <c r="A117" s="56">
        <f t="shared" si="17"/>
        <v>108</v>
      </c>
      <c r="B117" s="267" t="str">
        <f t="shared" si="18"/>
        <v/>
      </c>
      <c r="C117" s="55" t="str">
        <f>IFERROR(VLOOKUP(G117,GCC.Param!$B$3:$D$96,3,FALSE),"")</f>
        <v/>
      </c>
      <c r="D117" s="40"/>
      <c r="E117" s="40"/>
      <c r="F117" s="42"/>
      <c r="G117" s="42"/>
      <c r="H117" s="42"/>
      <c r="I117" s="42"/>
      <c r="J117" s="267" t="str">
        <f t="shared" si="19"/>
        <v/>
      </c>
      <c r="K117" s="289"/>
      <c r="L117" s="289"/>
      <c r="M117" s="42"/>
      <c r="N117" s="42"/>
      <c r="O117" s="42"/>
      <c r="P117" s="42"/>
      <c r="Q117" s="42"/>
      <c r="R117" s="42"/>
      <c r="S117" s="266">
        <f t="shared" si="20"/>
        <v>0</v>
      </c>
      <c r="T117" s="32"/>
      <c r="U117" s="50"/>
      <c r="V117" s="44"/>
      <c r="W117" s="44"/>
      <c r="X117" s="45"/>
      <c r="Y117" s="50"/>
      <c r="Z117" s="46"/>
      <c r="AA117" s="46"/>
      <c r="AB117" s="46"/>
      <c r="AC117" s="47">
        <f t="shared" si="21"/>
        <v>0</v>
      </c>
      <c r="AD117" s="51"/>
      <c r="AE117" s="51"/>
      <c r="AF117" s="51"/>
      <c r="AH117" s="290"/>
      <c r="AI117" s="53">
        <f t="shared" si="22"/>
        <v>0</v>
      </c>
      <c r="AJ117" s="52"/>
      <c r="AK117" s="293"/>
      <c r="AL117" s="300"/>
      <c r="AM117" s="52"/>
      <c r="AN117" s="300"/>
      <c r="AO117" s="54"/>
      <c r="AQ117" s="47" t="str">
        <f>IF(OR('Input 1 - Schedule 1'!$C117="Non-Ins, Non-Fin",G117="Other Unregulated Financial Entity"),"Yes","No")</f>
        <v>No</v>
      </c>
      <c r="AR117" s="47" t="str">
        <f>IF(AQ117="Yes", 'Input 1 - Schedule 1'!AL117/'Input 1 - Schedule 1'!AM117*'Input 1 - Schedule 1'!AN117,"N/A")</f>
        <v>N/A</v>
      </c>
      <c r="AS117" s="47" t="str">
        <f>IF(AR117="N/A","N/A",MAX('Input 1 - Schedule 1'!AN117*0.02,AR117))</f>
        <v>N/A</v>
      </c>
      <c r="AT117" s="47" t="str">
        <f>IF(AQ117="Yes",'Input 1 - Schedule 1'!$AH117*IF($AX117="RBC Filing U.S. Insurer (Life)",0.0247,IF($AX117="RBC Filing U.S. Insurer (Health)",0.057*2/3,0.0364)),"N/A")</f>
        <v>N/A</v>
      </c>
      <c r="AU117" s="47" t="str">
        <f>IF(AQ117="Yes",'Input 1 - Schedule 1'!$AH117*IF($AX117="RBC Filing U.S. Insurer (Life)",0.037,IF($AX117="RBC Filing U.S. Insurer (Health)",0.057,0.054)),"N/A")</f>
        <v>N/A</v>
      </c>
      <c r="AV117" s="47" t="str">
        <f>IF(AQ117="Yes",'Input 1 - Schedule 1'!$AJ117*0.03,"N/A")</f>
        <v>N/A</v>
      </c>
      <c r="AW117" s="47" t="str">
        <f>IF(AQ117="Yes",IF(AX117="RBC Filing U.S. Insurer (Life)",0.195*'Input 1 - Schedule 1'!AJ117,0.225*'Input 1 - Schedule 1'!AJ117),"N/A")</f>
        <v>N/A</v>
      </c>
      <c r="AX117" s="47" t="str">
        <f>IFERROR(VLOOKUP('Input 1 - Schedule 1'!I117,'Input 1 - Schedule 1'!$D$7:$G$1009,4,FALSE),"")</f>
        <v/>
      </c>
      <c r="AZ117" s="17" t="s">
        <v>1</v>
      </c>
    </row>
    <row r="118" spans="1:52" x14ac:dyDescent="0.25">
      <c r="A118" s="56">
        <f t="shared" si="17"/>
        <v>109</v>
      </c>
      <c r="B118" s="267" t="str">
        <f t="shared" si="18"/>
        <v/>
      </c>
      <c r="C118" s="55" t="str">
        <f>IFERROR(VLOOKUP(G118,GCC.Param!$B$3:$D$96,3,FALSE),"")</f>
        <v/>
      </c>
      <c r="D118" s="40"/>
      <c r="E118" s="40"/>
      <c r="F118" s="42"/>
      <c r="G118" s="42"/>
      <c r="H118" s="42"/>
      <c r="I118" s="42"/>
      <c r="J118" s="267" t="str">
        <f t="shared" si="19"/>
        <v/>
      </c>
      <c r="K118" s="289"/>
      <c r="L118" s="289"/>
      <c r="M118" s="42"/>
      <c r="N118" s="42"/>
      <c r="O118" s="42"/>
      <c r="P118" s="42"/>
      <c r="Q118" s="42"/>
      <c r="R118" s="42"/>
      <c r="S118" s="266">
        <f t="shared" si="20"/>
        <v>0</v>
      </c>
      <c r="T118" s="32"/>
      <c r="U118" s="50"/>
      <c r="V118" s="44"/>
      <c r="W118" s="44"/>
      <c r="X118" s="45"/>
      <c r="Y118" s="50"/>
      <c r="Z118" s="46"/>
      <c r="AA118" s="46"/>
      <c r="AB118" s="46"/>
      <c r="AC118" s="47">
        <f t="shared" si="21"/>
        <v>0</v>
      </c>
      <c r="AD118" s="51"/>
      <c r="AE118" s="51"/>
      <c r="AF118" s="51"/>
      <c r="AH118" s="290"/>
      <c r="AI118" s="53">
        <f t="shared" si="22"/>
        <v>0</v>
      </c>
      <c r="AJ118" s="52"/>
      <c r="AK118" s="293"/>
      <c r="AL118" s="300"/>
      <c r="AM118" s="52"/>
      <c r="AN118" s="300"/>
      <c r="AO118" s="54"/>
      <c r="AQ118" s="47" t="str">
        <f>IF(OR('Input 1 - Schedule 1'!$C118="Non-Ins, Non-Fin",G118="Other Unregulated Financial Entity"),"Yes","No")</f>
        <v>No</v>
      </c>
      <c r="AR118" s="47" t="str">
        <f>IF(AQ118="Yes", 'Input 1 - Schedule 1'!AL118/'Input 1 - Schedule 1'!AM118*'Input 1 - Schedule 1'!AN118,"N/A")</f>
        <v>N/A</v>
      </c>
      <c r="AS118" s="47" t="str">
        <f>IF(AR118="N/A","N/A",MAX('Input 1 - Schedule 1'!AN118*0.02,AR118))</f>
        <v>N/A</v>
      </c>
      <c r="AT118" s="47" t="str">
        <f>IF(AQ118="Yes",'Input 1 - Schedule 1'!$AH118*IF($AX118="RBC Filing U.S. Insurer (Life)",0.0247,IF($AX118="RBC Filing U.S. Insurer (Health)",0.057*2/3,0.0364)),"N/A")</f>
        <v>N/A</v>
      </c>
      <c r="AU118" s="47" t="str">
        <f>IF(AQ118="Yes",'Input 1 - Schedule 1'!$AH118*IF($AX118="RBC Filing U.S. Insurer (Life)",0.037,IF($AX118="RBC Filing U.S. Insurer (Health)",0.057,0.054)),"N/A")</f>
        <v>N/A</v>
      </c>
      <c r="AV118" s="47" t="str">
        <f>IF(AQ118="Yes",'Input 1 - Schedule 1'!$AJ118*0.03,"N/A")</f>
        <v>N/A</v>
      </c>
      <c r="AW118" s="47" t="str">
        <f>IF(AQ118="Yes",IF(AX118="RBC Filing U.S. Insurer (Life)",0.195*'Input 1 - Schedule 1'!AJ118,0.225*'Input 1 - Schedule 1'!AJ118),"N/A")</f>
        <v>N/A</v>
      </c>
      <c r="AX118" s="47" t="str">
        <f>IFERROR(VLOOKUP('Input 1 - Schedule 1'!I118,'Input 1 - Schedule 1'!$D$7:$G$1009,4,FALSE),"")</f>
        <v/>
      </c>
      <c r="AZ118" s="17" t="s">
        <v>1</v>
      </c>
    </row>
    <row r="119" spans="1:52" x14ac:dyDescent="0.25">
      <c r="A119" s="56">
        <f t="shared" si="17"/>
        <v>110</v>
      </c>
      <c r="B119" s="267" t="str">
        <f t="shared" si="18"/>
        <v/>
      </c>
      <c r="C119" s="55" t="str">
        <f>IFERROR(VLOOKUP(G119,GCC.Param!$B$3:$D$96,3,FALSE),"")</f>
        <v/>
      </c>
      <c r="D119" s="40"/>
      <c r="E119" s="40"/>
      <c r="F119" s="42"/>
      <c r="G119" s="42"/>
      <c r="H119" s="42"/>
      <c r="I119" s="42"/>
      <c r="J119" s="267" t="str">
        <f t="shared" si="19"/>
        <v/>
      </c>
      <c r="K119" s="289"/>
      <c r="L119" s="289"/>
      <c r="M119" s="42"/>
      <c r="N119" s="42"/>
      <c r="O119" s="42"/>
      <c r="P119" s="42"/>
      <c r="Q119" s="42"/>
      <c r="R119" s="42"/>
      <c r="S119" s="266">
        <f t="shared" si="20"/>
        <v>0</v>
      </c>
      <c r="T119" s="32"/>
      <c r="U119" s="50"/>
      <c r="V119" s="44"/>
      <c r="W119" s="44"/>
      <c r="X119" s="45"/>
      <c r="Y119" s="50"/>
      <c r="Z119" s="46"/>
      <c r="AA119" s="46"/>
      <c r="AB119" s="46"/>
      <c r="AC119" s="47">
        <f t="shared" si="21"/>
        <v>0</v>
      </c>
      <c r="AD119" s="51"/>
      <c r="AE119" s="51"/>
      <c r="AF119" s="51"/>
      <c r="AH119" s="290"/>
      <c r="AI119" s="53">
        <f t="shared" si="22"/>
        <v>0</v>
      </c>
      <c r="AJ119" s="52"/>
      <c r="AK119" s="293"/>
      <c r="AL119" s="300"/>
      <c r="AM119" s="52"/>
      <c r="AN119" s="300"/>
      <c r="AO119" s="54"/>
      <c r="AQ119" s="47" t="str">
        <f>IF(OR('Input 1 - Schedule 1'!$C119="Non-Ins, Non-Fin",G119="Other Unregulated Financial Entity"),"Yes","No")</f>
        <v>No</v>
      </c>
      <c r="AR119" s="47" t="str">
        <f>IF(AQ119="Yes", 'Input 1 - Schedule 1'!AL119/'Input 1 - Schedule 1'!AM119*'Input 1 - Schedule 1'!AN119,"N/A")</f>
        <v>N/A</v>
      </c>
      <c r="AS119" s="47" t="str">
        <f>IF(AR119="N/A","N/A",MAX('Input 1 - Schedule 1'!AN119*0.02,AR119))</f>
        <v>N/A</v>
      </c>
      <c r="AT119" s="47" t="str">
        <f>IF(AQ119="Yes",'Input 1 - Schedule 1'!$AH119*IF($AX119="RBC Filing U.S. Insurer (Life)",0.0247,IF($AX119="RBC Filing U.S. Insurer (Health)",0.057*2/3,0.0364)),"N/A")</f>
        <v>N/A</v>
      </c>
      <c r="AU119" s="47" t="str">
        <f>IF(AQ119="Yes",'Input 1 - Schedule 1'!$AH119*IF($AX119="RBC Filing U.S. Insurer (Life)",0.037,IF($AX119="RBC Filing U.S. Insurer (Health)",0.057,0.054)),"N/A")</f>
        <v>N/A</v>
      </c>
      <c r="AV119" s="47" t="str">
        <f>IF(AQ119="Yes",'Input 1 - Schedule 1'!$AJ119*0.03,"N/A")</f>
        <v>N/A</v>
      </c>
      <c r="AW119" s="47" t="str">
        <f>IF(AQ119="Yes",IF(AX119="RBC Filing U.S. Insurer (Life)",0.195*'Input 1 - Schedule 1'!AJ119,0.225*'Input 1 - Schedule 1'!AJ119),"N/A")</f>
        <v>N/A</v>
      </c>
      <c r="AX119" s="47" t="str">
        <f>IFERROR(VLOOKUP('Input 1 - Schedule 1'!I119,'Input 1 - Schedule 1'!$D$7:$G$1009,4,FALSE),"")</f>
        <v/>
      </c>
      <c r="AZ119" s="17" t="s">
        <v>1</v>
      </c>
    </row>
    <row r="120" spans="1:52" x14ac:dyDescent="0.25">
      <c r="A120" s="56">
        <f t="shared" si="17"/>
        <v>111</v>
      </c>
      <c r="B120" s="267" t="str">
        <f t="shared" si="18"/>
        <v/>
      </c>
      <c r="C120" s="55" t="str">
        <f>IFERROR(VLOOKUP(G120,GCC.Param!$B$3:$D$96,3,FALSE),"")</f>
        <v/>
      </c>
      <c r="D120" s="40"/>
      <c r="E120" s="40"/>
      <c r="F120" s="42"/>
      <c r="G120" s="42"/>
      <c r="H120" s="42"/>
      <c r="I120" s="42"/>
      <c r="J120" s="267" t="str">
        <f t="shared" si="19"/>
        <v/>
      </c>
      <c r="K120" s="289"/>
      <c r="L120" s="289"/>
      <c r="M120" s="42"/>
      <c r="N120" s="42"/>
      <c r="O120" s="42"/>
      <c r="P120" s="42"/>
      <c r="Q120" s="42"/>
      <c r="R120" s="42"/>
      <c r="S120" s="266">
        <f t="shared" si="20"/>
        <v>0</v>
      </c>
      <c r="T120" s="32"/>
      <c r="U120" s="50"/>
      <c r="V120" s="44"/>
      <c r="W120" s="44"/>
      <c r="X120" s="45"/>
      <c r="Y120" s="50"/>
      <c r="Z120" s="46"/>
      <c r="AA120" s="46"/>
      <c r="AB120" s="46"/>
      <c r="AC120" s="47">
        <f t="shared" si="21"/>
        <v>0</v>
      </c>
      <c r="AD120" s="51"/>
      <c r="AE120" s="51"/>
      <c r="AF120" s="51"/>
      <c r="AH120" s="290"/>
      <c r="AI120" s="53">
        <f t="shared" si="22"/>
        <v>0</v>
      </c>
      <c r="AJ120" s="52"/>
      <c r="AK120" s="293"/>
      <c r="AL120" s="300"/>
      <c r="AM120" s="52"/>
      <c r="AN120" s="300"/>
      <c r="AO120" s="54"/>
      <c r="AQ120" s="47" t="str">
        <f>IF(OR('Input 1 - Schedule 1'!$C120="Non-Ins, Non-Fin",G120="Other Unregulated Financial Entity"),"Yes","No")</f>
        <v>No</v>
      </c>
      <c r="AR120" s="47" t="str">
        <f>IF(AQ120="Yes", 'Input 1 - Schedule 1'!AL120/'Input 1 - Schedule 1'!AM120*'Input 1 - Schedule 1'!AN120,"N/A")</f>
        <v>N/A</v>
      </c>
      <c r="AS120" s="47" t="str">
        <f>IF(AR120="N/A","N/A",MAX('Input 1 - Schedule 1'!AN120*0.02,AR120))</f>
        <v>N/A</v>
      </c>
      <c r="AT120" s="47" t="str">
        <f>IF(AQ120="Yes",'Input 1 - Schedule 1'!$AH120*IF($AX120="RBC Filing U.S. Insurer (Life)",0.0247,IF($AX120="RBC Filing U.S. Insurer (Health)",0.057*2/3,0.0364)),"N/A")</f>
        <v>N/A</v>
      </c>
      <c r="AU120" s="47" t="str">
        <f>IF(AQ120="Yes",'Input 1 - Schedule 1'!$AH120*IF($AX120="RBC Filing U.S. Insurer (Life)",0.037,IF($AX120="RBC Filing U.S. Insurer (Health)",0.057,0.054)),"N/A")</f>
        <v>N/A</v>
      </c>
      <c r="AV120" s="47" t="str">
        <f>IF(AQ120="Yes",'Input 1 - Schedule 1'!$AJ120*0.03,"N/A")</f>
        <v>N/A</v>
      </c>
      <c r="AW120" s="47" t="str">
        <f>IF(AQ120="Yes",IF(AX120="RBC Filing U.S. Insurer (Life)",0.195*'Input 1 - Schedule 1'!AJ120,0.225*'Input 1 - Schedule 1'!AJ120),"N/A")</f>
        <v>N/A</v>
      </c>
      <c r="AX120" s="47" t="str">
        <f>IFERROR(VLOOKUP('Input 1 - Schedule 1'!I120,'Input 1 - Schedule 1'!$D$7:$G$1009,4,FALSE),"")</f>
        <v/>
      </c>
      <c r="AZ120" s="17" t="s">
        <v>1</v>
      </c>
    </row>
    <row r="121" spans="1:52" x14ac:dyDescent="0.25">
      <c r="A121" s="56">
        <f t="shared" si="17"/>
        <v>112</v>
      </c>
      <c r="B121" s="267" t="str">
        <f t="shared" si="18"/>
        <v/>
      </c>
      <c r="C121" s="55" t="str">
        <f>IFERROR(VLOOKUP(G121,GCC.Param!$B$3:$D$96,3,FALSE),"")</f>
        <v/>
      </c>
      <c r="D121" s="40"/>
      <c r="E121" s="40"/>
      <c r="F121" s="42"/>
      <c r="G121" s="42"/>
      <c r="H121" s="42"/>
      <c r="I121" s="42"/>
      <c r="J121" s="267" t="str">
        <f t="shared" si="19"/>
        <v/>
      </c>
      <c r="K121" s="289"/>
      <c r="L121" s="289"/>
      <c r="M121" s="42"/>
      <c r="N121" s="42"/>
      <c r="O121" s="42"/>
      <c r="P121" s="42"/>
      <c r="Q121" s="42"/>
      <c r="R121" s="42"/>
      <c r="S121" s="266">
        <f t="shared" si="20"/>
        <v>0</v>
      </c>
      <c r="T121" s="32"/>
      <c r="U121" s="50"/>
      <c r="V121" s="44"/>
      <c r="W121" s="44"/>
      <c r="X121" s="45"/>
      <c r="Y121" s="50"/>
      <c r="Z121" s="46"/>
      <c r="AA121" s="46"/>
      <c r="AB121" s="46"/>
      <c r="AC121" s="47">
        <f t="shared" si="21"/>
        <v>0</v>
      </c>
      <c r="AD121" s="51"/>
      <c r="AE121" s="51"/>
      <c r="AF121" s="51"/>
      <c r="AH121" s="290"/>
      <c r="AI121" s="53">
        <f t="shared" si="22"/>
        <v>0</v>
      </c>
      <c r="AJ121" s="52"/>
      <c r="AK121" s="293"/>
      <c r="AL121" s="300"/>
      <c r="AM121" s="52"/>
      <c r="AN121" s="300"/>
      <c r="AO121" s="54"/>
      <c r="AQ121" s="47" t="str">
        <f>IF(OR('Input 1 - Schedule 1'!$C121="Non-Ins, Non-Fin",G121="Other Unregulated Financial Entity"),"Yes","No")</f>
        <v>No</v>
      </c>
      <c r="AR121" s="47" t="str">
        <f>IF(AQ121="Yes", 'Input 1 - Schedule 1'!AL121/'Input 1 - Schedule 1'!AM121*'Input 1 - Schedule 1'!AN121,"N/A")</f>
        <v>N/A</v>
      </c>
      <c r="AS121" s="47" t="str">
        <f>IF(AR121="N/A","N/A",MAX('Input 1 - Schedule 1'!AN121*0.02,AR121))</f>
        <v>N/A</v>
      </c>
      <c r="AT121" s="47" t="str">
        <f>IF(AQ121="Yes",'Input 1 - Schedule 1'!$AH121*IF($AX121="RBC Filing U.S. Insurer (Life)",0.0247,IF($AX121="RBC Filing U.S. Insurer (Health)",0.057*2/3,0.0364)),"N/A")</f>
        <v>N/A</v>
      </c>
      <c r="AU121" s="47" t="str">
        <f>IF(AQ121="Yes",'Input 1 - Schedule 1'!$AH121*IF($AX121="RBC Filing U.S. Insurer (Life)",0.037,IF($AX121="RBC Filing U.S. Insurer (Health)",0.057,0.054)),"N/A")</f>
        <v>N/A</v>
      </c>
      <c r="AV121" s="47" t="str">
        <f>IF(AQ121="Yes",'Input 1 - Schedule 1'!$AJ121*0.03,"N/A")</f>
        <v>N/A</v>
      </c>
      <c r="AW121" s="47" t="str">
        <f>IF(AQ121="Yes",IF(AX121="RBC Filing U.S. Insurer (Life)",0.195*'Input 1 - Schedule 1'!AJ121,0.225*'Input 1 - Schedule 1'!AJ121),"N/A")</f>
        <v>N/A</v>
      </c>
      <c r="AX121" s="47" t="str">
        <f>IFERROR(VLOOKUP('Input 1 - Schedule 1'!I121,'Input 1 - Schedule 1'!$D$7:$G$1009,4,FALSE),"")</f>
        <v/>
      </c>
      <c r="AZ121" s="17" t="s">
        <v>1</v>
      </c>
    </row>
    <row r="122" spans="1:52" x14ac:dyDescent="0.25">
      <c r="A122" s="56">
        <f t="shared" si="17"/>
        <v>113</v>
      </c>
      <c r="B122" s="267" t="str">
        <f t="shared" si="18"/>
        <v/>
      </c>
      <c r="C122" s="55" t="str">
        <f>IFERROR(VLOOKUP(G122,GCC.Param!$B$3:$D$96,3,FALSE),"")</f>
        <v/>
      </c>
      <c r="D122" s="40"/>
      <c r="E122" s="40"/>
      <c r="F122" s="42"/>
      <c r="G122" s="42"/>
      <c r="H122" s="42"/>
      <c r="I122" s="42"/>
      <c r="J122" s="267" t="str">
        <f t="shared" si="19"/>
        <v/>
      </c>
      <c r="K122" s="289"/>
      <c r="L122" s="289"/>
      <c r="M122" s="42"/>
      <c r="N122" s="42"/>
      <c r="O122" s="42"/>
      <c r="P122" s="42"/>
      <c r="Q122" s="42"/>
      <c r="R122" s="42"/>
      <c r="S122" s="266">
        <f t="shared" si="20"/>
        <v>0</v>
      </c>
      <c r="T122" s="32"/>
      <c r="U122" s="50"/>
      <c r="V122" s="44"/>
      <c r="W122" s="44"/>
      <c r="X122" s="45"/>
      <c r="Y122" s="50"/>
      <c r="Z122" s="46"/>
      <c r="AA122" s="46"/>
      <c r="AB122" s="46"/>
      <c r="AC122" s="47">
        <f t="shared" si="21"/>
        <v>0</v>
      </c>
      <c r="AD122" s="51"/>
      <c r="AE122" s="51"/>
      <c r="AF122" s="51"/>
      <c r="AH122" s="290"/>
      <c r="AI122" s="53">
        <f t="shared" si="22"/>
        <v>0</v>
      </c>
      <c r="AJ122" s="52"/>
      <c r="AK122" s="293"/>
      <c r="AL122" s="300"/>
      <c r="AM122" s="52"/>
      <c r="AN122" s="300"/>
      <c r="AO122" s="54"/>
      <c r="AQ122" s="47" t="str">
        <f>IF(OR('Input 1 - Schedule 1'!$C122="Non-Ins, Non-Fin",G122="Other Unregulated Financial Entity"),"Yes","No")</f>
        <v>No</v>
      </c>
      <c r="AR122" s="47" t="str">
        <f>IF(AQ122="Yes", 'Input 1 - Schedule 1'!AL122/'Input 1 - Schedule 1'!AM122*'Input 1 - Schedule 1'!AN122,"N/A")</f>
        <v>N/A</v>
      </c>
      <c r="AS122" s="47" t="str">
        <f>IF(AR122="N/A","N/A",MAX('Input 1 - Schedule 1'!AN122*0.02,AR122))</f>
        <v>N/A</v>
      </c>
      <c r="AT122" s="47" t="str">
        <f>IF(AQ122="Yes",'Input 1 - Schedule 1'!$AH122*IF($AX122="RBC Filing U.S. Insurer (Life)",0.0247,IF($AX122="RBC Filing U.S. Insurer (Health)",0.057*2/3,0.0364)),"N/A")</f>
        <v>N/A</v>
      </c>
      <c r="AU122" s="47" t="str">
        <f>IF(AQ122="Yes",'Input 1 - Schedule 1'!$AH122*IF($AX122="RBC Filing U.S. Insurer (Life)",0.037,IF($AX122="RBC Filing U.S. Insurer (Health)",0.057,0.054)),"N/A")</f>
        <v>N/A</v>
      </c>
      <c r="AV122" s="47" t="str">
        <f>IF(AQ122="Yes",'Input 1 - Schedule 1'!$AJ122*0.03,"N/A")</f>
        <v>N/A</v>
      </c>
      <c r="AW122" s="47" t="str">
        <f>IF(AQ122="Yes",IF(AX122="RBC Filing U.S. Insurer (Life)",0.195*'Input 1 - Schedule 1'!AJ122,0.225*'Input 1 - Schedule 1'!AJ122),"N/A")</f>
        <v>N/A</v>
      </c>
      <c r="AX122" s="47" t="str">
        <f>IFERROR(VLOOKUP('Input 1 - Schedule 1'!I122,'Input 1 - Schedule 1'!$D$7:$G$1009,4,FALSE),"")</f>
        <v/>
      </c>
      <c r="AZ122" s="17" t="s">
        <v>1</v>
      </c>
    </row>
    <row r="123" spans="1:52" x14ac:dyDescent="0.25">
      <c r="A123" s="56">
        <f t="shared" si="17"/>
        <v>114</v>
      </c>
      <c r="B123" s="267" t="str">
        <f t="shared" si="18"/>
        <v/>
      </c>
      <c r="C123" s="55" t="str">
        <f>IFERROR(VLOOKUP(G123,GCC.Param!$B$3:$D$96,3,FALSE),"")</f>
        <v/>
      </c>
      <c r="D123" s="40"/>
      <c r="E123" s="40"/>
      <c r="F123" s="42"/>
      <c r="G123" s="42"/>
      <c r="H123" s="42"/>
      <c r="I123" s="42"/>
      <c r="J123" s="267" t="str">
        <f t="shared" si="19"/>
        <v/>
      </c>
      <c r="K123" s="289"/>
      <c r="L123" s="289"/>
      <c r="M123" s="42"/>
      <c r="N123" s="42"/>
      <c r="O123" s="42"/>
      <c r="P123" s="42"/>
      <c r="Q123" s="42"/>
      <c r="R123" s="42"/>
      <c r="S123" s="266">
        <f t="shared" si="20"/>
        <v>0</v>
      </c>
      <c r="T123" s="32"/>
      <c r="U123" s="50"/>
      <c r="V123" s="44"/>
      <c r="W123" s="44"/>
      <c r="X123" s="45"/>
      <c r="Y123" s="50"/>
      <c r="Z123" s="46"/>
      <c r="AA123" s="46"/>
      <c r="AB123" s="46"/>
      <c r="AC123" s="47">
        <f t="shared" si="21"/>
        <v>0</v>
      </c>
      <c r="AD123" s="51"/>
      <c r="AE123" s="51"/>
      <c r="AF123" s="51"/>
      <c r="AH123" s="290"/>
      <c r="AI123" s="53">
        <f t="shared" si="22"/>
        <v>0</v>
      </c>
      <c r="AJ123" s="52"/>
      <c r="AK123" s="293"/>
      <c r="AL123" s="300"/>
      <c r="AM123" s="52"/>
      <c r="AN123" s="300"/>
      <c r="AO123" s="54"/>
      <c r="AQ123" s="47" t="str">
        <f>IF(OR('Input 1 - Schedule 1'!$C123="Non-Ins, Non-Fin",G123="Other Unregulated Financial Entity"),"Yes","No")</f>
        <v>No</v>
      </c>
      <c r="AR123" s="47" t="str">
        <f>IF(AQ123="Yes", 'Input 1 - Schedule 1'!AL123/'Input 1 - Schedule 1'!AM123*'Input 1 - Schedule 1'!AN123,"N/A")</f>
        <v>N/A</v>
      </c>
      <c r="AS123" s="47" t="str">
        <f>IF(AR123="N/A","N/A",MAX('Input 1 - Schedule 1'!AN123*0.02,AR123))</f>
        <v>N/A</v>
      </c>
      <c r="AT123" s="47" t="str">
        <f>IF(AQ123="Yes",'Input 1 - Schedule 1'!$AH123*IF($AX123="RBC Filing U.S. Insurer (Life)",0.0247,IF($AX123="RBC Filing U.S. Insurer (Health)",0.057*2/3,0.0364)),"N/A")</f>
        <v>N/A</v>
      </c>
      <c r="AU123" s="47" t="str">
        <f>IF(AQ123="Yes",'Input 1 - Schedule 1'!$AH123*IF($AX123="RBC Filing U.S. Insurer (Life)",0.037,IF($AX123="RBC Filing U.S. Insurer (Health)",0.057,0.054)),"N/A")</f>
        <v>N/A</v>
      </c>
      <c r="AV123" s="47" t="str">
        <f>IF(AQ123="Yes",'Input 1 - Schedule 1'!$AJ123*0.03,"N/A")</f>
        <v>N/A</v>
      </c>
      <c r="AW123" s="47" t="str">
        <f>IF(AQ123="Yes",IF(AX123="RBC Filing U.S. Insurer (Life)",0.195*'Input 1 - Schedule 1'!AJ123,0.225*'Input 1 - Schedule 1'!AJ123),"N/A")</f>
        <v>N/A</v>
      </c>
      <c r="AX123" s="47" t="str">
        <f>IFERROR(VLOOKUP('Input 1 - Schedule 1'!I123,'Input 1 - Schedule 1'!$D$7:$G$1009,4,FALSE),"")</f>
        <v/>
      </c>
      <c r="AZ123" s="17" t="s">
        <v>1</v>
      </c>
    </row>
    <row r="124" spans="1:52" x14ac:dyDescent="0.25">
      <c r="A124" s="56">
        <f t="shared" si="17"/>
        <v>115</v>
      </c>
      <c r="B124" s="267" t="str">
        <f t="shared" si="18"/>
        <v/>
      </c>
      <c r="C124" s="55" t="str">
        <f>IFERROR(VLOOKUP(G124,GCC.Param!$B$3:$D$96,3,FALSE),"")</f>
        <v/>
      </c>
      <c r="D124" s="40"/>
      <c r="E124" s="40"/>
      <c r="F124" s="42"/>
      <c r="G124" s="42"/>
      <c r="H124" s="42"/>
      <c r="I124" s="42"/>
      <c r="J124" s="267" t="str">
        <f t="shared" si="19"/>
        <v/>
      </c>
      <c r="K124" s="289"/>
      <c r="L124" s="289"/>
      <c r="M124" s="42"/>
      <c r="N124" s="42"/>
      <c r="O124" s="42"/>
      <c r="P124" s="42"/>
      <c r="Q124" s="42"/>
      <c r="R124" s="42"/>
      <c r="S124" s="266">
        <f t="shared" si="20"/>
        <v>0</v>
      </c>
      <c r="T124" s="32"/>
      <c r="U124" s="50"/>
      <c r="V124" s="44"/>
      <c r="W124" s="44"/>
      <c r="X124" s="45"/>
      <c r="Y124" s="50"/>
      <c r="Z124" s="46"/>
      <c r="AA124" s="46"/>
      <c r="AB124" s="46"/>
      <c r="AC124" s="47">
        <f t="shared" si="21"/>
        <v>0</v>
      </c>
      <c r="AD124" s="51"/>
      <c r="AE124" s="51"/>
      <c r="AF124" s="51"/>
      <c r="AH124" s="290"/>
      <c r="AI124" s="53">
        <f t="shared" si="22"/>
        <v>0</v>
      </c>
      <c r="AJ124" s="52"/>
      <c r="AK124" s="293"/>
      <c r="AL124" s="300"/>
      <c r="AM124" s="52"/>
      <c r="AN124" s="300"/>
      <c r="AO124" s="54"/>
      <c r="AQ124" s="47" t="str">
        <f>IF(OR('Input 1 - Schedule 1'!$C124="Non-Ins, Non-Fin",G124="Other Unregulated Financial Entity"),"Yes","No")</f>
        <v>No</v>
      </c>
      <c r="AR124" s="47" t="str">
        <f>IF(AQ124="Yes", 'Input 1 - Schedule 1'!AL124/'Input 1 - Schedule 1'!AM124*'Input 1 - Schedule 1'!AN124,"N/A")</f>
        <v>N/A</v>
      </c>
      <c r="AS124" s="47" t="str">
        <f>IF(AR124="N/A","N/A",MAX('Input 1 - Schedule 1'!AN124*0.02,AR124))</f>
        <v>N/A</v>
      </c>
      <c r="AT124" s="47" t="str">
        <f>IF(AQ124="Yes",'Input 1 - Schedule 1'!$AH124*IF($AX124="RBC Filing U.S. Insurer (Life)",0.0247,IF($AX124="RBC Filing U.S. Insurer (Health)",0.057*2/3,0.0364)),"N/A")</f>
        <v>N/A</v>
      </c>
      <c r="AU124" s="47" t="str">
        <f>IF(AQ124="Yes",'Input 1 - Schedule 1'!$AH124*IF($AX124="RBC Filing U.S. Insurer (Life)",0.037,IF($AX124="RBC Filing U.S. Insurer (Health)",0.057,0.054)),"N/A")</f>
        <v>N/A</v>
      </c>
      <c r="AV124" s="47" t="str">
        <f>IF(AQ124="Yes",'Input 1 - Schedule 1'!$AJ124*0.03,"N/A")</f>
        <v>N/A</v>
      </c>
      <c r="AW124" s="47" t="str">
        <f>IF(AQ124="Yes",IF(AX124="RBC Filing U.S. Insurer (Life)",0.195*'Input 1 - Schedule 1'!AJ124,0.225*'Input 1 - Schedule 1'!AJ124),"N/A")</f>
        <v>N/A</v>
      </c>
      <c r="AX124" s="47" t="str">
        <f>IFERROR(VLOOKUP('Input 1 - Schedule 1'!I124,'Input 1 - Schedule 1'!$D$7:$G$1009,4,FALSE),"")</f>
        <v/>
      </c>
      <c r="AZ124" s="17" t="s">
        <v>1</v>
      </c>
    </row>
    <row r="125" spans="1:52" x14ac:dyDescent="0.25">
      <c r="A125" s="56">
        <f t="shared" si="17"/>
        <v>116</v>
      </c>
      <c r="B125" s="267" t="str">
        <f t="shared" si="18"/>
        <v/>
      </c>
      <c r="C125" s="55" t="str">
        <f>IFERROR(VLOOKUP(G125,GCC.Param!$B$3:$D$96,3,FALSE),"")</f>
        <v/>
      </c>
      <c r="D125" s="40"/>
      <c r="E125" s="40"/>
      <c r="F125" s="42"/>
      <c r="G125" s="42"/>
      <c r="H125" s="42"/>
      <c r="I125" s="42"/>
      <c r="J125" s="267" t="str">
        <f t="shared" si="19"/>
        <v/>
      </c>
      <c r="K125" s="289"/>
      <c r="L125" s="289"/>
      <c r="M125" s="42"/>
      <c r="N125" s="42"/>
      <c r="O125" s="42"/>
      <c r="P125" s="42"/>
      <c r="Q125" s="42"/>
      <c r="R125" s="42"/>
      <c r="S125" s="266">
        <f t="shared" si="20"/>
        <v>0</v>
      </c>
      <c r="T125" s="32"/>
      <c r="U125" s="50"/>
      <c r="V125" s="44"/>
      <c r="W125" s="44"/>
      <c r="X125" s="45"/>
      <c r="Y125" s="50"/>
      <c r="Z125" s="46"/>
      <c r="AA125" s="46"/>
      <c r="AB125" s="46"/>
      <c r="AC125" s="47">
        <f t="shared" si="21"/>
        <v>0</v>
      </c>
      <c r="AD125" s="51"/>
      <c r="AE125" s="51"/>
      <c r="AF125" s="51"/>
      <c r="AH125" s="290"/>
      <c r="AI125" s="53">
        <f t="shared" si="22"/>
        <v>0</v>
      </c>
      <c r="AJ125" s="52"/>
      <c r="AK125" s="293"/>
      <c r="AL125" s="300"/>
      <c r="AM125" s="52"/>
      <c r="AN125" s="300"/>
      <c r="AO125" s="54"/>
      <c r="AQ125" s="47" t="str">
        <f>IF(OR('Input 1 - Schedule 1'!$C125="Non-Ins, Non-Fin",G125="Other Unregulated Financial Entity"),"Yes","No")</f>
        <v>No</v>
      </c>
      <c r="AR125" s="47" t="str">
        <f>IF(AQ125="Yes", 'Input 1 - Schedule 1'!AL125/'Input 1 - Schedule 1'!AM125*'Input 1 - Schedule 1'!AN125,"N/A")</f>
        <v>N/A</v>
      </c>
      <c r="AS125" s="47" t="str">
        <f>IF(AR125="N/A","N/A",MAX('Input 1 - Schedule 1'!AN125*0.02,AR125))</f>
        <v>N/A</v>
      </c>
      <c r="AT125" s="47" t="str">
        <f>IF(AQ125="Yes",'Input 1 - Schedule 1'!$AH125*IF($AX125="RBC Filing U.S. Insurer (Life)",0.0247,IF($AX125="RBC Filing U.S. Insurer (Health)",0.057*2/3,0.0364)),"N/A")</f>
        <v>N/A</v>
      </c>
      <c r="AU125" s="47" t="str">
        <f>IF(AQ125="Yes",'Input 1 - Schedule 1'!$AH125*IF($AX125="RBC Filing U.S. Insurer (Life)",0.037,IF($AX125="RBC Filing U.S. Insurer (Health)",0.057,0.054)),"N/A")</f>
        <v>N/A</v>
      </c>
      <c r="AV125" s="47" t="str">
        <f>IF(AQ125="Yes",'Input 1 - Schedule 1'!$AJ125*0.03,"N/A")</f>
        <v>N/A</v>
      </c>
      <c r="AW125" s="47" t="str">
        <f>IF(AQ125="Yes",IF(AX125="RBC Filing U.S. Insurer (Life)",0.195*'Input 1 - Schedule 1'!AJ125,0.225*'Input 1 - Schedule 1'!AJ125),"N/A")</f>
        <v>N/A</v>
      </c>
      <c r="AX125" s="47" t="str">
        <f>IFERROR(VLOOKUP('Input 1 - Schedule 1'!I125,'Input 1 - Schedule 1'!$D$7:$G$1009,4,FALSE),"")</f>
        <v/>
      </c>
      <c r="AZ125" s="17" t="s">
        <v>1</v>
      </c>
    </row>
    <row r="126" spans="1:52" x14ac:dyDescent="0.25">
      <c r="A126" s="56">
        <f t="shared" si="17"/>
        <v>117</v>
      </c>
      <c r="B126" s="267" t="str">
        <f t="shared" si="18"/>
        <v/>
      </c>
      <c r="C126" s="55" t="str">
        <f>IFERROR(VLOOKUP(G126,GCC.Param!$B$3:$D$96,3,FALSE),"")</f>
        <v/>
      </c>
      <c r="D126" s="40"/>
      <c r="E126" s="40"/>
      <c r="F126" s="42"/>
      <c r="G126" s="42"/>
      <c r="H126" s="42"/>
      <c r="I126" s="42"/>
      <c r="J126" s="267" t="str">
        <f t="shared" si="19"/>
        <v/>
      </c>
      <c r="K126" s="289"/>
      <c r="L126" s="289"/>
      <c r="M126" s="42"/>
      <c r="N126" s="42"/>
      <c r="O126" s="42"/>
      <c r="P126" s="42"/>
      <c r="Q126" s="42"/>
      <c r="R126" s="42"/>
      <c r="S126" s="266">
        <f t="shared" si="20"/>
        <v>0</v>
      </c>
      <c r="T126" s="32"/>
      <c r="U126" s="50"/>
      <c r="V126" s="44"/>
      <c r="W126" s="44"/>
      <c r="X126" s="45"/>
      <c r="Y126" s="50"/>
      <c r="Z126" s="46"/>
      <c r="AA126" s="46"/>
      <c r="AB126" s="46"/>
      <c r="AC126" s="47">
        <f t="shared" si="21"/>
        <v>0</v>
      </c>
      <c r="AD126" s="51"/>
      <c r="AE126" s="51"/>
      <c r="AF126" s="51"/>
      <c r="AH126" s="290"/>
      <c r="AI126" s="53">
        <f t="shared" si="22"/>
        <v>0</v>
      </c>
      <c r="AJ126" s="52"/>
      <c r="AK126" s="293"/>
      <c r="AL126" s="300"/>
      <c r="AM126" s="52"/>
      <c r="AN126" s="300"/>
      <c r="AO126" s="54"/>
      <c r="AQ126" s="47" t="str">
        <f>IF(OR('Input 1 - Schedule 1'!$C126="Non-Ins, Non-Fin",G126="Other Unregulated Financial Entity"),"Yes","No")</f>
        <v>No</v>
      </c>
      <c r="AR126" s="47" t="str">
        <f>IF(AQ126="Yes", 'Input 1 - Schedule 1'!AL126/'Input 1 - Schedule 1'!AM126*'Input 1 - Schedule 1'!AN126,"N/A")</f>
        <v>N/A</v>
      </c>
      <c r="AS126" s="47" t="str">
        <f>IF(AR126="N/A","N/A",MAX('Input 1 - Schedule 1'!AN126*0.02,AR126))</f>
        <v>N/A</v>
      </c>
      <c r="AT126" s="47" t="str">
        <f>IF(AQ126="Yes",'Input 1 - Schedule 1'!$AH126*IF($AX126="RBC Filing U.S. Insurer (Life)",0.0247,IF($AX126="RBC Filing U.S. Insurer (Health)",0.057*2/3,0.0364)),"N/A")</f>
        <v>N/A</v>
      </c>
      <c r="AU126" s="47" t="str">
        <f>IF(AQ126="Yes",'Input 1 - Schedule 1'!$AH126*IF($AX126="RBC Filing U.S. Insurer (Life)",0.037,IF($AX126="RBC Filing U.S. Insurer (Health)",0.057,0.054)),"N/A")</f>
        <v>N/A</v>
      </c>
      <c r="AV126" s="47" t="str">
        <f>IF(AQ126="Yes",'Input 1 - Schedule 1'!$AJ126*0.03,"N/A")</f>
        <v>N/A</v>
      </c>
      <c r="AW126" s="47" t="str">
        <f>IF(AQ126="Yes",IF(AX126="RBC Filing U.S. Insurer (Life)",0.195*'Input 1 - Schedule 1'!AJ126,0.225*'Input 1 - Schedule 1'!AJ126),"N/A")</f>
        <v>N/A</v>
      </c>
      <c r="AX126" s="47" t="str">
        <f>IFERROR(VLOOKUP('Input 1 - Schedule 1'!I126,'Input 1 - Schedule 1'!$D$7:$G$1009,4,FALSE),"")</f>
        <v/>
      </c>
      <c r="AZ126" s="17" t="s">
        <v>1</v>
      </c>
    </row>
    <row r="127" spans="1:52" x14ac:dyDescent="0.25">
      <c r="A127" s="56">
        <f t="shared" si="17"/>
        <v>118</v>
      </c>
      <c r="B127" s="267" t="str">
        <f t="shared" si="18"/>
        <v/>
      </c>
      <c r="C127" s="55" t="str">
        <f>IFERROR(VLOOKUP(G127,GCC.Param!$B$3:$D$96,3,FALSE),"")</f>
        <v/>
      </c>
      <c r="D127" s="40"/>
      <c r="E127" s="40"/>
      <c r="F127" s="42"/>
      <c r="G127" s="42"/>
      <c r="H127" s="42"/>
      <c r="I127" s="42"/>
      <c r="J127" s="267" t="str">
        <f t="shared" si="19"/>
        <v/>
      </c>
      <c r="K127" s="289"/>
      <c r="L127" s="289"/>
      <c r="M127" s="42"/>
      <c r="N127" s="42"/>
      <c r="O127" s="42"/>
      <c r="P127" s="42"/>
      <c r="Q127" s="42"/>
      <c r="R127" s="42"/>
      <c r="S127" s="266">
        <f t="shared" si="20"/>
        <v>0</v>
      </c>
      <c r="T127" s="32"/>
      <c r="U127" s="50"/>
      <c r="V127" s="44"/>
      <c r="W127" s="44"/>
      <c r="X127" s="45"/>
      <c r="Y127" s="50"/>
      <c r="Z127" s="46"/>
      <c r="AA127" s="46"/>
      <c r="AB127" s="46"/>
      <c r="AC127" s="47">
        <f t="shared" si="21"/>
        <v>0</v>
      </c>
      <c r="AD127" s="51"/>
      <c r="AE127" s="51"/>
      <c r="AF127" s="51"/>
      <c r="AH127" s="290"/>
      <c r="AI127" s="53">
        <f t="shared" si="22"/>
        <v>0</v>
      </c>
      <c r="AJ127" s="52"/>
      <c r="AK127" s="293"/>
      <c r="AL127" s="300"/>
      <c r="AM127" s="52"/>
      <c r="AN127" s="300"/>
      <c r="AO127" s="54"/>
      <c r="AQ127" s="47" t="str">
        <f>IF(OR('Input 1 - Schedule 1'!$C127="Non-Ins, Non-Fin",G127="Other Unregulated Financial Entity"),"Yes","No")</f>
        <v>No</v>
      </c>
      <c r="AR127" s="47" t="str">
        <f>IF(AQ127="Yes", 'Input 1 - Schedule 1'!AL127/'Input 1 - Schedule 1'!AM127*'Input 1 - Schedule 1'!AN127,"N/A")</f>
        <v>N/A</v>
      </c>
      <c r="AS127" s="47" t="str">
        <f>IF(AR127="N/A","N/A",MAX('Input 1 - Schedule 1'!AN127*0.02,AR127))</f>
        <v>N/A</v>
      </c>
      <c r="AT127" s="47" t="str">
        <f>IF(AQ127="Yes",'Input 1 - Schedule 1'!$AH127*IF($AX127="RBC Filing U.S. Insurer (Life)",0.0247,IF($AX127="RBC Filing U.S. Insurer (Health)",0.057*2/3,0.0364)),"N/A")</f>
        <v>N/A</v>
      </c>
      <c r="AU127" s="47" t="str">
        <f>IF(AQ127="Yes",'Input 1 - Schedule 1'!$AH127*IF($AX127="RBC Filing U.S. Insurer (Life)",0.037,IF($AX127="RBC Filing U.S. Insurer (Health)",0.057,0.054)),"N/A")</f>
        <v>N/A</v>
      </c>
      <c r="AV127" s="47" t="str">
        <f>IF(AQ127="Yes",'Input 1 - Schedule 1'!$AJ127*0.03,"N/A")</f>
        <v>N/A</v>
      </c>
      <c r="AW127" s="47" t="str">
        <f>IF(AQ127="Yes",IF(AX127="RBC Filing U.S. Insurer (Life)",0.195*'Input 1 - Schedule 1'!AJ127,0.225*'Input 1 - Schedule 1'!AJ127),"N/A")</f>
        <v>N/A</v>
      </c>
      <c r="AX127" s="47" t="str">
        <f>IFERROR(VLOOKUP('Input 1 - Schedule 1'!I127,'Input 1 - Schedule 1'!$D$7:$G$1009,4,FALSE),"")</f>
        <v/>
      </c>
      <c r="AZ127" s="17" t="s">
        <v>1</v>
      </c>
    </row>
    <row r="128" spans="1:52" x14ac:dyDescent="0.25">
      <c r="A128" s="56">
        <f t="shared" si="17"/>
        <v>119</v>
      </c>
      <c r="B128" s="267" t="str">
        <f t="shared" si="18"/>
        <v/>
      </c>
      <c r="C128" s="55" t="str">
        <f>IFERROR(VLOOKUP(G128,GCC.Param!$B$3:$D$96,3,FALSE),"")</f>
        <v/>
      </c>
      <c r="D128" s="40"/>
      <c r="E128" s="40"/>
      <c r="F128" s="42"/>
      <c r="G128" s="42"/>
      <c r="H128" s="42"/>
      <c r="I128" s="42"/>
      <c r="J128" s="267" t="str">
        <f t="shared" si="19"/>
        <v/>
      </c>
      <c r="K128" s="289"/>
      <c r="L128" s="289"/>
      <c r="M128" s="42"/>
      <c r="N128" s="42"/>
      <c r="O128" s="42"/>
      <c r="P128" s="42"/>
      <c r="Q128" s="42"/>
      <c r="R128" s="42"/>
      <c r="S128" s="266">
        <f t="shared" si="20"/>
        <v>0</v>
      </c>
      <c r="T128" s="32"/>
      <c r="U128" s="50"/>
      <c r="V128" s="44"/>
      <c r="W128" s="44"/>
      <c r="X128" s="45"/>
      <c r="Y128" s="50"/>
      <c r="Z128" s="46"/>
      <c r="AA128" s="46"/>
      <c r="AB128" s="46"/>
      <c r="AC128" s="47">
        <f t="shared" si="21"/>
        <v>0</v>
      </c>
      <c r="AD128" s="51"/>
      <c r="AE128" s="51"/>
      <c r="AF128" s="51"/>
      <c r="AH128" s="290"/>
      <c r="AI128" s="53">
        <f t="shared" si="22"/>
        <v>0</v>
      </c>
      <c r="AJ128" s="52"/>
      <c r="AK128" s="293"/>
      <c r="AL128" s="300"/>
      <c r="AM128" s="52"/>
      <c r="AN128" s="300"/>
      <c r="AO128" s="54"/>
      <c r="AQ128" s="47" t="str">
        <f>IF(OR('Input 1 - Schedule 1'!$C128="Non-Ins, Non-Fin",G128="Other Unregulated Financial Entity"),"Yes","No")</f>
        <v>No</v>
      </c>
      <c r="AR128" s="47" t="str">
        <f>IF(AQ128="Yes", 'Input 1 - Schedule 1'!AL128/'Input 1 - Schedule 1'!AM128*'Input 1 - Schedule 1'!AN128,"N/A")</f>
        <v>N/A</v>
      </c>
      <c r="AS128" s="47" t="str">
        <f>IF(AR128="N/A","N/A",MAX('Input 1 - Schedule 1'!AN128*0.02,AR128))</f>
        <v>N/A</v>
      </c>
      <c r="AT128" s="47" t="str">
        <f>IF(AQ128="Yes",'Input 1 - Schedule 1'!$AH128*IF($AX128="RBC Filing U.S. Insurer (Life)",0.0247,IF($AX128="RBC Filing U.S. Insurer (Health)",0.057*2/3,0.0364)),"N/A")</f>
        <v>N/A</v>
      </c>
      <c r="AU128" s="47" t="str">
        <f>IF(AQ128="Yes",'Input 1 - Schedule 1'!$AH128*IF($AX128="RBC Filing U.S. Insurer (Life)",0.037,IF($AX128="RBC Filing U.S. Insurer (Health)",0.057,0.054)),"N/A")</f>
        <v>N/A</v>
      </c>
      <c r="AV128" s="47" t="str">
        <f>IF(AQ128="Yes",'Input 1 - Schedule 1'!$AJ128*0.03,"N/A")</f>
        <v>N/A</v>
      </c>
      <c r="AW128" s="47" t="str">
        <f>IF(AQ128="Yes",IF(AX128="RBC Filing U.S. Insurer (Life)",0.195*'Input 1 - Schedule 1'!AJ128,0.225*'Input 1 - Schedule 1'!AJ128),"N/A")</f>
        <v>N/A</v>
      </c>
      <c r="AX128" s="47" t="str">
        <f>IFERROR(VLOOKUP('Input 1 - Schedule 1'!I128,'Input 1 - Schedule 1'!$D$7:$G$1009,4,FALSE),"")</f>
        <v/>
      </c>
      <c r="AZ128" s="17" t="s">
        <v>1</v>
      </c>
    </row>
    <row r="129" spans="1:52" x14ac:dyDescent="0.25">
      <c r="A129" s="56">
        <f t="shared" si="17"/>
        <v>120</v>
      </c>
      <c r="B129" s="267" t="str">
        <f t="shared" si="18"/>
        <v/>
      </c>
      <c r="C129" s="55" t="str">
        <f>IFERROR(VLOOKUP(G129,GCC.Param!$B$3:$D$96,3,FALSE),"")</f>
        <v/>
      </c>
      <c r="D129" s="40"/>
      <c r="E129" s="40"/>
      <c r="F129" s="42"/>
      <c r="G129" s="42"/>
      <c r="H129" s="42"/>
      <c r="I129" s="42"/>
      <c r="J129" s="267" t="str">
        <f t="shared" si="19"/>
        <v/>
      </c>
      <c r="K129" s="289"/>
      <c r="L129" s="289"/>
      <c r="M129" s="42"/>
      <c r="N129" s="42"/>
      <c r="O129" s="42"/>
      <c r="P129" s="42"/>
      <c r="Q129" s="42"/>
      <c r="R129" s="42"/>
      <c r="S129" s="266">
        <f t="shared" si="20"/>
        <v>0</v>
      </c>
      <c r="T129" s="32"/>
      <c r="U129" s="50"/>
      <c r="V129" s="44"/>
      <c r="W129" s="44"/>
      <c r="X129" s="45"/>
      <c r="Y129" s="50"/>
      <c r="Z129" s="46"/>
      <c r="AA129" s="46"/>
      <c r="AB129" s="46"/>
      <c r="AC129" s="47">
        <f t="shared" si="21"/>
        <v>0</v>
      </c>
      <c r="AD129" s="51"/>
      <c r="AE129" s="51"/>
      <c r="AF129" s="51"/>
      <c r="AH129" s="290"/>
      <c r="AI129" s="53">
        <f t="shared" si="22"/>
        <v>0</v>
      </c>
      <c r="AJ129" s="52"/>
      <c r="AK129" s="293"/>
      <c r="AL129" s="300"/>
      <c r="AM129" s="52"/>
      <c r="AN129" s="300"/>
      <c r="AO129" s="54"/>
      <c r="AQ129" s="47" t="str">
        <f>IF(OR('Input 1 - Schedule 1'!$C129="Non-Ins, Non-Fin",G129="Other Unregulated Financial Entity"),"Yes","No")</f>
        <v>No</v>
      </c>
      <c r="AR129" s="47" t="str">
        <f>IF(AQ129="Yes", 'Input 1 - Schedule 1'!AL129/'Input 1 - Schedule 1'!AM129*'Input 1 - Schedule 1'!AN129,"N/A")</f>
        <v>N/A</v>
      </c>
      <c r="AS129" s="47" t="str">
        <f>IF(AR129="N/A","N/A",MAX('Input 1 - Schedule 1'!AN129*0.02,AR129))</f>
        <v>N/A</v>
      </c>
      <c r="AT129" s="47" t="str">
        <f>IF(AQ129="Yes",'Input 1 - Schedule 1'!$AH129*IF($AX129="RBC Filing U.S. Insurer (Life)",0.0247,IF($AX129="RBC Filing U.S. Insurer (Health)",0.057*2/3,0.0364)),"N/A")</f>
        <v>N/A</v>
      </c>
      <c r="AU129" s="47" t="str">
        <f>IF(AQ129="Yes",'Input 1 - Schedule 1'!$AH129*IF($AX129="RBC Filing U.S. Insurer (Life)",0.037,IF($AX129="RBC Filing U.S. Insurer (Health)",0.057,0.054)),"N/A")</f>
        <v>N/A</v>
      </c>
      <c r="AV129" s="47" t="str">
        <f>IF(AQ129="Yes",'Input 1 - Schedule 1'!$AJ129*0.03,"N/A")</f>
        <v>N/A</v>
      </c>
      <c r="AW129" s="47" t="str">
        <f>IF(AQ129="Yes",IF(AX129="RBC Filing U.S. Insurer (Life)",0.195*'Input 1 - Schedule 1'!AJ129,0.225*'Input 1 - Schedule 1'!AJ129),"N/A")</f>
        <v>N/A</v>
      </c>
      <c r="AX129" s="47" t="str">
        <f>IFERROR(VLOOKUP('Input 1 - Schedule 1'!I129,'Input 1 - Schedule 1'!$D$7:$G$1009,4,FALSE),"")</f>
        <v/>
      </c>
      <c r="AZ129" s="17" t="s">
        <v>1</v>
      </c>
    </row>
    <row r="130" spans="1:52" x14ac:dyDescent="0.25">
      <c r="A130" s="56">
        <f t="shared" si="17"/>
        <v>121</v>
      </c>
      <c r="B130" s="267" t="str">
        <f t="shared" si="18"/>
        <v/>
      </c>
      <c r="C130" s="55" t="str">
        <f>IFERROR(VLOOKUP(G130,GCC.Param!$B$3:$D$96,3,FALSE),"")</f>
        <v/>
      </c>
      <c r="D130" s="40"/>
      <c r="E130" s="40"/>
      <c r="F130" s="42"/>
      <c r="G130" s="42"/>
      <c r="H130" s="42"/>
      <c r="I130" s="42"/>
      <c r="J130" s="267" t="str">
        <f t="shared" si="19"/>
        <v/>
      </c>
      <c r="K130" s="289"/>
      <c r="L130" s="289"/>
      <c r="M130" s="42"/>
      <c r="N130" s="42"/>
      <c r="O130" s="42"/>
      <c r="P130" s="42"/>
      <c r="Q130" s="42"/>
      <c r="R130" s="42"/>
      <c r="S130" s="266">
        <f t="shared" si="20"/>
        <v>0</v>
      </c>
      <c r="T130" s="32"/>
      <c r="U130" s="50"/>
      <c r="V130" s="44"/>
      <c r="W130" s="44"/>
      <c r="X130" s="45"/>
      <c r="Y130" s="50"/>
      <c r="Z130" s="46"/>
      <c r="AA130" s="46"/>
      <c r="AB130" s="46"/>
      <c r="AC130" s="47">
        <f t="shared" si="21"/>
        <v>0</v>
      </c>
      <c r="AD130" s="51"/>
      <c r="AE130" s="51"/>
      <c r="AF130" s="51"/>
      <c r="AH130" s="290"/>
      <c r="AI130" s="53">
        <f t="shared" si="22"/>
        <v>0</v>
      </c>
      <c r="AJ130" s="52"/>
      <c r="AK130" s="293"/>
      <c r="AL130" s="300"/>
      <c r="AM130" s="52"/>
      <c r="AN130" s="300"/>
      <c r="AO130" s="54"/>
      <c r="AQ130" s="47" t="str">
        <f>IF(OR('Input 1 - Schedule 1'!$C130="Non-Ins, Non-Fin",G130="Other Unregulated Financial Entity"),"Yes","No")</f>
        <v>No</v>
      </c>
      <c r="AR130" s="47" t="str">
        <f>IF(AQ130="Yes", 'Input 1 - Schedule 1'!AL130/'Input 1 - Schedule 1'!AM130*'Input 1 - Schedule 1'!AN130,"N/A")</f>
        <v>N/A</v>
      </c>
      <c r="AS130" s="47" t="str">
        <f>IF(AR130="N/A","N/A",MAX('Input 1 - Schedule 1'!AN130*0.02,AR130))</f>
        <v>N/A</v>
      </c>
      <c r="AT130" s="47" t="str">
        <f>IF(AQ130="Yes",'Input 1 - Schedule 1'!$AH130*IF($AX130="RBC Filing U.S. Insurer (Life)",0.0247,IF($AX130="RBC Filing U.S. Insurer (Health)",0.057*2/3,0.0364)),"N/A")</f>
        <v>N/A</v>
      </c>
      <c r="AU130" s="47" t="str">
        <f>IF(AQ130="Yes",'Input 1 - Schedule 1'!$AH130*IF($AX130="RBC Filing U.S. Insurer (Life)",0.037,IF($AX130="RBC Filing U.S. Insurer (Health)",0.057,0.054)),"N/A")</f>
        <v>N/A</v>
      </c>
      <c r="AV130" s="47" t="str">
        <f>IF(AQ130="Yes",'Input 1 - Schedule 1'!$AJ130*0.03,"N/A")</f>
        <v>N/A</v>
      </c>
      <c r="AW130" s="47" t="str">
        <f>IF(AQ130="Yes",IF(AX130="RBC Filing U.S. Insurer (Life)",0.195*'Input 1 - Schedule 1'!AJ130,0.225*'Input 1 - Schedule 1'!AJ130),"N/A")</f>
        <v>N/A</v>
      </c>
      <c r="AX130" s="47" t="str">
        <f>IFERROR(VLOOKUP('Input 1 - Schedule 1'!I130,'Input 1 - Schedule 1'!$D$7:$G$1009,4,FALSE),"")</f>
        <v/>
      </c>
      <c r="AZ130" s="17" t="s">
        <v>1</v>
      </c>
    </row>
    <row r="131" spans="1:52" x14ac:dyDescent="0.25">
      <c r="A131" s="56">
        <f t="shared" si="17"/>
        <v>122</v>
      </c>
      <c r="B131" s="267" t="str">
        <f t="shared" si="18"/>
        <v/>
      </c>
      <c r="C131" s="55" t="str">
        <f>IFERROR(VLOOKUP(G131,GCC.Param!$B$3:$D$96,3,FALSE),"")</f>
        <v/>
      </c>
      <c r="D131" s="40"/>
      <c r="E131" s="40"/>
      <c r="F131" s="42"/>
      <c r="G131" s="42"/>
      <c r="H131" s="42"/>
      <c r="I131" s="42"/>
      <c r="J131" s="267" t="str">
        <f t="shared" si="19"/>
        <v/>
      </c>
      <c r="K131" s="289"/>
      <c r="L131" s="289"/>
      <c r="M131" s="42"/>
      <c r="N131" s="42"/>
      <c r="O131" s="42"/>
      <c r="P131" s="42"/>
      <c r="Q131" s="42"/>
      <c r="R131" s="42"/>
      <c r="S131" s="266">
        <f t="shared" si="20"/>
        <v>0</v>
      </c>
      <c r="T131" s="32"/>
      <c r="U131" s="50"/>
      <c r="V131" s="44"/>
      <c r="W131" s="44"/>
      <c r="X131" s="45"/>
      <c r="Y131" s="50"/>
      <c r="Z131" s="46"/>
      <c r="AA131" s="46"/>
      <c r="AB131" s="46"/>
      <c r="AC131" s="47">
        <f t="shared" si="21"/>
        <v>0</v>
      </c>
      <c r="AD131" s="51"/>
      <c r="AE131" s="51"/>
      <c r="AF131" s="51"/>
      <c r="AH131" s="290"/>
      <c r="AI131" s="53">
        <f t="shared" si="22"/>
        <v>0</v>
      </c>
      <c r="AJ131" s="52"/>
      <c r="AK131" s="293"/>
      <c r="AL131" s="300"/>
      <c r="AM131" s="52"/>
      <c r="AN131" s="300"/>
      <c r="AO131" s="54"/>
      <c r="AQ131" s="47" t="str">
        <f>IF(OR('Input 1 - Schedule 1'!$C131="Non-Ins, Non-Fin",G131="Other Unregulated Financial Entity"),"Yes","No")</f>
        <v>No</v>
      </c>
      <c r="AR131" s="47" t="str">
        <f>IF(AQ131="Yes", 'Input 1 - Schedule 1'!AL131/'Input 1 - Schedule 1'!AM131*'Input 1 - Schedule 1'!AN131,"N/A")</f>
        <v>N/A</v>
      </c>
      <c r="AS131" s="47" t="str">
        <f>IF(AR131="N/A","N/A",MAX('Input 1 - Schedule 1'!AN131*0.02,AR131))</f>
        <v>N/A</v>
      </c>
      <c r="AT131" s="47" t="str">
        <f>IF(AQ131="Yes",'Input 1 - Schedule 1'!$AH131*IF($AX131="RBC Filing U.S. Insurer (Life)",0.0247,IF($AX131="RBC Filing U.S. Insurer (Health)",0.057*2/3,0.0364)),"N/A")</f>
        <v>N/A</v>
      </c>
      <c r="AU131" s="47" t="str">
        <f>IF(AQ131="Yes",'Input 1 - Schedule 1'!$AH131*IF($AX131="RBC Filing U.S. Insurer (Life)",0.037,IF($AX131="RBC Filing U.S. Insurer (Health)",0.057,0.054)),"N/A")</f>
        <v>N/A</v>
      </c>
      <c r="AV131" s="47" t="str">
        <f>IF(AQ131="Yes",'Input 1 - Schedule 1'!$AJ131*0.03,"N/A")</f>
        <v>N/A</v>
      </c>
      <c r="AW131" s="47" t="str">
        <f>IF(AQ131="Yes",IF(AX131="RBC Filing U.S. Insurer (Life)",0.195*'Input 1 - Schedule 1'!AJ131,0.225*'Input 1 - Schedule 1'!AJ131),"N/A")</f>
        <v>N/A</v>
      </c>
      <c r="AX131" s="47" t="str">
        <f>IFERROR(VLOOKUP('Input 1 - Schedule 1'!I131,'Input 1 - Schedule 1'!$D$7:$G$1009,4,FALSE),"")</f>
        <v/>
      </c>
      <c r="AZ131" s="17" t="s">
        <v>1</v>
      </c>
    </row>
    <row r="132" spans="1:52" x14ac:dyDescent="0.25">
      <c r="A132" s="56">
        <f t="shared" si="17"/>
        <v>123</v>
      </c>
      <c r="B132" s="267" t="str">
        <f t="shared" si="18"/>
        <v/>
      </c>
      <c r="C132" s="55" t="str">
        <f>IFERROR(VLOOKUP(G132,GCC.Param!$B$3:$D$96,3,FALSE),"")</f>
        <v/>
      </c>
      <c r="D132" s="40"/>
      <c r="E132" s="40"/>
      <c r="F132" s="42"/>
      <c r="G132" s="42"/>
      <c r="H132" s="42"/>
      <c r="I132" s="42"/>
      <c r="J132" s="267" t="str">
        <f t="shared" si="19"/>
        <v/>
      </c>
      <c r="K132" s="289"/>
      <c r="L132" s="289"/>
      <c r="M132" s="42"/>
      <c r="N132" s="42"/>
      <c r="O132" s="42"/>
      <c r="P132" s="42"/>
      <c r="Q132" s="42"/>
      <c r="R132" s="42"/>
      <c r="S132" s="266">
        <f t="shared" si="20"/>
        <v>0</v>
      </c>
      <c r="T132" s="32"/>
      <c r="U132" s="50"/>
      <c r="V132" s="44"/>
      <c r="W132" s="44"/>
      <c r="X132" s="45"/>
      <c r="Y132" s="50"/>
      <c r="Z132" s="46"/>
      <c r="AA132" s="46"/>
      <c r="AB132" s="46"/>
      <c r="AC132" s="47">
        <f t="shared" si="21"/>
        <v>0</v>
      </c>
      <c r="AD132" s="51"/>
      <c r="AE132" s="51"/>
      <c r="AF132" s="51"/>
      <c r="AH132" s="290"/>
      <c r="AI132" s="53">
        <f t="shared" si="22"/>
        <v>0</v>
      </c>
      <c r="AJ132" s="52"/>
      <c r="AK132" s="293"/>
      <c r="AL132" s="300"/>
      <c r="AM132" s="52"/>
      <c r="AN132" s="300"/>
      <c r="AO132" s="54"/>
      <c r="AQ132" s="47" t="str">
        <f>IF(OR('Input 1 - Schedule 1'!$C132="Non-Ins, Non-Fin",G132="Other Unregulated Financial Entity"),"Yes","No")</f>
        <v>No</v>
      </c>
      <c r="AR132" s="47" t="str">
        <f>IF(AQ132="Yes", 'Input 1 - Schedule 1'!AL132/'Input 1 - Schedule 1'!AM132*'Input 1 - Schedule 1'!AN132,"N/A")</f>
        <v>N/A</v>
      </c>
      <c r="AS132" s="47" t="str">
        <f>IF(AR132="N/A","N/A",MAX('Input 1 - Schedule 1'!AN132*0.02,AR132))</f>
        <v>N/A</v>
      </c>
      <c r="AT132" s="47" t="str">
        <f>IF(AQ132="Yes",'Input 1 - Schedule 1'!$AH132*IF($AX132="RBC Filing U.S. Insurer (Life)",0.0247,IF($AX132="RBC Filing U.S. Insurer (Health)",0.057*2/3,0.0364)),"N/A")</f>
        <v>N/A</v>
      </c>
      <c r="AU132" s="47" t="str">
        <f>IF(AQ132="Yes",'Input 1 - Schedule 1'!$AH132*IF($AX132="RBC Filing U.S. Insurer (Life)",0.037,IF($AX132="RBC Filing U.S. Insurer (Health)",0.057,0.054)),"N/A")</f>
        <v>N/A</v>
      </c>
      <c r="AV132" s="47" t="str">
        <f>IF(AQ132="Yes",'Input 1 - Schedule 1'!$AJ132*0.03,"N/A")</f>
        <v>N/A</v>
      </c>
      <c r="AW132" s="47" t="str">
        <f>IF(AQ132="Yes",IF(AX132="RBC Filing U.S. Insurer (Life)",0.195*'Input 1 - Schedule 1'!AJ132,0.225*'Input 1 - Schedule 1'!AJ132),"N/A")</f>
        <v>N/A</v>
      </c>
      <c r="AX132" s="47" t="str">
        <f>IFERROR(VLOOKUP('Input 1 - Schedule 1'!I132,'Input 1 - Schedule 1'!$D$7:$G$1009,4,FALSE),"")</f>
        <v/>
      </c>
      <c r="AZ132" s="17" t="s">
        <v>1</v>
      </c>
    </row>
    <row r="133" spans="1:52" x14ac:dyDescent="0.25">
      <c r="A133" s="56">
        <f t="shared" si="17"/>
        <v>124</v>
      </c>
      <c r="B133" s="267" t="str">
        <f t="shared" si="18"/>
        <v/>
      </c>
      <c r="C133" s="55" t="str">
        <f>IFERROR(VLOOKUP(G133,GCC.Param!$B$3:$D$96,3,FALSE),"")</f>
        <v/>
      </c>
      <c r="D133" s="40"/>
      <c r="E133" s="40"/>
      <c r="F133" s="42"/>
      <c r="G133" s="42"/>
      <c r="H133" s="42"/>
      <c r="I133" s="42"/>
      <c r="J133" s="267" t="str">
        <f t="shared" si="19"/>
        <v/>
      </c>
      <c r="K133" s="289"/>
      <c r="L133" s="289"/>
      <c r="M133" s="42"/>
      <c r="N133" s="42"/>
      <c r="O133" s="42"/>
      <c r="P133" s="42"/>
      <c r="Q133" s="42"/>
      <c r="R133" s="42"/>
      <c r="S133" s="266">
        <f t="shared" si="20"/>
        <v>0</v>
      </c>
      <c r="T133" s="32"/>
      <c r="U133" s="50"/>
      <c r="V133" s="44"/>
      <c r="W133" s="44"/>
      <c r="X133" s="45"/>
      <c r="Y133" s="50"/>
      <c r="Z133" s="46"/>
      <c r="AA133" s="46"/>
      <c r="AB133" s="46"/>
      <c r="AC133" s="47">
        <f t="shared" si="21"/>
        <v>0</v>
      </c>
      <c r="AD133" s="51"/>
      <c r="AE133" s="51"/>
      <c r="AF133" s="51"/>
      <c r="AH133" s="290"/>
      <c r="AI133" s="53">
        <f t="shared" si="22"/>
        <v>0</v>
      </c>
      <c r="AJ133" s="52"/>
      <c r="AK133" s="293"/>
      <c r="AL133" s="300"/>
      <c r="AM133" s="52"/>
      <c r="AN133" s="300"/>
      <c r="AO133" s="54"/>
      <c r="AQ133" s="47" t="str">
        <f>IF(OR('Input 1 - Schedule 1'!$C133="Non-Ins, Non-Fin",G133="Other Unregulated Financial Entity"),"Yes","No")</f>
        <v>No</v>
      </c>
      <c r="AR133" s="47" t="str">
        <f>IF(AQ133="Yes", 'Input 1 - Schedule 1'!AL133/'Input 1 - Schedule 1'!AM133*'Input 1 - Schedule 1'!AN133,"N/A")</f>
        <v>N/A</v>
      </c>
      <c r="AS133" s="47" t="str">
        <f>IF(AR133="N/A","N/A",MAX('Input 1 - Schedule 1'!AN133*0.02,AR133))</f>
        <v>N/A</v>
      </c>
      <c r="AT133" s="47" t="str">
        <f>IF(AQ133="Yes",'Input 1 - Schedule 1'!$AH133*IF($AX133="RBC Filing U.S. Insurer (Life)",0.0247,IF($AX133="RBC Filing U.S. Insurer (Health)",0.057*2/3,0.0364)),"N/A")</f>
        <v>N/A</v>
      </c>
      <c r="AU133" s="47" t="str">
        <f>IF(AQ133="Yes",'Input 1 - Schedule 1'!$AH133*IF($AX133="RBC Filing U.S. Insurer (Life)",0.037,IF($AX133="RBC Filing U.S. Insurer (Health)",0.057,0.054)),"N/A")</f>
        <v>N/A</v>
      </c>
      <c r="AV133" s="47" t="str">
        <f>IF(AQ133="Yes",'Input 1 - Schedule 1'!$AJ133*0.03,"N/A")</f>
        <v>N/A</v>
      </c>
      <c r="AW133" s="47" t="str">
        <f>IF(AQ133="Yes",IF(AX133="RBC Filing U.S. Insurer (Life)",0.195*'Input 1 - Schedule 1'!AJ133,0.225*'Input 1 - Schedule 1'!AJ133),"N/A")</f>
        <v>N/A</v>
      </c>
      <c r="AX133" s="47" t="str">
        <f>IFERROR(VLOOKUP('Input 1 - Schedule 1'!I133,'Input 1 - Schedule 1'!$D$7:$G$1009,4,FALSE),"")</f>
        <v/>
      </c>
      <c r="AZ133" s="17" t="s">
        <v>1</v>
      </c>
    </row>
    <row r="134" spans="1:52" x14ac:dyDescent="0.25">
      <c r="A134" s="56">
        <f t="shared" si="17"/>
        <v>125</v>
      </c>
      <c r="B134" s="267" t="str">
        <f t="shared" si="18"/>
        <v/>
      </c>
      <c r="C134" s="55" t="str">
        <f>IFERROR(VLOOKUP(G134,GCC.Param!$B$3:$D$96,3,FALSE),"")</f>
        <v/>
      </c>
      <c r="D134" s="40"/>
      <c r="E134" s="40"/>
      <c r="F134" s="42"/>
      <c r="G134" s="42"/>
      <c r="H134" s="42"/>
      <c r="I134" s="42"/>
      <c r="J134" s="267" t="str">
        <f t="shared" si="19"/>
        <v/>
      </c>
      <c r="K134" s="289"/>
      <c r="L134" s="289"/>
      <c r="M134" s="42"/>
      <c r="N134" s="42"/>
      <c r="O134" s="42"/>
      <c r="P134" s="42"/>
      <c r="Q134" s="42"/>
      <c r="R134" s="42"/>
      <c r="S134" s="266">
        <f t="shared" si="20"/>
        <v>0</v>
      </c>
      <c r="T134" s="32"/>
      <c r="U134" s="50"/>
      <c r="V134" s="44"/>
      <c r="W134" s="44"/>
      <c r="X134" s="45"/>
      <c r="Y134" s="50"/>
      <c r="Z134" s="46"/>
      <c r="AA134" s="46"/>
      <c r="AB134" s="46"/>
      <c r="AC134" s="47">
        <f t="shared" si="21"/>
        <v>0</v>
      </c>
      <c r="AD134" s="51"/>
      <c r="AE134" s="51"/>
      <c r="AF134" s="51"/>
      <c r="AH134" s="290"/>
      <c r="AI134" s="53">
        <f t="shared" si="22"/>
        <v>0</v>
      </c>
      <c r="AJ134" s="52"/>
      <c r="AK134" s="293"/>
      <c r="AL134" s="300"/>
      <c r="AM134" s="52"/>
      <c r="AN134" s="300"/>
      <c r="AO134" s="54"/>
      <c r="AQ134" s="47" t="str">
        <f>IF(OR('Input 1 - Schedule 1'!$C134="Non-Ins, Non-Fin",G134="Other Unregulated Financial Entity"),"Yes","No")</f>
        <v>No</v>
      </c>
      <c r="AR134" s="47" t="str">
        <f>IF(AQ134="Yes", 'Input 1 - Schedule 1'!AL134/'Input 1 - Schedule 1'!AM134*'Input 1 - Schedule 1'!AN134,"N/A")</f>
        <v>N/A</v>
      </c>
      <c r="AS134" s="47" t="str">
        <f>IF(AR134="N/A","N/A",MAX('Input 1 - Schedule 1'!AN134*0.02,AR134))</f>
        <v>N/A</v>
      </c>
      <c r="AT134" s="47" t="str">
        <f>IF(AQ134="Yes",'Input 1 - Schedule 1'!$AH134*IF($AX134="RBC Filing U.S. Insurer (Life)",0.0247,IF($AX134="RBC Filing U.S. Insurer (Health)",0.057*2/3,0.0364)),"N/A")</f>
        <v>N/A</v>
      </c>
      <c r="AU134" s="47" t="str">
        <f>IF(AQ134="Yes",'Input 1 - Schedule 1'!$AH134*IF($AX134="RBC Filing U.S. Insurer (Life)",0.037,IF($AX134="RBC Filing U.S. Insurer (Health)",0.057,0.054)),"N/A")</f>
        <v>N/A</v>
      </c>
      <c r="AV134" s="47" t="str">
        <f>IF(AQ134="Yes",'Input 1 - Schedule 1'!$AJ134*0.03,"N/A")</f>
        <v>N/A</v>
      </c>
      <c r="AW134" s="47" t="str">
        <f>IF(AQ134="Yes",IF(AX134="RBC Filing U.S. Insurer (Life)",0.195*'Input 1 - Schedule 1'!AJ134,0.225*'Input 1 - Schedule 1'!AJ134),"N/A")</f>
        <v>N/A</v>
      </c>
      <c r="AX134" s="47" t="str">
        <f>IFERROR(VLOOKUP('Input 1 - Schedule 1'!I134,'Input 1 - Schedule 1'!$D$7:$G$1009,4,FALSE),"")</f>
        <v/>
      </c>
      <c r="AZ134" s="17" t="s">
        <v>1</v>
      </c>
    </row>
    <row r="135" spans="1:52" x14ac:dyDescent="0.25">
      <c r="A135" s="56">
        <f t="shared" si="17"/>
        <v>126</v>
      </c>
      <c r="B135" s="267" t="str">
        <f t="shared" si="18"/>
        <v/>
      </c>
      <c r="C135" s="55" t="str">
        <f>IFERROR(VLOOKUP(G135,GCC.Param!$B$3:$D$96,3,FALSE),"")</f>
        <v/>
      </c>
      <c r="D135" s="40"/>
      <c r="E135" s="40"/>
      <c r="F135" s="42"/>
      <c r="G135" s="42"/>
      <c r="H135" s="42"/>
      <c r="I135" s="42"/>
      <c r="J135" s="267" t="str">
        <f t="shared" si="19"/>
        <v/>
      </c>
      <c r="K135" s="289"/>
      <c r="L135" s="289"/>
      <c r="M135" s="42"/>
      <c r="N135" s="42"/>
      <c r="O135" s="42"/>
      <c r="P135" s="42"/>
      <c r="Q135" s="42"/>
      <c r="R135" s="42"/>
      <c r="S135" s="266">
        <f t="shared" si="20"/>
        <v>0</v>
      </c>
      <c r="T135" s="32"/>
      <c r="U135" s="50"/>
      <c r="V135" s="44"/>
      <c r="W135" s="44"/>
      <c r="X135" s="45"/>
      <c r="Y135" s="50"/>
      <c r="Z135" s="46"/>
      <c r="AA135" s="46"/>
      <c r="AB135" s="46"/>
      <c r="AC135" s="47">
        <f t="shared" si="21"/>
        <v>0</v>
      </c>
      <c r="AD135" s="51"/>
      <c r="AE135" s="51"/>
      <c r="AF135" s="51"/>
      <c r="AH135" s="290"/>
      <c r="AI135" s="53">
        <f t="shared" si="22"/>
        <v>0</v>
      </c>
      <c r="AJ135" s="52"/>
      <c r="AK135" s="293"/>
      <c r="AL135" s="300"/>
      <c r="AM135" s="52"/>
      <c r="AN135" s="300"/>
      <c r="AO135" s="54"/>
      <c r="AQ135" s="47" t="str">
        <f>IF(OR('Input 1 - Schedule 1'!$C135="Non-Ins, Non-Fin",G135="Other Unregulated Financial Entity"),"Yes","No")</f>
        <v>No</v>
      </c>
      <c r="AR135" s="47" t="str">
        <f>IF(AQ135="Yes", 'Input 1 - Schedule 1'!AL135/'Input 1 - Schedule 1'!AM135*'Input 1 - Schedule 1'!AN135,"N/A")</f>
        <v>N/A</v>
      </c>
      <c r="AS135" s="47" t="str">
        <f>IF(AR135="N/A","N/A",MAX('Input 1 - Schedule 1'!AN135*0.02,AR135))</f>
        <v>N/A</v>
      </c>
      <c r="AT135" s="47" t="str">
        <f>IF(AQ135="Yes",'Input 1 - Schedule 1'!$AH135*IF($AX135="RBC Filing U.S. Insurer (Life)",0.0247,IF($AX135="RBC Filing U.S. Insurer (Health)",0.057*2/3,0.0364)),"N/A")</f>
        <v>N/A</v>
      </c>
      <c r="AU135" s="47" t="str">
        <f>IF(AQ135="Yes",'Input 1 - Schedule 1'!$AH135*IF($AX135="RBC Filing U.S. Insurer (Life)",0.037,IF($AX135="RBC Filing U.S. Insurer (Health)",0.057,0.054)),"N/A")</f>
        <v>N/A</v>
      </c>
      <c r="AV135" s="47" t="str">
        <f>IF(AQ135="Yes",'Input 1 - Schedule 1'!$AJ135*0.03,"N/A")</f>
        <v>N/A</v>
      </c>
      <c r="AW135" s="47" t="str">
        <f>IF(AQ135="Yes",IF(AX135="RBC Filing U.S. Insurer (Life)",0.195*'Input 1 - Schedule 1'!AJ135,0.225*'Input 1 - Schedule 1'!AJ135),"N/A")</f>
        <v>N/A</v>
      </c>
      <c r="AX135" s="47" t="str">
        <f>IFERROR(VLOOKUP('Input 1 - Schedule 1'!I135,'Input 1 - Schedule 1'!$D$7:$G$1009,4,FALSE),"")</f>
        <v/>
      </c>
      <c r="AZ135" s="17" t="s">
        <v>1</v>
      </c>
    </row>
    <row r="136" spans="1:52" x14ac:dyDescent="0.25">
      <c r="A136" s="56">
        <f t="shared" si="17"/>
        <v>127</v>
      </c>
      <c r="B136" s="267" t="str">
        <f t="shared" si="18"/>
        <v/>
      </c>
      <c r="C136" s="55" t="str">
        <f>IFERROR(VLOOKUP(G136,GCC.Param!$B$3:$D$96,3,FALSE),"")</f>
        <v/>
      </c>
      <c r="D136" s="40"/>
      <c r="E136" s="40"/>
      <c r="F136" s="42"/>
      <c r="G136" s="42"/>
      <c r="H136" s="42"/>
      <c r="I136" s="42"/>
      <c r="J136" s="267" t="str">
        <f t="shared" si="19"/>
        <v/>
      </c>
      <c r="K136" s="289"/>
      <c r="L136" s="289"/>
      <c r="M136" s="42"/>
      <c r="N136" s="42"/>
      <c r="O136" s="42"/>
      <c r="P136" s="42"/>
      <c r="Q136" s="42"/>
      <c r="R136" s="42"/>
      <c r="S136" s="266">
        <f t="shared" si="20"/>
        <v>0</v>
      </c>
      <c r="T136" s="32"/>
      <c r="U136" s="50"/>
      <c r="V136" s="44"/>
      <c r="W136" s="44"/>
      <c r="X136" s="45"/>
      <c r="Y136" s="50"/>
      <c r="Z136" s="46"/>
      <c r="AA136" s="46"/>
      <c r="AB136" s="46"/>
      <c r="AC136" s="47">
        <f t="shared" si="21"/>
        <v>0</v>
      </c>
      <c r="AD136" s="51"/>
      <c r="AE136" s="51"/>
      <c r="AF136" s="51"/>
      <c r="AH136" s="290"/>
      <c r="AI136" s="53">
        <f t="shared" si="22"/>
        <v>0</v>
      </c>
      <c r="AJ136" s="52"/>
      <c r="AK136" s="293"/>
      <c r="AL136" s="300"/>
      <c r="AM136" s="52"/>
      <c r="AN136" s="300"/>
      <c r="AO136" s="54"/>
      <c r="AQ136" s="47" t="str">
        <f>IF(OR('Input 1 - Schedule 1'!$C136="Non-Ins, Non-Fin",G136="Other Unregulated Financial Entity"),"Yes","No")</f>
        <v>No</v>
      </c>
      <c r="AR136" s="47" t="str">
        <f>IF(AQ136="Yes", 'Input 1 - Schedule 1'!AL136/'Input 1 - Schedule 1'!AM136*'Input 1 - Schedule 1'!AN136,"N/A")</f>
        <v>N/A</v>
      </c>
      <c r="AS136" s="47" t="str">
        <f>IF(AR136="N/A","N/A",MAX('Input 1 - Schedule 1'!AN136*0.02,AR136))</f>
        <v>N/A</v>
      </c>
      <c r="AT136" s="47" t="str">
        <f>IF(AQ136="Yes",'Input 1 - Schedule 1'!$AH136*IF($AX136="RBC Filing U.S. Insurer (Life)",0.0247,IF($AX136="RBC Filing U.S. Insurer (Health)",0.057*2/3,0.0364)),"N/A")</f>
        <v>N/A</v>
      </c>
      <c r="AU136" s="47" t="str">
        <f>IF(AQ136="Yes",'Input 1 - Schedule 1'!$AH136*IF($AX136="RBC Filing U.S. Insurer (Life)",0.037,IF($AX136="RBC Filing U.S. Insurer (Health)",0.057,0.054)),"N/A")</f>
        <v>N/A</v>
      </c>
      <c r="AV136" s="47" t="str">
        <f>IF(AQ136="Yes",'Input 1 - Schedule 1'!$AJ136*0.03,"N/A")</f>
        <v>N/A</v>
      </c>
      <c r="AW136" s="47" t="str">
        <f>IF(AQ136="Yes",IF(AX136="RBC Filing U.S. Insurer (Life)",0.195*'Input 1 - Schedule 1'!AJ136,0.225*'Input 1 - Schedule 1'!AJ136),"N/A")</f>
        <v>N/A</v>
      </c>
      <c r="AX136" s="47" t="str">
        <f>IFERROR(VLOOKUP('Input 1 - Schedule 1'!I136,'Input 1 - Schedule 1'!$D$7:$G$1009,4,FALSE),"")</f>
        <v/>
      </c>
      <c r="AZ136" s="17" t="s">
        <v>1</v>
      </c>
    </row>
    <row r="137" spans="1:52" x14ac:dyDescent="0.25">
      <c r="A137" s="56">
        <f t="shared" si="17"/>
        <v>128</v>
      </c>
      <c r="B137" s="267" t="str">
        <f t="shared" si="18"/>
        <v/>
      </c>
      <c r="C137" s="55" t="str">
        <f>IFERROR(VLOOKUP(G137,GCC.Param!$B$3:$D$96,3,FALSE),"")</f>
        <v/>
      </c>
      <c r="D137" s="40"/>
      <c r="E137" s="40"/>
      <c r="F137" s="42"/>
      <c r="G137" s="42"/>
      <c r="H137" s="42"/>
      <c r="I137" s="42"/>
      <c r="J137" s="267" t="str">
        <f t="shared" si="19"/>
        <v/>
      </c>
      <c r="K137" s="289"/>
      <c r="L137" s="289"/>
      <c r="M137" s="42"/>
      <c r="N137" s="42"/>
      <c r="O137" s="42"/>
      <c r="P137" s="42"/>
      <c r="Q137" s="42"/>
      <c r="R137" s="42"/>
      <c r="S137" s="266">
        <f t="shared" si="20"/>
        <v>0</v>
      </c>
      <c r="T137" s="32"/>
      <c r="U137" s="50"/>
      <c r="V137" s="44"/>
      <c r="W137" s="44"/>
      <c r="X137" s="45"/>
      <c r="Y137" s="50"/>
      <c r="Z137" s="46"/>
      <c r="AA137" s="46"/>
      <c r="AB137" s="46"/>
      <c r="AC137" s="47">
        <f t="shared" si="21"/>
        <v>0</v>
      </c>
      <c r="AD137" s="51"/>
      <c r="AE137" s="51"/>
      <c r="AF137" s="51"/>
      <c r="AH137" s="290"/>
      <c r="AI137" s="53">
        <f t="shared" si="22"/>
        <v>0</v>
      </c>
      <c r="AJ137" s="52"/>
      <c r="AK137" s="293"/>
      <c r="AL137" s="300"/>
      <c r="AM137" s="52"/>
      <c r="AN137" s="300"/>
      <c r="AO137" s="54"/>
      <c r="AQ137" s="47" t="str">
        <f>IF(OR('Input 1 - Schedule 1'!$C137="Non-Ins, Non-Fin",G137="Other Unregulated Financial Entity"),"Yes","No")</f>
        <v>No</v>
      </c>
      <c r="AR137" s="47" t="str">
        <f>IF(AQ137="Yes", 'Input 1 - Schedule 1'!AL137/'Input 1 - Schedule 1'!AM137*'Input 1 - Schedule 1'!AN137,"N/A")</f>
        <v>N/A</v>
      </c>
      <c r="AS137" s="47" t="str">
        <f>IF(AR137="N/A","N/A",MAX('Input 1 - Schedule 1'!AN137*0.02,AR137))</f>
        <v>N/A</v>
      </c>
      <c r="AT137" s="47" t="str">
        <f>IF(AQ137="Yes",'Input 1 - Schedule 1'!$AH137*IF($AX137="RBC Filing U.S. Insurer (Life)",0.0247,IF($AX137="RBC Filing U.S. Insurer (Health)",0.057*2/3,0.0364)),"N/A")</f>
        <v>N/A</v>
      </c>
      <c r="AU137" s="47" t="str">
        <f>IF(AQ137="Yes",'Input 1 - Schedule 1'!$AH137*IF($AX137="RBC Filing U.S. Insurer (Life)",0.037,IF($AX137="RBC Filing U.S. Insurer (Health)",0.057,0.054)),"N/A")</f>
        <v>N/A</v>
      </c>
      <c r="AV137" s="47" t="str">
        <f>IF(AQ137="Yes",'Input 1 - Schedule 1'!$AJ137*0.03,"N/A")</f>
        <v>N/A</v>
      </c>
      <c r="AW137" s="47" t="str">
        <f>IF(AQ137="Yes",IF(AX137="RBC Filing U.S. Insurer (Life)",0.195*'Input 1 - Schedule 1'!AJ137,0.225*'Input 1 - Schedule 1'!AJ137),"N/A")</f>
        <v>N/A</v>
      </c>
      <c r="AX137" s="47" t="str">
        <f>IFERROR(VLOOKUP('Input 1 - Schedule 1'!I137,'Input 1 - Schedule 1'!$D$7:$G$1009,4,FALSE),"")</f>
        <v/>
      </c>
      <c r="AZ137" s="17" t="s">
        <v>1</v>
      </c>
    </row>
    <row r="138" spans="1:52" x14ac:dyDescent="0.25">
      <c r="A138" s="56">
        <f t="shared" si="17"/>
        <v>129</v>
      </c>
      <c r="B138" s="267" t="str">
        <f t="shared" si="18"/>
        <v/>
      </c>
      <c r="C138" s="55" t="str">
        <f>IFERROR(VLOOKUP(G138,GCC.Param!$B$3:$D$96,3,FALSE),"")</f>
        <v/>
      </c>
      <c r="D138" s="40"/>
      <c r="E138" s="40"/>
      <c r="F138" s="42"/>
      <c r="G138" s="42"/>
      <c r="H138" s="42"/>
      <c r="I138" s="42"/>
      <c r="J138" s="267" t="str">
        <f t="shared" si="19"/>
        <v/>
      </c>
      <c r="K138" s="289"/>
      <c r="L138" s="289"/>
      <c r="M138" s="42"/>
      <c r="N138" s="42"/>
      <c r="O138" s="42"/>
      <c r="P138" s="42"/>
      <c r="Q138" s="42"/>
      <c r="R138" s="42"/>
      <c r="S138" s="266">
        <f t="shared" si="20"/>
        <v>0</v>
      </c>
      <c r="T138" s="32"/>
      <c r="U138" s="50"/>
      <c r="V138" s="44"/>
      <c r="W138" s="44"/>
      <c r="X138" s="45"/>
      <c r="Y138" s="50"/>
      <c r="Z138" s="46"/>
      <c r="AA138" s="46"/>
      <c r="AB138" s="46"/>
      <c r="AC138" s="47">
        <f t="shared" si="21"/>
        <v>0</v>
      </c>
      <c r="AD138" s="51"/>
      <c r="AE138" s="51"/>
      <c r="AF138" s="51"/>
      <c r="AH138" s="290"/>
      <c r="AI138" s="53">
        <f t="shared" si="22"/>
        <v>0</v>
      </c>
      <c r="AJ138" s="52"/>
      <c r="AK138" s="293"/>
      <c r="AL138" s="300"/>
      <c r="AM138" s="52"/>
      <c r="AN138" s="300"/>
      <c r="AO138" s="54"/>
      <c r="AQ138" s="47" t="str">
        <f>IF(OR('Input 1 - Schedule 1'!$C138="Non-Ins, Non-Fin",G138="Other Unregulated Financial Entity"),"Yes","No")</f>
        <v>No</v>
      </c>
      <c r="AR138" s="47" t="str">
        <f>IF(AQ138="Yes", 'Input 1 - Schedule 1'!AL138/'Input 1 - Schedule 1'!AM138*'Input 1 - Schedule 1'!AN138,"N/A")</f>
        <v>N/A</v>
      </c>
      <c r="AS138" s="47" t="str">
        <f>IF(AR138="N/A","N/A",MAX('Input 1 - Schedule 1'!AN138*0.02,AR138))</f>
        <v>N/A</v>
      </c>
      <c r="AT138" s="47" t="str">
        <f>IF(AQ138="Yes",'Input 1 - Schedule 1'!$AH138*IF($AX138="RBC Filing U.S. Insurer (Life)",0.0247,IF($AX138="RBC Filing U.S. Insurer (Health)",0.057*2/3,0.0364)),"N/A")</f>
        <v>N/A</v>
      </c>
      <c r="AU138" s="47" t="str">
        <f>IF(AQ138="Yes",'Input 1 - Schedule 1'!$AH138*IF($AX138="RBC Filing U.S. Insurer (Life)",0.037,IF($AX138="RBC Filing U.S. Insurer (Health)",0.057,0.054)),"N/A")</f>
        <v>N/A</v>
      </c>
      <c r="AV138" s="47" t="str">
        <f>IF(AQ138="Yes",'Input 1 - Schedule 1'!$AJ138*0.03,"N/A")</f>
        <v>N/A</v>
      </c>
      <c r="AW138" s="47" t="str">
        <f>IF(AQ138="Yes",IF(AX138="RBC Filing U.S. Insurer (Life)",0.195*'Input 1 - Schedule 1'!AJ138,0.225*'Input 1 - Schedule 1'!AJ138),"N/A")</f>
        <v>N/A</v>
      </c>
      <c r="AX138" s="47" t="str">
        <f>IFERROR(VLOOKUP('Input 1 - Schedule 1'!I138,'Input 1 - Schedule 1'!$D$7:$G$1009,4,FALSE),"")</f>
        <v/>
      </c>
      <c r="AZ138" s="17" t="s">
        <v>1</v>
      </c>
    </row>
    <row r="139" spans="1:52" x14ac:dyDescent="0.25">
      <c r="A139" s="56">
        <f t="shared" si="17"/>
        <v>130</v>
      </c>
      <c r="B139" s="267" t="str">
        <f t="shared" si="18"/>
        <v/>
      </c>
      <c r="C139" s="55" t="str">
        <f>IFERROR(VLOOKUP(G139,GCC.Param!$B$3:$D$96,3,FALSE),"")</f>
        <v/>
      </c>
      <c r="D139" s="40"/>
      <c r="E139" s="40"/>
      <c r="F139" s="42"/>
      <c r="G139" s="42"/>
      <c r="H139" s="42"/>
      <c r="I139" s="42"/>
      <c r="J139" s="267" t="str">
        <f t="shared" si="19"/>
        <v/>
      </c>
      <c r="K139" s="289"/>
      <c r="L139" s="289"/>
      <c r="M139" s="42"/>
      <c r="N139" s="42"/>
      <c r="O139" s="42"/>
      <c r="P139" s="42"/>
      <c r="Q139" s="42"/>
      <c r="R139" s="42"/>
      <c r="S139" s="266">
        <f t="shared" si="20"/>
        <v>0</v>
      </c>
      <c r="T139" s="32"/>
      <c r="U139" s="50"/>
      <c r="V139" s="44"/>
      <c r="W139" s="44"/>
      <c r="X139" s="45"/>
      <c r="Y139" s="50"/>
      <c r="Z139" s="46"/>
      <c r="AA139" s="46"/>
      <c r="AB139" s="46"/>
      <c r="AC139" s="47">
        <f t="shared" si="21"/>
        <v>0</v>
      </c>
      <c r="AD139" s="51"/>
      <c r="AE139" s="51"/>
      <c r="AF139" s="51"/>
      <c r="AH139" s="290"/>
      <c r="AI139" s="53">
        <f t="shared" si="22"/>
        <v>0</v>
      </c>
      <c r="AJ139" s="52"/>
      <c r="AK139" s="293"/>
      <c r="AL139" s="300"/>
      <c r="AM139" s="52"/>
      <c r="AN139" s="300"/>
      <c r="AO139" s="54"/>
      <c r="AQ139" s="47" t="str">
        <f>IF(OR('Input 1 - Schedule 1'!$C139="Non-Ins, Non-Fin",G139="Other Unregulated Financial Entity"),"Yes","No")</f>
        <v>No</v>
      </c>
      <c r="AR139" s="47" t="str">
        <f>IF(AQ139="Yes", 'Input 1 - Schedule 1'!AL139/'Input 1 - Schedule 1'!AM139*'Input 1 - Schedule 1'!AN139,"N/A")</f>
        <v>N/A</v>
      </c>
      <c r="AS139" s="47" t="str">
        <f>IF(AR139="N/A","N/A",MAX('Input 1 - Schedule 1'!AN139*0.02,AR139))</f>
        <v>N/A</v>
      </c>
      <c r="AT139" s="47" t="str">
        <f>IF(AQ139="Yes",'Input 1 - Schedule 1'!$AH139*IF($AX139="RBC Filing U.S. Insurer (Life)",0.0247,IF($AX139="RBC Filing U.S. Insurer (Health)",0.057*2/3,0.0364)),"N/A")</f>
        <v>N/A</v>
      </c>
      <c r="AU139" s="47" t="str">
        <f>IF(AQ139="Yes",'Input 1 - Schedule 1'!$AH139*IF($AX139="RBC Filing U.S. Insurer (Life)",0.037,IF($AX139="RBC Filing U.S. Insurer (Health)",0.057,0.054)),"N/A")</f>
        <v>N/A</v>
      </c>
      <c r="AV139" s="47" t="str">
        <f>IF(AQ139="Yes",'Input 1 - Schedule 1'!$AJ139*0.03,"N/A")</f>
        <v>N/A</v>
      </c>
      <c r="AW139" s="47" t="str">
        <f>IF(AQ139="Yes",IF(AX139="RBC Filing U.S. Insurer (Life)",0.195*'Input 1 - Schedule 1'!AJ139,0.225*'Input 1 - Schedule 1'!AJ139),"N/A")</f>
        <v>N/A</v>
      </c>
      <c r="AX139" s="47" t="str">
        <f>IFERROR(VLOOKUP('Input 1 - Schedule 1'!I139,'Input 1 - Schedule 1'!$D$7:$G$1009,4,FALSE),"")</f>
        <v/>
      </c>
      <c r="AZ139" s="17" t="s">
        <v>1</v>
      </c>
    </row>
    <row r="140" spans="1:52" x14ac:dyDescent="0.25">
      <c r="A140" s="56">
        <f t="shared" si="17"/>
        <v>131</v>
      </c>
      <c r="B140" s="267" t="str">
        <f t="shared" si="18"/>
        <v/>
      </c>
      <c r="C140" s="55" t="str">
        <f>IFERROR(VLOOKUP(G140,GCC.Param!$B$3:$D$96,3,FALSE),"")</f>
        <v/>
      </c>
      <c r="D140" s="40"/>
      <c r="E140" s="40"/>
      <c r="F140" s="42"/>
      <c r="G140" s="42"/>
      <c r="H140" s="42"/>
      <c r="I140" s="42"/>
      <c r="J140" s="267" t="str">
        <f t="shared" si="19"/>
        <v/>
      </c>
      <c r="K140" s="289"/>
      <c r="L140" s="289"/>
      <c r="M140" s="42"/>
      <c r="N140" s="42"/>
      <c r="O140" s="42"/>
      <c r="P140" s="42"/>
      <c r="Q140" s="42"/>
      <c r="R140" s="42"/>
      <c r="S140" s="266">
        <f t="shared" si="20"/>
        <v>0</v>
      </c>
      <c r="T140" s="32"/>
      <c r="U140" s="50"/>
      <c r="V140" s="44"/>
      <c r="W140" s="44"/>
      <c r="X140" s="45"/>
      <c r="Y140" s="50"/>
      <c r="Z140" s="46"/>
      <c r="AA140" s="46"/>
      <c r="AB140" s="46"/>
      <c r="AC140" s="47">
        <f t="shared" si="21"/>
        <v>0</v>
      </c>
      <c r="AD140" s="51"/>
      <c r="AE140" s="51"/>
      <c r="AF140" s="51"/>
      <c r="AH140" s="290"/>
      <c r="AI140" s="53">
        <f t="shared" si="22"/>
        <v>0</v>
      </c>
      <c r="AJ140" s="52"/>
      <c r="AK140" s="293"/>
      <c r="AL140" s="300"/>
      <c r="AM140" s="52"/>
      <c r="AN140" s="300"/>
      <c r="AO140" s="54"/>
      <c r="AQ140" s="47" t="str">
        <f>IF(OR('Input 1 - Schedule 1'!$C140="Non-Ins, Non-Fin",G140="Other Unregulated Financial Entity"),"Yes","No")</f>
        <v>No</v>
      </c>
      <c r="AR140" s="47" t="str">
        <f>IF(AQ140="Yes", 'Input 1 - Schedule 1'!AL140/'Input 1 - Schedule 1'!AM140*'Input 1 - Schedule 1'!AN140,"N/A")</f>
        <v>N/A</v>
      </c>
      <c r="AS140" s="47" t="str">
        <f>IF(AR140="N/A","N/A",MAX('Input 1 - Schedule 1'!AN140*0.02,AR140))</f>
        <v>N/A</v>
      </c>
      <c r="AT140" s="47" t="str">
        <f>IF(AQ140="Yes",'Input 1 - Schedule 1'!$AH140*IF($AX140="RBC Filing U.S. Insurer (Life)",0.0247,IF($AX140="RBC Filing U.S. Insurer (Health)",0.057*2/3,0.0364)),"N/A")</f>
        <v>N/A</v>
      </c>
      <c r="AU140" s="47" t="str">
        <f>IF(AQ140="Yes",'Input 1 - Schedule 1'!$AH140*IF($AX140="RBC Filing U.S. Insurer (Life)",0.037,IF($AX140="RBC Filing U.S. Insurer (Health)",0.057,0.054)),"N/A")</f>
        <v>N/A</v>
      </c>
      <c r="AV140" s="47" t="str">
        <f>IF(AQ140="Yes",'Input 1 - Schedule 1'!$AJ140*0.03,"N/A")</f>
        <v>N/A</v>
      </c>
      <c r="AW140" s="47" t="str">
        <f>IF(AQ140="Yes",IF(AX140="RBC Filing U.S. Insurer (Life)",0.195*'Input 1 - Schedule 1'!AJ140,0.225*'Input 1 - Schedule 1'!AJ140),"N/A")</f>
        <v>N/A</v>
      </c>
      <c r="AX140" s="47" t="str">
        <f>IFERROR(VLOOKUP('Input 1 - Schedule 1'!I140,'Input 1 - Schedule 1'!$D$7:$G$1009,4,FALSE),"")</f>
        <v/>
      </c>
      <c r="AZ140" s="17" t="s">
        <v>1</v>
      </c>
    </row>
    <row r="141" spans="1:52" x14ac:dyDescent="0.25">
      <c r="A141" s="56">
        <f t="shared" si="17"/>
        <v>132</v>
      </c>
      <c r="B141" s="267" t="str">
        <f t="shared" si="18"/>
        <v/>
      </c>
      <c r="C141" s="55" t="str">
        <f>IFERROR(VLOOKUP(G141,GCC.Param!$B$3:$D$96,3,FALSE),"")</f>
        <v/>
      </c>
      <c r="D141" s="40"/>
      <c r="E141" s="40"/>
      <c r="F141" s="42"/>
      <c r="G141" s="42"/>
      <c r="H141" s="42"/>
      <c r="I141" s="42"/>
      <c r="J141" s="267" t="str">
        <f t="shared" si="19"/>
        <v/>
      </c>
      <c r="K141" s="289"/>
      <c r="L141" s="289"/>
      <c r="M141" s="42"/>
      <c r="N141" s="42"/>
      <c r="O141" s="42"/>
      <c r="P141" s="42"/>
      <c r="Q141" s="42"/>
      <c r="R141" s="42"/>
      <c r="S141" s="266">
        <f t="shared" si="20"/>
        <v>0</v>
      </c>
      <c r="T141" s="32"/>
      <c r="U141" s="50"/>
      <c r="V141" s="44"/>
      <c r="W141" s="44"/>
      <c r="X141" s="45"/>
      <c r="Y141" s="50"/>
      <c r="Z141" s="46"/>
      <c r="AA141" s="46"/>
      <c r="AB141" s="46"/>
      <c r="AC141" s="47">
        <f t="shared" si="21"/>
        <v>0</v>
      </c>
      <c r="AD141" s="51"/>
      <c r="AE141" s="51"/>
      <c r="AF141" s="51"/>
      <c r="AH141" s="290"/>
      <c r="AI141" s="53">
        <f t="shared" si="22"/>
        <v>0</v>
      </c>
      <c r="AJ141" s="52"/>
      <c r="AK141" s="293"/>
      <c r="AL141" s="300"/>
      <c r="AM141" s="52"/>
      <c r="AN141" s="300"/>
      <c r="AO141" s="54"/>
      <c r="AQ141" s="47" t="str">
        <f>IF(OR('Input 1 - Schedule 1'!$C141="Non-Ins, Non-Fin",G141="Other Unregulated Financial Entity"),"Yes","No")</f>
        <v>No</v>
      </c>
      <c r="AR141" s="47" t="str">
        <f>IF(AQ141="Yes", 'Input 1 - Schedule 1'!AL141/'Input 1 - Schedule 1'!AM141*'Input 1 - Schedule 1'!AN141,"N/A")</f>
        <v>N/A</v>
      </c>
      <c r="AS141" s="47" t="str">
        <f>IF(AR141="N/A","N/A",MAX('Input 1 - Schedule 1'!AN141*0.02,AR141))</f>
        <v>N/A</v>
      </c>
      <c r="AT141" s="47" t="str">
        <f>IF(AQ141="Yes",'Input 1 - Schedule 1'!$AH141*IF($AX141="RBC Filing U.S. Insurer (Life)",0.0247,IF($AX141="RBC Filing U.S. Insurer (Health)",0.057*2/3,0.0364)),"N/A")</f>
        <v>N/A</v>
      </c>
      <c r="AU141" s="47" t="str">
        <f>IF(AQ141="Yes",'Input 1 - Schedule 1'!$AH141*IF($AX141="RBC Filing U.S. Insurer (Life)",0.037,IF($AX141="RBC Filing U.S. Insurer (Health)",0.057,0.054)),"N/A")</f>
        <v>N/A</v>
      </c>
      <c r="AV141" s="47" t="str">
        <f>IF(AQ141="Yes",'Input 1 - Schedule 1'!$AJ141*0.03,"N/A")</f>
        <v>N/A</v>
      </c>
      <c r="AW141" s="47" t="str">
        <f>IF(AQ141="Yes",IF(AX141="RBC Filing U.S. Insurer (Life)",0.195*'Input 1 - Schedule 1'!AJ141,0.225*'Input 1 - Schedule 1'!AJ141),"N/A")</f>
        <v>N/A</v>
      </c>
      <c r="AX141" s="47" t="str">
        <f>IFERROR(VLOOKUP('Input 1 - Schedule 1'!I141,'Input 1 - Schedule 1'!$D$7:$G$1009,4,FALSE),"")</f>
        <v/>
      </c>
      <c r="AZ141" s="17" t="s">
        <v>1</v>
      </c>
    </row>
    <row r="142" spans="1:52" x14ac:dyDescent="0.25">
      <c r="A142" s="56">
        <f t="shared" si="17"/>
        <v>133</v>
      </c>
      <c r="B142" s="267" t="str">
        <f t="shared" si="18"/>
        <v/>
      </c>
      <c r="C142" s="55" t="str">
        <f>IFERROR(VLOOKUP(G142,GCC.Param!$B$3:$D$96,3,FALSE),"")</f>
        <v/>
      </c>
      <c r="D142" s="40"/>
      <c r="E142" s="40"/>
      <c r="F142" s="42"/>
      <c r="G142" s="42"/>
      <c r="H142" s="42"/>
      <c r="I142" s="42"/>
      <c r="J142" s="267" t="str">
        <f t="shared" si="19"/>
        <v/>
      </c>
      <c r="K142" s="289"/>
      <c r="L142" s="289"/>
      <c r="M142" s="42"/>
      <c r="N142" s="42"/>
      <c r="O142" s="42"/>
      <c r="P142" s="42"/>
      <c r="Q142" s="42"/>
      <c r="R142" s="42"/>
      <c r="S142" s="266">
        <f t="shared" si="20"/>
        <v>0</v>
      </c>
      <c r="T142" s="32"/>
      <c r="U142" s="50"/>
      <c r="V142" s="44"/>
      <c r="W142" s="44"/>
      <c r="X142" s="45"/>
      <c r="Y142" s="50"/>
      <c r="Z142" s="46"/>
      <c r="AA142" s="46"/>
      <c r="AB142" s="46"/>
      <c r="AC142" s="47">
        <f t="shared" si="21"/>
        <v>0</v>
      </c>
      <c r="AD142" s="51"/>
      <c r="AE142" s="51"/>
      <c r="AF142" s="51"/>
      <c r="AH142" s="290"/>
      <c r="AI142" s="53">
        <f t="shared" si="22"/>
        <v>0</v>
      </c>
      <c r="AJ142" s="52"/>
      <c r="AK142" s="293"/>
      <c r="AL142" s="300"/>
      <c r="AM142" s="52"/>
      <c r="AN142" s="300"/>
      <c r="AO142" s="54"/>
      <c r="AQ142" s="47" t="str">
        <f>IF(OR('Input 1 - Schedule 1'!$C142="Non-Ins, Non-Fin",G142="Other Unregulated Financial Entity"),"Yes","No")</f>
        <v>No</v>
      </c>
      <c r="AR142" s="47" t="str">
        <f>IF(AQ142="Yes", 'Input 1 - Schedule 1'!AL142/'Input 1 - Schedule 1'!AM142*'Input 1 - Schedule 1'!AN142,"N/A")</f>
        <v>N/A</v>
      </c>
      <c r="AS142" s="47" t="str">
        <f>IF(AR142="N/A","N/A",MAX('Input 1 - Schedule 1'!AN142*0.02,AR142))</f>
        <v>N/A</v>
      </c>
      <c r="AT142" s="47" t="str">
        <f>IF(AQ142="Yes",'Input 1 - Schedule 1'!$AH142*IF($AX142="RBC Filing U.S. Insurer (Life)",0.0247,IF($AX142="RBC Filing U.S. Insurer (Health)",0.057*2/3,0.0364)),"N/A")</f>
        <v>N/A</v>
      </c>
      <c r="AU142" s="47" t="str">
        <f>IF(AQ142="Yes",'Input 1 - Schedule 1'!$AH142*IF($AX142="RBC Filing U.S. Insurer (Life)",0.037,IF($AX142="RBC Filing U.S. Insurer (Health)",0.057,0.054)),"N/A")</f>
        <v>N/A</v>
      </c>
      <c r="AV142" s="47" t="str">
        <f>IF(AQ142="Yes",'Input 1 - Schedule 1'!$AJ142*0.03,"N/A")</f>
        <v>N/A</v>
      </c>
      <c r="AW142" s="47" t="str">
        <f>IF(AQ142="Yes",IF(AX142="RBC Filing U.S. Insurer (Life)",0.195*'Input 1 - Schedule 1'!AJ142,0.225*'Input 1 - Schedule 1'!AJ142),"N/A")</f>
        <v>N/A</v>
      </c>
      <c r="AX142" s="47" t="str">
        <f>IFERROR(VLOOKUP('Input 1 - Schedule 1'!I142,'Input 1 - Schedule 1'!$D$7:$G$1009,4,FALSE),"")</f>
        <v/>
      </c>
      <c r="AZ142" s="17" t="s">
        <v>1</v>
      </c>
    </row>
    <row r="143" spans="1:52" x14ac:dyDescent="0.25">
      <c r="A143" s="56">
        <f t="shared" si="17"/>
        <v>134</v>
      </c>
      <c r="B143" s="267" t="str">
        <f t="shared" si="18"/>
        <v/>
      </c>
      <c r="C143" s="55" t="str">
        <f>IFERROR(VLOOKUP(G143,GCC.Param!$B$3:$D$96,3,FALSE),"")</f>
        <v/>
      </c>
      <c r="D143" s="40"/>
      <c r="E143" s="40"/>
      <c r="F143" s="42"/>
      <c r="G143" s="42"/>
      <c r="H143" s="42"/>
      <c r="I143" s="42"/>
      <c r="J143" s="267" t="str">
        <f t="shared" si="19"/>
        <v/>
      </c>
      <c r="K143" s="289"/>
      <c r="L143" s="289"/>
      <c r="M143" s="42"/>
      <c r="N143" s="42"/>
      <c r="O143" s="42"/>
      <c r="P143" s="42"/>
      <c r="Q143" s="42"/>
      <c r="R143" s="42"/>
      <c r="S143" s="266">
        <f t="shared" si="20"/>
        <v>0</v>
      </c>
      <c r="T143" s="32"/>
      <c r="U143" s="50"/>
      <c r="V143" s="44"/>
      <c r="W143" s="44"/>
      <c r="X143" s="45"/>
      <c r="Y143" s="50"/>
      <c r="Z143" s="46"/>
      <c r="AA143" s="46"/>
      <c r="AB143" s="46"/>
      <c r="AC143" s="47">
        <f t="shared" si="21"/>
        <v>0</v>
      </c>
      <c r="AD143" s="51"/>
      <c r="AE143" s="51"/>
      <c r="AF143" s="51"/>
      <c r="AH143" s="290"/>
      <c r="AI143" s="53">
        <f t="shared" si="22"/>
        <v>0</v>
      </c>
      <c r="AJ143" s="52"/>
      <c r="AK143" s="293"/>
      <c r="AL143" s="300"/>
      <c r="AM143" s="52"/>
      <c r="AN143" s="300"/>
      <c r="AO143" s="54"/>
      <c r="AQ143" s="47" t="str">
        <f>IF(OR('Input 1 - Schedule 1'!$C143="Non-Ins, Non-Fin",G143="Other Unregulated Financial Entity"),"Yes","No")</f>
        <v>No</v>
      </c>
      <c r="AR143" s="47" t="str">
        <f>IF(AQ143="Yes", 'Input 1 - Schedule 1'!AL143/'Input 1 - Schedule 1'!AM143*'Input 1 - Schedule 1'!AN143,"N/A")</f>
        <v>N/A</v>
      </c>
      <c r="AS143" s="47" t="str">
        <f>IF(AR143="N/A","N/A",MAX('Input 1 - Schedule 1'!AN143*0.02,AR143))</f>
        <v>N/A</v>
      </c>
      <c r="AT143" s="47" t="str">
        <f>IF(AQ143="Yes",'Input 1 - Schedule 1'!$AH143*IF($AX143="RBC Filing U.S. Insurer (Life)",0.0247,IF($AX143="RBC Filing U.S. Insurer (Health)",0.057*2/3,0.0364)),"N/A")</f>
        <v>N/A</v>
      </c>
      <c r="AU143" s="47" t="str">
        <f>IF(AQ143="Yes",'Input 1 - Schedule 1'!$AH143*IF($AX143="RBC Filing U.S. Insurer (Life)",0.037,IF($AX143="RBC Filing U.S. Insurer (Health)",0.057,0.054)),"N/A")</f>
        <v>N/A</v>
      </c>
      <c r="AV143" s="47" t="str">
        <f>IF(AQ143="Yes",'Input 1 - Schedule 1'!$AJ143*0.03,"N/A")</f>
        <v>N/A</v>
      </c>
      <c r="AW143" s="47" t="str">
        <f>IF(AQ143="Yes",IF(AX143="RBC Filing U.S. Insurer (Life)",0.195*'Input 1 - Schedule 1'!AJ143,0.225*'Input 1 - Schedule 1'!AJ143),"N/A")</f>
        <v>N/A</v>
      </c>
      <c r="AX143" s="47" t="str">
        <f>IFERROR(VLOOKUP('Input 1 - Schedule 1'!I143,'Input 1 - Schedule 1'!$D$7:$G$1009,4,FALSE),"")</f>
        <v/>
      </c>
      <c r="AZ143" s="17" t="s">
        <v>1</v>
      </c>
    </row>
    <row r="144" spans="1:52" x14ac:dyDescent="0.25">
      <c r="A144" s="56">
        <f t="shared" ref="A144:A207" si="23">A143+1</f>
        <v>135</v>
      </c>
      <c r="B144" s="267" t="str">
        <f t="shared" ref="B144:B207" si="24">IF(OR(G144="Other Non-Ins/Non-Fin without Material Risk",Q144="Non-Admitted"),"Excluded",IF(OR(G144="",G144=0),"", "Included"))</f>
        <v/>
      </c>
      <c r="C144" s="55" t="str">
        <f>IFERROR(VLOOKUP(G144,GCC.Param!$B$3:$D$96,3,FALSE),"")</f>
        <v/>
      </c>
      <c r="D144" s="40"/>
      <c r="E144" s="40"/>
      <c r="F144" s="42"/>
      <c r="G144" s="42"/>
      <c r="H144" s="42"/>
      <c r="I144" s="42"/>
      <c r="J144" s="267" t="str">
        <f t="shared" ref="J144:J207" si="25">IFERROR(VLOOKUP(I144,D:F,3,FALSE),"")</f>
        <v/>
      </c>
      <c r="K144" s="289"/>
      <c r="L144" s="289"/>
      <c r="M144" s="42"/>
      <c r="N144" s="42"/>
      <c r="O144" s="42"/>
      <c r="P144" s="42"/>
      <c r="Q144" s="42"/>
      <c r="R144" s="42"/>
      <c r="S144" s="266">
        <f t="shared" ref="S144:S207" si="26">IF(H144="",F144,H144)</f>
        <v>0</v>
      </c>
      <c r="T144" s="32"/>
      <c r="U144" s="50"/>
      <c r="V144" s="44"/>
      <c r="W144" s="44"/>
      <c r="X144" s="45"/>
      <c r="Y144" s="50"/>
      <c r="Z144" s="46"/>
      <c r="AA144" s="46"/>
      <c r="AB144" s="46"/>
      <c r="AC144" s="47">
        <f t="shared" ref="AC144:AC207" si="27">IFERROR(Z144+AA144-AB144,0)</f>
        <v>0</v>
      </c>
      <c r="AD144" s="51"/>
      <c r="AE144" s="51"/>
      <c r="AF144" s="51"/>
      <c r="AH144" s="290"/>
      <c r="AI144" s="53">
        <f t="shared" ref="AI144:AI207" si="28">AD144-AE144</f>
        <v>0</v>
      </c>
      <c r="AJ144" s="52"/>
      <c r="AK144" s="293"/>
      <c r="AL144" s="300"/>
      <c r="AM144" s="52"/>
      <c r="AN144" s="300"/>
      <c r="AO144" s="54"/>
      <c r="AQ144" s="47" t="str">
        <f>IF(OR('Input 1 - Schedule 1'!$C144="Non-Ins, Non-Fin",G144="Other Unregulated Financial Entity"),"Yes","No")</f>
        <v>No</v>
      </c>
      <c r="AR144" s="47" t="str">
        <f>IF(AQ144="Yes", 'Input 1 - Schedule 1'!AL144/'Input 1 - Schedule 1'!AM144*'Input 1 - Schedule 1'!AN144,"N/A")</f>
        <v>N/A</v>
      </c>
      <c r="AS144" s="47" t="str">
        <f>IF(AR144="N/A","N/A",MAX('Input 1 - Schedule 1'!AN144*0.02,AR144))</f>
        <v>N/A</v>
      </c>
      <c r="AT144" s="47" t="str">
        <f>IF(AQ144="Yes",'Input 1 - Schedule 1'!$AH144*IF($AX144="RBC Filing U.S. Insurer (Life)",0.0247,IF($AX144="RBC Filing U.S. Insurer (Health)",0.057*2/3,0.0364)),"N/A")</f>
        <v>N/A</v>
      </c>
      <c r="AU144" s="47" t="str">
        <f>IF(AQ144="Yes",'Input 1 - Schedule 1'!$AH144*IF($AX144="RBC Filing U.S. Insurer (Life)",0.037,IF($AX144="RBC Filing U.S. Insurer (Health)",0.057,0.054)),"N/A")</f>
        <v>N/A</v>
      </c>
      <c r="AV144" s="47" t="str">
        <f>IF(AQ144="Yes",'Input 1 - Schedule 1'!$AJ144*0.03,"N/A")</f>
        <v>N/A</v>
      </c>
      <c r="AW144" s="47" t="str">
        <f>IF(AQ144="Yes",IF(AX144="RBC Filing U.S. Insurer (Life)",0.195*'Input 1 - Schedule 1'!AJ144,0.225*'Input 1 - Schedule 1'!AJ144),"N/A")</f>
        <v>N/A</v>
      </c>
      <c r="AX144" s="47" t="str">
        <f>IFERROR(VLOOKUP('Input 1 - Schedule 1'!I144,'Input 1 - Schedule 1'!$D$7:$G$1009,4,FALSE),"")</f>
        <v/>
      </c>
      <c r="AZ144" s="17" t="s">
        <v>1</v>
      </c>
    </row>
    <row r="145" spans="1:52" x14ac:dyDescent="0.25">
      <c r="A145" s="56">
        <f t="shared" si="23"/>
        <v>136</v>
      </c>
      <c r="B145" s="267" t="str">
        <f t="shared" si="24"/>
        <v/>
      </c>
      <c r="C145" s="55" t="str">
        <f>IFERROR(VLOOKUP(G145,GCC.Param!$B$3:$D$96,3,FALSE),"")</f>
        <v/>
      </c>
      <c r="D145" s="40"/>
      <c r="E145" s="40"/>
      <c r="F145" s="42"/>
      <c r="G145" s="42"/>
      <c r="H145" s="42"/>
      <c r="I145" s="42"/>
      <c r="J145" s="267" t="str">
        <f t="shared" si="25"/>
        <v/>
      </c>
      <c r="K145" s="289"/>
      <c r="L145" s="289"/>
      <c r="M145" s="42"/>
      <c r="N145" s="42"/>
      <c r="O145" s="42"/>
      <c r="P145" s="42"/>
      <c r="Q145" s="42"/>
      <c r="R145" s="42"/>
      <c r="S145" s="266">
        <f t="shared" si="26"/>
        <v>0</v>
      </c>
      <c r="T145" s="32"/>
      <c r="U145" s="50"/>
      <c r="V145" s="44"/>
      <c r="W145" s="44"/>
      <c r="X145" s="45"/>
      <c r="Y145" s="50"/>
      <c r="Z145" s="46"/>
      <c r="AA145" s="46"/>
      <c r="AB145" s="46"/>
      <c r="AC145" s="47">
        <f t="shared" si="27"/>
        <v>0</v>
      </c>
      <c r="AD145" s="51"/>
      <c r="AE145" s="51"/>
      <c r="AF145" s="51"/>
      <c r="AH145" s="290"/>
      <c r="AI145" s="53">
        <f t="shared" si="28"/>
        <v>0</v>
      </c>
      <c r="AJ145" s="52"/>
      <c r="AK145" s="293"/>
      <c r="AL145" s="300"/>
      <c r="AM145" s="52"/>
      <c r="AN145" s="300"/>
      <c r="AO145" s="54"/>
      <c r="AQ145" s="47" t="str">
        <f>IF(OR('Input 1 - Schedule 1'!$C145="Non-Ins, Non-Fin",G145="Other Unregulated Financial Entity"),"Yes","No")</f>
        <v>No</v>
      </c>
      <c r="AR145" s="47" t="str">
        <f>IF(AQ145="Yes", 'Input 1 - Schedule 1'!AL145/'Input 1 - Schedule 1'!AM145*'Input 1 - Schedule 1'!AN145,"N/A")</f>
        <v>N/A</v>
      </c>
      <c r="AS145" s="47" t="str">
        <f>IF(AR145="N/A","N/A",MAX('Input 1 - Schedule 1'!AN145*0.02,AR145))</f>
        <v>N/A</v>
      </c>
      <c r="AT145" s="47" t="str">
        <f>IF(AQ145="Yes",'Input 1 - Schedule 1'!$AH145*IF($AX145="RBC Filing U.S. Insurer (Life)",0.0247,IF($AX145="RBC Filing U.S. Insurer (Health)",0.057*2/3,0.0364)),"N/A")</f>
        <v>N/A</v>
      </c>
      <c r="AU145" s="47" t="str">
        <f>IF(AQ145="Yes",'Input 1 - Schedule 1'!$AH145*IF($AX145="RBC Filing U.S. Insurer (Life)",0.037,IF($AX145="RBC Filing U.S. Insurer (Health)",0.057,0.054)),"N/A")</f>
        <v>N/A</v>
      </c>
      <c r="AV145" s="47" t="str">
        <f>IF(AQ145="Yes",'Input 1 - Schedule 1'!$AJ145*0.03,"N/A")</f>
        <v>N/A</v>
      </c>
      <c r="AW145" s="47" t="str">
        <f>IF(AQ145="Yes",IF(AX145="RBC Filing U.S. Insurer (Life)",0.195*'Input 1 - Schedule 1'!AJ145,0.225*'Input 1 - Schedule 1'!AJ145),"N/A")</f>
        <v>N/A</v>
      </c>
      <c r="AX145" s="47" t="str">
        <f>IFERROR(VLOOKUP('Input 1 - Schedule 1'!I145,'Input 1 - Schedule 1'!$D$7:$G$1009,4,FALSE),"")</f>
        <v/>
      </c>
      <c r="AZ145" s="17" t="s">
        <v>1</v>
      </c>
    </row>
    <row r="146" spans="1:52" x14ac:dyDescent="0.25">
      <c r="A146" s="56">
        <f t="shared" si="23"/>
        <v>137</v>
      </c>
      <c r="B146" s="267" t="str">
        <f t="shared" si="24"/>
        <v/>
      </c>
      <c r="C146" s="55" t="str">
        <f>IFERROR(VLOOKUP(G146,GCC.Param!$B$3:$D$96,3,FALSE),"")</f>
        <v/>
      </c>
      <c r="D146" s="40"/>
      <c r="E146" s="40"/>
      <c r="F146" s="42"/>
      <c r="G146" s="42"/>
      <c r="H146" s="42"/>
      <c r="I146" s="42"/>
      <c r="J146" s="267" t="str">
        <f t="shared" si="25"/>
        <v/>
      </c>
      <c r="K146" s="289"/>
      <c r="L146" s="289"/>
      <c r="M146" s="42"/>
      <c r="N146" s="42"/>
      <c r="O146" s="42"/>
      <c r="P146" s="42"/>
      <c r="Q146" s="42"/>
      <c r="R146" s="42"/>
      <c r="S146" s="266">
        <f t="shared" si="26"/>
        <v>0</v>
      </c>
      <c r="T146" s="32"/>
      <c r="U146" s="50"/>
      <c r="V146" s="44"/>
      <c r="W146" s="44"/>
      <c r="X146" s="45"/>
      <c r="Y146" s="50"/>
      <c r="Z146" s="46"/>
      <c r="AA146" s="46"/>
      <c r="AB146" s="46"/>
      <c r="AC146" s="47">
        <f t="shared" si="27"/>
        <v>0</v>
      </c>
      <c r="AD146" s="51"/>
      <c r="AE146" s="51"/>
      <c r="AF146" s="51"/>
      <c r="AH146" s="290"/>
      <c r="AI146" s="53">
        <f t="shared" si="28"/>
        <v>0</v>
      </c>
      <c r="AJ146" s="52"/>
      <c r="AK146" s="293"/>
      <c r="AL146" s="300"/>
      <c r="AM146" s="52"/>
      <c r="AN146" s="300"/>
      <c r="AO146" s="54"/>
      <c r="AQ146" s="47" t="str">
        <f>IF(OR('Input 1 - Schedule 1'!$C146="Non-Ins, Non-Fin",G146="Other Unregulated Financial Entity"),"Yes","No")</f>
        <v>No</v>
      </c>
      <c r="AR146" s="47" t="str">
        <f>IF(AQ146="Yes", 'Input 1 - Schedule 1'!AL146/'Input 1 - Schedule 1'!AM146*'Input 1 - Schedule 1'!AN146,"N/A")</f>
        <v>N/A</v>
      </c>
      <c r="AS146" s="47" t="str">
        <f>IF(AR146="N/A","N/A",MAX('Input 1 - Schedule 1'!AN146*0.02,AR146))</f>
        <v>N/A</v>
      </c>
      <c r="AT146" s="47" t="str">
        <f>IF(AQ146="Yes",'Input 1 - Schedule 1'!$AH146*IF($AX146="RBC Filing U.S. Insurer (Life)",0.0247,IF($AX146="RBC Filing U.S. Insurer (Health)",0.057*2/3,0.0364)),"N/A")</f>
        <v>N/A</v>
      </c>
      <c r="AU146" s="47" t="str">
        <f>IF(AQ146="Yes",'Input 1 - Schedule 1'!$AH146*IF($AX146="RBC Filing U.S. Insurer (Life)",0.037,IF($AX146="RBC Filing U.S. Insurer (Health)",0.057,0.054)),"N/A")</f>
        <v>N/A</v>
      </c>
      <c r="AV146" s="47" t="str">
        <f>IF(AQ146="Yes",'Input 1 - Schedule 1'!$AJ146*0.03,"N/A")</f>
        <v>N/A</v>
      </c>
      <c r="AW146" s="47" t="str">
        <f>IF(AQ146="Yes",IF(AX146="RBC Filing U.S. Insurer (Life)",0.195*'Input 1 - Schedule 1'!AJ146,0.225*'Input 1 - Schedule 1'!AJ146),"N/A")</f>
        <v>N/A</v>
      </c>
      <c r="AX146" s="47" t="str">
        <f>IFERROR(VLOOKUP('Input 1 - Schedule 1'!I146,'Input 1 - Schedule 1'!$D$7:$G$1009,4,FALSE),"")</f>
        <v/>
      </c>
      <c r="AZ146" s="17" t="s">
        <v>1</v>
      </c>
    </row>
    <row r="147" spans="1:52" x14ac:dyDescent="0.25">
      <c r="A147" s="56">
        <f t="shared" si="23"/>
        <v>138</v>
      </c>
      <c r="B147" s="267" t="str">
        <f t="shared" si="24"/>
        <v/>
      </c>
      <c r="C147" s="55" t="str">
        <f>IFERROR(VLOOKUP(G147,GCC.Param!$B$3:$D$96,3,FALSE),"")</f>
        <v/>
      </c>
      <c r="D147" s="40"/>
      <c r="E147" s="40"/>
      <c r="F147" s="42"/>
      <c r="G147" s="42"/>
      <c r="H147" s="42"/>
      <c r="I147" s="42"/>
      <c r="J147" s="267" t="str">
        <f t="shared" si="25"/>
        <v/>
      </c>
      <c r="K147" s="289"/>
      <c r="L147" s="289"/>
      <c r="M147" s="42"/>
      <c r="N147" s="42"/>
      <c r="O147" s="42"/>
      <c r="P147" s="42"/>
      <c r="Q147" s="42"/>
      <c r="R147" s="42"/>
      <c r="S147" s="266">
        <f t="shared" si="26"/>
        <v>0</v>
      </c>
      <c r="T147" s="32"/>
      <c r="U147" s="50"/>
      <c r="V147" s="44"/>
      <c r="W147" s="44"/>
      <c r="X147" s="45"/>
      <c r="Y147" s="50"/>
      <c r="Z147" s="46"/>
      <c r="AA147" s="46"/>
      <c r="AB147" s="46"/>
      <c r="AC147" s="47">
        <f t="shared" si="27"/>
        <v>0</v>
      </c>
      <c r="AD147" s="51"/>
      <c r="AE147" s="51"/>
      <c r="AF147" s="51"/>
      <c r="AH147" s="290"/>
      <c r="AI147" s="53">
        <f t="shared" si="28"/>
        <v>0</v>
      </c>
      <c r="AJ147" s="52"/>
      <c r="AK147" s="293"/>
      <c r="AL147" s="300"/>
      <c r="AM147" s="52"/>
      <c r="AN147" s="300"/>
      <c r="AO147" s="54"/>
      <c r="AQ147" s="47" t="str">
        <f>IF(OR('Input 1 - Schedule 1'!$C147="Non-Ins, Non-Fin",G147="Other Unregulated Financial Entity"),"Yes","No")</f>
        <v>No</v>
      </c>
      <c r="AR147" s="47" t="str">
        <f>IF(AQ147="Yes", 'Input 1 - Schedule 1'!AL147/'Input 1 - Schedule 1'!AM147*'Input 1 - Schedule 1'!AN147,"N/A")</f>
        <v>N/A</v>
      </c>
      <c r="AS147" s="47" t="str">
        <f>IF(AR147="N/A","N/A",MAX('Input 1 - Schedule 1'!AN147*0.02,AR147))</f>
        <v>N/A</v>
      </c>
      <c r="AT147" s="47" t="str">
        <f>IF(AQ147="Yes",'Input 1 - Schedule 1'!$AH147*IF($AX147="RBC Filing U.S. Insurer (Life)",0.0247,IF($AX147="RBC Filing U.S. Insurer (Health)",0.057*2/3,0.0364)),"N/A")</f>
        <v>N/A</v>
      </c>
      <c r="AU147" s="47" t="str">
        <f>IF(AQ147="Yes",'Input 1 - Schedule 1'!$AH147*IF($AX147="RBC Filing U.S. Insurer (Life)",0.037,IF($AX147="RBC Filing U.S. Insurer (Health)",0.057,0.054)),"N/A")</f>
        <v>N/A</v>
      </c>
      <c r="AV147" s="47" t="str">
        <f>IF(AQ147="Yes",'Input 1 - Schedule 1'!$AJ147*0.03,"N/A")</f>
        <v>N/A</v>
      </c>
      <c r="AW147" s="47" t="str">
        <f>IF(AQ147="Yes",IF(AX147="RBC Filing U.S. Insurer (Life)",0.195*'Input 1 - Schedule 1'!AJ147,0.225*'Input 1 - Schedule 1'!AJ147),"N/A")</f>
        <v>N/A</v>
      </c>
      <c r="AX147" s="47" t="str">
        <f>IFERROR(VLOOKUP('Input 1 - Schedule 1'!I147,'Input 1 - Schedule 1'!$D$7:$G$1009,4,FALSE),"")</f>
        <v/>
      </c>
      <c r="AZ147" s="17" t="s">
        <v>1</v>
      </c>
    </row>
    <row r="148" spans="1:52" x14ac:dyDescent="0.25">
      <c r="A148" s="56">
        <f t="shared" si="23"/>
        <v>139</v>
      </c>
      <c r="B148" s="267" t="str">
        <f t="shared" si="24"/>
        <v/>
      </c>
      <c r="C148" s="55" t="str">
        <f>IFERROR(VLOOKUP(G148,GCC.Param!$B$3:$D$96,3,FALSE),"")</f>
        <v/>
      </c>
      <c r="D148" s="40"/>
      <c r="E148" s="40"/>
      <c r="F148" s="42"/>
      <c r="G148" s="42"/>
      <c r="H148" s="42"/>
      <c r="I148" s="42"/>
      <c r="J148" s="267" t="str">
        <f t="shared" si="25"/>
        <v/>
      </c>
      <c r="K148" s="289"/>
      <c r="L148" s="289"/>
      <c r="M148" s="42"/>
      <c r="N148" s="42"/>
      <c r="O148" s="42"/>
      <c r="P148" s="42"/>
      <c r="Q148" s="42"/>
      <c r="R148" s="42"/>
      <c r="S148" s="266">
        <f t="shared" si="26"/>
        <v>0</v>
      </c>
      <c r="T148" s="32"/>
      <c r="U148" s="50"/>
      <c r="V148" s="44"/>
      <c r="W148" s="44"/>
      <c r="X148" s="45"/>
      <c r="Y148" s="50"/>
      <c r="Z148" s="46"/>
      <c r="AA148" s="46"/>
      <c r="AB148" s="46"/>
      <c r="AC148" s="47">
        <f t="shared" si="27"/>
        <v>0</v>
      </c>
      <c r="AD148" s="51"/>
      <c r="AE148" s="51"/>
      <c r="AF148" s="51"/>
      <c r="AH148" s="290"/>
      <c r="AI148" s="53">
        <f t="shared" si="28"/>
        <v>0</v>
      </c>
      <c r="AJ148" s="52"/>
      <c r="AK148" s="293"/>
      <c r="AL148" s="300"/>
      <c r="AM148" s="52"/>
      <c r="AN148" s="300"/>
      <c r="AO148" s="54"/>
      <c r="AQ148" s="47" t="str">
        <f>IF(OR('Input 1 - Schedule 1'!$C148="Non-Ins, Non-Fin",G148="Other Unregulated Financial Entity"),"Yes","No")</f>
        <v>No</v>
      </c>
      <c r="AR148" s="47" t="str">
        <f>IF(AQ148="Yes", 'Input 1 - Schedule 1'!AL148/'Input 1 - Schedule 1'!AM148*'Input 1 - Schedule 1'!AN148,"N/A")</f>
        <v>N/A</v>
      </c>
      <c r="AS148" s="47" t="str">
        <f>IF(AR148="N/A","N/A",MAX('Input 1 - Schedule 1'!AN148*0.02,AR148))</f>
        <v>N/A</v>
      </c>
      <c r="AT148" s="47" t="str">
        <f>IF(AQ148="Yes",'Input 1 - Schedule 1'!$AH148*IF($AX148="RBC Filing U.S. Insurer (Life)",0.0247,IF($AX148="RBC Filing U.S. Insurer (Health)",0.057*2/3,0.0364)),"N/A")</f>
        <v>N/A</v>
      </c>
      <c r="AU148" s="47" t="str">
        <f>IF(AQ148="Yes",'Input 1 - Schedule 1'!$AH148*IF($AX148="RBC Filing U.S. Insurer (Life)",0.037,IF($AX148="RBC Filing U.S. Insurer (Health)",0.057,0.054)),"N/A")</f>
        <v>N/A</v>
      </c>
      <c r="AV148" s="47" t="str">
        <f>IF(AQ148="Yes",'Input 1 - Schedule 1'!$AJ148*0.03,"N/A")</f>
        <v>N/A</v>
      </c>
      <c r="AW148" s="47" t="str">
        <f>IF(AQ148="Yes",IF(AX148="RBC Filing U.S. Insurer (Life)",0.195*'Input 1 - Schedule 1'!AJ148,0.225*'Input 1 - Schedule 1'!AJ148),"N/A")</f>
        <v>N/A</v>
      </c>
      <c r="AX148" s="47" t="str">
        <f>IFERROR(VLOOKUP('Input 1 - Schedule 1'!I148,'Input 1 - Schedule 1'!$D$7:$G$1009,4,FALSE),"")</f>
        <v/>
      </c>
      <c r="AZ148" s="17" t="s">
        <v>1</v>
      </c>
    </row>
    <row r="149" spans="1:52" x14ac:dyDescent="0.25">
      <c r="A149" s="56">
        <f t="shared" si="23"/>
        <v>140</v>
      </c>
      <c r="B149" s="267" t="str">
        <f t="shared" si="24"/>
        <v/>
      </c>
      <c r="C149" s="55" t="str">
        <f>IFERROR(VLOOKUP(G149,GCC.Param!$B$3:$D$96,3,FALSE),"")</f>
        <v/>
      </c>
      <c r="D149" s="40"/>
      <c r="E149" s="40"/>
      <c r="F149" s="42"/>
      <c r="G149" s="42"/>
      <c r="H149" s="42"/>
      <c r="I149" s="42"/>
      <c r="J149" s="267" t="str">
        <f t="shared" si="25"/>
        <v/>
      </c>
      <c r="K149" s="289"/>
      <c r="L149" s="289"/>
      <c r="M149" s="42"/>
      <c r="N149" s="42"/>
      <c r="O149" s="42"/>
      <c r="P149" s="42"/>
      <c r="Q149" s="42"/>
      <c r="R149" s="42"/>
      <c r="S149" s="266">
        <f t="shared" si="26"/>
        <v>0</v>
      </c>
      <c r="T149" s="32"/>
      <c r="U149" s="50"/>
      <c r="V149" s="44"/>
      <c r="W149" s="44"/>
      <c r="X149" s="45"/>
      <c r="Y149" s="50"/>
      <c r="Z149" s="46"/>
      <c r="AA149" s="46"/>
      <c r="AB149" s="46"/>
      <c r="AC149" s="47">
        <f t="shared" si="27"/>
        <v>0</v>
      </c>
      <c r="AD149" s="51"/>
      <c r="AE149" s="51"/>
      <c r="AF149" s="51"/>
      <c r="AH149" s="290"/>
      <c r="AI149" s="53">
        <f t="shared" si="28"/>
        <v>0</v>
      </c>
      <c r="AJ149" s="52"/>
      <c r="AK149" s="293"/>
      <c r="AL149" s="300"/>
      <c r="AM149" s="52"/>
      <c r="AN149" s="300"/>
      <c r="AO149" s="54"/>
      <c r="AQ149" s="47" t="str">
        <f>IF(OR('Input 1 - Schedule 1'!$C149="Non-Ins, Non-Fin",G149="Other Unregulated Financial Entity"),"Yes","No")</f>
        <v>No</v>
      </c>
      <c r="AR149" s="47" t="str">
        <f>IF(AQ149="Yes", 'Input 1 - Schedule 1'!AL149/'Input 1 - Schedule 1'!AM149*'Input 1 - Schedule 1'!AN149,"N/A")</f>
        <v>N/A</v>
      </c>
      <c r="AS149" s="47" t="str">
        <f>IF(AR149="N/A","N/A",MAX('Input 1 - Schedule 1'!AN149*0.02,AR149))</f>
        <v>N/A</v>
      </c>
      <c r="AT149" s="47" t="str">
        <f>IF(AQ149="Yes",'Input 1 - Schedule 1'!$AH149*IF($AX149="RBC Filing U.S. Insurer (Life)",0.0247,IF($AX149="RBC Filing U.S. Insurer (Health)",0.057*2/3,0.0364)),"N/A")</f>
        <v>N/A</v>
      </c>
      <c r="AU149" s="47" t="str">
        <f>IF(AQ149="Yes",'Input 1 - Schedule 1'!$AH149*IF($AX149="RBC Filing U.S. Insurer (Life)",0.037,IF($AX149="RBC Filing U.S. Insurer (Health)",0.057,0.054)),"N/A")</f>
        <v>N/A</v>
      </c>
      <c r="AV149" s="47" t="str">
        <f>IF(AQ149="Yes",'Input 1 - Schedule 1'!$AJ149*0.03,"N/A")</f>
        <v>N/A</v>
      </c>
      <c r="AW149" s="47" t="str">
        <f>IF(AQ149="Yes",IF(AX149="RBC Filing U.S. Insurer (Life)",0.195*'Input 1 - Schedule 1'!AJ149,0.225*'Input 1 - Schedule 1'!AJ149),"N/A")</f>
        <v>N/A</v>
      </c>
      <c r="AX149" s="47" t="str">
        <f>IFERROR(VLOOKUP('Input 1 - Schedule 1'!I149,'Input 1 - Schedule 1'!$D$7:$G$1009,4,FALSE),"")</f>
        <v/>
      </c>
      <c r="AZ149" s="17" t="s">
        <v>1</v>
      </c>
    </row>
    <row r="150" spans="1:52" x14ac:dyDescent="0.25">
      <c r="A150" s="56">
        <f t="shared" si="23"/>
        <v>141</v>
      </c>
      <c r="B150" s="267" t="str">
        <f t="shared" si="24"/>
        <v/>
      </c>
      <c r="C150" s="55" t="str">
        <f>IFERROR(VLOOKUP(G150,GCC.Param!$B$3:$D$96,3,FALSE),"")</f>
        <v/>
      </c>
      <c r="D150" s="40"/>
      <c r="E150" s="40"/>
      <c r="F150" s="42"/>
      <c r="G150" s="42"/>
      <c r="H150" s="42"/>
      <c r="I150" s="42"/>
      <c r="J150" s="267" t="str">
        <f t="shared" si="25"/>
        <v/>
      </c>
      <c r="K150" s="289"/>
      <c r="L150" s="289"/>
      <c r="M150" s="42"/>
      <c r="N150" s="42"/>
      <c r="O150" s="42"/>
      <c r="P150" s="42"/>
      <c r="Q150" s="42"/>
      <c r="R150" s="42"/>
      <c r="S150" s="266">
        <f t="shared" si="26"/>
        <v>0</v>
      </c>
      <c r="T150" s="32"/>
      <c r="U150" s="50"/>
      <c r="V150" s="44"/>
      <c r="W150" s="44"/>
      <c r="X150" s="45"/>
      <c r="Y150" s="50"/>
      <c r="Z150" s="46"/>
      <c r="AA150" s="46"/>
      <c r="AB150" s="46"/>
      <c r="AC150" s="47">
        <f t="shared" si="27"/>
        <v>0</v>
      </c>
      <c r="AD150" s="51"/>
      <c r="AE150" s="51"/>
      <c r="AF150" s="51"/>
      <c r="AH150" s="290"/>
      <c r="AI150" s="53">
        <f t="shared" si="28"/>
        <v>0</v>
      </c>
      <c r="AJ150" s="52"/>
      <c r="AK150" s="293"/>
      <c r="AL150" s="300"/>
      <c r="AM150" s="52"/>
      <c r="AN150" s="300"/>
      <c r="AO150" s="54"/>
      <c r="AQ150" s="47" t="str">
        <f>IF(OR('Input 1 - Schedule 1'!$C150="Non-Ins, Non-Fin",G150="Other Unregulated Financial Entity"),"Yes","No")</f>
        <v>No</v>
      </c>
      <c r="AR150" s="47" t="str">
        <f>IF(AQ150="Yes", 'Input 1 - Schedule 1'!AL150/'Input 1 - Schedule 1'!AM150*'Input 1 - Schedule 1'!AN150,"N/A")</f>
        <v>N/A</v>
      </c>
      <c r="AS150" s="47" t="str">
        <f>IF(AR150="N/A","N/A",MAX('Input 1 - Schedule 1'!AN150*0.02,AR150))</f>
        <v>N/A</v>
      </c>
      <c r="AT150" s="47" t="str">
        <f>IF(AQ150="Yes",'Input 1 - Schedule 1'!$AH150*IF($AX150="RBC Filing U.S. Insurer (Life)",0.0247,IF($AX150="RBC Filing U.S. Insurer (Health)",0.057*2/3,0.0364)),"N/A")</f>
        <v>N/A</v>
      </c>
      <c r="AU150" s="47" t="str">
        <f>IF(AQ150="Yes",'Input 1 - Schedule 1'!$AH150*IF($AX150="RBC Filing U.S. Insurer (Life)",0.037,IF($AX150="RBC Filing U.S. Insurer (Health)",0.057,0.054)),"N/A")</f>
        <v>N/A</v>
      </c>
      <c r="AV150" s="47" t="str">
        <f>IF(AQ150="Yes",'Input 1 - Schedule 1'!$AJ150*0.03,"N/A")</f>
        <v>N/A</v>
      </c>
      <c r="AW150" s="47" t="str">
        <f>IF(AQ150="Yes",IF(AX150="RBC Filing U.S. Insurer (Life)",0.195*'Input 1 - Schedule 1'!AJ150,0.225*'Input 1 - Schedule 1'!AJ150),"N/A")</f>
        <v>N/A</v>
      </c>
      <c r="AX150" s="47" t="str">
        <f>IFERROR(VLOOKUP('Input 1 - Schedule 1'!I150,'Input 1 - Schedule 1'!$D$7:$G$1009,4,FALSE),"")</f>
        <v/>
      </c>
      <c r="AZ150" s="17" t="s">
        <v>1</v>
      </c>
    </row>
    <row r="151" spans="1:52" x14ac:dyDescent="0.25">
      <c r="A151" s="56">
        <f t="shared" si="23"/>
        <v>142</v>
      </c>
      <c r="B151" s="267" t="str">
        <f t="shared" si="24"/>
        <v/>
      </c>
      <c r="C151" s="55" t="str">
        <f>IFERROR(VLOOKUP(G151,GCC.Param!$B$3:$D$96,3,FALSE),"")</f>
        <v/>
      </c>
      <c r="D151" s="40"/>
      <c r="E151" s="40"/>
      <c r="F151" s="42"/>
      <c r="G151" s="42"/>
      <c r="H151" s="42"/>
      <c r="I151" s="42"/>
      <c r="J151" s="267" t="str">
        <f t="shared" si="25"/>
        <v/>
      </c>
      <c r="K151" s="289"/>
      <c r="L151" s="289"/>
      <c r="M151" s="42"/>
      <c r="N151" s="42"/>
      <c r="O151" s="42"/>
      <c r="P151" s="42"/>
      <c r="Q151" s="42"/>
      <c r="R151" s="42"/>
      <c r="S151" s="266">
        <f t="shared" si="26"/>
        <v>0</v>
      </c>
      <c r="T151" s="32"/>
      <c r="U151" s="50"/>
      <c r="V151" s="44"/>
      <c r="W151" s="44"/>
      <c r="X151" s="45"/>
      <c r="Y151" s="50"/>
      <c r="Z151" s="46"/>
      <c r="AA151" s="46"/>
      <c r="AB151" s="46"/>
      <c r="AC151" s="47">
        <f t="shared" si="27"/>
        <v>0</v>
      </c>
      <c r="AD151" s="51"/>
      <c r="AE151" s="51"/>
      <c r="AF151" s="51"/>
      <c r="AH151" s="290"/>
      <c r="AI151" s="53">
        <f t="shared" si="28"/>
        <v>0</v>
      </c>
      <c r="AJ151" s="52"/>
      <c r="AK151" s="293"/>
      <c r="AL151" s="300"/>
      <c r="AM151" s="52"/>
      <c r="AN151" s="300"/>
      <c r="AO151" s="54"/>
      <c r="AQ151" s="47" t="str">
        <f>IF(OR('Input 1 - Schedule 1'!$C151="Non-Ins, Non-Fin",G151="Other Unregulated Financial Entity"),"Yes","No")</f>
        <v>No</v>
      </c>
      <c r="AR151" s="47" t="str">
        <f>IF(AQ151="Yes", 'Input 1 - Schedule 1'!AL151/'Input 1 - Schedule 1'!AM151*'Input 1 - Schedule 1'!AN151,"N/A")</f>
        <v>N/A</v>
      </c>
      <c r="AS151" s="47" t="str">
        <f>IF(AR151="N/A","N/A",MAX('Input 1 - Schedule 1'!AN151*0.02,AR151))</f>
        <v>N/A</v>
      </c>
      <c r="AT151" s="47" t="str">
        <f>IF(AQ151="Yes",'Input 1 - Schedule 1'!$AH151*IF($AX151="RBC Filing U.S. Insurer (Life)",0.0247,IF($AX151="RBC Filing U.S. Insurer (Health)",0.057*2/3,0.0364)),"N/A")</f>
        <v>N/A</v>
      </c>
      <c r="AU151" s="47" t="str">
        <f>IF(AQ151="Yes",'Input 1 - Schedule 1'!$AH151*IF($AX151="RBC Filing U.S. Insurer (Life)",0.037,IF($AX151="RBC Filing U.S. Insurer (Health)",0.057,0.054)),"N/A")</f>
        <v>N/A</v>
      </c>
      <c r="AV151" s="47" t="str">
        <f>IF(AQ151="Yes",'Input 1 - Schedule 1'!$AJ151*0.03,"N/A")</f>
        <v>N/A</v>
      </c>
      <c r="AW151" s="47" t="str">
        <f>IF(AQ151="Yes",IF(AX151="RBC Filing U.S. Insurer (Life)",0.195*'Input 1 - Schedule 1'!AJ151,0.225*'Input 1 - Schedule 1'!AJ151),"N/A")</f>
        <v>N/A</v>
      </c>
      <c r="AX151" s="47" t="str">
        <f>IFERROR(VLOOKUP('Input 1 - Schedule 1'!I151,'Input 1 - Schedule 1'!$D$7:$G$1009,4,FALSE),"")</f>
        <v/>
      </c>
      <c r="AZ151" s="17" t="s">
        <v>1</v>
      </c>
    </row>
    <row r="152" spans="1:52" x14ac:dyDescent="0.25">
      <c r="A152" s="56">
        <f t="shared" si="23"/>
        <v>143</v>
      </c>
      <c r="B152" s="267" t="str">
        <f t="shared" si="24"/>
        <v/>
      </c>
      <c r="C152" s="55" t="str">
        <f>IFERROR(VLOOKUP(G152,GCC.Param!$B$3:$D$96,3,FALSE),"")</f>
        <v/>
      </c>
      <c r="D152" s="40"/>
      <c r="E152" s="40"/>
      <c r="F152" s="42"/>
      <c r="G152" s="42"/>
      <c r="H152" s="42"/>
      <c r="I152" s="42"/>
      <c r="J152" s="267" t="str">
        <f t="shared" si="25"/>
        <v/>
      </c>
      <c r="K152" s="289"/>
      <c r="L152" s="289"/>
      <c r="M152" s="42"/>
      <c r="N152" s="42"/>
      <c r="O152" s="42"/>
      <c r="P152" s="42"/>
      <c r="Q152" s="42"/>
      <c r="R152" s="42"/>
      <c r="S152" s="266">
        <f t="shared" si="26"/>
        <v>0</v>
      </c>
      <c r="T152" s="32"/>
      <c r="U152" s="50"/>
      <c r="V152" s="44"/>
      <c r="W152" s="44"/>
      <c r="X152" s="45"/>
      <c r="Y152" s="50"/>
      <c r="Z152" s="46"/>
      <c r="AA152" s="46"/>
      <c r="AB152" s="46"/>
      <c r="AC152" s="47">
        <f t="shared" si="27"/>
        <v>0</v>
      </c>
      <c r="AD152" s="51"/>
      <c r="AE152" s="51"/>
      <c r="AF152" s="51"/>
      <c r="AH152" s="290"/>
      <c r="AI152" s="53">
        <f t="shared" si="28"/>
        <v>0</v>
      </c>
      <c r="AJ152" s="52"/>
      <c r="AK152" s="293"/>
      <c r="AL152" s="300"/>
      <c r="AM152" s="52"/>
      <c r="AN152" s="300"/>
      <c r="AO152" s="54"/>
      <c r="AQ152" s="47" t="str">
        <f>IF(OR('Input 1 - Schedule 1'!$C152="Non-Ins, Non-Fin",G152="Other Unregulated Financial Entity"),"Yes","No")</f>
        <v>No</v>
      </c>
      <c r="AR152" s="47" t="str">
        <f>IF(AQ152="Yes", 'Input 1 - Schedule 1'!AL152/'Input 1 - Schedule 1'!AM152*'Input 1 - Schedule 1'!AN152,"N/A")</f>
        <v>N/A</v>
      </c>
      <c r="AS152" s="47" t="str">
        <f>IF(AR152="N/A","N/A",MAX('Input 1 - Schedule 1'!AN152*0.02,AR152))</f>
        <v>N/A</v>
      </c>
      <c r="AT152" s="47" t="str">
        <f>IF(AQ152="Yes",'Input 1 - Schedule 1'!$AH152*IF($AX152="RBC Filing U.S. Insurer (Life)",0.0247,IF($AX152="RBC Filing U.S. Insurer (Health)",0.057*2/3,0.0364)),"N/A")</f>
        <v>N/A</v>
      </c>
      <c r="AU152" s="47" t="str">
        <f>IF(AQ152="Yes",'Input 1 - Schedule 1'!$AH152*IF($AX152="RBC Filing U.S. Insurer (Life)",0.037,IF($AX152="RBC Filing U.S. Insurer (Health)",0.057,0.054)),"N/A")</f>
        <v>N/A</v>
      </c>
      <c r="AV152" s="47" t="str">
        <f>IF(AQ152="Yes",'Input 1 - Schedule 1'!$AJ152*0.03,"N/A")</f>
        <v>N/A</v>
      </c>
      <c r="AW152" s="47" t="str">
        <f>IF(AQ152="Yes",IF(AX152="RBC Filing U.S. Insurer (Life)",0.195*'Input 1 - Schedule 1'!AJ152,0.225*'Input 1 - Schedule 1'!AJ152),"N/A")</f>
        <v>N/A</v>
      </c>
      <c r="AX152" s="47" t="str">
        <f>IFERROR(VLOOKUP('Input 1 - Schedule 1'!I152,'Input 1 - Schedule 1'!$D$7:$G$1009,4,FALSE),"")</f>
        <v/>
      </c>
      <c r="AZ152" s="17" t="s">
        <v>1</v>
      </c>
    </row>
    <row r="153" spans="1:52" x14ac:dyDescent="0.25">
      <c r="A153" s="56">
        <f t="shared" si="23"/>
        <v>144</v>
      </c>
      <c r="B153" s="267" t="str">
        <f t="shared" si="24"/>
        <v/>
      </c>
      <c r="C153" s="55" t="str">
        <f>IFERROR(VLOOKUP(G153,GCC.Param!$B$3:$D$96,3,FALSE),"")</f>
        <v/>
      </c>
      <c r="D153" s="40"/>
      <c r="E153" s="40"/>
      <c r="F153" s="42"/>
      <c r="G153" s="42"/>
      <c r="H153" s="42"/>
      <c r="I153" s="42"/>
      <c r="J153" s="267" t="str">
        <f t="shared" si="25"/>
        <v/>
      </c>
      <c r="K153" s="289"/>
      <c r="L153" s="289"/>
      <c r="M153" s="42"/>
      <c r="N153" s="42"/>
      <c r="O153" s="42"/>
      <c r="P153" s="42"/>
      <c r="Q153" s="42"/>
      <c r="R153" s="42"/>
      <c r="S153" s="266">
        <f t="shared" si="26"/>
        <v>0</v>
      </c>
      <c r="T153" s="32"/>
      <c r="U153" s="50"/>
      <c r="V153" s="44"/>
      <c r="W153" s="44"/>
      <c r="X153" s="45"/>
      <c r="Y153" s="50"/>
      <c r="Z153" s="46"/>
      <c r="AA153" s="46"/>
      <c r="AB153" s="46"/>
      <c r="AC153" s="47">
        <f t="shared" si="27"/>
        <v>0</v>
      </c>
      <c r="AD153" s="51"/>
      <c r="AE153" s="51"/>
      <c r="AF153" s="51"/>
      <c r="AH153" s="290"/>
      <c r="AI153" s="53">
        <f t="shared" si="28"/>
        <v>0</v>
      </c>
      <c r="AJ153" s="52"/>
      <c r="AK153" s="293"/>
      <c r="AL153" s="300"/>
      <c r="AM153" s="52"/>
      <c r="AN153" s="300"/>
      <c r="AO153" s="54"/>
      <c r="AQ153" s="47" t="str">
        <f>IF(OR('Input 1 - Schedule 1'!$C153="Non-Ins, Non-Fin",G153="Other Unregulated Financial Entity"),"Yes","No")</f>
        <v>No</v>
      </c>
      <c r="AR153" s="47" t="str">
        <f>IF(AQ153="Yes", 'Input 1 - Schedule 1'!AL153/'Input 1 - Schedule 1'!AM153*'Input 1 - Schedule 1'!AN153,"N/A")</f>
        <v>N/A</v>
      </c>
      <c r="AS153" s="47" t="str">
        <f>IF(AR153="N/A","N/A",MAX('Input 1 - Schedule 1'!AN153*0.02,AR153))</f>
        <v>N/A</v>
      </c>
      <c r="AT153" s="47" t="str">
        <f>IF(AQ153="Yes",'Input 1 - Schedule 1'!$AH153*IF($AX153="RBC Filing U.S. Insurer (Life)",0.0247,IF($AX153="RBC Filing U.S. Insurer (Health)",0.057*2/3,0.0364)),"N/A")</f>
        <v>N/A</v>
      </c>
      <c r="AU153" s="47" t="str">
        <f>IF(AQ153="Yes",'Input 1 - Schedule 1'!$AH153*IF($AX153="RBC Filing U.S. Insurer (Life)",0.037,IF($AX153="RBC Filing U.S. Insurer (Health)",0.057,0.054)),"N/A")</f>
        <v>N/A</v>
      </c>
      <c r="AV153" s="47" t="str">
        <f>IF(AQ153="Yes",'Input 1 - Schedule 1'!$AJ153*0.03,"N/A")</f>
        <v>N/A</v>
      </c>
      <c r="AW153" s="47" t="str">
        <f>IF(AQ153="Yes",IF(AX153="RBC Filing U.S. Insurer (Life)",0.195*'Input 1 - Schedule 1'!AJ153,0.225*'Input 1 - Schedule 1'!AJ153),"N/A")</f>
        <v>N/A</v>
      </c>
      <c r="AX153" s="47" t="str">
        <f>IFERROR(VLOOKUP('Input 1 - Schedule 1'!I153,'Input 1 - Schedule 1'!$D$7:$G$1009,4,FALSE),"")</f>
        <v/>
      </c>
      <c r="AZ153" s="17" t="s">
        <v>1</v>
      </c>
    </row>
    <row r="154" spans="1:52" x14ac:dyDescent="0.25">
      <c r="A154" s="56">
        <f t="shared" si="23"/>
        <v>145</v>
      </c>
      <c r="B154" s="267" t="str">
        <f t="shared" si="24"/>
        <v/>
      </c>
      <c r="C154" s="55" t="str">
        <f>IFERROR(VLOOKUP(G154,GCC.Param!$B$3:$D$96,3,FALSE),"")</f>
        <v/>
      </c>
      <c r="D154" s="40"/>
      <c r="E154" s="40"/>
      <c r="F154" s="42"/>
      <c r="G154" s="42"/>
      <c r="H154" s="42"/>
      <c r="I154" s="42"/>
      <c r="J154" s="267" t="str">
        <f t="shared" si="25"/>
        <v/>
      </c>
      <c r="K154" s="289"/>
      <c r="L154" s="289"/>
      <c r="M154" s="42"/>
      <c r="N154" s="42"/>
      <c r="O154" s="42"/>
      <c r="P154" s="42"/>
      <c r="Q154" s="42"/>
      <c r="R154" s="42"/>
      <c r="S154" s="266">
        <f t="shared" si="26"/>
        <v>0</v>
      </c>
      <c r="T154" s="32"/>
      <c r="U154" s="50"/>
      <c r="V154" s="44"/>
      <c r="W154" s="44"/>
      <c r="X154" s="45"/>
      <c r="Y154" s="50"/>
      <c r="Z154" s="46"/>
      <c r="AA154" s="46"/>
      <c r="AB154" s="46"/>
      <c r="AC154" s="47">
        <f t="shared" si="27"/>
        <v>0</v>
      </c>
      <c r="AD154" s="51"/>
      <c r="AE154" s="51"/>
      <c r="AF154" s="51"/>
      <c r="AH154" s="290"/>
      <c r="AI154" s="53">
        <f t="shared" si="28"/>
        <v>0</v>
      </c>
      <c r="AJ154" s="52"/>
      <c r="AK154" s="293"/>
      <c r="AL154" s="300"/>
      <c r="AM154" s="52"/>
      <c r="AN154" s="300"/>
      <c r="AO154" s="54"/>
      <c r="AQ154" s="47" t="str">
        <f>IF(OR('Input 1 - Schedule 1'!$C154="Non-Ins, Non-Fin",G154="Other Unregulated Financial Entity"),"Yes","No")</f>
        <v>No</v>
      </c>
      <c r="AR154" s="47" t="str">
        <f>IF(AQ154="Yes", 'Input 1 - Schedule 1'!AL154/'Input 1 - Schedule 1'!AM154*'Input 1 - Schedule 1'!AN154,"N/A")</f>
        <v>N/A</v>
      </c>
      <c r="AS154" s="47" t="str">
        <f>IF(AR154="N/A","N/A",MAX('Input 1 - Schedule 1'!AN154*0.02,AR154))</f>
        <v>N/A</v>
      </c>
      <c r="AT154" s="47" t="str">
        <f>IF(AQ154="Yes",'Input 1 - Schedule 1'!$AH154*IF($AX154="RBC Filing U.S. Insurer (Life)",0.0247,IF($AX154="RBC Filing U.S. Insurer (Health)",0.057*2/3,0.0364)),"N/A")</f>
        <v>N/A</v>
      </c>
      <c r="AU154" s="47" t="str">
        <f>IF(AQ154="Yes",'Input 1 - Schedule 1'!$AH154*IF($AX154="RBC Filing U.S. Insurer (Life)",0.037,IF($AX154="RBC Filing U.S. Insurer (Health)",0.057,0.054)),"N/A")</f>
        <v>N/A</v>
      </c>
      <c r="AV154" s="47" t="str">
        <f>IF(AQ154="Yes",'Input 1 - Schedule 1'!$AJ154*0.03,"N/A")</f>
        <v>N/A</v>
      </c>
      <c r="AW154" s="47" t="str">
        <f>IF(AQ154="Yes",IF(AX154="RBC Filing U.S. Insurer (Life)",0.195*'Input 1 - Schedule 1'!AJ154,0.225*'Input 1 - Schedule 1'!AJ154),"N/A")</f>
        <v>N/A</v>
      </c>
      <c r="AX154" s="47" t="str">
        <f>IFERROR(VLOOKUP('Input 1 - Schedule 1'!I154,'Input 1 - Schedule 1'!$D$7:$G$1009,4,FALSE),"")</f>
        <v/>
      </c>
      <c r="AZ154" s="17" t="s">
        <v>1</v>
      </c>
    </row>
    <row r="155" spans="1:52" x14ac:dyDescent="0.25">
      <c r="A155" s="56">
        <f t="shared" si="23"/>
        <v>146</v>
      </c>
      <c r="B155" s="267" t="str">
        <f t="shared" si="24"/>
        <v/>
      </c>
      <c r="C155" s="55" t="str">
        <f>IFERROR(VLOOKUP(G155,GCC.Param!$B$3:$D$96,3,FALSE),"")</f>
        <v/>
      </c>
      <c r="D155" s="40"/>
      <c r="E155" s="40"/>
      <c r="F155" s="42"/>
      <c r="G155" s="42"/>
      <c r="H155" s="42"/>
      <c r="I155" s="42"/>
      <c r="J155" s="267" t="str">
        <f t="shared" si="25"/>
        <v/>
      </c>
      <c r="K155" s="289"/>
      <c r="L155" s="289"/>
      <c r="M155" s="42"/>
      <c r="N155" s="42"/>
      <c r="O155" s="42"/>
      <c r="P155" s="42"/>
      <c r="Q155" s="42"/>
      <c r="R155" s="42"/>
      <c r="S155" s="266">
        <f t="shared" si="26"/>
        <v>0</v>
      </c>
      <c r="T155" s="32"/>
      <c r="U155" s="50"/>
      <c r="V155" s="44"/>
      <c r="W155" s="44"/>
      <c r="X155" s="45"/>
      <c r="Y155" s="50"/>
      <c r="Z155" s="46"/>
      <c r="AA155" s="46"/>
      <c r="AB155" s="46"/>
      <c r="AC155" s="47">
        <f t="shared" si="27"/>
        <v>0</v>
      </c>
      <c r="AD155" s="51"/>
      <c r="AE155" s="51"/>
      <c r="AF155" s="51"/>
      <c r="AH155" s="290"/>
      <c r="AI155" s="53">
        <f t="shared" si="28"/>
        <v>0</v>
      </c>
      <c r="AJ155" s="52"/>
      <c r="AK155" s="293"/>
      <c r="AL155" s="300"/>
      <c r="AM155" s="52"/>
      <c r="AN155" s="300"/>
      <c r="AO155" s="54"/>
      <c r="AQ155" s="47" t="str">
        <f>IF(OR('Input 1 - Schedule 1'!$C155="Non-Ins, Non-Fin",G155="Other Unregulated Financial Entity"),"Yes","No")</f>
        <v>No</v>
      </c>
      <c r="AR155" s="47" t="str">
        <f>IF(AQ155="Yes", 'Input 1 - Schedule 1'!AL155/'Input 1 - Schedule 1'!AM155*'Input 1 - Schedule 1'!AN155,"N/A")</f>
        <v>N/A</v>
      </c>
      <c r="AS155" s="47" t="str">
        <f>IF(AR155="N/A","N/A",MAX('Input 1 - Schedule 1'!AN155*0.02,AR155))</f>
        <v>N/A</v>
      </c>
      <c r="AT155" s="47" t="str">
        <f>IF(AQ155="Yes",'Input 1 - Schedule 1'!$AH155*IF($AX155="RBC Filing U.S. Insurer (Life)",0.0247,IF($AX155="RBC Filing U.S. Insurer (Health)",0.057*2/3,0.0364)),"N/A")</f>
        <v>N/A</v>
      </c>
      <c r="AU155" s="47" t="str">
        <f>IF(AQ155="Yes",'Input 1 - Schedule 1'!$AH155*IF($AX155="RBC Filing U.S. Insurer (Life)",0.037,IF($AX155="RBC Filing U.S. Insurer (Health)",0.057,0.054)),"N/A")</f>
        <v>N/A</v>
      </c>
      <c r="AV155" s="47" t="str">
        <f>IF(AQ155="Yes",'Input 1 - Schedule 1'!$AJ155*0.03,"N/A")</f>
        <v>N/A</v>
      </c>
      <c r="AW155" s="47" t="str">
        <f>IF(AQ155="Yes",IF(AX155="RBC Filing U.S. Insurer (Life)",0.195*'Input 1 - Schedule 1'!AJ155,0.225*'Input 1 - Schedule 1'!AJ155),"N/A")</f>
        <v>N/A</v>
      </c>
      <c r="AX155" s="47" t="str">
        <f>IFERROR(VLOOKUP('Input 1 - Schedule 1'!I155,'Input 1 - Schedule 1'!$D$7:$G$1009,4,FALSE),"")</f>
        <v/>
      </c>
      <c r="AZ155" s="17" t="s">
        <v>1</v>
      </c>
    </row>
    <row r="156" spans="1:52" x14ac:dyDescent="0.25">
      <c r="A156" s="56">
        <f t="shared" si="23"/>
        <v>147</v>
      </c>
      <c r="B156" s="267" t="str">
        <f t="shared" si="24"/>
        <v/>
      </c>
      <c r="C156" s="55" t="str">
        <f>IFERROR(VLOOKUP(G156,GCC.Param!$B$3:$D$96,3,FALSE),"")</f>
        <v/>
      </c>
      <c r="D156" s="40"/>
      <c r="E156" s="40"/>
      <c r="F156" s="42"/>
      <c r="G156" s="42"/>
      <c r="H156" s="42"/>
      <c r="I156" s="42"/>
      <c r="J156" s="267" t="str">
        <f t="shared" si="25"/>
        <v/>
      </c>
      <c r="K156" s="289"/>
      <c r="L156" s="289"/>
      <c r="M156" s="42"/>
      <c r="N156" s="42"/>
      <c r="O156" s="42"/>
      <c r="P156" s="42"/>
      <c r="Q156" s="42"/>
      <c r="R156" s="42"/>
      <c r="S156" s="266">
        <f t="shared" si="26"/>
        <v>0</v>
      </c>
      <c r="T156" s="32"/>
      <c r="U156" s="50"/>
      <c r="V156" s="44"/>
      <c r="W156" s="44"/>
      <c r="X156" s="45"/>
      <c r="Y156" s="50"/>
      <c r="Z156" s="46"/>
      <c r="AA156" s="46"/>
      <c r="AB156" s="46"/>
      <c r="AC156" s="47">
        <f t="shared" si="27"/>
        <v>0</v>
      </c>
      <c r="AD156" s="51"/>
      <c r="AE156" s="51"/>
      <c r="AF156" s="51"/>
      <c r="AH156" s="290"/>
      <c r="AI156" s="53">
        <f t="shared" si="28"/>
        <v>0</v>
      </c>
      <c r="AJ156" s="52"/>
      <c r="AK156" s="293"/>
      <c r="AL156" s="300"/>
      <c r="AM156" s="52"/>
      <c r="AN156" s="300"/>
      <c r="AO156" s="54"/>
      <c r="AQ156" s="47" t="str">
        <f>IF(OR('Input 1 - Schedule 1'!$C156="Non-Ins, Non-Fin",G156="Other Unregulated Financial Entity"),"Yes","No")</f>
        <v>No</v>
      </c>
      <c r="AR156" s="47" t="str">
        <f>IF(AQ156="Yes", 'Input 1 - Schedule 1'!AL156/'Input 1 - Schedule 1'!AM156*'Input 1 - Schedule 1'!AN156,"N/A")</f>
        <v>N/A</v>
      </c>
      <c r="AS156" s="47" t="str">
        <f>IF(AR156="N/A","N/A",MAX('Input 1 - Schedule 1'!AN156*0.02,AR156))</f>
        <v>N/A</v>
      </c>
      <c r="AT156" s="47" t="str">
        <f>IF(AQ156="Yes",'Input 1 - Schedule 1'!$AH156*IF($AX156="RBC Filing U.S. Insurer (Life)",0.0247,IF($AX156="RBC Filing U.S. Insurer (Health)",0.057*2/3,0.0364)),"N/A")</f>
        <v>N/A</v>
      </c>
      <c r="AU156" s="47" t="str">
        <f>IF(AQ156="Yes",'Input 1 - Schedule 1'!$AH156*IF($AX156="RBC Filing U.S. Insurer (Life)",0.037,IF($AX156="RBC Filing U.S. Insurer (Health)",0.057,0.054)),"N/A")</f>
        <v>N/A</v>
      </c>
      <c r="AV156" s="47" t="str">
        <f>IF(AQ156="Yes",'Input 1 - Schedule 1'!$AJ156*0.03,"N/A")</f>
        <v>N/A</v>
      </c>
      <c r="AW156" s="47" t="str">
        <f>IF(AQ156="Yes",IF(AX156="RBC Filing U.S. Insurer (Life)",0.195*'Input 1 - Schedule 1'!AJ156,0.225*'Input 1 - Schedule 1'!AJ156),"N/A")</f>
        <v>N/A</v>
      </c>
      <c r="AX156" s="47" t="str">
        <f>IFERROR(VLOOKUP('Input 1 - Schedule 1'!I156,'Input 1 - Schedule 1'!$D$7:$G$1009,4,FALSE),"")</f>
        <v/>
      </c>
      <c r="AZ156" s="17" t="s">
        <v>1</v>
      </c>
    </row>
    <row r="157" spans="1:52" x14ac:dyDescent="0.25">
      <c r="A157" s="56">
        <f t="shared" si="23"/>
        <v>148</v>
      </c>
      <c r="B157" s="267" t="str">
        <f t="shared" si="24"/>
        <v/>
      </c>
      <c r="C157" s="55" t="str">
        <f>IFERROR(VLOOKUP(G157,GCC.Param!$B$3:$D$96,3,FALSE),"")</f>
        <v/>
      </c>
      <c r="D157" s="40"/>
      <c r="E157" s="40"/>
      <c r="F157" s="42"/>
      <c r="G157" s="42"/>
      <c r="H157" s="42"/>
      <c r="I157" s="42"/>
      <c r="J157" s="267" t="str">
        <f t="shared" si="25"/>
        <v/>
      </c>
      <c r="K157" s="289"/>
      <c r="L157" s="289"/>
      <c r="M157" s="42"/>
      <c r="N157" s="42"/>
      <c r="O157" s="42"/>
      <c r="P157" s="42"/>
      <c r="Q157" s="42"/>
      <c r="R157" s="42"/>
      <c r="S157" s="266">
        <f t="shared" si="26"/>
        <v>0</v>
      </c>
      <c r="T157" s="32"/>
      <c r="U157" s="50"/>
      <c r="V157" s="44"/>
      <c r="W157" s="44"/>
      <c r="X157" s="45"/>
      <c r="Y157" s="50"/>
      <c r="Z157" s="46"/>
      <c r="AA157" s="46"/>
      <c r="AB157" s="46"/>
      <c r="AC157" s="47">
        <f t="shared" si="27"/>
        <v>0</v>
      </c>
      <c r="AD157" s="51"/>
      <c r="AE157" s="51"/>
      <c r="AF157" s="51"/>
      <c r="AH157" s="290"/>
      <c r="AI157" s="53">
        <f t="shared" si="28"/>
        <v>0</v>
      </c>
      <c r="AJ157" s="52"/>
      <c r="AK157" s="293"/>
      <c r="AL157" s="300"/>
      <c r="AM157" s="52"/>
      <c r="AN157" s="300"/>
      <c r="AO157" s="54"/>
      <c r="AQ157" s="47" t="str">
        <f>IF(OR('Input 1 - Schedule 1'!$C157="Non-Ins, Non-Fin",G157="Other Unregulated Financial Entity"),"Yes","No")</f>
        <v>No</v>
      </c>
      <c r="AR157" s="47" t="str">
        <f>IF(AQ157="Yes", 'Input 1 - Schedule 1'!AL157/'Input 1 - Schedule 1'!AM157*'Input 1 - Schedule 1'!AN157,"N/A")</f>
        <v>N/A</v>
      </c>
      <c r="AS157" s="47" t="str">
        <f>IF(AR157="N/A","N/A",MAX('Input 1 - Schedule 1'!AN157*0.02,AR157))</f>
        <v>N/A</v>
      </c>
      <c r="AT157" s="47" t="str">
        <f>IF(AQ157="Yes",'Input 1 - Schedule 1'!$AH157*IF($AX157="RBC Filing U.S. Insurer (Life)",0.0247,IF($AX157="RBC Filing U.S. Insurer (Health)",0.057*2/3,0.0364)),"N/A")</f>
        <v>N/A</v>
      </c>
      <c r="AU157" s="47" t="str">
        <f>IF(AQ157="Yes",'Input 1 - Schedule 1'!$AH157*IF($AX157="RBC Filing U.S. Insurer (Life)",0.037,IF($AX157="RBC Filing U.S. Insurer (Health)",0.057,0.054)),"N/A")</f>
        <v>N/A</v>
      </c>
      <c r="AV157" s="47" t="str">
        <f>IF(AQ157="Yes",'Input 1 - Schedule 1'!$AJ157*0.03,"N/A")</f>
        <v>N/A</v>
      </c>
      <c r="AW157" s="47" t="str">
        <f>IF(AQ157="Yes",IF(AX157="RBC Filing U.S. Insurer (Life)",0.195*'Input 1 - Schedule 1'!AJ157,0.225*'Input 1 - Schedule 1'!AJ157),"N/A")</f>
        <v>N/A</v>
      </c>
      <c r="AX157" s="47" t="str">
        <f>IFERROR(VLOOKUP('Input 1 - Schedule 1'!I157,'Input 1 - Schedule 1'!$D$7:$G$1009,4,FALSE),"")</f>
        <v/>
      </c>
      <c r="AZ157" s="17" t="s">
        <v>1</v>
      </c>
    </row>
    <row r="158" spans="1:52" x14ac:dyDescent="0.25">
      <c r="A158" s="56">
        <f t="shared" si="23"/>
        <v>149</v>
      </c>
      <c r="B158" s="267" t="str">
        <f t="shared" si="24"/>
        <v/>
      </c>
      <c r="C158" s="55" t="str">
        <f>IFERROR(VLOOKUP(G158,GCC.Param!$B$3:$D$96,3,FALSE),"")</f>
        <v/>
      </c>
      <c r="D158" s="40"/>
      <c r="E158" s="40"/>
      <c r="F158" s="42"/>
      <c r="G158" s="42"/>
      <c r="H158" s="42"/>
      <c r="I158" s="42"/>
      <c r="J158" s="267" t="str">
        <f t="shared" si="25"/>
        <v/>
      </c>
      <c r="K158" s="289"/>
      <c r="L158" s="289"/>
      <c r="M158" s="42"/>
      <c r="N158" s="42"/>
      <c r="O158" s="42"/>
      <c r="P158" s="42"/>
      <c r="Q158" s="42"/>
      <c r="R158" s="42"/>
      <c r="S158" s="266">
        <f t="shared" si="26"/>
        <v>0</v>
      </c>
      <c r="T158" s="32"/>
      <c r="U158" s="50"/>
      <c r="V158" s="44"/>
      <c r="W158" s="44"/>
      <c r="X158" s="45"/>
      <c r="Y158" s="50"/>
      <c r="Z158" s="46"/>
      <c r="AA158" s="46"/>
      <c r="AB158" s="46"/>
      <c r="AC158" s="47">
        <f t="shared" si="27"/>
        <v>0</v>
      </c>
      <c r="AD158" s="51"/>
      <c r="AE158" s="51"/>
      <c r="AF158" s="51"/>
      <c r="AH158" s="290"/>
      <c r="AI158" s="53">
        <f t="shared" si="28"/>
        <v>0</v>
      </c>
      <c r="AJ158" s="52"/>
      <c r="AK158" s="293"/>
      <c r="AL158" s="300"/>
      <c r="AM158" s="52"/>
      <c r="AN158" s="300"/>
      <c r="AO158" s="54"/>
      <c r="AQ158" s="47" t="str">
        <f>IF(OR('Input 1 - Schedule 1'!$C158="Non-Ins, Non-Fin",G158="Other Unregulated Financial Entity"),"Yes","No")</f>
        <v>No</v>
      </c>
      <c r="AR158" s="47" t="str">
        <f>IF(AQ158="Yes", 'Input 1 - Schedule 1'!AL158/'Input 1 - Schedule 1'!AM158*'Input 1 - Schedule 1'!AN158,"N/A")</f>
        <v>N/A</v>
      </c>
      <c r="AS158" s="47" t="str">
        <f>IF(AR158="N/A","N/A",MAX('Input 1 - Schedule 1'!AN158*0.02,AR158))</f>
        <v>N/A</v>
      </c>
      <c r="AT158" s="47" t="str">
        <f>IF(AQ158="Yes",'Input 1 - Schedule 1'!$AH158*IF($AX158="RBC Filing U.S. Insurer (Life)",0.0247,IF($AX158="RBC Filing U.S. Insurer (Health)",0.057*2/3,0.0364)),"N/A")</f>
        <v>N/A</v>
      </c>
      <c r="AU158" s="47" t="str">
        <f>IF(AQ158="Yes",'Input 1 - Schedule 1'!$AH158*IF($AX158="RBC Filing U.S. Insurer (Life)",0.037,IF($AX158="RBC Filing U.S. Insurer (Health)",0.057,0.054)),"N/A")</f>
        <v>N/A</v>
      </c>
      <c r="AV158" s="47" t="str">
        <f>IF(AQ158="Yes",'Input 1 - Schedule 1'!$AJ158*0.03,"N/A")</f>
        <v>N/A</v>
      </c>
      <c r="AW158" s="47" t="str">
        <f>IF(AQ158="Yes",IF(AX158="RBC Filing U.S. Insurer (Life)",0.195*'Input 1 - Schedule 1'!AJ158,0.225*'Input 1 - Schedule 1'!AJ158),"N/A")</f>
        <v>N/A</v>
      </c>
      <c r="AX158" s="47" t="str">
        <f>IFERROR(VLOOKUP('Input 1 - Schedule 1'!I158,'Input 1 - Schedule 1'!$D$7:$G$1009,4,FALSE),"")</f>
        <v/>
      </c>
      <c r="AZ158" s="17" t="s">
        <v>1</v>
      </c>
    </row>
    <row r="159" spans="1:52" x14ac:dyDescent="0.25">
      <c r="A159" s="56">
        <f t="shared" si="23"/>
        <v>150</v>
      </c>
      <c r="B159" s="267" t="str">
        <f t="shared" si="24"/>
        <v/>
      </c>
      <c r="C159" s="55" t="str">
        <f>IFERROR(VLOOKUP(G159,GCC.Param!$B$3:$D$96,3,FALSE),"")</f>
        <v/>
      </c>
      <c r="D159" s="40"/>
      <c r="E159" s="40"/>
      <c r="F159" s="42"/>
      <c r="G159" s="42"/>
      <c r="H159" s="42"/>
      <c r="I159" s="42"/>
      <c r="J159" s="267" t="str">
        <f t="shared" si="25"/>
        <v/>
      </c>
      <c r="K159" s="289"/>
      <c r="L159" s="289"/>
      <c r="M159" s="42"/>
      <c r="N159" s="42"/>
      <c r="O159" s="42"/>
      <c r="P159" s="42"/>
      <c r="Q159" s="42"/>
      <c r="R159" s="42"/>
      <c r="S159" s="266">
        <f t="shared" si="26"/>
        <v>0</v>
      </c>
      <c r="T159" s="32"/>
      <c r="U159" s="50"/>
      <c r="V159" s="44"/>
      <c r="W159" s="44"/>
      <c r="X159" s="45"/>
      <c r="Y159" s="50"/>
      <c r="Z159" s="46"/>
      <c r="AA159" s="46"/>
      <c r="AB159" s="46"/>
      <c r="AC159" s="47">
        <f t="shared" si="27"/>
        <v>0</v>
      </c>
      <c r="AD159" s="51"/>
      <c r="AE159" s="51"/>
      <c r="AF159" s="51"/>
      <c r="AH159" s="290"/>
      <c r="AI159" s="53">
        <f t="shared" si="28"/>
        <v>0</v>
      </c>
      <c r="AJ159" s="52"/>
      <c r="AK159" s="293"/>
      <c r="AL159" s="300"/>
      <c r="AM159" s="52"/>
      <c r="AN159" s="300"/>
      <c r="AO159" s="54"/>
      <c r="AQ159" s="47" t="str">
        <f>IF(OR('Input 1 - Schedule 1'!$C159="Non-Ins, Non-Fin",G159="Other Unregulated Financial Entity"),"Yes","No")</f>
        <v>No</v>
      </c>
      <c r="AR159" s="47" t="str">
        <f>IF(AQ159="Yes", 'Input 1 - Schedule 1'!AL159/'Input 1 - Schedule 1'!AM159*'Input 1 - Schedule 1'!AN159,"N/A")</f>
        <v>N/A</v>
      </c>
      <c r="AS159" s="47" t="str">
        <f>IF(AR159="N/A","N/A",MAX('Input 1 - Schedule 1'!AN159*0.02,AR159))</f>
        <v>N/A</v>
      </c>
      <c r="AT159" s="47" t="str">
        <f>IF(AQ159="Yes",'Input 1 - Schedule 1'!$AH159*IF($AX159="RBC Filing U.S. Insurer (Life)",0.0247,IF($AX159="RBC Filing U.S. Insurer (Health)",0.057*2/3,0.0364)),"N/A")</f>
        <v>N/A</v>
      </c>
      <c r="AU159" s="47" t="str">
        <f>IF(AQ159="Yes",'Input 1 - Schedule 1'!$AH159*IF($AX159="RBC Filing U.S. Insurer (Life)",0.037,IF($AX159="RBC Filing U.S. Insurer (Health)",0.057,0.054)),"N/A")</f>
        <v>N/A</v>
      </c>
      <c r="AV159" s="47" t="str">
        <f>IF(AQ159="Yes",'Input 1 - Schedule 1'!$AJ159*0.03,"N/A")</f>
        <v>N/A</v>
      </c>
      <c r="AW159" s="47" t="str">
        <f>IF(AQ159="Yes",IF(AX159="RBC Filing U.S. Insurer (Life)",0.195*'Input 1 - Schedule 1'!AJ159,0.225*'Input 1 - Schedule 1'!AJ159),"N/A")</f>
        <v>N/A</v>
      </c>
      <c r="AX159" s="47" t="str">
        <f>IFERROR(VLOOKUP('Input 1 - Schedule 1'!I159,'Input 1 - Schedule 1'!$D$7:$G$1009,4,FALSE),"")</f>
        <v/>
      </c>
      <c r="AZ159" s="17" t="s">
        <v>1</v>
      </c>
    </row>
    <row r="160" spans="1:52" x14ac:dyDescent="0.25">
      <c r="A160" s="56">
        <f t="shared" si="23"/>
        <v>151</v>
      </c>
      <c r="B160" s="267" t="str">
        <f t="shared" si="24"/>
        <v/>
      </c>
      <c r="C160" s="55" t="str">
        <f>IFERROR(VLOOKUP(G160,GCC.Param!$B$3:$D$96,3,FALSE),"")</f>
        <v/>
      </c>
      <c r="D160" s="40"/>
      <c r="E160" s="40"/>
      <c r="F160" s="42"/>
      <c r="G160" s="42"/>
      <c r="H160" s="42"/>
      <c r="I160" s="42"/>
      <c r="J160" s="267" t="str">
        <f t="shared" si="25"/>
        <v/>
      </c>
      <c r="K160" s="289"/>
      <c r="L160" s="289"/>
      <c r="M160" s="42"/>
      <c r="N160" s="42"/>
      <c r="O160" s="42"/>
      <c r="P160" s="42"/>
      <c r="Q160" s="42"/>
      <c r="R160" s="42"/>
      <c r="S160" s="266">
        <f t="shared" si="26"/>
        <v>0</v>
      </c>
      <c r="T160" s="32"/>
      <c r="U160" s="50"/>
      <c r="V160" s="44"/>
      <c r="W160" s="44"/>
      <c r="X160" s="45"/>
      <c r="Y160" s="50"/>
      <c r="Z160" s="46"/>
      <c r="AA160" s="46"/>
      <c r="AB160" s="46"/>
      <c r="AC160" s="47">
        <f t="shared" si="27"/>
        <v>0</v>
      </c>
      <c r="AD160" s="51"/>
      <c r="AE160" s="51"/>
      <c r="AF160" s="51"/>
      <c r="AH160" s="290"/>
      <c r="AI160" s="53">
        <f t="shared" si="28"/>
        <v>0</v>
      </c>
      <c r="AJ160" s="52"/>
      <c r="AK160" s="293"/>
      <c r="AL160" s="300"/>
      <c r="AM160" s="52"/>
      <c r="AN160" s="300"/>
      <c r="AO160" s="54"/>
      <c r="AQ160" s="47" t="str">
        <f>IF(OR('Input 1 - Schedule 1'!$C160="Non-Ins, Non-Fin",G160="Other Unregulated Financial Entity"),"Yes","No")</f>
        <v>No</v>
      </c>
      <c r="AR160" s="47" t="str">
        <f>IF(AQ160="Yes", 'Input 1 - Schedule 1'!AL160/'Input 1 - Schedule 1'!AM160*'Input 1 - Schedule 1'!AN160,"N/A")</f>
        <v>N/A</v>
      </c>
      <c r="AS160" s="47" t="str">
        <f>IF(AR160="N/A","N/A",MAX('Input 1 - Schedule 1'!AN160*0.02,AR160))</f>
        <v>N/A</v>
      </c>
      <c r="AT160" s="47" t="str">
        <f>IF(AQ160="Yes",'Input 1 - Schedule 1'!$AH160*IF($AX160="RBC Filing U.S. Insurer (Life)",0.0247,IF($AX160="RBC Filing U.S. Insurer (Health)",0.057*2/3,0.0364)),"N/A")</f>
        <v>N/A</v>
      </c>
      <c r="AU160" s="47" t="str">
        <f>IF(AQ160="Yes",'Input 1 - Schedule 1'!$AH160*IF($AX160="RBC Filing U.S. Insurer (Life)",0.037,IF($AX160="RBC Filing U.S. Insurer (Health)",0.057,0.054)),"N/A")</f>
        <v>N/A</v>
      </c>
      <c r="AV160" s="47" t="str">
        <f>IF(AQ160="Yes",'Input 1 - Schedule 1'!$AJ160*0.03,"N/A")</f>
        <v>N/A</v>
      </c>
      <c r="AW160" s="47" t="str">
        <f>IF(AQ160="Yes",IF(AX160="RBC Filing U.S. Insurer (Life)",0.195*'Input 1 - Schedule 1'!AJ160,0.225*'Input 1 - Schedule 1'!AJ160),"N/A")</f>
        <v>N/A</v>
      </c>
      <c r="AX160" s="47" t="str">
        <f>IFERROR(VLOOKUP('Input 1 - Schedule 1'!I160,'Input 1 - Schedule 1'!$D$7:$G$1009,4,FALSE),"")</f>
        <v/>
      </c>
      <c r="AZ160" s="17" t="s">
        <v>1</v>
      </c>
    </row>
    <row r="161" spans="1:52" x14ac:dyDescent="0.25">
      <c r="A161" s="56">
        <f t="shared" si="23"/>
        <v>152</v>
      </c>
      <c r="B161" s="267" t="str">
        <f t="shared" si="24"/>
        <v/>
      </c>
      <c r="C161" s="55" t="str">
        <f>IFERROR(VLOOKUP(G161,GCC.Param!$B$3:$D$96,3,FALSE),"")</f>
        <v/>
      </c>
      <c r="D161" s="40"/>
      <c r="E161" s="40"/>
      <c r="F161" s="42"/>
      <c r="G161" s="42"/>
      <c r="H161" s="42"/>
      <c r="I161" s="42"/>
      <c r="J161" s="267" t="str">
        <f t="shared" si="25"/>
        <v/>
      </c>
      <c r="K161" s="289"/>
      <c r="L161" s="289"/>
      <c r="M161" s="42"/>
      <c r="N161" s="42"/>
      <c r="O161" s="42"/>
      <c r="P161" s="42"/>
      <c r="Q161" s="42"/>
      <c r="R161" s="42"/>
      <c r="S161" s="266">
        <f t="shared" si="26"/>
        <v>0</v>
      </c>
      <c r="T161" s="32"/>
      <c r="U161" s="50"/>
      <c r="V161" s="44"/>
      <c r="W161" s="44"/>
      <c r="X161" s="45"/>
      <c r="Y161" s="50"/>
      <c r="Z161" s="46"/>
      <c r="AA161" s="46"/>
      <c r="AB161" s="46"/>
      <c r="AC161" s="47">
        <f t="shared" si="27"/>
        <v>0</v>
      </c>
      <c r="AD161" s="51"/>
      <c r="AE161" s="51"/>
      <c r="AF161" s="51"/>
      <c r="AH161" s="290"/>
      <c r="AI161" s="53">
        <f t="shared" si="28"/>
        <v>0</v>
      </c>
      <c r="AJ161" s="52"/>
      <c r="AK161" s="293"/>
      <c r="AL161" s="300"/>
      <c r="AM161" s="52"/>
      <c r="AN161" s="300"/>
      <c r="AO161" s="54"/>
      <c r="AQ161" s="47" t="str">
        <f>IF(OR('Input 1 - Schedule 1'!$C161="Non-Ins, Non-Fin",G161="Other Unregulated Financial Entity"),"Yes","No")</f>
        <v>No</v>
      </c>
      <c r="AR161" s="47" t="str">
        <f>IF(AQ161="Yes", 'Input 1 - Schedule 1'!AL161/'Input 1 - Schedule 1'!AM161*'Input 1 - Schedule 1'!AN161,"N/A")</f>
        <v>N/A</v>
      </c>
      <c r="AS161" s="47" t="str">
        <f>IF(AR161="N/A","N/A",MAX('Input 1 - Schedule 1'!AN161*0.02,AR161))</f>
        <v>N/A</v>
      </c>
      <c r="AT161" s="47" t="str">
        <f>IF(AQ161="Yes",'Input 1 - Schedule 1'!$AH161*IF($AX161="RBC Filing U.S. Insurer (Life)",0.0247,IF($AX161="RBC Filing U.S. Insurer (Health)",0.057*2/3,0.0364)),"N/A")</f>
        <v>N/A</v>
      </c>
      <c r="AU161" s="47" t="str">
        <f>IF(AQ161="Yes",'Input 1 - Schedule 1'!$AH161*IF($AX161="RBC Filing U.S. Insurer (Life)",0.037,IF($AX161="RBC Filing U.S. Insurer (Health)",0.057,0.054)),"N/A")</f>
        <v>N/A</v>
      </c>
      <c r="AV161" s="47" t="str">
        <f>IF(AQ161="Yes",'Input 1 - Schedule 1'!$AJ161*0.03,"N/A")</f>
        <v>N/A</v>
      </c>
      <c r="AW161" s="47" t="str">
        <f>IF(AQ161="Yes",IF(AX161="RBC Filing U.S. Insurer (Life)",0.195*'Input 1 - Schedule 1'!AJ161,0.225*'Input 1 - Schedule 1'!AJ161),"N/A")</f>
        <v>N/A</v>
      </c>
      <c r="AX161" s="47" t="str">
        <f>IFERROR(VLOOKUP('Input 1 - Schedule 1'!I161,'Input 1 - Schedule 1'!$D$7:$G$1009,4,FALSE),"")</f>
        <v/>
      </c>
      <c r="AZ161" s="17" t="s">
        <v>1</v>
      </c>
    </row>
    <row r="162" spans="1:52" x14ac:dyDescent="0.25">
      <c r="A162" s="56">
        <f t="shared" si="23"/>
        <v>153</v>
      </c>
      <c r="B162" s="267" t="str">
        <f t="shared" si="24"/>
        <v/>
      </c>
      <c r="C162" s="55" t="str">
        <f>IFERROR(VLOOKUP(G162,GCC.Param!$B$3:$D$96,3,FALSE),"")</f>
        <v/>
      </c>
      <c r="D162" s="40"/>
      <c r="E162" s="40"/>
      <c r="F162" s="42"/>
      <c r="G162" s="42"/>
      <c r="H162" s="42"/>
      <c r="I162" s="42"/>
      <c r="J162" s="267" t="str">
        <f t="shared" si="25"/>
        <v/>
      </c>
      <c r="K162" s="289"/>
      <c r="L162" s="289"/>
      <c r="M162" s="42"/>
      <c r="N162" s="42"/>
      <c r="O162" s="42"/>
      <c r="P162" s="42"/>
      <c r="Q162" s="42"/>
      <c r="R162" s="42"/>
      <c r="S162" s="266">
        <f t="shared" si="26"/>
        <v>0</v>
      </c>
      <c r="T162" s="32"/>
      <c r="U162" s="50"/>
      <c r="V162" s="44"/>
      <c r="W162" s="44"/>
      <c r="X162" s="45"/>
      <c r="Y162" s="50"/>
      <c r="Z162" s="46"/>
      <c r="AA162" s="46"/>
      <c r="AB162" s="46"/>
      <c r="AC162" s="47">
        <f t="shared" si="27"/>
        <v>0</v>
      </c>
      <c r="AD162" s="51"/>
      <c r="AE162" s="51"/>
      <c r="AF162" s="51"/>
      <c r="AH162" s="290"/>
      <c r="AI162" s="53">
        <f t="shared" si="28"/>
        <v>0</v>
      </c>
      <c r="AJ162" s="52"/>
      <c r="AK162" s="293"/>
      <c r="AL162" s="300"/>
      <c r="AM162" s="52"/>
      <c r="AN162" s="300"/>
      <c r="AO162" s="54"/>
      <c r="AQ162" s="47" t="str">
        <f>IF(OR('Input 1 - Schedule 1'!$C162="Non-Ins, Non-Fin",G162="Other Unregulated Financial Entity"),"Yes","No")</f>
        <v>No</v>
      </c>
      <c r="AR162" s="47" t="str">
        <f>IF(AQ162="Yes", 'Input 1 - Schedule 1'!AL162/'Input 1 - Schedule 1'!AM162*'Input 1 - Schedule 1'!AN162,"N/A")</f>
        <v>N/A</v>
      </c>
      <c r="AS162" s="47" t="str">
        <f>IF(AR162="N/A","N/A",MAX('Input 1 - Schedule 1'!AN162*0.02,AR162))</f>
        <v>N/A</v>
      </c>
      <c r="AT162" s="47" t="str">
        <f>IF(AQ162="Yes",'Input 1 - Schedule 1'!$AH162*IF($AX162="RBC Filing U.S. Insurer (Life)",0.0247,IF($AX162="RBC Filing U.S. Insurer (Health)",0.057*2/3,0.0364)),"N/A")</f>
        <v>N/A</v>
      </c>
      <c r="AU162" s="47" t="str">
        <f>IF(AQ162="Yes",'Input 1 - Schedule 1'!$AH162*IF($AX162="RBC Filing U.S. Insurer (Life)",0.037,IF($AX162="RBC Filing U.S. Insurer (Health)",0.057,0.054)),"N/A")</f>
        <v>N/A</v>
      </c>
      <c r="AV162" s="47" t="str">
        <f>IF(AQ162="Yes",'Input 1 - Schedule 1'!$AJ162*0.03,"N/A")</f>
        <v>N/A</v>
      </c>
      <c r="AW162" s="47" t="str">
        <f>IF(AQ162="Yes",IF(AX162="RBC Filing U.S. Insurer (Life)",0.195*'Input 1 - Schedule 1'!AJ162,0.225*'Input 1 - Schedule 1'!AJ162),"N/A")</f>
        <v>N/A</v>
      </c>
      <c r="AX162" s="47" t="str">
        <f>IFERROR(VLOOKUP('Input 1 - Schedule 1'!I162,'Input 1 - Schedule 1'!$D$7:$G$1009,4,FALSE),"")</f>
        <v/>
      </c>
      <c r="AZ162" s="17" t="s">
        <v>1</v>
      </c>
    </row>
    <row r="163" spans="1:52" x14ac:dyDescent="0.25">
      <c r="A163" s="56">
        <f t="shared" si="23"/>
        <v>154</v>
      </c>
      <c r="B163" s="267" t="str">
        <f t="shared" si="24"/>
        <v/>
      </c>
      <c r="C163" s="55" t="str">
        <f>IFERROR(VLOOKUP(G163,GCC.Param!$B$3:$D$96,3,FALSE),"")</f>
        <v/>
      </c>
      <c r="D163" s="40"/>
      <c r="E163" s="40"/>
      <c r="F163" s="42"/>
      <c r="G163" s="42"/>
      <c r="H163" s="42"/>
      <c r="I163" s="42"/>
      <c r="J163" s="267" t="str">
        <f t="shared" si="25"/>
        <v/>
      </c>
      <c r="K163" s="289"/>
      <c r="L163" s="289"/>
      <c r="M163" s="42"/>
      <c r="N163" s="42"/>
      <c r="O163" s="42"/>
      <c r="P163" s="42"/>
      <c r="Q163" s="42"/>
      <c r="R163" s="42"/>
      <c r="S163" s="266">
        <f t="shared" si="26"/>
        <v>0</v>
      </c>
      <c r="T163" s="32"/>
      <c r="U163" s="50"/>
      <c r="V163" s="44"/>
      <c r="W163" s="44"/>
      <c r="X163" s="45"/>
      <c r="Y163" s="50"/>
      <c r="Z163" s="46"/>
      <c r="AA163" s="46"/>
      <c r="AB163" s="46"/>
      <c r="AC163" s="47">
        <f t="shared" si="27"/>
        <v>0</v>
      </c>
      <c r="AD163" s="51"/>
      <c r="AE163" s="51"/>
      <c r="AF163" s="51"/>
      <c r="AH163" s="290"/>
      <c r="AI163" s="53">
        <f t="shared" si="28"/>
        <v>0</v>
      </c>
      <c r="AJ163" s="52"/>
      <c r="AK163" s="293"/>
      <c r="AL163" s="300"/>
      <c r="AM163" s="52"/>
      <c r="AN163" s="300"/>
      <c r="AO163" s="54"/>
      <c r="AQ163" s="47" t="str">
        <f>IF(OR('Input 1 - Schedule 1'!$C163="Non-Ins, Non-Fin",G163="Other Unregulated Financial Entity"),"Yes","No")</f>
        <v>No</v>
      </c>
      <c r="AR163" s="47" t="str">
        <f>IF(AQ163="Yes", 'Input 1 - Schedule 1'!AL163/'Input 1 - Schedule 1'!AM163*'Input 1 - Schedule 1'!AN163,"N/A")</f>
        <v>N/A</v>
      </c>
      <c r="AS163" s="47" t="str">
        <f>IF(AR163="N/A","N/A",MAX('Input 1 - Schedule 1'!AN163*0.02,AR163))</f>
        <v>N/A</v>
      </c>
      <c r="AT163" s="47" t="str">
        <f>IF(AQ163="Yes",'Input 1 - Schedule 1'!$AH163*IF($AX163="RBC Filing U.S. Insurer (Life)",0.0247,IF($AX163="RBC Filing U.S. Insurer (Health)",0.057*2/3,0.0364)),"N/A")</f>
        <v>N/A</v>
      </c>
      <c r="AU163" s="47" t="str">
        <f>IF(AQ163="Yes",'Input 1 - Schedule 1'!$AH163*IF($AX163="RBC Filing U.S. Insurer (Life)",0.037,IF($AX163="RBC Filing U.S. Insurer (Health)",0.057,0.054)),"N/A")</f>
        <v>N/A</v>
      </c>
      <c r="AV163" s="47" t="str">
        <f>IF(AQ163="Yes",'Input 1 - Schedule 1'!$AJ163*0.03,"N/A")</f>
        <v>N/A</v>
      </c>
      <c r="AW163" s="47" t="str">
        <f>IF(AQ163="Yes",IF(AX163="RBC Filing U.S. Insurer (Life)",0.195*'Input 1 - Schedule 1'!AJ163,0.225*'Input 1 - Schedule 1'!AJ163),"N/A")</f>
        <v>N/A</v>
      </c>
      <c r="AX163" s="47" t="str">
        <f>IFERROR(VLOOKUP('Input 1 - Schedule 1'!I163,'Input 1 - Schedule 1'!$D$7:$G$1009,4,FALSE),"")</f>
        <v/>
      </c>
      <c r="AZ163" s="17" t="s">
        <v>1</v>
      </c>
    </row>
    <row r="164" spans="1:52" x14ac:dyDescent="0.25">
      <c r="A164" s="56">
        <f t="shared" si="23"/>
        <v>155</v>
      </c>
      <c r="B164" s="267" t="str">
        <f t="shared" si="24"/>
        <v/>
      </c>
      <c r="C164" s="55" t="str">
        <f>IFERROR(VLOOKUP(G164,GCC.Param!$B$3:$D$96,3,FALSE),"")</f>
        <v/>
      </c>
      <c r="D164" s="40"/>
      <c r="E164" s="40"/>
      <c r="F164" s="42"/>
      <c r="G164" s="42"/>
      <c r="H164" s="42"/>
      <c r="I164" s="42"/>
      <c r="J164" s="267" t="str">
        <f t="shared" si="25"/>
        <v/>
      </c>
      <c r="K164" s="289"/>
      <c r="L164" s="289"/>
      <c r="M164" s="42"/>
      <c r="N164" s="42"/>
      <c r="O164" s="42"/>
      <c r="P164" s="42"/>
      <c r="Q164" s="42"/>
      <c r="R164" s="42"/>
      <c r="S164" s="266">
        <f t="shared" si="26"/>
        <v>0</v>
      </c>
      <c r="T164" s="32"/>
      <c r="U164" s="50"/>
      <c r="V164" s="44"/>
      <c r="W164" s="44"/>
      <c r="X164" s="45"/>
      <c r="Y164" s="50"/>
      <c r="Z164" s="46"/>
      <c r="AA164" s="46"/>
      <c r="AB164" s="46"/>
      <c r="AC164" s="47">
        <f t="shared" si="27"/>
        <v>0</v>
      </c>
      <c r="AD164" s="51"/>
      <c r="AE164" s="51"/>
      <c r="AF164" s="51"/>
      <c r="AH164" s="290"/>
      <c r="AI164" s="53">
        <f t="shared" si="28"/>
        <v>0</v>
      </c>
      <c r="AJ164" s="52"/>
      <c r="AK164" s="293"/>
      <c r="AL164" s="300"/>
      <c r="AM164" s="52"/>
      <c r="AN164" s="300"/>
      <c r="AO164" s="54"/>
      <c r="AQ164" s="47" t="str">
        <f>IF(OR('Input 1 - Schedule 1'!$C164="Non-Ins, Non-Fin",G164="Other Unregulated Financial Entity"),"Yes","No")</f>
        <v>No</v>
      </c>
      <c r="AR164" s="47" t="str">
        <f>IF(AQ164="Yes", 'Input 1 - Schedule 1'!AL164/'Input 1 - Schedule 1'!AM164*'Input 1 - Schedule 1'!AN164,"N/A")</f>
        <v>N/A</v>
      </c>
      <c r="AS164" s="47" t="str">
        <f>IF(AR164="N/A","N/A",MAX('Input 1 - Schedule 1'!AN164*0.02,AR164))</f>
        <v>N/A</v>
      </c>
      <c r="AT164" s="47" t="str">
        <f>IF(AQ164="Yes",'Input 1 - Schedule 1'!$AH164*IF($AX164="RBC Filing U.S. Insurer (Life)",0.0247,IF($AX164="RBC Filing U.S. Insurer (Health)",0.057*2/3,0.0364)),"N/A")</f>
        <v>N/A</v>
      </c>
      <c r="AU164" s="47" t="str">
        <f>IF(AQ164="Yes",'Input 1 - Schedule 1'!$AH164*IF($AX164="RBC Filing U.S. Insurer (Life)",0.037,IF($AX164="RBC Filing U.S. Insurer (Health)",0.057,0.054)),"N/A")</f>
        <v>N/A</v>
      </c>
      <c r="AV164" s="47" t="str">
        <f>IF(AQ164="Yes",'Input 1 - Schedule 1'!$AJ164*0.03,"N/A")</f>
        <v>N/A</v>
      </c>
      <c r="AW164" s="47" t="str">
        <f>IF(AQ164="Yes",IF(AX164="RBC Filing U.S. Insurer (Life)",0.195*'Input 1 - Schedule 1'!AJ164,0.225*'Input 1 - Schedule 1'!AJ164),"N/A")</f>
        <v>N/A</v>
      </c>
      <c r="AX164" s="47" t="str">
        <f>IFERROR(VLOOKUP('Input 1 - Schedule 1'!I164,'Input 1 - Schedule 1'!$D$7:$G$1009,4,FALSE),"")</f>
        <v/>
      </c>
      <c r="AZ164" s="17" t="s">
        <v>1</v>
      </c>
    </row>
    <row r="165" spans="1:52" x14ac:dyDescent="0.25">
      <c r="A165" s="56">
        <f t="shared" si="23"/>
        <v>156</v>
      </c>
      <c r="B165" s="267" t="str">
        <f t="shared" si="24"/>
        <v/>
      </c>
      <c r="C165" s="55" t="str">
        <f>IFERROR(VLOOKUP(G165,GCC.Param!$B$3:$D$96,3,FALSE),"")</f>
        <v/>
      </c>
      <c r="D165" s="40"/>
      <c r="E165" s="40"/>
      <c r="F165" s="42"/>
      <c r="G165" s="42"/>
      <c r="H165" s="42"/>
      <c r="I165" s="42"/>
      <c r="J165" s="267" t="str">
        <f t="shared" si="25"/>
        <v/>
      </c>
      <c r="K165" s="289"/>
      <c r="L165" s="289"/>
      <c r="M165" s="42"/>
      <c r="N165" s="42"/>
      <c r="O165" s="42"/>
      <c r="P165" s="42"/>
      <c r="Q165" s="42"/>
      <c r="R165" s="42"/>
      <c r="S165" s="266">
        <f t="shared" si="26"/>
        <v>0</v>
      </c>
      <c r="T165" s="32"/>
      <c r="U165" s="50"/>
      <c r="V165" s="44"/>
      <c r="W165" s="44"/>
      <c r="X165" s="45"/>
      <c r="Y165" s="50"/>
      <c r="Z165" s="46"/>
      <c r="AA165" s="46"/>
      <c r="AB165" s="46"/>
      <c r="AC165" s="47">
        <f t="shared" si="27"/>
        <v>0</v>
      </c>
      <c r="AD165" s="51"/>
      <c r="AE165" s="51"/>
      <c r="AF165" s="51"/>
      <c r="AH165" s="290"/>
      <c r="AI165" s="53">
        <f t="shared" si="28"/>
        <v>0</v>
      </c>
      <c r="AJ165" s="52"/>
      <c r="AK165" s="293"/>
      <c r="AL165" s="300"/>
      <c r="AM165" s="52"/>
      <c r="AN165" s="300"/>
      <c r="AO165" s="54"/>
      <c r="AQ165" s="47" t="str">
        <f>IF(OR('Input 1 - Schedule 1'!$C165="Non-Ins, Non-Fin",G165="Other Unregulated Financial Entity"),"Yes","No")</f>
        <v>No</v>
      </c>
      <c r="AR165" s="47" t="str">
        <f>IF(AQ165="Yes", 'Input 1 - Schedule 1'!AL165/'Input 1 - Schedule 1'!AM165*'Input 1 - Schedule 1'!AN165,"N/A")</f>
        <v>N/A</v>
      </c>
      <c r="AS165" s="47" t="str">
        <f>IF(AR165="N/A","N/A",MAX('Input 1 - Schedule 1'!AN165*0.02,AR165))</f>
        <v>N/A</v>
      </c>
      <c r="AT165" s="47" t="str">
        <f>IF(AQ165="Yes",'Input 1 - Schedule 1'!$AH165*IF($AX165="RBC Filing U.S. Insurer (Life)",0.0247,IF($AX165="RBC Filing U.S. Insurer (Health)",0.057*2/3,0.0364)),"N/A")</f>
        <v>N/A</v>
      </c>
      <c r="AU165" s="47" t="str">
        <f>IF(AQ165="Yes",'Input 1 - Schedule 1'!$AH165*IF($AX165="RBC Filing U.S. Insurer (Life)",0.037,IF($AX165="RBC Filing U.S. Insurer (Health)",0.057,0.054)),"N/A")</f>
        <v>N/A</v>
      </c>
      <c r="AV165" s="47" t="str">
        <f>IF(AQ165="Yes",'Input 1 - Schedule 1'!$AJ165*0.03,"N/A")</f>
        <v>N/A</v>
      </c>
      <c r="AW165" s="47" t="str">
        <f>IF(AQ165="Yes",IF(AX165="RBC Filing U.S. Insurer (Life)",0.195*'Input 1 - Schedule 1'!AJ165,0.225*'Input 1 - Schedule 1'!AJ165),"N/A")</f>
        <v>N/A</v>
      </c>
      <c r="AX165" s="47" t="str">
        <f>IFERROR(VLOOKUP('Input 1 - Schedule 1'!I165,'Input 1 - Schedule 1'!$D$7:$G$1009,4,FALSE),"")</f>
        <v/>
      </c>
      <c r="AZ165" s="17" t="s">
        <v>1</v>
      </c>
    </row>
    <row r="166" spans="1:52" x14ac:dyDescent="0.25">
      <c r="A166" s="56">
        <f t="shared" si="23"/>
        <v>157</v>
      </c>
      <c r="B166" s="267" t="str">
        <f t="shared" si="24"/>
        <v/>
      </c>
      <c r="C166" s="55" t="str">
        <f>IFERROR(VLOOKUP(G166,GCC.Param!$B$3:$D$96,3,FALSE),"")</f>
        <v/>
      </c>
      <c r="D166" s="40"/>
      <c r="E166" s="40"/>
      <c r="F166" s="42"/>
      <c r="G166" s="42"/>
      <c r="H166" s="42"/>
      <c r="I166" s="42"/>
      <c r="J166" s="267" t="str">
        <f t="shared" si="25"/>
        <v/>
      </c>
      <c r="K166" s="289"/>
      <c r="L166" s="289"/>
      <c r="M166" s="42"/>
      <c r="N166" s="42"/>
      <c r="O166" s="42"/>
      <c r="P166" s="42"/>
      <c r="Q166" s="42"/>
      <c r="R166" s="42"/>
      <c r="S166" s="266">
        <f t="shared" si="26"/>
        <v>0</v>
      </c>
      <c r="T166" s="32"/>
      <c r="U166" s="50"/>
      <c r="V166" s="44"/>
      <c r="W166" s="44"/>
      <c r="X166" s="45"/>
      <c r="Y166" s="50"/>
      <c r="Z166" s="46"/>
      <c r="AA166" s="46"/>
      <c r="AB166" s="46"/>
      <c r="AC166" s="47">
        <f t="shared" si="27"/>
        <v>0</v>
      </c>
      <c r="AD166" s="51"/>
      <c r="AE166" s="51"/>
      <c r="AF166" s="51"/>
      <c r="AH166" s="290"/>
      <c r="AI166" s="53">
        <f t="shared" si="28"/>
        <v>0</v>
      </c>
      <c r="AJ166" s="52"/>
      <c r="AK166" s="293"/>
      <c r="AL166" s="300"/>
      <c r="AM166" s="52"/>
      <c r="AN166" s="300"/>
      <c r="AO166" s="54"/>
      <c r="AQ166" s="47" t="str">
        <f>IF(OR('Input 1 - Schedule 1'!$C166="Non-Ins, Non-Fin",G166="Other Unregulated Financial Entity"),"Yes","No")</f>
        <v>No</v>
      </c>
      <c r="AR166" s="47" t="str">
        <f>IF(AQ166="Yes", 'Input 1 - Schedule 1'!AL166/'Input 1 - Schedule 1'!AM166*'Input 1 - Schedule 1'!AN166,"N/A")</f>
        <v>N/A</v>
      </c>
      <c r="AS166" s="47" t="str">
        <f>IF(AR166="N/A","N/A",MAX('Input 1 - Schedule 1'!AN166*0.02,AR166))</f>
        <v>N/A</v>
      </c>
      <c r="AT166" s="47" t="str">
        <f>IF(AQ166="Yes",'Input 1 - Schedule 1'!$AH166*IF($AX166="RBC Filing U.S. Insurer (Life)",0.0247,IF($AX166="RBC Filing U.S. Insurer (Health)",0.057*2/3,0.0364)),"N/A")</f>
        <v>N/A</v>
      </c>
      <c r="AU166" s="47" t="str">
        <f>IF(AQ166="Yes",'Input 1 - Schedule 1'!$AH166*IF($AX166="RBC Filing U.S. Insurer (Life)",0.037,IF($AX166="RBC Filing U.S. Insurer (Health)",0.057,0.054)),"N/A")</f>
        <v>N/A</v>
      </c>
      <c r="AV166" s="47" t="str">
        <f>IF(AQ166="Yes",'Input 1 - Schedule 1'!$AJ166*0.03,"N/A")</f>
        <v>N/A</v>
      </c>
      <c r="AW166" s="47" t="str">
        <f>IF(AQ166="Yes",IF(AX166="RBC Filing U.S. Insurer (Life)",0.195*'Input 1 - Schedule 1'!AJ166,0.225*'Input 1 - Schedule 1'!AJ166),"N/A")</f>
        <v>N/A</v>
      </c>
      <c r="AX166" s="47" t="str">
        <f>IFERROR(VLOOKUP('Input 1 - Schedule 1'!I166,'Input 1 - Schedule 1'!$D$7:$G$1009,4,FALSE),"")</f>
        <v/>
      </c>
      <c r="AZ166" s="17" t="s">
        <v>1</v>
      </c>
    </row>
    <row r="167" spans="1:52" x14ac:dyDescent="0.25">
      <c r="A167" s="56">
        <f t="shared" si="23"/>
        <v>158</v>
      </c>
      <c r="B167" s="267" t="str">
        <f t="shared" si="24"/>
        <v/>
      </c>
      <c r="C167" s="55" t="str">
        <f>IFERROR(VLOOKUP(G167,GCC.Param!$B$3:$D$96,3,FALSE),"")</f>
        <v/>
      </c>
      <c r="D167" s="40"/>
      <c r="E167" s="40"/>
      <c r="F167" s="42"/>
      <c r="G167" s="42"/>
      <c r="H167" s="42"/>
      <c r="I167" s="42"/>
      <c r="J167" s="267" t="str">
        <f t="shared" si="25"/>
        <v/>
      </c>
      <c r="K167" s="289"/>
      <c r="L167" s="289"/>
      <c r="M167" s="42"/>
      <c r="N167" s="42"/>
      <c r="O167" s="42"/>
      <c r="P167" s="42"/>
      <c r="Q167" s="42"/>
      <c r="R167" s="42"/>
      <c r="S167" s="266">
        <f t="shared" si="26"/>
        <v>0</v>
      </c>
      <c r="T167" s="32"/>
      <c r="U167" s="50"/>
      <c r="V167" s="44"/>
      <c r="W167" s="44"/>
      <c r="X167" s="45"/>
      <c r="Y167" s="50"/>
      <c r="Z167" s="46"/>
      <c r="AA167" s="46"/>
      <c r="AB167" s="46"/>
      <c r="AC167" s="47">
        <f t="shared" si="27"/>
        <v>0</v>
      </c>
      <c r="AD167" s="51"/>
      <c r="AE167" s="51"/>
      <c r="AF167" s="51"/>
      <c r="AH167" s="290"/>
      <c r="AI167" s="53">
        <f t="shared" si="28"/>
        <v>0</v>
      </c>
      <c r="AJ167" s="52"/>
      <c r="AK167" s="293"/>
      <c r="AL167" s="300"/>
      <c r="AM167" s="52"/>
      <c r="AN167" s="300"/>
      <c r="AO167" s="54"/>
      <c r="AQ167" s="47" t="str">
        <f>IF(OR('Input 1 - Schedule 1'!$C167="Non-Ins, Non-Fin",G167="Other Unregulated Financial Entity"),"Yes","No")</f>
        <v>No</v>
      </c>
      <c r="AR167" s="47" t="str">
        <f>IF(AQ167="Yes", 'Input 1 - Schedule 1'!AL167/'Input 1 - Schedule 1'!AM167*'Input 1 - Schedule 1'!AN167,"N/A")</f>
        <v>N/A</v>
      </c>
      <c r="AS167" s="47" t="str">
        <f>IF(AR167="N/A","N/A",MAX('Input 1 - Schedule 1'!AN167*0.02,AR167))</f>
        <v>N/A</v>
      </c>
      <c r="AT167" s="47" t="str">
        <f>IF(AQ167="Yes",'Input 1 - Schedule 1'!$AH167*IF($AX167="RBC Filing U.S. Insurer (Life)",0.0247,IF($AX167="RBC Filing U.S. Insurer (Health)",0.057*2/3,0.0364)),"N/A")</f>
        <v>N/A</v>
      </c>
      <c r="AU167" s="47" t="str">
        <f>IF(AQ167="Yes",'Input 1 - Schedule 1'!$AH167*IF($AX167="RBC Filing U.S. Insurer (Life)",0.037,IF($AX167="RBC Filing U.S. Insurer (Health)",0.057,0.054)),"N/A")</f>
        <v>N/A</v>
      </c>
      <c r="AV167" s="47" t="str">
        <f>IF(AQ167="Yes",'Input 1 - Schedule 1'!$AJ167*0.03,"N/A")</f>
        <v>N/A</v>
      </c>
      <c r="AW167" s="47" t="str">
        <f>IF(AQ167="Yes",IF(AX167="RBC Filing U.S. Insurer (Life)",0.195*'Input 1 - Schedule 1'!AJ167,0.225*'Input 1 - Schedule 1'!AJ167),"N/A")</f>
        <v>N/A</v>
      </c>
      <c r="AX167" s="47" t="str">
        <f>IFERROR(VLOOKUP('Input 1 - Schedule 1'!I167,'Input 1 - Schedule 1'!$D$7:$G$1009,4,FALSE),"")</f>
        <v/>
      </c>
      <c r="AZ167" s="17" t="s">
        <v>1</v>
      </c>
    </row>
    <row r="168" spans="1:52" x14ac:dyDescent="0.25">
      <c r="A168" s="56">
        <f t="shared" si="23"/>
        <v>159</v>
      </c>
      <c r="B168" s="267" t="str">
        <f t="shared" si="24"/>
        <v/>
      </c>
      <c r="C168" s="55" t="str">
        <f>IFERROR(VLOOKUP(G168,GCC.Param!$B$3:$D$96,3,FALSE),"")</f>
        <v/>
      </c>
      <c r="D168" s="40"/>
      <c r="E168" s="40"/>
      <c r="F168" s="42"/>
      <c r="G168" s="42"/>
      <c r="H168" s="42"/>
      <c r="I168" s="42"/>
      <c r="J168" s="267" t="str">
        <f t="shared" si="25"/>
        <v/>
      </c>
      <c r="K168" s="289"/>
      <c r="L168" s="289"/>
      <c r="M168" s="42"/>
      <c r="N168" s="42"/>
      <c r="O168" s="42"/>
      <c r="P168" s="42"/>
      <c r="Q168" s="42"/>
      <c r="R168" s="42"/>
      <c r="S168" s="266">
        <f t="shared" si="26"/>
        <v>0</v>
      </c>
      <c r="T168" s="32"/>
      <c r="U168" s="50"/>
      <c r="V168" s="44"/>
      <c r="W168" s="44"/>
      <c r="X168" s="45"/>
      <c r="Y168" s="50"/>
      <c r="Z168" s="46"/>
      <c r="AA168" s="46"/>
      <c r="AB168" s="46"/>
      <c r="AC168" s="47">
        <f t="shared" si="27"/>
        <v>0</v>
      </c>
      <c r="AD168" s="51"/>
      <c r="AE168" s="51"/>
      <c r="AF168" s="51"/>
      <c r="AH168" s="290"/>
      <c r="AI168" s="53">
        <f t="shared" si="28"/>
        <v>0</v>
      </c>
      <c r="AJ168" s="52"/>
      <c r="AK168" s="293"/>
      <c r="AL168" s="300"/>
      <c r="AM168" s="52"/>
      <c r="AN168" s="300"/>
      <c r="AO168" s="54"/>
      <c r="AQ168" s="47" t="str">
        <f>IF(OR('Input 1 - Schedule 1'!$C168="Non-Ins, Non-Fin",G168="Other Unregulated Financial Entity"),"Yes","No")</f>
        <v>No</v>
      </c>
      <c r="AR168" s="47" t="str">
        <f>IF(AQ168="Yes", 'Input 1 - Schedule 1'!AL168/'Input 1 - Schedule 1'!AM168*'Input 1 - Schedule 1'!AN168,"N/A")</f>
        <v>N/A</v>
      </c>
      <c r="AS168" s="47" t="str">
        <f>IF(AR168="N/A","N/A",MAX('Input 1 - Schedule 1'!AN168*0.02,AR168))</f>
        <v>N/A</v>
      </c>
      <c r="AT168" s="47" t="str">
        <f>IF(AQ168="Yes",'Input 1 - Schedule 1'!$AH168*IF($AX168="RBC Filing U.S. Insurer (Life)",0.0247,IF($AX168="RBC Filing U.S. Insurer (Health)",0.057*2/3,0.0364)),"N/A")</f>
        <v>N/A</v>
      </c>
      <c r="AU168" s="47" t="str">
        <f>IF(AQ168="Yes",'Input 1 - Schedule 1'!$AH168*IF($AX168="RBC Filing U.S. Insurer (Life)",0.037,IF($AX168="RBC Filing U.S. Insurer (Health)",0.057,0.054)),"N/A")</f>
        <v>N/A</v>
      </c>
      <c r="AV168" s="47" t="str">
        <f>IF(AQ168="Yes",'Input 1 - Schedule 1'!$AJ168*0.03,"N/A")</f>
        <v>N/A</v>
      </c>
      <c r="AW168" s="47" t="str">
        <f>IF(AQ168="Yes",IF(AX168="RBC Filing U.S. Insurer (Life)",0.195*'Input 1 - Schedule 1'!AJ168,0.225*'Input 1 - Schedule 1'!AJ168),"N/A")</f>
        <v>N/A</v>
      </c>
      <c r="AX168" s="47" t="str">
        <f>IFERROR(VLOOKUP('Input 1 - Schedule 1'!I168,'Input 1 - Schedule 1'!$D$7:$G$1009,4,FALSE),"")</f>
        <v/>
      </c>
      <c r="AZ168" s="17" t="s">
        <v>1</v>
      </c>
    </row>
    <row r="169" spans="1:52" x14ac:dyDescent="0.25">
      <c r="A169" s="56">
        <f t="shared" si="23"/>
        <v>160</v>
      </c>
      <c r="B169" s="267" t="str">
        <f t="shared" si="24"/>
        <v/>
      </c>
      <c r="C169" s="55" t="str">
        <f>IFERROR(VLOOKUP(G169,GCC.Param!$B$3:$D$96,3,FALSE),"")</f>
        <v/>
      </c>
      <c r="D169" s="40"/>
      <c r="E169" s="40"/>
      <c r="F169" s="42"/>
      <c r="G169" s="42"/>
      <c r="H169" s="42"/>
      <c r="I169" s="42"/>
      <c r="J169" s="267" t="str">
        <f t="shared" si="25"/>
        <v/>
      </c>
      <c r="K169" s="289"/>
      <c r="L169" s="289"/>
      <c r="M169" s="42"/>
      <c r="N169" s="42"/>
      <c r="O169" s="42"/>
      <c r="P169" s="42"/>
      <c r="Q169" s="42"/>
      <c r="R169" s="42"/>
      <c r="S169" s="266">
        <f t="shared" si="26"/>
        <v>0</v>
      </c>
      <c r="T169" s="32"/>
      <c r="U169" s="50"/>
      <c r="V169" s="44"/>
      <c r="W169" s="44"/>
      <c r="X169" s="45"/>
      <c r="Y169" s="50"/>
      <c r="Z169" s="46"/>
      <c r="AA169" s="46"/>
      <c r="AB169" s="46"/>
      <c r="AC169" s="47">
        <f t="shared" si="27"/>
        <v>0</v>
      </c>
      <c r="AD169" s="51"/>
      <c r="AE169" s="51"/>
      <c r="AF169" s="51"/>
      <c r="AH169" s="290"/>
      <c r="AI169" s="53">
        <f t="shared" si="28"/>
        <v>0</v>
      </c>
      <c r="AJ169" s="52"/>
      <c r="AK169" s="293"/>
      <c r="AL169" s="300"/>
      <c r="AM169" s="52"/>
      <c r="AN169" s="300"/>
      <c r="AO169" s="54"/>
      <c r="AQ169" s="47" t="str">
        <f>IF(OR('Input 1 - Schedule 1'!$C169="Non-Ins, Non-Fin",G169="Other Unregulated Financial Entity"),"Yes","No")</f>
        <v>No</v>
      </c>
      <c r="AR169" s="47" t="str">
        <f>IF(AQ169="Yes", 'Input 1 - Schedule 1'!AL169/'Input 1 - Schedule 1'!AM169*'Input 1 - Schedule 1'!AN169,"N/A")</f>
        <v>N/A</v>
      </c>
      <c r="AS169" s="47" t="str">
        <f>IF(AR169="N/A","N/A",MAX('Input 1 - Schedule 1'!AN169*0.02,AR169))</f>
        <v>N/A</v>
      </c>
      <c r="AT169" s="47" t="str">
        <f>IF(AQ169="Yes",'Input 1 - Schedule 1'!$AH169*IF($AX169="RBC Filing U.S. Insurer (Life)",0.0247,IF($AX169="RBC Filing U.S. Insurer (Health)",0.057*2/3,0.0364)),"N/A")</f>
        <v>N/A</v>
      </c>
      <c r="AU169" s="47" t="str">
        <f>IF(AQ169="Yes",'Input 1 - Schedule 1'!$AH169*IF($AX169="RBC Filing U.S. Insurer (Life)",0.037,IF($AX169="RBC Filing U.S. Insurer (Health)",0.057,0.054)),"N/A")</f>
        <v>N/A</v>
      </c>
      <c r="AV169" s="47" t="str">
        <f>IF(AQ169="Yes",'Input 1 - Schedule 1'!$AJ169*0.03,"N/A")</f>
        <v>N/A</v>
      </c>
      <c r="AW169" s="47" t="str">
        <f>IF(AQ169="Yes",IF(AX169="RBC Filing U.S. Insurer (Life)",0.195*'Input 1 - Schedule 1'!AJ169,0.225*'Input 1 - Schedule 1'!AJ169),"N/A")</f>
        <v>N/A</v>
      </c>
      <c r="AX169" s="47" t="str">
        <f>IFERROR(VLOOKUP('Input 1 - Schedule 1'!I169,'Input 1 - Schedule 1'!$D$7:$G$1009,4,FALSE),"")</f>
        <v/>
      </c>
      <c r="AZ169" s="17" t="s">
        <v>1</v>
      </c>
    </row>
    <row r="170" spans="1:52" x14ac:dyDescent="0.25">
      <c r="A170" s="56">
        <f t="shared" si="23"/>
        <v>161</v>
      </c>
      <c r="B170" s="267" t="str">
        <f t="shared" si="24"/>
        <v/>
      </c>
      <c r="C170" s="55" t="str">
        <f>IFERROR(VLOOKUP(G170,GCC.Param!$B$3:$D$96,3,FALSE),"")</f>
        <v/>
      </c>
      <c r="D170" s="40"/>
      <c r="E170" s="40"/>
      <c r="F170" s="42"/>
      <c r="G170" s="42"/>
      <c r="H170" s="42"/>
      <c r="I170" s="42"/>
      <c r="J170" s="267" t="str">
        <f t="shared" si="25"/>
        <v/>
      </c>
      <c r="K170" s="289"/>
      <c r="L170" s="289"/>
      <c r="M170" s="42"/>
      <c r="N170" s="42"/>
      <c r="O170" s="42"/>
      <c r="P170" s="42"/>
      <c r="Q170" s="42"/>
      <c r="R170" s="42"/>
      <c r="S170" s="266">
        <f t="shared" si="26"/>
        <v>0</v>
      </c>
      <c r="T170" s="32"/>
      <c r="U170" s="50"/>
      <c r="V170" s="44"/>
      <c r="W170" s="44"/>
      <c r="X170" s="45"/>
      <c r="Y170" s="50"/>
      <c r="Z170" s="46"/>
      <c r="AA170" s="46"/>
      <c r="AB170" s="46"/>
      <c r="AC170" s="47">
        <f t="shared" si="27"/>
        <v>0</v>
      </c>
      <c r="AD170" s="51"/>
      <c r="AE170" s="51"/>
      <c r="AF170" s="51"/>
      <c r="AH170" s="290"/>
      <c r="AI170" s="53">
        <f t="shared" si="28"/>
        <v>0</v>
      </c>
      <c r="AJ170" s="52"/>
      <c r="AK170" s="293"/>
      <c r="AL170" s="300"/>
      <c r="AM170" s="52"/>
      <c r="AN170" s="300"/>
      <c r="AO170" s="54"/>
      <c r="AQ170" s="47" t="str">
        <f>IF(OR('Input 1 - Schedule 1'!$C170="Non-Ins, Non-Fin",G170="Other Unregulated Financial Entity"),"Yes","No")</f>
        <v>No</v>
      </c>
      <c r="AR170" s="47" t="str">
        <f>IF(AQ170="Yes", 'Input 1 - Schedule 1'!AL170/'Input 1 - Schedule 1'!AM170*'Input 1 - Schedule 1'!AN170,"N/A")</f>
        <v>N/A</v>
      </c>
      <c r="AS170" s="47" t="str">
        <f>IF(AR170="N/A","N/A",MAX('Input 1 - Schedule 1'!AN170*0.02,AR170))</f>
        <v>N/A</v>
      </c>
      <c r="AT170" s="47" t="str">
        <f>IF(AQ170="Yes",'Input 1 - Schedule 1'!$AH170*IF($AX170="RBC Filing U.S. Insurer (Life)",0.0247,IF($AX170="RBC Filing U.S. Insurer (Health)",0.057*2/3,0.0364)),"N/A")</f>
        <v>N/A</v>
      </c>
      <c r="AU170" s="47" t="str">
        <f>IF(AQ170="Yes",'Input 1 - Schedule 1'!$AH170*IF($AX170="RBC Filing U.S. Insurer (Life)",0.037,IF($AX170="RBC Filing U.S. Insurer (Health)",0.057,0.054)),"N/A")</f>
        <v>N/A</v>
      </c>
      <c r="AV170" s="47" t="str">
        <f>IF(AQ170="Yes",'Input 1 - Schedule 1'!$AJ170*0.03,"N/A")</f>
        <v>N/A</v>
      </c>
      <c r="AW170" s="47" t="str">
        <f>IF(AQ170="Yes",IF(AX170="RBC Filing U.S. Insurer (Life)",0.195*'Input 1 - Schedule 1'!AJ170,0.225*'Input 1 - Schedule 1'!AJ170),"N/A")</f>
        <v>N/A</v>
      </c>
      <c r="AX170" s="47" t="str">
        <f>IFERROR(VLOOKUP('Input 1 - Schedule 1'!I170,'Input 1 - Schedule 1'!$D$7:$G$1009,4,FALSE),"")</f>
        <v/>
      </c>
      <c r="AZ170" s="17" t="s">
        <v>1</v>
      </c>
    </row>
    <row r="171" spans="1:52" x14ac:dyDescent="0.25">
      <c r="A171" s="56">
        <f t="shared" si="23"/>
        <v>162</v>
      </c>
      <c r="B171" s="267" t="str">
        <f t="shared" si="24"/>
        <v/>
      </c>
      <c r="C171" s="55" t="str">
        <f>IFERROR(VLOOKUP(G171,GCC.Param!$B$3:$D$96,3,FALSE),"")</f>
        <v/>
      </c>
      <c r="D171" s="40"/>
      <c r="E171" s="40"/>
      <c r="F171" s="42"/>
      <c r="G171" s="42"/>
      <c r="H171" s="42"/>
      <c r="I171" s="42"/>
      <c r="J171" s="267" t="str">
        <f t="shared" si="25"/>
        <v/>
      </c>
      <c r="K171" s="289"/>
      <c r="L171" s="289"/>
      <c r="M171" s="42"/>
      <c r="N171" s="42"/>
      <c r="O171" s="42"/>
      <c r="P171" s="42"/>
      <c r="Q171" s="42"/>
      <c r="R171" s="42"/>
      <c r="S171" s="266">
        <f t="shared" si="26"/>
        <v>0</v>
      </c>
      <c r="T171" s="32"/>
      <c r="U171" s="50"/>
      <c r="V171" s="44"/>
      <c r="W171" s="44"/>
      <c r="X171" s="45"/>
      <c r="Y171" s="50"/>
      <c r="Z171" s="46"/>
      <c r="AA171" s="46"/>
      <c r="AB171" s="46"/>
      <c r="AC171" s="47">
        <f t="shared" si="27"/>
        <v>0</v>
      </c>
      <c r="AD171" s="51"/>
      <c r="AE171" s="51"/>
      <c r="AF171" s="51"/>
      <c r="AH171" s="290"/>
      <c r="AI171" s="53">
        <f t="shared" si="28"/>
        <v>0</v>
      </c>
      <c r="AJ171" s="52"/>
      <c r="AK171" s="293"/>
      <c r="AL171" s="300"/>
      <c r="AM171" s="52"/>
      <c r="AN171" s="300"/>
      <c r="AO171" s="54"/>
      <c r="AQ171" s="47" t="str">
        <f>IF(OR('Input 1 - Schedule 1'!$C171="Non-Ins, Non-Fin",G171="Other Unregulated Financial Entity"),"Yes","No")</f>
        <v>No</v>
      </c>
      <c r="AR171" s="47" t="str">
        <f>IF(AQ171="Yes", 'Input 1 - Schedule 1'!AL171/'Input 1 - Schedule 1'!AM171*'Input 1 - Schedule 1'!AN171,"N/A")</f>
        <v>N/A</v>
      </c>
      <c r="AS171" s="47" t="str">
        <f>IF(AR171="N/A","N/A",MAX('Input 1 - Schedule 1'!AN171*0.02,AR171))</f>
        <v>N/A</v>
      </c>
      <c r="AT171" s="47" t="str">
        <f>IF(AQ171="Yes",'Input 1 - Schedule 1'!$AH171*IF($AX171="RBC Filing U.S. Insurer (Life)",0.0247,IF($AX171="RBC Filing U.S. Insurer (Health)",0.057*2/3,0.0364)),"N/A")</f>
        <v>N/A</v>
      </c>
      <c r="AU171" s="47" t="str">
        <f>IF(AQ171="Yes",'Input 1 - Schedule 1'!$AH171*IF($AX171="RBC Filing U.S. Insurer (Life)",0.037,IF($AX171="RBC Filing U.S. Insurer (Health)",0.057,0.054)),"N/A")</f>
        <v>N/A</v>
      </c>
      <c r="AV171" s="47" t="str">
        <f>IF(AQ171="Yes",'Input 1 - Schedule 1'!$AJ171*0.03,"N/A")</f>
        <v>N/A</v>
      </c>
      <c r="AW171" s="47" t="str">
        <f>IF(AQ171="Yes",IF(AX171="RBC Filing U.S. Insurer (Life)",0.195*'Input 1 - Schedule 1'!AJ171,0.225*'Input 1 - Schedule 1'!AJ171),"N/A")</f>
        <v>N/A</v>
      </c>
      <c r="AX171" s="47" t="str">
        <f>IFERROR(VLOOKUP('Input 1 - Schedule 1'!I171,'Input 1 - Schedule 1'!$D$7:$G$1009,4,FALSE),"")</f>
        <v/>
      </c>
      <c r="AZ171" s="17" t="s">
        <v>1</v>
      </c>
    </row>
    <row r="172" spans="1:52" x14ac:dyDescent="0.25">
      <c r="A172" s="56">
        <f t="shared" si="23"/>
        <v>163</v>
      </c>
      <c r="B172" s="267" t="str">
        <f t="shared" si="24"/>
        <v/>
      </c>
      <c r="C172" s="55" t="str">
        <f>IFERROR(VLOOKUP(G172,GCC.Param!$B$3:$D$96,3,FALSE),"")</f>
        <v/>
      </c>
      <c r="D172" s="40"/>
      <c r="E172" s="40"/>
      <c r="F172" s="42"/>
      <c r="G172" s="42"/>
      <c r="H172" s="42"/>
      <c r="I172" s="42"/>
      <c r="J172" s="267" t="str">
        <f t="shared" si="25"/>
        <v/>
      </c>
      <c r="K172" s="289"/>
      <c r="L172" s="289"/>
      <c r="M172" s="42"/>
      <c r="N172" s="42"/>
      <c r="O172" s="42"/>
      <c r="P172" s="42"/>
      <c r="Q172" s="42"/>
      <c r="R172" s="42"/>
      <c r="S172" s="266">
        <f t="shared" si="26"/>
        <v>0</v>
      </c>
      <c r="T172" s="32"/>
      <c r="U172" s="50"/>
      <c r="V172" s="44"/>
      <c r="W172" s="44"/>
      <c r="X172" s="45"/>
      <c r="Y172" s="50"/>
      <c r="Z172" s="46"/>
      <c r="AA172" s="46"/>
      <c r="AB172" s="46"/>
      <c r="AC172" s="47">
        <f t="shared" si="27"/>
        <v>0</v>
      </c>
      <c r="AD172" s="51"/>
      <c r="AE172" s="51"/>
      <c r="AF172" s="51"/>
      <c r="AH172" s="290"/>
      <c r="AI172" s="53">
        <f t="shared" si="28"/>
        <v>0</v>
      </c>
      <c r="AJ172" s="52"/>
      <c r="AK172" s="293"/>
      <c r="AL172" s="300"/>
      <c r="AM172" s="52"/>
      <c r="AN172" s="300"/>
      <c r="AO172" s="54"/>
      <c r="AQ172" s="47" t="str">
        <f>IF(OR('Input 1 - Schedule 1'!$C172="Non-Ins, Non-Fin",G172="Other Unregulated Financial Entity"),"Yes","No")</f>
        <v>No</v>
      </c>
      <c r="AR172" s="47" t="str">
        <f>IF(AQ172="Yes", 'Input 1 - Schedule 1'!AL172/'Input 1 - Schedule 1'!AM172*'Input 1 - Schedule 1'!AN172,"N/A")</f>
        <v>N/A</v>
      </c>
      <c r="AS172" s="47" t="str">
        <f>IF(AR172="N/A","N/A",MAX('Input 1 - Schedule 1'!AN172*0.02,AR172))</f>
        <v>N/A</v>
      </c>
      <c r="AT172" s="47" t="str">
        <f>IF(AQ172="Yes",'Input 1 - Schedule 1'!$AH172*IF($AX172="RBC Filing U.S. Insurer (Life)",0.0247,IF($AX172="RBC Filing U.S. Insurer (Health)",0.057*2/3,0.0364)),"N/A")</f>
        <v>N/A</v>
      </c>
      <c r="AU172" s="47" t="str">
        <f>IF(AQ172="Yes",'Input 1 - Schedule 1'!$AH172*IF($AX172="RBC Filing U.S. Insurer (Life)",0.037,IF($AX172="RBC Filing U.S. Insurer (Health)",0.057,0.054)),"N/A")</f>
        <v>N/A</v>
      </c>
      <c r="AV172" s="47" t="str">
        <f>IF(AQ172="Yes",'Input 1 - Schedule 1'!$AJ172*0.03,"N/A")</f>
        <v>N/A</v>
      </c>
      <c r="AW172" s="47" t="str">
        <f>IF(AQ172="Yes",IF(AX172="RBC Filing U.S. Insurer (Life)",0.195*'Input 1 - Schedule 1'!AJ172,0.225*'Input 1 - Schedule 1'!AJ172),"N/A")</f>
        <v>N/A</v>
      </c>
      <c r="AX172" s="47" t="str">
        <f>IFERROR(VLOOKUP('Input 1 - Schedule 1'!I172,'Input 1 - Schedule 1'!$D$7:$G$1009,4,FALSE),"")</f>
        <v/>
      </c>
      <c r="AZ172" s="17" t="s">
        <v>1</v>
      </c>
    </row>
    <row r="173" spans="1:52" x14ac:dyDescent="0.25">
      <c r="A173" s="56">
        <f t="shared" si="23"/>
        <v>164</v>
      </c>
      <c r="B173" s="267" t="str">
        <f t="shared" si="24"/>
        <v/>
      </c>
      <c r="C173" s="55" t="str">
        <f>IFERROR(VLOOKUP(G173,GCC.Param!$B$3:$D$96,3,FALSE),"")</f>
        <v/>
      </c>
      <c r="D173" s="40"/>
      <c r="E173" s="40"/>
      <c r="F173" s="42"/>
      <c r="G173" s="42"/>
      <c r="H173" s="42"/>
      <c r="I173" s="42"/>
      <c r="J173" s="267" t="str">
        <f t="shared" si="25"/>
        <v/>
      </c>
      <c r="K173" s="289"/>
      <c r="L173" s="289"/>
      <c r="M173" s="42"/>
      <c r="N173" s="42"/>
      <c r="O173" s="42"/>
      <c r="P173" s="42"/>
      <c r="Q173" s="42"/>
      <c r="R173" s="42"/>
      <c r="S173" s="266">
        <f t="shared" si="26"/>
        <v>0</v>
      </c>
      <c r="T173" s="32"/>
      <c r="U173" s="50"/>
      <c r="V173" s="44"/>
      <c r="W173" s="44"/>
      <c r="X173" s="45"/>
      <c r="Y173" s="50"/>
      <c r="Z173" s="46"/>
      <c r="AA173" s="46"/>
      <c r="AB173" s="46"/>
      <c r="AC173" s="47">
        <f t="shared" si="27"/>
        <v>0</v>
      </c>
      <c r="AD173" s="51"/>
      <c r="AE173" s="51"/>
      <c r="AF173" s="51"/>
      <c r="AH173" s="290"/>
      <c r="AI173" s="53">
        <f t="shared" si="28"/>
        <v>0</v>
      </c>
      <c r="AJ173" s="52"/>
      <c r="AK173" s="293"/>
      <c r="AL173" s="300"/>
      <c r="AM173" s="52"/>
      <c r="AN173" s="300"/>
      <c r="AO173" s="54"/>
      <c r="AQ173" s="47" t="str">
        <f>IF(OR('Input 1 - Schedule 1'!$C173="Non-Ins, Non-Fin",G173="Other Unregulated Financial Entity"),"Yes","No")</f>
        <v>No</v>
      </c>
      <c r="AR173" s="47" t="str">
        <f>IF(AQ173="Yes", 'Input 1 - Schedule 1'!AL173/'Input 1 - Schedule 1'!AM173*'Input 1 - Schedule 1'!AN173,"N/A")</f>
        <v>N/A</v>
      </c>
      <c r="AS173" s="47" t="str">
        <f>IF(AR173="N/A","N/A",MAX('Input 1 - Schedule 1'!AN173*0.02,AR173))</f>
        <v>N/A</v>
      </c>
      <c r="AT173" s="47" t="str">
        <f>IF(AQ173="Yes",'Input 1 - Schedule 1'!$AH173*IF($AX173="RBC Filing U.S. Insurer (Life)",0.0247,IF($AX173="RBC Filing U.S. Insurer (Health)",0.057*2/3,0.0364)),"N/A")</f>
        <v>N/A</v>
      </c>
      <c r="AU173" s="47" t="str">
        <f>IF(AQ173="Yes",'Input 1 - Schedule 1'!$AH173*IF($AX173="RBC Filing U.S. Insurer (Life)",0.037,IF($AX173="RBC Filing U.S. Insurer (Health)",0.057,0.054)),"N/A")</f>
        <v>N/A</v>
      </c>
      <c r="AV173" s="47" t="str">
        <f>IF(AQ173="Yes",'Input 1 - Schedule 1'!$AJ173*0.03,"N/A")</f>
        <v>N/A</v>
      </c>
      <c r="AW173" s="47" t="str">
        <f>IF(AQ173="Yes",IF(AX173="RBC Filing U.S. Insurer (Life)",0.195*'Input 1 - Schedule 1'!AJ173,0.225*'Input 1 - Schedule 1'!AJ173),"N/A")</f>
        <v>N/A</v>
      </c>
      <c r="AX173" s="47" t="str">
        <f>IFERROR(VLOOKUP('Input 1 - Schedule 1'!I173,'Input 1 - Schedule 1'!$D$7:$G$1009,4,FALSE),"")</f>
        <v/>
      </c>
      <c r="AZ173" s="17" t="s">
        <v>1</v>
      </c>
    </row>
    <row r="174" spans="1:52" x14ac:dyDescent="0.25">
      <c r="A174" s="56">
        <f t="shared" si="23"/>
        <v>165</v>
      </c>
      <c r="B174" s="267" t="str">
        <f t="shared" si="24"/>
        <v/>
      </c>
      <c r="C174" s="55" t="str">
        <f>IFERROR(VLOOKUP(G174,GCC.Param!$B$3:$D$96,3,FALSE),"")</f>
        <v/>
      </c>
      <c r="D174" s="40"/>
      <c r="E174" s="40"/>
      <c r="F174" s="42"/>
      <c r="G174" s="42"/>
      <c r="H174" s="42"/>
      <c r="I174" s="42"/>
      <c r="J174" s="267" t="str">
        <f t="shared" si="25"/>
        <v/>
      </c>
      <c r="K174" s="289"/>
      <c r="L174" s="289"/>
      <c r="M174" s="42"/>
      <c r="N174" s="42"/>
      <c r="O174" s="42"/>
      <c r="P174" s="42"/>
      <c r="Q174" s="42"/>
      <c r="R174" s="42"/>
      <c r="S174" s="266">
        <f t="shared" si="26"/>
        <v>0</v>
      </c>
      <c r="T174" s="32"/>
      <c r="U174" s="50"/>
      <c r="V174" s="44"/>
      <c r="W174" s="44"/>
      <c r="X174" s="45"/>
      <c r="Y174" s="50"/>
      <c r="Z174" s="46"/>
      <c r="AA174" s="46"/>
      <c r="AB174" s="46"/>
      <c r="AC174" s="47">
        <f t="shared" si="27"/>
        <v>0</v>
      </c>
      <c r="AD174" s="51"/>
      <c r="AE174" s="51"/>
      <c r="AF174" s="51"/>
      <c r="AH174" s="290"/>
      <c r="AI174" s="53">
        <f t="shared" si="28"/>
        <v>0</v>
      </c>
      <c r="AJ174" s="52"/>
      <c r="AK174" s="293"/>
      <c r="AL174" s="300"/>
      <c r="AM174" s="52"/>
      <c r="AN174" s="300"/>
      <c r="AO174" s="54"/>
      <c r="AQ174" s="47" t="str">
        <f>IF(OR('Input 1 - Schedule 1'!$C174="Non-Ins, Non-Fin",G174="Other Unregulated Financial Entity"),"Yes","No")</f>
        <v>No</v>
      </c>
      <c r="AR174" s="47" t="str">
        <f>IF(AQ174="Yes", 'Input 1 - Schedule 1'!AL174/'Input 1 - Schedule 1'!AM174*'Input 1 - Schedule 1'!AN174,"N/A")</f>
        <v>N/A</v>
      </c>
      <c r="AS174" s="47" t="str">
        <f>IF(AR174="N/A","N/A",MAX('Input 1 - Schedule 1'!AN174*0.02,AR174))</f>
        <v>N/A</v>
      </c>
      <c r="AT174" s="47" t="str">
        <f>IF(AQ174="Yes",'Input 1 - Schedule 1'!$AH174*IF($AX174="RBC Filing U.S. Insurer (Life)",0.0247,IF($AX174="RBC Filing U.S. Insurer (Health)",0.057*2/3,0.0364)),"N/A")</f>
        <v>N/A</v>
      </c>
      <c r="AU174" s="47" t="str">
        <f>IF(AQ174="Yes",'Input 1 - Schedule 1'!$AH174*IF($AX174="RBC Filing U.S. Insurer (Life)",0.037,IF($AX174="RBC Filing U.S. Insurer (Health)",0.057,0.054)),"N/A")</f>
        <v>N/A</v>
      </c>
      <c r="AV174" s="47" t="str">
        <f>IF(AQ174="Yes",'Input 1 - Schedule 1'!$AJ174*0.03,"N/A")</f>
        <v>N/A</v>
      </c>
      <c r="AW174" s="47" t="str">
        <f>IF(AQ174="Yes",IF(AX174="RBC Filing U.S. Insurer (Life)",0.195*'Input 1 - Schedule 1'!AJ174,0.225*'Input 1 - Schedule 1'!AJ174),"N/A")</f>
        <v>N/A</v>
      </c>
      <c r="AX174" s="47" t="str">
        <f>IFERROR(VLOOKUP('Input 1 - Schedule 1'!I174,'Input 1 - Schedule 1'!$D$7:$G$1009,4,FALSE),"")</f>
        <v/>
      </c>
      <c r="AZ174" s="17" t="s">
        <v>1</v>
      </c>
    </row>
    <row r="175" spans="1:52" x14ac:dyDescent="0.25">
      <c r="A175" s="56">
        <f t="shared" si="23"/>
        <v>166</v>
      </c>
      <c r="B175" s="267" t="str">
        <f t="shared" si="24"/>
        <v/>
      </c>
      <c r="C175" s="55" t="str">
        <f>IFERROR(VLOOKUP(G175,GCC.Param!$B$3:$D$96,3,FALSE),"")</f>
        <v/>
      </c>
      <c r="D175" s="40"/>
      <c r="E175" s="40"/>
      <c r="F175" s="42"/>
      <c r="G175" s="42"/>
      <c r="H175" s="42"/>
      <c r="I175" s="42"/>
      <c r="J175" s="267" t="str">
        <f t="shared" si="25"/>
        <v/>
      </c>
      <c r="K175" s="289"/>
      <c r="L175" s="289"/>
      <c r="M175" s="42"/>
      <c r="N175" s="42"/>
      <c r="O175" s="42"/>
      <c r="P175" s="42"/>
      <c r="Q175" s="42"/>
      <c r="R175" s="42"/>
      <c r="S175" s="266">
        <f t="shared" si="26"/>
        <v>0</v>
      </c>
      <c r="T175" s="32"/>
      <c r="U175" s="50"/>
      <c r="V175" s="44"/>
      <c r="W175" s="44"/>
      <c r="X175" s="45"/>
      <c r="Y175" s="50"/>
      <c r="Z175" s="46"/>
      <c r="AA175" s="46"/>
      <c r="AB175" s="46"/>
      <c r="AC175" s="47">
        <f t="shared" si="27"/>
        <v>0</v>
      </c>
      <c r="AD175" s="51"/>
      <c r="AE175" s="51"/>
      <c r="AF175" s="51"/>
      <c r="AH175" s="290"/>
      <c r="AI175" s="53">
        <f t="shared" si="28"/>
        <v>0</v>
      </c>
      <c r="AJ175" s="52"/>
      <c r="AK175" s="293"/>
      <c r="AL175" s="300"/>
      <c r="AM175" s="52"/>
      <c r="AN175" s="300"/>
      <c r="AO175" s="54"/>
      <c r="AQ175" s="47" t="str">
        <f>IF(OR('Input 1 - Schedule 1'!$C175="Non-Ins, Non-Fin",G175="Other Unregulated Financial Entity"),"Yes","No")</f>
        <v>No</v>
      </c>
      <c r="AR175" s="47" t="str">
        <f>IF(AQ175="Yes", 'Input 1 - Schedule 1'!AL175/'Input 1 - Schedule 1'!AM175*'Input 1 - Schedule 1'!AN175,"N/A")</f>
        <v>N/A</v>
      </c>
      <c r="AS175" s="47" t="str">
        <f>IF(AR175="N/A","N/A",MAX('Input 1 - Schedule 1'!AN175*0.02,AR175))</f>
        <v>N/A</v>
      </c>
      <c r="AT175" s="47" t="str">
        <f>IF(AQ175="Yes",'Input 1 - Schedule 1'!$AH175*IF($AX175="RBC Filing U.S. Insurer (Life)",0.0247,IF($AX175="RBC Filing U.S. Insurer (Health)",0.057*2/3,0.0364)),"N/A")</f>
        <v>N/A</v>
      </c>
      <c r="AU175" s="47" t="str">
        <f>IF(AQ175="Yes",'Input 1 - Schedule 1'!$AH175*IF($AX175="RBC Filing U.S. Insurer (Life)",0.037,IF($AX175="RBC Filing U.S. Insurer (Health)",0.057,0.054)),"N/A")</f>
        <v>N/A</v>
      </c>
      <c r="AV175" s="47" t="str">
        <f>IF(AQ175="Yes",'Input 1 - Schedule 1'!$AJ175*0.03,"N/A")</f>
        <v>N/A</v>
      </c>
      <c r="AW175" s="47" t="str">
        <f>IF(AQ175="Yes",IF(AX175="RBC Filing U.S. Insurer (Life)",0.195*'Input 1 - Schedule 1'!AJ175,0.225*'Input 1 - Schedule 1'!AJ175),"N/A")</f>
        <v>N/A</v>
      </c>
      <c r="AX175" s="47" t="str">
        <f>IFERROR(VLOOKUP('Input 1 - Schedule 1'!I175,'Input 1 - Schedule 1'!$D$7:$G$1009,4,FALSE),"")</f>
        <v/>
      </c>
      <c r="AZ175" s="17" t="s">
        <v>1</v>
      </c>
    </row>
    <row r="176" spans="1:52" x14ac:dyDescent="0.25">
      <c r="A176" s="56">
        <f t="shared" si="23"/>
        <v>167</v>
      </c>
      <c r="B176" s="267" t="str">
        <f t="shared" si="24"/>
        <v/>
      </c>
      <c r="C176" s="55" t="str">
        <f>IFERROR(VLOOKUP(G176,GCC.Param!$B$3:$D$96,3,FALSE),"")</f>
        <v/>
      </c>
      <c r="D176" s="40"/>
      <c r="E176" s="40"/>
      <c r="F176" s="42"/>
      <c r="G176" s="42"/>
      <c r="H176" s="42"/>
      <c r="I176" s="42"/>
      <c r="J176" s="267" t="str">
        <f t="shared" si="25"/>
        <v/>
      </c>
      <c r="K176" s="289"/>
      <c r="L176" s="289"/>
      <c r="M176" s="42"/>
      <c r="N176" s="42"/>
      <c r="O176" s="42"/>
      <c r="P176" s="42"/>
      <c r="Q176" s="42"/>
      <c r="R176" s="42"/>
      <c r="S176" s="266">
        <f t="shared" si="26"/>
        <v>0</v>
      </c>
      <c r="T176" s="32"/>
      <c r="U176" s="50"/>
      <c r="V176" s="44"/>
      <c r="W176" s="44"/>
      <c r="X176" s="45"/>
      <c r="Y176" s="50"/>
      <c r="Z176" s="46"/>
      <c r="AA176" s="46"/>
      <c r="AB176" s="46"/>
      <c r="AC176" s="47">
        <f t="shared" si="27"/>
        <v>0</v>
      </c>
      <c r="AD176" s="51"/>
      <c r="AE176" s="51"/>
      <c r="AF176" s="51"/>
      <c r="AH176" s="290"/>
      <c r="AI176" s="53">
        <f t="shared" si="28"/>
        <v>0</v>
      </c>
      <c r="AJ176" s="52"/>
      <c r="AK176" s="293"/>
      <c r="AL176" s="300"/>
      <c r="AM176" s="52"/>
      <c r="AN176" s="300"/>
      <c r="AO176" s="54"/>
      <c r="AQ176" s="47" t="str">
        <f>IF(OR('Input 1 - Schedule 1'!$C176="Non-Ins, Non-Fin",G176="Other Unregulated Financial Entity"),"Yes","No")</f>
        <v>No</v>
      </c>
      <c r="AR176" s="47" t="str">
        <f>IF(AQ176="Yes", 'Input 1 - Schedule 1'!AL176/'Input 1 - Schedule 1'!AM176*'Input 1 - Schedule 1'!AN176,"N/A")</f>
        <v>N/A</v>
      </c>
      <c r="AS176" s="47" t="str">
        <f>IF(AR176="N/A","N/A",MAX('Input 1 - Schedule 1'!AN176*0.02,AR176))</f>
        <v>N/A</v>
      </c>
      <c r="AT176" s="47" t="str">
        <f>IF(AQ176="Yes",'Input 1 - Schedule 1'!$AH176*IF($AX176="RBC Filing U.S. Insurer (Life)",0.0247,IF($AX176="RBC Filing U.S. Insurer (Health)",0.057*2/3,0.0364)),"N/A")</f>
        <v>N/A</v>
      </c>
      <c r="AU176" s="47" t="str">
        <f>IF(AQ176="Yes",'Input 1 - Schedule 1'!$AH176*IF($AX176="RBC Filing U.S. Insurer (Life)",0.037,IF($AX176="RBC Filing U.S. Insurer (Health)",0.057,0.054)),"N/A")</f>
        <v>N/A</v>
      </c>
      <c r="AV176" s="47" t="str">
        <f>IF(AQ176="Yes",'Input 1 - Schedule 1'!$AJ176*0.03,"N/A")</f>
        <v>N/A</v>
      </c>
      <c r="AW176" s="47" t="str">
        <f>IF(AQ176="Yes",IF(AX176="RBC Filing U.S. Insurer (Life)",0.195*'Input 1 - Schedule 1'!AJ176,0.225*'Input 1 - Schedule 1'!AJ176),"N/A")</f>
        <v>N/A</v>
      </c>
      <c r="AX176" s="47" t="str">
        <f>IFERROR(VLOOKUP('Input 1 - Schedule 1'!I176,'Input 1 - Schedule 1'!$D$7:$G$1009,4,FALSE),"")</f>
        <v/>
      </c>
      <c r="AZ176" s="17" t="s">
        <v>1</v>
      </c>
    </row>
    <row r="177" spans="1:52" x14ac:dyDescent="0.25">
      <c r="A177" s="56">
        <f t="shared" si="23"/>
        <v>168</v>
      </c>
      <c r="B177" s="267" t="str">
        <f t="shared" si="24"/>
        <v/>
      </c>
      <c r="C177" s="55" t="str">
        <f>IFERROR(VLOOKUP(G177,GCC.Param!$B$3:$D$96,3,FALSE),"")</f>
        <v/>
      </c>
      <c r="D177" s="40"/>
      <c r="E177" s="40"/>
      <c r="F177" s="42"/>
      <c r="G177" s="42"/>
      <c r="H177" s="42"/>
      <c r="I177" s="42"/>
      <c r="J177" s="267" t="str">
        <f t="shared" si="25"/>
        <v/>
      </c>
      <c r="K177" s="289"/>
      <c r="L177" s="289"/>
      <c r="M177" s="42"/>
      <c r="N177" s="42"/>
      <c r="O177" s="42"/>
      <c r="P177" s="42"/>
      <c r="Q177" s="42"/>
      <c r="R177" s="42"/>
      <c r="S177" s="266">
        <f t="shared" si="26"/>
        <v>0</v>
      </c>
      <c r="T177" s="32"/>
      <c r="U177" s="50"/>
      <c r="V177" s="44"/>
      <c r="W177" s="44"/>
      <c r="X177" s="45"/>
      <c r="Y177" s="50"/>
      <c r="Z177" s="46"/>
      <c r="AA177" s="46"/>
      <c r="AB177" s="46"/>
      <c r="AC177" s="47">
        <f t="shared" si="27"/>
        <v>0</v>
      </c>
      <c r="AD177" s="51"/>
      <c r="AE177" s="51"/>
      <c r="AF177" s="51"/>
      <c r="AH177" s="290"/>
      <c r="AI177" s="53">
        <f t="shared" si="28"/>
        <v>0</v>
      </c>
      <c r="AJ177" s="52"/>
      <c r="AK177" s="293"/>
      <c r="AL177" s="300"/>
      <c r="AM177" s="52"/>
      <c r="AN177" s="300"/>
      <c r="AO177" s="54"/>
      <c r="AQ177" s="47" t="str">
        <f>IF(OR('Input 1 - Schedule 1'!$C177="Non-Ins, Non-Fin",G177="Other Unregulated Financial Entity"),"Yes","No")</f>
        <v>No</v>
      </c>
      <c r="AR177" s="47" t="str">
        <f>IF(AQ177="Yes", 'Input 1 - Schedule 1'!AL177/'Input 1 - Schedule 1'!AM177*'Input 1 - Schedule 1'!AN177,"N/A")</f>
        <v>N/A</v>
      </c>
      <c r="AS177" s="47" t="str">
        <f>IF(AR177="N/A","N/A",MAX('Input 1 - Schedule 1'!AN177*0.02,AR177))</f>
        <v>N/A</v>
      </c>
      <c r="AT177" s="47" t="str">
        <f>IF(AQ177="Yes",'Input 1 - Schedule 1'!$AH177*IF($AX177="RBC Filing U.S. Insurer (Life)",0.0247,IF($AX177="RBC Filing U.S. Insurer (Health)",0.057*2/3,0.0364)),"N/A")</f>
        <v>N/A</v>
      </c>
      <c r="AU177" s="47" t="str">
        <f>IF(AQ177="Yes",'Input 1 - Schedule 1'!$AH177*IF($AX177="RBC Filing U.S. Insurer (Life)",0.037,IF($AX177="RBC Filing U.S. Insurer (Health)",0.057,0.054)),"N/A")</f>
        <v>N/A</v>
      </c>
      <c r="AV177" s="47" t="str">
        <f>IF(AQ177="Yes",'Input 1 - Schedule 1'!$AJ177*0.03,"N/A")</f>
        <v>N/A</v>
      </c>
      <c r="AW177" s="47" t="str">
        <f>IF(AQ177="Yes",IF(AX177="RBC Filing U.S. Insurer (Life)",0.195*'Input 1 - Schedule 1'!AJ177,0.225*'Input 1 - Schedule 1'!AJ177),"N/A")</f>
        <v>N/A</v>
      </c>
      <c r="AX177" s="47" t="str">
        <f>IFERROR(VLOOKUP('Input 1 - Schedule 1'!I177,'Input 1 - Schedule 1'!$D$7:$G$1009,4,FALSE),"")</f>
        <v/>
      </c>
      <c r="AZ177" s="17" t="s">
        <v>1</v>
      </c>
    </row>
    <row r="178" spans="1:52" x14ac:dyDescent="0.25">
      <c r="A178" s="56">
        <f t="shared" si="23"/>
        <v>169</v>
      </c>
      <c r="B178" s="267" t="str">
        <f t="shared" si="24"/>
        <v/>
      </c>
      <c r="C178" s="55" t="str">
        <f>IFERROR(VLOOKUP(G178,GCC.Param!$B$3:$D$96,3,FALSE),"")</f>
        <v/>
      </c>
      <c r="D178" s="40"/>
      <c r="E178" s="40"/>
      <c r="F178" s="42"/>
      <c r="G178" s="42"/>
      <c r="H178" s="42"/>
      <c r="I178" s="42"/>
      <c r="J178" s="267" t="str">
        <f t="shared" si="25"/>
        <v/>
      </c>
      <c r="K178" s="289"/>
      <c r="L178" s="289"/>
      <c r="M178" s="42"/>
      <c r="N178" s="42"/>
      <c r="O178" s="42"/>
      <c r="P178" s="42"/>
      <c r="Q178" s="42"/>
      <c r="R178" s="42"/>
      <c r="S178" s="266">
        <f t="shared" si="26"/>
        <v>0</v>
      </c>
      <c r="T178" s="32"/>
      <c r="U178" s="50"/>
      <c r="V178" s="44"/>
      <c r="W178" s="44"/>
      <c r="X178" s="45"/>
      <c r="Y178" s="50"/>
      <c r="Z178" s="46"/>
      <c r="AA178" s="46"/>
      <c r="AB178" s="46"/>
      <c r="AC178" s="47">
        <f t="shared" si="27"/>
        <v>0</v>
      </c>
      <c r="AD178" s="51"/>
      <c r="AE178" s="51"/>
      <c r="AF178" s="51"/>
      <c r="AH178" s="290"/>
      <c r="AI178" s="53">
        <f t="shared" si="28"/>
        <v>0</v>
      </c>
      <c r="AJ178" s="52"/>
      <c r="AK178" s="293"/>
      <c r="AL178" s="300"/>
      <c r="AM178" s="52"/>
      <c r="AN178" s="300"/>
      <c r="AO178" s="54"/>
      <c r="AQ178" s="47" t="str">
        <f>IF(OR('Input 1 - Schedule 1'!$C178="Non-Ins, Non-Fin",G178="Other Unregulated Financial Entity"),"Yes","No")</f>
        <v>No</v>
      </c>
      <c r="AR178" s="47" t="str">
        <f>IF(AQ178="Yes", 'Input 1 - Schedule 1'!AL178/'Input 1 - Schedule 1'!AM178*'Input 1 - Schedule 1'!AN178,"N/A")</f>
        <v>N/A</v>
      </c>
      <c r="AS178" s="47" t="str">
        <f>IF(AR178="N/A","N/A",MAX('Input 1 - Schedule 1'!AN178*0.02,AR178))</f>
        <v>N/A</v>
      </c>
      <c r="AT178" s="47" t="str">
        <f>IF(AQ178="Yes",'Input 1 - Schedule 1'!$AH178*IF($AX178="RBC Filing U.S. Insurer (Life)",0.0247,IF($AX178="RBC Filing U.S. Insurer (Health)",0.057*2/3,0.0364)),"N/A")</f>
        <v>N/A</v>
      </c>
      <c r="AU178" s="47" t="str">
        <f>IF(AQ178="Yes",'Input 1 - Schedule 1'!$AH178*IF($AX178="RBC Filing U.S. Insurer (Life)",0.037,IF($AX178="RBC Filing U.S. Insurer (Health)",0.057,0.054)),"N/A")</f>
        <v>N/A</v>
      </c>
      <c r="AV178" s="47" t="str">
        <f>IF(AQ178="Yes",'Input 1 - Schedule 1'!$AJ178*0.03,"N/A")</f>
        <v>N/A</v>
      </c>
      <c r="AW178" s="47" t="str">
        <f>IF(AQ178="Yes",IF(AX178="RBC Filing U.S. Insurer (Life)",0.195*'Input 1 - Schedule 1'!AJ178,0.225*'Input 1 - Schedule 1'!AJ178),"N/A")</f>
        <v>N/A</v>
      </c>
      <c r="AX178" s="47" t="str">
        <f>IFERROR(VLOOKUP('Input 1 - Schedule 1'!I178,'Input 1 - Schedule 1'!$D$7:$G$1009,4,FALSE),"")</f>
        <v/>
      </c>
      <c r="AZ178" s="17" t="s">
        <v>1</v>
      </c>
    </row>
    <row r="179" spans="1:52" x14ac:dyDescent="0.25">
      <c r="A179" s="56">
        <f t="shared" si="23"/>
        <v>170</v>
      </c>
      <c r="B179" s="267" t="str">
        <f t="shared" si="24"/>
        <v/>
      </c>
      <c r="C179" s="55" t="str">
        <f>IFERROR(VLOOKUP(G179,GCC.Param!$B$3:$D$96,3,FALSE),"")</f>
        <v/>
      </c>
      <c r="D179" s="40"/>
      <c r="E179" s="40"/>
      <c r="F179" s="42"/>
      <c r="G179" s="42"/>
      <c r="H179" s="42"/>
      <c r="I179" s="42"/>
      <c r="J179" s="267" t="str">
        <f t="shared" si="25"/>
        <v/>
      </c>
      <c r="K179" s="289"/>
      <c r="L179" s="289"/>
      <c r="M179" s="42"/>
      <c r="N179" s="42"/>
      <c r="O179" s="42"/>
      <c r="P179" s="42"/>
      <c r="Q179" s="42"/>
      <c r="R179" s="42"/>
      <c r="S179" s="266">
        <f t="shared" si="26"/>
        <v>0</v>
      </c>
      <c r="T179" s="32"/>
      <c r="U179" s="50"/>
      <c r="V179" s="44"/>
      <c r="W179" s="44"/>
      <c r="X179" s="45"/>
      <c r="Y179" s="50"/>
      <c r="Z179" s="46"/>
      <c r="AA179" s="46"/>
      <c r="AB179" s="46"/>
      <c r="AC179" s="47">
        <f t="shared" si="27"/>
        <v>0</v>
      </c>
      <c r="AD179" s="51"/>
      <c r="AE179" s="51"/>
      <c r="AF179" s="51"/>
      <c r="AH179" s="290"/>
      <c r="AI179" s="53">
        <f t="shared" si="28"/>
        <v>0</v>
      </c>
      <c r="AJ179" s="52"/>
      <c r="AK179" s="293"/>
      <c r="AL179" s="300"/>
      <c r="AM179" s="52"/>
      <c r="AN179" s="300"/>
      <c r="AO179" s="54"/>
      <c r="AQ179" s="47" t="str">
        <f>IF(OR('Input 1 - Schedule 1'!$C179="Non-Ins, Non-Fin",G179="Other Unregulated Financial Entity"),"Yes","No")</f>
        <v>No</v>
      </c>
      <c r="AR179" s="47" t="str">
        <f>IF(AQ179="Yes", 'Input 1 - Schedule 1'!AL179/'Input 1 - Schedule 1'!AM179*'Input 1 - Schedule 1'!AN179,"N/A")</f>
        <v>N/A</v>
      </c>
      <c r="AS179" s="47" t="str">
        <f>IF(AR179="N/A","N/A",MAX('Input 1 - Schedule 1'!AN179*0.02,AR179))</f>
        <v>N/A</v>
      </c>
      <c r="AT179" s="47" t="str">
        <f>IF(AQ179="Yes",'Input 1 - Schedule 1'!$AH179*IF($AX179="RBC Filing U.S. Insurer (Life)",0.0247,IF($AX179="RBC Filing U.S. Insurer (Health)",0.057*2/3,0.0364)),"N/A")</f>
        <v>N/A</v>
      </c>
      <c r="AU179" s="47" t="str">
        <f>IF(AQ179="Yes",'Input 1 - Schedule 1'!$AH179*IF($AX179="RBC Filing U.S. Insurer (Life)",0.037,IF($AX179="RBC Filing U.S. Insurer (Health)",0.057,0.054)),"N/A")</f>
        <v>N/A</v>
      </c>
      <c r="AV179" s="47" t="str">
        <f>IF(AQ179="Yes",'Input 1 - Schedule 1'!$AJ179*0.03,"N/A")</f>
        <v>N/A</v>
      </c>
      <c r="AW179" s="47" t="str">
        <f>IF(AQ179="Yes",IF(AX179="RBC Filing U.S. Insurer (Life)",0.195*'Input 1 - Schedule 1'!AJ179,0.225*'Input 1 - Schedule 1'!AJ179),"N/A")</f>
        <v>N/A</v>
      </c>
      <c r="AX179" s="47" t="str">
        <f>IFERROR(VLOOKUP('Input 1 - Schedule 1'!I179,'Input 1 - Schedule 1'!$D$7:$G$1009,4,FALSE),"")</f>
        <v/>
      </c>
      <c r="AZ179" s="17" t="s">
        <v>1</v>
      </c>
    </row>
    <row r="180" spans="1:52" x14ac:dyDescent="0.25">
      <c r="A180" s="56">
        <f t="shared" si="23"/>
        <v>171</v>
      </c>
      <c r="B180" s="267" t="str">
        <f t="shared" si="24"/>
        <v/>
      </c>
      <c r="C180" s="55" t="str">
        <f>IFERROR(VLOOKUP(G180,GCC.Param!$B$3:$D$96,3,FALSE),"")</f>
        <v/>
      </c>
      <c r="D180" s="40"/>
      <c r="E180" s="40"/>
      <c r="F180" s="42"/>
      <c r="G180" s="42"/>
      <c r="H180" s="42"/>
      <c r="I180" s="42"/>
      <c r="J180" s="267" t="str">
        <f t="shared" si="25"/>
        <v/>
      </c>
      <c r="K180" s="289"/>
      <c r="L180" s="289"/>
      <c r="M180" s="42"/>
      <c r="N180" s="42"/>
      <c r="O180" s="42"/>
      <c r="P180" s="42"/>
      <c r="Q180" s="42"/>
      <c r="R180" s="42"/>
      <c r="S180" s="266">
        <f t="shared" si="26"/>
        <v>0</v>
      </c>
      <c r="T180" s="32"/>
      <c r="U180" s="50"/>
      <c r="V180" s="44"/>
      <c r="W180" s="44"/>
      <c r="X180" s="45"/>
      <c r="Y180" s="50"/>
      <c r="Z180" s="46"/>
      <c r="AA180" s="46"/>
      <c r="AB180" s="46"/>
      <c r="AC180" s="47">
        <f t="shared" si="27"/>
        <v>0</v>
      </c>
      <c r="AD180" s="51"/>
      <c r="AE180" s="51"/>
      <c r="AF180" s="51"/>
      <c r="AH180" s="290"/>
      <c r="AI180" s="53">
        <f t="shared" si="28"/>
        <v>0</v>
      </c>
      <c r="AJ180" s="52"/>
      <c r="AK180" s="293"/>
      <c r="AL180" s="300"/>
      <c r="AM180" s="52"/>
      <c r="AN180" s="300"/>
      <c r="AO180" s="54"/>
      <c r="AQ180" s="47" t="str">
        <f>IF(OR('Input 1 - Schedule 1'!$C180="Non-Ins, Non-Fin",G180="Other Unregulated Financial Entity"),"Yes","No")</f>
        <v>No</v>
      </c>
      <c r="AR180" s="47" t="str">
        <f>IF(AQ180="Yes", 'Input 1 - Schedule 1'!AL180/'Input 1 - Schedule 1'!AM180*'Input 1 - Schedule 1'!AN180,"N/A")</f>
        <v>N/A</v>
      </c>
      <c r="AS180" s="47" t="str">
        <f>IF(AR180="N/A","N/A",MAX('Input 1 - Schedule 1'!AN180*0.02,AR180))</f>
        <v>N/A</v>
      </c>
      <c r="AT180" s="47" t="str">
        <f>IF(AQ180="Yes",'Input 1 - Schedule 1'!$AH180*IF($AX180="RBC Filing U.S. Insurer (Life)",0.0247,IF($AX180="RBC Filing U.S. Insurer (Health)",0.057*2/3,0.0364)),"N/A")</f>
        <v>N/A</v>
      </c>
      <c r="AU180" s="47" t="str">
        <f>IF(AQ180="Yes",'Input 1 - Schedule 1'!$AH180*IF($AX180="RBC Filing U.S. Insurer (Life)",0.037,IF($AX180="RBC Filing U.S. Insurer (Health)",0.057,0.054)),"N/A")</f>
        <v>N/A</v>
      </c>
      <c r="AV180" s="47" t="str">
        <f>IF(AQ180="Yes",'Input 1 - Schedule 1'!$AJ180*0.03,"N/A")</f>
        <v>N/A</v>
      </c>
      <c r="AW180" s="47" t="str">
        <f>IF(AQ180="Yes",IF(AX180="RBC Filing U.S. Insurer (Life)",0.195*'Input 1 - Schedule 1'!AJ180,0.225*'Input 1 - Schedule 1'!AJ180),"N/A")</f>
        <v>N/A</v>
      </c>
      <c r="AX180" s="47" t="str">
        <f>IFERROR(VLOOKUP('Input 1 - Schedule 1'!I180,'Input 1 - Schedule 1'!$D$7:$G$1009,4,FALSE),"")</f>
        <v/>
      </c>
      <c r="AZ180" s="17" t="s">
        <v>1</v>
      </c>
    </row>
    <row r="181" spans="1:52" x14ac:dyDescent="0.25">
      <c r="A181" s="56">
        <f t="shared" si="23"/>
        <v>172</v>
      </c>
      <c r="B181" s="267" t="str">
        <f t="shared" si="24"/>
        <v/>
      </c>
      <c r="C181" s="55" t="str">
        <f>IFERROR(VLOOKUP(G181,GCC.Param!$B$3:$D$96,3,FALSE),"")</f>
        <v/>
      </c>
      <c r="D181" s="40"/>
      <c r="E181" s="40"/>
      <c r="F181" s="42"/>
      <c r="G181" s="42"/>
      <c r="H181" s="42"/>
      <c r="I181" s="42"/>
      <c r="J181" s="267" t="str">
        <f t="shared" si="25"/>
        <v/>
      </c>
      <c r="K181" s="289"/>
      <c r="L181" s="289"/>
      <c r="M181" s="42"/>
      <c r="N181" s="42"/>
      <c r="O181" s="42"/>
      <c r="P181" s="42"/>
      <c r="Q181" s="42"/>
      <c r="R181" s="42"/>
      <c r="S181" s="266">
        <f t="shared" si="26"/>
        <v>0</v>
      </c>
      <c r="T181" s="32"/>
      <c r="U181" s="50"/>
      <c r="V181" s="44"/>
      <c r="W181" s="44"/>
      <c r="X181" s="45"/>
      <c r="Y181" s="50"/>
      <c r="Z181" s="46"/>
      <c r="AA181" s="46"/>
      <c r="AB181" s="46"/>
      <c r="AC181" s="47">
        <f t="shared" si="27"/>
        <v>0</v>
      </c>
      <c r="AD181" s="51"/>
      <c r="AE181" s="51"/>
      <c r="AF181" s="51"/>
      <c r="AH181" s="290"/>
      <c r="AI181" s="53">
        <f t="shared" si="28"/>
        <v>0</v>
      </c>
      <c r="AJ181" s="52"/>
      <c r="AK181" s="293"/>
      <c r="AL181" s="300"/>
      <c r="AM181" s="52"/>
      <c r="AN181" s="300"/>
      <c r="AO181" s="54"/>
      <c r="AQ181" s="47" t="str">
        <f>IF(OR('Input 1 - Schedule 1'!$C181="Non-Ins, Non-Fin",G181="Other Unregulated Financial Entity"),"Yes","No")</f>
        <v>No</v>
      </c>
      <c r="AR181" s="47" t="str">
        <f>IF(AQ181="Yes", 'Input 1 - Schedule 1'!AL181/'Input 1 - Schedule 1'!AM181*'Input 1 - Schedule 1'!AN181,"N/A")</f>
        <v>N/A</v>
      </c>
      <c r="AS181" s="47" t="str">
        <f>IF(AR181="N/A","N/A",MAX('Input 1 - Schedule 1'!AN181*0.02,AR181))</f>
        <v>N/A</v>
      </c>
      <c r="AT181" s="47" t="str">
        <f>IF(AQ181="Yes",'Input 1 - Schedule 1'!$AH181*IF($AX181="RBC Filing U.S. Insurer (Life)",0.0247,IF($AX181="RBC Filing U.S. Insurer (Health)",0.057*2/3,0.0364)),"N/A")</f>
        <v>N/A</v>
      </c>
      <c r="AU181" s="47" t="str">
        <f>IF(AQ181="Yes",'Input 1 - Schedule 1'!$AH181*IF($AX181="RBC Filing U.S. Insurer (Life)",0.037,IF($AX181="RBC Filing U.S. Insurer (Health)",0.057,0.054)),"N/A")</f>
        <v>N/A</v>
      </c>
      <c r="AV181" s="47" t="str">
        <f>IF(AQ181="Yes",'Input 1 - Schedule 1'!$AJ181*0.03,"N/A")</f>
        <v>N/A</v>
      </c>
      <c r="AW181" s="47" t="str">
        <f>IF(AQ181="Yes",IF(AX181="RBC Filing U.S. Insurer (Life)",0.195*'Input 1 - Schedule 1'!AJ181,0.225*'Input 1 - Schedule 1'!AJ181),"N/A")</f>
        <v>N/A</v>
      </c>
      <c r="AX181" s="47" t="str">
        <f>IFERROR(VLOOKUP('Input 1 - Schedule 1'!I181,'Input 1 - Schedule 1'!$D$7:$G$1009,4,FALSE),"")</f>
        <v/>
      </c>
      <c r="AZ181" s="17" t="s">
        <v>1</v>
      </c>
    </row>
    <row r="182" spans="1:52" x14ac:dyDescent="0.25">
      <c r="A182" s="56">
        <f t="shared" si="23"/>
        <v>173</v>
      </c>
      <c r="B182" s="267" t="str">
        <f t="shared" si="24"/>
        <v/>
      </c>
      <c r="C182" s="55" t="str">
        <f>IFERROR(VLOOKUP(G182,GCC.Param!$B$3:$D$96,3,FALSE),"")</f>
        <v/>
      </c>
      <c r="D182" s="40"/>
      <c r="E182" s="40"/>
      <c r="F182" s="42"/>
      <c r="G182" s="42"/>
      <c r="H182" s="42"/>
      <c r="I182" s="42"/>
      <c r="J182" s="267" t="str">
        <f t="shared" si="25"/>
        <v/>
      </c>
      <c r="K182" s="289"/>
      <c r="L182" s="289"/>
      <c r="M182" s="42"/>
      <c r="N182" s="42"/>
      <c r="O182" s="42"/>
      <c r="P182" s="42"/>
      <c r="Q182" s="42"/>
      <c r="R182" s="42"/>
      <c r="S182" s="266">
        <f t="shared" si="26"/>
        <v>0</v>
      </c>
      <c r="T182" s="32"/>
      <c r="U182" s="50"/>
      <c r="V182" s="44"/>
      <c r="W182" s="44"/>
      <c r="X182" s="45"/>
      <c r="Y182" s="50"/>
      <c r="Z182" s="46"/>
      <c r="AA182" s="46"/>
      <c r="AB182" s="46"/>
      <c r="AC182" s="47">
        <f t="shared" si="27"/>
        <v>0</v>
      </c>
      <c r="AD182" s="51"/>
      <c r="AE182" s="51"/>
      <c r="AF182" s="51"/>
      <c r="AH182" s="290"/>
      <c r="AI182" s="53">
        <f t="shared" si="28"/>
        <v>0</v>
      </c>
      <c r="AJ182" s="52"/>
      <c r="AK182" s="293"/>
      <c r="AL182" s="300"/>
      <c r="AM182" s="52"/>
      <c r="AN182" s="300"/>
      <c r="AO182" s="54"/>
      <c r="AQ182" s="47" t="str">
        <f>IF(OR('Input 1 - Schedule 1'!$C182="Non-Ins, Non-Fin",G182="Other Unregulated Financial Entity"),"Yes","No")</f>
        <v>No</v>
      </c>
      <c r="AR182" s="47" t="str">
        <f>IF(AQ182="Yes", 'Input 1 - Schedule 1'!AL182/'Input 1 - Schedule 1'!AM182*'Input 1 - Schedule 1'!AN182,"N/A")</f>
        <v>N/A</v>
      </c>
      <c r="AS182" s="47" t="str">
        <f>IF(AR182="N/A","N/A",MAX('Input 1 - Schedule 1'!AN182*0.02,AR182))</f>
        <v>N/A</v>
      </c>
      <c r="AT182" s="47" t="str">
        <f>IF(AQ182="Yes",'Input 1 - Schedule 1'!$AH182*IF($AX182="RBC Filing U.S. Insurer (Life)",0.0247,IF($AX182="RBC Filing U.S. Insurer (Health)",0.057*2/3,0.0364)),"N/A")</f>
        <v>N/A</v>
      </c>
      <c r="AU182" s="47" t="str">
        <f>IF(AQ182="Yes",'Input 1 - Schedule 1'!$AH182*IF($AX182="RBC Filing U.S. Insurer (Life)",0.037,IF($AX182="RBC Filing U.S. Insurer (Health)",0.057,0.054)),"N/A")</f>
        <v>N/A</v>
      </c>
      <c r="AV182" s="47" t="str">
        <f>IF(AQ182="Yes",'Input 1 - Schedule 1'!$AJ182*0.03,"N/A")</f>
        <v>N/A</v>
      </c>
      <c r="AW182" s="47" t="str">
        <f>IF(AQ182="Yes",IF(AX182="RBC Filing U.S. Insurer (Life)",0.195*'Input 1 - Schedule 1'!AJ182,0.225*'Input 1 - Schedule 1'!AJ182),"N/A")</f>
        <v>N/A</v>
      </c>
      <c r="AX182" s="47" t="str">
        <f>IFERROR(VLOOKUP('Input 1 - Schedule 1'!I182,'Input 1 - Schedule 1'!$D$7:$G$1009,4,FALSE),"")</f>
        <v/>
      </c>
      <c r="AZ182" s="17" t="s">
        <v>1</v>
      </c>
    </row>
    <row r="183" spans="1:52" x14ac:dyDescent="0.25">
      <c r="A183" s="56">
        <f t="shared" si="23"/>
        <v>174</v>
      </c>
      <c r="B183" s="267" t="str">
        <f t="shared" si="24"/>
        <v/>
      </c>
      <c r="C183" s="55" t="str">
        <f>IFERROR(VLOOKUP(G183,GCC.Param!$B$3:$D$96,3,FALSE),"")</f>
        <v/>
      </c>
      <c r="D183" s="40"/>
      <c r="E183" s="40"/>
      <c r="F183" s="42"/>
      <c r="G183" s="42"/>
      <c r="H183" s="42"/>
      <c r="I183" s="42"/>
      <c r="J183" s="267" t="str">
        <f t="shared" si="25"/>
        <v/>
      </c>
      <c r="K183" s="289"/>
      <c r="L183" s="289"/>
      <c r="M183" s="42"/>
      <c r="N183" s="42"/>
      <c r="O183" s="42"/>
      <c r="P183" s="42"/>
      <c r="Q183" s="42"/>
      <c r="R183" s="42"/>
      <c r="S183" s="266">
        <f t="shared" si="26"/>
        <v>0</v>
      </c>
      <c r="T183" s="32"/>
      <c r="U183" s="50"/>
      <c r="V183" s="44"/>
      <c r="W183" s="44"/>
      <c r="X183" s="45"/>
      <c r="Y183" s="50"/>
      <c r="Z183" s="46"/>
      <c r="AA183" s="46"/>
      <c r="AB183" s="46"/>
      <c r="AC183" s="47">
        <f t="shared" si="27"/>
        <v>0</v>
      </c>
      <c r="AD183" s="51"/>
      <c r="AE183" s="51"/>
      <c r="AF183" s="51"/>
      <c r="AH183" s="290"/>
      <c r="AI183" s="53">
        <f t="shared" si="28"/>
        <v>0</v>
      </c>
      <c r="AJ183" s="52"/>
      <c r="AK183" s="293"/>
      <c r="AL183" s="300"/>
      <c r="AM183" s="52"/>
      <c r="AN183" s="300"/>
      <c r="AO183" s="54"/>
      <c r="AQ183" s="47" t="str">
        <f>IF(OR('Input 1 - Schedule 1'!$C183="Non-Ins, Non-Fin",G183="Other Unregulated Financial Entity"),"Yes","No")</f>
        <v>No</v>
      </c>
      <c r="AR183" s="47" t="str">
        <f>IF(AQ183="Yes", 'Input 1 - Schedule 1'!AL183/'Input 1 - Schedule 1'!AM183*'Input 1 - Schedule 1'!AN183,"N/A")</f>
        <v>N/A</v>
      </c>
      <c r="AS183" s="47" t="str">
        <f>IF(AR183="N/A","N/A",MAX('Input 1 - Schedule 1'!AN183*0.02,AR183))</f>
        <v>N/A</v>
      </c>
      <c r="AT183" s="47" t="str">
        <f>IF(AQ183="Yes",'Input 1 - Schedule 1'!$AH183*IF($AX183="RBC Filing U.S. Insurer (Life)",0.0247,IF($AX183="RBC Filing U.S. Insurer (Health)",0.057*2/3,0.0364)),"N/A")</f>
        <v>N/A</v>
      </c>
      <c r="AU183" s="47" t="str">
        <f>IF(AQ183="Yes",'Input 1 - Schedule 1'!$AH183*IF($AX183="RBC Filing U.S. Insurer (Life)",0.037,IF($AX183="RBC Filing U.S. Insurer (Health)",0.057,0.054)),"N/A")</f>
        <v>N/A</v>
      </c>
      <c r="AV183" s="47" t="str">
        <f>IF(AQ183="Yes",'Input 1 - Schedule 1'!$AJ183*0.03,"N/A")</f>
        <v>N/A</v>
      </c>
      <c r="AW183" s="47" t="str">
        <f>IF(AQ183="Yes",IF(AX183="RBC Filing U.S. Insurer (Life)",0.195*'Input 1 - Schedule 1'!AJ183,0.225*'Input 1 - Schedule 1'!AJ183),"N/A")</f>
        <v>N/A</v>
      </c>
      <c r="AX183" s="47" t="str">
        <f>IFERROR(VLOOKUP('Input 1 - Schedule 1'!I183,'Input 1 - Schedule 1'!$D$7:$G$1009,4,FALSE),"")</f>
        <v/>
      </c>
      <c r="AZ183" s="17" t="s">
        <v>1</v>
      </c>
    </row>
    <row r="184" spans="1:52" x14ac:dyDescent="0.25">
      <c r="A184" s="56">
        <f t="shared" si="23"/>
        <v>175</v>
      </c>
      <c r="B184" s="267" t="str">
        <f t="shared" si="24"/>
        <v/>
      </c>
      <c r="C184" s="55" t="str">
        <f>IFERROR(VLOOKUP(G184,GCC.Param!$B$3:$D$96,3,FALSE),"")</f>
        <v/>
      </c>
      <c r="D184" s="40"/>
      <c r="E184" s="40"/>
      <c r="F184" s="42"/>
      <c r="G184" s="42"/>
      <c r="H184" s="42"/>
      <c r="I184" s="42"/>
      <c r="J184" s="267" t="str">
        <f t="shared" si="25"/>
        <v/>
      </c>
      <c r="K184" s="289"/>
      <c r="L184" s="289"/>
      <c r="M184" s="42"/>
      <c r="N184" s="42"/>
      <c r="O184" s="42"/>
      <c r="P184" s="42"/>
      <c r="Q184" s="42"/>
      <c r="R184" s="42"/>
      <c r="S184" s="266">
        <f t="shared" si="26"/>
        <v>0</v>
      </c>
      <c r="T184" s="32"/>
      <c r="U184" s="50"/>
      <c r="V184" s="44"/>
      <c r="W184" s="44"/>
      <c r="X184" s="45"/>
      <c r="Y184" s="50"/>
      <c r="Z184" s="46"/>
      <c r="AA184" s="46"/>
      <c r="AB184" s="46"/>
      <c r="AC184" s="47">
        <f t="shared" si="27"/>
        <v>0</v>
      </c>
      <c r="AD184" s="51"/>
      <c r="AE184" s="51"/>
      <c r="AF184" s="51"/>
      <c r="AH184" s="290"/>
      <c r="AI184" s="53">
        <f t="shared" si="28"/>
        <v>0</v>
      </c>
      <c r="AJ184" s="52"/>
      <c r="AK184" s="293"/>
      <c r="AL184" s="300"/>
      <c r="AM184" s="52"/>
      <c r="AN184" s="300"/>
      <c r="AO184" s="54"/>
      <c r="AQ184" s="47" t="str">
        <f>IF(OR('Input 1 - Schedule 1'!$C184="Non-Ins, Non-Fin",G184="Other Unregulated Financial Entity"),"Yes","No")</f>
        <v>No</v>
      </c>
      <c r="AR184" s="47" t="str">
        <f>IF(AQ184="Yes", 'Input 1 - Schedule 1'!AL184/'Input 1 - Schedule 1'!AM184*'Input 1 - Schedule 1'!AN184,"N/A")</f>
        <v>N/A</v>
      </c>
      <c r="AS184" s="47" t="str">
        <f>IF(AR184="N/A","N/A",MAX('Input 1 - Schedule 1'!AN184*0.02,AR184))</f>
        <v>N/A</v>
      </c>
      <c r="AT184" s="47" t="str">
        <f>IF(AQ184="Yes",'Input 1 - Schedule 1'!$AH184*IF($AX184="RBC Filing U.S. Insurer (Life)",0.0247,IF($AX184="RBC Filing U.S. Insurer (Health)",0.057*2/3,0.0364)),"N/A")</f>
        <v>N/A</v>
      </c>
      <c r="AU184" s="47" t="str">
        <f>IF(AQ184="Yes",'Input 1 - Schedule 1'!$AH184*IF($AX184="RBC Filing U.S. Insurer (Life)",0.037,IF($AX184="RBC Filing U.S. Insurer (Health)",0.057,0.054)),"N/A")</f>
        <v>N/A</v>
      </c>
      <c r="AV184" s="47" t="str">
        <f>IF(AQ184="Yes",'Input 1 - Schedule 1'!$AJ184*0.03,"N/A")</f>
        <v>N/A</v>
      </c>
      <c r="AW184" s="47" t="str">
        <f>IF(AQ184="Yes",IF(AX184="RBC Filing U.S. Insurer (Life)",0.195*'Input 1 - Schedule 1'!AJ184,0.225*'Input 1 - Schedule 1'!AJ184),"N/A")</f>
        <v>N/A</v>
      </c>
      <c r="AX184" s="47" t="str">
        <f>IFERROR(VLOOKUP('Input 1 - Schedule 1'!I184,'Input 1 - Schedule 1'!$D$7:$G$1009,4,FALSE),"")</f>
        <v/>
      </c>
      <c r="AZ184" s="17" t="s">
        <v>1</v>
      </c>
    </row>
    <row r="185" spans="1:52" x14ac:dyDescent="0.25">
      <c r="A185" s="56">
        <f t="shared" si="23"/>
        <v>176</v>
      </c>
      <c r="B185" s="267" t="str">
        <f t="shared" si="24"/>
        <v/>
      </c>
      <c r="C185" s="55" t="str">
        <f>IFERROR(VLOOKUP(G185,GCC.Param!$B$3:$D$96,3,FALSE),"")</f>
        <v/>
      </c>
      <c r="D185" s="40"/>
      <c r="E185" s="40"/>
      <c r="F185" s="42"/>
      <c r="G185" s="42"/>
      <c r="H185" s="42"/>
      <c r="I185" s="42"/>
      <c r="J185" s="267" t="str">
        <f t="shared" si="25"/>
        <v/>
      </c>
      <c r="K185" s="289"/>
      <c r="L185" s="289"/>
      <c r="M185" s="42"/>
      <c r="N185" s="42"/>
      <c r="O185" s="42"/>
      <c r="P185" s="42"/>
      <c r="Q185" s="42"/>
      <c r="R185" s="42"/>
      <c r="S185" s="266">
        <f t="shared" si="26"/>
        <v>0</v>
      </c>
      <c r="T185" s="32"/>
      <c r="U185" s="50"/>
      <c r="V185" s="44"/>
      <c r="W185" s="44"/>
      <c r="X185" s="45"/>
      <c r="Y185" s="50"/>
      <c r="Z185" s="46"/>
      <c r="AA185" s="46"/>
      <c r="AB185" s="46"/>
      <c r="AC185" s="47">
        <f t="shared" si="27"/>
        <v>0</v>
      </c>
      <c r="AD185" s="51"/>
      <c r="AE185" s="51"/>
      <c r="AF185" s="51"/>
      <c r="AH185" s="290"/>
      <c r="AI185" s="53">
        <f t="shared" si="28"/>
        <v>0</v>
      </c>
      <c r="AJ185" s="52"/>
      <c r="AK185" s="293"/>
      <c r="AL185" s="300"/>
      <c r="AM185" s="52"/>
      <c r="AN185" s="300"/>
      <c r="AO185" s="54"/>
      <c r="AQ185" s="47" t="str">
        <f>IF(OR('Input 1 - Schedule 1'!$C185="Non-Ins, Non-Fin",G185="Other Unregulated Financial Entity"),"Yes","No")</f>
        <v>No</v>
      </c>
      <c r="AR185" s="47" t="str">
        <f>IF(AQ185="Yes", 'Input 1 - Schedule 1'!AL185/'Input 1 - Schedule 1'!AM185*'Input 1 - Schedule 1'!AN185,"N/A")</f>
        <v>N/A</v>
      </c>
      <c r="AS185" s="47" t="str">
        <f>IF(AR185="N/A","N/A",MAX('Input 1 - Schedule 1'!AN185*0.02,AR185))</f>
        <v>N/A</v>
      </c>
      <c r="AT185" s="47" t="str">
        <f>IF(AQ185="Yes",'Input 1 - Schedule 1'!$AH185*IF($AX185="RBC Filing U.S. Insurer (Life)",0.0247,IF($AX185="RBC Filing U.S. Insurer (Health)",0.057*2/3,0.0364)),"N/A")</f>
        <v>N/A</v>
      </c>
      <c r="AU185" s="47" t="str">
        <f>IF(AQ185="Yes",'Input 1 - Schedule 1'!$AH185*IF($AX185="RBC Filing U.S. Insurer (Life)",0.037,IF($AX185="RBC Filing U.S. Insurer (Health)",0.057,0.054)),"N/A")</f>
        <v>N/A</v>
      </c>
      <c r="AV185" s="47" t="str">
        <f>IF(AQ185="Yes",'Input 1 - Schedule 1'!$AJ185*0.03,"N/A")</f>
        <v>N/A</v>
      </c>
      <c r="AW185" s="47" t="str">
        <f>IF(AQ185="Yes",IF(AX185="RBC Filing U.S. Insurer (Life)",0.195*'Input 1 - Schedule 1'!AJ185,0.225*'Input 1 - Schedule 1'!AJ185),"N/A")</f>
        <v>N/A</v>
      </c>
      <c r="AX185" s="47" t="str">
        <f>IFERROR(VLOOKUP('Input 1 - Schedule 1'!I185,'Input 1 - Schedule 1'!$D$7:$G$1009,4,FALSE),"")</f>
        <v/>
      </c>
      <c r="AZ185" s="17" t="s">
        <v>1</v>
      </c>
    </row>
    <row r="186" spans="1:52" x14ac:dyDescent="0.25">
      <c r="A186" s="56">
        <f t="shared" si="23"/>
        <v>177</v>
      </c>
      <c r="B186" s="267" t="str">
        <f t="shared" si="24"/>
        <v/>
      </c>
      <c r="C186" s="55" t="str">
        <f>IFERROR(VLOOKUP(G186,GCC.Param!$B$3:$D$96,3,FALSE),"")</f>
        <v/>
      </c>
      <c r="D186" s="40"/>
      <c r="E186" s="40"/>
      <c r="F186" s="42"/>
      <c r="G186" s="42"/>
      <c r="H186" s="42"/>
      <c r="I186" s="42"/>
      <c r="J186" s="267" t="str">
        <f t="shared" si="25"/>
        <v/>
      </c>
      <c r="K186" s="289"/>
      <c r="L186" s="289"/>
      <c r="M186" s="42"/>
      <c r="N186" s="42"/>
      <c r="O186" s="42"/>
      <c r="P186" s="42"/>
      <c r="Q186" s="42"/>
      <c r="R186" s="42"/>
      <c r="S186" s="266">
        <f t="shared" si="26"/>
        <v>0</v>
      </c>
      <c r="T186" s="32"/>
      <c r="U186" s="50"/>
      <c r="V186" s="44"/>
      <c r="W186" s="44"/>
      <c r="X186" s="45"/>
      <c r="Y186" s="50"/>
      <c r="Z186" s="46"/>
      <c r="AA186" s="46"/>
      <c r="AB186" s="46"/>
      <c r="AC186" s="47">
        <f t="shared" si="27"/>
        <v>0</v>
      </c>
      <c r="AD186" s="51"/>
      <c r="AE186" s="51"/>
      <c r="AF186" s="51"/>
      <c r="AH186" s="290"/>
      <c r="AI186" s="53">
        <f t="shared" si="28"/>
        <v>0</v>
      </c>
      <c r="AJ186" s="52"/>
      <c r="AK186" s="293"/>
      <c r="AL186" s="300"/>
      <c r="AM186" s="52"/>
      <c r="AN186" s="300"/>
      <c r="AO186" s="54"/>
      <c r="AQ186" s="47" t="str">
        <f>IF(OR('Input 1 - Schedule 1'!$C186="Non-Ins, Non-Fin",G186="Other Unregulated Financial Entity"),"Yes","No")</f>
        <v>No</v>
      </c>
      <c r="AR186" s="47" t="str">
        <f>IF(AQ186="Yes", 'Input 1 - Schedule 1'!AL186/'Input 1 - Schedule 1'!AM186*'Input 1 - Schedule 1'!AN186,"N/A")</f>
        <v>N/A</v>
      </c>
      <c r="AS186" s="47" t="str">
        <f>IF(AR186="N/A","N/A",MAX('Input 1 - Schedule 1'!AN186*0.02,AR186))</f>
        <v>N/A</v>
      </c>
      <c r="AT186" s="47" t="str">
        <f>IF(AQ186="Yes",'Input 1 - Schedule 1'!$AH186*IF($AX186="RBC Filing U.S. Insurer (Life)",0.0247,IF($AX186="RBC Filing U.S. Insurer (Health)",0.057*2/3,0.0364)),"N/A")</f>
        <v>N/A</v>
      </c>
      <c r="AU186" s="47" t="str">
        <f>IF(AQ186="Yes",'Input 1 - Schedule 1'!$AH186*IF($AX186="RBC Filing U.S. Insurer (Life)",0.037,IF($AX186="RBC Filing U.S. Insurer (Health)",0.057,0.054)),"N/A")</f>
        <v>N/A</v>
      </c>
      <c r="AV186" s="47" t="str">
        <f>IF(AQ186="Yes",'Input 1 - Schedule 1'!$AJ186*0.03,"N/A")</f>
        <v>N/A</v>
      </c>
      <c r="AW186" s="47" t="str">
        <f>IF(AQ186="Yes",IF(AX186="RBC Filing U.S. Insurer (Life)",0.195*'Input 1 - Schedule 1'!AJ186,0.225*'Input 1 - Schedule 1'!AJ186),"N/A")</f>
        <v>N/A</v>
      </c>
      <c r="AX186" s="47" t="str">
        <f>IFERROR(VLOOKUP('Input 1 - Schedule 1'!I186,'Input 1 - Schedule 1'!$D$7:$G$1009,4,FALSE),"")</f>
        <v/>
      </c>
      <c r="AZ186" s="17" t="s">
        <v>1</v>
      </c>
    </row>
    <row r="187" spans="1:52" x14ac:dyDescent="0.25">
      <c r="A187" s="56">
        <f t="shared" si="23"/>
        <v>178</v>
      </c>
      <c r="B187" s="267" t="str">
        <f t="shared" si="24"/>
        <v/>
      </c>
      <c r="C187" s="55" t="str">
        <f>IFERROR(VLOOKUP(G187,GCC.Param!$B$3:$D$96,3,FALSE),"")</f>
        <v/>
      </c>
      <c r="D187" s="40"/>
      <c r="E187" s="40"/>
      <c r="F187" s="42"/>
      <c r="G187" s="42"/>
      <c r="H187" s="42"/>
      <c r="I187" s="42"/>
      <c r="J187" s="267" t="str">
        <f t="shared" si="25"/>
        <v/>
      </c>
      <c r="K187" s="289"/>
      <c r="L187" s="289"/>
      <c r="M187" s="42"/>
      <c r="N187" s="42"/>
      <c r="O187" s="42"/>
      <c r="P187" s="42"/>
      <c r="Q187" s="42"/>
      <c r="R187" s="42"/>
      <c r="S187" s="266">
        <f t="shared" si="26"/>
        <v>0</v>
      </c>
      <c r="T187" s="32"/>
      <c r="U187" s="50"/>
      <c r="V187" s="44"/>
      <c r="W187" s="44"/>
      <c r="X187" s="45"/>
      <c r="Y187" s="50"/>
      <c r="Z187" s="46"/>
      <c r="AA187" s="46"/>
      <c r="AB187" s="46"/>
      <c r="AC187" s="47">
        <f t="shared" si="27"/>
        <v>0</v>
      </c>
      <c r="AD187" s="51"/>
      <c r="AE187" s="51"/>
      <c r="AF187" s="51"/>
      <c r="AH187" s="290"/>
      <c r="AI187" s="53">
        <f t="shared" si="28"/>
        <v>0</v>
      </c>
      <c r="AJ187" s="52"/>
      <c r="AK187" s="293"/>
      <c r="AL187" s="300"/>
      <c r="AM187" s="52"/>
      <c r="AN187" s="300"/>
      <c r="AO187" s="54"/>
      <c r="AQ187" s="47" t="str">
        <f>IF(OR('Input 1 - Schedule 1'!$C187="Non-Ins, Non-Fin",G187="Other Unregulated Financial Entity"),"Yes","No")</f>
        <v>No</v>
      </c>
      <c r="AR187" s="47" t="str">
        <f>IF(AQ187="Yes", 'Input 1 - Schedule 1'!AL187/'Input 1 - Schedule 1'!AM187*'Input 1 - Schedule 1'!AN187,"N/A")</f>
        <v>N/A</v>
      </c>
      <c r="AS187" s="47" t="str">
        <f>IF(AR187="N/A","N/A",MAX('Input 1 - Schedule 1'!AN187*0.02,AR187))</f>
        <v>N/A</v>
      </c>
      <c r="AT187" s="47" t="str">
        <f>IF(AQ187="Yes",'Input 1 - Schedule 1'!$AH187*IF($AX187="RBC Filing U.S. Insurer (Life)",0.0247,IF($AX187="RBC Filing U.S. Insurer (Health)",0.057*2/3,0.0364)),"N/A")</f>
        <v>N/A</v>
      </c>
      <c r="AU187" s="47" t="str">
        <f>IF(AQ187="Yes",'Input 1 - Schedule 1'!$AH187*IF($AX187="RBC Filing U.S. Insurer (Life)",0.037,IF($AX187="RBC Filing U.S. Insurer (Health)",0.057,0.054)),"N/A")</f>
        <v>N/A</v>
      </c>
      <c r="AV187" s="47" t="str">
        <f>IF(AQ187="Yes",'Input 1 - Schedule 1'!$AJ187*0.03,"N/A")</f>
        <v>N/A</v>
      </c>
      <c r="AW187" s="47" t="str">
        <f>IF(AQ187="Yes",IF(AX187="RBC Filing U.S. Insurer (Life)",0.195*'Input 1 - Schedule 1'!AJ187,0.225*'Input 1 - Schedule 1'!AJ187),"N/A")</f>
        <v>N/A</v>
      </c>
      <c r="AX187" s="47" t="str">
        <f>IFERROR(VLOOKUP('Input 1 - Schedule 1'!I187,'Input 1 - Schedule 1'!$D$7:$G$1009,4,FALSE),"")</f>
        <v/>
      </c>
      <c r="AZ187" s="17" t="s">
        <v>1</v>
      </c>
    </row>
    <row r="188" spans="1:52" x14ac:dyDescent="0.25">
      <c r="A188" s="56">
        <f t="shared" si="23"/>
        <v>179</v>
      </c>
      <c r="B188" s="267" t="str">
        <f t="shared" si="24"/>
        <v/>
      </c>
      <c r="C188" s="55" t="str">
        <f>IFERROR(VLOOKUP(G188,GCC.Param!$B$3:$D$96,3,FALSE),"")</f>
        <v/>
      </c>
      <c r="D188" s="40"/>
      <c r="E188" s="40"/>
      <c r="F188" s="42"/>
      <c r="G188" s="42"/>
      <c r="H188" s="42"/>
      <c r="I188" s="42"/>
      <c r="J188" s="267" t="str">
        <f t="shared" si="25"/>
        <v/>
      </c>
      <c r="K188" s="289"/>
      <c r="L188" s="289"/>
      <c r="M188" s="42"/>
      <c r="N188" s="42"/>
      <c r="O188" s="42"/>
      <c r="P188" s="42"/>
      <c r="Q188" s="42"/>
      <c r="R188" s="42"/>
      <c r="S188" s="266">
        <f t="shared" si="26"/>
        <v>0</v>
      </c>
      <c r="T188" s="32"/>
      <c r="U188" s="50"/>
      <c r="V188" s="44"/>
      <c r="W188" s="44"/>
      <c r="X188" s="45"/>
      <c r="Y188" s="50"/>
      <c r="Z188" s="46"/>
      <c r="AA188" s="46"/>
      <c r="AB188" s="46"/>
      <c r="AC188" s="47">
        <f t="shared" si="27"/>
        <v>0</v>
      </c>
      <c r="AD188" s="51"/>
      <c r="AE188" s="51"/>
      <c r="AF188" s="51"/>
      <c r="AH188" s="290"/>
      <c r="AI188" s="53">
        <f t="shared" si="28"/>
        <v>0</v>
      </c>
      <c r="AJ188" s="52"/>
      <c r="AK188" s="293"/>
      <c r="AL188" s="300"/>
      <c r="AM188" s="52"/>
      <c r="AN188" s="300"/>
      <c r="AO188" s="54"/>
      <c r="AQ188" s="47" t="str">
        <f>IF(OR('Input 1 - Schedule 1'!$C188="Non-Ins, Non-Fin",G188="Other Unregulated Financial Entity"),"Yes","No")</f>
        <v>No</v>
      </c>
      <c r="AR188" s="47" t="str">
        <f>IF(AQ188="Yes", 'Input 1 - Schedule 1'!AL188/'Input 1 - Schedule 1'!AM188*'Input 1 - Schedule 1'!AN188,"N/A")</f>
        <v>N/A</v>
      </c>
      <c r="AS188" s="47" t="str">
        <f>IF(AR188="N/A","N/A",MAX('Input 1 - Schedule 1'!AN188*0.02,AR188))</f>
        <v>N/A</v>
      </c>
      <c r="AT188" s="47" t="str">
        <f>IF(AQ188="Yes",'Input 1 - Schedule 1'!$AH188*IF($AX188="RBC Filing U.S. Insurer (Life)",0.0247,IF($AX188="RBC Filing U.S. Insurer (Health)",0.057*2/3,0.0364)),"N/A")</f>
        <v>N/A</v>
      </c>
      <c r="AU188" s="47" t="str">
        <f>IF(AQ188="Yes",'Input 1 - Schedule 1'!$AH188*IF($AX188="RBC Filing U.S. Insurer (Life)",0.037,IF($AX188="RBC Filing U.S. Insurer (Health)",0.057,0.054)),"N/A")</f>
        <v>N/A</v>
      </c>
      <c r="AV188" s="47" t="str">
        <f>IF(AQ188="Yes",'Input 1 - Schedule 1'!$AJ188*0.03,"N/A")</f>
        <v>N/A</v>
      </c>
      <c r="AW188" s="47" t="str">
        <f>IF(AQ188="Yes",IF(AX188="RBC Filing U.S. Insurer (Life)",0.195*'Input 1 - Schedule 1'!AJ188,0.225*'Input 1 - Schedule 1'!AJ188),"N/A")</f>
        <v>N/A</v>
      </c>
      <c r="AX188" s="47" t="str">
        <f>IFERROR(VLOOKUP('Input 1 - Schedule 1'!I188,'Input 1 - Schedule 1'!$D$7:$G$1009,4,FALSE),"")</f>
        <v/>
      </c>
      <c r="AZ188" s="17" t="s">
        <v>1</v>
      </c>
    </row>
    <row r="189" spans="1:52" x14ac:dyDescent="0.25">
      <c r="A189" s="56">
        <f t="shared" si="23"/>
        <v>180</v>
      </c>
      <c r="B189" s="267" t="str">
        <f t="shared" si="24"/>
        <v/>
      </c>
      <c r="C189" s="55" t="str">
        <f>IFERROR(VLOOKUP(G189,GCC.Param!$B$3:$D$96,3,FALSE),"")</f>
        <v/>
      </c>
      <c r="D189" s="40"/>
      <c r="E189" s="40"/>
      <c r="F189" s="42"/>
      <c r="G189" s="42"/>
      <c r="H189" s="42"/>
      <c r="I189" s="42"/>
      <c r="J189" s="267" t="str">
        <f t="shared" si="25"/>
        <v/>
      </c>
      <c r="K189" s="289"/>
      <c r="L189" s="289"/>
      <c r="M189" s="42"/>
      <c r="N189" s="42"/>
      <c r="O189" s="42"/>
      <c r="P189" s="42"/>
      <c r="Q189" s="42"/>
      <c r="R189" s="42"/>
      <c r="S189" s="266">
        <f t="shared" si="26"/>
        <v>0</v>
      </c>
      <c r="T189" s="32"/>
      <c r="U189" s="50"/>
      <c r="V189" s="44"/>
      <c r="W189" s="44"/>
      <c r="X189" s="45"/>
      <c r="Y189" s="50"/>
      <c r="Z189" s="46"/>
      <c r="AA189" s="46"/>
      <c r="AB189" s="46"/>
      <c r="AC189" s="47">
        <f t="shared" si="27"/>
        <v>0</v>
      </c>
      <c r="AD189" s="51"/>
      <c r="AE189" s="51"/>
      <c r="AF189" s="51"/>
      <c r="AH189" s="290"/>
      <c r="AI189" s="53">
        <f t="shared" si="28"/>
        <v>0</v>
      </c>
      <c r="AJ189" s="52"/>
      <c r="AK189" s="293"/>
      <c r="AL189" s="300"/>
      <c r="AM189" s="52"/>
      <c r="AN189" s="300"/>
      <c r="AO189" s="54"/>
      <c r="AQ189" s="47" t="str">
        <f>IF(OR('Input 1 - Schedule 1'!$C189="Non-Ins, Non-Fin",G189="Other Unregulated Financial Entity"),"Yes","No")</f>
        <v>No</v>
      </c>
      <c r="AR189" s="47" t="str">
        <f>IF(AQ189="Yes", 'Input 1 - Schedule 1'!AL189/'Input 1 - Schedule 1'!AM189*'Input 1 - Schedule 1'!AN189,"N/A")</f>
        <v>N/A</v>
      </c>
      <c r="AS189" s="47" t="str">
        <f>IF(AR189="N/A","N/A",MAX('Input 1 - Schedule 1'!AN189*0.02,AR189))</f>
        <v>N/A</v>
      </c>
      <c r="AT189" s="47" t="str">
        <f>IF(AQ189="Yes",'Input 1 - Schedule 1'!$AH189*IF($AX189="RBC Filing U.S. Insurer (Life)",0.0247,IF($AX189="RBC Filing U.S. Insurer (Health)",0.057*2/3,0.0364)),"N/A")</f>
        <v>N/A</v>
      </c>
      <c r="AU189" s="47" t="str">
        <f>IF(AQ189="Yes",'Input 1 - Schedule 1'!$AH189*IF($AX189="RBC Filing U.S. Insurer (Life)",0.037,IF($AX189="RBC Filing U.S. Insurer (Health)",0.057,0.054)),"N/A")</f>
        <v>N/A</v>
      </c>
      <c r="AV189" s="47" t="str">
        <f>IF(AQ189="Yes",'Input 1 - Schedule 1'!$AJ189*0.03,"N/A")</f>
        <v>N/A</v>
      </c>
      <c r="AW189" s="47" t="str">
        <f>IF(AQ189="Yes",IF(AX189="RBC Filing U.S. Insurer (Life)",0.195*'Input 1 - Schedule 1'!AJ189,0.225*'Input 1 - Schedule 1'!AJ189),"N/A")</f>
        <v>N/A</v>
      </c>
      <c r="AX189" s="47" t="str">
        <f>IFERROR(VLOOKUP('Input 1 - Schedule 1'!I189,'Input 1 - Schedule 1'!$D$7:$G$1009,4,FALSE),"")</f>
        <v/>
      </c>
      <c r="AZ189" s="17" t="s">
        <v>1</v>
      </c>
    </row>
    <row r="190" spans="1:52" x14ac:dyDescent="0.25">
      <c r="A190" s="56">
        <f t="shared" si="23"/>
        <v>181</v>
      </c>
      <c r="B190" s="267" t="str">
        <f t="shared" si="24"/>
        <v/>
      </c>
      <c r="C190" s="55" t="str">
        <f>IFERROR(VLOOKUP(G190,GCC.Param!$B$3:$D$96,3,FALSE),"")</f>
        <v/>
      </c>
      <c r="D190" s="40"/>
      <c r="E190" s="40"/>
      <c r="F190" s="42"/>
      <c r="G190" s="42"/>
      <c r="H190" s="42"/>
      <c r="I190" s="42"/>
      <c r="J190" s="267" t="str">
        <f t="shared" si="25"/>
        <v/>
      </c>
      <c r="K190" s="289"/>
      <c r="L190" s="289"/>
      <c r="M190" s="42"/>
      <c r="N190" s="42"/>
      <c r="O190" s="42"/>
      <c r="P190" s="42"/>
      <c r="Q190" s="42"/>
      <c r="R190" s="42"/>
      <c r="S190" s="266">
        <f t="shared" si="26"/>
        <v>0</v>
      </c>
      <c r="T190" s="32"/>
      <c r="U190" s="50"/>
      <c r="V190" s="44"/>
      <c r="W190" s="44"/>
      <c r="X190" s="45"/>
      <c r="Y190" s="50"/>
      <c r="Z190" s="46"/>
      <c r="AA190" s="46"/>
      <c r="AB190" s="46"/>
      <c r="AC190" s="47">
        <f t="shared" si="27"/>
        <v>0</v>
      </c>
      <c r="AD190" s="51"/>
      <c r="AE190" s="51"/>
      <c r="AF190" s="51"/>
      <c r="AH190" s="290"/>
      <c r="AI190" s="53">
        <f t="shared" si="28"/>
        <v>0</v>
      </c>
      <c r="AJ190" s="52"/>
      <c r="AK190" s="293"/>
      <c r="AL190" s="300"/>
      <c r="AM190" s="52"/>
      <c r="AN190" s="300"/>
      <c r="AO190" s="54"/>
      <c r="AQ190" s="47" t="str">
        <f>IF(OR('Input 1 - Schedule 1'!$C190="Non-Ins, Non-Fin",G190="Other Unregulated Financial Entity"),"Yes","No")</f>
        <v>No</v>
      </c>
      <c r="AR190" s="47" t="str">
        <f>IF(AQ190="Yes", 'Input 1 - Schedule 1'!AL190/'Input 1 - Schedule 1'!AM190*'Input 1 - Schedule 1'!AN190,"N/A")</f>
        <v>N/A</v>
      </c>
      <c r="AS190" s="47" t="str">
        <f>IF(AR190="N/A","N/A",MAX('Input 1 - Schedule 1'!AN190*0.02,AR190))</f>
        <v>N/A</v>
      </c>
      <c r="AT190" s="47" t="str">
        <f>IF(AQ190="Yes",'Input 1 - Schedule 1'!$AH190*IF($AX190="RBC Filing U.S. Insurer (Life)",0.0247,IF($AX190="RBC Filing U.S. Insurer (Health)",0.057*2/3,0.0364)),"N/A")</f>
        <v>N/A</v>
      </c>
      <c r="AU190" s="47" t="str">
        <f>IF(AQ190="Yes",'Input 1 - Schedule 1'!$AH190*IF($AX190="RBC Filing U.S. Insurer (Life)",0.037,IF($AX190="RBC Filing U.S. Insurer (Health)",0.057,0.054)),"N/A")</f>
        <v>N/A</v>
      </c>
      <c r="AV190" s="47" t="str">
        <f>IF(AQ190="Yes",'Input 1 - Schedule 1'!$AJ190*0.03,"N/A")</f>
        <v>N/A</v>
      </c>
      <c r="AW190" s="47" t="str">
        <f>IF(AQ190="Yes",IF(AX190="RBC Filing U.S. Insurer (Life)",0.195*'Input 1 - Schedule 1'!AJ190,0.225*'Input 1 - Schedule 1'!AJ190),"N/A")</f>
        <v>N/A</v>
      </c>
      <c r="AX190" s="47" t="str">
        <f>IFERROR(VLOOKUP('Input 1 - Schedule 1'!I190,'Input 1 - Schedule 1'!$D$7:$G$1009,4,FALSE),"")</f>
        <v/>
      </c>
      <c r="AZ190" s="17" t="s">
        <v>1</v>
      </c>
    </row>
    <row r="191" spans="1:52" x14ac:dyDescent="0.25">
      <c r="A191" s="56">
        <f t="shared" si="23"/>
        <v>182</v>
      </c>
      <c r="B191" s="267" t="str">
        <f t="shared" si="24"/>
        <v/>
      </c>
      <c r="C191" s="55" t="str">
        <f>IFERROR(VLOOKUP(G191,GCC.Param!$B$3:$D$96,3,FALSE),"")</f>
        <v/>
      </c>
      <c r="D191" s="40"/>
      <c r="E191" s="40"/>
      <c r="F191" s="42"/>
      <c r="G191" s="42"/>
      <c r="H191" s="42"/>
      <c r="I191" s="42"/>
      <c r="J191" s="267" t="str">
        <f t="shared" si="25"/>
        <v/>
      </c>
      <c r="K191" s="289"/>
      <c r="L191" s="289"/>
      <c r="M191" s="42"/>
      <c r="N191" s="42"/>
      <c r="O191" s="42"/>
      <c r="P191" s="42"/>
      <c r="Q191" s="42"/>
      <c r="R191" s="42"/>
      <c r="S191" s="266">
        <f t="shared" si="26"/>
        <v>0</v>
      </c>
      <c r="T191" s="32"/>
      <c r="U191" s="50"/>
      <c r="V191" s="44"/>
      <c r="W191" s="44"/>
      <c r="X191" s="45"/>
      <c r="Y191" s="50"/>
      <c r="Z191" s="46"/>
      <c r="AA191" s="46"/>
      <c r="AB191" s="46"/>
      <c r="AC191" s="47">
        <f t="shared" si="27"/>
        <v>0</v>
      </c>
      <c r="AD191" s="51"/>
      <c r="AE191" s="51"/>
      <c r="AF191" s="51"/>
      <c r="AH191" s="290"/>
      <c r="AI191" s="53">
        <f t="shared" si="28"/>
        <v>0</v>
      </c>
      <c r="AJ191" s="52"/>
      <c r="AK191" s="293"/>
      <c r="AL191" s="300"/>
      <c r="AM191" s="52"/>
      <c r="AN191" s="300"/>
      <c r="AO191" s="54"/>
      <c r="AQ191" s="47" t="str">
        <f>IF(OR('Input 1 - Schedule 1'!$C191="Non-Ins, Non-Fin",G191="Other Unregulated Financial Entity"),"Yes","No")</f>
        <v>No</v>
      </c>
      <c r="AR191" s="47" t="str">
        <f>IF(AQ191="Yes", 'Input 1 - Schedule 1'!AL191/'Input 1 - Schedule 1'!AM191*'Input 1 - Schedule 1'!AN191,"N/A")</f>
        <v>N/A</v>
      </c>
      <c r="AS191" s="47" t="str">
        <f>IF(AR191="N/A","N/A",MAX('Input 1 - Schedule 1'!AN191*0.02,AR191))</f>
        <v>N/A</v>
      </c>
      <c r="AT191" s="47" t="str">
        <f>IF(AQ191="Yes",'Input 1 - Schedule 1'!$AH191*IF($AX191="RBC Filing U.S. Insurer (Life)",0.0247,IF($AX191="RBC Filing U.S. Insurer (Health)",0.057*2/3,0.0364)),"N/A")</f>
        <v>N/A</v>
      </c>
      <c r="AU191" s="47" t="str">
        <f>IF(AQ191="Yes",'Input 1 - Schedule 1'!$AH191*IF($AX191="RBC Filing U.S. Insurer (Life)",0.037,IF($AX191="RBC Filing U.S. Insurer (Health)",0.057,0.054)),"N/A")</f>
        <v>N/A</v>
      </c>
      <c r="AV191" s="47" t="str">
        <f>IF(AQ191="Yes",'Input 1 - Schedule 1'!$AJ191*0.03,"N/A")</f>
        <v>N/A</v>
      </c>
      <c r="AW191" s="47" t="str">
        <f>IF(AQ191="Yes",IF(AX191="RBC Filing U.S. Insurer (Life)",0.195*'Input 1 - Schedule 1'!AJ191,0.225*'Input 1 - Schedule 1'!AJ191),"N/A")</f>
        <v>N/A</v>
      </c>
      <c r="AX191" s="47" t="str">
        <f>IFERROR(VLOOKUP('Input 1 - Schedule 1'!I191,'Input 1 - Schedule 1'!$D$7:$G$1009,4,FALSE),"")</f>
        <v/>
      </c>
      <c r="AZ191" s="17" t="s">
        <v>1</v>
      </c>
    </row>
    <row r="192" spans="1:52" x14ac:dyDescent="0.25">
      <c r="A192" s="56">
        <f t="shared" si="23"/>
        <v>183</v>
      </c>
      <c r="B192" s="267" t="str">
        <f t="shared" si="24"/>
        <v/>
      </c>
      <c r="C192" s="55" t="str">
        <f>IFERROR(VLOOKUP(G192,GCC.Param!$B$3:$D$96,3,FALSE),"")</f>
        <v/>
      </c>
      <c r="D192" s="40"/>
      <c r="E192" s="40"/>
      <c r="F192" s="42"/>
      <c r="G192" s="42"/>
      <c r="H192" s="42"/>
      <c r="I192" s="42"/>
      <c r="J192" s="267" t="str">
        <f t="shared" si="25"/>
        <v/>
      </c>
      <c r="K192" s="289"/>
      <c r="L192" s="289"/>
      <c r="M192" s="42"/>
      <c r="N192" s="42"/>
      <c r="O192" s="42"/>
      <c r="P192" s="42"/>
      <c r="Q192" s="42"/>
      <c r="R192" s="42"/>
      <c r="S192" s="266">
        <f t="shared" si="26"/>
        <v>0</v>
      </c>
      <c r="T192" s="32"/>
      <c r="U192" s="50"/>
      <c r="V192" s="44"/>
      <c r="W192" s="44"/>
      <c r="X192" s="45"/>
      <c r="Y192" s="50"/>
      <c r="Z192" s="46"/>
      <c r="AA192" s="46"/>
      <c r="AB192" s="46"/>
      <c r="AC192" s="47">
        <f t="shared" si="27"/>
        <v>0</v>
      </c>
      <c r="AD192" s="51"/>
      <c r="AE192" s="51"/>
      <c r="AF192" s="51"/>
      <c r="AH192" s="290"/>
      <c r="AI192" s="53">
        <f t="shared" si="28"/>
        <v>0</v>
      </c>
      <c r="AJ192" s="52"/>
      <c r="AK192" s="293"/>
      <c r="AL192" s="300"/>
      <c r="AM192" s="52"/>
      <c r="AN192" s="300"/>
      <c r="AO192" s="54"/>
      <c r="AQ192" s="47" t="str">
        <f>IF(OR('Input 1 - Schedule 1'!$C192="Non-Ins, Non-Fin",G192="Other Unregulated Financial Entity"),"Yes","No")</f>
        <v>No</v>
      </c>
      <c r="AR192" s="47" t="str">
        <f>IF(AQ192="Yes", 'Input 1 - Schedule 1'!AL192/'Input 1 - Schedule 1'!AM192*'Input 1 - Schedule 1'!AN192,"N/A")</f>
        <v>N/A</v>
      </c>
      <c r="AS192" s="47" t="str">
        <f>IF(AR192="N/A","N/A",MAX('Input 1 - Schedule 1'!AN192*0.02,AR192))</f>
        <v>N/A</v>
      </c>
      <c r="AT192" s="47" t="str">
        <f>IF(AQ192="Yes",'Input 1 - Schedule 1'!$AH192*IF($AX192="RBC Filing U.S. Insurer (Life)",0.0247,IF($AX192="RBC Filing U.S. Insurer (Health)",0.057*2/3,0.0364)),"N/A")</f>
        <v>N/A</v>
      </c>
      <c r="AU192" s="47" t="str">
        <f>IF(AQ192="Yes",'Input 1 - Schedule 1'!$AH192*IF($AX192="RBC Filing U.S. Insurer (Life)",0.037,IF($AX192="RBC Filing U.S. Insurer (Health)",0.057,0.054)),"N/A")</f>
        <v>N/A</v>
      </c>
      <c r="AV192" s="47" t="str">
        <f>IF(AQ192="Yes",'Input 1 - Schedule 1'!$AJ192*0.03,"N/A")</f>
        <v>N/A</v>
      </c>
      <c r="AW192" s="47" t="str">
        <f>IF(AQ192="Yes",IF(AX192="RBC Filing U.S. Insurer (Life)",0.195*'Input 1 - Schedule 1'!AJ192,0.225*'Input 1 - Schedule 1'!AJ192),"N/A")</f>
        <v>N/A</v>
      </c>
      <c r="AX192" s="47" t="str">
        <f>IFERROR(VLOOKUP('Input 1 - Schedule 1'!I192,'Input 1 - Schedule 1'!$D$7:$G$1009,4,FALSE),"")</f>
        <v/>
      </c>
      <c r="AZ192" s="17" t="s">
        <v>1</v>
      </c>
    </row>
    <row r="193" spans="1:52" x14ac:dyDescent="0.25">
      <c r="A193" s="56">
        <f t="shared" si="23"/>
        <v>184</v>
      </c>
      <c r="B193" s="267" t="str">
        <f t="shared" si="24"/>
        <v/>
      </c>
      <c r="C193" s="55" t="str">
        <f>IFERROR(VLOOKUP(G193,GCC.Param!$B$3:$D$96,3,FALSE),"")</f>
        <v/>
      </c>
      <c r="D193" s="40"/>
      <c r="E193" s="40"/>
      <c r="F193" s="42"/>
      <c r="G193" s="42"/>
      <c r="H193" s="42"/>
      <c r="I193" s="42"/>
      <c r="J193" s="267" t="str">
        <f t="shared" si="25"/>
        <v/>
      </c>
      <c r="K193" s="289"/>
      <c r="L193" s="289"/>
      <c r="M193" s="42"/>
      <c r="N193" s="42"/>
      <c r="O193" s="42"/>
      <c r="P193" s="42"/>
      <c r="Q193" s="42"/>
      <c r="R193" s="42"/>
      <c r="S193" s="266">
        <f t="shared" si="26"/>
        <v>0</v>
      </c>
      <c r="T193" s="32"/>
      <c r="U193" s="50"/>
      <c r="V193" s="44"/>
      <c r="W193" s="44"/>
      <c r="X193" s="45"/>
      <c r="Y193" s="50"/>
      <c r="Z193" s="46"/>
      <c r="AA193" s="46"/>
      <c r="AB193" s="46"/>
      <c r="AC193" s="47">
        <f t="shared" si="27"/>
        <v>0</v>
      </c>
      <c r="AD193" s="51"/>
      <c r="AE193" s="51"/>
      <c r="AF193" s="51"/>
      <c r="AH193" s="290"/>
      <c r="AI193" s="53">
        <f t="shared" si="28"/>
        <v>0</v>
      </c>
      <c r="AJ193" s="52"/>
      <c r="AK193" s="293"/>
      <c r="AL193" s="300"/>
      <c r="AM193" s="52"/>
      <c r="AN193" s="300"/>
      <c r="AO193" s="54"/>
      <c r="AQ193" s="47" t="str">
        <f>IF(OR('Input 1 - Schedule 1'!$C193="Non-Ins, Non-Fin",G193="Other Unregulated Financial Entity"),"Yes","No")</f>
        <v>No</v>
      </c>
      <c r="AR193" s="47" t="str">
        <f>IF(AQ193="Yes", 'Input 1 - Schedule 1'!AL193/'Input 1 - Schedule 1'!AM193*'Input 1 - Schedule 1'!AN193,"N/A")</f>
        <v>N/A</v>
      </c>
      <c r="AS193" s="47" t="str">
        <f>IF(AR193="N/A","N/A",MAX('Input 1 - Schedule 1'!AN193*0.02,AR193))</f>
        <v>N/A</v>
      </c>
      <c r="AT193" s="47" t="str">
        <f>IF(AQ193="Yes",'Input 1 - Schedule 1'!$AH193*IF($AX193="RBC Filing U.S. Insurer (Life)",0.0247,IF($AX193="RBC Filing U.S. Insurer (Health)",0.057*2/3,0.0364)),"N/A")</f>
        <v>N/A</v>
      </c>
      <c r="AU193" s="47" t="str">
        <f>IF(AQ193="Yes",'Input 1 - Schedule 1'!$AH193*IF($AX193="RBC Filing U.S. Insurer (Life)",0.037,IF($AX193="RBC Filing U.S. Insurer (Health)",0.057,0.054)),"N/A")</f>
        <v>N/A</v>
      </c>
      <c r="AV193" s="47" t="str">
        <f>IF(AQ193="Yes",'Input 1 - Schedule 1'!$AJ193*0.03,"N/A")</f>
        <v>N/A</v>
      </c>
      <c r="AW193" s="47" t="str">
        <f>IF(AQ193="Yes",IF(AX193="RBC Filing U.S. Insurer (Life)",0.195*'Input 1 - Schedule 1'!AJ193,0.225*'Input 1 - Schedule 1'!AJ193),"N/A")</f>
        <v>N/A</v>
      </c>
      <c r="AX193" s="47" t="str">
        <f>IFERROR(VLOOKUP('Input 1 - Schedule 1'!I193,'Input 1 - Schedule 1'!$D$7:$G$1009,4,FALSE),"")</f>
        <v/>
      </c>
      <c r="AZ193" s="17" t="s">
        <v>1</v>
      </c>
    </row>
    <row r="194" spans="1:52" x14ac:dyDescent="0.25">
      <c r="A194" s="56">
        <f t="shared" si="23"/>
        <v>185</v>
      </c>
      <c r="B194" s="267" t="str">
        <f t="shared" si="24"/>
        <v/>
      </c>
      <c r="C194" s="55" t="str">
        <f>IFERROR(VLOOKUP(G194,GCC.Param!$B$3:$D$96,3,FALSE),"")</f>
        <v/>
      </c>
      <c r="D194" s="40"/>
      <c r="E194" s="40"/>
      <c r="F194" s="42"/>
      <c r="G194" s="42"/>
      <c r="H194" s="42"/>
      <c r="I194" s="42"/>
      <c r="J194" s="267" t="str">
        <f t="shared" si="25"/>
        <v/>
      </c>
      <c r="K194" s="289"/>
      <c r="L194" s="289"/>
      <c r="M194" s="42"/>
      <c r="N194" s="42"/>
      <c r="O194" s="42"/>
      <c r="P194" s="42"/>
      <c r="Q194" s="42"/>
      <c r="R194" s="42"/>
      <c r="S194" s="266">
        <f t="shared" si="26"/>
        <v>0</v>
      </c>
      <c r="T194" s="32"/>
      <c r="U194" s="50"/>
      <c r="V194" s="44"/>
      <c r="W194" s="44"/>
      <c r="X194" s="45"/>
      <c r="Y194" s="50"/>
      <c r="Z194" s="46"/>
      <c r="AA194" s="46"/>
      <c r="AB194" s="46"/>
      <c r="AC194" s="47">
        <f t="shared" si="27"/>
        <v>0</v>
      </c>
      <c r="AD194" s="51"/>
      <c r="AE194" s="51"/>
      <c r="AF194" s="51"/>
      <c r="AH194" s="290"/>
      <c r="AI194" s="53">
        <f t="shared" si="28"/>
        <v>0</v>
      </c>
      <c r="AJ194" s="52"/>
      <c r="AK194" s="293"/>
      <c r="AL194" s="300"/>
      <c r="AM194" s="52"/>
      <c r="AN194" s="300"/>
      <c r="AO194" s="54"/>
      <c r="AQ194" s="47" t="str">
        <f>IF(OR('Input 1 - Schedule 1'!$C194="Non-Ins, Non-Fin",G194="Other Unregulated Financial Entity"),"Yes","No")</f>
        <v>No</v>
      </c>
      <c r="AR194" s="47" t="str">
        <f>IF(AQ194="Yes", 'Input 1 - Schedule 1'!AL194/'Input 1 - Schedule 1'!AM194*'Input 1 - Schedule 1'!AN194,"N/A")</f>
        <v>N/A</v>
      </c>
      <c r="AS194" s="47" t="str">
        <f>IF(AR194="N/A","N/A",MAX('Input 1 - Schedule 1'!AN194*0.02,AR194))</f>
        <v>N/A</v>
      </c>
      <c r="AT194" s="47" t="str">
        <f>IF(AQ194="Yes",'Input 1 - Schedule 1'!$AH194*IF($AX194="RBC Filing U.S. Insurer (Life)",0.0247,IF($AX194="RBC Filing U.S. Insurer (Health)",0.057*2/3,0.0364)),"N/A")</f>
        <v>N/A</v>
      </c>
      <c r="AU194" s="47" t="str">
        <f>IF(AQ194="Yes",'Input 1 - Schedule 1'!$AH194*IF($AX194="RBC Filing U.S. Insurer (Life)",0.037,IF($AX194="RBC Filing U.S. Insurer (Health)",0.057,0.054)),"N/A")</f>
        <v>N/A</v>
      </c>
      <c r="AV194" s="47" t="str">
        <f>IF(AQ194="Yes",'Input 1 - Schedule 1'!$AJ194*0.03,"N/A")</f>
        <v>N/A</v>
      </c>
      <c r="AW194" s="47" t="str">
        <f>IF(AQ194="Yes",IF(AX194="RBC Filing U.S. Insurer (Life)",0.195*'Input 1 - Schedule 1'!AJ194,0.225*'Input 1 - Schedule 1'!AJ194),"N/A")</f>
        <v>N/A</v>
      </c>
      <c r="AX194" s="47" t="str">
        <f>IFERROR(VLOOKUP('Input 1 - Schedule 1'!I194,'Input 1 - Schedule 1'!$D$7:$G$1009,4,FALSE),"")</f>
        <v/>
      </c>
      <c r="AZ194" s="17" t="s">
        <v>1</v>
      </c>
    </row>
    <row r="195" spans="1:52" x14ac:dyDescent="0.25">
      <c r="A195" s="56">
        <f t="shared" si="23"/>
        <v>186</v>
      </c>
      <c r="B195" s="267" t="str">
        <f t="shared" si="24"/>
        <v/>
      </c>
      <c r="C195" s="55" t="str">
        <f>IFERROR(VLOOKUP(G195,GCC.Param!$B$3:$D$96,3,FALSE),"")</f>
        <v/>
      </c>
      <c r="D195" s="40"/>
      <c r="E195" s="40"/>
      <c r="F195" s="42"/>
      <c r="G195" s="42"/>
      <c r="H195" s="42"/>
      <c r="I195" s="42"/>
      <c r="J195" s="267" t="str">
        <f t="shared" si="25"/>
        <v/>
      </c>
      <c r="K195" s="289"/>
      <c r="L195" s="289"/>
      <c r="M195" s="42"/>
      <c r="N195" s="42"/>
      <c r="O195" s="42"/>
      <c r="P195" s="42"/>
      <c r="Q195" s="42"/>
      <c r="R195" s="42"/>
      <c r="S195" s="266">
        <f t="shared" si="26"/>
        <v>0</v>
      </c>
      <c r="T195" s="32"/>
      <c r="U195" s="50"/>
      <c r="V195" s="44"/>
      <c r="W195" s="44"/>
      <c r="X195" s="45"/>
      <c r="Y195" s="50"/>
      <c r="Z195" s="46"/>
      <c r="AA195" s="46"/>
      <c r="AB195" s="46"/>
      <c r="AC195" s="47">
        <f t="shared" si="27"/>
        <v>0</v>
      </c>
      <c r="AD195" s="51"/>
      <c r="AE195" s="51"/>
      <c r="AF195" s="51"/>
      <c r="AH195" s="290"/>
      <c r="AI195" s="53">
        <f t="shared" si="28"/>
        <v>0</v>
      </c>
      <c r="AJ195" s="52"/>
      <c r="AK195" s="293"/>
      <c r="AL195" s="300"/>
      <c r="AM195" s="52"/>
      <c r="AN195" s="300"/>
      <c r="AO195" s="54"/>
      <c r="AQ195" s="47" t="str">
        <f>IF(OR('Input 1 - Schedule 1'!$C195="Non-Ins, Non-Fin",G195="Other Unregulated Financial Entity"),"Yes","No")</f>
        <v>No</v>
      </c>
      <c r="AR195" s="47" t="str">
        <f>IF(AQ195="Yes", 'Input 1 - Schedule 1'!AL195/'Input 1 - Schedule 1'!AM195*'Input 1 - Schedule 1'!AN195,"N/A")</f>
        <v>N/A</v>
      </c>
      <c r="AS195" s="47" t="str">
        <f>IF(AR195="N/A","N/A",MAX('Input 1 - Schedule 1'!AN195*0.02,AR195))</f>
        <v>N/A</v>
      </c>
      <c r="AT195" s="47" t="str">
        <f>IF(AQ195="Yes",'Input 1 - Schedule 1'!$AH195*IF($AX195="RBC Filing U.S. Insurer (Life)",0.0247,IF($AX195="RBC Filing U.S. Insurer (Health)",0.057*2/3,0.0364)),"N/A")</f>
        <v>N/A</v>
      </c>
      <c r="AU195" s="47" t="str">
        <f>IF(AQ195="Yes",'Input 1 - Schedule 1'!$AH195*IF($AX195="RBC Filing U.S. Insurer (Life)",0.037,IF($AX195="RBC Filing U.S. Insurer (Health)",0.057,0.054)),"N/A")</f>
        <v>N/A</v>
      </c>
      <c r="AV195" s="47" t="str">
        <f>IF(AQ195="Yes",'Input 1 - Schedule 1'!$AJ195*0.03,"N/A")</f>
        <v>N/A</v>
      </c>
      <c r="AW195" s="47" t="str">
        <f>IF(AQ195="Yes",IF(AX195="RBC Filing U.S. Insurer (Life)",0.195*'Input 1 - Schedule 1'!AJ195,0.225*'Input 1 - Schedule 1'!AJ195),"N/A")</f>
        <v>N/A</v>
      </c>
      <c r="AX195" s="47" t="str">
        <f>IFERROR(VLOOKUP('Input 1 - Schedule 1'!I195,'Input 1 - Schedule 1'!$D$7:$G$1009,4,FALSE),"")</f>
        <v/>
      </c>
      <c r="AZ195" s="17" t="s">
        <v>1</v>
      </c>
    </row>
    <row r="196" spans="1:52" x14ac:dyDescent="0.25">
      <c r="A196" s="56">
        <f t="shared" si="23"/>
        <v>187</v>
      </c>
      <c r="B196" s="267" t="str">
        <f t="shared" si="24"/>
        <v/>
      </c>
      <c r="C196" s="55" t="str">
        <f>IFERROR(VLOOKUP(G196,GCC.Param!$B$3:$D$96,3,FALSE),"")</f>
        <v/>
      </c>
      <c r="D196" s="40"/>
      <c r="E196" s="40"/>
      <c r="F196" s="42"/>
      <c r="G196" s="42"/>
      <c r="H196" s="42"/>
      <c r="I196" s="42"/>
      <c r="J196" s="267" t="str">
        <f t="shared" si="25"/>
        <v/>
      </c>
      <c r="K196" s="289"/>
      <c r="L196" s="289"/>
      <c r="M196" s="42"/>
      <c r="N196" s="42"/>
      <c r="O196" s="42"/>
      <c r="P196" s="42"/>
      <c r="Q196" s="42"/>
      <c r="R196" s="42"/>
      <c r="S196" s="266">
        <f t="shared" si="26"/>
        <v>0</v>
      </c>
      <c r="T196" s="32"/>
      <c r="U196" s="50"/>
      <c r="V196" s="44"/>
      <c r="W196" s="44"/>
      <c r="X196" s="45"/>
      <c r="Y196" s="50"/>
      <c r="Z196" s="46"/>
      <c r="AA196" s="46"/>
      <c r="AB196" s="46"/>
      <c r="AC196" s="47">
        <f t="shared" si="27"/>
        <v>0</v>
      </c>
      <c r="AD196" s="51"/>
      <c r="AE196" s="51"/>
      <c r="AF196" s="51"/>
      <c r="AH196" s="290"/>
      <c r="AI196" s="53">
        <f t="shared" si="28"/>
        <v>0</v>
      </c>
      <c r="AJ196" s="52"/>
      <c r="AK196" s="293"/>
      <c r="AL196" s="300"/>
      <c r="AM196" s="52"/>
      <c r="AN196" s="300"/>
      <c r="AO196" s="54"/>
      <c r="AQ196" s="47" t="str">
        <f>IF(OR('Input 1 - Schedule 1'!$C196="Non-Ins, Non-Fin",G196="Other Unregulated Financial Entity"),"Yes","No")</f>
        <v>No</v>
      </c>
      <c r="AR196" s="47" t="str">
        <f>IF(AQ196="Yes", 'Input 1 - Schedule 1'!AL196/'Input 1 - Schedule 1'!AM196*'Input 1 - Schedule 1'!AN196,"N/A")</f>
        <v>N/A</v>
      </c>
      <c r="AS196" s="47" t="str">
        <f>IF(AR196="N/A","N/A",MAX('Input 1 - Schedule 1'!AN196*0.02,AR196))</f>
        <v>N/A</v>
      </c>
      <c r="AT196" s="47" t="str">
        <f>IF(AQ196="Yes",'Input 1 - Schedule 1'!$AH196*IF($AX196="RBC Filing U.S. Insurer (Life)",0.0247,IF($AX196="RBC Filing U.S. Insurer (Health)",0.057*2/3,0.0364)),"N/A")</f>
        <v>N/A</v>
      </c>
      <c r="AU196" s="47" t="str">
        <f>IF(AQ196="Yes",'Input 1 - Schedule 1'!$AH196*IF($AX196="RBC Filing U.S. Insurer (Life)",0.037,IF($AX196="RBC Filing U.S. Insurer (Health)",0.057,0.054)),"N/A")</f>
        <v>N/A</v>
      </c>
      <c r="AV196" s="47" t="str">
        <f>IF(AQ196="Yes",'Input 1 - Schedule 1'!$AJ196*0.03,"N/A")</f>
        <v>N/A</v>
      </c>
      <c r="AW196" s="47" t="str">
        <f>IF(AQ196="Yes",IF(AX196="RBC Filing U.S. Insurer (Life)",0.195*'Input 1 - Schedule 1'!AJ196,0.225*'Input 1 - Schedule 1'!AJ196),"N/A")</f>
        <v>N/A</v>
      </c>
      <c r="AX196" s="47" t="str">
        <f>IFERROR(VLOOKUP('Input 1 - Schedule 1'!I196,'Input 1 - Schedule 1'!$D$7:$G$1009,4,FALSE),"")</f>
        <v/>
      </c>
      <c r="AZ196" s="17" t="s">
        <v>1</v>
      </c>
    </row>
    <row r="197" spans="1:52" x14ac:dyDescent="0.25">
      <c r="A197" s="56">
        <f t="shared" si="23"/>
        <v>188</v>
      </c>
      <c r="B197" s="267" t="str">
        <f t="shared" si="24"/>
        <v/>
      </c>
      <c r="C197" s="55" t="str">
        <f>IFERROR(VLOOKUP(G197,GCC.Param!$B$3:$D$96,3,FALSE),"")</f>
        <v/>
      </c>
      <c r="D197" s="40"/>
      <c r="E197" s="40"/>
      <c r="F197" s="42"/>
      <c r="G197" s="42"/>
      <c r="H197" s="42"/>
      <c r="I197" s="42"/>
      <c r="J197" s="267" t="str">
        <f t="shared" si="25"/>
        <v/>
      </c>
      <c r="K197" s="289"/>
      <c r="L197" s="289"/>
      <c r="M197" s="42"/>
      <c r="N197" s="42"/>
      <c r="O197" s="42"/>
      <c r="P197" s="42"/>
      <c r="Q197" s="42"/>
      <c r="R197" s="42"/>
      <c r="S197" s="266">
        <f t="shared" si="26"/>
        <v>0</v>
      </c>
      <c r="T197" s="32"/>
      <c r="U197" s="50"/>
      <c r="V197" s="44"/>
      <c r="W197" s="44"/>
      <c r="X197" s="45"/>
      <c r="Y197" s="50"/>
      <c r="Z197" s="46"/>
      <c r="AA197" s="46"/>
      <c r="AB197" s="46"/>
      <c r="AC197" s="47">
        <f t="shared" si="27"/>
        <v>0</v>
      </c>
      <c r="AD197" s="51"/>
      <c r="AE197" s="51"/>
      <c r="AF197" s="51"/>
      <c r="AH197" s="290"/>
      <c r="AI197" s="53">
        <f t="shared" si="28"/>
        <v>0</v>
      </c>
      <c r="AJ197" s="52"/>
      <c r="AK197" s="293"/>
      <c r="AL197" s="300"/>
      <c r="AM197" s="52"/>
      <c r="AN197" s="300"/>
      <c r="AO197" s="54"/>
      <c r="AQ197" s="47" t="str">
        <f>IF(OR('Input 1 - Schedule 1'!$C197="Non-Ins, Non-Fin",G197="Other Unregulated Financial Entity"),"Yes","No")</f>
        <v>No</v>
      </c>
      <c r="AR197" s="47" t="str">
        <f>IF(AQ197="Yes", 'Input 1 - Schedule 1'!AL197/'Input 1 - Schedule 1'!AM197*'Input 1 - Schedule 1'!AN197,"N/A")</f>
        <v>N/A</v>
      </c>
      <c r="AS197" s="47" t="str">
        <f>IF(AR197="N/A","N/A",MAX('Input 1 - Schedule 1'!AN197*0.02,AR197))</f>
        <v>N/A</v>
      </c>
      <c r="AT197" s="47" t="str">
        <f>IF(AQ197="Yes",'Input 1 - Schedule 1'!$AH197*IF($AX197="RBC Filing U.S. Insurer (Life)",0.0247,IF($AX197="RBC Filing U.S. Insurer (Health)",0.057*2/3,0.0364)),"N/A")</f>
        <v>N/A</v>
      </c>
      <c r="AU197" s="47" t="str">
        <f>IF(AQ197="Yes",'Input 1 - Schedule 1'!$AH197*IF($AX197="RBC Filing U.S. Insurer (Life)",0.037,IF($AX197="RBC Filing U.S. Insurer (Health)",0.057,0.054)),"N/A")</f>
        <v>N/A</v>
      </c>
      <c r="AV197" s="47" t="str">
        <f>IF(AQ197="Yes",'Input 1 - Schedule 1'!$AJ197*0.03,"N/A")</f>
        <v>N/A</v>
      </c>
      <c r="AW197" s="47" t="str">
        <f>IF(AQ197="Yes",IF(AX197="RBC Filing U.S. Insurer (Life)",0.195*'Input 1 - Schedule 1'!AJ197,0.225*'Input 1 - Schedule 1'!AJ197),"N/A")</f>
        <v>N/A</v>
      </c>
      <c r="AX197" s="47" t="str">
        <f>IFERROR(VLOOKUP('Input 1 - Schedule 1'!I197,'Input 1 - Schedule 1'!$D$7:$G$1009,4,FALSE),"")</f>
        <v/>
      </c>
      <c r="AZ197" s="17" t="s">
        <v>1</v>
      </c>
    </row>
    <row r="198" spans="1:52" x14ac:dyDescent="0.25">
      <c r="A198" s="56">
        <f t="shared" si="23"/>
        <v>189</v>
      </c>
      <c r="B198" s="267" t="str">
        <f t="shared" si="24"/>
        <v/>
      </c>
      <c r="C198" s="55" t="str">
        <f>IFERROR(VLOOKUP(G198,GCC.Param!$B$3:$D$96,3,FALSE),"")</f>
        <v/>
      </c>
      <c r="D198" s="40"/>
      <c r="E198" s="40"/>
      <c r="F198" s="42"/>
      <c r="G198" s="42"/>
      <c r="H198" s="42"/>
      <c r="I198" s="42"/>
      <c r="J198" s="267" t="str">
        <f t="shared" si="25"/>
        <v/>
      </c>
      <c r="K198" s="289"/>
      <c r="L198" s="289"/>
      <c r="M198" s="42"/>
      <c r="N198" s="42"/>
      <c r="O198" s="42"/>
      <c r="P198" s="42"/>
      <c r="Q198" s="42"/>
      <c r="R198" s="42"/>
      <c r="S198" s="266">
        <f t="shared" si="26"/>
        <v>0</v>
      </c>
      <c r="T198" s="32"/>
      <c r="U198" s="50"/>
      <c r="V198" s="44"/>
      <c r="W198" s="44"/>
      <c r="X198" s="45"/>
      <c r="Y198" s="50"/>
      <c r="Z198" s="46"/>
      <c r="AA198" s="46"/>
      <c r="AB198" s="46"/>
      <c r="AC198" s="47">
        <f t="shared" si="27"/>
        <v>0</v>
      </c>
      <c r="AD198" s="51"/>
      <c r="AE198" s="51"/>
      <c r="AF198" s="51"/>
      <c r="AH198" s="290"/>
      <c r="AI198" s="53">
        <f t="shared" si="28"/>
        <v>0</v>
      </c>
      <c r="AJ198" s="52"/>
      <c r="AK198" s="293"/>
      <c r="AL198" s="300"/>
      <c r="AM198" s="52"/>
      <c r="AN198" s="300"/>
      <c r="AO198" s="54"/>
      <c r="AQ198" s="47" t="str">
        <f>IF(OR('Input 1 - Schedule 1'!$C198="Non-Ins, Non-Fin",G198="Other Unregulated Financial Entity"),"Yes","No")</f>
        <v>No</v>
      </c>
      <c r="AR198" s="47" t="str">
        <f>IF(AQ198="Yes", 'Input 1 - Schedule 1'!AL198/'Input 1 - Schedule 1'!AM198*'Input 1 - Schedule 1'!AN198,"N/A")</f>
        <v>N/A</v>
      </c>
      <c r="AS198" s="47" t="str">
        <f>IF(AR198="N/A","N/A",MAX('Input 1 - Schedule 1'!AN198*0.02,AR198))</f>
        <v>N/A</v>
      </c>
      <c r="AT198" s="47" t="str">
        <f>IF(AQ198="Yes",'Input 1 - Schedule 1'!$AH198*IF($AX198="RBC Filing U.S. Insurer (Life)",0.0247,IF($AX198="RBC Filing U.S. Insurer (Health)",0.057*2/3,0.0364)),"N/A")</f>
        <v>N/A</v>
      </c>
      <c r="AU198" s="47" t="str">
        <f>IF(AQ198="Yes",'Input 1 - Schedule 1'!$AH198*IF($AX198="RBC Filing U.S. Insurer (Life)",0.037,IF($AX198="RBC Filing U.S. Insurer (Health)",0.057,0.054)),"N/A")</f>
        <v>N/A</v>
      </c>
      <c r="AV198" s="47" t="str">
        <f>IF(AQ198="Yes",'Input 1 - Schedule 1'!$AJ198*0.03,"N/A")</f>
        <v>N/A</v>
      </c>
      <c r="AW198" s="47" t="str">
        <f>IF(AQ198="Yes",IF(AX198="RBC Filing U.S. Insurer (Life)",0.195*'Input 1 - Schedule 1'!AJ198,0.225*'Input 1 - Schedule 1'!AJ198),"N/A")</f>
        <v>N/A</v>
      </c>
      <c r="AX198" s="47" t="str">
        <f>IFERROR(VLOOKUP('Input 1 - Schedule 1'!I198,'Input 1 - Schedule 1'!$D$7:$G$1009,4,FALSE),"")</f>
        <v/>
      </c>
      <c r="AZ198" s="17" t="s">
        <v>1</v>
      </c>
    </row>
    <row r="199" spans="1:52" x14ac:dyDescent="0.25">
      <c r="A199" s="56">
        <f t="shared" si="23"/>
        <v>190</v>
      </c>
      <c r="B199" s="267" t="str">
        <f t="shared" si="24"/>
        <v/>
      </c>
      <c r="C199" s="55" t="str">
        <f>IFERROR(VLOOKUP(G199,GCC.Param!$B$3:$D$96,3,FALSE),"")</f>
        <v/>
      </c>
      <c r="D199" s="40"/>
      <c r="E199" s="40"/>
      <c r="F199" s="42"/>
      <c r="G199" s="42"/>
      <c r="H199" s="42"/>
      <c r="I199" s="42"/>
      <c r="J199" s="267" t="str">
        <f t="shared" si="25"/>
        <v/>
      </c>
      <c r="K199" s="289"/>
      <c r="L199" s="289"/>
      <c r="M199" s="42"/>
      <c r="N199" s="42"/>
      <c r="O199" s="42"/>
      <c r="P199" s="42"/>
      <c r="Q199" s="42"/>
      <c r="R199" s="42"/>
      <c r="S199" s="266">
        <f t="shared" si="26"/>
        <v>0</v>
      </c>
      <c r="T199" s="32"/>
      <c r="U199" s="50"/>
      <c r="V199" s="44"/>
      <c r="W199" s="44"/>
      <c r="X199" s="45"/>
      <c r="Y199" s="50"/>
      <c r="Z199" s="46"/>
      <c r="AA199" s="46"/>
      <c r="AB199" s="46"/>
      <c r="AC199" s="47">
        <f t="shared" si="27"/>
        <v>0</v>
      </c>
      <c r="AD199" s="51"/>
      <c r="AE199" s="51"/>
      <c r="AF199" s="51"/>
      <c r="AH199" s="290"/>
      <c r="AI199" s="53">
        <f t="shared" si="28"/>
        <v>0</v>
      </c>
      <c r="AJ199" s="52"/>
      <c r="AK199" s="293"/>
      <c r="AL199" s="300"/>
      <c r="AM199" s="52"/>
      <c r="AN199" s="300"/>
      <c r="AO199" s="54"/>
      <c r="AQ199" s="47" t="str">
        <f>IF(OR('Input 1 - Schedule 1'!$C199="Non-Ins, Non-Fin",G199="Other Unregulated Financial Entity"),"Yes","No")</f>
        <v>No</v>
      </c>
      <c r="AR199" s="47" t="str">
        <f>IF(AQ199="Yes", 'Input 1 - Schedule 1'!AL199/'Input 1 - Schedule 1'!AM199*'Input 1 - Schedule 1'!AN199,"N/A")</f>
        <v>N/A</v>
      </c>
      <c r="AS199" s="47" t="str">
        <f>IF(AR199="N/A","N/A",MAX('Input 1 - Schedule 1'!AN199*0.02,AR199))</f>
        <v>N/A</v>
      </c>
      <c r="AT199" s="47" t="str">
        <f>IF(AQ199="Yes",'Input 1 - Schedule 1'!$AH199*IF($AX199="RBC Filing U.S. Insurer (Life)",0.0247,IF($AX199="RBC Filing U.S. Insurer (Health)",0.057*2/3,0.0364)),"N/A")</f>
        <v>N/A</v>
      </c>
      <c r="AU199" s="47" t="str">
        <f>IF(AQ199="Yes",'Input 1 - Schedule 1'!$AH199*IF($AX199="RBC Filing U.S. Insurer (Life)",0.037,IF($AX199="RBC Filing U.S. Insurer (Health)",0.057,0.054)),"N/A")</f>
        <v>N/A</v>
      </c>
      <c r="AV199" s="47" t="str">
        <f>IF(AQ199="Yes",'Input 1 - Schedule 1'!$AJ199*0.03,"N/A")</f>
        <v>N/A</v>
      </c>
      <c r="AW199" s="47" t="str">
        <f>IF(AQ199="Yes",IF(AX199="RBC Filing U.S. Insurer (Life)",0.195*'Input 1 - Schedule 1'!AJ199,0.225*'Input 1 - Schedule 1'!AJ199),"N/A")</f>
        <v>N/A</v>
      </c>
      <c r="AX199" s="47" t="str">
        <f>IFERROR(VLOOKUP('Input 1 - Schedule 1'!I199,'Input 1 - Schedule 1'!$D$7:$G$1009,4,FALSE),"")</f>
        <v/>
      </c>
      <c r="AZ199" s="17" t="s">
        <v>1</v>
      </c>
    </row>
    <row r="200" spans="1:52" x14ac:dyDescent="0.25">
      <c r="A200" s="56">
        <f t="shared" si="23"/>
        <v>191</v>
      </c>
      <c r="B200" s="267" t="str">
        <f t="shared" si="24"/>
        <v/>
      </c>
      <c r="C200" s="55" t="str">
        <f>IFERROR(VLOOKUP(G200,GCC.Param!$B$3:$D$96,3,FALSE),"")</f>
        <v/>
      </c>
      <c r="D200" s="40"/>
      <c r="E200" s="40"/>
      <c r="F200" s="42"/>
      <c r="G200" s="42"/>
      <c r="H200" s="42"/>
      <c r="I200" s="42"/>
      <c r="J200" s="267" t="str">
        <f t="shared" si="25"/>
        <v/>
      </c>
      <c r="K200" s="289"/>
      <c r="L200" s="289"/>
      <c r="M200" s="42"/>
      <c r="N200" s="42"/>
      <c r="O200" s="42"/>
      <c r="P200" s="42"/>
      <c r="Q200" s="42"/>
      <c r="R200" s="42"/>
      <c r="S200" s="266">
        <f t="shared" si="26"/>
        <v>0</v>
      </c>
      <c r="T200" s="32"/>
      <c r="U200" s="50"/>
      <c r="V200" s="44"/>
      <c r="W200" s="44"/>
      <c r="X200" s="45"/>
      <c r="Y200" s="50"/>
      <c r="Z200" s="46"/>
      <c r="AA200" s="46"/>
      <c r="AB200" s="46"/>
      <c r="AC200" s="47">
        <f t="shared" si="27"/>
        <v>0</v>
      </c>
      <c r="AD200" s="51"/>
      <c r="AE200" s="51"/>
      <c r="AF200" s="51"/>
      <c r="AH200" s="290"/>
      <c r="AI200" s="53">
        <f t="shared" si="28"/>
        <v>0</v>
      </c>
      <c r="AJ200" s="52"/>
      <c r="AK200" s="293"/>
      <c r="AL200" s="300"/>
      <c r="AM200" s="52"/>
      <c r="AN200" s="300"/>
      <c r="AO200" s="54"/>
      <c r="AQ200" s="47" t="str">
        <f>IF(OR('Input 1 - Schedule 1'!$C200="Non-Ins, Non-Fin",G200="Other Unregulated Financial Entity"),"Yes","No")</f>
        <v>No</v>
      </c>
      <c r="AR200" s="47" t="str">
        <f>IF(AQ200="Yes", 'Input 1 - Schedule 1'!AL200/'Input 1 - Schedule 1'!AM200*'Input 1 - Schedule 1'!AN200,"N/A")</f>
        <v>N/A</v>
      </c>
      <c r="AS200" s="47" t="str">
        <f>IF(AR200="N/A","N/A",MAX('Input 1 - Schedule 1'!AN200*0.02,AR200))</f>
        <v>N/A</v>
      </c>
      <c r="AT200" s="47" t="str">
        <f>IF(AQ200="Yes",'Input 1 - Schedule 1'!$AH200*IF($AX200="RBC Filing U.S. Insurer (Life)",0.0247,IF($AX200="RBC Filing U.S. Insurer (Health)",0.057*2/3,0.0364)),"N/A")</f>
        <v>N/A</v>
      </c>
      <c r="AU200" s="47" t="str">
        <f>IF(AQ200="Yes",'Input 1 - Schedule 1'!$AH200*IF($AX200="RBC Filing U.S. Insurer (Life)",0.037,IF($AX200="RBC Filing U.S. Insurer (Health)",0.057,0.054)),"N/A")</f>
        <v>N/A</v>
      </c>
      <c r="AV200" s="47" t="str">
        <f>IF(AQ200="Yes",'Input 1 - Schedule 1'!$AJ200*0.03,"N/A")</f>
        <v>N/A</v>
      </c>
      <c r="AW200" s="47" t="str">
        <f>IF(AQ200="Yes",IF(AX200="RBC Filing U.S. Insurer (Life)",0.195*'Input 1 - Schedule 1'!AJ200,0.225*'Input 1 - Schedule 1'!AJ200),"N/A")</f>
        <v>N/A</v>
      </c>
      <c r="AX200" s="47" t="str">
        <f>IFERROR(VLOOKUP('Input 1 - Schedule 1'!I200,'Input 1 - Schedule 1'!$D$7:$G$1009,4,FALSE),"")</f>
        <v/>
      </c>
      <c r="AZ200" s="17" t="s">
        <v>1</v>
      </c>
    </row>
    <row r="201" spans="1:52" x14ac:dyDescent="0.25">
      <c r="A201" s="56">
        <f t="shared" si="23"/>
        <v>192</v>
      </c>
      <c r="B201" s="267" t="str">
        <f t="shared" si="24"/>
        <v/>
      </c>
      <c r="C201" s="55" t="str">
        <f>IFERROR(VLOOKUP(G201,GCC.Param!$B$3:$D$96,3,FALSE),"")</f>
        <v/>
      </c>
      <c r="D201" s="40"/>
      <c r="E201" s="40"/>
      <c r="F201" s="42"/>
      <c r="G201" s="42"/>
      <c r="H201" s="42"/>
      <c r="I201" s="42"/>
      <c r="J201" s="267" t="str">
        <f t="shared" si="25"/>
        <v/>
      </c>
      <c r="K201" s="289"/>
      <c r="L201" s="289"/>
      <c r="M201" s="42"/>
      <c r="N201" s="42"/>
      <c r="O201" s="42"/>
      <c r="P201" s="42"/>
      <c r="Q201" s="42"/>
      <c r="R201" s="42"/>
      <c r="S201" s="266">
        <f t="shared" si="26"/>
        <v>0</v>
      </c>
      <c r="T201" s="32"/>
      <c r="U201" s="50"/>
      <c r="V201" s="44"/>
      <c r="W201" s="44"/>
      <c r="X201" s="45"/>
      <c r="Y201" s="50"/>
      <c r="Z201" s="46"/>
      <c r="AA201" s="46"/>
      <c r="AB201" s="46"/>
      <c r="AC201" s="47">
        <f t="shared" si="27"/>
        <v>0</v>
      </c>
      <c r="AD201" s="51"/>
      <c r="AE201" s="51"/>
      <c r="AF201" s="51"/>
      <c r="AH201" s="290"/>
      <c r="AI201" s="53">
        <f t="shared" si="28"/>
        <v>0</v>
      </c>
      <c r="AJ201" s="52"/>
      <c r="AK201" s="293"/>
      <c r="AL201" s="300"/>
      <c r="AM201" s="52"/>
      <c r="AN201" s="300"/>
      <c r="AO201" s="54"/>
      <c r="AQ201" s="47" t="str">
        <f>IF(OR('Input 1 - Schedule 1'!$C201="Non-Ins, Non-Fin",G201="Other Unregulated Financial Entity"),"Yes","No")</f>
        <v>No</v>
      </c>
      <c r="AR201" s="47" t="str">
        <f>IF(AQ201="Yes", 'Input 1 - Schedule 1'!AL201/'Input 1 - Schedule 1'!AM201*'Input 1 - Schedule 1'!AN201,"N/A")</f>
        <v>N/A</v>
      </c>
      <c r="AS201" s="47" t="str">
        <f>IF(AR201="N/A","N/A",MAX('Input 1 - Schedule 1'!AN201*0.02,AR201))</f>
        <v>N/A</v>
      </c>
      <c r="AT201" s="47" t="str">
        <f>IF(AQ201="Yes",'Input 1 - Schedule 1'!$AH201*IF($AX201="RBC Filing U.S. Insurer (Life)",0.0247,IF($AX201="RBC Filing U.S. Insurer (Health)",0.057*2/3,0.0364)),"N/A")</f>
        <v>N/A</v>
      </c>
      <c r="AU201" s="47" t="str">
        <f>IF(AQ201="Yes",'Input 1 - Schedule 1'!$AH201*IF($AX201="RBC Filing U.S. Insurer (Life)",0.037,IF($AX201="RBC Filing U.S. Insurer (Health)",0.057,0.054)),"N/A")</f>
        <v>N/A</v>
      </c>
      <c r="AV201" s="47" t="str">
        <f>IF(AQ201="Yes",'Input 1 - Schedule 1'!$AJ201*0.03,"N/A")</f>
        <v>N/A</v>
      </c>
      <c r="AW201" s="47" t="str">
        <f>IF(AQ201="Yes",IF(AX201="RBC Filing U.S. Insurer (Life)",0.195*'Input 1 - Schedule 1'!AJ201,0.225*'Input 1 - Schedule 1'!AJ201),"N/A")</f>
        <v>N/A</v>
      </c>
      <c r="AX201" s="47" t="str">
        <f>IFERROR(VLOOKUP('Input 1 - Schedule 1'!I201,'Input 1 - Schedule 1'!$D$7:$G$1009,4,FALSE),"")</f>
        <v/>
      </c>
      <c r="AZ201" s="17" t="s">
        <v>1</v>
      </c>
    </row>
    <row r="202" spans="1:52" x14ac:dyDescent="0.25">
      <c r="A202" s="56">
        <f t="shared" si="23"/>
        <v>193</v>
      </c>
      <c r="B202" s="267" t="str">
        <f t="shared" si="24"/>
        <v/>
      </c>
      <c r="C202" s="55" t="str">
        <f>IFERROR(VLOOKUP(G202,GCC.Param!$B$3:$D$96,3,FALSE),"")</f>
        <v/>
      </c>
      <c r="D202" s="40"/>
      <c r="E202" s="40"/>
      <c r="F202" s="42"/>
      <c r="G202" s="42"/>
      <c r="H202" s="42"/>
      <c r="I202" s="42"/>
      <c r="J202" s="267" t="str">
        <f t="shared" si="25"/>
        <v/>
      </c>
      <c r="K202" s="289"/>
      <c r="L202" s="289"/>
      <c r="M202" s="42"/>
      <c r="N202" s="42"/>
      <c r="O202" s="42"/>
      <c r="P202" s="42"/>
      <c r="Q202" s="42"/>
      <c r="R202" s="42"/>
      <c r="S202" s="266">
        <f t="shared" si="26"/>
        <v>0</v>
      </c>
      <c r="T202" s="32"/>
      <c r="U202" s="50"/>
      <c r="V202" s="44"/>
      <c r="W202" s="44"/>
      <c r="X202" s="45"/>
      <c r="Y202" s="50"/>
      <c r="Z202" s="46"/>
      <c r="AA202" s="46"/>
      <c r="AB202" s="46"/>
      <c r="AC202" s="47">
        <f t="shared" si="27"/>
        <v>0</v>
      </c>
      <c r="AD202" s="51"/>
      <c r="AE202" s="51"/>
      <c r="AF202" s="51"/>
      <c r="AH202" s="290"/>
      <c r="AI202" s="53">
        <f t="shared" si="28"/>
        <v>0</v>
      </c>
      <c r="AJ202" s="52"/>
      <c r="AK202" s="293"/>
      <c r="AL202" s="300"/>
      <c r="AM202" s="52"/>
      <c r="AN202" s="300"/>
      <c r="AO202" s="54"/>
      <c r="AQ202" s="47" t="str">
        <f>IF(OR('Input 1 - Schedule 1'!$C202="Non-Ins, Non-Fin",G202="Other Unregulated Financial Entity"),"Yes","No")</f>
        <v>No</v>
      </c>
      <c r="AR202" s="47" t="str">
        <f>IF(AQ202="Yes", 'Input 1 - Schedule 1'!AL202/'Input 1 - Schedule 1'!AM202*'Input 1 - Schedule 1'!AN202,"N/A")</f>
        <v>N/A</v>
      </c>
      <c r="AS202" s="47" t="str">
        <f>IF(AR202="N/A","N/A",MAX('Input 1 - Schedule 1'!AN202*0.02,AR202))</f>
        <v>N/A</v>
      </c>
      <c r="AT202" s="47" t="str">
        <f>IF(AQ202="Yes",'Input 1 - Schedule 1'!$AH202*IF($AX202="RBC Filing U.S. Insurer (Life)",0.0247,IF($AX202="RBC Filing U.S. Insurer (Health)",0.057*2/3,0.0364)),"N/A")</f>
        <v>N/A</v>
      </c>
      <c r="AU202" s="47" t="str">
        <f>IF(AQ202="Yes",'Input 1 - Schedule 1'!$AH202*IF($AX202="RBC Filing U.S. Insurer (Life)",0.037,IF($AX202="RBC Filing U.S. Insurer (Health)",0.057,0.054)),"N/A")</f>
        <v>N/A</v>
      </c>
      <c r="AV202" s="47" t="str">
        <f>IF(AQ202="Yes",'Input 1 - Schedule 1'!$AJ202*0.03,"N/A")</f>
        <v>N/A</v>
      </c>
      <c r="AW202" s="47" t="str">
        <f>IF(AQ202="Yes",IF(AX202="RBC Filing U.S. Insurer (Life)",0.195*'Input 1 - Schedule 1'!AJ202,0.225*'Input 1 - Schedule 1'!AJ202),"N/A")</f>
        <v>N/A</v>
      </c>
      <c r="AX202" s="47" t="str">
        <f>IFERROR(VLOOKUP('Input 1 - Schedule 1'!I202,'Input 1 - Schedule 1'!$D$7:$G$1009,4,FALSE),"")</f>
        <v/>
      </c>
      <c r="AZ202" s="17" t="s">
        <v>1</v>
      </c>
    </row>
    <row r="203" spans="1:52" x14ac:dyDescent="0.25">
      <c r="A203" s="56">
        <f t="shared" si="23"/>
        <v>194</v>
      </c>
      <c r="B203" s="267" t="str">
        <f t="shared" si="24"/>
        <v/>
      </c>
      <c r="C203" s="55" t="str">
        <f>IFERROR(VLOOKUP(G203,GCC.Param!$B$3:$D$96,3,FALSE),"")</f>
        <v/>
      </c>
      <c r="D203" s="40"/>
      <c r="E203" s="40"/>
      <c r="F203" s="42"/>
      <c r="G203" s="42"/>
      <c r="H203" s="42"/>
      <c r="I203" s="42"/>
      <c r="J203" s="267" t="str">
        <f t="shared" si="25"/>
        <v/>
      </c>
      <c r="K203" s="289"/>
      <c r="L203" s="289"/>
      <c r="M203" s="42"/>
      <c r="N203" s="42"/>
      <c r="O203" s="42"/>
      <c r="P203" s="42"/>
      <c r="Q203" s="42"/>
      <c r="R203" s="42"/>
      <c r="S203" s="266">
        <f t="shared" si="26"/>
        <v>0</v>
      </c>
      <c r="T203" s="32"/>
      <c r="U203" s="50"/>
      <c r="V203" s="44"/>
      <c r="W203" s="44"/>
      <c r="X203" s="45"/>
      <c r="Y203" s="50"/>
      <c r="Z203" s="46"/>
      <c r="AA203" s="46"/>
      <c r="AB203" s="46"/>
      <c r="AC203" s="47">
        <f t="shared" si="27"/>
        <v>0</v>
      </c>
      <c r="AD203" s="51"/>
      <c r="AE203" s="51"/>
      <c r="AF203" s="51"/>
      <c r="AH203" s="290"/>
      <c r="AI203" s="53">
        <f t="shared" si="28"/>
        <v>0</v>
      </c>
      <c r="AJ203" s="52"/>
      <c r="AK203" s="293"/>
      <c r="AL203" s="300"/>
      <c r="AM203" s="52"/>
      <c r="AN203" s="300"/>
      <c r="AO203" s="54"/>
      <c r="AQ203" s="47" t="str">
        <f>IF(OR('Input 1 - Schedule 1'!$C203="Non-Ins, Non-Fin",G203="Other Unregulated Financial Entity"),"Yes","No")</f>
        <v>No</v>
      </c>
      <c r="AR203" s="47" t="str">
        <f>IF(AQ203="Yes", 'Input 1 - Schedule 1'!AL203/'Input 1 - Schedule 1'!AM203*'Input 1 - Schedule 1'!AN203,"N/A")</f>
        <v>N/A</v>
      </c>
      <c r="AS203" s="47" t="str">
        <f>IF(AR203="N/A","N/A",MAX('Input 1 - Schedule 1'!AN203*0.02,AR203))</f>
        <v>N/A</v>
      </c>
      <c r="AT203" s="47" t="str">
        <f>IF(AQ203="Yes",'Input 1 - Schedule 1'!$AH203*IF($AX203="RBC Filing U.S. Insurer (Life)",0.0247,IF($AX203="RBC Filing U.S. Insurer (Health)",0.057*2/3,0.0364)),"N/A")</f>
        <v>N/A</v>
      </c>
      <c r="AU203" s="47" t="str">
        <f>IF(AQ203="Yes",'Input 1 - Schedule 1'!$AH203*IF($AX203="RBC Filing U.S. Insurer (Life)",0.037,IF($AX203="RBC Filing U.S. Insurer (Health)",0.057,0.054)),"N/A")</f>
        <v>N/A</v>
      </c>
      <c r="AV203" s="47" t="str">
        <f>IF(AQ203="Yes",'Input 1 - Schedule 1'!$AJ203*0.03,"N/A")</f>
        <v>N/A</v>
      </c>
      <c r="AW203" s="47" t="str">
        <f>IF(AQ203="Yes",IF(AX203="RBC Filing U.S. Insurer (Life)",0.195*'Input 1 - Schedule 1'!AJ203,0.225*'Input 1 - Schedule 1'!AJ203),"N/A")</f>
        <v>N/A</v>
      </c>
      <c r="AX203" s="47" t="str">
        <f>IFERROR(VLOOKUP('Input 1 - Schedule 1'!I203,'Input 1 - Schedule 1'!$D$7:$G$1009,4,FALSE),"")</f>
        <v/>
      </c>
      <c r="AZ203" s="17" t="s">
        <v>1</v>
      </c>
    </row>
    <row r="204" spans="1:52" x14ac:dyDescent="0.25">
      <c r="A204" s="56">
        <f t="shared" si="23"/>
        <v>195</v>
      </c>
      <c r="B204" s="267" t="str">
        <f t="shared" si="24"/>
        <v/>
      </c>
      <c r="C204" s="55" t="str">
        <f>IFERROR(VLOOKUP(G204,GCC.Param!$B$3:$D$96,3,FALSE),"")</f>
        <v/>
      </c>
      <c r="D204" s="40"/>
      <c r="E204" s="40"/>
      <c r="F204" s="42"/>
      <c r="G204" s="42"/>
      <c r="H204" s="42"/>
      <c r="I204" s="42"/>
      <c r="J204" s="267" t="str">
        <f t="shared" si="25"/>
        <v/>
      </c>
      <c r="K204" s="289"/>
      <c r="L204" s="289"/>
      <c r="M204" s="42"/>
      <c r="N204" s="42"/>
      <c r="O204" s="42"/>
      <c r="P204" s="42"/>
      <c r="Q204" s="42"/>
      <c r="R204" s="42"/>
      <c r="S204" s="266">
        <f t="shared" si="26"/>
        <v>0</v>
      </c>
      <c r="T204" s="32"/>
      <c r="U204" s="50"/>
      <c r="V204" s="44"/>
      <c r="W204" s="44"/>
      <c r="X204" s="45"/>
      <c r="Y204" s="50"/>
      <c r="Z204" s="46"/>
      <c r="AA204" s="46"/>
      <c r="AB204" s="46"/>
      <c r="AC204" s="47">
        <f t="shared" si="27"/>
        <v>0</v>
      </c>
      <c r="AD204" s="51"/>
      <c r="AE204" s="51"/>
      <c r="AF204" s="51"/>
      <c r="AH204" s="290"/>
      <c r="AI204" s="53">
        <f t="shared" si="28"/>
        <v>0</v>
      </c>
      <c r="AJ204" s="52"/>
      <c r="AK204" s="293"/>
      <c r="AL204" s="300"/>
      <c r="AM204" s="52"/>
      <c r="AN204" s="300"/>
      <c r="AO204" s="54"/>
      <c r="AQ204" s="47" t="str">
        <f>IF(OR('Input 1 - Schedule 1'!$C204="Non-Ins, Non-Fin",G204="Other Unregulated Financial Entity"),"Yes","No")</f>
        <v>No</v>
      </c>
      <c r="AR204" s="47" t="str">
        <f>IF(AQ204="Yes", 'Input 1 - Schedule 1'!AL204/'Input 1 - Schedule 1'!AM204*'Input 1 - Schedule 1'!AN204,"N/A")</f>
        <v>N/A</v>
      </c>
      <c r="AS204" s="47" t="str">
        <f>IF(AR204="N/A","N/A",MAX('Input 1 - Schedule 1'!AN204*0.02,AR204))</f>
        <v>N/A</v>
      </c>
      <c r="AT204" s="47" t="str">
        <f>IF(AQ204="Yes",'Input 1 - Schedule 1'!$AH204*IF($AX204="RBC Filing U.S. Insurer (Life)",0.0247,IF($AX204="RBC Filing U.S. Insurer (Health)",0.057*2/3,0.0364)),"N/A")</f>
        <v>N/A</v>
      </c>
      <c r="AU204" s="47" t="str">
        <f>IF(AQ204="Yes",'Input 1 - Schedule 1'!$AH204*IF($AX204="RBC Filing U.S. Insurer (Life)",0.037,IF($AX204="RBC Filing U.S. Insurer (Health)",0.057,0.054)),"N/A")</f>
        <v>N/A</v>
      </c>
      <c r="AV204" s="47" t="str">
        <f>IF(AQ204="Yes",'Input 1 - Schedule 1'!$AJ204*0.03,"N/A")</f>
        <v>N/A</v>
      </c>
      <c r="AW204" s="47" t="str">
        <f>IF(AQ204="Yes",IF(AX204="RBC Filing U.S. Insurer (Life)",0.195*'Input 1 - Schedule 1'!AJ204,0.225*'Input 1 - Schedule 1'!AJ204),"N/A")</f>
        <v>N/A</v>
      </c>
      <c r="AX204" s="47" t="str">
        <f>IFERROR(VLOOKUP('Input 1 - Schedule 1'!I204,'Input 1 - Schedule 1'!$D$7:$G$1009,4,FALSE),"")</f>
        <v/>
      </c>
      <c r="AZ204" s="17" t="s">
        <v>1</v>
      </c>
    </row>
    <row r="205" spans="1:52" x14ac:dyDescent="0.25">
      <c r="A205" s="56">
        <f t="shared" si="23"/>
        <v>196</v>
      </c>
      <c r="B205" s="267" t="str">
        <f t="shared" si="24"/>
        <v/>
      </c>
      <c r="C205" s="55" t="str">
        <f>IFERROR(VLOOKUP(G205,GCC.Param!$B$3:$D$96,3,FALSE),"")</f>
        <v/>
      </c>
      <c r="D205" s="40"/>
      <c r="E205" s="40"/>
      <c r="F205" s="42"/>
      <c r="G205" s="42"/>
      <c r="H205" s="42"/>
      <c r="I205" s="42"/>
      <c r="J205" s="267" t="str">
        <f t="shared" si="25"/>
        <v/>
      </c>
      <c r="K205" s="289"/>
      <c r="L205" s="289"/>
      <c r="M205" s="42"/>
      <c r="N205" s="42"/>
      <c r="O205" s="42"/>
      <c r="P205" s="42"/>
      <c r="Q205" s="42"/>
      <c r="R205" s="42"/>
      <c r="S205" s="266">
        <f t="shared" si="26"/>
        <v>0</v>
      </c>
      <c r="T205" s="32"/>
      <c r="U205" s="50"/>
      <c r="V205" s="44"/>
      <c r="W205" s="44"/>
      <c r="X205" s="45"/>
      <c r="Y205" s="50"/>
      <c r="Z205" s="46"/>
      <c r="AA205" s="46"/>
      <c r="AB205" s="46"/>
      <c r="AC205" s="47">
        <f t="shared" si="27"/>
        <v>0</v>
      </c>
      <c r="AD205" s="51"/>
      <c r="AE205" s="51"/>
      <c r="AF205" s="51"/>
      <c r="AH205" s="290"/>
      <c r="AI205" s="53">
        <f t="shared" si="28"/>
        <v>0</v>
      </c>
      <c r="AJ205" s="52"/>
      <c r="AK205" s="293"/>
      <c r="AL205" s="300"/>
      <c r="AM205" s="52"/>
      <c r="AN205" s="300"/>
      <c r="AO205" s="54"/>
      <c r="AQ205" s="47" t="str">
        <f>IF(OR('Input 1 - Schedule 1'!$C205="Non-Ins, Non-Fin",G205="Other Unregulated Financial Entity"),"Yes","No")</f>
        <v>No</v>
      </c>
      <c r="AR205" s="47" t="str">
        <f>IF(AQ205="Yes", 'Input 1 - Schedule 1'!AL205/'Input 1 - Schedule 1'!AM205*'Input 1 - Schedule 1'!AN205,"N/A")</f>
        <v>N/A</v>
      </c>
      <c r="AS205" s="47" t="str">
        <f>IF(AR205="N/A","N/A",MAX('Input 1 - Schedule 1'!AN205*0.02,AR205))</f>
        <v>N/A</v>
      </c>
      <c r="AT205" s="47" t="str">
        <f>IF(AQ205="Yes",'Input 1 - Schedule 1'!$AH205*IF($AX205="RBC Filing U.S. Insurer (Life)",0.0247,IF($AX205="RBC Filing U.S. Insurer (Health)",0.057*2/3,0.0364)),"N/A")</f>
        <v>N/A</v>
      </c>
      <c r="AU205" s="47" t="str">
        <f>IF(AQ205="Yes",'Input 1 - Schedule 1'!$AH205*IF($AX205="RBC Filing U.S. Insurer (Life)",0.037,IF($AX205="RBC Filing U.S. Insurer (Health)",0.057,0.054)),"N/A")</f>
        <v>N/A</v>
      </c>
      <c r="AV205" s="47" t="str">
        <f>IF(AQ205="Yes",'Input 1 - Schedule 1'!$AJ205*0.03,"N/A")</f>
        <v>N/A</v>
      </c>
      <c r="AW205" s="47" t="str">
        <f>IF(AQ205="Yes",IF(AX205="RBC Filing U.S. Insurer (Life)",0.195*'Input 1 - Schedule 1'!AJ205,0.225*'Input 1 - Schedule 1'!AJ205),"N/A")</f>
        <v>N/A</v>
      </c>
      <c r="AX205" s="47" t="str">
        <f>IFERROR(VLOOKUP('Input 1 - Schedule 1'!I205,'Input 1 - Schedule 1'!$D$7:$G$1009,4,FALSE),"")</f>
        <v/>
      </c>
      <c r="AZ205" s="17" t="s">
        <v>1</v>
      </c>
    </row>
    <row r="206" spans="1:52" x14ac:dyDescent="0.25">
      <c r="A206" s="56">
        <f t="shared" si="23"/>
        <v>197</v>
      </c>
      <c r="B206" s="267" t="str">
        <f t="shared" si="24"/>
        <v/>
      </c>
      <c r="C206" s="55" t="str">
        <f>IFERROR(VLOOKUP(G206,GCC.Param!$B$3:$D$96,3,FALSE),"")</f>
        <v/>
      </c>
      <c r="D206" s="40"/>
      <c r="E206" s="40"/>
      <c r="F206" s="42"/>
      <c r="G206" s="42"/>
      <c r="H206" s="42"/>
      <c r="I206" s="42"/>
      <c r="J206" s="267" t="str">
        <f t="shared" si="25"/>
        <v/>
      </c>
      <c r="K206" s="289"/>
      <c r="L206" s="289"/>
      <c r="M206" s="42"/>
      <c r="N206" s="42"/>
      <c r="O206" s="42"/>
      <c r="P206" s="42"/>
      <c r="Q206" s="42"/>
      <c r="R206" s="42"/>
      <c r="S206" s="266">
        <f t="shared" si="26"/>
        <v>0</v>
      </c>
      <c r="T206" s="32"/>
      <c r="U206" s="50"/>
      <c r="V206" s="44"/>
      <c r="W206" s="44"/>
      <c r="X206" s="45"/>
      <c r="Y206" s="50"/>
      <c r="Z206" s="46"/>
      <c r="AA206" s="46"/>
      <c r="AB206" s="46"/>
      <c r="AC206" s="47">
        <f t="shared" si="27"/>
        <v>0</v>
      </c>
      <c r="AD206" s="51"/>
      <c r="AE206" s="51"/>
      <c r="AF206" s="51"/>
      <c r="AH206" s="290"/>
      <c r="AI206" s="53">
        <f t="shared" si="28"/>
        <v>0</v>
      </c>
      <c r="AJ206" s="52"/>
      <c r="AK206" s="293"/>
      <c r="AL206" s="300"/>
      <c r="AM206" s="52"/>
      <c r="AN206" s="300"/>
      <c r="AO206" s="54"/>
      <c r="AQ206" s="47" t="str">
        <f>IF(OR('Input 1 - Schedule 1'!$C206="Non-Ins, Non-Fin",G206="Other Unregulated Financial Entity"),"Yes","No")</f>
        <v>No</v>
      </c>
      <c r="AR206" s="47" t="str">
        <f>IF(AQ206="Yes", 'Input 1 - Schedule 1'!AL206/'Input 1 - Schedule 1'!AM206*'Input 1 - Schedule 1'!AN206,"N/A")</f>
        <v>N/A</v>
      </c>
      <c r="AS206" s="47" t="str">
        <f>IF(AR206="N/A","N/A",MAX('Input 1 - Schedule 1'!AN206*0.02,AR206))</f>
        <v>N/A</v>
      </c>
      <c r="AT206" s="47" t="str">
        <f>IF(AQ206="Yes",'Input 1 - Schedule 1'!$AH206*IF($AX206="RBC Filing U.S. Insurer (Life)",0.0247,IF($AX206="RBC Filing U.S. Insurer (Health)",0.057*2/3,0.0364)),"N/A")</f>
        <v>N/A</v>
      </c>
      <c r="AU206" s="47" t="str">
        <f>IF(AQ206="Yes",'Input 1 - Schedule 1'!$AH206*IF($AX206="RBC Filing U.S. Insurer (Life)",0.037,IF($AX206="RBC Filing U.S. Insurer (Health)",0.057,0.054)),"N/A")</f>
        <v>N/A</v>
      </c>
      <c r="AV206" s="47" t="str">
        <f>IF(AQ206="Yes",'Input 1 - Schedule 1'!$AJ206*0.03,"N/A")</f>
        <v>N/A</v>
      </c>
      <c r="AW206" s="47" t="str">
        <f>IF(AQ206="Yes",IF(AX206="RBC Filing U.S. Insurer (Life)",0.195*'Input 1 - Schedule 1'!AJ206,0.225*'Input 1 - Schedule 1'!AJ206),"N/A")</f>
        <v>N/A</v>
      </c>
      <c r="AX206" s="47" t="str">
        <f>IFERROR(VLOOKUP('Input 1 - Schedule 1'!I206,'Input 1 - Schedule 1'!$D$7:$G$1009,4,FALSE),"")</f>
        <v/>
      </c>
      <c r="AZ206" s="17" t="s">
        <v>1</v>
      </c>
    </row>
    <row r="207" spans="1:52" x14ac:dyDescent="0.25">
      <c r="A207" s="56">
        <f t="shared" si="23"/>
        <v>198</v>
      </c>
      <c r="B207" s="267" t="str">
        <f t="shared" si="24"/>
        <v/>
      </c>
      <c r="C207" s="55" t="str">
        <f>IFERROR(VLOOKUP(G207,GCC.Param!$B$3:$D$96,3,FALSE),"")</f>
        <v/>
      </c>
      <c r="D207" s="40"/>
      <c r="E207" s="40"/>
      <c r="F207" s="42"/>
      <c r="G207" s="42"/>
      <c r="H207" s="42"/>
      <c r="I207" s="42"/>
      <c r="J207" s="267" t="str">
        <f t="shared" si="25"/>
        <v/>
      </c>
      <c r="K207" s="289"/>
      <c r="L207" s="289"/>
      <c r="M207" s="42"/>
      <c r="N207" s="42"/>
      <c r="O207" s="42"/>
      <c r="P207" s="42"/>
      <c r="Q207" s="42"/>
      <c r="R207" s="42"/>
      <c r="S207" s="266">
        <f t="shared" si="26"/>
        <v>0</v>
      </c>
      <c r="T207" s="32"/>
      <c r="U207" s="50"/>
      <c r="V207" s="44"/>
      <c r="W207" s="44"/>
      <c r="X207" s="45"/>
      <c r="Y207" s="50"/>
      <c r="Z207" s="46"/>
      <c r="AA207" s="46"/>
      <c r="AB207" s="46"/>
      <c r="AC207" s="47">
        <f t="shared" si="27"/>
        <v>0</v>
      </c>
      <c r="AD207" s="51"/>
      <c r="AE207" s="51"/>
      <c r="AF207" s="51"/>
      <c r="AH207" s="290"/>
      <c r="AI207" s="53">
        <f t="shared" si="28"/>
        <v>0</v>
      </c>
      <c r="AJ207" s="52"/>
      <c r="AK207" s="293"/>
      <c r="AL207" s="300"/>
      <c r="AM207" s="52"/>
      <c r="AN207" s="300"/>
      <c r="AO207" s="54"/>
      <c r="AQ207" s="47" t="str">
        <f>IF(OR('Input 1 - Schedule 1'!$C207="Non-Ins, Non-Fin",G207="Other Unregulated Financial Entity"),"Yes","No")</f>
        <v>No</v>
      </c>
      <c r="AR207" s="47" t="str">
        <f>IF(AQ207="Yes", 'Input 1 - Schedule 1'!AL207/'Input 1 - Schedule 1'!AM207*'Input 1 - Schedule 1'!AN207,"N/A")</f>
        <v>N/A</v>
      </c>
      <c r="AS207" s="47" t="str">
        <f>IF(AR207="N/A","N/A",MAX('Input 1 - Schedule 1'!AN207*0.02,AR207))</f>
        <v>N/A</v>
      </c>
      <c r="AT207" s="47" t="str">
        <f>IF(AQ207="Yes",'Input 1 - Schedule 1'!$AH207*IF($AX207="RBC Filing U.S. Insurer (Life)",0.0247,IF($AX207="RBC Filing U.S. Insurer (Health)",0.057*2/3,0.0364)),"N/A")</f>
        <v>N/A</v>
      </c>
      <c r="AU207" s="47" t="str">
        <f>IF(AQ207="Yes",'Input 1 - Schedule 1'!$AH207*IF($AX207="RBC Filing U.S. Insurer (Life)",0.037,IF($AX207="RBC Filing U.S. Insurer (Health)",0.057,0.054)),"N/A")</f>
        <v>N/A</v>
      </c>
      <c r="AV207" s="47" t="str">
        <f>IF(AQ207="Yes",'Input 1 - Schedule 1'!$AJ207*0.03,"N/A")</f>
        <v>N/A</v>
      </c>
      <c r="AW207" s="47" t="str">
        <f>IF(AQ207="Yes",IF(AX207="RBC Filing U.S. Insurer (Life)",0.195*'Input 1 - Schedule 1'!AJ207,0.225*'Input 1 - Schedule 1'!AJ207),"N/A")</f>
        <v>N/A</v>
      </c>
      <c r="AX207" s="47" t="str">
        <f>IFERROR(VLOOKUP('Input 1 - Schedule 1'!I207,'Input 1 - Schedule 1'!$D$7:$G$1009,4,FALSE),"")</f>
        <v/>
      </c>
      <c r="AZ207" s="17" t="s">
        <v>1</v>
      </c>
    </row>
    <row r="208" spans="1:52" x14ac:dyDescent="0.25">
      <c r="A208" s="56">
        <f t="shared" ref="A208:A271" si="29">A207+1</f>
        <v>199</v>
      </c>
      <c r="B208" s="267" t="str">
        <f t="shared" ref="B208:B271" si="30">IF(OR(G208="Other Non-Ins/Non-Fin without Material Risk",Q208="Non-Admitted"),"Excluded",IF(OR(G208="",G208=0),"", "Included"))</f>
        <v/>
      </c>
      <c r="C208" s="55" t="str">
        <f>IFERROR(VLOOKUP(G208,GCC.Param!$B$3:$D$96,3,FALSE),"")</f>
        <v/>
      </c>
      <c r="D208" s="40"/>
      <c r="E208" s="40"/>
      <c r="F208" s="42"/>
      <c r="G208" s="42"/>
      <c r="H208" s="42"/>
      <c r="I208" s="42"/>
      <c r="J208" s="267" t="str">
        <f t="shared" ref="J208:J271" si="31">IFERROR(VLOOKUP(I208,D:F,3,FALSE),"")</f>
        <v/>
      </c>
      <c r="K208" s="289"/>
      <c r="L208" s="289"/>
      <c r="M208" s="42"/>
      <c r="N208" s="42"/>
      <c r="O208" s="42"/>
      <c r="P208" s="42"/>
      <c r="Q208" s="42"/>
      <c r="R208" s="42"/>
      <c r="S208" s="266">
        <f t="shared" ref="S208:S271" si="32">IF(H208="",F208,H208)</f>
        <v>0</v>
      </c>
      <c r="T208" s="32"/>
      <c r="U208" s="50"/>
      <c r="V208" s="44"/>
      <c r="W208" s="44"/>
      <c r="X208" s="45"/>
      <c r="Y208" s="50"/>
      <c r="Z208" s="46"/>
      <c r="AA208" s="46"/>
      <c r="AB208" s="46"/>
      <c r="AC208" s="47">
        <f t="shared" ref="AC208:AC271" si="33">IFERROR(Z208+AA208-AB208,0)</f>
        <v>0</v>
      </c>
      <c r="AD208" s="51"/>
      <c r="AE208" s="51"/>
      <c r="AF208" s="51"/>
      <c r="AH208" s="290"/>
      <c r="AI208" s="53">
        <f t="shared" ref="AI208:AI271" si="34">AD208-AE208</f>
        <v>0</v>
      </c>
      <c r="AJ208" s="52"/>
      <c r="AK208" s="293"/>
      <c r="AL208" s="300"/>
      <c r="AM208" s="52"/>
      <c r="AN208" s="300"/>
      <c r="AO208" s="54"/>
      <c r="AQ208" s="47" t="str">
        <f>IF(OR('Input 1 - Schedule 1'!$C208="Non-Ins, Non-Fin",G208="Other Unregulated Financial Entity"),"Yes","No")</f>
        <v>No</v>
      </c>
      <c r="AR208" s="47" t="str">
        <f>IF(AQ208="Yes", 'Input 1 - Schedule 1'!AL208/'Input 1 - Schedule 1'!AM208*'Input 1 - Schedule 1'!AN208,"N/A")</f>
        <v>N/A</v>
      </c>
      <c r="AS208" s="47" t="str">
        <f>IF(AR208="N/A","N/A",MAX('Input 1 - Schedule 1'!AN208*0.02,AR208))</f>
        <v>N/A</v>
      </c>
      <c r="AT208" s="47" t="str">
        <f>IF(AQ208="Yes",'Input 1 - Schedule 1'!$AH208*IF($AX208="RBC Filing U.S. Insurer (Life)",0.0247,IF($AX208="RBC Filing U.S. Insurer (Health)",0.057*2/3,0.0364)),"N/A")</f>
        <v>N/A</v>
      </c>
      <c r="AU208" s="47" t="str">
        <f>IF(AQ208="Yes",'Input 1 - Schedule 1'!$AH208*IF($AX208="RBC Filing U.S. Insurer (Life)",0.037,IF($AX208="RBC Filing U.S. Insurer (Health)",0.057,0.054)),"N/A")</f>
        <v>N/A</v>
      </c>
      <c r="AV208" s="47" t="str">
        <f>IF(AQ208="Yes",'Input 1 - Schedule 1'!$AJ208*0.03,"N/A")</f>
        <v>N/A</v>
      </c>
      <c r="AW208" s="47" t="str">
        <f>IF(AQ208="Yes",IF(AX208="RBC Filing U.S. Insurer (Life)",0.195*'Input 1 - Schedule 1'!AJ208,0.225*'Input 1 - Schedule 1'!AJ208),"N/A")</f>
        <v>N/A</v>
      </c>
      <c r="AX208" s="47" t="str">
        <f>IFERROR(VLOOKUP('Input 1 - Schedule 1'!I208,'Input 1 - Schedule 1'!$D$7:$G$1009,4,FALSE),"")</f>
        <v/>
      </c>
      <c r="AZ208" s="17" t="s">
        <v>1</v>
      </c>
    </row>
    <row r="209" spans="1:52" x14ac:dyDescent="0.25">
      <c r="A209" s="56">
        <f t="shared" si="29"/>
        <v>200</v>
      </c>
      <c r="B209" s="267" t="str">
        <f t="shared" si="30"/>
        <v/>
      </c>
      <c r="C209" s="55" t="str">
        <f>IFERROR(VLOOKUP(G209,GCC.Param!$B$3:$D$96,3,FALSE),"")</f>
        <v/>
      </c>
      <c r="D209" s="40"/>
      <c r="E209" s="40"/>
      <c r="F209" s="42"/>
      <c r="G209" s="42"/>
      <c r="H209" s="42"/>
      <c r="I209" s="42"/>
      <c r="J209" s="267" t="str">
        <f t="shared" si="31"/>
        <v/>
      </c>
      <c r="K209" s="289"/>
      <c r="L209" s="289"/>
      <c r="M209" s="42"/>
      <c r="N209" s="42"/>
      <c r="O209" s="42"/>
      <c r="P209" s="42"/>
      <c r="Q209" s="42"/>
      <c r="R209" s="42"/>
      <c r="S209" s="266">
        <f t="shared" si="32"/>
        <v>0</v>
      </c>
      <c r="T209" s="32"/>
      <c r="U209" s="50"/>
      <c r="V209" s="44"/>
      <c r="W209" s="44"/>
      <c r="X209" s="45"/>
      <c r="Y209" s="50"/>
      <c r="Z209" s="46"/>
      <c r="AA209" s="46"/>
      <c r="AB209" s="46"/>
      <c r="AC209" s="47">
        <f t="shared" si="33"/>
        <v>0</v>
      </c>
      <c r="AD209" s="51"/>
      <c r="AE209" s="51"/>
      <c r="AF209" s="51"/>
      <c r="AH209" s="290"/>
      <c r="AI209" s="53">
        <f t="shared" si="34"/>
        <v>0</v>
      </c>
      <c r="AJ209" s="52"/>
      <c r="AK209" s="293"/>
      <c r="AL209" s="300"/>
      <c r="AM209" s="52"/>
      <c r="AN209" s="300"/>
      <c r="AO209" s="54"/>
      <c r="AQ209" s="47" t="str">
        <f>IF(OR('Input 1 - Schedule 1'!$C209="Non-Ins, Non-Fin",G209="Other Unregulated Financial Entity"),"Yes","No")</f>
        <v>No</v>
      </c>
      <c r="AR209" s="47" t="str">
        <f>IF(AQ209="Yes", 'Input 1 - Schedule 1'!AL209/'Input 1 - Schedule 1'!AM209*'Input 1 - Schedule 1'!AN209,"N/A")</f>
        <v>N/A</v>
      </c>
      <c r="AS209" s="47" t="str">
        <f>IF(AR209="N/A","N/A",MAX('Input 1 - Schedule 1'!AN209*0.02,AR209))</f>
        <v>N/A</v>
      </c>
      <c r="AT209" s="47" t="str">
        <f>IF(AQ209="Yes",'Input 1 - Schedule 1'!$AH209*IF($AX209="RBC Filing U.S. Insurer (Life)",0.0247,IF($AX209="RBC Filing U.S. Insurer (Health)",0.057*2/3,0.0364)),"N/A")</f>
        <v>N/A</v>
      </c>
      <c r="AU209" s="47" t="str">
        <f>IF(AQ209="Yes",'Input 1 - Schedule 1'!$AH209*IF($AX209="RBC Filing U.S. Insurer (Life)",0.037,IF($AX209="RBC Filing U.S. Insurer (Health)",0.057,0.054)),"N/A")</f>
        <v>N/A</v>
      </c>
      <c r="AV209" s="47" t="str">
        <f>IF(AQ209="Yes",'Input 1 - Schedule 1'!$AJ209*0.03,"N/A")</f>
        <v>N/A</v>
      </c>
      <c r="AW209" s="47" t="str">
        <f>IF(AQ209="Yes",IF(AX209="RBC Filing U.S. Insurer (Life)",0.195*'Input 1 - Schedule 1'!AJ209,0.225*'Input 1 - Schedule 1'!AJ209),"N/A")</f>
        <v>N/A</v>
      </c>
      <c r="AX209" s="47" t="str">
        <f>IFERROR(VLOOKUP('Input 1 - Schedule 1'!I209,'Input 1 - Schedule 1'!$D$7:$G$1009,4,FALSE),"")</f>
        <v/>
      </c>
      <c r="AZ209" s="17" t="s">
        <v>1</v>
      </c>
    </row>
    <row r="210" spans="1:52" x14ac:dyDescent="0.25">
      <c r="A210" s="56">
        <f t="shared" si="29"/>
        <v>201</v>
      </c>
      <c r="B210" s="267" t="str">
        <f t="shared" si="30"/>
        <v/>
      </c>
      <c r="C210" s="55" t="str">
        <f>IFERROR(VLOOKUP(G210,GCC.Param!$B$3:$D$96,3,FALSE),"")</f>
        <v/>
      </c>
      <c r="D210" s="40"/>
      <c r="E210" s="40"/>
      <c r="F210" s="42"/>
      <c r="G210" s="42"/>
      <c r="H210" s="42"/>
      <c r="I210" s="42"/>
      <c r="J210" s="267" t="str">
        <f t="shared" si="31"/>
        <v/>
      </c>
      <c r="K210" s="289"/>
      <c r="L210" s="289"/>
      <c r="M210" s="42"/>
      <c r="N210" s="42"/>
      <c r="O210" s="42"/>
      <c r="P210" s="42"/>
      <c r="Q210" s="42"/>
      <c r="R210" s="42"/>
      <c r="S210" s="266">
        <f t="shared" si="32"/>
        <v>0</v>
      </c>
      <c r="T210" s="32"/>
      <c r="U210" s="50"/>
      <c r="V210" s="44"/>
      <c r="W210" s="44"/>
      <c r="X210" s="45"/>
      <c r="Y210" s="50"/>
      <c r="Z210" s="46"/>
      <c r="AA210" s="46"/>
      <c r="AB210" s="46"/>
      <c r="AC210" s="47">
        <f t="shared" si="33"/>
        <v>0</v>
      </c>
      <c r="AD210" s="51"/>
      <c r="AE210" s="51"/>
      <c r="AF210" s="51"/>
      <c r="AH210" s="290"/>
      <c r="AI210" s="53">
        <f t="shared" si="34"/>
        <v>0</v>
      </c>
      <c r="AJ210" s="52"/>
      <c r="AK210" s="293"/>
      <c r="AL210" s="300"/>
      <c r="AM210" s="52"/>
      <c r="AN210" s="300"/>
      <c r="AO210" s="54"/>
      <c r="AQ210" s="47" t="str">
        <f>IF(OR('Input 1 - Schedule 1'!$C210="Non-Ins, Non-Fin",G210="Other Unregulated Financial Entity"),"Yes","No")</f>
        <v>No</v>
      </c>
      <c r="AR210" s="47" t="str">
        <f>IF(AQ210="Yes", 'Input 1 - Schedule 1'!AL210/'Input 1 - Schedule 1'!AM210*'Input 1 - Schedule 1'!AN210,"N/A")</f>
        <v>N/A</v>
      </c>
      <c r="AS210" s="47" t="str">
        <f>IF(AR210="N/A","N/A",MAX('Input 1 - Schedule 1'!AN210*0.02,AR210))</f>
        <v>N/A</v>
      </c>
      <c r="AT210" s="47" t="str">
        <f>IF(AQ210="Yes",'Input 1 - Schedule 1'!$AH210*IF($AX210="RBC Filing U.S. Insurer (Life)",0.0247,IF($AX210="RBC Filing U.S. Insurer (Health)",0.057*2/3,0.0364)),"N/A")</f>
        <v>N/A</v>
      </c>
      <c r="AU210" s="47" t="str">
        <f>IF(AQ210="Yes",'Input 1 - Schedule 1'!$AH210*IF($AX210="RBC Filing U.S. Insurer (Life)",0.037,IF($AX210="RBC Filing U.S. Insurer (Health)",0.057,0.054)),"N/A")</f>
        <v>N/A</v>
      </c>
      <c r="AV210" s="47" t="str">
        <f>IF(AQ210="Yes",'Input 1 - Schedule 1'!$AJ210*0.03,"N/A")</f>
        <v>N/A</v>
      </c>
      <c r="AW210" s="47" t="str">
        <f>IF(AQ210="Yes",IF(AX210="RBC Filing U.S. Insurer (Life)",0.195*'Input 1 - Schedule 1'!AJ210,0.225*'Input 1 - Schedule 1'!AJ210),"N/A")</f>
        <v>N/A</v>
      </c>
      <c r="AX210" s="47" t="str">
        <f>IFERROR(VLOOKUP('Input 1 - Schedule 1'!I210,'Input 1 - Schedule 1'!$D$7:$G$1009,4,FALSE),"")</f>
        <v/>
      </c>
      <c r="AZ210" s="17" t="s">
        <v>1</v>
      </c>
    </row>
    <row r="211" spans="1:52" x14ac:dyDescent="0.25">
      <c r="A211" s="56">
        <f t="shared" si="29"/>
        <v>202</v>
      </c>
      <c r="B211" s="267" t="str">
        <f t="shared" si="30"/>
        <v/>
      </c>
      <c r="C211" s="55" t="str">
        <f>IFERROR(VLOOKUP(G211,GCC.Param!$B$3:$D$96,3,FALSE),"")</f>
        <v/>
      </c>
      <c r="D211" s="40"/>
      <c r="E211" s="40"/>
      <c r="F211" s="42"/>
      <c r="G211" s="42"/>
      <c r="H211" s="42"/>
      <c r="I211" s="42"/>
      <c r="J211" s="267" t="str">
        <f t="shared" si="31"/>
        <v/>
      </c>
      <c r="K211" s="289"/>
      <c r="L211" s="289"/>
      <c r="M211" s="42"/>
      <c r="N211" s="42"/>
      <c r="O211" s="42"/>
      <c r="P211" s="42"/>
      <c r="Q211" s="42"/>
      <c r="R211" s="42"/>
      <c r="S211" s="266">
        <f t="shared" si="32"/>
        <v>0</v>
      </c>
      <c r="T211" s="32"/>
      <c r="U211" s="50"/>
      <c r="V211" s="44"/>
      <c r="W211" s="44"/>
      <c r="X211" s="45"/>
      <c r="Y211" s="50"/>
      <c r="Z211" s="46"/>
      <c r="AA211" s="46"/>
      <c r="AB211" s="46"/>
      <c r="AC211" s="47">
        <f t="shared" si="33"/>
        <v>0</v>
      </c>
      <c r="AD211" s="51"/>
      <c r="AE211" s="51"/>
      <c r="AF211" s="51"/>
      <c r="AH211" s="290"/>
      <c r="AI211" s="53">
        <f t="shared" si="34"/>
        <v>0</v>
      </c>
      <c r="AJ211" s="52"/>
      <c r="AK211" s="293"/>
      <c r="AL211" s="300"/>
      <c r="AM211" s="52"/>
      <c r="AN211" s="300"/>
      <c r="AO211" s="54"/>
      <c r="AQ211" s="47" t="str">
        <f>IF(OR('Input 1 - Schedule 1'!$C211="Non-Ins, Non-Fin",G211="Other Unregulated Financial Entity"),"Yes","No")</f>
        <v>No</v>
      </c>
      <c r="AR211" s="47" t="str">
        <f>IF(AQ211="Yes", 'Input 1 - Schedule 1'!AL211/'Input 1 - Schedule 1'!AM211*'Input 1 - Schedule 1'!AN211,"N/A")</f>
        <v>N/A</v>
      </c>
      <c r="AS211" s="47" t="str">
        <f>IF(AR211="N/A","N/A",MAX('Input 1 - Schedule 1'!AN211*0.02,AR211))</f>
        <v>N/A</v>
      </c>
      <c r="AT211" s="47" t="str">
        <f>IF(AQ211="Yes",'Input 1 - Schedule 1'!$AH211*IF($AX211="RBC Filing U.S. Insurer (Life)",0.0247,IF($AX211="RBC Filing U.S. Insurer (Health)",0.057*2/3,0.0364)),"N/A")</f>
        <v>N/A</v>
      </c>
      <c r="AU211" s="47" t="str">
        <f>IF(AQ211="Yes",'Input 1 - Schedule 1'!$AH211*IF($AX211="RBC Filing U.S. Insurer (Life)",0.037,IF($AX211="RBC Filing U.S. Insurer (Health)",0.057,0.054)),"N/A")</f>
        <v>N/A</v>
      </c>
      <c r="AV211" s="47" t="str">
        <f>IF(AQ211="Yes",'Input 1 - Schedule 1'!$AJ211*0.03,"N/A")</f>
        <v>N/A</v>
      </c>
      <c r="AW211" s="47" t="str">
        <f>IF(AQ211="Yes",IF(AX211="RBC Filing U.S. Insurer (Life)",0.195*'Input 1 - Schedule 1'!AJ211,0.225*'Input 1 - Schedule 1'!AJ211),"N/A")</f>
        <v>N/A</v>
      </c>
      <c r="AX211" s="47" t="str">
        <f>IFERROR(VLOOKUP('Input 1 - Schedule 1'!I211,'Input 1 - Schedule 1'!$D$7:$G$1009,4,FALSE),"")</f>
        <v/>
      </c>
      <c r="AZ211" s="17" t="s">
        <v>1</v>
      </c>
    </row>
    <row r="212" spans="1:52" x14ac:dyDescent="0.25">
      <c r="A212" s="56">
        <f t="shared" si="29"/>
        <v>203</v>
      </c>
      <c r="B212" s="267" t="str">
        <f t="shared" si="30"/>
        <v/>
      </c>
      <c r="C212" s="55" t="str">
        <f>IFERROR(VLOOKUP(G212,GCC.Param!$B$3:$D$96,3,FALSE),"")</f>
        <v/>
      </c>
      <c r="D212" s="40"/>
      <c r="E212" s="40"/>
      <c r="F212" s="42"/>
      <c r="G212" s="42"/>
      <c r="H212" s="42"/>
      <c r="I212" s="42"/>
      <c r="J212" s="267" t="str">
        <f t="shared" si="31"/>
        <v/>
      </c>
      <c r="K212" s="289"/>
      <c r="L212" s="289"/>
      <c r="M212" s="42"/>
      <c r="N212" s="42"/>
      <c r="O212" s="42"/>
      <c r="P212" s="42"/>
      <c r="Q212" s="42"/>
      <c r="R212" s="42"/>
      <c r="S212" s="266">
        <f t="shared" si="32"/>
        <v>0</v>
      </c>
      <c r="T212" s="32"/>
      <c r="U212" s="50"/>
      <c r="V212" s="44"/>
      <c r="W212" s="44"/>
      <c r="X212" s="45"/>
      <c r="Y212" s="50"/>
      <c r="Z212" s="46"/>
      <c r="AA212" s="46"/>
      <c r="AB212" s="46"/>
      <c r="AC212" s="47">
        <f t="shared" si="33"/>
        <v>0</v>
      </c>
      <c r="AD212" s="51"/>
      <c r="AE212" s="51"/>
      <c r="AF212" s="51"/>
      <c r="AH212" s="290"/>
      <c r="AI212" s="53">
        <f t="shared" si="34"/>
        <v>0</v>
      </c>
      <c r="AJ212" s="52"/>
      <c r="AK212" s="293"/>
      <c r="AL212" s="300"/>
      <c r="AM212" s="52"/>
      <c r="AN212" s="300"/>
      <c r="AO212" s="54"/>
      <c r="AQ212" s="47" t="str">
        <f>IF(OR('Input 1 - Schedule 1'!$C212="Non-Ins, Non-Fin",G212="Other Unregulated Financial Entity"),"Yes","No")</f>
        <v>No</v>
      </c>
      <c r="AR212" s="47" t="str">
        <f>IF(AQ212="Yes", 'Input 1 - Schedule 1'!AL212/'Input 1 - Schedule 1'!AM212*'Input 1 - Schedule 1'!AN212,"N/A")</f>
        <v>N/A</v>
      </c>
      <c r="AS212" s="47" t="str">
        <f>IF(AR212="N/A","N/A",MAX('Input 1 - Schedule 1'!AN212*0.02,AR212))</f>
        <v>N/A</v>
      </c>
      <c r="AT212" s="47" t="str">
        <f>IF(AQ212="Yes",'Input 1 - Schedule 1'!$AH212*IF($AX212="RBC Filing U.S. Insurer (Life)",0.0247,IF($AX212="RBC Filing U.S. Insurer (Health)",0.057*2/3,0.0364)),"N/A")</f>
        <v>N/A</v>
      </c>
      <c r="AU212" s="47" t="str">
        <f>IF(AQ212="Yes",'Input 1 - Schedule 1'!$AH212*IF($AX212="RBC Filing U.S. Insurer (Life)",0.037,IF($AX212="RBC Filing U.S. Insurer (Health)",0.057,0.054)),"N/A")</f>
        <v>N/A</v>
      </c>
      <c r="AV212" s="47" t="str">
        <f>IF(AQ212="Yes",'Input 1 - Schedule 1'!$AJ212*0.03,"N/A")</f>
        <v>N/A</v>
      </c>
      <c r="AW212" s="47" t="str">
        <f>IF(AQ212="Yes",IF(AX212="RBC Filing U.S. Insurer (Life)",0.195*'Input 1 - Schedule 1'!AJ212,0.225*'Input 1 - Schedule 1'!AJ212),"N/A")</f>
        <v>N/A</v>
      </c>
      <c r="AX212" s="47" t="str">
        <f>IFERROR(VLOOKUP('Input 1 - Schedule 1'!I212,'Input 1 - Schedule 1'!$D$7:$G$1009,4,FALSE),"")</f>
        <v/>
      </c>
      <c r="AZ212" s="17" t="s">
        <v>1</v>
      </c>
    </row>
    <row r="213" spans="1:52" x14ac:dyDescent="0.25">
      <c r="A213" s="56">
        <f t="shared" si="29"/>
        <v>204</v>
      </c>
      <c r="B213" s="267" t="str">
        <f t="shared" si="30"/>
        <v/>
      </c>
      <c r="C213" s="55" t="str">
        <f>IFERROR(VLOOKUP(G213,GCC.Param!$B$3:$D$96,3,FALSE),"")</f>
        <v/>
      </c>
      <c r="D213" s="40"/>
      <c r="E213" s="40"/>
      <c r="F213" s="42"/>
      <c r="G213" s="42"/>
      <c r="H213" s="42"/>
      <c r="I213" s="42"/>
      <c r="J213" s="267" t="str">
        <f t="shared" si="31"/>
        <v/>
      </c>
      <c r="K213" s="289"/>
      <c r="L213" s="289"/>
      <c r="M213" s="42"/>
      <c r="N213" s="42"/>
      <c r="O213" s="42"/>
      <c r="P213" s="42"/>
      <c r="Q213" s="42"/>
      <c r="R213" s="42"/>
      <c r="S213" s="266">
        <f t="shared" si="32"/>
        <v>0</v>
      </c>
      <c r="T213" s="32"/>
      <c r="U213" s="50"/>
      <c r="V213" s="44"/>
      <c r="W213" s="44"/>
      <c r="X213" s="45"/>
      <c r="Y213" s="50"/>
      <c r="Z213" s="46"/>
      <c r="AA213" s="46"/>
      <c r="AB213" s="46"/>
      <c r="AC213" s="47">
        <f t="shared" si="33"/>
        <v>0</v>
      </c>
      <c r="AD213" s="51"/>
      <c r="AE213" s="51"/>
      <c r="AF213" s="51"/>
      <c r="AH213" s="290"/>
      <c r="AI213" s="53">
        <f t="shared" si="34"/>
        <v>0</v>
      </c>
      <c r="AJ213" s="52"/>
      <c r="AK213" s="293"/>
      <c r="AL213" s="300"/>
      <c r="AM213" s="52"/>
      <c r="AN213" s="300"/>
      <c r="AO213" s="54"/>
      <c r="AQ213" s="47" t="str">
        <f>IF(OR('Input 1 - Schedule 1'!$C213="Non-Ins, Non-Fin",G213="Other Unregulated Financial Entity"),"Yes","No")</f>
        <v>No</v>
      </c>
      <c r="AR213" s="47" t="str">
        <f>IF(AQ213="Yes", 'Input 1 - Schedule 1'!AL213/'Input 1 - Schedule 1'!AM213*'Input 1 - Schedule 1'!AN213,"N/A")</f>
        <v>N/A</v>
      </c>
      <c r="AS213" s="47" t="str">
        <f>IF(AR213="N/A","N/A",MAX('Input 1 - Schedule 1'!AN213*0.02,AR213))</f>
        <v>N/A</v>
      </c>
      <c r="AT213" s="47" t="str">
        <f>IF(AQ213="Yes",'Input 1 - Schedule 1'!$AH213*IF($AX213="RBC Filing U.S. Insurer (Life)",0.0247,IF($AX213="RBC Filing U.S. Insurer (Health)",0.057*2/3,0.0364)),"N/A")</f>
        <v>N/A</v>
      </c>
      <c r="AU213" s="47" t="str">
        <f>IF(AQ213="Yes",'Input 1 - Schedule 1'!$AH213*IF($AX213="RBC Filing U.S. Insurer (Life)",0.037,IF($AX213="RBC Filing U.S. Insurer (Health)",0.057,0.054)),"N/A")</f>
        <v>N/A</v>
      </c>
      <c r="AV213" s="47" t="str">
        <f>IF(AQ213="Yes",'Input 1 - Schedule 1'!$AJ213*0.03,"N/A")</f>
        <v>N/A</v>
      </c>
      <c r="AW213" s="47" t="str">
        <f>IF(AQ213="Yes",IF(AX213="RBC Filing U.S. Insurer (Life)",0.195*'Input 1 - Schedule 1'!AJ213,0.225*'Input 1 - Schedule 1'!AJ213),"N/A")</f>
        <v>N/A</v>
      </c>
      <c r="AX213" s="47" t="str">
        <f>IFERROR(VLOOKUP('Input 1 - Schedule 1'!I213,'Input 1 - Schedule 1'!$D$7:$G$1009,4,FALSE),"")</f>
        <v/>
      </c>
      <c r="AZ213" s="17" t="s">
        <v>1</v>
      </c>
    </row>
    <row r="214" spans="1:52" x14ac:dyDescent="0.25">
      <c r="A214" s="56">
        <f t="shared" si="29"/>
        <v>205</v>
      </c>
      <c r="B214" s="267" t="str">
        <f t="shared" si="30"/>
        <v/>
      </c>
      <c r="C214" s="55" t="str">
        <f>IFERROR(VLOOKUP(G214,GCC.Param!$B$3:$D$96,3,FALSE),"")</f>
        <v/>
      </c>
      <c r="D214" s="40"/>
      <c r="E214" s="40"/>
      <c r="F214" s="42"/>
      <c r="G214" s="42"/>
      <c r="H214" s="42"/>
      <c r="I214" s="42"/>
      <c r="J214" s="267" t="str">
        <f t="shared" si="31"/>
        <v/>
      </c>
      <c r="K214" s="289"/>
      <c r="L214" s="289"/>
      <c r="M214" s="42"/>
      <c r="N214" s="42"/>
      <c r="O214" s="42"/>
      <c r="P214" s="42"/>
      <c r="Q214" s="42"/>
      <c r="R214" s="42"/>
      <c r="S214" s="266">
        <f t="shared" si="32"/>
        <v>0</v>
      </c>
      <c r="T214" s="32"/>
      <c r="U214" s="50"/>
      <c r="V214" s="44"/>
      <c r="W214" s="44"/>
      <c r="X214" s="45"/>
      <c r="Y214" s="50"/>
      <c r="Z214" s="46"/>
      <c r="AA214" s="46"/>
      <c r="AB214" s="46"/>
      <c r="AC214" s="47">
        <f t="shared" si="33"/>
        <v>0</v>
      </c>
      <c r="AD214" s="51"/>
      <c r="AE214" s="51"/>
      <c r="AF214" s="51"/>
      <c r="AH214" s="290"/>
      <c r="AI214" s="53">
        <f t="shared" si="34"/>
        <v>0</v>
      </c>
      <c r="AJ214" s="52"/>
      <c r="AK214" s="293"/>
      <c r="AL214" s="300"/>
      <c r="AM214" s="52"/>
      <c r="AN214" s="300"/>
      <c r="AO214" s="54"/>
      <c r="AQ214" s="47" t="str">
        <f>IF(OR('Input 1 - Schedule 1'!$C214="Non-Ins, Non-Fin",G214="Other Unregulated Financial Entity"),"Yes","No")</f>
        <v>No</v>
      </c>
      <c r="AR214" s="47" t="str">
        <f>IF(AQ214="Yes", 'Input 1 - Schedule 1'!AL214/'Input 1 - Schedule 1'!AM214*'Input 1 - Schedule 1'!AN214,"N/A")</f>
        <v>N/A</v>
      </c>
      <c r="AS214" s="47" t="str">
        <f>IF(AR214="N/A","N/A",MAX('Input 1 - Schedule 1'!AN214*0.02,AR214))</f>
        <v>N/A</v>
      </c>
      <c r="AT214" s="47" t="str">
        <f>IF(AQ214="Yes",'Input 1 - Schedule 1'!$AH214*IF($AX214="RBC Filing U.S. Insurer (Life)",0.0247,IF($AX214="RBC Filing U.S. Insurer (Health)",0.057*2/3,0.0364)),"N/A")</f>
        <v>N/A</v>
      </c>
      <c r="AU214" s="47" t="str">
        <f>IF(AQ214="Yes",'Input 1 - Schedule 1'!$AH214*IF($AX214="RBC Filing U.S. Insurer (Life)",0.037,IF($AX214="RBC Filing U.S. Insurer (Health)",0.057,0.054)),"N/A")</f>
        <v>N/A</v>
      </c>
      <c r="AV214" s="47" t="str">
        <f>IF(AQ214="Yes",'Input 1 - Schedule 1'!$AJ214*0.03,"N/A")</f>
        <v>N/A</v>
      </c>
      <c r="AW214" s="47" t="str">
        <f>IF(AQ214="Yes",IF(AX214="RBC Filing U.S. Insurer (Life)",0.195*'Input 1 - Schedule 1'!AJ214,0.225*'Input 1 - Schedule 1'!AJ214),"N/A")</f>
        <v>N/A</v>
      </c>
      <c r="AX214" s="47" t="str">
        <f>IFERROR(VLOOKUP('Input 1 - Schedule 1'!I214,'Input 1 - Schedule 1'!$D$7:$G$1009,4,FALSE),"")</f>
        <v/>
      </c>
      <c r="AZ214" s="17" t="s">
        <v>1</v>
      </c>
    </row>
    <row r="215" spans="1:52" x14ac:dyDescent="0.25">
      <c r="A215" s="56">
        <f t="shared" si="29"/>
        <v>206</v>
      </c>
      <c r="B215" s="267" t="str">
        <f t="shared" si="30"/>
        <v/>
      </c>
      <c r="C215" s="55" t="str">
        <f>IFERROR(VLOOKUP(G215,GCC.Param!$B$3:$D$96,3,FALSE),"")</f>
        <v/>
      </c>
      <c r="D215" s="40"/>
      <c r="E215" s="40"/>
      <c r="F215" s="42"/>
      <c r="G215" s="42"/>
      <c r="H215" s="42"/>
      <c r="I215" s="42"/>
      <c r="J215" s="267" t="str">
        <f t="shared" si="31"/>
        <v/>
      </c>
      <c r="K215" s="289"/>
      <c r="L215" s="289"/>
      <c r="M215" s="42"/>
      <c r="N215" s="42"/>
      <c r="O215" s="42"/>
      <c r="P215" s="42"/>
      <c r="Q215" s="42"/>
      <c r="R215" s="42"/>
      <c r="S215" s="266">
        <f t="shared" si="32"/>
        <v>0</v>
      </c>
      <c r="T215" s="32"/>
      <c r="U215" s="50"/>
      <c r="V215" s="44"/>
      <c r="W215" s="44"/>
      <c r="X215" s="45"/>
      <c r="Y215" s="50"/>
      <c r="Z215" s="46"/>
      <c r="AA215" s="46"/>
      <c r="AB215" s="46"/>
      <c r="AC215" s="47">
        <f t="shared" si="33"/>
        <v>0</v>
      </c>
      <c r="AD215" s="51"/>
      <c r="AE215" s="51"/>
      <c r="AF215" s="51"/>
      <c r="AH215" s="290"/>
      <c r="AI215" s="53">
        <f t="shared" si="34"/>
        <v>0</v>
      </c>
      <c r="AJ215" s="52"/>
      <c r="AK215" s="293"/>
      <c r="AL215" s="300"/>
      <c r="AM215" s="52"/>
      <c r="AN215" s="300"/>
      <c r="AO215" s="54"/>
      <c r="AQ215" s="47" t="str">
        <f>IF(OR('Input 1 - Schedule 1'!$C215="Non-Ins, Non-Fin",G215="Other Unregulated Financial Entity"),"Yes","No")</f>
        <v>No</v>
      </c>
      <c r="AR215" s="47" t="str">
        <f>IF(AQ215="Yes", 'Input 1 - Schedule 1'!AL215/'Input 1 - Schedule 1'!AM215*'Input 1 - Schedule 1'!AN215,"N/A")</f>
        <v>N/A</v>
      </c>
      <c r="AS215" s="47" t="str">
        <f>IF(AR215="N/A","N/A",MAX('Input 1 - Schedule 1'!AN215*0.02,AR215))</f>
        <v>N/A</v>
      </c>
      <c r="AT215" s="47" t="str">
        <f>IF(AQ215="Yes",'Input 1 - Schedule 1'!$AH215*IF($AX215="RBC Filing U.S. Insurer (Life)",0.0247,IF($AX215="RBC Filing U.S. Insurer (Health)",0.057*2/3,0.0364)),"N/A")</f>
        <v>N/A</v>
      </c>
      <c r="AU215" s="47" t="str">
        <f>IF(AQ215="Yes",'Input 1 - Schedule 1'!$AH215*IF($AX215="RBC Filing U.S. Insurer (Life)",0.037,IF($AX215="RBC Filing U.S. Insurer (Health)",0.057,0.054)),"N/A")</f>
        <v>N/A</v>
      </c>
      <c r="AV215" s="47" t="str">
        <f>IF(AQ215="Yes",'Input 1 - Schedule 1'!$AJ215*0.03,"N/A")</f>
        <v>N/A</v>
      </c>
      <c r="AW215" s="47" t="str">
        <f>IF(AQ215="Yes",IF(AX215="RBC Filing U.S. Insurer (Life)",0.195*'Input 1 - Schedule 1'!AJ215,0.225*'Input 1 - Schedule 1'!AJ215),"N/A")</f>
        <v>N/A</v>
      </c>
      <c r="AX215" s="47" t="str">
        <f>IFERROR(VLOOKUP('Input 1 - Schedule 1'!I215,'Input 1 - Schedule 1'!$D$7:$G$1009,4,FALSE),"")</f>
        <v/>
      </c>
      <c r="AZ215" s="17" t="s">
        <v>1</v>
      </c>
    </row>
    <row r="216" spans="1:52" x14ac:dyDescent="0.25">
      <c r="A216" s="56">
        <f t="shared" si="29"/>
        <v>207</v>
      </c>
      <c r="B216" s="267" t="str">
        <f t="shared" si="30"/>
        <v/>
      </c>
      <c r="C216" s="55" t="str">
        <f>IFERROR(VLOOKUP(G216,GCC.Param!$B$3:$D$96,3,FALSE),"")</f>
        <v/>
      </c>
      <c r="D216" s="40"/>
      <c r="E216" s="40"/>
      <c r="F216" s="42"/>
      <c r="G216" s="42"/>
      <c r="H216" s="42"/>
      <c r="I216" s="42"/>
      <c r="J216" s="267" t="str">
        <f t="shared" si="31"/>
        <v/>
      </c>
      <c r="K216" s="289"/>
      <c r="L216" s="289"/>
      <c r="M216" s="42"/>
      <c r="N216" s="42"/>
      <c r="O216" s="42"/>
      <c r="P216" s="42"/>
      <c r="Q216" s="42"/>
      <c r="R216" s="42"/>
      <c r="S216" s="266">
        <f t="shared" si="32"/>
        <v>0</v>
      </c>
      <c r="T216" s="32"/>
      <c r="U216" s="50"/>
      <c r="V216" s="44"/>
      <c r="W216" s="44"/>
      <c r="X216" s="45"/>
      <c r="Y216" s="50"/>
      <c r="Z216" s="46"/>
      <c r="AA216" s="46"/>
      <c r="AB216" s="46"/>
      <c r="AC216" s="47">
        <f t="shared" si="33"/>
        <v>0</v>
      </c>
      <c r="AD216" s="51"/>
      <c r="AE216" s="51"/>
      <c r="AF216" s="51"/>
      <c r="AH216" s="290"/>
      <c r="AI216" s="53">
        <f t="shared" si="34"/>
        <v>0</v>
      </c>
      <c r="AJ216" s="52"/>
      <c r="AK216" s="293"/>
      <c r="AL216" s="300"/>
      <c r="AM216" s="52"/>
      <c r="AN216" s="300"/>
      <c r="AO216" s="54"/>
      <c r="AQ216" s="47" t="str">
        <f>IF(OR('Input 1 - Schedule 1'!$C216="Non-Ins, Non-Fin",G216="Other Unregulated Financial Entity"),"Yes","No")</f>
        <v>No</v>
      </c>
      <c r="AR216" s="47" t="str">
        <f>IF(AQ216="Yes", 'Input 1 - Schedule 1'!AL216/'Input 1 - Schedule 1'!AM216*'Input 1 - Schedule 1'!AN216,"N/A")</f>
        <v>N/A</v>
      </c>
      <c r="AS216" s="47" t="str">
        <f>IF(AR216="N/A","N/A",MAX('Input 1 - Schedule 1'!AN216*0.02,AR216))</f>
        <v>N/A</v>
      </c>
      <c r="AT216" s="47" t="str">
        <f>IF(AQ216="Yes",'Input 1 - Schedule 1'!$AH216*IF($AX216="RBC Filing U.S. Insurer (Life)",0.0247,IF($AX216="RBC Filing U.S. Insurer (Health)",0.057*2/3,0.0364)),"N/A")</f>
        <v>N/A</v>
      </c>
      <c r="AU216" s="47" t="str">
        <f>IF(AQ216="Yes",'Input 1 - Schedule 1'!$AH216*IF($AX216="RBC Filing U.S. Insurer (Life)",0.037,IF($AX216="RBC Filing U.S. Insurer (Health)",0.057,0.054)),"N/A")</f>
        <v>N/A</v>
      </c>
      <c r="AV216" s="47" t="str">
        <f>IF(AQ216="Yes",'Input 1 - Schedule 1'!$AJ216*0.03,"N/A")</f>
        <v>N/A</v>
      </c>
      <c r="AW216" s="47" t="str">
        <f>IF(AQ216="Yes",IF(AX216="RBC Filing U.S. Insurer (Life)",0.195*'Input 1 - Schedule 1'!AJ216,0.225*'Input 1 - Schedule 1'!AJ216),"N/A")</f>
        <v>N/A</v>
      </c>
      <c r="AX216" s="47" t="str">
        <f>IFERROR(VLOOKUP('Input 1 - Schedule 1'!I216,'Input 1 - Schedule 1'!$D$7:$G$1009,4,FALSE),"")</f>
        <v/>
      </c>
      <c r="AZ216" s="17" t="s">
        <v>1</v>
      </c>
    </row>
    <row r="217" spans="1:52" x14ac:dyDescent="0.25">
      <c r="A217" s="56">
        <f t="shared" si="29"/>
        <v>208</v>
      </c>
      <c r="B217" s="267" t="str">
        <f t="shared" si="30"/>
        <v/>
      </c>
      <c r="C217" s="55" t="str">
        <f>IFERROR(VLOOKUP(G217,GCC.Param!$B$3:$D$96,3,FALSE),"")</f>
        <v/>
      </c>
      <c r="D217" s="40"/>
      <c r="E217" s="40"/>
      <c r="F217" s="42"/>
      <c r="G217" s="42"/>
      <c r="H217" s="42"/>
      <c r="I217" s="42"/>
      <c r="J217" s="267" t="str">
        <f t="shared" si="31"/>
        <v/>
      </c>
      <c r="K217" s="289"/>
      <c r="L217" s="289"/>
      <c r="M217" s="42"/>
      <c r="N217" s="42"/>
      <c r="O217" s="42"/>
      <c r="P217" s="42"/>
      <c r="Q217" s="42"/>
      <c r="R217" s="42"/>
      <c r="S217" s="266">
        <f t="shared" si="32"/>
        <v>0</v>
      </c>
      <c r="T217" s="32"/>
      <c r="U217" s="50"/>
      <c r="V217" s="44"/>
      <c r="W217" s="44"/>
      <c r="X217" s="45"/>
      <c r="Y217" s="50"/>
      <c r="Z217" s="46"/>
      <c r="AA217" s="46"/>
      <c r="AB217" s="46"/>
      <c r="AC217" s="47">
        <f t="shared" si="33"/>
        <v>0</v>
      </c>
      <c r="AD217" s="51"/>
      <c r="AE217" s="51"/>
      <c r="AF217" s="51"/>
      <c r="AH217" s="290"/>
      <c r="AI217" s="53">
        <f t="shared" si="34"/>
        <v>0</v>
      </c>
      <c r="AJ217" s="52"/>
      <c r="AK217" s="293"/>
      <c r="AL217" s="300"/>
      <c r="AM217" s="52"/>
      <c r="AN217" s="300"/>
      <c r="AO217" s="54"/>
      <c r="AQ217" s="47" t="str">
        <f>IF(OR('Input 1 - Schedule 1'!$C217="Non-Ins, Non-Fin",G217="Other Unregulated Financial Entity"),"Yes","No")</f>
        <v>No</v>
      </c>
      <c r="AR217" s="47" t="str">
        <f>IF(AQ217="Yes", 'Input 1 - Schedule 1'!AL217/'Input 1 - Schedule 1'!AM217*'Input 1 - Schedule 1'!AN217,"N/A")</f>
        <v>N/A</v>
      </c>
      <c r="AS217" s="47" t="str">
        <f>IF(AR217="N/A","N/A",MAX('Input 1 - Schedule 1'!AN217*0.02,AR217))</f>
        <v>N/A</v>
      </c>
      <c r="AT217" s="47" t="str">
        <f>IF(AQ217="Yes",'Input 1 - Schedule 1'!$AH217*IF($AX217="RBC Filing U.S. Insurer (Life)",0.0247,IF($AX217="RBC Filing U.S. Insurer (Health)",0.057*2/3,0.0364)),"N/A")</f>
        <v>N/A</v>
      </c>
      <c r="AU217" s="47" t="str">
        <f>IF(AQ217="Yes",'Input 1 - Schedule 1'!$AH217*IF($AX217="RBC Filing U.S. Insurer (Life)",0.037,IF($AX217="RBC Filing U.S. Insurer (Health)",0.057,0.054)),"N/A")</f>
        <v>N/A</v>
      </c>
      <c r="AV217" s="47" t="str">
        <f>IF(AQ217="Yes",'Input 1 - Schedule 1'!$AJ217*0.03,"N/A")</f>
        <v>N/A</v>
      </c>
      <c r="AW217" s="47" t="str">
        <f>IF(AQ217="Yes",IF(AX217="RBC Filing U.S. Insurer (Life)",0.195*'Input 1 - Schedule 1'!AJ217,0.225*'Input 1 - Schedule 1'!AJ217),"N/A")</f>
        <v>N/A</v>
      </c>
      <c r="AX217" s="47" t="str">
        <f>IFERROR(VLOOKUP('Input 1 - Schedule 1'!I217,'Input 1 - Schedule 1'!$D$7:$G$1009,4,FALSE),"")</f>
        <v/>
      </c>
      <c r="AZ217" s="17" t="s">
        <v>1</v>
      </c>
    </row>
    <row r="218" spans="1:52" x14ac:dyDescent="0.25">
      <c r="A218" s="56">
        <f t="shared" si="29"/>
        <v>209</v>
      </c>
      <c r="B218" s="267" t="str">
        <f t="shared" si="30"/>
        <v/>
      </c>
      <c r="C218" s="55" t="str">
        <f>IFERROR(VLOOKUP(G218,GCC.Param!$B$3:$D$96,3,FALSE),"")</f>
        <v/>
      </c>
      <c r="D218" s="40"/>
      <c r="E218" s="40"/>
      <c r="F218" s="42"/>
      <c r="G218" s="42"/>
      <c r="H218" s="42"/>
      <c r="I218" s="42"/>
      <c r="J218" s="267" t="str">
        <f t="shared" si="31"/>
        <v/>
      </c>
      <c r="K218" s="289"/>
      <c r="L218" s="289"/>
      <c r="M218" s="42"/>
      <c r="N218" s="42"/>
      <c r="O218" s="42"/>
      <c r="P218" s="42"/>
      <c r="Q218" s="42"/>
      <c r="R218" s="42"/>
      <c r="S218" s="266">
        <f t="shared" si="32"/>
        <v>0</v>
      </c>
      <c r="T218" s="32"/>
      <c r="U218" s="50"/>
      <c r="V218" s="44"/>
      <c r="W218" s="44"/>
      <c r="X218" s="45"/>
      <c r="Y218" s="50"/>
      <c r="Z218" s="46"/>
      <c r="AA218" s="46"/>
      <c r="AB218" s="46"/>
      <c r="AC218" s="47">
        <f t="shared" si="33"/>
        <v>0</v>
      </c>
      <c r="AD218" s="51"/>
      <c r="AE218" s="51"/>
      <c r="AF218" s="51"/>
      <c r="AH218" s="290"/>
      <c r="AI218" s="53">
        <f t="shared" si="34"/>
        <v>0</v>
      </c>
      <c r="AJ218" s="52"/>
      <c r="AK218" s="293"/>
      <c r="AL218" s="300"/>
      <c r="AM218" s="52"/>
      <c r="AN218" s="300"/>
      <c r="AO218" s="54"/>
      <c r="AQ218" s="47" t="str">
        <f>IF(OR('Input 1 - Schedule 1'!$C218="Non-Ins, Non-Fin",G218="Other Unregulated Financial Entity"),"Yes","No")</f>
        <v>No</v>
      </c>
      <c r="AR218" s="47" t="str">
        <f>IF(AQ218="Yes", 'Input 1 - Schedule 1'!AL218/'Input 1 - Schedule 1'!AM218*'Input 1 - Schedule 1'!AN218,"N/A")</f>
        <v>N/A</v>
      </c>
      <c r="AS218" s="47" t="str">
        <f>IF(AR218="N/A","N/A",MAX('Input 1 - Schedule 1'!AN218*0.02,AR218))</f>
        <v>N/A</v>
      </c>
      <c r="AT218" s="47" t="str">
        <f>IF(AQ218="Yes",'Input 1 - Schedule 1'!$AH218*IF($AX218="RBC Filing U.S. Insurer (Life)",0.0247,IF($AX218="RBC Filing U.S. Insurer (Health)",0.057*2/3,0.0364)),"N/A")</f>
        <v>N/A</v>
      </c>
      <c r="AU218" s="47" t="str">
        <f>IF(AQ218="Yes",'Input 1 - Schedule 1'!$AH218*IF($AX218="RBC Filing U.S. Insurer (Life)",0.037,IF($AX218="RBC Filing U.S. Insurer (Health)",0.057,0.054)),"N/A")</f>
        <v>N/A</v>
      </c>
      <c r="AV218" s="47" t="str">
        <f>IF(AQ218="Yes",'Input 1 - Schedule 1'!$AJ218*0.03,"N/A")</f>
        <v>N/A</v>
      </c>
      <c r="AW218" s="47" t="str">
        <f>IF(AQ218="Yes",IF(AX218="RBC Filing U.S. Insurer (Life)",0.195*'Input 1 - Schedule 1'!AJ218,0.225*'Input 1 - Schedule 1'!AJ218),"N/A")</f>
        <v>N/A</v>
      </c>
      <c r="AX218" s="47" t="str">
        <f>IFERROR(VLOOKUP('Input 1 - Schedule 1'!I218,'Input 1 - Schedule 1'!$D$7:$G$1009,4,FALSE),"")</f>
        <v/>
      </c>
      <c r="AZ218" s="17" t="s">
        <v>1</v>
      </c>
    </row>
    <row r="219" spans="1:52" x14ac:dyDescent="0.25">
      <c r="A219" s="56">
        <f t="shared" si="29"/>
        <v>210</v>
      </c>
      <c r="B219" s="267" t="str">
        <f t="shared" si="30"/>
        <v/>
      </c>
      <c r="C219" s="55" t="str">
        <f>IFERROR(VLOOKUP(G219,GCC.Param!$B$3:$D$96,3,FALSE),"")</f>
        <v/>
      </c>
      <c r="D219" s="40"/>
      <c r="E219" s="40"/>
      <c r="F219" s="42"/>
      <c r="G219" s="42"/>
      <c r="H219" s="42"/>
      <c r="I219" s="42"/>
      <c r="J219" s="267" t="str">
        <f t="shared" si="31"/>
        <v/>
      </c>
      <c r="K219" s="289"/>
      <c r="L219" s="289"/>
      <c r="M219" s="42"/>
      <c r="N219" s="42"/>
      <c r="O219" s="42"/>
      <c r="P219" s="42"/>
      <c r="Q219" s="42"/>
      <c r="R219" s="42"/>
      <c r="S219" s="266">
        <f t="shared" si="32"/>
        <v>0</v>
      </c>
      <c r="T219" s="32"/>
      <c r="U219" s="50"/>
      <c r="V219" s="44"/>
      <c r="W219" s="44"/>
      <c r="X219" s="45"/>
      <c r="Y219" s="50"/>
      <c r="Z219" s="46"/>
      <c r="AA219" s="46"/>
      <c r="AB219" s="46"/>
      <c r="AC219" s="47">
        <f t="shared" si="33"/>
        <v>0</v>
      </c>
      <c r="AD219" s="51"/>
      <c r="AE219" s="51"/>
      <c r="AF219" s="51"/>
      <c r="AH219" s="290"/>
      <c r="AI219" s="53">
        <f t="shared" si="34"/>
        <v>0</v>
      </c>
      <c r="AJ219" s="52"/>
      <c r="AK219" s="293"/>
      <c r="AL219" s="300"/>
      <c r="AM219" s="52"/>
      <c r="AN219" s="300"/>
      <c r="AO219" s="54"/>
      <c r="AQ219" s="47" t="str">
        <f>IF(OR('Input 1 - Schedule 1'!$C219="Non-Ins, Non-Fin",G219="Other Unregulated Financial Entity"),"Yes","No")</f>
        <v>No</v>
      </c>
      <c r="AR219" s="47" t="str">
        <f>IF(AQ219="Yes", 'Input 1 - Schedule 1'!AL219/'Input 1 - Schedule 1'!AM219*'Input 1 - Schedule 1'!AN219,"N/A")</f>
        <v>N/A</v>
      </c>
      <c r="AS219" s="47" t="str">
        <f>IF(AR219="N/A","N/A",MAX('Input 1 - Schedule 1'!AN219*0.02,AR219))</f>
        <v>N/A</v>
      </c>
      <c r="AT219" s="47" t="str">
        <f>IF(AQ219="Yes",'Input 1 - Schedule 1'!$AH219*IF($AX219="RBC Filing U.S. Insurer (Life)",0.0247,IF($AX219="RBC Filing U.S. Insurer (Health)",0.057*2/3,0.0364)),"N/A")</f>
        <v>N/A</v>
      </c>
      <c r="AU219" s="47" t="str">
        <f>IF(AQ219="Yes",'Input 1 - Schedule 1'!$AH219*IF($AX219="RBC Filing U.S. Insurer (Life)",0.037,IF($AX219="RBC Filing U.S. Insurer (Health)",0.057,0.054)),"N/A")</f>
        <v>N/A</v>
      </c>
      <c r="AV219" s="47" t="str">
        <f>IF(AQ219="Yes",'Input 1 - Schedule 1'!$AJ219*0.03,"N/A")</f>
        <v>N/A</v>
      </c>
      <c r="AW219" s="47" t="str">
        <f>IF(AQ219="Yes",IF(AX219="RBC Filing U.S. Insurer (Life)",0.195*'Input 1 - Schedule 1'!AJ219,0.225*'Input 1 - Schedule 1'!AJ219),"N/A")</f>
        <v>N/A</v>
      </c>
      <c r="AX219" s="47" t="str">
        <f>IFERROR(VLOOKUP('Input 1 - Schedule 1'!I219,'Input 1 - Schedule 1'!$D$7:$G$1009,4,FALSE),"")</f>
        <v/>
      </c>
      <c r="AZ219" s="17" t="s">
        <v>1</v>
      </c>
    </row>
    <row r="220" spans="1:52" x14ac:dyDescent="0.25">
      <c r="A220" s="56">
        <f t="shared" si="29"/>
        <v>211</v>
      </c>
      <c r="B220" s="267" t="str">
        <f t="shared" si="30"/>
        <v/>
      </c>
      <c r="C220" s="55" t="str">
        <f>IFERROR(VLOOKUP(G220,GCC.Param!$B$3:$D$96,3,FALSE),"")</f>
        <v/>
      </c>
      <c r="D220" s="40"/>
      <c r="E220" s="40"/>
      <c r="F220" s="42"/>
      <c r="G220" s="42"/>
      <c r="H220" s="42"/>
      <c r="I220" s="42"/>
      <c r="J220" s="267" t="str">
        <f t="shared" si="31"/>
        <v/>
      </c>
      <c r="K220" s="289"/>
      <c r="L220" s="289"/>
      <c r="M220" s="42"/>
      <c r="N220" s="42"/>
      <c r="O220" s="42"/>
      <c r="P220" s="42"/>
      <c r="Q220" s="42"/>
      <c r="R220" s="42"/>
      <c r="S220" s="266">
        <f t="shared" si="32"/>
        <v>0</v>
      </c>
      <c r="T220" s="32"/>
      <c r="U220" s="50"/>
      <c r="V220" s="44"/>
      <c r="W220" s="44"/>
      <c r="X220" s="45"/>
      <c r="Y220" s="50"/>
      <c r="Z220" s="46"/>
      <c r="AA220" s="46"/>
      <c r="AB220" s="46"/>
      <c r="AC220" s="47">
        <f t="shared" si="33"/>
        <v>0</v>
      </c>
      <c r="AD220" s="51"/>
      <c r="AE220" s="51"/>
      <c r="AF220" s="51"/>
      <c r="AH220" s="290"/>
      <c r="AI220" s="53">
        <f t="shared" si="34"/>
        <v>0</v>
      </c>
      <c r="AJ220" s="52"/>
      <c r="AK220" s="293"/>
      <c r="AL220" s="300"/>
      <c r="AM220" s="52"/>
      <c r="AN220" s="300"/>
      <c r="AO220" s="54"/>
      <c r="AQ220" s="47" t="str">
        <f>IF(OR('Input 1 - Schedule 1'!$C220="Non-Ins, Non-Fin",G220="Other Unregulated Financial Entity"),"Yes","No")</f>
        <v>No</v>
      </c>
      <c r="AR220" s="47" t="str">
        <f>IF(AQ220="Yes", 'Input 1 - Schedule 1'!AL220/'Input 1 - Schedule 1'!AM220*'Input 1 - Schedule 1'!AN220,"N/A")</f>
        <v>N/A</v>
      </c>
      <c r="AS220" s="47" t="str">
        <f>IF(AR220="N/A","N/A",MAX('Input 1 - Schedule 1'!AN220*0.02,AR220))</f>
        <v>N/A</v>
      </c>
      <c r="AT220" s="47" t="str">
        <f>IF(AQ220="Yes",'Input 1 - Schedule 1'!$AH220*IF($AX220="RBC Filing U.S. Insurer (Life)",0.0247,IF($AX220="RBC Filing U.S. Insurer (Health)",0.057*2/3,0.0364)),"N/A")</f>
        <v>N/A</v>
      </c>
      <c r="AU220" s="47" t="str">
        <f>IF(AQ220="Yes",'Input 1 - Schedule 1'!$AH220*IF($AX220="RBC Filing U.S. Insurer (Life)",0.037,IF($AX220="RBC Filing U.S. Insurer (Health)",0.057,0.054)),"N/A")</f>
        <v>N/A</v>
      </c>
      <c r="AV220" s="47" t="str">
        <f>IF(AQ220="Yes",'Input 1 - Schedule 1'!$AJ220*0.03,"N/A")</f>
        <v>N/A</v>
      </c>
      <c r="AW220" s="47" t="str">
        <f>IF(AQ220="Yes",IF(AX220="RBC Filing U.S. Insurer (Life)",0.195*'Input 1 - Schedule 1'!AJ220,0.225*'Input 1 - Schedule 1'!AJ220),"N/A")</f>
        <v>N/A</v>
      </c>
      <c r="AX220" s="47" t="str">
        <f>IFERROR(VLOOKUP('Input 1 - Schedule 1'!I220,'Input 1 - Schedule 1'!$D$7:$G$1009,4,FALSE),"")</f>
        <v/>
      </c>
      <c r="AZ220" s="17" t="s">
        <v>1</v>
      </c>
    </row>
    <row r="221" spans="1:52" x14ac:dyDescent="0.25">
      <c r="A221" s="56">
        <f t="shared" si="29"/>
        <v>212</v>
      </c>
      <c r="B221" s="267" t="str">
        <f t="shared" si="30"/>
        <v/>
      </c>
      <c r="C221" s="55" t="str">
        <f>IFERROR(VLOOKUP(G221,GCC.Param!$B$3:$D$96,3,FALSE),"")</f>
        <v/>
      </c>
      <c r="D221" s="40"/>
      <c r="E221" s="40"/>
      <c r="F221" s="42"/>
      <c r="G221" s="42"/>
      <c r="H221" s="42"/>
      <c r="I221" s="42"/>
      <c r="J221" s="267" t="str">
        <f t="shared" si="31"/>
        <v/>
      </c>
      <c r="K221" s="289"/>
      <c r="L221" s="289"/>
      <c r="M221" s="42"/>
      <c r="N221" s="42"/>
      <c r="O221" s="42"/>
      <c r="P221" s="42"/>
      <c r="Q221" s="42"/>
      <c r="R221" s="42"/>
      <c r="S221" s="266">
        <f t="shared" si="32"/>
        <v>0</v>
      </c>
      <c r="T221" s="32"/>
      <c r="U221" s="50"/>
      <c r="V221" s="44"/>
      <c r="W221" s="44"/>
      <c r="X221" s="45"/>
      <c r="Y221" s="50"/>
      <c r="Z221" s="46"/>
      <c r="AA221" s="46"/>
      <c r="AB221" s="46"/>
      <c r="AC221" s="47">
        <f t="shared" si="33"/>
        <v>0</v>
      </c>
      <c r="AD221" s="51"/>
      <c r="AE221" s="51"/>
      <c r="AF221" s="51"/>
      <c r="AH221" s="290"/>
      <c r="AI221" s="53">
        <f t="shared" si="34"/>
        <v>0</v>
      </c>
      <c r="AJ221" s="52"/>
      <c r="AK221" s="293"/>
      <c r="AL221" s="300"/>
      <c r="AM221" s="52"/>
      <c r="AN221" s="300"/>
      <c r="AO221" s="54"/>
      <c r="AQ221" s="47" t="str">
        <f>IF(OR('Input 1 - Schedule 1'!$C221="Non-Ins, Non-Fin",G221="Other Unregulated Financial Entity"),"Yes","No")</f>
        <v>No</v>
      </c>
      <c r="AR221" s="47" t="str">
        <f>IF(AQ221="Yes", 'Input 1 - Schedule 1'!AL221/'Input 1 - Schedule 1'!AM221*'Input 1 - Schedule 1'!AN221,"N/A")</f>
        <v>N/A</v>
      </c>
      <c r="AS221" s="47" t="str">
        <f>IF(AR221="N/A","N/A",MAX('Input 1 - Schedule 1'!AN221*0.02,AR221))</f>
        <v>N/A</v>
      </c>
      <c r="AT221" s="47" t="str">
        <f>IF(AQ221="Yes",'Input 1 - Schedule 1'!$AH221*IF($AX221="RBC Filing U.S. Insurer (Life)",0.0247,IF($AX221="RBC Filing U.S. Insurer (Health)",0.057*2/3,0.0364)),"N/A")</f>
        <v>N/A</v>
      </c>
      <c r="AU221" s="47" t="str">
        <f>IF(AQ221="Yes",'Input 1 - Schedule 1'!$AH221*IF($AX221="RBC Filing U.S. Insurer (Life)",0.037,IF($AX221="RBC Filing U.S. Insurer (Health)",0.057,0.054)),"N/A")</f>
        <v>N/A</v>
      </c>
      <c r="AV221" s="47" t="str">
        <f>IF(AQ221="Yes",'Input 1 - Schedule 1'!$AJ221*0.03,"N/A")</f>
        <v>N/A</v>
      </c>
      <c r="AW221" s="47" t="str">
        <f>IF(AQ221="Yes",IF(AX221="RBC Filing U.S. Insurer (Life)",0.195*'Input 1 - Schedule 1'!AJ221,0.225*'Input 1 - Schedule 1'!AJ221),"N/A")</f>
        <v>N/A</v>
      </c>
      <c r="AX221" s="47" t="str">
        <f>IFERROR(VLOOKUP('Input 1 - Schedule 1'!I221,'Input 1 - Schedule 1'!$D$7:$G$1009,4,FALSE),"")</f>
        <v/>
      </c>
      <c r="AZ221" s="17" t="s">
        <v>1</v>
      </c>
    </row>
    <row r="222" spans="1:52" x14ac:dyDescent="0.25">
      <c r="A222" s="56">
        <f t="shared" si="29"/>
        <v>213</v>
      </c>
      <c r="B222" s="267" t="str">
        <f t="shared" si="30"/>
        <v/>
      </c>
      <c r="C222" s="55" t="str">
        <f>IFERROR(VLOOKUP(G222,GCC.Param!$B$3:$D$96,3,FALSE),"")</f>
        <v/>
      </c>
      <c r="D222" s="40"/>
      <c r="E222" s="40"/>
      <c r="F222" s="42"/>
      <c r="G222" s="42"/>
      <c r="H222" s="42"/>
      <c r="I222" s="42"/>
      <c r="J222" s="267" t="str">
        <f t="shared" si="31"/>
        <v/>
      </c>
      <c r="K222" s="289"/>
      <c r="L222" s="289"/>
      <c r="M222" s="42"/>
      <c r="N222" s="42"/>
      <c r="O222" s="42"/>
      <c r="P222" s="42"/>
      <c r="Q222" s="42"/>
      <c r="R222" s="42"/>
      <c r="S222" s="266">
        <f t="shared" si="32"/>
        <v>0</v>
      </c>
      <c r="T222" s="32"/>
      <c r="U222" s="50"/>
      <c r="V222" s="44"/>
      <c r="W222" s="44"/>
      <c r="X222" s="45"/>
      <c r="Y222" s="50"/>
      <c r="Z222" s="46"/>
      <c r="AA222" s="46"/>
      <c r="AB222" s="46"/>
      <c r="AC222" s="47">
        <f t="shared" si="33"/>
        <v>0</v>
      </c>
      <c r="AD222" s="51"/>
      <c r="AE222" s="51"/>
      <c r="AF222" s="51"/>
      <c r="AH222" s="290"/>
      <c r="AI222" s="53">
        <f t="shared" si="34"/>
        <v>0</v>
      </c>
      <c r="AJ222" s="52"/>
      <c r="AK222" s="293"/>
      <c r="AL222" s="300"/>
      <c r="AM222" s="52"/>
      <c r="AN222" s="300"/>
      <c r="AO222" s="54"/>
      <c r="AQ222" s="47" t="str">
        <f>IF(OR('Input 1 - Schedule 1'!$C222="Non-Ins, Non-Fin",G222="Other Unregulated Financial Entity"),"Yes","No")</f>
        <v>No</v>
      </c>
      <c r="AR222" s="47" t="str">
        <f>IF(AQ222="Yes", 'Input 1 - Schedule 1'!AL222/'Input 1 - Schedule 1'!AM222*'Input 1 - Schedule 1'!AN222,"N/A")</f>
        <v>N/A</v>
      </c>
      <c r="AS222" s="47" t="str">
        <f>IF(AR222="N/A","N/A",MAX('Input 1 - Schedule 1'!AN222*0.02,AR222))</f>
        <v>N/A</v>
      </c>
      <c r="AT222" s="47" t="str">
        <f>IF(AQ222="Yes",'Input 1 - Schedule 1'!$AH222*IF($AX222="RBC Filing U.S. Insurer (Life)",0.0247,IF($AX222="RBC Filing U.S. Insurer (Health)",0.057*2/3,0.0364)),"N/A")</f>
        <v>N/A</v>
      </c>
      <c r="AU222" s="47" t="str">
        <f>IF(AQ222="Yes",'Input 1 - Schedule 1'!$AH222*IF($AX222="RBC Filing U.S. Insurer (Life)",0.037,IF($AX222="RBC Filing U.S. Insurer (Health)",0.057,0.054)),"N/A")</f>
        <v>N/A</v>
      </c>
      <c r="AV222" s="47" t="str">
        <f>IF(AQ222="Yes",'Input 1 - Schedule 1'!$AJ222*0.03,"N/A")</f>
        <v>N/A</v>
      </c>
      <c r="AW222" s="47" t="str">
        <f>IF(AQ222="Yes",IF(AX222="RBC Filing U.S. Insurer (Life)",0.195*'Input 1 - Schedule 1'!AJ222,0.225*'Input 1 - Schedule 1'!AJ222),"N/A")</f>
        <v>N/A</v>
      </c>
      <c r="AX222" s="47" t="str">
        <f>IFERROR(VLOOKUP('Input 1 - Schedule 1'!I222,'Input 1 - Schedule 1'!$D$7:$G$1009,4,FALSE),"")</f>
        <v/>
      </c>
      <c r="AZ222" s="17" t="s">
        <v>1</v>
      </c>
    </row>
    <row r="223" spans="1:52" x14ac:dyDescent="0.25">
      <c r="A223" s="56">
        <f t="shared" si="29"/>
        <v>214</v>
      </c>
      <c r="B223" s="267" t="str">
        <f t="shared" si="30"/>
        <v/>
      </c>
      <c r="C223" s="55" t="str">
        <f>IFERROR(VLOOKUP(G223,GCC.Param!$B$3:$D$96,3,FALSE),"")</f>
        <v/>
      </c>
      <c r="D223" s="40"/>
      <c r="E223" s="40"/>
      <c r="F223" s="42"/>
      <c r="G223" s="42"/>
      <c r="H223" s="42"/>
      <c r="I223" s="42"/>
      <c r="J223" s="267" t="str">
        <f t="shared" si="31"/>
        <v/>
      </c>
      <c r="K223" s="289"/>
      <c r="L223" s="289"/>
      <c r="M223" s="42"/>
      <c r="N223" s="42"/>
      <c r="O223" s="42"/>
      <c r="P223" s="42"/>
      <c r="Q223" s="42"/>
      <c r="R223" s="42"/>
      <c r="S223" s="266">
        <f t="shared" si="32"/>
        <v>0</v>
      </c>
      <c r="T223" s="32"/>
      <c r="U223" s="50"/>
      <c r="V223" s="44"/>
      <c r="W223" s="44"/>
      <c r="X223" s="45"/>
      <c r="Y223" s="50"/>
      <c r="Z223" s="46"/>
      <c r="AA223" s="46"/>
      <c r="AB223" s="46"/>
      <c r="AC223" s="47">
        <f t="shared" si="33"/>
        <v>0</v>
      </c>
      <c r="AD223" s="51"/>
      <c r="AE223" s="51"/>
      <c r="AF223" s="51"/>
      <c r="AH223" s="290"/>
      <c r="AI223" s="53">
        <f t="shared" si="34"/>
        <v>0</v>
      </c>
      <c r="AJ223" s="52"/>
      <c r="AK223" s="293"/>
      <c r="AL223" s="300"/>
      <c r="AM223" s="52"/>
      <c r="AN223" s="300"/>
      <c r="AO223" s="54"/>
      <c r="AQ223" s="47" t="str">
        <f>IF(OR('Input 1 - Schedule 1'!$C223="Non-Ins, Non-Fin",G223="Other Unregulated Financial Entity"),"Yes","No")</f>
        <v>No</v>
      </c>
      <c r="AR223" s="47" t="str">
        <f>IF(AQ223="Yes", 'Input 1 - Schedule 1'!AL223/'Input 1 - Schedule 1'!AM223*'Input 1 - Schedule 1'!AN223,"N/A")</f>
        <v>N/A</v>
      </c>
      <c r="AS223" s="47" t="str">
        <f>IF(AR223="N/A","N/A",MAX('Input 1 - Schedule 1'!AN223*0.02,AR223))</f>
        <v>N/A</v>
      </c>
      <c r="AT223" s="47" t="str">
        <f>IF(AQ223="Yes",'Input 1 - Schedule 1'!$AH223*IF($AX223="RBC Filing U.S. Insurer (Life)",0.0247,IF($AX223="RBC Filing U.S. Insurer (Health)",0.057*2/3,0.0364)),"N/A")</f>
        <v>N/A</v>
      </c>
      <c r="AU223" s="47" t="str">
        <f>IF(AQ223="Yes",'Input 1 - Schedule 1'!$AH223*IF($AX223="RBC Filing U.S. Insurer (Life)",0.037,IF($AX223="RBC Filing U.S. Insurer (Health)",0.057,0.054)),"N/A")</f>
        <v>N/A</v>
      </c>
      <c r="AV223" s="47" t="str">
        <f>IF(AQ223="Yes",'Input 1 - Schedule 1'!$AJ223*0.03,"N/A")</f>
        <v>N/A</v>
      </c>
      <c r="AW223" s="47" t="str">
        <f>IF(AQ223="Yes",IF(AX223="RBC Filing U.S. Insurer (Life)",0.195*'Input 1 - Schedule 1'!AJ223,0.225*'Input 1 - Schedule 1'!AJ223),"N/A")</f>
        <v>N/A</v>
      </c>
      <c r="AX223" s="47" t="str">
        <f>IFERROR(VLOOKUP('Input 1 - Schedule 1'!I223,'Input 1 - Schedule 1'!$D$7:$G$1009,4,FALSE),"")</f>
        <v/>
      </c>
      <c r="AZ223" s="17" t="s">
        <v>1</v>
      </c>
    </row>
    <row r="224" spans="1:52" x14ac:dyDescent="0.25">
      <c r="A224" s="56">
        <f t="shared" si="29"/>
        <v>215</v>
      </c>
      <c r="B224" s="267" t="str">
        <f t="shared" si="30"/>
        <v/>
      </c>
      <c r="C224" s="55" t="str">
        <f>IFERROR(VLOOKUP(G224,GCC.Param!$B$3:$D$96,3,FALSE),"")</f>
        <v/>
      </c>
      <c r="D224" s="40"/>
      <c r="E224" s="40"/>
      <c r="F224" s="42"/>
      <c r="G224" s="42"/>
      <c r="H224" s="42"/>
      <c r="I224" s="42"/>
      <c r="J224" s="267" t="str">
        <f t="shared" si="31"/>
        <v/>
      </c>
      <c r="K224" s="289"/>
      <c r="L224" s="289"/>
      <c r="M224" s="42"/>
      <c r="N224" s="42"/>
      <c r="O224" s="42"/>
      <c r="P224" s="42"/>
      <c r="Q224" s="42"/>
      <c r="R224" s="42"/>
      <c r="S224" s="266">
        <f t="shared" si="32"/>
        <v>0</v>
      </c>
      <c r="T224" s="32"/>
      <c r="U224" s="50"/>
      <c r="V224" s="44"/>
      <c r="W224" s="44"/>
      <c r="X224" s="45"/>
      <c r="Y224" s="50"/>
      <c r="Z224" s="46"/>
      <c r="AA224" s="46"/>
      <c r="AB224" s="46"/>
      <c r="AC224" s="47">
        <f t="shared" si="33"/>
        <v>0</v>
      </c>
      <c r="AD224" s="51"/>
      <c r="AE224" s="51"/>
      <c r="AF224" s="51"/>
      <c r="AH224" s="290"/>
      <c r="AI224" s="53">
        <f t="shared" si="34"/>
        <v>0</v>
      </c>
      <c r="AJ224" s="52"/>
      <c r="AK224" s="293"/>
      <c r="AL224" s="300"/>
      <c r="AM224" s="52"/>
      <c r="AN224" s="300"/>
      <c r="AO224" s="54"/>
      <c r="AQ224" s="47" t="str">
        <f>IF(OR('Input 1 - Schedule 1'!$C224="Non-Ins, Non-Fin",G224="Other Unregulated Financial Entity"),"Yes","No")</f>
        <v>No</v>
      </c>
      <c r="AR224" s="47" t="str">
        <f>IF(AQ224="Yes", 'Input 1 - Schedule 1'!AL224/'Input 1 - Schedule 1'!AM224*'Input 1 - Schedule 1'!AN224,"N/A")</f>
        <v>N/A</v>
      </c>
      <c r="AS224" s="47" t="str">
        <f>IF(AR224="N/A","N/A",MAX('Input 1 - Schedule 1'!AN224*0.02,AR224))</f>
        <v>N/A</v>
      </c>
      <c r="AT224" s="47" t="str">
        <f>IF(AQ224="Yes",'Input 1 - Schedule 1'!$AH224*IF($AX224="RBC Filing U.S. Insurer (Life)",0.0247,IF($AX224="RBC Filing U.S. Insurer (Health)",0.057*2/3,0.0364)),"N/A")</f>
        <v>N/A</v>
      </c>
      <c r="AU224" s="47" t="str">
        <f>IF(AQ224="Yes",'Input 1 - Schedule 1'!$AH224*IF($AX224="RBC Filing U.S. Insurer (Life)",0.037,IF($AX224="RBC Filing U.S. Insurer (Health)",0.057,0.054)),"N/A")</f>
        <v>N/A</v>
      </c>
      <c r="AV224" s="47" t="str">
        <f>IF(AQ224="Yes",'Input 1 - Schedule 1'!$AJ224*0.03,"N/A")</f>
        <v>N/A</v>
      </c>
      <c r="AW224" s="47" t="str">
        <f>IF(AQ224="Yes",IF(AX224="RBC Filing U.S. Insurer (Life)",0.195*'Input 1 - Schedule 1'!AJ224,0.225*'Input 1 - Schedule 1'!AJ224),"N/A")</f>
        <v>N/A</v>
      </c>
      <c r="AX224" s="47" t="str">
        <f>IFERROR(VLOOKUP('Input 1 - Schedule 1'!I224,'Input 1 - Schedule 1'!$D$7:$G$1009,4,FALSE),"")</f>
        <v/>
      </c>
      <c r="AZ224" s="17" t="s">
        <v>1</v>
      </c>
    </row>
    <row r="225" spans="1:52" x14ac:dyDescent="0.25">
      <c r="A225" s="56">
        <f t="shared" si="29"/>
        <v>216</v>
      </c>
      <c r="B225" s="267" t="str">
        <f t="shared" si="30"/>
        <v/>
      </c>
      <c r="C225" s="55" t="str">
        <f>IFERROR(VLOOKUP(G225,GCC.Param!$B$3:$D$96,3,FALSE),"")</f>
        <v/>
      </c>
      <c r="D225" s="40"/>
      <c r="E225" s="40"/>
      <c r="F225" s="42"/>
      <c r="G225" s="42"/>
      <c r="H225" s="42"/>
      <c r="I225" s="42"/>
      <c r="J225" s="267" t="str">
        <f t="shared" si="31"/>
        <v/>
      </c>
      <c r="K225" s="289"/>
      <c r="L225" s="289"/>
      <c r="M225" s="42"/>
      <c r="N225" s="42"/>
      <c r="O225" s="42"/>
      <c r="P225" s="42"/>
      <c r="Q225" s="42"/>
      <c r="R225" s="42"/>
      <c r="S225" s="266">
        <f t="shared" si="32"/>
        <v>0</v>
      </c>
      <c r="T225" s="32"/>
      <c r="U225" s="50"/>
      <c r="V225" s="44"/>
      <c r="W225" s="44"/>
      <c r="X225" s="45"/>
      <c r="Y225" s="50"/>
      <c r="Z225" s="46"/>
      <c r="AA225" s="46"/>
      <c r="AB225" s="46"/>
      <c r="AC225" s="47">
        <f t="shared" si="33"/>
        <v>0</v>
      </c>
      <c r="AD225" s="51"/>
      <c r="AE225" s="51"/>
      <c r="AF225" s="51"/>
      <c r="AH225" s="290"/>
      <c r="AI225" s="53">
        <f t="shared" si="34"/>
        <v>0</v>
      </c>
      <c r="AJ225" s="52"/>
      <c r="AK225" s="293"/>
      <c r="AL225" s="300"/>
      <c r="AM225" s="52"/>
      <c r="AN225" s="300"/>
      <c r="AO225" s="54"/>
      <c r="AQ225" s="47" t="str">
        <f>IF(OR('Input 1 - Schedule 1'!$C225="Non-Ins, Non-Fin",G225="Other Unregulated Financial Entity"),"Yes","No")</f>
        <v>No</v>
      </c>
      <c r="AR225" s="47" t="str">
        <f>IF(AQ225="Yes", 'Input 1 - Schedule 1'!AL225/'Input 1 - Schedule 1'!AM225*'Input 1 - Schedule 1'!AN225,"N/A")</f>
        <v>N/A</v>
      </c>
      <c r="AS225" s="47" t="str">
        <f>IF(AR225="N/A","N/A",MAX('Input 1 - Schedule 1'!AN225*0.02,AR225))</f>
        <v>N/A</v>
      </c>
      <c r="AT225" s="47" t="str">
        <f>IF(AQ225="Yes",'Input 1 - Schedule 1'!$AH225*IF($AX225="RBC Filing U.S. Insurer (Life)",0.0247,IF($AX225="RBC Filing U.S. Insurer (Health)",0.057*2/3,0.0364)),"N/A")</f>
        <v>N/A</v>
      </c>
      <c r="AU225" s="47" t="str">
        <f>IF(AQ225="Yes",'Input 1 - Schedule 1'!$AH225*IF($AX225="RBC Filing U.S. Insurer (Life)",0.037,IF($AX225="RBC Filing U.S. Insurer (Health)",0.057,0.054)),"N/A")</f>
        <v>N/A</v>
      </c>
      <c r="AV225" s="47" t="str">
        <f>IF(AQ225="Yes",'Input 1 - Schedule 1'!$AJ225*0.03,"N/A")</f>
        <v>N/A</v>
      </c>
      <c r="AW225" s="47" t="str">
        <f>IF(AQ225="Yes",IF(AX225="RBC Filing U.S. Insurer (Life)",0.195*'Input 1 - Schedule 1'!AJ225,0.225*'Input 1 - Schedule 1'!AJ225),"N/A")</f>
        <v>N/A</v>
      </c>
      <c r="AX225" s="47" t="str">
        <f>IFERROR(VLOOKUP('Input 1 - Schedule 1'!I225,'Input 1 - Schedule 1'!$D$7:$G$1009,4,FALSE),"")</f>
        <v/>
      </c>
      <c r="AZ225" s="17" t="s">
        <v>1</v>
      </c>
    </row>
    <row r="226" spans="1:52" x14ac:dyDescent="0.25">
      <c r="A226" s="56">
        <f t="shared" si="29"/>
        <v>217</v>
      </c>
      <c r="B226" s="267" t="str">
        <f t="shared" si="30"/>
        <v/>
      </c>
      <c r="C226" s="55" t="str">
        <f>IFERROR(VLOOKUP(G226,GCC.Param!$B$3:$D$96,3,FALSE),"")</f>
        <v/>
      </c>
      <c r="D226" s="40"/>
      <c r="E226" s="40"/>
      <c r="F226" s="42"/>
      <c r="G226" s="42"/>
      <c r="H226" s="42"/>
      <c r="I226" s="42"/>
      <c r="J226" s="267" t="str">
        <f t="shared" si="31"/>
        <v/>
      </c>
      <c r="K226" s="289"/>
      <c r="L226" s="289"/>
      <c r="M226" s="42"/>
      <c r="N226" s="42"/>
      <c r="O226" s="42"/>
      <c r="P226" s="42"/>
      <c r="Q226" s="42"/>
      <c r="R226" s="42"/>
      <c r="S226" s="266">
        <f t="shared" si="32"/>
        <v>0</v>
      </c>
      <c r="T226" s="32"/>
      <c r="U226" s="50"/>
      <c r="V226" s="44"/>
      <c r="W226" s="44"/>
      <c r="X226" s="45"/>
      <c r="Y226" s="50"/>
      <c r="Z226" s="46"/>
      <c r="AA226" s="46"/>
      <c r="AB226" s="46"/>
      <c r="AC226" s="47">
        <f t="shared" si="33"/>
        <v>0</v>
      </c>
      <c r="AD226" s="51"/>
      <c r="AE226" s="51"/>
      <c r="AF226" s="51"/>
      <c r="AH226" s="290"/>
      <c r="AI226" s="53">
        <f t="shared" si="34"/>
        <v>0</v>
      </c>
      <c r="AJ226" s="52"/>
      <c r="AK226" s="293"/>
      <c r="AL226" s="300"/>
      <c r="AM226" s="52"/>
      <c r="AN226" s="300"/>
      <c r="AO226" s="54"/>
      <c r="AQ226" s="47" t="str">
        <f>IF(OR('Input 1 - Schedule 1'!$C226="Non-Ins, Non-Fin",G226="Other Unregulated Financial Entity"),"Yes","No")</f>
        <v>No</v>
      </c>
      <c r="AR226" s="47" t="str">
        <f>IF(AQ226="Yes", 'Input 1 - Schedule 1'!AL226/'Input 1 - Schedule 1'!AM226*'Input 1 - Schedule 1'!AN226,"N/A")</f>
        <v>N/A</v>
      </c>
      <c r="AS226" s="47" t="str">
        <f>IF(AR226="N/A","N/A",MAX('Input 1 - Schedule 1'!AN226*0.02,AR226))</f>
        <v>N/A</v>
      </c>
      <c r="AT226" s="47" t="str">
        <f>IF(AQ226="Yes",'Input 1 - Schedule 1'!$AH226*IF($AX226="RBC Filing U.S. Insurer (Life)",0.0247,IF($AX226="RBC Filing U.S. Insurer (Health)",0.057*2/3,0.0364)),"N/A")</f>
        <v>N/A</v>
      </c>
      <c r="AU226" s="47" t="str">
        <f>IF(AQ226="Yes",'Input 1 - Schedule 1'!$AH226*IF($AX226="RBC Filing U.S. Insurer (Life)",0.037,IF($AX226="RBC Filing U.S. Insurer (Health)",0.057,0.054)),"N/A")</f>
        <v>N/A</v>
      </c>
      <c r="AV226" s="47" t="str">
        <f>IF(AQ226="Yes",'Input 1 - Schedule 1'!$AJ226*0.03,"N/A")</f>
        <v>N/A</v>
      </c>
      <c r="AW226" s="47" t="str">
        <f>IF(AQ226="Yes",IF(AX226="RBC Filing U.S. Insurer (Life)",0.195*'Input 1 - Schedule 1'!AJ226,0.225*'Input 1 - Schedule 1'!AJ226),"N/A")</f>
        <v>N/A</v>
      </c>
      <c r="AX226" s="47" t="str">
        <f>IFERROR(VLOOKUP('Input 1 - Schedule 1'!I226,'Input 1 - Schedule 1'!$D$7:$G$1009,4,FALSE),"")</f>
        <v/>
      </c>
      <c r="AZ226" s="17" t="s">
        <v>1</v>
      </c>
    </row>
    <row r="227" spans="1:52" x14ac:dyDescent="0.25">
      <c r="A227" s="56">
        <f t="shared" si="29"/>
        <v>218</v>
      </c>
      <c r="B227" s="267" t="str">
        <f t="shared" si="30"/>
        <v/>
      </c>
      <c r="C227" s="55" t="str">
        <f>IFERROR(VLOOKUP(G227,GCC.Param!$B$3:$D$96,3,FALSE),"")</f>
        <v/>
      </c>
      <c r="D227" s="40"/>
      <c r="E227" s="40"/>
      <c r="F227" s="42"/>
      <c r="G227" s="42"/>
      <c r="H227" s="42"/>
      <c r="I227" s="42"/>
      <c r="J227" s="267" t="str">
        <f t="shared" si="31"/>
        <v/>
      </c>
      <c r="K227" s="289"/>
      <c r="L227" s="289"/>
      <c r="M227" s="42"/>
      <c r="N227" s="42"/>
      <c r="O227" s="42"/>
      <c r="P227" s="42"/>
      <c r="Q227" s="42"/>
      <c r="R227" s="42"/>
      <c r="S227" s="266">
        <f t="shared" si="32"/>
        <v>0</v>
      </c>
      <c r="T227" s="32"/>
      <c r="U227" s="50"/>
      <c r="V227" s="44"/>
      <c r="W227" s="44"/>
      <c r="X227" s="45"/>
      <c r="Y227" s="50"/>
      <c r="Z227" s="46"/>
      <c r="AA227" s="46"/>
      <c r="AB227" s="46"/>
      <c r="AC227" s="47">
        <f t="shared" si="33"/>
        <v>0</v>
      </c>
      <c r="AD227" s="51"/>
      <c r="AE227" s="51"/>
      <c r="AF227" s="51"/>
      <c r="AH227" s="290"/>
      <c r="AI227" s="53">
        <f t="shared" si="34"/>
        <v>0</v>
      </c>
      <c r="AJ227" s="52"/>
      <c r="AK227" s="293"/>
      <c r="AL227" s="300"/>
      <c r="AM227" s="52"/>
      <c r="AN227" s="300"/>
      <c r="AO227" s="54"/>
      <c r="AQ227" s="47" t="str">
        <f>IF(OR('Input 1 - Schedule 1'!$C227="Non-Ins, Non-Fin",G227="Other Unregulated Financial Entity"),"Yes","No")</f>
        <v>No</v>
      </c>
      <c r="AR227" s="47" t="str">
        <f>IF(AQ227="Yes", 'Input 1 - Schedule 1'!AL227/'Input 1 - Schedule 1'!AM227*'Input 1 - Schedule 1'!AN227,"N/A")</f>
        <v>N/A</v>
      </c>
      <c r="AS227" s="47" t="str">
        <f>IF(AR227="N/A","N/A",MAX('Input 1 - Schedule 1'!AN227*0.02,AR227))</f>
        <v>N/A</v>
      </c>
      <c r="AT227" s="47" t="str">
        <f>IF(AQ227="Yes",'Input 1 - Schedule 1'!$AH227*IF($AX227="RBC Filing U.S. Insurer (Life)",0.0247,IF($AX227="RBC Filing U.S. Insurer (Health)",0.057*2/3,0.0364)),"N/A")</f>
        <v>N/A</v>
      </c>
      <c r="AU227" s="47" t="str">
        <f>IF(AQ227="Yes",'Input 1 - Schedule 1'!$AH227*IF($AX227="RBC Filing U.S. Insurer (Life)",0.037,IF($AX227="RBC Filing U.S. Insurer (Health)",0.057,0.054)),"N/A")</f>
        <v>N/A</v>
      </c>
      <c r="AV227" s="47" t="str">
        <f>IF(AQ227="Yes",'Input 1 - Schedule 1'!$AJ227*0.03,"N/A")</f>
        <v>N/A</v>
      </c>
      <c r="AW227" s="47" t="str">
        <f>IF(AQ227="Yes",IF(AX227="RBC Filing U.S. Insurer (Life)",0.195*'Input 1 - Schedule 1'!AJ227,0.225*'Input 1 - Schedule 1'!AJ227),"N/A")</f>
        <v>N/A</v>
      </c>
      <c r="AX227" s="47" t="str">
        <f>IFERROR(VLOOKUP('Input 1 - Schedule 1'!I227,'Input 1 - Schedule 1'!$D$7:$G$1009,4,FALSE),"")</f>
        <v/>
      </c>
      <c r="AZ227" s="17" t="s">
        <v>1</v>
      </c>
    </row>
    <row r="228" spans="1:52" x14ac:dyDescent="0.25">
      <c r="A228" s="56">
        <f t="shared" si="29"/>
        <v>219</v>
      </c>
      <c r="B228" s="267" t="str">
        <f t="shared" si="30"/>
        <v/>
      </c>
      <c r="C228" s="55" t="str">
        <f>IFERROR(VLOOKUP(G228,GCC.Param!$B$3:$D$96,3,FALSE),"")</f>
        <v/>
      </c>
      <c r="D228" s="40"/>
      <c r="E228" s="40"/>
      <c r="F228" s="42"/>
      <c r="G228" s="42"/>
      <c r="H228" s="42"/>
      <c r="I228" s="42"/>
      <c r="J228" s="267" t="str">
        <f t="shared" si="31"/>
        <v/>
      </c>
      <c r="K228" s="289"/>
      <c r="L228" s="289"/>
      <c r="M228" s="42"/>
      <c r="N228" s="42"/>
      <c r="O228" s="42"/>
      <c r="P228" s="42"/>
      <c r="Q228" s="42"/>
      <c r="R228" s="42"/>
      <c r="S228" s="266">
        <f t="shared" si="32"/>
        <v>0</v>
      </c>
      <c r="T228" s="32"/>
      <c r="U228" s="50"/>
      <c r="V228" s="44"/>
      <c r="W228" s="44"/>
      <c r="X228" s="45"/>
      <c r="Y228" s="50"/>
      <c r="Z228" s="46"/>
      <c r="AA228" s="46"/>
      <c r="AB228" s="46"/>
      <c r="AC228" s="47">
        <f t="shared" si="33"/>
        <v>0</v>
      </c>
      <c r="AD228" s="51"/>
      <c r="AE228" s="51"/>
      <c r="AF228" s="51"/>
      <c r="AH228" s="290"/>
      <c r="AI228" s="53">
        <f t="shared" si="34"/>
        <v>0</v>
      </c>
      <c r="AJ228" s="52"/>
      <c r="AK228" s="293"/>
      <c r="AL228" s="300"/>
      <c r="AM228" s="52"/>
      <c r="AN228" s="300"/>
      <c r="AO228" s="54"/>
      <c r="AQ228" s="47" t="str">
        <f>IF(OR('Input 1 - Schedule 1'!$C228="Non-Ins, Non-Fin",G228="Other Unregulated Financial Entity"),"Yes","No")</f>
        <v>No</v>
      </c>
      <c r="AR228" s="47" t="str">
        <f>IF(AQ228="Yes", 'Input 1 - Schedule 1'!AL228/'Input 1 - Schedule 1'!AM228*'Input 1 - Schedule 1'!AN228,"N/A")</f>
        <v>N/A</v>
      </c>
      <c r="AS228" s="47" t="str">
        <f>IF(AR228="N/A","N/A",MAX('Input 1 - Schedule 1'!AN228*0.02,AR228))</f>
        <v>N/A</v>
      </c>
      <c r="AT228" s="47" t="str">
        <f>IF(AQ228="Yes",'Input 1 - Schedule 1'!$AH228*IF($AX228="RBC Filing U.S. Insurer (Life)",0.0247,IF($AX228="RBC Filing U.S. Insurer (Health)",0.057*2/3,0.0364)),"N/A")</f>
        <v>N/A</v>
      </c>
      <c r="AU228" s="47" t="str">
        <f>IF(AQ228="Yes",'Input 1 - Schedule 1'!$AH228*IF($AX228="RBC Filing U.S. Insurer (Life)",0.037,IF($AX228="RBC Filing U.S. Insurer (Health)",0.057,0.054)),"N/A")</f>
        <v>N/A</v>
      </c>
      <c r="AV228" s="47" t="str">
        <f>IF(AQ228="Yes",'Input 1 - Schedule 1'!$AJ228*0.03,"N/A")</f>
        <v>N/A</v>
      </c>
      <c r="AW228" s="47" t="str">
        <f>IF(AQ228="Yes",IF(AX228="RBC Filing U.S. Insurer (Life)",0.195*'Input 1 - Schedule 1'!AJ228,0.225*'Input 1 - Schedule 1'!AJ228),"N/A")</f>
        <v>N/A</v>
      </c>
      <c r="AX228" s="47" t="str">
        <f>IFERROR(VLOOKUP('Input 1 - Schedule 1'!I228,'Input 1 - Schedule 1'!$D$7:$G$1009,4,FALSE),"")</f>
        <v/>
      </c>
      <c r="AZ228" s="17" t="s">
        <v>1</v>
      </c>
    </row>
    <row r="229" spans="1:52" x14ac:dyDescent="0.25">
      <c r="A229" s="56">
        <f t="shared" si="29"/>
        <v>220</v>
      </c>
      <c r="B229" s="267" t="str">
        <f t="shared" si="30"/>
        <v/>
      </c>
      <c r="C229" s="55" t="str">
        <f>IFERROR(VLOOKUP(G229,GCC.Param!$B$3:$D$96,3,FALSE),"")</f>
        <v/>
      </c>
      <c r="D229" s="40"/>
      <c r="E229" s="40"/>
      <c r="F229" s="42"/>
      <c r="G229" s="42"/>
      <c r="H229" s="42"/>
      <c r="I229" s="42"/>
      <c r="J229" s="267" t="str">
        <f t="shared" si="31"/>
        <v/>
      </c>
      <c r="K229" s="289"/>
      <c r="L229" s="289"/>
      <c r="M229" s="42"/>
      <c r="N229" s="42"/>
      <c r="O229" s="42"/>
      <c r="P229" s="42"/>
      <c r="Q229" s="42"/>
      <c r="R229" s="42"/>
      <c r="S229" s="266">
        <f t="shared" si="32"/>
        <v>0</v>
      </c>
      <c r="T229" s="32"/>
      <c r="U229" s="50"/>
      <c r="V229" s="44"/>
      <c r="W229" s="44"/>
      <c r="X229" s="45"/>
      <c r="Y229" s="50"/>
      <c r="Z229" s="46"/>
      <c r="AA229" s="46"/>
      <c r="AB229" s="46"/>
      <c r="AC229" s="47">
        <f t="shared" si="33"/>
        <v>0</v>
      </c>
      <c r="AD229" s="51"/>
      <c r="AE229" s="51"/>
      <c r="AF229" s="51"/>
      <c r="AH229" s="290"/>
      <c r="AI229" s="53">
        <f t="shared" si="34"/>
        <v>0</v>
      </c>
      <c r="AJ229" s="52"/>
      <c r="AK229" s="293"/>
      <c r="AL229" s="300"/>
      <c r="AM229" s="52"/>
      <c r="AN229" s="300"/>
      <c r="AO229" s="54"/>
      <c r="AQ229" s="47" t="str">
        <f>IF(OR('Input 1 - Schedule 1'!$C229="Non-Ins, Non-Fin",G229="Other Unregulated Financial Entity"),"Yes","No")</f>
        <v>No</v>
      </c>
      <c r="AR229" s="47" t="str">
        <f>IF(AQ229="Yes", 'Input 1 - Schedule 1'!AL229/'Input 1 - Schedule 1'!AM229*'Input 1 - Schedule 1'!AN229,"N/A")</f>
        <v>N/A</v>
      </c>
      <c r="AS229" s="47" t="str">
        <f>IF(AR229="N/A","N/A",MAX('Input 1 - Schedule 1'!AN229*0.02,AR229))</f>
        <v>N/A</v>
      </c>
      <c r="AT229" s="47" t="str">
        <f>IF(AQ229="Yes",'Input 1 - Schedule 1'!$AH229*IF($AX229="RBC Filing U.S. Insurer (Life)",0.0247,IF($AX229="RBC Filing U.S. Insurer (Health)",0.057*2/3,0.0364)),"N/A")</f>
        <v>N/A</v>
      </c>
      <c r="AU229" s="47" t="str">
        <f>IF(AQ229="Yes",'Input 1 - Schedule 1'!$AH229*IF($AX229="RBC Filing U.S. Insurer (Life)",0.037,IF($AX229="RBC Filing U.S. Insurer (Health)",0.057,0.054)),"N/A")</f>
        <v>N/A</v>
      </c>
      <c r="AV229" s="47" t="str">
        <f>IF(AQ229="Yes",'Input 1 - Schedule 1'!$AJ229*0.03,"N/A")</f>
        <v>N/A</v>
      </c>
      <c r="AW229" s="47" t="str">
        <f>IF(AQ229="Yes",IF(AX229="RBC Filing U.S. Insurer (Life)",0.195*'Input 1 - Schedule 1'!AJ229,0.225*'Input 1 - Schedule 1'!AJ229),"N/A")</f>
        <v>N/A</v>
      </c>
      <c r="AX229" s="47" t="str">
        <f>IFERROR(VLOOKUP('Input 1 - Schedule 1'!I229,'Input 1 - Schedule 1'!$D$7:$G$1009,4,FALSE),"")</f>
        <v/>
      </c>
      <c r="AZ229" s="17" t="s">
        <v>1</v>
      </c>
    </row>
    <row r="230" spans="1:52" x14ac:dyDescent="0.25">
      <c r="A230" s="56">
        <f t="shared" si="29"/>
        <v>221</v>
      </c>
      <c r="B230" s="267" t="str">
        <f t="shared" si="30"/>
        <v/>
      </c>
      <c r="C230" s="55" t="str">
        <f>IFERROR(VLOOKUP(G230,GCC.Param!$B$3:$D$96,3,FALSE),"")</f>
        <v/>
      </c>
      <c r="D230" s="40"/>
      <c r="E230" s="40"/>
      <c r="F230" s="42"/>
      <c r="G230" s="42"/>
      <c r="H230" s="42"/>
      <c r="I230" s="42"/>
      <c r="J230" s="267" t="str">
        <f t="shared" si="31"/>
        <v/>
      </c>
      <c r="K230" s="289"/>
      <c r="L230" s="289"/>
      <c r="M230" s="42"/>
      <c r="N230" s="42"/>
      <c r="O230" s="42"/>
      <c r="P230" s="42"/>
      <c r="Q230" s="42"/>
      <c r="R230" s="42"/>
      <c r="S230" s="266">
        <f t="shared" si="32"/>
        <v>0</v>
      </c>
      <c r="T230" s="32"/>
      <c r="U230" s="50"/>
      <c r="V230" s="44"/>
      <c r="W230" s="44"/>
      <c r="X230" s="45"/>
      <c r="Y230" s="50"/>
      <c r="Z230" s="46"/>
      <c r="AA230" s="46"/>
      <c r="AB230" s="46"/>
      <c r="AC230" s="47">
        <f t="shared" si="33"/>
        <v>0</v>
      </c>
      <c r="AD230" s="51"/>
      <c r="AE230" s="51"/>
      <c r="AF230" s="51"/>
      <c r="AH230" s="290"/>
      <c r="AI230" s="53">
        <f t="shared" si="34"/>
        <v>0</v>
      </c>
      <c r="AJ230" s="52"/>
      <c r="AK230" s="293"/>
      <c r="AL230" s="300"/>
      <c r="AM230" s="52"/>
      <c r="AN230" s="300"/>
      <c r="AO230" s="54"/>
      <c r="AQ230" s="47" t="str">
        <f>IF(OR('Input 1 - Schedule 1'!$C230="Non-Ins, Non-Fin",G230="Other Unregulated Financial Entity"),"Yes","No")</f>
        <v>No</v>
      </c>
      <c r="AR230" s="47" t="str">
        <f>IF(AQ230="Yes", 'Input 1 - Schedule 1'!AL230/'Input 1 - Schedule 1'!AM230*'Input 1 - Schedule 1'!AN230,"N/A")</f>
        <v>N/A</v>
      </c>
      <c r="AS230" s="47" t="str">
        <f>IF(AR230="N/A","N/A",MAX('Input 1 - Schedule 1'!AN230*0.02,AR230))</f>
        <v>N/A</v>
      </c>
      <c r="AT230" s="47" t="str">
        <f>IF(AQ230="Yes",'Input 1 - Schedule 1'!$AH230*IF($AX230="RBC Filing U.S. Insurer (Life)",0.0247,IF($AX230="RBC Filing U.S. Insurer (Health)",0.057*2/3,0.0364)),"N/A")</f>
        <v>N/A</v>
      </c>
      <c r="AU230" s="47" t="str">
        <f>IF(AQ230="Yes",'Input 1 - Schedule 1'!$AH230*IF($AX230="RBC Filing U.S. Insurer (Life)",0.037,IF($AX230="RBC Filing U.S. Insurer (Health)",0.057,0.054)),"N/A")</f>
        <v>N/A</v>
      </c>
      <c r="AV230" s="47" t="str">
        <f>IF(AQ230="Yes",'Input 1 - Schedule 1'!$AJ230*0.03,"N/A")</f>
        <v>N/A</v>
      </c>
      <c r="AW230" s="47" t="str">
        <f>IF(AQ230="Yes",IF(AX230="RBC Filing U.S. Insurer (Life)",0.195*'Input 1 - Schedule 1'!AJ230,0.225*'Input 1 - Schedule 1'!AJ230),"N/A")</f>
        <v>N/A</v>
      </c>
      <c r="AX230" s="47" t="str">
        <f>IFERROR(VLOOKUP('Input 1 - Schedule 1'!I230,'Input 1 - Schedule 1'!$D$7:$G$1009,4,FALSE),"")</f>
        <v/>
      </c>
      <c r="AZ230" s="17" t="s">
        <v>1</v>
      </c>
    </row>
    <row r="231" spans="1:52" x14ac:dyDescent="0.25">
      <c r="A231" s="56">
        <f t="shared" si="29"/>
        <v>222</v>
      </c>
      <c r="B231" s="267" t="str">
        <f t="shared" si="30"/>
        <v/>
      </c>
      <c r="C231" s="55" t="str">
        <f>IFERROR(VLOOKUP(G231,GCC.Param!$B$3:$D$96,3,FALSE),"")</f>
        <v/>
      </c>
      <c r="D231" s="40"/>
      <c r="E231" s="40"/>
      <c r="F231" s="42"/>
      <c r="G231" s="42"/>
      <c r="H231" s="42"/>
      <c r="I231" s="42"/>
      <c r="J231" s="267" t="str">
        <f t="shared" si="31"/>
        <v/>
      </c>
      <c r="K231" s="289"/>
      <c r="L231" s="289"/>
      <c r="M231" s="42"/>
      <c r="N231" s="42"/>
      <c r="O231" s="42"/>
      <c r="P231" s="42"/>
      <c r="Q231" s="42"/>
      <c r="R231" s="42"/>
      <c r="S231" s="266">
        <f t="shared" si="32"/>
        <v>0</v>
      </c>
      <c r="T231" s="32"/>
      <c r="U231" s="50"/>
      <c r="V231" s="44"/>
      <c r="W231" s="44"/>
      <c r="X231" s="45"/>
      <c r="Y231" s="50"/>
      <c r="Z231" s="46"/>
      <c r="AA231" s="46"/>
      <c r="AB231" s="46"/>
      <c r="AC231" s="47">
        <f t="shared" si="33"/>
        <v>0</v>
      </c>
      <c r="AD231" s="51"/>
      <c r="AE231" s="51"/>
      <c r="AF231" s="51"/>
      <c r="AH231" s="290"/>
      <c r="AI231" s="53">
        <f t="shared" si="34"/>
        <v>0</v>
      </c>
      <c r="AJ231" s="52"/>
      <c r="AK231" s="293"/>
      <c r="AL231" s="300"/>
      <c r="AM231" s="52"/>
      <c r="AN231" s="300"/>
      <c r="AO231" s="54"/>
      <c r="AQ231" s="47" t="str">
        <f>IF(OR('Input 1 - Schedule 1'!$C231="Non-Ins, Non-Fin",G231="Other Unregulated Financial Entity"),"Yes","No")</f>
        <v>No</v>
      </c>
      <c r="AR231" s="47" t="str">
        <f>IF(AQ231="Yes", 'Input 1 - Schedule 1'!AL231/'Input 1 - Schedule 1'!AM231*'Input 1 - Schedule 1'!AN231,"N/A")</f>
        <v>N/A</v>
      </c>
      <c r="AS231" s="47" t="str">
        <f>IF(AR231="N/A","N/A",MAX('Input 1 - Schedule 1'!AN231*0.02,AR231))</f>
        <v>N/A</v>
      </c>
      <c r="AT231" s="47" t="str">
        <f>IF(AQ231="Yes",'Input 1 - Schedule 1'!$AH231*IF($AX231="RBC Filing U.S. Insurer (Life)",0.0247,IF($AX231="RBC Filing U.S. Insurer (Health)",0.057*2/3,0.0364)),"N/A")</f>
        <v>N/A</v>
      </c>
      <c r="AU231" s="47" t="str">
        <f>IF(AQ231="Yes",'Input 1 - Schedule 1'!$AH231*IF($AX231="RBC Filing U.S. Insurer (Life)",0.037,IF($AX231="RBC Filing U.S. Insurer (Health)",0.057,0.054)),"N/A")</f>
        <v>N/A</v>
      </c>
      <c r="AV231" s="47" t="str">
        <f>IF(AQ231="Yes",'Input 1 - Schedule 1'!$AJ231*0.03,"N/A")</f>
        <v>N/A</v>
      </c>
      <c r="AW231" s="47" t="str">
        <f>IF(AQ231="Yes",IF(AX231="RBC Filing U.S. Insurer (Life)",0.195*'Input 1 - Schedule 1'!AJ231,0.225*'Input 1 - Schedule 1'!AJ231),"N/A")</f>
        <v>N/A</v>
      </c>
      <c r="AX231" s="47" t="str">
        <f>IFERROR(VLOOKUP('Input 1 - Schedule 1'!I231,'Input 1 - Schedule 1'!$D$7:$G$1009,4,FALSE),"")</f>
        <v/>
      </c>
      <c r="AZ231" s="17" t="s">
        <v>1</v>
      </c>
    </row>
    <row r="232" spans="1:52" x14ac:dyDescent="0.25">
      <c r="A232" s="56">
        <f t="shared" si="29"/>
        <v>223</v>
      </c>
      <c r="B232" s="267" t="str">
        <f t="shared" si="30"/>
        <v/>
      </c>
      <c r="C232" s="55" t="str">
        <f>IFERROR(VLOOKUP(G232,GCC.Param!$B$3:$D$96,3,FALSE),"")</f>
        <v/>
      </c>
      <c r="D232" s="40"/>
      <c r="E232" s="40"/>
      <c r="F232" s="42"/>
      <c r="G232" s="42"/>
      <c r="H232" s="42"/>
      <c r="I232" s="42"/>
      <c r="J232" s="267" t="str">
        <f t="shared" si="31"/>
        <v/>
      </c>
      <c r="K232" s="289"/>
      <c r="L232" s="289"/>
      <c r="M232" s="42"/>
      <c r="N232" s="42"/>
      <c r="O232" s="42"/>
      <c r="P232" s="42"/>
      <c r="Q232" s="42"/>
      <c r="R232" s="42"/>
      <c r="S232" s="266">
        <f t="shared" si="32"/>
        <v>0</v>
      </c>
      <c r="T232" s="32"/>
      <c r="U232" s="50"/>
      <c r="V232" s="44"/>
      <c r="W232" s="44"/>
      <c r="X232" s="45"/>
      <c r="Y232" s="50"/>
      <c r="Z232" s="46"/>
      <c r="AA232" s="46"/>
      <c r="AB232" s="46"/>
      <c r="AC232" s="47">
        <f t="shared" si="33"/>
        <v>0</v>
      </c>
      <c r="AD232" s="51"/>
      <c r="AE232" s="51"/>
      <c r="AF232" s="51"/>
      <c r="AH232" s="290"/>
      <c r="AI232" s="53">
        <f t="shared" si="34"/>
        <v>0</v>
      </c>
      <c r="AJ232" s="52"/>
      <c r="AK232" s="293"/>
      <c r="AL232" s="300"/>
      <c r="AM232" s="52"/>
      <c r="AN232" s="300"/>
      <c r="AO232" s="54"/>
      <c r="AQ232" s="47" t="str">
        <f>IF(OR('Input 1 - Schedule 1'!$C232="Non-Ins, Non-Fin",G232="Other Unregulated Financial Entity"),"Yes","No")</f>
        <v>No</v>
      </c>
      <c r="AR232" s="47" t="str">
        <f>IF(AQ232="Yes", 'Input 1 - Schedule 1'!AL232/'Input 1 - Schedule 1'!AM232*'Input 1 - Schedule 1'!AN232,"N/A")</f>
        <v>N/A</v>
      </c>
      <c r="AS232" s="47" t="str">
        <f>IF(AR232="N/A","N/A",MAX('Input 1 - Schedule 1'!AN232*0.02,AR232))</f>
        <v>N/A</v>
      </c>
      <c r="AT232" s="47" t="str">
        <f>IF(AQ232="Yes",'Input 1 - Schedule 1'!$AH232*IF($AX232="RBC Filing U.S. Insurer (Life)",0.0247,IF($AX232="RBC Filing U.S. Insurer (Health)",0.057*2/3,0.0364)),"N/A")</f>
        <v>N/A</v>
      </c>
      <c r="AU232" s="47" t="str">
        <f>IF(AQ232="Yes",'Input 1 - Schedule 1'!$AH232*IF($AX232="RBC Filing U.S. Insurer (Life)",0.037,IF($AX232="RBC Filing U.S. Insurer (Health)",0.057,0.054)),"N/A")</f>
        <v>N/A</v>
      </c>
      <c r="AV232" s="47" t="str">
        <f>IF(AQ232="Yes",'Input 1 - Schedule 1'!$AJ232*0.03,"N/A")</f>
        <v>N/A</v>
      </c>
      <c r="AW232" s="47" t="str">
        <f>IF(AQ232="Yes",IF(AX232="RBC Filing U.S. Insurer (Life)",0.195*'Input 1 - Schedule 1'!AJ232,0.225*'Input 1 - Schedule 1'!AJ232),"N/A")</f>
        <v>N/A</v>
      </c>
      <c r="AX232" s="47" t="str">
        <f>IFERROR(VLOOKUP('Input 1 - Schedule 1'!I232,'Input 1 - Schedule 1'!$D$7:$G$1009,4,FALSE),"")</f>
        <v/>
      </c>
      <c r="AZ232" s="17" t="s">
        <v>1</v>
      </c>
    </row>
    <row r="233" spans="1:52" x14ac:dyDescent="0.25">
      <c r="A233" s="56">
        <f t="shared" si="29"/>
        <v>224</v>
      </c>
      <c r="B233" s="267" t="str">
        <f t="shared" si="30"/>
        <v/>
      </c>
      <c r="C233" s="55" t="str">
        <f>IFERROR(VLOOKUP(G233,GCC.Param!$B$3:$D$96,3,FALSE),"")</f>
        <v/>
      </c>
      <c r="D233" s="40"/>
      <c r="E233" s="40"/>
      <c r="F233" s="42"/>
      <c r="G233" s="42"/>
      <c r="H233" s="42"/>
      <c r="I233" s="42"/>
      <c r="J233" s="267" t="str">
        <f t="shared" si="31"/>
        <v/>
      </c>
      <c r="K233" s="289"/>
      <c r="L233" s="289"/>
      <c r="M233" s="42"/>
      <c r="N233" s="42"/>
      <c r="O233" s="42"/>
      <c r="P233" s="42"/>
      <c r="Q233" s="42"/>
      <c r="R233" s="42"/>
      <c r="S233" s="266">
        <f t="shared" si="32"/>
        <v>0</v>
      </c>
      <c r="T233" s="32"/>
      <c r="U233" s="50"/>
      <c r="V233" s="44"/>
      <c r="W233" s="44"/>
      <c r="X233" s="45"/>
      <c r="Y233" s="50"/>
      <c r="Z233" s="46"/>
      <c r="AA233" s="46"/>
      <c r="AB233" s="46"/>
      <c r="AC233" s="47">
        <f t="shared" si="33"/>
        <v>0</v>
      </c>
      <c r="AD233" s="51"/>
      <c r="AE233" s="51"/>
      <c r="AF233" s="51"/>
      <c r="AH233" s="290"/>
      <c r="AI233" s="53">
        <f t="shared" si="34"/>
        <v>0</v>
      </c>
      <c r="AJ233" s="52"/>
      <c r="AK233" s="293"/>
      <c r="AL233" s="300"/>
      <c r="AM233" s="52"/>
      <c r="AN233" s="300"/>
      <c r="AO233" s="54"/>
      <c r="AQ233" s="47" t="str">
        <f>IF(OR('Input 1 - Schedule 1'!$C233="Non-Ins, Non-Fin",G233="Other Unregulated Financial Entity"),"Yes","No")</f>
        <v>No</v>
      </c>
      <c r="AR233" s="47" t="str">
        <f>IF(AQ233="Yes", 'Input 1 - Schedule 1'!AL233/'Input 1 - Schedule 1'!AM233*'Input 1 - Schedule 1'!AN233,"N/A")</f>
        <v>N/A</v>
      </c>
      <c r="AS233" s="47" t="str">
        <f>IF(AR233="N/A","N/A",MAX('Input 1 - Schedule 1'!AN233*0.02,AR233))</f>
        <v>N/A</v>
      </c>
      <c r="AT233" s="47" t="str">
        <f>IF(AQ233="Yes",'Input 1 - Schedule 1'!$AH233*IF($AX233="RBC Filing U.S. Insurer (Life)",0.0247,IF($AX233="RBC Filing U.S. Insurer (Health)",0.057*2/3,0.0364)),"N/A")</f>
        <v>N/A</v>
      </c>
      <c r="AU233" s="47" t="str">
        <f>IF(AQ233="Yes",'Input 1 - Schedule 1'!$AH233*IF($AX233="RBC Filing U.S. Insurer (Life)",0.037,IF($AX233="RBC Filing U.S. Insurer (Health)",0.057,0.054)),"N/A")</f>
        <v>N/A</v>
      </c>
      <c r="AV233" s="47" t="str">
        <f>IF(AQ233="Yes",'Input 1 - Schedule 1'!$AJ233*0.03,"N/A")</f>
        <v>N/A</v>
      </c>
      <c r="AW233" s="47" t="str">
        <f>IF(AQ233="Yes",IF(AX233="RBC Filing U.S. Insurer (Life)",0.195*'Input 1 - Schedule 1'!AJ233,0.225*'Input 1 - Schedule 1'!AJ233),"N/A")</f>
        <v>N/A</v>
      </c>
      <c r="AX233" s="47" t="str">
        <f>IFERROR(VLOOKUP('Input 1 - Schedule 1'!I233,'Input 1 - Schedule 1'!$D$7:$G$1009,4,FALSE),"")</f>
        <v/>
      </c>
      <c r="AZ233" s="17" t="s">
        <v>1</v>
      </c>
    </row>
    <row r="234" spans="1:52" x14ac:dyDescent="0.25">
      <c r="A234" s="56">
        <f t="shared" si="29"/>
        <v>225</v>
      </c>
      <c r="B234" s="267" t="str">
        <f t="shared" si="30"/>
        <v/>
      </c>
      <c r="C234" s="55" t="str">
        <f>IFERROR(VLOOKUP(G234,GCC.Param!$B$3:$D$96,3,FALSE),"")</f>
        <v/>
      </c>
      <c r="D234" s="40"/>
      <c r="E234" s="40"/>
      <c r="F234" s="42"/>
      <c r="G234" s="42"/>
      <c r="H234" s="42"/>
      <c r="I234" s="42"/>
      <c r="J234" s="267" t="str">
        <f t="shared" si="31"/>
        <v/>
      </c>
      <c r="K234" s="289"/>
      <c r="L234" s="289"/>
      <c r="M234" s="42"/>
      <c r="N234" s="42"/>
      <c r="O234" s="42"/>
      <c r="P234" s="42"/>
      <c r="Q234" s="42"/>
      <c r="R234" s="42"/>
      <c r="S234" s="266">
        <f t="shared" si="32"/>
        <v>0</v>
      </c>
      <c r="T234" s="32"/>
      <c r="U234" s="50"/>
      <c r="V234" s="44"/>
      <c r="W234" s="44"/>
      <c r="X234" s="45"/>
      <c r="Y234" s="50"/>
      <c r="Z234" s="46"/>
      <c r="AA234" s="46"/>
      <c r="AB234" s="46"/>
      <c r="AC234" s="47">
        <f t="shared" si="33"/>
        <v>0</v>
      </c>
      <c r="AD234" s="51"/>
      <c r="AE234" s="51"/>
      <c r="AF234" s="51"/>
      <c r="AH234" s="290"/>
      <c r="AI234" s="53">
        <f t="shared" si="34"/>
        <v>0</v>
      </c>
      <c r="AJ234" s="52"/>
      <c r="AK234" s="293"/>
      <c r="AL234" s="300"/>
      <c r="AM234" s="52"/>
      <c r="AN234" s="300"/>
      <c r="AO234" s="54"/>
      <c r="AQ234" s="47" t="str">
        <f>IF(OR('Input 1 - Schedule 1'!$C234="Non-Ins, Non-Fin",G234="Other Unregulated Financial Entity"),"Yes","No")</f>
        <v>No</v>
      </c>
      <c r="AR234" s="47" t="str">
        <f>IF(AQ234="Yes", 'Input 1 - Schedule 1'!AL234/'Input 1 - Schedule 1'!AM234*'Input 1 - Schedule 1'!AN234,"N/A")</f>
        <v>N/A</v>
      </c>
      <c r="AS234" s="47" t="str">
        <f>IF(AR234="N/A","N/A",MAX('Input 1 - Schedule 1'!AN234*0.02,AR234))</f>
        <v>N/A</v>
      </c>
      <c r="AT234" s="47" t="str">
        <f>IF(AQ234="Yes",'Input 1 - Schedule 1'!$AH234*IF($AX234="RBC Filing U.S. Insurer (Life)",0.0247,IF($AX234="RBC Filing U.S. Insurer (Health)",0.057*2/3,0.0364)),"N/A")</f>
        <v>N/A</v>
      </c>
      <c r="AU234" s="47" t="str">
        <f>IF(AQ234="Yes",'Input 1 - Schedule 1'!$AH234*IF($AX234="RBC Filing U.S. Insurer (Life)",0.037,IF($AX234="RBC Filing U.S. Insurer (Health)",0.057,0.054)),"N/A")</f>
        <v>N/A</v>
      </c>
      <c r="AV234" s="47" t="str">
        <f>IF(AQ234="Yes",'Input 1 - Schedule 1'!$AJ234*0.03,"N/A")</f>
        <v>N/A</v>
      </c>
      <c r="AW234" s="47" t="str">
        <f>IF(AQ234="Yes",IF(AX234="RBC Filing U.S. Insurer (Life)",0.195*'Input 1 - Schedule 1'!AJ234,0.225*'Input 1 - Schedule 1'!AJ234),"N/A")</f>
        <v>N/A</v>
      </c>
      <c r="AX234" s="47" t="str">
        <f>IFERROR(VLOOKUP('Input 1 - Schedule 1'!I234,'Input 1 - Schedule 1'!$D$7:$G$1009,4,FALSE),"")</f>
        <v/>
      </c>
      <c r="AZ234" s="17" t="s">
        <v>1</v>
      </c>
    </row>
    <row r="235" spans="1:52" x14ac:dyDescent="0.25">
      <c r="A235" s="56">
        <f t="shared" si="29"/>
        <v>226</v>
      </c>
      <c r="B235" s="267" t="str">
        <f t="shared" si="30"/>
        <v/>
      </c>
      <c r="C235" s="55" t="str">
        <f>IFERROR(VLOOKUP(G235,GCC.Param!$B$3:$D$96,3,FALSE),"")</f>
        <v/>
      </c>
      <c r="D235" s="40"/>
      <c r="E235" s="40"/>
      <c r="F235" s="42"/>
      <c r="G235" s="42"/>
      <c r="H235" s="42"/>
      <c r="I235" s="42"/>
      <c r="J235" s="267" t="str">
        <f t="shared" si="31"/>
        <v/>
      </c>
      <c r="K235" s="289"/>
      <c r="L235" s="289"/>
      <c r="M235" s="42"/>
      <c r="N235" s="42"/>
      <c r="O235" s="42"/>
      <c r="P235" s="42"/>
      <c r="Q235" s="42"/>
      <c r="R235" s="42"/>
      <c r="S235" s="266">
        <f t="shared" si="32"/>
        <v>0</v>
      </c>
      <c r="T235" s="32"/>
      <c r="U235" s="50"/>
      <c r="V235" s="44"/>
      <c r="W235" s="44"/>
      <c r="X235" s="45"/>
      <c r="Y235" s="50"/>
      <c r="Z235" s="46"/>
      <c r="AA235" s="46"/>
      <c r="AB235" s="46"/>
      <c r="AC235" s="47">
        <f t="shared" si="33"/>
        <v>0</v>
      </c>
      <c r="AD235" s="51"/>
      <c r="AE235" s="51"/>
      <c r="AF235" s="51"/>
      <c r="AH235" s="290"/>
      <c r="AI235" s="53">
        <f t="shared" si="34"/>
        <v>0</v>
      </c>
      <c r="AJ235" s="52"/>
      <c r="AK235" s="293"/>
      <c r="AL235" s="300"/>
      <c r="AM235" s="52"/>
      <c r="AN235" s="300"/>
      <c r="AO235" s="54"/>
      <c r="AQ235" s="47" t="str">
        <f>IF(OR('Input 1 - Schedule 1'!$C235="Non-Ins, Non-Fin",G235="Other Unregulated Financial Entity"),"Yes","No")</f>
        <v>No</v>
      </c>
      <c r="AR235" s="47" t="str">
        <f>IF(AQ235="Yes", 'Input 1 - Schedule 1'!AL235/'Input 1 - Schedule 1'!AM235*'Input 1 - Schedule 1'!AN235,"N/A")</f>
        <v>N/A</v>
      </c>
      <c r="AS235" s="47" t="str">
        <f>IF(AR235="N/A","N/A",MAX('Input 1 - Schedule 1'!AN235*0.02,AR235))</f>
        <v>N/A</v>
      </c>
      <c r="AT235" s="47" t="str">
        <f>IF(AQ235="Yes",'Input 1 - Schedule 1'!$AH235*IF($AX235="RBC Filing U.S. Insurer (Life)",0.0247,IF($AX235="RBC Filing U.S. Insurer (Health)",0.057*2/3,0.0364)),"N/A")</f>
        <v>N/A</v>
      </c>
      <c r="AU235" s="47" t="str">
        <f>IF(AQ235="Yes",'Input 1 - Schedule 1'!$AH235*IF($AX235="RBC Filing U.S. Insurer (Life)",0.037,IF($AX235="RBC Filing U.S. Insurer (Health)",0.057,0.054)),"N/A")</f>
        <v>N/A</v>
      </c>
      <c r="AV235" s="47" t="str">
        <f>IF(AQ235="Yes",'Input 1 - Schedule 1'!$AJ235*0.03,"N/A")</f>
        <v>N/A</v>
      </c>
      <c r="AW235" s="47" t="str">
        <f>IF(AQ235="Yes",IF(AX235="RBC Filing U.S. Insurer (Life)",0.195*'Input 1 - Schedule 1'!AJ235,0.225*'Input 1 - Schedule 1'!AJ235),"N/A")</f>
        <v>N/A</v>
      </c>
      <c r="AX235" s="47" t="str">
        <f>IFERROR(VLOOKUP('Input 1 - Schedule 1'!I235,'Input 1 - Schedule 1'!$D$7:$G$1009,4,FALSE),"")</f>
        <v/>
      </c>
      <c r="AZ235" s="17" t="s">
        <v>1</v>
      </c>
    </row>
    <row r="236" spans="1:52" x14ac:dyDescent="0.25">
      <c r="A236" s="56">
        <f t="shared" si="29"/>
        <v>227</v>
      </c>
      <c r="B236" s="267" t="str">
        <f t="shared" si="30"/>
        <v/>
      </c>
      <c r="C236" s="55" t="str">
        <f>IFERROR(VLOOKUP(G236,GCC.Param!$B$3:$D$96,3,FALSE),"")</f>
        <v/>
      </c>
      <c r="D236" s="40"/>
      <c r="E236" s="40"/>
      <c r="F236" s="42"/>
      <c r="G236" s="42"/>
      <c r="H236" s="42"/>
      <c r="I236" s="42"/>
      <c r="J236" s="267" t="str">
        <f t="shared" si="31"/>
        <v/>
      </c>
      <c r="K236" s="289"/>
      <c r="L236" s="289"/>
      <c r="M236" s="42"/>
      <c r="N236" s="42"/>
      <c r="O236" s="42"/>
      <c r="P236" s="42"/>
      <c r="Q236" s="42"/>
      <c r="R236" s="42"/>
      <c r="S236" s="266">
        <f t="shared" si="32"/>
        <v>0</v>
      </c>
      <c r="T236" s="32"/>
      <c r="U236" s="50"/>
      <c r="V236" s="44"/>
      <c r="W236" s="44"/>
      <c r="X236" s="45"/>
      <c r="Y236" s="50"/>
      <c r="Z236" s="46"/>
      <c r="AA236" s="46"/>
      <c r="AB236" s="46"/>
      <c r="AC236" s="47">
        <f t="shared" si="33"/>
        <v>0</v>
      </c>
      <c r="AD236" s="51"/>
      <c r="AE236" s="51"/>
      <c r="AF236" s="51"/>
      <c r="AH236" s="290"/>
      <c r="AI236" s="53">
        <f t="shared" si="34"/>
        <v>0</v>
      </c>
      <c r="AJ236" s="52"/>
      <c r="AK236" s="293"/>
      <c r="AL236" s="300"/>
      <c r="AM236" s="52"/>
      <c r="AN236" s="300"/>
      <c r="AO236" s="54"/>
      <c r="AQ236" s="47" t="str">
        <f>IF(OR('Input 1 - Schedule 1'!$C236="Non-Ins, Non-Fin",G236="Other Unregulated Financial Entity"),"Yes","No")</f>
        <v>No</v>
      </c>
      <c r="AR236" s="47" t="str">
        <f>IF(AQ236="Yes", 'Input 1 - Schedule 1'!AL236/'Input 1 - Schedule 1'!AM236*'Input 1 - Schedule 1'!AN236,"N/A")</f>
        <v>N/A</v>
      </c>
      <c r="AS236" s="47" t="str">
        <f>IF(AR236="N/A","N/A",MAX('Input 1 - Schedule 1'!AN236*0.02,AR236))</f>
        <v>N/A</v>
      </c>
      <c r="AT236" s="47" t="str">
        <f>IF(AQ236="Yes",'Input 1 - Schedule 1'!$AH236*IF($AX236="RBC Filing U.S. Insurer (Life)",0.0247,IF($AX236="RBC Filing U.S. Insurer (Health)",0.057*2/3,0.0364)),"N/A")</f>
        <v>N/A</v>
      </c>
      <c r="AU236" s="47" t="str">
        <f>IF(AQ236="Yes",'Input 1 - Schedule 1'!$AH236*IF($AX236="RBC Filing U.S. Insurer (Life)",0.037,IF($AX236="RBC Filing U.S. Insurer (Health)",0.057,0.054)),"N/A")</f>
        <v>N/A</v>
      </c>
      <c r="AV236" s="47" t="str">
        <f>IF(AQ236="Yes",'Input 1 - Schedule 1'!$AJ236*0.03,"N/A")</f>
        <v>N/A</v>
      </c>
      <c r="AW236" s="47" t="str">
        <f>IF(AQ236="Yes",IF(AX236="RBC Filing U.S. Insurer (Life)",0.195*'Input 1 - Schedule 1'!AJ236,0.225*'Input 1 - Schedule 1'!AJ236),"N/A")</f>
        <v>N/A</v>
      </c>
      <c r="AX236" s="47" t="str">
        <f>IFERROR(VLOOKUP('Input 1 - Schedule 1'!I236,'Input 1 - Schedule 1'!$D$7:$G$1009,4,FALSE),"")</f>
        <v/>
      </c>
      <c r="AZ236" s="17" t="s">
        <v>1</v>
      </c>
    </row>
    <row r="237" spans="1:52" x14ac:dyDescent="0.25">
      <c r="A237" s="56">
        <f t="shared" si="29"/>
        <v>228</v>
      </c>
      <c r="B237" s="267" t="str">
        <f t="shared" si="30"/>
        <v/>
      </c>
      <c r="C237" s="55" t="str">
        <f>IFERROR(VLOOKUP(G237,GCC.Param!$B$3:$D$96,3,FALSE),"")</f>
        <v/>
      </c>
      <c r="D237" s="40"/>
      <c r="E237" s="40"/>
      <c r="F237" s="42"/>
      <c r="G237" s="42"/>
      <c r="H237" s="42"/>
      <c r="I237" s="42"/>
      <c r="J237" s="267" t="str">
        <f t="shared" si="31"/>
        <v/>
      </c>
      <c r="K237" s="289"/>
      <c r="L237" s="289"/>
      <c r="M237" s="42"/>
      <c r="N237" s="42"/>
      <c r="O237" s="42"/>
      <c r="P237" s="42"/>
      <c r="Q237" s="42"/>
      <c r="R237" s="42"/>
      <c r="S237" s="266">
        <f t="shared" si="32"/>
        <v>0</v>
      </c>
      <c r="T237" s="32"/>
      <c r="U237" s="50"/>
      <c r="V237" s="44"/>
      <c r="W237" s="44"/>
      <c r="X237" s="45"/>
      <c r="Y237" s="50"/>
      <c r="Z237" s="46"/>
      <c r="AA237" s="46"/>
      <c r="AB237" s="46"/>
      <c r="AC237" s="47">
        <f t="shared" si="33"/>
        <v>0</v>
      </c>
      <c r="AD237" s="51"/>
      <c r="AE237" s="51"/>
      <c r="AF237" s="51"/>
      <c r="AH237" s="290"/>
      <c r="AI237" s="53">
        <f t="shared" si="34"/>
        <v>0</v>
      </c>
      <c r="AJ237" s="52"/>
      <c r="AK237" s="293"/>
      <c r="AL237" s="300"/>
      <c r="AM237" s="52"/>
      <c r="AN237" s="300"/>
      <c r="AO237" s="54"/>
      <c r="AQ237" s="47" t="str">
        <f>IF(OR('Input 1 - Schedule 1'!$C237="Non-Ins, Non-Fin",G237="Other Unregulated Financial Entity"),"Yes","No")</f>
        <v>No</v>
      </c>
      <c r="AR237" s="47" t="str">
        <f>IF(AQ237="Yes", 'Input 1 - Schedule 1'!AL237/'Input 1 - Schedule 1'!AM237*'Input 1 - Schedule 1'!AN237,"N/A")</f>
        <v>N/A</v>
      </c>
      <c r="AS237" s="47" t="str">
        <f>IF(AR237="N/A","N/A",MAX('Input 1 - Schedule 1'!AN237*0.02,AR237))</f>
        <v>N/A</v>
      </c>
      <c r="AT237" s="47" t="str">
        <f>IF(AQ237="Yes",'Input 1 - Schedule 1'!$AH237*IF($AX237="RBC Filing U.S. Insurer (Life)",0.0247,IF($AX237="RBC Filing U.S. Insurer (Health)",0.057*2/3,0.0364)),"N/A")</f>
        <v>N/A</v>
      </c>
      <c r="AU237" s="47" t="str">
        <f>IF(AQ237="Yes",'Input 1 - Schedule 1'!$AH237*IF($AX237="RBC Filing U.S. Insurer (Life)",0.037,IF($AX237="RBC Filing U.S. Insurer (Health)",0.057,0.054)),"N/A")</f>
        <v>N/A</v>
      </c>
      <c r="AV237" s="47" t="str">
        <f>IF(AQ237="Yes",'Input 1 - Schedule 1'!$AJ237*0.03,"N/A")</f>
        <v>N/A</v>
      </c>
      <c r="AW237" s="47" t="str">
        <f>IF(AQ237="Yes",IF(AX237="RBC Filing U.S. Insurer (Life)",0.195*'Input 1 - Schedule 1'!AJ237,0.225*'Input 1 - Schedule 1'!AJ237),"N/A")</f>
        <v>N/A</v>
      </c>
      <c r="AX237" s="47" t="str">
        <f>IFERROR(VLOOKUP('Input 1 - Schedule 1'!I237,'Input 1 - Schedule 1'!$D$7:$G$1009,4,FALSE),"")</f>
        <v/>
      </c>
      <c r="AZ237" s="17" t="s">
        <v>1</v>
      </c>
    </row>
    <row r="238" spans="1:52" x14ac:dyDescent="0.25">
      <c r="A238" s="56">
        <f t="shared" si="29"/>
        <v>229</v>
      </c>
      <c r="B238" s="267" t="str">
        <f t="shared" si="30"/>
        <v/>
      </c>
      <c r="C238" s="55" t="str">
        <f>IFERROR(VLOOKUP(G238,GCC.Param!$B$3:$D$96,3,FALSE),"")</f>
        <v/>
      </c>
      <c r="D238" s="40"/>
      <c r="E238" s="40"/>
      <c r="F238" s="42"/>
      <c r="G238" s="42"/>
      <c r="H238" s="42"/>
      <c r="I238" s="42"/>
      <c r="J238" s="267" t="str">
        <f t="shared" si="31"/>
        <v/>
      </c>
      <c r="K238" s="289"/>
      <c r="L238" s="289"/>
      <c r="M238" s="42"/>
      <c r="N238" s="42"/>
      <c r="O238" s="42"/>
      <c r="P238" s="42"/>
      <c r="Q238" s="42"/>
      <c r="R238" s="42"/>
      <c r="S238" s="266">
        <f t="shared" si="32"/>
        <v>0</v>
      </c>
      <c r="T238" s="32"/>
      <c r="U238" s="50"/>
      <c r="V238" s="44"/>
      <c r="W238" s="44"/>
      <c r="X238" s="45"/>
      <c r="Y238" s="50"/>
      <c r="Z238" s="46"/>
      <c r="AA238" s="46"/>
      <c r="AB238" s="46"/>
      <c r="AC238" s="47">
        <f t="shared" si="33"/>
        <v>0</v>
      </c>
      <c r="AD238" s="51"/>
      <c r="AE238" s="51"/>
      <c r="AF238" s="51"/>
      <c r="AH238" s="290"/>
      <c r="AI238" s="53">
        <f t="shared" si="34"/>
        <v>0</v>
      </c>
      <c r="AJ238" s="52"/>
      <c r="AK238" s="293"/>
      <c r="AL238" s="300"/>
      <c r="AM238" s="52"/>
      <c r="AN238" s="300"/>
      <c r="AO238" s="54"/>
      <c r="AQ238" s="47" t="str">
        <f>IF(OR('Input 1 - Schedule 1'!$C238="Non-Ins, Non-Fin",G238="Other Unregulated Financial Entity"),"Yes","No")</f>
        <v>No</v>
      </c>
      <c r="AR238" s="47" t="str">
        <f>IF(AQ238="Yes", 'Input 1 - Schedule 1'!AL238/'Input 1 - Schedule 1'!AM238*'Input 1 - Schedule 1'!AN238,"N/A")</f>
        <v>N/A</v>
      </c>
      <c r="AS238" s="47" t="str">
        <f>IF(AR238="N/A","N/A",MAX('Input 1 - Schedule 1'!AN238*0.02,AR238))</f>
        <v>N/A</v>
      </c>
      <c r="AT238" s="47" t="str">
        <f>IF(AQ238="Yes",'Input 1 - Schedule 1'!$AH238*IF($AX238="RBC Filing U.S. Insurer (Life)",0.0247,IF($AX238="RBC Filing U.S. Insurer (Health)",0.057*2/3,0.0364)),"N/A")</f>
        <v>N/A</v>
      </c>
      <c r="AU238" s="47" t="str">
        <f>IF(AQ238="Yes",'Input 1 - Schedule 1'!$AH238*IF($AX238="RBC Filing U.S. Insurer (Life)",0.037,IF($AX238="RBC Filing U.S. Insurer (Health)",0.057,0.054)),"N/A")</f>
        <v>N/A</v>
      </c>
      <c r="AV238" s="47" t="str">
        <f>IF(AQ238="Yes",'Input 1 - Schedule 1'!$AJ238*0.03,"N/A")</f>
        <v>N/A</v>
      </c>
      <c r="AW238" s="47" t="str">
        <f>IF(AQ238="Yes",IF(AX238="RBC Filing U.S. Insurer (Life)",0.195*'Input 1 - Schedule 1'!AJ238,0.225*'Input 1 - Schedule 1'!AJ238),"N/A")</f>
        <v>N/A</v>
      </c>
      <c r="AX238" s="47" t="str">
        <f>IFERROR(VLOOKUP('Input 1 - Schedule 1'!I238,'Input 1 - Schedule 1'!$D$7:$G$1009,4,FALSE),"")</f>
        <v/>
      </c>
      <c r="AZ238" s="17" t="s">
        <v>1</v>
      </c>
    </row>
    <row r="239" spans="1:52" x14ac:dyDescent="0.25">
      <c r="A239" s="56">
        <f t="shared" si="29"/>
        <v>230</v>
      </c>
      <c r="B239" s="267" t="str">
        <f t="shared" si="30"/>
        <v/>
      </c>
      <c r="C239" s="55" t="str">
        <f>IFERROR(VLOOKUP(G239,GCC.Param!$B$3:$D$96,3,FALSE),"")</f>
        <v/>
      </c>
      <c r="D239" s="40"/>
      <c r="E239" s="40"/>
      <c r="F239" s="42"/>
      <c r="G239" s="42"/>
      <c r="H239" s="42"/>
      <c r="I239" s="42"/>
      <c r="J239" s="267" t="str">
        <f t="shared" si="31"/>
        <v/>
      </c>
      <c r="K239" s="289"/>
      <c r="L239" s="289"/>
      <c r="M239" s="42"/>
      <c r="N239" s="42"/>
      <c r="O239" s="42"/>
      <c r="P239" s="42"/>
      <c r="Q239" s="42"/>
      <c r="R239" s="42"/>
      <c r="S239" s="266">
        <f t="shared" si="32"/>
        <v>0</v>
      </c>
      <c r="T239" s="32"/>
      <c r="U239" s="50"/>
      <c r="V239" s="44"/>
      <c r="W239" s="44"/>
      <c r="X239" s="45"/>
      <c r="Y239" s="50"/>
      <c r="Z239" s="46"/>
      <c r="AA239" s="46"/>
      <c r="AB239" s="46"/>
      <c r="AC239" s="47">
        <f t="shared" si="33"/>
        <v>0</v>
      </c>
      <c r="AD239" s="51"/>
      <c r="AE239" s="51"/>
      <c r="AF239" s="51"/>
      <c r="AH239" s="290"/>
      <c r="AI239" s="53">
        <f t="shared" si="34"/>
        <v>0</v>
      </c>
      <c r="AJ239" s="52"/>
      <c r="AK239" s="293"/>
      <c r="AL239" s="300"/>
      <c r="AM239" s="52"/>
      <c r="AN239" s="300"/>
      <c r="AO239" s="54"/>
      <c r="AQ239" s="47" t="str">
        <f>IF(OR('Input 1 - Schedule 1'!$C239="Non-Ins, Non-Fin",G239="Other Unregulated Financial Entity"),"Yes","No")</f>
        <v>No</v>
      </c>
      <c r="AR239" s="47" t="str">
        <f>IF(AQ239="Yes", 'Input 1 - Schedule 1'!AL239/'Input 1 - Schedule 1'!AM239*'Input 1 - Schedule 1'!AN239,"N/A")</f>
        <v>N/A</v>
      </c>
      <c r="AS239" s="47" t="str">
        <f>IF(AR239="N/A","N/A",MAX('Input 1 - Schedule 1'!AN239*0.02,AR239))</f>
        <v>N/A</v>
      </c>
      <c r="AT239" s="47" t="str">
        <f>IF(AQ239="Yes",'Input 1 - Schedule 1'!$AH239*IF($AX239="RBC Filing U.S. Insurer (Life)",0.0247,IF($AX239="RBC Filing U.S. Insurer (Health)",0.057*2/3,0.0364)),"N/A")</f>
        <v>N/A</v>
      </c>
      <c r="AU239" s="47" t="str">
        <f>IF(AQ239="Yes",'Input 1 - Schedule 1'!$AH239*IF($AX239="RBC Filing U.S. Insurer (Life)",0.037,IF($AX239="RBC Filing U.S. Insurer (Health)",0.057,0.054)),"N/A")</f>
        <v>N/A</v>
      </c>
      <c r="AV239" s="47" t="str">
        <f>IF(AQ239="Yes",'Input 1 - Schedule 1'!$AJ239*0.03,"N/A")</f>
        <v>N/A</v>
      </c>
      <c r="AW239" s="47" t="str">
        <f>IF(AQ239="Yes",IF(AX239="RBC Filing U.S. Insurer (Life)",0.195*'Input 1 - Schedule 1'!AJ239,0.225*'Input 1 - Schedule 1'!AJ239),"N/A")</f>
        <v>N/A</v>
      </c>
      <c r="AX239" s="47" t="str">
        <f>IFERROR(VLOOKUP('Input 1 - Schedule 1'!I239,'Input 1 - Schedule 1'!$D$7:$G$1009,4,FALSE),"")</f>
        <v/>
      </c>
      <c r="AZ239" s="17" t="s">
        <v>1</v>
      </c>
    </row>
    <row r="240" spans="1:52" x14ac:dyDescent="0.25">
      <c r="A240" s="56">
        <f t="shared" si="29"/>
        <v>231</v>
      </c>
      <c r="B240" s="267" t="str">
        <f t="shared" si="30"/>
        <v/>
      </c>
      <c r="C240" s="55" t="str">
        <f>IFERROR(VLOOKUP(G240,GCC.Param!$B$3:$D$96,3,FALSE),"")</f>
        <v/>
      </c>
      <c r="D240" s="40"/>
      <c r="E240" s="40"/>
      <c r="F240" s="42"/>
      <c r="G240" s="42"/>
      <c r="H240" s="42"/>
      <c r="I240" s="42"/>
      <c r="J240" s="267" t="str">
        <f t="shared" si="31"/>
        <v/>
      </c>
      <c r="K240" s="289"/>
      <c r="L240" s="289"/>
      <c r="M240" s="42"/>
      <c r="N240" s="42"/>
      <c r="O240" s="42"/>
      <c r="P240" s="42"/>
      <c r="Q240" s="42"/>
      <c r="R240" s="42"/>
      <c r="S240" s="266">
        <f t="shared" si="32"/>
        <v>0</v>
      </c>
      <c r="T240" s="32"/>
      <c r="U240" s="50"/>
      <c r="V240" s="44"/>
      <c r="W240" s="44"/>
      <c r="X240" s="45"/>
      <c r="Y240" s="50"/>
      <c r="Z240" s="46"/>
      <c r="AA240" s="46"/>
      <c r="AB240" s="46"/>
      <c r="AC240" s="47">
        <f t="shared" si="33"/>
        <v>0</v>
      </c>
      <c r="AD240" s="51"/>
      <c r="AE240" s="51"/>
      <c r="AF240" s="51"/>
      <c r="AH240" s="290"/>
      <c r="AI240" s="53">
        <f t="shared" si="34"/>
        <v>0</v>
      </c>
      <c r="AJ240" s="52"/>
      <c r="AK240" s="293"/>
      <c r="AL240" s="300"/>
      <c r="AM240" s="52"/>
      <c r="AN240" s="300"/>
      <c r="AO240" s="54"/>
      <c r="AQ240" s="47" t="str">
        <f>IF(OR('Input 1 - Schedule 1'!$C240="Non-Ins, Non-Fin",G240="Other Unregulated Financial Entity"),"Yes","No")</f>
        <v>No</v>
      </c>
      <c r="AR240" s="47" t="str">
        <f>IF(AQ240="Yes", 'Input 1 - Schedule 1'!AL240/'Input 1 - Schedule 1'!AM240*'Input 1 - Schedule 1'!AN240,"N/A")</f>
        <v>N/A</v>
      </c>
      <c r="AS240" s="47" t="str">
        <f>IF(AR240="N/A","N/A",MAX('Input 1 - Schedule 1'!AN240*0.02,AR240))</f>
        <v>N/A</v>
      </c>
      <c r="AT240" s="47" t="str">
        <f>IF(AQ240="Yes",'Input 1 - Schedule 1'!$AH240*IF($AX240="RBC Filing U.S. Insurer (Life)",0.0247,IF($AX240="RBC Filing U.S. Insurer (Health)",0.057*2/3,0.0364)),"N/A")</f>
        <v>N/A</v>
      </c>
      <c r="AU240" s="47" t="str">
        <f>IF(AQ240="Yes",'Input 1 - Schedule 1'!$AH240*IF($AX240="RBC Filing U.S. Insurer (Life)",0.037,IF($AX240="RBC Filing U.S. Insurer (Health)",0.057,0.054)),"N/A")</f>
        <v>N/A</v>
      </c>
      <c r="AV240" s="47" t="str">
        <f>IF(AQ240="Yes",'Input 1 - Schedule 1'!$AJ240*0.03,"N/A")</f>
        <v>N/A</v>
      </c>
      <c r="AW240" s="47" t="str">
        <f>IF(AQ240="Yes",IF(AX240="RBC Filing U.S. Insurer (Life)",0.195*'Input 1 - Schedule 1'!AJ240,0.225*'Input 1 - Schedule 1'!AJ240),"N/A")</f>
        <v>N/A</v>
      </c>
      <c r="AX240" s="47" t="str">
        <f>IFERROR(VLOOKUP('Input 1 - Schedule 1'!I240,'Input 1 - Schedule 1'!$D$7:$G$1009,4,FALSE),"")</f>
        <v/>
      </c>
      <c r="AZ240" s="17" t="s">
        <v>1</v>
      </c>
    </row>
    <row r="241" spans="1:52" x14ac:dyDescent="0.25">
      <c r="A241" s="56">
        <f t="shared" si="29"/>
        <v>232</v>
      </c>
      <c r="B241" s="267" t="str">
        <f t="shared" si="30"/>
        <v/>
      </c>
      <c r="C241" s="55" t="str">
        <f>IFERROR(VLOOKUP(G241,GCC.Param!$B$3:$D$96,3,FALSE),"")</f>
        <v/>
      </c>
      <c r="D241" s="40"/>
      <c r="E241" s="40"/>
      <c r="F241" s="42"/>
      <c r="G241" s="42"/>
      <c r="H241" s="42"/>
      <c r="I241" s="42"/>
      <c r="J241" s="267" t="str">
        <f t="shared" si="31"/>
        <v/>
      </c>
      <c r="K241" s="289"/>
      <c r="L241" s="289"/>
      <c r="M241" s="42"/>
      <c r="N241" s="42"/>
      <c r="O241" s="42"/>
      <c r="P241" s="42"/>
      <c r="Q241" s="42"/>
      <c r="R241" s="42"/>
      <c r="S241" s="266">
        <f t="shared" si="32"/>
        <v>0</v>
      </c>
      <c r="T241" s="32"/>
      <c r="U241" s="50"/>
      <c r="V241" s="44"/>
      <c r="W241" s="44"/>
      <c r="X241" s="45"/>
      <c r="Y241" s="50"/>
      <c r="Z241" s="46"/>
      <c r="AA241" s="46"/>
      <c r="AB241" s="46"/>
      <c r="AC241" s="47">
        <f t="shared" si="33"/>
        <v>0</v>
      </c>
      <c r="AD241" s="51"/>
      <c r="AE241" s="51"/>
      <c r="AF241" s="51"/>
      <c r="AH241" s="290"/>
      <c r="AI241" s="53">
        <f t="shared" si="34"/>
        <v>0</v>
      </c>
      <c r="AJ241" s="52"/>
      <c r="AK241" s="293"/>
      <c r="AL241" s="300"/>
      <c r="AM241" s="52"/>
      <c r="AN241" s="300"/>
      <c r="AO241" s="54"/>
      <c r="AQ241" s="47" t="str">
        <f>IF(OR('Input 1 - Schedule 1'!$C241="Non-Ins, Non-Fin",G241="Other Unregulated Financial Entity"),"Yes","No")</f>
        <v>No</v>
      </c>
      <c r="AR241" s="47" t="str">
        <f>IF(AQ241="Yes", 'Input 1 - Schedule 1'!AL241/'Input 1 - Schedule 1'!AM241*'Input 1 - Schedule 1'!AN241,"N/A")</f>
        <v>N/A</v>
      </c>
      <c r="AS241" s="47" t="str">
        <f>IF(AR241="N/A","N/A",MAX('Input 1 - Schedule 1'!AN241*0.02,AR241))</f>
        <v>N/A</v>
      </c>
      <c r="AT241" s="47" t="str">
        <f>IF(AQ241="Yes",'Input 1 - Schedule 1'!$AH241*IF($AX241="RBC Filing U.S. Insurer (Life)",0.0247,IF($AX241="RBC Filing U.S. Insurer (Health)",0.057*2/3,0.0364)),"N/A")</f>
        <v>N/A</v>
      </c>
      <c r="AU241" s="47" t="str">
        <f>IF(AQ241="Yes",'Input 1 - Schedule 1'!$AH241*IF($AX241="RBC Filing U.S. Insurer (Life)",0.037,IF($AX241="RBC Filing U.S. Insurer (Health)",0.057,0.054)),"N/A")</f>
        <v>N/A</v>
      </c>
      <c r="AV241" s="47" t="str">
        <f>IF(AQ241="Yes",'Input 1 - Schedule 1'!$AJ241*0.03,"N/A")</f>
        <v>N/A</v>
      </c>
      <c r="AW241" s="47" t="str">
        <f>IF(AQ241="Yes",IF(AX241="RBC Filing U.S. Insurer (Life)",0.195*'Input 1 - Schedule 1'!AJ241,0.225*'Input 1 - Schedule 1'!AJ241),"N/A")</f>
        <v>N/A</v>
      </c>
      <c r="AX241" s="47" t="str">
        <f>IFERROR(VLOOKUP('Input 1 - Schedule 1'!I241,'Input 1 - Schedule 1'!$D$7:$G$1009,4,FALSE),"")</f>
        <v/>
      </c>
      <c r="AZ241" s="17" t="s">
        <v>1</v>
      </c>
    </row>
    <row r="242" spans="1:52" x14ac:dyDescent="0.25">
      <c r="A242" s="56">
        <f t="shared" si="29"/>
        <v>233</v>
      </c>
      <c r="B242" s="267" t="str">
        <f t="shared" si="30"/>
        <v/>
      </c>
      <c r="C242" s="55" t="str">
        <f>IFERROR(VLOOKUP(G242,GCC.Param!$B$3:$D$96,3,FALSE),"")</f>
        <v/>
      </c>
      <c r="D242" s="40"/>
      <c r="E242" s="40"/>
      <c r="F242" s="42"/>
      <c r="G242" s="42"/>
      <c r="H242" s="42"/>
      <c r="I242" s="42"/>
      <c r="J242" s="267" t="str">
        <f t="shared" si="31"/>
        <v/>
      </c>
      <c r="K242" s="289"/>
      <c r="L242" s="289"/>
      <c r="M242" s="42"/>
      <c r="N242" s="42"/>
      <c r="O242" s="42"/>
      <c r="P242" s="42"/>
      <c r="Q242" s="42"/>
      <c r="R242" s="42"/>
      <c r="S242" s="266">
        <f t="shared" si="32"/>
        <v>0</v>
      </c>
      <c r="T242" s="32"/>
      <c r="U242" s="50"/>
      <c r="V242" s="44"/>
      <c r="W242" s="44"/>
      <c r="X242" s="45"/>
      <c r="Y242" s="50"/>
      <c r="Z242" s="46"/>
      <c r="AA242" s="46"/>
      <c r="AB242" s="46"/>
      <c r="AC242" s="47">
        <f t="shared" si="33"/>
        <v>0</v>
      </c>
      <c r="AD242" s="51"/>
      <c r="AE242" s="51"/>
      <c r="AF242" s="51"/>
      <c r="AH242" s="290"/>
      <c r="AI242" s="53">
        <f t="shared" si="34"/>
        <v>0</v>
      </c>
      <c r="AJ242" s="52"/>
      <c r="AK242" s="293"/>
      <c r="AL242" s="300"/>
      <c r="AM242" s="52"/>
      <c r="AN242" s="300"/>
      <c r="AO242" s="54"/>
      <c r="AQ242" s="47" t="str">
        <f>IF(OR('Input 1 - Schedule 1'!$C242="Non-Ins, Non-Fin",G242="Other Unregulated Financial Entity"),"Yes","No")</f>
        <v>No</v>
      </c>
      <c r="AR242" s="47" t="str">
        <f>IF(AQ242="Yes", 'Input 1 - Schedule 1'!AL242/'Input 1 - Schedule 1'!AM242*'Input 1 - Schedule 1'!AN242,"N/A")</f>
        <v>N/A</v>
      </c>
      <c r="AS242" s="47" t="str">
        <f>IF(AR242="N/A","N/A",MAX('Input 1 - Schedule 1'!AN242*0.02,AR242))</f>
        <v>N/A</v>
      </c>
      <c r="AT242" s="47" t="str">
        <f>IF(AQ242="Yes",'Input 1 - Schedule 1'!$AH242*IF($AX242="RBC Filing U.S. Insurer (Life)",0.0247,IF($AX242="RBC Filing U.S. Insurer (Health)",0.057*2/3,0.0364)),"N/A")</f>
        <v>N/A</v>
      </c>
      <c r="AU242" s="47" t="str">
        <f>IF(AQ242="Yes",'Input 1 - Schedule 1'!$AH242*IF($AX242="RBC Filing U.S. Insurer (Life)",0.037,IF($AX242="RBC Filing U.S. Insurer (Health)",0.057,0.054)),"N/A")</f>
        <v>N/A</v>
      </c>
      <c r="AV242" s="47" t="str">
        <f>IF(AQ242="Yes",'Input 1 - Schedule 1'!$AJ242*0.03,"N/A")</f>
        <v>N/A</v>
      </c>
      <c r="AW242" s="47" t="str">
        <f>IF(AQ242="Yes",IF(AX242="RBC Filing U.S. Insurer (Life)",0.195*'Input 1 - Schedule 1'!AJ242,0.225*'Input 1 - Schedule 1'!AJ242),"N/A")</f>
        <v>N/A</v>
      </c>
      <c r="AX242" s="47" t="str">
        <f>IFERROR(VLOOKUP('Input 1 - Schedule 1'!I242,'Input 1 - Schedule 1'!$D$7:$G$1009,4,FALSE),"")</f>
        <v/>
      </c>
      <c r="AZ242" s="17" t="s">
        <v>1</v>
      </c>
    </row>
    <row r="243" spans="1:52" x14ac:dyDescent="0.25">
      <c r="A243" s="56">
        <f t="shared" si="29"/>
        <v>234</v>
      </c>
      <c r="B243" s="267" t="str">
        <f t="shared" si="30"/>
        <v/>
      </c>
      <c r="C243" s="55" t="str">
        <f>IFERROR(VLOOKUP(G243,GCC.Param!$B$3:$D$96,3,FALSE),"")</f>
        <v/>
      </c>
      <c r="D243" s="40"/>
      <c r="E243" s="40"/>
      <c r="F243" s="42"/>
      <c r="G243" s="42"/>
      <c r="H243" s="42"/>
      <c r="I243" s="42"/>
      <c r="J243" s="267" t="str">
        <f t="shared" si="31"/>
        <v/>
      </c>
      <c r="K243" s="289"/>
      <c r="L243" s="289"/>
      <c r="M243" s="42"/>
      <c r="N243" s="42"/>
      <c r="O243" s="42"/>
      <c r="P243" s="42"/>
      <c r="Q243" s="42"/>
      <c r="R243" s="42"/>
      <c r="S243" s="266">
        <f t="shared" si="32"/>
        <v>0</v>
      </c>
      <c r="T243" s="32"/>
      <c r="U243" s="50"/>
      <c r="V243" s="44"/>
      <c r="W243" s="44"/>
      <c r="X243" s="45"/>
      <c r="Y243" s="50"/>
      <c r="Z243" s="46"/>
      <c r="AA243" s="46"/>
      <c r="AB243" s="46"/>
      <c r="AC243" s="47">
        <f t="shared" si="33"/>
        <v>0</v>
      </c>
      <c r="AD243" s="51"/>
      <c r="AE243" s="51"/>
      <c r="AF243" s="51"/>
      <c r="AH243" s="290"/>
      <c r="AI243" s="53">
        <f t="shared" si="34"/>
        <v>0</v>
      </c>
      <c r="AJ243" s="52"/>
      <c r="AK243" s="293"/>
      <c r="AL243" s="300"/>
      <c r="AM243" s="52"/>
      <c r="AN243" s="300"/>
      <c r="AO243" s="54"/>
      <c r="AQ243" s="47" t="str">
        <f>IF(OR('Input 1 - Schedule 1'!$C243="Non-Ins, Non-Fin",G243="Other Unregulated Financial Entity"),"Yes","No")</f>
        <v>No</v>
      </c>
      <c r="AR243" s="47" t="str">
        <f>IF(AQ243="Yes", 'Input 1 - Schedule 1'!AL243/'Input 1 - Schedule 1'!AM243*'Input 1 - Schedule 1'!AN243,"N/A")</f>
        <v>N/A</v>
      </c>
      <c r="AS243" s="47" t="str">
        <f>IF(AR243="N/A","N/A",MAX('Input 1 - Schedule 1'!AN243*0.02,AR243))</f>
        <v>N/A</v>
      </c>
      <c r="AT243" s="47" t="str">
        <f>IF(AQ243="Yes",'Input 1 - Schedule 1'!$AH243*IF($AX243="RBC Filing U.S. Insurer (Life)",0.0247,IF($AX243="RBC Filing U.S. Insurer (Health)",0.057*2/3,0.0364)),"N/A")</f>
        <v>N/A</v>
      </c>
      <c r="AU243" s="47" t="str">
        <f>IF(AQ243="Yes",'Input 1 - Schedule 1'!$AH243*IF($AX243="RBC Filing U.S. Insurer (Life)",0.037,IF($AX243="RBC Filing U.S. Insurer (Health)",0.057,0.054)),"N/A")</f>
        <v>N/A</v>
      </c>
      <c r="AV243" s="47" t="str">
        <f>IF(AQ243="Yes",'Input 1 - Schedule 1'!$AJ243*0.03,"N/A")</f>
        <v>N/A</v>
      </c>
      <c r="AW243" s="47" t="str">
        <f>IF(AQ243="Yes",IF(AX243="RBC Filing U.S. Insurer (Life)",0.195*'Input 1 - Schedule 1'!AJ243,0.225*'Input 1 - Schedule 1'!AJ243),"N/A")</f>
        <v>N/A</v>
      </c>
      <c r="AX243" s="47" t="str">
        <f>IFERROR(VLOOKUP('Input 1 - Schedule 1'!I243,'Input 1 - Schedule 1'!$D$7:$G$1009,4,FALSE),"")</f>
        <v/>
      </c>
      <c r="AZ243" s="17" t="s">
        <v>1</v>
      </c>
    </row>
    <row r="244" spans="1:52" x14ac:dyDescent="0.25">
      <c r="A244" s="56">
        <f t="shared" si="29"/>
        <v>235</v>
      </c>
      <c r="B244" s="267" t="str">
        <f t="shared" si="30"/>
        <v/>
      </c>
      <c r="C244" s="55" t="str">
        <f>IFERROR(VLOOKUP(G244,GCC.Param!$B$3:$D$96,3,FALSE),"")</f>
        <v/>
      </c>
      <c r="D244" s="40"/>
      <c r="E244" s="40"/>
      <c r="F244" s="42"/>
      <c r="G244" s="42"/>
      <c r="H244" s="42"/>
      <c r="I244" s="42"/>
      <c r="J244" s="267" t="str">
        <f t="shared" si="31"/>
        <v/>
      </c>
      <c r="K244" s="289"/>
      <c r="L244" s="289"/>
      <c r="M244" s="42"/>
      <c r="N244" s="42"/>
      <c r="O244" s="42"/>
      <c r="P244" s="42"/>
      <c r="Q244" s="42"/>
      <c r="R244" s="42"/>
      <c r="S244" s="266">
        <f t="shared" si="32"/>
        <v>0</v>
      </c>
      <c r="T244" s="32"/>
      <c r="U244" s="50"/>
      <c r="V244" s="44"/>
      <c r="W244" s="44"/>
      <c r="X244" s="45"/>
      <c r="Y244" s="50"/>
      <c r="Z244" s="46"/>
      <c r="AA244" s="46"/>
      <c r="AB244" s="46"/>
      <c r="AC244" s="47">
        <f t="shared" si="33"/>
        <v>0</v>
      </c>
      <c r="AD244" s="51"/>
      <c r="AE244" s="51"/>
      <c r="AF244" s="51"/>
      <c r="AH244" s="290"/>
      <c r="AI244" s="53">
        <f t="shared" si="34"/>
        <v>0</v>
      </c>
      <c r="AJ244" s="52"/>
      <c r="AK244" s="293"/>
      <c r="AL244" s="300"/>
      <c r="AM244" s="52"/>
      <c r="AN244" s="300"/>
      <c r="AO244" s="54"/>
      <c r="AQ244" s="47" t="str">
        <f>IF(OR('Input 1 - Schedule 1'!$C244="Non-Ins, Non-Fin",G244="Other Unregulated Financial Entity"),"Yes","No")</f>
        <v>No</v>
      </c>
      <c r="AR244" s="47" t="str">
        <f>IF(AQ244="Yes", 'Input 1 - Schedule 1'!AL244/'Input 1 - Schedule 1'!AM244*'Input 1 - Schedule 1'!AN244,"N/A")</f>
        <v>N/A</v>
      </c>
      <c r="AS244" s="47" t="str">
        <f>IF(AR244="N/A","N/A",MAX('Input 1 - Schedule 1'!AN244*0.02,AR244))</f>
        <v>N/A</v>
      </c>
      <c r="AT244" s="47" t="str">
        <f>IF(AQ244="Yes",'Input 1 - Schedule 1'!$AH244*IF($AX244="RBC Filing U.S. Insurer (Life)",0.0247,IF($AX244="RBC Filing U.S. Insurer (Health)",0.057*2/3,0.0364)),"N/A")</f>
        <v>N/A</v>
      </c>
      <c r="AU244" s="47" t="str">
        <f>IF(AQ244="Yes",'Input 1 - Schedule 1'!$AH244*IF($AX244="RBC Filing U.S. Insurer (Life)",0.037,IF($AX244="RBC Filing U.S. Insurer (Health)",0.057,0.054)),"N/A")</f>
        <v>N/A</v>
      </c>
      <c r="AV244" s="47" t="str">
        <f>IF(AQ244="Yes",'Input 1 - Schedule 1'!$AJ244*0.03,"N/A")</f>
        <v>N/A</v>
      </c>
      <c r="AW244" s="47" t="str">
        <f>IF(AQ244="Yes",IF(AX244="RBC Filing U.S. Insurer (Life)",0.195*'Input 1 - Schedule 1'!AJ244,0.225*'Input 1 - Schedule 1'!AJ244),"N/A")</f>
        <v>N/A</v>
      </c>
      <c r="AX244" s="47" t="str">
        <f>IFERROR(VLOOKUP('Input 1 - Schedule 1'!I244,'Input 1 - Schedule 1'!$D$7:$G$1009,4,FALSE),"")</f>
        <v/>
      </c>
      <c r="AZ244" s="17" t="s">
        <v>1</v>
      </c>
    </row>
    <row r="245" spans="1:52" x14ac:dyDescent="0.25">
      <c r="A245" s="56">
        <f t="shared" si="29"/>
        <v>236</v>
      </c>
      <c r="B245" s="267" t="str">
        <f t="shared" si="30"/>
        <v/>
      </c>
      <c r="C245" s="55" t="str">
        <f>IFERROR(VLOOKUP(G245,GCC.Param!$B$3:$D$96,3,FALSE),"")</f>
        <v/>
      </c>
      <c r="D245" s="40"/>
      <c r="E245" s="40"/>
      <c r="F245" s="42"/>
      <c r="G245" s="42"/>
      <c r="H245" s="42"/>
      <c r="I245" s="42"/>
      <c r="J245" s="267" t="str">
        <f t="shared" si="31"/>
        <v/>
      </c>
      <c r="K245" s="289"/>
      <c r="L245" s="289"/>
      <c r="M245" s="42"/>
      <c r="N245" s="42"/>
      <c r="O245" s="42"/>
      <c r="P245" s="42"/>
      <c r="Q245" s="42"/>
      <c r="R245" s="42"/>
      <c r="S245" s="266">
        <f t="shared" si="32"/>
        <v>0</v>
      </c>
      <c r="T245" s="32"/>
      <c r="U245" s="50"/>
      <c r="V245" s="44"/>
      <c r="W245" s="44"/>
      <c r="X245" s="45"/>
      <c r="Y245" s="50"/>
      <c r="Z245" s="46"/>
      <c r="AA245" s="46"/>
      <c r="AB245" s="46"/>
      <c r="AC245" s="47">
        <f t="shared" si="33"/>
        <v>0</v>
      </c>
      <c r="AD245" s="51"/>
      <c r="AE245" s="51"/>
      <c r="AF245" s="51"/>
      <c r="AH245" s="290"/>
      <c r="AI245" s="53">
        <f t="shared" si="34"/>
        <v>0</v>
      </c>
      <c r="AJ245" s="52"/>
      <c r="AK245" s="293"/>
      <c r="AL245" s="300"/>
      <c r="AM245" s="52"/>
      <c r="AN245" s="300"/>
      <c r="AO245" s="54"/>
      <c r="AQ245" s="47" t="str">
        <f>IF(OR('Input 1 - Schedule 1'!$C245="Non-Ins, Non-Fin",G245="Other Unregulated Financial Entity"),"Yes","No")</f>
        <v>No</v>
      </c>
      <c r="AR245" s="47" t="str">
        <f>IF(AQ245="Yes", 'Input 1 - Schedule 1'!AL245/'Input 1 - Schedule 1'!AM245*'Input 1 - Schedule 1'!AN245,"N/A")</f>
        <v>N/A</v>
      </c>
      <c r="AS245" s="47" t="str">
        <f>IF(AR245="N/A","N/A",MAX('Input 1 - Schedule 1'!AN245*0.02,AR245))</f>
        <v>N/A</v>
      </c>
      <c r="AT245" s="47" t="str">
        <f>IF(AQ245="Yes",'Input 1 - Schedule 1'!$AH245*IF($AX245="RBC Filing U.S. Insurer (Life)",0.0247,IF($AX245="RBC Filing U.S. Insurer (Health)",0.057*2/3,0.0364)),"N/A")</f>
        <v>N/A</v>
      </c>
      <c r="AU245" s="47" t="str">
        <f>IF(AQ245="Yes",'Input 1 - Schedule 1'!$AH245*IF($AX245="RBC Filing U.S. Insurer (Life)",0.037,IF($AX245="RBC Filing U.S. Insurer (Health)",0.057,0.054)),"N/A")</f>
        <v>N/A</v>
      </c>
      <c r="AV245" s="47" t="str">
        <f>IF(AQ245="Yes",'Input 1 - Schedule 1'!$AJ245*0.03,"N/A")</f>
        <v>N/A</v>
      </c>
      <c r="AW245" s="47" t="str">
        <f>IF(AQ245="Yes",IF(AX245="RBC Filing U.S. Insurer (Life)",0.195*'Input 1 - Schedule 1'!AJ245,0.225*'Input 1 - Schedule 1'!AJ245),"N/A")</f>
        <v>N/A</v>
      </c>
      <c r="AX245" s="47" t="str">
        <f>IFERROR(VLOOKUP('Input 1 - Schedule 1'!I245,'Input 1 - Schedule 1'!$D$7:$G$1009,4,FALSE),"")</f>
        <v/>
      </c>
      <c r="AZ245" s="17" t="s">
        <v>1</v>
      </c>
    </row>
    <row r="246" spans="1:52" x14ac:dyDescent="0.25">
      <c r="A246" s="56">
        <f t="shared" si="29"/>
        <v>237</v>
      </c>
      <c r="B246" s="267" t="str">
        <f t="shared" si="30"/>
        <v/>
      </c>
      <c r="C246" s="55" t="str">
        <f>IFERROR(VLOOKUP(G246,GCC.Param!$B$3:$D$96,3,FALSE),"")</f>
        <v/>
      </c>
      <c r="D246" s="40"/>
      <c r="E246" s="40"/>
      <c r="F246" s="42"/>
      <c r="G246" s="42"/>
      <c r="H246" s="42"/>
      <c r="I246" s="42"/>
      <c r="J246" s="267" t="str">
        <f t="shared" si="31"/>
        <v/>
      </c>
      <c r="K246" s="289"/>
      <c r="L246" s="289"/>
      <c r="M246" s="42"/>
      <c r="N246" s="42"/>
      <c r="O246" s="42"/>
      <c r="P246" s="42"/>
      <c r="Q246" s="42"/>
      <c r="R246" s="42"/>
      <c r="S246" s="266">
        <f t="shared" si="32"/>
        <v>0</v>
      </c>
      <c r="T246" s="32"/>
      <c r="U246" s="50"/>
      <c r="V246" s="44"/>
      <c r="W246" s="44"/>
      <c r="X246" s="45"/>
      <c r="Y246" s="50"/>
      <c r="Z246" s="46"/>
      <c r="AA246" s="46"/>
      <c r="AB246" s="46"/>
      <c r="AC246" s="47">
        <f t="shared" si="33"/>
        <v>0</v>
      </c>
      <c r="AD246" s="51"/>
      <c r="AE246" s="51"/>
      <c r="AF246" s="51"/>
      <c r="AH246" s="290"/>
      <c r="AI246" s="53">
        <f t="shared" si="34"/>
        <v>0</v>
      </c>
      <c r="AJ246" s="52"/>
      <c r="AK246" s="293"/>
      <c r="AL246" s="300"/>
      <c r="AM246" s="52"/>
      <c r="AN246" s="300"/>
      <c r="AO246" s="54"/>
      <c r="AQ246" s="47" t="str">
        <f>IF(OR('Input 1 - Schedule 1'!$C246="Non-Ins, Non-Fin",G246="Other Unregulated Financial Entity"),"Yes","No")</f>
        <v>No</v>
      </c>
      <c r="AR246" s="47" t="str">
        <f>IF(AQ246="Yes", 'Input 1 - Schedule 1'!AL246/'Input 1 - Schedule 1'!AM246*'Input 1 - Schedule 1'!AN246,"N/A")</f>
        <v>N/A</v>
      </c>
      <c r="AS246" s="47" t="str">
        <f>IF(AR246="N/A","N/A",MAX('Input 1 - Schedule 1'!AN246*0.02,AR246))</f>
        <v>N/A</v>
      </c>
      <c r="AT246" s="47" t="str">
        <f>IF(AQ246="Yes",'Input 1 - Schedule 1'!$AH246*IF($AX246="RBC Filing U.S. Insurer (Life)",0.0247,IF($AX246="RBC Filing U.S. Insurer (Health)",0.057*2/3,0.0364)),"N/A")</f>
        <v>N/A</v>
      </c>
      <c r="AU246" s="47" t="str">
        <f>IF(AQ246="Yes",'Input 1 - Schedule 1'!$AH246*IF($AX246="RBC Filing U.S. Insurer (Life)",0.037,IF($AX246="RBC Filing U.S. Insurer (Health)",0.057,0.054)),"N/A")</f>
        <v>N/A</v>
      </c>
      <c r="AV246" s="47" t="str">
        <f>IF(AQ246="Yes",'Input 1 - Schedule 1'!$AJ246*0.03,"N/A")</f>
        <v>N/A</v>
      </c>
      <c r="AW246" s="47" t="str">
        <f>IF(AQ246="Yes",IF(AX246="RBC Filing U.S. Insurer (Life)",0.195*'Input 1 - Schedule 1'!AJ246,0.225*'Input 1 - Schedule 1'!AJ246),"N/A")</f>
        <v>N/A</v>
      </c>
      <c r="AX246" s="47" t="str">
        <f>IFERROR(VLOOKUP('Input 1 - Schedule 1'!I246,'Input 1 - Schedule 1'!$D$7:$G$1009,4,FALSE),"")</f>
        <v/>
      </c>
      <c r="AZ246" s="17" t="s">
        <v>1</v>
      </c>
    </row>
    <row r="247" spans="1:52" x14ac:dyDescent="0.25">
      <c r="A247" s="56">
        <f t="shared" si="29"/>
        <v>238</v>
      </c>
      <c r="B247" s="267" t="str">
        <f t="shared" si="30"/>
        <v/>
      </c>
      <c r="C247" s="55" t="str">
        <f>IFERROR(VLOOKUP(G247,GCC.Param!$B$3:$D$96,3,FALSE),"")</f>
        <v/>
      </c>
      <c r="D247" s="40"/>
      <c r="E247" s="40"/>
      <c r="F247" s="42"/>
      <c r="G247" s="42"/>
      <c r="H247" s="42"/>
      <c r="I247" s="42"/>
      <c r="J247" s="267" t="str">
        <f t="shared" si="31"/>
        <v/>
      </c>
      <c r="K247" s="289"/>
      <c r="L247" s="289"/>
      <c r="M247" s="42"/>
      <c r="N247" s="42"/>
      <c r="O247" s="42"/>
      <c r="P247" s="42"/>
      <c r="Q247" s="42"/>
      <c r="R247" s="42"/>
      <c r="S247" s="266">
        <f t="shared" si="32"/>
        <v>0</v>
      </c>
      <c r="T247" s="32"/>
      <c r="U247" s="50"/>
      <c r="V247" s="44"/>
      <c r="W247" s="44"/>
      <c r="X247" s="45"/>
      <c r="Y247" s="50"/>
      <c r="Z247" s="46"/>
      <c r="AA247" s="46"/>
      <c r="AB247" s="46"/>
      <c r="AC247" s="47">
        <f t="shared" si="33"/>
        <v>0</v>
      </c>
      <c r="AD247" s="51"/>
      <c r="AE247" s="51"/>
      <c r="AF247" s="51"/>
      <c r="AH247" s="290"/>
      <c r="AI247" s="53">
        <f t="shared" si="34"/>
        <v>0</v>
      </c>
      <c r="AJ247" s="52"/>
      <c r="AK247" s="293"/>
      <c r="AL247" s="300"/>
      <c r="AM247" s="52"/>
      <c r="AN247" s="300"/>
      <c r="AO247" s="54"/>
      <c r="AQ247" s="47" t="str">
        <f>IF(OR('Input 1 - Schedule 1'!$C247="Non-Ins, Non-Fin",G247="Other Unregulated Financial Entity"),"Yes","No")</f>
        <v>No</v>
      </c>
      <c r="AR247" s="47" t="str">
        <f>IF(AQ247="Yes", 'Input 1 - Schedule 1'!AL247/'Input 1 - Schedule 1'!AM247*'Input 1 - Schedule 1'!AN247,"N/A")</f>
        <v>N/A</v>
      </c>
      <c r="AS247" s="47" t="str">
        <f>IF(AR247="N/A","N/A",MAX('Input 1 - Schedule 1'!AN247*0.02,AR247))</f>
        <v>N/A</v>
      </c>
      <c r="AT247" s="47" t="str">
        <f>IF(AQ247="Yes",'Input 1 - Schedule 1'!$AH247*IF($AX247="RBC Filing U.S. Insurer (Life)",0.0247,IF($AX247="RBC Filing U.S. Insurer (Health)",0.057*2/3,0.0364)),"N/A")</f>
        <v>N/A</v>
      </c>
      <c r="AU247" s="47" t="str">
        <f>IF(AQ247="Yes",'Input 1 - Schedule 1'!$AH247*IF($AX247="RBC Filing U.S. Insurer (Life)",0.037,IF($AX247="RBC Filing U.S. Insurer (Health)",0.057,0.054)),"N/A")</f>
        <v>N/A</v>
      </c>
      <c r="AV247" s="47" t="str">
        <f>IF(AQ247="Yes",'Input 1 - Schedule 1'!$AJ247*0.03,"N/A")</f>
        <v>N/A</v>
      </c>
      <c r="AW247" s="47" t="str">
        <f>IF(AQ247="Yes",IF(AX247="RBC Filing U.S. Insurer (Life)",0.195*'Input 1 - Schedule 1'!AJ247,0.225*'Input 1 - Schedule 1'!AJ247),"N/A")</f>
        <v>N/A</v>
      </c>
      <c r="AX247" s="47" t="str">
        <f>IFERROR(VLOOKUP('Input 1 - Schedule 1'!I247,'Input 1 - Schedule 1'!$D$7:$G$1009,4,FALSE),"")</f>
        <v/>
      </c>
      <c r="AZ247" s="17" t="s">
        <v>1</v>
      </c>
    </row>
    <row r="248" spans="1:52" x14ac:dyDescent="0.25">
      <c r="A248" s="56">
        <f t="shared" si="29"/>
        <v>239</v>
      </c>
      <c r="B248" s="267" t="str">
        <f t="shared" si="30"/>
        <v/>
      </c>
      <c r="C248" s="55" t="str">
        <f>IFERROR(VLOOKUP(G248,GCC.Param!$B$3:$D$96,3,FALSE),"")</f>
        <v/>
      </c>
      <c r="D248" s="40"/>
      <c r="E248" s="40"/>
      <c r="F248" s="42"/>
      <c r="G248" s="42"/>
      <c r="H248" s="42"/>
      <c r="I248" s="42"/>
      <c r="J248" s="267" t="str">
        <f t="shared" si="31"/>
        <v/>
      </c>
      <c r="K248" s="289"/>
      <c r="L248" s="289"/>
      <c r="M248" s="42"/>
      <c r="N248" s="42"/>
      <c r="O248" s="42"/>
      <c r="P248" s="42"/>
      <c r="Q248" s="42"/>
      <c r="R248" s="42"/>
      <c r="S248" s="266">
        <f t="shared" si="32"/>
        <v>0</v>
      </c>
      <c r="T248" s="32"/>
      <c r="U248" s="50"/>
      <c r="V248" s="44"/>
      <c r="W248" s="44"/>
      <c r="X248" s="45"/>
      <c r="Y248" s="50"/>
      <c r="Z248" s="46"/>
      <c r="AA248" s="46"/>
      <c r="AB248" s="46"/>
      <c r="AC248" s="47">
        <f t="shared" si="33"/>
        <v>0</v>
      </c>
      <c r="AD248" s="51"/>
      <c r="AE248" s="51"/>
      <c r="AF248" s="51"/>
      <c r="AH248" s="290"/>
      <c r="AI248" s="53">
        <f t="shared" si="34"/>
        <v>0</v>
      </c>
      <c r="AJ248" s="52"/>
      <c r="AK248" s="293"/>
      <c r="AL248" s="300"/>
      <c r="AM248" s="52"/>
      <c r="AN248" s="300"/>
      <c r="AO248" s="54"/>
      <c r="AQ248" s="47" t="str">
        <f>IF(OR('Input 1 - Schedule 1'!$C248="Non-Ins, Non-Fin",G248="Other Unregulated Financial Entity"),"Yes","No")</f>
        <v>No</v>
      </c>
      <c r="AR248" s="47" t="str">
        <f>IF(AQ248="Yes", 'Input 1 - Schedule 1'!AL248/'Input 1 - Schedule 1'!AM248*'Input 1 - Schedule 1'!AN248,"N/A")</f>
        <v>N/A</v>
      </c>
      <c r="AS248" s="47" t="str">
        <f>IF(AR248="N/A","N/A",MAX('Input 1 - Schedule 1'!AN248*0.02,AR248))</f>
        <v>N/A</v>
      </c>
      <c r="AT248" s="47" t="str">
        <f>IF(AQ248="Yes",'Input 1 - Schedule 1'!$AH248*IF($AX248="RBC Filing U.S. Insurer (Life)",0.0247,IF($AX248="RBC Filing U.S. Insurer (Health)",0.057*2/3,0.0364)),"N/A")</f>
        <v>N/A</v>
      </c>
      <c r="AU248" s="47" t="str">
        <f>IF(AQ248="Yes",'Input 1 - Schedule 1'!$AH248*IF($AX248="RBC Filing U.S. Insurer (Life)",0.037,IF($AX248="RBC Filing U.S. Insurer (Health)",0.057,0.054)),"N/A")</f>
        <v>N/A</v>
      </c>
      <c r="AV248" s="47" t="str">
        <f>IF(AQ248="Yes",'Input 1 - Schedule 1'!$AJ248*0.03,"N/A")</f>
        <v>N/A</v>
      </c>
      <c r="AW248" s="47" t="str">
        <f>IF(AQ248="Yes",IF(AX248="RBC Filing U.S. Insurer (Life)",0.195*'Input 1 - Schedule 1'!AJ248,0.225*'Input 1 - Schedule 1'!AJ248),"N/A")</f>
        <v>N/A</v>
      </c>
      <c r="AX248" s="47" t="str">
        <f>IFERROR(VLOOKUP('Input 1 - Schedule 1'!I248,'Input 1 - Schedule 1'!$D$7:$G$1009,4,FALSE),"")</f>
        <v/>
      </c>
      <c r="AZ248" s="17" t="s">
        <v>1</v>
      </c>
    </row>
    <row r="249" spans="1:52" x14ac:dyDescent="0.25">
      <c r="A249" s="56">
        <f t="shared" si="29"/>
        <v>240</v>
      </c>
      <c r="B249" s="267" t="str">
        <f t="shared" si="30"/>
        <v/>
      </c>
      <c r="C249" s="55" t="str">
        <f>IFERROR(VLOOKUP(G249,GCC.Param!$B$3:$D$96,3,FALSE),"")</f>
        <v/>
      </c>
      <c r="D249" s="40"/>
      <c r="E249" s="40"/>
      <c r="F249" s="42"/>
      <c r="G249" s="42"/>
      <c r="H249" s="42"/>
      <c r="I249" s="42"/>
      <c r="J249" s="267" t="str">
        <f t="shared" si="31"/>
        <v/>
      </c>
      <c r="K249" s="289"/>
      <c r="L249" s="289"/>
      <c r="M249" s="42"/>
      <c r="N249" s="42"/>
      <c r="O249" s="42"/>
      <c r="P249" s="42"/>
      <c r="Q249" s="42"/>
      <c r="R249" s="42"/>
      <c r="S249" s="266">
        <f t="shared" si="32"/>
        <v>0</v>
      </c>
      <c r="T249" s="32"/>
      <c r="U249" s="50"/>
      <c r="V249" s="44"/>
      <c r="W249" s="44"/>
      <c r="X249" s="45"/>
      <c r="Y249" s="50"/>
      <c r="Z249" s="46"/>
      <c r="AA249" s="46"/>
      <c r="AB249" s="46"/>
      <c r="AC249" s="47">
        <f t="shared" si="33"/>
        <v>0</v>
      </c>
      <c r="AD249" s="51"/>
      <c r="AE249" s="51"/>
      <c r="AF249" s="51"/>
      <c r="AH249" s="290"/>
      <c r="AI249" s="53">
        <f t="shared" si="34"/>
        <v>0</v>
      </c>
      <c r="AJ249" s="52"/>
      <c r="AK249" s="293"/>
      <c r="AL249" s="300"/>
      <c r="AM249" s="52"/>
      <c r="AN249" s="300"/>
      <c r="AO249" s="54"/>
      <c r="AQ249" s="47" t="str">
        <f>IF(OR('Input 1 - Schedule 1'!$C249="Non-Ins, Non-Fin",G249="Other Unregulated Financial Entity"),"Yes","No")</f>
        <v>No</v>
      </c>
      <c r="AR249" s="47" t="str">
        <f>IF(AQ249="Yes", 'Input 1 - Schedule 1'!AL249/'Input 1 - Schedule 1'!AM249*'Input 1 - Schedule 1'!AN249,"N/A")</f>
        <v>N/A</v>
      </c>
      <c r="AS249" s="47" t="str">
        <f>IF(AR249="N/A","N/A",MAX('Input 1 - Schedule 1'!AN249*0.02,AR249))</f>
        <v>N/A</v>
      </c>
      <c r="AT249" s="47" t="str">
        <f>IF(AQ249="Yes",'Input 1 - Schedule 1'!$AH249*IF($AX249="RBC Filing U.S. Insurer (Life)",0.0247,IF($AX249="RBC Filing U.S. Insurer (Health)",0.057*2/3,0.0364)),"N/A")</f>
        <v>N/A</v>
      </c>
      <c r="AU249" s="47" t="str">
        <f>IF(AQ249="Yes",'Input 1 - Schedule 1'!$AH249*IF($AX249="RBC Filing U.S. Insurer (Life)",0.037,IF($AX249="RBC Filing U.S. Insurer (Health)",0.057,0.054)),"N/A")</f>
        <v>N/A</v>
      </c>
      <c r="AV249" s="47" t="str">
        <f>IF(AQ249="Yes",'Input 1 - Schedule 1'!$AJ249*0.03,"N/A")</f>
        <v>N/A</v>
      </c>
      <c r="AW249" s="47" t="str">
        <f>IF(AQ249="Yes",IF(AX249="RBC Filing U.S. Insurer (Life)",0.195*'Input 1 - Schedule 1'!AJ249,0.225*'Input 1 - Schedule 1'!AJ249),"N/A")</f>
        <v>N/A</v>
      </c>
      <c r="AX249" s="47" t="str">
        <f>IFERROR(VLOOKUP('Input 1 - Schedule 1'!I249,'Input 1 - Schedule 1'!$D$7:$G$1009,4,FALSE),"")</f>
        <v/>
      </c>
      <c r="AZ249" s="17" t="s">
        <v>1</v>
      </c>
    </row>
    <row r="250" spans="1:52" x14ac:dyDescent="0.25">
      <c r="A250" s="56">
        <f t="shared" si="29"/>
        <v>241</v>
      </c>
      <c r="B250" s="267" t="str">
        <f t="shared" si="30"/>
        <v/>
      </c>
      <c r="C250" s="55" t="str">
        <f>IFERROR(VLOOKUP(G250,GCC.Param!$B$3:$D$96,3,FALSE),"")</f>
        <v/>
      </c>
      <c r="D250" s="40"/>
      <c r="E250" s="40"/>
      <c r="F250" s="42"/>
      <c r="G250" s="42"/>
      <c r="H250" s="42"/>
      <c r="I250" s="42"/>
      <c r="J250" s="267" t="str">
        <f t="shared" si="31"/>
        <v/>
      </c>
      <c r="K250" s="289"/>
      <c r="L250" s="289"/>
      <c r="M250" s="42"/>
      <c r="N250" s="42"/>
      <c r="O250" s="42"/>
      <c r="P250" s="42"/>
      <c r="Q250" s="42"/>
      <c r="R250" s="42"/>
      <c r="S250" s="266">
        <f t="shared" si="32"/>
        <v>0</v>
      </c>
      <c r="T250" s="32"/>
      <c r="U250" s="50"/>
      <c r="V250" s="44"/>
      <c r="W250" s="44"/>
      <c r="X250" s="45"/>
      <c r="Y250" s="50"/>
      <c r="Z250" s="46"/>
      <c r="AA250" s="46"/>
      <c r="AB250" s="46"/>
      <c r="AC250" s="47">
        <f t="shared" si="33"/>
        <v>0</v>
      </c>
      <c r="AD250" s="51"/>
      <c r="AE250" s="51"/>
      <c r="AF250" s="51"/>
      <c r="AH250" s="290"/>
      <c r="AI250" s="53">
        <f t="shared" si="34"/>
        <v>0</v>
      </c>
      <c r="AJ250" s="52"/>
      <c r="AK250" s="293"/>
      <c r="AL250" s="300"/>
      <c r="AM250" s="52"/>
      <c r="AN250" s="300"/>
      <c r="AO250" s="54"/>
      <c r="AQ250" s="47" t="str">
        <f>IF(OR('Input 1 - Schedule 1'!$C250="Non-Ins, Non-Fin",G250="Other Unregulated Financial Entity"),"Yes","No")</f>
        <v>No</v>
      </c>
      <c r="AR250" s="47" t="str">
        <f>IF(AQ250="Yes", 'Input 1 - Schedule 1'!AL250/'Input 1 - Schedule 1'!AM250*'Input 1 - Schedule 1'!AN250,"N/A")</f>
        <v>N/A</v>
      </c>
      <c r="AS250" s="47" t="str">
        <f>IF(AR250="N/A","N/A",MAX('Input 1 - Schedule 1'!AN250*0.02,AR250))</f>
        <v>N/A</v>
      </c>
      <c r="AT250" s="47" t="str">
        <f>IF(AQ250="Yes",'Input 1 - Schedule 1'!$AH250*IF($AX250="RBC Filing U.S. Insurer (Life)",0.0247,IF($AX250="RBC Filing U.S. Insurer (Health)",0.057*2/3,0.0364)),"N/A")</f>
        <v>N/A</v>
      </c>
      <c r="AU250" s="47" t="str">
        <f>IF(AQ250="Yes",'Input 1 - Schedule 1'!$AH250*IF($AX250="RBC Filing U.S. Insurer (Life)",0.037,IF($AX250="RBC Filing U.S. Insurer (Health)",0.057,0.054)),"N/A")</f>
        <v>N/A</v>
      </c>
      <c r="AV250" s="47" t="str">
        <f>IF(AQ250="Yes",'Input 1 - Schedule 1'!$AJ250*0.03,"N/A")</f>
        <v>N/A</v>
      </c>
      <c r="AW250" s="47" t="str">
        <f>IF(AQ250="Yes",IF(AX250="RBC Filing U.S. Insurer (Life)",0.195*'Input 1 - Schedule 1'!AJ250,0.225*'Input 1 - Schedule 1'!AJ250),"N/A")</f>
        <v>N/A</v>
      </c>
      <c r="AX250" s="47" t="str">
        <f>IFERROR(VLOOKUP('Input 1 - Schedule 1'!I250,'Input 1 - Schedule 1'!$D$7:$G$1009,4,FALSE),"")</f>
        <v/>
      </c>
      <c r="AZ250" s="17" t="s">
        <v>1</v>
      </c>
    </row>
    <row r="251" spans="1:52" x14ac:dyDescent="0.25">
      <c r="A251" s="56">
        <f t="shared" si="29"/>
        <v>242</v>
      </c>
      <c r="B251" s="267" t="str">
        <f t="shared" si="30"/>
        <v/>
      </c>
      <c r="C251" s="55" t="str">
        <f>IFERROR(VLOOKUP(G251,GCC.Param!$B$3:$D$96,3,FALSE),"")</f>
        <v/>
      </c>
      <c r="D251" s="40"/>
      <c r="E251" s="40"/>
      <c r="F251" s="42"/>
      <c r="G251" s="42"/>
      <c r="H251" s="42"/>
      <c r="I251" s="42"/>
      <c r="J251" s="267" t="str">
        <f t="shared" si="31"/>
        <v/>
      </c>
      <c r="K251" s="289"/>
      <c r="L251" s="289"/>
      <c r="M251" s="42"/>
      <c r="N251" s="42"/>
      <c r="O251" s="42"/>
      <c r="P251" s="42"/>
      <c r="Q251" s="42"/>
      <c r="R251" s="42"/>
      <c r="S251" s="266">
        <f t="shared" si="32"/>
        <v>0</v>
      </c>
      <c r="T251" s="32"/>
      <c r="U251" s="50"/>
      <c r="V251" s="44"/>
      <c r="W251" s="44"/>
      <c r="X251" s="45"/>
      <c r="Y251" s="50"/>
      <c r="Z251" s="46"/>
      <c r="AA251" s="46"/>
      <c r="AB251" s="46"/>
      <c r="AC251" s="47">
        <f t="shared" si="33"/>
        <v>0</v>
      </c>
      <c r="AD251" s="51"/>
      <c r="AE251" s="51"/>
      <c r="AF251" s="51"/>
      <c r="AH251" s="290"/>
      <c r="AI251" s="53">
        <f t="shared" si="34"/>
        <v>0</v>
      </c>
      <c r="AJ251" s="52"/>
      <c r="AK251" s="293"/>
      <c r="AL251" s="300"/>
      <c r="AM251" s="52"/>
      <c r="AN251" s="300"/>
      <c r="AO251" s="54"/>
      <c r="AQ251" s="47" t="str">
        <f>IF(OR('Input 1 - Schedule 1'!$C251="Non-Ins, Non-Fin",G251="Other Unregulated Financial Entity"),"Yes","No")</f>
        <v>No</v>
      </c>
      <c r="AR251" s="47" t="str">
        <f>IF(AQ251="Yes", 'Input 1 - Schedule 1'!AL251/'Input 1 - Schedule 1'!AM251*'Input 1 - Schedule 1'!AN251,"N/A")</f>
        <v>N/A</v>
      </c>
      <c r="AS251" s="47" t="str">
        <f>IF(AR251="N/A","N/A",MAX('Input 1 - Schedule 1'!AN251*0.02,AR251))</f>
        <v>N/A</v>
      </c>
      <c r="AT251" s="47" t="str">
        <f>IF(AQ251="Yes",'Input 1 - Schedule 1'!$AH251*IF($AX251="RBC Filing U.S. Insurer (Life)",0.0247,IF($AX251="RBC Filing U.S. Insurer (Health)",0.057*2/3,0.0364)),"N/A")</f>
        <v>N/A</v>
      </c>
      <c r="AU251" s="47" t="str">
        <f>IF(AQ251="Yes",'Input 1 - Schedule 1'!$AH251*IF($AX251="RBC Filing U.S. Insurer (Life)",0.037,IF($AX251="RBC Filing U.S. Insurer (Health)",0.057,0.054)),"N/A")</f>
        <v>N/A</v>
      </c>
      <c r="AV251" s="47" t="str">
        <f>IF(AQ251="Yes",'Input 1 - Schedule 1'!$AJ251*0.03,"N/A")</f>
        <v>N/A</v>
      </c>
      <c r="AW251" s="47" t="str">
        <f>IF(AQ251="Yes",IF(AX251="RBC Filing U.S. Insurer (Life)",0.195*'Input 1 - Schedule 1'!AJ251,0.225*'Input 1 - Schedule 1'!AJ251),"N/A")</f>
        <v>N/A</v>
      </c>
      <c r="AX251" s="47" t="str">
        <f>IFERROR(VLOOKUP('Input 1 - Schedule 1'!I251,'Input 1 - Schedule 1'!$D$7:$G$1009,4,FALSE),"")</f>
        <v/>
      </c>
      <c r="AZ251" s="17" t="s">
        <v>1</v>
      </c>
    </row>
    <row r="252" spans="1:52" x14ac:dyDescent="0.25">
      <c r="A252" s="56">
        <f t="shared" si="29"/>
        <v>243</v>
      </c>
      <c r="B252" s="267" t="str">
        <f t="shared" si="30"/>
        <v/>
      </c>
      <c r="C252" s="55" t="str">
        <f>IFERROR(VLOOKUP(G252,GCC.Param!$B$3:$D$96,3,FALSE),"")</f>
        <v/>
      </c>
      <c r="D252" s="40"/>
      <c r="E252" s="40"/>
      <c r="F252" s="42"/>
      <c r="G252" s="42"/>
      <c r="H252" s="42"/>
      <c r="I252" s="42"/>
      <c r="J252" s="267" t="str">
        <f t="shared" si="31"/>
        <v/>
      </c>
      <c r="K252" s="289"/>
      <c r="L252" s="289"/>
      <c r="M252" s="42"/>
      <c r="N252" s="42"/>
      <c r="O252" s="42"/>
      <c r="P252" s="42"/>
      <c r="Q252" s="42"/>
      <c r="R252" s="42"/>
      <c r="S252" s="266">
        <f t="shared" si="32"/>
        <v>0</v>
      </c>
      <c r="T252" s="32"/>
      <c r="U252" s="50"/>
      <c r="V252" s="44"/>
      <c r="W252" s="44"/>
      <c r="X252" s="45"/>
      <c r="Y252" s="50"/>
      <c r="Z252" s="46"/>
      <c r="AA252" s="46"/>
      <c r="AB252" s="46"/>
      <c r="AC252" s="47">
        <f t="shared" si="33"/>
        <v>0</v>
      </c>
      <c r="AD252" s="51"/>
      <c r="AE252" s="51"/>
      <c r="AF252" s="51"/>
      <c r="AH252" s="290"/>
      <c r="AI252" s="53">
        <f t="shared" si="34"/>
        <v>0</v>
      </c>
      <c r="AJ252" s="52"/>
      <c r="AK252" s="293"/>
      <c r="AL252" s="300"/>
      <c r="AM252" s="52"/>
      <c r="AN252" s="300"/>
      <c r="AO252" s="54"/>
      <c r="AQ252" s="47" t="str">
        <f>IF(OR('Input 1 - Schedule 1'!$C252="Non-Ins, Non-Fin",G252="Other Unregulated Financial Entity"),"Yes","No")</f>
        <v>No</v>
      </c>
      <c r="AR252" s="47" t="str">
        <f>IF(AQ252="Yes", 'Input 1 - Schedule 1'!AL252/'Input 1 - Schedule 1'!AM252*'Input 1 - Schedule 1'!AN252,"N/A")</f>
        <v>N/A</v>
      </c>
      <c r="AS252" s="47" t="str">
        <f>IF(AR252="N/A","N/A",MAX('Input 1 - Schedule 1'!AN252*0.02,AR252))</f>
        <v>N/A</v>
      </c>
      <c r="AT252" s="47" t="str">
        <f>IF(AQ252="Yes",'Input 1 - Schedule 1'!$AH252*IF($AX252="RBC Filing U.S. Insurer (Life)",0.0247,IF($AX252="RBC Filing U.S. Insurer (Health)",0.057*2/3,0.0364)),"N/A")</f>
        <v>N/A</v>
      </c>
      <c r="AU252" s="47" t="str">
        <f>IF(AQ252="Yes",'Input 1 - Schedule 1'!$AH252*IF($AX252="RBC Filing U.S. Insurer (Life)",0.037,IF($AX252="RBC Filing U.S. Insurer (Health)",0.057,0.054)),"N/A")</f>
        <v>N/A</v>
      </c>
      <c r="AV252" s="47" t="str">
        <f>IF(AQ252="Yes",'Input 1 - Schedule 1'!$AJ252*0.03,"N/A")</f>
        <v>N/A</v>
      </c>
      <c r="AW252" s="47" t="str">
        <f>IF(AQ252="Yes",IF(AX252="RBC Filing U.S. Insurer (Life)",0.195*'Input 1 - Schedule 1'!AJ252,0.225*'Input 1 - Schedule 1'!AJ252),"N/A")</f>
        <v>N/A</v>
      </c>
      <c r="AX252" s="47" t="str">
        <f>IFERROR(VLOOKUP('Input 1 - Schedule 1'!I252,'Input 1 - Schedule 1'!$D$7:$G$1009,4,FALSE),"")</f>
        <v/>
      </c>
      <c r="AZ252" s="17" t="s">
        <v>1</v>
      </c>
    </row>
    <row r="253" spans="1:52" x14ac:dyDescent="0.25">
      <c r="A253" s="56">
        <f t="shared" si="29"/>
        <v>244</v>
      </c>
      <c r="B253" s="267" t="str">
        <f t="shared" si="30"/>
        <v/>
      </c>
      <c r="C253" s="55" t="str">
        <f>IFERROR(VLOOKUP(G253,GCC.Param!$B$3:$D$96,3,FALSE),"")</f>
        <v/>
      </c>
      <c r="D253" s="40"/>
      <c r="E253" s="40"/>
      <c r="F253" s="42"/>
      <c r="G253" s="42"/>
      <c r="H253" s="42"/>
      <c r="I253" s="42"/>
      <c r="J253" s="267" t="str">
        <f t="shared" si="31"/>
        <v/>
      </c>
      <c r="K253" s="289"/>
      <c r="L253" s="289"/>
      <c r="M253" s="42"/>
      <c r="N253" s="42"/>
      <c r="O253" s="42"/>
      <c r="P253" s="42"/>
      <c r="Q253" s="42"/>
      <c r="R253" s="42"/>
      <c r="S253" s="266">
        <f t="shared" si="32"/>
        <v>0</v>
      </c>
      <c r="T253" s="32"/>
      <c r="U253" s="50"/>
      <c r="V253" s="44"/>
      <c r="W253" s="44"/>
      <c r="X253" s="45"/>
      <c r="Y253" s="50"/>
      <c r="Z253" s="46"/>
      <c r="AA253" s="46"/>
      <c r="AB253" s="46"/>
      <c r="AC253" s="47">
        <f t="shared" si="33"/>
        <v>0</v>
      </c>
      <c r="AD253" s="51"/>
      <c r="AE253" s="51"/>
      <c r="AF253" s="51"/>
      <c r="AH253" s="290"/>
      <c r="AI253" s="53">
        <f t="shared" si="34"/>
        <v>0</v>
      </c>
      <c r="AJ253" s="52"/>
      <c r="AK253" s="293"/>
      <c r="AL253" s="300"/>
      <c r="AM253" s="52"/>
      <c r="AN253" s="300"/>
      <c r="AO253" s="54"/>
      <c r="AQ253" s="47" t="str">
        <f>IF(OR('Input 1 - Schedule 1'!$C253="Non-Ins, Non-Fin",G253="Other Unregulated Financial Entity"),"Yes","No")</f>
        <v>No</v>
      </c>
      <c r="AR253" s="47" t="str">
        <f>IF(AQ253="Yes", 'Input 1 - Schedule 1'!AL253/'Input 1 - Schedule 1'!AM253*'Input 1 - Schedule 1'!AN253,"N/A")</f>
        <v>N/A</v>
      </c>
      <c r="AS253" s="47" t="str">
        <f>IF(AR253="N/A","N/A",MAX('Input 1 - Schedule 1'!AN253*0.02,AR253))</f>
        <v>N/A</v>
      </c>
      <c r="AT253" s="47" t="str">
        <f>IF(AQ253="Yes",'Input 1 - Schedule 1'!$AH253*IF($AX253="RBC Filing U.S. Insurer (Life)",0.0247,IF($AX253="RBC Filing U.S. Insurer (Health)",0.057*2/3,0.0364)),"N/A")</f>
        <v>N/A</v>
      </c>
      <c r="AU253" s="47" t="str">
        <f>IF(AQ253="Yes",'Input 1 - Schedule 1'!$AH253*IF($AX253="RBC Filing U.S. Insurer (Life)",0.037,IF($AX253="RBC Filing U.S. Insurer (Health)",0.057,0.054)),"N/A")</f>
        <v>N/A</v>
      </c>
      <c r="AV253" s="47" t="str">
        <f>IF(AQ253="Yes",'Input 1 - Schedule 1'!$AJ253*0.03,"N/A")</f>
        <v>N/A</v>
      </c>
      <c r="AW253" s="47" t="str">
        <f>IF(AQ253="Yes",IF(AX253="RBC Filing U.S. Insurer (Life)",0.195*'Input 1 - Schedule 1'!AJ253,0.225*'Input 1 - Schedule 1'!AJ253),"N/A")</f>
        <v>N/A</v>
      </c>
      <c r="AX253" s="47" t="str">
        <f>IFERROR(VLOOKUP('Input 1 - Schedule 1'!I253,'Input 1 - Schedule 1'!$D$7:$G$1009,4,FALSE),"")</f>
        <v/>
      </c>
      <c r="AZ253" s="17" t="s">
        <v>1</v>
      </c>
    </row>
    <row r="254" spans="1:52" x14ac:dyDescent="0.25">
      <c r="A254" s="56">
        <f t="shared" si="29"/>
        <v>245</v>
      </c>
      <c r="B254" s="267" t="str">
        <f t="shared" si="30"/>
        <v/>
      </c>
      <c r="C254" s="55" t="str">
        <f>IFERROR(VLOOKUP(G254,GCC.Param!$B$3:$D$96,3,FALSE),"")</f>
        <v/>
      </c>
      <c r="D254" s="40"/>
      <c r="E254" s="40"/>
      <c r="F254" s="42"/>
      <c r="G254" s="42"/>
      <c r="H254" s="42"/>
      <c r="I254" s="42"/>
      <c r="J254" s="267" t="str">
        <f t="shared" si="31"/>
        <v/>
      </c>
      <c r="K254" s="289"/>
      <c r="L254" s="289"/>
      <c r="M254" s="42"/>
      <c r="N254" s="42"/>
      <c r="O254" s="42"/>
      <c r="P254" s="42"/>
      <c r="Q254" s="42"/>
      <c r="R254" s="42"/>
      <c r="S254" s="266">
        <f t="shared" si="32"/>
        <v>0</v>
      </c>
      <c r="T254" s="32"/>
      <c r="U254" s="50"/>
      <c r="V254" s="44"/>
      <c r="W254" s="44"/>
      <c r="X254" s="45"/>
      <c r="Y254" s="50"/>
      <c r="Z254" s="46"/>
      <c r="AA254" s="46"/>
      <c r="AB254" s="46"/>
      <c r="AC254" s="47">
        <f t="shared" si="33"/>
        <v>0</v>
      </c>
      <c r="AD254" s="51"/>
      <c r="AE254" s="51"/>
      <c r="AF254" s="51"/>
      <c r="AH254" s="290"/>
      <c r="AI254" s="53">
        <f t="shared" si="34"/>
        <v>0</v>
      </c>
      <c r="AJ254" s="52"/>
      <c r="AK254" s="293"/>
      <c r="AL254" s="300"/>
      <c r="AM254" s="52"/>
      <c r="AN254" s="300"/>
      <c r="AO254" s="54"/>
      <c r="AQ254" s="47" t="str">
        <f>IF(OR('Input 1 - Schedule 1'!$C254="Non-Ins, Non-Fin",G254="Other Unregulated Financial Entity"),"Yes","No")</f>
        <v>No</v>
      </c>
      <c r="AR254" s="47" t="str">
        <f>IF(AQ254="Yes", 'Input 1 - Schedule 1'!AL254/'Input 1 - Schedule 1'!AM254*'Input 1 - Schedule 1'!AN254,"N/A")</f>
        <v>N/A</v>
      </c>
      <c r="AS254" s="47" t="str">
        <f>IF(AR254="N/A","N/A",MAX('Input 1 - Schedule 1'!AN254*0.02,AR254))</f>
        <v>N/A</v>
      </c>
      <c r="AT254" s="47" t="str">
        <f>IF(AQ254="Yes",'Input 1 - Schedule 1'!$AH254*IF($AX254="RBC Filing U.S. Insurer (Life)",0.0247,IF($AX254="RBC Filing U.S. Insurer (Health)",0.057*2/3,0.0364)),"N/A")</f>
        <v>N/A</v>
      </c>
      <c r="AU254" s="47" t="str">
        <f>IF(AQ254="Yes",'Input 1 - Schedule 1'!$AH254*IF($AX254="RBC Filing U.S. Insurer (Life)",0.037,IF($AX254="RBC Filing U.S. Insurer (Health)",0.057,0.054)),"N/A")</f>
        <v>N/A</v>
      </c>
      <c r="AV254" s="47" t="str">
        <f>IF(AQ254="Yes",'Input 1 - Schedule 1'!$AJ254*0.03,"N/A")</f>
        <v>N/A</v>
      </c>
      <c r="AW254" s="47" t="str">
        <f>IF(AQ254="Yes",IF(AX254="RBC Filing U.S. Insurer (Life)",0.195*'Input 1 - Schedule 1'!AJ254,0.225*'Input 1 - Schedule 1'!AJ254),"N/A")</f>
        <v>N/A</v>
      </c>
      <c r="AX254" s="47" t="str">
        <f>IFERROR(VLOOKUP('Input 1 - Schedule 1'!I254,'Input 1 - Schedule 1'!$D$7:$G$1009,4,FALSE),"")</f>
        <v/>
      </c>
      <c r="AZ254" s="17" t="s">
        <v>1</v>
      </c>
    </row>
    <row r="255" spans="1:52" x14ac:dyDescent="0.25">
      <c r="A255" s="56">
        <f t="shared" si="29"/>
        <v>246</v>
      </c>
      <c r="B255" s="267" t="str">
        <f t="shared" si="30"/>
        <v/>
      </c>
      <c r="C255" s="55" t="str">
        <f>IFERROR(VLOOKUP(G255,GCC.Param!$B$3:$D$96,3,FALSE),"")</f>
        <v/>
      </c>
      <c r="D255" s="40"/>
      <c r="E255" s="40"/>
      <c r="F255" s="42"/>
      <c r="G255" s="42"/>
      <c r="H255" s="42"/>
      <c r="I255" s="42"/>
      <c r="J255" s="267" t="str">
        <f t="shared" si="31"/>
        <v/>
      </c>
      <c r="K255" s="289"/>
      <c r="L255" s="289"/>
      <c r="M255" s="42"/>
      <c r="N255" s="42"/>
      <c r="O255" s="42"/>
      <c r="P255" s="42"/>
      <c r="Q255" s="42"/>
      <c r="R255" s="42"/>
      <c r="S255" s="266">
        <f t="shared" si="32"/>
        <v>0</v>
      </c>
      <c r="T255" s="32"/>
      <c r="U255" s="50"/>
      <c r="V255" s="44"/>
      <c r="W255" s="44"/>
      <c r="X255" s="45"/>
      <c r="Y255" s="50"/>
      <c r="Z255" s="46"/>
      <c r="AA255" s="46"/>
      <c r="AB255" s="46"/>
      <c r="AC255" s="47">
        <f t="shared" si="33"/>
        <v>0</v>
      </c>
      <c r="AD255" s="51"/>
      <c r="AE255" s="51"/>
      <c r="AF255" s="51"/>
      <c r="AH255" s="290"/>
      <c r="AI255" s="53">
        <f t="shared" si="34"/>
        <v>0</v>
      </c>
      <c r="AJ255" s="52"/>
      <c r="AK255" s="293"/>
      <c r="AL255" s="300"/>
      <c r="AM255" s="52"/>
      <c r="AN255" s="300"/>
      <c r="AO255" s="54"/>
      <c r="AQ255" s="47" t="str">
        <f>IF(OR('Input 1 - Schedule 1'!$C255="Non-Ins, Non-Fin",G255="Other Unregulated Financial Entity"),"Yes","No")</f>
        <v>No</v>
      </c>
      <c r="AR255" s="47" t="str">
        <f>IF(AQ255="Yes", 'Input 1 - Schedule 1'!AL255/'Input 1 - Schedule 1'!AM255*'Input 1 - Schedule 1'!AN255,"N/A")</f>
        <v>N/A</v>
      </c>
      <c r="AS255" s="47" t="str">
        <f>IF(AR255="N/A","N/A",MAX('Input 1 - Schedule 1'!AN255*0.02,AR255))</f>
        <v>N/A</v>
      </c>
      <c r="AT255" s="47" t="str">
        <f>IF(AQ255="Yes",'Input 1 - Schedule 1'!$AH255*IF($AX255="RBC Filing U.S. Insurer (Life)",0.0247,IF($AX255="RBC Filing U.S. Insurer (Health)",0.057*2/3,0.0364)),"N/A")</f>
        <v>N/A</v>
      </c>
      <c r="AU255" s="47" t="str">
        <f>IF(AQ255="Yes",'Input 1 - Schedule 1'!$AH255*IF($AX255="RBC Filing U.S. Insurer (Life)",0.037,IF($AX255="RBC Filing U.S. Insurer (Health)",0.057,0.054)),"N/A")</f>
        <v>N/A</v>
      </c>
      <c r="AV255" s="47" t="str">
        <f>IF(AQ255="Yes",'Input 1 - Schedule 1'!$AJ255*0.03,"N/A")</f>
        <v>N/A</v>
      </c>
      <c r="AW255" s="47" t="str">
        <f>IF(AQ255="Yes",IF(AX255="RBC Filing U.S. Insurer (Life)",0.195*'Input 1 - Schedule 1'!AJ255,0.225*'Input 1 - Schedule 1'!AJ255),"N/A")</f>
        <v>N/A</v>
      </c>
      <c r="AX255" s="47" t="str">
        <f>IFERROR(VLOOKUP('Input 1 - Schedule 1'!I255,'Input 1 - Schedule 1'!$D$7:$G$1009,4,FALSE),"")</f>
        <v/>
      </c>
      <c r="AZ255" s="17" t="s">
        <v>1</v>
      </c>
    </row>
    <row r="256" spans="1:52" x14ac:dyDescent="0.25">
      <c r="A256" s="56">
        <f t="shared" si="29"/>
        <v>247</v>
      </c>
      <c r="B256" s="267" t="str">
        <f t="shared" si="30"/>
        <v/>
      </c>
      <c r="C256" s="55" t="str">
        <f>IFERROR(VLOOKUP(G256,GCC.Param!$B$3:$D$96,3,FALSE),"")</f>
        <v/>
      </c>
      <c r="D256" s="40"/>
      <c r="E256" s="40"/>
      <c r="F256" s="42"/>
      <c r="G256" s="42"/>
      <c r="H256" s="42"/>
      <c r="I256" s="42"/>
      <c r="J256" s="267" t="str">
        <f t="shared" si="31"/>
        <v/>
      </c>
      <c r="K256" s="289"/>
      <c r="L256" s="289"/>
      <c r="M256" s="42"/>
      <c r="N256" s="42"/>
      <c r="O256" s="42"/>
      <c r="P256" s="42"/>
      <c r="Q256" s="42"/>
      <c r="R256" s="42"/>
      <c r="S256" s="266">
        <f t="shared" si="32"/>
        <v>0</v>
      </c>
      <c r="T256" s="32"/>
      <c r="U256" s="50"/>
      <c r="V256" s="44"/>
      <c r="W256" s="44"/>
      <c r="X256" s="45"/>
      <c r="Y256" s="50"/>
      <c r="Z256" s="46"/>
      <c r="AA256" s="46"/>
      <c r="AB256" s="46"/>
      <c r="AC256" s="47">
        <f t="shared" si="33"/>
        <v>0</v>
      </c>
      <c r="AD256" s="51"/>
      <c r="AE256" s="51"/>
      <c r="AF256" s="51"/>
      <c r="AH256" s="290"/>
      <c r="AI256" s="53">
        <f t="shared" si="34"/>
        <v>0</v>
      </c>
      <c r="AJ256" s="52"/>
      <c r="AK256" s="293"/>
      <c r="AL256" s="300"/>
      <c r="AM256" s="52"/>
      <c r="AN256" s="300"/>
      <c r="AO256" s="54"/>
      <c r="AQ256" s="47" t="str">
        <f>IF(OR('Input 1 - Schedule 1'!$C256="Non-Ins, Non-Fin",G256="Other Unregulated Financial Entity"),"Yes","No")</f>
        <v>No</v>
      </c>
      <c r="AR256" s="47" t="str">
        <f>IF(AQ256="Yes", 'Input 1 - Schedule 1'!AL256/'Input 1 - Schedule 1'!AM256*'Input 1 - Schedule 1'!AN256,"N/A")</f>
        <v>N/A</v>
      </c>
      <c r="AS256" s="47" t="str">
        <f>IF(AR256="N/A","N/A",MAX('Input 1 - Schedule 1'!AN256*0.02,AR256))</f>
        <v>N/A</v>
      </c>
      <c r="AT256" s="47" t="str">
        <f>IF(AQ256="Yes",'Input 1 - Schedule 1'!$AH256*IF($AX256="RBC Filing U.S. Insurer (Life)",0.0247,IF($AX256="RBC Filing U.S. Insurer (Health)",0.057*2/3,0.0364)),"N/A")</f>
        <v>N/A</v>
      </c>
      <c r="AU256" s="47" t="str">
        <f>IF(AQ256="Yes",'Input 1 - Schedule 1'!$AH256*IF($AX256="RBC Filing U.S. Insurer (Life)",0.037,IF($AX256="RBC Filing U.S. Insurer (Health)",0.057,0.054)),"N/A")</f>
        <v>N/A</v>
      </c>
      <c r="AV256" s="47" t="str">
        <f>IF(AQ256="Yes",'Input 1 - Schedule 1'!$AJ256*0.03,"N/A")</f>
        <v>N/A</v>
      </c>
      <c r="AW256" s="47" t="str">
        <f>IF(AQ256="Yes",IF(AX256="RBC Filing U.S. Insurer (Life)",0.195*'Input 1 - Schedule 1'!AJ256,0.225*'Input 1 - Schedule 1'!AJ256),"N/A")</f>
        <v>N/A</v>
      </c>
      <c r="AX256" s="47" t="str">
        <f>IFERROR(VLOOKUP('Input 1 - Schedule 1'!I256,'Input 1 - Schedule 1'!$D$7:$G$1009,4,FALSE),"")</f>
        <v/>
      </c>
      <c r="AZ256" s="17" t="s">
        <v>1</v>
      </c>
    </row>
    <row r="257" spans="1:52" x14ac:dyDescent="0.25">
      <c r="A257" s="56">
        <f t="shared" si="29"/>
        <v>248</v>
      </c>
      <c r="B257" s="267" t="str">
        <f t="shared" si="30"/>
        <v/>
      </c>
      <c r="C257" s="55" t="str">
        <f>IFERROR(VLOOKUP(G257,GCC.Param!$B$3:$D$96,3,FALSE),"")</f>
        <v/>
      </c>
      <c r="D257" s="40"/>
      <c r="E257" s="40"/>
      <c r="F257" s="42"/>
      <c r="G257" s="42"/>
      <c r="H257" s="42"/>
      <c r="I257" s="42"/>
      <c r="J257" s="267" t="str">
        <f t="shared" si="31"/>
        <v/>
      </c>
      <c r="K257" s="289"/>
      <c r="L257" s="289"/>
      <c r="M257" s="42"/>
      <c r="N257" s="42"/>
      <c r="O257" s="42"/>
      <c r="P257" s="42"/>
      <c r="Q257" s="42"/>
      <c r="R257" s="42"/>
      <c r="S257" s="266">
        <f t="shared" si="32"/>
        <v>0</v>
      </c>
      <c r="T257" s="32"/>
      <c r="U257" s="50"/>
      <c r="V257" s="44"/>
      <c r="W257" s="44"/>
      <c r="X257" s="45"/>
      <c r="Y257" s="50"/>
      <c r="Z257" s="46"/>
      <c r="AA257" s="46"/>
      <c r="AB257" s="46"/>
      <c r="AC257" s="47">
        <f t="shared" si="33"/>
        <v>0</v>
      </c>
      <c r="AD257" s="51"/>
      <c r="AE257" s="51"/>
      <c r="AF257" s="51"/>
      <c r="AH257" s="290"/>
      <c r="AI257" s="53">
        <f t="shared" si="34"/>
        <v>0</v>
      </c>
      <c r="AJ257" s="52"/>
      <c r="AK257" s="293"/>
      <c r="AL257" s="300"/>
      <c r="AM257" s="52"/>
      <c r="AN257" s="300"/>
      <c r="AO257" s="54"/>
      <c r="AQ257" s="47" t="str">
        <f>IF(OR('Input 1 - Schedule 1'!$C257="Non-Ins, Non-Fin",G257="Other Unregulated Financial Entity"),"Yes","No")</f>
        <v>No</v>
      </c>
      <c r="AR257" s="47" t="str">
        <f>IF(AQ257="Yes", 'Input 1 - Schedule 1'!AL257/'Input 1 - Schedule 1'!AM257*'Input 1 - Schedule 1'!AN257,"N/A")</f>
        <v>N/A</v>
      </c>
      <c r="AS257" s="47" t="str">
        <f>IF(AR257="N/A","N/A",MAX('Input 1 - Schedule 1'!AN257*0.02,AR257))</f>
        <v>N/A</v>
      </c>
      <c r="AT257" s="47" t="str">
        <f>IF(AQ257="Yes",'Input 1 - Schedule 1'!$AH257*IF($AX257="RBC Filing U.S. Insurer (Life)",0.0247,IF($AX257="RBC Filing U.S. Insurer (Health)",0.057*2/3,0.0364)),"N/A")</f>
        <v>N/A</v>
      </c>
      <c r="AU257" s="47" t="str">
        <f>IF(AQ257="Yes",'Input 1 - Schedule 1'!$AH257*IF($AX257="RBC Filing U.S. Insurer (Life)",0.037,IF($AX257="RBC Filing U.S. Insurer (Health)",0.057,0.054)),"N/A")</f>
        <v>N/A</v>
      </c>
      <c r="AV257" s="47" t="str">
        <f>IF(AQ257="Yes",'Input 1 - Schedule 1'!$AJ257*0.03,"N/A")</f>
        <v>N/A</v>
      </c>
      <c r="AW257" s="47" t="str">
        <f>IF(AQ257="Yes",IF(AX257="RBC Filing U.S. Insurer (Life)",0.195*'Input 1 - Schedule 1'!AJ257,0.225*'Input 1 - Schedule 1'!AJ257),"N/A")</f>
        <v>N/A</v>
      </c>
      <c r="AX257" s="47" t="str">
        <f>IFERROR(VLOOKUP('Input 1 - Schedule 1'!I257,'Input 1 - Schedule 1'!$D$7:$G$1009,4,FALSE),"")</f>
        <v/>
      </c>
      <c r="AZ257" s="17" t="s">
        <v>1</v>
      </c>
    </row>
    <row r="258" spans="1:52" x14ac:dyDescent="0.25">
      <c r="A258" s="56">
        <f t="shared" si="29"/>
        <v>249</v>
      </c>
      <c r="B258" s="267" t="str">
        <f t="shared" si="30"/>
        <v/>
      </c>
      <c r="C258" s="55" t="str">
        <f>IFERROR(VLOOKUP(G258,GCC.Param!$B$3:$D$96,3,FALSE),"")</f>
        <v/>
      </c>
      <c r="D258" s="40"/>
      <c r="E258" s="40"/>
      <c r="F258" s="42"/>
      <c r="G258" s="42"/>
      <c r="H258" s="42"/>
      <c r="I258" s="42"/>
      <c r="J258" s="267" t="str">
        <f t="shared" si="31"/>
        <v/>
      </c>
      <c r="K258" s="289"/>
      <c r="L258" s="289"/>
      <c r="M258" s="42"/>
      <c r="N258" s="42"/>
      <c r="O258" s="42"/>
      <c r="P258" s="42"/>
      <c r="Q258" s="42"/>
      <c r="R258" s="42"/>
      <c r="S258" s="266">
        <f t="shared" si="32"/>
        <v>0</v>
      </c>
      <c r="T258" s="32"/>
      <c r="U258" s="50"/>
      <c r="V258" s="44"/>
      <c r="W258" s="44"/>
      <c r="X258" s="45"/>
      <c r="Y258" s="50"/>
      <c r="Z258" s="46"/>
      <c r="AA258" s="46"/>
      <c r="AB258" s="46"/>
      <c r="AC258" s="47">
        <f t="shared" si="33"/>
        <v>0</v>
      </c>
      <c r="AD258" s="51"/>
      <c r="AE258" s="51"/>
      <c r="AF258" s="51"/>
      <c r="AH258" s="290"/>
      <c r="AI258" s="53">
        <f t="shared" si="34"/>
        <v>0</v>
      </c>
      <c r="AJ258" s="52"/>
      <c r="AK258" s="293"/>
      <c r="AL258" s="300"/>
      <c r="AM258" s="52"/>
      <c r="AN258" s="300"/>
      <c r="AO258" s="54"/>
      <c r="AQ258" s="47" t="str">
        <f>IF(OR('Input 1 - Schedule 1'!$C258="Non-Ins, Non-Fin",G258="Other Unregulated Financial Entity"),"Yes","No")</f>
        <v>No</v>
      </c>
      <c r="AR258" s="47" t="str">
        <f>IF(AQ258="Yes", 'Input 1 - Schedule 1'!AL258/'Input 1 - Schedule 1'!AM258*'Input 1 - Schedule 1'!AN258,"N/A")</f>
        <v>N/A</v>
      </c>
      <c r="AS258" s="47" t="str">
        <f>IF(AR258="N/A","N/A",MAX('Input 1 - Schedule 1'!AN258*0.02,AR258))</f>
        <v>N/A</v>
      </c>
      <c r="AT258" s="47" t="str">
        <f>IF(AQ258="Yes",'Input 1 - Schedule 1'!$AH258*IF($AX258="RBC Filing U.S. Insurer (Life)",0.0247,IF($AX258="RBC Filing U.S. Insurer (Health)",0.057*2/3,0.0364)),"N/A")</f>
        <v>N/A</v>
      </c>
      <c r="AU258" s="47" t="str">
        <f>IF(AQ258="Yes",'Input 1 - Schedule 1'!$AH258*IF($AX258="RBC Filing U.S. Insurer (Life)",0.037,IF($AX258="RBC Filing U.S. Insurer (Health)",0.057,0.054)),"N/A")</f>
        <v>N/A</v>
      </c>
      <c r="AV258" s="47" t="str">
        <f>IF(AQ258="Yes",'Input 1 - Schedule 1'!$AJ258*0.03,"N/A")</f>
        <v>N/A</v>
      </c>
      <c r="AW258" s="47" t="str">
        <f>IF(AQ258="Yes",IF(AX258="RBC Filing U.S. Insurer (Life)",0.195*'Input 1 - Schedule 1'!AJ258,0.225*'Input 1 - Schedule 1'!AJ258),"N/A")</f>
        <v>N/A</v>
      </c>
      <c r="AX258" s="47" t="str">
        <f>IFERROR(VLOOKUP('Input 1 - Schedule 1'!I258,'Input 1 - Schedule 1'!$D$7:$G$1009,4,FALSE),"")</f>
        <v/>
      </c>
      <c r="AZ258" s="17" t="s">
        <v>1</v>
      </c>
    </row>
    <row r="259" spans="1:52" x14ac:dyDescent="0.25">
      <c r="A259" s="56">
        <f t="shared" si="29"/>
        <v>250</v>
      </c>
      <c r="B259" s="267" t="str">
        <f t="shared" si="30"/>
        <v/>
      </c>
      <c r="C259" s="55" t="str">
        <f>IFERROR(VLOOKUP(G259,GCC.Param!$B$3:$D$96,3,FALSE),"")</f>
        <v/>
      </c>
      <c r="D259" s="40"/>
      <c r="E259" s="40"/>
      <c r="F259" s="42"/>
      <c r="G259" s="42"/>
      <c r="H259" s="42"/>
      <c r="I259" s="42"/>
      <c r="J259" s="267" t="str">
        <f t="shared" si="31"/>
        <v/>
      </c>
      <c r="K259" s="289"/>
      <c r="L259" s="289"/>
      <c r="M259" s="42"/>
      <c r="N259" s="42"/>
      <c r="O259" s="42"/>
      <c r="P259" s="42"/>
      <c r="Q259" s="42"/>
      <c r="R259" s="42"/>
      <c r="S259" s="266">
        <f t="shared" si="32"/>
        <v>0</v>
      </c>
      <c r="T259" s="32"/>
      <c r="U259" s="50"/>
      <c r="V259" s="44"/>
      <c r="W259" s="44"/>
      <c r="X259" s="45"/>
      <c r="Y259" s="50"/>
      <c r="Z259" s="46"/>
      <c r="AA259" s="46"/>
      <c r="AB259" s="46"/>
      <c r="AC259" s="47">
        <f t="shared" si="33"/>
        <v>0</v>
      </c>
      <c r="AD259" s="51"/>
      <c r="AE259" s="51"/>
      <c r="AF259" s="51"/>
      <c r="AH259" s="290"/>
      <c r="AI259" s="53">
        <f t="shared" si="34"/>
        <v>0</v>
      </c>
      <c r="AJ259" s="52"/>
      <c r="AK259" s="293"/>
      <c r="AL259" s="300"/>
      <c r="AM259" s="52"/>
      <c r="AN259" s="300"/>
      <c r="AO259" s="54"/>
      <c r="AQ259" s="47" t="str">
        <f>IF(OR('Input 1 - Schedule 1'!$C259="Non-Ins, Non-Fin",G259="Other Unregulated Financial Entity"),"Yes","No")</f>
        <v>No</v>
      </c>
      <c r="AR259" s="47" t="str">
        <f>IF(AQ259="Yes", 'Input 1 - Schedule 1'!AL259/'Input 1 - Schedule 1'!AM259*'Input 1 - Schedule 1'!AN259,"N/A")</f>
        <v>N/A</v>
      </c>
      <c r="AS259" s="47" t="str">
        <f>IF(AR259="N/A","N/A",MAX('Input 1 - Schedule 1'!AN259*0.02,AR259))</f>
        <v>N/A</v>
      </c>
      <c r="AT259" s="47" t="str">
        <f>IF(AQ259="Yes",'Input 1 - Schedule 1'!$AH259*IF($AX259="RBC Filing U.S. Insurer (Life)",0.0247,IF($AX259="RBC Filing U.S. Insurer (Health)",0.057*2/3,0.0364)),"N/A")</f>
        <v>N/A</v>
      </c>
      <c r="AU259" s="47" t="str">
        <f>IF(AQ259="Yes",'Input 1 - Schedule 1'!$AH259*IF($AX259="RBC Filing U.S. Insurer (Life)",0.037,IF($AX259="RBC Filing U.S. Insurer (Health)",0.057,0.054)),"N/A")</f>
        <v>N/A</v>
      </c>
      <c r="AV259" s="47" t="str">
        <f>IF(AQ259="Yes",'Input 1 - Schedule 1'!$AJ259*0.03,"N/A")</f>
        <v>N/A</v>
      </c>
      <c r="AW259" s="47" t="str">
        <f>IF(AQ259="Yes",IF(AX259="RBC Filing U.S. Insurer (Life)",0.195*'Input 1 - Schedule 1'!AJ259,0.225*'Input 1 - Schedule 1'!AJ259),"N/A")</f>
        <v>N/A</v>
      </c>
      <c r="AX259" s="47" t="str">
        <f>IFERROR(VLOOKUP('Input 1 - Schedule 1'!I259,'Input 1 - Schedule 1'!$D$7:$G$1009,4,FALSE),"")</f>
        <v/>
      </c>
      <c r="AZ259" s="17" t="s">
        <v>1</v>
      </c>
    </row>
    <row r="260" spans="1:52" x14ac:dyDescent="0.25">
      <c r="A260" s="56">
        <f t="shared" si="29"/>
        <v>251</v>
      </c>
      <c r="B260" s="267" t="str">
        <f t="shared" si="30"/>
        <v/>
      </c>
      <c r="C260" s="55" t="str">
        <f>IFERROR(VLOOKUP(G260,GCC.Param!$B$3:$D$96,3,FALSE),"")</f>
        <v/>
      </c>
      <c r="D260" s="40"/>
      <c r="E260" s="40"/>
      <c r="F260" s="42"/>
      <c r="G260" s="42"/>
      <c r="H260" s="42"/>
      <c r="I260" s="42"/>
      <c r="J260" s="267" t="str">
        <f t="shared" si="31"/>
        <v/>
      </c>
      <c r="K260" s="289"/>
      <c r="L260" s="289"/>
      <c r="M260" s="42"/>
      <c r="N260" s="42"/>
      <c r="O260" s="42"/>
      <c r="P260" s="42"/>
      <c r="Q260" s="42"/>
      <c r="R260" s="42"/>
      <c r="S260" s="266">
        <f t="shared" si="32"/>
        <v>0</v>
      </c>
      <c r="T260" s="32"/>
      <c r="U260" s="50"/>
      <c r="V260" s="44"/>
      <c r="W260" s="44"/>
      <c r="X260" s="45"/>
      <c r="Y260" s="50"/>
      <c r="Z260" s="46"/>
      <c r="AA260" s="46"/>
      <c r="AB260" s="46"/>
      <c r="AC260" s="47">
        <f t="shared" si="33"/>
        <v>0</v>
      </c>
      <c r="AD260" s="51"/>
      <c r="AE260" s="51"/>
      <c r="AF260" s="51"/>
      <c r="AH260" s="290"/>
      <c r="AI260" s="53">
        <f t="shared" si="34"/>
        <v>0</v>
      </c>
      <c r="AJ260" s="52"/>
      <c r="AK260" s="293"/>
      <c r="AL260" s="300"/>
      <c r="AM260" s="52"/>
      <c r="AN260" s="300"/>
      <c r="AO260" s="54"/>
      <c r="AQ260" s="47" t="str">
        <f>IF(OR('Input 1 - Schedule 1'!$C260="Non-Ins, Non-Fin",G260="Other Unregulated Financial Entity"),"Yes","No")</f>
        <v>No</v>
      </c>
      <c r="AR260" s="47" t="str">
        <f>IF(AQ260="Yes", 'Input 1 - Schedule 1'!AL260/'Input 1 - Schedule 1'!AM260*'Input 1 - Schedule 1'!AN260,"N/A")</f>
        <v>N/A</v>
      </c>
      <c r="AS260" s="47" t="str">
        <f>IF(AR260="N/A","N/A",MAX('Input 1 - Schedule 1'!AN260*0.02,AR260))</f>
        <v>N/A</v>
      </c>
      <c r="AT260" s="47" t="str">
        <f>IF(AQ260="Yes",'Input 1 - Schedule 1'!$AH260*IF($AX260="RBC Filing U.S. Insurer (Life)",0.0247,IF($AX260="RBC Filing U.S. Insurer (Health)",0.057*2/3,0.0364)),"N/A")</f>
        <v>N/A</v>
      </c>
      <c r="AU260" s="47" t="str">
        <f>IF(AQ260="Yes",'Input 1 - Schedule 1'!$AH260*IF($AX260="RBC Filing U.S. Insurer (Life)",0.037,IF($AX260="RBC Filing U.S. Insurer (Health)",0.057,0.054)),"N/A")</f>
        <v>N/A</v>
      </c>
      <c r="AV260" s="47" t="str">
        <f>IF(AQ260="Yes",'Input 1 - Schedule 1'!$AJ260*0.03,"N/A")</f>
        <v>N/A</v>
      </c>
      <c r="AW260" s="47" t="str">
        <f>IF(AQ260="Yes",IF(AX260="RBC Filing U.S. Insurer (Life)",0.195*'Input 1 - Schedule 1'!AJ260,0.225*'Input 1 - Schedule 1'!AJ260),"N/A")</f>
        <v>N/A</v>
      </c>
      <c r="AX260" s="47" t="str">
        <f>IFERROR(VLOOKUP('Input 1 - Schedule 1'!I260,'Input 1 - Schedule 1'!$D$7:$G$1009,4,FALSE),"")</f>
        <v/>
      </c>
      <c r="AZ260" s="17" t="s">
        <v>1</v>
      </c>
    </row>
    <row r="261" spans="1:52" x14ac:dyDescent="0.25">
      <c r="A261" s="56">
        <f t="shared" si="29"/>
        <v>252</v>
      </c>
      <c r="B261" s="267" t="str">
        <f t="shared" si="30"/>
        <v/>
      </c>
      <c r="C261" s="55" t="str">
        <f>IFERROR(VLOOKUP(G261,GCC.Param!$B$3:$D$96,3,FALSE),"")</f>
        <v/>
      </c>
      <c r="D261" s="40"/>
      <c r="E261" s="40"/>
      <c r="F261" s="42"/>
      <c r="G261" s="42"/>
      <c r="H261" s="42"/>
      <c r="I261" s="42"/>
      <c r="J261" s="267" t="str">
        <f t="shared" si="31"/>
        <v/>
      </c>
      <c r="K261" s="289"/>
      <c r="L261" s="289"/>
      <c r="M261" s="42"/>
      <c r="N261" s="42"/>
      <c r="O261" s="42"/>
      <c r="P261" s="42"/>
      <c r="Q261" s="42"/>
      <c r="R261" s="42"/>
      <c r="S261" s="266">
        <f t="shared" si="32"/>
        <v>0</v>
      </c>
      <c r="T261" s="32"/>
      <c r="U261" s="50"/>
      <c r="V261" s="44"/>
      <c r="W261" s="44"/>
      <c r="X261" s="45"/>
      <c r="Y261" s="50"/>
      <c r="Z261" s="46"/>
      <c r="AA261" s="46"/>
      <c r="AB261" s="46"/>
      <c r="AC261" s="47">
        <f t="shared" si="33"/>
        <v>0</v>
      </c>
      <c r="AD261" s="51"/>
      <c r="AE261" s="51"/>
      <c r="AF261" s="51"/>
      <c r="AH261" s="290"/>
      <c r="AI261" s="53">
        <f t="shared" si="34"/>
        <v>0</v>
      </c>
      <c r="AJ261" s="52"/>
      <c r="AK261" s="293"/>
      <c r="AL261" s="300"/>
      <c r="AM261" s="52"/>
      <c r="AN261" s="300"/>
      <c r="AO261" s="54"/>
      <c r="AQ261" s="47" t="str">
        <f>IF(OR('Input 1 - Schedule 1'!$C261="Non-Ins, Non-Fin",G261="Other Unregulated Financial Entity"),"Yes","No")</f>
        <v>No</v>
      </c>
      <c r="AR261" s="47" t="str">
        <f>IF(AQ261="Yes", 'Input 1 - Schedule 1'!AL261/'Input 1 - Schedule 1'!AM261*'Input 1 - Schedule 1'!AN261,"N/A")</f>
        <v>N/A</v>
      </c>
      <c r="AS261" s="47" t="str">
        <f>IF(AR261="N/A","N/A",MAX('Input 1 - Schedule 1'!AN261*0.02,AR261))</f>
        <v>N/A</v>
      </c>
      <c r="AT261" s="47" t="str">
        <f>IF(AQ261="Yes",'Input 1 - Schedule 1'!$AH261*IF($AX261="RBC Filing U.S. Insurer (Life)",0.0247,IF($AX261="RBC Filing U.S. Insurer (Health)",0.057*2/3,0.0364)),"N/A")</f>
        <v>N/A</v>
      </c>
      <c r="AU261" s="47" t="str">
        <f>IF(AQ261="Yes",'Input 1 - Schedule 1'!$AH261*IF($AX261="RBC Filing U.S. Insurer (Life)",0.037,IF($AX261="RBC Filing U.S. Insurer (Health)",0.057,0.054)),"N/A")</f>
        <v>N/A</v>
      </c>
      <c r="AV261" s="47" t="str">
        <f>IF(AQ261="Yes",'Input 1 - Schedule 1'!$AJ261*0.03,"N/A")</f>
        <v>N/A</v>
      </c>
      <c r="AW261" s="47" t="str">
        <f>IF(AQ261="Yes",IF(AX261="RBC Filing U.S. Insurer (Life)",0.195*'Input 1 - Schedule 1'!AJ261,0.225*'Input 1 - Schedule 1'!AJ261),"N/A")</f>
        <v>N/A</v>
      </c>
      <c r="AX261" s="47" t="str">
        <f>IFERROR(VLOOKUP('Input 1 - Schedule 1'!I261,'Input 1 - Schedule 1'!$D$7:$G$1009,4,FALSE),"")</f>
        <v/>
      </c>
      <c r="AZ261" s="17" t="s">
        <v>1</v>
      </c>
    </row>
    <row r="262" spans="1:52" x14ac:dyDescent="0.25">
      <c r="A262" s="56">
        <f t="shared" si="29"/>
        <v>253</v>
      </c>
      <c r="B262" s="267" t="str">
        <f t="shared" si="30"/>
        <v/>
      </c>
      <c r="C262" s="55" t="str">
        <f>IFERROR(VLOOKUP(G262,GCC.Param!$B$3:$D$96,3,FALSE),"")</f>
        <v/>
      </c>
      <c r="D262" s="40"/>
      <c r="E262" s="40"/>
      <c r="F262" s="42"/>
      <c r="G262" s="42"/>
      <c r="H262" s="42"/>
      <c r="I262" s="42"/>
      <c r="J262" s="267" t="str">
        <f t="shared" si="31"/>
        <v/>
      </c>
      <c r="K262" s="289"/>
      <c r="L262" s="289"/>
      <c r="M262" s="42"/>
      <c r="N262" s="42"/>
      <c r="O262" s="42"/>
      <c r="P262" s="42"/>
      <c r="Q262" s="42"/>
      <c r="R262" s="42"/>
      <c r="S262" s="266">
        <f t="shared" si="32"/>
        <v>0</v>
      </c>
      <c r="T262" s="32"/>
      <c r="U262" s="50"/>
      <c r="V262" s="44"/>
      <c r="W262" s="44"/>
      <c r="X262" s="45"/>
      <c r="Y262" s="50"/>
      <c r="Z262" s="46"/>
      <c r="AA262" s="46"/>
      <c r="AB262" s="46"/>
      <c r="AC262" s="47">
        <f t="shared" si="33"/>
        <v>0</v>
      </c>
      <c r="AD262" s="51"/>
      <c r="AE262" s="51"/>
      <c r="AF262" s="51"/>
      <c r="AH262" s="290"/>
      <c r="AI262" s="53">
        <f t="shared" si="34"/>
        <v>0</v>
      </c>
      <c r="AJ262" s="52"/>
      <c r="AK262" s="293"/>
      <c r="AL262" s="300"/>
      <c r="AM262" s="52"/>
      <c r="AN262" s="300"/>
      <c r="AO262" s="54"/>
      <c r="AQ262" s="47" t="str">
        <f>IF(OR('Input 1 - Schedule 1'!$C262="Non-Ins, Non-Fin",G262="Other Unregulated Financial Entity"),"Yes","No")</f>
        <v>No</v>
      </c>
      <c r="AR262" s="47" t="str">
        <f>IF(AQ262="Yes", 'Input 1 - Schedule 1'!AL262/'Input 1 - Schedule 1'!AM262*'Input 1 - Schedule 1'!AN262,"N/A")</f>
        <v>N/A</v>
      </c>
      <c r="AS262" s="47" t="str">
        <f>IF(AR262="N/A","N/A",MAX('Input 1 - Schedule 1'!AN262*0.02,AR262))</f>
        <v>N/A</v>
      </c>
      <c r="AT262" s="47" t="str">
        <f>IF(AQ262="Yes",'Input 1 - Schedule 1'!$AH262*IF($AX262="RBC Filing U.S. Insurer (Life)",0.0247,IF($AX262="RBC Filing U.S. Insurer (Health)",0.057*2/3,0.0364)),"N/A")</f>
        <v>N/A</v>
      </c>
      <c r="AU262" s="47" t="str">
        <f>IF(AQ262="Yes",'Input 1 - Schedule 1'!$AH262*IF($AX262="RBC Filing U.S. Insurer (Life)",0.037,IF($AX262="RBC Filing U.S. Insurer (Health)",0.057,0.054)),"N/A")</f>
        <v>N/A</v>
      </c>
      <c r="AV262" s="47" t="str">
        <f>IF(AQ262="Yes",'Input 1 - Schedule 1'!$AJ262*0.03,"N/A")</f>
        <v>N/A</v>
      </c>
      <c r="AW262" s="47" t="str">
        <f>IF(AQ262="Yes",IF(AX262="RBC Filing U.S. Insurer (Life)",0.195*'Input 1 - Schedule 1'!AJ262,0.225*'Input 1 - Schedule 1'!AJ262),"N/A")</f>
        <v>N/A</v>
      </c>
      <c r="AX262" s="47" t="str">
        <f>IFERROR(VLOOKUP('Input 1 - Schedule 1'!I262,'Input 1 - Schedule 1'!$D$7:$G$1009,4,FALSE),"")</f>
        <v/>
      </c>
      <c r="AZ262" s="17" t="s">
        <v>1</v>
      </c>
    </row>
    <row r="263" spans="1:52" x14ac:dyDescent="0.25">
      <c r="A263" s="56">
        <f t="shared" si="29"/>
        <v>254</v>
      </c>
      <c r="B263" s="267" t="str">
        <f t="shared" si="30"/>
        <v/>
      </c>
      <c r="C263" s="55" t="str">
        <f>IFERROR(VLOOKUP(G263,GCC.Param!$B$3:$D$96,3,FALSE),"")</f>
        <v/>
      </c>
      <c r="D263" s="40"/>
      <c r="E263" s="40"/>
      <c r="F263" s="42"/>
      <c r="G263" s="42"/>
      <c r="H263" s="42"/>
      <c r="I263" s="42"/>
      <c r="J263" s="267" t="str">
        <f t="shared" si="31"/>
        <v/>
      </c>
      <c r="K263" s="289"/>
      <c r="L263" s="289"/>
      <c r="M263" s="42"/>
      <c r="N263" s="42"/>
      <c r="O263" s="42"/>
      <c r="P263" s="42"/>
      <c r="Q263" s="42"/>
      <c r="R263" s="42"/>
      <c r="S263" s="266">
        <f t="shared" si="32"/>
        <v>0</v>
      </c>
      <c r="T263" s="32"/>
      <c r="U263" s="50"/>
      <c r="V263" s="44"/>
      <c r="W263" s="44"/>
      <c r="X263" s="45"/>
      <c r="Y263" s="50"/>
      <c r="Z263" s="46"/>
      <c r="AA263" s="46"/>
      <c r="AB263" s="46"/>
      <c r="AC263" s="47">
        <f t="shared" si="33"/>
        <v>0</v>
      </c>
      <c r="AD263" s="51"/>
      <c r="AE263" s="51"/>
      <c r="AF263" s="51"/>
      <c r="AH263" s="290"/>
      <c r="AI263" s="53">
        <f t="shared" si="34"/>
        <v>0</v>
      </c>
      <c r="AJ263" s="52"/>
      <c r="AK263" s="293"/>
      <c r="AL263" s="300"/>
      <c r="AM263" s="52"/>
      <c r="AN263" s="300"/>
      <c r="AO263" s="54"/>
      <c r="AQ263" s="47" t="str">
        <f>IF(OR('Input 1 - Schedule 1'!$C263="Non-Ins, Non-Fin",G263="Other Unregulated Financial Entity"),"Yes","No")</f>
        <v>No</v>
      </c>
      <c r="AR263" s="47" t="str">
        <f>IF(AQ263="Yes", 'Input 1 - Schedule 1'!AL263/'Input 1 - Schedule 1'!AM263*'Input 1 - Schedule 1'!AN263,"N/A")</f>
        <v>N/A</v>
      </c>
      <c r="AS263" s="47" t="str">
        <f>IF(AR263="N/A","N/A",MAX('Input 1 - Schedule 1'!AN263*0.02,AR263))</f>
        <v>N/A</v>
      </c>
      <c r="AT263" s="47" t="str">
        <f>IF(AQ263="Yes",'Input 1 - Schedule 1'!$AH263*IF($AX263="RBC Filing U.S. Insurer (Life)",0.0247,IF($AX263="RBC Filing U.S. Insurer (Health)",0.057*2/3,0.0364)),"N/A")</f>
        <v>N/A</v>
      </c>
      <c r="AU263" s="47" t="str">
        <f>IF(AQ263="Yes",'Input 1 - Schedule 1'!$AH263*IF($AX263="RBC Filing U.S. Insurer (Life)",0.037,IF($AX263="RBC Filing U.S. Insurer (Health)",0.057,0.054)),"N/A")</f>
        <v>N/A</v>
      </c>
      <c r="AV263" s="47" t="str">
        <f>IF(AQ263="Yes",'Input 1 - Schedule 1'!$AJ263*0.03,"N/A")</f>
        <v>N/A</v>
      </c>
      <c r="AW263" s="47" t="str">
        <f>IF(AQ263="Yes",IF(AX263="RBC Filing U.S. Insurer (Life)",0.195*'Input 1 - Schedule 1'!AJ263,0.225*'Input 1 - Schedule 1'!AJ263),"N/A")</f>
        <v>N/A</v>
      </c>
      <c r="AX263" s="47" t="str">
        <f>IFERROR(VLOOKUP('Input 1 - Schedule 1'!I263,'Input 1 - Schedule 1'!$D$7:$G$1009,4,FALSE),"")</f>
        <v/>
      </c>
      <c r="AZ263" s="17" t="s">
        <v>1</v>
      </c>
    </row>
    <row r="264" spans="1:52" x14ac:dyDescent="0.25">
      <c r="A264" s="56">
        <f t="shared" si="29"/>
        <v>255</v>
      </c>
      <c r="B264" s="267" t="str">
        <f t="shared" si="30"/>
        <v/>
      </c>
      <c r="C264" s="55" t="str">
        <f>IFERROR(VLOOKUP(G264,GCC.Param!$B$3:$D$96,3,FALSE),"")</f>
        <v/>
      </c>
      <c r="D264" s="40"/>
      <c r="E264" s="40"/>
      <c r="F264" s="42"/>
      <c r="G264" s="42"/>
      <c r="H264" s="42"/>
      <c r="I264" s="42"/>
      <c r="J264" s="267" t="str">
        <f t="shared" si="31"/>
        <v/>
      </c>
      <c r="K264" s="289"/>
      <c r="L264" s="289"/>
      <c r="M264" s="42"/>
      <c r="N264" s="42"/>
      <c r="O264" s="42"/>
      <c r="P264" s="42"/>
      <c r="Q264" s="42"/>
      <c r="R264" s="42"/>
      <c r="S264" s="266">
        <f t="shared" si="32"/>
        <v>0</v>
      </c>
      <c r="T264" s="32"/>
      <c r="U264" s="50"/>
      <c r="V264" s="44"/>
      <c r="W264" s="44"/>
      <c r="X264" s="45"/>
      <c r="Y264" s="50"/>
      <c r="Z264" s="46"/>
      <c r="AA264" s="46"/>
      <c r="AB264" s="46"/>
      <c r="AC264" s="47">
        <f t="shared" si="33"/>
        <v>0</v>
      </c>
      <c r="AD264" s="51"/>
      <c r="AE264" s="51"/>
      <c r="AF264" s="51"/>
      <c r="AH264" s="290"/>
      <c r="AI264" s="53">
        <f t="shared" si="34"/>
        <v>0</v>
      </c>
      <c r="AJ264" s="52"/>
      <c r="AK264" s="293"/>
      <c r="AL264" s="300"/>
      <c r="AM264" s="52"/>
      <c r="AN264" s="300"/>
      <c r="AO264" s="54"/>
      <c r="AQ264" s="47" t="str">
        <f>IF(OR('Input 1 - Schedule 1'!$C264="Non-Ins, Non-Fin",G264="Other Unregulated Financial Entity"),"Yes","No")</f>
        <v>No</v>
      </c>
      <c r="AR264" s="47" t="str">
        <f>IF(AQ264="Yes", 'Input 1 - Schedule 1'!AL264/'Input 1 - Schedule 1'!AM264*'Input 1 - Schedule 1'!AN264,"N/A")</f>
        <v>N/A</v>
      </c>
      <c r="AS264" s="47" t="str">
        <f>IF(AR264="N/A","N/A",MAX('Input 1 - Schedule 1'!AN264*0.02,AR264))</f>
        <v>N/A</v>
      </c>
      <c r="AT264" s="47" t="str">
        <f>IF(AQ264="Yes",'Input 1 - Schedule 1'!$AH264*IF($AX264="RBC Filing U.S. Insurer (Life)",0.0247,IF($AX264="RBC Filing U.S. Insurer (Health)",0.057*2/3,0.0364)),"N/A")</f>
        <v>N/A</v>
      </c>
      <c r="AU264" s="47" t="str">
        <f>IF(AQ264="Yes",'Input 1 - Schedule 1'!$AH264*IF($AX264="RBC Filing U.S. Insurer (Life)",0.037,IF($AX264="RBC Filing U.S. Insurer (Health)",0.057,0.054)),"N/A")</f>
        <v>N/A</v>
      </c>
      <c r="AV264" s="47" t="str">
        <f>IF(AQ264="Yes",'Input 1 - Schedule 1'!$AJ264*0.03,"N/A")</f>
        <v>N/A</v>
      </c>
      <c r="AW264" s="47" t="str">
        <f>IF(AQ264="Yes",IF(AX264="RBC Filing U.S. Insurer (Life)",0.195*'Input 1 - Schedule 1'!AJ264,0.225*'Input 1 - Schedule 1'!AJ264),"N/A")</f>
        <v>N/A</v>
      </c>
      <c r="AX264" s="47" t="str">
        <f>IFERROR(VLOOKUP('Input 1 - Schedule 1'!I264,'Input 1 - Schedule 1'!$D$7:$G$1009,4,FALSE),"")</f>
        <v/>
      </c>
      <c r="AZ264" s="17" t="s">
        <v>1</v>
      </c>
    </row>
    <row r="265" spans="1:52" x14ac:dyDescent="0.25">
      <c r="A265" s="56">
        <f t="shared" si="29"/>
        <v>256</v>
      </c>
      <c r="B265" s="267" t="str">
        <f t="shared" si="30"/>
        <v/>
      </c>
      <c r="C265" s="55" t="str">
        <f>IFERROR(VLOOKUP(G265,GCC.Param!$B$3:$D$96,3,FALSE),"")</f>
        <v/>
      </c>
      <c r="D265" s="40"/>
      <c r="E265" s="40"/>
      <c r="F265" s="42"/>
      <c r="G265" s="42"/>
      <c r="H265" s="42"/>
      <c r="I265" s="42"/>
      <c r="J265" s="267" t="str">
        <f t="shared" si="31"/>
        <v/>
      </c>
      <c r="K265" s="289"/>
      <c r="L265" s="289"/>
      <c r="M265" s="42"/>
      <c r="N265" s="42"/>
      <c r="O265" s="42"/>
      <c r="P265" s="42"/>
      <c r="Q265" s="42"/>
      <c r="R265" s="42"/>
      <c r="S265" s="266">
        <f t="shared" si="32"/>
        <v>0</v>
      </c>
      <c r="T265" s="32"/>
      <c r="U265" s="50"/>
      <c r="V265" s="44"/>
      <c r="W265" s="44"/>
      <c r="X265" s="45"/>
      <c r="Y265" s="50"/>
      <c r="Z265" s="46"/>
      <c r="AA265" s="46"/>
      <c r="AB265" s="46"/>
      <c r="AC265" s="47">
        <f t="shared" si="33"/>
        <v>0</v>
      </c>
      <c r="AD265" s="51"/>
      <c r="AE265" s="51"/>
      <c r="AF265" s="51"/>
      <c r="AH265" s="290"/>
      <c r="AI265" s="53">
        <f t="shared" si="34"/>
        <v>0</v>
      </c>
      <c r="AJ265" s="52"/>
      <c r="AK265" s="293"/>
      <c r="AL265" s="300"/>
      <c r="AM265" s="52"/>
      <c r="AN265" s="300"/>
      <c r="AO265" s="54"/>
      <c r="AQ265" s="47" t="str">
        <f>IF(OR('Input 1 - Schedule 1'!$C265="Non-Ins, Non-Fin",G265="Other Unregulated Financial Entity"),"Yes","No")</f>
        <v>No</v>
      </c>
      <c r="AR265" s="47" t="str">
        <f>IF(AQ265="Yes", 'Input 1 - Schedule 1'!AL265/'Input 1 - Schedule 1'!AM265*'Input 1 - Schedule 1'!AN265,"N/A")</f>
        <v>N/A</v>
      </c>
      <c r="AS265" s="47" t="str">
        <f>IF(AR265="N/A","N/A",MAX('Input 1 - Schedule 1'!AN265*0.02,AR265))</f>
        <v>N/A</v>
      </c>
      <c r="AT265" s="47" t="str">
        <f>IF(AQ265="Yes",'Input 1 - Schedule 1'!$AH265*IF($AX265="RBC Filing U.S. Insurer (Life)",0.0247,IF($AX265="RBC Filing U.S. Insurer (Health)",0.057*2/3,0.0364)),"N/A")</f>
        <v>N/A</v>
      </c>
      <c r="AU265" s="47" t="str">
        <f>IF(AQ265="Yes",'Input 1 - Schedule 1'!$AH265*IF($AX265="RBC Filing U.S. Insurer (Life)",0.037,IF($AX265="RBC Filing U.S. Insurer (Health)",0.057,0.054)),"N/A")</f>
        <v>N/A</v>
      </c>
      <c r="AV265" s="47" t="str">
        <f>IF(AQ265="Yes",'Input 1 - Schedule 1'!$AJ265*0.03,"N/A")</f>
        <v>N/A</v>
      </c>
      <c r="AW265" s="47" t="str">
        <f>IF(AQ265="Yes",IF(AX265="RBC Filing U.S. Insurer (Life)",0.195*'Input 1 - Schedule 1'!AJ265,0.225*'Input 1 - Schedule 1'!AJ265),"N/A")</f>
        <v>N/A</v>
      </c>
      <c r="AX265" s="47" t="str">
        <f>IFERROR(VLOOKUP('Input 1 - Schedule 1'!I265,'Input 1 - Schedule 1'!$D$7:$G$1009,4,FALSE),"")</f>
        <v/>
      </c>
      <c r="AZ265" s="17" t="s">
        <v>1</v>
      </c>
    </row>
    <row r="266" spans="1:52" x14ac:dyDescent="0.25">
      <c r="A266" s="56">
        <f t="shared" si="29"/>
        <v>257</v>
      </c>
      <c r="B266" s="267" t="str">
        <f t="shared" si="30"/>
        <v/>
      </c>
      <c r="C266" s="55" t="str">
        <f>IFERROR(VLOOKUP(G266,GCC.Param!$B$3:$D$96,3,FALSE),"")</f>
        <v/>
      </c>
      <c r="D266" s="40"/>
      <c r="E266" s="40"/>
      <c r="F266" s="42"/>
      <c r="G266" s="42"/>
      <c r="H266" s="42"/>
      <c r="I266" s="42"/>
      <c r="J266" s="267" t="str">
        <f t="shared" si="31"/>
        <v/>
      </c>
      <c r="K266" s="289"/>
      <c r="L266" s="289"/>
      <c r="M266" s="42"/>
      <c r="N266" s="42"/>
      <c r="O266" s="42"/>
      <c r="P266" s="42"/>
      <c r="Q266" s="42"/>
      <c r="R266" s="42"/>
      <c r="S266" s="266">
        <f t="shared" si="32"/>
        <v>0</v>
      </c>
      <c r="T266" s="32"/>
      <c r="U266" s="50"/>
      <c r="V266" s="44"/>
      <c r="W266" s="44"/>
      <c r="X266" s="45"/>
      <c r="Y266" s="50"/>
      <c r="Z266" s="46"/>
      <c r="AA266" s="46"/>
      <c r="AB266" s="46"/>
      <c r="AC266" s="47">
        <f t="shared" si="33"/>
        <v>0</v>
      </c>
      <c r="AD266" s="51"/>
      <c r="AE266" s="51"/>
      <c r="AF266" s="51"/>
      <c r="AH266" s="290"/>
      <c r="AI266" s="53">
        <f t="shared" si="34"/>
        <v>0</v>
      </c>
      <c r="AJ266" s="52"/>
      <c r="AK266" s="293"/>
      <c r="AL266" s="300"/>
      <c r="AM266" s="52"/>
      <c r="AN266" s="300"/>
      <c r="AO266" s="54"/>
      <c r="AQ266" s="47" t="str">
        <f>IF(OR('Input 1 - Schedule 1'!$C266="Non-Ins, Non-Fin",G266="Other Unregulated Financial Entity"),"Yes","No")</f>
        <v>No</v>
      </c>
      <c r="AR266" s="47" t="str">
        <f>IF(AQ266="Yes", 'Input 1 - Schedule 1'!AL266/'Input 1 - Schedule 1'!AM266*'Input 1 - Schedule 1'!AN266,"N/A")</f>
        <v>N/A</v>
      </c>
      <c r="AS266" s="47" t="str">
        <f>IF(AR266="N/A","N/A",MAX('Input 1 - Schedule 1'!AN266*0.02,AR266))</f>
        <v>N/A</v>
      </c>
      <c r="AT266" s="47" t="str">
        <f>IF(AQ266="Yes",'Input 1 - Schedule 1'!$AH266*IF($AX266="RBC Filing U.S. Insurer (Life)",0.0247,IF($AX266="RBC Filing U.S. Insurer (Health)",0.057*2/3,0.0364)),"N/A")</f>
        <v>N/A</v>
      </c>
      <c r="AU266" s="47" t="str">
        <f>IF(AQ266="Yes",'Input 1 - Schedule 1'!$AH266*IF($AX266="RBC Filing U.S. Insurer (Life)",0.037,IF($AX266="RBC Filing U.S. Insurer (Health)",0.057,0.054)),"N/A")</f>
        <v>N/A</v>
      </c>
      <c r="AV266" s="47" t="str">
        <f>IF(AQ266="Yes",'Input 1 - Schedule 1'!$AJ266*0.03,"N/A")</f>
        <v>N/A</v>
      </c>
      <c r="AW266" s="47" t="str">
        <f>IF(AQ266="Yes",IF(AX266="RBC Filing U.S. Insurer (Life)",0.195*'Input 1 - Schedule 1'!AJ266,0.225*'Input 1 - Schedule 1'!AJ266),"N/A")</f>
        <v>N/A</v>
      </c>
      <c r="AX266" s="47" t="str">
        <f>IFERROR(VLOOKUP('Input 1 - Schedule 1'!I266,'Input 1 - Schedule 1'!$D$7:$G$1009,4,FALSE),"")</f>
        <v/>
      </c>
      <c r="AZ266" s="17" t="s">
        <v>1</v>
      </c>
    </row>
    <row r="267" spans="1:52" x14ac:dyDescent="0.25">
      <c r="A267" s="56">
        <f t="shared" si="29"/>
        <v>258</v>
      </c>
      <c r="B267" s="267" t="str">
        <f t="shared" si="30"/>
        <v/>
      </c>
      <c r="C267" s="55" t="str">
        <f>IFERROR(VLOOKUP(G267,GCC.Param!$B$3:$D$96,3,FALSE),"")</f>
        <v/>
      </c>
      <c r="D267" s="40"/>
      <c r="E267" s="40"/>
      <c r="F267" s="42"/>
      <c r="G267" s="42"/>
      <c r="H267" s="42"/>
      <c r="I267" s="42"/>
      <c r="J267" s="267" t="str">
        <f t="shared" si="31"/>
        <v/>
      </c>
      <c r="K267" s="289"/>
      <c r="L267" s="289"/>
      <c r="M267" s="42"/>
      <c r="N267" s="42"/>
      <c r="O267" s="42"/>
      <c r="P267" s="42"/>
      <c r="Q267" s="42"/>
      <c r="R267" s="42"/>
      <c r="S267" s="266">
        <f t="shared" si="32"/>
        <v>0</v>
      </c>
      <c r="T267" s="32"/>
      <c r="U267" s="50"/>
      <c r="V267" s="44"/>
      <c r="W267" s="44"/>
      <c r="X267" s="45"/>
      <c r="Y267" s="50"/>
      <c r="Z267" s="46"/>
      <c r="AA267" s="46"/>
      <c r="AB267" s="46"/>
      <c r="AC267" s="47">
        <f t="shared" si="33"/>
        <v>0</v>
      </c>
      <c r="AD267" s="51"/>
      <c r="AE267" s="51"/>
      <c r="AF267" s="51"/>
      <c r="AH267" s="290"/>
      <c r="AI267" s="53">
        <f t="shared" si="34"/>
        <v>0</v>
      </c>
      <c r="AJ267" s="52"/>
      <c r="AK267" s="293"/>
      <c r="AL267" s="300"/>
      <c r="AM267" s="52"/>
      <c r="AN267" s="300"/>
      <c r="AO267" s="54"/>
      <c r="AQ267" s="47" t="str">
        <f>IF(OR('Input 1 - Schedule 1'!$C267="Non-Ins, Non-Fin",G267="Other Unregulated Financial Entity"),"Yes","No")</f>
        <v>No</v>
      </c>
      <c r="AR267" s="47" t="str">
        <f>IF(AQ267="Yes", 'Input 1 - Schedule 1'!AL267/'Input 1 - Schedule 1'!AM267*'Input 1 - Schedule 1'!AN267,"N/A")</f>
        <v>N/A</v>
      </c>
      <c r="AS267" s="47" t="str">
        <f>IF(AR267="N/A","N/A",MAX('Input 1 - Schedule 1'!AN267*0.02,AR267))</f>
        <v>N/A</v>
      </c>
      <c r="AT267" s="47" t="str">
        <f>IF(AQ267="Yes",'Input 1 - Schedule 1'!$AH267*IF($AX267="RBC Filing U.S. Insurer (Life)",0.0247,IF($AX267="RBC Filing U.S. Insurer (Health)",0.057*2/3,0.0364)),"N/A")</f>
        <v>N/A</v>
      </c>
      <c r="AU267" s="47" t="str">
        <f>IF(AQ267="Yes",'Input 1 - Schedule 1'!$AH267*IF($AX267="RBC Filing U.S. Insurer (Life)",0.037,IF($AX267="RBC Filing U.S. Insurer (Health)",0.057,0.054)),"N/A")</f>
        <v>N/A</v>
      </c>
      <c r="AV267" s="47" t="str">
        <f>IF(AQ267="Yes",'Input 1 - Schedule 1'!$AJ267*0.03,"N/A")</f>
        <v>N/A</v>
      </c>
      <c r="AW267" s="47" t="str">
        <f>IF(AQ267="Yes",IF(AX267="RBC Filing U.S. Insurer (Life)",0.195*'Input 1 - Schedule 1'!AJ267,0.225*'Input 1 - Schedule 1'!AJ267),"N/A")</f>
        <v>N/A</v>
      </c>
      <c r="AX267" s="47" t="str">
        <f>IFERROR(VLOOKUP('Input 1 - Schedule 1'!I267,'Input 1 - Schedule 1'!$D$7:$G$1009,4,FALSE),"")</f>
        <v/>
      </c>
      <c r="AZ267" s="17" t="s">
        <v>1</v>
      </c>
    </row>
    <row r="268" spans="1:52" x14ac:dyDescent="0.25">
      <c r="A268" s="56">
        <f t="shared" si="29"/>
        <v>259</v>
      </c>
      <c r="B268" s="267" t="str">
        <f t="shared" si="30"/>
        <v/>
      </c>
      <c r="C268" s="55" t="str">
        <f>IFERROR(VLOOKUP(G268,GCC.Param!$B$3:$D$96,3,FALSE),"")</f>
        <v/>
      </c>
      <c r="D268" s="40"/>
      <c r="E268" s="40"/>
      <c r="F268" s="42"/>
      <c r="G268" s="42"/>
      <c r="H268" s="42"/>
      <c r="I268" s="42"/>
      <c r="J268" s="267" t="str">
        <f t="shared" si="31"/>
        <v/>
      </c>
      <c r="K268" s="289"/>
      <c r="L268" s="289"/>
      <c r="M268" s="42"/>
      <c r="N268" s="42"/>
      <c r="O268" s="42"/>
      <c r="P268" s="42"/>
      <c r="Q268" s="42"/>
      <c r="R268" s="42"/>
      <c r="S268" s="266">
        <f t="shared" si="32"/>
        <v>0</v>
      </c>
      <c r="T268" s="32"/>
      <c r="U268" s="50"/>
      <c r="V268" s="44"/>
      <c r="W268" s="44"/>
      <c r="X268" s="45"/>
      <c r="Y268" s="50"/>
      <c r="Z268" s="46"/>
      <c r="AA268" s="46"/>
      <c r="AB268" s="46"/>
      <c r="AC268" s="47">
        <f t="shared" si="33"/>
        <v>0</v>
      </c>
      <c r="AD268" s="51"/>
      <c r="AE268" s="51"/>
      <c r="AF268" s="51"/>
      <c r="AH268" s="290"/>
      <c r="AI268" s="53">
        <f t="shared" si="34"/>
        <v>0</v>
      </c>
      <c r="AJ268" s="52"/>
      <c r="AK268" s="293"/>
      <c r="AL268" s="300"/>
      <c r="AM268" s="52"/>
      <c r="AN268" s="300"/>
      <c r="AO268" s="54"/>
      <c r="AQ268" s="47" t="str">
        <f>IF(OR('Input 1 - Schedule 1'!$C268="Non-Ins, Non-Fin",G268="Other Unregulated Financial Entity"),"Yes","No")</f>
        <v>No</v>
      </c>
      <c r="AR268" s="47" t="str">
        <f>IF(AQ268="Yes", 'Input 1 - Schedule 1'!AL268/'Input 1 - Schedule 1'!AM268*'Input 1 - Schedule 1'!AN268,"N/A")</f>
        <v>N/A</v>
      </c>
      <c r="AS268" s="47" t="str">
        <f>IF(AR268="N/A","N/A",MAX('Input 1 - Schedule 1'!AN268*0.02,AR268))</f>
        <v>N/A</v>
      </c>
      <c r="AT268" s="47" t="str">
        <f>IF(AQ268="Yes",'Input 1 - Schedule 1'!$AH268*IF($AX268="RBC Filing U.S. Insurer (Life)",0.0247,IF($AX268="RBC Filing U.S. Insurer (Health)",0.057*2/3,0.0364)),"N/A")</f>
        <v>N/A</v>
      </c>
      <c r="AU268" s="47" t="str">
        <f>IF(AQ268="Yes",'Input 1 - Schedule 1'!$AH268*IF($AX268="RBC Filing U.S. Insurer (Life)",0.037,IF($AX268="RBC Filing U.S. Insurer (Health)",0.057,0.054)),"N/A")</f>
        <v>N/A</v>
      </c>
      <c r="AV268" s="47" t="str">
        <f>IF(AQ268="Yes",'Input 1 - Schedule 1'!$AJ268*0.03,"N/A")</f>
        <v>N/A</v>
      </c>
      <c r="AW268" s="47" t="str">
        <f>IF(AQ268="Yes",IF(AX268="RBC Filing U.S. Insurer (Life)",0.195*'Input 1 - Schedule 1'!AJ268,0.225*'Input 1 - Schedule 1'!AJ268),"N/A")</f>
        <v>N/A</v>
      </c>
      <c r="AX268" s="47" t="str">
        <f>IFERROR(VLOOKUP('Input 1 - Schedule 1'!I268,'Input 1 - Schedule 1'!$D$7:$G$1009,4,FALSE),"")</f>
        <v/>
      </c>
      <c r="AZ268" s="17" t="s">
        <v>1</v>
      </c>
    </row>
    <row r="269" spans="1:52" x14ac:dyDescent="0.25">
      <c r="A269" s="56">
        <f t="shared" si="29"/>
        <v>260</v>
      </c>
      <c r="B269" s="267" t="str">
        <f t="shared" si="30"/>
        <v/>
      </c>
      <c r="C269" s="55" t="str">
        <f>IFERROR(VLOOKUP(G269,GCC.Param!$B$3:$D$96,3,FALSE),"")</f>
        <v/>
      </c>
      <c r="D269" s="40"/>
      <c r="E269" s="40"/>
      <c r="F269" s="42"/>
      <c r="G269" s="42"/>
      <c r="H269" s="42"/>
      <c r="I269" s="42"/>
      <c r="J269" s="267" t="str">
        <f t="shared" si="31"/>
        <v/>
      </c>
      <c r="K269" s="289"/>
      <c r="L269" s="289"/>
      <c r="M269" s="42"/>
      <c r="N269" s="42"/>
      <c r="O269" s="42"/>
      <c r="P269" s="42"/>
      <c r="Q269" s="42"/>
      <c r="R269" s="42"/>
      <c r="S269" s="266">
        <f t="shared" si="32"/>
        <v>0</v>
      </c>
      <c r="T269" s="32"/>
      <c r="U269" s="50"/>
      <c r="V269" s="44"/>
      <c r="W269" s="44"/>
      <c r="X269" s="45"/>
      <c r="Y269" s="50"/>
      <c r="Z269" s="46"/>
      <c r="AA269" s="46"/>
      <c r="AB269" s="46"/>
      <c r="AC269" s="47">
        <f t="shared" si="33"/>
        <v>0</v>
      </c>
      <c r="AD269" s="51"/>
      <c r="AE269" s="51"/>
      <c r="AF269" s="51"/>
      <c r="AH269" s="290"/>
      <c r="AI269" s="53">
        <f t="shared" si="34"/>
        <v>0</v>
      </c>
      <c r="AJ269" s="52"/>
      <c r="AK269" s="293"/>
      <c r="AL269" s="300"/>
      <c r="AM269" s="52"/>
      <c r="AN269" s="300"/>
      <c r="AO269" s="54"/>
      <c r="AQ269" s="47" t="str">
        <f>IF(OR('Input 1 - Schedule 1'!$C269="Non-Ins, Non-Fin",G269="Other Unregulated Financial Entity"),"Yes","No")</f>
        <v>No</v>
      </c>
      <c r="AR269" s="47" t="str">
        <f>IF(AQ269="Yes", 'Input 1 - Schedule 1'!AL269/'Input 1 - Schedule 1'!AM269*'Input 1 - Schedule 1'!AN269,"N/A")</f>
        <v>N/A</v>
      </c>
      <c r="AS269" s="47" t="str">
        <f>IF(AR269="N/A","N/A",MAX('Input 1 - Schedule 1'!AN269*0.02,AR269))</f>
        <v>N/A</v>
      </c>
      <c r="AT269" s="47" t="str">
        <f>IF(AQ269="Yes",'Input 1 - Schedule 1'!$AH269*IF($AX269="RBC Filing U.S. Insurer (Life)",0.0247,IF($AX269="RBC Filing U.S. Insurer (Health)",0.057*2/3,0.0364)),"N/A")</f>
        <v>N/A</v>
      </c>
      <c r="AU269" s="47" t="str">
        <f>IF(AQ269="Yes",'Input 1 - Schedule 1'!$AH269*IF($AX269="RBC Filing U.S. Insurer (Life)",0.037,IF($AX269="RBC Filing U.S. Insurer (Health)",0.057,0.054)),"N/A")</f>
        <v>N/A</v>
      </c>
      <c r="AV269" s="47" t="str">
        <f>IF(AQ269="Yes",'Input 1 - Schedule 1'!$AJ269*0.03,"N/A")</f>
        <v>N/A</v>
      </c>
      <c r="AW269" s="47" t="str">
        <f>IF(AQ269="Yes",IF(AX269="RBC Filing U.S. Insurer (Life)",0.195*'Input 1 - Schedule 1'!AJ269,0.225*'Input 1 - Schedule 1'!AJ269),"N/A")</f>
        <v>N/A</v>
      </c>
      <c r="AX269" s="47" t="str">
        <f>IFERROR(VLOOKUP('Input 1 - Schedule 1'!I269,'Input 1 - Schedule 1'!$D$7:$G$1009,4,FALSE),"")</f>
        <v/>
      </c>
      <c r="AZ269" s="17" t="s">
        <v>1</v>
      </c>
    </row>
    <row r="270" spans="1:52" x14ac:dyDescent="0.25">
      <c r="A270" s="56">
        <f t="shared" si="29"/>
        <v>261</v>
      </c>
      <c r="B270" s="267" t="str">
        <f t="shared" si="30"/>
        <v/>
      </c>
      <c r="C270" s="55" t="str">
        <f>IFERROR(VLOOKUP(G270,GCC.Param!$B$3:$D$96,3,FALSE),"")</f>
        <v/>
      </c>
      <c r="D270" s="40"/>
      <c r="E270" s="40"/>
      <c r="F270" s="42"/>
      <c r="G270" s="42"/>
      <c r="H270" s="42"/>
      <c r="I270" s="42"/>
      <c r="J270" s="267" t="str">
        <f t="shared" si="31"/>
        <v/>
      </c>
      <c r="K270" s="289"/>
      <c r="L270" s="289"/>
      <c r="M270" s="42"/>
      <c r="N270" s="42"/>
      <c r="O270" s="42"/>
      <c r="P270" s="42"/>
      <c r="Q270" s="42"/>
      <c r="R270" s="42"/>
      <c r="S270" s="266">
        <f t="shared" si="32"/>
        <v>0</v>
      </c>
      <c r="T270" s="32"/>
      <c r="U270" s="50"/>
      <c r="V270" s="44"/>
      <c r="W270" s="44"/>
      <c r="X270" s="45"/>
      <c r="Y270" s="50"/>
      <c r="Z270" s="46"/>
      <c r="AA270" s="46"/>
      <c r="AB270" s="46"/>
      <c r="AC270" s="47">
        <f t="shared" si="33"/>
        <v>0</v>
      </c>
      <c r="AD270" s="51"/>
      <c r="AE270" s="51"/>
      <c r="AF270" s="51"/>
      <c r="AH270" s="290"/>
      <c r="AI270" s="53">
        <f t="shared" si="34"/>
        <v>0</v>
      </c>
      <c r="AJ270" s="52"/>
      <c r="AK270" s="293"/>
      <c r="AL270" s="300"/>
      <c r="AM270" s="52"/>
      <c r="AN270" s="300"/>
      <c r="AO270" s="54"/>
      <c r="AQ270" s="47" t="str">
        <f>IF(OR('Input 1 - Schedule 1'!$C270="Non-Ins, Non-Fin",G270="Other Unregulated Financial Entity"),"Yes","No")</f>
        <v>No</v>
      </c>
      <c r="AR270" s="47" t="str">
        <f>IF(AQ270="Yes", 'Input 1 - Schedule 1'!AL270/'Input 1 - Schedule 1'!AM270*'Input 1 - Schedule 1'!AN270,"N/A")</f>
        <v>N/A</v>
      </c>
      <c r="AS270" s="47" t="str">
        <f>IF(AR270="N/A","N/A",MAX('Input 1 - Schedule 1'!AN270*0.02,AR270))</f>
        <v>N/A</v>
      </c>
      <c r="AT270" s="47" t="str">
        <f>IF(AQ270="Yes",'Input 1 - Schedule 1'!$AH270*IF($AX270="RBC Filing U.S. Insurer (Life)",0.0247,IF($AX270="RBC Filing U.S. Insurer (Health)",0.057*2/3,0.0364)),"N/A")</f>
        <v>N/A</v>
      </c>
      <c r="AU270" s="47" t="str">
        <f>IF(AQ270="Yes",'Input 1 - Schedule 1'!$AH270*IF($AX270="RBC Filing U.S. Insurer (Life)",0.037,IF($AX270="RBC Filing U.S. Insurer (Health)",0.057,0.054)),"N/A")</f>
        <v>N/A</v>
      </c>
      <c r="AV270" s="47" t="str">
        <f>IF(AQ270="Yes",'Input 1 - Schedule 1'!$AJ270*0.03,"N/A")</f>
        <v>N/A</v>
      </c>
      <c r="AW270" s="47" t="str">
        <f>IF(AQ270="Yes",IF(AX270="RBC Filing U.S. Insurer (Life)",0.195*'Input 1 - Schedule 1'!AJ270,0.225*'Input 1 - Schedule 1'!AJ270),"N/A")</f>
        <v>N/A</v>
      </c>
      <c r="AX270" s="47" t="str">
        <f>IFERROR(VLOOKUP('Input 1 - Schedule 1'!I270,'Input 1 - Schedule 1'!$D$7:$G$1009,4,FALSE),"")</f>
        <v/>
      </c>
      <c r="AZ270" s="17" t="s">
        <v>1</v>
      </c>
    </row>
    <row r="271" spans="1:52" x14ac:dyDescent="0.25">
      <c r="A271" s="56">
        <f t="shared" si="29"/>
        <v>262</v>
      </c>
      <c r="B271" s="267" t="str">
        <f t="shared" si="30"/>
        <v/>
      </c>
      <c r="C271" s="55" t="str">
        <f>IFERROR(VLOOKUP(G271,GCC.Param!$B$3:$D$96,3,FALSE),"")</f>
        <v/>
      </c>
      <c r="D271" s="40"/>
      <c r="E271" s="40"/>
      <c r="F271" s="42"/>
      <c r="G271" s="42"/>
      <c r="H271" s="42"/>
      <c r="I271" s="42"/>
      <c r="J271" s="267" t="str">
        <f t="shared" si="31"/>
        <v/>
      </c>
      <c r="K271" s="289"/>
      <c r="L271" s="289"/>
      <c r="M271" s="42"/>
      <c r="N271" s="42"/>
      <c r="O271" s="42"/>
      <c r="P271" s="42"/>
      <c r="Q271" s="42"/>
      <c r="R271" s="42"/>
      <c r="S271" s="266">
        <f t="shared" si="32"/>
        <v>0</v>
      </c>
      <c r="T271" s="32"/>
      <c r="U271" s="50"/>
      <c r="V271" s="44"/>
      <c r="W271" s="44"/>
      <c r="X271" s="45"/>
      <c r="Y271" s="50"/>
      <c r="Z271" s="46"/>
      <c r="AA271" s="46"/>
      <c r="AB271" s="46"/>
      <c r="AC271" s="47">
        <f t="shared" si="33"/>
        <v>0</v>
      </c>
      <c r="AD271" s="51"/>
      <c r="AE271" s="51"/>
      <c r="AF271" s="51"/>
      <c r="AH271" s="290"/>
      <c r="AI271" s="53">
        <f t="shared" si="34"/>
        <v>0</v>
      </c>
      <c r="AJ271" s="52"/>
      <c r="AK271" s="293"/>
      <c r="AL271" s="300"/>
      <c r="AM271" s="52"/>
      <c r="AN271" s="300"/>
      <c r="AO271" s="54"/>
      <c r="AQ271" s="47" t="str">
        <f>IF(OR('Input 1 - Schedule 1'!$C271="Non-Ins, Non-Fin",G271="Other Unregulated Financial Entity"),"Yes","No")</f>
        <v>No</v>
      </c>
      <c r="AR271" s="47" t="str">
        <f>IF(AQ271="Yes", 'Input 1 - Schedule 1'!AL271/'Input 1 - Schedule 1'!AM271*'Input 1 - Schedule 1'!AN271,"N/A")</f>
        <v>N/A</v>
      </c>
      <c r="AS271" s="47" t="str">
        <f>IF(AR271="N/A","N/A",MAX('Input 1 - Schedule 1'!AN271*0.02,AR271))</f>
        <v>N/A</v>
      </c>
      <c r="AT271" s="47" t="str">
        <f>IF(AQ271="Yes",'Input 1 - Schedule 1'!$AH271*IF($AX271="RBC Filing U.S. Insurer (Life)",0.0247,IF($AX271="RBC Filing U.S. Insurer (Health)",0.057*2/3,0.0364)),"N/A")</f>
        <v>N/A</v>
      </c>
      <c r="AU271" s="47" t="str">
        <f>IF(AQ271="Yes",'Input 1 - Schedule 1'!$AH271*IF($AX271="RBC Filing U.S. Insurer (Life)",0.037,IF($AX271="RBC Filing U.S. Insurer (Health)",0.057,0.054)),"N/A")</f>
        <v>N/A</v>
      </c>
      <c r="AV271" s="47" t="str">
        <f>IF(AQ271="Yes",'Input 1 - Schedule 1'!$AJ271*0.03,"N/A")</f>
        <v>N/A</v>
      </c>
      <c r="AW271" s="47" t="str">
        <f>IF(AQ271="Yes",IF(AX271="RBC Filing U.S. Insurer (Life)",0.195*'Input 1 - Schedule 1'!AJ271,0.225*'Input 1 - Schedule 1'!AJ271),"N/A")</f>
        <v>N/A</v>
      </c>
      <c r="AX271" s="47" t="str">
        <f>IFERROR(VLOOKUP('Input 1 - Schedule 1'!I271,'Input 1 - Schedule 1'!$D$7:$G$1009,4,FALSE),"")</f>
        <v/>
      </c>
      <c r="AZ271" s="17" t="s">
        <v>1</v>
      </c>
    </row>
    <row r="272" spans="1:52" x14ac:dyDescent="0.25">
      <c r="A272" s="56">
        <f t="shared" ref="A272:A335" si="35">A271+1</f>
        <v>263</v>
      </c>
      <c r="B272" s="267" t="str">
        <f t="shared" ref="B272:B335" si="36">IF(OR(G272="Other Non-Ins/Non-Fin without Material Risk",Q272="Non-Admitted"),"Excluded",IF(OR(G272="",G272=0),"", "Included"))</f>
        <v/>
      </c>
      <c r="C272" s="55" t="str">
        <f>IFERROR(VLOOKUP(G272,GCC.Param!$B$3:$D$96,3,FALSE),"")</f>
        <v/>
      </c>
      <c r="D272" s="40"/>
      <c r="E272" s="40"/>
      <c r="F272" s="42"/>
      <c r="G272" s="42"/>
      <c r="H272" s="42"/>
      <c r="I272" s="42"/>
      <c r="J272" s="267" t="str">
        <f t="shared" ref="J272:J335" si="37">IFERROR(VLOOKUP(I272,D:F,3,FALSE),"")</f>
        <v/>
      </c>
      <c r="K272" s="289"/>
      <c r="L272" s="289"/>
      <c r="M272" s="42"/>
      <c r="N272" s="42"/>
      <c r="O272" s="42"/>
      <c r="P272" s="42"/>
      <c r="Q272" s="42"/>
      <c r="R272" s="42"/>
      <c r="S272" s="266">
        <f t="shared" ref="S272:S335" si="38">IF(H272="",F272,H272)</f>
        <v>0</v>
      </c>
      <c r="T272" s="32"/>
      <c r="U272" s="50"/>
      <c r="V272" s="44"/>
      <c r="W272" s="44"/>
      <c r="X272" s="45"/>
      <c r="Y272" s="50"/>
      <c r="Z272" s="46"/>
      <c r="AA272" s="46"/>
      <c r="AB272" s="46"/>
      <c r="AC272" s="47">
        <f t="shared" ref="AC272:AC335" si="39">IFERROR(Z272+AA272-AB272,0)</f>
        <v>0</v>
      </c>
      <c r="AD272" s="51"/>
      <c r="AE272" s="51"/>
      <c r="AF272" s="51"/>
      <c r="AH272" s="290"/>
      <c r="AI272" s="53">
        <f t="shared" ref="AI272:AI335" si="40">AD272-AE272</f>
        <v>0</v>
      </c>
      <c r="AJ272" s="52"/>
      <c r="AK272" s="293"/>
      <c r="AL272" s="300"/>
      <c r="AM272" s="52"/>
      <c r="AN272" s="300"/>
      <c r="AO272" s="54"/>
      <c r="AQ272" s="47" t="str">
        <f>IF(OR('Input 1 - Schedule 1'!$C272="Non-Ins, Non-Fin",G272="Other Unregulated Financial Entity"),"Yes","No")</f>
        <v>No</v>
      </c>
      <c r="AR272" s="47" t="str">
        <f>IF(AQ272="Yes", 'Input 1 - Schedule 1'!AL272/'Input 1 - Schedule 1'!AM272*'Input 1 - Schedule 1'!AN272,"N/A")</f>
        <v>N/A</v>
      </c>
      <c r="AS272" s="47" t="str">
        <f>IF(AR272="N/A","N/A",MAX('Input 1 - Schedule 1'!AN272*0.02,AR272))</f>
        <v>N/A</v>
      </c>
      <c r="AT272" s="47" t="str">
        <f>IF(AQ272="Yes",'Input 1 - Schedule 1'!$AH272*IF($AX272="RBC Filing U.S. Insurer (Life)",0.0247,IF($AX272="RBC Filing U.S. Insurer (Health)",0.057*2/3,0.0364)),"N/A")</f>
        <v>N/A</v>
      </c>
      <c r="AU272" s="47" t="str">
        <f>IF(AQ272="Yes",'Input 1 - Schedule 1'!$AH272*IF($AX272="RBC Filing U.S. Insurer (Life)",0.037,IF($AX272="RBC Filing U.S. Insurer (Health)",0.057,0.054)),"N/A")</f>
        <v>N/A</v>
      </c>
      <c r="AV272" s="47" t="str">
        <f>IF(AQ272="Yes",'Input 1 - Schedule 1'!$AJ272*0.03,"N/A")</f>
        <v>N/A</v>
      </c>
      <c r="AW272" s="47" t="str">
        <f>IF(AQ272="Yes",IF(AX272="RBC Filing U.S. Insurer (Life)",0.195*'Input 1 - Schedule 1'!AJ272,0.225*'Input 1 - Schedule 1'!AJ272),"N/A")</f>
        <v>N/A</v>
      </c>
      <c r="AX272" s="47" t="str">
        <f>IFERROR(VLOOKUP('Input 1 - Schedule 1'!I272,'Input 1 - Schedule 1'!$D$7:$G$1009,4,FALSE),"")</f>
        <v/>
      </c>
      <c r="AZ272" s="17" t="s">
        <v>1</v>
      </c>
    </row>
    <row r="273" spans="1:52" x14ac:dyDescent="0.25">
      <c r="A273" s="56">
        <f t="shared" si="35"/>
        <v>264</v>
      </c>
      <c r="B273" s="267" t="str">
        <f t="shared" si="36"/>
        <v/>
      </c>
      <c r="C273" s="55" t="str">
        <f>IFERROR(VLOOKUP(G273,GCC.Param!$B$3:$D$96,3,FALSE),"")</f>
        <v/>
      </c>
      <c r="D273" s="40"/>
      <c r="E273" s="40"/>
      <c r="F273" s="42"/>
      <c r="G273" s="42"/>
      <c r="H273" s="42"/>
      <c r="I273" s="42"/>
      <c r="J273" s="267" t="str">
        <f t="shared" si="37"/>
        <v/>
      </c>
      <c r="K273" s="289"/>
      <c r="L273" s="289"/>
      <c r="M273" s="42"/>
      <c r="N273" s="42"/>
      <c r="O273" s="42"/>
      <c r="P273" s="42"/>
      <c r="Q273" s="42"/>
      <c r="R273" s="42"/>
      <c r="S273" s="266">
        <f t="shared" si="38"/>
        <v>0</v>
      </c>
      <c r="T273" s="32"/>
      <c r="U273" s="50"/>
      <c r="V273" s="44"/>
      <c r="W273" s="44"/>
      <c r="X273" s="45"/>
      <c r="Y273" s="50"/>
      <c r="Z273" s="46"/>
      <c r="AA273" s="46"/>
      <c r="AB273" s="46"/>
      <c r="AC273" s="47">
        <f t="shared" si="39"/>
        <v>0</v>
      </c>
      <c r="AD273" s="51"/>
      <c r="AE273" s="51"/>
      <c r="AF273" s="51"/>
      <c r="AH273" s="290"/>
      <c r="AI273" s="53">
        <f t="shared" si="40"/>
        <v>0</v>
      </c>
      <c r="AJ273" s="52"/>
      <c r="AK273" s="293"/>
      <c r="AL273" s="300"/>
      <c r="AM273" s="52"/>
      <c r="AN273" s="300"/>
      <c r="AO273" s="54"/>
      <c r="AQ273" s="47" t="str">
        <f>IF(OR('Input 1 - Schedule 1'!$C273="Non-Ins, Non-Fin",G273="Other Unregulated Financial Entity"),"Yes","No")</f>
        <v>No</v>
      </c>
      <c r="AR273" s="47" t="str">
        <f>IF(AQ273="Yes", 'Input 1 - Schedule 1'!AL273/'Input 1 - Schedule 1'!AM273*'Input 1 - Schedule 1'!AN273,"N/A")</f>
        <v>N/A</v>
      </c>
      <c r="AS273" s="47" t="str">
        <f>IF(AR273="N/A","N/A",MAX('Input 1 - Schedule 1'!AN273*0.02,AR273))</f>
        <v>N/A</v>
      </c>
      <c r="AT273" s="47" t="str">
        <f>IF(AQ273="Yes",'Input 1 - Schedule 1'!$AH273*IF($AX273="RBC Filing U.S. Insurer (Life)",0.0247,IF($AX273="RBC Filing U.S. Insurer (Health)",0.057*2/3,0.0364)),"N/A")</f>
        <v>N/A</v>
      </c>
      <c r="AU273" s="47" t="str">
        <f>IF(AQ273="Yes",'Input 1 - Schedule 1'!$AH273*IF($AX273="RBC Filing U.S. Insurer (Life)",0.037,IF($AX273="RBC Filing U.S. Insurer (Health)",0.057,0.054)),"N/A")</f>
        <v>N/A</v>
      </c>
      <c r="AV273" s="47" t="str">
        <f>IF(AQ273="Yes",'Input 1 - Schedule 1'!$AJ273*0.03,"N/A")</f>
        <v>N/A</v>
      </c>
      <c r="AW273" s="47" t="str">
        <f>IF(AQ273="Yes",IF(AX273="RBC Filing U.S. Insurer (Life)",0.195*'Input 1 - Schedule 1'!AJ273,0.225*'Input 1 - Schedule 1'!AJ273),"N/A")</f>
        <v>N/A</v>
      </c>
      <c r="AX273" s="47" t="str">
        <f>IFERROR(VLOOKUP('Input 1 - Schedule 1'!I273,'Input 1 - Schedule 1'!$D$7:$G$1009,4,FALSE),"")</f>
        <v/>
      </c>
      <c r="AZ273" s="17" t="s">
        <v>1</v>
      </c>
    </row>
    <row r="274" spans="1:52" x14ac:dyDescent="0.25">
      <c r="A274" s="56">
        <f t="shared" si="35"/>
        <v>265</v>
      </c>
      <c r="B274" s="267" t="str">
        <f t="shared" si="36"/>
        <v/>
      </c>
      <c r="C274" s="55" t="str">
        <f>IFERROR(VLOOKUP(G274,GCC.Param!$B$3:$D$96,3,FALSE),"")</f>
        <v/>
      </c>
      <c r="D274" s="40"/>
      <c r="E274" s="40"/>
      <c r="F274" s="42"/>
      <c r="G274" s="42"/>
      <c r="H274" s="42"/>
      <c r="I274" s="42"/>
      <c r="J274" s="267" t="str">
        <f t="shared" si="37"/>
        <v/>
      </c>
      <c r="K274" s="289"/>
      <c r="L274" s="289"/>
      <c r="M274" s="42"/>
      <c r="N274" s="42"/>
      <c r="O274" s="42"/>
      <c r="P274" s="42"/>
      <c r="Q274" s="42"/>
      <c r="R274" s="42"/>
      <c r="S274" s="266">
        <f t="shared" si="38"/>
        <v>0</v>
      </c>
      <c r="T274" s="32"/>
      <c r="U274" s="50"/>
      <c r="V274" s="44"/>
      <c r="W274" s="44"/>
      <c r="X274" s="45"/>
      <c r="Y274" s="50"/>
      <c r="Z274" s="46"/>
      <c r="AA274" s="46"/>
      <c r="AB274" s="46"/>
      <c r="AC274" s="47">
        <f t="shared" si="39"/>
        <v>0</v>
      </c>
      <c r="AD274" s="51"/>
      <c r="AE274" s="51"/>
      <c r="AF274" s="51"/>
      <c r="AH274" s="290"/>
      <c r="AI274" s="53">
        <f t="shared" si="40"/>
        <v>0</v>
      </c>
      <c r="AJ274" s="52"/>
      <c r="AK274" s="293"/>
      <c r="AL274" s="300"/>
      <c r="AM274" s="52"/>
      <c r="AN274" s="300"/>
      <c r="AO274" s="54"/>
      <c r="AQ274" s="47" t="str">
        <f>IF(OR('Input 1 - Schedule 1'!$C274="Non-Ins, Non-Fin",G274="Other Unregulated Financial Entity"),"Yes","No")</f>
        <v>No</v>
      </c>
      <c r="AR274" s="47" t="str">
        <f>IF(AQ274="Yes", 'Input 1 - Schedule 1'!AL274/'Input 1 - Schedule 1'!AM274*'Input 1 - Schedule 1'!AN274,"N/A")</f>
        <v>N/A</v>
      </c>
      <c r="AS274" s="47" t="str">
        <f>IF(AR274="N/A","N/A",MAX('Input 1 - Schedule 1'!AN274*0.02,AR274))</f>
        <v>N/A</v>
      </c>
      <c r="AT274" s="47" t="str">
        <f>IF(AQ274="Yes",'Input 1 - Schedule 1'!$AH274*IF($AX274="RBC Filing U.S. Insurer (Life)",0.0247,IF($AX274="RBC Filing U.S. Insurer (Health)",0.057*2/3,0.0364)),"N/A")</f>
        <v>N/A</v>
      </c>
      <c r="AU274" s="47" t="str">
        <f>IF(AQ274="Yes",'Input 1 - Schedule 1'!$AH274*IF($AX274="RBC Filing U.S. Insurer (Life)",0.037,IF($AX274="RBC Filing U.S. Insurer (Health)",0.057,0.054)),"N/A")</f>
        <v>N/A</v>
      </c>
      <c r="AV274" s="47" t="str">
        <f>IF(AQ274="Yes",'Input 1 - Schedule 1'!$AJ274*0.03,"N/A")</f>
        <v>N/A</v>
      </c>
      <c r="AW274" s="47" t="str">
        <f>IF(AQ274="Yes",IF(AX274="RBC Filing U.S. Insurer (Life)",0.195*'Input 1 - Schedule 1'!AJ274,0.225*'Input 1 - Schedule 1'!AJ274),"N/A")</f>
        <v>N/A</v>
      </c>
      <c r="AX274" s="47" t="str">
        <f>IFERROR(VLOOKUP('Input 1 - Schedule 1'!I274,'Input 1 - Schedule 1'!$D$7:$G$1009,4,FALSE),"")</f>
        <v/>
      </c>
      <c r="AZ274" s="17" t="s">
        <v>1</v>
      </c>
    </row>
    <row r="275" spans="1:52" x14ac:dyDescent="0.25">
      <c r="A275" s="56">
        <f t="shared" si="35"/>
        <v>266</v>
      </c>
      <c r="B275" s="267" t="str">
        <f t="shared" si="36"/>
        <v/>
      </c>
      <c r="C275" s="55" t="str">
        <f>IFERROR(VLOOKUP(G275,GCC.Param!$B$3:$D$96,3,FALSE),"")</f>
        <v/>
      </c>
      <c r="D275" s="40"/>
      <c r="E275" s="40"/>
      <c r="F275" s="42"/>
      <c r="G275" s="42"/>
      <c r="H275" s="42"/>
      <c r="I275" s="42"/>
      <c r="J275" s="267" t="str">
        <f t="shared" si="37"/>
        <v/>
      </c>
      <c r="K275" s="289"/>
      <c r="L275" s="289"/>
      <c r="M275" s="42"/>
      <c r="N275" s="42"/>
      <c r="O275" s="42"/>
      <c r="P275" s="42"/>
      <c r="Q275" s="42"/>
      <c r="R275" s="42"/>
      <c r="S275" s="266">
        <f t="shared" si="38"/>
        <v>0</v>
      </c>
      <c r="T275" s="32"/>
      <c r="U275" s="50"/>
      <c r="V275" s="44"/>
      <c r="W275" s="44"/>
      <c r="X275" s="45"/>
      <c r="Y275" s="50"/>
      <c r="Z275" s="46"/>
      <c r="AA275" s="46"/>
      <c r="AB275" s="46"/>
      <c r="AC275" s="47">
        <f t="shared" si="39"/>
        <v>0</v>
      </c>
      <c r="AD275" s="51"/>
      <c r="AE275" s="51"/>
      <c r="AF275" s="51"/>
      <c r="AH275" s="290"/>
      <c r="AI275" s="53">
        <f t="shared" si="40"/>
        <v>0</v>
      </c>
      <c r="AJ275" s="52"/>
      <c r="AK275" s="293"/>
      <c r="AL275" s="300"/>
      <c r="AM275" s="52"/>
      <c r="AN275" s="300"/>
      <c r="AO275" s="54"/>
      <c r="AQ275" s="47" t="str">
        <f>IF(OR('Input 1 - Schedule 1'!$C275="Non-Ins, Non-Fin",G275="Other Unregulated Financial Entity"),"Yes","No")</f>
        <v>No</v>
      </c>
      <c r="AR275" s="47" t="str">
        <f>IF(AQ275="Yes", 'Input 1 - Schedule 1'!AL275/'Input 1 - Schedule 1'!AM275*'Input 1 - Schedule 1'!AN275,"N/A")</f>
        <v>N/A</v>
      </c>
      <c r="AS275" s="47" t="str">
        <f>IF(AR275="N/A","N/A",MAX('Input 1 - Schedule 1'!AN275*0.02,AR275))</f>
        <v>N/A</v>
      </c>
      <c r="AT275" s="47" t="str">
        <f>IF(AQ275="Yes",'Input 1 - Schedule 1'!$AH275*IF($AX275="RBC Filing U.S. Insurer (Life)",0.0247,IF($AX275="RBC Filing U.S. Insurer (Health)",0.057*2/3,0.0364)),"N/A")</f>
        <v>N/A</v>
      </c>
      <c r="AU275" s="47" t="str">
        <f>IF(AQ275="Yes",'Input 1 - Schedule 1'!$AH275*IF($AX275="RBC Filing U.S. Insurer (Life)",0.037,IF($AX275="RBC Filing U.S. Insurer (Health)",0.057,0.054)),"N/A")</f>
        <v>N/A</v>
      </c>
      <c r="AV275" s="47" t="str">
        <f>IF(AQ275="Yes",'Input 1 - Schedule 1'!$AJ275*0.03,"N/A")</f>
        <v>N/A</v>
      </c>
      <c r="AW275" s="47" t="str">
        <f>IF(AQ275="Yes",IF(AX275="RBC Filing U.S. Insurer (Life)",0.195*'Input 1 - Schedule 1'!AJ275,0.225*'Input 1 - Schedule 1'!AJ275),"N/A")</f>
        <v>N/A</v>
      </c>
      <c r="AX275" s="47" t="str">
        <f>IFERROR(VLOOKUP('Input 1 - Schedule 1'!I275,'Input 1 - Schedule 1'!$D$7:$G$1009,4,FALSE),"")</f>
        <v/>
      </c>
      <c r="AZ275" s="17" t="s">
        <v>1</v>
      </c>
    </row>
    <row r="276" spans="1:52" x14ac:dyDescent="0.25">
      <c r="A276" s="56">
        <f t="shared" si="35"/>
        <v>267</v>
      </c>
      <c r="B276" s="267" t="str">
        <f t="shared" si="36"/>
        <v/>
      </c>
      <c r="C276" s="55" t="str">
        <f>IFERROR(VLOOKUP(G276,GCC.Param!$B$3:$D$96,3,FALSE),"")</f>
        <v/>
      </c>
      <c r="D276" s="40"/>
      <c r="E276" s="40"/>
      <c r="F276" s="42"/>
      <c r="G276" s="42"/>
      <c r="H276" s="42"/>
      <c r="I276" s="42"/>
      <c r="J276" s="267" t="str">
        <f t="shared" si="37"/>
        <v/>
      </c>
      <c r="K276" s="289"/>
      <c r="L276" s="289"/>
      <c r="M276" s="42"/>
      <c r="N276" s="42"/>
      <c r="O276" s="42"/>
      <c r="P276" s="42"/>
      <c r="Q276" s="42"/>
      <c r="R276" s="42"/>
      <c r="S276" s="266">
        <f t="shared" si="38"/>
        <v>0</v>
      </c>
      <c r="T276" s="32"/>
      <c r="U276" s="50"/>
      <c r="V276" s="44"/>
      <c r="W276" s="44"/>
      <c r="X276" s="45"/>
      <c r="Y276" s="50"/>
      <c r="Z276" s="46"/>
      <c r="AA276" s="46"/>
      <c r="AB276" s="46"/>
      <c r="AC276" s="47">
        <f t="shared" si="39"/>
        <v>0</v>
      </c>
      <c r="AD276" s="51"/>
      <c r="AE276" s="51"/>
      <c r="AF276" s="51"/>
      <c r="AH276" s="290"/>
      <c r="AI276" s="53">
        <f t="shared" si="40"/>
        <v>0</v>
      </c>
      <c r="AJ276" s="52"/>
      <c r="AK276" s="293"/>
      <c r="AL276" s="300"/>
      <c r="AM276" s="52"/>
      <c r="AN276" s="300"/>
      <c r="AO276" s="54"/>
      <c r="AQ276" s="47" t="str">
        <f>IF(OR('Input 1 - Schedule 1'!$C276="Non-Ins, Non-Fin",G276="Other Unregulated Financial Entity"),"Yes","No")</f>
        <v>No</v>
      </c>
      <c r="AR276" s="47" t="str">
        <f>IF(AQ276="Yes", 'Input 1 - Schedule 1'!AL276/'Input 1 - Schedule 1'!AM276*'Input 1 - Schedule 1'!AN276,"N/A")</f>
        <v>N/A</v>
      </c>
      <c r="AS276" s="47" t="str">
        <f>IF(AR276="N/A","N/A",MAX('Input 1 - Schedule 1'!AN276*0.02,AR276))</f>
        <v>N/A</v>
      </c>
      <c r="AT276" s="47" t="str">
        <f>IF(AQ276="Yes",'Input 1 - Schedule 1'!$AH276*IF($AX276="RBC Filing U.S. Insurer (Life)",0.0247,IF($AX276="RBC Filing U.S. Insurer (Health)",0.057*2/3,0.0364)),"N/A")</f>
        <v>N/A</v>
      </c>
      <c r="AU276" s="47" t="str">
        <f>IF(AQ276="Yes",'Input 1 - Schedule 1'!$AH276*IF($AX276="RBC Filing U.S. Insurer (Life)",0.037,IF($AX276="RBC Filing U.S. Insurer (Health)",0.057,0.054)),"N/A")</f>
        <v>N/A</v>
      </c>
      <c r="AV276" s="47" t="str">
        <f>IF(AQ276="Yes",'Input 1 - Schedule 1'!$AJ276*0.03,"N/A")</f>
        <v>N/A</v>
      </c>
      <c r="AW276" s="47" t="str">
        <f>IF(AQ276="Yes",IF(AX276="RBC Filing U.S. Insurer (Life)",0.195*'Input 1 - Schedule 1'!AJ276,0.225*'Input 1 - Schedule 1'!AJ276),"N/A")</f>
        <v>N/A</v>
      </c>
      <c r="AX276" s="47" t="str">
        <f>IFERROR(VLOOKUP('Input 1 - Schedule 1'!I276,'Input 1 - Schedule 1'!$D$7:$G$1009,4,FALSE),"")</f>
        <v/>
      </c>
      <c r="AZ276" s="17" t="s">
        <v>1</v>
      </c>
    </row>
    <row r="277" spans="1:52" x14ac:dyDescent="0.25">
      <c r="A277" s="56">
        <f t="shared" si="35"/>
        <v>268</v>
      </c>
      <c r="B277" s="267" t="str">
        <f t="shared" si="36"/>
        <v/>
      </c>
      <c r="C277" s="55" t="str">
        <f>IFERROR(VLOOKUP(G277,GCC.Param!$B$3:$D$96,3,FALSE),"")</f>
        <v/>
      </c>
      <c r="D277" s="40"/>
      <c r="E277" s="40"/>
      <c r="F277" s="42"/>
      <c r="G277" s="42"/>
      <c r="H277" s="42"/>
      <c r="I277" s="42"/>
      <c r="J277" s="267" t="str">
        <f t="shared" si="37"/>
        <v/>
      </c>
      <c r="K277" s="289"/>
      <c r="L277" s="289"/>
      <c r="M277" s="42"/>
      <c r="N277" s="42"/>
      <c r="O277" s="42"/>
      <c r="P277" s="42"/>
      <c r="Q277" s="42"/>
      <c r="R277" s="42"/>
      <c r="S277" s="266">
        <f t="shared" si="38"/>
        <v>0</v>
      </c>
      <c r="T277" s="32"/>
      <c r="U277" s="50"/>
      <c r="V277" s="44"/>
      <c r="W277" s="44"/>
      <c r="X277" s="45"/>
      <c r="Y277" s="50"/>
      <c r="Z277" s="46"/>
      <c r="AA277" s="46"/>
      <c r="AB277" s="46"/>
      <c r="AC277" s="47">
        <f t="shared" si="39"/>
        <v>0</v>
      </c>
      <c r="AD277" s="51"/>
      <c r="AE277" s="51"/>
      <c r="AF277" s="51"/>
      <c r="AH277" s="290"/>
      <c r="AI277" s="53">
        <f t="shared" si="40"/>
        <v>0</v>
      </c>
      <c r="AJ277" s="52"/>
      <c r="AK277" s="293"/>
      <c r="AL277" s="300"/>
      <c r="AM277" s="52"/>
      <c r="AN277" s="300"/>
      <c r="AO277" s="54"/>
      <c r="AQ277" s="47" t="str">
        <f>IF(OR('Input 1 - Schedule 1'!$C277="Non-Ins, Non-Fin",G277="Other Unregulated Financial Entity"),"Yes","No")</f>
        <v>No</v>
      </c>
      <c r="AR277" s="47" t="str">
        <f>IF(AQ277="Yes", 'Input 1 - Schedule 1'!AL277/'Input 1 - Schedule 1'!AM277*'Input 1 - Schedule 1'!AN277,"N/A")</f>
        <v>N/A</v>
      </c>
      <c r="AS277" s="47" t="str">
        <f>IF(AR277="N/A","N/A",MAX('Input 1 - Schedule 1'!AN277*0.02,AR277))</f>
        <v>N/A</v>
      </c>
      <c r="AT277" s="47" t="str">
        <f>IF(AQ277="Yes",'Input 1 - Schedule 1'!$AH277*IF($AX277="RBC Filing U.S. Insurer (Life)",0.0247,IF($AX277="RBC Filing U.S. Insurer (Health)",0.057*2/3,0.0364)),"N/A")</f>
        <v>N/A</v>
      </c>
      <c r="AU277" s="47" t="str">
        <f>IF(AQ277="Yes",'Input 1 - Schedule 1'!$AH277*IF($AX277="RBC Filing U.S. Insurer (Life)",0.037,IF($AX277="RBC Filing U.S. Insurer (Health)",0.057,0.054)),"N/A")</f>
        <v>N/A</v>
      </c>
      <c r="AV277" s="47" t="str">
        <f>IF(AQ277="Yes",'Input 1 - Schedule 1'!$AJ277*0.03,"N/A")</f>
        <v>N/A</v>
      </c>
      <c r="AW277" s="47" t="str">
        <f>IF(AQ277="Yes",IF(AX277="RBC Filing U.S. Insurer (Life)",0.195*'Input 1 - Schedule 1'!AJ277,0.225*'Input 1 - Schedule 1'!AJ277),"N/A")</f>
        <v>N/A</v>
      </c>
      <c r="AX277" s="47" t="str">
        <f>IFERROR(VLOOKUP('Input 1 - Schedule 1'!I277,'Input 1 - Schedule 1'!$D$7:$G$1009,4,FALSE),"")</f>
        <v/>
      </c>
      <c r="AZ277" s="17" t="s">
        <v>1</v>
      </c>
    </row>
    <row r="278" spans="1:52" x14ac:dyDescent="0.25">
      <c r="A278" s="56">
        <f t="shared" si="35"/>
        <v>269</v>
      </c>
      <c r="B278" s="267" t="str">
        <f t="shared" si="36"/>
        <v/>
      </c>
      <c r="C278" s="55" t="str">
        <f>IFERROR(VLOOKUP(G278,GCC.Param!$B$3:$D$96,3,FALSE),"")</f>
        <v/>
      </c>
      <c r="D278" s="40"/>
      <c r="E278" s="40"/>
      <c r="F278" s="42"/>
      <c r="G278" s="42"/>
      <c r="H278" s="42"/>
      <c r="I278" s="42"/>
      <c r="J278" s="267" t="str">
        <f t="shared" si="37"/>
        <v/>
      </c>
      <c r="K278" s="289"/>
      <c r="L278" s="289"/>
      <c r="M278" s="42"/>
      <c r="N278" s="42"/>
      <c r="O278" s="42"/>
      <c r="P278" s="42"/>
      <c r="Q278" s="42"/>
      <c r="R278" s="42"/>
      <c r="S278" s="266">
        <f t="shared" si="38"/>
        <v>0</v>
      </c>
      <c r="T278" s="32"/>
      <c r="U278" s="50"/>
      <c r="V278" s="44"/>
      <c r="W278" s="44"/>
      <c r="X278" s="45"/>
      <c r="Y278" s="50"/>
      <c r="Z278" s="46"/>
      <c r="AA278" s="46"/>
      <c r="AB278" s="46"/>
      <c r="AC278" s="47">
        <f t="shared" si="39"/>
        <v>0</v>
      </c>
      <c r="AD278" s="51"/>
      <c r="AE278" s="51"/>
      <c r="AF278" s="51"/>
      <c r="AH278" s="290"/>
      <c r="AI278" s="53">
        <f t="shared" si="40"/>
        <v>0</v>
      </c>
      <c r="AJ278" s="52"/>
      <c r="AK278" s="293"/>
      <c r="AL278" s="300"/>
      <c r="AM278" s="52"/>
      <c r="AN278" s="300"/>
      <c r="AO278" s="54"/>
      <c r="AQ278" s="47" t="str">
        <f>IF(OR('Input 1 - Schedule 1'!$C278="Non-Ins, Non-Fin",G278="Other Unregulated Financial Entity"),"Yes","No")</f>
        <v>No</v>
      </c>
      <c r="AR278" s="47" t="str">
        <f>IF(AQ278="Yes", 'Input 1 - Schedule 1'!AL278/'Input 1 - Schedule 1'!AM278*'Input 1 - Schedule 1'!AN278,"N/A")</f>
        <v>N/A</v>
      </c>
      <c r="AS278" s="47" t="str">
        <f>IF(AR278="N/A","N/A",MAX('Input 1 - Schedule 1'!AN278*0.02,AR278))</f>
        <v>N/A</v>
      </c>
      <c r="AT278" s="47" t="str">
        <f>IF(AQ278="Yes",'Input 1 - Schedule 1'!$AH278*IF($AX278="RBC Filing U.S. Insurer (Life)",0.0247,IF($AX278="RBC Filing U.S. Insurer (Health)",0.057*2/3,0.0364)),"N/A")</f>
        <v>N/A</v>
      </c>
      <c r="AU278" s="47" t="str">
        <f>IF(AQ278="Yes",'Input 1 - Schedule 1'!$AH278*IF($AX278="RBC Filing U.S. Insurer (Life)",0.037,IF($AX278="RBC Filing U.S. Insurer (Health)",0.057,0.054)),"N/A")</f>
        <v>N/A</v>
      </c>
      <c r="AV278" s="47" t="str">
        <f>IF(AQ278="Yes",'Input 1 - Schedule 1'!$AJ278*0.03,"N/A")</f>
        <v>N/A</v>
      </c>
      <c r="AW278" s="47" t="str">
        <f>IF(AQ278="Yes",IF(AX278="RBC Filing U.S. Insurer (Life)",0.195*'Input 1 - Schedule 1'!AJ278,0.225*'Input 1 - Schedule 1'!AJ278),"N/A")</f>
        <v>N/A</v>
      </c>
      <c r="AX278" s="47" t="str">
        <f>IFERROR(VLOOKUP('Input 1 - Schedule 1'!I278,'Input 1 - Schedule 1'!$D$7:$G$1009,4,FALSE),"")</f>
        <v/>
      </c>
      <c r="AZ278" s="17" t="s">
        <v>1</v>
      </c>
    </row>
    <row r="279" spans="1:52" x14ac:dyDescent="0.25">
      <c r="A279" s="56">
        <f t="shared" si="35"/>
        <v>270</v>
      </c>
      <c r="B279" s="267" t="str">
        <f t="shared" si="36"/>
        <v/>
      </c>
      <c r="C279" s="55" t="str">
        <f>IFERROR(VLOOKUP(G279,GCC.Param!$B$3:$D$96,3,FALSE),"")</f>
        <v/>
      </c>
      <c r="D279" s="40"/>
      <c r="E279" s="40"/>
      <c r="F279" s="42"/>
      <c r="G279" s="42"/>
      <c r="H279" s="42"/>
      <c r="I279" s="42"/>
      <c r="J279" s="267" t="str">
        <f t="shared" si="37"/>
        <v/>
      </c>
      <c r="K279" s="289"/>
      <c r="L279" s="289"/>
      <c r="M279" s="42"/>
      <c r="N279" s="42"/>
      <c r="O279" s="42"/>
      <c r="P279" s="42"/>
      <c r="Q279" s="42"/>
      <c r="R279" s="42"/>
      <c r="S279" s="266">
        <f t="shared" si="38"/>
        <v>0</v>
      </c>
      <c r="T279" s="32"/>
      <c r="U279" s="50"/>
      <c r="V279" s="44"/>
      <c r="W279" s="44"/>
      <c r="X279" s="45"/>
      <c r="Y279" s="50"/>
      <c r="Z279" s="46"/>
      <c r="AA279" s="46"/>
      <c r="AB279" s="46"/>
      <c r="AC279" s="47">
        <f t="shared" si="39"/>
        <v>0</v>
      </c>
      <c r="AD279" s="51"/>
      <c r="AE279" s="51"/>
      <c r="AF279" s="51"/>
      <c r="AH279" s="290"/>
      <c r="AI279" s="53">
        <f t="shared" si="40"/>
        <v>0</v>
      </c>
      <c r="AJ279" s="52"/>
      <c r="AK279" s="293"/>
      <c r="AL279" s="300"/>
      <c r="AM279" s="52"/>
      <c r="AN279" s="300"/>
      <c r="AO279" s="54"/>
      <c r="AQ279" s="47" t="str">
        <f>IF(OR('Input 1 - Schedule 1'!$C279="Non-Ins, Non-Fin",G279="Other Unregulated Financial Entity"),"Yes","No")</f>
        <v>No</v>
      </c>
      <c r="AR279" s="47" t="str">
        <f>IF(AQ279="Yes", 'Input 1 - Schedule 1'!AL279/'Input 1 - Schedule 1'!AM279*'Input 1 - Schedule 1'!AN279,"N/A")</f>
        <v>N/A</v>
      </c>
      <c r="AS279" s="47" t="str">
        <f>IF(AR279="N/A","N/A",MAX('Input 1 - Schedule 1'!AN279*0.02,AR279))</f>
        <v>N/A</v>
      </c>
      <c r="AT279" s="47" t="str">
        <f>IF(AQ279="Yes",'Input 1 - Schedule 1'!$AH279*IF($AX279="RBC Filing U.S. Insurer (Life)",0.0247,IF($AX279="RBC Filing U.S. Insurer (Health)",0.057*2/3,0.0364)),"N/A")</f>
        <v>N/A</v>
      </c>
      <c r="AU279" s="47" t="str">
        <f>IF(AQ279="Yes",'Input 1 - Schedule 1'!$AH279*IF($AX279="RBC Filing U.S. Insurer (Life)",0.037,IF($AX279="RBC Filing U.S. Insurer (Health)",0.057,0.054)),"N/A")</f>
        <v>N/A</v>
      </c>
      <c r="AV279" s="47" t="str">
        <f>IF(AQ279="Yes",'Input 1 - Schedule 1'!$AJ279*0.03,"N/A")</f>
        <v>N/A</v>
      </c>
      <c r="AW279" s="47" t="str">
        <f>IF(AQ279="Yes",IF(AX279="RBC Filing U.S. Insurer (Life)",0.195*'Input 1 - Schedule 1'!AJ279,0.225*'Input 1 - Schedule 1'!AJ279),"N/A")</f>
        <v>N/A</v>
      </c>
      <c r="AX279" s="47" t="str">
        <f>IFERROR(VLOOKUP('Input 1 - Schedule 1'!I279,'Input 1 - Schedule 1'!$D$7:$G$1009,4,FALSE),"")</f>
        <v/>
      </c>
      <c r="AZ279" s="17" t="s">
        <v>1</v>
      </c>
    </row>
    <row r="280" spans="1:52" x14ac:dyDescent="0.25">
      <c r="A280" s="56">
        <f t="shared" si="35"/>
        <v>271</v>
      </c>
      <c r="B280" s="267" t="str">
        <f t="shared" si="36"/>
        <v/>
      </c>
      <c r="C280" s="55" t="str">
        <f>IFERROR(VLOOKUP(G280,GCC.Param!$B$3:$D$96,3,FALSE),"")</f>
        <v/>
      </c>
      <c r="D280" s="40"/>
      <c r="E280" s="40"/>
      <c r="F280" s="42"/>
      <c r="G280" s="42"/>
      <c r="H280" s="42"/>
      <c r="I280" s="42"/>
      <c r="J280" s="267" t="str">
        <f t="shared" si="37"/>
        <v/>
      </c>
      <c r="K280" s="289"/>
      <c r="L280" s="289"/>
      <c r="M280" s="42"/>
      <c r="N280" s="42"/>
      <c r="O280" s="42"/>
      <c r="P280" s="42"/>
      <c r="Q280" s="42"/>
      <c r="R280" s="42"/>
      <c r="S280" s="266">
        <f t="shared" si="38"/>
        <v>0</v>
      </c>
      <c r="T280" s="32"/>
      <c r="U280" s="50"/>
      <c r="V280" s="44"/>
      <c r="W280" s="44"/>
      <c r="X280" s="45"/>
      <c r="Y280" s="50"/>
      <c r="Z280" s="46"/>
      <c r="AA280" s="46"/>
      <c r="AB280" s="46"/>
      <c r="AC280" s="47">
        <f t="shared" si="39"/>
        <v>0</v>
      </c>
      <c r="AD280" s="51"/>
      <c r="AE280" s="51"/>
      <c r="AF280" s="51"/>
      <c r="AH280" s="290"/>
      <c r="AI280" s="53">
        <f t="shared" si="40"/>
        <v>0</v>
      </c>
      <c r="AJ280" s="52"/>
      <c r="AK280" s="293"/>
      <c r="AL280" s="300"/>
      <c r="AM280" s="52"/>
      <c r="AN280" s="300"/>
      <c r="AO280" s="54"/>
      <c r="AQ280" s="47" t="str">
        <f>IF(OR('Input 1 - Schedule 1'!$C280="Non-Ins, Non-Fin",G280="Other Unregulated Financial Entity"),"Yes","No")</f>
        <v>No</v>
      </c>
      <c r="AR280" s="47" t="str">
        <f>IF(AQ280="Yes", 'Input 1 - Schedule 1'!AL280/'Input 1 - Schedule 1'!AM280*'Input 1 - Schedule 1'!AN280,"N/A")</f>
        <v>N/A</v>
      </c>
      <c r="AS280" s="47" t="str">
        <f>IF(AR280="N/A","N/A",MAX('Input 1 - Schedule 1'!AN280*0.02,AR280))</f>
        <v>N/A</v>
      </c>
      <c r="AT280" s="47" t="str">
        <f>IF(AQ280="Yes",'Input 1 - Schedule 1'!$AH280*IF($AX280="RBC Filing U.S. Insurer (Life)",0.0247,IF($AX280="RBC Filing U.S. Insurer (Health)",0.057*2/3,0.0364)),"N/A")</f>
        <v>N/A</v>
      </c>
      <c r="AU280" s="47" t="str">
        <f>IF(AQ280="Yes",'Input 1 - Schedule 1'!$AH280*IF($AX280="RBC Filing U.S. Insurer (Life)",0.037,IF($AX280="RBC Filing U.S. Insurer (Health)",0.057,0.054)),"N/A")</f>
        <v>N/A</v>
      </c>
      <c r="AV280" s="47" t="str">
        <f>IF(AQ280="Yes",'Input 1 - Schedule 1'!$AJ280*0.03,"N/A")</f>
        <v>N/A</v>
      </c>
      <c r="AW280" s="47" t="str">
        <f>IF(AQ280="Yes",IF(AX280="RBC Filing U.S. Insurer (Life)",0.195*'Input 1 - Schedule 1'!AJ280,0.225*'Input 1 - Schedule 1'!AJ280),"N/A")</f>
        <v>N/A</v>
      </c>
      <c r="AX280" s="47" t="str">
        <f>IFERROR(VLOOKUP('Input 1 - Schedule 1'!I280,'Input 1 - Schedule 1'!$D$7:$G$1009,4,FALSE),"")</f>
        <v/>
      </c>
      <c r="AZ280" s="17" t="s">
        <v>1</v>
      </c>
    </row>
    <row r="281" spans="1:52" x14ac:dyDescent="0.25">
      <c r="A281" s="56">
        <f t="shared" si="35"/>
        <v>272</v>
      </c>
      <c r="B281" s="267" t="str">
        <f t="shared" si="36"/>
        <v/>
      </c>
      <c r="C281" s="55" t="str">
        <f>IFERROR(VLOOKUP(G281,GCC.Param!$B$3:$D$96,3,FALSE),"")</f>
        <v/>
      </c>
      <c r="D281" s="40"/>
      <c r="E281" s="40"/>
      <c r="F281" s="42"/>
      <c r="G281" s="42"/>
      <c r="H281" s="42"/>
      <c r="I281" s="42"/>
      <c r="J281" s="267" t="str">
        <f t="shared" si="37"/>
        <v/>
      </c>
      <c r="K281" s="289"/>
      <c r="L281" s="289"/>
      <c r="M281" s="42"/>
      <c r="N281" s="42"/>
      <c r="O281" s="42"/>
      <c r="P281" s="42"/>
      <c r="Q281" s="42"/>
      <c r="R281" s="42"/>
      <c r="S281" s="266">
        <f t="shared" si="38"/>
        <v>0</v>
      </c>
      <c r="T281" s="32"/>
      <c r="U281" s="50"/>
      <c r="V281" s="44"/>
      <c r="W281" s="44"/>
      <c r="X281" s="45"/>
      <c r="Y281" s="50"/>
      <c r="Z281" s="46"/>
      <c r="AA281" s="46"/>
      <c r="AB281" s="46"/>
      <c r="AC281" s="47">
        <f t="shared" si="39"/>
        <v>0</v>
      </c>
      <c r="AD281" s="51"/>
      <c r="AE281" s="51"/>
      <c r="AF281" s="51"/>
      <c r="AH281" s="290"/>
      <c r="AI281" s="53">
        <f t="shared" si="40"/>
        <v>0</v>
      </c>
      <c r="AJ281" s="52"/>
      <c r="AK281" s="293"/>
      <c r="AL281" s="300"/>
      <c r="AM281" s="52"/>
      <c r="AN281" s="300"/>
      <c r="AO281" s="54"/>
      <c r="AQ281" s="47" t="str">
        <f>IF(OR('Input 1 - Schedule 1'!$C281="Non-Ins, Non-Fin",G281="Other Unregulated Financial Entity"),"Yes","No")</f>
        <v>No</v>
      </c>
      <c r="AR281" s="47" t="str">
        <f>IF(AQ281="Yes", 'Input 1 - Schedule 1'!AL281/'Input 1 - Schedule 1'!AM281*'Input 1 - Schedule 1'!AN281,"N/A")</f>
        <v>N/A</v>
      </c>
      <c r="AS281" s="47" t="str">
        <f>IF(AR281="N/A","N/A",MAX('Input 1 - Schedule 1'!AN281*0.02,AR281))</f>
        <v>N/A</v>
      </c>
      <c r="AT281" s="47" t="str">
        <f>IF(AQ281="Yes",'Input 1 - Schedule 1'!$AH281*IF($AX281="RBC Filing U.S. Insurer (Life)",0.0247,IF($AX281="RBC Filing U.S. Insurer (Health)",0.057*2/3,0.0364)),"N/A")</f>
        <v>N/A</v>
      </c>
      <c r="AU281" s="47" t="str">
        <f>IF(AQ281="Yes",'Input 1 - Schedule 1'!$AH281*IF($AX281="RBC Filing U.S. Insurer (Life)",0.037,IF($AX281="RBC Filing U.S. Insurer (Health)",0.057,0.054)),"N/A")</f>
        <v>N/A</v>
      </c>
      <c r="AV281" s="47" t="str">
        <f>IF(AQ281="Yes",'Input 1 - Schedule 1'!$AJ281*0.03,"N/A")</f>
        <v>N/A</v>
      </c>
      <c r="AW281" s="47" t="str">
        <f>IF(AQ281="Yes",IF(AX281="RBC Filing U.S. Insurer (Life)",0.195*'Input 1 - Schedule 1'!AJ281,0.225*'Input 1 - Schedule 1'!AJ281),"N/A")</f>
        <v>N/A</v>
      </c>
      <c r="AX281" s="47" t="str">
        <f>IFERROR(VLOOKUP('Input 1 - Schedule 1'!I281,'Input 1 - Schedule 1'!$D$7:$G$1009,4,FALSE),"")</f>
        <v/>
      </c>
      <c r="AZ281" s="17" t="s">
        <v>1</v>
      </c>
    </row>
    <row r="282" spans="1:52" x14ac:dyDescent="0.25">
      <c r="A282" s="56">
        <f t="shared" si="35"/>
        <v>273</v>
      </c>
      <c r="B282" s="267" t="str">
        <f t="shared" si="36"/>
        <v/>
      </c>
      <c r="C282" s="55" t="str">
        <f>IFERROR(VLOOKUP(G282,GCC.Param!$B$3:$D$96,3,FALSE),"")</f>
        <v/>
      </c>
      <c r="D282" s="40"/>
      <c r="E282" s="40"/>
      <c r="F282" s="42"/>
      <c r="G282" s="42"/>
      <c r="H282" s="42"/>
      <c r="I282" s="42"/>
      <c r="J282" s="267" t="str">
        <f t="shared" si="37"/>
        <v/>
      </c>
      <c r="K282" s="289"/>
      <c r="L282" s="289"/>
      <c r="M282" s="42"/>
      <c r="N282" s="42"/>
      <c r="O282" s="42"/>
      <c r="P282" s="42"/>
      <c r="Q282" s="42"/>
      <c r="R282" s="42"/>
      <c r="S282" s="266">
        <f t="shared" si="38"/>
        <v>0</v>
      </c>
      <c r="T282" s="32"/>
      <c r="U282" s="50"/>
      <c r="V282" s="44"/>
      <c r="W282" s="44"/>
      <c r="X282" s="45"/>
      <c r="Y282" s="50"/>
      <c r="Z282" s="46"/>
      <c r="AA282" s="46"/>
      <c r="AB282" s="46"/>
      <c r="AC282" s="47">
        <f t="shared" si="39"/>
        <v>0</v>
      </c>
      <c r="AD282" s="51"/>
      <c r="AE282" s="51"/>
      <c r="AF282" s="51"/>
      <c r="AH282" s="290"/>
      <c r="AI282" s="53">
        <f t="shared" si="40"/>
        <v>0</v>
      </c>
      <c r="AJ282" s="52"/>
      <c r="AK282" s="293"/>
      <c r="AL282" s="300"/>
      <c r="AM282" s="52"/>
      <c r="AN282" s="300"/>
      <c r="AO282" s="54"/>
      <c r="AQ282" s="47" t="str">
        <f>IF(OR('Input 1 - Schedule 1'!$C282="Non-Ins, Non-Fin",G282="Other Unregulated Financial Entity"),"Yes","No")</f>
        <v>No</v>
      </c>
      <c r="AR282" s="47" t="str">
        <f>IF(AQ282="Yes", 'Input 1 - Schedule 1'!AL282/'Input 1 - Schedule 1'!AM282*'Input 1 - Schedule 1'!AN282,"N/A")</f>
        <v>N/A</v>
      </c>
      <c r="AS282" s="47" t="str">
        <f>IF(AR282="N/A","N/A",MAX('Input 1 - Schedule 1'!AN282*0.02,AR282))</f>
        <v>N/A</v>
      </c>
      <c r="AT282" s="47" t="str">
        <f>IF(AQ282="Yes",'Input 1 - Schedule 1'!$AH282*IF($AX282="RBC Filing U.S. Insurer (Life)",0.0247,IF($AX282="RBC Filing U.S. Insurer (Health)",0.057*2/3,0.0364)),"N/A")</f>
        <v>N/A</v>
      </c>
      <c r="AU282" s="47" t="str">
        <f>IF(AQ282="Yes",'Input 1 - Schedule 1'!$AH282*IF($AX282="RBC Filing U.S. Insurer (Life)",0.037,IF($AX282="RBC Filing U.S. Insurer (Health)",0.057,0.054)),"N/A")</f>
        <v>N/A</v>
      </c>
      <c r="AV282" s="47" t="str">
        <f>IF(AQ282="Yes",'Input 1 - Schedule 1'!$AJ282*0.03,"N/A")</f>
        <v>N/A</v>
      </c>
      <c r="AW282" s="47" t="str">
        <f>IF(AQ282="Yes",IF(AX282="RBC Filing U.S. Insurer (Life)",0.195*'Input 1 - Schedule 1'!AJ282,0.225*'Input 1 - Schedule 1'!AJ282),"N/A")</f>
        <v>N/A</v>
      </c>
      <c r="AX282" s="47" t="str">
        <f>IFERROR(VLOOKUP('Input 1 - Schedule 1'!I282,'Input 1 - Schedule 1'!$D$7:$G$1009,4,FALSE),"")</f>
        <v/>
      </c>
      <c r="AZ282" s="17" t="s">
        <v>1</v>
      </c>
    </row>
    <row r="283" spans="1:52" x14ac:dyDescent="0.25">
      <c r="A283" s="56">
        <f t="shared" si="35"/>
        <v>274</v>
      </c>
      <c r="B283" s="267" t="str">
        <f t="shared" si="36"/>
        <v/>
      </c>
      <c r="C283" s="55" t="str">
        <f>IFERROR(VLOOKUP(G283,GCC.Param!$B$3:$D$96,3,FALSE),"")</f>
        <v/>
      </c>
      <c r="D283" s="40"/>
      <c r="E283" s="40"/>
      <c r="F283" s="42"/>
      <c r="G283" s="42"/>
      <c r="H283" s="42"/>
      <c r="I283" s="42"/>
      <c r="J283" s="267" t="str">
        <f t="shared" si="37"/>
        <v/>
      </c>
      <c r="K283" s="289"/>
      <c r="L283" s="289"/>
      <c r="M283" s="42"/>
      <c r="N283" s="42"/>
      <c r="O283" s="42"/>
      <c r="P283" s="42"/>
      <c r="Q283" s="42"/>
      <c r="R283" s="42"/>
      <c r="S283" s="266">
        <f t="shared" si="38"/>
        <v>0</v>
      </c>
      <c r="T283" s="32"/>
      <c r="U283" s="50"/>
      <c r="V283" s="44"/>
      <c r="W283" s="44"/>
      <c r="X283" s="45"/>
      <c r="Y283" s="50"/>
      <c r="Z283" s="46"/>
      <c r="AA283" s="46"/>
      <c r="AB283" s="46"/>
      <c r="AC283" s="47">
        <f t="shared" si="39"/>
        <v>0</v>
      </c>
      <c r="AD283" s="51"/>
      <c r="AE283" s="51"/>
      <c r="AF283" s="51"/>
      <c r="AH283" s="290"/>
      <c r="AI283" s="53">
        <f t="shared" si="40"/>
        <v>0</v>
      </c>
      <c r="AJ283" s="52"/>
      <c r="AK283" s="293"/>
      <c r="AL283" s="300"/>
      <c r="AM283" s="52"/>
      <c r="AN283" s="300"/>
      <c r="AO283" s="54"/>
      <c r="AQ283" s="47" t="str">
        <f>IF(OR('Input 1 - Schedule 1'!$C283="Non-Ins, Non-Fin",G283="Other Unregulated Financial Entity"),"Yes","No")</f>
        <v>No</v>
      </c>
      <c r="AR283" s="47" t="str">
        <f>IF(AQ283="Yes", 'Input 1 - Schedule 1'!AL283/'Input 1 - Schedule 1'!AM283*'Input 1 - Schedule 1'!AN283,"N/A")</f>
        <v>N/A</v>
      </c>
      <c r="AS283" s="47" t="str">
        <f>IF(AR283="N/A","N/A",MAX('Input 1 - Schedule 1'!AN283*0.02,AR283))</f>
        <v>N/A</v>
      </c>
      <c r="AT283" s="47" t="str">
        <f>IF(AQ283="Yes",'Input 1 - Schedule 1'!$AH283*IF($AX283="RBC Filing U.S. Insurer (Life)",0.0247,IF($AX283="RBC Filing U.S. Insurer (Health)",0.057*2/3,0.0364)),"N/A")</f>
        <v>N/A</v>
      </c>
      <c r="AU283" s="47" t="str">
        <f>IF(AQ283="Yes",'Input 1 - Schedule 1'!$AH283*IF($AX283="RBC Filing U.S. Insurer (Life)",0.037,IF($AX283="RBC Filing U.S. Insurer (Health)",0.057,0.054)),"N/A")</f>
        <v>N/A</v>
      </c>
      <c r="AV283" s="47" t="str">
        <f>IF(AQ283="Yes",'Input 1 - Schedule 1'!$AJ283*0.03,"N/A")</f>
        <v>N/A</v>
      </c>
      <c r="AW283" s="47" t="str">
        <f>IF(AQ283="Yes",IF(AX283="RBC Filing U.S. Insurer (Life)",0.195*'Input 1 - Schedule 1'!AJ283,0.225*'Input 1 - Schedule 1'!AJ283),"N/A")</f>
        <v>N/A</v>
      </c>
      <c r="AX283" s="47" t="str">
        <f>IFERROR(VLOOKUP('Input 1 - Schedule 1'!I283,'Input 1 - Schedule 1'!$D$7:$G$1009,4,FALSE),"")</f>
        <v/>
      </c>
      <c r="AZ283" s="17" t="s">
        <v>1</v>
      </c>
    </row>
    <row r="284" spans="1:52" x14ac:dyDescent="0.25">
      <c r="A284" s="56">
        <f t="shared" si="35"/>
        <v>275</v>
      </c>
      <c r="B284" s="267" t="str">
        <f t="shared" si="36"/>
        <v/>
      </c>
      <c r="C284" s="55" t="str">
        <f>IFERROR(VLOOKUP(G284,GCC.Param!$B$3:$D$96,3,FALSE),"")</f>
        <v/>
      </c>
      <c r="D284" s="40"/>
      <c r="E284" s="40"/>
      <c r="F284" s="42"/>
      <c r="G284" s="42"/>
      <c r="H284" s="42"/>
      <c r="I284" s="42"/>
      <c r="J284" s="267" t="str">
        <f t="shared" si="37"/>
        <v/>
      </c>
      <c r="K284" s="289"/>
      <c r="L284" s="289"/>
      <c r="M284" s="42"/>
      <c r="N284" s="42"/>
      <c r="O284" s="42"/>
      <c r="P284" s="42"/>
      <c r="Q284" s="42"/>
      <c r="R284" s="42"/>
      <c r="S284" s="266">
        <f t="shared" si="38"/>
        <v>0</v>
      </c>
      <c r="T284" s="32"/>
      <c r="U284" s="50"/>
      <c r="V284" s="44"/>
      <c r="W284" s="44"/>
      <c r="X284" s="45"/>
      <c r="Y284" s="50"/>
      <c r="Z284" s="46"/>
      <c r="AA284" s="46"/>
      <c r="AB284" s="46"/>
      <c r="AC284" s="47">
        <f t="shared" si="39"/>
        <v>0</v>
      </c>
      <c r="AD284" s="51"/>
      <c r="AE284" s="51"/>
      <c r="AF284" s="51"/>
      <c r="AH284" s="290"/>
      <c r="AI284" s="53">
        <f t="shared" si="40"/>
        <v>0</v>
      </c>
      <c r="AJ284" s="52"/>
      <c r="AK284" s="293"/>
      <c r="AL284" s="300"/>
      <c r="AM284" s="52"/>
      <c r="AN284" s="300"/>
      <c r="AO284" s="54"/>
      <c r="AQ284" s="47" t="str">
        <f>IF(OR('Input 1 - Schedule 1'!$C284="Non-Ins, Non-Fin",G284="Other Unregulated Financial Entity"),"Yes","No")</f>
        <v>No</v>
      </c>
      <c r="AR284" s="47" t="str">
        <f>IF(AQ284="Yes", 'Input 1 - Schedule 1'!AL284/'Input 1 - Schedule 1'!AM284*'Input 1 - Schedule 1'!AN284,"N/A")</f>
        <v>N/A</v>
      </c>
      <c r="AS284" s="47" t="str">
        <f>IF(AR284="N/A","N/A",MAX('Input 1 - Schedule 1'!AN284*0.02,AR284))</f>
        <v>N/A</v>
      </c>
      <c r="AT284" s="47" t="str">
        <f>IF(AQ284="Yes",'Input 1 - Schedule 1'!$AH284*IF($AX284="RBC Filing U.S. Insurer (Life)",0.0247,IF($AX284="RBC Filing U.S. Insurer (Health)",0.057*2/3,0.0364)),"N/A")</f>
        <v>N/A</v>
      </c>
      <c r="AU284" s="47" t="str">
        <f>IF(AQ284="Yes",'Input 1 - Schedule 1'!$AH284*IF($AX284="RBC Filing U.S. Insurer (Life)",0.037,IF($AX284="RBC Filing U.S. Insurer (Health)",0.057,0.054)),"N/A")</f>
        <v>N/A</v>
      </c>
      <c r="AV284" s="47" t="str">
        <f>IF(AQ284="Yes",'Input 1 - Schedule 1'!$AJ284*0.03,"N/A")</f>
        <v>N/A</v>
      </c>
      <c r="AW284" s="47" t="str">
        <f>IF(AQ284="Yes",IF(AX284="RBC Filing U.S. Insurer (Life)",0.195*'Input 1 - Schedule 1'!AJ284,0.225*'Input 1 - Schedule 1'!AJ284),"N/A")</f>
        <v>N/A</v>
      </c>
      <c r="AX284" s="47" t="str">
        <f>IFERROR(VLOOKUP('Input 1 - Schedule 1'!I284,'Input 1 - Schedule 1'!$D$7:$G$1009,4,FALSE),"")</f>
        <v/>
      </c>
      <c r="AZ284" s="17" t="s">
        <v>1</v>
      </c>
    </row>
    <row r="285" spans="1:52" x14ac:dyDescent="0.25">
      <c r="A285" s="56">
        <f t="shared" si="35"/>
        <v>276</v>
      </c>
      <c r="B285" s="267" t="str">
        <f t="shared" si="36"/>
        <v/>
      </c>
      <c r="C285" s="55" t="str">
        <f>IFERROR(VLOOKUP(G285,GCC.Param!$B$3:$D$96,3,FALSE),"")</f>
        <v/>
      </c>
      <c r="D285" s="40"/>
      <c r="E285" s="40"/>
      <c r="F285" s="42"/>
      <c r="G285" s="42"/>
      <c r="H285" s="42"/>
      <c r="I285" s="42"/>
      <c r="J285" s="267" t="str">
        <f t="shared" si="37"/>
        <v/>
      </c>
      <c r="K285" s="289"/>
      <c r="L285" s="289"/>
      <c r="M285" s="42"/>
      <c r="N285" s="42"/>
      <c r="O285" s="42"/>
      <c r="P285" s="42"/>
      <c r="Q285" s="42"/>
      <c r="R285" s="42"/>
      <c r="S285" s="266">
        <f t="shared" si="38"/>
        <v>0</v>
      </c>
      <c r="T285" s="32"/>
      <c r="U285" s="50"/>
      <c r="V285" s="44"/>
      <c r="W285" s="44"/>
      <c r="X285" s="45"/>
      <c r="Y285" s="50"/>
      <c r="Z285" s="46"/>
      <c r="AA285" s="46"/>
      <c r="AB285" s="46"/>
      <c r="AC285" s="47">
        <f t="shared" si="39"/>
        <v>0</v>
      </c>
      <c r="AD285" s="51"/>
      <c r="AE285" s="51"/>
      <c r="AF285" s="51"/>
      <c r="AH285" s="290"/>
      <c r="AI285" s="53">
        <f t="shared" si="40"/>
        <v>0</v>
      </c>
      <c r="AJ285" s="52"/>
      <c r="AK285" s="293"/>
      <c r="AL285" s="300"/>
      <c r="AM285" s="52"/>
      <c r="AN285" s="300"/>
      <c r="AO285" s="54"/>
      <c r="AQ285" s="47" t="str">
        <f>IF(OR('Input 1 - Schedule 1'!$C285="Non-Ins, Non-Fin",G285="Other Unregulated Financial Entity"),"Yes","No")</f>
        <v>No</v>
      </c>
      <c r="AR285" s="47" t="str">
        <f>IF(AQ285="Yes", 'Input 1 - Schedule 1'!AL285/'Input 1 - Schedule 1'!AM285*'Input 1 - Schedule 1'!AN285,"N/A")</f>
        <v>N/A</v>
      </c>
      <c r="AS285" s="47" t="str">
        <f>IF(AR285="N/A","N/A",MAX('Input 1 - Schedule 1'!AN285*0.02,AR285))</f>
        <v>N/A</v>
      </c>
      <c r="AT285" s="47" t="str">
        <f>IF(AQ285="Yes",'Input 1 - Schedule 1'!$AH285*IF($AX285="RBC Filing U.S. Insurer (Life)",0.0247,IF($AX285="RBC Filing U.S. Insurer (Health)",0.057*2/3,0.0364)),"N/A")</f>
        <v>N/A</v>
      </c>
      <c r="AU285" s="47" t="str">
        <f>IF(AQ285="Yes",'Input 1 - Schedule 1'!$AH285*IF($AX285="RBC Filing U.S. Insurer (Life)",0.037,IF($AX285="RBC Filing U.S. Insurer (Health)",0.057,0.054)),"N/A")</f>
        <v>N/A</v>
      </c>
      <c r="AV285" s="47" t="str">
        <f>IF(AQ285="Yes",'Input 1 - Schedule 1'!$AJ285*0.03,"N/A")</f>
        <v>N/A</v>
      </c>
      <c r="AW285" s="47" t="str">
        <f>IF(AQ285="Yes",IF(AX285="RBC Filing U.S. Insurer (Life)",0.195*'Input 1 - Schedule 1'!AJ285,0.225*'Input 1 - Schedule 1'!AJ285),"N/A")</f>
        <v>N/A</v>
      </c>
      <c r="AX285" s="47" t="str">
        <f>IFERROR(VLOOKUP('Input 1 - Schedule 1'!I285,'Input 1 - Schedule 1'!$D$7:$G$1009,4,FALSE),"")</f>
        <v/>
      </c>
      <c r="AZ285" s="17" t="s">
        <v>1</v>
      </c>
    </row>
    <row r="286" spans="1:52" x14ac:dyDescent="0.25">
      <c r="A286" s="56">
        <f t="shared" si="35"/>
        <v>277</v>
      </c>
      <c r="B286" s="267" t="str">
        <f t="shared" si="36"/>
        <v/>
      </c>
      <c r="C286" s="55" t="str">
        <f>IFERROR(VLOOKUP(G286,GCC.Param!$B$3:$D$96,3,FALSE),"")</f>
        <v/>
      </c>
      <c r="D286" s="40"/>
      <c r="E286" s="40"/>
      <c r="F286" s="42"/>
      <c r="G286" s="42"/>
      <c r="H286" s="42"/>
      <c r="I286" s="42"/>
      <c r="J286" s="267" t="str">
        <f t="shared" si="37"/>
        <v/>
      </c>
      <c r="K286" s="289"/>
      <c r="L286" s="289"/>
      <c r="M286" s="42"/>
      <c r="N286" s="42"/>
      <c r="O286" s="42"/>
      <c r="P286" s="42"/>
      <c r="Q286" s="42"/>
      <c r="R286" s="42"/>
      <c r="S286" s="266">
        <f t="shared" si="38"/>
        <v>0</v>
      </c>
      <c r="T286" s="32"/>
      <c r="U286" s="50"/>
      <c r="V286" s="44"/>
      <c r="W286" s="44"/>
      <c r="X286" s="45"/>
      <c r="Y286" s="50"/>
      <c r="Z286" s="46"/>
      <c r="AA286" s="46"/>
      <c r="AB286" s="46"/>
      <c r="AC286" s="47">
        <f t="shared" si="39"/>
        <v>0</v>
      </c>
      <c r="AD286" s="51"/>
      <c r="AE286" s="51"/>
      <c r="AF286" s="51"/>
      <c r="AH286" s="290"/>
      <c r="AI286" s="53">
        <f t="shared" si="40"/>
        <v>0</v>
      </c>
      <c r="AJ286" s="52"/>
      <c r="AK286" s="293"/>
      <c r="AL286" s="300"/>
      <c r="AM286" s="52"/>
      <c r="AN286" s="300"/>
      <c r="AO286" s="54"/>
      <c r="AQ286" s="47" t="str">
        <f>IF(OR('Input 1 - Schedule 1'!$C286="Non-Ins, Non-Fin",G286="Other Unregulated Financial Entity"),"Yes","No")</f>
        <v>No</v>
      </c>
      <c r="AR286" s="47" t="str">
        <f>IF(AQ286="Yes", 'Input 1 - Schedule 1'!AL286/'Input 1 - Schedule 1'!AM286*'Input 1 - Schedule 1'!AN286,"N/A")</f>
        <v>N/A</v>
      </c>
      <c r="AS286" s="47" t="str">
        <f>IF(AR286="N/A","N/A",MAX('Input 1 - Schedule 1'!AN286*0.02,AR286))</f>
        <v>N/A</v>
      </c>
      <c r="AT286" s="47" t="str">
        <f>IF(AQ286="Yes",'Input 1 - Schedule 1'!$AH286*IF($AX286="RBC Filing U.S. Insurer (Life)",0.0247,IF($AX286="RBC Filing U.S. Insurer (Health)",0.057*2/3,0.0364)),"N/A")</f>
        <v>N/A</v>
      </c>
      <c r="AU286" s="47" t="str">
        <f>IF(AQ286="Yes",'Input 1 - Schedule 1'!$AH286*IF($AX286="RBC Filing U.S. Insurer (Life)",0.037,IF($AX286="RBC Filing U.S. Insurer (Health)",0.057,0.054)),"N/A")</f>
        <v>N/A</v>
      </c>
      <c r="AV286" s="47" t="str">
        <f>IF(AQ286="Yes",'Input 1 - Schedule 1'!$AJ286*0.03,"N/A")</f>
        <v>N/A</v>
      </c>
      <c r="AW286" s="47" t="str">
        <f>IF(AQ286="Yes",IF(AX286="RBC Filing U.S. Insurer (Life)",0.195*'Input 1 - Schedule 1'!AJ286,0.225*'Input 1 - Schedule 1'!AJ286),"N/A")</f>
        <v>N/A</v>
      </c>
      <c r="AX286" s="47" t="str">
        <f>IFERROR(VLOOKUP('Input 1 - Schedule 1'!I286,'Input 1 - Schedule 1'!$D$7:$G$1009,4,FALSE),"")</f>
        <v/>
      </c>
      <c r="AZ286" s="17" t="s">
        <v>1</v>
      </c>
    </row>
    <row r="287" spans="1:52" x14ac:dyDescent="0.25">
      <c r="A287" s="56">
        <f t="shared" si="35"/>
        <v>278</v>
      </c>
      <c r="B287" s="267" t="str">
        <f t="shared" si="36"/>
        <v/>
      </c>
      <c r="C287" s="55" t="str">
        <f>IFERROR(VLOOKUP(G287,GCC.Param!$B$3:$D$96,3,FALSE),"")</f>
        <v/>
      </c>
      <c r="D287" s="40"/>
      <c r="E287" s="40"/>
      <c r="F287" s="42"/>
      <c r="G287" s="42"/>
      <c r="H287" s="42"/>
      <c r="I287" s="42"/>
      <c r="J287" s="267" t="str">
        <f t="shared" si="37"/>
        <v/>
      </c>
      <c r="K287" s="289"/>
      <c r="L287" s="289"/>
      <c r="M287" s="42"/>
      <c r="N287" s="42"/>
      <c r="O287" s="42"/>
      <c r="P287" s="42"/>
      <c r="Q287" s="42"/>
      <c r="R287" s="42"/>
      <c r="S287" s="266">
        <f t="shared" si="38"/>
        <v>0</v>
      </c>
      <c r="T287" s="32"/>
      <c r="U287" s="50"/>
      <c r="V287" s="44"/>
      <c r="W287" s="44"/>
      <c r="X287" s="45"/>
      <c r="Y287" s="50"/>
      <c r="Z287" s="46"/>
      <c r="AA287" s="46"/>
      <c r="AB287" s="46"/>
      <c r="AC287" s="47">
        <f t="shared" si="39"/>
        <v>0</v>
      </c>
      <c r="AD287" s="51"/>
      <c r="AE287" s="51"/>
      <c r="AF287" s="51"/>
      <c r="AH287" s="290"/>
      <c r="AI287" s="53">
        <f t="shared" si="40"/>
        <v>0</v>
      </c>
      <c r="AJ287" s="52"/>
      <c r="AK287" s="293"/>
      <c r="AL287" s="300"/>
      <c r="AM287" s="52"/>
      <c r="AN287" s="300"/>
      <c r="AO287" s="54"/>
      <c r="AQ287" s="47" t="str">
        <f>IF(OR('Input 1 - Schedule 1'!$C287="Non-Ins, Non-Fin",G287="Other Unregulated Financial Entity"),"Yes","No")</f>
        <v>No</v>
      </c>
      <c r="AR287" s="47" t="str">
        <f>IF(AQ287="Yes", 'Input 1 - Schedule 1'!AL287/'Input 1 - Schedule 1'!AM287*'Input 1 - Schedule 1'!AN287,"N/A")</f>
        <v>N/A</v>
      </c>
      <c r="AS287" s="47" t="str">
        <f>IF(AR287="N/A","N/A",MAX('Input 1 - Schedule 1'!AN287*0.02,AR287))</f>
        <v>N/A</v>
      </c>
      <c r="AT287" s="47" t="str">
        <f>IF(AQ287="Yes",'Input 1 - Schedule 1'!$AH287*IF($AX287="RBC Filing U.S. Insurer (Life)",0.0247,IF($AX287="RBC Filing U.S. Insurer (Health)",0.057*2/3,0.0364)),"N/A")</f>
        <v>N/A</v>
      </c>
      <c r="AU287" s="47" t="str">
        <f>IF(AQ287="Yes",'Input 1 - Schedule 1'!$AH287*IF($AX287="RBC Filing U.S. Insurer (Life)",0.037,IF($AX287="RBC Filing U.S. Insurer (Health)",0.057,0.054)),"N/A")</f>
        <v>N/A</v>
      </c>
      <c r="AV287" s="47" t="str">
        <f>IF(AQ287="Yes",'Input 1 - Schedule 1'!$AJ287*0.03,"N/A")</f>
        <v>N/A</v>
      </c>
      <c r="AW287" s="47" t="str">
        <f>IF(AQ287="Yes",IF(AX287="RBC Filing U.S. Insurer (Life)",0.195*'Input 1 - Schedule 1'!AJ287,0.225*'Input 1 - Schedule 1'!AJ287),"N/A")</f>
        <v>N/A</v>
      </c>
      <c r="AX287" s="47" t="str">
        <f>IFERROR(VLOOKUP('Input 1 - Schedule 1'!I287,'Input 1 - Schedule 1'!$D$7:$G$1009,4,FALSE),"")</f>
        <v/>
      </c>
      <c r="AZ287" s="17" t="s">
        <v>1</v>
      </c>
    </row>
    <row r="288" spans="1:52" x14ac:dyDescent="0.25">
      <c r="A288" s="56">
        <f t="shared" si="35"/>
        <v>279</v>
      </c>
      <c r="B288" s="267" t="str">
        <f t="shared" si="36"/>
        <v/>
      </c>
      <c r="C288" s="55" t="str">
        <f>IFERROR(VLOOKUP(G288,GCC.Param!$B$3:$D$96,3,FALSE),"")</f>
        <v/>
      </c>
      <c r="D288" s="40"/>
      <c r="E288" s="40"/>
      <c r="F288" s="42"/>
      <c r="G288" s="42"/>
      <c r="H288" s="42"/>
      <c r="I288" s="42"/>
      <c r="J288" s="267" t="str">
        <f t="shared" si="37"/>
        <v/>
      </c>
      <c r="K288" s="289"/>
      <c r="L288" s="289"/>
      <c r="M288" s="42"/>
      <c r="N288" s="42"/>
      <c r="O288" s="42"/>
      <c r="P288" s="42"/>
      <c r="Q288" s="42"/>
      <c r="R288" s="42"/>
      <c r="S288" s="266">
        <f t="shared" si="38"/>
        <v>0</v>
      </c>
      <c r="T288" s="32"/>
      <c r="U288" s="50"/>
      <c r="V288" s="44"/>
      <c r="W288" s="44"/>
      <c r="X288" s="45"/>
      <c r="Y288" s="50"/>
      <c r="Z288" s="46"/>
      <c r="AA288" s="46"/>
      <c r="AB288" s="46"/>
      <c r="AC288" s="47">
        <f t="shared" si="39"/>
        <v>0</v>
      </c>
      <c r="AD288" s="51"/>
      <c r="AE288" s="51"/>
      <c r="AF288" s="51"/>
      <c r="AH288" s="290"/>
      <c r="AI288" s="53">
        <f t="shared" si="40"/>
        <v>0</v>
      </c>
      <c r="AJ288" s="52"/>
      <c r="AK288" s="293"/>
      <c r="AL288" s="300"/>
      <c r="AM288" s="52"/>
      <c r="AN288" s="300"/>
      <c r="AO288" s="54"/>
      <c r="AQ288" s="47" t="str">
        <f>IF(OR('Input 1 - Schedule 1'!$C288="Non-Ins, Non-Fin",G288="Other Unregulated Financial Entity"),"Yes","No")</f>
        <v>No</v>
      </c>
      <c r="AR288" s="47" t="str">
        <f>IF(AQ288="Yes", 'Input 1 - Schedule 1'!AL288/'Input 1 - Schedule 1'!AM288*'Input 1 - Schedule 1'!AN288,"N/A")</f>
        <v>N/A</v>
      </c>
      <c r="AS288" s="47" t="str">
        <f>IF(AR288="N/A","N/A",MAX('Input 1 - Schedule 1'!AN288*0.02,AR288))</f>
        <v>N/A</v>
      </c>
      <c r="AT288" s="47" t="str">
        <f>IF(AQ288="Yes",'Input 1 - Schedule 1'!$AH288*IF($AX288="RBC Filing U.S. Insurer (Life)",0.0247,IF($AX288="RBC Filing U.S. Insurer (Health)",0.057*2/3,0.0364)),"N/A")</f>
        <v>N/A</v>
      </c>
      <c r="AU288" s="47" t="str">
        <f>IF(AQ288="Yes",'Input 1 - Schedule 1'!$AH288*IF($AX288="RBC Filing U.S. Insurer (Life)",0.037,IF($AX288="RBC Filing U.S. Insurer (Health)",0.057,0.054)),"N/A")</f>
        <v>N/A</v>
      </c>
      <c r="AV288" s="47" t="str">
        <f>IF(AQ288="Yes",'Input 1 - Schedule 1'!$AJ288*0.03,"N/A")</f>
        <v>N/A</v>
      </c>
      <c r="AW288" s="47" t="str">
        <f>IF(AQ288="Yes",IF(AX288="RBC Filing U.S. Insurer (Life)",0.195*'Input 1 - Schedule 1'!AJ288,0.225*'Input 1 - Schedule 1'!AJ288),"N/A")</f>
        <v>N/A</v>
      </c>
      <c r="AX288" s="47" t="str">
        <f>IFERROR(VLOOKUP('Input 1 - Schedule 1'!I288,'Input 1 - Schedule 1'!$D$7:$G$1009,4,FALSE),"")</f>
        <v/>
      </c>
      <c r="AZ288" s="17" t="s">
        <v>1</v>
      </c>
    </row>
    <row r="289" spans="1:52" x14ac:dyDescent="0.25">
      <c r="A289" s="56">
        <f t="shared" si="35"/>
        <v>280</v>
      </c>
      <c r="B289" s="267" t="str">
        <f t="shared" si="36"/>
        <v/>
      </c>
      <c r="C289" s="55" t="str">
        <f>IFERROR(VLOOKUP(G289,GCC.Param!$B$3:$D$96,3,FALSE),"")</f>
        <v/>
      </c>
      <c r="D289" s="40"/>
      <c r="E289" s="40"/>
      <c r="F289" s="42"/>
      <c r="G289" s="42"/>
      <c r="H289" s="42"/>
      <c r="I289" s="42"/>
      <c r="J289" s="267" t="str">
        <f t="shared" si="37"/>
        <v/>
      </c>
      <c r="K289" s="289"/>
      <c r="L289" s="289"/>
      <c r="M289" s="42"/>
      <c r="N289" s="42"/>
      <c r="O289" s="42"/>
      <c r="P289" s="42"/>
      <c r="Q289" s="42"/>
      <c r="R289" s="42"/>
      <c r="S289" s="266">
        <f t="shared" si="38"/>
        <v>0</v>
      </c>
      <c r="T289" s="32"/>
      <c r="U289" s="50"/>
      <c r="V289" s="44"/>
      <c r="W289" s="44"/>
      <c r="X289" s="45"/>
      <c r="Y289" s="50"/>
      <c r="Z289" s="46"/>
      <c r="AA289" s="46"/>
      <c r="AB289" s="46"/>
      <c r="AC289" s="47">
        <f t="shared" si="39"/>
        <v>0</v>
      </c>
      <c r="AD289" s="51"/>
      <c r="AE289" s="51"/>
      <c r="AF289" s="51"/>
      <c r="AH289" s="290"/>
      <c r="AI289" s="53">
        <f t="shared" si="40"/>
        <v>0</v>
      </c>
      <c r="AJ289" s="52"/>
      <c r="AK289" s="293"/>
      <c r="AL289" s="300"/>
      <c r="AM289" s="52"/>
      <c r="AN289" s="300"/>
      <c r="AO289" s="54"/>
      <c r="AQ289" s="47" t="str">
        <f>IF(OR('Input 1 - Schedule 1'!$C289="Non-Ins, Non-Fin",G289="Other Unregulated Financial Entity"),"Yes","No")</f>
        <v>No</v>
      </c>
      <c r="AR289" s="47" t="str">
        <f>IF(AQ289="Yes", 'Input 1 - Schedule 1'!AL289/'Input 1 - Schedule 1'!AM289*'Input 1 - Schedule 1'!AN289,"N/A")</f>
        <v>N/A</v>
      </c>
      <c r="AS289" s="47" t="str">
        <f>IF(AR289="N/A","N/A",MAX('Input 1 - Schedule 1'!AN289*0.02,AR289))</f>
        <v>N/A</v>
      </c>
      <c r="AT289" s="47" t="str">
        <f>IF(AQ289="Yes",'Input 1 - Schedule 1'!$AH289*IF($AX289="RBC Filing U.S. Insurer (Life)",0.0247,IF($AX289="RBC Filing U.S. Insurer (Health)",0.057*2/3,0.0364)),"N/A")</f>
        <v>N/A</v>
      </c>
      <c r="AU289" s="47" t="str">
        <f>IF(AQ289="Yes",'Input 1 - Schedule 1'!$AH289*IF($AX289="RBC Filing U.S. Insurer (Life)",0.037,IF($AX289="RBC Filing U.S. Insurer (Health)",0.057,0.054)),"N/A")</f>
        <v>N/A</v>
      </c>
      <c r="AV289" s="47" t="str">
        <f>IF(AQ289="Yes",'Input 1 - Schedule 1'!$AJ289*0.03,"N/A")</f>
        <v>N/A</v>
      </c>
      <c r="AW289" s="47" t="str">
        <f>IF(AQ289="Yes",IF(AX289="RBC Filing U.S. Insurer (Life)",0.195*'Input 1 - Schedule 1'!AJ289,0.225*'Input 1 - Schedule 1'!AJ289),"N/A")</f>
        <v>N/A</v>
      </c>
      <c r="AX289" s="47" t="str">
        <f>IFERROR(VLOOKUP('Input 1 - Schedule 1'!I289,'Input 1 - Schedule 1'!$D$7:$G$1009,4,FALSE),"")</f>
        <v/>
      </c>
      <c r="AZ289" s="17" t="s">
        <v>1</v>
      </c>
    </row>
    <row r="290" spans="1:52" x14ac:dyDescent="0.25">
      <c r="A290" s="56">
        <f t="shared" si="35"/>
        <v>281</v>
      </c>
      <c r="B290" s="267" t="str">
        <f t="shared" si="36"/>
        <v/>
      </c>
      <c r="C290" s="55" t="str">
        <f>IFERROR(VLOOKUP(G290,GCC.Param!$B$3:$D$96,3,FALSE),"")</f>
        <v/>
      </c>
      <c r="D290" s="40"/>
      <c r="E290" s="40"/>
      <c r="F290" s="42"/>
      <c r="G290" s="42"/>
      <c r="H290" s="42"/>
      <c r="I290" s="42"/>
      <c r="J290" s="267" t="str">
        <f t="shared" si="37"/>
        <v/>
      </c>
      <c r="K290" s="289"/>
      <c r="L290" s="289"/>
      <c r="M290" s="42"/>
      <c r="N290" s="42"/>
      <c r="O290" s="42"/>
      <c r="P290" s="42"/>
      <c r="Q290" s="42"/>
      <c r="R290" s="42"/>
      <c r="S290" s="266">
        <f t="shared" si="38"/>
        <v>0</v>
      </c>
      <c r="T290" s="32"/>
      <c r="U290" s="50"/>
      <c r="V290" s="44"/>
      <c r="W290" s="44"/>
      <c r="X290" s="45"/>
      <c r="Y290" s="50"/>
      <c r="Z290" s="46"/>
      <c r="AA290" s="46"/>
      <c r="AB290" s="46"/>
      <c r="AC290" s="47">
        <f t="shared" si="39"/>
        <v>0</v>
      </c>
      <c r="AD290" s="51"/>
      <c r="AE290" s="51"/>
      <c r="AF290" s="51"/>
      <c r="AH290" s="290"/>
      <c r="AI290" s="53">
        <f t="shared" si="40"/>
        <v>0</v>
      </c>
      <c r="AJ290" s="52"/>
      <c r="AK290" s="293"/>
      <c r="AL290" s="300"/>
      <c r="AM290" s="52"/>
      <c r="AN290" s="300"/>
      <c r="AO290" s="54"/>
      <c r="AQ290" s="47" t="str">
        <f>IF(OR('Input 1 - Schedule 1'!$C290="Non-Ins, Non-Fin",G290="Other Unregulated Financial Entity"),"Yes","No")</f>
        <v>No</v>
      </c>
      <c r="AR290" s="47" t="str">
        <f>IF(AQ290="Yes", 'Input 1 - Schedule 1'!AL290/'Input 1 - Schedule 1'!AM290*'Input 1 - Schedule 1'!AN290,"N/A")</f>
        <v>N/A</v>
      </c>
      <c r="AS290" s="47" t="str">
        <f>IF(AR290="N/A","N/A",MAX('Input 1 - Schedule 1'!AN290*0.02,AR290))</f>
        <v>N/A</v>
      </c>
      <c r="AT290" s="47" t="str">
        <f>IF(AQ290="Yes",'Input 1 - Schedule 1'!$AH290*IF($AX290="RBC Filing U.S. Insurer (Life)",0.0247,IF($AX290="RBC Filing U.S. Insurer (Health)",0.057*2/3,0.0364)),"N/A")</f>
        <v>N/A</v>
      </c>
      <c r="AU290" s="47" t="str">
        <f>IF(AQ290="Yes",'Input 1 - Schedule 1'!$AH290*IF($AX290="RBC Filing U.S. Insurer (Life)",0.037,IF($AX290="RBC Filing U.S. Insurer (Health)",0.057,0.054)),"N/A")</f>
        <v>N/A</v>
      </c>
      <c r="AV290" s="47" t="str">
        <f>IF(AQ290="Yes",'Input 1 - Schedule 1'!$AJ290*0.03,"N/A")</f>
        <v>N/A</v>
      </c>
      <c r="AW290" s="47" t="str">
        <f>IF(AQ290="Yes",IF(AX290="RBC Filing U.S. Insurer (Life)",0.195*'Input 1 - Schedule 1'!AJ290,0.225*'Input 1 - Schedule 1'!AJ290),"N/A")</f>
        <v>N/A</v>
      </c>
      <c r="AX290" s="47" t="str">
        <f>IFERROR(VLOOKUP('Input 1 - Schedule 1'!I290,'Input 1 - Schedule 1'!$D$7:$G$1009,4,FALSE),"")</f>
        <v/>
      </c>
      <c r="AZ290" s="17" t="s">
        <v>1</v>
      </c>
    </row>
    <row r="291" spans="1:52" x14ac:dyDescent="0.25">
      <c r="A291" s="56">
        <f t="shared" si="35"/>
        <v>282</v>
      </c>
      <c r="B291" s="267" t="str">
        <f t="shared" si="36"/>
        <v/>
      </c>
      <c r="C291" s="55" t="str">
        <f>IFERROR(VLOOKUP(G291,GCC.Param!$B$3:$D$96,3,FALSE),"")</f>
        <v/>
      </c>
      <c r="D291" s="40"/>
      <c r="E291" s="40"/>
      <c r="F291" s="42"/>
      <c r="G291" s="42"/>
      <c r="H291" s="42"/>
      <c r="I291" s="42"/>
      <c r="J291" s="267" t="str">
        <f t="shared" si="37"/>
        <v/>
      </c>
      <c r="K291" s="289"/>
      <c r="L291" s="289"/>
      <c r="M291" s="42"/>
      <c r="N291" s="42"/>
      <c r="O291" s="42"/>
      <c r="P291" s="42"/>
      <c r="Q291" s="42"/>
      <c r="R291" s="42"/>
      <c r="S291" s="266">
        <f t="shared" si="38"/>
        <v>0</v>
      </c>
      <c r="T291" s="32"/>
      <c r="U291" s="50"/>
      <c r="V291" s="44"/>
      <c r="W291" s="44"/>
      <c r="X291" s="45"/>
      <c r="Y291" s="50"/>
      <c r="Z291" s="46"/>
      <c r="AA291" s="46"/>
      <c r="AB291" s="46"/>
      <c r="AC291" s="47">
        <f t="shared" si="39"/>
        <v>0</v>
      </c>
      <c r="AD291" s="51"/>
      <c r="AE291" s="51"/>
      <c r="AF291" s="51"/>
      <c r="AH291" s="290"/>
      <c r="AI291" s="53">
        <f t="shared" si="40"/>
        <v>0</v>
      </c>
      <c r="AJ291" s="52"/>
      <c r="AK291" s="293"/>
      <c r="AL291" s="300"/>
      <c r="AM291" s="52"/>
      <c r="AN291" s="300"/>
      <c r="AO291" s="54"/>
      <c r="AQ291" s="47" t="str">
        <f>IF(OR('Input 1 - Schedule 1'!$C291="Non-Ins, Non-Fin",G291="Other Unregulated Financial Entity"),"Yes","No")</f>
        <v>No</v>
      </c>
      <c r="AR291" s="47" t="str">
        <f>IF(AQ291="Yes", 'Input 1 - Schedule 1'!AL291/'Input 1 - Schedule 1'!AM291*'Input 1 - Schedule 1'!AN291,"N/A")</f>
        <v>N/A</v>
      </c>
      <c r="AS291" s="47" t="str">
        <f>IF(AR291="N/A","N/A",MAX('Input 1 - Schedule 1'!AN291*0.02,AR291))</f>
        <v>N/A</v>
      </c>
      <c r="AT291" s="47" t="str">
        <f>IF(AQ291="Yes",'Input 1 - Schedule 1'!$AH291*IF($AX291="RBC Filing U.S. Insurer (Life)",0.0247,IF($AX291="RBC Filing U.S. Insurer (Health)",0.057*2/3,0.0364)),"N/A")</f>
        <v>N/A</v>
      </c>
      <c r="AU291" s="47" t="str">
        <f>IF(AQ291="Yes",'Input 1 - Schedule 1'!$AH291*IF($AX291="RBC Filing U.S. Insurer (Life)",0.037,IF($AX291="RBC Filing U.S. Insurer (Health)",0.057,0.054)),"N/A")</f>
        <v>N/A</v>
      </c>
      <c r="AV291" s="47" t="str">
        <f>IF(AQ291="Yes",'Input 1 - Schedule 1'!$AJ291*0.03,"N/A")</f>
        <v>N/A</v>
      </c>
      <c r="AW291" s="47" t="str">
        <f>IF(AQ291="Yes",IF(AX291="RBC Filing U.S. Insurer (Life)",0.195*'Input 1 - Schedule 1'!AJ291,0.225*'Input 1 - Schedule 1'!AJ291),"N/A")</f>
        <v>N/A</v>
      </c>
      <c r="AX291" s="47" t="str">
        <f>IFERROR(VLOOKUP('Input 1 - Schedule 1'!I291,'Input 1 - Schedule 1'!$D$7:$G$1009,4,FALSE),"")</f>
        <v/>
      </c>
      <c r="AZ291" s="17" t="s">
        <v>1</v>
      </c>
    </row>
    <row r="292" spans="1:52" x14ac:dyDescent="0.25">
      <c r="A292" s="56">
        <f t="shared" si="35"/>
        <v>283</v>
      </c>
      <c r="B292" s="267" t="str">
        <f t="shared" si="36"/>
        <v/>
      </c>
      <c r="C292" s="55" t="str">
        <f>IFERROR(VLOOKUP(G292,GCC.Param!$B$3:$D$96,3,FALSE),"")</f>
        <v/>
      </c>
      <c r="D292" s="40"/>
      <c r="E292" s="40"/>
      <c r="F292" s="42"/>
      <c r="G292" s="42"/>
      <c r="H292" s="42"/>
      <c r="I292" s="42"/>
      <c r="J292" s="267" t="str">
        <f t="shared" si="37"/>
        <v/>
      </c>
      <c r="K292" s="289"/>
      <c r="L292" s="289"/>
      <c r="M292" s="42"/>
      <c r="N292" s="42"/>
      <c r="O292" s="42"/>
      <c r="P292" s="42"/>
      <c r="Q292" s="42"/>
      <c r="R292" s="42"/>
      <c r="S292" s="266">
        <f t="shared" si="38"/>
        <v>0</v>
      </c>
      <c r="T292" s="32"/>
      <c r="U292" s="50"/>
      <c r="V292" s="44"/>
      <c r="W292" s="44"/>
      <c r="X292" s="45"/>
      <c r="Y292" s="50"/>
      <c r="Z292" s="46"/>
      <c r="AA292" s="46"/>
      <c r="AB292" s="46"/>
      <c r="AC292" s="47">
        <f t="shared" si="39"/>
        <v>0</v>
      </c>
      <c r="AD292" s="51"/>
      <c r="AE292" s="51"/>
      <c r="AF292" s="51"/>
      <c r="AH292" s="290"/>
      <c r="AI292" s="53">
        <f t="shared" si="40"/>
        <v>0</v>
      </c>
      <c r="AJ292" s="52"/>
      <c r="AK292" s="293"/>
      <c r="AL292" s="300"/>
      <c r="AM292" s="52"/>
      <c r="AN292" s="300"/>
      <c r="AO292" s="54"/>
      <c r="AQ292" s="47" t="str">
        <f>IF(OR('Input 1 - Schedule 1'!$C292="Non-Ins, Non-Fin",G292="Other Unregulated Financial Entity"),"Yes","No")</f>
        <v>No</v>
      </c>
      <c r="AR292" s="47" t="str">
        <f>IF(AQ292="Yes", 'Input 1 - Schedule 1'!AL292/'Input 1 - Schedule 1'!AM292*'Input 1 - Schedule 1'!AN292,"N/A")</f>
        <v>N/A</v>
      </c>
      <c r="AS292" s="47" t="str">
        <f>IF(AR292="N/A","N/A",MAX('Input 1 - Schedule 1'!AN292*0.02,AR292))</f>
        <v>N/A</v>
      </c>
      <c r="AT292" s="47" t="str">
        <f>IF(AQ292="Yes",'Input 1 - Schedule 1'!$AH292*IF($AX292="RBC Filing U.S. Insurer (Life)",0.0247,IF($AX292="RBC Filing U.S. Insurer (Health)",0.057*2/3,0.0364)),"N/A")</f>
        <v>N/A</v>
      </c>
      <c r="AU292" s="47" t="str">
        <f>IF(AQ292="Yes",'Input 1 - Schedule 1'!$AH292*IF($AX292="RBC Filing U.S. Insurer (Life)",0.037,IF($AX292="RBC Filing U.S. Insurer (Health)",0.057,0.054)),"N/A")</f>
        <v>N/A</v>
      </c>
      <c r="AV292" s="47" t="str">
        <f>IF(AQ292="Yes",'Input 1 - Schedule 1'!$AJ292*0.03,"N/A")</f>
        <v>N/A</v>
      </c>
      <c r="AW292" s="47" t="str">
        <f>IF(AQ292="Yes",IF(AX292="RBC Filing U.S. Insurer (Life)",0.195*'Input 1 - Schedule 1'!AJ292,0.225*'Input 1 - Schedule 1'!AJ292),"N/A")</f>
        <v>N/A</v>
      </c>
      <c r="AX292" s="47" t="str">
        <f>IFERROR(VLOOKUP('Input 1 - Schedule 1'!I292,'Input 1 - Schedule 1'!$D$7:$G$1009,4,FALSE),"")</f>
        <v/>
      </c>
      <c r="AZ292" s="17" t="s">
        <v>1</v>
      </c>
    </row>
    <row r="293" spans="1:52" x14ac:dyDescent="0.25">
      <c r="A293" s="56">
        <f t="shared" si="35"/>
        <v>284</v>
      </c>
      <c r="B293" s="267" t="str">
        <f t="shared" si="36"/>
        <v/>
      </c>
      <c r="C293" s="55" t="str">
        <f>IFERROR(VLOOKUP(G293,GCC.Param!$B$3:$D$96,3,FALSE),"")</f>
        <v/>
      </c>
      <c r="D293" s="40"/>
      <c r="E293" s="40"/>
      <c r="F293" s="42"/>
      <c r="G293" s="42"/>
      <c r="H293" s="42"/>
      <c r="I293" s="42"/>
      <c r="J293" s="267" t="str">
        <f t="shared" si="37"/>
        <v/>
      </c>
      <c r="K293" s="289"/>
      <c r="L293" s="289"/>
      <c r="M293" s="42"/>
      <c r="N293" s="42"/>
      <c r="O293" s="42"/>
      <c r="P293" s="42"/>
      <c r="Q293" s="42"/>
      <c r="R293" s="42"/>
      <c r="S293" s="266">
        <f t="shared" si="38"/>
        <v>0</v>
      </c>
      <c r="T293" s="32"/>
      <c r="U293" s="50"/>
      <c r="V293" s="44"/>
      <c r="W293" s="44"/>
      <c r="X293" s="45"/>
      <c r="Y293" s="50"/>
      <c r="Z293" s="46"/>
      <c r="AA293" s="46"/>
      <c r="AB293" s="46"/>
      <c r="AC293" s="47">
        <f t="shared" si="39"/>
        <v>0</v>
      </c>
      <c r="AD293" s="51"/>
      <c r="AE293" s="51"/>
      <c r="AF293" s="51"/>
      <c r="AH293" s="290"/>
      <c r="AI293" s="53">
        <f t="shared" si="40"/>
        <v>0</v>
      </c>
      <c r="AJ293" s="52"/>
      <c r="AK293" s="293"/>
      <c r="AL293" s="300"/>
      <c r="AM293" s="52"/>
      <c r="AN293" s="300"/>
      <c r="AO293" s="54"/>
      <c r="AQ293" s="47" t="str">
        <f>IF(OR('Input 1 - Schedule 1'!$C293="Non-Ins, Non-Fin",G293="Other Unregulated Financial Entity"),"Yes","No")</f>
        <v>No</v>
      </c>
      <c r="AR293" s="47" t="str">
        <f>IF(AQ293="Yes", 'Input 1 - Schedule 1'!AL293/'Input 1 - Schedule 1'!AM293*'Input 1 - Schedule 1'!AN293,"N/A")</f>
        <v>N/A</v>
      </c>
      <c r="AS293" s="47" t="str">
        <f>IF(AR293="N/A","N/A",MAX('Input 1 - Schedule 1'!AN293*0.02,AR293))</f>
        <v>N/A</v>
      </c>
      <c r="AT293" s="47" t="str">
        <f>IF(AQ293="Yes",'Input 1 - Schedule 1'!$AH293*IF($AX293="RBC Filing U.S. Insurer (Life)",0.0247,IF($AX293="RBC Filing U.S. Insurer (Health)",0.057*2/3,0.0364)),"N/A")</f>
        <v>N/A</v>
      </c>
      <c r="AU293" s="47" t="str">
        <f>IF(AQ293="Yes",'Input 1 - Schedule 1'!$AH293*IF($AX293="RBC Filing U.S. Insurer (Life)",0.037,IF($AX293="RBC Filing U.S. Insurer (Health)",0.057,0.054)),"N/A")</f>
        <v>N/A</v>
      </c>
      <c r="AV293" s="47" t="str">
        <f>IF(AQ293="Yes",'Input 1 - Schedule 1'!$AJ293*0.03,"N/A")</f>
        <v>N/A</v>
      </c>
      <c r="AW293" s="47" t="str">
        <f>IF(AQ293="Yes",IF(AX293="RBC Filing U.S. Insurer (Life)",0.195*'Input 1 - Schedule 1'!AJ293,0.225*'Input 1 - Schedule 1'!AJ293),"N/A")</f>
        <v>N/A</v>
      </c>
      <c r="AX293" s="47" t="str">
        <f>IFERROR(VLOOKUP('Input 1 - Schedule 1'!I293,'Input 1 - Schedule 1'!$D$7:$G$1009,4,FALSE),"")</f>
        <v/>
      </c>
      <c r="AZ293" s="17" t="s">
        <v>1</v>
      </c>
    </row>
    <row r="294" spans="1:52" x14ac:dyDescent="0.25">
      <c r="A294" s="56">
        <f t="shared" si="35"/>
        <v>285</v>
      </c>
      <c r="B294" s="267" t="str">
        <f t="shared" si="36"/>
        <v/>
      </c>
      <c r="C294" s="55" t="str">
        <f>IFERROR(VLOOKUP(G294,GCC.Param!$B$3:$D$96,3,FALSE),"")</f>
        <v/>
      </c>
      <c r="D294" s="40"/>
      <c r="E294" s="40"/>
      <c r="F294" s="42"/>
      <c r="G294" s="42"/>
      <c r="H294" s="42"/>
      <c r="I294" s="42"/>
      <c r="J294" s="267" t="str">
        <f t="shared" si="37"/>
        <v/>
      </c>
      <c r="K294" s="289"/>
      <c r="L294" s="289"/>
      <c r="M294" s="42"/>
      <c r="N294" s="42"/>
      <c r="O294" s="42"/>
      <c r="P294" s="42"/>
      <c r="Q294" s="42"/>
      <c r="R294" s="42"/>
      <c r="S294" s="266">
        <f t="shared" si="38"/>
        <v>0</v>
      </c>
      <c r="T294" s="32"/>
      <c r="U294" s="50"/>
      <c r="V294" s="44"/>
      <c r="W294" s="44"/>
      <c r="X294" s="45"/>
      <c r="Y294" s="50"/>
      <c r="Z294" s="46"/>
      <c r="AA294" s="46"/>
      <c r="AB294" s="46"/>
      <c r="AC294" s="47">
        <f t="shared" si="39"/>
        <v>0</v>
      </c>
      <c r="AD294" s="51"/>
      <c r="AE294" s="51"/>
      <c r="AF294" s="51"/>
      <c r="AH294" s="290"/>
      <c r="AI294" s="53">
        <f t="shared" si="40"/>
        <v>0</v>
      </c>
      <c r="AJ294" s="52"/>
      <c r="AK294" s="293"/>
      <c r="AL294" s="300"/>
      <c r="AM294" s="52"/>
      <c r="AN294" s="300"/>
      <c r="AO294" s="54"/>
      <c r="AQ294" s="47" t="str">
        <f>IF(OR('Input 1 - Schedule 1'!$C294="Non-Ins, Non-Fin",G294="Other Unregulated Financial Entity"),"Yes","No")</f>
        <v>No</v>
      </c>
      <c r="AR294" s="47" t="str">
        <f>IF(AQ294="Yes", 'Input 1 - Schedule 1'!AL294/'Input 1 - Schedule 1'!AM294*'Input 1 - Schedule 1'!AN294,"N/A")</f>
        <v>N/A</v>
      </c>
      <c r="AS294" s="47" t="str">
        <f>IF(AR294="N/A","N/A",MAX('Input 1 - Schedule 1'!AN294*0.02,AR294))</f>
        <v>N/A</v>
      </c>
      <c r="AT294" s="47" t="str">
        <f>IF(AQ294="Yes",'Input 1 - Schedule 1'!$AH294*IF($AX294="RBC Filing U.S. Insurer (Life)",0.0247,IF($AX294="RBC Filing U.S. Insurer (Health)",0.057*2/3,0.0364)),"N/A")</f>
        <v>N/A</v>
      </c>
      <c r="AU294" s="47" t="str">
        <f>IF(AQ294="Yes",'Input 1 - Schedule 1'!$AH294*IF($AX294="RBC Filing U.S. Insurer (Life)",0.037,IF($AX294="RBC Filing U.S. Insurer (Health)",0.057,0.054)),"N/A")</f>
        <v>N/A</v>
      </c>
      <c r="AV294" s="47" t="str">
        <f>IF(AQ294="Yes",'Input 1 - Schedule 1'!$AJ294*0.03,"N/A")</f>
        <v>N/A</v>
      </c>
      <c r="AW294" s="47" t="str">
        <f>IF(AQ294="Yes",IF(AX294="RBC Filing U.S. Insurer (Life)",0.195*'Input 1 - Schedule 1'!AJ294,0.225*'Input 1 - Schedule 1'!AJ294),"N/A")</f>
        <v>N/A</v>
      </c>
      <c r="AX294" s="47" t="str">
        <f>IFERROR(VLOOKUP('Input 1 - Schedule 1'!I294,'Input 1 - Schedule 1'!$D$7:$G$1009,4,FALSE),"")</f>
        <v/>
      </c>
      <c r="AZ294" s="17" t="s">
        <v>1</v>
      </c>
    </row>
    <row r="295" spans="1:52" x14ac:dyDescent="0.25">
      <c r="A295" s="56">
        <f t="shared" si="35"/>
        <v>286</v>
      </c>
      <c r="B295" s="267" t="str">
        <f t="shared" si="36"/>
        <v/>
      </c>
      <c r="C295" s="55" t="str">
        <f>IFERROR(VLOOKUP(G295,GCC.Param!$B$3:$D$96,3,FALSE),"")</f>
        <v/>
      </c>
      <c r="D295" s="40"/>
      <c r="E295" s="40"/>
      <c r="F295" s="42"/>
      <c r="G295" s="42"/>
      <c r="H295" s="42"/>
      <c r="I295" s="42"/>
      <c r="J295" s="267" t="str">
        <f t="shared" si="37"/>
        <v/>
      </c>
      <c r="K295" s="289"/>
      <c r="L295" s="289"/>
      <c r="M295" s="42"/>
      <c r="N295" s="42"/>
      <c r="O295" s="42"/>
      <c r="P295" s="42"/>
      <c r="Q295" s="42"/>
      <c r="R295" s="42"/>
      <c r="S295" s="266">
        <f t="shared" si="38"/>
        <v>0</v>
      </c>
      <c r="T295" s="32"/>
      <c r="U295" s="50"/>
      <c r="V295" s="44"/>
      <c r="W295" s="44"/>
      <c r="X295" s="45"/>
      <c r="Y295" s="50"/>
      <c r="Z295" s="46"/>
      <c r="AA295" s="46"/>
      <c r="AB295" s="46"/>
      <c r="AC295" s="47">
        <f t="shared" si="39"/>
        <v>0</v>
      </c>
      <c r="AD295" s="51"/>
      <c r="AE295" s="51"/>
      <c r="AF295" s="51"/>
      <c r="AH295" s="290"/>
      <c r="AI295" s="53">
        <f t="shared" si="40"/>
        <v>0</v>
      </c>
      <c r="AJ295" s="52"/>
      <c r="AK295" s="293"/>
      <c r="AL295" s="300"/>
      <c r="AM295" s="52"/>
      <c r="AN295" s="300"/>
      <c r="AO295" s="54"/>
      <c r="AQ295" s="47" t="str">
        <f>IF(OR('Input 1 - Schedule 1'!$C295="Non-Ins, Non-Fin",G295="Other Unregulated Financial Entity"),"Yes","No")</f>
        <v>No</v>
      </c>
      <c r="AR295" s="47" t="str">
        <f>IF(AQ295="Yes", 'Input 1 - Schedule 1'!AL295/'Input 1 - Schedule 1'!AM295*'Input 1 - Schedule 1'!AN295,"N/A")</f>
        <v>N/A</v>
      </c>
      <c r="AS295" s="47" t="str">
        <f>IF(AR295="N/A","N/A",MAX('Input 1 - Schedule 1'!AN295*0.02,AR295))</f>
        <v>N/A</v>
      </c>
      <c r="AT295" s="47" t="str">
        <f>IF(AQ295="Yes",'Input 1 - Schedule 1'!$AH295*IF($AX295="RBC Filing U.S. Insurer (Life)",0.0247,IF($AX295="RBC Filing U.S. Insurer (Health)",0.057*2/3,0.0364)),"N/A")</f>
        <v>N/A</v>
      </c>
      <c r="AU295" s="47" t="str">
        <f>IF(AQ295="Yes",'Input 1 - Schedule 1'!$AH295*IF($AX295="RBC Filing U.S. Insurer (Life)",0.037,IF($AX295="RBC Filing U.S. Insurer (Health)",0.057,0.054)),"N/A")</f>
        <v>N/A</v>
      </c>
      <c r="AV295" s="47" t="str">
        <f>IF(AQ295="Yes",'Input 1 - Schedule 1'!$AJ295*0.03,"N/A")</f>
        <v>N/A</v>
      </c>
      <c r="AW295" s="47" t="str">
        <f>IF(AQ295="Yes",IF(AX295="RBC Filing U.S. Insurer (Life)",0.195*'Input 1 - Schedule 1'!AJ295,0.225*'Input 1 - Schedule 1'!AJ295),"N/A")</f>
        <v>N/A</v>
      </c>
      <c r="AX295" s="47" t="str">
        <f>IFERROR(VLOOKUP('Input 1 - Schedule 1'!I295,'Input 1 - Schedule 1'!$D$7:$G$1009,4,FALSE),"")</f>
        <v/>
      </c>
      <c r="AZ295" s="17" t="s">
        <v>1</v>
      </c>
    </row>
    <row r="296" spans="1:52" x14ac:dyDescent="0.25">
      <c r="A296" s="56">
        <f t="shared" si="35"/>
        <v>287</v>
      </c>
      <c r="B296" s="267" t="str">
        <f t="shared" si="36"/>
        <v/>
      </c>
      <c r="C296" s="55" t="str">
        <f>IFERROR(VLOOKUP(G296,GCC.Param!$B$3:$D$96,3,FALSE),"")</f>
        <v/>
      </c>
      <c r="D296" s="40"/>
      <c r="E296" s="40"/>
      <c r="F296" s="42"/>
      <c r="G296" s="42"/>
      <c r="H296" s="42"/>
      <c r="I296" s="42"/>
      <c r="J296" s="267" t="str">
        <f t="shared" si="37"/>
        <v/>
      </c>
      <c r="K296" s="289"/>
      <c r="L296" s="289"/>
      <c r="M296" s="42"/>
      <c r="N296" s="42"/>
      <c r="O296" s="42"/>
      <c r="P296" s="42"/>
      <c r="Q296" s="42"/>
      <c r="R296" s="42"/>
      <c r="S296" s="266">
        <f t="shared" si="38"/>
        <v>0</v>
      </c>
      <c r="T296" s="32"/>
      <c r="U296" s="50"/>
      <c r="V296" s="44"/>
      <c r="W296" s="44"/>
      <c r="X296" s="45"/>
      <c r="Y296" s="50"/>
      <c r="Z296" s="46"/>
      <c r="AA296" s="46"/>
      <c r="AB296" s="46"/>
      <c r="AC296" s="47">
        <f t="shared" si="39"/>
        <v>0</v>
      </c>
      <c r="AD296" s="51"/>
      <c r="AE296" s="51"/>
      <c r="AF296" s="51"/>
      <c r="AH296" s="290"/>
      <c r="AI296" s="53">
        <f t="shared" si="40"/>
        <v>0</v>
      </c>
      <c r="AJ296" s="52"/>
      <c r="AK296" s="293"/>
      <c r="AL296" s="300"/>
      <c r="AM296" s="52"/>
      <c r="AN296" s="300"/>
      <c r="AO296" s="54"/>
      <c r="AQ296" s="47" t="str">
        <f>IF(OR('Input 1 - Schedule 1'!$C296="Non-Ins, Non-Fin",G296="Other Unregulated Financial Entity"),"Yes","No")</f>
        <v>No</v>
      </c>
      <c r="AR296" s="47" t="str">
        <f>IF(AQ296="Yes", 'Input 1 - Schedule 1'!AL296/'Input 1 - Schedule 1'!AM296*'Input 1 - Schedule 1'!AN296,"N/A")</f>
        <v>N/A</v>
      </c>
      <c r="AS296" s="47" t="str">
        <f>IF(AR296="N/A","N/A",MAX('Input 1 - Schedule 1'!AN296*0.02,AR296))</f>
        <v>N/A</v>
      </c>
      <c r="AT296" s="47" t="str">
        <f>IF(AQ296="Yes",'Input 1 - Schedule 1'!$AH296*IF($AX296="RBC Filing U.S. Insurer (Life)",0.0247,IF($AX296="RBC Filing U.S. Insurer (Health)",0.057*2/3,0.0364)),"N/A")</f>
        <v>N/A</v>
      </c>
      <c r="AU296" s="47" t="str">
        <f>IF(AQ296="Yes",'Input 1 - Schedule 1'!$AH296*IF($AX296="RBC Filing U.S. Insurer (Life)",0.037,IF($AX296="RBC Filing U.S. Insurer (Health)",0.057,0.054)),"N/A")</f>
        <v>N/A</v>
      </c>
      <c r="AV296" s="47" t="str">
        <f>IF(AQ296="Yes",'Input 1 - Schedule 1'!$AJ296*0.03,"N/A")</f>
        <v>N/A</v>
      </c>
      <c r="AW296" s="47" t="str">
        <f>IF(AQ296="Yes",IF(AX296="RBC Filing U.S. Insurer (Life)",0.195*'Input 1 - Schedule 1'!AJ296,0.225*'Input 1 - Schedule 1'!AJ296),"N/A")</f>
        <v>N/A</v>
      </c>
      <c r="AX296" s="47" t="str">
        <f>IFERROR(VLOOKUP('Input 1 - Schedule 1'!I296,'Input 1 - Schedule 1'!$D$7:$G$1009,4,FALSE),"")</f>
        <v/>
      </c>
      <c r="AZ296" s="17" t="s">
        <v>1</v>
      </c>
    </row>
    <row r="297" spans="1:52" x14ac:dyDescent="0.25">
      <c r="A297" s="56">
        <f t="shared" si="35"/>
        <v>288</v>
      </c>
      <c r="B297" s="267" t="str">
        <f t="shared" si="36"/>
        <v/>
      </c>
      <c r="C297" s="55" t="str">
        <f>IFERROR(VLOOKUP(G297,GCC.Param!$B$3:$D$96,3,FALSE),"")</f>
        <v/>
      </c>
      <c r="D297" s="40"/>
      <c r="E297" s="40"/>
      <c r="F297" s="42"/>
      <c r="G297" s="42"/>
      <c r="H297" s="42"/>
      <c r="I297" s="42"/>
      <c r="J297" s="267" t="str">
        <f t="shared" si="37"/>
        <v/>
      </c>
      <c r="K297" s="289"/>
      <c r="L297" s="289"/>
      <c r="M297" s="42"/>
      <c r="N297" s="42"/>
      <c r="O297" s="42"/>
      <c r="P297" s="42"/>
      <c r="Q297" s="42"/>
      <c r="R297" s="42"/>
      <c r="S297" s="266">
        <f t="shared" si="38"/>
        <v>0</v>
      </c>
      <c r="T297" s="32"/>
      <c r="U297" s="50"/>
      <c r="V297" s="44"/>
      <c r="W297" s="44"/>
      <c r="X297" s="45"/>
      <c r="Y297" s="50"/>
      <c r="Z297" s="46"/>
      <c r="AA297" s="46"/>
      <c r="AB297" s="46"/>
      <c r="AC297" s="47">
        <f t="shared" si="39"/>
        <v>0</v>
      </c>
      <c r="AD297" s="51"/>
      <c r="AE297" s="51"/>
      <c r="AF297" s="51"/>
      <c r="AH297" s="290"/>
      <c r="AI297" s="53">
        <f t="shared" si="40"/>
        <v>0</v>
      </c>
      <c r="AJ297" s="52"/>
      <c r="AK297" s="293"/>
      <c r="AL297" s="300"/>
      <c r="AM297" s="52"/>
      <c r="AN297" s="300"/>
      <c r="AO297" s="54"/>
      <c r="AQ297" s="47" t="str">
        <f>IF(OR('Input 1 - Schedule 1'!$C297="Non-Ins, Non-Fin",G297="Other Unregulated Financial Entity"),"Yes","No")</f>
        <v>No</v>
      </c>
      <c r="AR297" s="47" t="str">
        <f>IF(AQ297="Yes", 'Input 1 - Schedule 1'!AL297/'Input 1 - Schedule 1'!AM297*'Input 1 - Schedule 1'!AN297,"N/A")</f>
        <v>N/A</v>
      </c>
      <c r="AS297" s="47" t="str">
        <f>IF(AR297="N/A","N/A",MAX('Input 1 - Schedule 1'!AN297*0.02,AR297))</f>
        <v>N/A</v>
      </c>
      <c r="AT297" s="47" t="str">
        <f>IF(AQ297="Yes",'Input 1 - Schedule 1'!$AH297*IF($AX297="RBC Filing U.S. Insurer (Life)",0.0247,IF($AX297="RBC Filing U.S. Insurer (Health)",0.057*2/3,0.0364)),"N/A")</f>
        <v>N/A</v>
      </c>
      <c r="AU297" s="47" t="str">
        <f>IF(AQ297="Yes",'Input 1 - Schedule 1'!$AH297*IF($AX297="RBC Filing U.S. Insurer (Life)",0.037,IF($AX297="RBC Filing U.S. Insurer (Health)",0.057,0.054)),"N/A")</f>
        <v>N/A</v>
      </c>
      <c r="AV297" s="47" t="str">
        <f>IF(AQ297="Yes",'Input 1 - Schedule 1'!$AJ297*0.03,"N/A")</f>
        <v>N/A</v>
      </c>
      <c r="AW297" s="47" t="str">
        <f>IF(AQ297="Yes",IF(AX297="RBC Filing U.S. Insurer (Life)",0.195*'Input 1 - Schedule 1'!AJ297,0.225*'Input 1 - Schedule 1'!AJ297),"N/A")</f>
        <v>N/A</v>
      </c>
      <c r="AX297" s="47" t="str">
        <f>IFERROR(VLOOKUP('Input 1 - Schedule 1'!I297,'Input 1 - Schedule 1'!$D$7:$G$1009,4,FALSE),"")</f>
        <v/>
      </c>
      <c r="AZ297" s="17" t="s">
        <v>1</v>
      </c>
    </row>
    <row r="298" spans="1:52" x14ac:dyDescent="0.25">
      <c r="A298" s="56">
        <f t="shared" si="35"/>
        <v>289</v>
      </c>
      <c r="B298" s="267" t="str">
        <f t="shared" si="36"/>
        <v/>
      </c>
      <c r="C298" s="55" t="str">
        <f>IFERROR(VLOOKUP(G298,GCC.Param!$B$3:$D$96,3,FALSE),"")</f>
        <v/>
      </c>
      <c r="D298" s="40"/>
      <c r="E298" s="40"/>
      <c r="F298" s="42"/>
      <c r="G298" s="42"/>
      <c r="H298" s="42"/>
      <c r="I298" s="42"/>
      <c r="J298" s="267" t="str">
        <f t="shared" si="37"/>
        <v/>
      </c>
      <c r="K298" s="289"/>
      <c r="L298" s="289"/>
      <c r="M298" s="42"/>
      <c r="N298" s="42"/>
      <c r="O298" s="42"/>
      <c r="P298" s="42"/>
      <c r="Q298" s="42"/>
      <c r="R298" s="42"/>
      <c r="S298" s="266">
        <f t="shared" si="38"/>
        <v>0</v>
      </c>
      <c r="T298" s="32"/>
      <c r="U298" s="50"/>
      <c r="V298" s="44"/>
      <c r="W298" s="44"/>
      <c r="X298" s="45"/>
      <c r="Y298" s="50"/>
      <c r="Z298" s="46"/>
      <c r="AA298" s="46"/>
      <c r="AB298" s="46"/>
      <c r="AC298" s="47">
        <f t="shared" si="39"/>
        <v>0</v>
      </c>
      <c r="AD298" s="51"/>
      <c r="AE298" s="51"/>
      <c r="AF298" s="51"/>
      <c r="AH298" s="290"/>
      <c r="AI298" s="53">
        <f t="shared" si="40"/>
        <v>0</v>
      </c>
      <c r="AJ298" s="52"/>
      <c r="AK298" s="293"/>
      <c r="AL298" s="300"/>
      <c r="AM298" s="52"/>
      <c r="AN298" s="300"/>
      <c r="AO298" s="54"/>
      <c r="AQ298" s="47" t="str">
        <f>IF(OR('Input 1 - Schedule 1'!$C298="Non-Ins, Non-Fin",G298="Other Unregulated Financial Entity"),"Yes","No")</f>
        <v>No</v>
      </c>
      <c r="AR298" s="47" t="str">
        <f>IF(AQ298="Yes", 'Input 1 - Schedule 1'!AL298/'Input 1 - Schedule 1'!AM298*'Input 1 - Schedule 1'!AN298,"N/A")</f>
        <v>N/A</v>
      </c>
      <c r="AS298" s="47" t="str">
        <f>IF(AR298="N/A","N/A",MAX('Input 1 - Schedule 1'!AN298*0.02,AR298))</f>
        <v>N/A</v>
      </c>
      <c r="AT298" s="47" t="str">
        <f>IF(AQ298="Yes",'Input 1 - Schedule 1'!$AH298*IF($AX298="RBC Filing U.S. Insurer (Life)",0.0247,IF($AX298="RBC Filing U.S. Insurer (Health)",0.057*2/3,0.0364)),"N/A")</f>
        <v>N/A</v>
      </c>
      <c r="AU298" s="47" t="str">
        <f>IF(AQ298="Yes",'Input 1 - Schedule 1'!$AH298*IF($AX298="RBC Filing U.S. Insurer (Life)",0.037,IF($AX298="RBC Filing U.S. Insurer (Health)",0.057,0.054)),"N/A")</f>
        <v>N/A</v>
      </c>
      <c r="AV298" s="47" t="str">
        <f>IF(AQ298="Yes",'Input 1 - Schedule 1'!$AJ298*0.03,"N/A")</f>
        <v>N/A</v>
      </c>
      <c r="AW298" s="47" t="str">
        <f>IF(AQ298="Yes",IF(AX298="RBC Filing U.S. Insurer (Life)",0.195*'Input 1 - Schedule 1'!AJ298,0.225*'Input 1 - Schedule 1'!AJ298),"N/A")</f>
        <v>N/A</v>
      </c>
      <c r="AX298" s="47" t="str">
        <f>IFERROR(VLOOKUP('Input 1 - Schedule 1'!I298,'Input 1 - Schedule 1'!$D$7:$G$1009,4,FALSE),"")</f>
        <v/>
      </c>
      <c r="AZ298" s="17" t="s">
        <v>1</v>
      </c>
    </row>
    <row r="299" spans="1:52" x14ac:dyDescent="0.25">
      <c r="A299" s="56">
        <f t="shared" si="35"/>
        <v>290</v>
      </c>
      <c r="B299" s="267" t="str">
        <f t="shared" si="36"/>
        <v/>
      </c>
      <c r="C299" s="55" t="str">
        <f>IFERROR(VLOOKUP(G299,GCC.Param!$B$3:$D$96,3,FALSE),"")</f>
        <v/>
      </c>
      <c r="D299" s="40"/>
      <c r="E299" s="40"/>
      <c r="F299" s="42"/>
      <c r="G299" s="42"/>
      <c r="H299" s="42"/>
      <c r="I299" s="42"/>
      <c r="J299" s="267" t="str">
        <f t="shared" si="37"/>
        <v/>
      </c>
      <c r="K299" s="289"/>
      <c r="L299" s="289"/>
      <c r="M299" s="42"/>
      <c r="N299" s="42"/>
      <c r="O299" s="42"/>
      <c r="P299" s="42"/>
      <c r="Q299" s="42"/>
      <c r="R299" s="42"/>
      <c r="S299" s="266">
        <f t="shared" si="38"/>
        <v>0</v>
      </c>
      <c r="T299" s="32"/>
      <c r="U299" s="50"/>
      <c r="V299" s="44"/>
      <c r="W299" s="44"/>
      <c r="X299" s="45"/>
      <c r="Y299" s="50"/>
      <c r="Z299" s="46"/>
      <c r="AA299" s="46"/>
      <c r="AB299" s="46"/>
      <c r="AC299" s="47">
        <f t="shared" si="39"/>
        <v>0</v>
      </c>
      <c r="AD299" s="51"/>
      <c r="AE299" s="51"/>
      <c r="AF299" s="51"/>
      <c r="AH299" s="290"/>
      <c r="AI299" s="53">
        <f t="shared" si="40"/>
        <v>0</v>
      </c>
      <c r="AJ299" s="52"/>
      <c r="AK299" s="293"/>
      <c r="AL299" s="300"/>
      <c r="AM299" s="52"/>
      <c r="AN299" s="300"/>
      <c r="AO299" s="54"/>
      <c r="AQ299" s="47" t="str">
        <f>IF(OR('Input 1 - Schedule 1'!$C299="Non-Ins, Non-Fin",G299="Other Unregulated Financial Entity"),"Yes","No")</f>
        <v>No</v>
      </c>
      <c r="AR299" s="47" t="str">
        <f>IF(AQ299="Yes", 'Input 1 - Schedule 1'!AL299/'Input 1 - Schedule 1'!AM299*'Input 1 - Schedule 1'!AN299,"N/A")</f>
        <v>N/A</v>
      </c>
      <c r="AS299" s="47" t="str">
        <f>IF(AR299="N/A","N/A",MAX('Input 1 - Schedule 1'!AN299*0.02,AR299))</f>
        <v>N/A</v>
      </c>
      <c r="AT299" s="47" t="str">
        <f>IF(AQ299="Yes",'Input 1 - Schedule 1'!$AH299*IF($AX299="RBC Filing U.S. Insurer (Life)",0.0247,IF($AX299="RBC Filing U.S. Insurer (Health)",0.057*2/3,0.0364)),"N/A")</f>
        <v>N/A</v>
      </c>
      <c r="AU299" s="47" t="str">
        <f>IF(AQ299="Yes",'Input 1 - Schedule 1'!$AH299*IF($AX299="RBC Filing U.S. Insurer (Life)",0.037,IF($AX299="RBC Filing U.S. Insurer (Health)",0.057,0.054)),"N/A")</f>
        <v>N/A</v>
      </c>
      <c r="AV299" s="47" t="str">
        <f>IF(AQ299="Yes",'Input 1 - Schedule 1'!$AJ299*0.03,"N/A")</f>
        <v>N/A</v>
      </c>
      <c r="AW299" s="47" t="str">
        <f>IF(AQ299="Yes",IF(AX299="RBC Filing U.S. Insurer (Life)",0.195*'Input 1 - Schedule 1'!AJ299,0.225*'Input 1 - Schedule 1'!AJ299),"N/A")</f>
        <v>N/A</v>
      </c>
      <c r="AX299" s="47" t="str">
        <f>IFERROR(VLOOKUP('Input 1 - Schedule 1'!I299,'Input 1 - Schedule 1'!$D$7:$G$1009,4,FALSE),"")</f>
        <v/>
      </c>
      <c r="AZ299" s="17" t="s">
        <v>1</v>
      </c>
    </row>
    <row r="300" spans="1:52" x14ac:dyDescent="0.25">
      <c r="A300" s="56">
        <f t="shared" si="35"/>
        <v>291</v>
      </c>
      <c r="B300" s="267" t="str">
        <f t="shared" si="36"/>
        <v/>
      </c>
      <c r="C300" s="55" t="str">
        <f>IFERROR(VLOOKUP(G300,GCC.Param!$B$3:$D$96,3,FALSE),"")</f>
        <v/>
      </c>
      <c r="D300" s="40"/>
      <c r="E300" s="40"/>
      <c r="F300" s="42"/>
      <c r="G300" s="42"/>
      <c r="H300" s="42"/>
      <c r="I300" s="42"/>
      <c r="J300" s="267" t="str">
        <f t="shared" si="37"/>
        <v/>
      </c>
      <c r="K300" s="289"/>
      <c r="L300" s="289"/>
      <c r="M300" s="42"/>
      <c r="N300" s="42"/>
      <c r="O300" s="42"/>
      <c r="P300" s="42"/>
      <c r="Q300" s="42"/>
      <c r="R300" s="42"/>
      <c r="S300" s="266">
        <f t="shared" si="38"/>
        <v>0</v>
      </c>
      <c r="T300" s="32"/>
      <c r="U300" s="50"/>
      <c r="V300" s="44"/>
      <c r="W300" s="44"/>
      <c r="X300" s="45"/>
      <c r="Y300" s="50"/>
      <c r="Z300" s="46"/>
      <c r="AA300" s="46"/>
      <c r="AB300" s="46"/>
      <c r="AC300" s="47">
        <f t="shared" si="39"/>
        <v>0</v>
      </c>
      <c r="AD300" s="51"/>
      <c r="AE300" s="51"/>
      <c r="AF300" s="51"/>
      <c r="AH300" s="290"/>
      <c r="AI300" s="53">
        <f t="shared" si="40"/>
        <v>0</v>
      </c>
      <c r="AJ300" s="52"/>
      <c r="AK300" s="293"/>
      <c r="AL300" s="300"/>
      <c r="AM300" s="52"/>
      <c r="AN300" s="300"/>
      <c r="AO300" s="54"/>
      <c r="AQ300" s="47" t="str">
        <f>IF(OR('Input 1 - Schedule 1'!$C300="Non-Ins, Non-Fin",G300="Other Unregulated Financial Entity"),"Yes","No")</f>
        <v>No</v>
      </c>
      <c r="AR300" s="47" t="str">
        <f>IF(AQ300="Yes", 'Input 1 - Schedule 1'!AL300/'Input 1 - Schedule 1'!AM300*'Input 1 - Schedule 1'!AN300,"N/A")</f>
        <v>N/A</v>
      </c>
      <c r="AS300" s="47" t="str">
        <f>IF(AR300="N/A","N/A",MAX('Input 1 - Schedule 1'!AN300*0.02,AR300))</f>
        <v>N/A</v>
      </c>
      <c r="AT300" s="47" t="str">
        <f>IF(AQ300="Yes",'Input 1 - Schedule 1'!$AH300*IF($AX300="RBC Filing U.S. Insurer (Life)",0.0247,IF($AX300="RBC Filing U.S. Insurer (Health)",0.057*2/3,0.0364)),"N/A")</f>
        <v>N/A</v>
      </c>
      <c r="AU300" s="47" t="str">
        <f>IF(AQ300="Yes",'Input 1 - Schedule 1'!$AH300*IF($AX300="RBC Filing U.S. Insurer (Life)",0.037,IF($AX300="RBC Filing U.S. Insurer (Health)",0.057,0.054)),"N/A")</f>
        <v>N/A</v>
      </c>
      <c r="AV300" s="47" t="str">
        <f>IF(AQ300="Yes",'Input 1 - Schedule 1'!$AJ300*0.03,"N/A")</f>
        <v>N/A</v>
      </c>
      <c r="AW300" s="47" t="str">
        <f>IF(AQ300="Yes",IF(AX300="RBC Filing U.S. Insurer (Life)",0.195*'Input 1 - Schedule 1'!AJ300,0.225*'Input 1 - Schedule 1'!AJ300),"N/A")</f>
        <v>N/A</v>
      </c>
      <c r="AX300" s="47" t="str">
        <f>IFERROR(VLOOKUP('Input 1 - Schedule 1'!I300,'Input 1 - Schedule 1'!$D$7:$G$1009,4,FALSE),"")</f>
        <v/>
      </c>
      <c r="AZ300" s="17" t="s">
        <v>1</v>
      </c>
    </row>
    <row r="301" spans="1:52" x14ac:dyDescent="0.25">
      <c r="A301" s="56">
        <f t="shared" si="35"/>
        <v>292</v>
      </c>
      <c r="B301" s="267" t="str">
        <f t="shared" si="36"/>
        <v/>
      </c>
      <c r="C301" s="55" t="str">
        <f>IFERROR(VLOOKUP(G301,GCC.Param!$B$3:$D$96,3,FALSE),"")</f>
        <v/>
      </c>
      <c r="D301" s="40"/>
      <c r="E301" s="40"/>
      <c r="F301" s="42"/>
      <c r="G301" s="42"/>
      <c r="H301" s="42"/>
      <c r="I301" s="42"/>
      <c r="J301" s="267" t="str">
        <f t="shared" si="37"/>
        <v/>
      </c>
      <c r="K301" s="289"/>
      <c r="L301" s="289"/>
      <c r="M301" s="42"/>
      <c r="N301" s="42"/>
      <c r="O301" s="42"/>
      <c r="P301" s="42"/>
      <c r="Q301" s="42"/>
      <c r="R301" s="42"/>
      <c r="S301" s="266">
        <f t="shared" si="38"/>
        <v>0</v>
      </c>
      <c r="T301" s="32"/>
      <c r="U301" s="50"/>
      <c r="V301" s="44"/>
      <c r="W301" s="44"/>
      <c r="X301" s="45"/>
      <c r="Y301" s="50"/>
      <c r="Z301" s="46"/>
      <c r="AA301" s="46"/>
      <c r="AB301" s="46"/>
      <c r="AC301" s="47">
        <f t="shared" si="39"/>
        <v>0</v>
      </c>
      <c r="AD301" s="51"/>
      <c r="AE301" s="51"/>
      <c r="AF301" s="51"/>
      <c r="AH301" s="290"/>
      <c r="AI301" s="53">
        <f t="shared" si="40"/>
        <v>0</v>
      </c>
      <c r="AJ301" s="52"/>
      <c r="AK301" s="293"/>
      <c r="AL301" s="300"/>
      <c r="AM301" s="52"/>
      <c r="AN301" s="300"/>
      <c r="AO301" s="54"/>
      <c r="AQ301" s="47" t="str">
        <f>IF(OR('Input 1 - Schedule 1'!$C301="Non-Ins, Non-Fin",G301="Other Unregulated Financial Entity"),"Yes","No")</f>
        <v>No</v>
      </c>
      <c r="AR301" s="47" t="str">
        <f>IF(AQ301="Yes", 'Input 1 - Schedule 1'!AL301/'Input 1 - Schedule 1'!AM301*'Input 1 - Schedule 1'!AN301,"N/A")</f>
        <v>N/A</v>
      </c>
      <c r="AS301" s="47" t="str">
        <f>IF(AR301="N/A","N/A",MAX('Input 1 - Schedule 1'!AN301*0.02,AR301))</f>
        <v>N/A</v>
      </c>
      <c r="AT301" s="47" t="str">
        <f>IF(AQ301="Yes",'Input 1 - Schedule 1'!$AH301*IF($AX301="RBC Filing U.S. Insurer (Life)",0.0247,IF($AX301="RBC Filing U.S. Insurer (Health)",0.057*2/3,0.0364)),"N/A")</f>
        <v>N/A</v>
      </c>
      <c r="AU301" s="47" t="str">
        <f>IF(AQ301="Yes",'Input 1 - Schedule 1'!$AH301*IF($AX301="RBC Filing U.S. Insurer (Life)",0.037,IF($AX301="RBC Filing U.S. Insurer (Health)",0.057,0.054)),"N/A")</f>
        <v>N/A</v>
      </c>
      <c r="AV301" s="47" t="str">
        <f>IF(AQ301="Yes",'Input 1 - Schedule 1'!$AJ301*0.03,"N/A")</f>
        <v>N/A</v>
      </c>
      <c r="AW301" s="47" t="str">
        <f>IF(AQ301="Yes",IF(AX301="RBC Filing U.S. Insurer (Life)",0.195*'Input 1 - Schedule 1'!AJ301,0.225*'Input 1 - Schedule 1'!AJ301),"N/A")</f>
        <v>N/A</v>
      </c>
      <c r="AX301" s="47" t="str">
        <f>IFERROR(VLOOKUP('Input 1 - Schedule 1'!I301,'Input 1 - Schedule 1'!$D$7:$G$1009,4,FALSE),"")</f>
        <v/>
      </c>
      <c r="AZ301" s="17" t="s">
        <v>1</v>
      </c>
    </row>
    <row r="302" spans="1:52" x14ac:dyDescent="0.25">
      <c r="A302" s="56">
        <f t="shared" si="35"/>
        <v>293</v>
      </c>
      <c r="B302" s="267" t="str">
        <f t="shared" si="36"/>
        <v/>
      </c>
      <c r="C302" s="55" t="str">
        <f>IFERROR(VLOOKUP(G302,GCC.Param!$B$3:$D$96,3,FALSE),"")</f>
        <v/>
      </c>
      <c r="D302" s="40"/>
      <c r="E302" s="40"/>
      <c r="F302" s="42"/>
      <c r="G302" s="42"/>
      <c r="H302" s="42"/>
      <c r="I302" s="42"/>
      <c r="J302" s="267" t="str">
        <f t="shared" si="37"/>
        <v/>
      </c>
      <c r="K302" s="289"/>
      <c r="L302" s="289"/>
      <c r="M302" s="42"/>
      <c r="N302" s="42"/>
      <c r="O302" s="42"/>
      <c r="P302" s="42"/>
      <c r="Q302" s="42"/>
      <c r="R302" s="42"/>
      <c r="S302" s="266">
        <f t="shared" si="38"/>
        <v>0</v>
      </c>
      <c r="T302" s="32"/>
      <c r="U302" s="50"/>
      <c r="V302" s="44"/>
      <c r="W302" s="44"/>
      <c r="X302" s="45"/>
      <c r="Y302" s="50"/>
      <c r="Z302" s="46"/>
      <c r="AA302" s="46"/>
      <c r="AB302" s="46"/>
      <c r="AC302" s="47">
        <f t="shared" si="39"/>
        <v>0</v>
      </c>
      <c r="AD302" s="51"/>
      <c r="AE302" s="51"/>
      <c r="AF302" s="51"/>
      <c r="AH302" s="290"/>
      <c r="AI302" s="53">
        <f t="shared" si="40"/>
        <v>0</v>
      </c>
      <c r="AJ302" s="52"/>
      <c r="AK302" s="293"/>
      <c r="AL302" s="300"/>
      <c r="AM302" s="52"/>
      <c r="AN302" s="300"/>
      <c r="AO302" s="54"/>
      <c r="AQ302" s="47" t="str">
        <f>IF(OR('Input 1 - Schedule 1'!$C302="Non-Ins, Non-Fin",G302="Other Unregulated Financial Entity"),"Yes","No")</f>
        <v>No</v>
      </c>
      <c r="AR302" s="47" t="str">
        <f>IF(AQ302="Yes", 'Input 1 - Schedule 1'!AL302/'Input 1 - Schedule 1'!AM302*'Input 1 - Schedule 1'!AN302,"N/A")</f>
        <v>N/A</v>
      </c>
      <c r="AS302" s="47" t="str">
        <f>IF(AR302="N/A","N/A",MAX('Input 1 - Schedule 1'!AN302*0.02,AR302))</f>
        <v>N/A</v>
      </c>
      <c r="AT302" s="47" t="str">
        <f>IF(AQ302="Yes",'Input 1 - Schedule 1'!$AH302*IF($AX302="RBC Filing U.S. Insurer (Life)",0.0247,IF($AX302="RBC Filing U.S. Insurer (Health)",0.057*2/3,0.0364)),"N/A")</f>
        <v>N/A</v>
      </c>
      <c r="AU302" s="47" t="str">
        <f>IF(AQ302="Yes",'Input 1 - Schedule 1'!$AH302*IF($AX302="RBC Filing U.S. Insurer (Life)",0.037,IF($AX302="RBC Filing U.S. Insurer (Health)",0.057,0.054)),"N/A")</f>
        <v>N/A</v>
      </c>
      <c r="AV302" s="47" t="str">
        <f>IF(AQ302="Yes",'Input 1 - Schedule 1'!$AJ302*0.03,"N/A")</f>
        <v>N/A</v>
      </c>
      <c r="AW302" s="47" t="str">
        <f>IF(AQ302="Yes",IF(AX302="RBC Filing U.S. Insurer (Life)",0.195*'Input 1 - Schedule 1'!AJ302,0.225*'Input 1 - Schedule 1'!AJ302),"N/A")</f>
        <v>N/A</v>
      </c>
      <c r="AX302" s="47" t="str">
        <f>IFERROR(VLOOKUP('Input 1 - Schedule 1'!I302,'Input 1 - Schedule 1'!$D$7:$G$1009,4,FALSE),"")</f>
        <v/>
      </c>
      <c r="AZ302" s="17" t="s">
        <v>1</v>
      </c>
    </row>
    <row r="303" spans="1:52" x14ac:dyDescent="0.25">
      <c r="A303" s="56">
        <f t="shared" si="35"/>
        <v>294</v>
      </c>
      <c r="B303" s="267" t="str">
        <f t="shared" si="36"/>
        <v/>
      </c>
      <c r="C303" s="55" t="str">
        <f>IFERROR(VLOOKUP(G303,GCC.Param!$B$3:$D$96,3,FALSE),"")</f>
        <v/>
      </c>
      <c r="D303" s="40"/>
      <c r="E303" s="40"/>
      <c r="F303" s="42"/>
      <c r="G303" s="42"/>
      <c r="H303" s="42"/>
      <c r="I303" s="42"/>
      <c r="J303" s="267" t="str">
        <f t="shared" si="37"/>
        <v/>
      </c>
      <c r="K303" s="289"/>
      <c r="L303" s="289"/>
      <c r="M303" s="42"/>
      <c r="N303" s="42"/>
      <c r="O303" s="42"/>
      <c r="P303" s="42"/>
      <c r="Q303" s="42"/>
      <c r="R303" s="42"/>
      <c r="S303" s="266">
        <f t="shared" si="38"/>
        <v>0</v>
      </c>
      <c r="T303" s="32"/>
      <c r="U303" s="50"/>
      <c r="V303" s="44"/>
      <c r="W303" s="44"/>
      <c r="X303" s="45"/>
      <c r="Y303" s="50"/>
      <c r="Z303" s="46"/>
      <c r="AA303" s="46"/>
      <c r="AB303" s="46"/>
      <c r="AC303" s="47">
        <f t="shared" si="39"/>
        <v>0</v>
      </c>
      <c r="AD303" s="51"/>
      <c r="AE303" s="51"/>
      <c r="AF303" s="51"/>
      <c r="AH303" s="290"/>
      <c r="AI303" s="53">
        <f t="shared" si="40"/>
        <v>0</v>
      </c>
      <c r="AJ303" s="52"/>
      <c r="AK303" s="293"/>
      <c r="AL303" s="300"/>
      <c r="AM303" s="52"/>
      <c r="AN303" s="300"/>
      <c r="AO303" s="54"/>
      <c r="AQ303" s="47" t="str">
        <f>IF(OR('Input 1 - Schedule 1'!$C303="Non-Ins, Non-Fin",G303="Other Unregulated Financial Entity"),"Yes","No")</f>
        <v>No</v>
      </c>
      <c r="AR303" s="47" t="str">
        <f>IF(AQ303="Yes", 'Input 1 - Schedule 1'!AL303/'Input 1 - Schedule 1'!AM303*'Input 1 - Schedule 1'!AN303,"N/A")</f>
        <v>N/A</v>
      </c>
      <c r="AS303" s="47" t="str">
        <f>IF(AR303="N/A","N/A",MAX('Input 1 - Schedule 1'!AN303*0.02,AR303))</f>
        <v>N/A</v>
      </c>
      <c r="AT303" s="47" t="str">
        <f>IF(AQ303="Yes",'Input 1 - Schedule 1'!$AH303*IF($AX303="RBC Filing U.S. Insurer (Life)",0.0247,IF($AX303="RBC Filing U.S. Insurer (Health)",0.057*2/3,0.0364)),"N/A")</f>
        <v>N/A</v>
      </c>
      <c r="AU303" s="47" t="str">
        <f>IF(AQ303="Yes",'Input 1 - Schedule 1'!$AH303*IF($AX303="RBC Filing U.S. Insurer (Life)",0.037,IF($AX303="RBC Filing U.S. Insurer (Health)",0.057,0.054)),"N/A")</f>
        <v>N/A</v>
      </c>
      <c r="AV303" s="47" t="str">
        <f>IF(AQ303="Yes",'Input 1 - Schedule 1'!$AJ303*0.03,"N/A")</f>
        <v>N/A</v>
      </c>
      <c r="AW303" s="47" t="str">
        <f>IF(AQ303="Yes",IF(AX303="RBC Filing U.S. Insurer (Life)",0.195*'Input 1 - Schedule 1'!AJ303,0.225*'Input 1 - Schedule 1'!AJ303),"N/A")</f>
        <v>N/A</v>
      </c>
      <c r="AX303" s="47" t="str">
        <f>IFERROR(VLOOKUP('Input 1 - Schedule 1'!I303,'Input 1 - Schedule 1'!$D$7:$G$1009,4,FALSE),"")</f>
        <v/>
      </c>
      <c r="AZ303" s="17" t="s">
        <v>1</v>
      </c>
    </row>
    <row r="304" spans="1:52" x14ac:dyDescent="0.25">
      <c r="A304" s="56">
        <f t="shared" si="35"/>
        <v>295</v>
      </c>
      <c r="B304" s="267" t="str">
        <f t="shared" si="36"/>
        <v/>
      </c>
      <c r="C304" s="55" t="str">
        <f>IFERROR(VLOOKUP(G304,GCC.Param!$B$3:$D$96,3,FALSE),"")</f>
        <v/>
      </c>
      <c r="D304" s="40"/>
      <c r="E304" s="40"/>
      <c r="F304" s="42"/>
      <c r="G304" s="42"/>
      <c r="H304" s="42"/>
      <c r="I304" s="42"/>
      <c r="J304" s="267" t="str">
        <f t="shared" si="37"/>
        <v/>
      </c>
      <c r="K304" s="289"/>
      <c r="L304" s="289"/>
      <c r="M304" s="42"/>
      <c r="N304" s="42"/>
      <c r="O304" s="42"/>
      <c r="P304" s="42"/>
      <c r="Q304" s="42"/>
      <c r="R304" s="42"/>
      <c r="S304" s="266">
        <f t="shared" si="38"/>
        <v>0</v>
      </c>
      <c r="T304" s="32"/>
      <c r="U304" s="50"/>
      <c r="V304" s="44"/>
      <c r="W304" s="44"/>
      <c r="X304" s="45"/>
      <c r="Y304" s="50"/>
      <c r="Z304" s="46"/>
      <c r="AA304" s="46"/>
      <c r="AB304" s="46"/>
      <c r="AC304" s="47">
        <f t="shared" si="39"/>
        <v>0</v>
      </c>
      <c r="AD304" s="51"/>
      <c r="AE304" s="51"/>
      <c r="AF304" s="51"/>
      <c r="AH304" s="290"/>
      <c r="AI304" s="53">
        <f t="shared" si="40"/>
        <v>0</v>
      </c>
      <c r="AJ304" s="52"/>
      <c r="AK304" s="293"/>
      <c r="AL304" s="300"/>
      <c r="AM304" s="52"/>
      <c r="AN304" s="300"/>
      <c r="AO304" s="54"/>
      <c r="AQ304" s="47" t="str">
        <f>IF(OR('Input 1 - Schedule 1'!$C304="Non-Ins, Non-Fin",G304="Other Unregulated Financial Entity"),"Yes","No")</f>
        <v>No</v>
      </c>
      <c r="AR304" s="47" t="str">
        <f>IF(AQ304="Yes", 'Input 1 - Schedule 1'!AL304/'Input 1 - Schedule 1'!AM304*'Input 1 - Schedule 1'!AN304,"N/A")</f>
        <v>N/A</v>
      </c>
      <c r="AS304" s="47" t="str">
        <f>IF(AR304="N/A","N/A",MAX('Input 1 - Schedule 1'!AN304*0.02,AR304))</f>
        <v>N/A</v>
      </c>
      <c r="AT304" s="47" t="str">
        <f>IF(AQ304="Yes",'Input 1 - Schedule 1'!$AH304*IF($AX304="RBC Filing U.S. Insurer (Life)",0.0247,IF($AX304="RBC Filing U.S. Insurer (Health)",0.057*2/3,0.0364)),"N/A")</f>
        <v>N/A</v>
      </c>
      <c r="AU304" s="47" t="str">
        <f>IF(AQ304="Yes",'Input 1 - Schedule 1'!$AH304*IF($AX304="RBC Filing U.S. Insurer (Life)",0.037,IF($AX304="RBC Filing U.S. Insurer (Health)",0.057,0.054)),"N/A")</f>
        <v>N/A</v>
      </c>
      <c r="AV304" s="47" t="str">
        <f>IF(AQ304="Yes",'Input 1 - Schedule 1'!$AJ304*0.03,"N/A")</f>
        <v>N/A</v>
      </c>
      <c r="AW304" s="47" t="str">
        <f>IF(AQ304="Yes",IF(AX304="RBC Filing U.S. Insurer (Life)",0.195*'Input 1 - Schedule 1'!AJ304,0.225*'Input 1 - Schedule 1'!AJ304),"N/A")</f>
        <v>N/A</v>
      </c>
      <c r="AX304" s="47" t="str">
        <f>IFERROR(VLOOKUP('Input 1 - Schedule 1'!I304,'Input 1 - Schedule 1'!$D$7:$G$1009,4,FALSE),"")</f>
        <v/>
      </c>
      <c r="AZ304" s="17" t="s">
        <v>1</v>
      </c>
    </row>
    <row r="305" spans="1:52" x14ac:dyDescent="0.25">
      <c r="A305" s="56">
        <f t="shared" si="35"/>
        <v>296</v>
      </c>
      <c r="B305" s="267" t="str">
        <f t="shared" si="36"/>
        <v/>
      </c>
      <c r="C305" s="55" t="str">
        <f>IFERROR(VLOOKUP(G305,GCC.Param!$B$3:$D$96,3,FALSE),"")</f>
        <v/>
      </c>
      <c r="D305" s="40"/>
      <c r="E305" s="40"/>
      <c r="F305" s="42"/>
      <c r="G305" s="42"/>
      <c r="H305" s="42"/>
      <c r="I305" s="42"/>
      <c r="J305" s="267" t="str">
        <f t="shared" si="37"/>
        <v/>
      </c>
      <c r="K305" s="289"/>
      <c r="L305" s="289"/>
      <c r="M305" s="42"/>
      <c r="N305" s="42"/>
      <c r="O305" s="42"/>
      <c r="P305" s="42"/>
      <c r="Q305" s="42"/>
      <c r="R305" s="42"/>
      <c r="S305" s="266">
        <f t="shared" si="38"/>
        <v>0</v>
      </c>
      <c r="T305" s="32"/>
      <c r="U305" s="50"/>
      <c r="V305" s="44"/>
      <c r="W305" s="44"/>
      <c r="X305" s="45"/>
      <c r="Y305" s="50"/>
      <c r="Z305" s="46"/>
      <c r="AA305" s="46"/>
      <c r="AB305" s="46"/>
      <c r="AC305" s="47">
        <f t="shared" si="39"/>
        <v>0</v>
      </c>
      <c r="AD305" s="51"/>
      <c r="AE305" s="51"/>
      <c r="AF305" s="51"/>
      <c r="AH305" s="290"/>
      <c r="AI305" s="53">
        <f t="shared" si="40"/>
        <v>0</v>
      </c>
      <c r="AJ305" s="52"/>
      <c r="AK305" s="293"/>
      <c r="AL305" s="300"/>
      <c r="AM305" s="52"/>
      <c r="AN305" s="300"/>
      <c r="AO305" s="54"/>
      <c r="AQ305" s="47" t="str">
        <f>IF(OR('Input 1 - Schedule 1'!$C305="Non-Ins, Non-Fin",G305="Other Unregulated Financial Entity"),"Yes","No")</f>
        <v>No</v>
      </c>
      <c r="AR305" s="47" t="str">
        <f>IF(AQ305="Yes", 'Input 1 - Schedule 1'!AL305/'Input 1 - Schedule 1'!AM305*'Input 1 - Schedule 1'!AN305,"N/A")</f>
        <v>N/A</v>
      </c>
      <c r="AS305" s="47" t="str">
        <f>IF(AR305="N/A","N/A",MAX('Input 1 - Schedule 1'!AN305*0.02,AR305))</f>
        <v>N/A</v>
      </c>
      <c r="AT305" s="47" t="str">
        <f>IF(AQ305="Yes",'Input 1 - Schedule 1'!$AH305*IF($AX305="RBC Filing U.S. Insurer (Life)",0.0247,IF($AX305="RBC Filing U.S. Insurer (Health)",0.057*2/3,0.0364)),"N/A")</f>
        <v>N/A</v>
      </c>
      <c r="AU305" s="47" t="str">
        <f>IF(AQ305="Yes",'Input 1 - Schedule 1'!$AH305*IF($AX305="RBC Filing U.S. Insurer (Life)",0.037,IF($AX305="RBC Filing U.S. Insurer (Health)",0.057,0.054)),"N/A")</f>
        <v>N/A</v>
      </c>
      <c r="AV305" s="47" t="str">
        <f>IF(AQ305="Yes",'Input 1 - Schedule 1'!$AJ305*0.03,"N/A")</f>
        <v>N/A</v>
      </c>
      <c r="AW305" s="47" t="str">
        <f>IF(AQ305="Yes",IF(AX305="RBC Filing U.S. Insurer (Life)",0.195*'Input 1 - Schedule 1'!AJ305,0.225*'Input 1 - Schedule 1'!AJ305),"N/A")</f>
        <v>N/A</v>
      </c>
      <c r="AX305" s="47" t="str">
        <f>IFERROR(VLOOKUP('Input 1 - Schedule 1'!I305,'Input 1 - Schedule 1'!$D$7:$G$1009,4,FALSE),"")</f>
        <v/>
      </c>
      <c r="AZ305" s="17" t="s">
        <v>1</v>
      </c>
    </row>
    <row r="306" spans="1:52" x14ac:dyDescent="0.25">
      <c r="A306" s="56">
        <f t="shared" si="35"/>
        <v>297</v>
      </c>
      <c r="B306" s="267" t="str">
        <f t="shared" si="36"/>
        <v/>
      </c>
      <c r="C306" s="55" t="str">
        <f>IFERROR(VLOOKUP(G306,GCC.Param!$B$3:$D$96,3,FALSE),"")</f>
        <v/>
      </c>
      <c r="D306" s="40"/>
      <c r="E306" s="40"/>
      <c r="F306" s="42"/>
      <c r="G306" s="42"/>
      <c r="H306" s="42"/>
      <c r="I306" s="42"/>
      <c r="J306" s="267" t="str">
        <f t="shared" si="37"/>
        <v/>
      </c>
      <c r="K306" s="289"/>
      <c r="L306" s="289"/>
      <c r="M306" s="42"/>
      <c r="N306" s="42"/>
      <c r="O306" s="42"/>
      <c r="P306" s="42"/>
      <c r="Q306" s="42"/>
      <c r="R306" s="42"/>
      <c r="S306" s="266">
        <f t="shared" si="38"/>
        <v>0</v>
      </c>
      <c r="T306" s="32"/>
      <c r="U306" s="50"/>
      <c r="V306" s="44"/>
      <c r="W306" s="44"/>
      <c r="X306" s="45"/>
      <c r="Y306" s="50"/>
      <c r="Z306" s="46"/>
      <c r="AA306" s="46"/>
      <c r="AB306" s="46"/>
      <c r="AC306" s="47">
        <f t="shared" si="39"/>
        <v>0</v>
      </c>
      <c r="AD306" s="51"/>
      <c r="AE306" s="51"/>
      <c r="AF306" s="51"/>
      <c r="AH306" s="290"/>
      <c r="AI306" s="53">
        <f t="shared" si="40"/>
        <v>0</v>
      </c>
      <c r="AJ306" s="52"/>
      <c r="AK306" s="293"/>
      <c r="AL306" s="300"/>
      <c r="AM306" s="52"/>
      <c r="AN306" s="300"/>
      <c r="AO306" s="54"/>
      <c r="AQ306" s="47" t="str">
        <f>IF(OR('Input 1 - Schedule 1'!$C306="Non-Ins, Non-Fin",G306="Other Unregulated Financial Entity"),"Yes","No")</f>
        <v>No</v>
      </c>
      <c r="AR306" s="47" t="str">
        <f>IF(AQ306="Yes", 'Input 1 - Schedule 1'!AL306/'Input 1 - Schedule 1'!AM306*'Input 1 - Schedule 1'!AN306,"N/A")</f>
        <v>N/A</v>
      </c>
      <c r="AS306" s="47" t="str">
        <f>IF(AR306="N/A","N/A",MAX('Input 1 - Schedule 1'!AN306*0.02,AR306))</f>
        <v>N/A</v>
      </c>
      <c r="AT306" s="47" t="str">
        <f>IF(AQ306="Yes",'Input 1 - Schedule 1'!$AH306*IF($AX306="RBC Filing U.S. Insurer (Life)",0.0247,IF($AX306="RBC Filing U.S. Insurer (Health)",0.057*2/3,0.0364)),"N/A")</f>
        <v>N/A</v>
      </c>
      <c r="AU306" s="47" t="str">
        <f>IF(AQ306="Yes",'Input 1 - Schedule 1'!$AH306*IF($AX306="RBC Filing U.S. Insurer (Life)",0.037,IF($AX306="RBC Filing U.S. Insurer (Health)",0.057,0.054)),"N/A")</f>
        <v>N/A</v>
      </c>
      <c r="AV306" s="47" t="str">
        <f>IF(AQ306="Yes",'Input 1 - Schedule 1'!$AJ306*0.03,"N/A")</f>
        <v>N/A</v>
      </c>
      <c r="AW306" s="47" t="str">
        <f>IF(AQ306="Yes",IF(AX306="RBC Filing U.S. Insurer (Life)",0.195*'Input 1 - Schedule 1'!AJ306,0.225*'Input 1 - Schedule 1'!AJ306),"N/A")</f>
        <v>N/A</v>
      </c>
      <c r="AX306" s="47" t="str">
        <f>IFERROR(VLOOKUP('Input 1 - Schedule 1'!I306,'Input 1 - Schedule 1'!$D$7:$G$1009,4,FALSE),"")</f>
        <v/>
      </c>
      <c r="AZ306" s="17" t="s">
        <v>1</v>
      </c>
    </row>
    <row r="307" spans="1:52" x14ac:dyDescent="0.25">
      <c r="A307" s="56">
        <f t="shared" si="35"/>
        <v>298</v>
      </c>
      <c r="B307" s="267" t="str">
        <f t="shared" si="36"/>
        <v/>
      </c>
      <c r="C307" s="55" t="str">
        <f>IFERROR(VLOOKUP(G307,GCC.Param!$B$3:$D$96,3,FALSE),"")</f>
        <v/>
      </c>
      <c r="D307" s="40"/>
      <c r="E307" s="40"/>
      <c r="F307" s="42"/>
      <c r="G307" s="42"/>
      <c r="H307" s="42"/>
      <c r="I307" s="42"/>
      <c r="J307" s="267" t="str">
        <f t="shared" si="37"/>
        <v/>
      </c>
      <c r="K307" s="289"/>
      <c r="L307" s="289"/>
      <c r="M307" s="42"/>
      <c r="N307" s="42"/>
      <c r="O307" s="42"/>
      <c r="P307" s="42"/>
      <c r="Q307" s="42"/>
      <c r="R307" s="42"/>
      <c r="S307" s="266">
        <f t="shared" si="38"/>
        <v>0</v>
      </c>
      <c r="T307" s="32"/>
      <c r="U307" s="50"/>
      <c r="V307" s="44"/>
      <c r="W307" s="44"/>
      <c r="X307" s="45"/>
      <c r="Y307" s="50"/>
      <c r="Z307" s="46"/>
      <c r="AA307" s="46"/>
      <c r="AB307" s="46"/>
      <c r="AC307" s="47">
        <f t="shared" si="39"/>
        <v>0</v>
      </c>
      <c r="AD307" s="51"/>
      <c r="AE307" s="51"/>
      <c r="AF307" s="51"/>
      <c r="AH307" s="290"/>
      <c r="AI307" s="53">
        <f t="shared" si="40"/>
        <v>0</v>
      </c>
      <c r="AJ307" s="52"/>
      <c r="AK307" s="293"/>
      <c r="AL307" s="300"/>
      <c r="AM307" s="52"/>
      <c r="AN307" s="300"/>
      <c r="AO307" s="54"/>
      <c r="AQ307" s="47" t="str">
        <f>IF(OR('Input 1 - Schedule 1'!$C307="Non-Ins, Non-Fin",G307="Other Unregulated Financial Entity"),"Yes","No")</f>
        <v>No</v>
      </c>
      <c r="AR307" s="47" t="str">
        <f>IF(AQ307="Yes", 'Input 1 - Schedule 1'!AL307/'Input 1 - Schedule 1'!AM307*'Input 1 - Schedule 1'!AN307,"N/A")</f>
        <v>N/A</v>
      </c>
      <c r="AS307" s="47" t="str">
        <f>IF(AR307="N/A","N/A",MAX('Input 1 - Schedule 1'!AN307*0.02,AR307))</f>
        <v>N/A</v>
      </c>
      <c r="AT307" s="47" t="str">
        <f>IF(AQ307="Yes",'Input 1 - Schedule 1'!$AH307*IF($AX307="RBC Filing U.S. Insurer (Life)",0.0247,IF($AX307="RBC Filing U.S. Insurer (Health)",0.057*2/3,0.0364)),"N/A")</f>
        <v>N/A</v>
      </c>
      <c r="AU307" s="47" t="str">
        <f>IF(AQ307="Yes",'Input 1 - Schedule 1'!$AH307*IF($AX307="RBC Filing U.S. Insurer (Life)",0.037,IF($AX307="RBC Filing U.S. Insurer (Health)",0.057,0.054)),"N/A")</f>
        <v>N/A</v>
      </c>
      <c r="AV307" s="47" t="str">
        <f>IF(AQ307="Yes",'Input 1 - Schedule 1'!$AJ307*0.03,"N/A")</f>
        <v>N/A</v>
      </c>
      <c r="AW307" s="47" t="str">
        <f>IF(AQ307="Yes",IF(AX307="RBC Filing U.S. Insurer (Life)",0.195*'Input 1 - Schedule 1'!AJ307,0.225*'Input 1 - Schedule 1'!AJ307),"N/A")</f>
        <v>N/A</v>
      </c>
      <c r="AX307" s="47" t="str">
        <f>IFERROR(VLOOKUP('Input 1 - Schedule 1'!I307,'Input 1 - Schedule 1'!$D$7:$G$1009,4,FALSE),"")</f>
        <v/>
      </c>
      <c r="AZ307" s="17" t="s">
        <v>1</v>
      </c>
    </row>
    <row r="308" spans="1:52" x14ac:dyDescent="0.25">
      <c r="A308" s="56">
        <f t="shared" si="35"/>
        <v>299</v>
      </c>
      <c r="B308" s="267" t="str">
        <f t="shared" si="36"/>
        <v/>
      </c>
      <c r="C308" s="55" t="str">
        <f>IFERROR(VLOOKUP(G308,GCC.Param!$B$3:$D$96,3,FALSE),"")</f>
        <v/>
      </c>
      <c r="D308" s="40"/>
      <c r="E308" s="40"/>
      <c r="F308" s="42"/>
      <c r="G308" s="42"/>
      <c r="H308" s="42"/>
      <c r="I308" s="42"/>
      <c r="J308" s="267" t="str">
        <f t="shared" si="37"/>
        <v/>
      </c>
      <c r="K308" s="289"/>
      <c r="L308" s="289"/>
      <c r="M308" s="42"/>
      <c r="N308" s="42"/>
      <c r="O308" s="42"/>
      <c r="P308" s="42"/>
      <c r="Q308" s="42"/>
      <c r="R308" s="42"/>
      <c r="S308" s="266">
        <f t="shared" si="38"/>
        <v>0</v>
      </c>
      <c r="T308" s="32"/>
      <c r="U308" s="50"/>
      <c r="V308" s="44"/>
      <c r="W308" s="44"/>
      <c r="X308" s="45"/>
      <c r="Y308" s="50"/>
      <c r="Z308" s="46"/>
      <c r="AA308" s="46"/>
      <c r="AB308" s="46"/>
      <c r="AC308" s="47">
        <f t="shared" si="39"/>
        <v>0</v>
      </c>
      <c r="AD308" s="51"/>
      <c r="AE308" s="51"/>
      <c r="AF308" s="51"/>
      <c r="AH308" s="290"/>
      <c r="AI308" s="53">
        <f t="shared" si="40"/>
        <v>0</v>
      </c>
      <c r="AJ308" s="52"/>
      <c r="AK308" s="293"/>
      <c r="AL308" s="300"/>
      <c r="AM308" s="52"/>
      <c r="AN308" s="300"/>
      <c r="AO308" s="54"/>
      <c r="AQ308" s="47" t="str">
        <f>IF(OR('Input 1 - Schedule 1'!$C308="Non-Ins, Non-Fin",G308="Other Unregulated Financial Entity"),"Yes","No")</f>
        <v>No</v>
      </c>
      <c r="AR308" s="47" t="str">
        <f>IF(AQ308="Yes", 'Input 1 - Schedule 1'!AL308/'Input 1 - Schedule 1'!AM308*'Input 1 - Schedule 1'!AN308,"N/A")</f>
        <v>N/A</v>
      </c>
      <c r="AS308" s="47" t="str">
        <f>IF(AR308="N/A","N/A",MAX('Input 1 - Schedule 1'!AN308*0.02,AR308))</f>
        <v>N/A</v>
      </c>
      <c r="AT308" s="47" t="str">
        <f>IF(AQ308="Yes",'Input 1 - Schedule 1'!$AH308*IF($AX308="RBC Filing U.S. Insurer (Life)",0.0247,IF($AX308="RBC Filing U.S. Insurer (Health)",0.057*2/3,0.0364)),"N/A")</f>
        <v>N/A</v>
      </c>
      <c r="AU308" s="47" t="str">
        <f>IF(AQ308="Yes",'Input 1 - Schedule 1'!$AH308*IF($AX308="RBC Filing U.S. Insurer (Life)",0.037,IF($AX308="RBC Filing U.S. Insurer (Health)",0.057,0.054)),"N/A")</f>
        <v>N/A</v>
      </c>
      <c r="AV308" s="47" t="str">
        <f>IF(AQ308="Yes",'Input 1 - Schedule 1'!$AJ308*0.03,"N/A")</f>
        <v>N/A</v>
      </c>
      <c r="AW308" s="47" t="str">
        <f>IF(AQ308="Yes",IF(AX308="RBC Filing U.S. Insurer (Life)",0.195*'Input 1 - Schedule 1'!AJ308,0.225*'Input 1 - Schedule 1'!AJ308),"N/A")</f>
        <v>N/A</v>
      </c>
      <c r="AX308" s="47" t="str">
        <f>IFERROR(VLOOKUP('Input 1 - Schedule 1'!I308,'Input 1 - Schedule 1'!$D$7:$G$1009,4,FALSE),"")</f>
        <v/>
      </c>
      <c r="AZ308" s="17" t="s">
        <v>1</v>
      </c>
    </row>
    <row r="309" spans="1:52" x14ac:dyDescent="0.25">
      <c r="A309" s="56">
        <f t="shared" si="35"/>
        <v>300</v>
      </c>
      <c r="B309" s="267" t="str">
        <f t="shared" si="36"/>
        <v/>
      </c>
      <c r="C309" s="55" t="str">
        <f>IFERROR(VLOOKUP(G309,GCC.Param!$B$3:$D$96,3,FALSE),"")</f>
        <v/>
      </c>
      <c r="D309" s="40"/>
      <c r="E309" s="40"/>
      <c r="F309" s="42"/>
      <c r="G309" s="42"/>
      <c r="H309" s="42"/>
      <c r="I309" s="42"/>
      <c r="J309" s="267" t="str">
        <f t="shared" si="37"/>
        <v/>
      </c>
      <c r="K309" s="289"/>
      <c r="L309" s="289"/>
      <c r="M309" s="42"/>
      <c r="N309" s="42"/>
      <c r="O309" s="42"/>
      <c r="P309" s="42"/>
      <c r="Q309" s="42"/>
      <c r="R309" s="42"/>
      <c r="S309" s="266">
        <f t="shared" si="38"/>
        <v>0</v>
      </c>
      <c r="T309" s="32"/>
      <c r="U309" s="50"/>
      <c r="V309" s="44"/>
      <c r="W309" s="44"/>
      <c r="X309" s="45"/>
      <c r="Y309" s="50"/>
      <c r="Z309" s="46"/>
      <c r="AA309" s="46"/>
      <c r="AB309" s="46"/>
      <c r="AC309" s="47">
        <f t="shared" si="39"/>
        <v>0</v>
      </c>
      <c r="AD309" s="51"/>
      <c r="AE309" s="51"/>
      <c r="AF309" s="51"/>
      <c r="AH309" s="290"/>
      <c r="AI309" s="53">
        <f t="shared" si="40"/>
        <v>0</v>
      </c>
      <c r="AJ309" s="52"/>
      <c r="AK309" s="293"/>
      <c r="AL309" s="300"/>
      <c r="AM309" s="52"/>
      <c r="AN309" s="300"/>
      <c r="AO309" s="54"/>
      <c r="AQ309" s="47" t="str">
        <f>IF(OR('Input 1 - Schedule 1'!$C309="Non-Ins, Non-Fin",G309="Other Unregulated Financial Entity"),"Yes","No")</f>
        <v>No</v>
      </c>
      <c r="AR309" s="47" t="str">
        <f>IF(AQ309="Yes", 'Input 1 - Schedule 1'!AL309/'Input 1 - Schedule 1'!AM309*'Input 1 - Schedule 1'!AN309,"N/A")</f>
        <v>N/A</v>
      </c>
      <c r="AS309" s="47" t="str">
        <f>IF(AR309="N/A","N/A",MAX('Input 1 - Schedule 1'!AN309*0.02,AR309))</f>
        <v>N/A</v>
      </c>
      <c r="AT309" s="47" t="str">
        <f>IF(AQ309="Yes",'Input 1 - Schedule 1'!$AH309*IF($AX309="RBC Filing U.S. Insurer (Life)",0.0247,IF($AX309="RBC Filing U.S. Insurer (Health)",0.057*2/3,0.0364)),"N/A")</f>
        <v>N/A</v>
      </c>
      <c r="AU309" s="47" t="str">
        <f>IF(AQ309="Yes",'Input 1 - Schedule 1'!$AH309*IF($AX309="RBC Filing U.S. Insurer (Life)",0.037,IF($AX309="RBC Filing U.S. Insurer (Health)",0.057,0.054)),"N/A")</f>
        <v>N/A</v>
      </c>
      <c r="AV309" s="47" t="str">
        <f>IF(AQ309="Yes",'Input 1 - Schedule 1'!$AJ309*0.03,"N/A")</f>
        <v>N/A</v>
      </c>
      <c r="AW309" s="47" t="str">
        <f>IF(AQ309="Yes",IF(AX309="RBC Filing U.S. Insurer (Life)",0.195*'Input 1 - Schedule 1'!AJ309,0.225*'Input 1 - Schedule 1'!AJ309),"N/A")</f>
        <v>N/A</v>
      </c>
      <c r="AX309" s="47" t="str">
        <f>IFERROR(VLOOKUP('Input 1 - Schedule 1'!I309,'Input 1 - Schedule 1'!$D$7:$G$1009,4,FALSE),"")</f>
        <v/>
      </c>
      <c r="AZ309" s="17" t="s">
        <v>1</v>
      </c>
    </row>
    <row r="310" spans="1:52" x14ac:dyDescent="0.25">
      <c r="A310" s="56">
        <f t="shared" si="35"/>
        <v>301</v>
      </c>
      <c r="B310" s="267" t="str">
        <f t="shared" si="36"/>
        <v/>
      </c>
      <c r="C310" s="55" t="str">
        <f>IFERROR(VLOOKUP(G310,GCC.Param!$B$3:$D$96,3,FALSE),"")</f>
        <v/>
      </c>
      <c r="D310" s="40"/>
      <c r="E310" s="40"/>
      <c r="F310" s="42"/>
      <c r="G310" s="42"/>
      <c r="H310" s="42"/>
      <c r="I310" s="42"/>
      <c r="J310" s="267" t="str">
        <f t="shared" si="37"/>
        <v/>
      </c>
      <c r="K310" s="289"/>
      <c r="L310" s="289"/>
      <c r="M310" s="42"/>
      <c r="N310" s="42"/>
      <c r="O310" s="42"/>
      <c r="P310" s="42"/>
      <c r="Q310" s="42"/>
      <c r="R310" s="42"/>
      <c r="S310" s="266">
        <f t="shared" si="38"/>
        <v>0</v>
      </c>
      <c r="T310" s="32"/>
      <c r="U310" s="50"/>
      <c r="V310" s="44"/>
      <c r="W310" s="44"/>
      <c r="X310" s="45"/>
      <c r="Y310" s="50"/>
      <c r="Z310" s="46"/>
      <c r="AA310" s="46"/>
      <c r="AB310" s="46"/>
      <c r="AC310" s="47">
        <f t="shared" si="39"/>
        <v>0</v>
      </c>
      <c r="AD310" s="51"/>
      <c r="AE310" s="51"/>
      <c r="AF310" s="51"/>
      <c r="AH310" s="290"/>
      <c r="AI310" s="53">
        <f t="shared" si="40"/>
        <v>0</v>
      </c>
      <c r="AJ310" s="52"/>
      <c r="AK310" s="293"/>
      <c r="AL310" s="300"/>
      <c r="AM310" s="52"/>
      <c r="AN310" s="300"/>
      <c r="AO310" s="54"/>
      <c r="AQ310" s="47" t="str">
        <f>IF(OR('Input 1 - Schedule 1'!$C310="Non-Ins, Non-Fin",G310="Other Unregulated Financial Entity"),"Yes","No")</f>
        <v>No</v>
      </c>
      <c r="AR310" s="47" t="str">
        <f>IF(AQ310="Yes", 'Input 1 - Schedule 1'!AL310/'Input 1 - Schedule 1'!AM310*'Input 1 - Schedule 1'!AN310,"N/A")</f>
        <v>N/A</v>
      </c>
      <c r="AS310" s="47" t="str">
        <f>IF(AR310="N/A","N/A",MAX('Input 1 - Schedule 1'!AN310*0.02,AR310))</f>
        <v>N/A</v>
      </c>
      <c r="AT310" s="47" t="str">
        <f>IF(AQ310="Yes",'Input 1 - Schedule 1'!$AH310*IF($AX310="RBC Filing U.S. Insurer (Life)",0.0247,IF($AX310="RBC Filing U.S. Insurer (Health)",0.057*2/3,0.0364)),"N/A")</f>
        <v>N/A</v>
      </c>
      <c r="AU310" s="47" t="str">
        <f>IF(AQ310="Yes",'Input 1 - Schedule 1'!$AH310*IF($AX310="RBC Filing U.S. Insurer (Life)",0.037,IF($AX310="RBC Filing U.S. Insurer (Health)",0.057,0.054)),"N/A")</f>
        <v>N/A</v>
      </c>
      <c r="AV310" s="47" t="str">
        <f>IF(AQ310="Yes",'Input 1 - Schedule 1'!$AJ310*0.03,"N/A")</f>
        <v>N/A</v>
      </c>
      <c r="AW310" s="47" t="str">
        <f>IF(AQ310="Yes",IF(AX310="RBC Filing U.S. Insurer (Life)",0.195*'Input 1 - Schedule 1'!AJ310,0.225*'Input 1 - Schedule 1'!AJ310),"N/A")</f>
        <v>N/A</v>
      </c>
      <c r="AX310" s="47" t="str">
        <f>IFERROR(VLOOKUP('Input 1 - Schedule 1'!I310,'Input 1 - Schedule 1'!$D$7:$G$1009,4,FALSE),"")</f>
        <v/>
      </c>
      <c r="AZ310" s="17" t="s">
        <v>1</v>
      </c>
    </row>
    <row r="311" spans="1:52" x14ac:dyDescent="0.25">
      <c r="A311" s="56">
        <f t="shared" si="35"/>
        <v>302</v>
      </c>
      <c r="B311" s="267" t="str">
        <f t="shared" si="36"/>
        <v/>
      </c>
      <c r="C311" s="55" t="str">
        <f>IFERROR(VLOOKUP(G311,GCC.Param!$B$3:$D$96,3,FALSE),"")</f>
        <v/>
      </c>
      <c r="D311" s="40"/>
      <c r="E311" s="40"/>
      <c r="F311" s="42"/>
      <c r="G311" s="42"/>
      <c r="H311" s="42"/>
      <c r="I311" s="42"/>
      <c r="J311" s="267" t="str">
        <f t="shared" si="37"/>
        <v/>
      </c>
      <c r="K311" s="289"/>
      <c r="L311" s="289"/>
      <c r="M311" s="42"/>
      <c r="N311" s="42"/>
      <c r="O311" s="42"/>
      <c r="P311" s="42"/>
      <c r="Q311" s="42"/>
      <c r="R311" s="42"/>
      <c r="S311" s="266">
        <f t="shared" si="38"/>
        <v>0</v>
      </c>
      <c r="T311" s="32"/>
      <c r="U311" s="50"/>
      <c r="V311" s="44"/>
      <c r="W311" s="44"/>
      <c r="X311" s="45"/>
      <c r="Y311" s="50"/>
      <c r="Z311" s="46"/>
      <c r="AA311" s="46"/>
      <c r="AB311" s="46"/>
      <c r="AC311" s="47">
        <f t="shared" si="39"/>
        <v>0</v>
      </c>
      <c r="AD311" s="51"/>
      <c r="AE311" s="51"/>
      <c r="AF311" s="51"/>
      <c r="AH311" s="290"/>
      <c r="AI311" s="53">
        <f t="shared" si="40"/>
        <v>0</v>
      </c>
      <c r="AJ311" s="52"/>
      <c r="AK311" s="293"/>
      <c r="AL311" s="300"/>
      <c r="AM311" s="52"/>
      <c r="AN311" s="300"/>
      <c r="AO311" s="54"/>
      <c r="AQ311" s="47" t="str">
        <f>IF(OR('Input 1 - Schedule 1'!$C311="Non-Ins, Non-Fin",G311="Other Unregulated Financial Entity"),"Yes","No")</f>
        <v>No</v>
      </c>
      <c r="AR311" s="47" t="str">
        <f>IF(AQ311="Yes", 'Input 1 - Schedule 1'!AL311/'Input 1 - Schedule 1'!AM311*'Input 1 - Schedule 1'!AN311,"N/A")</f>
        <v>N/A</v>
      </c>
      <c r="AS311" s="47" t="str">
        <f>IF(AR311="N/A","N/A",MAX('Input 1 - Schedule 1'!AN311*0.02,AR311))</f>
        <v>N/A</v>
      </c>
      <c r="AT311" s="47" t="str">
        <f>IF(AQ311="Yes",'Input 1 - Schedule 1'!$AH311*IF($AX311="RBC Filing U.S. Insurer (Life)",0.0247,IF($AX311="RBC Filing U.S. Insurer (Health)",0.057*2/3,0.0364)),"N/A")</f>
        <v>N/A</v>
      </c>
      <c r="AU311" s="47" t="str">
        <f>IF(AQ311="Yes",'Input 1 - Schedule 1'!$AH311*IF($AX311="RBC Filing U.S. Insurer (Life)",0.037,IF($AX311="RBC Filing U.S. Insurer (Health)",0.057,0.054)),"N/A")</f>
        <v>N/A</v>
      </c>
      <c r="AV311" s="47" t="str">
        <f>IF(AQ311="Yes",'Input 1 - Schedule 1'!$AJ311*0.03,"N/A")</f>
        <v>N/A</v>
      </c>
      <c r="AW311" s="47" t="str">
        <f>IF(AQ311="Yes",IF(AX311="RBC Filing U.S. Insurer (Life)",0.195*'Input 1 - Schedule 1'!AJ311,0.225*'Input 1 - Schedule 1'!AJ311),"N/A")</f>
        <v>N/A</v>
      </c>
      <c r="AX311" s="47" t="str">
        <f>IFERROR(VLOOKUP('Input 1 - Schedule 1'!I311,'Input 1 - Schedule 1'!$D$7:$G$1009,4,FALSE),"")</f>
        <v/>
      </c>
      <c r="AZ311" s="17" t="s">
        <v>1</v>
      </c>
    </row>
    <row r="312" spans="1:52" x14ac:dyDescent="0.25">
      <c r="A312" s="56">
        <f t="shared" si="35"/>
        <v>303</v>
      </c>
      <c r="B312" s="267" t="str">
        <f t="shared" si="36"/>
        <v/>
      </c>
      <c r="C312" s="55" t="str">
        <f>IFERROR(VLOOKUP(G312,GCC.Param!$B$3:$D$96,3,FALSE),"")</f>
        <v/>
      </c>
      <c r="D312" s="40"/>
      <c r="E312" s="40"/>
      <c r="F312" s="42"/>
      <c r="G312" s="42"/>
      <c r="H312" s="42"/>
      <c r="I312" s="42"/>
      <c r="J312" s="267" t="str">
        <f t="shared" si="37"/>
        <v/>
      </c>
      <c r="K312" s="289"/>
      <c r="L312" s="289"/>
      <c r="M312" s="42"/>
      <c r="N312" s="42"/>
      <c r="O312" s="42"/>
      <c r="P312" s="42"/>
      <c r="Q312" s="42"/>
      <c r="R312" s="42"/>
      <c r="S312" s="266">
        <f t="shared" si="38"/>
        <v>0</v>
      </c>
      <c r="T312" s="32"/>
      <c r="U312" s="50"/>
      <c r="V312" s="44"/>
      <c r="W312" s="44"/>
      <c r="X312" s="45"/>
      <c r="Y312" s="50"/>
      <c r="Z312" s="46"/>
      <c r="AA312" s="46"/>
      <c r="AB312" s="46"/>
      <c r="AC312" s="47">
        <f t="shared" si="39"/>
        <v>0</v>
      </c>
      <c r="AD312" s="51"/>
      <c r="AE312" s="51"/>
      <c r="AF312" s="51"/>
      <c r="AH312" s="290"/>
      <c r="AI312" s="53">
        <f t="shared" si="40"/>
        <v>0</v>
      </c>
      <c r="AJ312" s="52"/>
      <c r="AK312" s="293"/>
      <c r="AL312" s="300"/>
      <c r="AM312" s="52"/>
      <c r="AN312" s="300"/>
      <c r="AO312" s="54"/>
      <c r="AQ312" s="47" t="str">
        <f>IF(OR('Input 1 - Schedule 1'!$C312="Non-Ins, Non-Fin",G312="Other Unregulated Financial Entity"),"Yes","No")</f>
        <v>No</v>
      </c>
      <c r="AR312" s="47" t="str">
        <f>IF(AQ312="Yes", 'Input 1 - Schedule 1'!AL312/'Input 1 - Schedule 1'!AM312*'Input 1 - Schedule 1'!AN312,"N/A")</f>
        <v>N/A</v>
      </c>
      <c r="AS312" s="47" t="str">
        <f>IF(AR312="N/A","N/A",MAX('Input 1 - Schedule 1'!AN312*0.02,AR312))</f>
        <v>N/A</v>
      </c>
      <c r="AT312" s="47" t="str">
        <f>IF(AQ312="Yes",'Input 1 - Schedule 1'!$AH312*IF($AX312="RBC Filing U.S. Insurer (Life)",0.0247,IF($AX312="RBC Filing U.S. Insurer (Health)",0.057*2/3,0.0364)),"N/A")</f>
        <v>N/A</v>
      </c>
      <c r="AU312" s="47" t="str">
        <f>IF(AQ312="Yes",'Input 1 - Schedule 1'!$AH312*IF($AX312="RBC Filing U.S. Insurer (Life)",0.037,IF($AX312="RBC Filing U.S. Insurer (Health)",0.057,0.054)),"N/A")</f>
        <v>N/A</v>
      </c>
      <c r="AV312" s="47" t="str">
        <f>IF(AQ312="Yes",'Input 1 - Schedule 1'!$AJ312*0.03,"N/A")</f>
        <v>N/A</v>
      </c>
      <c r="AW312" s="47" t="str">
        <f>IF(AQ312="Yes",IF(AX312="RBC Filing U.S. Insurer (Life)",0.195*'Input 1 - Schedule 1'!AJ312,0.225*'Input 1 - Schedule 1'!AJ312),"N/A")</f>
        <v>N/A</v>
      </c>
      <c r="AX312" s="47" t="str">
        <f>IFERROR(VLOOKUP('Input 1 - Schedule 1'!I312,'Input 1 - Schedule 1'!$D$7:$G$1009,4,FALSE),"")</f>
        <v/>
      </c>
      <c r="AZ312" s="17" t="s">
        <v>1</v>
      </c>
    </row>
    <row r="313" spans="1:52" x14ac:dyDescent="0.25">
      <c r="A313" s="56">
        <f t="shared" si="35"/>
        <v>304</v>
      </c>
      <c r="B313" s="267" t="str">
        <f t="shared" si="36"/>
        <v/>
      </c>
      <c r="C313" s="55" t="str">
        <f>IFERROR(VLOOKUP(G313,GCC.Param!$B$3:$D$96,3,FALSE),"")</f>
        <v/>
      </c>
      <c r="D313" s="40"/>
      <c r="E313" s="40"/>
      <c r="F313" s="42"/>
      <c r="G313" s="42"/>
      <c r="H313" s="42"/>
      <c r="I313" s="42"/>
      <c r="J313" s="267" t="str">
        <f t="shared" si="37"/>
        <v/>
      </c>
      <c r="K313" s="289"/>
      <c r="L313" s="289"/>
      <c r="M313" s="42"/>
      <c r="N313" s="42"/>
      <c r="O313" s="42"/>
      <c r="P313" s="42"/>
      <c r="Q313" s="42"/>
      <c r="R313" s="42"/>
      <c r="S313" s="266">
        <f t="shared" si="38"/>
        <v>0</v>
      </c>
      <c r="T313" s="32"/>
      <c r="U313" s="50"/>
      <c r="V313" s="44"/>
      <c r="W313" s="44"/>
      <c r="X313" s="45"/>
      <c r="Y313" s="50"/>
      <c r="Z313" s="46"/>
      <c r="AA313" s="46"/>
      <c r="AB313" s="46"/>
      <c r="AC313" s="47">
        <f t="shared" si="39"/>
        <v>0</v>
      </c>
      <c r="AD313" s="51"/>
      <c r="AE313" s="51"/>
      <c r="AF313" s="51"/>
      <c r="AH313" s="290"/>
      <c r="AI313" s="53">
        <f t="shared" si="40"/>
        <v>0</v>
      </c>
      <c r="AJ313" s="52"/>
      <c r="AK313" s="293"/>
      <c r="AL313" s="300"/>
      <c r="AM313" s="52"/>
      <c r="AN313" s="300"/>
      <c r="AO313" s="54"/>
      <c r="AQ313" s="47" t="str">
        <f>IF(OR('Input 1 - Schedule 1'!$C313="Non-Ins, Non-Fin",G313="Other Unregulated Financial Entity"),"Yes","No")</f>
        <v>No</v>
      </c>
      <c r="AR313" s="47" t="str">
        <f>IF(AQ313="Yes", 'Input 1 - Schedule 1'!AL313/'Input 1 - Schedule 1'!AM313*'Input 1 - Schedule 1'!AN313,"N/A")</f>
        <v>N/A</v>
      </c>
      <c r="AS313" s="47" t="str">
        <f>IF(AR313="N/A","N/A",MAX('Input 1 - Schedule 1'!AN313*0.02,AR313))</f>
        <v>N/A</v>
      </c>
      <c r="AT313" s="47" t="str">
        <f>IF(AQ313="Yes",'Input 1 - Schedule 1'!$AH313*IF($AX313="RBC Filing U.S. Insurer (Life)",0.0247,IF($AX313="RBC Filing U.S. Insurer (Health)",0.057*2/3,0.0364)),"N/A")</f>
        <v>N/A</v>
      </c>
      <c r="AU313" s="47" t="str">
        <f>IF(AQ313="Yes",'Input 1 - Schedule 1'!$AH313*IF($AX313="RBC Filing U.S. Insurer (Life)",0.037,IF($AX313="RBC Filing U.S. Insurer (Health)",0.057,0.054)),"N/A")</f>
        <v>N/A</v>
      </c>
      <c r="AV313" s="47" t="str">
        <f>IF(AQ313="Yes",'Input 1 - Schedule 1'!$AJ313*0.03,"N/A")</f>
        <v>N/A</v>
      </c>
      <c r="AW313" s="47" t="str">
        <f>IF(AQ313="Yes",IF(AX313="RBC Filing U.S. Insurer (Life)",0.195*'Input 1 - Schedule 1'!AJ313,0.225*'Input 1 - Schedule 1'!AJ313),"N/A")</f>
        <v>N/A</v>
      </c>
      <c r="AX313" s="47" t="str">
        <f>IFERROR(VLOOKUP('Input 1 - Schedule 1'!I313,'Input 1 - Schedule 1'!$D$7:$G$1009,4,FALSE),"")</f>
        <v/>
      </c>
      <c r="AZ313" s="17" t="s">
        <v>1</v>
      </c>
    </row>
    <row r="314" spans="1:52" x14ac:dyDescent="0.25">
      <c r="A314" s="56">
        <f t="shared" si="35"/>
        <v>305</v>
      </c>
      <c r="B314" s="267" t="str">
        <f t="shared" si="36"/>
        <v/>
      </c>
      <c r="C314" s="55" t="str">
        <f>IFERROR(VLOOKUP(G314,GCC.Param!$B$3:$D$96,3,FALSE),"")</f>
        <v/>
      </c>
      <c r="D314" s="40"/>
      <c r="E314" s="40"/>
      <c r="F314" s="42"/>
      <c r="G314" s="42"/>
      <c r="H314" s="42"/>
      <c r="I314" s="42"/>
      <c r="J314" s="267" t="str">
        <f t="shared" si="37"/>
        <v/>
      </c>
      <c r="K314" s="289"/>
      <c r="L314" s="289"/>
      <c r="M314" s="42"/>
      <c r="N314" s="42"/>
      <c r="O314" s="42"/>
      <c r="P314" s="42"/>
      <c r="Q314" s="42"/>
      <c r="R314" s="42"/>
      <c r="S314" s="266">
        <f t="shared" si="38"/>
        <v>0</v>
      </c>
      <c r="T314" s="32"/>
      <c r="U314" s="50"/>
      <c r="V314" s="44"/>
      <c r="W314" s="44"/>
      <c r="X314" s="45"/>
      <c r="Y314" s="50"/>
      <c r="Z314" s="46"/>
      <c r="AA314" s="46"/>
      <c r="AB314" s="46"/>
      <c r="AC314" s="47">
        <f t="shared" si="39"/>
        <v>0</v>
      </c>
      <c r="AD314" s="51"/>
      <c r="AE314" s="51"/>
      <c r="AF314" s="51"/>
      <c r="AH314" s="290"/>
      <c r="AI314" s="53">
        <f t="shared" si="40"/>
        <v>0</v>
      </c>
      <c r="AJ314" s="52"/>
      <c r="AK314" s="293"/>
      <c r="AL314" s="300"/>
      <c r="AM314" s="52"/>
      <c r="AN314" s="300"/>
      <c r="AO314" s="54"/>
      <c r="AQ314" s="47" t="str">
        <f>IF(OR('Input 1 - Schedule 1'!$C314="Non-Ins, Non-Fin",G314="Other Unregulated Financial Entity"),"Yes","No")</f>
        <v>No</v>
      </c>
      <c r="AR314" s="47" t="str">
        <f>IF(AQ314="Yes", 'Input 1 - Schedule 1'!AL314/'Input 1 - Schedule 1'!AM314*'Input 1 - Schedule 1'!AN314,"N/A")</f>
        <v>N/A</v>
      </c>
      <c r="AS314" s="47" t="str">
        <f>IF(AR314="N/A","N/A",MAX('Input 1 - Schedule 1'!AN314*0.02,AR314))</f>
        <v>N/A</v>
      </c>
      <c r="AT314" s="47" t="str">
        <f>IF(AQ314="Yes",'Input 1 - Schedule 1'!$AH314*IF($AX314="RBC Filing U.S. Insurer (Life)",0.0247,IF($AX314="RBC Filing U.S. Insurer (Health)",0.057*2/3,0.0364)),"N/A")</f>
        <v>N/A</v>
      </c>
      <c r="AU314" s="47" t="str">
        <f>IF(AQ314="Yes",'Input 1 - Schedule 1'!$AH314*IF($AX314="RBC Filing U.S. Insurer (Life)",0.037,IF($AX314="RBC Filing U.S. Insurer (Health)",0.057,0.054)),"N/A")</f>
        <v>N/A</v>
      </c>
      <c r="AV314" s="47" t="str">
        <f>IF(AQ314="Yes",'Input 1 - Schedule 1'!$AJ314*0.03,"N/A")</f>
        <v>N/A</v>
      </c>
      <c r="AW314" s="47" t="str">
        <f>IF(AQ314="Yes",IF(AX314="RBC Filing U.S. Insurer (Life)",0.195*'Input 1 - Schedule 1'!AJ314,0.225*'Input 1 - Schedule 1'!AJ314),"N/A")</f>
        <v>N/A</v>
      </c>
      <c r="AX314" s="47" t="str">
        <f>IFERROR(VLOOKUP('Input 1 - Schedule 1'!I314,'Input 1 - Schedule 1'!$D$7:$G$1009,4,FALSE),"")</f>
        <v/>
      </c>
      <c r="AZ314" s="17" t="s">
        <v>1</v>
      </c>
    </row>
    <row r="315" spans="1:52" x14ac:dyDescent="0.25">
      <c r="A315" s="56">
        <f t="shared" si="35"/>
        <v>306</v>
      </c>
      <c r="B315" s="267" t="str">
        <f t="shared" si="36"/>
        <v/>
      </c>
      <c r="C315" s="55" t="str">
        <f>IFERROR(VLOOKUP(G315,GCC.Param!$B$3:$D$96,3,FALSE),"")</f>
        <v/>
      </c>
      <c r="D315" s="40"/>
      <c r="E315" s="40"/>
      <c r="F315" s="42"/>
      <c r="G315" s="42"/>
      <c r="H315" s="42"/>
      <c r="I315" s="42"/>
      <c r="J315" s="267" t="str">
        <f t="shared" si="37"/>
        <v/>
      </c>
      <c r="K315" s="289"/>
      <c r="L315" s="289"/>
      <c r="M315" s="42"/>
      <c r="N315" s="42"/>
      <c r="O315" s="42"/>
      <c r="P315" s="42"/>
      <c r="Q315" s="42"/>
      <c r="R315" s="42"/>
      <c r="S315" s="266">
        <f t="shared" si="38"/>
        <v>0</v>
      </c>
      <c r="T315" s="32"/>
      <c r="U315" s="50"/>
      <c r="V315" s="44"/>
      <c r="W315" s="44"/>
      <c r="X315" s="45"/>
      <c r="Y315" s="50"/>
      <c r="Z315" s="46"/>
      <c r="AA315" s="46"/>
      <c r="AB315" s="46"/>
      <c r="AC315" s="47">
        <f t="shared" si="39"/>
        <v>0</v>
      </c>
      <c r="AD315" s="51"/>
      <c r="AE315" s="51"/>
      <c r="AF315" s="51"/>
      <c r="AH315" s="290"/>
      <c r="AI315" s="53">
        <f t="shared" si="40"/>
        <v>0</v>
      </c>
      <c r="AJ315" s="52"/>
      <c r="AK315" s="293"/>
      <c r="AL315" s="300"/>
      <c r="AM315" s="52"/>
      <c r="AN315" s="300"/>
      <c r="AO315" s="54"/>
      <c r="AQ315" s="47" t="str">
        <f>IF(OR('Input 1 - Schedule 1'!$C315="Non-Ins, Non-Fin",G315="Other Unregulated Financial Entity"),"Yes","No")</f>
        <v>No</v>
      </c>
      <c r="AR315" s="47" t="str">
        <f>IF(AQ315="Yes", 'Input 1 - Schedule 1'!AL315/'Input 1 - Schedule 1'!AM315*'Input 1 - Schedule 1'!AN315,"N/A")</f>
        <v>N/A</v>
      </c>
      <c r="AS315" s="47" t="str">
        <f>IF(AR315="N/A","N/A",MAX('Input 1 - Schedule 1'!AN315*0.02,AR315))</f>
        <v>N/A</v>
      </c>
      <c r="AT315" s="47" t="str">
        <f>IF(AQ315="Yes",'Input 1 - Schedule 1'!$AH315*IF($AX315="RBC Filing U.S. Insurer (Life)",0.0247,IF($AX315="RBC Filing U.S. Insurer (Health)",0.057*2/3,0.0364)),"N/A")</f>
        <v>N/A</v>
      </c>
      <c r="AU315" s="47" t="str">
        <f>IF(AQ315="Yes",'Input 1 - Schedule 1'!$AH315*IF($AX315="RBC Filing U.S. Insurer (Life)",0.037,IF($AX315="RBC Filing U.S. Insurer (Health)",0.057,0.054)),"N/A")</f>
        <v>N/A</v>
      </c>
      <c r="AV315" s="47" t="str">
        <f>IF(AQ315="Yes",'Input 1 - Schedule 1'!$AJ315*0.03,"N/A")</f>
        <v>N/A</v>
      </c>
      <c r="AW315" s="47" t="str">
        <f>IF(AQ315="Yes",IF(AX315="RBC Filing U.S. Insurer (Life)",0.195*'Input 1 - Schedule 1'!AJ315,0.225*'Input 1 - Schedule 1'!AJ315),"N/A")</f>
        <v>N/A</v>
      </c>
      <c r="AX315" s="47" t="str">
        <f>IFERROR(VLOOKUP('Input 1 - Schedule 1'!I315,'Input 1 - Schedule 1'!$D$7:$G$1009,4,FALSE),"")</f>
        <v/>
      </c>
      <c r="AZ315" s="17" t="s">
        <v>1</v>
      </c>
    </row>
    <row r="316" spans="1:52" x14ac:dyDescent="0.25">
      <c r="A316" s="56">
        <f t="shared" si="35"/>
        <v>307</v>
      </c>
      <c r="B316" s="267" t="str">
        <f t="shared" si="36"/>
        <v/>
      </c>
      <c r="C316" s="55" t="str">
        <f>IFERROR(VLOOKUP(G316,GCC.Param!$B$3:$D$96,3,FALSE),"")</f>
        <v/>
      </c>
      <c r="D316" s="40"/>
      <c r="E316" s="40"/>
      <c r="F316" s="42"/>
      <c r="G316" s="42"/>
      <c r="H316" s="42"/>
      <c r="I316" s="42"/>
      <c r="J316" s="267" t="str">
        <f t="shared" si="37"/>
        <v/>
      </c>
      <c r="K316" s="289"/>
      <c r="L316" s="289"/>
      <c r="M316" s="42"/>
      <c r="N316" s="42"/>
      <c r="O316" s="42"/>
      <c r="P316" s="42"/>
      <c r="Q316" s="42"/>
      <c r="R316" s="42"/>
      <c r="S316" s="266">
        <f t="shared" si="38"/>
        <v>0</v>
      </c>
      <c r="T316" s="32"/>
      <c r="U316" s="50"/>
      <c r="V316" s="44"/>
      <c r="W316" s="44"/>
      <c r="X316" s="45"/>
      <c r="Y316" s="50"/>
      <c r="Z316" s="46"/>
      <c r="AA316" s="46"/>
      <c r="AB316" s="46"/>
      <c r="AC316" s="47">
        <f t="shared" si="39"/>
        <v>0</v>
      </c>
      <c r="AD316" s="51"/>
      <c r="AE316" s="51"/>
      <c r="AF316" s="51"/>
      <c r="AH316" s="290"/>
      <c r="AI316" s="53">
        <f t="shared" si="40"/>
        <v>0</v>
      </c>
      <c r="AJ316" s="52"/>
      <c r="AK316" s="293"/>
      <c r="AL316" s="300"/>
      <c r="AM316" s="52"/>
      <c r="AN316" s="300"/>
      <c r="AO316" s="54"/>
      <c r="AQ316" s="47" t="str">
        <f>IF(OR('Input 1 - Schedule 1'!$C316="Non-Ins, Non-Fin",G316="Other Unregulated Financial Entity"),"Yes","No")</f>
        <v>No</v>
      </c>
      <c r="AR316" s="47" t="str">
        <f>IF(AQ316="Yes", 'Input 1 - Schedule 1'!AL316/'Input 1 - Schedule 1'!AM316*'Input 1 - Schedule 1'!AN316,"N/A")</f>
        <v>N/A</v>
      </c>
      <c r="AS316" s="47" t="str">
        <f>IF(AR316="N/A","N/A",MAX('Input 1 - Schedule 1'!AN316*0.02,AR316))</f>
        <v>N/A</v>
      </c>
      <c r="AT316" s="47" t="str">
        <f>IF(AQ316="Yes",'Input 1 - Schedule 1'!$AH316*IF($AX316="RBC Filing U.S. Insurer (Life)",0.0247,IF($AX316="RBC Filing U.S. Insurer (Health)",0.057*2/3,0.0364)),"N/A")</f>
        <v>N/A</v>
      </c>
      <c r="AU316" s="47" t="str">
        <f>IF(AQ316="Yes",'Input 1 - Schedule 1'!$AH316*IF($AX316="RBC Filing U.S. Insurer (Life)",0.037,IF($AX316="RBC Filing U.S. Insurer (Health)",0.057,0.054)),"N/A")</f>
        <v>N/A</v>
      </c>
      <c r="AV316" s="47" t="str">
        <f>IF(AQ316="Yes",'Input 1 - Schedule 1'!$AJ316*0.03,"N/A")</f>
        <v>N/A</v>
      </c>
      <c r="AW316" s="47" t="str">
        <f>IF(AQ316="Yes",IF(AX316="RBC Filing U.S. Insurer (Life)",0.195*'Input 1 - Schedule 1'!AJ316,0.225*'Input 1 - Schedule 1'!AJ316),"N/A")</f>
        <v>N/A</v>
      </c>
      <c r="AX316" s="47" t="str">
        <f>IFERROR(VLOOKUP('Input 1 - Schedule 1'!I316,'Input 1 - Schedule 1'!$D$7:$G$1009,4,FALSE),"")</f>
        <v/>
      </c>
      <c r="AZ316" s="17" t="s">
        <v>1</v>
      </c>
    </row>
    <row r="317" spans="1:52" x14ac:dyDescent="0.25">
      <c r="A317" s="56">
        <f t="shared" si="35"/>
        <v>308</v>
      </c>
      <c r="B317" s="267" t="str">
        <f t="shared" si="36"/>
        <v/>
      </c>
      <c r="C317" s="55" t="str">
        <f>IFERROR(VLOOKUP(G317,GCC.Param!$B$3:$D$96,3,FALSE),"")</f>
        <v/>
      </c>
      <c r="D317" s="40"/>
      <c r="E317" s="40"/>
      <c r="F317" s="42"/>
      <c r="G317" s="42"/>
      <c r="H317" s="42"/>
      <c r="I317" s="42"/>
      <c r="J317" s="267" t="str">
        <f t="shared" si="37"/>
        <v/>
      </c>
      <c r="K317" s="289"/>
      <c r="L317" s="289"/>
      <c r="M317" s="42"/>
      <c r="N317" s="42"/>
      <c r="O317" s="42"/>
      <c r="P317" s="42"/>
      <c r="Q317" s="42"/>
      <c r="R317" s="42"/>
      <c r="S317" s="266">
        <f t="shared" si="38"/>
        <v>0</v>
      </c>
      <c r="T317" s="32"/>
      <c r="U317" s="50"/>
      <c r="V317" s="44"/>
      <c r="W317" s="44"/>
      <c r="X317" s="45"/>
      <c r="Y317" s="50"/>
      <c r="Z317" s="46"/>
      <c r="AA317" s="46"/>
      <c r="AB317" s="46"/>
      <c r="AC317" s="47">
        <f t="shared" si="39"/>
        <v>0</v>
      </c>
      <c r="AD317" s="51"/>
      <c r="AE317" s="51"/>
      <c r="AF317" s="51"/>
      <c r="AH317" s="290"/>
      <c r="AI317" s="53">
        <f t="shared" si="40"/>
        <v>0</v>
      </c>
      <c r="AJ317" s="52"/>
      <c r="AK317" s="293"/>
      <c r="AL317" s="300"/>
      <c r="AM317" s="52"/>
      <c r="AN317" s="300"/>
      <c r="AO317" s="54"/>
      <c r="AQ317" s="47" t="str">
        <f>IF(OR('Input 1 - Schedule 1'!$C317="Non-Ins, Non-Fin",G317="Other Unregulated Financial Entity"),"Yes","No")</f>
        <v>No</v>
      </c>
      <c r="AR317" s="47" t="str">
        <f>IF(AQ317="Yes", 'Input 1 - Schedule 1'!AL317/'Input 1 - Schedule 1'!AM317*'Input 1 - Schedule 1'!AN317,"N/A")</f>
        <v>N/A</v>
      </c>
      <c r="AS317" s="47" t="str">
        <f>IF(AR317="N/A","N/A",MAX('Input 1 - Schedule 1'!AN317*0.02,AR317))</f>
        <v>N/A</v>
      </c>
      <c r="AT317" s="47" t="str">
        <f>IF(AQ317="Yes",'Input 1 - Schedule 1'!$AH317*IF($AX317="RBC Filing U.S. Insurer (Life)",0.0247,IF($AX317="RBC Filing U.S. Insurer (Health)",0.057*2/3,0.0364)),"N/A")</f>
        <v>N/A</v>
      </c>
      <c r="AU317" s="47" t="str">
        <f>IF(AQ317="Yes",'Input 1 - Schedule 1'!$AH317*IF($AX317="RBC Filing U.S. Insurer (Life)",0.037,IF($AX317="RBC Filing U.S. Insurer (Health)",0.057,0.054)),"N/A")</f>
        <v>N/A</v>
      </c>
      <c r="AV317" s="47" t="str">
        <f>IF(AQ317="Yes",'Input 1 - Schedule 1'!$AJ317*0.03,"N/A")</f>
        <v>N/A</v>
      </c>
      <c r="AW317" s="47" t="str">
        <f>IF(AQ317="Yes",IF(AX317="RBC Filing U.S. Insurer (Life)",0.195*'Input 1 - Schedule 1'!AJ317,0.225*'Input 1 - Schedule 1'!AJ317),"N/A")</f>
        <v>N/A</v>
      </c>
      <c r="AX317" s="47" t="str">
        <f>IFERROR(VLOOKUP('Input 1 - Schedule 1'!I317,'Input 1 - Schedule 1'!$D$7:$G$1009,4,FALSE),"")</f>
        <v/>
      </c>
      <c r="AZ317" s="17" t="s">
        <v>1</v>
      </c>
    </row>
    <row r="318" spans="1:52" x14ac:dyDescent="0.25">
      <c r="A318" s="56">
        <f t="shared" si="35"/>
        <v>309</v>
      </c>
      <c r="B318" s="267" t="str">
        <f t="shared" si="36"/>
        <v/>
      </c>
      <c r="C318" s="55" t="str">
        <f>IFERROR(VLOOKUP(G318,GCC.Param!$B$3:$D$96,3,FALSE),"")</f>
        <v/>
      </c>
      <c r="D318" s="40"/>
      <c r="E318" s="40"/>
      <c r="F318" s="42"/>
      <c r="G318" s="42"/>
      <c r="H318" s="42"/>
      <c r="I318" s="42"/>
      <c r="J318" s="267" t="str">
        <f t="shared" si="37"/>
        <v/>
      </c>
      <c r="K318" s="289"/>
      <c r="L318" s="289"/>
      <c r="M318" s="42"/>
      <c r="N318" s="42"/>
      <c r="O318" s="42"/>
      <c r="P318" s="42"/>
      <c r="Q318" s="42"/>
      <c r="R318" s="42"/>
      <c r="S318" s="266">
        <f t="shared" si="38"/>
        <v>0</v>
      </c>
      <c r="T318" s="32"/>
      <c r="U318" s="50"/>
      <c r="V318" s="44"/>
      <c r="W318" s="44"/>
      <c r="X318" s="45"/>
      <c r="Y318" s="50"/>
      <c r="Z318" s="46"/>
      <c r="AA318" s="46"/>
      <c r="AB318" s="46"/>
      <c r="AC318" s="47">
        <f t="shared" si="39"/>
        <v>0</v>
      </c>
      <c r="AD318" s="51"/>
      <c r="AE318" s="51"/>
      <c r="AF318" s="51"/>
      <c r="AH318" s="290"/>
      <c r="AI318" s="53">
        <f t="shared" si="40"/>
        <v>0</v>
      </c>
      <c r="AJ318" s="52"/>
      <c r="AK318" s="293"/>
      <c r="AL318" s="300"/>
      <c r="AM318" s="52"/>
      <c r="AN318" s="300"/>
      <c r="AO318" s="54"/>
      <c r="AQ318" s="47" t="str">
        <f>IF(OR('Input 1 - Schedule 1'!$C318="Non-Ins, Non-Fin",G318="Other Unregulated Financial Entity"),"Yes","No")</f>
        <v>No</v>
      </c>
      <c r="AR318" s="47" t="str">
        <f>IF(AQ318="Yes", 'Input 1 - Schedule 1'!AL318/'Input 1 - Schedule 1'!AM318*'Input 1 - Schedule 1'!AN318,"N/A")</f>
        <v>N/A</v>
      </c>
      <c r="AS318" s="47" t="str">
        <f>IF(AR318="N/A","N/A",MAX('Input 1 - Schedule 1'!AN318*0.02,AR318))</f>
        <v>N/A</v>
      </c>
      <c r="AT318" s="47" t="str">
        <f>IF(AQ318="Yes",'Input 1 - Schedule 1'!$AH318*IF($AX318="RBC Filing U.S. Insurer (Life)",0.0247,IF($AX318="RBC Filing U.S. Insurer (Health)",0.057*2/3,0.0364)),"N/A")</f>
        <v>N/A</v>
      </c>
      <c r="AU318" s="47" t="str">
        <f>IF(AQ318="Yes",'Input 1 - Schedule 1'!$AH318*IF($AX318="RBC Filing U.S. Insurer (Life)",0.037,IF($AX318="RBC Filing U.S. Insurer (Health)",0.057,0.054)),"N/A")</f>
        <v>N/A</v>
      </c>
      <c r="AV318" s="47" t="str">
        <f>IF(AQ318="Yes",'Input 1 - Schedule 1'!$AJ318*0.03,"N/A")</f>
        <v>N/A</v>
      </c>
      <c r="AW318" s="47" t="str">
        <f>IF(AQ318="Yes",IF(AX318="RBC Filing U.S. Insurer (Life)",0.195*'Input 1 - Schedule 1'!AJ318,0.225*'Input 1 - Schedule 1'!AJ318),"N/A")</f>
        <v>N/A</v>
      </c>
      <c r="AX318" s="47" t="str">
        <f>IFERROR(VLOOKUP('Input 1 - Schedule 1'!I318,'Input 1 - Schedule 1'!$D$7:$G$1009,4,FALSE),"")</f>
        <v/>
      </c>
      <c r="AZ318" s="17" t="s">
        <v>1</v>
      </c>
    </row>
    <row r="319" spans="1:52" x14ac:dyDescent="0.25">
      <c r="A319" s="56">
        <f t="shared" si="35"/>
        <v>310</v>
      </c>
      <c r="B319" s="267" t="str">
        <f t="shared" si="36"/>
        <v/>
      </c>
      <c r="C319" s="55" t="str">
        <f>IFERROR(VLOOKUP(G319,GCC.Param!$B$3:$D$96,3,FALSE),"")</f>
        <v/>
      </c>
      <c r="D319" s="40"/>
      <c r="E319" s="40"/>
      <c r="F319" s="42"/>
      <c r="G319" s="42"/>
      <c r="H319" s="42"/>
      <c r="I319" s="42"/>
      <c r="J319" s="267" t="str">
        <f t="shared" si="37"/>
        <v/>
      </c>
      <c r="K319" s="289"/>
      <c r="L319" s="289"/>
      <c r="M319" s="42"/>
      <c r="N319" s="42"/>
      <c r="O319" s="42"/>
      <c r="P319" s="42"/>
      <c r="Q319" s="42"/>
      <c r="R319" s="42"/>
      <c r="S319" s="266">
        <f t="shared" si="38"/>
        <v>0</v>
      </c>
      <c r="T319" s="32"/>
      <c r="U319" s="50"/>
      <c r="V319" s="44"/>
      <c r="W319" s="44"/>
      <c r="X319" s="45"/>
      <c r="Y319" s="50"/>
      <c r="Z319" s="46"/>
      <c r="AA319" s="46"/>
      <c r="AB319" s="46"/>
      <c r="AC319" s="47">
        <f t="shared" si="39"/>
        <v>0</v>
      </c>
      <c r="AD319" s="51"/>
      <c r="AE319" s="51"/>
      <c r="AF319" s="51"/>
      <c r="AH319" s="290"/>
      <c r="AI319" s="53">
        <f t="shared" si="40"/>
        <v>0</v>
      </c>
      <c r="AJ319" s="52"/>
      <c r="AK319" s="293"/>
      <c r="AL319" s="300"/>
      <c r="AM319" s="52"/>
      <c r="AN319" s="300"/>
      <c r="AO319" s="54"/>
      <c r="AQ319" s="47" t="str">
        <f>IF(OR('Input 1 - Schedule 1'!$C319="Non-Ins, Non-Fin",G319="Other Unregulated Financial Entity"),"Yes","No")</f>
        <v>No</v>
      </c>
      <c r="AR319" s="47" t="str">
        <f>IF(AQ319="Yes", 'Input 1 - Schedule 1'!AL319/'Input 1 - Schedule 1'!AM319*'Input 1 - Schedule 1'!AN319,"N/A")</f>
        <v>N/A</v>
      </c>
      <c r="AS319" s="47" t="str">
        <f>IF(AR319="N/A","N/A",MAX('Input 1 - Schedule 1'!AN319*0.02,AR319))</f>
        <v>N/A</v>
      </c>
      <c r="AT319" s="47" t="str">
        <f>IF(AQ319="Yes",'Input 1 - Schedule 1'!$AH319*IF($AX319="RBC Filing U.S. Insurer (Life)",0.0247,IF($AX319="RBC Filing U.S. Insurer (Health)",0.057*2/3,0.0364)),"N/A")</f>
        <v>N/A</v>
      </c>
      <c r="AU319" s="47" t="str">
        <f>IF(AQ319="Yes",'Input 1 - Schedule 1'!$AH319*IF($AX319="RBC Filing U.S. Insurer (Life)",0.037,IF($AX319="RBC Filing U.S. Insurer (Health)",0.057,0.054)),"N/A")</f>
        <v>N/A</v>
      </c>
      <c r="AV319" s="47" t="str">
        <f>IF(AQ319="Yes",'Input 1 - Schedule 1'!$AJ319*0.03,"N/A")</f>
        <v>N/A</v>
      </c>
      <c r="AW319" s="47" t="str">
        <f>IF(AQ319="Yes",IF(AX319="RBC Filing U.S. Insurer (Life)",0.195*'Input 1 - Schedule 1'!AJ319,0.225*'Input 1 - Schedule 1'!AJ319),"N/A")</f>
        <v>N/A</v>
      </c>
      <c r="AX319" s="47" t="str">
        <f>IFERROR(VLOOKUP('Input 1 - Schedule 1'!I319,'Input 1 - Schedule 1'!$D$7:$G$1009,4,FALSE),"")</f>
        <v/>
      </c>
      <c r="AZ319" s="17" t="s">
        <v>1</v>
      </c>
    </row>
    <row r="320" spans="1:52" x14ac:dyDescent="0.25">
      <c r="A320" s="56">
        <f t="shared" si="35"/>
        <v>311</v>
      </c>
      <c r="B320" s="267" t="str">
        <f t="shared" si="36"/>
        <v/>
      </c>
      <c r="C320" s="55" t="str">
        <f>IFERROR(VLOOKUP(G320,GCC.Param!$B$3:$D$96,3,FALSE),"")</f>
        <v/>
      </c>
      <c r="D320" s="40"/>
      <c r="E320" s="40"/>
      <c r="F320" s="42"/>
      <c r="G320" s="42"/>
      <c r="H320" s="42"/>
      <c r="I320" s="42"/>
      <c r="J320" s="267" t="str">
        <f t="shared" si="37"/>
        <v/>
      </c>
      <c r="K320" s="289"/>
      <c r="L320" s="289"/>
      <c r="M320" s="42"/>
      <c r="N320" s="42"/>
      <c r="O320" s="42"/>
      <c r="P320" s="42"/>
      <c r="Q320" s="42"/>
      <c r="R320" s="42"/>
      <c r="S320" s="266">
        <f t="shared" si="38"/>
        <v>0</v>
      </c>
      <c r="T320" s="32"/>
      <c r="U320" s="50"/>
      <c r="V320" s="44"/>
      <c r="W320" s="44"/>
      <c r="X320" s="45"/>
      <c r="Y320" s="50"/>
      <c r="Z320" s="46"/>
      <c r="AA320" s="46"/>
      <c r="AB320" s="46"/>
      <c r="AC320" s="47">
        <f t="shared" si="39"/>
        <v>0</v>
      </c>
      <c r="AD320" s="51"/>
      <c r="AE320" s="51"/>
      <c r="AF320" s="51"/>
      <c r="AH320" s="290"/>
      <c r="AI320" s="53">
        <f t="shared" si="40"/>
        <v>0</v>
      </c>
      <c r="AJ320" s="52"/>
      <c r="AK320" s="293"/>
      <c r="AL320" s="300"/>
      <c r="AM320" s="52"/>
      <c r="AN320" s="300"/>
      <c r="AO320" s="54"/>
      <c r="AQ320" s="47" t="str">
        <f>IF(OR('Input 1 - Schedule 1'!$C320="Non-Ins, Non-Fin",G320="Other Unregulated Financial Entity"),"Yes","No")</f>
        <v>No</v>
      </c>
      <c r="AR320" s="47" t="str">
        <f>IF(AQ320="Yes", 'Input 1 - Schedule 1'!AL320/'Input 1 - Schedule 1'!AM320*'Input 1 - Schedule 1'!AN320,"N/A")</f>
        <v>N/A</v>
      </c>
      <c r="AS320" s="47" t="str">
        <f>IF(AR320="N/A","N/A",MAX('Input 1 - Schedule 1'!AN320*0.02,AR320))</f>
        <v>N/A</v>
      </c>
      <c r="AT320" s="47" t="str">
        <f>IF(AQ320="Yes",'Input 1 - Schedule 1'!$AH320*IF($AX320="RBC Filing U.S. Insurer (Life)",0.0247,IF($AX320="RBC Filing U.S. Insurer (Health)",0.057*2/3,0.0364)),"N/A")</f>
        <v>N/A</v>
      </c>
      <c r="AU320" s="47" t="str">
        <f>IF(AQ320="Yes",'Input 1 - Schedule 1'!$AH320*IF($AX320="RBC Filing U.S. Insurer (Life)",0.037,IF($AX320="RBC Filing U.S. Insurer (Health)",0.057,0.054)),"N/A")</f>
        <v>N/A</v>
      </c>
      <c r="AV320" s="47" t="str">
        <f>IF(AQ320="Yes",'Input 1 - Schedule 1'!$AJ320*0.03,"N/A")</f>
        <v>N/A</v>
      </c>
      <c r="AW320" s="47" t="str">
        <f>IF(AQ320="Yes",IF(AX320="RBC Filing U.S. Insurer (Life)",0.195*'Input 1 - Schedule 1'!AJ320,0.225*'Input 1 - Schedule 1'!AJ320),"N/A")</f>
        <v>N/A</v>
      </c>
      <c r="AX320" s="47" t="str">
        <f>IFERROR(VLOOKUP('Input 1 - Schedule 1'!I320,'Input 1 - Schedule 1'!$D$7:$G$1009,4,FALSE),"")</f>
        <v/>
      </c>
      <c r="AZ320" s="17" t="s">
        <v>1</v>
      </c>
    </row>
    <row r="321" spans="1:52" x14ac:dyDescent="0.25">
      <c r="A321" s="56">
        <f t="shared" si="35"/>
        <v>312</v>
      </c>
      <c r="B321" s="267" t="str">
        <f t="shared" si="36"/>
        <v/>
      </c>
      <c r="C321" s="55" t="str">
        <f>IFERROR(VLOOKUP(G321,GCC.Param!$B$3:$D$96,3,FALSE),"")</f>
        <v/>
      </c>
      <c r="D321" s="40"/>
      <c r="E321" s="40"/>
      <c r="F321" s="42"/>
      <c r="G321" s="42"/>
      <c r="H321" s="42"/>
      <c r="I321" s="42"/>
      <c r="J321" s="267" t="str">
        <f t="shared" si="37"/>
        <v/>
      </c>
      <c r="K321" s="289"/>
      <c r="L321" s="289"/>
      <c r="M321" s="42"/>
      <c r="N321" s="42"/>
      <c r="O321" s="42"/>
      <c r="P321" s="42"/>
      <c r="Q321" s="42"/>
      <c r="R321" s="42"/>
      <c r="S321" s="266">
        <f t="shared" si="38"/>
        <v>0</v>
      </c>
      <c r="T321" s="32"/>
      <c r="U321" s="50"/>
      <c r="V321" s="44"/>
      <c r="W321" s="44"/>
      <c r="X321" s="45"/>
      <c r="Y321" s="50"/>
      <c r="Z321" s="46"/>
      <c r="AA321" s="46"/>
      <c r="AB321" s="46"/>
      <c r="AC321" s="47">
        <f t="shared" si="39"/>
        <v>0</v>
      </c>
      <c r="AD321" s="51"/>
      <c r="AE321" s="51"/>
      <c r="AF321" s="51"/>
      <c r="AH321" s="290"/>
      <c r="AI321" s="53">
        <f t="shared" si="40"/>
        <v>0</v>
      </c>
      <c r="AJ321" s="52"/>
      <c r="AK321" s="293"/>
      <c r="AL321" s="300"/>
      <c r="AM321" s="52"/>
      <c r="AN321" s="300"/>
      <c r="AO321" s="54"/>
      <c r="AQ321" s="47" t="str">
        <f>IF(OR('Input 1 - Schedule 1'!$C321="Non-Ins, Non-Fin",G321="Other Unregulated Financial Entity"),"Yes","No")</f>
        <v>No</v>
      </c>
      <c r="AR321" s="47" t="str">
        <f>IF(AQ321="Yes", 'Input 1 - Schedule 1'!AL321/'Input 1 - Schedule 1'!AM321*'Input 1 - Schedule 1'!AN321,"N/A")</f>
        <v>N/A</v>
      </c>
      <c r="AS321" s="47" t="str">
        <f>IF(AR321="N/A","N/A",MAX('Input 1 - Schedule 1'!AN321*0.02,AR321))</f>
        <v>N/A</v>
      </c>
      <c r="AT321" s="47" t="str">
        <f>IF(AQ321="Yes",'Input 1 - Schedule 1'!$AH321*IF($AX321="RBC Filing U.S. Insurer (Life)",0.0247,IF($AX321="RBC Filing U.S. Insurer (Health)",0.057*2/3,0.0364)),"N/A")</f>
        <v>N/A</v>
      </c>
      <c r="AU321" s="47" t="str">
        <f>IF(AQ321="Yes",'Input 1 - Schedule 1'!$AH321*IF($AX321="RBC Filing U.S. Insurer (Life)",0.037,IF($AX321="RBC Filing U.S. Insurer (Health)",0.057,0.054)),"N/A")</f>
        <v>N/A</v>
      </c>
      <c r="AV321" s="47" t="str">
        <f>IF(AQ321="Yes",'Input 1 - Schedule 1'!$AJ321*0.03,"N/A")</f>
        <v>N/A</v>
      </c>
      <c r="AW321" s="47" t="str">
        <f>IF(AQ321="Yes",IF(AX321="RBC Filing U.S. Insurer (Life)",0.195*'Input 1 - Schedule 1'!AJ321,0.225*'Input 1 - Schedule 1'!AJ321),"N/A")</f>
        <v>N/A</v>
      </c>
      <c r="AX321" s="47" t="str">
        <f>IFERROR(VLOOKUP('Input 1 - Schedule 1'!I321,'Input 1 - Schedule 1'!$D$7:$G$1009,4,FALSE),"")</f>
        <v/>
      </c>
      <c r="AZ321" s="17" t="s">
        <v>1</v>
      </c>
    </row>
    <row r="322" spans="1:52" x14ac:dyDescent="0.25">
      <c r="A322" s="56">
        <f t="shared" si="35"/>
        <v>313</v>
      </c>
      <c r="B322" s="267" t="str">
        <f t="shared" si="36"/>
        <v/>
      </c>
      <c r="C322" s="55" t="str">
        <f>IFERROR(VLOOKUP(G322,GCC.Param!$B$3:$D$96,3,FALSE),"")</f>
        <v/>
      </c>
      <c r="D322" s="40"/>
      <c r="E322" s="40"/>
      <c r="F322" s="42"/>
      <c r="G322" s="42"/>
      <c r="H322" s="42"/>
      <c r="I322" s="42"/>
      <c r="J322" s="267" t="str">
        <f t="shared" si="37"/>
        <v/>
      </c>
      <c r="K322" s="289"/>
      <c r="L322" s="289"/>
      <c r="M322" s="42"/>
      <c r="N322" s="42"/>
      <c r="O322" s="42"/>
      <c r="P322" s="42"/>
      <c r="Q322" s="42"/>
      <c r="R322" s="42"/>
      <c r="S322" s="266">
        <f t="shared" si="38"/>
        <v>0</v>
      </c>
      <c r="T322" s="32"/>
      <c r="U322" s="50"/>
      <c r="V322" s="44"/>
      <c r="W322" s="44"/>
      <c r="X322" s="45"/>
      <c r="Y322" s="50"/>
      <c r="Z322" s="46"/>
      <c r="AA322" s="46"/>
      <c r="AB322" s="46"/>
      <c r="AC322" s="47">
        <f t="shared" si="39"/>
        <v>0</v>
      </c>
      <c r="AD322" s="51"/>
      <c r="AE322" s="51"/>
      <c r="AF322" s="51"/>
      <c r="AH322" s="290"/>
      <c r="AI322" s="53">
        <f t="shared" si="40"/>
        <v>0</v>
      </c>
      <c r="AJ322" s="52"/>
      <c r="AK322" s="293"/>
      <c r="AL322" s="300"/>
      <c r="AM322" s="52"/>
      <c r="AN322" s="300"/>
      <c r="AO322" s="54"/>
      <c r="AQ322" s="47" t="str">
        <f>IF(OR('Input 1 - Schedule 1'!$C322="Non-Ins, Non-Fin",G322="Other Unregulated Financial Entity"),"Yes","No")</f>
        <v>No</v>
      </c>
      <c r="AR322" s="47" t="str">
        <f>IF(AQ322="Yes", 'Input 1 - Schedule 1'!AL322/'Input 1 - Schedule 1'!AM322*'Input 1 - Schedule 1'!AN322,"N/A")</f>
        <v>N/A</v>
      </c>
      <c r="AS322" s="47" t="str">
        <f>IF(AR322="N/A","N/A",MAX('Input 1 - Schedule 1'!AN322*0.02,AR322))</f>
        <v>N/A</v>
      </c>
      <c r="AT322" s="47" t="str">
        <f>IF(AQ322="Yes",'Input 1 - Schedule 1'!$AH322*IF($AX322="RBC Filing U.S. Insurer (Life)",0.0247,IF($AX322="RBC Filing U.S. Insurer (Health)",0.057*2/3,0.0364)),"N/A")</f>
        <v>N/A</v>
      </c>
      <c r="AU322" s="47" t="str">
        <f>IF(AQ322="Yes",'Input 1 - Schedule 1'!$AH322*IF($AX322="RBC Filing U.S. Insurer (Life)",0.037,IF($AX322="RBC Filing U.S. Insurer (Health)",0.057,0.054)),"N/A")</f>
        <v>N/A</v>
      </c>
      <c r="AV322" s="47" t="str">
        <f>IF(AQ322="Yes",'Input 1 - Schedule 1'!$AJ322*0.03,"N/A")</f>
        <v>N/A</v>
      </c>
      <c r="AW322" s="47" t="str">
        <f>IF(AQ322="Yes",IF(AX322="RBC Filing U.S. Insurer (Life)",0.195*'Input 1 - Schedule 1'!AJ322,0.225*'Input 1 - Schedule 1'!AJ322),"N/A")</f>
        <v>N/A</v>
      </c>
      <c r="AX322" s="47" t="str">
        <f>IFERROR(VLOOKUP('Input 1 - Schedule 1'!I322,'Input 1 - Schedule 1'!$D$7:$G$1009,4,FALSE),"")</f>
        <v/>
      </c>
      <c r="AZ322" s="17" t="s">
        <v>1</v>
      </c>
    </row>
    <row r="323" spans="1:52" x14ac:dyDescent="0.25">
      <c r="A323" s="56">
        <f t="shared" si="35"/>
        <v>314</v>
      </c>
      <c r="B323" s="267" t="str">
        <f t="shared" si="36"/>
        <v/>
      </c>
      <c r="C323" s="55" t="str">
        <f>IFERROR(VLOOKUP(G323,GCC.Param!$B$3:$D$96,3,FALSE),"")</f>
        <v/>
      </c>
      <c r="D323" s="40"/>
      <c r="E323" s="40"/>
      <c r="F323" s="42"/>
      <c r="G323" s="42"/>
      <c r="H323" s="42"/>
      <c r="I323" s="42"/>
      <c r="J323" s="267" t="str">
        <f t="shared" si="37"/>
        <v/>
      </c>
      <c r="K323" s="289"/>
      <c r="L323" s="289"/>
      <c r="M323" s="42"/>
      <c r="N323" s="42"/>
      <c r="O323" s="42"/>
      <c r="P323" s="42"/>
      <c r="Q323" s="42"/>
      <c r="R323" s="42"/>
      <c r="S323" s="266">
        <f t="shared" si="38"/>
        <v>0</v>
      </c>
      <c r="T323" s="32"/>
      <c r="U323" s="50"/>
      <c r="V323" s="44"/>
      <c r="W323" s="44"/>
      <c r="X323" s="45"/>
      <c r="Y323" s="50"/>
      <c r="Z323" s="46"/>
      <c r="AA323" s="46"/>
      <c r="AB323" s="46"/>
      <c r="AC323" s="47">
        <f t="shared" si="39"/>
        <v>0</v>
      </c>
      <c r="AD323" s="51"/>
      <c r="AE323" s="51"/>
      <c r="AF323" s="51"/>
      <c r="AH323" s="290"/>
      <c r="AI323" s="53">
        <f t="shared" si="40"/>
        <v>0</v>
      </c>
      <c r="AJ323" s="52"/>
      <c r="AK323" s="293"/>
      <c r="AL323" s="300"/>
      <c r="AM323" s="52"/>
      <c r="AN323" s="300"/>
      <c r="AO323" s="54"/>
      <c r="AQ323" s="47" t="str">
        <f>IF(OR('Input 1 - Schedule 1'!$C323="Non-Ins, Non-Fin",G323="Other Unregulated Financial Entity"),"Yes","No")</f>
        <v>No</v>
      </c>
      <c r="AR323" s="47" t="str">
        <f>IF(AQ323="Yes", 'Input 1 - Schedule 1'!AL323/'Input 1 - Schedule 1'!AM323*'Input 1 - Schedule 1'!AN323,"N/A")</f>
        <v>N/A</v>
      </c>
      <c r="AS323" s="47" t="str">
        <f>IF(AR323="N/A","N/A",MAX('Input 1 - Schedule 1'!AN323*0.02,AR323))</f>
        <v>N/A</v>
      </c>
      <c r="AT323" s="47" t="str">
        <f>IF(AQ323="Yes",'Input 1 - Schedule 1'!$AH323*IF($AX323="RBC Filing U.S. Insurer (Life)",0.0247,IF($AX323="RBC Filing U.S. Insurer (Health)",0.057*2/3,0.0364)),"N/A")</f>
        <v>N/A</v>
      </c>
      <c r="AU323" s="47" t="str">
        <f>IF(AQ323="Yes",'Input 1 - Schedule 1'!$AH323*IF($AX323="RBC Filing U.S. Insurer (Life)",0.037,IF($AX323="RBC Filing U.S. Insurer (Health)",0.057,0.054)),"N/A")</f>
        <v>N/A</v>
      </c>
      <c r="AV323" s="47" t="str">
        <f>IF(AQ323="Yes",'Input 1 - Schedule 1'!$AJ323*0.03,"N/A")</f>
        <v>N/A</v>
      </c>
      <c r="AW323" s="47" t="str">
        <f>IF(AQ323="Yes",IF(AX323="RBC Filing U.S. Insurer (Life)",0.195*'Input 1 - Schedule 1'!AJ323,0.225*'Input 1 - Schedule 1'!AJ323),"N/A")</f>
        <v>N/A</v>
      </c>
      <c r="AX323" s="47" t="str">
        <f>IFERROR(VLOOKUP('Input 1 - Schedule 1'!I323,'Input 1 - Schedule 1'!$D$7:$G$1009,4,FALSE),"")</f>
        <v/>
      </c>
      <c r="AZ323" s="17" t="s">
        <v>1</v>
      </c>
    </row>
    <row r="324" spans="1:52" x14ac:dyDescent="0.25">
      <c r="A324" s="56">
        <f t="shared" si="35"/>
        <v>315</v>
      </c>
      <c r="B324" s="267" t="str">
        <f t="shared" si="36"/>
        <v/>
      </c>
      <c r="C324" s="55" t="str">
        <f>IFERROR(VLOOKUP(G324,GCC.Param!$B$3:$D$96,3,FALSE),"")</f>
        <v/>
      </c>
      <c r="D324" s="40"/>
      <c r="E324" s="40"/>
      <c r="F324" s="42"/>
      <c r="G324" s="42"/>
      <c r="H324" s="42"/>
      <c r="I324" s="42"/>
      <c r="J324" s="267" t="str">
        <f t="shared" si="37"/>
        <v/>
      </c>
      <c r="K324" s="289"/>
      <c r="L324" s="289"/>
      <c r="M324" s="42"/>
      <c r="N324" s="42"/>
      <c r="O324" s="42"/>
      <c r="P324" s="42"/>
      <c r="Q324" s="42"/>
      <c r="R324" s="42"/>
      <c r="S324" s="266">
        <f t="shared" si="38"/>
        <v>0</v>
      </c>
      <c r="T324" s="32"/>
      <c r="U324" s="50"/>
      <c r="V324" s="44"/>
      <c r="W324" s="44"/>
      <c r="X324" s="45"/>
      <c r="Y324" s="50"/>
      <c r="Z324" s="46"/>
      <c r="AA324" s="46"/>
      <c r="AB324" s="46"/>
      <c r="AC324" s="47">
        <f t="shared" si="39"/>
        <v>0</v>
      </c>
      <c r="AD324" s="51"/>
      <c r="AE324" s="51"/>
      <c r="AF324" s="51"/>
      <c r="AH324" s="290"/>
      <c r="AI324" s="53">
        <f t="shared" si="40"/>
        <v>0</v>
      </c>
      <c r="AJ324" s="52"/>
      <c r="AK324" s="293"/>
      <c r="AL324" s="300"/>
      <c r="AM324" s="52"/>
      <c r="AN324" s="300"/>
      <c r="AO324" s="54"/>
      <c r="AQ324" s="47" t="str">
        <f>IF(OR('Input 1 - Schedule 1'!$C324="Non-Ins, Non-Fin",G324="Other Unregulated Financial Entity"),"Yes","No")</f>
        <v>No</v>
      </c>
      <c r="AR324" s="47" t="str">
        <f>IF(AQ324="Yes", 'Input 1 - Schedule 1'!AL324/'Input 1 - Schedule 1'!AM324*'Input 1 - Schedule 1'!AN324,"N/A")</f>
        <v>N/A</v>
      </c>
      <c r="AS324" s="47" t="str">
        <f>IF(AR324="N/A","N/A",MAX('Input 1 - Schedule 1'!AN324*0.02,AR324))</f>
        <v>N/A</v>
      </c>
      <c r="AT324" s="47" t="str">
        <f>IF(AQ324="Yes",'Input 1 - Schedule 1'!$AH324*IF($AX324="RBC Filing U.S. Insurer (Life)",0.0247,IF($AX324="RBC Filing U.S. Insurer (Health)",0.057*2/3,0.0364)),"N/A")</f>
        <v>N/A</v>
      </c>
      <c r="AU324" s="47" t="str">
        <f>IF(AQ324="Yes",'Input 1 - Schedule 1'!$AH324*IF($AX324="RBC Filing U.S. Insurer (Life)",0.037,IF($AX324="RBC Filing U.S. Insurer (Health)",0.057,0.054)),"N/A")</f>
        <v>N/A</v>
      </c>
      <c r="AV324" s="47" t="str">
        <f>IF(AQ324="Yes",'Input 1 - Schedule 1'!$AJ324*0.03,"N/A")</f>
        <v>N/A</v>
      </c>
      <c r="AW324" s="47" t="str">
        <f>IF(AQ324="Yes",IF(AX324="RBC Filing U.S. Insurer (Life)",0.195*'Input 1 - Schedule 1'!AJ324,0.225*'Input 1 - Schedule 1'!AJ324),"N/A")</f>
        <v>N/A</v>
      </c>
      <c r="AX324" s="47" t="str">
        <f>IFERROR(VLOOKUP('Input 1 - Schedule 1'!I324,'Input 1 - Schedule 1'!$D$7:$G$1009,4,FALSE),"")</f>
        <v/>
      </c>
      <c r="AZ324" s="17" t="s">
        <v>1</v>
      </c>
    </row>
    <row r="325" spans="1:52" x14ac:dyDescent="0.25">
      <c r="A325" s="56">
        <f t="shared" si="35"/>
        <v>316</v>
      </c>
      <c r="B325" s="267" t="str">
        <f t="shared" si="36"/>
        <v/>
      </c>
      <c r="C325" s="55" t="str">
        <f>IFERROR(VLOOKUP(G325,GCC.Param!$B$3:$D$96,3,FALSE),"")</f>
        <v/>
      </c>
      <c r="D325" s="40"/>
      <c r="E325" s="40"/>
      <c r="F325" s="42"/>
      <c r="G325" s="42"/>
      <c r="H325" s="42"/>
      <c r="I325" s="42"/>
      <c r="J325" s="267" t="str">
        <f t="shared" si="37"/>
        <v/>
      </c>
      <c r="K325" s="289"/>
      <c r="L325" s="289"/>
      <c r="M325" s="42"/>
      <c r="N325" s="42"/>
      <c r="O325" s="42"/>
      <c r="P325" s="42"/>
      <c r="Q325" s="42"/>
      <c r="R325" s="42"/>
      <c r="S325" s="266">
        <f t="shared" si="38"/>
        <v>0</v>
      </c>
      <c r="T325" s="32"/>
      <c r="U325" s="50"/>
      <c r="V325" s="44"/>
      <c r="W325" s="44"/>
      <c r="X325" s="45"/>
      <c r="Y325" s="50"/>
      <c r="Z325" s="46"/>
      <c r="AA325" s="46"/>
      <c r="AB325" s="46"/>
      <c r="AC325" s="47">
        <f t="shared" si="39"/>
        <v>0</v>
      </c>
      <c r="AD325" s="51"/>
      <c r="AE325" s="51"/>
      <c r="AF325" s="51"/>
      <c r="AH325" s="290"/>
      <c r="AI325" s="53">
        <f t="shared" si="40"/>
        <v>0</v>
      </c>
      <c r="AJ325" s="52"/>
      <c r="AK325" s="293"/>
      <c r="AL325" s="300"/>
      <c r="AM325" s="52"/>
      <c r="AN325" s="300"/>
      <c r="AO325" s="54"/>
      <c r="AQ325" s="47" t="str">
        <f>IF(OR('Input 1 - Schedule 1'!$C325="Non-Ins, Non-Fin",G325="Other Unregulated Financial Entity"),"Yes","No")</f>
        <v>No</v>
      </c>
      <c r="AR325" s="47" t="str">
        <f>IF(AQ325="Yes", 'Input 1 - Schedule 1'!AL325/'Input 1 - Schedule 1'!AM325*'Input 1 - Schedule 1'!AN325,"N/A")</f>
        <v>N/A</v>
      </c>
      <c r="AS325" s="47" t="str">
        <f>IF(AR325="N/A","N/A",MAX('Input 1 - Schedule 1'!AN325*0.02,AR325))</f>
        <v>N/A</v>
      </c>
      <c r="AT325" s="47" t="str">
        <f>IF(AQ325="Yes",'Input 1 - Schedule 1'!$AH325*IF($AX325="RBC Filing U.S. Insurer (Life)",0.0247,IF($AX325="RBC Filing U.S. Insurer (Health)",0.057*2/3,0.0364)),"N/A")</f>
        <v>N/A</v>
      </c>
      <c r="AU325" s="47" t="str">
        <f>IF(AQ325="Yes",'Input 1 - Schedule 1'!$AH325*IF($AX325="RBC Filing U.S. Insurer (Life)",0.037,IF($AX325="RBC Filing U.S. Insurer (Health)",0.057,0.054)),"N/A")</f>
        <v>N/A</v>
      </c>
      <c r="AV325" s="47" t="str">
        <f>IF(AQ325="Yes",'Input 1 - Schedule 1'!$AJ325*0.03,"N/A")</f>
        <v>N/A</v>
      </c>
      <c r="AW325" s="47" t="str">
        <f>IF(AQ325="Yes",IF(AX325="RBC Filing U.S. Insurer (Life)",0.195*'Input 1 - Schedule 1'!AJ325,0.225*'Input 1 - Schedule 1'!AJ325),"N/A")</f>
        <v>N/A</v>
      </c>
      <c r="AX325" s="47" t="str">
        <f>IFERROR(VLOOKUP('Input 1 - Schedule 1'!I325,'Input 1 - Schedule 1'!$D$7:$G$1009,4,FALSE),"")</f>
        <v/>
      </c>
      <c r="AZ325" s="17" t="s">
        <v>1</v>
      </c>
    </row>
    <row r="326" spans="1:52" x14ac:dyDescent="0.25">
      <c r="A326" s="56">
        <f t="shared" si="35"/>
        <v>317</v>
      </c>
      <c r="B326" s="267" t="str">
        <f t="shared" si="36"/>
        <v/>
      </c>
      <c r="C326" s="55" t="str">
        <f>IFERROR(VLOOKUP(G326,GCC.Param!$B$3:$D$96,3,FALSE),"")</f>
        <v/>
      </c>
      <c r="D326" s="40"/>
      <c r="E326" s="40"/>
      <c r="F326" s="42"/>
      <c r="G326" s="42"/>
      <c r="H326" s="42"/>
      <c r="I326" s="42"/>
      <c r="J326" s="267" t="str">
        <f t="shared" si="37"/>
        <v/>
      </c>
      <c r="K326" s="289"/>
      <c r="L326" s="289"/>
      <c r="M326" s="42"/>
      <c r="N326" s="42"/>
      <c r="O326" s="42"/>
      <c r="P326" s="42"/>
      <c r="Q326" s="42"/>
      <c r="R326" s="42"/>
      <c r="S326" s="266">
        <f t="shared" si="38"/>
        <v>0</v>
      </c>
      <c r="T326" s="32"/>
      <c r="U326" s="50"/>
      <c r="V326" s="44"/>
      <c r="W326" s="44"/>
      <c r="X326" s="45"/>
      <c r="Y326" s="50"/>
      <c r="Z326" s="46"/>
      <c r="AA326" s="46"/>
      <c r="AB326" s="46"/>
      <c r="AC326" s="47">
        <f t="shared" si="39"/>
        <v>0</v>
      </c>
      <c r="AD326" s="51"/>
      <c r="AE326" s="51"/>
      <c r="AF326" s="51"/>
      <c r="AH326" s="290"/>
      <c r="AI326" s="53">
        <f t="shared" si="40"/>
        <v>0</v>
      </c>
      <c r="AJ326" s="52"/>
      <c r="AK326" s="293"/>
      <c r="AL326" s="300"/>
      <c r="AM326" s="52"/>
      <c r="AN326" s="300"/>
      <c r="AO326" s="54"/>
      <c r="AQ326" s="47" t="str">
        <f>IF(OR('Input 1 - Schedule 1'!$C326="Non-Ins, Non-Fin",G326="Other Unregulated Financial Entity"),"Yes","No")</f>
        <v>No</v>
      </c>
      <c r="AR326" s="47" t="str">
        <f>IF(AQ326="Yes", 'Input 1 - Schedule 1'!AL326/'Input 1 - Schedule 1'!AM326*'Input 1 - Schedule 1'!AN326,"N/A")</f>
        <v>N/A</v>
      </c>
      <c r="AS326" s="47" t="str">
        <f>IF(AR326="N/A","N/A",MAX('Input 1 - Schedule 1'!AN326*0.02,AR326))</f>
        <v>N/A</v>
      </c>
      <c r="AT326" s="47" t="str">
        <f>IF(AQ326="Yes",'Input 1 - Schedule 1'!$AH326*IF($AX326="RBC Filing U.S. Insurer (Life)",0.0247,IF($AX326="RBC Filing U.S. Insurer (Health)",0.057*2/3,0.0364)),"N/A")</f>
        <v>N/A</v>
      </c>
      <c r="AU326" s="47" t="str">
        <f>IF(AQ326="Yes",'Input 1 - Schedule 1'!$AH326*IF($AX326="RBC Filing U.S. Insurer (Life)",0.037,IF($AX326="RBC Filing U.S. Insurer (Health)",0.057,0.054)),"N/A")</f>
        <v>N/A</v>
      </c>
      <c r="AV326" s="47" t="str">
        <f>IF(AQ326="Yes",'Input 1 - Schedule 1'!$AJ326*0.03,"N/A")</f>
        <v>N/A</v>
      </c>
      <c r="AW326" s="47" t="str">
        <f>IF(AQ326="Yes",IF(AX326="RBC Filing U.S. Insurer (Life)",0.195*'Input 1 - Schedule 1'!AJ326,0.225*'Input 1 - Schedule 1'!AJ326),"N/A")</f>
        <v>N/A</v>
      </c>
      <c r="AX326" s="47" t="str">
        <f>IFERROR(VLOOKUP('Input 1 - Schedule 1'!I326,'Input 1 - Schedule 1'!$D$7:$G$1009,4,FALSE),"")</f>
        <v/>
      </c>
      <c r="AZ326" s="17" t="s">
        <v>1</v>
      </c>
    </row>
    <row r="327" spans="1:52" x14ac:dyDescent="0.25">
      <c r="A327" s="56">
        <f t="shared" si="35"/>
        <v>318</v>
      </c>
      <c r="B327" s="267" t="str">
        <f t="shared" si="36"/>
        <v/>
      </c>
      <c r="C327" s="55" t="str">
        <f>IFERROR(VLOOKUP(G327,GCC.Param!$B$3:$D$96,3,FALSE),"")</f>
        <v/>
      </c>
      <c r="D327" s="40"/>
      <c r="E327" s="40"/>
      <c r="F327" s="42"/>
      <c r="G327" s="42"/>
      <c r="H327" s="42"/>
      <c r="I327" s="42"/>
      <c r="J327" s="267" t="str">
        <f t="shared" si="37"/>
        <v/>
      </c>
      <c r="K327" s="289"/>
      <c r="L327" s="289"/>
      <c r="M327" s="42"/>
      <c r="N327" s="42"/>
      <c r="O327" s="42"/>
      <c r="P327" s="42"/>
      <c r="Q327" s="42"/>
      <c r="R327" s="42"/>
      <c r="S327" s="266">
        <f t="shared" si="38"/>
        <v>0</v>
      </c>
      <c r="T327" s="32"/>
      <c r="U327" s="50"/>
      <c r="V327" s="44"/>
      <c r="W327" s="44"/>
      <c r="X327" s="45"/>
      <c r="Y327" s="50"/>
      <c r="Z327" s="46"/>
      <c r="AA327" s="46"/>
      <c r="AB327" s="46"/>
      <c r="AC327" s="47">
        <f t="shared" si="39"/>
        <v>0</v>
      </c>
      <c r="AD327" s="51"/>
      <c r="AE327" s="51"/>
      <c r="AF327" s="51"/>
      <c r="AH327" s="290"/>
      <c r="AI327" s="53">
        <f t="shared" si="40"/>
        <v>0</v>
      </c>
      <c r="AJ327" s="52"/>
      <c r="AK327" s="293"/>
      <c r="AL327" s="300"/>
      <c r="AM327" s="52"/>
      <c r="AN327" s="300"/>
      <c r="AO327" s="54"/>
      <c r="AQ327" s="47" t="str">
        <f>IF(OR('Input 1 - Schedule 1'!$C327="Non-Ins, Non-Fin",G327="Other Unregulated Financial Entity"),"Yes","No")</f>
        <v>No</v>
      </c>
      <c r="AR327" s="47" t="str">
        <f>IF(AQ327="Yes", 'Input 1 - Schedule 1'!AL327/'Input 1 - Schedule 1'!AM327*'Input 1 - Schedule 1'!AN327,"N/A")</f>
        <v>N/A</v>
      </c>
      <c r="AS327" s="47" t="str">
        <f>IF(AR327="N/A","N/A",MAX('Input 1 - Schedule 1'!AN327*0.02,AR327))</f>
        <v>N/A</v>
      </c>
      <c r="AT327" s="47" t="str">
        <f>IF(AQ327="Yes",'Input 1 - Schedule 1'!$AH327*IF($AX327="RBC Filing U.S. Insurer (Life)",0.0247,IF($AX327="RBC Filing U.S. Insurer (Health)",0.057*2/3,0.0364)),"N/A")</f>
        <v>N/A</v>
      </c>
      <c r="AU327" s="47" t="str">
        <f>IF(AQ327="Yes",'Input 1 - Schedule 1'!$AH327*IF($AX327="RBC Filing U.S. Insurer (Life)",0.037,IF($AX327="RBC Filing U.S. Insurer (Health)",0.057,0.054)),"N/A")</f>
        <v>N/A</v>
      </c>
      <c r="AV327" s="47" t="str">
        <f>IF(AQ327="Yes",'Input 1 - Schedule 1'!$AJ327*0.03,"N/A")</f>
        <v>N/A</v>
      </c>
      <c r="AW327" s="47" t="str">
        <f>IF(AQ327="Yes",IF(AX327="RBC Filing U.S. Insurer (Life)",0.195*'Input 1 - Schedule 1'!AJ327,0.225*'Input 1 - Schedule 1'!AJ327),"N/A")</f>
        <v>N/A</v>
      </c>
      <c r="AX327" s="47" t="str">
        <f>IFERROR(VLOOKUP('Input 1 - Schedule 1'!I327,'Input 1 - Schedule 1'!$D$7:$G$1009,4,FALSE),"")</f>
        <v/>
      </c>
      <c r="AZ327" s="17" t="s">
        <v>1</v>
      </c>
    </row>
    <row r="328" spans="1:52" x14ac:dyDescent="0.25">
      <c r="A328" s="56">
        <f t="shared" si="35"/>
        <v>319</v>
      </c>
      <c r="B328" s="267" t="str">
        <f t="shared" si="36"/>
        <v/>
      </c>
      <c r="C328" s="55" t="str">
        <f>IFERROR(VLOOKUP(G328,GCC.Param!$B$3:$D$96,3,FALSE),"")</f>
        <v/>
      </c>
      <c r="D328" s="40"/>
      <c r="E328" s="40"/>
      <c r="F328" s="42"/>
      <c r="G328" s="42"/>
      <c r="H328" s="42"/>
      <c r="I328" s="42"/>
      <c r="J328" s="267" t="str">
        <f t="shared" si="37"/>
        <v/>
      </c>
      <c r="K328" s="289"/>
      <c r="L328" s="289"/>
      <c r="M328" s="42"/>
      <c r="N328" s="42"/>
      <c r="O328" s="42"/>
      <c r="P328" s="42"/>
      <c r="Q328" s="42"/>
      <c r="R328" s="42"/>
      <c r="S328" s="266">
        <f t="shared" si="38"/>
        <v>0</v>
      </c>
      <c r="T328" s="32"/>
      <c r="U328" s="50"/>
      <c r="V328" s="44"/>
      <c r="W328" s="44"/>
      <c r="X328" s="45"/>
      <c r="Y328" s="50"/>
      <c r="Z328" s="46"/>
      <c r="AA328" s="46"/>
      <c r="AB328" s="46"/>
      <c r="AC328" s="47">
        <f t="shared" si="39"/>
        <v>0</v>
      </c>
      <c r="AD328" s="51"/>
      <c r="AE328" s="51"/>
      <c r="AF328" s="51"/>
      <c r="AH328" s="290"/>
      <c r="AI328" s="53">
        <f t="shared" si="40"/>
        <v>0</v>
      </c>
      <c r="AJ328" s="52"/>
      <c r="AK328" s="293"/>
      <c r="AL328" s="300"/>
      <c r="AM328" s="52"/>
      <c r="AN328" s="300"/>
      <c r="AO328" s="54"/>
      <c r="AQ328" s="47" t="str">
        <f>IF(OR('Input 1 - Schedule 1'!$C328="Non-Ins, Non-Fin",G328="Other Unregulated Financial Entity"),"Yes","No")</f>
        <v>No</v>
      </c>
      <c r="AR328" s="47" t="str">
        <f>IF(AQ328="Yes", 'Input 1 - Schedule 1'!AL328/'Input 1 - Schedule 1'!AM328*'Input 1 - Schedule 1'!AN328,"N/A")</f>
        <v>N/A</v>
      </c>
      <c r="AS328" s="47" t="str">
        <f>IF(AR328="N/A","N/A",MAX('Input 1 - Schedule 1'!AN328*0.02,AR328))</f>
        <v>N/A</v>
      </c>
      <c r="AT328" s="47" t="str">
        <f>IF(AQ328="Yes",'Input 1 - Schedule 1'!$AH328*IF($AX328="RBC Filing U.S. Insurer (Life)",0.0247,IF($AX328="RBC Filing U.S. Insurer (Health)",0.057*2/3,0.0364)),"N/A")</f>
        <v>N/A</v>
      </c>
      <c r="AU328" s="47" t="str">
        <f>IF(AQ328="Yes",'Input 1 - Schedule 1'!$AH328*IF($AX328="RBC Filing U.S. Insurer (Life)",0.037,IF($AX328="RBC Filing U.S. Insurer (Health)",0.057,0.054)),"N/A")</f>
        <v>N/A</v>
      </c>
      <c r="AV328" s="47" t="str">
        <f>IF(AQ328="Yes",'Input 1 - Schedule 1'!$AJ328*0.03,"N/A")</f>
        <v>N/A</v>
      </c>
      <c r="AW328" s="47" t="str">
        <f>IF(AQ328="Yes",IF(AX328="RBC Filing U.S. Insurer (Life)",0.195*'Input 1 - Schedule 1'!AJ328,0.225*'Input 1 - Schedule 1'!AJ328),"N/A")</f>
        <v>N/A</v>
      </c>
      <c r="AX328" s="47" t="str">
        <f>IFERROR(VLOOKUP('Input 1 - Schedule 1'!I328,'Input 1 - Schedule 1'!$D$7:$G$1009,4,FALSE),"")</f>
        <v/>
      </c>
      <c r="AZ328" s="17" t="s">
        <v>1</v>
      </c>
    </row>
    <row r="329" spans="1:52" x14ac:dyDescent="0.25">
      <c r="A329" s="56">
        <f t="shared" si="35"/>
        <v>320</v>
      </c>
      <c r="B329" s="267" t="str">
        <f t="shared" si="36"/>
        <v/>
      </c>
      <c r="C329" s="55" t="str">
        <f>IFERROR(VLOOKUP(G329,GCC.Param!$B$3:$D$96,3,FALSE),"")</f>
        <v/>
      </c>
      <c r="D329" s="40"/>
      <c r="E329" s="40"/>
      <c r="F329" s="42"/>
      <c r="G329" s="42"/>
      <c r="H329" s="42"/>
      <c r="I329" s="42"/>
      <c r="J329" s="267" t="str">
        <f t="shared" si="37"/>
        <v/>
      </c>
      <c r="K329" s="289"/>
      <c r="L329" s="289"/>
      <c r="M329" s="42"/>
      <c r="N329" s="42"/>
      <c r="O329" s="42"/>
      <c r="P329" s="42"/>
      <c r="Q329" s="42"/>
      <c r="R329" s="42"/>
      <c r="S329" s="266">
        <f t="shared" si="38"/>
        <v>0</v>
      </c>
      <c r="T329" s="32"/>
      <c r="U329" s="50"/>
      <c r="V329" s="44"/>
      <c r="W329" s="44"/>
      <c r="X329" s="45"/>
      <c r="Y329" s="50"/>
      <c r="Z329" s="46"/>
      <c r="AA329" s="46"/>
      <c r="AB329" s="46"/>
      <c r="AC329" s="47">
        <f t="shared" si="39"/>
        <v>0</v>
      </c>
      <c r="AD329" s="51"/>
      <c r="AE329" s="51"/>
      <c r="AF329" s="51"/>
      <c r="AH329" s="290"/>
      <c r="AI329" s="53">
        <f t="shared" si="40"/>
        <v>0</v>
      </c>
      <c r="AJ329" s="52"/>
      <c r="AK329" s="293"/>
      <c r="AL329" s="300"/>
      <c r="AM329" s="52"/>
      <c r="AN329" s="300"/>
      <c r="AO329" s="54"/>
      <c r="AQ329" s="47" t="str">
        <f>IF(OR('Input 1 - Schedule 1'!$C329="Non-Ins, Non-Fin",G329="Other Unregulated Financial Entity"),"Yes","No")</f>
        <v>No</v>
      </c>
      <c r="AR329" s="47" t="str">
        <f>IF(AQ329="Yes", 'Input 1 - Schedule 1'!AL329/'Input 1 - Schedule 1'!AM329*'Input 1 - Schedule 1'!AN329,"N/A")</f>
        <v>N/A</v>
      </c>
      <c r="AS329" s="47" t="str">
        <f>IF(AR329="N/A","N/A",MAX('Input 1 - Schedule 1'!AN329*0.02,AR329))</f>
        <v>N/A</v>
      </c>
      <c r="AT329" s="47" t="str">
        <f>IF(AQ329="Yes",'Input 1 - Schedule 1'!$AH329*IF($AX329="RBC Filing U.S. Insurer (Life)",0.0247,IF($AX329="RBC Filing U.S. Insurer (Health)",0.057*2/3,0.0364)),"N/A")</f>
        <v>N/A</v>
      </c>
      <c r="AU329" s="47" t="str">
        <f>IF(AQ329="Yes",'Input 1 - Schedule 1'!$AH329*IF($AX329="RBC Filing U.S. Insurer (Life)",0.037,IF($AX329="RBC Filing U.S. Insurer (Health)",0.057,0.054)),"N/A")</f>
        <v>N/A</v>
      </c>
      <c r="AV329" s="47" t="str">
        <f>IF(AQ329="Yes",'Input 1 - Schedule 1'!$AJ329*0.03,"N/A")</f>
        <v>N/A</v>
      </c>
      <c r="AW329" s="47" t="str">
        <f>IF(AQ329="Yes",IF(AX329="RBC Filing U.S. Insurer (Life)",0.195*'Input 1 - Schedule 1'!AJ329,0.225*'Input 1 - Schedule 1'!AJ329),"N/A")</f>
        <v>N/A</v>
      </c>
      <c r="AX329" s="47" t="str">
        <f>IFERROR(VLOOKUP('Input 1 - Schedule 1'!I329,'Input 1 - Schedule 1'!$D$7:$G$1009,4,FALSE),"")</f>
        <v/>
      </c>
      <c r="AZ329" s="17" t="s">
        <v>1</v>
      </c>
    </row>
    <row r="330" spans="1:52" x14ac:dyDescent="0.25">
      <c r="A330" s="56">
        <f t="shared" si="35"/>
        <v>321</v>
      </c>
      <c r="B330" s="267" t="str">
        <f t="shared" si="36"/>
        <v/>
      </c>
      <c r="C330" s="55" t="str">
        <f>IFERROR(VLOOKUP(G330,GCC.Param!$B$3:$D$96,3,FALSE),"")</f>
        <v/>
      </c>
      <c r="D330" s="40"/>
      <c r="E330" s="40"/>
      <c r="F330" s="42"/>
      <c r="G330" s="42"/>
      <c r="H330" s="42"/>
      <c r="I330" s="42"/>
      <c r="J330" s="267" t="str">
        <f t="shared" si="37"/>
        <v/>
      </c>
      <c r="K330" s="289"/>
      <c r="L330" s="289"/>
      <c r="M330" s="42"/>
      <c r="N330" s="42"/>
      <c r="O330" s="42"/>
      <c r="P330" s="42"/>
      <c r="Q330" s="42"/>
      <c r="R330" s="42"/>
      <c r="S330" s="266">
        <f t="shared" si="38"/>
        <v>0</v>
      </c>
      <c r="T330" s="32"/>
      <c r="U330" s="50"/>
      <c r="V330" s="44"/>
      <c r="W330" s="44"/>
      <c r="X330" s="45"/>
      <c r="Y330" s="50"/>
      <c r="Z330" s="46"/>
      <c r="AA330" s="46"/>
      <c r="AB330" s="46"/>
      <c r="AC330" s="47">
        <f t="shared" si="39"/>
        <v>0</v>
      </c>
      <c r="AD330" s="51"/>
      <c r="AE330" s="51"/>
      <c r="AF330" s="51"/>
      <c r="AH330" s="290"/>
      <c r="AI330" s="53">
        <f t="shared" si="40"/>
        <v>0</v>
      </c>
      <c r="AJ330" s="52"/>
      <c r="AK330" s="293"/>
      <c r="AL330" s="300"/>
      <c r="AM330" s="52"/>
      <c r="AN330" s="300"/>
      <c r="AO330" s="54"/>
      <c r="AQ330" s="47" t="str">
        <f>IF(OR('Input 1 - Schedule 1'!$C330="Non-Ins, Non-Fin",G330="Other Unregulated Financial Entity"),"Yes","No")</f>
        <v>No</v>
      </c>
      <c r="AR330" s="47" t="str">
        <f>IF(AQ330="Yes", 'Input 1 - Schedule 1'!AL330/'Input 1 - Schedule 1'!AM330*'Input 1 - Schedule 1'!AN330,"N/A")</f>
        <v>N/A</v>
      </c>
      <c r="AS330" s="47" t="str">
        <f>IF(AR330="N/A","N/A",MAX('Input 1 - Schedule 1'!AN330*0.02,AR330))</f>
        <v>N/A</v>
      </c>
      <c r="AT330" s="47" t="str">
        <f>IF(AQ330="Yes",'Input 1 - Schedule 1'!$AH330*IF($AX330="RBC Filing U.S. Insurer (Life)",0.0247,IF($AX330="RBC Filing U.S. Insurer (Health)",0.057*2/3,0.0364)),"N/A")</f>
        <v>N/A</v>
      </c>
      <c r="AU330" s="47" t="str">
        <f>IF(AQ330="Yes",'Input 1 - Schedule 1'!$AH330*IF($AX330="RBC Filing U.S. Insurer (Life)",0.037,IF($AX330="RBC Filing U.S. Insurer (Health)",0.057,0.054)),"N/A")</f>
        <v>N/A</v>
      </c>
      <c r="AV330" s="47" t="str">
        <f>IF(AQ330="Yes",'Input 1 - Schedule 1'!$AJ330*0.03,"N/A")</f>
        <v>N/A</v>
      </c>
      <c r="AW330" s="47" t="str">
        <f>IF(AQ330="Yes",IF(AX330="RBC Filing U.S. Insurer (Life)",0.195*'Input 1 - Schedule 1'!AJ330,0.225*'Input 1 - Schedule 1'!AJ330),"N/A")</f>
        <v>N/A</v>
      </c>
      <c r="AX330" s="47" t="str">
        <f>IFERROR(VLOOKUP('Input 1 - Schedule 1'!I330,'Input 1 - Schedule 1'!$D$7:$G$1009,4,FALSE),"")</f>
        <v/>
      </c>
      <c r="AZ330" s="17" t="s">
        <v>1</v>
      </c>
    </row>
    <row r="331" spans="1:52" x14ac:dyDescent="0.25">
      <c r="A331" s="56">
        <f t="shared" si="35"/>
        <v>322</v>
      </c>
      <c r="B331" s="267" t="str">
        <f t="shared" si="36"/>
        <v/>
      </c>
      <c r="C331" s="55" t="str">
        <f>IFERROR(VLOOKUP(G331,GCC.Param!$B$3:$D$96,3,FALSE),"")</f>
        <v/>
      </c>
      <c r="D331" s="40"/>
      <c r="E331" s="40"/>
      <c r="F331" s="42"/>
      <c r="G331" s="42"/>
      <c r="H331" s="42"/>
      <c r="I331" s="42"/>
      <c r="J331" s="267" t="str">
        <f t="shared" si="37"/>
        <v/>
      </c>
      <c r="K331" s="289"/>
      <c r="L331" s="289"/>
      <c r="M331" s="42"/>
      <c r="N331" s="42"/>
      <c r="O331" s="42"/>
      <c r="P331" s="42"/>
      <c r="Q331" s="42"/>
      <c r="R331" s="42"/>
      <c r="S331" s="266">
        <f t="shared" si="38"/>
        <v>0</v>
      </c>
      <c r="T331" s="32"/>
      <c r="U331" s="50"/>
      <c r="V331" s="44"/>
      <c r="W331" s="44"/>
      <c r="X331" s="45"/>
      <c r="Y331" s="50"/>
      <c r="Z331" s="46"/>
      <c r="AA331" s="46"/>
      <c r="AB331" s="46"/>
      <c r="AC331" s="47">
        <f t="shared" si="39"/>
        <v>0</v>
      </c>
      <c r="AD331" s="51"/>
      <c r="AE331" s="51"/>
      <c r="AF331" s="51"/>
      <c r="AH331" s="290"/>
      <c r="AI331" s="53">
        <f t="shared" si="40"/>
        <v>0</v>
      </c>
      <c r="AJ331" s="52"/>
      <c r="AK331" s="293"/>
      <c r="AL331" s="300"/>
      <c r="AM331" s="52"/>
      <c r="AN331" s="300"/>
      <c r="AO331" s="54"/>
      <c r="AQ331" s="47" t="str">
        <f>IF(OR('Input 1 - Schedule 1'!$C331="Non-Ins, Non-Fin",G331="Other Unregulated Financial Entity"),"Yes","No")</f>
        <v>No</v>
      </c>
      <c r="AR331" s="47" t="str">
        <f>IF(AQ331="Yes", 'Input 1 - Schedule 1'!AL331/'Input 1 - Schedule 1'!AM331*'Input 1 - Schedule 1'!AN331,"N/A")</f>
        <v>N/A</v>
      </c>
      <c r="AS331" s="47" t="str">
        <f>IF(AR331="N/A","N/A",MAX('Input 1 - Schedule 1'!AN331*0.02,AR331))</f>
        <v>N/A</v>
      </c>
      <c r="AT331" s="47" t="str">
        <f>IF(AQ331="Yes",'Input 1 - Schedule 1'!$AH331*IF($AX331="RBC Filing U.S. Insurer (Life)",0.0247,IF($AX331="RBC Filing U.S. Insurer (Health)",0.057*2/3,0.0364)),"N/A")</f>
        <v>N/A</v>
      </c>
      <c r="AU331" s="47" t="str">
        <f>IF(AQ331="Yes",'Input 1 - Schedule 1'!$AH331*IF($AX331="RBC Filing U.S. Insurer (Life)",0.037,IF($AX331="RBC Filing U.S. Insurer (Health)",0.057,0.054)),"N/A")</f>
        <v>N/A</v>
      </c>
      <c r="AV331" s="47" t="str">
        <f>IF(AQ331="Yes",'Input 1 - Schedule 1'!$AJ331*0.03,"N/A")</f>
        <v>N/A</v>
      </c>
      <c r="AW331" s="47" t="str">
        <f>IF(AQ331="Yes",IF(AX331="RBC Filing U.S. Insurer (Life)",0.195*'Input 1 - Schedule 1'!AJ331,0.225*'Input 1 - Schedule 1'!AJ331),"N/A")</f>
        <v>N/A</v>
      </c>
      <c r="AX331" s="47" t="str">
        <f>IFERROR(VLOOKUP('Input 1 - Schedule 1'!I331,'Input 1 - Schedule 1'!$D$7:$G$1009,4,FALSE),"")</f>
        <v/>
      </c>
      <c r="AZ331" s="17" t="s">
        <v>1</v>
      </c>
    </row>
    <row r="332" spans="1:52" x14ac:dyDescent="0.25">
      <c r="A332" s="56">
        <f t="shared" si="35"/>
        <v>323</v>
      </c>
      <c r="B332" s="267" t="str">
        <f t="shared" si="36"/>
        <v/>
      </c>
      <c r="C332" s="55" t="str">
        <f>IFERROR(VLOOKUP(G332,GCC.Param!$B$3:$D$96,3,FALSE),"")</f>
        <v/>
      </c>
      <c r="D332" s="40"/>
      <c r="E332" s="40"/>
      <c r="F332" s="42"/>
      <c r="G332" s="42"/>
      <c r="H332" s="42"/>
      <c r="I332" s="42"/>
      <c r="J332" s="267" t="str">
        <f t="shared" si="37"/>
        <v/>
      </c>
      <c r="K332" s="289"/>
      <c r="L332" s="289"/>
      <c r="M332" s="42"/>
      <c r="N332" s="42"/>
      <c r="O332" s="42"/>
      <c r="P332" s="42"/>
      <c r="Q332" s="42"/>
      <c r="R332" s="42"/>
      <c r="S332" s="266">
        <f t="shared" si="38"/>
        <v>0</v>
      </c>
      <c r="T332" s="32"/>
      <c r="U332" s="50"/>
      <c r="V332" s="44"/>
      <c r="W332" s="44"/>
      <c r="X332" s="45"/>
      <c r="Y332" s="50"/>
      <c r="Z332" s="46"/>
      <c r="AA332" s="46"/>
      <c r="AB332" s="46"/>
      <c r="AC332" s="47">
        <f t="shared" si="39"/>
        <v>0</v>
      </c>
      <c r="AD332" s="51"/>
      <c r="AE332" s="51"/>
      <c r="AF332" s="51"/>
      <c r="AH332" s="290"/>
      <c r="AI332" s="53">
        <f t="shared" si="40"/>
        <v>0</v>
      </c>
      <c r="AJ332" s="52"/>
      <c r="AK332" s="293"/>
      <c r="AL332" s="300"/>
      <c r="AM332" s="52"/>
      <c r="AN332" s="300"/>
      <c r="AO332" s="54"/>
      <c r="AQ332" s="47" t="str">
        <f>IF(OR('Input 1 - Schedule 1'!$C332="Non-Ins, Non-Fin",G332="Other Unregulated Financial Entity"),"Yes","No")</f>
        <v>No</v>
      </c>
      <c r="AR332" s="47" t="str">
        <f>IF(AQ332="Yes", 'Input 1 - Schedule 1'!AL332/'Input 1 - Schedule 1'!AM332*'Input 1 - Schedule 1'!AN332,"N/A")</f>
        <v>N/A</v>
      </c>
      <c r="AS332" s="47" t="str">
        <f>IF(AR332="N/A","N/A",MAX('Input 1 - Schedule 1'!AN332*0.02,AR332))</f>
        <v>N/A</v>
      </c>
      <c r="AT332" s="47" t="str">
        <f>IF(AQ332="Yes",'Input 1 - Schedule 1'!$AH332*IF($AX332="RBC Filing U.S. Insurer (Life)",0.0247,IF($AX332="RBC Filing U.S. Insurer (Health)",0.057*2/3,0.0364)),"N/A")</f>
        <v>N/A</v>
      </c>
      <c r="AU332" s="47" t="str">
        <f>IF(AQ332="Yes",'Input 1 - Schedule 1'!$AH332*IF($AX332="RBC Filing U.S. Insurer (Life)",0.037,IF($AX332="RBC Filing U.S. Insurer (Health)",0.057,0.054)),"N/A")</f>
        <v>N/A</v>
      </c>
      <c r="AV332" s="47" t="str">
        <f>IF(AQ332="Yes",'Input 1 - Schedule 1'!$AJ332*0.03,"N/A")</f>
        <v>N/A</v>
      </c>
      <c r="AW332" s="47" t="str">
        <f>IF(AQ332="Yes",IF(AX332="RBC Filing U.S. Insurer (Life)",0.195*'Input 1 - Schedule 1'!AJ332,0.225*'Input 1 - Schedule 1'!AJ332),"N/A")</f>
        <v>N/A</v>
      </c>
      <c r="AX332" s="47" t="str">
        <f>IFERROR(VLOOKUP('Input 1 - Schedule 1'!I332,'Input 1 - Schedule 1'!$D$7:$G$1009,4,FALSE),"")</f>
        <v/>
      </c>
      <c r="AZ332" s="17" t="s">
        <v>1</v>
      </c>
    </row>
    <row r="333" spans="1:52" x14ac:dyDescent="0.25">
      <c r="A333" s="56">
        <f t="shared" si="35"/>
        <v>324</v>
      </c>
      <c r="B333" s="267" t="str">
        <f t="shared" si="36"/>
        <v/>
      </c>
      <c r="C333" s="55" t="str">
        <f>IFERROR(VLOOKUP(G333,GCC.Param!$B$3:$D$96,3,FALSE),"")</f>
        <v/>
      </c>
      <c r="D333" s="40"/>
      <c r="E333" s="40"/>
      <c r="F333" s="42"/>
      <c r="G333" s="42"/>
      <c r="H333" s="42"/>
      <c r="I333" s="42"/>
      <c r="J333" s="267" t="str">
        <f t="shared" si="37"/>
        <v/>
      </c>
      <c r="K333" s="289"/>
      <c r="L333" s="289"/>
      <c r="M333" s="42"/>
      <c r="N333" s="42"/>
      <c r="O333" s="42"/>
      <c r="P333" s="42"/>
      <c r="Q333" s="42"/>
      <c r="R333" s="42"/>
      <c r="S333" s="266">
        <f t="shared" si="38"/>
        <v>0</v>
      </c>
      <c r="T333" s="32"/>
      <c r="U333" s="50"/>
      <c r="V333" s="44"/>
      <c r="W333" s="44"/>
      <c r="X333" s="45"/>
      <c r="Y333" s="50"/>
      <c r="Z333" s="46"/>
      <c r="AA333" s="46"/>
      <c r="AB333" s="46"/>
      <c r="AC333" s="47">
        <f t="shared" si="39"/>
        <v>0</v>
      </c>
      <c r="AD333" s="51"/>
      <c r="AE333" s="51"/>
      <c r="AF333" s="51"/>
      <c r="AH333" s="290"/>
      <c r="AI333" s="53">
        <f t="shared" si="40"/>
        <v>0</v>
      </c>
      <c r="AJ333" s="52"/>
      <c r="AK333" s="293"/>
      <c r="AL333" s="300"/>
      <c r="AM333" s="52"/>
      <c r="AN333" s="300"/>
      <c r="AO333" s="54"/>
      <c r="AQ333" s="47" t="str">
        <f>IF(OR('Input 1 - Schedule 1'!$C333="Non-Ins, Non-Fin",G333="Other Unregulated Financial Entity"),"Yes","No")</f>
        <v>No</v>
      </c>
      <c r="AR333" s="47" t="str">
        <f>IF(AQ333="Yes", 'Input 1 - Schedule 1'!AL333/'Input 1 - Schedule 1'!AM333*'Input 1 - Schedule 1'!AN333,"N/A")</f>
        <v>N/A</v>
      </c>
      <c r="AS333" s="47" t="str">
        <f>IF(AR333="N/A","N/A",MAX('Input 1 - Schedule 1'!AN333*0.02,AR333))</f>
        <v>N/A</v>
      </c>
      <c r="AT333" s="47" t="str">
        <f>IF(AQ333="Yes",'Input 1 - Schedule 1'!$AH333*IF($AX333="RBC Filing U.S. Insurer (Life)",0.0247,IF($AX333="RBC Filing U.S. Insurer (Health)",0.057*2/3,0.0364)),"N/A")</f>
        <v>N/A</v>
      </c>
      <c r="AU333" s="47" t="str">
        <f>IF(AQ333="Yes",'Input 1 - Schedule 1'!$AH333*IF($AX333="RBC Filing U.S. Insurer (Life)",0.037,IF($AX333="RBC Filing U.S. Insurer (Health)",0.057,0.054)),"N/A")</f>
        <v>N/A</v>
      </c>
      <c r="AV333" s="47" t="str">
        <f>IF(AQ333="Yes",'Input 1 - Schedule 1'!$AJ333*0.03,"N/A")</f>
        <v>N/A</v>
      </c>
      <c r="AW333" s="47" t="str">
        <f>IF(AQ333="Yes",IF(AX333="RBC Filing U.S. Insurer (Life)",0.195*'Input 1 - Schedule 1'!AJ333,0.225*'Input 1 - Schedule 1'!AJ333),"N/A")</f>
        <v>N/A</v>
      </c>
      <c r="AX333" s="47" t="str">
        <f>IFERROR(VLOOKUP('Input 1 - Schedule 1'!I333,'Input 1 - Schedule 1'!$D$7:$G$1009,4,FALSE),"")</f>
        <v/>
      </c>
      <c r="AZ333" s="17" t="s">
        <v>1</v>
      </c>
    </row>
    <row r="334" spans="1:52" x14ac:dyDescent="0.25">
      <c r="A334" s="56">
        <f t="shared" si="35"/>
        <v>325</v>
      </c>
      <c r="B334" s="267" t="str">
        <f t="shared" si="36"/>
        <v/>
      </c>
      <c r="C334" s="55" t="str">
        <f>IFERROR(VLOOKUP(G334,GCC.Param!$B$3:$D$96,3,FALSE),"")</f>
        <v/>
      </c>
      <c r="D334" s="40"/>
      <c r="E334" s="40"/>
      <c r="F334" s="42"/>
      <c r="G334" s="42"/>
      <c r="H334" s="42"/>
      <c r="I334" s="42"/>
      <c r="J334" s="267" t="str">
        <f t="shared" si="37"/>
        <v/>
      </c>
      <c r="K334" s="289"/>
      <c r="L334" s="289"/>
      <c r="M334" s="42"/>
      <c r="N334" s="42"/>
      <c r="O334" s="42"/>
      <c r="P334" s="42"/>
      <c r="Q334" s="42"/>
      <c r="R334" s="42"/>
      <c r="S334" s="266">
        <f t="shared" si="38"/>
        <v>0</v>
      </c>
      <c r="T334" s="32"/>
      <c r="U334" s="50"/>
      <c r="V334" s="44"/>
      <c r="W334" s="44"/>
      <c r="X334" s="45"/>
      <c r="Y334" s="50"/>
      <c r="Z334" s="46"/>
      <c r="AA334" s="46"/>
      <c r="AB334" s="46"/>
      <c r="AC334" s="47">
        <f t="shared" si="39"/>
        <v>0</v>
      </c>
      <c r="AD334" s="51"/>
      <c r="AE334" s="51"/>
      <c r="AF334" s="51"/>
      <c r="AH334" s="290"/>
      <c r="AI334" s="53">
        <f t="shared" si="40"/>
        <v>0</v>
      </c>
      <c r="AJ334" s="52"/>
      <c r="AK334" s="293"/>
      <c r="AL334" s="300"/>
      <c r="AM334" s="52"/>
      <c r="AN334" s="300"/>
      <c r="AO334" s="54"/>
      <c r="AQ334" s="47" t="str">
        <f>IF(OR('Input 1 - Schedule 1'!$C334="Non-Ins, Non-Fin",G334="Other Unregulated Financial Entity"),"Yes","No")</f>
        <v>No</v>
      </c>
      <c r="AR334" s="47" t="str">
        <f>IF(AQ334="Yes", 'Input 1 - Schedule 1'!AL334/'Input 1 - Schedule 1'!AM334*'Input 1 - Schedule 1'!AN334,"N/A")</f>
        <v>N/A</v>
      </c>
      <c r="AS334" s="47" t="str">
        <f>IF(AR334="N/A","N/A",MAX('Input 1 - Schedule 1'!AN334*0.02,AR334))</f>
        <v>N/A</v>
      </c>
      <c r="AT334" s="47" t="str">
        <f>IF(AQ334="Yes",'Input 1 - Schedule 1'!$AH334*IF($AX334="RBC Filing U.S. Insurer (Life)",0.0247,IF($AX334="RBC Filing U.S. Insurer (Health)",0.057*2/3,0.0364)),"N/A")</f>
        <v>N/A</v>
      </c>
      <c r="AU334" s="47" t="str">
        <f>IF(AQ334="Yes",'Input 1 - Schedule 1'!$AH334*IF($AX334="RBC Filing U.S. Insurer (Life)",0.037,IF($AX334="RBC Filing U.S. Insurer (Health)",0.057,0.054)),"N/A")</f>
        <v>N/A</v>
      </c>
      <c r="AV334" s="47" t="str">
        <f>IF(AQ334="Yes",'Input 1 - Schedule 1'!$AJ334*0.03,"N/A")</f>
        <v>N/A</v>
      </c>
      <c r="AW334" s="47" t="str">
        <f>IF(AQ334="Yes",IF(AX334="RBC Filing U.S. Insurer (Life)",0.195*'Input 1 - Schedule 1'!AJ334,0.225*'Input 1 - Schedule 1'!AJ334),"N/A")</f>
        <v>N/A</v>
      </c>
      <c r="AX334" s="47" t="str">
        <f>IFERROR(VLOOKUP('Input 1 - Schedule 1'!I334,'Input 1 - Schedule 1'!$D$7:$G$1009,4,FALSE),"")</f>
        <v/>
      </c>
      <c r="AZ334" s="17" t="s">
        <v>1</v>
      </c>
    </row>
    <row r="335" spans="1:52" x14ac:dyDescent="0.25">
      <c r="A335" s="56">
        <f t="shared" si="35"/>
        <v>326</v>
      </c>
      <c r="B335" s="267" t="str">
        <f t="shared" si="36"/>
        <v/>
      </c>
      <c r="C335" s="55" t="str">
        <f>IFERROR(VLOOKUP(G335,GCC.Param!$B$3:$D$96,3,FALSE),"")</f>
        <v/>
      </c>
      <c r="D335" s="40"/>
      <c r="E335" s="40"/>
      <c r="F335" s="42"/>
      <c r="G335" s="42"/>
      <c r="H335" s="42"/>
      <c r="I335" s="42"/>
      <c r="J335" s="267" t="str">
        <f t="shared" si="37"/>
        <v/>
      </c>
      <c r="K335" s="289"/>
      <c r="L335" s="289"/>
      <c r="M335" s="42"/>
      <c r="N335" s="42"/>
      <c r="O335" s="42"/>
      <c r="P335" s="42"/>
      <c r="Q335" s="42"/>
      <c r="R335" s="42"/>
      <c r="S335" s="266">
        <f t="shared" si="38"/>
        <v>0</v>
      </c>
      <c r="T335" s="32"/>
      <c r="U335" s="50"/>
      <c r="V335" s="44"/>
      <c r="W335" s="44"/>
      <c r="X335" s="45"/>
      <c r="Y335" s="50"/>
      <c r="Z335" s="46"/>
      <c r="AA335" s="46"/>
      <c r="AB335" s="46"/>
      <c r="AC335" s="47">
        <f t="shared" si="39"/>
        <v>0</v>
      </c>
      <c r="AD335" s="51"/>
      <c r="AE335" s="51"/>
      <c r="AF335" s="51"/>
      <c r="AH335" s="290"/>
      <c r="AI335" s="53">
        <f t="shared" si="40"/>
        <v>0</v>
      </c>
      <c r="AJ335" s="52"/>
      <c r="AK335" s="293"/>
      <c r="AL335" s="300"/>
      <c r="AM335" s="52"/>
      <c r="AN335" s="300"/>
      <c r="AO335" s="54"/>
      <c r="AQ335" s="47" t="str">
        <f>IF(OR('Input 1 - Schedule 1'!$C335="Non-Ins, Non-Fin",G335="Other Unregulated Financial Entity"),"Yes","No")</f>
        <v>No</v>
      </c>
      <c r="AR335" s="47" t="str">
        <f>IF(AQ335="Yes", 'Input 1 - Schedule 1'!AL335/'Input 1 - Schedule 1'!AM335*'Input 1 - Schedule 1'!AN335,"N/A")</f>
        <v>N/A</v>
      </c>
      <c r="AS335" s="47" t="str">
        <f>IF(AR335="N/A","N/A",MAX('Input 1 - Schedule 1'!AN335*0.02,AR335))</f>
        <v>N/A</v>
      </c>
      <c r="AT335" s="47" t="str">
        <f>IF(AQ335="Yes",'Input 1 - Schedule 1'!$AH335*IF($AX335="RBC Filing U.S. Insurer (Life)",0.0247,IF($AX335="RBC Filing U.S. Insurer (Health)",0.057*2/3,0.0364)),"N/A")</f>
        <v>N/A</v>
      </c>
      <c r="AU335" s="47" t="str">
        <f>IF(AQ335="Yes",'Input 1 - Schedule 1'!$AH335*IF($AX335="RBC Filing U.S. Insurer (Life)",0.037,IF($AX335="RBC Filing U.S. Insurer (Health)",0.057,0.054)),"N/A")</f>
        <v>N/A</v>
      </c>
      <c r="AV335" s="47" t="str">
        <f>IF(AQ335="Yes",'Input 1 - Schedule 1'!$AJ335*0.03,"N/A")</f>
        <v>N/A</v>
      </c>
      <c r="AW335" s="47" t="str">
        <f>IF(AQ335="Yes",IF(AX335="RBC Filing U.S. Insurer (Life)",0.195*'Input 1 - Schedule 1'!AJ335,0.225*'Input 1 - Schedule 1'!AJ335),"N/A")</f>
        <v>N/A</v>
      </c>
      <c r="AX335" s="47" t="str">
        <f>IFERROR(VLOOKUP('Input 1 - Schedule 1'!I335,'Input 1 - Schedule 1'!$D$7:$G$1009,4,FALSE),"")</f>
        <v/>
      </c>
      <c r="AZ335" s="17" t="s">
        <v>1</v>
      </c>
    </row>
    <row r="336" spans="1:52" x14ac:dyDescent="0.25">
      <c r="A336" s="56">
        <f t="shared" ref="A336:A399" si="41">A335+1</f>
        <v>327</v>
      </c>
      <c r="B336" s="267" t="str">
        <f t="shared" ref="B336:B399" si="42">IF(OR(G336="Other Non-Ins/Non-Fin without Material Risk",Q336="Non-Admitted"),"Excluded",IF(OR(G336="",G336=0),"", "Included"))</f>
        <v/>
      </c>
      <c r="C336" s="55" t="str">
        <f>IFERROR(VLOOKUP(G336,GCC.Param!$B$3:$D$96,3,FALSE),"")</f>
        <v/>
      </c>
      <c r="D336" s="40"/>
      <c r="E336" s="40"/>
      <c r="F336" s="42"/>
      <c r="G336" s="42"/>
      <c r="H336" s="42"/>
      <c r="I336" s="42"/>
      <c r="J336" s="267" t="str">
        <f t="shared" ref="J336:J399" si="43">IFERROR(VLOOKUP(I336,D:F,3,FALSE),"")</f>
        <v/>
      </c>
      <c r="K336" s="289"/>
      <c r="L336" s="289"/>
      <c r="M336" s="42"/>
      <c r="N336" s="42"/>
      <c r="O336" s="42"/>
      <c r="P336" s="42"/>
      <c r="Q336" s="42"/>
      <c r="R336" s="42"/>
      <c r="S336" s="266">
        <f t="shared" ref="S336:S399" si="44">IF(H336="",F336,H336)</f>
        <v>0</v>
      </c>
      <c r="T336" s="32"/>
      <c r="U336" s="50"/>
      <c r="V336" s="44"/>
      <c r="W336" s="44"/>
      <c r="X336" s="45"/>
      <c r="Y336" s="50"/>
      <c r="Z336" s="46"/>
      <c r="AA336" s="46"/>
      <c r="AB336" s="46"/>
      <c r="AC336" s="47">
        <f t="shared" ref="AC336:AC399" si="45">IFERROR(Z336+AA336-AB336,0)</f>
        <v>0</v>
      </c>
      <c r="AD336" s="51"/>
      <c r="AE336" s="51"/>
      <c r="AF336" s="51"/>
      <c r="AH336" s="290"/>
      <c r="AI336" s="53">
        <f t="shared" ref="AI336:AI399" si="46">AD336-AE336</f>
        <v>0</v>
      </c>
      <c r="AJ336" s="52"/>
      <c r="AK336" s="293"/>
      <c r="AL336" s="300"/>
      <c r="AM336" s="52"/>
      <c r="AN336" s="300"/>
      <c r="AO336" s="54"/>
      <c r="AQ336" s="47" t="str">
        <f>IF(OR('Input 1 - Schedule 1'!$C336="Non-Ins, Non-Fin",G336="Other Unregulated Financial Entity"),"Yes","No")</f>
        <v>No</v>
      </c>
      <c r="AR336" s="47" t="str">
        <f>IF(AQ336="Yes", 'Input 1 - Schedule 1'!AL336/'Input 1 - Schedule 1'!AM336*'Input 1 - Schedule 1'!AN336,"N/A")</f>
        <v>N/A</v>
      </c>
      <c r="AS336" s="47" t="str">
        <f>IF(AR336="N/A","N/A",MAX('Input 1 - Schedule 1'!AN336*0.02,AR336))</f>
        <v>N/A</v>
      </c>
      <c r="AT336" s="47" t="str">
        <f>IF(AQ336="Yes",'Input 1 - Schedule 1'!$AH336*IF($AX336="RBC Filing U.S. Insurer (Life)",0.0247,IF($AX336="RBC Filing U.S. Insurer (Health)",0.057*2/3,0.0364)),"N/A")</f>
        <v>N/A</v>
      </c>
      <c r="AU336" s="47" t="str">
        <f>IF(AQ336="Yes",'Input 1 - Schedule 1'!$AH336*IF($AX336="RBC Filing U.S. Insurer (Life)",0.037,IF($AX336="RBC Filing U.S. Insurer (Health)",0.057,0.054)),"N/A")</f>
        <v>N/A</v>
      </c>
      <c r="AV336" s="47" t="str">
        <f>IF(AQ336="Yes",'Input 1 - Schedule 1'!$AJ336*0.03,"N/A")</f>
        <v>N/A</v>
      </c>
      <c r="AW336" s="47" t="str">
        <f>IF(AQ336="Yes",IF(AX336="RBC Filing U.S. Insurer (Life)",0.195*'Input 1 - Schedule 1'!AJ336,0.225*'Input 1 - Schedule 1'!AJ336),"N/A")</f>
        <v>N/A</v>
      </c>
      <c r="AX336" s="47" t="str">
        <f>IFERROR(VLOOKUP('Input 1 - Schedule 1'!I336,'Input 1 - Schedule 1'!$D$7:$G$1009,4,FALSE),"")</f>
        <v/>
      </c>
      <c r="AZ336" s="17" t="s">
        <v>1</v>
      </c>
    </row>
    <row r="337" spans="1:52" x14ac:dyDescent="0.25">
      <c r="A337" s="56">
        <f t="shared" si="41"/>
        <v>328</v>
      </c>
      <c r="B337" s="267" t="str">
        <f t="shared" si="42"/>
        <v/>
      </c>
      <c r="C337" s="55" t="str">
        <f>IFERROR(VLOOKUP(G337,GCC.Param!$B$3:$D$96,3,FALSE),"")</f>
        <v/>
      </c>
      <c r="D337" s="40"/>
      <c r="E337" s="40"/>
      <c r="F337" s="42"/>
      <c r="G337" s="42"/>
      <c r="H337" s="42"/>
      <c r="I337" s="42"/>
      <c r="J337" s="267" t="str">
        <f t="shared" si="43"/>
        <v/>
      </c>
      <c r="K337" s="289"/>
      <c r="L337" s="289"/>
      <c r="M337" s="42"/>
      <c r="N337" s="42"/>
      <c r="O337" s="42"/>
      <c r="P337" s="42"/>
      <c r="Q337" s="42"/>
      <c r="R337" s="42"/>
      <c r="S337" s="266">
        <f t="shared" si="44"/>
        <v>0</v>
      </c>
      <c r="T337" s="32"/>
      <c r="U337" s="50"/>
      <c r="V337" s="44"/>
      <c r="W337" s="44"/>
      <c r="X337" s="45"/>
      <c r="Y337" s="50"/>
      <c r="Z337" s="46"/>
      <c r="AA337" s="46"/>
      <c r="AB337" s="46"/>
      <c r="AC337" s="47">
        <f t="shared" si="45"/>
        <v>0</v>
      </c>
      <c r="AD337" s="51"/>
      <c r="AE337" s="51"/>
      <c r="AF337" s="51"/>
      <c r="AH337" s="290"/>
      <c r="AI337" s="53">
        <f t="shared" si="46"/>
        <v>0</v>
      </c>
      <c r="AJ337" s="52"/>
      <c r="AK337" s="293"/>
      <c r="AL337" s="300"/>
      <c r="AM337" s="52"/>
      <c r="AN337" s="300"/>
      <c r="AO337" s="54"/>
      <c r="AQ337" s="47" t="str">
        <f>IF(OR('Input 1 - Schedule 1'!$C337="Non-Ins, Non-Fin",G337="Other Unregulated Financial Entity"),"Yes","No")</f>
        <v>No</v>
      </c>
      <c r="AR337" s="47" t="str">
        <f>IF(AQ337="Yes", 'Input 1 - Schedule 1'!AL337/'Input 1 - Schedule 1'!AM337*'Input 1 - Schedule 1'!AN337,"N/A")</f>
        <v>N/A</v>
      </c>
      <c r="AS337" s="47" t="str">
        <f>IF(AR337="N/A","N/A",MAX('Input 1 - Schedule 1'!AN337*0.02,AR337))</f>
        <v>N/A</v>
      </c>
      <c r="AT337" s="47" t="str">
        <f>IF(AQ337="Yes",'Input 1 - Schedule 1'!$AH337*IF($AX337="RBC Filing U.S. Insurer (Life)",0.0247,IF($AX337="RBC Filing U.S. Insurer (Health)",0.057*2/3,0.0364)),"N/A")</f>
        <v>N/A</v>
      </c>
      <c r="AU337" s="47" t="str">
        <f>IF(AQ337="Yes",'Input 1 - Schedule 1'!$AH337*IF($AX337="RBC Filing U.S. Insurer (Life)",0.037,IF($AX337="RBC Filing U.S. Insurer (Health)",0.057,0.054)),"N/A")</f>
        <v>N/A</v>
      </c>
      <c r="AV337" s="47" t="str">
        <f>IF(AQ337="Yes",'Input 1 - Schedule 1'!$AJ337*0.03,"N/A")</f>
        <v>N/A</v>
      </c>
      <c r="AW337" s="47" t="str">
        <f>IF(AQ337="Yes",IF(AX337="RBC Filing U.S. Insurer (Life)",0.195*'Input 1 - Schedule 1'!AJ337,0.225*'Input 1 - Schedule 1'!AJ337),"N/A")</f>
        <v>N/A</v>
      </c>
      <c r="AX337" s="47" t="str">
        <f>IFERROR(VLOOKUP('Input 1 - Schedule 1'!I337,'Input 1 - Schedule 1'!$D$7:$G$1009,4,FALSE),"")</f>
        <v/>
      </c>
      <c r="AZ337" s="17" t="s">
        <v>1</v>
      </c>
    </row>
    <row r="338" spans="1:52" x14ac:dyDescent="0.25">
      <c r="A338" s="56">
        <f t="shared" si="41"/>
        <v>329</v>
      </c>
      <c r="B338" s="267" t="str">
        <f t="shared" si="42"/>
        <v/>
      </c>
      <c r="C338" s="55" t="str">
        <f>IFERROR(VLOOKUP(G338,GCC.Param!$B$3:$D$96,3,FALSE),"")</f>
        <v/>
      </c>
      <c r="D338" s="40"/>
      <c r="E338" s="40"/>
      <c r="F338" s="42"/>
      <c r="G338" s="42"/>
      <c r="H338" s="42"/>
      <c r="I338" s="42"/>
      <c r="J338" s="267" t="str">
        <f t="shared" si="43"/>
        <v/>
      </c>
      <c r="K338" s="289"/>
      <c r="L338" s="289"/>
      <c r="M338" s="42"/>
      <c r="N338" s="42"/>
      <c r="O338" s="42"/>
      <c r="P338" s="42"/>
      <c r="Q338" s="42"/>
      <c r="R338" s="42"/>
      <c r="S338" s="266">
        <f t="shared" si="44"/>
        <v>0</v>
      </c>
      <c r="T338" s="32"/>
      <c r="U338" s="50"/>
      <c r="V338" s="44"/>
      <c r="W338" s="44"/>
      <c r="X338" s="45"/>
      <c r="Y338" s="50"/>
      <c r="Z338" s="46"/>
      <c r="AA338" s="46"/>
      <c r="AB338" s="46"/>
      <c r="AC338" s="47">
        <f t="shared" si="45"/>
        <v>0</v>
      </c>
      <c r="AD338" s="51"/>
      <c r="AE338" s="51"/>
      <c r="AF338" s="51"/>
      <c r="AH338" s="290"/>
      <c r="AI338" s="53">
        <f t="shared" si="46"/>
        <v>0</v>
      </c>
      <c r="AJ338" s="52"/>
      <c r="AK338" s="293"/>
      <c r="AL338" s="300"/>
      <c r="AM338" s="52"/>
      <c r="AN338" s="300"/>
      <c r="AO338" s="54"/>
      <c r="AQ338" s="47" t="str">
        <f>IF(OR('Input 1 - Schedule 1'!$C338="Non-Ins, Non-Fin",G338="Other Unregulated Financial Entity"),"Yes","No")</f>
        <v>No</v>
      </c>
      <c r="AR338" s="47" t="str">
        <f>IF(AQ338="Yes", 'Input 1 - Schedule 1'!AL338/'Input 1 - Schedule 1'!AM338*'Input 1 - Schedule 1'!AN338,"N/A")</f>
        <v>N/A</v>
      </c>
      <c r="AS338" s="47" t="str">
        <f>IF(AR338="N/A","N/A",MAX('Input 1 - Schedule 1'!AN338*0.02,AR338))</f>
        <v>N/A</v>
      </c>
      <c r="AT338" s="47" t="str">
        <f>IF(AQ338="Yes",'Input 1 - Schedule 1'!$AH338*IF($AX338="RBC Filing U.S. Insurer (Life)",0.0247,IF($AX338="RBC Filing U.S. Insurer (Health)",0.057*2/3,0.0364)),"N/A")</f>
        <v>N/A</v>
      </c>
      <c r="AU338" s="47" t="str">
        <f>IF(AQ338="Yes",'Input 1 - Schedule 1'!$AH338*IF($AX338="RBC Filing U.S. Insurer (Life)",0.037,IF($AX338="RBC Filing U.S. Insurer (Health)",0.057,0.054)),"N/A")</f>
        <v>N/A</v>
      </c>
      <c r="AV338" s="47" t="str">
        <f>IF(AQ338="Yes",'Input 1 - Schedule 1'!$AJ338*0.03,"N/A")</f>
        <v>N/A</v>
      </c>
      <c r="AW338" s="47" t="str">
        <f>IF(AQ338="Yes",IF(AX338="RBC Filing U.S. Insurer (Life)",0.195*'Input 1 - Schedule 1'!AJ338,0.225*'Input 1 - Schedule 1'!AJ338),"N/A")</f>
        <v>N/A</v>
      </c>
      <c r="AX338" s="47" t="str">
        <f>IFERROR(VLOOKUP('Input 1 - Schedule 1'!I338,'Input 1 - Schedule 1'!$D$7:$G$1009,4,FALSE),"")</f>
        <v/>
      </c>
      <c r="AZ338" s="17" t="s">
        <v>1</v>
      </c>
    </row>
    <row r="339" spans="1:52" x14ac:dyDescent="0.25">
      <c r="A339" s="56">
        <f t="shared" si="41"/>
        <v>330</v>
      </c>
      <c r="B339" s="267" t="str">
        <f t="shared" si="42"/>
        <v/>
      </c>
      <c r="C339" s="55" t="str">
        <f>IFERROR(VLOOKUP(G339,GCC.Param!$B$3:$D$96,3,FALSE),"")</f>
        <v/>
      </c>
      <c r="D339" s="40"/>
      <c r="E339" s="40"/>
      <c r="F339" s="42"/>
      <c r="G339" s="42"/>
      <c r="H339" s="42"/>
      <c r="I339" s="42"/>
      <c r="J339" s="267" t="str">
        <f t="shared" si="43"/>
        <v/>
      </c>
      <c r="K339" s="289"/>
      <c r="L339" s="289"/>
      <c r="M339" s="42"/>
      <c r="N339" s="42"/>
      <c r="O339" s="42"/>
      <c r="P339" s="42"/>
      <c r="Q339" s="42"/>
      <c r="R339" s="42"/>
      <c r="S339" s="266">
        <f t="shared" si="44"/>
        <v>0</v>
      </c>
      <c r="T339" s="32"/>
      <c r="U339" s="50"/>
      <c r="V339" s="44"/>
      <c r="W339" s="44"/>
      <c r="X339" s="45"/>
      <c r="Y339" s="50"/>
      <c r="Z339" s="46"/>
      <c r="AA339" s="46"/>
      <c r="AB339" s="46"/>
      <c r="AC339" s="47">
        <f t="shared" si="45"/>
        <v>0</v>
      </c>
      <c r="AD339" s="51"/>
      <c r="AE339" s="51"/>
      <c r="AF339" s="51"/>
      <c r="AH339" s="290"/>
      <c r="AI339" s="53">
        <f t="shared" si="46"/>
        <v>0</v>
      </c>
      <c r="AJ339" s="52"/>
      <c r="AK339" s="293"/>
      <c r="AL339" s="300"/>
      <c r="AM339" s="52"/>
      <c r="AN339" s="300"/>
      <c r="AO339" s="54"/>
      <c r="AQ339" s="47" t="str">
        <f>IF(OR('Input 1 - Schedule 1'!$C339="Non-Ins, Non-Fin",G339="Other Unregulated Financial Entity"),"Yes","No")</f>
        <v>No</v>
      </c>
      <c r="AR339" s="47" t="str">
        <f>IF(AQ339="Yes", 'Input 1 - Schedule 1'!AL339/'Input 1 - Schedule 1'!AM339*'Input 1 - Schedule 1'!AN339,"N/A")</f>
        <v>N/A</v>
      </c>
      <c r="AS339" s="47" t="str">
        <f>IF(AR339="N/A","N/A",MAX('Input 1 - Schedule 1'!AN339*0.02,AR339))</f>
        <v>N/A</v>
      </c>
      <c r="AT339" s="47" t="str">
        <f>IF(AQ339="Yes",'Input 1 - Schedule 1'!$AH339*IF($AX339="RBC Filing U.S. Insurer (Life)",0.0247,IF($AX339="RBC Filing U.S. Insurer (Health)",0.057*2/3,0.0364)),"N/A")</f>
        <v>N/A</v>
      </c>
      <c r="AU339" s="47" t="str">
        <f>IF(AQ339="Yes",'Input 1 - Schedule 1'!$AH339*IF($AX339="RBC Filing U.S. Insurer (Life)",0.037,IF($AX339="RBC Filing U.S. Insurer (Health)",0.057,0.054)),"N/A")</f>
        <v>N/A</v>
      </c>
      <c r="AV339" s="47" t="str">
        <f>IF(AQ339="Yes",'Input 1 - Schedule 1'!$AJ339*0.03,"N/A")</f>
        <v>N/A</v>
      </c>
      <c r="AW339" s="47" t="str">
        <f>IF(AQ339="Yes",IF(AX339="RBC Filing U.S. Insurer (Life)",0.195*'Input 1 - Schedule 1'!AJ339,0.225*'Input 1 - Schedule 1'!AJ339),"N/A")</f>
        <v>N/A</v>
      </c>
      <c r="AX339" s="47" t="str">
        <f>IFERROR(VLOOKUP('Input 1 - Schedule 1'!I339,'Input 1 - Schedule 1'!$D$7:$G$1009,4,FALSE),"")</f>
        <v/>
      </c>
      <c r="AZ339" s="17" t="s">
        <v>1</v>
      </c>
    </row>
    <row r="340" spans="1:52" x14ac:dyDescent="0.25">
      <c r="A340" s="56">
        <f t="shared" si="41"/>
        <v>331</v>
      </c>
      <c r="B340" s="267" t="str">
        <f t="shared" si="42"/>
        <v/>
      </c>
      <c r="C340" s="55" t="str">
        <f>IFERROR(VLOOKUP(G340,GCC.Param!$B$3:$D$96,3,FALSE),"")</f>
        <v/>
      </c>
      <c r="D340" s="40"/>
      <c r="E340" s="40"/>
      <c r="F340" s="42"/>
      <c r="G340" s="42"/>
      <c r="H340" s="42"/>
      <c r="I340" s="42"/>
      <c r="J340" s="267" t="str">
        <f t="shared" si="43"/>
        <v/>
      </c>
      <c r="K340" s="289"/>
      <c r="L340" s="289"/>
      <c r="M340" s="42"/>
      <c r="N340" s="42"/>
      <c r="O340" s="42"/>
      <c r="P340" s="42"/>
      <c r="Q340" s="42"/>
      <c r="R340" s="42"/>
      <c r="S340" s="266">
        <f t="shared" si="44"/>
        <v>0</v>
      </c>
      <c r="T340" s="32"/>
      <c r="U340" s="50"/>
      <c r="V340" s="44"/>
      <c r="W340" s="44"/>
      <c r="X340" s="45"/>
      <c r="Y340" s="50"/>
      <c r="Z340" s="46"/>
      <c r="AA340" s="46"/>
      <c r="AB340" s="46"/>
      <c r="AC340" s="47">
        <f t="shared" si="45"/>
        <v>0</v>
      </c>
      <c r="AD340" s="51"/>
      <c r="AE340" s="51"/>
      <c r="AF340" s="51"/>
      <c r="AH340" s="290"/>
      <c r="AI340" s="53">
        <f t="shared" si="46"/>
        <v>0</v>
      </c>
      <c r="AJ340" s="52"/>
      <c r="AK340" s="293"/>
      <c r="AL340" s="300"/>
      <c r="AM340" s="52"/>
      <c r="AN340" s="300"/>
      <c r="AO340" s="54"/>
      <c r="AQ340" s="47" t="str">
        <f>IF(OR('Input 1 - Schedule 1'!$C340="Non-Ins, Non-Fin",G340="Other Unregulated Financial Entity"),"Yes","No")</f>
        <v>No</v>
      </c>
      <c r="AR340" s="47" t="str">
        <f>IF(AQ340="Yes", 'Input 1 - Schedule 1'!AL340/'Input 1 - Schedule 1'!AM340*'Input 1 - Schedule 1'!AN340,"N/A")</f>
        <v>N/A</v>
      </c>
      <c r="AS340" s="47" t="str">
        <f>IF(AR340="N/A","N/A",MAX('Input 1 - Schedule 1'!AN340*0.02,AR340))</f>
        <v>N/A</v>
      </c>
      <c r="AT340" s="47" t="str">
        <f>IF(AQ340="Yes",'Input 1 - Schedule 1'!$AH340*IF($AX340="RBC Filing U.S. Insurer (Life)",0.0247,IF($AX340="RBC Filing U.S. Insurer (Health)",0.057*2/3,0.0364)),"N/A")</f>
        <v>N/A</v>
      </c>
      <c r="AU340" s="47" t="str">
        <f>IF(AQ340="Yes",'Input 1 - Schedule 1'!$AH340*IF($AX340="RBC Filing U.S. Insurer (Life)",0.037,IF($AX340="RBC Filing U.S. Insurer (Health)",0.057,0.054)),"N/A")</f>
        <v>N/A</v>
      </c>
      <c r="AV340" s="47" t="str">
        <f>IF(AQ340="Yes",'Input 1 - Schedule 1'!$AJ340*0.03,"N/A")</f>
        <v>N/A</v>
      </c>
      <c r="AW340" s="47" t="str">
        <f>IF(AQ340="Yes",IF(AX340="RBC Filing U.S. Insurer (Life)",0.195*'Input 1 - Schedule 1'!AJ340,0.225*'Input 1 - Schedule 1'!AJ340),"N/A")</f>
        <v>N/A</v>
      </c>
      <c r="AX340" s="47" t="str">
        <f>IFERROR(VLOOKUP('Input 1 - Schedule 1'!I340,'Input 1 - Schedule 1'!$D$7:$G$1009,4,FALSE),"")</f>
        <v/>
      </c>
      <c r="AZ340" s="17" t="s">
        <v>1</v>
      </c>
    </row>
    <row r="341" spans="1:52" x14ac:dyDescent="0.25">
      <c r="A341" s="56">
        <f t="shared" si="41"/>
        <v>332</v>
      </c>
      <c r="B341" s="267" t="str">
        <f t="shared" si="42"/>
        <v/>
      </c>
      <c r="C341" s="55" t="str">
        <f>IFERROR(VLOOKUP(G341,GCC.Param!$B$3:$D$96,3,FALSE),"")</f>
        <v/>
      </c>
      <c r="D341" s="40"/>
      <c r="E341" s="40"/>
      <c r="F341" s="42"/>
      <c r="G341" s="42"/>
      <c r="H341" s="42"/>
      <c r="I341" s="42"/>
      <c r="J341" s="267" t="str">
        <f t="shared" si="43"/>
        <v/>
      </c>
      <c r="K341" s="289"/>
      <c r="L341" s="289"/>
      <c r="M341" s="42"/>
      <c r="N341" s="42"/>
      <c r="O341" s="42"/>
      <c r="P341" s="42"/>
      <c r="Q341" s="42"/>
      <c r="R341" s="42"/>
      <c r="S341" s="266">
        <f t="shared" si="44"/>
        <v>0</v>
      </c>
      <c r="T341" s="32"/>
      <c r="U341" s="50"/>
      <c r="V341" s="44"/>
      <c r="W341" s="44"/>
      <c r="X341" s="45"/>
      <c r="Y341" s="50"/>
      <c r="Z341" s="46"/>
      <c r="AA341" s="46"/>
      <c r="AB341" s="46"/>
      <c r="AC341" s="47">
        <f t="shared" si="45"/>
        <v>0</v>
      </c>
      <c r="AD341" s="51"/>
      <c r="AE341" s="51"/>
      <c r="AF341" s="51"/>
      <c r="AH341" s="290"/>
      <c r="AI341" s="53">
        <f t="shared" si="46"/>
        <v>0</v>
      </c>
      <c r="AJ341" s="52"/>
      <c r="AK341" s="293"/>
      <c r="AL341" s="300"/>
      <c r="AM341" s="52"/>
      <c r="AN341" s="300"/>
      <c r="AO341" s="54"/>
      <c r="AQ341" s="47" t="str">
        <f>IF(OR('Input 1 - Schedule 1'!$C341="Non-Ins, Non-Fin",G341="Other Unregulated Financial Entity"),"Yes","No")</f>
        <v>No</v>
      </c>
      <c r="AR341" s="47" t="str">
        <f>IF(AQ341="Yes", 'Input 1 - Schedule 1'!AL341/'Input 1 - Schedule 1'!AM341*'Input 1 - Schedule 1'!AN341,"N/A")</f>
        <v>N/A</v>
      </c>
      <c r="AS341" s="47" t="str">
        <f>IF(AR341="N/A","N/A",MAX('Input 1 - Schedule 1'!AN341*0.02,AR341))</f>
        <v>N/A</v>
      </c>
      <c r="AT341" s="47" t="str">
        <f>IF(AQ341="Yes",'Input 1 - Schedule 1'!$AH341*IF($AX341="RBC Filing U.S. Insurer (Life)",0.0247,IF($AX341="RBC Filing U.S. Insurer (Health)",0.057*2/3,0.0364)),"N/A")</f>
        <v>N/A</v>
      </c>
      <c r="AU341" s="47" t="str">
        <f>IF(AQ341="Yes",'Input 1 - Schedule 1'!$AH341*IF($AX341="RBC Filing U.S. Insurer (Life)",0.037,IF($AX341="RBC Filing U.S. Insurer (Health)",0.057,0.054)),"N/A")</f>
        <v>N/A</v>
      </c>
      <c r="AV341" s="47" t="str">
        <f>IF(AQ341="Yes",'Input 1 - Schedule 1'!$AJ341*0.03,"N/A")</f>
        <v>N/A</v>
      </c>
      <c r="AW341" s="47" t="str">
        <f>IF(AQ341="Yes",IF(AX341="RBC Filing U.S. Insurer (Life)",0.195*'Input 1 - Schedule 1'!AJ341,0.225*'Input 1 - Schedule 1'!AJ341),"N/A")</f>
        <v>N/A</v>
      </c>
      <c r="AX341" s="47" t="str">
        <f>IFERROR(VLOOKUP('Input 1 - Schedule 1'!I341,'Input 1 - Schedule 1'!$D$7:$G$1009,4,FALSE),"")</f>
        <v/>
      </c>
      <c r="AZ341" s="17" t="s">
        <v>1</v>
      </c>
    </row>
    <row r="342" spans="1:52" x14ac:dyDescent="0.25">
      <c r="A342" s="56">
        <f t="shared" si="41"/>
        <v>333</v>
      </c>
      <c r="B342" s="267" t="str">
        <f t="shared" si="42"/>
        <v/>
      </c>
      <c r="C342" s="55" t="str">
        <f>IFERROR(VLOOKUP(G342,GCC.Param!$B$3:$D$96,3,FALSE),"")</f>
        <v/>
      </c>
      <c r="D342" s="40"/>
      <c r="E342" s="40"/>
      <c r="F342" s="42"/>
      <c r="G342" s="42"/>
      <c r="H342" s="42"/>
      <c r="I342" s="42"/>
      <c r="J342" s="267" t="str">
        <f t="shared" si="43"/>
        <v/>
      </c>
      <c r="K342" s="289"/>
      <c r="L342" s="289"/>
      <c r="M342" s="42"/>
      <c r="N342" s="42"/>
      <c r="O342" s="42"/>
      <c r="P342" s="42"/>
      <c r="Q342" s="42"/>
      <c r="R342" s="42"/>
      <c r="S342" s="266">
        <f t="shared" si="44"/>
        <v>0</v>
      </c>
      <c r="T342" s="32"/>
      <c r="U342" s="50"/>
      <c r="V342" s="44"/>
      <c r="W342" s="44"/>
      <c r="X342" s="45"/>
      <c r="Y342" s="50"/>
      <c r="Z342" s="46"/>
      <c r="AA342" s="46"/>
      <c r="AB342" s="46"/>
      <c r="AC342" s="47">
        <f t="shared" si="45"/>
        <v>0</v>
      </c>
      <c r="AD342" s="51"/>
      <c r="AE342" s="51"/>
      <c r="AF342" s="51"/>
      <c r="AH342" s="290"/>
      <c r="AI342" s="53">
        <f t="shared" si="46"/>
        <v>0</v>
      </c>
      <c r="AJ342" s="52"/>
      <c r="AK342" s="293"/>
      <c r="AL342" s="300"/>
      <c r="AM342" s="52"/>
      <c r="AN342" s="300"/>
      <c r="AO342" s="54"/>
      <c r="AQ342" s="47" t="str">
        <f>IF(OR('Input 1 - Schedule 1'!$C342="Non-Ins, Non-Fin",G342="Other Unregulated Financial Entity"),"Yes","No")</f>
        <v>No</v>
      </c>
      <c r="AR342" s="47" t="str">
        <f>IF(AQ342="Yes", 'Input 1 - Schedule 1'!AL342/'Input 1 - Schedule 1'!AM342*'Input 1 - Schedule 1'!AN342,"N/A")</f>
        <v>N/A</v>
      </c>
      <c r="AS342" s="47" t="str">
        <f>IF(AR342="N/A","N/A",MAX('Input 1 - Schedule 1'!AN342*0.02,AR342))</f>
        <v>N/A</v>
      </c>
      <c r="AT342" s="47" t="str">
        <f>IF(AQ342="Yes",'Input 1 - Schedule 1'!$AH342*IF($AX342="RBC Filing U.S. Insurer (Life)",0.0247,IF($AX342="RBC Filing U.S. Insurer (Health)",0.057*2/3,0.0364)),"N/A")</f>
        <v>N/A</v>
      </c>
      <c r="AU342" s="47" t="str">
        <f>IF(AQ342="Yes",'Input 1 - Schedule 1'!$AH342*IF($AX342="RBC Filing U.S. Insurer (Life)",0.037,IF($AX342="RBC Filing U.S. Insurer (Health)",0.057,0.054)),"N/A")</f>
        <v>N/A</v>
      </c>
      <c r="AV342" s="47" t="str">
        <f>IF(AQ342="Yes",'Input 1 - Schedule 1'!$AJ342*0.03,"N/A")</f>
        <v>N/A</v>
      </c>
      <c r="AW342" s="47" t="str">
        <f>IF(AQ342="Yes",IF(AX342="RBC Filing U.S. Insurer (Life)",0.195*'Input 1 - Schedule 1'!AJ342,0.225*'Input 1 - Schedule 1'!AJ342),"N/A")</f>
        <v>N/A</v>
      </c>
      <c r="AX342" s="47" t="str">
        <f>IFERROR(VLOOKUP('Input 1 - Schedule 1'!I342,'Input 1 - Schedule 1'!$D$7:$G$1009,4,FALSE),"")</f>
        <v/>
      </c>
      <c r="AZ342" s="17" t="s">
        <v>1</v>
      </c>
    </row>
    <row r="343" spans="1:52" x14ac:dyDescent="0.25">
      <c r="A343" s="56">
        <f t="shared" si="41"/>
        <v>334</v>
      </c>
      <c r="B343" s="267" t="str">
        <f t="shared" si="42"/>
        <v/>
      </c>
      <c r="C343" s="55" t="str">
        <f>IFERROR(VLOOKUP(G343,GCC.Param!$B$3:$D$96,3,FALSE),"")</f>
        <v/>
      </c>
      <c r="D343" s="40"/>
      <c r="E343" s="40"/>
      <c r="F343" s="42"/>
      <c r="G343" s="42"/>
      <c r="H343" s="42"/>
      <c r="I343" s="42"/>
      <c r="J343" s="267" t="str">
        <f t="shared" si="43"/>
        <v/>
      </c>
      <c r="K343" s="289"/>
      <c r="L343" s="289"/>
      <c r="M343" s="42"/>
      <c r="N343" s="42"/>
      <c r="O343" s="42"/>
      <c r="P343" s="42"/>
      <c r="Q343" s="42"/>
      <c r="R343" s="42"/>
      <c r="S343" s="266">
        <f t="shared" si="44"/>
        <v>0</v>
      </c>
      <c r="T343" s="32"/>
      <c r="U343" s="50"/>
      <c r="V343" s="44"/>
      <c r="W343" s="44"/>
      <c r="X343" s="45"/>
      <c r="Y343" s="50"/>
      <c r="Z343" s="46"/>
      <c r="AA343" s="46"/>
      <c r="AB343" s="46"/>
      <c r="AC343" s="47">
        <f t="shared" si="45"/>
        <v>0</v>
      </c>
      <c r="AD343" s="51"/>
      <c r="AE343" s="51"/>
      <c r="AF343" s="51"/>
      <c r="AH343" s="290"/>
      <c r="AI343" s="53">
        <f t="shared" si="46"/>
        <v>0</v>
      </c>
      <c r="AJ343" s="52"/>
      <c r="AK343" s="293"/>
      <c r="AL343" s="300"/>
      <c r="AM343" s="52"/>
      <c r="AN343" s="300"/>
      <c r="AO343" s="54"/>
      <c r="AQ343" s="47" t="str">
        <f>IF(OR('Input 1 - Schedule 1'!$C343="Non-Ins, Non-Fin",G343="Other Unregulated Financial Entity"),"Yes","No")</f>
        <v>No</v>
      </c>
      <c r="AR343" s="47" t="str">
        <f>IF(AQ343="Yes", 'Input 1 - Schedule 1'!AL343/'Input 1 - Schedule 1'!AM343*'Input 1 - Schedule 1'!AN343,"N/A")</f>
        <v>N/A</v>
      </c>
      <c r="AS343" s="47" t="str">
        <f>IF(AR343="N/A","N/A",MAX('Input 1 - Schedule 1'!AN343*0.02,AR343))</f>
        <v>N/A</v>
      </c>
      <c r="AT343" s="47" t="str">
        <f>IF(AQ343="Yes",'Input 1 - Schedule 1'!$AH343*IF($AX343="RBC Filing U.S. Insurer (Life)",0.0247,IF($AX343="RBC Filing U.S. Insurer (Health)",0.057*2/3,0.0364)),"N/A")</f>
        <v>N/A</v>
      </c>
      <c r="AU343" s="47" t="str">
        <f>IF(AQ343="Yes",'Input 1 - Schedule 1'!$AH343*IF($AX343="RBC Filing U.S. Insurer (Life)",0.037,IF($AX343="RBC Filing U.S. Insurer (Health)",0.057,0.054)),"N/A")</f>
        <v>N/A</v>
      </c>
      <c r="AV343" s="47" t="str">
        <f>IF(AQ343="Yes",'Input 1 - Schedule 1'!$AJ343*0.03,"N/A")</f>
        <v>N/A</v>
      </c>
      <c r="AW343" s="47" t="str">
        <f>IF(AQ343="Yes",IF(AX343="RBC Filing U.S. Insurer (Life)",0.195*'Input 1 - Schedule 1'!AJ343,0.225*'Input 1 - Schedule 1'!AJ343),"N/A")</f>
        <v>N/A</v>
      </c>
      <c r="AX343" s="47" t="str">
        <f>IFERROR(VLOOKUP('Input 1 - Schedule 1'!I343,'Input 1 - Schedule 1'!$D$7:$G$1009,4,FALSE),"")</f>
        <v/>
      </c>
      <c r="AZ343" s="17" t="s">
        <v>1</v>
      </c>
    </row>
    <row r="344" spans="1:52" x14ac:dyDescent="0.25">
      <c r="A344" s="56">
        <f t="shared" si="41"/>
        <v>335</v>
      </c>
      <c r="B344" s="267" t="str">
        <f t="shared" si="42"/>
        <v/>
      </c>
      <c r="C344" s="55" t="str">
        <f>IFERROR(VLOOKUP(G344,GCC.Param!$B$3:$D$96,3,FALSE),"")</f>
        <v/>
      </c>
      <c r="D344" s="40"/>
      <c r="E344" s="40"/>
      <c r="F344" s="42"/>
      <c r="G344" s="42"/>
      <c r="H344" s="42"/>
      <c r="I344" s="42"/>
      <c r="J344" s="267" t="str">
        <f t="shared" si="43"/>
        <v/>
      </c>
      <c r="K344" s="289"/>
      <c r="L344" s="289"/>
      <c r="M344" s="42"/>
      <c r="N344" s="42"/>
      <c r="O344" s="42"/>
      <c r="P344" s="42"/>
      <c r="Q344" s="42"/>
      <c r="R344" s="42"/>
      <c r="S344" s="266">
        <f t="shared" si="44"/>
        <v>0</v>
      </c>
      <c r="T344" s="32"/>
      <c r="U344" s="50"/>
      <c r="V344" s="44"/>
      <c r="W344" s="44"/>
      <c r="X344" s="45"/>
      <c r="Y344" s="50"/>
      <c r="Z344" s="46"/>
      <c r="AA344" s="46"/>
      <c r="AB344" s="46"/>
      <c r="AC344" s="47">
        <f t="shared" si="45"/>
        <v>0</v>
      </c>
      <c r="AD344" s="51"/>
      <c r="AE344" s="51"/>
      <c r="AF344" s="51"/>
      <c r="AH344" s="290"/>
      <c r="AI344" s="53">
        <f t="shared" si="46"/>
        <v>0</v>
      </c>
      <c r="AJ344" s="52"/>
      <c r="AK344" s="293"/>
      <c r="AL344" s="300"/>
      <c r="AM344" s="52"/>
      <c r="AN344" s="300"/>
      <c r="AO344" s="54"/>
      <c r="AQ344" s="47" t="str">
        <f>IF(OR('Input 1 - Schedule 1'!$C344="Non-Ins, Non-Fin",G344="Other Unregulated Financial Entity"),"Yes","No")</f>
        <v>No</v>
      </c>
      <c r="AR344" s="47" t="str">
        <f>IF(AQ344="Yes", 'Input 1 - Schedule 1'!AL344/'Input 1 - Schedule 1'!AM344*'Input 1 - Schedule 1'!AN344,"N/A")</f>
        <v>N/A</v>
      </c>
      <c r="AS344" s="47" t="str">
        <f>IF(AR344="N/A","N/A",MAX('Input 1 - Schedule 1'!AN344*0.02,AR344))</f>
        <v>N/A</v>
      </c>
      <c r="AT344" s="47" t="str">
        <f>IF(AQ344="Yes",'Input 1 - Schedule 1'!$AH344*IF($AX344="RBC Filing U.S. Insurer (Life)",0.0247,IF($AX344="RBC Filing U.S. Insurer (Health)",0.057*2/3,0.0364)),"N/A")</f>
        <v>N/A</v>
      </c>
      <c r="AU344" s="47" t="str">
        <f>IF(AQ344="Yes",'Input 1 - Schedule 1'!$AH344*IF($AX344="RBC Filing U.S. Insurer (Life)",0.037,IF($AX344="RBC Filing U.S. Insurer (Health)",0.057,0.054)),"N/A")</f>
        <v>N/A</v>
      </c>
      <c r="AV344" s="47" t="str">
        <f>IF(AQ344="Yes",'Input 1 - Schedule 1'!$AJ344*0.03,"N/A")</f>
        <v>N/A</v>
      </c>
      <c r="AW344" s="47" t="str">
        <f>IF(AQ344="Yes",IF(AX344="RBC Filing U.S. Insurer (Life)",0.195*'Input 1 - Schedule 1'!AJ344,0.225*'Input 1 - Schedule 1'!AJ344),"N/A")</f>
        <v>N/A</v>
      </c>
      <c r="AX344" s="47" t="str">
        <f>IFERROR(VLOOKUP('Input 1 - Schedule 1'!I344,'Input 1 - Schedule 1'!$D$7:$G$1009,4,FALSE),"")</f>
        <v/>
      </c>
      <c r="AZ344" s="17" t="s">
        <v>1</v>
      </c>
    </row>
    <row r="345" spans="1:52" x14ac:dyDescent="0.25">
      <c r="A345" s="56">
        <f t="shared" si="41"/>
        <v>336</v>
      </c>
      <c r="B345" s="267" t="str">
        <f t="shared" si="42"/>
        <v/>
      </c>
      <c r="C345" s="55" t="str">
        <f>IFERROR(VLOOKUP(G345,GCC.Param!$B$3:$D$96,3,FALSE),"")</f>
        <v/>
      </c>
      <c r="D345" s="40"/>
      <c r="E345" s="40"/>
      <c r="F345" s="42"/>
      <c r="G345" s="42"/>
      <c r="H345" s="42"/>
      <c r="I345" s="42"/>
      <c r="J345" s="267" t="str">
        <f t="shared" si="43"/>
        <v/>
      </c>
      <c r="K345" s="289"/>
      <c r="L345" s="289"/>
      <c r="M345" s="42"/>
      <c r="N345" s="42"/>
      <c r="O345" s="42"/>
      <c r="P345" s="42"/>
      <c r="Q345" s="42"/>
      <c r="R345" s="42"/>
      <c r="S345" s="266">
        <f t="shared" si="44"/>
        <v>0</v>
      </c>
      <c r="T345" s="32"/>
      <c r="U345" s="50"/>
      <c r="V345" s="44"/>
      <c r="W345" s="44"/>
      <c r="X345" s="45"/>
      <c r="Y345" s="50"/>
      <c r="Z345" s="46"/>
      <c r="AA345" s="46"/>
      <c r="AB345" s="46"/>
      <c r="AC345" s="47">
        <f t="shared" si="45"/>
        <v>0</v>
      </c>
      <c r="AD345" s="51"/>
      <c r="AE345" s="51"/>
      <c r="AF345" s="51"/>
      <c r="AH345" s="290"/>
      <c r="AI345" s="53">
        <f t="shared" si="46"/>
        <v>0</v>
      </c>
      <c r="AJ345" s="52"/>
      <c r="AK345" s="293"/>
      <c r="AL345" s="300"/>
      <c r="AM345" s="52"/>
      <c r="AN345" s="300"/>
      <c r="AO345" s="54"/>
      <c r="AQ345" s="47" t="str">
        <f>IF(OR('Input 1 - Schedule 1'!$C345="Non-Ins, Non-Fin",G345="Other Unregulated Financial Entity"),"Yes","No")</f>
        <v>No</v>
      </c>
      <c r="AR345" s="47" t="str">
        <f>IF(AQ345="Yes", 'Input 1 - Schedule 1'!AL345/'Input 1 - Schedule 1'!AM345*'Input 1 - Schedule 1'!AN345,"N/A")</f>
        <v>N/A</v>
      </c>
      <c r="AS345" s="47" t="str">
        <f>IF(AR345="N/A","N/A",MAX('Input 1 - Schedule 1'!AN345*0.02,AR345))</f>
        <v>N/A</v>
      </c>
      <c r="AT345" s="47" t="str">
        <f>IF(AQ345="Yes",'Input 1 - Schedule 1'!$AH345*IF($AX345="RBC Filing U.S. Insurer (Life)",0.0247,IF($AX345="RBC Filing U.S. Insurer (Health)",0.057*2/3,0.0364)),"N/A")</f>
        <v>N/A</v>
      </c>
      <c r="AU345" s="47" t="str">
        <f>IF(AQ345="Yes",'Input 1 - Schedule 1'!$AH345*IF($AX345="RBC Filing U.S. Insurer (Life)",0.037,IF($AX345="RBC Filing U.S. Insurer (Health)",0.057,0.054)),"N/A")</f>
        <v>N/A</v>
      </c>
      <c r="AV345" s="47" t="str">
        <f>IF(AQ345="Yes",'Input 1 - Schedule 1'!$AJ345*0.03,"N/A")</f>
        <v>N/A</v>
      </c>
      <c r="AW345" s="47" t="str">
        <f>IF(AQ345="Yes",IF(AX345="RBC Filing U.S. Insurer (Life)",0.195*'Input 1 - Schedule 1'!AJ345,0.225*'Input 1 - Schedule 1'!AJ345),"N/A")</f>
        <v>N/A</v>
      </c>
      <c r="AX345" s="47" t="str">
        <f>IFERROR(VLOOKUP('Input 1 - Schedule 1'!I345,'Input 1 - Schedule 1'!$D$7:$G$1009,4,FALSE),"")</f>
        <v/>
      </c>
      <c r="AZ345" s="17" t="s">
        <v>1</v>
      </c>
    </row>
    <row r="346" spans="1:52" x14ac:dyDescent="0.25">
      <c r="A346" s="56">
        <f t="shared" si="41"/>
        <v>337</v>
      </c>
      <c r="B346" s="267" t="str">
        <f t="shared" si="42"/>
        <v/>
      </c>
      <c r="C346" s="55" t="str">
        <f>IFERROR(VLOOKUP(G346,GCC.Param!$B$3:$D$96,3,FALSE),"")</f>
        <v/>
      </c>
      <c r="D346" s="40"/>
      <c r="E346" s="40"/>
      <c r="F346" s="42"/>
      <c r="G346" s="42"/>
      <c r="H346" s="42"/>
      <c r="I346" s="42"/>
      <c r="J346" s="267" t="str">
        <f t="shared" si="43"/>
        <v/>
      </c>
      <c r="K346" s="289"/>
      <c r="L346" s="289"/>
      <c r="M346" s="42"/>
      <c r="N346" s="42"/>
      <c r="O346" s="42"/>
      <c r="P346" s="42"/>
      <c r="Q346" s="42"/>
      <c r="R346" s="42"/>
      <c r="S346" s="266">
        <f t="shared" si="44"/>
        <v>0</v>
      </c>
      <c r="T346" s="32"/>
      <c r="U346" s="50"/>
      <c r="V346" s="44"/>
      <c r="W346" s="44"/>
      <c r="X346" s="45"/>
      <c r="Y346" s="50"/>
      <c r="Z346" s="46"/>
      <c r="AA346" s="46"/>
      <c r="AB346" s="46"/>
      <c r="AC346" s="47">
        <f t="shared" si="45"/>
        <v>0</v>
      </c>
      <c r="AD346" s="51"/>
      <c r="AE346" s="51"/>
      <c r="AF346" s="51"/>
      <c r="AH346" s="290"/>
      <c r="AI346" s="53">
        <f t="shared" si="46"/>
        <v>0</v>
      </c>
      <c r="AJ346" s="52"/>
      <c r="AK346" s="293"/>
      <c r="AL346" s="300"/>
      <c r="AM346" s="52"/>
      <c r="AN346" s="300"/>
      <c r="AO346" s="54"/>
      <c r="AQ346" s="47" t="str">
        <f>IF(OR('Input 1 - Schedule 1'!$C346="Non-Ins, Non-Fin",G346="Other Unregulated Financial Entity"),"Yes","No")</f>
        <v>No</v>
      </c>
      <c r="AR346" s="47" t="str">
        <f>IF(AQ346="Yes", 'Input 1 - Schedule 1'!AL346/'Input 1 - Schedule 1'!AM346*'Input 1 - Schedule 1'!AN346,"N/A")</f>
        <v>N/A</v>
      </c>
      <c r="AS346" s="47" t="str">
        <f>IF(AR346="N/A","N/A",MAX('Input 1 - Schedule 1'!AN346*0.02,AR346))</f>
        <v>N/A</v>
      </c>
      <c r="AT346" s="47" t="str">
        <f>IF(AQ346="Yes",'Input 1 - Schedule 1'!$AH346*IF($AX346="RBC Filing U.S. Insurer (Life)",0.0247,IF($AX346="RBC Filing U.S. Insurer (Health)",0.057*2/3,0.0364)),"N/A")</f>
        <v>N/A</v>
      </c>
      <c r="AU346" s="47" t="str">
        <f>IF(AQ346="Yes",'Input 1 - Schedule 1'!$AH346*IF($AX346="RBC Filing U.S. Insurer (Life)",0.037,IF($AX346="RBC Filing U.S. Insurer (Health)",0.057,0.054)),"N/A")</f>
        <v>N/A</v>
      </c>
      <c r="AV346" s="47" t="str">
        <f>IF(AQ346="Yes",'Input 1 - Schedule 1'!$AJ346*0.03,"N/A")</f>
        <v>N/A</v>
      </c>
      <c r="AW346" s="47" t="str">
        <f>IF(AQ346="Yes",IF(AX346="RBC Filing U.S. Insurer (Life)",0.195*'Input 1 - Schedule 1'!AJ346,0.225*'Input 1 - Schedule 1'!AJ346),"N/A")</f>
        <v>N/A</v>
      </c>
      <c r="AX346" s="47" t="str">
        <f>IFERROR(VLOOKUP('Input 1 - Schedule 1'!I346,'Input 1 - Schedule 1'!$D$7:$G$1009,4,FALSE),"")</f>
        <v/>
      </c>
      <c r="AZ346" s="17" t="s">
        <v>1</v>
      </c>
    </row>
    <row r="347" spans="1:52" x14ac:dyDescent="0.25">
      <c r="A347" s="56">
        <f t="shared" si="41"/>
        <v>338</v>
      </c>
      <c r="B347" s="267" t="str">
        <f t="shared" si="42"/>
        <v/>
      </c>
      <c r="C347" s="55" t="str">
        <f>IFERROR(VLOOKUP(G347,GCC.Param!$B$3:$D$96,3,FALSE),"")</f>
        <v/>
      </c>
      <c r="D347" s="40"/>
      <c r="E347" s="40"/>
      <c r="F347" s="42"/>
      <c r="G347" s="42"/>
      <c r="H347" s="42"/>
      <c r="I347" s="42"/>
      <c r="J347" s="267" t="str">
        <f t="shared" si="43"/>
        <v/>
      </c>
      <c r="K347" s="289"/>
      <c r="L347" s="289"/>
      <c r="M347" s="42"/>
      <c r="N347" s="42"/>
      <c r="O347" s="42"/>
      <c r="P347" s="42"/>
      <c r="Q347" s="42"/>
      <c r="R347" s="42"/>
      <c r="S347" s="266">
        <f t="shared" si="44"/>
        <v>0</v>
      </c>
      <c r="T347" s="32"/>
      <c r="U347" s="50"/>
      <c r="V347" s="44"/>
      <c r="W347" s="44"/>
      <c r="X347" s="45"/>
      <c r="Y347" s="50"/>
      <c r="Z347" s="46"/>
      <c r="AA347" s="46"/>
      <c r="AB347" s="46"/>
      <c r="AC347" s="47">
        <f t="shared" si="45"/>
        <v>0</v>
      </c>
      <c r="AD347" s="51"/>
      <c r="AE347" s="51"/>
      <c r="AF347" s="51"/>
      <c r="AH347" s="290"/>
      <c r="AI347" s="53">
        <f t="shared" si="46"/>
        <v>0</v>
      </c>
      <c r="AJ347" s="52"/>
      <c r="AK347" s="293"/>
      <c r="AL347" s="300"/>
      <c r="AM347" s="52"/>
      <c r="AN347" s="300"/>
      <c r="AO347" s="54"/>
      <c r="AQ347" s="47" t="str">
        <f>IF(OR('Input 1 - Schedule 1'!$C347="Non-Ins, Non-Fin",G347="Other Unregulated Financial Entity"),"Yes","No")</f>
        <v>No</v>
      </c>
      <c r="AR347" s="47" t="str">
        <f>IF(AQ347="Yes", 'Input 1 - Schedule 1'!AL347/'Input 1 - Schedule 1'!AM347*'Input 1 - Schedule 1'!AN347,"N/A")</f>
        <v>N/A</v>
      </c>
      <c r="AS347" s="47" t="str">
        <f>IF(AR347="N/A","N/A",MAX('Input 1 - Schedule 1'!AN347*0.02,AR347))</f>
        <v>N/A</v>
      </c>
      <c r="AT347" s="47" t="str">
        <f>IF(AQ347="Yes",'Input 1 - Schedule 1'!$AH347*IF($AX347="RBC Filing U.S. Insurer (Life)",0.0247,IF($AX347="RBC Filing U.S. Insurer (Health)",0.057*2/3,0.0364)),"N/A")</f>
        <v>N/A</v>
      </c>
      <c r="AU347" s="47" t="str">
        <f>IF(AQ347="Yes",'Input 1 - Schedule 1'!$AH347*IF($AX347="RBC Filing U.S. Insurer (Life)",0.037,IF($AX347="RBC Filing U.S. Insurer (Health)",0.057,0.054)),"N/A")</f>
        <v>N/A</v>
      </c>
      <c r="AV347" s="47" t="str">
        <f>IF(AQ347="Yes",'Input 1 - Schedule 1'!$AJ347*0.03,"N/A")</f>
        <v>N/A</v>
      </c>
      <c r="AW347" s="47" t="str">
        <f>IF(AQ347="Yes",IF(AX347="RBC Filing U.S. Insurer (Life)",0.195*'Input 1 - Schedule 1'!AJ347,0.225*'Input 1 - Schedule 1'!AJ347),"N/A")</f>
        <v>N/A</v>
      </c>
      <c r="AX347" s="47" t="str">
        <f>IFERROR(VLOOKUP('Input 1 - Schedule 1'!I347,'Input 1 - Schedule 1'!$D$7:$G$1009,4,FALSE),"")</f>
        <v/>
      </c>
      <c r="AZ347" s="17" t="s">
        <v>1</v>
      </c>
    </row>
    <row r="348" spans="1:52" x14ac:dyDescent="0.25">
      <c r="A348" s="56">
        <f t="shared" si="41"/>
        <v>339</v>
      </c>
      <c r="B348" s="267" t="str">
        <f t="shared" si="42"/>
        <v/>
      </c>
      <c r="C348" s="55" t="str">
        <f>IFERROR(VLOOKUP(G348,GCC.Param!$B$3:$D$96,3,FALSE),"")</f>
        <v/>
      </c>
      <c r="D348" s="40"/>
      <c r="E348" s="40"/>
      <c r="F348" s="42"/>
      <c r="G348" s="42"/>
      <c r="H348" s="42"/>
      <c r="I348" s="42"/>
      <c r="J348" s="267" t="str">
        <f t="shared" si="43"/>
        <v/>
      </c>
      <c r="K348" s="289"/>
      <c r="L348" s="289"/>
      <c r="M348" s="42"/>
      <c r="N348" s="42"/>
      <c r="O348" s="42"/>
      <c r="P348" s="42"/>
      <c r="Q348" s="42"/>
      <c r="R348" s="42"/>
      <c r="S348" s="266">
        <f t="shared" si="44"/>
        <v>0</v>
      </c>
      <c r="T348" s="32"/>
      <c r="U348" s="50"/>
      <c r="V348" s="44"/>
      <c r="W348" s="44"/>
      <c r="X348" s="45"/>
      <c r="Y348" s="50"/>
      <c r="Z348" s="46"/>
      <c r="AA348" s="46"/>
      <c r="AB348" s="46"/>
      <c r="AC348" s="47">
        <f t="shared" si="45"/>
        <v>0</v>
      </c>
      <c r="AD348" s="51"/>
      <c r="AE348" s="51"/>
      <c r="AF348" s="51"/>
      <c r="AH348" s="290"/>
      <c r="AI348" s="53">
        <f t="shared" si="46"/>
        <v>0</v>
      </c>
      <c r="AJ348" s="52"/>
      <c r="AK348" s="293"/>
      <c r="AL348" s="300"/>
      <c r="AM348" s="52"/>
      <c r="AN348" s="300"/>
      <c r="AO348" s="54"/>
      <c r="AQ348" s="47" t="str">
        <f>IF(OR('Input 1 - Schedule 1'!$C348="Non-Ins, Non-Fin",G348="Other Unregulated Financial Entity"),"Yes","No")</f>
        <v>No</v>
      </c>
      <c r="AR348" s="47" t="str">
        <f>IF(AQ348="Yes", 'Input 1 - Schedule 1'!AL348/'Input 1 - Schedule 1'!AM348*'Input 1 - Schedule 1'!AN348,"N/A")</f>
        <v>N/A</v>
      </c>
      <c r="AS348" s="47" t="str">
        <f>IF(AR348="N/A","N/A",MAX('Input 1 - Schedule 1'!AN348*0.02,AR348))</f>
        <v>N/A</v>
      </c>
      <c r="AT348" s="47" t="str">
        <f>IF(AQ348="Yes",'Input 1 - Schedule 1'!$AH348*IF($AX348="RBC Filing U.S. Insurer (Life)",0.0247,IF($AX348="RBC Filing U.S. Insurer (Health)",0.057*2/3,0.0364)),"N/A")</f>
        <v>N/A</v>
      </c>
      <c r="AU348" s="47" t="str">
        <f>IF(AQ348="Yes",'Input 1 - Schedule 1'!$AH348*IF($AX348="RBC Filing U.S. Insurer (Life)",0.037,IF($AX348="RBC Filing U.S. Insurer (Health)",0.057,0.054)),"N/A")</f>
        <v>N/A</v>
      </c>
      <c r="AV348" s="47" t="str">
        <f>IF(AQ348="Yes",'Input 1 - Schedule 1'!$AJ348*0.03,"N/A")</f>
        <v>N/A</v>
      </c>
      <c r="AW348" s="47" t="str">
        <f>IF(AQ348="Yes",IF(AX348="RBC Filing U.S. Insurer (Life)",0.195*'Input 1 - Schedule 1'!AJ348,0.225*'Input 1 - Schedule 1'!AJ348),"N/A")</f>
        <v>N/A</v>
      </c>
      <c r="AX348" s="47" t="str">
        <f>IFERROR(VLOOKUP('Input 1 - Schedule 1'!I348,'Input 1 - Schedule 1'!$D$7:$G$1009,4,FALSE),"")</f>
        <v/>
      </c>
      <c r="AZ348" s="17" t="s">
        <v>1</v>
      </c>
    </row>
    <row r="349" spans="1:52" x14ac:dyDescent="0.25">
      <c r="A349" s="56">
        <f t="shared" si="41"/>
        <v>340</v>
      </c>
      <c r="B349" s="267" t="str">
        <f t="shared" si="42"/>
        <v/>
      </c>
      <c r="C349" s="55" t="str">
        <f>IFERROR(VLOOKUP(G349,GCC.Param!$B$3:$D$96,3,FALSE),"")</f>
        <v/>
      </c>
      <c r="D349" s="40"/>
      <c r="E349" s="40"/>
      <c r="F349" s="42"/>
      <c r="G349" s="42"/>
      <c r="H349" s="42"/>
      <c r="I349" s="42"/>
      <c r="J349" s="267" t="str">
        <f t="shared" si="43"/>
        <v/>
      </c>
      <c r="K349" s="289"/>
      <c r="L349" s="289"/>
      <c r="M349" s="42"/>
      <c r="N349" s="42"/>
      <c r="O349" s="42"/>
      <c r="P349" s="42"/>
      <c r="Q349" s="42"/>
      <c r="R349" s="42"/>
      <c r="S349" s="266">
        <f t="shared" si="44"/>
        <v>0</v>
      </c>
      <c r="T349" s="32"/>
      <c r="U349" s="50"/>
      <c r="V349" s="44"/>
      <c r="W349" s="44"/>
      <c r="X349" s="45"/>
      <c r="Y349" s="50"/>
      <c r="Z349" s="46"/>
      <c r="AA349" s="46"/>
      <c r="AB349" s="46"/>
      <c r="AC349" s="47">
        <f t="shared" si="45"/>
        <v>0</v>
      </c>
      <c r="AD349" s="51"/>
      <c r="AE349" s="51"/>
      <c r="AF349" s="51"/>
      <c r="AH349" s="290"/>
      <c r="AI349" s="53">
        <f t="shared" si="46"/>
        <v>0</v>
      </c>
      <c r="AJ349" s="52"/>
      <c r="AK349" s="293"/>
      <c r="AL349" s="300"/>
      <c r="AM349" s="52"/>
      <c r="AN349" s="300"/>
      <c r="AO349" s="54"/>
      <c r="AQ349" s="47" t="str">
        <f>IF(OR('Input 1 - Schedule 1'!$C349="Non-Ins, Non-Fin",G349="Other Unregulated Financial Entity"),"Yes","No")</f>
        <v>No</v>
      </c>
      <c r="AR349" s="47" t="str">
        <f>IF(AQ349="Yes", 'Input 1 - Schedule 1'!AL349/'Input 1 - Schedule 1'!AM349*'Input 1 - Schedule 1'!AN349,"N/A")</f>
        <v>N/A</v>
      </c>
      <c r="AS349" s="47" t="str">
        <f>IF(AR349="N/A","N/A",MAX('Input 1 - Schedule 1'!AN349*0.02,AR349))</f>
        <v>N/A</v>
      </c>
      <c r="AT349" s="47" t="str">
        <f>IF(AQ349="Yes",'Input 1 - Schedule 1'!$AH349*IF($AX349="RBC Filing U.S. Insurer (Life)",0.0247,IF($AX349="RBC Filing U.S. Insurer (Health)",0.057*2/3,0.0364)),"N/A")</f>
        <v>N/A</v>
      </c>
      <c r="AU349" s="47" t="str">
        <f>IF(AQ349="Yes",'Input 1 - Schedule 1'!$AH349*IF($AX349="RBC Filing U.S. Insurer (Life)",0.037,IF($AX349="RBC Filing U.S. Insurer (Health)",0.057,0.054)),"N/A")</f>
        <v>N/A</v>
      </c>
      <c r="AV349" s="47" t="str">
        <f>IF(AQ349="Yes",'Input 1 - Schedule 1'!$AJ349*0.03,"N/A")</f>
        <v>N/A</v>
      </c>
      <c r="AW349" s="47" t="str">
        <f>IF(AQ349="Yes",IF(AX349="RBC Filing U.S. Insurer (Life)",0.195*'Input 1 - Schedule 1'!AJ349,0.225*'Input 1 - Schedule 1'!AJ349),"N/A")</f>
        <v>N/A</v>
      </c>
      <c r="AX349" s="47" t="str">
        <f>IFERROR(VLOOKUP('Input 1 - Schedule 1'!I349,'Input 1 - Schedule 1'!$D$7:$G$1009,4,FALSE),"")</f>
        <v/>
      </c>
      <c r="AZ349" s="17" t="s">
        <v>1</v>
      </c>
    </row>
    <row r="350" spans="1:52" x14ac:dyDescent="0.25">
      <c r="A350" s="56">
        <f t="shared" si="41"/>
        <v>341</v>
      </c>
      <c r="B350" s="267" t="str">
        <f t="shared" si="42"/>
        <v/>
      </c>
      <c r="C350" s="55" t="str">
        <f>IFERROR(VLOOKUP(G350,GCC.Param!$B$3:$D$96,3,FALSE),"")</f>
        <v/>
      </c>
      <c r="D350" s="40"/>
      <c r="E350" s="40"/>
      <c r="F350" s="42"/>
      <c r="G350" s="42"/>
      <c r="H350" s="42"/>
      <c r="I350" s="42"/>
      <c r="J350" s="267" t="str">
        <f t="shared" si="43"/>
        <v/>
      </c>
      <c r="K350" s="289"/>
      <c r="L350" s="289"/>
      <c r="M350" s="42"/>
      <c r="N350" s="42"/>
      <c r="O350" s="42"/>
      <c r="P350" s="42"/>
      <c r="Q350" s="42"/>
      <c r="R350" s="42"/>
      <c r="S350" s="266">
        <f t="shared" si="44"/>
        <v>0</v>
      </c>
      <c r="T350" s="32"/>
      <c r="U350" s="50"/>
      <c r="V350" s="44"/>
      <c r="W350" s="44"/>
      <c r="X350" s="45"/>
      <c r="Y350" s="50"/>
      <c r="Z350" s="46"/>
      <c r="AA350" s="46"/>
      <c r="AB350" s="46"/>
      <c r="AC350" s="47">
        <f t="shared" si="45"/>
        <v>0</v>
      </c>
      <c r="AD350" s="51"/>
      <c r="AE350" s="51"/>
      <c r="AF350" s="51"/>
      <c r="AH350" s="290"/>
      <c r="AI350" s="53">
        <f t="shared" si="46"/>
        <v>0</v>
      </c>
      <c r="AJ350" s="52"/>
      <c r="AK350" s="293"/>
      <c r="AL350" s="300"/>
      <c r="AM350" s="52"/>
      <c r="AN350" s="300"/>
      <c r="AO350" s="54"/>
      <c r="AQ350" s="47" t="str">
        <f>IF(OR('Input 1 - Schedule 1'!$C350="Non-Ins, Non-Fin",G350="Other Unregulated Financial Entity"),"Yes","No")</f>
        <v>No</v>
      </c>
      <c r="AR350" s="47" t="str">
        <f>IF(AQ350="Yes", 'Input 1 - Schedule 1'!AL350/'Input 1 - Schedule 1'!AM350*'Input 1 - Schedule 1'!AN350,"N/A")</f>
        <v>N/A</v>
      </c>
      <c r="AS350" s="47" t="str">
        <f>IF(AR350="N/A","N/A",MAX('Input 1 - Schedule 1'!AN350*0.02,AR350))</f>
        <v>N/A</v>
      </c>
      <c r="AT350" s="47" t="str">
        <f>IF(AQ350="Yes",'Input 1 - Schedule 1'!$AH350*IF($AX350="RBC Filing U.S. Insurer (Life)",0.0247,IF($AX350="RBC Filing U.S. Insurer (Health)",0.057*2/3,0.0364)),"N/A")</f>
        <v>N/A</v>
      </c>
      <c r="AU350" s="47" t="str">
        <f>IF(AQ350="Yes",'Input 1 - Schedule 1'!$AH350*IF($AX350="RBC Filing U.S. Insurer (Life)",0.037,IF($AX350="RBC Filing U.S. Insurer (Health)",0.057,0.054)),"N/A")</f>
        <v>N/A</v>
      </c>
      <c r="AV350" s="47" t="str">
        <f>IF(AQ350="Yes",'Input 1 - Schedule 1'!$AJ350*0.03,"N/A")</f>
        <v>N/A</v>
      </c>
      <c r="AW350" s="47" t="str">
        <f>IF(AQ350="Yes",IF(AX350="RBC Filing U.S. Insurer (Life)",0.195*'Input 1 - Schedule 1'!AJ350,0.225*'Input 1 - Schedule 1'!AJ350),"N/A")</f>
        <v>N/A</v>
      </c>
      <c r="AX350" s="47" t="str">
        <f>IFERROR(VLOOKUP('Input 1 - Schedule 1'!I350,'Input 1 - Schedule 1'!$D$7:$G$1009,4,FALSE),"")</f>
        <v/>
      </c>
      <c r="AZ350" s="17" t="s">
        <v>1</v>
      </c>
    </row>
    <row r="351" spans="1:52" x14ac:dyDescent="0.25">
      <c r="A351" s="56">
        <f t="shared" si="41"/>
        <v>342</v>
      </c>
      <c r="B351" s="267" t="str">
        <f t="shared" si="42"/>
        <v/>
      </c>
      <c r="C351" s="55" t="str">
        <f>IFERROR(VLOOKUP(G351,GCC.Param!$B$3:$D$96,3,FALSE),"")</f>
        <v/>
      </c>
      <c r="D351" s="40"/>
      <c r="E351" s="40"/>
      <c r="F351" s="42"/>
      <c r="G351" s="42"/>
      <c r="H351" s="42"/>
      <c r="I351" s="42"/>
      <c r="J351" s="267" t="str">
        <f t="shared" si="43"/>
        <v/>
      </c>
      <c r="K351" s="289"/>
      <c r="L351" s="289"/>
      <c r="M351" s="42"/>
      <c r="N351" s="42"/>
      <c r="O351" s="42"/>
      <c r="P351" s="42"/>
      <c r="Q351" s="42"/>
      <c r="R351" s="42"/>
      <c r="S351" s="266">
        <f t="shared" si="44"/>
        <v>0</v>
      </c>
      <c r="T351" s="32"/>
      <c r="U351" s="50"/>
      <c r="V351" s="44"/>
      <c r="W351" s="44"/>
      <c r="X351" s="45"/>
      <c r="Y351" s="50"/>
      <c r="Z351" s="46"/>
      <c r="AA351" s="46"/>
      <c r="AB351" s="46"/>
      <c r="AC351" s="47">
        <f t="shared" si="45"/>
        <v>0</v>
      </c>
      <c r="AD351" s="51"/>
      <c r="AE351" s="51"/>
      <c r="AF351" s="51"/>
      <c r="AH351" s="290"/>
      <c r="AI351" s="53">
        <f t="shared" si="46"/>
        <v>0</v>
      </c>
      <c r="AJ351" s="52"/>
      <c r="AK351" s="293"/>
      <c r="AL351" s="300"/>
      <c r="AM351" s="52"/>
      <c r="AN351" s="300"/>
      <c r="AO351" s="54"/>
      <c r="AQ351" s="47" t="str">
        <f>IF(OR('Input 1 - Schedule 1'!$C351="Non-Ins, Non-Fin",G351="Other Unregulated Financial Entity"),"Yes","No")</f>
        <v>No</v>
      </c>
      <c r="AR351" s="47" t="str">
        <f>IF(AQ351="Yes", 'Input 1 - Schedule 1'!AL351/'Input 1 - Schedule 1'!AM351*'Input 1 - Schedule 1'!AN351,"N/A")</f>
        <v>N/A</v>
      </c>
      <c r="AS351" s="47" t="str">
        <f>IF(AR351="N/A","N/A",MAX('Input 1 - Schedule 1'!AN351*0.02,AR351))</f>
        <v>N/A</v>
      </c>
      <c r="AT351" s="47" t="str">
        <f>IF(AQ351="Yes",'Input 1 - Schedule 1'!$AH351*IF($AX351="RBC Filing U.S. Insurer (Life)",0.0247,IF($AX351="RBC Filing U.S. Insurer (Health)",0.057*2/3,0.0364)),"N/A")</f>
        <v>N/A</v>
      </c>
      <c r="AU351" s="47" t="str">
        <f>IF(AQ351="Yes",'Input 1 - Schedule 1'!$AH351*IF($AX351="RBC Filing U.S. Insurer (Life)",0.037,IF($AX351="RBC Filing U.S. Insurer (Health)",0.057,0.054)),"N/A")</f>
        <v>N/A</v>
      </c>
      <c r="AV351" s="47" t="str">
        <f>IF(AQ351="Yes",'Input 1 - Schedule 1'!$AJ351*0.03,"N/A")</f>
        <v>N/A</v>
      </c>
      <c r="AW351" s="47" t="str">
        <f>IF(AQ351="Yes",IF(AX351="RBC Filing U.S. Insurer (Life)",0.195*'Input 1 - Schedule 1'!AJ351,0.225*'Input 1 - Schedule 1'!AJ351),"N/A")</f>
        <v>N/A</v>
      </c>
      <c r="AX351" s="47" t="str">
        <f>IFERROR(VLOOKUP('Input 1 - Schedule 1'!I351,'Input 1 - Schedule 1'!$D$7:$G$1009,4,FALSE),"")</f>
        <v/>
      </c>
      <c r="AZ351" s="17" t="s">
        <v>1</v>
      </c>
    </row>
    <row r="352" spans="1:52" x14ac:dyDescent="0.25">
      <c r="A352" s="56">
        <f t="shared" si="41"/>
        <v>343</v>
      </c>
      <c r="B352" s="267" t="str">
        <f t="shared" si="42"/>
        <v/>
      </c>
      <c r="C352" s="55" t="str">
        <f>IFERROR(VLOOKUP(G352,GCC.Param!$B$3:$D$96,3,FALSE),"")</f>
        <v/>
      </c>
      <c r="D352" s="40"/>
      <c r="E352" s="40"/>
      <c r="F352" s="42"/>
      <c r="G352" s="42"/>
      <c r="H352" s="42"/>
      <c r="I352" s="42"/>
      <c r="J352" s="267" t="str">
        <f t="shared" si="43"/>
        <v/>
      </c>
      <c r="K352" s="289"/>
      <c r="L352" s="289"/>
      <c r="M352" s="42"/>
      <c r="N352" s="42"/>
      <c r="O352" s="42"/>
      <c r="P352" s="42"/>
      <c r="Q352" s="42"/>
      <c r="R352" s="42"/>
      <c r="S352" s="266">
        <f t="shared" si="44"/>
        <v>0</v>
      </c>
      <c r="T352" s="32"/>
      <c r="U352" s="50"/>
      <c r="V352" s="44"/>
      <c r="W352" s="44"/>
      <c r="X352" s="45"/>
      <c r="Y352" s="50"/>
      <c r="Z352" s="46"/>
      <c r="AA352" s="46"/>
      <c r="AB352" s="46"/>
      <c r="AC352" s="47">
        <f t="shared" si="45"/>
        <v>0</v>
      </c>
      <c r="AD352" s="51"/>
      <c r="AE352" s="51"/>
      <c r="AF352" s="51"/>
      <c r="AH352" s="290"/>
      <c r="AI352" s="53">
        <f t="shared" si="46"/>
        <v>0</v>
      </c>
      <c r="AJ352" s="52"/>
      <c r="AK352" s="293"/>
      <c r="AL352" s="300"/>
      <c r="AM352" s="52"/>
      <c r="AN352" s="300"/>
      <c r="AO352" s="54"/>
      <c r="AQ352" s="47" t="str">
        <f>IF(OR('Input 1 - Schedule 1'!$C352="Non-Ins, Non-Fin",G352="Other Unregulated Financial Entity"),"Yes","No")</f>
        <v>No</v>
      </c>
      <c r="AR352" s="47" t="str">
        <f>IF(AQ352="Yes", 'Input 1 - Schedule 1'!AL352/'Input 1 - Schedule 1'!AM352*'Input 1 - Schedule 1'!AN352,"N/A")</f>
        <v>N/A</v>
      </c>
      <c r="AS352" s="47" t="str">
        <f>IF(AR352="N/A","N/A",MAX('Input 1 - Schedule 1'!AN352*0.02,AR352))</f>
        <v>N/A</v>
      </c>
      <c r="AT352" s="47" t="str">
        <f>IF(AQ352="Yes",'Input 1 - Schedule 1'!$AH352*IF($AX352="RBC Filing U.S. Insurer (Life)",0.0247,IF($AX352="RBC Filing U.S. Insurer (Health)",0.057*2/3,0.0364)),"N/A")</f>
        <v>N/A</v>
      </c>
      <c r="AU352" s="47" t="str">
        <f>IF(AQ352="Yes",'Input 1 - Schedule 1'!$AH352*IF($AX352="RBC Filing U.S. Insurer (Life)",0.037,IF($AX352="RBC Filing U.S. Insurer (Health)",0.057,0.054)),"N/A")</f>
        <v>N/A</v>
      </c>
      <c r="AV352" s="47" t="str">
        <f>IF(AQ352="Yes",'Input 1 - Schedule 1'!$AJ352*0.03,"N/A")</f>
        <v>N/A</v>
      </c>
      <c r="AW352" s="47" t="str">
        <f>IF(AQ352="Yes",IF(AX352="RBC Filing U.S. Insurer (Life)",0.195*'Input 1 - Schedule 1'!AJ352,0.225*'Input 1 - Schedule 1'!AJ352),"N/A")</f>
        <v>N/A</v>
      </c>
      <c r="AX352" s="47" t="str">
        <f>IFERROR(VLOOKUP('Input 1 - Schedule 1'!I352,'Input 1 - Schedule 1'!$D$7:$G$1009,4,FALSE),"")</f>
        <v/>
      </c>
      <c r="AZ352" s="17" t="s">
        <v>1</v>
      </c>
    </row>
    <row r="353" spans="1:52" x14ac:dyDescent="0.25">
      <c r="A353" s="56">
        <f t="shared" si="41"/>
        <v>344</v>
      </c>
      <c r="B353" s="267" t="str">
        <f t="shared" si="42"/>
        <v/>
      </c>
      <c r="C353" s="55" t="str">
        <f>IFERROR(VLOOKUP(G353,GCC.Param!$B$3:$D$96,3,FALSE),"")</f>
        <v/>
      </c>
      <c r="D353" s="40"/>
      <c r="E353" s="40"/>
      <c r="F353" s="42"/>
      <c r="G353" s="42"/>
      <c r="H353" s="42"/>
      <c r="I353" s="42"/>
      <c r="J353" s="267" t="str">
        <f t="shared" si="43"/>
        <v/>
      </c>
      <c r="K353" s="289"/>
      <c r="L353" s="289"/>
      <c r="M353" s="42"/>
      <c r="N353" s="42"/>
      <c r="O353" s="42"/>
      <c r="P353" s="42"/>
      <c r="Q353" s="42"/>
      <c r="R353" s="42"/>
      <c r="S353" s="266">
        <f t="shared" si="44"/>
        <v>0</v>
      </c>
      <c r="T353" s="32"/>
      <c r="U353" s="50"/>
      <c r="V353" s="44"/>
      <c r="W353" s="44"/>
      <c r="X353" s="45"/>
      <c r="Y353" s="50"/>
      <c r="Z353" s="46"/>
      <c r="AA353" s="46"/>
      <c r="AB353" s="46"/>
      <c r="AC353" s="47">
        <f t="shared" si="45"/>
        <v>0</v>
      </c>
      <c r="AD353" s="51"/>
      <c r="AE353" s="51"/>
      <c r="AF353" s="51"/>
      <c r="AH353" s="290"/>
      <c r="AI353" s="53">
        <f t="shared" si="46"/>
        <v>0</v>
      </c>
      <c r="AJ353" s="52"/>
      <c r="AK353" s="293"/>
      <c r="AL353" s="300"/>
      <c r="AM353" s="52"/>
      <c r="AN353" s="300"/>
      <c r="AO353" s="54"/>
      <c r="AQ353" s="47" t="str">
        <f>IF(OR('Input 1 - Schedule 1'!$C353="Non-Ins, Non-Fin",G353="Other Unregulated Financial Entity"),"Yes","No")</f>
        <v>No</v>
      </c>
      <c r="AR353" s="47" t="str">
        <f>IF(AQ353="Yes", 'Input 1 - Schedule 1'!AL353/'Input 1 - Schedule 1'!AM353*'Input 1 - Schedule 1'!AN353,"N/A")</f>
        <v>N/A</v>
      </c>
      <c r="AS353" s="47" t="str">
        <f>IF(AR353="N/A","N/A",MAX('Input 1 - Schedule 1'!AN353*0.02,AR353))</f>
        <v>N/A</v>
      </c>
      <c r="AT353" s="47" t="str">
        <f>IF(AQ353="Yes",'Input 1 - Schedule 1'!$AH353*IF($AX353="RBC Filing U.S. Insurer (Life)",0.0247,IF($AX353="RBC Filing U.S. Insurer (Health)",0.057*2/3,0.0364)),"N/A")</f>
        <v>N/A</v>
      </c>
      <c r="AU353" s="47" t="str">
        <f>IF(AQ353="Yes",'Input 1 - Schedule 1'!$AH353*IF($AX353="RBC Filing U.S. Insurer (Life)",0.037,IF($AX353="RBC Filing U.S. Insurer (Health)",0.057,0.054)),"N/A")</f>
        <v>N/A</v>
      </c>
      <c r="AV353" s="47" t="str">
        <f>IF(AQ353="Yes",'Input 1 - Schedule 1'!$AJ353*0.03,"N/A")</f>
        <v>N/A</v>
      </c>
      <c r="AW353" s="47" t="str">
        <f>IF(AQ353="Yes",IF(AX353="RBC Filing U.S. Insurer (Life)",0.195*'Input 1 - Schedule 1'!AJ353,0.225*'Input 1 - Schedule 1'!AJ353),"N/A")</f>
        <v>N/A</v>
      </c>
      <c r="AX353" s="47" t="str">
        <f>IFERROR(VLOOKUP('Input 1 - Schedule 1'!I353,'Input 1 - Schedule 1'!$D$7:$G$1009,4,FALSE),"")</f>
        <v/>
      </c>
      <c r="AZ353" s="17" t="s">
        <v>1</v>
      </c>
    </row>
    <row r="354" spans="1:52" x14ac:dyDescent="0.25">
      <c r="A354" s="56">
        <f t="shared" si="41"/>
        <v>345</v>
      </c>
      <c r="B354" s="267" t="str">
        <f t="shared" si="42"/>
        <v/>
      </c>
      <c r="C354" s="55" t="str">
        <f>IFERROR(VLOOKUP(G354,GCC.Param!$B$3:$D$96,3,FALSE),"")</f>
        <v/>
      </c>
      <c r="D354" s="40"/>
      <c r="E354" s="40"/>
      <c r="F354" s="42"/>
      <c r="G354" s="42"/>
      <c r="H354" s="42"/>
      <c r="I354" s="42"/>
      <c r="J354" s="267" t="str">
        <f t="shared" si="43"/>
        <v/>
      </c>
      <c r="K354" s="289"/>
      <c r="L354" s="289"/>
      <c r="M354" s="42"/>
      <c r="N354" s="42"/>
      <c r="O354" s="42"/>
      <c r="P354" s="42"/>
      <c r="Q354" s="42"/>
      <c r="R354" s="42"/>
      <c r="S354" s="266">
        <f t="shared" si="44"/>
        <v>0</v>
      </c>
      <c r="T354" s="32"/>
      <c r="U354" s="50"/>
      <c r="V354" s="44"/>
      <c r="W354" s="44"/>
      <c r="X354" s="45"/>
      <c r="Y354" s="50"/>
      <c r="Z354" s="46"/>
      <c r="AA354" s="46"/>
      <c r="AB354" s="46"/>
      <c r="AC354" s="47">
        <f t="shared" si="45"/>
        <v>0</v>
      </c>
      <c r="AD354" s="51"/>
      <c r="AE354" s="51"/>
      <c r="AF354" s="51"/>
      <c r="AH354" s="290"/>
      <c r="AI354" s="53">
        <f t="shared" si="46"/>
        <v>0</v>
      </c>
      <c r="AJ354" s="52"/>
      <c r="AK354" s="293"/>
      <c r="AL354" s="300"/>
      <c r="AM354" s="52"/>
      <c r="AN354" s="300"/>
      <c r="AO354" s="54"/>
      <c r="AQ354" s="47" t="str">
        <f>IF(OR('Input 1 - Schedule 1'!$C354="Non-Ins, Non-Fin",G354="Other Unregulated Financial Entity"),"Yes","No")</f>
        <v>No</v>
      </c>
      <c r="AR354" s="47" t="str">
        <f>IF(AQ354="Yes", 'Input 1 - Schedule 1'!AL354/'Input 1 - Schedule 1'!AM354*'Input 1 - Schedule 1'!AN354,"N/A")</f>
        <v>N/A</v>
      </c>
      <c r="AS354" s="47" t="str">
        <f>IF(AR354="N/A","N/A",MAX('Input 1 - Schedule 1'!AN354*0.02,AR354))</f>
        <v>N/A</v>
      </c>
      <c r="AT354" s="47" t="str">
        <f>IF(AQ354="Yes",'Input 1 - Schedule 1'!$AH354*IF($AX354="RBC Filing U.S. Insurer (Life)",0.0247,IF($AX354="RBC Filing U.S. Insurer (Health)",0.057*2/3,0.0364)),"N/A")</f>
        <v>N/A</v>
      </c>
      <c r="AU354" s="47" t="str">
        <f>IF(AQ354="Yes",'Input 1 - Schedule 1'!$AH354*IF($AX354="RBC Filing U.S. Insurer (Life)",0.037,IF($AX354="RBC Filing U.S. Insurer (Health)",0.057,0.054)),"N/A")</f>
        <v>N/A</v>
      </c>
      <c r="AV354" s="47" t="str">
        <f>IF(AQ354="Yes",'Input 1 - Schedule 1'!$AJ354*0.03,"N/A")</f>
        <v>N/A</v>
      </c>
      <c r="AW354" s="47" t="str">
        <f>IF(AQ354="Yes",IF(AX354="RBC Filing U.S. Insurer (Life)",0.195*'Input 1 - Schedule 1'!AJ354,0.225*'Input 1 - Schedule 1'!AJ354),"N/A")</f>
        <v>N/A</v>
      </c>
      <c r="AX354" s="47" t="str">
        <f>IFERROR(VLOOKUP('Input 1 - Schedule 1'!I354,'Input 1 - Schedule 1'!$D$7:$G$1009,4,FALSE),"")</f>
        <v/>
      </c>
      <c r="AZ354" s="17" t="s">
        <v>1</v>
      </c>
    </row>
    <row r="355" spans="1:52" x14ac:dyDescent="0.25">
      <c r="A355" s="56">
        <f t="shared" si="41"/>
        <v>346</v>
      </c>
      <c r="B355" s="267" t="str">
        <f t="shared" si="42"/>
        <v/>
      </c>
      <c r="C355" s="55" t="str">
        <f>IFERROR(VLOOKUP(G355,GCC.Param!$B$3:$D$96,3,FALSE),"")</f>
        <v/>
      </c>
      <c r="D355" s="40"/>
      <c r="E355" s="40"/>
      <c r="F355" s="42"/>
      <c r="G355" s="42"/>
      <c r="H355" s="42"/>
      <c r="I355" s="42"/>
      <c r="J355" s="267" t="str">
        <f t="shared" si="43"/>
        <v/>
      </c>
      <c r="K355" s="289"/>
      <c r="L355" s="289"/>
      <c r="M355" s="42"/>
      <c r="N355" s="42"/>
      <c r="O355" s="42"/>
      <c r="P355" s="42"/>
      <c r="Q355" s="42"/>
      <c r="R355" s="42"/>
      <c r="S355" s="266">
        <f t="shared" si="44"/>
        <v>0</v>
      </c>
      <c r="T355" s="32"/>
      <c r="U355" s="50"/>
      <c r="V355" s="44"/>
      <c r="W355" s="44"/>
      <c r="X355" s="45"/>
      <c r="Y355" s="50"/>
      <c r="Z355" s="46"/>
      <c r="AA355" s="46"/>
      <c r="AB355" s="46"/>
      <c r="AC355" s="47">
        <f t="shared" si="45"/>
        <v>0</v>
      </c>
      <c r="AD355" s="51"/>
      <c r="AE355" s="51"/>
      <c r="AF355" s="51"/>
      <c r="AH355" s="290"/>
      <c r="AI355" s="53">
        <f t="shared" si="46"/>
        <v>0</v>
      </c>
      <c r="AJ355" s="52"/>
      <c r="AK355" s="293"/>
      <c r="AL355" s="300"/>
      <c r="AM355" s="52"/>
      <c r="AN355" s="300"/>
      <c r="AO355" s="54"/>
      <c r="AQ355" s="47" t="str">
        <f>IF(OR('Input 1 - Schedule 1'!$C355="Non-Ins, Non-Fin",G355="Other Unregulated Financial Entity"),"Yes","No")</f>
        <v>No</v>
      </c>
      <c r="AR355" s="47" t="str">
        <f>IF(AQ355="Yes", 'Input 1 - Schedule 1'!AL355/'Input 1 - Schedule 1'!AM355*'Input 1 - Schedule 1'!AN355,"N/A")</f>
        <v>N/A</v>
      </c>
      <c r="AS355" s="47" t="str">
        <f>IF(AR355="N/A","N/A",MAX('Input 1 - Schedule 1'!AN355*0.02,AR355))</f>
        <v>N/A</v>
      </c>
      <c r="AT355" s="47" t="str">
        <f>IF(AQ355="Yes",'Input 1 - Schedule 1'!$AH355*IF($AX355="RBC Filing U.S. Insurer (Life)",0.0247,IF($AX355="RBC Filing U.S. Insurer (Health)",0.057*2/3,0.0364)),"N/A")</f>
        <v>N/A</v>
      </c>
      <c r="AU355" s="47" t="str">
        <f>IF(AQ355="Yes",'Input 1 - Schedule 1'!$AH355*IF($AX355="RBC Filing U.S. Insurer (Life)",0.037,IF($AX355="RBC Filing U.S. Insurer (Health)",0.057,0.054)),"N/A")</f>
        <v>N/A</v>
      </c>
      <c r="AV355" s="47" t="str">
        <f>IF(AQ355="Yes",'Input 1 - Schedule 1'!$AJ355*0.03,"N/A")</f>
        <v>N/A</v>
      </c>
      <c r="AW355" s="47" t="str">
        <f>IF(AQ355="Yes",IF(AX355="RBC Filing U.S. Insurer (Life)",0.195*'Input 1 - Schedule 1'!AJ355,0.225*'Input 1 - Schedule 1'!AJ355),"N/A")</f>
        <v>N/A</v>
      </c>
      <c r="AX355" s="47" t="str">
        <f>IFERROR(VLOOKUP('Input 1 - Schedule 1'!I355,'Input 1 - Schedule 1'!$D$7:$G$1009,4,FALSE),"")</f>
        <v/>
      </c>
      <c r="AZ355" s="17" t="s">
        <v>1</v>
      </c>
    </row>
    <row r="356" spans="1:52" x14ac:dyDescent="0.25">
      <c r="A356" s="56">
        <f t="shared" si="41"/>
        <v>347</v>
      </c>
      <c r="B356" s="267" t="str">
        <f t="shared" si="42"/>
        <v/>
      </c>
      <c r="C356" s="55" t="str">
        <f>IFERROR(VLOOKUP(G356,GCC.Param!$B$3:$D$96,3,FALSE),"")</f>
        <v/>
      </c>
      <c r="D356" s="40"/>
      <c r="E356" s="40"/>
      <c r="F356" s="42"/>
      <c r="G356" s="42"/>
      <c r="H356" s="42"/>
      <c r="I356" s="42"/>
      <c r="J356" s="267" t="str">
        <f t="shared" si="43"/>
        <v/>
      </c>
      <c r="K356" s="289"/>
      <c r="L356" s="289"/>
      <c r="M356" s="42"/>
      <c r="N356" s="42"/>
      <c r="O356" s="42"/>
      <c r="P356" s="42"/>
      <c r="Q356" s="42"/>
      <c r="R356" s="42"/>
      <c r="S356" s="266">
        <f t="shared" si="44"/>
        <v>0</v>
      </c>
      <c r="T356" s="32"/>
      <c r="U356" s="50"/>
      <c r="V356" s="44"/>
      <c r="W356" s="44"/>
      <c r="X356" s="45"/>
      <c r="Y356" s="50"/>
      <c r="Z356" s="46"/>
      <c r="AA356" s="46"/>
      <c r="AB356" s="46"/>
      <c r="AC356" s="47">
        <f t="shared" si="45"/>
        <v>0</v>
      </c>
      <c r="AD356" s="51"/>
      <c r="AE356" s="51"/>
      <c r="AF356" s="51"/>
      <c r="AH356" s="290"/>
      <c r="AI356" s="53">
        <f t="shared" si="46"/>
        <v>0</v>
      </c>
      <c r="AJ356" s="52"/>
      <c r="AK356" s="293"/>
      <c r="AL356" s="300"/>
      <c r="AM356" s="52"/>
      <c r="AN356" s="300"/>
      <c r="AO356" s="54"/>
      <c r="AQ356" s="47" t="str">
        <f>IF(OR('Input 1 - Schedule 1'!$C356="Non-Ins, Non-Fin",G356="Other Unregulated Financial Entity"),"Yes","No")</f>
        <v>No</v>
      </c>
      <c r="AR356" s="47" t="str">
        <f>IF(AQ356="Yes", 'Input 1 - Schedule 1'!AL356/'Input 1 - Schedule 1'!AM356*'Input 1 - Schedule 1'!AN356,"N/A")</f>
        <v>N/A</v>
      </c>
      <c r="AS356" s="47" t="str">
        <f>IF(AR356="N/A","N/A",MAX('Input 1 - Schedule 1'!AN356*0.02,AR356))</f>
        <v>N/A</v>
      </c>
      <c r="AT356" s="47" t="str">
        <f>IF(AQ356="Yes",'Input 1 - Schedule 1'!$AH356*IF($AX356="RBC Filing U.S. Insurer (Life)",0.0247,IF($AX356="RBC Filing U.S. Insurer (Health)",0.057*2/3,0.0364)),"N/A")</f>
        <v>N/A</v>
      </c>
      <c r="AU356" s="47" t="str">
        <f>IF(AQ356="Yes",'Input 1 - Schedule 1'!$AH356*IF($AX356="RBC Filing U.S. Insurer (Life)",0.037,IF($AX356="RBC Filing U.S. Insurer (Health)",0.057,0.054)),"N/A")</f>
        <v>N/A</v>
      </c>
      <c r="AV356" s="47" t="str">
        <f>IF(AQ356="Yes",'Input 1 - Schedule 1'!$AJ356*0.03,"N/A")</f>
        <v>N/A</v>
      </c>
      <c r="AW356" s="47" t="str">
        <f>IF(AQ356="Yes",IF(AX356="RBC Filing U.S. Insurer (Life)",0.195*'Input 1 - Schedule 1'!AJ356,0.225*'Input 1 - Schedule 1'!AJ356),"N/A")</f>
        <v>N/A</v>
      </c>
      <c r="AX356" s="47" t="str">
        <f>IFERROR(VLOOKUP('Input 1 - Schedule 1'!I356,'Input 1 - Schedule 1'!$D$7:$G$1009,4,FALSE),"")</f>
        <v/>
      </c>
      <c r="AZ356" s="17" t="s">
        <v>1</v>
      </c>
    </row>
    <row r="357" spans="1:52" x14ac:dyDescent="0.25">
      <c r="A357" s="56">
        <f t="shared" si="41"/>
        <v>348</v>
      </c>
      <c r="B357" s="267" t="str">
        <f t="shared" si="42"/>
        <v/>
      </c>
      <c r="C357" s="55" t="str">
        <f>IFERROR(VLOOKUP(G357,GCC.Param!$B$3:$D$96,3,FALSE),"")</f>
        <v/>
      </c>
      <c r="D357" s="40"/>
      <c r="E357" s="40"/>
      <c r="F357" s="42"/>
      <c r="G357" s="42"/>
      <c r="H357" s="42"/>
      <c r="I357" s="42"/>
      <c r="J357" s="267" t="str">
        <f t="shared" si="43"/>
        <v/>
      </c>
      <c r="K357" s="289"/>
      <c r="L357" s="289"/>
      <c r="M357" s="42"/>
      <c r="N357" s="42"/>
      <c r="O357" s="42"/>
      <c r="P357" s="42"/>
      <c r="Q357" s="42"/>
      <c r="R357" s="42"/>
      <c r="S357" s="266">
        <f t="shared" si="44"/>
        <v>0</v>
      </c>
      <c r="T357" s="32"/>
      <c r="U357" s="50"/>
      <c r="V357" s="44"/>
      <c r="W357" s="44"/>
      <c r="X357" s="45"/>
      <c r="Y357" s="50"/>
      <c r="Z357" s="46"/>
      <c r="AA357" s="46"/>
      <c r="AB357" s="46"/>
      <c r="AC357" s="47">
        <f t="shared" si="45"/>
        <v>0</v>
      </c>
      <c r="AD357" s="51"/>
      <c r="AE357" s="51"/>
      <c r="AF357" s="51"/>
      <c r="AH357" s="290"/>
      <c r="AI357" s="53">
        <f t="shared" si="46"/>
        <v>0</v>
      </c>
      <c r="AJ357" s="52"/>
      <c r="AK357" s="293"/>
      <c r="AL357" s="300"/>
      <c r="AM357" s="52"/>
      <c r="AN357" s="300"/>
      <c r="AO357" s="54"/>
      <c r="AQ357" s="47" t="str">
        <f>IF(OR('Input 1 - Schedule 1'!$C357="Non-Ins, Non-Fin",G357="Other Unregulated Financial Entity"),"Yes","No")</f>
        <v>No</v>
      </c>
      <c r="AR357" s="47" t="str">
        <f>IF(AQ357="Yes", 'Input 1 - Schedule 1'!AL357/'Input 1 - Schedule 1'!AM357*'Input 1 - Schedule 1'!AN357,"N/A")</f>
        <v>N/A</v>
      </c>
      <c r="AS357" s="47" t="str">
        <f>IF(AR357="N/A","N/A",MAX('Input 1 - Schedule 1'!AN357*0.02,AR357))</f>
        <v>N/A</v>
      </c>
      <c r="AT357" s="47" t="str">
        <f>IF(AQ357="Yes",'Input 1 - Schedule 1'!$AH357*IF($AX357="RBC Filing U.S. Insurer (Life)",0.0247,IF($AX357="RBC Filing U.S. Insurer (Health)",0.057*2/3,0.0364)),"N/A")</f>
        <v>N/A</v>
      </c>
      <c r="AU357" s="47" t="str">
        <f>IF(AQ357="Yes",'Input 1 - Schedule 1'!$AH357*IF($AX357="RBC Filing U.S. Insurer (Life)",0.037,IF($AX357="RBC Filing U.S. Insurer (Health)",0.057,0.054)),"N/A")</f>
        <v>N/A</v>
      </c>
      <c r="AV357" s="47" t="str">
        <f>IF(AQ357="Yes",'Input 1 - Schedule 1'!$AJ357*0.03,"N/A")</f>
        <v>N/A</v>
      </c>
      <c r="AW357" s="47" t="str">
        <f>IF(AQ357="Yes",IF(AX357="RBC Filing U.S. Insurer (Life)",0.195*'Input 1 - Schedule 1'!AJ357,0.225*'Input 1 - Schedule 1'!AJ357),"N/A")</f>
        <v>N/A</v>
      </c>
      <c r="AX357" s="47" t="str">
        <f>IFERROR(VLOOKUP('Input 1 - Schedule 1'!I357,'Input 1 - Schedule 1'!$D$7:$G$1009,4,FALSE),"")</f>
        <v/>
      </c>
      <c r="AZ357" s="17" t="s">
        <v>1</v>
      </c>
    </row>
    <row r="358" spans="1:52" x14ac:dyDescent="0.25">
      <c r="A358" s="56">
        <f t="shared" si="41"/>
        <v>349</v>
      </c>
      <c r="B358" s="267" t="str">
        <f t="shared" si="42"/>
        <v/>
      </c>
      <c r="C358" s="55" t="str">
        <f>IFERROR(VLOOKUP(G358,GCC.Param!$B$3:$D$96,3,FALSE),"")</f>
        <v/>
      </c>
      <c r="D358" s="40"/>
      <c r="E358" s="40"/>
      <c r="F358" s="42"/>
      <c r="G358" s="42"/>
      <c r="H358" s="42"/>
      <c r="I358" s="42"/>
      <c r="J358" s="267" t="str">
        <f t="shared" si="43"/>
        <v/>
      </c>
      <c r="K358" s="289"/>
      <c r="L358" s="289"/>
      <c r="M358" s="42"/>
      <c r="N358" s="42"/>
      <c r="O358" s="42"/>
      <c r="P358" s="42"/>
      <c r="Q358" s="42"/>
      <c r="R358" s="42"/>
      <c r="S358" s="266">
        <f t="shared" si="44"/>
        <v>0</v>
      </c>
      <c r="T358" s="32"/>
      <c r="U358" s="50"/>
      <c r="V358" s="44"/>
      <c r="W358" s="44"/>
      <c r="X358" s="45"/>
      <c r="Y358" s="50"/>
      <c r="Z358" s="46"/>
      <c r="AA358" s="46"/>
      <c r="AB358" s="46"/>
      <c r="AC358" s="47">
        <f t="shared" si="45"/>
        <v>0</v>
      </c>
      <c r="AD358" s="51"/>
      <c r="AE358" s="51"/>
      <c r="AF358" s="51"/>
      <c r="AH358" s="290"/>
      <c r="AI358" s="53">
        <f t="shared" si="46"/>
        <v>0</v>
      </c>
      <c r="AJ358" s="52"/>
      <c r="AK358" s="293"/>
      <c r="AL358" s="300"/>
      <c r="AM358" s="52"/>
      <c r="AN358" s="300"/>
      <c r="AO358" s="54"/>
      <c r="AQ358" s="47" t="str">
        <f>IF(OR('Input 1 - Schedule 1'!$C358="Non-Ins, Non-Fin",G358="Other Unregulated Financial Entity"),"Yes","No")</f>
        <v>No</v>
      </c>
      <c r="AR358" s="47" t="str">
        <f>IF(AQ358="Yes", 'Input 1 - Schedule 1'!AL358/'Input 1 - Schedule 1'!AM358*'Input 1 - Schedule 1'!AN358,"N/A")</f>
        <v>N/A</v>
      </c>
      <c r="AS358" s="47" t="str">
        <f>IF(AR358="N/A","N/A",MAX('Input 1 - Schedule 1'!AN358*0.02,AR358))</f>
        <v>N/A</v>
      </c>
      <c r="AT358" s="47" t="str">
        <f>IF(AQ358="Yes",'Input 1 - Schedule 1'!$AH358*IF($AX358="RBC Filing U.S. Insurer (Life)",0.0247,IF($AX358="RBC Filing U.S. Insurer (Health)",0.057*2/3,0.0364)),"N/A")</f>
        <v>N/A</v>
      </c>
      <c r="AU358" s="47" t="str">
        <f>IF(AQ358="Yes",'Input 1 - Schedule 1'!$AH358*IF($AX358="RBC Filing U.S. Insurer (Life)",0.037,IF($AX358="RBC Filing U.S. Insurer (Health)",0.057,0.054)),"N/A")</f>
        <v>N/A</v>
      </c>
      <c r="AV358" s="47" t="str">
        <f>IF(AQ358="Yes",'Input 1 - Schedule 1'!$AJ358*0.03,"N/A")</f>
        <v>N/A</v>
      </c>
      <c r="AW358" s="47" t="str">
        <f>IF(AQ358="Yes",IF(AX358="RBC Filing U.S. Insurer (Life)",0.195*'Input 1 - Schedule 1'!AJ358,0.225*'Input 1 - Schedule 1'!AJ358),"N/A")</f>
        <v>N/A</v>
      </c>
      <c r="AX358" s="47" t="str">
        <f>IFERROR(VLOOKUP('Input 1 - Schedule 1'!I358,'Input 1 - Schedule 1'!$D$7:$G$1009,4,FALSE),"")</f>
        <v/>
      </c>
      <c r="AZ358" s="17" t="s">
        <v>1</v>
      </c>
    </row>
    <row r="359" spans="1:52" x14ac:dyDescent="0.25">
      <c r="A359" s="56">
        <f t="shared" si="41"/>
        <v>350</v>
      </c>
      <c r="B359" s="267" t="str">
        <f t="shared" si="42"/>
        <v/>
      </c>
      <c r="C359" s="55" t="str">
        <f>IFERROR(VLOOKUP(G359,GCC.Param!$B$3:$D$96,3,FALSE),"")</f>
        <v/>
      </c>
      <c r="D359" s="40"/>
      <c r="E359" s="40"/>
      <c r="F359" s="42"/>
      <c r="G359" s="42"/>
      <c r="H359" s="42"/>
      <c r="I359" s="42"/>
      <c r="J359" s="267" t="str">
        <f t="shared" si="43"/>
        <v/>
      </c>
      <c r="K359" s="289"/>
      <c r="L359" s="289"/>
      <c r="M359" s="42"/>
      <c r="N359" s="42"/>
      <c r="O359" s="42"/>
      <c r="P359" s="42"/>
      <c r="Q359" s="42"/>
      <c r="R359" s="42"/>
      <c r="S359" s="266">
        <f t="shared" si="44"/>
        <v>0</v>
      </c>
      <c r="T359" s="32"/>
      <c r="U359" s="50"/>
      <c r="V359" s="44"/>
      <c r="W359" s="44"/>
      <c r="X359" s="45"/>
      <c r="Y359" s="50"/>
      <c r="Z359" s="46"/>
      <c r="AA359" s="46"/>
      <c r="AB359" s="46"/>
      <c r="AC359" s="47">
        <f t="shared" si="45"/>
        <v>0</v>
      </c>
      <c r="AD359" s="51"/>
      <c r="AE359" s="51"/>
      <c r="AF359" s="51"/>
      <c r="AH359" s="290"/>
      <c r="AI359" s="53">
        <f t="shared" si="46"/>
        <v>0</v>
      </c>
      <c r="AJ359" s="52"/>
      <c r="AK359" s="293"/>
      <c r="AL359" s="300"/>
      <c r="AM359" s="52"/>
      <c r="AN359" s="300"/>
      <c r="AO359" s="54"/>
      <c r="AQ359" s="47" t="str">
        <f>IF(OR('Input 1 - Schedule 1'!$C359="Non-Ins, Non-Fin",G359="Other Unregulated Financial Entity"),"Yes","No")</f>
        <v>No</v>
      </c>
      <c r="AR359" s="47" t="str">
        <f>IF(AQ359="Yes", 'Input 1 - Schedule 1'!AL359/'Input 1 - Schedule 1'!AM359*'Input 1 - Schedule 1'!AN359,"N/A")</f>
        <v>N/A</v>
      </c>
      <c r="AS359" s="47" t="str">
        <f>IF(AR359="N/A","N/A",MAX('Input 1 - Schedule 1'!AN359*0.02,AR359))</f>
        <v>N/A</v>
      </c>
      <c r="AT359" s="47" t="str">
        <f>IF(AQ359="Yes",'Input 1 - Schedule 1'!$AH359*IF($AX359="RBC Filing U.S. Insurer (Life)",0.0247,IF($AX359="RBC Filing U.S. Insurer (Health)",0.057*2/3,0.0364)),"N/A")</f>
        <v>N/A</v>
      </c>
      <c r="AU359" s="47" t="str">
        <f>IF(AQ359="Yes",'Input 1 - Schedule 1'!$AH359*IF($AX359="RBC Filing U.S. Insurer (Life)",0.037,IF($AX359="RBC Filing U.S. Insurer (Health)",0.057,0.054)),"N/A")</f>
        <v>N/A</v>
      </c>
      <c r="AV359" s="47" t="str">
        <f>IF(AQ359="Yes",'Input 1 - Schedule 1'!$AJ359*0.03,"N/A")</f>
        <v>N/A</v>
      </c>
      <c r="AW359" s="47" t="str">
        <f>IF(AQ359="Yes",IF(AX359="RBC Filing U.S. Insurer (Life)",0.195*'Input 1 - Schedule 1'!AJ359,0.225*'Input 1 - Schedule 1'!AJ359),"N/A")</f>
        <v>N/A</v>
      </c>
      <c r="AX359" s="47" t="str">
        <f>IFERROR(VLOOKUP('Input 1 - Schedule 1'!I359,'Input 1 - Schedule 1'!$D$7:$G$1009,4,FALSE),"")</f>
        <v/>
      </c>
      <c r="AZ359" s="17" t="s">
        <v>1</v>
      </c>
    </row>
    <row r="360" spans="1:52" x14ac:dyDescent="0.25">
      <c r="A360" s="56">
        <f t="shared" si="41"/>
        <v>351</v>
      </c>
      <c r="B360" s="267" t="str">
        <f t="shared" si="42"/>
        <v/>
      </c>
      <c r="C360" s="55" t="str">
        <f>IFERROR(VLOOKUP(G360,GCC.Param!$B$3:$D$96,3,FALSE),"")</f>
        <v/>
      </c>
      <c r="D360" s="40"/>
      <c r="E360" s="40"/>
      <c r="F360" s="42"/>
      <c r="G360" s="42"/>
      <c r="H360" s="42"/>
      <c r="I360" s="42"/>
      <c r="J360" s="267" t="str">
        <f t="shared" si="43"/>
        <v/>
      </c>
      <c r="K360" s="289"/>
      <c r="L360" s="289"/>
      <c r="M360" s="42"/>
      <c r="N360" s="42"/>
      <c r="O360" s="42"/>
      <c r="P360" s="42"/>
      <c r="Q360" s="42"/>
      <c r="R360" s="42"/>
      <c r="S360" s="266">
        <f t="shared" si="44"/>
        <v>0</v>
      </c>
      <c r="T360" s="32"/>
      <c r="U360" s="50"/>
      <c r="V360" s="44"/>
      <c r="W360" s="44"/>
      <c r="X360" s="45"/>
      <c r="Y360" s="50"/>
      <c r="Z360" s="46"/>
      <c r="AA360" s="46"/>
      <c r="AB360" s="46"/>
      <c r="AC360" s="47">
        <f t="shared" si="45"/>
        <v>0</v>
      </c>
      <c r="AD360" s="51"/>
      <c r="AE360" s="51"/>
      <c r="AF360" s="51"/>
      <c r="AH360" s="290"/>
      <c r="AI360" s="53">
        <f t="shared" si="46"/>
        <v>0</v>
      </c>
      <c r="AJ360" s="52"/>
      <c r="AK360" s="293"/>
      <c r="AL360" s="300"/>
      <c r="AM360" s="52"/>
      <c r="AN360" s="300"/>
      <c r="AO360" s="54"/>
      <c r="AQ360" s="47" t="str">
        <f>IF(OR('Input 1 - Schedule 1'!$C360="Non-Ins, Non-Fin",G360="Other Unregulated Financial Entity"),"Yes","No")</f>
        <v>No</v>
      </c>
      <c r="AR360" s="47" t="str">
        <f>IF(AQ360="Yes", 'Input 1 - Schedule 1'!AL360/'Input 1 - Schedule 1'!AM360*'Input 1 - Schedule 1'!AN360,"N/A")</f>
        <v>N/A</v>
      </c>
      <c r="AS360" s="47" t="str">
        <f>IF(AR360="N/A","N/A",MAX('Input 1 - Schedule 1'!AN360*0.02,AR360))</f>
        <v>N/A</v>
      </c>
      <c r="AT360" s="47" t="str">
        <f>IF(AQ360="Yes",'Input 1 - Schedule 1'!$AH360*IF($AX360="RBC Filing U.S. Insurer (Life)",0.0247,IF($AX360="RBC Filing U.S. Insurer (Health)",0.057*2/3,0.0364)),"N/A")</f>
        <v>N/A</v>
      </c>
      <c r="AU360" s="47" t="str">
        <f>IF(AQ360="Yes",'Input 1 - Schedule 1'!$AH360*IF($AX360="RBC Filing U.S. Insurer (Life)",0.037,IF($AX360="RBC Filing U.S. Insurer (Health)",0.057,0.054)),"N/A")</f>
        <v>N/A</v>
      </c>
      <c r="AV360" s="47" t="str">
        <f>IF(AQ360="Yes",'Input 1 - Schedule 1'!$AJ360*0.03,"N/A")</f>
        <v>N/A</v>
      </c>
      <c r="AW360" s="47" t="str">
        <f>IF(AQ360="Yes",IF(AX360="RBC Filing U.S. Insurer (Life)",0.195*'Input 1 - Schedule 1'!AJ360,0.225*'Input 1 - Schedule 1'!AJ360),"N/A")</f>
        <v>N/A</v>
      </c>
      <c r="AX360" s="47" t="str">
        <f>IFERROR(VLOOKUP('Input 1 - Schedule 1'!I360,'Input 1 - Schedule 1'!$D$7:$G$1009,4,FALSE),"")</f>
        <v/>
      </c>
      <c r="AZ360" s="17" t="s">
        <v>1</v>
      </c>
    </row>
    <row r="361" spans="1:52" x14ac:dyDescent="0.25">
      <c r="A361" s="56">
        <f t="shared" si="41"/>
        <v>352</v>
      </c>
      <c r="B361" s="267" t="str">
        <f t="shared" si="42"/>
        <v/>
      </c>
      <c r="C361" s="55" t="str">
        <f>IFERROR(VLOOKUP(G361,GCC.Param!$B$3:$D$96,3,FALSE),"")</f>
        <v/>
      </c>
      <c r="D361" s="40"/>
      <c r="E361" s="40"/>
      <c r="F361" s="42"/>
      <c r="G361" s="42"/>
      <c r="H361" s="42"/>
      <c r="I361" s="42"/>
      <c r="J361" s="267" t="str">
        <f t="shared" si="43"/>
        <v/>
      </c>
      <c r="K361" s="289"/>
      <c r="L361" s="289"/>
      <c r="M361" s="42"/>
      <c r="N361" s="42"/>
      <c r="O361" s="42"/>
      <c r="P361" s="42"/>
      <c r="Q361" s="42"/>
      <c r="R361" s="42"/>
      <c r="S361" s="266">
        <f t="shared" si="44"/>
        <v>0</v>
      </c>
      <c r="T361" s="32"/>
      <c r="U361" s="50"/>
      <c r="V361" s="44"/>
      <c r="W361" s="44"/>
      <c r="X361" s="45"/>
      <c r="Y361" s="50"/>
      <c r="Z361" s="46"/>
      <c r="AA361" s="46"/>
      <c r="AB361" s="46"/>
      <c r="AC361" s="47">
        <f t="shared" si="45"/>
        <v>0</v>
      </c>
      <c r="AD361" s="51"/>
      <c r="AE361" s="51"/>
      <c r="AF361" s="51"/>
      <c r="AH361" s="290"/>
      <c r="AI361" s="53">
        <f t="shared" si="46"/>
        <v>0</v>
      </c>
      <c r="AJ361" s="52"/>
      <c r="AK361" s="293"/>
      <c r="AL361" s="300"/>
      <c r="AM361" s="52"/>
      <c r="AN361" s="300"/>
      <c r="AO361" s="54"/>
      <c r="AQ361" s="47" t="str">
        <f>IF(OR('Input 1 - Schedule 1'!$C361="Non-Ins, Non-Fin",G361="Other Unregulated Financial Entity"),"Yes","No")</f>
        <v>No</v>
      </c>
      <c r="AR361" s="47" t="str">
        <f>IF(AQ361="Yes", 'Input 1 - Schedule 1'!AL361/'Input 1 - Schedule 1'!AM361*'Input 1 - Schedule 1'!AN361,"N/A")</f>
        <v>N/A</v>
      </c>
      <c r="AS361" s="47" t="str">
        <f>IF(AR361="N/A","N/A",MAX('Input 1 - Schedule 1'!AN361*0.02,AR361))</f>
        <v>N/A</v>
      </c>
      <c r="AT361" s="47" t="str">
        <f>IF(AQ361="Yes",'Input 1 - Schedule 1'!$AH361*IF($AX361="RBC Filing U.S. Insurer (Life)",0.0247,IF($AX361="RBC Filing U.S. Insurer (Health)",0.057*2/3,0.0364)),"N/A")</f>
        <v>N/A</v>
      </c>
      <c r="AU361" s="47" t="str">
        <f>IF(AQ361="Yes",'Input 1 - Schedule 1'!$AH361*IF($AX361="RBC Filing U.S. Insurer (Life)",0.037,IF($AX361="RBC Filing U.S. Insurer (Health)",0.057,0.054)),"N/A")</f>
        <v>N/A</v>
      </c>
      <c r="AV361" s="47" t="str">
        <f>IF(AQ361="Yes",'Input 1 - Schedule 1'!$AJ361*0.03,"N/A")</f>
        <v>N/A</v>
      </c>
      <c r="AW361" s="47" t="str">
        <f>IF(AQ361="Yes",IF(AX361="RBC Filing U.S. Insurer (Life)",0.195*'Input 1 - Schedule 1'!AJ361,0.225*'Input 1 - Schedule 1'!AJ361),"N/A")</f>
        <v>N/A</v>
      </c>
      <c r="AX361" s="47" t="str">
        <f>IFERROR(VLOOKUP('Input 1 - Schedule 1'!I361,'Input 1 - Schedule 1'!$D$7:$G$1009,4,FALSE),"")</f>
        <v/>
      </c>
      <c r="AZ361" s="17" t="s">
        <v>1</v>
      </c>
    </row>
    <row r="362" spans="1:52" x14ac:dyDescent="0.25">
      <c r="A362" s="56">
        <f t="shared" si="41"/>
        <v>353</v>
      </c>
      <c r="B362" s="267" t="str">
        <f t="shared" si="42"/>
        <v/>
      </c>
      <c r="C362" s="55" t="str">
        <f>IFERROR(VLOOKUP(G362,GCC.Param!$B$3:$D$96,3,FALSE),"")</f>
        <v/>
      </c>
      <c r="D362" s="40"/>
      <c r="E362" s="40"/>
      <c r="F362" s="42"/>
      <c r="G362" s="42"/>
      <c r="H362" s="42"/>
      <c r="I362" s="42"/>
      <c r="J362" s="267" t="str">
        <f t="shared" si="43"/>
        <v/>
      </c>
      <c r="K362" s="289"/>
      <c r="L362" s="289"/>
      <c r="M362" s="42"/>
      <c r="N362" s="42"/>
      <c r="O362" s="42"/>
      <c r="P362" s="42"/>
      <c r="Q362" s="42"/>
      <c r="R362" s="42"/>
      <c r="S362" s="266">
        <f t="shared" si="44"/>
        <v>0</v>
      </c>
      <c r="T362" s="32"/>
      <c r="U362" s="50"/>
      <c r="V362" s="44"/>
      <c r="W362" s="44"/>
      <c r="X362" s="45"/>
      <c r="Y362" s="50"/>
      <c r="Z362" s="46"/>
      <c r="AA362" s="46"/>
      <c r="AB362" s="46"/>
      <c r="AC362" s="47">
        <f t="shared" si="45"/>
        <v>0</v>
      </c>
      <c r="AD362" s="51"/>
      <c r="AE362" s="51"/>
      <c r="AF362" s="51"/>
      <c r="AH362" s="290"/>
      <c r="AI362" s="53">
        <f t="shared" si="46"/>
        <v>0</v>
      </c>
      <c r="AJ362" s="52"/>
      <c r="AK362" s="293"/>
      <c r="AL362" s="300"/>
      <c r="AM362" s="52"/>
      <c r="AN362" s="300"/>
      <c r="AO362" s="54"/>
      <c r="AQ362" s="47" t="str">
        <f>IF(OR('Input 1 - Schedule 1'!$C362="Non-Ins, Non-Fin",G362="Other Unregulated Financial Entity"),"Yes","No")</f>
        <v>No</v>
      </c>
      <c r="AR362" s="47" t="str">
        <f>IF(AQ362="Yes", 'Input 1 - Schedule 1'!AL362/'Input 1 - Schedule 1'!AM362*'Input 1 - Schedule 1'!AN362,"N/A")</f>
        <v>N/A</v>
      </c>
      <c r="AS362" s="47" t="str">
        <f>IF(AR362="N/A","N/A",MAX('Input 1 - Schedule 1'!AN362*0.02,AR362))</f>
        <v>N/A</v>
      </c>
      <c r="AT362" s="47" t="str">
        <f>IF(AQ362="Yes",'Input 1 - Schedule 1'!$AH362*IF($AX362="RBC Filing U.S. Insurer (Life)",0.0247,IF($AX362="RBC Filing U.S. Insurer (Health)",0.057*2/3,0.0364)),"N/A")</f>
        <v>N/A</v>
      </c>
      <c r="AU362" s="47" t="str">
        <f>IF(AQ362="Yes",'Input 1 - Schedule 1'!$AH362*IF($AX362="RBC Filing U.S. Insurer (Life)",0.037,IF($AX362="RBC Filing U.S. Insurer (Health)",0.057,0.054)),"N/A")</f>
        <v>N/A</v>
      </c>
      <c r="AV362" s="47" t="str">
        <f>IF(AQ362="Yes",'Input 1 - Schedule 1'!$AJ362*0.03,"N/A")</f>
        <v>N/A</v>
      </c>
      <c r="AW362" s="47" t="str">
        <f>IF(AQ362="Yes",IF(AX362="RBC Filing U.S. Insurer (Life)",0.195*'Input 1 - Schedule 1'!AJ362,0.225*'Input 1 - Schedule 1'!AJ362),"N/A")</f>
        <v>N/A</v>
      </c>
      <c r="AX362" s="47" t="str">
        <f>IFERROR(VLOOKUP('Input 1 - Schedule 1'!I362,'Input 1 - Schedule 1'!$D$7:$G$1009,4,FALSE),"")</f>
        <v/>
      </c>
      <c r="AZ362" s="17" t="s">
        <v>1</v>
      </c>
    </row>
    <row r="363" spans="1:52" x14ac:dyDescent="0.25">
      <c r="A363" s="56">
        <f t="shared" si="41"/>
        <v>354</v>
      </c>
      <c r="B363" s="267" t="str">
        <f t="shared" si="42"/>
        <v/>
      </c>
      <c r="C363" s="55" t="str">
        <f>IFERROR(VLOOKUP(G363,GCC.Param!$B$3:$D$96,3,FALSE),"")</f>
        <v/>
      </c>
      <c r="D363" s="40"/>
      <c r="E363" s="40"/>
      <c r="F363" s="42"/>
      <c r="G363" s="42"/>
      <c r="H363" s="42"/>
      <c r="I363" s="42"/>
      <c r="J363" s="267" t="str">
        <f t="shared" si="43"/>
        <v/>
      </c>
      <c r="K363" s="289"/>
      <c r="L363" s="289"/>
      <c r="M363" s="42"/>
      <c r="N363" s="42"/>
      <c r="O363" s="42"/>
      <c r="P363" s="42"/>
      <c r="Q363" s="42"/>
      <c r="R363" s="42"/>
      <c r="S363" s="266">
        <f t="shared" si="44"/>
        <v>0</v>
      </c>
      <c r="T363" s="32"/>
      <c r="U363" s="50"/>
      <c r="V363" s="44"/>
      <c r="W363" s="44"/>
      <c r="X363" s="45"/>
      <c r="Y363" s="50"/>
      <c r="Z363" s="46"/>
      <c r="AA363" s="46"/>
      <c r="AB363" s="46"/>
      <c r="AC363" s="47">
        <f t="shared" si="45"/>
        <v>0</v>
      </c>
      <c r="AD363" s="51"/>
      <c r="AE363" s="51"/>
      <c r="AF363" s="51"/>
      <c r="AH363" s="290"/>
      <c r="AI363" s="53">
        <f t="shared" si="46"/>
        <v>0</v>
      </c>
      <c r="AJ363" s="52"/>
      <c r="AK363" s="293"/>
      <c r="AL363" s="300"/>
      <c r="AM363" s="52"/>
      <c r="AN363" s="300"/>
      <c r="AO363" s="54"/>
      <c r="AQ363" s="47" t="str">
        <f>IF(OR('Input 1 - Schedule 1'!$C363="Non-Ins, Non-Fin",G363="Other Unregulated Financial Entity"),"Yes","No")</f>
        <v>No</v>
      </c>
      <c r="AR363" s="47" t="str">
        <f>IF(AQ363="Yes", 'Input 1 - Schedule 1'!AL363/'Input 1 - Schedule 1'!AM363*'Input 1 - Schedule 1'!AN363,"N/A")</f>
        <v>N/A</v>
      </c>
      <c r="AS363" s="47" t="str">
        <f>IF(AR363="N/A","N/A",MAX('Input 1 - Schedule 1'!AN363*0.02,AR363))</f>
        <v>N/A</v>
      </c>
      <c r="AT363" s="47" t="str">
        <f>IF(AQ363="Yes",'Input 1 - Schedule 1'!$AH363*IF($AX363="RBC Filing U.S. Insurer (Life)",0.0247,IF($AX363="RBC Filing U.S. Insurer (Health)",0.057*2/3,0.0364)),"N/A")</f>
        <v>N/A</v>
      </c>
      <c r="AU363" s="47" t="str">
        <f>IF(AQ363="Yes",'Input 1 - Schedule 1'!$AH363*IF($AX363="RBC Filing U.S. Insurer (Life)",0.037,IF($AX363="RBC Filing U.S. Insurer (Health)",0.057,0.054)),"N/A")</f>
        <v>N/A</v>
      </c>
      <c r="AV363" s="47" t="str">
        <f>IF(AQ363="Yes",'Input 1 - Schedule 1'!$AJ363*0.03,"N/A")</f>
        <v>N/A</v>
      </c>
      <c r="AW363" s="47" t="str">
        <f>IF(AQ363="Yes",IF(AX363="RBC Filing U.S. Insurer (Life)",0.195*'Input 1 - Schedule 1'!AJ363,0.225*'Input 1 - Schedule 1'!AJ363),"N/A")</f>
        <v>N/A</v>
      </c>
      <c r="AX363" s="47" t="str">
        <f>IFERROR(VLOOKUP('Input 1 - Schedule 1'!I363,'Input 1 - Schedule 1'!$D$7:$G$1009,4,FALSE),"")</f>
        <v/>
      </c>
      <c r="AZ363" s="17" t="s">
        <v>1</v>
      </c>
    </row>
    <row r="364" spans="1:52" x14ac:dyDescent="0.25">
      <c r="A364" s="56">
        <f t="shared" si="41"/>
        <v>355</v>
      </c>
      <c r="B364" s="267" t="str">
        <f t="shared" si="42"/>
        <v/>
      </c>
      <c r="C364" s="55" t="str">
        <f>IFERROR(VLOOKUP(G364,GCC.Param!$B$3:$D$96,3,FALSE),"")</f>
        <v/>
      </c>
      <c r="D364" s="40"/>
      <c r="E364" s="40"/>
      <c r="F364" s="42"/>
      <c r="G364" s="42"/>
      <c r="H364" s="42"/>
      <c r="I364" s="42"/>
      <c r="J364" s="267" t="str">
        <f t="shared" si="43"/>
        <v/>
      </c>
      <c r="K364" s="289"/>
      <c r="L364" s="289"/>
      <c r="M364" s="42"/>
      <c r="N364" s="42"/>
      <c r="O364" s="42"/>
      <c r="P364" s="42"/>
      <c r="Q364" s="42"/>
      <c r="R364" s="42"/>
      <c r="S364" s="266">
        <f t="shared" si="44"/>
        <v>0</v>
      </c>
      <c r="T364" s="32"/>
      <c r="U364" s="50"/>
      <c r="V364" s="44"/>
      <c r="W364" s="44"/>
      <c r="X364" s="45"/>
      <c r="Y364" s="50"/>
      <c r="Z364" s="46"/>
      <c r="AA364" s="46"/>
      <c r="AB364" s="46"/>
      <c r="AC364" s="47">
        <f t="shared" si="45"/>
        <v>0</v>
      </c>
      <c r="AD364" s="51"/>
      <c r="AE364" s="51"/>
      <c r="AF364" s="51"/>
      <c r="AH364" s="290"/>
      <c r="AI364" s="53">
        <f t="shared" si="46"/>
        <v>0</v>
      </c>
      <c r="AJ364" s="52"/>
      <c r="AK364" s="293"/>
      <c r="AL364" s="300"/>
      <c r="AM364" s="52"/>
      <c r="AN364" s="300"/>
      <c r="AO364" s="54"/>
      <c r="AQ364" s="47" t="str">
        <f>IF(OR('Input 1 - Schedule 1'!$C364="Non-Ins, Non-Fin",G364="Other Unregulated Financial Entity"),"Yes","No")</f>
        <v>No</v>
      </c>
      <c r="AR364" s="47" t="str">
        <f>IF(AQ364="Yes", 'Input 1 - Schedule 1'!AL364/'Input 1 - Schedule 1'!AM364*'Input 1 - Schedule 1'!AN364,"N/A")</f>
        <v>N/A</v>
      </c>
      <c r="AS364" s="47" t="str">
        <f>IF(AR364="N/A","N/A",MAX('Input 1 - Schedule 1'!AN364*0.02,AR364))</f>
        <v>N/A</v>
      </c>
      <c r="AT364" s="47" t="str">
        <f>IF(AQ364="Yes",'Input 1 - Schedule 1'!$AH364*IF($AX364="RBC Filing U.S. Insurer (Life)",0.0247,IF($AX364="RBC Filing U.S. Insurer (Health)",0.057*2/3,0.0364)),"N/A")</f>
        <v>N/A</v>
      </c>
      <c r="AU364" s="47" t="str">
        <f>IF(AQ364="Yes",'Input 1 - Schedule 1'!$AH364*IF($AX364="RBC Filing U.S. Insurer (Life)",0.037,IF($AX364="RBC Filing U.S. Insurer (Health)",0.057,0.054)),"N/A")</f>
        <v>N/A</v>
      </c>
      <c r="AV364" s="47" t="str">
        <f>IF(AQ364="Yes",'Input 1 - Schedule 1'!$AJ364*0.03,"N/A")</f>
        <v>N/A</v>
      </c>
      <c r="AW364" s="47" t="str">
        <f>IF(AQ364="Yes",IF(AX364="RBC Filing U.S. Insurer (Life)",0.195*'Input 1 - Schedule 1'!AJ364,0.225*'Input 1 - Schedule 1'!AJ364),"N/A")</f>
        <v>N/A</v>
      </c>
      <c r="AX364" s="47" t="str">
        <f>IFERROR(VLOOKUP('Input 1 - Schedule 1'!I364,'Input 1 - Schedule 1'!$D$7:$G$1009,4,FALSE),"")</f>
        <v/>
      </c>
      <c r="AZ364" s="17" t="s">
        <v>1</v>
      </c>
    </row>
    <row r="365" spans="1:52" x14ac:dyDescent="0.25">
      <c r="A365" s="56">
        <f t="shared" si="41"/>
        <v>356</v>
      </c>
      <c r="B365" s="267" t="str">
        <f t="shared" si="42"/>
        <v/>
      </c>
      <c r="C365" s="55" t="str">
        <f>IFERROR(VLOOKUP(G365,GCC.Param!$B$3:$D$96,3,FALSE),"")</f>
        <v/>
      </c>
      <c r="D365" s="40"/>
      <c r="E365" s="40"/>
      <c r="F365" s="42"/>
      <c r="G365" s="42"/>
      <c r="H365" s="42"/>
      <c r="I365" s="42"/>
      <c r="J365" s="267" t="str">
        <f t="shared" si="43"/>
        <v/>
      </c>
      <c r="K365" s="289"/>
      <c r="L365" s="289"/>
      <c r="M365" s="42"/>
      <c r="N365" s="42"/>
      <c r="O365" s="42"/>
      <c r="P365" s="42"/>
      <c r="Q365" s="42"/>
      <c r="R365" s="42"/>
      <c r="S365" s="266">
        <f t="shared" si="44"/>
        <v>0</v>
      </c>
      <c r="T365" s="32"/>
      <c r="U365" s="50"/>
      <c r="V365" s="44"/>
      <c r="W365" s="44"/>
      <c r="X365" s="45"/>
      <c r="Y365" s="50"/>
      <c r="Z365" s="46"/>
      <c r="AA365" s="46"/>
      <c r="AB365" s="46"/>
      <c r="AC365" s="47">
        <f t="shared" si="45"/>
        <v>0</v>
      </c>
      <c r="AD365" s="51"/>
      <c r="AE365" s="51"/>
      <c r="AF365" s="51"/>
      <c r="AH365" s="290"/>
      <c r="AI365" s="53">
        <f t="shared" si="46"/>
        <v>0</v>
      </c>
      <c r="AJ365" s="52"/>
      <c r="AK365" s="293"/>
      <c r="AL365" s="300"/>
      <c r="AM365" s="52"/>
      <c r="AN365" s="300"/>
      <c r="AO365" s="54"/>
      <c r="AQ365" s="47" t="str">
        <f>IF(OR('Input 1 - Schedule 1'!$C365="Non-Ins, Non-Fin",G365="Other Unregulated Financial Entity"),"Yes","No")</f>
        <v>No</v>
      </c>
      <c r="AR365" s="47" t="str">
        <f>IF(AQ365="Yes", 'Input 1 - Schedule 1'!AL365/'Input 1 - Schedule 1'!AM365*'Input 1 - Schedule 1'!AN365,"N/A")</f>
        <v>N/A</v>
      </c>
      <c r="AS365" s="47" t="str">
        <f>IF(AR365="N/A","N/A",MAX('Input 1 - Schedule 1'!AN365*0.02,AR365))</f>
        <v>N/A</v>
      </c>
      <c r="AT365" s="47" t="str">
        <f>IF(AQ365="Yes",'Input 1 - Schedule 1'!$AH365*IF($AX365="RBC Filing U.S. Insurer (Life)",0.0247,IF($AX365="RBC Filing U.S. Insurer (Health)",0.057*2/3,0.0364)),"N/A")</f>
        <v>N/A</v>
      </c>
      <c r="AU365" s="47" t="str">
        <f>IF(AQ365="Yes",'Input 1 - Schedule 1'!$AH365*IF($AX365="RBC Filing U.S. Insurer (Life)",0.037,IF($AX365="RBC Filing U.S. Insurer (Health)",0.057,0.054)),"N/A")</f>
        <v>N/A</v>
      </c>
      <c r="AV365" s="47" t="str">
        <f>IF(AQ365="Yes",'Input 1 - Schedule 1'!$AJ365*0.03,"N/A")</f>
        <v>N/A</v>
      </c>
      <c r="AW365" s="47" t="str">
        <f>IF(AQ365="Yes",IF(AX365="RBC Filing U.S. Insurer (Life)",0.195*'Input 1 - Schedule 1'!AJ365,0.225*'Input 1 - Schedule 1'!AJ365),"N/A")</f>
        <v>N/A</v>
      </c>
      <c r="AX365" s="47" t="str">
        <f>IFERROR(VLOOKUP('Input 1 - Schedule 1'!I365,'Input 1 - Schedule 1'!$D$7:$G$1009,4,FALSE),"")</f>
        <v/>
      </c>
      <c r="AZ365" s="17" t="s">
        <v>1</v>
      </c>
    </row>
    <row r="366" spans="1:52" x14ac:dyDescent="0.25">
      <c r="A366" s="56">
        <f t="shared" si="41"/>
        <v>357</v>
      </c>
      <c r="B366" s="267" t="str">
        <f t="shared" si="42"/>
        <v/>
      </c>
      <c r="C366" s="55" t="str">
        <f>IFERROR(VLOOKUP(G366,GCC.Param!$B$3:$D$96,3,FALSE),"")</f>
        <v/>
      </c>
      <c r="D366" s="40"/>
      <c r="E366" s="40"/>
      <c r="F366" s="42"/>
      <c r="G366" s="42"/>
      <c r="H366" s="42"/>
      <c r="I366" s="42"/>
      <c r="J366" s="267" t="str">
        <f t="shared" si="43"/>
        <v/>
      </c>
      <c r="K366" s="289"/>
      <c r="L366" s="289"/>
      <c r="M366" s="42"/>
      <c r="N366" s="42"/>
      <c r="O366" s="42"/>
      <c r="P366" s="42"/>
      <c r="Q366" s="42"/>
      <c r="R366" s="42"/>
      <c r="S366" s="266">
        <f t="shared" si="44"/>
        <v>0</v>
      </c>
      <c r="T366" s="32"/>
      <c r="U366" s="50"/>
      <c r="V366" s="44"/>
      <c r="W366" s="44"/>
      <c r="X366" s="45"/>
      <c r="Y366" s="50"/>
      <c r="Z366" s="46"/>
      <c r="AA366" s="46"/>
      <c r="AB366" s="46"/>
      <c r="AC366" s="47">
        <f t="shared" si="45"/>
        <v>0</v>
      </c>
      <c r="AD366" s="51"/>
      <c r="AE366" s="51"/>
      <c r="AF366" s="51"/>
      <c r="AH366" s="290"/>
      <c r="AI366" s="53">
        <f t="shared" si="46"/>
        <v>0</v>
      </c>
      <c r="AJ366" s="52"/>
      <c r="AK366" s="293"/>
      <c r="AL366" s="300"/>
      <c r="AM366" s="52"/>
      <c r="AN366" s="300"/>
      <c r="AO366" s="54"/>
      <c r="AQ366" s="47" t="str">
        <f>IF(OR('Input 1 - Schedule 1'!$C366="Non-Ins, Non-Fin",G366="Other Unregulated Financial Entity"),"Yes","No")</f>
        <v>No</v>
      </c>
      <c r="AR366" s="47" t="str">
        <f>IF(AQ366="Yes", 'Input 1 - Schedule 1'!AL366/'Input 1 - Schedule 1'!AM366*'Input 1 - Schedule 1'!AN366,"N/A")</f>
        <v>N/A</v>
      </c>
      <c r="AS366" s="47" t="str">
        <f>IF(AR366="N/A","N/A",MAX('Input 1 - Schedule 1'!AN366*0.02,AR366))</f>
        <v>N/A</v>
      </c>
      <c r="AT366" s="47" t="str">
        <f>IF(AQ366="Yes",'Input 1 - Schedule 1'!$AH366*IF($AX366="RBC Filing U.S. Insurer (Life)",0.0247,IF($AX366="RBC Filing U.S. Insurer (Health)",0.057*2/3,0.0364)),"N/A")</f>
        <v>N/A</v>
      </c>
      <c r="AU366" s="47" t="str">
        <f>IF(AQ366="Yes",'Input 1 - Schedule 1'!$AH366*IF($AX366="RBC Filing U.S. Insurer (Life)",0.037,IF($AX366="RBC Filing U.S. Insurer (Health)",0.057,0.054)),"N/A")</f>
        <v>N/A</v>
      </c>
      <c r="AV366" s="47" t="str">
        <f>IF(AQ366="Yes",'Input 1 - Schedule 1'!$AJ366*0.03,"N/A")</f>
        <v>N/A</v>
      </c>
      <c r="AW366" s="47" t="str">
        <f>IF(AQ366="Yes",IF(AX366="RBC Filing U.S. Insurer (Life)",0.195*'Input 1 - Schedule 1'!AJ366,0.225*'Input 1 - Schedule 1'!AJ366),"N/A")</f>
        <v>N/A</v>
      </c>
      <c r="AX366" s="47" t="str">
        <f>IFERROR(VLOOKUP('Input 1 - Schedule 1'!I366,'Input 1 - Schedule 1'!$D$7:$G$1009,4,FALSE),"")</f>
        <v/>
      </c>
      <c r="AZ366" s="17" t="s">
        <v>1</v>
      </c>
    </row>
    <row r="367" spans="1:52" x14ac:dyDescent="0.25">
      <c r="A367" s="56">
        <f t="shared" si="41"/>
        <v>358</v>
      </c>
      <c r="B367" s="267" t="str">
        <f t="shared" si="42"/>
        <v/>
      </c>
      <c r="C367" s="55" t="str">
        <f>IFERROR(VLOOKUP(G367,GCC.Param!$B$3:$D$96,3,FALSE),"")</f>
        <v/>
      </c>
      <c r="D367" s="40"/>
      <c r="E367" s="40"/>
      <c r="F367" s="42"/>
      <c r="G367" s="42"/>
      <c r="H367" s="42"/>
      <c r="I367" s="42"/>
      <c r="J367" s="267" t="str">
        <f t="shared" si="43"/>
        <v/>
      </c>
      <c r="K367" s="289"/>
      <c r="L367" s="289"/>
      <c r="M367" s="42"/>
      <c r="N367" s="42"/>
      <c r="O367" s="42"/>
      <c r="P367" s="42"/>
      <c r="Q367" s="42"/>
      <c r="R367" s="42"/>
      <c r="S367" s="266">
        <f t="shared" si="44"/>
        <v>0</v>
      </c>
      <c r="T367" s="32"/>
      <c r="U367" s="50"/>
      <c r="V367" s="44"/>
      <c r="W367" s="44"/>
      <c r="X367" s="45"/>
      <c r="Y367" s="50"/>
      <c r="Z367" s="46"/>
      <c r="AA367" s="46"/>
      <c r="AB367" s="46"/>
      <c r="AC367" s="47">
        <f t="shared" si="45"/>
        <v>0</v>
      </c>
      <c r="AD367" s="51"/>
      <c r="AE367" s="51"/>
      <c r="AF367" s="51"/>
      <c r="AH367" s="290"/>
      <c r="AI367" s="53">
        <f t="shared" si="46"/>
        <v>0</v>
      </c>
      <c r="AJ367" s="52"/>
      <c r="AK367" s="293"/>
      <c r="AL367" s="300"/>
      <c r="AM367" s="52"/>
      <c r="AN367" s="300"/>
      <c r="AO367" s="54"/>
      <c r="AQ367" s="47" t="str">
        <f>IF(OR('Input 1 - Schedule 1'!$C367="Non-Ins, Non-Fin",G367="Other Unregulated Financial Entity"),"Yes","No")</f>
        <v>No</v>
      </c>
      <c r="AR367" s="47" t="str">
        <f>IF(AQ367="Yes", 'Input 1 - Schedule 1'!AL367/'Input 1 - Schedule 1'!AM367*'Input 1 - Schedule 1'!AN367,"N/A")</f>
        <v>N/A</v>
      </c>
      <c r="AS367" s="47" t="str">
        <f>IF(AR367="N/A","N/A",MAX('Input 1 - Schedule 1'!AN367*0.02,AR367))</f>
        <v>N/A</v>
      </c>
      <c r="AT367" s="47" t="str">
        <f>IF(AQ367="Yes",'Input 1 - Schedule 1'!$AH367*IF($AX367="RBC Filing U.S. Insurer (Life)",0.0247,IF($AX367="RBC Filing U.S. Insurer (Health)",0.057*2/3,0.0364)),"N/A")</f>
        <v>N/A</v>
      </c>
      <c r="AU367" s="47" t="str">
        <f>IF(AQ367="Yes",'Input 1 - Schedule 1'!$AH367*IF($AX367="RBC Filing U.S. Insurer (Life)",0.037,IF($AX367="RBC Filing U.S. Insurer (Health)",0.057,0.054)),"N/A")</f>
        <v>N/A</v>
      </c>
      <c r="AV367" s="47" t="str">
        <f>IF(AQ367="Yes",'Input 1 - Schedule 1'!$AJ367*0.03,"N/A")</f>
        <v>N/A</v>
      </c>
      <c r="AW367" s="47" t="str">
        <f>IF(AQ367="Yes",IF(AX367="RBC Filing U.S. Insurer (Life)",0.195*'Input 1 - Schedule 1'!AJ367,0.225*'Input 1 - Schedule 1'!AJ367),"N/A")</f>
        <v>N/A</v>
      </c>
      <c r="AX367" s="47" t="str">
        <f>IFERROR(VLOOKUP('Input 1 - Schedule 1'!I367,'Input 1 - Schedule 1'!$D$7:$G$1009,4,FALSE),"")</f>
        <v/>
      </c>
      <c r="AZ367" s="17" t="s">
        <v>1</v>
      </c>
    </row>
    <row r="368" spans="1:52" x14ac:dyDescent="0.25">
      <c r="A368" s="56">
        <f t="shared" si="41"/>
        <v>359</v>
      </c>
      <c r="B368" s="267" t="str">
        <f t="shared" si="42"/>
        <v/>
      </c>
      <c r="C368" s="55" t="str">
        <f>IFERROR(VLOOKUP(G368,GCC.Param!$B$3:$D$96,3,FALSE),"")</f>
        <v/>
      </c>
      <c r="D368" s="40"/>
      <c r="E368" s="40"/>
      <c r="F368" s="42"/>
      <c r="G368" s="42"/>
      <c r="H368" s="42"/>
      <c r="I368" s="42"/>
      <c r="J368" s="267" t="str">
        <f t="shared" si="43"/>
        <v/>
      </c>
      <c r="K368" s="289"/>
      <c r="L368" s="289"/>
      <c r="M368" s="42"/>
      <c r="N368" s="42"/>
      <c r="O368" s="42"/>
      <c r="P368" s="42"/>
      <c r="Q368" s="42"/>
      <c r="R368" s="42"/>
      <c r="S368" s="266">
        <f t="shared" si="44"/>
        <v>0</v>
      </c>
      <c r="T368" s="32"/>
      <c r="U368" s="50"/>
      <c r="V368" s="44"/>
      <c r="W368" s="44"/>
      <c r="X368" s="45"/>
      <c r="Y368" s="50"/>
      <c r="Z368" s="46"/>
      <c r="AA368" s="46"/>
      <c r="AB368" s="46"/>
      <c r="AC368" s="47">
        <f t="shared" si="45"/>
        <v>0</v>
      </c>
      <c r="AD368" s="51"/>
      <c r="AE368" s="51"/>
      <c r="AF368" s="51"/>
      <c r="AH368" s="290"/>
      <c r="AI368" s="53">
        <f t="shared" si="46"/>
        <v>0</v>
      </c>
      <c r="AJ368" s="52"/>
      <c r="AK368" s="293"/>
      <c r="AL368" s="300"/>
      <c r="AM368" s="52"/>
      <c r="AN368" s="300"/>
      <c r="AO368" s="54"/>
      <c r="AQ368" s="47" t="str">
        <f>IF(OR('Input 1 - Schedule 1'!$C368="Non-Ins, Non-Fin",G368="Other Unregulated Financial Entity"),"Yes","No")</f>
        <v>No</v>
      </c>
      <c r="AR368" s="47" t="str">
        <f>IF(AQ368="Yes", 'Input 1 - Schedule 1'!AL368/'Input 1 - Schedule 1'!AM368*'Input 1 - Schedule 1'!AN368,"N/A")</f>
        <v>N/A</v>
      </c>
      <c r="AS368" s="47" t="str">
        <f>IF(AR368="N/A","N/A",MAX('Input 1 - Schedule 1'!AN368*0.02,AR368))</f>
        <v>N/A</v>
      </c>
      <c r="AT368" s="47" t="str">
        <f>IF(AQ368="Yes",'Input 1 - Schedule 1'!$AH368*IF($AX368="RBC Filing U.S. Insurer (Life)",0.0247,IF($AX368="RBC Filing U.S. Insurer (Health)",0.057*2/3,0.0364)),"N/A")</f>
        <v>N/A</v>
      </c>
      <c r="AU368" s="47" t="str">
        <f>IF(AQ368="Yes",'Input 1 - Schedule 1'!$AH368*IF($AX368="RBC Filing U.S. Insurer (Life)",0.037,IF($AX368="RBC Filing U.S. Insurer (Health)",0.057,0.054)),"N/A")</f>
        <v>N/A</v>
      </c>
      <c r="AV368" s="47" t="str">
        <f>IF(AQ368="Yes",'Input 1 - Schedule 1'!$AJ368*0.03,"N/A")</f>
        <v>N/A</v>
      </c>
      <c r="AW368" s="47" t="str">
        <f>IF(AQ368="Yes",IF(AX368="RBC Filing U.S. Insurer (Life)",0.195*'Input 1 - Schedule 1'!AJ368,0.225*'Input 1 - Schedule 1'!AJ368),"N/A")</f>
        <v>N/A</v>
      </c>
      <c r="AX368" s="47" t="str">
        <f>IFERROR(VLOOKUP('Input 1 - Schedule 1'!I368,'Input 1 - Schedule 1'!$D$7:$G$1009,4,FALSE),"")</f>
        <v/>
      </c>
      <c r="AZ368" s="17" t="s">
        <v>1</v>
      </c>
    </row>
    <row r="369" spans="1:52" x14ac:dyDescent="0.25">
      <c r="A369" s="56">
        <f t="shared" si="41"/>
        <v>360</v>
      </c>
      <c r="B369" s="267" t="str">
        <f t="shared" si="42"/>
        <v/>
      </c>
      <c r="C369" s="55" t="str">
        <f>IFERROR(VLOOKUP(G369,GCC.Param!$B$3:$D$96,3,FALSE),"")</f>
        <v/>
      </c>
      <c r="D369" s="40"/>
      <c r="E369" s="40"/>
      <c r="F369" s="42"/>
      <c r="G369" s="42"/>
      <c r="H369" s="42"/>
      <c r="I369" s="42"/>
      <c r="J369" s="267" t="str">
        <f t="shared" si="43"/>
        <v/>
      </c>
      <c r="K369" s="289"/>
      <c r="L369" s="289"/>
      <c r="M369" s="42"/>
      <c r="N369" s="42"/>
      <c r="O369" s="42"/>
      <c r="P369" s="42"/>
      <c r="Q369" s="42"/>
      <c r="R369" s="42"/>
      <c r="S369" s="266">
        <f t="shared" si="44"/>
        <v>0</v>
      </c>
      <c r="T369" s="32"/>
      <c r="U369" s="50"/>
      <c r="V369" s="44"/>
      <c r="W369" s="44"/>
      <c r="X369" s="45"/>
      <c r="Y369" s="50"/>
      <c r="Z369" s="46"/>
      <c r="AA369" s="46"/>
      <c r="AB369" s="46"/>
      <c r="AC369" s="47">
        <f t="shared" si="45"/>
        <v>0</v>
      </c>
      <c r="AD369" s="51"/>
      <c r="AE369" s="51"/>
      <c r="AF369" s="51"/>
      <c r="AH369" s="290"/>
      <c r="AI369" s="53">
        <f t="shared" si="46"/>
        <v>0</v>
      </c>
      <c r="AJ369" s="52"/>
      <c r="AK369" s="293"/>
      <c r="AL369" s="300"/>
      <c r="AM369" s="52"/>
      <c r="AN369" s="300"/>
      <c r="AO369" s="54"/>
      <c r="AQ369" s="47" t="str">
        <f>IF(OR('Input 1 - Schedule 1'!$C369="Non-Ins, Non-Fin",G369="Other Unregulated Financial Entity"),"Yes","No")</f>
        <v>No</v>
      </c>
      <c r="AR369" s="47" t="str">
        <f>IF(AQ369="Yes", 'Input 1 - Schedule 1'!AL369/'Input 1 - Schedule 1'!AM369*'Input 1 - Schedule 1'!AN369,"N/A")</f>
        <v>N/A</v>
      </c>
      <c r="AS369" s="47" t="str">
        <f>IF(AR369="N/A","N/A",MAX('Input 1 - Schedule 1'!AN369*0.02,AR369))</f>
        <v>N/A</v>
      </c>
      <c r="AT369" s="47" t="str">
        <f>IF(AQ369="Yes",'Input 1 - Schedule 1'!$AH369*IF($AX369="RBC Filing U.S. Insurer (Life)",0.0247,IF($AX369="RBC Filing U.S. Insurer (Health)",0.057*2/3,0.0364)),"N/A")</f>
        <v>N/A</v>
      </c>
      <c r="AU369" s="47" t="str">
        <f>IF(AQ369="Yes",'Input 1 - Schedule 1'!$AH369*IF($AX369="RBC Filing U.S. Insurer (Life)",0.037,IF($AX369="RBC Filing U.S. Insurer (Health)",0.057,0.054)),"N/A")</f>
        <v>N/A</v>
      </c>
      <c r="AV369" s="47" t="str">
        <f>IF(AQ369="Yes",'Input 1 - Schedule 1'!$AJ369*0.03,"N/A")</f>
        <v>N/A</v>
      </c>
      <c r="AW369" s="47" t="str">
        <f>IF(AQ369="Yes",IF(AX369="RBC Filing U.S. Insurer (Life)",0.195*'Input 1 - Schedule 1'!AJ369,0.225*'Input 1 - Schedule 1'!AJ369),"N/A")</f>
        <v>N/A</v>
      </c>
      <c r="AX369" s="47" t="str">
        <f>IFERROR(VLOOKUP('Input 1 - Schedule 1'!I369,'Input 1 - Schedule 1'!$D$7:$G$1009,4,FALSE),"")</f>
        <v/>
      </c>
      <c r="AZ369" s="17" t="s">
        <v>1</v>
      </c>
    </row>
    <row r="370" spans="1:52" x14ac:dyDescent="0.25">
      <c r="A370" s="56">
        <f t="shared" si="41"/>
        <v>361</v>
      </c>
      <c r="B370" s="267" t="str">
        <f t="shared" si="42"/>
        <v/>
      </c>
      <c r="C370" s="55" t="str">
        <f>IFERROR(VLOOKUP(G370,GCC.Param!$B$3:$D$96,3,FALSE),"")</f>
        <v/>
      </c>
      <c r="D370" s="40"/>
      <c r="E370" s="40"/>
      <c r="F370" s="42"/>
      <c r="G370" s="42"/>
      <c r="H370" s="42"/>
      <c r="I370" s="42"/>
      <c r="J370" s="267" t="str">
        <f t="shared" si="43"/>
        <v/>
      </c>
      <c r="K370" s="289"/>
      <c r="L370" s="289"/>
      <c r="M370" s="42"/>
      <c r="N370" s="42"/>
      <c r="O370" s="42"/>
      <c r="P370" s="42"/>
      <c r="Q370" s="42"/>
      <c r="R370" s="42"/>
      <c r="S370" s="266">
        <f t="shared" si="44"/>
        <v>0</v>
      </c>
      <c r="T370" s="32"/>
      <c r="U370" s="50"/>
      <c r="V370" s="44"/>
      <c r="W370" s="44"/>
      <c r="X370" s="45"/>
      <c r="Y370" s="50"/>
      <c r="Z370" s="46"/>
      <c r="AA370" s="46"/>
      <c r="AB370" s="46"/>
      <c r="AC370" s="47">
        <f t="shared" si="45"/>
        <v>0</v>
      </c>
      <c r="AD370" s="51"/>
      <c r="AE370" s="51"/>
      <c r="AF370" s="51"/>
      <c r="AH370" s="290"/>
      <c r="AI370" s="53">
        <f t="shared" si="46"/>
        <v>0</v>
      </c>
      <c r="AJ370" s="52"/>
      <c r="AK370" s="293"/>
      <c r="AL370" s="300"/>
      <c r="AM370" s="52"/>
      <c r="AN370" s="300"/>
      <c r="AO370" s="54"/>
      <c r="AQ370" s="47" t="str">
        <f>IF(OR('Input 1 - Schedule 1'!$C370="Non-Ins, Non-Fin",G370="Other Unregulated Financial Entity"),"Yes","No")</f>
        <v>No</v>
      </c>
      <c r="AR370" s="47" t="str">
        <f>IF(AQ370="Yes", 'Input 1 - Schedule 1'!AL370/'Input 1 - Schedule 1'!AM370*'Input 1 - Schedule 1'!AN370,"N/A")</f>
        <v>N/A</v>
      </c>
      <c r="AS370" s="47" t="str">
        <f>IF(AR370="N/A","N/A",MAX('Input 1 - Schedule 1'!AN370*0.02,AR370))</f>
        <v>N/A</v>
      </c>
      <c r="AT370" s="47" t="str">
        <f>IF(AQ370="Yes",'Input 1 - Schedule 1'!$AH370*IF($AX370="RBC Filing U.S. Insurer (Life)",0.0247,IF($AX370="RBC Filing U.S. Insurer (Health)",0.057*2/3,0.0364)),"N/A")</f>
        <v>N/A</v>
      </c>
      <c r="AU370" s="47" t="str">
        <f>IF(AQ370="Yes",'Input 1 - Schedule 1'!$AH370*IF($AX370="RBC Filing U.S. Insurer (Life)",0.037,IF($AX370="RBC Filing U.S. Insurer (Health)",0.057,0.054)),"N/A")</f>
        <v>N/A</v>
      </c>
      <c r="AV370" s="47" t="str">
        <f>IF(AQ370="Yes",'Input 1 - Schedule 1'!$AJ370*0.03,"N/A")</f>
        <v>N/A</v>
      </c>
      <c r="AW370" s="47" t="str">
        <f>IF(AQ370="Yes",IF(AX370="RBC Filing U.S. Insurer (Life)",0.195*'Input 1 - Schedule 1'!AJ370,0.225*'Input 1 - Schedule 1'!AJ370),"N/A")</f>
        <v>N/A</v>
      </c>
      <c r="AX370" s="47" t="str">
        <f>IFERROR(VLOOKUP('Input 1 - Schedule 1'!I370,'Input 1 - Schedule 1'!$D$7:$G$1009,4,FALSE),"")</f>
        <v/>
      </c>
      <c r="AZ370" s="17" t="s">
        <v>1</v>
      </c>
    </row>
    <row r="371" spans="1:52" x14ac:dyDescent="0.25">
      <c r="A371" s="56">
        <f t="shared" si="41"/>
        <v>362</v>
      </c>
      <c r="B371" s="267" t="str">
        <f t="shared" si="42"/>
        <v/>
      </c>
      <c r="C371" s="55" t="str">
        <f>IFERROR(VLOOKUP(G371,GCC.Param!$B$3:$D$96,3,FALSE),"")</f>
        <v/>
      </c>
      <c r="D371" s="40"/>
      <c r="E371" s="40"/>
      <c r="F371" s="42"/>
      <c r="G371" s="42"/>
      <c r="H371" s="42"/>
      <c r="I371" s="42"/>
      <c r="J371" s="267" t="str">
        <f t="shared" si="43"/>
        <v/>
      </c>
      <c r="K371" s="289"/>
      <c r="L371" s="289"/>
      <c r="M371" s="42"/>
      <c r="N371" s="42"/>
      <c r="O371" s="42"/>
      <c r="P371" s="42"/>
      <c r="Q371" s="42"/>
      <c r="R371" s="42"/>
      <c r="S371" s="266">
        <f t="shared" si="44"/>
        <v>0</v>
      </c>
      <c r="T371" s="32"/>
      <c r="U371" s="50"/>
      <c r="V371" s="44"/>
      <c r="W371" s="44"/>
      <c r="X371" s="45"/>
      <c r="Y371" s="50"/>
      <c r="Z371" s="46"/>
      <c r="AA371" s="46"/>
      <c r="AB371" s="46"/>
      <c r="AC371" s="47">
        <f t="shared" si="45"/>
        <v>0</v>
      </c>
      <c r="AD371" s="51"/>
      <c r="AE371" s="51"/>
      <c r="AF371" s="51"/>
      <c r="AH371" s="290"/>
      <c r="AI371" s="53">
        <f t="shared" si="46"/>
        <v>0</v>
      </c>
      <c r="AJ371" s="52"/>
      <c r="AK371" s="293"/>
      <c r="AL371" s="300"/>
      <c r="AM371" s="52"/>
      <c r="AN371" s="300"/>
      <c r="AO371" s="54"/>
      <c r="AQ371" s="47" t="str">
        <f>IF(OR('Input 1 - Schedule 1'!$C371="Non-Ins, Non-Fin",G371="Other Unregulated Financial Entity"),"Yes","No")</f>
        <v>No</v>
      </c>
      <c r="AR371" s="47" t="str">
        <f>IF(AQ371="Yes", 'Input 1 - Schedule 1'!AL371/'Input 1 - Schedule 1'!AM371*'Input 1 - Schedule 1'!AN371,"N/A")</f>
        <v>N/A</v>
      </c>
      <c r="AS371" s="47" t="str">
        <f>IF(AR371="N/A","N/A",MAX('Input 1 - Schedule 1'!AN371*0.02,AR371))</f>
        <v>N/A</v>
      </c>
      <c r="AT371" s="47" t="str">
        <f>IF(AQ371="Yes",'Input 1 - Schedule 1'!$AH371*IF($AX371="RBC Filing U.S. Insurer (Life)",0.0247,IF($AX371="RBC Filing U.S. Insurer (Health)",0.057*2/3,0.0364)),"N/A")</f>
        <v>N/A</v>
      </c>
      <c r="AU371" s="47" t="str">
        <f>IF(AQ371="Yes",'Input 1 - Schedule 1'!$AH371*IF($AX371="RBC Filing U.S. Insurer (Life)",0.037,IF($AX371="RBC Filing U.S. Insurer (Health)",0.057,0.054)),"N/A")</f>
        <v>N/A</v>
      </c>
      <c r="AV371" s="47" t="str">
        <f>IF(AQ371="Yes",'Input 1 - Schedule 1'!$AJ371*0.03,"N/A")</f>
        <v>N/A</v>
      </c>
      <c r="AW371" s="47" t="str">
        <f>IF(AQ371="Yes",IF(AX371="RBC Filing U.S. Insurer (Life)",0.195*'Input 1 - Schedule 1'!AJ371,0.225*'Input 1 - Schedule 1'!AJ371),"N/A")</f>
        <v>N/A</v>
      </c>
      <c r="AX371" s="47" t="str">
        <f>IFERROR(VLOOKUP('Input 1 - Schedule 1'!I371,'Input 1 - Schedule 1'!$D$7:$G$1009,4,FALSE),"")</f>
        <v/>
      </c>
      <c r="AZ371" s="17" t="s">
        <v>1</v>
      </c>
    </row>
    <row r="372" spans="1:52" x14ac:dyDescent="0.25">
      <c r="A372" s="56">
        <f t="shared" si="41"/>
        <v>363</v>
      </c>
      <c r="B372" s="267" t="str">
        <f t="shared" si="42"/>
        <v/>
      </c>
      <c r="C372" s="55" t="str">
        <f>IFERROR(VLOOKUP(G372,GCC.Param!$B$3:$D$96,3,FALSE),"")</f>
        <v/>
      </c>
      <c r="D372" s="40"/>
      <c r="E372" s="40"/>
      <c r="F372" s="42"/>
      <c r="G372" s="42"/>
      <c r="H372" s="42"/>
      <c r="I372" s="42"/>
      <c r="J372" s="267" t="str">
        <f t="shared" si="43"/>
        <v/>
      </c>
      <c r="K372" s="289"/>
      <c r="L372" s="289"/>
      <c r="M372" s="42"/>
      <c r="N372" s="42"/>
      <c r="O372" s="42"/>
      <c r="P372" s="42"/>
      <c r="Q372" s="42"/>
      <c r="R372" s="42"/>
      <c r="S372" s="266">
        <f t="shared" si="44"/>
        <v>0</v>
      </c>
      <c r="T372" s="32"/>
      <c r="U372" s="50"/>
      <c r="V372" s="44"/>
      <c r="W372" s="44"/>
      <c r="X372" s="45"/>
      <c r="Y372" s="50"/>
      <c r="Z372" s="46"/>
      <c r="AA372" s="46"/>
      <c r="AB372" s="46"/>
      <c r="AC372" s="47">
        <f t="shared" si="45"/>
        <v>0</v>
      </c>
      <c r="AD372" s="51"/>
      <c r="AE372" s="51"/>
      <c r="AF372" s="51"/>
      <c r="AH372" s="290"/>
      <c r="AI372" s="53">
        <f t="shared" si="46"/>
        <v>0</v>
      </c>
      <c r="AJ372" s="52"/>
      <c r="AK372" s="293"/>
      <c r="AL372" s="300"/>
      <c r="AM372" s="52"/>
      <c r="AN372" s="300"/>
      <c r="AO372" s="54"/>
      <c r="AQ372" s="47" t="str">
        <f>IF(OR('Input 1 - Schedule 1'!$C372="Non-Ins, Non-Fin",G372="Other Unregulated Financial Entity"),"Yes","No")</f>
        <v>No</v>
      </c>
      <c r="AR372" s="47" t="str">
        <f>IF(AQ372="Yes", 'Input 1 - Schedule 1'!AL372/'Input 1 - Schedule 1'!AM372*'Input 1 - Schedule 1'!AN372,"N/A")</f>
        <v>N/A</v>
      </c>
      <c r="AS372" s="47" t="str">
        <f>IF(AR372="N/A","N/A",MAX('Input 1 - Schedule 1'!AN372*0.02,AR372))</f>
        <v>N/A</v>
      </c>
      <c r="AT372" s="47" t="str">
        <f>IF(AQ372="Yes",'Input 1 - Schedule 1'!$AH372*IF($AX372="RBC Filing U.S. Insurer (Life)",0.0247,IF($AX372="RBC Filing U.S. Insurer (Health)",0.057*2/3,0.0364)),"N/A")</f>
        <v>N/A</v>
      </c>
      <c r="AU372" s="47" t="str">
        <f>IF(AQ372="Yes",'Input 1 - Schedule 1'!$AH372*IF($AX372="RBC Filing U.S. Insurer (Life)",0.037,IF($AX372="RBC Filing U.S. Insurer (Health)",0.057,0.054)),"N/A")</f>
        <v>N/A</v>
      </c>
      <c r="AV372" s="47" t="str">
        <f>IF(AQ372="Yes",'Input 1 - Schedule 1'!$AJ372*0.03,"N/A")</f>
        <v>N/A</v>
      </c>
      <c r="AW372" s="47" t="str">
        <f>IF(AQ372="Yes",IF(AX372="RBC Filing U.S. Insurer (Life)",0.195*'Input 1 - Schedule 1'!AJ372,0.225*'Input 1 - Schedule 1'!AJ372),"N/A")</f>
        <v>N/A</v>
      </c>
      <c r="AX372" s="47" t="str">
        <f>IFERROR(VLOOKUP('Input 1 - Schedule 1'!I372,'Input 1 - Schedule 1'!$D$7:$G$1009,4,FALSE),"")</f>
        <v/>
      </c>
      <c r="AZ372" s="17" t="s">
        <v>1</v>
      </c>
    </row>
    <row r="373" spans="1:52" x14ac:dyDescent="0.25">
      <c r="A373" s="56">
        <f t="shared" si="41"/>
        <v>364</v>
      </c>
      <c r="B373" s="267" t="str">
        <f t="shared" si="42"/>
        <v/>
      </c>
      <c r="C373" s="55" t="str">
        <f>IFERROR(VLOOKUP(G373,GCC.Param!$B$3:$D$96,3,FALSE),"")</f>
        <v/>
      </c>
      <c r="D373" s="40"/>
      <c r="E373" s="40"/>
      <c r="F373" s="42"/>
      <c r="G373" s="42"/>
      <c r="H373" s="42"/>
      <c r="I373" s="42"/>
      <c r="J373" s="267" t="str">
        <f t="shared" si="43"/>
        <v/>
      </c>
      <c r="K373" s="289"/>
      <c r="L373" s="289"/>
      <c r="M373" s="42"/>
      <c r="N373" s="42"/>
      <c r="O373" s="42"/>
      <c r="P373" s="42"/>
      <c r="Q373" s="42"/>
      <c r="R373" s="42"/>
      <c r="S373" s="266">
        <f t="shared" si="44"/>
        <v>0</v>
      </c>
      <c r="T373" s="32"/>
      <c r="U373" s="50"/>
      <c r="V373" s="44"/>
      <c r="W373" s="44"/>
      <c r="X373" s="45"/>
      <c r="Y373" s="50"/>
      <c r="Z373" s="46"/>
      <c r="AA373" s="46"/>
      <c r="AB373" s="46"/>
      <c r="AC373" s="47">
        <f t="shared" si="45"/>
        <v>0</v>
      </c>
      <c r="AD373" s="51"/>
      <c r="AE373" s="51"/>
      <c r="AF373" s="51"/>
      <c r="AH373" s="290"/>
      <c r="AI373" s="53">
        <f t="shared" si="46"/>
        <v>0</v>
      </c>
      <c r="AJ373" s="52"/>
      <c r="AK373" s="293"/>
      <c r="AL373" s="300"/>
      <c r="AM373" s="52"/>
      <c r="AN373" s="300"/>
      <c r="AO373" s="54"/>
      <c r="AQ373" s="47" t="str">
        <f>IF(OR('Input 1 - Schedule 1'!$C373="Non-Ins, Non-Fin",G373="Other Unregulated Financial Entity"),"Yes","No")</f>
        <v>No</v>
      </c>
      <c r="AR373" s="47" t="str">
        <f>IF(AQ373="Yes", 'Input 1 - Schedule 1'!AL373/'Input 1 - Schedule 1'!AM373*'Input 1 - Schedule 1'!AN373,"N/A")</f>
        <v>N/A</v>
      </c>
      <c r="AS373" s="47" t="str">
        <f>IF(AR373="N/A","N/A",MAX('Input 1 - Schedule 1'!AN373*0.02,AR373))</f>
        <v>N/A</v>
      </c>
      <c r="AT373" s="47" t="str">
        <f>IF(AQ373="Yes",'Input 1 - Schedule 1'!$AH373*IF($AX373="RBC Filing U.S. Insurer (Life)",0.0247,IF($AX373="RBC Filing U.S. Insurer (Health)",0.057*2/3,0.0364)),"N/A")</f>
        <v>N/A</v>
      </c>
      <c r="AU373" s="47" t="str">
        <f>IF(AQ373="Yes",'Input 1 - Schedule 1'!$AH373*IF($AX373="RBC Filing U.S. Insurer (Life)",0.037,IF($AX373="RBC Filing U.S. Insurer (Health)",0.057,0.054)),"N/A")</f>
        <v>N/A</v>
      </c>
      <c r="AV373" s="47" t="str">
        <f>IF(AQ373="Yes",'Input 1 - Schedule 1'!$AJ373*0.03,"N/A")</f>
        <v>N/A</v>
      </c>
      <c r="AW373" s="47" t="str">
        <f>IF(AQ373="Yes",IF(AX373="RBC Filing U.S. Insurer (Life)",0.195*'Input 1 - Schedule 1'!AJ373,0.225*'Input 1 - Schedule 1'!AJ373),"N/A")</f>
        <v>N/A</v>
      </c>
      <c r="AX373" s="47" t="str">
        <f>IFERROR(VLOOKUP('Input 1 - Schedule 1'!I373,'Input 1 - Schedule 1'!$D$7:$G$1009,4,FALSE),"")</f>
        <v/>
      </c>
      <c r="AZ373" s="17" t="s">
        <v>1</v>
      </c>
    </row>
    <row r="374" spans="1:52" x14ac:dyDescent="0.25">
      <c r="A374" s="56">
        <f t="shared" si="41"/>
        <v>365</v>
      </c>
      <c r="B374" s="267" t="str">
        <f t="shared" si="42"/>
        <v/>
      </c>
      <c r="C374" s="55" t="str">
        <f>IFERROR(VLOOKUP(G374,GCC.Param!$B$3:$D$96,3,FALSE),"")</f>
        <v/>
      </c>
      <c r="D374" s="40"/>
      <c r="E374" s="40"/>
      <c r="F374" s="42"/>
      <c r="G374" s="42"/>
      <c r="H374" s="42"/>
      <c r="I374" s="42"/>
      <c r="J374" s="267" t="str">
        <f t="shared" si="43"/>
        <v/>
      </c>
      <c r="K374" s="289"/>
      <c r="L374" s="289"/>
      <c r="M374" s="42"/>
      <c r="N374" s="42"/>
      <c r="O374" s="42"/>
      <c r="P374" s="42"/>
      <c r="Q374" s="42"/>
      <c r="R374" s="42"/>
      <c r="S374" s="266">
        <f t="shared" si="44"/>
        <v>0</v>
      </c>
      <c r="T374" s="32"/>
      <c r="U374" s="50"/>
      <c r="V374" s="44"/>
      <c r="W374" s="44"/>
      <c r="X374" s="45"/>
      <c r="Y374" s="50"/>
      <c r="Z374" s="46"/>
      <c r="AA374" s="46"/>
      <c r="AB374" s="46"/>
      <c r="AC374" s="47">
        <f t="shared" si="45"/>
        <v>0</v>
      </c>
      <c r="AD374" s="51"/>
      <c r="AE374" s="51"/>
      <c r="AF374" s="51"/>
      <c r="AH374" s="290"/>
      <c r="AI374" s="53">
        <f t="shared" si="46"/>
        <v>0</v>
      </c>
      <c r="AJ374" s="52"/>
      <c r="AK374" s="293"/>
      <c r="AL374" s="300"/>
      <c r="AM374" s="52"/>
      <c r="AN374" s="300"/>
      <c r="AO374" s="54"/>
      <c r="AQ374" s="47" t="str">
        <f>IF(OR('Input 1 - Schedule 1'!$C374="Non-Ins, Non-Fin",G374="Other Unregulated Financial Entity"),"Yes","No")</f>
        <v>No</v>
      </c>
      <c r="AR374" s="47" t="str">
        <f>IF(AQ374="Yes", 'Input 1 - Schedule 1'!AL374/'Input 1 - Schedule 1'!AM374*'Input 1 - Schedule 1'!AN374,"N/A")</f>
        <v>N/A</v>
      </c>
      <c r="AS374" s="47" t="str">
        <f>IF(AR374="N/A","N/A",MAX('Input 1 - Schedule 1'!AN374*0.02,AR374))</f>
        <v>N/A</v>
      </c>
      <c r="AT374" s="47" t="str">
        <f>IF(AQ374="Yes",'Input 1 - Schedule 1'!$AH374*IF($AX374="RBC Filing U.S. Insurer (Life)",0.0247,IF($AX374="RBC Filing U.S. Insurer (Health)",0.057*2/3,0.0364)),"N/A")</f>
        <v>N/A</v>
      </c>
      <c r="AU374" s="47" t="str">
        <f>IF(AQ374="Yes",'Input 1 - Schedule 1'!$AH374*IF($AX374="RBC Filing U.S. Insurer (Life)",0.037,IF($AX374="RBC Filing U.S. Insurer (Health)",0.057,0.054)),"N/A")</f>
        <v>N/A</v>
      </c>
      <c r="AV374" s="47" t="str">
        <f>IF(AQ374="Yes",'Input 1 - Schedule 1'!$AJ374*0.03,"N/A")</f>
        <v>N/A</v>
      </c>
      <c r="AW374" s="47" t="str">
        <f>IF(AQ374="Yes",IF(AX374="RBC Filing U.S. Insurer (Life)",0.195*'Input 1 - Schedule 1'!AJ374,0.225*'Input 1 - Schedule 1'!AJ374),"N/A")</f>
        <v>N/A</v>
      </c>
      <c r="AX374" s="47" t="str">
        <f>IFERROR(VLOOKUP('Input 1 - Schedule 1'!I374,'Input 1 - Schedule 1'!$D$7:$G$1009,4,FALSE),"")</f>
        <v/>
      </c>
      <c r="AZ374" s="17" t="s">
        <v>1</v>
      </c>
    </row>
    <row r="375" spans="1:52" x14ac:dyDescent="0.25">
      <c r="A375" s="56">
        <f t="shared" si="41"/>
        <v>366</v>
      </c>
      <c r="B375" s="267" t="str">
        <f t="shared" si="42"/>
        <v/>
      </c>
      <c r="C375" s="55" t="str">
        <f>IFERROR(VLOOKUP(G375,GCC.Param!$B$3:$D$96,3,FALSE),"")</f>
        <v/>
      </c>
      <c r="D375" s="40"/>
      <c r="E375" s="40"/>
      <c r="F375" s="42"/>
      <c r="G375" s="42"/>
      <c r="H375" s="42"/>
      <c r="I375" s="42"/>
      <c r="J375" s="267" t="str">
        <f t="shared" si="43"/>
        <v/>
      </c>
      <c r="K375" s="289"/>
      <c r="L375" s="289"/>
      <c r="M375" s="42"/>
      <c r="N375" s="42"/>
      <c r="O375" s="42"/>
      <c r="P375" s="42"/>
      <c r="Q375" s="42"/>
      <c r="R375" s="42"/>
      <c r="S375" s="266">
        <f t="shared" si="44"/>
        <v>0</v>
      </c>
      <c r="T375" s="32"/>
      <c r="U375" s="50"/>
      <c r="V375" s="44"/>
      <c r="W375" s="44"/>
      <c r="X375" s="45"/>
      <c r="Y375" s="50"/>
      <c r="Z375" s="46"/>
      <c r="AA375" s="46"/>
      <c r="AB375" s="46"/>
      <c r="AC375" s="47">
        <f t="shared" si="45"/>
        <v>0</v>
      </c>
      <c r="AD375" s="51"/>
      <c r="AE375" s="51"/>
      <c r="AF375" s="51"/>
      <c r="AH375" s="290"/>
      <c r="AI375" s="53">
        <f t="shared" si="46"/>
        <v>0</v>
      </c>
      <c r="AJ375" s="52"/>
      <c r="AK375" s="293"/>
      <c r="AL375" s="300"/>
      <c r="AM375" s="52"/>
      <c r="AN375" s="300"/>
      <c r="AO375" s="54"/>
      <c r="AQ375" s="47" t="str">
        <f>IF(OR('Input 1 - Schedule 1'!$C375="Non-Ins, Non-Fin",G375="Other Unregulated Financial Entity"),"Yes","No")</f>
        <v>No</v>
      </c>
      <c r="AR375" s="47" t="str">
        <f>IF(AQ375="Yes", 'Input 1 - Schedule 1'!AL375/'Input 1 - Schedule 1'!AM375*'Input 1 - Schedule 1'!AN375,"N/A")</f>
        <v>N/A</v>
      </c>
      <c r="AS375" s="47" t="str">
        <f>IF(AR375="N/A","N/A",MAX('Input 1 - Schedule 1'!AN375*0.02,AR375))</f>
        <v>N/A</v>
      </c>
      <c r="AT375" s="47" t="str">
        <f>IF(AQ375="Yes",'Input 1 - Schedule 1'!$AH375*IF($AX375="RBC Filing U.S. Insurer (Life)",0.0247,IF($AX375="RBC Filing U.S. Insurer (Health)",0.057*2/3,0.0364)),"N/A")</f>
        <v>N/A</v>
      </c>
      <c r="AU375" s="47" t="str">
        <f>IF(AQ375="Yes",'Input 1 - Schedule 1'!$AH375*IF($AX375="RBC Filing U.S. Insurer (Life)",0.037,IF($AX375="RBC Filing U.S. Insurer (Health)",0.057,0.054)),"N/A")</f>
        <v>N/A</v>
      </c>
      <c r="AV375" s="47" t="str">
        <f>IF(AQ375="Yes",'Input 1 - Schedule 1'!$AJ375*0.03,"N/A")</f>
        <v>N/A</v>
      </c>
      <c r="AW375" s="47" t="str">
        <f>IF(AQ375="Yes",IF(AX375="RBC Filing U.S. Insurer (Life)",0.195*'Input 1 - Schedule 1'!AJ375,0.225*'Input 1 - Schedule 1'!AJ375),"N/A")</f>
        <v>N/A</v>
      </c>
      <c r="AX375" s="47" t="str">
        <f>IFERROR(VLOOKUP('Input 1 - Schedule 1'!I375,'Input 1 - Schedule 1'!$D$7:$G$1009,4,FALSE),"")</f>
        <v/>
      </c>
      <c r="AZ375" s="17" t="s">
        <v>1</v>
      </c>
    </row>
    <row r="376" spans="1:52" x14ac:dyDescent="0.25">
      <c r="A376" s="56">
        <f t="shared" si="41"/>
        <v>367</v>
      </c>
      <c r="B376" s="267" t="str">
        <f t="shared" si="42"/>
        <v/>
      </c>
      <c r="C376" s="55" t="str">
        <f>IFERROR(VLOOKUP(G376,GCC.Param!$B$3:$D$96,3,FALSE),"")</f>
        <v/>
      </c>
      <c r="D376" s="40"/>
      <c r="E376" s="40"/>
      <c r="F376" s="42"/>
      <c r="G376" s="42"/>
      <c r="H376" s="42"/>
      <c r="I376" s="42"/>
      <c r="J376" s="267" t="str">
        <f t="shared" si="43"/>
        <v/>
      </c>
      <c r="K376" s="289"/>
      <c r="L376" s="289"/>
      <c r="M376" s="42"/>
      <c r="N376" s="42"/>
      <c r="O376" s="42"/>
      <c r="P376" s="42"/>
      <c r="Q376" s="42"/>
      <c r="R376" s="42"/>
      <c r="S376" s="266">
        <f t="shared" si="44"/>
        <v>0</v>
      </c>
      <c r="T376" s="32"/>
      <c r="U376" s="50"/>
      <c r="V376" s="44"/>
      <c r="W376" s="44"/>
      <c r="X376" s="45"/>
      <c r="Y376" s="50"/>
      <c r="Z376" s="46"/>
      <c r="AA376" s="46"/>
      <c r="AB376" s="46"/>
      <c r="AC376" s="47">
        <f t="shared" si="45"/>
        <v>0</v>
      </c>
      <c r="AD376" s="51"/>
      <c r="AE376" s="51"/>
      <c r="AF376" s="51"/>
      <c r="AH376" s="290"/>
      <c r="AI376" s="53">
        <f t="shared" si="46"/>
        <v>0</v>
      </c>
      <c r="AJ376" s="52"/>
      <c r="AK376" s="293"/>
      <c r="AL376" s="300"/>
      <c r="AM376" s="52"/>
      <c r="AN376" s="300"/>
      <c r="AO376" s="54"/>
      <c r="AQ376" s="47" t="str">
        <f>IF(OR('Input 1 - Schedule 1'!$C376="Non-Ins, Non-Fin",G376="Other Unregulated Financial Entity"),"Yes","No")</f>
        <v>No</v>
      </c>
      <c r="AR376" s="47" t="str">
        <f>IF(AQ376="Yes", 'Input 1 - Schedule 1'!AL376/'Input 1 - Schedule 1'!AM376*'Input 1 - Schedule 1'!AN376,"N/A")</f>
        <v>N/A</v>
      </c>
      <c r="AS376" s="47" t="str">
        <f>IF(AR376="N/A","N/A",MAX('Input 1 - Schedule 1'!AN376*0.02,AR376))</f>
        <v>N/A</v>
      </c>
      <c r="AT376" s="47" t="str">
        <f>IF(AQ376="Yes",'Input 1 - Schedule 1'!$AH376*IF($AX376="RBC Filing U.S. Insurer (Life)",0.0247,IF($AX376="RBC Filing U.S. Insurer (Health)",0.057*2/3,0.0364)),"N/A")</f>
        <v>N/A</v>
      </c>
      <c r="AU376" s="47" t="str">
        <f>IF(AQ376="Yes",'Input 1 - Schedule 1'!$AH376*IF($AX376="RBC Filing U.S. Insurer (Life)",0.037,IF($AX376="RBC Filing U.S. Insurer (Health)",0.057,0.054)),"N/A")</f>
        <v>N/A</v>
      </c>
      <c r="AV376" s="47" t="str">
        <f>IF(AQ376="Yes",'Input 1 - Schedule 1'!$AJ376*0.03,"N/A")</f>
        <v>N/A</v>
      </c>
      <c r="AW376" s="47" t="str">
        <f>IF(AQ376="Yes",IF(AX376="RBC Filing U.S. Insurer (Life)",0.195*'Input 1 - Schedule 1'!AJ376,0.225*'Input 1 - Schedule 1'!AJ376),"N/A")</f>
        <v>N/A</v>
      </c>
      <c r="AX376" s="47" t="str">
        <f>IFERROR(VLOOKUP('Input 1 - Schedule 1'!I376,'Input 1 - Schedule 1'!$D$7:$G$1009,4,FALSE),"")</f>
        <v/>
      </c>
      <c r="AZ376" s="17" t="s">
        <v>1</v>
      </c>
    </row>
    <row r="377" spans="1:52" x14ac:dyDescent="0.25">
      <c r="A377" s="56">
        <f t="shared" si="41"/>
        <v>368</v>
      </c>
      <c r="B377" s="267" t="str">
        <f t="shared" si="42"/>
        <v/>
      </c>
      <c r="C377" s="55" t="str">
        <f>IFERROR(VLOOKUP(G377,GCC.Param!$B$3:$D$96,3,FALSE),"")</f>
        <v/>
      </c>
      <c r="D377" s="40"/>
      <c r="E377" s="40"/>
      <c r="F377" s="42"/>
      <c r="G377" s="42"/>
      <c r="H377" s="42"/>
      <c r="I377" s="42"/>
      <c r="J377" s="267" t="str">
        <f t="shared" si="43"/>
        <v/>
      </c>
      <c r="K377" s="289"/>
      <c r="L377" s="289"/>
      <c r="M377" s="42"/>
      <c r="N377" s="42"/>
      <c r="O377" s="42"/>
      <c r="P377" s="42"/>
      <c r="Q377" s="42"/>
      <c r="R377" s="42"/>
      <c r="S377" s="266">
        <f t="shared" si="44"/>
        <v>0</v>
      </c>
      <c r="T377" s="32"/>
      <c r="U377" s="50"/>
      <c r="V377" s="44"/>
      <c r="W377" s="44"/>
      <c r="X377" s="45"/>
      <c r="Y377" s="50"/>
      <c r="Z377" s="46"/>
      <c r="AA377" s="46"/>
      <c r="AB377" s="46"/>
      <c r="AC377" s="47">
        <f t="shared" si="45"/>
        <v>0</v>
      </c>
      <c r="AD377" s="51"/>
      <c r="AE377" s="51"/>
      <c r="AF377" s="51"/>
      <c r="AH377" s="290"/>
      <c r="AI377" s="53">
        <f t="shared" si="46"/>
        <v>0</v>
      </c>
      <c r="AJ377" s="52"/>
      <c r="AK377" s="293"/>
      <c r="AL377" s="300"/>
      <c r="AM377" s="52"/>
      <c r="AN377" s="300"/>
      <c r="AO377" s="54"/>
      <c r="AQ377" s="47" t="str">
        <f>IF(OR('Input 1 - Schedule 1'!$C377="Non-Ins, Non-Fin",G377="Other Unregulated Financial Entity"),"Yes","No")</f>
        <v>No</v>
      </c>
      <c r="AR377" s="47" t="str">
        <f>IF(AQ377="Yes", 'Input 1 - Schedule 1'!AL377/'Input 1 - Schedule 1'!AM377*'Input 1 - Schedule 1'!AN377,"N/A")</f>
        <v>N/A</v>
      </c>
      <c r="AS377" s="47" t="str">
        <f>IF(AR377="N/A","N/A",MAX('Input 1 - Schedule 1'!AN377*0.02,AR377))</f>
        <v>N/A</v>
      </c>
      <c r="AT377" s="47" t="str">
        <f>IF(AQ377="Yes",'Input 1 - Schedule 1'!$AH377*IF($AX377="RBC Filing U.S. Insurer (Life)",0.0247,IF($AX377="RBC Filing U.S. Insurer (Health)",0.057*2/3,0.0364)),"N/A")</f>
        <v>N/A</v>
      </c>
      <c r="AU377" s="47" t="str">
        <f>IF(AQ377="Yes",'Input 1 - Schedule 1'!$AH377*IF($AX377="RBC Filing U.S. Insurer (Life)",0.037,IF($AX377="RBC Filing U.S. Insurer (Health)",0.057,0.054)),"N/A")</f>
        <v>N/A</v>
      </c>
      <c r="AV377" s="47" t="str">
        <f>IF(AQ377="Yes",'Input 1 - Schedule 1'!$AJ377*0.03,"N/A")</f>
        <v>N/A</v>
      </c>
      <c r="AW377" s="47" t="str">
        <f>IF(AQ377="Yes",IF(AX377="RBC Filing U.S. Insurer (Life)",0.195*'Input 1 - Schedule 1'!AJ377,0.225*'Input 1 - Schedule 1'!AJ377),"N/A")</f>
        <v>N/A</v>
      </c>
      <c r="AX377" s="47" t="str">
        <f>IFERROR(VLOOKUP('Input 1 - Schedule 1'!I377,'Input 1 - Schedule 1'!$D$7:$G$1009,4,FALSE),"")</f>
        <v/>
      </c>
      <c r="AZ377" s="17" t="s">
        <v>1</v>
      </c>
    </row>
    <row r="378" spans="1:52" x14ac:dyDescent="0.25">
      <c r="A378" s="56">
        <f t="shared" si="41"/>
        <v>369</v>
      </c>
      <c r="B378" s="267" t="str">
        <f t="shared" si="42"/>
        <v/>
      </c>
      <c r="C378" s="55" t="str">
        <f>IFERROR(VLOOKUP(G378,GCC.Param!$B$3:$D$96,3,FALSE),"")</f>
        <v/>
      </c>
      <c r="D378" s="40"/>
      <c r="E378" s="40"/>
      <c r="F378" s="42"/>
      <c r="G378" s="42"/>
      <c r="H378" s="42"/>
      <c r="I378" s="42"/>
      <c r="J378" s="267" t="str">
        <f t="shared" si="43"/>
        <v/>
      </c>
      <c r="K378" s="289"/>
      <c r="L378" s="289"/>
      <c r="M378" s="42"/>
      <c r="N378" s="42"/>
      <c r="O378" s="42"/>
      <c r="P378" s="42"/>
      <c r="Q378" s="42"/>
      <c r="R378" s="42"/>
      <c r="S378" s="266">
        <f t="shared" si="44"/>
        <v>0</v>
      </c>
      <c r="T378" s="32"/>
      <c r="U378" s="50"/>
      <c r="V378" s="44"/>
      <c r="W378" s="44"/>
      <c r="X378" s="45"/>
      <c r="Y378" s="50"/>
      <c r="Z378" s="46"/>
      <c r="AA378" s="46"/>
      <c r="AB378" s="46"/>
      <c r="AC378" s="47">
        <f t="shared" si="45"/>
        <v>0</v>
      </c>
      <c r="AD378" s="51"/>
      <c r="AE378" s="51"/>
      <c r="AF378" s="51"/>
      <c r="AH378" s="290"/>
      <c r="AI378" s="53">
        <f t="shared" si="46"/>
        <v>0</v>
      </c>
      <c r="AJ378" s="52"/>
      <c r="AK378" s="293"/>
      <c r="AL378" s="300"/>
      <c r="AM378" s="52"/>
      <c r="AN378" s="300"/>
      <c r="AO378" s="54"/>
      <c r="AQ378" s="47" t="str">
        <f>IF(OR('Input 1 - Schedule 1'!$C378="Non-Ins, Non-Fin",G378="Other Unregulated Financial Entity"),"Yes","No")</f>
        <v>No</v>
      </c>
      <c r="AR378" s="47" t="str">
        <f>IF(AQ378="Yes", 'Input 1 - Schedule 1'!AL378/'Input 1 - Schedule 1'!AM378*'Input 1 - Schedule 1'!AN378,"N/A")</f>
        <v>N/A</v>
      </c>
      <c r="AS378" s="47" t="str">
        <f>IF(AR378="N/A","N/A",MAX('Input 1 - Schedule 1'!AN378*0.02,AR378))</f>
        <v>N/A</v>
      </c>
      <c r="AT378" s="47" t="str">
        <f>IF(AQ378="Yes",'Input 1 - Schedule 1'!$AH378*IF($AX378="RBC Filing U.S. Insurer (Life)",0.0247,IF($AX378="RBC Filing U.S. Insurer (Health)",0.057*2/3,0.0364)),"N/A")</f>
        <v>N/A</v>
      </c>
      <c r="AU378" s="47" t="str">
        <f>IF(AQ378="Yes",'Input 1 - Schedule 1'!$AH378*IF($AX378="RBC Filing U.S. Insurer (Life)",0.037,IF($AX378="RBC Filing U.S. Insurer (Health)",0.057,0.054)),"N/A")</f>
        <v>N/A</v>
      </c>
      <c r="AV378" s="47" t="str">
        <f>IF(AQ378="Yes",'Input 1 - Schedule 1'!$AJ378*0.03,"N/A")</f>
        <v>N/A</v>
      </c>
      <c r="AW378" s="47" t="str">
        <f>IF(AQ378="Yes",IF(AX378="RBC Filing U.S. Insurer (Life)",0.195*'Input 1 - Schedule 1'!AJ378,0.225*'Input 1 - Schedule 1'!AJ378),"N/A")</f>
        <v>N/A</v>
      </c>
      <c r="AX378" s="47" t="str">
        <f>IFERROR(VLOOKUP('Input 1 - Schedule 1'!I378,'Input 1 - Schedule 1'!$D$7:$G$1009,4,FALSE),"")</f>
        <v/>
      </c>
      <c r="AZ378" s="17" t="s">
        <v>1</v>
      </c>
    </row>
    <row r="379" spans="1:52" x14ac:dyDescent="0.25">
      <c r="A379" s="56">
        <f t="shared" si="41"/>
        <v>370</v>
      </c>
      <c r="B379" s="267" t="str">
        <f t="shared" si="42"/>
        <v/>
      </c>
      <c r="C379" s="55" t="str">
        <f>IFERROR(VLOOKUP(G379,GCC.Param!$B$3:$D$96,3,FALSE),"")</f>
        <v/>
      </c>
      <c r="D379" s="40"/>
      <c r="E379" s="40"/>
      <c r="F379" s="42"/>
      <c r="G379" s="42"/>
      <c r="H379" s="42"/>
      <c r="I379" s="42"/>
      <c r="J379" s="267" t="str">
        <f t="shared" si="43"/>
        <v/>
      </c>
      <c r="K379" s="289"/>
      <c r="L379" s="289"/>
      <c r="M379" s="42"/>
      <c r="N379" s="42"/>
      <c r="O379" s="42"/>
      <c r="P379" s="42"/>
      <c r="Q379" s="42"/>
      <c r="R379" s="42"/>
      <c r="S379" s="266">
        <f t="shared" si="44"/>
        <v>0</v>
      </c>
      <c r="T379" s="32"/>
      <c r="U379" s="50"/>
      <c r="V379" s="44"/>
      <c r="W379" s="44"/>
      <c r="X379" s="45"/>
      <c r="Y379" s="50"/>
      <c r="Z379" s="46"/>
      <c r="AA379" s="46"/>
      <c r="AB379" s="46"/>
      <c r="AC379" s="47">
        <f t="shared" si="45"/>
        <v>0</v>
      </c>
      <c r="AD379" s="51"/>
      <c r="AE379" s="51"/>
      <c r="AF379" s="51"/>
      <c r="AH379" s="290"/>
      <c r="AI379" s="53">
        <f t="shared" si="46"/>
        <v>0</v>
      </c>
      <c r="AJ379" s="52"/>
      <c r="AK379" s="293"/>
      <c r="AL379" s="300"/>
      <c r="AM379" s="52"/>
      <c r="AN379" s="300"/>
      <c r="AO379" s="54"/>
      <c r="AQ379" s="47" t="str">
        <f>IF(OR('Input 1 - Schedule 1'!$C379="Non-Ins, Non-Fin",G379="Other Unregulated Financial Entity"),"Yes","No")</f>
        <v>No</v>
      </c>
      <c r="AR379" s="47" t="str">
        <f>IF(AQ379="Yes", 'Input 1 - Schedule 1'!AL379/'Input 1 - Schedule 1'!AM379*'Input 1 - Schedule 1'!AN379,"N/A")</f>
        <v>N/A</v>
      </c>
      <c r="AS379" s="47" t="str">
        <f>IF(AR379="N/A","N/A",MAX('Input 1 - Schedule 1'!AN379*0.02,AR379))</f>
        <v>N/A</v>
      </c>
      <c r="AT379" s="47" t="str">
        <f>IF(AQ379="Yes",'Input 1 - Schedule 1'!$AH379*IF($AX379="RBC Filing U.S. Insurer (Life)",0.0247,IF($AX379="RBC Filing U.S. Insurer (Health)",0.057*2/3,0.0364)),"N/A")</f>
        <v>N/A</v>
      </c>
      <c r="AU379" s="47" t="str">
        <f>IF(AQ379="Yes",'Input 1 - Schedule 1'!$AH379*IF($AX379="RBC Filing U.S. Insurer (Life)",0.037,IF($AX379="RBC Filing U.S. Insurer (Health)",0.057,0.054)),"N/A")</f>
        <v>N/A</v>
      </c>
      <c r="AV379" s="47" t="str">
        <f>IF(AQ379="Yes",'Input 1 - Schedule 1'!$AJ379*0.03,"N/A")</f>
        <v>N/A</v>
      </c>
      <c r="AW379" s="47" t="str">
        <f>IF(AQ379="Yes",IF(AX379="RBC Filing U.S. Insurer (Life)",0.195*'Input 1 - Schedule 1'!AJ379,0.225*'Input 1 - Schedule 1'!AJ379),"N/A")</f>
        <v>N/A</v>
      </c>
      <c r="AX379" s="47" t="str">
        <f>IFERROR(VLOOKUP('Input 1 - Schedule 1'!I379,'Input 1 - Schedule 1'!$D$7:$G$1009,4,FALSE),"")</f>
        <v/>
      </c>
      <c r="AZ379" s="17" t="s">
        <v>1</v>
      </c>
    </row>
    <row r="380" spans="1:52" x14ac:dyDescent="0.25">
      <c r="A380" s="56">
        <f t="shared" si="41"/>
        <v>371</v>
      </c>
      <c r="B380" s="267" t="str">
        <f t="shared" si="42"/>
        <v/>
      </c>
      <c r="C380" s="55" t="str">
        <f>IFERROR(VLOOKUP(G380,GCC.Param!$B$3:$D$96,3,FALSE),"")</f>
        <v/>
      </c>
      <c r="D380" s="40"/>
      <c r="E380" s="40"/>
      <c r="F380" s="42"/>
      <c r="G380" s="42"/>
      <c r="H380" s="42"/>
      <c r="I380" s="42"/>
      <c r="J380" s="267" t="str">
        <f t="shared" si="43"/>
        <v/>
      </c>
      <c r="K380" s="289"/>
      <c r="L380" s="289"/>
      <c r="M380" s="42"/>
      <c r="N380" s="42"/>
      <c r="O380" s="42"/>
      <c r="P380" s="42"/>
      <c r="Q380" s="42"/>
      <c r="R380" s="42"/>
      <c r="S380" s="266">
        <f t="shared" si="44"/>
        <v>0</v>
      </c>
      <c r="T380" s="32"/>
      <c r="U380" s="50"/>
      <c r="V380" s="44"/>
      <c r="W380" s="44"/>
      <c r="X380" s="45"/>
      <c r="Y380" s="50"/>
      <c r="Z380" s="46"/>
      <c r="AA380" s="46"/>
      <c r="AB380" s="46"/>
      <c r="AC380" s="47">
        <f t="shared" si="45"/>
        <v>0</v>
      </c>
      <c r="AD380" s="51"/>
      <c r="AE380" s="51"/>
      <c r="AF380" s="51"/>
      <c r="AH380" s="290"/>
      <c r="AI380" s="53">
        <f t="shared" si="46"/>
        <v>0</v>
      </c>
      <c r="AJ380" s="52"/>
      <c r="AK380" s="293"/>
      <c r="AL380" s="300"/>
      <c r="AM380" s="52"/>
      <c r="AN380" s="300"/>
      <c r="AO380" s="54"/>
      <c r="AQ380" s="47" t="str">
        <f>IF(OR('Input 1 - Schedule 1'!$C380="Non-Ins, Non-Fin",G380="Other Unregulated Financial Entity"),"Yes","No")</f>
        <v>No</v>
      </c>
      <c r="AR380" s="47" t="str">
        <f>IF(AQ380="Yes", 'Input 1 - Schedule 1'!AL380/'Input 1 - Schedule 1'!AM380*'Input 1 - Schedule 1'!AN380,"N/A")</f>
        <v>N/A</v>
      </c>
      <c r="AS380" s="47" t="str">
        <f>IF(AR380="N/A","N/A",MAX('Input 1 - Schedule 1'!AN380*0.02,AR380))</f>
        <v>N/A</v>
      </c>
      <c r="AT380" s="47" t="str">
        <f>IF(AQ380="Yes",'Input 1 - Schedule 1'!$AH380*IF($AX380="RBC Filing U.S. Insurer (Life)",0.0247,IF($AX380="RBC Filing U.S. Insurer (Health)",0.057*2/3,0.0364)),"N/A")</f>
        <v>N/A</v>
      </c>
      <c r="AU380" s="47" t="str">
        <f>IF(AQ380="Yes",'Input 1 - Schedule 1'!$AH380*IF($AX380="RBC Filing U.S. Insurer (Life)",0.037,IF($AX380="RBC Filing U.S. Insurer (Health)",0.057,0.054)),"N/A")</f>
        <v>N/A</v>
      </c>
      <c r="AV380" s="47" t="str">
        <f>IF(AQ380="Yes",'Input 1 - Schedule 1'!$AJ380*0.03,"N/A")</f>
        <v>N/A</v>
      </c>
      <c r="AW380" s="47" t="str">
        <f>IF(AQ380="Yes",IF(AX380="RBC Filing U.S. Insurer (Life)",0.195*'Input 1 - Schedule 1'!AJ380,0.225*'Input 1 - Schedule 1'!AJ380),"N/A")</f>
        <v>N/A</v>
      </c>
      <c r="AX380" s="47" t="str">
        <f>IFERROR(VLOOKUP('Input 1 - Schedule 1'!I380,'Input 1 - Schedule 1'!$D$7:$G$1009,4,FALSE),"")</f>
        <v/>
      </c>
      <c r="AZ380" s="17" t="s">
        <v>1</v>
      </c>
    </row>
    <row r="381" spans="1:52" x14ac:dyDescent="0.25">
      <c r="A381" s="56">
        <f t="shared" si="41"/>
        <v>372</v>
      </c>
      <c r="B381" s="267" t="str">
        <f t="shared" si="42"/>
        <v/>
      </c>
      <c r="C381" s="55" t="str">
        <f>IFERROR(VLOOKUP(G381,GCC.Param!$B$3:$D$96,3,FALSE),"")</f>
        <v/>
      </c>
      <c r="D381" s="40"/>
      <c r="E381" s="40"/>
      <c r="F381" s="42"/>
      <c r="G381" s="42"/>
      <c r="H381" s="42"/>
      <c r="I381" s="42"/>
      <c r="J381" s="267" t="str">
        <f t="shared" si="43"/>
        <v/>
      </c>
      <c r="K381" s="289"/>
      <c r="L381" s="289"/>
      <c r="M381" s="42"/>
      <c r="N381" s="42"/>
      <c r="O381" s="42"/>
      <c r="P381" s="42"/>
      <c r="Q381" s="42"/>
      <c r="R381" s="42"/>
      <c r="S381" s="266">
        <f t="shared" si="44"/>
        <v>0</v>
      </c>
      <c r="T381" s="32"/>
      <c r="U381" s="50"/>
      <c r="V381" s="44"/>
      <c r="W381" s="44"/>
      <c r="X381" s="45"/>
      <c r="Y381" s="50"/>
      <c r="Z381" s="46"/>
      <c r="AA381" s="46"/>
      <c r="AB381" s="46"/>
      <c r="AC381" s="47">
        <f t="shared" si="45"/>
        <v>0</v>
      </c>
      <c r="AD381" s="51"/>
      <c r="AE381" s="51"/>
      <c r="AF381" s="51"/>
      <c r="AH381" s="290"/>
      <c r="AI381" s="53">
        <f t="shared" si="46"/>
        <v>0</v>
      </c>
      <c r="AJ381" s="52"/>
      <c r="AK381" s="293"/>
      <c r="AL381" s="300"/>
      <c r="AM381" s="52"/>
      <c r="AN381" s="300"/>
      <c r="AO381" s="54"/>
      <c r="AQ381" s="47" t="str">
        <f>IF(OR('Input 1 - Schedule 1'!$C381="Non-Ins, Non-Fin",G381="Other Unregulated Financial Entity"),"Yes","No")</f>
        <v>No</v>
      </c>
      <c r="AR381" s="47" t="str">
        <f>IF(AQ381="Yes", 'Input 1 - Schedule 1'!AL381/'Input 1 - Schedule 1'!AM381*'Input 1 - Schedule 1'!AN381,"N/A")</f>
        <v>N/A</v>
      </c>
      <c r="AS381" s="47" t="str">
        <f>IF(AR381="N/A","N/A",MAX('Input 1 - Schedule 1'!AN381*0.02,AR381))</f>
        <v>N/A</v>
      </c>
      <c r="AT381" s="47" t="str">
        <f>IF(AQ381="Yes",'Input 1 - Schedule 1'!$AH381*IF($AX381="RBC Filing U.S. Insurer (Life)",0.0247,IF($AX381="RBC Filing U.S. Insurer (Health)",0.057*2/3,0.0364)),"N/A")</f>
        <v>N/A</v>
      </c>
      <c r="AU381" s="47" t="str">
        <f>IF(AQ381="Yes",'Input 1 - Schedule 1'!$AH381*IF($AX381="RBC Filing U.S. Insurer (Life)",0.037,IF($AX381="RBC Filing U.S. Insurer (Health)",0.057,0.054)),"N/A")</f>
        <v>N/A</v>
      </c>
      <c r="AV381" s="47" t="str">
        <f>IF(AQ381="Yes",'Input 1 - Schedule 1'!$AJ381*0.03,"N/A")</f>
        <v>N/A</v>
      </c>
      <c r="AW381" s="47" t="str">
        <f>IF(AQ381="Yes",IF(AX381="RBC Filing U.S. Insurer (Life)",0.195*'Input 1 - Schedule 1'!AJ381,0.225*'Input 1 - Schedule 1'!AJ381),"N/A")</f>
        <v>N/A</v>
      </c>
      <c r="AX381" s="47" t="str">
        <f>IFERROR(VLOOKUP('Input 1 - Schedule 1'!I381,'Input 1 - Schedule 1'!$D$7:$G$1009,4,FALSE),"")</f>
        <v/>
      </c>
      <c r="AZ381" s="17" t="s">
        <v>1</v>
      </c>
    </row>
    <row r="382" spans="1:52" x14ac:dyDescent="0.25">
      <c r="A382" s="56">
        <f t="shared" si="41"/>
        <v>373</v>
      </c>
      <c r="B382" s="267" t="str">
        <f t="shared" si="42"/>
        <v/>
      </c>
      <c r="C382" s="55" t="str">
        <f>IFERROR(VLOOKUP(G382,GCC.Param!$B$3:$D$96,3,FALSE),"")</f>
        <v/>
      </c>
      <c r="D382" s="40"/>
      <c r="E382" s="40"/>
      <c r="F382" s="42"/>
      <c r="G382" s="42"/>
      <c r="H382" s="42"/>
      <c r="I382" s="42"/>
      <c r="J382" s="267" t="str">
        <f t="shared" si="43"/>
        <v/>
      </c>
      <c r="K382" s="289"/>
      <c r="L382" s="289"/>
      <c r="M382" s="42"/>
      <c r="N382" s="42"/>
      <c r="O382" s="42"/>
      <c r="P382" s="42"/>
      <c r="Q382" s="42"/>
      <c r="R382" s="42"/>
      <c r="S382" s="266">
        <f t="shared" si="44"/>
        <v>0</v>
      </c>
      <c r="T382" s="32"/>
      <c r="U382" s="50"/>
      <c r="V382" s="44"/>
      <c r="W382" s="44"/>
      <c r="X382" s="45"/>
      <c r="Y382" s="50"/>
      <c r="Z382" s="46"/>
      <c r="AA382" s="46"/>
      <c r="AB382" s="46"/>
      <c r="AC382" s="47">
        <f t="shared" si="45"/>
        <v>0</v>
      </c>
      <c r="AD382" s="51"/>
      <c r="AE382" s="51"/>
      <c r="AF382" s="51"/>
      <c r="AH382" s="290"/>
      <c r="AI382" s="53">
        <f t="shared" si="46"/>
        <v>0</v>
      </c>
      <c r="AJ382" s="52"/>
      <c r="AK382" s="293"/>
      <c r="AL382" s="300"/>
      <c r="AM382" s="52"/>
      <c r="AN382" s="300"/>
      <c r="AO382" s="54"/>
      <c r="AQ382" s="47" t="str">
        <f>IF(OR('Input 1 - Schedule 1'!$C382="Non-Ins, Non-Fin",G382="Other Unregulated Financial Entity"),"Yes","No")</f>
        <v>No</v>
      </c>
      <c r="AR382" s="47" t="str">
        <f>IF(AQ382="Yes", 'Input 1 - Schedule 1'!AL382/'Input 1 - Schedule 1'!AM382*'Input 1 - Schedule 1'!AN382,"N/A")</f>
        <v>N/A</v>
      </c>
      <c r="AS382" s="47" t="str">
        <f>IF(AR382="N/A","N/A",MAX('Input 1 - Schedule 1'!AN382*0.02,AR382))</f>
        <v>N/A</v>
      </c>
      <c r="AT382" s="47" t="str">
        <f>IF(AQ382="Yes",'Input 1 - Schedule 1'!$AH382*IF($AX382="RBC Filing U.S. Insurer (Life)",0.0247,IF($AX382="RBC Filing U.S. Insurer (Health)",0.057*2/3,0.0364)),"N/A")</f>
        <v>N/A</v>
      </c>
      <c r="AU382" s="47" t="str">
        <f>IF(AQ382="Yes",'Input 1 - Schedule 1'!$AH382*IF($AX382="RBC Filing U.S. Insurer (Life)",0.037,IF($AX382="RBC Filing U.S. Insurer (Health)",0.057,0.054)),"N/A")</f>
        <v>N/A</v>
      </c>
      <c r="AV382" s="47" t="str">
        <f>IF(AQ382="Yes",'Input 1 - Schedule 1'!$AJ382*0.03,"N/A")</f>
        <v>N/A</v>
      </c>
      <c r="AW382" s="47" t="str">
        <f>IF(AQ382="Yes",IF(AX382="RBC Filing U.S. Insurer (Life)",0.195*'Input 1 - Schedule 1'!AJ382,0.225*'Input 1 - Schedule 1'!AJ382),"N/A")</f>
        <v>N/A</v>
      </c>
      <c r="AX382" s="47" t="str">
        <f>IFERROR(VLOOKUP('Input 1 - Schedule 1'!I382,'Input 1 - Schedule 1'!$D$7:$G$1009,4,FALSE),"")</f>
        <v/>
      </c>
      <c r="AZ382" s="17" t="s">
        <v>1</v>
      </c>
    </row>
    <row r="383" spans="1:52" x14ac:dyDescent="0.25">
      <c r="A383" s="56">
        <f t="shared" si="41"/>
        <v>374</v>
      </c>
      <c r="B383" s="267" t="str">
        <f t="shared" si="42"/>
        <v/>
      </c>
      <c r="C383" s="55" t="str">
        <f>IFERROR(VLOOKUP(G383,GCC.Param!$B$3:$D$96,3,FALSE),"")</f>
        <v/>
      </c>
      <c r="D383" s="40"/>
      <c r="E383" s="40"/>
      <c r="F383" s="42"/>
      <c r="G383" s="42"/>
      <c r="H383" s="42"/>
      <c r="I383" s="42"/>
      <c r="J383" s="267" t="str">
        <f t="shared" si="43"/>
        <v/>
      </c>
      <c r="K383" s="289"/>
      <c r="L383" s="289"/>
      <c r="M383" s="42"/>
      <c r="N383" s="42"/>
      <c r="O383" s="42"/>
      <c r="P383" s="42"/>
      <c r="Q383" s="42"/>
      <c r="R383" s="42"/>
      <c r="S383" s="266">
        <f t="shared" si="44"/>
        <v>0</v>
      </c>
      <c r="T383" s="32"/>
      <c r="U383" s="50"/>
      <c r="V383" s="44"/>
      <c r="W383" s="44"/>
      <c r="X383" s="45"/>
      <c r="Y383" s="50"/>
      <c r="Z383" s="46"/>
      <c r="AA383" s="46"/>
      <c r="AB383" s="46"/>
      <c r="AC383" s="47">
        <f t="shared" si="45"/>
        <v>0</v>
      </c>
      <c r="AD383" s="51"/>
      <c r="AE383" s="51"/>
      <c r="AF383" s="51"/>
      <c r="AH383" s="290"/>
      <c r="AI383" s="53">
        <f t="shared" si="46"/>
        <v>0</v>
      </c>
      <c r="AJ383" s="52"/>
      <c r="AK383" s="293"/>
      <c r="AL383" s="300"/>
      <c r="AM383" s="52"/>
      <c r="AN383" s="300"/>
      <c r="AO383" s="54"/>
      <c r="AQ383" s="47" t="str">
        <f>IF(OR('Input 1 - Schedule 1'!$C383="Non-Ins, Non-Fin",G383="Other Unregulated Financial Entity"),"Yes","No")</f>
        <v>No</v>
      </c>
      <c r="AR383" s="47" t="str">
        <f>IF(AQ383="Yes", 'Input 1 - Schedule 1'!AL383/'Input 1 - Schedule 1'!AM383*'Input 1 - Schedule 1'!AN383,"N/A")</f>
        <v>N/A</v>
      </c>
      <c r="AS383" s="47" t="str">
        <f>IF(AR383="N/A","N/A",MAX('Input 1 - Schedule 1'!AN383*0.02,AR383))</f>
        <v>N/A</v>
      </c>
      <c r="AT383" s="47" t="str">
        <f>IF(AQ383="Yes",'Input 1 - Schedule 1'!$AH383*IF($AX383="RBC Filing U.S. Insurer (Life)",0.0247,IF($AX383="RBC Filing U.S. Insurer (Health)",0.057*2/3,0.0364)),"N/A")</f>
        <v>N/A</v>
      </c>
      <c r="AU383" s="47" t="str">
        <f>IF(AQ383="Yes",'Input 1 - Schedule 1'!$AH383*IF($AX383="RBC Filing U.S. Insurer (Life)",0.037,IF($AX383="RBC Filing U.S. Insurer (Health)",0.057,0.054)),"N/A")</f>
        <v>N/A</v>
      </c>
      <c r="AV383" s="47" t="str">
        <f>IF(AQ383="Yes",'Input 1 - Schedule 1'!$AJ383*0.03,"N/A")</f>
        <v>N/A</v>
      </c>
      <c r="AW383" s="47" t="str">
        <f>IF(AQ383="Yes",IF(AX383="RBC Filing U.S. Insurer (Life)",0.195*'Input 1 - Schedule 1'!AJ383,0.225*'Input 1 - Schedule 1'!AJ383),"N/A")</f>
        <v>N/A</v>
      </c>
      <c r="AX383" s="47" t="str">
        <f>IFERROR(VLOOKUP('Input 1 - Schedule 1'!I383,'Input 1 - Schedule 1'!$D$7:$G$1009,4,FALSE),"")</f>
        <v/>
      </c>
      <c r="AZ383" s="17" t="s">
        <v>1</v>
      </c>
    </row>
    <row r="384" spans="1:52" x14ac:dyDescent="0.25">
      <c r="A384" s="56">
        <f t="shared" si="41"/>
        <v>375</v>
      </c>
      <c r="B384" s="267" t="str">
        <f t="shared" si="42"/>
        <v/>
      </c>
      <c r="C384" s="55" t="str">
        <f>IFERROR(VLOOKUP(G384,GCC.Param!$B$3:$D$96,3,FALSE),"")</f>
        <v/>
      </c>
      <c r="D384" s="40"/>
      <c r="E384" s="40"/>
      <c r="F384" s="42"/>
      <c r="G384" s="42"/>
      <c r="H384" s="42"/>
      <c r="I384" s="42"/>
      <c r="J384" s="267" t="str">
        <f t="shared" si="43"/>
        <v/>
      </c>
      <c r="K384" s="289"/>
      <c r="L384" s="289"/>
      <c r="M384" s="42"/>
      <c r="N384" s="42"/>
      <c r="O384" s="42"/>
      <c r="P384" s="42"/>
      <c r="Q384" s="42"/>
      <c r="R384" s="42"/>
      <c r="S384" s="266">
        <f t="shared" si="44"/>
        <v>0</v>
      </c>
      <c r="T384" s="32"/>
      <c r="U384" s="50"/>
      <c r="V384" s="44"/>
      <c r="W384" s="44"/>
      <c r="X384" s="45"/>
      <c r="Y384" s="50"/>
      <c r="Z384" s="46"/>
      <c r="AA384" s="46"/>
      <c r="AB384" s="46"/>
      <c r="AC384" s="47">
        <f t="shared" si="45"/>
        <v>0</v>
      </c>
      <c r="AD384" s="51"/>
      <c r="AE384" s="51"/>
      <c r="AF384" s="51"/>
      <c r="AH384" s="290"/>
      <c r="AI384" s="53">
        <f t="shared" si="46"/>
        <v>0</v>
      </c>
      <c r="AJ384" s="52"/>
      <c r="AK384" s="293"/>
      <c r="AL384" s="300"/>
      <c r="AM384" s="52"/>
      <c r="AN384" s="300"/>
      <c r="AO384" s="54"/>
      <c r="AQ384" s="47" t="str">
        <f>IF(OR('Input 1 - Schedule 1'!$C384="Non-Ins, Non-Fin",G384="Other Unregulated Financial Entity"),"Yes","No")</f>
        <v>No</v>
      </c>
      <c r="AR384" s="47" t="str">
        <f>IF(AQ384="Yes", 'Input 1 - Schedule 1'!AL384/'Input 1 - Schedule 1'!AM384*'Input 1 - Schedule 1'!AN384,"N/A")</f>
        <v>N/A</v>
      </c>
      <c r="AS384" s="47" t="str">
        <f>IF(AR384="N/A","N/A",MAX('Input 1 - Schedule 1'!AN384*0.02,AR384))</f>
        <v>N/A</v>
      </c>
      <c r="AT384" s="47" t="str">
        <f>IF(AQ384="Yes",'Input 1 - Schedule 1'!$AH384*IF($AX384="RBC Filing U.S. Insurer (Life)",0.0247,IF($AX384="RBC Filing U.S. Insurer (Health)",0.057*2/3,0.0364)),"N/A")</f>
        <v>N/A</v>
      </c>
      <c r="AU384" s="47" t="str">
        <f>IF(AQ384="Yes",'Input 1 - Schedule 1'!$AH384*IF($AX384="RBC Filing U.S. Insurer (Life)",0.037,IF($AX384="RBC Filing U.S. Insurer (Health)",0.057,0.054)),"N/A")</f>
        <v>N/A</v>
      </c>
      <c r="AV384" s="47" t="str">
        <f>IF(AQ384="Yes",'Input 1 - Schedule 1'!$AJ384*0.03,"N/A")</f>
        <v>N/A</v>
      </c>
      <c r="AW384" s="47" t="str">
        <f>IF(AQ384="Yes",IF(AX384="RBC Filing U.S. Insurer (Life)",0.195*'Input 1 - Schedule 1'!AJ384,0.225*'Input 1 - Schedule 1'!AJ384),"N/A")</f>
        <v>N/A</v>
      </c>
      <c r="AX384" s="47" t="str">
        <f>IFERROR(VLOOKUP('Input 1 - Schedule 1'!I384,'Input 1 - Schedule 1'!$D$7:$G$1009,4,FALSE),"")</f>
        <v/>
      </c>
      <c r="AZ384" s="17" t="s">
        <v>1</v>
      </c>
    </row>
    <row r="385" spans="1:52" x14ac:dyDescent="0.25">
      <c r="A385" s="56">
        <f t="shared" si="41"/>
        <v>376</v>
      </c>
      <c r="B385" s="267" t="str">
        <f t="shared" si="42"/>
        <v/>
      </c>
      <c r="C385" s="55" t="str">
        <f>IFERROR(VLOOKUP(G385,GCC.Param!$B$3:$D$96,3,FALSE),"")</f>
        <v/>
      </c>
      <c r="D385" s="40"/>
      <c r="E385" s="40"/>
      <c r="F385" s="42"/>
      <c r="G385" s="42"/>
      <c r="H385" s="42"/>
      <c r="I385" s="42"/>
      <c r="J385" s="267" t="str">
        <f t="shared" si="43"/>
        <v/>
      </c>
      <c r="K385" s="289"/>
      <c r="L385" s="289"/>
      <c r="M385" s="42"/>
      <c r="N385" s="42"/>
      <c r="O385" s="42"/>
      <c r="P385" s="42"/>
      <c r="Q385" s="42"/>
      <c r="R385" s="42"/>
      <c r="S385" s="266">
        <f t="shared" si="44"/>
        <v>0</v>
      </c>
      <c r="T385" s="32"/>
      <c r="U385" s="50"/>
      <c r="V385" s="44"/>
      <c r="W385" s="44"/>
      <c r="X385" s="45"/>
      <c r="Y385" s="50"/>
      <c r="Z385" s="46"/>
      <c r="AA385" s="46"/>
      <c r="AB385" s="46"/>
      <c r="AC385" s="47">
        <f t="shared" si="45"/>
        <v>0</v>
      </c>
      <c r="AD385" s="51"/>
      <c r="AE385" s="51"/>
      <c r="AF385" s="51"/>
      <c r="AH385" s="290"/>
      <c r="AI385" s="53">
        <f t="shared" si="46"/>
        <v>0</v>
      </c>
      <c r="AJ385" s="52"/>
      <c r="AK385" s="293"/>
      <c r="AL385" s="300"/>
      <c r="AM385" s="52"/>
      <c r="AN385" s="300"/>
      <c r="AO385" s="54"/>
      <c r="AQ385" s="47" t="str">
        <f>IF(OR('Input 1 - Schedule 1'!$C385="Non-Ins, Non-Fin",G385="Other Unregulated Financial Entity"),"Yes","No")</f>
        <v>No</v>
      </c>
      <c r="AR385" s="47" t="str">
        <f>IF(AQ385="Yes", 'Input 1 - Schedule 1'!AL385/'Input 1 - Schedule 1'!AM385*'Input 1 - Schedule 1'!AN385,"N/A")</f>
        <v>N/A</v>
      </c>
      <c r="AS385" s="47" t="str">
        <f>IF(AR385="N/A","N/A",MAX('Input 1 - Schedule 1'!AN385*0.02,AR385))</f>
        <v>N/A</v>
      </c>
      <c r="AT385" s="47" t="str">
        <f>IF(AQ385="Yes",'Input 1 - Schedule 1'!$AH385*IF($AX385="RBC Filing U.S. Insurer (Life)",0.0247,IF($AX385="RBC Filing U.S. Insurer (Health)",0.057*2/3,0.0364)),"N/A")</f>
        <v>N/A</v>
      </c>
      <c r="AU385" s="47" t="str">
        <f>IF(AQ385="Yes",'Input 1 - Schedule 1'!$AH385*IF($AX385="RBC Filing U.S. Insurer (Life)",0.037,IF($AX385="RBC Filing U.S. Insurer (Health)",0.057,0.054)),"N/A")</f>
        <v>N/A</v>
      </c>
      <c r="AV385" s="47" t="str">
        <f>IF(AQ385="Yes",'Input 1 - Schedule 1'!$AJ385*0.03,"N/A")</f>
        <v>N/A</v>
      </c>
      <c r="AW385" s="47" t="str">
        <f>IF(AQ385="Yes",IF(AX385="RBC Filing U.S. Insurer (Life)",0.195*'Input 1 - Schedule 1'!AJ385,0.225*'Input 1 - Schedule 1'!AJ385),"N/A")</f>
        <v>N/A</v>
      </c>
      <c r="AX385" s="47" t="str">
        <f>IFERROR(VLOOKUP('Input 1 - Schedule 1'!I385,'Input 1 - Schedule 1'!$D$7:$G$1009,4,FALSE),"")</f>
        <v/>
      </c>
      <c r="AZ385" s="17" t="s">
        <v>1</v>
      </c>
    </row>
    <row r="386" spans="1:52" x14ac:dyDescent="0.25">
      <c r="A386" s="56">
        <f t="shared" si="41"/>
        <v>377</v>
      </c>
      <c r="B386" s="267" t="str">
        <f t="shared" si="42"/>
        <v/>
      </c>
      <c r="C386" s="55" t="str">
        <f>IFERROR(VLOOKUP(G386,GCC.Param!$B$3:$D$96,3,FALSE),"")</f>
        <v/>
      </c>
      <c r="D386" s="40"/>
      <c r="E386" s="40"/>
      <c r="F386" s="42"/>
      <c r="G386" s="42"/>
      <c r="H386" s="42"/>
      <c r="I386" s="42"/>
      <c r="J386" s="267" t="str">
        <f t="shared" si="43"/>
        <v/>
      </c>
      <c r="K386" s="289"/>
      <c r="L386" s="289"/>
      <c r="M386" s="42"/>
      <c r="N386" s="42"/>
      <c r="O386" s="42"/>
      <c r="P386" s="42"/>
      <c r="Q386" s="42"/>
      <c r="R386" s="42"/>
      <c r="S386" s="266">
        <f t="shared" si="44"/>
        <v>0</v>
      </c>
      <c r="T386" s="32"/>
      <c r="U386" s="50"/>
      <c r="V386" s="44"/>
      <c r="W386" s="44"/>
      <c r="X386" s="45"/>
      <c r="Y386" s="50"/>
      <c r="Z386" s="46"/>
      <c r="AA386" s="46"/>
      <c r="AB386" s="46"/>
      <c r="AC386" s="47">
        <f t="shared" si="45"/>
        <v>0</v>
      </c>
      <c r="AD386" s="51"/>
      <c r="AE386" s="51"/>
      <c r="AF386" s="51"/>
      <c r="AH386" s="290"/>
      <c r="AI386" s="53">
        <f t="shared" si="46"/>
        <v>0</v>
      </c>
      <c r="AJ386" s="52"/>
      <c r="AK386" s="293"/>
      <c r="AL386" s="300"/>
      <c r="AM386" s="52"/>
      <c r="AN386" s="300"/>
      <c r="AO386" s="54"/>
      <c r="AQ386" s="47" t="str">
        <f>IF(OR('Input 1 - Schedule 1'!$C386="Non-Ins, Non-Fin",G386="Other Unregulated Financial Entity"),"Yes","No")</f>
        <v>No</v>
      </c>
      <c r="AR386" s="47" t="str">
        <f>IF(AQ386="Yes", 'Input 1 - Schedule 1'!AL386/'Input 1 - Schedule 1'!AM386*'Input 1 - Schedule 1'!AN386,"N/A")</f>
        <v>N/A</v>
      </c>
      <c r="AS386" s="47" t="str">
        <f>IF(AR386="N/A","N/A",MAX('Input 1 - Schedule 1'!AN386*0.02,AR386))</f>
        <v>N/A</v>
      </c>
      <c r="AT386" s="47" t="str">
        <f>IF(AQ386="Yes",'Input 1 - Schedule 1'!$AH386*IF($AX386="RBC Filing U.S. Insurer (Life)",0.0247,IF($AX386="RBC Filing U.S. Insurer (Health)",0.057*2/3,0.0364)),"N/A")</f>
        <v>N/A</v>
      </c>
      <c r="AU386" s="47" t="str">
        <f>IF(AQ386="Yes",'Input 1 - Schedule 1'!$AH386*IF($AX386="RBC Filing U.S. Insurer (Life)",0.037,IF($AX386="RBC Filing U.S. Insurer (Health)",0.057,0.054)),"N/A")</f>
        <v>N/A</v>
      </c>
      <c r="AV386" s="47" t="str">
        <f>IF(AQ386="Yes",'Input 1 - Schedule 1'!$AJ386*0.03,"N/A")</f>
        <v>N/A</v>
      </c>
      <c r="AW386" s="47" t="str">
        <f>IF(AQ386="Yes",IF(AX386="RBC Filing U.S. Insurer (Life)",0.195*'Input 1 - Schedule 1'!AJ386,0.225*'Input 1 - Schedule 1'!AJ386),"N/A")</f>
        <v>N/A</v>
      </c>
      <c r="AX386" s="47" t="str">
        <f>IFERROR(VLOOKUP('Input 1 - Schedule 1'!I386,'Input 1 - Schedule 1'!$D$7:$G$1009,4,FALSE),"")</f>
        <v/>
      </c>
      <c r="AZ386" s="17" t="s">
        <v>1</v>
      </c>
    </row>
    <row r="387" spans="1:52" x14ac:dyDescent="0.25">
      <c r="A387" s="56">
        <f t="shared" si="41"/>
        <v>378</v>
      </c>
      <c r="B387" s="267" t="str">
        <f t="shared" si="42"/>
        <v/>
      </c>
      <c r="C387" s="55" t="str">
        <f>IFERROR(VLOOKUP(G387,GCC.Param!$B$3:$D$96,3,FALSE),"")</f>
        <v/>
      </c>
      <c r="D387" s="40"/>
      <c r="E387" s="40"/>
      <c r="F387" s="42"/>
      <c r="G387" s="42"/>
      <c r="H387" s="42"/>
      <c r="I387" s="42"/>
      <c r="J387" s="267" t="str">
        <f t="shared" si="43"/>
        <v/>
      </c>
      <c r="K387" s="289"/>
      <c r="L387" s="289"/>
      <c r="M387" s="42"/>
      <c r="N387" s="42"/>
      <c r="O387" s="42"/>
      <c r="P387" s="42"/>
      <c r="Q387" s="42"/>
      <c r="R387" s="42"/>
      <c r="S387" s="266">
        <f t="shared" si="44"/>
        <v>0</v>
      </c>
      <c r="T387" s="32"/>
      <c r="U387" s="50"/>
      <c r="V387" s="44"/>
      <c r="W387" s="44"/>
      <c r="X387" s="45"/>
      <c r="Y387" s="50"/>
      <c r="Z387" s="46"/>
      <c r="AA387" s="46"/>
      <c r="AB387" s="46"/>
      <c r="AC387" s="47">
        <f t="shared" si="45"/>
        <v>0</v>
      </c>
      <c r="AD387" s="51"/>
      <c r="AE387" s="51"/>
      <c r="AF387" s="51"/>
      <c r="AH387" s="290"/>
      <c r="AI387" s="53">
        <f t="shared" si="46"/>
        <v>0</v>
      </c>
      <c r="AJ387" s="52"/>
      <c r="AK387" s="293"/>
      <c r="AL387" s="300"/>
      <c r="AM387" s="52"/>
      <c r="AN387" s="300"/>
      <c r="AO387" s="54"/>
      <c r="AQ387" s="47" t="str">
        <f>IF(OR('Input 1 - Schedule 1'!$C387="Non-Ins, Non-Fin",G387="Other Unregulated Financial Entity"),"Yes","No")</f>
        <v>No</v>
      </c>
      <c r="AR387" s="47" t="str">
        <f>IF(AQ387="Yes", 'Input 1 - Schedule 1'!AL387/'Input 1 - Schedule 1'!AM387*'Input 1 - Schedule 1'!AN387,"N/A")</f>
        <v>N/A</v>
      </c>
      <c r="AS387" s="47" t="str">
        <f>IF(AR387="N/A","N/A",MAX('Input 1 - Schedule 1'!AN387*0.02,AR387))</f>
        <v>N/A</v>
      </c>
      <c r="AT387" s="47" t="str">
        <f>IF(AQ387="Yes",'Input 1 - Schedule 1'!$AH387*IF($AX387="RBC Filing U.S. Insurer (Life)",0.0247,IF($AX387="RBC Filing U.S. Insurer (Health)",0.057*2/3,0.0364)),"N/A")</f>
        <v>N/A</v>
      </c>
      <c r="AU387" s="47" t="str">
        <f>IF(AQ387="Yes",'Input 1 - Schedule 1'!$AH387*IF($AX387="RBC Filing U.S. Insurer (Life)",0.037,IF($AX387="RBC Filing U.S. Insurer (Health)",0.057,0.054)),"N/A")</f>
        <v>N/A</v>
      </c>
      <c r="AV387" s="47" t="str">
        <f>IF(AQ387="Yes",'Input 1 - Schedule 1'!$AJ387*0.03,"N/A")</f>
        <v>N/A</v>
      </c>
      <c r="AW387" s="47" t="str">
        <f>IF(AQ387="Yes",IF(AX387="RBC Filing U.S. Insurer (Life)",0.195*'Input 1 - Schedule 1'!AJ387,0.225*'Input 1 - Schedule 1'!AJ387),"N/A")</f>
        <v>N/A</v>
      </c>
      <c r="AX387" s="47" t="str">
        <f>IFERROR(VLOOKUP('Input 1 - Schedule 1'!I387,'Input 1 - Schedule 1'!$D$7:$G$1009,4,FALSE),"")</f>
        <v/>
      </c>
      <c r="AZ387" s="17" t="s">
        <v>1</v>
      </c>
    </row>
    <row r="388" spans="1:52" x14ac:dyDescent="0.25">
      <c r="A388" s="56">
        <f t="shared" si="41"/>
        <v>379</v>
      </c>
      <c r="B388" s="267" t="str">
        <f t="shared" si="42"/>
        <v/>
      </c>
      <c r="C388" s="55" t="str">
        <f>IFERROR(VLOOKUP(G388,GCC.Param!$B$3:$D$96,3,FALSE),"")</f>
        <v/>
      </c>
      <c r="D388" s="40"/>
      <c r="E388" s="40"/>
      <c r="F388" s="42"/>
      <c r="G388" s="42"/>
      <c r="H388" s="42"/>
      <c r="I388" s="42"/>
      <c r="J388" s="267" t="str">
        <f t="shared" si="43"/>
        <v/>
      </c>
      <c r="K388" s="289"/>
      <c r="L388" s="289"/>
      <c r="M388" s="42"/>
      <c r="N388" s="42"/>
      <c r="O388" s="42"/>
      <c r="P388" s="42"/>
      <c r="Q388" s="42"/>
      <c r="R388" s="42"/>
      <c r="S388" s="266">
        <f t="shared" si="44"/>
        <v>0</v>
      </c>
      <c r="T388" s="32"/>
      <c r="U388" s="50"/>
      <c r="V388" s="44"/>
      <c r="W388" s="44"/>
      <c r="X388" s="45"/>
      <c r="Y388" s="50"/>
      <c r="Z388" s="46"/>
      <c r="AA388" s="46"/>
      <c r="AB388" s="46"/>
      <c r="AC388" s="47">
        <f t="shared" si="45"/>
        <v>0</v>
      </c>
      <c r="AD388" s="51"/>
      <c r="AE388" s="51"/>
      <c r="AF388" s="51"/>
      <c r="AH388" s="290"/>
      <c r="AI388" s="53">
        <f t="shared" si="46"/>
        <v>0</v>
      </c>
      <c r="AJ388" s="52"/>
      <c r="AK388" s="293"/>
      <c r="AL388" s="300"/>
      <c r="AM388" s="52"/>
      <c r="AN388" s="300"/>
      <c r="AO388" s="54"/>
      <c r="AQ388" s="47" t="str">
        <f>IF(OR('Input 1 - Schedule 1'!$C388="Non-Ins, Non-Fin",G388="Other Unregulated Financial Entity"),"Yes","No")</f>
        <v>No</v>
      </c>
      <c r="AR388" s="47" t="str">
        <f>IF(AQ388="Yes", 'Input 1 - Schedule 1'!AL388/'Input 1 - Schedule 1'!AM388*'Input 1 - Schedule 1'!AN388,"N/A")</f>
        <v>N/A</v>
      </c>
      <c r="AS388" s="47" t="str">
        <f>IF(AR388="N/A","N/A",MAX('Input 1 - Schedule 1'!AN388*0.02,AR388))</f>
        <v>N/A</v>
      </c>
      <c r="AT388" s="47" t="str">
        <f>IF(AQ388="Yes",'Input 1 - Schedule 1'!$AH388*IF($AX388="RBC Filing U.S. Insurer (Life)",0.0247,IF($AX388="RBC Filing U.S. Insurer (Health)",0.057*2/3,0.0364)),"N/A")</f>
        <v>N/A</v>
      </c>
      <c r="AU388" s="47" t="str">
        <f>IF(AQ388="Yes",'Input 1 - Schedule 1'!$AH388*IF($AX388="RBC Filing U.S. Insurer (Life)",0.037,IF($AX388="RBC Filing U.S. Insurer (Health)",0.057,0.054)),"N/A")</f>
        <v>N/A</v>
      </c>
      <c r="AV388" s="47" t="str">
        <f>IF(AQ388="Yes",'Input 1 - Schedule 1'!$AJ388*0.03,"N/A")</f>
        <v>N/A</v>
      </c>
      <c r="AW388" s="47" t="str">
        <f>IF(AQ388="Yes",IF(AX388="RBC Filing U.S. Insurer (Life)",0.195*'Input 1 - Schedule 1'!AJ388,0.225*'Input 1 - Schedule 1'!AJ388),"N/A")</f>
        <v>N/A</v>
      </c>
      <c r="AX388" s="47" t="str">
        <f>IFERROR(VLOOKUP('Input 1 - Schedule 1'!I388,'Input 1 - Schedule 1'!$D$7:$G$1009,4,FALSE),"")</f>
        <v/>
      </c>
      <c r="AZ388" s="17" t="s">
        <v>1</v>
      </c>
    </row>
    <row r="389" spans="1:52" x14ac:dyDescent="0.25">
      <c r="A389" s="56">
        <f t="shared" si="41"/>
        <v>380</v>
      </c>
      <c r="B389" s="267" t="str">
        <f t="shared" si="42"/>
        <v/>
      </c>
      <c r="C389" s="55" t="str">
        <f>IFERROR(VLOOKUP(G389,GCC.Param!$B$3:$D$96,3,FALSE),"")</f>
        <v/>
      </c>
      <c r="D389" s="40"/>
      <c r="E389" s="40"/>
      <c r="F389" s="42"/>
      <c r="G389" s="42"/>
      <c r="H389" s="42"/>
      <c r="I389" s="42"/>
      <c r="J389" s="267" t="str">
        <f t="shared" si="43"/>
        <v/>
      </c>
      <c r="K389" s="289"/>
      <c r="L389" s="289"/>
      <c r="M389" s="42"/>
      <c r="N389" s="42"/>
      <c r="O389" s="42"/>
      <c r="P389" s="42"/>
      <c r="Q389" s="42"/>
      <c r="R389" s="42"/>
      <c r="S389" s="266">
        <f t="shared" si="44"/>
        <v>0</v>
      </c>
      <c r="T389" s="32"/>
      <c r="U389" s="50"/>
      <c r="V389" s="44"/>
      <c r="W389" s="44"/>
      <c r="X389" s="45"/>
      <c r="Y389" s="50"/>
      <c r="Z389" s="46"/>
      <c r="AA389" s="46"/>
      <c r="AB389" s="46"/>
      <c r="AC389" s="47">
        <f t="shared" si="45"/>
        <v>0</v>
      </c>
      <c r="AD389" s="51"/>
      <c r="AE389" s="51"/>
      <c r="AF389" s="51"/>
      <c r="AH389" s="290"/>
      <c r="AI389" s="53">
        <f t="shared" si="46"/>
        <v>0</v>
      </c>
      <c r="AJ389" s="52"/>
      <c r="AK389" s="293"/>
      <c r="AL389" s="300"/>
      <c r="AM389" s="52"/>
      <c r="AN389" s="300"/>
      <c r="AO389" s="54"/>
      <c r="AQ389" s="47" t="str">
        <f>IF(OR('Input 1 - Schedule 1'!$C389="Non-Ins, Non-Fin",G389="Other Unregulated Financial Entity"),"Yes","No")</f>
        <v>No</v>
      </c>
      <c r="AR389" s="47" t="str">
        <f>IF(AQ389="Yes", 'Input 1 - Schedule 1'!AL389/'Input 1 - Schedule 1'!AM389*'Input 1 - Schedule 1'!AN389,"N/A")</f>
        <v>N/A</v>
      </c>
      <c r="AS389" s="47" t="str">
        <f>IF(AR389="N/A","N/A",MAX('Input 1 - Schedule 1'!AN389*0.02,AR389))</f>
        <v>N/A</v>
      </c>
      <c r="AT389" s="47" t="str">
        <f>IF(AQ389="Yes",'Input 1 - Schedule 1'!$AH389*IF($AX389="RBC Filing U.S. Insurer (Life)",0.0247,IF($AX389="RBC Filing U.S. Insurer (Health)",0.057*2/3,0.0364)),"N/A")</f>
        <v>N/A</v>
      </c>
      <c r="AU389" s="47" t="str">
        <f>IF(AQ389="Yes",'Input 1 - Schedule 1'!$AH389*IF($AX389="RBC Filing U.S. Insurer (Life)",0.037,IF($AX389="RBC Filing U.S. Insurer (Health)",0.057,0.054)),"N/A")</f>
        <v>N/A</v>
      </c>
      <c r="AV389" s="47" t="str">
        <f>IF(AQ389="Yes",'Input 1 - Schedule 1'!$AJ389*0.03,"N/A")</f>
        <v>N/A</v>
      </c>
      <c r="AW389" s="47" t="str">
        <f>IF(AQ389="Yes",IF(AX389="RBC Filing U.S. Insurer (Life)",0.195*'Input 1 - Schedule 1'!AJ389,0.225*'Input 1 - Schedule 1'!AJ389),"N/A")</f>
        <v>N/A</v>
      </c>
      <c r="AX389" s="47" t="str">
        <f>IFERROR(VLOOKUP('Input 1 - Schedule 1'!I389,'Input 1 - Schedule 1'!$D$7:$G$1009,4,FALSE),"")</f>
        <v/>
      </c>
      <c r="AZ389" s="17" t="s">
        <v>1</v>
      </c>
    </row>
    <row r="390" spans="1:52" x14ac:dyDescent="0.25">
      <c r="A390" s="56">
        <f t="shared" si="41"/>
        <v>381</v>
      </c>
      <c r="B390" s="267" t="str">
        <f t="shared" si="42"/>
        <v/>
      </c>
      <c r="C390" s="55" t="str">
        <f>IFERROR(VLOOKUP(G390,GCC.Param!$B$3:$D$96,3,FALSE),"")</f>
        <v/>
      </c>
      <c r="D390" s="40"/>
      <c r="E390" s="40"/>
      <c r="F390" s="42"/>
      <c r="G390" s="42"/>
      <c r="H390" s="42"/>
      <c r="I390" s="42"/>
      <c r="J390" s="267" t="str">
        <f t="shared" si="43"/>
        <v/>
      </c>
      <c r="K390" s="289"/>
      <c r="L390" s="289"/>
      <c r="M390" s="42"/>
      <c r="N390" s="42"/>
      <c r="O390" s="42"/>
      <c r="P390" s="42"/>
      <c r="Q390" s="42"/>
      <c r="R390" s="42"/>
      <c r="S390" s="266">
        <f t="shared" si="44"/>
        <v>0</v>
      </c>
      <c r="T390" s="32"/>
      <c r="U390" s="50"/>
      <c r="V390" s="44"/>
      <c r="W390" s="44"/>
      <c r="X390" s="45"/>
      <c r="Y390" s="50"/>
      <c r="Z390" s="46"/>
      <c r="AA390" s="46"/>
      <c r="AB390" s="46"/>
      <c r="AC390" s="47">
        <f t="shared" si="45"/>
        <v>0</v>
      </c>
      <c r="AD390" s="51"/>
      <c r="AE390" s="51"/>
      <c r="AF390" s="51"/>
      <c r="AH390" s="290"/>
      <c r="AI390" s="53">
        <f t="shared" si="46"/>
        <v>0</v>
      </c>
      <c r="AJ390" s="52"/>
      <c r="AK390" s="293"/>
      <c r="AL390" s="300"/>
      <c r="AM390" s="52"/>
      <c r="AN390" s="300"/>
      <c r="AO390" s="54"/>
      <c r="AQ390" s="47" t="str">
        <f>IF(OR('Input 1 - Schedule 1'!$C390="Non-Ins, Non-Fin",G390="Other Unregulated Financial Entity"),"Yes","No")</f>
        <v>No</v>
      </c>
      <c r="AR390" s="47" t="str">
        <f>IF(AQ390="Yes", 'Input 1 - Schedule 1'!AL390/'Input 1 - Schedule 1'!AM390*'Input 1 - Schedule 1'!AN390,"N/A")</f>
        <v>N/A</v>
      </c>
      <c r="AS390" s="47" t="str">
        <f>IF(AR390="N/A","N/A",MAX('Input 1 - Schedule 1'!AN390*0.02,AR390))</f>
        <v>N/A</v>
      </c>
      <c r="AT390" s="47" t="str">
        <f>IF(AQ390="Yes",'Input 1 - Schedule 1'!$AH390*IF($AX390="RBC Filing U.S. Insurer (Life)",0.0247,IF($AX390="RBC Filing U.S. Insurer (Health)",0.057*2/3,0.0364)),"N/A")</f>
        <v>N/A</v>
      </c>
      <c r="AU390" s="47" t="str">
        <f>IF(AQ390="Yes",'Input 1 - Schedule 1'!$AH390*IF($AX390="RBC Filing U.S. Insurer (Life)",0.037,IF($AX390="RBC Filing U.S. Insurer (Health)",0.057,0.054)),"N/A")</f>
        <v>N/A</v>
      </c>
      <c r="AV390" s="47" t="str">
        <f>IF(AQ390="Yes",'Input 1 - Schedule 1'!$AJ390*0.03,"N/A")</f>
        <v>N/A</v>
      </c>
      <c r="AW390" s="47" t="str">
        <f>IF(AQ390="Yes",IF(AX390="RBC Filing U.S. Insurer (Life)",0.195*'Input 1 - Schedule 1'!AJ390,0.225*'Input 1 - Schedule 1'!AJ390),"N/A")</f>
        <v>N/A</v>
      </c>
      <c r="AX390" s="47" t="str">
        <f>IFERROR(VLOOKUP('Input 1 - Schedule 1'!I390,'Input 1 - Schedule 1'!$D$7:$G$1009,4,FALSE),"")</f>
        <v/>
      </c>
      <c r="AZ390" s="17" t="s">
        <v>1</v>
      </c>
    </row>
    <row r="391" spans="1:52" x14ac:dyDescent="0.25">
      <c r="A391" s="56">
        <f t="shared" si="41"/>
        <v>382</v>
      </c>
      <c r="B391" s="267" t="str">
        <f t="shared" si="42"/>
        <v/>
      </c>
      <c r="C391" s="55" t="str">
        <f>IFERROR(VLOOKUP(G391,GCC.Param!$B$3:$D$96,3,FALSE),"")</f>
        <v/>
      </c>
      <c r="D391" s="40"/>
      <c r="E391" s="40"/>
      <c r="F391" s="42"/>
      <c r="G391" s="42"/>
      <c r="H391" s="42"/>
      <c r="I391" s="42"/>
      <c r="J391" s="267" t="str">
        <f t="shared" si="43"/>
        <v/>
      </c>
      <c r="K391" s="289"/>
      <c r="L391" s="289"/>
      <c r="M391" s="42"/>
      <c r="N391" s="42"/>
      <c r="O391" s="42"/>
      <c r="P391" s="42"/>
      <c r="Q391" s="42"/>
      <c r="R391" s="42"/>
      <c r="S391" s="266">
        <f t="shared" si="44"/>
        <v>0</v>
      </c>
      <c r="T391" s="32"/>
      <c r="U391" s="50"/>
      <c r="V391" s="44"/>
      <c r="W391" s="44"/>
      <c r="X391" s="45"/>
      <c r="Y391" s="50"/>
      <c r="Z391" s="46"/>
      <c r="AA391" s="46"/>
      <c r="AB391" s="46"/>
      <c r="AC391" s="47">
        <f t="shared" si="45"/>
        <v>0</v>
      </c>
      <c r="AD391" s="51"/>
      <c r="AE391" s="51"/>
      <c r="AF391" s="51"/>
      <c r="AH391" s="290"/>
      <c r="AI391" s="53">
        <f t="shared" si="46"/>
        <v>0</v>
      </c>
      <c r="AJ391" s="52"/>
      <c r="AK391" s="293"/>
      <c r="AL391" s="300"/>
      <c r="AM391" s="52"/>
      <c r="AN391" s="300"/>
      <c r="AO391" s="54"/>
      <c r="AQ391" s="47" t="str">
        <f>IF(OR('Input 1 - Schedule 1'!$C391="Non-Ins, Non-Fin",G391="Other Unregulated Financial Entity"),"Yes","No")</f>
        <v>No</v>
      </c>
      <c r="AR391" s="47" t="str">
        <f>IF(AQ391="Yes", 'Input 1 - Schedule 1'!AL391/'Input 1 - Schedule 1'!AM391*'Input 1 - Schedule 1'!AN391,"N/A")</f>
        <v>N/A</v>
      </c>
      <c r="AS391" s="47" t="str">
        <f>IF(AR391="N/A","N/A",MAX('Input 1 - Schedule 1'!AN391*0.02,AR391))</f>
        <v>N/A</v>
      </c>
      <c r="AT391" s="47" t="str">
        <f>IF(AQ391="Yes",'Input 1 - Schedule 1'!$AH391*IF($AX391="RBC Filing U.S. Insurer (Life)",0.0247,IF($AX391="RBC Filing U.S. Insurer (Health)",0.057*2/3,0.0364)),"N/A")</f>
        <v>N/A</v>
      </c>
      <c r="AU391" s="47" t="str">
        <f>IF(AQ391="Yes",'Input 1 - Schedule 1'!$AH391*IF($AX391="RBC Filing U.S. Insurer (Life)",0.037,IF($AX391="RBC Filing U.S. Insurer (Health)",0.057,0.054)),"N/A")</f>
        <v>N/A</v>
      </c>
      <c r="AV391" s="47" t="str">
        <f>IF(AQ391="Yes",'Input 1 - Schedule 1'!$AJ391*0.03,"N/A")</f>
        <v>N/A</v>
      </c>
      <c r="AW391" s="47" t="str">
        <f>IF(AQ391="Yes",IF(AX391="RBC Filing U.S. Insurer (Life)",0.195*'Input 1 - Schedule 1'!AJ391,0.225*'Input 1 - Schedule 1'!AJ391),"N/A")</f>
        <v>N/A</v>
      </c>
      <c r="AX391" s="47" t="str">
        <f>IFERROR(VLOOKUP('Input 1 - Schedule 1'!I391,'Input 1 - Schedule 1'!$D$7:$G$1009,4,FALSE),"")</f>
        <v/>
      </c>
      <c r="AZ391" s="17" t="s">
        <v>1</v>
      </c>
    </row>
    <row r="392" spans="1:52" x14ac:dyDescent="0.25">
      <c r="A392" s="56">
        <f t="shared" si="41"/>
        <v>383</v>
      </c>
      <c r="B392" s="267" t="str">
        <f t="shared" si="42"/>
        <v/>
      </c>
      <c r="C392" s="55" t="str">
        <f>IFERROR(VLOOKUP(G392,GCC.Param!$B$3:$D$96,3,FALSE),"")</f>
        <v/>
      </c>
      <c r="D392" s="40"/>
      <c r="E392" s="40"/>
      <c r="F392" s="42"/>
      <c r="G392" s="42"/>
      <c r="H392" s="42"/>
      <c r="I392" s="42"/>
      <c r="J392" s="267" t="str">
        <f t="shared" si="43"/>
        <v/>
      </c>
      <c r="K392" s="289"/>
      <c r="L392" s="289"/>
      <c r="M392" s="42"/>
      <c r="N392" s="42"/>
      <c r="O392" s="42"/>
      <c r="P392" s="42"/>
      <c r="Q392" s="42"/>
      <c r="R392" s="42"/>
      <c r="S392" s="266">
        <f t="shared" si="44"/>
        <v>0</v>
      </c>
      <c r="T392" s="32"/>
      <c r="U392" s="50"/>
      <c r="V392" s="44"/>
      <c r="W392" s="44"/>
      <c r="X392" s="45"/>
      <c r="Y392" s="50"/>
      <c r="Z392" s="46"/>
      <c r="AA392" s="46"/>
      <c r="AB392" s="46"/>
      <c r="AC392" s="47">
        <f t="shared" si="45"/>
        <v>0</v>
      </c>
      <c r="AD392" s="51"/>
      <c r="AE392" s="51"/>
      <c r="AF392" s="51"/>
      <c r="AH392" s="290"/>
      <c r="AI392" s="53">
        <f t="shared" si="46"/>
        <v>0</v>
      </c>
      <c r="AJ392" s="52"/>
      <c r="AK392" s="293"/>
      <c r="AL392" s="300"/>
      <c r="AM392" s="52"/>
      <c r="AN392" s="300"/>
      <c r="AO392" s="54"/>
      <c r="AQ392" s="47" t="str">
        <f>IF(OR('Input 1 - Schedule 1'!$C392="Non-Ins, Non-Fin",G392="Other Unregulated Financial Entity"),"Yes","No")</f>
        <v>No</v>
      </c>
      <c r="AR392" s="47" t="str">
        <f>IF(AQ392="Yes", 'Input 1 - Schedule 1'!AL392/'Input 1 - Schedule 1'!AM392*'Input 1 - Schedule 1'!AN392,"N/A")</f>
        <v>N/A</v>
      </c>
      <c r="AS392" s="47" t="str">
        <f>IF(AR392="N/A","N/A",MAX('Input 1 - Schedule 1'!AN392*0.02,AR392))</f>
        <v>N/A</v>
      </c>
      <c r="AT392" s="47" t="str">
        <f>IF(AQ392="Yes",'Input 1 - Schedule 1'!$AH392*IF($AX392="RBC Filing U.S. Insurer (Life)",0.0247,IF($AX392="RBC Filing U.S. Insurer (Health)",0.057*2/3,0.0364)),"N/A")</f>
        <v>N/A</v>
      </c>
      <c r="AU392" s="47" t="str">
        <f>IF(AQ392="Yes",'Input 1 - Schedule 1'!$AH392*IF($AX392="RBC Filing U.S. Insurer (Life)",0.037,IF($AX392="RBC Filing U.S. Insurer (Health)",0.057,0.054)),"N/A")</f>
        <v>N/A</v>
      </c>
      <c r="AV392" s="47" t="str">
        <f>IF(AQ392="Yes",'Input 1 - Schedule 1'!$AJ392*0.03,"N/A")</f>
        <v>N/A</v>
      </c>
      <c r="AW392" s="47" t="str">
        <f>IF(AQ392="Yes",IF(AX392="RBC Filing U.S. Insurer (Life)",0.195*'Input 1 - Schedule 1'!AJ392,0.225*'Input 1 - Schedule 1'!AJ392),"N/A")</f>
        <v>N/A</v>
      </c>
      <c r="AX392" s="47" t="str">
        <f>IFERROR(VLOOKUP('Input 1 - Schedule 1'!I392,'Input 1 - Schedule 1'!$D$7:$G$1009,4,FALSE),"")</f>
        <v/>
      </c>
      <c r="AZ392" s="17" t="s">
        <v>1</v>
      </c>
    </row>
    <row r="393" spans="1:52" x14ac:dyDescent="0.25">
      <c r="A393" s="56">
        <f t="shared" si="41"/>
        <v>384</v>
      </c>
      <c r="B393" s="267" t="str">
        <f t="shared" si="42"/>
        <v/>
      </c>
      <c r="C393" s="55" t="str">
        <f>IFERROR(VLOOKUP(G393,GCC.Param!$B$3:$D$96,3,FALSE),"")</f>
        <v/>
      </c>
      <c r="D393" s="40"/>
      <c r="E393" s="40"/>
      <c r="F393" s="42"/>
      <c r="G393" s="42"/>
      <c r="H393" s="42"/>
      <c r="I393" s="42"/>
      <c r="J393" s="267" t="str">
        <f t="shared" si="43"/>
        <v/>
      </c>
      <c r="K393" s="289"/>
      <c r="L393" s="289"/>
      <c r="M393" s="42"/>
      <c r="N393" s="42"/>
      <c r="O393" s="42"/>
      <c r="P393" s="42"/>
      <c r="Q393" s="42"/>
      <c r="R393" s="42"/>
      <c r="S393" s="266">
        <f t="shared" si="44"/>
        <v>0</v>
      </c>
      <c r="T393" s="32"/>
      <c r="U393" s="50"/>
      <c r="V393" s="44"/>
      <c r="W393" s="44"/>
      <c r="X393" s="45"/>
      <c r="Y393" s="50"/>
      <c r="Z393" s="46"/>
      <c r="AA393" s="46"/>
      <c r="AB393" s="46"/>
      <c r="AC393" s="47">
        <f t="shared" si="45"/>
        <v>0</v>
      </c>
      <c r="AD393" s="51"/>
      <c r="AE393" s="51"/>
      <c r="AF393" s="51"/>
      <c r="AH393" s="290"/>
      <c r="AI393" s="53">
        <f t="shared" si="46"/>
        <v>0</v>
      </c>
      <c r="AJ393" s="52"/>
      <c r="AK393" s="293"/>
      <c r="AL393" s="300"/>
      <c r="AM393" s="52"/>
      <c r="AN393" s="300"/>
      <c r="AO393" s="54"/>
      <c r="AQ393" s="47" t="str">
        <f>IF(OR('Input 1 - Schedule 1'!$C393="Non-Ins, Non-Fin",G393="Other Unregulated Financial Entity"),"Yes","No")</f>
        <v>No</v>
      </c>
      <c r="AR393" s="47" t="str">
        <f>IF(AQ393="Yes", 'Input 1 - Schedule 1'!AL393/'Input 1 - Schedule 1'!AM393*'Input 1 - Schedule 1'!AN393,"N/A")</f>
        <v>N/A</v>
      </c>
      <c r="AS393" s="47" t="str">
        <f>IF(AR393="N/A","N/A",MAX('Input 1 - Schedule 1'!AN393*0.02,AR393))</f>
        <v>N/A</v>
      </c>
      <c r="AT393" s="47" t="str">
        <f>IF(AQ393="Yes",'Input 1 - Schedule 1'!$AH393*IF($AX393="RBC Filing U.S. Insurer (Life)",0.0247,IF($AX393="RBC Filing U.S. Insurer (Health)",0.057*2/3,0.0364)),"N/A")</f>
        <v>N/A</v>
      </c>
      <c r="AU393" s="47" t="str">
        <f>IF(AQ393="Yes",'Input 1 - Schedule 1'!$AH393*IF($AX393="RBC Filing U.S. Insurer (Life)",0.037,IF($AX393="RBC Filing U.S. Insurer (Health)",0.057,0.054)),"N/A")</f>
        <v>N/A</v>
      </c>
      <c r="AV393" s="47" t="str">
        <f>IF(AQ393="Yes",'Input 1 - Schedule 1'!$AJ393*0.03,"N/A")</f>
        <v>N/A</v>
      </c>
      <c r="AW393" s="47" t="str">
        <f>IF(AQ393="Yes",IF(AX393="RBC Filing U.S. Insurer (Life)",0.195*'Input 1 - Schedule 1'!AJ393,0.225*'Input 1 - Schedule 1'!AJ393),"N/A")</f>
        <v>N/A</v>
      </c>
      <c r="AX393" s="47" t="str">
        <f>IFERROR(VLOOKUP('Input 1 - Schedule 1'!I393,'Input 1 - Schedule 1'!$D$7:$G$1009,4,FALSE),"")</f>
        <v/>
      </c>
      <c r="AZ393" s="17" t="s">
        <v>1</v>
      </c>
    </row>
    <row r="394" spans="1:52" x14ac:dyDescent="0.25">
      <c r="A394" s="56">
        <f t="shared" si="41"/>
        <v>385</v>
      </c>
      <c r="B394" s="267" t="str">
        <f t="shared" si="42"/>
        <v/>
      </c>
      <c r="C394" s="55" t="str">
        <f>IFERROR(VLOOKUP(G394,GCC.Param!$B$3:$D$96,3,FALSE),"")</f>
        <v/>
      </c>
      <c r="D394" s="40"/>
      <c r="E394" s="40"/>
      <c r="F394" s="42"/>
      <c r="G394" s="42"/>
      <c r="H394" s="42"/>
      <c r="I394" s="42"/>
      <c r="J394" s="267" t="str">
        <f t="shared" si="43"/>
        <v/>
      </c>
      <c r="K394" s="289"/>
      <c r="L394" s="289"/>
      <c r="M394" s="42"/>
      <c r="N394" s="42"/>
      <c r="O394" s="42"/>
      <c r="P394" s="42"/>
      <c r="Q394" s="42"/>
      <c r="R394" s="42"/>
      <c r="S394" s="266">
        <f t="shared" si="44"/>
        <v>0</v>
      </c>
      <c r="T394" s="32"/>
      <c r="U394" s="50"/>
      <c r="V394" s="44"/>
      <c r="W394" s="44"/>
      <c r="X394" s="45"/>
      <c r="Y394" s="50"/>
      <c r="Z394" s="46"/>
      <c r="AA394" s="46"/>
      <c r="AB394" s="46"/>
      <c r="AC394" s="47">
        <f t="shared" si="45"/>
        <v>0</v>
      </c>
      <c r="AD394" s="51"/>
      <c r="AE394" s="51"/>
      <c r="AF394" s="51"/>
      <c r="AH394" s="290"/>
      <c r="AI394" s="53">
        <f t="shared" si="46"/>
        <v>0</v>
      </c>
      <c r="AJ394" s="52"/>
      <c r="AK394" s="293"/>
      <c r="AL394" s="300"/>
      <c r="AM394" s="52"/>
      <c r="AN394" s="300"/>
      <c r="AO394" s="54"/>
      <c r="AQ394" s="47" t="str">
        <f>IF(OR('Input 1 - Schedule 1'!$C394="Non-Ins, Non-Fin",G394="Other Unregulated Financial Entity"),"Yes","No")</f>
        <v>No</v>
      </c>
      <c r="AR394" s="47" t="str">
        <f>IF(AQ394="Yes", 'Input 1 - Schedule 1'!AL394/'Input 1 - Schedule 1'!AM394*'Input 1 - Schedule 1'!AN394,"N/A")</f>
        <v>N/A</v>
      </c>
      <c r="AS394" s="47" t="str">
        <f>IF(AR394="N/A","N/A",MAX('Input 1 - Schedule 1'!AN394*0.02,AR394))</f>
        <v>N/A</v>
      </c>
      <c r="AT394" s="47" t="str">
        <f>IF(AQ394="Yes",'Input 1 - Schedule 1'!$AH394*IF($AX394="RBC Filing U.S. Insurer (Life)",0.0247,IF($AX394="RBC Filing U.S. Insurer (Health)",0.057*2/3,0.0364)),"N/A")</f>
        <v>N/A</v>
      </c>
      <c r="AU394" s="47" t="str">
        <f>IF(AQ394="Yes",'Input 1 - Schedule 1'!$AH394*IF($AX394="RBC Filing U.S. Insurer (Life)",0.037,IF($AX394="RBC Filing U.S. Insurer (Health)",0.057,0.054)),"N/A")</f>
        <v>N/A</v>
      </c>
      <c r="AV394" s="47" t="str">
        <f>IF(AQ394="Yes",'Input 1 - Schedule 1'!$AJ394*0.03,"N/A")</f>
        <v>N/A</v>
      </c>
      <c r="AW394" s="47" t="str">
        <f>IF(AQ394="Yes",IF(AX394="RBC Filing U.S. Insurer (Life)",0.195*'Input 1 - Schedule 1'!AJ394,0.225*'Input 1 - Schedule 1'!AJ394),"N/A")</f>
        <v>N/A</v>
      </c>
      <c r="AX394" s="47" t="str">
        <f>IFERROR(VLOOKUP('Input 1 - Schedule 1'!I394,'Input 1 - Schedule 1'!$D$7:$G$1009,4,FALSE),"")</f>
        <v/>
      </c>
      <c r="AZ394" s="17" t="s">
        <v>1</v>
      </c>
    </row>
    <row r="395" spans="1:52" x14ac:dyDescent="0.25">
      <c r="A395" s="56">
        <f t="shared" si="41"/>
        <v>386</v>
      </c>
      <c r="B395" s="267" t="str">
        <f t="shared" si="42"/>
        <v/>
      </c>
      <c r="C395" s="55" t="str">
        <f>IFERROR(VLOOKUP(G395,GCC.Param!$B$3:$D$96,3,FALSE),"")</f>
        <v/>
      </c>
      <c r="D395" s="40"/>
      <c r="E395" s="40"/>
      <c r="F395" s="42"/>
      <c r="G395" s="42"/>
      <c r="H395" s="42"/>
      <c r="I395" s="42"/>
      <c r="J395" s="267" t="str">
        <f t="shared" si="43"/>
        <v/>
      </c>
      <c r="K395" s="289"/>
      <c r="L395" s="289"/>
      <c r="M395" s="42"/>
      <c r="N395" s="42"/>
      <c r="O395" s="42"/>
      <c r="P395" s="42"/>
      <c r="Q395" s="42"/>
      <c r="R395" s="42"/>
      <c r="S395" s="266">
        <f t="shared" si="44"/>
        <v>0</v>
      </c>
      <c r="T395" s="32"/>
      <c r="U395" s="50"/>
      <c r="V395" s="44"/>
      <c r="W395" s="44"/>
      <c r="X395" s="45"/>
      <c r="Y395" s="50"/>
      <c r="Z395" s="46"/>
      <c r="AA395" s="46"/>
      <c r="AB395" s="46"/>
      <c r="AC395" s="47">
        <f t="shared" si="45"/>
        <v>0</v>
      </c>
      <c r="AD395" s="51"/>
      <c r="AE395" s="51"/>
      <c r="AF395" s="51"/>
      <c r="AH395" s="290"/>
      <c r="AI395" s="53">
        <f t="shared" si="46"/>
        <v>0</v>
      </c>
      <c r="AJ395" s="52"/>
      <c r="AK395" s="293"/>
      <c r="AL395" s="300"/>
      <c r="AM395" s="52"/>
      <c r="AN395" s="300"/>
      <c r="AO395" s="54"/>
      <c r="AQ395" s="47" t="str">
        <f>IF(OR('Input 1 - Schedule 1'!$C395="Non-Ins, Non-Fin",G395="Other Unregulated Financial Entity"),"Yes","No")</f>
        <v>No</v>
      </c>
      <c r="AR395" s="47" t="str">
        <f>IF(AQ395="Yes", 'Input 1 - Schedule 1'!AL395/'Input 1 - Schedule 1'!AM395*'Input 1 - Schedule 1'!AN395,"N/A")</f>
        <v>N/A</v>
      </c>
      <c r="AS395" s="47" t="str">
        <f>IF(AR395="N/A","N/A",MAX('Input 1 - Schedule 1'!AN395*0.02,AR395))</f>
        <v>N/A</v>
      </c>
      <c r="AT395" s="47" t="str">
        <f>IF(AQ395="Yes",'Input 1 - Schedule 1'!$AH395*IF($AX395="RBC Filing U.S. Insurer (Life)",0.0247,IF($AX395="RBC Filing U.S. Insurer (Health)",0.057*2/3,0.0364)),"N/A")</f>
        <v>N/A</v>
      </c>
      <c r="AU395" s="47" t="str">
        <f>IF(AQ395="Yes",'Input 1 - Schedule 1'!$AH395*IF($AX395="RBC Filing U.S. Insurer (Life)",0.037,IF($AX395="RBC Filing U.S. Insurer (Health)",0.057,0.054)),"N/A")</f>
        <v>N/A</v>
      </c>
      <c r="AV395" s="47" t="str">
        <f>IF(AQ395="Yes",'Input 1 - Schedule 1'!$AJ395*0.03,"N/A")</f>
        <v>N/A</v>
      </c>
      <c r="AW395" s="47" t="str">
        <f>IF(AQ395="Yes",IF(AX395="RBC Filing U.S. Insurer (Life)",0.195*'Input 1 - Schedule 1'!AJ395,0.225*'Input 1 - Schedule 1'!AJ395),"N/A")</f>
        <v>N/A</v>
      </c>
      <c r="AX395" s="47" t="str">
        <f>IFERROR(VLOOKUP('Input 1 - Schedule 1'!I395,'Input 1 - Schedule 1'!$D$7:$G$1009,4,FALSE),"")</f>
        <v/>
      </c>
      <c r="AZ395" s="17" t="s">
        <v>1</v>
      </c>
    </row>
    <row r="396" spans="1:52" x14ac:dyDescent="0.25">
      <c r="A396" s="56">
        <f t="shared" si="41"/>
        <v>387</v>
      </c>
      <c r="B396" s="267" t="str">
        <f t="shared" si="42"/>
        <v/>
      </c>
      <c r="C396" s="55" t="str">
        <f>IFERROR(VLOOKUP(G396,GCC.Param!$B$3:$D$96,3,FALSE),"")</f>
        <v/>
      </c>
      <c r="D396" s="40"/>
      <c r="E396" s="40"/>
      <c r="F396" s="42"/>
      <c r="G396" s="42"/>
      <c r="H396" s="42"/>
      <c r="I396" s="42"/>
      <c r="J396" s="267" t="str">
        <f t="shared" si="43"/>
        <v/>
      </c>
      <c r="K396" s="289"/>
      <c r="L396" s="289"/>
      <c r="M396" s="42"/>
      <c r="N396" s="42"/>
      <c r="O396" s="42"/>
      <c r="P396" s="42"/>
      <c r="Q396" s="42"/>
      <c r="R396" s="42"/>
      <c r="S396" s="266">
        <f t="shared" si="44"/>
        <v>0</v>
      </c>
      <c r="T396" s="32"/>
      <c r="U396" s="50"/>
      <c r="V396" s="44"/>
      <c r="W396" s="44"/>
      <c r="X396" s="45"/>
      <c r="Y396" s="50"/>
      <c r="Z396" s="46"/>
      <c r="AA396" s="46"/>
      <c r="AB396" s="46"/>
      <c r="AC396" s="47">
        <f t="shared" si="45"/>
        <v>0</v>
      </c>
      <c r="AD396" s="51"/>
      <c r="AE396" s="51"/>
      <c r="AF396" s="51"/>
      <c r="AH396" s="290"/>
      <c r="AI396" s="53">
        <f t="shared" si="46"/>
        <v>0</v>
      </c>
      <c r="AJ396" s="52"/>
      <c r="AK396" s="293"/>
      <c r="AL396" s="300"/>
      <c r="AM396" s="52"/>
      <c r="AN396" s="300"/>
      <c r="AO396" s="54"/>
      <c r="AQ396" s="47" t="str">
        <f>IF(OR('Input 1 - Schedule 1'!$C396="Non-Ins, Non-Fin",G396="Other Unregulated Financial Entity"),"Yes","No")</f>
        <v>No</v>
      </c>
      <c r="AR396" s="47" t="str">
        <f>IF(AQ396="Yes", 'Input 1 - Schedule 1'!AL396/'Input 1 - Schedule 1'!AM396*'Input 1 - Schedule 1'!AN396,"N/A")</f>
        <v>N/A</v>
      </c>
      <c r="AS396" s="47" t="str">
        <f>IF(AR396="N/A","N/A",MAX('Input 1 - Schedule 1'!AN396*0.02,AR396))</f>
        <v>N/A</v>
      </c>
      <c r="AT396" s="47" t="str">
        <f>IF(AQ396="Yes",'Input 1 - Schedule 1'!$AH396*IF($AX396="RBC Filing U.S. Insurer (Life)",0.0247,IF($AX396="RBC Filing U.S. Insurer (Health)",0.057*2/3,0.0364)),"N/A")</f>
        <v>N/A</v>
      </c>
      <c r="AU396" s="47" t="str">
        <f>IF(AQ396="Yes",'Input 1 - Schedule 1'!$AH396*IF($AX396="RBC Filing U.S. Insurer (Life)",0.037,IF($AX396="RBC Filing U.S. Insurer (Health)",0.057,0.054)),"N/A")</f>
        <v>N/A</v>
      </c>
      <c r="AV396" s="47" t="str">
        <f>IF(AQ396="Yes",'Input 1 - Schedule 1'!$AJ396*0.03,"N/A")</f>
        <v>N/A</v>
      </c>
      <c r="AW396" s="47" t="str">
        <f>IF(AQ396="Yes",IF(AX396="RBC Filing U.S. Insurer (Life)",0.195*'Input 1 - Schedule 1'!AJ396,0.225*'Input 1 - Schedule 1'!AJ396),"N/A")</f>
        <v>N/A</v>
      </c>
      <c r="AX396" s="47" t="str">
        <f>IFERROR(VLOOKUP('Input 1 - Schedule 1'!I396,'Input 1 - Schedule 1'!$D$7:$G$1009,4,FALSE),"")</f>
        <v/>
      </c>
      <c r="AZ396" s="17" t="s">
        <v>1</v>
      </c>
    </row>
    <row r="397" spans="1:52" x14ac:dyDescent="0.25">
      <c r="A397" s="56">
        <f t="shared" si="41"/>
        <v>388</v>
      </c>
      <c r="B397" s="267" t="str">
        <f t="shared" si="42"/>
        <v/>
      </c>
      <c r="C397" s="55" t="str">
        <f>IFERROR(VLOOKUP(G397,GCC.Param!$B$3:$D$96,3,FALSE),"")</f>
        <v/>
      </c>
      <c r="D397" s="40"/>
      <c r="E397" s="40"/>
      <c r="F397" s="42"/>
      <c r="G397" s="42"/>
      <c r="H397" s="42"/>
      <c r="I397" s="42"/>
      <c r="J397" s="267" t="str">
        <f t="shared" si="43"/>
        <v/>
      </c>
      <c r="K397" s="289"/>
      <c r="L397" s="289"/>
      <c r="M397" s="42"/>
      <c r="N397" s="42"/>
      <c r="O397" s="42"/>
      <c r="P397" s="42"/>
      <c r="Q397" s="42"/>
      <c r="R397" s="42"/>
      <c r="S397" s="266">
        <f t="shared" si="44"/>
        <v>0</v>
      </c>
      <c r="T397" s="32"/>
      <c r="U397" s="50"/>
      <c r="V397" s="44"/>
      <c r="W397" s="44"/>
      <c r="X397" s="45"/>
      <c r="Y397" s="50"/>
      <c r="Z397" s="46"/>
      <c r="AA397" s="46"/>
      <c r="AB397" s="46"/>
      <c r="AC397" s="47">
        <f t="shared" si="45"/>
        <v>0</v>
      </c>
      <c r="AD397" s="51"/>
      <c r="AE397" s="51"/>
      <c r="AF397" s="51"/>
      <c r="AH397" s="290"/>
      <c r="AI397" s="53">
        <f t="shared" si="46"/>
        <v>0</v>
      </c>
      <c r="AJ397" s="52"/>
      <c r="AK397" s="293"/>
      <c r="AL397" s="300"/>
      <c r="AM397" s="52"/>
      <c r="AN397" s="300"/>
      <c r="AO397" s="54"/>
      <c r="AQ397" s="47" t="str">
        <f>IF(OR('Input 1 - Schedule 1'!$C397="Non-Ins, Non-Fin",G397="Other Unregulated Financial Entity"),"Yes","No")</f>
        <v>No</v>
      </c>
      <c r="AR397" s="47" t="str">
        <f>IF(AQ397="Yes", 'Input 1 - Schedule 1'!AL397/'Input 1 - Schedule 1'!AM397*'Input 1 - Schedule 1'!AN397,"N/A")</f>
        <v>N/A</v>
      </c>
      <c r="AS397" s="47" t="str">
        <f>IF(AR397="N/A","N/A",MAX('Input 1 - Schedule 1'!AN397*0.02,AR397))</f>
        <v>N/A</v>
      </c>
      <c r="AT397" s="47" t="str">
        <f>IF(AQ397="Yes",'Input 1 - Schedule 1'!$AH397*IF($AX397="RBC Filing U.S. Insurer (Life)",0.0247,IF($AX397="RBC Filing U.S. Insurer (Health)",0.057*2/3,0.0364)),"N/A")</f>
        <v>N/A</v>
      </c>
      <c r="AU397" s="47" t="str">
        <f>IF(AQ397="Yes",'Input 1 - Schedule 1'!$AH397*IF($AX397="RBC Filing U.S. Insurer (Life)",0.037,IF($AX397="RBC Filing U.S. Insurer (Health)",0.057,0.054)),"N/A")</f>
        <v>N/A</v>
      </c>
      <c r="AV397" s="47" t="str">
        <f>IF(AQ397="Yes",'Input 1 - Schedule 1'!$AJ397*0.03,"N/A")</f>
        <v>N/A</v>
      </c>
      <c r="AW397" s="47" t="str">
        <f>IF(AQ397="Yes",IF(AX397="RBC Filing U.S. Insurer (Life)",0.195*'Input 1 - Schedule 1'!AJ397,0.225*'Input 1 - Schedule 1'!AJ397),"N/A")</f>
        <v>N/A</v>
      </c>
      <c r="AX397" s="47" t="str">
        <f>IFERROR(VLOOKUP('Input 1 - Schedule 1'!I397,'Input 1 - Schedule 1'!$D$7:$G$1009,4,FALSE),"")</f>
        <v/>
      </c>
      <c r="AZ397" s="17" t="s">
        <v>1</v>
      </c>
    </row>
    <row r="398" spans="1:52" x14ac:dyDescent="0.25">
      <c r="A398" s="56">
        <f t="shared" si="41"/>
        <v>389</v>
      </c>
      <c r="B398" s="267" t="str">
        <f t="shared" si="42"/>
        <v/>
      </c>
      <c r="C398" s="55" t="str">
        <f>IFERROR(VLOOKUP(G398,GCC.Param!$B$3:$D$96,3,FALSE),"")</f>
        <v/>
      </c>
      <c r="D398" s="40"/>
      <c r="E398" s="40"/>
      <c r="F398" s="42"/>
      <c r="G398" s="42"/>
      <c r="H398" s="42"/>
      <c r="I398" s="42"/>
      <c r="J398" s="267" t="str">
        <f t="shared" si="43"/>
        <v/>
      </c>
      <c r="K398" s="289"/>
      <c r="L398" s="289"/>
      <c r="M398" s="42"/>
      <c r="N398" s="42"/>
      <c r="O398" s="42"/>
      <c r="P398" s="42"/>
      <c r="Q398" s="42"/>
      <c r="R398" s="42"/>
      <c r="S398" s="266">
        <f t="shared" si="44"/>
        <v>0</v>
      </c>
      <c r="T398" s="32"/>
      <c r="U398" s="50"/>
      <c r="V398" s="44"/>
      <c r="W398" s="44"/>
      <c r="X398" s="45"/>
      <c r="Y398" s="50"/>
      <c r="Z398" s="46"/>
      <c r="AA398" s="46"/>
      <c r="AB398" s="46"/>
      <c r="AC398" s="47">
        <f t="shared" si="45"/>
        <v>0</v>
      </c>
      <c r="AD398" s="51"/>
      <c r="AE398" s="51"/>
      <c r="AF398" s="51"/>
      <c r="AH398" s="290"/>
      <c r="AI398" s="53">
        <f t="shared" si="46"/>
        <v>0</v>
      </c>
      <c r="AJ398" s="52"/>
      <c r="AK398" s="293"/>
      <c r="AL398" s="300"/>
      <c r="AM398" s="52"/>
      <c r="AN398" s="300"/>
      <c r="AO398" s="54"/>
      <c r="AQ398" s="47" t="str">
        <f>IF(OR('Input 1 - Schedule 1'!$C398="Non-Ins, Non-Fin",G398="Other Unregulated Financial Entity"),"Yes","No")</f>
        <v>No</v>
      </c>
      <c r="AR398" s="47" t="str">
        <f>IF(AQ398="Yes", 'Input 1 - Schedule 1'!AL398/'Input 1 - Schedule 1'!AM398*'Input 1 - Schedule 1'!AN398,"N/A")</f>
        <v>N/A</v>
      </c>
      <c r="AS398" s="47" t="str">
        <f>IF(AR398="N/A","N/A",MAX('Input 1 - Schedule 1'!AN398*0.02,AR398))</f>
        <v>N/A</v>
      </c>
      <c r="AT398" s="47" t="str">
        <f>IF(AQ398="Yes",'Input 1 - Schedule 1'!$AH398*IF($AX398="RBC Filing U.S. Insurer (Life)",0.0247,IF($AX398="RBC Filing U.S. Insurer (Health)",0.057*2/3,0.0364)),"N/A")</f>
        <v>N/A</v>
      </c>
      <c r="AU398" s="47" t="str">
        <f>IF(AQ398="Yes",'Input 1 - Schedule 1'!$AH398*IF($AX398="RBC Filing U.S. Insurer (Life)",0.037,IF($AX398="RBC Filing U.S. Insurer (Health)",0.057,0.054)),"N/A")</f>
        <v>N/A</v>
      </c>
      <c r="AV398" s="47" t="str">
        <f>IF(AQ398="Yes",'Input 1 - Schedule 1'!$AJ398*0.03,"N/A")</f>
        <v>N/A</v>
      </c>
      <c r="AW398" s="47" t="str">
        <f>IF(AQ398="Yes",IF(AX398="RBC Filing U.S. Insurer (Life)",0.195*'Input 1 - Schedule 1'!AJ398,0.225*'Input 1 - Schedule 1'!AJ398),"N/A")</f>
        <v>N/A</v>
      </c>
      <c r="AX398" s="47" t="str">
        <f>IFERROR(VLOOKUP('Input 1 - Schedule 1'!I398,'Input 1 - Schedule 1'!$D$7:$G$1009,4,FALSE),"")</f>
        <v/>
      </c>
      <c r="AZ398" s="17" t="s">
        <v>1</v>
      </c>
    </row>
    <row r="399" spans="1:52" x14ac:dyDescent="0.25">
      <c r="A399" s="56">
        <f t="shared" si="41"/>
        <v>390</v>
      </c>
      <c r="B399" s="267" t="str">
        <f t="shared" si="42"/>
        <v/>
      </c>
      <c r="C399" s="55" t="str">
        <f>IFERROR(VLOOKUP(G399,GCC.Param!$B$3:$D$96,3,FALSE),"")</f>
        <v/>
      </c>
      <c r="D399" s="40"/>
      <c r="E399" s="40"/>
      <c r="F399" s="42"/>
      <c r="G399" s="42"/>
      <c r="H399" s="42"/>
      <c r="I399" s="42"/>
      <c r="J399" s="267" t="str">
        <f t="shared" si="43"/>
        <v/>
      </c>
      <c r="K399" s="289"/>
      <c r="L399" s="289"/>
      <c r="M399" s="42"/>
      <c r="N399" s="42"/>
      <c r="O399" s="42"/>
      <c r="P399" s="42"/>
      <c r="Q399" s="42"/>
      <c r="R399" s="42"/>
      <c r="S399" s="266">
        <f t="shared" si="44"/>
        <v>0</v>
      </c>
      <c r="T399" s="32"/>
      <c r="U399" s="50"/>
      <c r="V399" s="44"/>
      <c r="W399" s="44"/>
      <c r="X399" s="45"/>
      <c r="Y399" s="50"/>
      <c r="Z399" s="46"/>
      <c r="AA399" s="46"/>
      <c r="AB399" s="46"/>
      <c r="AC399" s="47">
        <f t="shared" si="45"/>
        <v>0</v>
      </c>
      <c r="AD399" s="51"/>
      <c r="AE399" s="51"/>
      <c r="AF399" s="51"/>
      <c r="AH399" s="290"/>
      <c r="AI399" s="53">
        <f t="shared" si="46"/>
        <v>0</v>
      </c>
      <c r="AJ399" s="52"/>
      <c r="AK399" s="293"/>
      <c r="AL399" s="300"/>
      <c r="AM399" s="52"/>
      <c r="AN399" s="300"/>
      <c r="AO399" s="54"/>
      <c r="AQ399" s="47" t="str">
        <f>IF(OR('Input 1 - Schedule 1'!$C399="Non-Ins, Non-Fin",G399="Other Unregulated Financial Entity"),"Yes","No")</f>
        <v>No</v>
      </c>
      <c r="AR399" s="47" t="str">
        <f>IF(AQ399="Yes", 'Input 1 - Schedule 1'!AL399/'Input 1 - Schedule 1'!AM399*'Input 1 - Schedule 1'!AN399,"N/A")</f>
        <v>N/A</v>
      </c>
      <c r="AS399" s="47" t="str">
        <f>IF(AR399="N/A","N/A",MAX('Input 1 - Schedule 1'!AN399*0.02,AR399))</f>
        <v>N/A</v>
      </c>
      <c r="AT399" s="47" t="str">
        <f>IF(AQ399="Yes",'Input 1 - Schedule 1'!$AH399*IF($AX399="RBC Filing U.S. Insurer (Life)",0.0247,IF($AX399="RBC Filing U.S. Insurer (Health)",0.057*2/3,0.0364)),"N/A")</f>
        <v>N/A</v>
      </c>
      <c r="AU399" s="47" t="str">
        <f>IF(AQ399="Yes",'Input 1 - Schedule 1'!$AH399*IF($AX399="RBC Filing U.S. Insurer (Life)",0.037,IF($AX399="RBC Filing U.S. Insurer (Health)",0.057,0.054)),"N/A")</f>
        <v>N/A</v>
      </c>
      <c r="AV399" s="47" t="str">
        <f>IF(AQ399="Yes",'Input 1 - Schedule 1'!$AJ399*0.03,"N/A")</f>
        <v>N/A</v>
      </c>
      <c r="AW399" s="47" t="str">
        <f>IF(AQ399="Yes",IF(AX399="RBC Filing U.S. Insurer (Life)",0.195*'Input 1 - Schedule 1'!AJ399,0.225*'Input 1 - Schedule 1'!AJ399),"N/A")</f>
        <v>N/A</v>
      </c>
      <c r="AX399" s="47" t="str">
        <f>IFERROR(VLOOKUP('Input 1 - Schedule 1'!I399,'Input 1 - Schedule 1'!$D$7:$G$1009,4,FALSE),"")</f>
        <v/>
      </c>
      <c r="AZ399" s="17" t="s">
        <v>1</v>
      </c>
    </row>
    <row r="400" spans="1:52" x14ac:dyDescent="0.25">
      <c r="A400" s="56">
        <f t="shared" ref="A400:A463" si="47">A399+1</f>
        <v>391</v>
      </c>
      <c r="B400" s="267" t="str">
        <f t="shared" ref="B400:B463" si="48">IF(OR(G400="Other Non-Ins/Non-Fin without Material Risk",Q400="Non-Admitted"),"Excluded",IF(OR(G400="",G400=0),"", "Included"))</f>
        <v/>
      </c>
      <c r="C400" s="55" t="str">
        <f>IFERROR(VLOOKUP(G400,GCC.Param!$B$3:$D$96,3,FALSE),"")</f>
        <v/>
      </c>
      <c r="D400" s="40"/>
      <c r="E400" s="40"/>
      <c r="F400" s="42"/>
      <c r="G400" s="42"/>
      <c r="H400" s="42"/>
      <c r="I400" s="42"/>
      <c r="J400" s="267" t="str">
        <f t="shared" ref="J400:J463" si="49">IFERROR(VLOOKUP(I400,D:F,3,FALSE),"")</f>
        <v/>
      </c>
      <c r="K400" s="289"/>
      <c r="L400" s="289"/>
      <c r="M400" s="42"/>
      <c r="N400" s="42"/>
      <c r="O400" s="42"/>
      <c r="P400" s="42"/>
      <c r="Q400" s="42"/>
      <c r="R400" s="42"/>
      <c r="S400" s="266">
        <f t="shared" ref="S400:S463" si="50">IF(H400="",F400,H400)</f>
        <v>0</v>
      </c>
      <c r="T400" s="32"/>
      <c r="U400" s="50"/>
      <c r="V400" s="44"/>
      <c r="W400" s="44"/>
      <c r="X400" s="45"/>
      <c r="Y400" s="50"/>
      <c r="Z400" s="46"/>
      <c r="AA400" s="46"/>
      <c r="AB400" s="46"/>
      <c r="AC400" s="47">
        <f t="shared" ref="AC400:AC463" si="51">IFERROR(Z400+AA400-AB400,0)</f>
        <v>0</v>
      </c>
      <c r="AD400" s="51"/>
      <c r="AE400" s="51"/>
      <c r="AF400" s="51"/>
      <c r="AH400" s="290"/>
      <c r="AI400" s="53">
        <f t="shared" ref="AI400:AI463" si="52">AD400-AE400</f>
        <v>0</v>
      </c>
      <c r="AJ400" s="52"/>
      <c r="AK400" s="293"/>
      <c r="AL400" s="300"/>
      <c r="AM400" s="52"/>
      <c r="AN400" s="300"/>
      <c r="AO400" s="54"/>
      <c r="AQ400" s="47" t="str">
        <f>IF(OR('Input 1 - Schedule 1'!$C400="Non-Ins, Non-Fin",G400="Other Unregulated Financial Entity"),"Yes","No")</f>
        <v>No</v>
      </c>
      <c r="AR400" s="47" t="str">
        <f>IF(AQ400="Yes", 'Input 1 - Schedule 1'!AL400/'Input 1 - Schedule 1'!AM400*'Input 1 - Schedule 1'!AN400,"N/A")</f>
        <v>N/A</v>
      </c>
      <c r="AS400" s="47" t="str">
        <f>IF(AR400="N/A","N/A",MAX('Input 1 - Schedule 1'!AN400*0.02,AR400))</f>
        <v>N/A</v>
      </c>
      <c r="AT400" s="47" t="str">
        <f>IF(AQ400="Yes",'Input 1 - Schedule 1'!$AH400*IF($AX400="RBC Filing U.S. Insurer (Life)",0.0247,IF($AX400="RBC Filing U.S. Insurer (Health)",0.057*2/3,0.0364)),"N/A")</f>
        <v>N/A</v>
      </c>
      <c r="AU400" s="47" t="str">
        <f>IF(AQ400="Yes",'Input 1 - Schedule 1'!$AH400*IF($AX400="RBC Filing U.S. Insurer (Life)",0.037,IF($AX400="RBC Filing U.S. Insurer (Health)",0.057,0.054)),"N/A")</f>
        <v>N/A</v>
      </c>
      <c r="AV400" s="47" t="str">
        <f>IF(AQ400="Yes",'Input 1 - Schedule 1'!$AJ400*0.03,"N/A")</f>
        <v>N/A</v>
      </c>
      <c r="AW400" s="47" t="str">
        <f>IF(AQ400="Yes",IF(AX400="RBC Filing U.S. Insurer (Life)",0.195*'Input 1 - Schedule 1'!AJ400,0.225*'Input 1 - Schedule 1'!AJ400),"N/A")</f>
        <v>N/A</v>
      </c>
      <c r="AX400" s="47" t="str">
        <f>IFERROR(VLOOKUP('Input 1 - Schedule 1'!I400,'Input 1 - Schedule 1'!$D$7:$G$1009,4,FALSE),"")</f>
        <v/>
      </c>
      <c r="AZ400" s="17" t="s">
        <v>1</v>
      </c>
    </row>
    <row r="401" spans="1:52" x14ac:dyDescent="0.25">
      <c r="A401" s="56">
        <f t="shared" si="47"/>
        <v>392</v>
      </c>
      <c r="B401" s="267" t="str">
        <f t="shared" si="48"/>
        <v/>
      </c>
      <c r="C401" s="55" t="str">
        <f>IFERROR(VLOOKUP(G401,GCC.Param!$B$3:$D$96,3,FALSE),"")</f>
        <v/>
      </c>
      <c r="D401" s="40"/>
      <c r="E401" s="40"/>
      <c r="F401" s="42"/>
      <c r="G401" s="42"/>
      <c r="H401" s="42"/>
      <c r="I401" s="42"/>
      <c r="J401" s="267" t="str">
        <f t="shared" si="49"/>
        <v/>
      </c>
      <c r="K401" s="289"/>
      <c r="L401" s="289"/>
      <c r="M401" s="42"/>
      <c r="N401" s="42"/>
      <c r="O401" s="42"/>
      <c r="P401" s="42"/>
      <c r="Q401" s="42"/>
      <c r="R401" s="42"/>
      <c r="S401" s="266">
        <f t="shared" si="50"/>
        <v>0</v>
      </c>
      <c r="T401" s="32"/>
      <c r="U401" s="50"/>
      <c r="V401" s="44"/>
      <c r="W401" s="44"/>
      <c r="X401" s="45"/>
      <c r="Y401" s="50"/>
      <c r="Z401" s="46"/>
      <c r="AA401" s="46"/>
      <c r="AB401" s="46"/>
      <c r="AC401" s="47">
        <f t="shared" si="51"/>
        <v>0</v>
      </c>
      <c r="AD401" s="51"/>
      <c r="AE401" s="51"/>
      <c r="AF401" s="51"/>
      <c r="AH401" s="290"/>
      <c r="AI401" s="53">
        <f t="shared" si="52"/>
        <v>0</v>
      </c>
      <c r="AJ401" s="52"/>
      <c r="AK401" s="293"/>
      <c r="AL401" s="300"/>
      <c r="AM401" s="52"/>
      <c r="AN401" s="300"/>
      <c r="AO401" s="54"/>
      <c r="AQ401" s="47" t="str">
        <f>IF(OR('Input 1 - Schedule 1'!$C401="Non-Ins, Non-Fin",G401="Other Unregulated Financial Entity"),"Yes","No")</f>
        <v>No</v>
      </c>
      <c r="AR401" s="47" t="str">
        <f>IF(AQ401="Yes", 'Input 1 - Schedule 1'!AL401/'Input 1 - Schedule 1'!AM401*'Input 1 - Schedule 1'!AN401,"N/A")</f>
        <v>N/A</v>
      </c>
      <c r="AS401" s="47" t="str">
        <f>IF(AR401="N/A","N/A",MAX('Input 1 - Schedule 1'!AN401*0.02,AR401))</f>
        <v>N/A</v>
      </c>
      <c r="AT401" s="47" t="str">
        <f>IF(AQ401="Yes",'Input 1 - Schedule 1'!$AH401*IF($AX401="RBC Filing U.S. Insurer (Life)",0.0247,IF($AX401="RBC Filing U.S. Insurer (Health)",0.057*2/3,0.0364)),"N/A")</f>
        <v>N/A</v>
      </c>
      <c r="AU401" s="47" t="str">
        <f>IF(AQ401="Yes",'Input 1 - Schedule 1'!$AH401*IF($AX401="RBC Filing U.S. Insurer (Life)",0.037,IF($AX401="RBC Filing U.S. Insurer (Health)",0.057,0.054)),"N/A")</f>
        <v>N/A</v>
      </c>
      <c r="AV401" s="47" t="str">
        <f>IF(AQ401="Yes",'Input 1 - Schedule 1'!$AJ401*0.03,"N/A")</f>
        <v>N/A</v>
      </c>
      <c r="AW401" s="47" t="str">
        <f>IF(AQ401="Yes",IF(AX401="RBC Filing U.S. Insurer (Life)",0.195*'Input 1 - Schedule 1'!AJ401,0.225*'Input 1 - Schedule 1'!AJ401),"N/A")</f>
        <v>N/A</v>
      </c>
      <c r="AX401" s="47" t="str">
        <f>IFERROR(VLOOKUP('Input 1 - Schedule 1'!I401,'Input 1 - Schedule 1'!$D$7:$G$1009,4,FALSE),"")</f>
        <v/>
      </c>
      <c r="AZ401" s="17" t="s">
        <v>1</v>
      </c>
    </row>
    <row r="402" spans="1:52" x14ac:dyDescent="0.25">
      <c r="A402" s="56">
        <f t="shared" si="47"/>
        <v>393</v>
      </c>
      <c r="B402" s="267" t="str">
        <f t="shared" si="48"/>
        <v/>
      </c>
      <c r="C402" s="55" t="str">
        <f>IFERROR(VLOOKUP(G402,GCC.Param!$B$3:$D$96,3,FALSE),"")</f>
        <v/>
      </c>
      <c r="D402" s="40"/>
      <c r="E402" s="40"/>
      <c r="F402" s="42"/>
      <c r="G402" s="42"/>
      <c r="H402" s="42"/>
      <c r="I402" s="42"/>
      <c r="J402" s="267" t="str">
        <f t="shared" si="49"/>
        <v/>
      </c>
      <c r="K402" s="289"/>
      <c r="L402" s="289"/>
      <c r="M402" s="42"/>
      <c r="N402" s="42"/>
      <c r="O402" s="42"/>
      <c r="P402" s="42"/>
      <c r="Q402" s="42"/>
      <c r="R402" s="42"/>
      <c r="S402" s="266">
        <f t="shared" si="50"/>
        <v>0</v>
      </c>
      <c r="T402" s="32"/>
      <c r="U402" s="50"/>
      <c r="V402" s="44"/>
      <c r="W402" s="44"/>
      <c r="X402" s="45"/>
      <c r="Y402" s="50"/>
      <c r="Z402" s="46"/>
      <c r="AA402" s="46"/>
      <c r="AB402" s="46"/>
      <c r="AC402" s="47">
        <f t="shared" si="51"/>
        <v>0</v>
      </c>
      <c r="AD402" s="51"/>
      <c r="AE402" s="51"/>
      <c r="AF402" s="51"/>
      <c r="AH402" s="290"/>
      <c r="AI402" s="53">
        <f t="shared" si="52"/>
        <v>0</v>
      </c>
      <c r="AJ402" s="52"/>
      <c r="AK402" s="293"/>
      <c r="AL402" s="300"/>
      <c r="AM402" s="52"/>
      <c r="AN402" s="300"/>
      <c r="AO402" s="54"/>
      <c r="AQ402" s="47" t="str">
        <f>IF(OR('Input 1 - Schedule 1'!$C402="Non-Ins, Non-Fin",G402="Other Unregulated Financial Entity"),"Yes","No")</f>
        <v>No</v>
      </c>
      <c r="AR402" s="47" t="str">
        <f>IF(AQ402="Yes", 'Input 1 - Schedule 1'!AL402/'Input 1 - Schedule 1'!AM402*'Input 1 - Schedule 1'!AN402,"N/A")</f>
        <v>N/A</v>
      </c>
      <c r="AS402" s="47" t="str">
        <f>IF(AR402="N/A","N/A",MAX('Input 1 - Schedule 1'!AN402*0.02,AR402))</f>
        <v>N/A</v>
      </c>
      <c r="AT402" s="47" t="str">
        <f>IF(AQ402="Yes",'Input 1 - Schedule 1'!$AH402*IF($AX402="RBC Filing U.S. Insurer (Life)",0.0247,IF($AX402="RBC Filing U.S. Insurer (Health)",0.057*2/3,0.0364)),"N/A")</f>
        <v>N/A</v>
      </c>
      <c r="AU402" s="47" t="str">
        <f>IF(AQ402="Yes",'Input 1 - Schedule 1'!$AH402*IF($AX402="RBC Filing U.S. Insurer (Life)",0.037,IF($AX402="RBC Filing U.S. Insurer (Health)",0.057,0.054)),"N/A")</f>
        <v>N/A</v>
      </c>
      <c r="AV402" s="47" t="str">
        <f>IF(AQ402="Yes",'Input 1 - Schedule 1'!$AJ402*0.03,"N/A")</f>
        <v>N/A</v>
      </c>
      <c r="AW402" s="47" t="str">
        <f>IF(AQ402="Yes",IF(AX402="RBC Filing U.S. Insurer (Life)",0.195*'Input 1 - Schedule 1'!AJ402,0.225*'Input 1 - Schedule 1'!AJ402),"N/A")</f>
        <v>N/A</v>
      </c>
      <c r="AX402" s="47" t="str">
        <f>IFERROR(VLOOKUP('Input 1 - Schedule 1'!I402,'Input 1 - Schedule 1'!$D$7:$G$1009,4,FALSE),"")</f>
        <v/>
      </c>
      <c r="AZ402" s="17" t="s">
        <v>1</v>
      </c>
    </row>
    <row r="403" spans="1:52" x14ac:dyDescent="0.25">
      <c r="A403" s="56">
        <f t="shared" si="47"/>
        <v>394</v>
      </c>
      <c r="B403" s="267" t="str">
        <f t="shared" si="48"/>
        <v/>
      </c>
      <c r="C403" s="55" t="str">
        <f>IFERROR(VLOOKUP(G403,GCC.Param!$B$3:$D$96,3,FALSE),"")</f>
        <v/>
      </c>
      <c r="D403" s="40"/>
      <c r="E403" s="40"/>
      <c r="F403" s="42"/>
      <c r="G403" s="42"/>
      <c r="H403" s="42"/>
      <c r="I403" s="42"/>
      <c r="J403" s="267" t="str">
        <f t="shared" si="49"/>
        <v/>
      </c>
      <c r="K403" s="289"/>
      <c r="L403" s="289"/>
      <c r="M403" s="42"/>
      <c r="N403" s="42"/>
      <c r="O403" s="42"/>
      <c r="P403" s="42"/>
      <c r="Q403" s="42"/>
      <c r="R403" s="42"/>
      <c r="S403" s="266">
        <f t="shared" si="50"/>
        <v>0</v>
      </c>
      <c r="T403" s="32"/>
      <c r="U403" s="50"/>
      <c r="V403" s="44"/>
      <c r="W403" s="44"/>
      <c r="X403" s="45"/>
      <c r="Y403" s="50"/>
      <c r="Z403" s="46"/>
      <c r="AA403" s="46"/>
      <c r="AB403" s="46"/>
      <c r="AC403" s="47">
        <f t="shared" si="51"/>
        <v>0</v>
      </c>
      <c r="AD403" s="51"/>
      <c r="AE403" s="51"/>
      <c r="AF403" s="51"/>
      <c r="AH403" s="290"/>
      <c r="AI403" s="53">
        <f t="shared" si="52"/>
        <v>0</v>
      </c>
      <c r="AJ403" s="52"/>
      <c r="AK403" s="293"/>
      <c r="AL403" s="300"/>
      <c r="AM403" s="52"/>
      <c r="AN403" s="300"/>
      <c r="AO403" s="54"/>
      <c r="AQ403" s="47" t="str">
        <f>IF(OR('Input 1 - Schedule 1'!$C403="Non-Ins, Non-Fin",G403="Other Unregulated Financial Entity"),"Yes","No")</f>
        <v>No</v>
      </c>
      <c r="AR403" s="47" t="str">
        <f>IF(AQ403="Yes", 'Input 1 - Schedule 1'!AL403/'Input 1 - Schedule 1'!AM403*'Input 1 - Schedule 1'!AN403,"N/A")</f>
        <v>N/A</v>
      </c>
      <c r="AS403" s="47" t="str">
        <f>IF(AR403="N/A","N/A",MAX('Input 1 - Schedule 1'!AN403*0.02,AR403))</f>
        <v>N/A</v>
      </c>
      <c r="AT403" s="47" t="str">
        <f>IF(AQ403="Yes",'Input 1 - Schedule 1'!$AH403*IF($AX403="RBC Filing U.S. Insurer (Life)",0.0247,IF($AX403="RBC Filing U.S. Insurer (Health)",0.057*2/3,0.0364)),"N/A")</f>
        <v>N/A</v>
      </c>
      <c r="AU403" s="47" t="str">
        <f>IF(AQ403="Yes",'Input 1 - Schedule 1'!$AH403*IF($AX403="RBC Filing U.S. Insurer (Life)",0.037,IF($AX403="RBC Filing U.S. Insurer (Health)",0.057,0.054)),"N/A")</f>
        <v>N/A</v>
      </c>
      <c r="AV403" s="47" t="str">
        <f>IF(AQ403="Yes",'Input 1 - Schedule 1'!$AJ403*0.03,"N/A")</f>
        <v>N/A</v>
      </c>
      <c r="AW403" s="47" t="str">
        <f>IF(AQ403="Yes",IF(AX403="RBC Filing U.S. Insurer (Life)",0.195*'Input 1 - Schedule 1'!AJ403,0.225*'Input 1 - Schedule 1'!AJ403),"N/A")</f>
        <v>N/A</v>
      </c>
      <c r="AX403" s="47" t="str">
        <f>IFERROR(VLOOKUP('Input 1 - Schedule 1'!I403,'Input 1 - Schedule 1'!$D$7:$G$1009,4,FALSE),"")</f>
        <v/>
      </c>
      <c r="AZ403" s="17" t="s">
        <v>1</v>
      </c>
    </row>
    <row r="404" spans="1:52" x14ac:dyDescent="0.25">
      <c r="A404" s="56">
        <f t="shared" si="47"/>
        <v>395</v>
      </c>
      <c r="B404" s="267" t="str">
        <f t="shared" si="48"/>
        <v/>
      </c>
      <c r="C404" s="55" t="str">
        <f>IFERROR(VLOOKUP(G404,GCC.Param!$B$3:$D$96,3,FALSE),"")</f>
        <v/>
      </c>
      <c r="D404" s="40"/>
      <c r="E404" s="40"/>
      <c r="F404" s="42"/>
      <c r="G404" s="42"/>
      <c r="H404" s="42"/>
      <c r="I404" s="42"/>
      <c r="J404" s="267" t="str">
        <f t="shared" si="49"/>
        <v/>
      </c>
      <c r="K404" s="289"/>
      <c r="L404" s="289"/>
      <c r="M404" s="42"/>
      <c r="N404" s="42"/>
      <c r="O404" s="42"/>
      <c r="P404" s="42"/>
      <c r="Q404" s="42"/>
      <c r="R404" s="42"/>
      <c r="S404" s="266">
        <f t="shared" si="50"/>
        <v>0</v>
      </c>
      <c r="T404" s="32"/>
      <c r="U404" s="50"/>
      <c r="V404" s="44"/>
      <c r="W404" s="44"/>
      <c r="X404" s="45"/>
      <c r="Y404" s="50"/>
      <c r="Z404" s="46"/>
      <c r="AA404" s="46"/>
      <c r="AB404" s="46"/>
      <c r="AC404" s="47">
        <f t="shared" si="51"/>
        <v>0</v>
      </c>
      <c r="AD404" s="51"/>
      <c r="AE404" s="51"/>
      <c r="AF404" s="51"/>
      <c r="AH404" s="290"/>
      <c r="AI404" s="53">
        <f t="shared" si="52"/>
        <v>0</v>
      </c>
      <c r="AJ404" s="52"/>
      <c r="AK404" s="293"/>
      <c r="AL404" s="300"/>
      <c r="AM404" s="52"/>
      <c r="AN404" s="300"/>
      <c r="AO404" s="54"/>
      <c r="AQ404" s="47" t="str">
        <f>IF(OR('Input 1 - Schedule 1'!$C404="Non-Ins, Non-Fin",G404="Other Unregulated Financial Entity"),"Yes","No")</f>
        <v>No</v>
      </c>
      <c r="AR404" s="47" t="str">
        <f>IF(AQ404="Yes", 'Input 1 - Schedule 1'!AL404/'Input 1 - Schedule 1'!AM404*'Input 1 - Schedule 1'!AN404,"N/A")</f>
        <v>N/A</v>
      </c>
      <c r="AS404" s="47" t="str">
        <f>IF(AR404="N/A","N/A",MAX('Input 1 - Schedule 1'!AN404*0.02,AR404))</f>
        <v>N/A</v>
      </c>
      <c r="AT404" s="47" t="str">
        <f>IF(AQ404="Yes",'Input 1 - Schedule 1'!$AH404*IF($AX404="RBC Filing U.S. Insurer (Life)",0.0247,IF($AX404="RBC Filing U.S. Insurer (Health)",0.057*2/3,0.0364)),"N/A")</f>
        <v>N/A</v>
      </c>
      <c r="AU404" s="47" t="str">
        <f>IF(AQ404="Yes",'Input 1 - Schedule 1'!$AH404*IF($AX404="RBC Filing U.S. Insurer (Life)",0.037,IF($AX404="RBC Filing U.S. Insurer (Health)",0.057,0.054)),"N/A")</f>
        <v>N/A</v>
      </c>
      <c r="AV404" s="47" t="str">
        <f>IF(AQ404="Yes",'Input 1 - Schedule 1'!$AJ404*0.03,"N/A")</f>
        <v>N/A</v>
      </c>
      <c r="AW404" s="47" t="str">
        <f>IF(AQ404="Yes",IF(AX404="RBC Filing U.S. Insurer (Life)",0.195*'Input 1 - Schedule 1'!AJ404,0.225*'Input 1 - Schedule 1'!AJ404),"N/A")</f>
        <v>N/A</v>
      </c>
      <c r="AX404" s="47" t="str">
        <f>IFERROR(VLOOKUP('Input 1 - Schedule 1'!I404,'Input 1 - Schedule 1'!$D$7:$G$1009,4,FALSE),"")</f>
        <v/>
      </c>
      <c r="AZ404" s="17" t="s">
        <v>1</v>
      </c>
    </row>
    <row r="405" spans="1:52" x14ac:dyDescent="0.25">
      <c r="A405" s="56">
        <f t="shared" si="47"/>
        <v>396</v>
      </c>
      <c r="B405" s="267" t="str">
        <f t="shared" si="48"/>
        <v/>
      </c>
      <c r="C405" s="55" t="str">
        <f>IFERROR(VLOOKUP(G405,GCC.Param!$B$3:$D$96,3,FALSE),"")</f>
        <v/>
      </c>
      <c r="D405" s="40"/>
      <c r="E405" s="40"/>
      <c r="F405" s="42"/>
      <c r="G405" s="42"/>
      <c r="H405" s="42"/>
      <c r="I405" s="42"/>
      <c r="J405" s="267" t="str">
        <f t="shared" si="49"/>
        <v/>
      </c>
      <c r="K405" s="289"/>
      <c r="L405" s="289"/>
      <c r="M405" s="42"/>
      <c r="N405" s="42"/>
      <c r="O405" s="42"/>
      <c r="P405" s="42"/>
      <c r="Q405" s="42"/>
      <c r="R405" s="42"/>
      <c r="S405" s="266">
        <f t="shared" si="50"/>
        <v>0</v>
      </c>
      <c r="T405" s="32"/>
      <c r="U405" s="50"/>
      <c r="V405" s="44"/>
      <c r="W405" s="44"/>
      <c r="X405" s="45"/>
      <c r="Y405" s="50"/>
      <c r="Z405" s="46"/>
      <c r="AA405" s="46"/>
      <c r="AB405" s="46"/>
      <c r="AC405" s="47">
        <f t="shared" si="51"/>
        <v>0</v>
      </c>
      <c r="AD405" s="51"/>
      <c r="AE405" s="51"/>
      <c r="AF405" s="51"/>
      <c r="AH405" s="290"/>
      <c r="AI405" s="53">
        <f t="shared" si="52"/>
        <v>0</v>
      </c>
      <c r="AJ405" s="52"/>
      <c r="AK405" s="293"/>
      <c r="AL405" s="300"/>
      <c r="AM405" s="52"/>
      <c r="AN405" s="300"/>
      <c r="AO405" s="54"/>
      <c r="AQ405" s="47" t="str">
        <f>IF(OR('Input 1 - Schedule 1'!$C405="Non-Ins, Non-Fin",G405="Other Unregulated Financial Entity"),"Yes","No")</f>
        <v>No</v>
      </c>
      <c r="AR405" s="47" t="str">
        <f>IF(AQ405="Yes", 'Input 1 - Schedule 1'!AL405/'Input 1 - Schedule 1'!AM405*'Input 1 - Schedule 1'!AN405,"N/A")</f>
        <v>N/A</v>
      </c>
      <c r="AS405" s="47" t="str">
        <f>IF(AR405="N/A","N/A",MAX('Input 1 - Schedule 1'!AN405*0.02,AR405))</f>
        <v>N/A</v>
      </c>
      <c r="AT405" s="47" t="str">
        <f>IF(AQ405="Yes",'Input 1 - Schedule 1'!$AH405*IF($AX405="RBC Filing U.S. Insurer (Life)",0.0247,IF($AX405="RBC Filing U.S. Insurer (Health)",0.057*2/3,0.0364)),"N/A")</f>
        <v>N/A</v>
      </c>
      <c r="AU405" s="47" t="str">
        <f>IF(AQ405="Yes",'Input 1 - Schedule 1'!$AH405*IF($AX405="RBC Filing U.S. Insurer (Life)",0.037,IF($AX405="RBC Filing U.S. Insurer (Health)",0.057,0.054)),"N/A")</f>
        <v>N/A</v>
      </c>
      <c r="AV405" s="47" t="str">
        <f>IF(AQ405="Yes",'Input 1 - Schedule 1'!$AJ405*0.03,"N/A")</f>
        <v>N/A</v>
      </c>
      <c r="AW405" s="47" t="str">
        <f>IF(AQ405="Yes",IF(AX405="RBC Filing U.S. Insurer (Life)",0.195*'Input 1 - Schedule 1'!AJ405,0.225*'Input 1 - Schedule 1'!AJ405),"N/A")</f>
        <v>N/A</v>
      </c>
      <c r="AX405" s="47" t="str">
        <f>IFERROR(VLOOKUP('Input 1 - Schedule 1'!I405,'Input 1 - Schedule 1'!$D$7:$G$1009,4,FALSE),"")</f>
        <v/>
      </c>
      <c r="AZ405" s="17" t="s">
        <v>1</v>
      </c>
    </row>
    <row r="406" spans="1:52" x14ac:dyDescent="0.25">
      <c r="A406" s="56">
        <f t="shared" si="47"/>
        <v>397</v>
      </c>
      <c r="B406" s="267" t="str">
        <f t="shared" si="48"/>
        <v/>
      </c>
      <c r="C406" s="55" t="str">
        <f>IFERROR(VLOOKUP(G406,GCC.Param!$B$3:$D$96,3,FALSE),"")</f>
        <v/>
      </c>
      <c r="D406" s="40"/>
      <c r="E406" s="40"/>
      <c r="F406" s="42"/>
      <c r="G406" s="42"/>
      <c r="H406" s="42"/>
      <c r="I406" s="42"/>
      <c r="J406" s="267" t="str">
        <f t="shared" si="49"/>
        <v/>
      </c>
      <c r="K406" s="289"/>
      <c r="L406" s="289"/>
      <c r="M406" s="42"/>
      <c r="N406" s="42"/>
      <c r="O406" s="42"/>
      <c r="P406" s="42"/>
      <c r="Q406" s="42"/>
      <c r="R406" s="42"/>
      <c r="S406" s="266">
        <f t="shared" si="50"/>
        <v>0</v>
      </c>
      <c r="T406" s="32"/>
      <c r="U406" s="50"/>
      <c r="V406" s="44"/>
      <c r="W406" s="44"/>
      <c r="X406" s="45"/>
      <c r="Y406" s="50"/>
      <c r="Z406" s="46"/>
      <c r="AA406" s="46"/>
      <c r="AB406" s="46"/>
      <c r="AC406" s="47">
        <f t="shared" si="51"/>
        <v>0</v>
      </c>
      <c r="AD406" s="51"/>
      <c r="AE406" s="51"/>
      <c r="AF406" s="51"/>
      <c r="AH406" s="290"/>
      <c r="AI406" s="53">
        <f t="shared" si="52"/>
        <v>0</v>
      </c>
      <c r="AJ406" s="52"/>
      <c r="AK406" s="293"/>
      <c r="AL406" s="300"/>
      <c r="AM406" s="52"/>
      <c r="AN406" s="300"/>
      <c r="AO406" s="54"/>
      <c r="AQ406" s="47" t="str">
        <f>IF(OR('Input 1 - Schedule 1'!$C406="Non-Ins, Non-Fin",G406="Other Unregulated Financial Entity"),"Yes","No")</f>
        <v>No</v>
      </c>
      <c r="AR406" s="47" t="str">
        <f>IF(AQ406="Yes", 'Input 1 - Schedule 1'!AL406/'Input 1 - Schedule 1'!AM406*'Input 1 - Schedule 1'!AN406,"N/A")</f>
        <v>N/A</v>
      </c>
      <c r="AS406" s="47" t="str">
        <f>IF(AR406="N/A","N/A",MAX('Input 1 - Schedule 1'!AN406*0.02,AR406))</f>
        <v>N/A</v>
      </c>
      <c r="AT406" s="47" t="str">
        <f>IF(AQ406="Yes",'Input 1 - Schedule 1'!$AH406*IF($AX406="RBC Filing U.S. Insurer (Life)",0.0247,IF($AX406="RBC Filing U.S. Insurer (Health)",0.057*2/3,0.0364)),"N/A")</f>
        <v>N/A</v>
      </c>
      <c r="AU406" s="47" t="str">
        <f>IF(AQ406="Yes",'Input 1 - Schedule 1'!$AH406*IF($AX406="RBC Filing U.S. Insurer (Life)",0.037,IF($AX406="RBC Filing U.S. Insurer (Health)",0.057,0.054)),"N/A")</f>
        <v>N/A</v>
      </c>
      <c r="AV406" s="47" t="str">
        <f>IF(AQ406="Yes",'Input 1 - Schedule 1'!$AJ406*0.03,"N/A")</f>
        <v>N/A</v>
      </c>
      <c r="AW406" s="47" t="str">
        <f>IF(AQ406="Yes",IF(AX406="RBC Filing U.S. Insurer (Life)",0.195*'Input 1 - Schedule 1'!AJ406,0.225*'Input 1 - Schedule 1'!AJ406),"N/A")</f>
        <v>N/A</v>
      </c>
      <c r="AX406" s="47" t="str">
        <f>IFERROR(VLOOKUP('Input 1 - Schedule 1'!I406,'Input 1 - Schedule 1'!$D$7:$G$1009,4,FALSE),"")</f>
        <v/>
      </c>
      <c r="AZ406" s="17" t="s">
        <v>1</v>
      </c>
    </row>
    <row r="407" spans="1:52" x14ac:dyDescent="0.25">
      <c r="A407" s="56">
        <f t="shared" si="47"/>
        <v>398</v>
      </c>
      <c r="B407" s="267" t="str">
        <f t="shared" si="48"/>
        <v/>
      </c>
      <c r="C407" s="55" t="str">
        <f>IFERROR(VLOOKUP(G407,GCC.Param!$B$3:$D$96,3,FALSE),"")</f>
        <v/>
      </c>
      <c r="D407" s="40"/>
      <c r="E407" s="40"/>
      <c r="F407" s="42"/>
      <c r="G407" s="42"/>
      <c r="H407" s="42"/>
      <c r="I407" s="42"/>
      <c r="J407" s="267" t="str">
        <f t="shared" si="49"/>
        <v/>
      </c>
      <c r="K407" s="289"/>
      <c r="L407" s="289"/>
      <c r="M407" s="42"/>
      <c r="N407" s="42"/>
      <c r="O407" s="42"/>
      <c r="P407" s="42"/>
      <c r="Q407" s="42"/>
      <c r="R407" s="42"/>
      <c r="S407" s="266">
        <f t="shared" si="50"/>
        <v>0</v>
      </c>
      <c r="T407" s="32"/>
      <c r="U407" s="50"/>
      <c r="V407" s="44"/>
      <c r="W407" s="44"/>
      <c r="X407" s="45"/>
      <c r="Y407" s="50"/>
      <c r="Z407" s="46"/>
      <c r="AA407" s="46"/>
      <c r="AB407" s="46"/>
      <c r="AC407" s="47">
        <f t="shared" si="51"/>
        <v>0</v>
      </c>
      <c r="AD407" s="51"/>
      <c r="AE407" s="51"/>
      <c r="AF407" s="51"/>
      <c r="AH407" s="290"/>
      <c r="AI407" s="53">
        <f t="shared" si="52"/>
        <v>0</v>
      </c>
      <c r="AJ407" s="52"/>
      <c r="AK407" s="293"/>
      <c r="AL407" s="300"/>
      <c r="AM407" s="52"/>
      <c r="AN407" s="300"/>
      <c r="AO407" s="54"/>
      <c r="AQ407" s="47" t="str">
        <f>IF(OR('Input 1 - Schedule 1'!$C407="Non-Ins, Non-Fin",G407="Other Unregulated Financial Entity"),"Yes","No")</f>
        <v>No</v>
      </c>
      <c r="AR407" s="47" t="str">
        <f>IF(AQ407="Yes", 'Input 1 - Schedule 1'!AL407/'Input 1 - Schedule 1'!AM407*'Input 1 - Schedule 1'!AN407,"N/A")</f>
        <v>N/A</v>
      </c>
      <c r="AS407" s="47" t="str">
        <f>IF(AR407="N/A","N/A",MAX('Input 1 - Schedule 1'!AN407*0.02,AR407))</f>
        <v>N/A</v>
      </c>
      <c r="AT407" s="47" t="str">
        <f>IF(AQ407="Yes",'Input 1 - Schedule 1'!$AH407*IF($AX407="RBC Filing U.S. Insurer (Life)",0.0247,IF($AX407="RBC Filing U.S. Insurer (Health)",0.057*2/3,0.0364)),"N/A")</f>
        <v>N/A</v>
      </c>
      <c r="AU407" s="47" t="str">
        <f>IF(AQ407="Yes",'Input 1 - Schedule 1'!$AH407*IF($AX407="RBC Filing U.S. Insurer (Life)",0.037,IF($AX407="RBC Filing U.S. Insurer (Health)",0.057,0.054)),"N/A")</f>
        <v>N/A</v>
      </c>
      <c r="AV407" s="47" t="str">
        <f>IF(AQ407="Yes",'Input 1 - Schedule 1'!$AJ407*0.03,"N/A")</f>
        <v>N/A</v>
      </c>
      <c r="AW407" s="47" t="str">
        <f>IF(AQ407="Yes",IF(AX407="RBC Filing U.S. Insurer (Life)",0.195*'Input 1 - Schedule 1'!AJ407,0.225*'Input 1 - Schedule 1'!AJ407),"N/A")</f>
        <v>N/A</v>
      </c>
      <c r="AX407" s="47" t="str">
        <f>IFERROR(VLOOKUP('Input 1 - Schedule 1'!I407,'Input 1 - Schedule 1'!$D$7:$G$1009,4,FALSE),"")</f>
        <v/>
      </c>
      <c r="AZ407" s="17" t="s">
        <v>1</v>
      </c>
    </row>
    <row r="408" spans="1:52" x14ac:dyDescent="0.25">
      <c r="A408" s="56">
        <f t="shared" si="47"/>
        <v>399</v>
      </c>
      <c r="B408" s="267" t="str">
        <f t="shared" si="48"/>
        <v/>
      </c>
      <c r="C408" s="55" t="str">
        <f>IFERROR(VLOOKUP(G408,GCC.Param!$B$3:$D$96,3,FALSE),"")</f>
        <v/>
      </c>
      <c r="D408" s="40"/>
      <c r="E408" s="40"/>
      <c r="F408" s="42"/>
      <c r="G408" s="42"/>
      <c r="H408" s="42"/>
      <c r="I408" s="42"/>
      <c r="J408" s="267" t="str">
        <f t="shared" si="49"/>
        <v/>
      </c>
      <c r="K408" s="289"/>
      <c r="L408" s="289"/>
      <c r="M408" s="42"/>
      <c r="N408" s="42"/>
      <c r="O408" s="42"/>
      <c r="P408" s="42"/>
      <c r="Q408" s="42"/>
      <c r="R408" s="42"/>
      <c r="S408" s="266">
        <f t="shared" si="50"/>
        <v>0</v>
      </c>
      <c r="T408" s="32"/>
      <c r="U408" s="50"/>
      <c r="V408" s="44"/>
      <c r="W408" s="44"/>
      <c r="X408" s="45"/>
      <c r="Y408" s="50"/>
      <c r="Z408" s="46"/>
      <c r="AA408" s="46"/>
      <c r="AB408" s="46"/>
      <c r="AC408" s="47">
        <f t="shared" si="51"/>
        <v>0</v>
      </c>
      <c r="AD408" s="51"/>
      <c r="AE408" s="51"/>
      <c r="AF408" s="51"/>
      <c r="AH408" s="290"/>
      <c r="AI408" s="53">
        <f t="shared" si="52"/>
        <v>0</v>
      </c>
      <c r="AJ408" s="52"/>
      <c r="AK408" s="293"/>
      <c r="AL408" s="300"/>
      <c r="AM408" s="52"/>
      <c r="AN408" s="300"/>
      <c r="AO408" s="54"/>
      <c r="AQ408" s="47" t="str">
        <f>IF(OR('Input 1 - Schedule 1'!$C408="Non-Ins, Non-Fin",G408="Other Unregulated Financial Entity"),"Yes","No")</f>
        <v>No</v>
      </c>
      <c r="AR408" s="47" t="str">
        <f>IF(AQ408="Yes", 'Input 1 - Schedule 1'!AL408/'Input 1 - Schedule 1'!AM408*'Input 1 - Schedule 1'!AN408,"N/A")</f>
        <v>N/A</v>
      </c>
      <c r="AS408" s="47" t="str">
        <f>IF(AR408="N/A","N/A",MAX('Input 1 - Schedule 1'!AN408*0.02,AR408))</f>
        <v>N/A</v>
      </c>
      <c r="AT408" s="47" t="str">
        <f>IF(AQ408="Yes",'Input 1 - Schedule 1'!$AH408*IF($AX408="RBC Filing U.S. Insurer (Life)",0.0247,IF($AX408="RBC Filing U.S. Insurer (Health)",0.057*2/3,0.0364)),"N/A")</f>
        <v>N/A</v>
      </c>
      <c r="AU408" s="47" t="str">
        <f>IF(AQ408="Yes",'Input 1 - Schedule 1'!$AH408*IF($AX408="RBC Filing U.S. Insurer (Life)",0.037,IF($AX408="RBC Filing U.S. Insurer (Health)",0.057,0.054)),"N/A")</f>
        <v>N/A</v>
      </c>
      <c r="AV408" s="47" t="str">
        <f>IF(AQ408="Yes",'Input 1 - Schedule 1'!$AJ408*0.03,"N/A")</f>
        <v>N/A</v>
      </c>
      <c r="AW408" s="47" t="str">
        <f>IF(AQ408="Yes",IF(AX408="RBC Filing U.S. Insurer (Life)",0.195*'Input 1 - Schedule 1'!AJ408,0.225*'Input 1 - Schedule 1'!AJ408),"N/A")</f>
        <v>N/A</v>
      </c>
      <c r="AX408" s="47" t="str">
        <f>IFERROR(VLOOKUP('Input 1 - Schedule 1'!I408,'Input 1 - Schedule 1'!$D$7:$G$1009,4,FALSE),"")</f>
        <v/>
      </c>
      <c r="AZ408" s="17" t="s">
        <v>1</v>
      </c>
    </row>
    <row r="409" spans="1:52" x14ac:dyDescent="0.25">
      <c r="A409" s="56">
        <f t="shared" si="47"/>
        <v>400</v>
      </c>
      <c r="B409" s="267" t="str">
        <f t="shared" si="48"/>
        <v/>
      </c>
      <c r="C409" s="55" t="str">
        <f>IFERROR(VLOOKUP(G409,GCC.Param!$B$3:$D$96,3,FALSE),"")</f>
        <v/>
      </c>
      <c r="D409" s="40"/>
      <c r="E409" s="40"/>
      <c r="F409" s="42"/>
      <c r="G409" s="42"/>
      <c r="H409" s="42"/>
      <c r="I409" s="42"/>
      <c r="J409" s="267" t="str">
        <f t="shared" si="49"/>
        <v/>
      </c>
      <c r="K409" s="289"/>
      <c r="L409" s="289"/>
      <c r="M409" s="42"/>
      <c r="N409" s="42"/>
      <c r="O409" s="42"/>
      <c r="P409" s="42"/>
      <c r="Q409" s="42"/>
      <c r="R409" s="42"/>
      <c r="S409" s="266">
        <f t="shared" si="50"/>
        <v>0</v>
      </c>
      <c r="T409" s="32"/>
      <c r="U409" s="50"/>
      <c r="V409" s="44"/>
      <c r="W409" s="44"/>
      <c r="X409" s="45"/>
      <c r="Y409" s="50"/>
      <c r="Z409" s="46"/>
      <c r="AA409" s="46"/>
      <c r="AB409" s="46"/>
      <c r="AC409" s="47">
        <f t="shared" si="51"/>
        <v>0</v>
      </c>
      <c r="AD409" s="51"/>
      <c r="AE409" s="51"/>
      <c r="AF409" s="51"/>
      <c r="AH409" s="290"/>
      <c r="AI409" s="53">
        <f t="shared" si="52"/>
        <v>0</v>
      </c>
      <c r="AJ409" s="52"/>
      <c r="AK409" s="293"/>
      <c r="AL409" s="300"/>
      <c r="AM409" s="52"/>
      <c r="AN409" s="300"/>
      <c r="AO409" s="54"/>
      <c r="AQ409" s="47" t="str">
        <f>IF(OR('Input 1 - Schedule 1'!$C409="Non-Ins, Non-Fin",G409="Other Unregulated Financial Entity"),"Yes","No")</f>
        <v>No</v>
      </c>
      <c r="AR409" s="47" t="str">
        <f>IF(AQ409="Yes", 'Input 1 - Schedule 1'!AL409/'Input 1 - Schedule 1'!AM409*'Input 1 - Schedule 1'!AN409,"N/A")</f>
        <v>N/A</v>
      </c>
      <c r="AS409" s="47" t="str">
        <f>IF(AR409="N/A","N/A",MAX('Input 1 - Schedule 1'!AN409*0.02,AR409))</f>
        <v>N/A</v>
      </c>
      <c r="AT409" s="47" t="str">
        <f>IF(AQ409="Yes",'Input 1 - Schedule 1'!$AH409*IF($AX409="RBC Filing U.S. Insurer (Life)",0.0247,IF($AX409="RBC Filing U.S. Insurer (Health)",0.057*2/3,0.0364)),"N/A")</f>
        <v>N/A</v>
      </c>
      <c r="AU409" s="47" t="str">
        <f>IF(AQ409="Yes",'Input 1 - Schedule 1'!$AH409*IF($AX409="RBC Filing U.S. Insurer (Life)",0.037,IF($AX409="RBC Filing U.S. Insurer (Health)",0.057,0.054)),"N/A")</f>
        <v>N/A</v>
      </c>
      <c r="AV409" s="47" t="str">
        <f>IF(AQ409="Yes",'Input 1 - Schedule 1'!$AJ409*0.03,"N/A")</f>
        <v>N/A</v>
      </c>
      <c r="AW409" s="47" t="str">
        <f>IF(AQ409="Yes",IF(AX409="RBC Filing U.S. Insurer (Life)",0.195*'Input 1 - Schedule 1'!AJ409,0.225*'Input 1 - Schedule 1'!AJ409),"N/A")</f>
        <v>N/A</v>
      </c>
      <c r="AX409" s="47" t="str">
        <f>IFERROR(VLOOKUP('Input 1 - Schedule 1'!I409,'Input 1 - Schedule 1'!$D$7:$G$1009,4,FALSE),"")</f>
        <v/>
      </c>
      <c r="AZ409" s="17" t="s">
        <v>1</v>
      </c>
    </row>
    <row r="410" spans="1:52" x14ac:dyDescent="0.25">
      <c r="A410" s="56">
        <f t="shared" si="47"/>
        <v>401</v>
      </c>
      <c r="B410" s="267" t="str">
        <f t="shared" si="48"/>
        <v/>
      </c>
      <c r="C410" s="55" t="str">
        <f>IFERROR(VLOOKUP(G410,GCC.Param!$B$3:$D$96,3,FALSE),"")</f>
        <v/>
      </c>
      <c r="D410" s="40"/>
      <c r="E410" s="40"/>
      <c r="F410" s="42"/>
      <c r="G410" s="42"/>
      <c r="H410" s="42"/>
      <c r="I410" s="42"/>
      <c r="J410" s="267" t="str">
        <f t="shared" si="49"/>
        <v/>
      </c>
      <c r="K410" s="289"/>
      <c r="L410" s="289"/>
      <c r="M410" s="42"/>
      <c r="N410" s="42"/>
      <c r="O410" s="42"/>
      <c r="P410" s="42"/>
      <c r="Q410" s="42"/>
      <c r="R410" s="42"/>
      <c r="S410" s="266">
        <f t="shared" si="50"/>
        <v>0</v>
      </c>
      <c r="T410" s="32"/>
      <c r="U410" s="50"/>
      <c r="V410" s="44"/>
      <c r="W410" s="44"/>
      <c r="X410" s="45"/>
      <c r="Y410" s="50"/>
      <c r="Z410" s="46"/>
      <c r="AA410" s="46"/>
      <c r="AB410" s="46"/>
      <c r="AC410" s="47">
        <f t="shared" si="51"/>
        <v>0</v>
      </c>
      <c r="AD410" s="51"/>
      <c r="AE410" s="51"/>
      <c r="AF410" s="51"/>
      <c r="AH410" s="290"/>
      <c r="AI410" s="53">
        <f t="shared" si="52"/>
        <v>0</v>
      </c>
      <c r="AJ410" s="52"/>
      <c r="AK410" s="293"/>
      <c r="AL410" s="300"/>
      <c r="AM410" s="52"/>
      <c r="AN410" s="300"/>
      <c r="AO410" s="54"/>
      <c r="AQ410" s="47" t="str">
        <f>IF(OR('Input 1 - Schedule 1'!$C410="Non-Ins, Non-Fin",G410="Other Unregulated Financial Entity"),"Yes","No")</f>
        <v>No</v>
      </c>
      <c r="AR410" s="47" t="str">
        <f>IF(AQ410="Yes", 'Input 1 - Schedule 1'!AL410/'Input 1 - Schedule 1'!AM410*'Input 1 - Schedule 1'!AN410,"N/A")</f>
        <v>N/A</v>
      </c>
      <c r="AS410" s="47" t="str">
        <f>IF(AR410="N/A","N/A",MAX('Input 1 - Schedule 1'!AN410*0.02,AR410))</f>
        <v>N/A</v>
      </c>
      <c r="AT410" s="47" t="str">
        <f>IF(AQ410="Yes",'Input 1 - Schedule 1'!$AH410*IF($AX410="RBC Filing U.S. Insurer (Life)",0.0247,IF($AX410="RBC Filing U.S. Insurer (Health)",0.057*2/3,0.0364)),"N/A")</f>
        <v>N/A</v>
      </c>
      <c r="AU410" s="47" t="str">
        <f>IF(AQ410="Yes",'Input 1 - Schedule 1'!$AH410*IF($AX410="RBC Filing U.S. Insurer (Life)",0.037,IF($AX410="RBC Filing U.S. Insurer (Health)",0.057,0.054)),"N/A")</f>
        <v>N/A</v>
      </c>
      <c r="AV410" s="47" t="str">
        <f>IF(AQ410="Yes",'Input 1 - Schedule 1'!$AJ410*0.03,"N/A")</f>
        <v>N/A</v>
      </c>
      <c r="AW410" s="47" t="str">
        <f>IF(AQ410="Yes",IF(AX410="RBC Filing U.S. Insurer (Life)",0.195*'Input 1 - Schedule 1'!AJ410,0.225*'Input 1 - Schedule 1'!AJ410),"N/A")</f>
        <v>N/A</v>
      </c>
      <c r="AX410" s="47" t="str">
        <f>IFERROR(VLOOKUP('Input 1 - Schedule 1'!I410,'Input 1 - Schedule 1'!$D$7:$G$1009,4,FALSE),"")</f>
        <v/>
      </c>
      <c r="AZ410" s="17" t="s">
        <v>1</v>
      </c>
    </row>
    <row r="411" spans="1:52" x14ac:dyDescent="0.25">
      <c r="A411" s="56">
        <f t="shared" si="47"/>
        <v>402</v>
      </c>
      <c r="B411" s="267" t="str">
        <f t="shared" si="48"/>
        <v/>
      </c>
      <c r="C411" s="55" t="str">
        <f>IFERROR(VLOOKUP(G411,GCC.Param!$B$3:$D$96,3,FALSE),"")</f>
        <v/>
      </c>
      <c r="D411" s="40"/>
      <c r="E411" s="40"/>
      <c r="F411" s="42"/>
      <c r="G411" s="42"/>
      <c r="H411" s="42"/>
      <c r="I411" s="42"/>
      <c r="J411" s="267" t="str">
        <f t="shared" si="49"/>
        <v/>
      </c>
      <c r="K411" s="289"/>
      <c r="L411" s="289"/>
      <c r="M411" s="42"/>
      <c r="N411" s="42"/>
      <c r="O411" s="42"/>
      <c r="P411" s="42"/>
      <c r="Q411" s="42"/>
      <c r="R411" s="42"/>
      <c r="S411" s="266">
        <f t="shared" si="50"/>
        <v>0</v>
      </c>
      <c r="T411" s="32"/>
      <c r="U411" s="50"/>
      <c r="V411" s="44"/>
      <c r="W411" s="44"/>
      <c r="X411" s="45"/>
      <c r="Y411" s="50"/>
      <c r="Z411" s="46"/>
      <c r="AA411" s="46"/>
      <c r="AB411" s="46"/>
      <c r="AC411" s="47">
        <f t="shared" si="51"/>
        <v>0</v>
      </c>
      <c r="AD411" s="51"/>
      <c r="AE411" s="51"/>
      <c r="AF411" s="51"/>
      <c r="AH411" s="290"/>
      <c r="AI411" s="53">
        <f t="shared" si="52"/>
        <v>0</v>
      </c>
      <c r="AJ411" s="52"/>
      <c r="AK411" s="293"/>
      <c r="AL411" s="300"/>
      <c r="AM411" s="52"/>
      <c r="AN411" s="300"/>
      <c r="AO411" s="54"/>
      <c r="AQ411" s="47" t="str">
        <f>IF(OR('Input 1 - Schedule 1'!$C411="Non-Ins, Non-Fin",G411="Other Unregulated Financial Entity"),"Yes","No")</f>
        <v>No</v>
      </c>
      <c r="AR411" s="47" t="str">
        <f>IF(AQ411="Yes", 'Input 1 - Schedule 1'!AL411/'Input 1 - Schedule 1'!AM411*'Input 1 - Schedule 1'!AN411,"N/A")</f>
        <v>N/A</v>
      </c>
      <c r="AS411" s="47" t="str">
        <f>IF(AR411="N/A","N/A",MAX('Input 1 - Schedule 1'!AN411*0.02,AR411))</f>
        <v>N/A</v>
      </c>
      <c r="AT411" s="47" t="str">
        <f>IF(AQ411="Yes",'Input 1 - Schedule 1'!$AH411*IF($AX411="RBC Filing U.S. Insurer (Life)",0.0247,IF($AX411="RBC Filing U.S. Insurer (Health)",0.057*2/3,0.0364)),"N/A")</f>
        <v>N/A</v>
      </c>
      <c r="AU411" s="47" t="str">
        <f>IF(AQ411="Yes",'Input 1 - Schedule 1'!$AH411*IF($AX411="RBC Filing U.S. Insurer (Life)",0.037,IF($AX411="RBC Filing U.S. Insurer (Health)",0.057,0.054)),"N/A")</f>
        <v>N/A</v>
      </c>
      <c r="AV411" s="47" t="str">
        <f>IF(AQ411="Yes",'Input 1 - Schedule 1'!$AJ411*0.03,"N/A")</f>
        <v>N/A</v>
      </c>
      <c r="AW411" s="47" t="str">
        <f>IF(AQ411="Yes",IF(AX411="RBC Filing U.S. Insurer (Life)",0.195*'Input 1 - Schedule 1'!AJ411,0.225*'Input 1 - Schedule 1'!AJ411),"N/A")</f>
        <v>N/A</v>
      </c>
      <c r="AX411" s="47" t="str">
        <f>IFERROR(VLOOKUP('Input 1 - Schedule 1'!I411,'Input 1 - Schedule 1'!$D$7:$G$1009,4,FALSE),"")</f>
        <v/>
      </c>
      <c r="AZ411" s="17" t="s">
        <v>1</v>
      </c>
    </row>
    <row r="412" spans="1:52" x14ac:dyDescent="0.25">
      <c r="A412" s="56">
        <f t="shared" si="47"/>
        <v>403</v>
      </c>
      <c r="B412" s="267" t="str">
        <f t="shared" si="48"/>
        <v/>
      </c>
      <c r="C412" s="55" t="str">
        <f>IFERROR(VLOOKUP(G412,GCC.Param!$B$3:$D$96,3,FALSE),"")</f>
        <v/>
      </c>
      <c r="D412" s="40"/>
      <c r="E412" s="40"/>
      <c r="F412" s="42"/>
      <c r="G412" s="42"/>
      <c r="H412" s="42"/>
      <c r="I412" s="42"/>
      <c r="J412" s="267" t="str">
        <f t="shared" si="49"/>
        <v/>
      </c>
      <c r="K412" s="289"/>
      <c r="L412" s="289"/>
      <c r="M412" s="42"/>
      <c r="N412" s="42"/>
      <c r="O412" s="42"/>
      <c r="P412" s="42"/>
      <c r="Q412" s="42"/>
      <c r="R412" s="42"/>
      <c r="S412" s="266">
        <f t="shared" si="50"/>
        <v>0</v>
      </c>
      <c r="T412" s="32"/>
      <c r="U412" s="50"/>
      <c r="V412" s="44"/>
      <c r="W412" s="44"/>
      <c r="X412" s="45"/>
      <c r="Y412" s="50"/>
      <c r="Z412" s="46"/>
      <c r="AA412" s="46"/>
      <c r="AB412" s="46"/>
      <c r="AC412" s="47">
        <f t="shared" si="51"/>
        <v>0</v>
      </c>
      <c r="AD412" s="51"/>
      <c r="AE412" s="51"/>
      <c r="AF412" s="51"/>
      <c r="AH412" s="290"/>
      <c r="AI412" s="53">
        <f t="shared" si="52"/>
        <v>0</v>
      </c>
      <c r="AJ412" s="52"/>
      <c r="AK412" s="293"/>
      <c r="AL412" s="300"/>
      <c r="AM412" s="52"/>
      <c r="AN412" s="300"/>
      <c r="AO412" s="54"/>
      <c r="AQ412" s="47" t="str">
        <f>IF(OR('Input 1 - Schedule 1'!$C412="Non-Ins, Non-Fin",G412="Other Unregulated Financial Entity"),"Yes","No")</f>
        <v>No</v>
      </c>
      <c r="AR412" s="47" t="str">
        <f>IF(AQ412="Yes", 'Input 1 - Schedule 1'!AL412/'Input 1 - Schedule 1'!AM412*'Input 1 - Schedule 1'!AN412,"N/A")</f>
        <v>N/A</v>
      </c>
      <c r="AS412" s="47" t="str">
        <f>IF(AR412="N/A","N/A",MAX('Input 1 - Schedule 1'!AN412*0.02,AR412))</f>
        <v>N/A</v>
      </c>
      <c r="AT412" s="47" t="str">
        <f>IF(AQ412="Yes",'Input 1 - Schedule 1'!$AH412*IF($AX412="RBC Filing U.S. Insurer (Life)",0.0247,IF($AX412="RBC Filing U.S. Insurer (Health)",0.057*2/3,0.0364)),"N/A")</f>
        <v>N/A</v>
      </c>
      <c r="AU412" s="47" t="str">
        <f>IF(AQ412="Yes",'Input 1 - Schedule 1'!$AH412*IF($AX412="RBC Filing U.S. Insurer (Life)",0.037,IF($AX412="RBC Filing U.S. Insurer (Health)",0.057,0.054)),"N/A")</f>
        <v>N/A</v>
      </c>
      <c r="AV412" s="47" t="str">
        <f>IF(AQ412="Yes",'Input 1 - Schedule 1'!$AJ412*0.03,"N/A")</f>
        <v>N/A</v>
      </c>
      <c r="AW412" s="47" t="str">
        <f>IF(AQ412="Yes",IF(AX412="RBC Filing U.S. Insurer (Life)",0.195*'Input 1 - Schedule 1'!AJ412,0.225*'Input 1 - Schedule 1'!AJ412),"N/A")</f>
        <v>N/A</v>
      </c>
      <c r="AX412" s="47" t="str">
        <f>IFERROR(VLOOKUP('Input 1 - Schedule 1'!I412,'Input 1 - Schedule 1'!$D$7:$G$1009,4,FALSE),"")</f>
        <v/>
      </c>
      <c r="AZ412" s="17" t="s">
        <v>1</v>
      </c>
    </row>
    <row r="413" spans="1:52" x14ac:dyDescent="0.25">
      <c r="A413" s="56">
        <f t="shared" si="47"/>
        <v>404</v>
      </c>
      <c r="B413" s="267" t="str">
        <f t="shared" si="48"/>
        <v/>
      </c>
      <c r="C413" s="55" t="str">
        <f>IFERROR(VLOOKUP(G413,GCC.Param!$B$3:$D$96,3,FALSE),"")</f>
        <v/>
      </c>
      <c r="D413" s="40"/>
      <c r="E413" s="40"/>
      <c r="F413" s="42"/>
      <c r="G413" s="42"/>
      <c r="H413" s="42"/>
      <c r="I413" s="42"/>
      <c r="J413" s="267" t="str">
        <f t="shared" si="49"/>
        <v/>
      </c>
      <c r="K413" s="289"/>
      <c r="L413" s="289"/>
      <c r="M413" s="42"/>
      <c r="N413" s="42"/>
      <c r="O413" s="42"/>
      <c r="P413" s="42"/>
      <c r="Q413" s="42"/>
      <c r="R413" s="42"/>
      <c r="S413" s="266">
        <f t="shared" si="50"/>
        <v>0</v>
      </c>
      <c r="T413" s="32"/>
      <c r="U413" s="50"/>
      <c r="V413" s="44"/>
      <c r="W413" s="44"/>
      <c r="X413" s="45"/>
      <c r="Y413" s="50"/>
      <c r="Z413" s="46"/>
      <c r="AA413" s="46"/>
      <c r="AB413" s="46"/>
      <c r="AC413" s="47">
        <f t="shared" si="51"/>
        <v>0</v>
      </c>
      <c r="AD413" s="51"/>
      <c r="AE413" s="51"/>
      <c r="AF413" s="51"/>
      <c r="AH413" s="290"/>
      <c r="AI413" s="53">
        <f t="shared" si="52"/>
        <v>0</v>
      </c>
      <c r="AJ413" s="52"/>
      <c r="AK413" s="293"/>
      <c r="AL413" s="300"/>
      <c r="AM413" s="52"/>
      <c r="AN413" s="300"/>
      <c r="AO413" s="54"/>
      <c r="AQ413" s="47" t="str">
        <f>IF(OR('Input 1 - Schedule 1'!$C413="Non-Ins, Non-Fin",G413="Other Unregulated Financial Entity"),"Yes","No")</f>
        <v>No</v>
      </c>
      <c r="AR413" s="47" t="str">
        <f>IF(AQ413="Yes", 'Input 1 - Schedule 1'!AL413/'Input 1 - Schedule 1'!AM413*'Input 1 - Schedule 1'!AN413,"N/A")</f>
        <v>N/A</v>
      </c>
      <c r="AS413" s="47" t="str">
        <f>IF(AR413="N/A","N/A",MAX('Input 1 - Schedule 1'!AN413*0.02,AR413))</f>
        <v>N/A</v>
      </c>
      <c r="AT413" s="47" t="str">
        <f>IF(AQ413="Yes",'Input 1 - Schedule 1'!$AH413*IF($AX413="RBC Filing U.S. Insurer (Life)",0.0247,IF($AX413="RBC Filing U.S. Insurer (Health)",0.057*2/3,0.0364)),"N/A")</f>
        <v>N/A</v>
      </c>
      <c r="AU413" s="47" t="str">
        <f>IF(AQ413="Yes",'Input 1 - Schedule 1'!$AH413*IF($AX413="RBC Filing U.S. Insurer (Life)",0.037,IF($AX413="RBC Filing U.S. Insurer (Health)",0.057,0.054)),"N/A")</f>
        <v>N/A</v>
      </c>
      <c r="AV413" s="47" t="str">
        <f>IF(AQ413="Yes",'Input 1 - Schedule 1'!$AJ413*0.03,"N/A")</f>
        <v>N/A</v>
      </c>
      <c r="AW413" s="47" t="str">
        <f>IF(AQ413="Yes",IF(AX413="RBC Filing U.S. Insurer (Life)",0.195*'Input 1 - Schedule 1'!AJ413,0.225*'Input 1 - Schedule 1'!AJ413),"N/A")</f>
        <v>N/A</v>
      </c>
      <c r="AX413" s="47" t="str">
        <f>IFERROR(VLOOKUP('Input 1 - Schedule 1'!I413,'Input 1 - Schedule 1'!$D$7:$G$1009,4,FALSE),"")</f>
        <v/>
      </c>
      <c r="AZ413" s="17" t="s">
        <v>1</v>
      </c>
    </row>
    <row r="414" spans="1:52" x14ac:dyDescent="0.25">
      <c r="A414" s="56">
        <f t="shared" si="47"/>
        <v>405</v>
      </c>
      <c r="B414" s="267" t="str">
        <f t="shared" si="48"/>
        <v/>
      </c>
      <c r="C414" s="55" t="str">
        <f>IFERROR(VLOOKUP(G414,GCC.Param!$B$3:$D$96,3,FALSE),"")</f>
        <v/>
      </c>
      <c r="D414" s="40"/>
      <c r="E414" s="40"/>
      <c r="F414" s="42"/>
      <c r="G414" s="42"/>
      <c r="H414" s="42"/>
      <c r="I414" s="42"/>
      <c r="J414" s="267" t="str">
        <f t="shared" si="49"/>
        <v/>
      </c>
      <c r="K414" s="289"/>
      <c r="L414" s="289"/>
      <c r="M414" s="42"/>
      <c r="N414" s="42"/>
      <c r="O414" s="42"/>
      <c r="P414" s="42"/>
      <c r="Q414" s="42"/>
      <c r="R414" s="42"/>
      <c r="S414" s="266">
        <f t="shared" si="50"/>
        <v>0</v>
      </c>
      <c r="T414" s="32"/>
      <c r="U414" s="50"/>
      <c r="V414" s="44"/>
      <c r="W414" s="44"/>
      <c r="X414" s="45"/>
      <c r="Y414" s="50"/>
      <c r="Z414" s="46"/>
      <c r="AA414" s="46"/>
      <c r="AB414" s="46"/>
      <c r="AC414" s="47">
        <f t="shared" si="51"/>
        <v>0</v>
      </c>
      <c r="AD414" s="51"/>
      <c r="AE414" s="51"/>
      <c r="AF414" s="51"/>
      <c r="AH414" s="290"/>
      <c r="AI414" s="53">
        <f t="shared" si="52"/>
        <v>0</v>
      </c>
      <c r="AJ414" s="52"/>
      <c r="AK414" s="293"/>
      <c r="AL414" s="300"/>
      <c r="AM414" s="52"/>
      <c r="AN414" s="300"/>
      <c r="AO414" s="54"/>
      <c r="AQ414" s="47" t="str">
        <f>IF(OR('Input 1 - Schedule 1'!$C414="Non-Ins, Non-Fin",G414="Other Unregulated Financial Entity"),"Yes","No")</f>
        <v>No</v>
      </c>
      <c r="AR414" s="47" t="str">
        <f>IF(AQ414="Yes", 'Input 1 - Schedule 1'!AL414/'Input 1 - Schedule 1'!AM414*'Input 1 - Schedule 1'!AN414,"N/A")</f>
        <v>N/A</v>
      </c>
      <c r="AS414" s="47" t="str">
        <f>IF(AR414="N/A","N/A",MAX('Input 1 - Schedule 1'!AN414*0.02,AR414))</f>
        <v>N/A</v>
      </c>
      <c r="AT414" s="47" t="str">
        <f>IF(AQ414="Yes",'Input 1 - Schedule 1'!$AH414*IF($AX414="RBC Filing U.S. Insurer (Life)",0.0247,IF($AX414="RBC Filing U.S. Insurer (Health)",0.057*2/3,0.0364)),"N/A")</f>
        <v>N/A</v>
      </c>
      <c r="AU414" s="47" t="str">
        <f>IF(AQ414="Yes",'Input 1 - Schedule 1'!$AH414*IF($AX414="RBC Filing U.S. Insurer (Life)",0.037,IF($AX414="RBC Filing U.S. Insurer (Health)",0.057,0.054)),"N/A")</f>
        <v>N/A</v>
      </c>
      <c r="AV414" s="47" t="str">
        <f>IF(AQ414="Yes",'Input 1 - Schedule 1'!$AJ414*0.03,"N/A")</f>
        <v>N/A</v>
      </c>
      <c r="AW414" s="47" t="str">
        <f>IF(AQ414="Yes",IF(AX414="RBC Filing U.S. Insurer (Life)",0.195*'Input 1 - Schedule 1'!AJ414,0.225*'Input 1 - Schedule 1'!AJ414),"N/A")</f>
        <v>N/A</v>
      </c>
      <c r="AX414" s="47" t="str">
        <f>IFERROR(VLOOKUP('Input 1 - Schedule 1'!I414,'Input 1 - Schedule 1'!$D$7:$G$1009,4,FALSE),"")</f>
        <v/>
      </c>
      <c r="AZ414" s="17" t="s">
        <v>1</v>
      </c>
    </row>
    <row r="415" spans="1:52" x14ac:dyDescent="0.25">
      <c r="A415" s="56">
        <f t="shared" si="47"/>
        <v>406</v>
      </c>
      <c r="B415" s="267" t="str">
        <f t="shared" si="48"/>
        <v/>
      </c>
      <c r="C415" s="55" t="str">
        <f>IFERROR(VLOOKUP(G415,GCC.Param!$B$3:$D$96,3,FALSE),"")</f>
        <v/>
      </c>
      <c r="D415" s="40"/>
      <c r="E415" s="40"/>
      <c r="F415" s="42"/>
      <c r="G415" s="42"/>
      <c r="H415" s="42"/>
      <c r="I415" s="42"/>
      <c r="J415" s="267" t="str">
        <f t="shared" si="49"/>
        <v/>
      </c>
      <c r="K415" s="289"/>
      <c r="L415" s="289"/>
      <c r="M415" s="42"/>
      <c r="N415" s="42"/>
      <c r="O415" s="42"/>
      <c r="P415" s="42"/>
      <c r="Q415" s="42"/>
      <c r="R415" s="42"/>
      <c r="S415" s="266">
        <f t="shared" si="50"/>
        <v>0</v>
      </c>
      <c r="T415" s="32"/>
      <c r="U415" s="50"/>
      <c r="V415" s="44"/>
      <c r="W415" s="44"/>
      <c r="X415" s="45"/>
      <c r="Y415" s="50"/>
      <c r="Z415" s="46"/>
      <c r="AA415" s="46"/>
      <c r="AB415" s="46"/>
      <c r="AC415" s="47">
        <f t="shared" si="51"/>
        <v>0</v>
      </c>
      <c r="AD415" s="51"/>
      <c r="AE415" s="51"/>
      <c r="AF415" s="51"/>
      <c r="AH415" s="290"/>
      <c r="AI415" s="53">
        <f t="shared" si="52"/>
        <v>0</v>
      </c>
      <c r="AJ415" s="52"/>
      <c r="AK415" s="293"/>
      <c r="AL415" s="300"/>
      <c r="AM415" s="52"/>
      <c r="AN415" s="300"/>
      <c r="AO415" s="54"/>
      <c r="AQ415" s="47" t="str">
        <f>IF(OR('Input 1 - Schedule 1'!$C415="Non-Ins, Non-Fin",G415="Other Unregulated Financial Entity"),"Yes","No")</f>
        <v>No</v>
      </c>
      <c r="AR415" s="47" t="str">
        <f>IF(AQ415="Yes", 'Input 1 - Schedule 1'!AL415/'Input 1 - Schedule 1'!AM415*'Input 1 - Schedule 1'!AN415,"N/A")</f>
        <v>N/A</v>
      </c>
      <c r="AS415" s="47" t="str">
        <f>IF(AR415="N/A","N/A",MAX('Input 1 - Schedule 1'!AN415*0.02,AR415))</f>
        <v>N/A</v>
      </c>
      <c r="AT415" s="47" t="str">
        <f>IF(AQ415="Yes",'Input 1 - Schedule 1'!$AH415*IF($AX415="RBC Filing U.S. Insurer (Life)",0.0247,IF($AX415="RBC Filing U.S. Insurer (Health)",0.057*2/3,0.0364)),"N/A")</f>
        <v>N/A</v>
      </c>
      <c r="AU415" s="47" t="str">
        <f>IF(AQ415="Yes",'Input 1 - Schedule 1'!$AH415*IF($AX415="RBC Filing U.S. Insurer (Life)",0.037,IF($AX415="RBC Filing U.S. Insurer (Health)",0.057,0.054)),"N/A")</f>
        <v>N/A</v>
      </c>
      <c r="AV415" s="47" t="str">
        <f>IF(AQ415="Yes",'Input 1 - Schedule 1'!$AJ415*0.03,"N/A")</f>
        <v>N/A</v>
      </c>
      <c r="AW415" s="47" t="str">
        <f>IF(AQ415="Yes",IF(AX415="RBC Filing U.S. Insurer (Life)",0.195*'Input 1 - Schedule 1'!AJ415,0.225*'Input 1 - Schedule 1'!AJ415),"N/A")</f>
        <v>N/A</v>
      </c>
      <c r="AX415" s="47" t="str">
        <f>IFERROR(VLOOKUP('Input 1 - Schedule 1'!I415,'Input 1 - Schedule 1'!$D$7:$G$1009,4,FALSE),"")</f>
        <v/>
      </c>
      <c r="AZ415" s="17" t="s">
        <v>1</v>
      </c>
    </row>
    <row r="416" spans="1:52" x14ac:dyDescent="0.25">
      <c r="A416" s="56">
        <f t="shared" si="47"/>
        <v>407</v>
      </c>
      <c r="B416" s="267" t="str">
        <f t="shared" si="48"/>
        <v/>
      </c>
      <c r="C416" s="55" t="str">
        <f>IFERROR(VLOOKUP(G416,GCC.Param!$B$3:$D$96,3,FALSE),"")</f>
        <v/>
      </c>
      <c r="D416" s="40"/>
      <c r="E416" s="40"/>
      <c r="F416" s="42"/>
      <c r="G416" s="42"/>
      <c r="H416" s="42"/>
      <c r="I416" s="42"/>
      <c r="J416" s="267" t="str">
        <f t="shared" si="49"/>
        <v/>
      </c>
      <c r="K416" s="289"/>
      <c r="L416" s="289"/>
      <c r="M416" s="42"/>
      <c r="N416" s="42"/>
      <c r="O416" s="42"/>
      <c r="P416" s="42"/>
      <c r="Q416" s="42"/>
      <c r="R416" s="42"/>
      <c r="S416" s="266">
        <f t="shared" si="50"/>
        <v>0</v>
      </c>
      <c r="T416" s="32"/>
      <c r="U416" s="50"/>
      <c r="V416" s="44"/>
      <c r="W416" s="44"/>
      <c r="X416" s="45"/>
      <c r="Y416" s="50"/>
      <c r="Z416" s="46"/>
      <c r="AA416" s="46"/>
      <c r="AB416" s="46"/>
      <c r="AC416" s="47">
        <f t="shared" si="51"/>
        <v>0</v>
      </c>
      <c r="AD416" s="51"/>
      <c r="AE416" s="51"/>
      <c r="AF416" s="51"/>
      <c r="AH416" s="290"/>
      <c r="AI416" s="53">
        <f t="shared" si="52"/>
        <v>0</v>
      </c>
      <c r="AJ416" s="52"/>
      <c r="AK416" s="293"/>
      <c r="AL416" s="300"/>
      <c r="AM416" s="52"/>
      <c r="AN416" s="300"/>
      <c r="AO416" s="54"/>
      <c r="AQ416" s="47" t="str">
        <f>IF(OR('Input 1 - Schedule 1'!$C416="Non-Ins, Non-Fin",G416="Other Unregulated Financial Entity"),"Yes","No")</f>
        <v>No</v>
      </c>
      <c r="AR416" s="47" t="str">
        <f>IF(AQ416="Yes", 'Input 1 - Schedule 1'!AL416/'Input 1 - Schedule 1'!AM416*'Input 1 - Schedule 1'!AN416,"N/A")</f>
        <v>N/A</v>
      </c>
      <c r="AS416" s="47" t="str">
        <f>IF(AR416="N/A","N/A",MAX('Input 1 - Schedule 1'!AN416*0.02,AR416))</f>
        <v>N/A</v>
      </c>
      <c r="AT416" s="47" t="str">
        <f>IF(AQ416="Yes",'Input 1 - Schedule 1'!$AH416*IF($AX416="RBC Filing U.S. Insurer (Life)",0.0247,IF($AX416="RBC Filing U.S. Insurer (Health)",0.057*2/3,0.0364)),"N/A")</f>
        <v>N/A</v>
      </c>
      <c r="AU416" s="47" t="str">
        <f>IF(AQ416="Yes",'Input 1 - Schedule 1'!$AH416*IF($AX416="RBC Filing U.S. Insurer (Life)",0.037,IF($AX416="RBC Filing U.S. Insurer (Health)",0.057,0.054)),"N/A")</f>
        <v>N/A</v>
      </c>
      <c r="AV416" s="47" t="str">
        <f>IF(AQ416="Yes",'Input 1 - Schedule 1'!$AJ416*0.03,"N/A")</f>
        <v>N/A</v>
      </c>
      <c r="AW416" s="47" t="str">
        <f>IF(AQ416="Yes",IF(AX416="RBC Filing U.S. Insurer (Life)",0.195*'Input 1 - Schedule 1'!AJ416,0.225*'Input 1 - Schedule 1'!AJ416),"N/A")</f>
        <v>N/A</v>
      </c>
      <c r="AX416" s="47" t="str">
        <f>IFERROR(VLOOKUP('Input 1 - Schedule 1'!I416,'Input 1 - Schedule 1'!$D$7:$G$1009,4,FALSE),"")</f>
        <v/>
      </c>
      <c r="AZ416" s="17" t="s">
        <v>1</v>
      </c>
    </row>
    <row r="417" spans="1:52" x14ac:dyDescent="0.25">
      <c r="A417" s="56">
        <f t="shared" si="47"/>
        <v>408</v>
      </c>
      <c r="B417" s="267" t="str">
        <f t="shared" si="48"/>
        <v/>
      </c>
      <c r="C417" s="55" t="str">
        <f>IFERROR(VLOOKUP(G417,GCC.Param!$B$3:$D$96,3,FALSE),"")</f>
        <v/>
      </c>
      <c r="D417" s="40"/>
      <c r="E417" s="40"/>
      <c r="F417" s="42"/>
      <c r="G417" s="42"/>
      <c r="H417" s="42"/>
      <c r="I417" s="42"/>
      <c r="J417" s="267" t="str">
        <f t="shared" si="49"/>
        <v/>
      </c>
      <c r="K417" s="289"/>
      <c r="L417" s="289"/>
      <c r="M417" s="42"/>
      <c r="N417" s="42"/>
      <c r="O417" s="42"/>
      <c r="P417" s="42"/>
      <c r="Q417" s="42"/>
      <c r="R417" s="42"/>
      <c r="S417" s="266">
        <f t="shared" si="50"/>
        <v>0</v>
      </c>
      <c r="T417" s="32"/>
      <c r="U417" s="50"/>
      <c r="V417" s="44"/>
      <c r="W417" s="44"/>
      <c r="X417" s="45"/>
      <c r="Y417" s="50"/>
      <c r="Z417" s="46"/>
      <c r="AA417" s="46"/>
      <c r="AB417" s="46"/>
      <c r="AC417" s="47">
        <f t="shared" si="51"/>
        <v>0</v>
      </c>
      <c r="AD417" s="51"/>
      <c r="AE417" s="51"/>
      <c r="AF417" s="51"/>
      <c r="AH417" s="290"/>
      <c r="AI417" s="53">
        <f t="shared" si="52"/>
        <v>0</v>
      </c>
      <c r="AJ417" s="52"/>
      <c r="AK417" s="293"/>
      <c r="AL417" s="300"/>
      <c r="AM417" s="52"/>
      <c r="AN417" s="300"/>
      <c r="AO417" s="54"/>
      <c r="AQ417" s="47" t="str">
        <f>IF(OR('Input 1 - Schedule 1'!$C417="Non-Ins, Non-Fin",G417="Other Unregulated Financial Entity"),"Yes","No")</f>
        <v>No</v>
      </c>
      <c r="AR417" s="47" t="str">
        <f>IF(AQ417="Yes", 'Input 1 - Schedule 1'!AL417/'Input 1 - Schedule 1'!AM417*'Input 1 - Schedule 1'!AN417,"N/A")</f>
        <v>N/A</v>
      </c>
      <c r="AS417" s="47" t="str">
        <f>IF(AR417="N/A","N/A",MAX('Input 1 - Schedule 1'!AN417*0.02,AR417))</f>
        <v>N/A</v>
      </c>
      <c r="AT417" s="47" t="str">
        <f>IF(AQ417="Yes",'Input 1 - Schedule 1'!$AH417*IF($AX417="RBC Filing U.S. Insurer (Life)",0.0247,IF($AX417="RBC Filing U.S. Insurer (Health)",0.057*2/3,0.0364)),"N/A")</f>
        <v>N/A</v>
      </c>
      <c r="AU417" s="47" t="str">
        <f>IF(AQ417="Yes",'Input 1 - Schedule 1'!$AH417*IF($AX417="RBC Filing U.S. Insurer (Life)",0.037,IF($AX417="RBC Filing U.S. Insurer (Health)",0.057,0.054)),"N/A")</f>
        <v>N/A</v>
      </c>
      <c r="AV417" s="47" t="str">
        <f>IF(AQ417="Yes",'Input 1 - Schedule 1'!$AJ417*0.03,"N/A")</f>
        <v>N/A</v>
      </c>
      <c r="AW417" s="47" t="str">
        <f>IF(AQ417="Yes",IF(AX417="RBC Filing U.S. Insurer (Life)",0.195*'Input 1 - Schedule 1'!AJ417,0.225*'Input 1 - Schedule 1'!AJ417),"N/A")</f>
        <v>N/A</v>
      </c>
      <c r="AX417" s="47" t="str">
        <f>IFERROR(VLOOKUP('Input 1 - Schedule 1'!I417,'Input 1 - Schedule 1'!$D$7:$G$1009,4,FALSE),"")</f>
        <v/>
      </c>
      <c r="AZ417" s="17" t="s">
        <v>1</v>
      </c>
    </row>
    <row r="418" spans="1:52" x14ac:dyDescent="0.25">
      <c r="A418" s="56">
        <f t="shared" si="47"/>
        <v>409</v>
      </c>
      <c r="B418" s="267" t="str">
        <f t="shared" si="48"/>
        <v/>
      </c>
      <c r="C418" s="55" t="str">
        <f>IFERROR(VLOOKUP(G418,GCC.Param!$B$3:$D$96,3,FALSE),"")</f>
        <v/>
      </c>
      <c r="D418" s="40"/>
      <c r="E418" s="40"/>
      <c r="F418" s="42"/>
      <c r="G418" s="42"/>
      <c r="H418" s="42"/>
      <c r="I418" s="42"/>
      <c r="J418" s="267" t="str">
        <f t="shared" si="49"/>
        <v/>
      </c>
      <c r="K418" s="289"/>
      <c r="L418" s="289"/>
      <c r="M418" s="42"/>
      <c r="N418" s="42"/>
      <c r="O418" s="42"/>
      <c r="P418" s="42"/>
      <c r="Q418" s="42"/>
      <c r="R418" s="42"/>
      <c r="S418" s="266">
        <f t="shared" si="50"/>
        <v>0</v>
      </c>
      <c r="T418" s="32"/>
      <c r="U418" s="50"/>
      <c r="V418" s="44"/>
      <c r="W418" s="44"/>
      <c r="X418" s="45"/>
      <c r="Y418" s="50"/>
      <c r="Z418" s="46"/>
      <c r="AA418" s="46"/>
      <c r="AB418" s="46"/>
      <c r="AC418" s="47">
        <f t="shared" si="51"/>
        <v>0</v>
      </c>
      <c r="AD418" s="51"/>
      <c r="AE418" s="51"/>
      <c r="AF418" s="51"/>
      <c r="AH418" s="290"/>
      <c r="AI418" s="53">
        <f t="shared" si="52"/>
        <v>0</v>
      </c>
      <c r="AJ418" s="52"/>
      <c r="AK418" s="293"/>
      <c r="AL418" s="300"/>
      <c r="AM418" s="52"/>
      <c r="AN418" s="300"/>
      <c r="AO418" s="54"/>
      <c r="AQ418" s="47" t="str">
        <f>IF(OR('Input 1 - Schedule 1'!$C418="Non-Ins, Non-Fin",G418="Other Unregulated Financial Entity"),"Yes","No")</f>
        <v>No</v>
      </c>
      <c r="AR418" s="47" t="str">
        <f>IF(AQ418="Yes", 'Input 1 - Schedule 1'!AL418/'Input 1 - Schedule 1'!AM418*'Input 1 - Schedule 1'!AN418,"N/A")</f>
        <v>N/A</v>
      </c>
      <c r="AS418" s="47" t="str">
        <f>IF(AR418="N/A","N/A",MAX('Input 1 - Schedule 1'!AN418*0.02,AR418))</f>
        <v>N/A</v>
      </c>
      <c r="AT418" s="47" t="str">
        <f>IF(AQ418="Yes",'Input 1 - Schedule 1'!$AH418*IF($AX418="RBC Filing U.S. Insurer (Life)",0.0247,IF($AX418="RBC Filing U.S. Insurer (Health)",0.057*2/3,0.0364)),"N/A")</f>
        <v>N/A</v>
      </c>
      <c r="AU418" s="47" t="str">
        <f>IF(AQ418="Yes",'Input 1 - Schedule 1'!$AH418*IF($AX418="RBC Filing U.S. Insurer (Life)",0.037,IF($AX418="RBC Filing U.S. Insurer (Health)",0.057,0.054)),"N/A")</f>
        <v>N/A</v>
      </c>
      <c r="AV418" s="47" t="str">
        <f>IF(AQ418="Yes",'Input 1 - Schedule 1'!$AJ418*0.03,"N/A")</f>
        <v>N/A</v>
      </c>
      <c r="AW418" s="47" t="str">
        <f>IF(AQ418="Yes",IF(AX418="RBC Filing U.S. Insurer (Life)",0.195*'Input 1 - Schedule 1'!AJ418,0.225*'Input 1 - Schedule 1'!AJ418),"N/A")</f>
        <v>N/A</v>
      </c>
      <c r="AX418" s="47" t="str">
        <f>IFERROR(VLOOKUP('Input 1 - Schedule 1'!I418,'Input 1 - Schedule 1'!$D$7:$G$1009,4,FALSE),"")</f>
        <v/>
      </c>
      <c r="AZ418" s="17" t="s">
        <v>1</v>
      </c>
    </row>
    <row r="419" spans="1:52" x14ac:dyDescent="0.25">
      <c r="A419" s="56">
        <f t="shared" si="47"/>
        <v>410</v>
      </c>
      <c r="B419" s="267" t="str">
        <f t="shared" si="48"/>
        <v/>
      </c>
      <c r="C419" s="55" t="str">
        <f>IFERROR(VLOOKUP(G419,GCC.Param!$B$3:$D$96,3,FALSE),"")</f>
        <v/>
      </c>
      <c r="D419" s="40"/>
      <c r="E419" s="40"/>
      <c r="F419" s="42"/>
      <c r="G419" s="42"/>
      <c r="H419" s="42"/>
      <c r="I419" s="42"/>
      <c r="J419" s="267" t="str">
        <f t="shared" si="49"/>
        <v/>
      </c>
      <c r="K419" s="289"/>
      <c r="L419" s="289"/>
      <c r="M419" s="42"/>
      <c r="N419" s="42"/>
      <c r="O419" s="42"/>
      <c r="P419" s="42"/>
      <c r="Q419" s="42"/>
      <c r="R419" s="42"/>
      <c r="S419" s="266">
        <f t="shared" si="50"/>
        <v>0</v>
      </c>
      <c r="T419" s="32"/>
      <c r="U419" s="50"/>
      <c r="V419" s="44"/>
      <c r="W419" s="44"/>
      <c r="X419" s="45"/>
      <c r="Y419" s="50"/>
      <c r="Z419" s="46"/>
      <c r="AA419" s="46"/>
      <c r="AB419" s="46"/>
      <c r="AC419" s="47">
        <f t="shared" si="51"/>
        <v>0</v>
      </c>
      <c r="AD419" s="51"/>
      <c r="AE419" s="51"/>
      <c r="AF419" s="51"/>
      <c r="AH419" s="290"/>
      <c r="AI419" s="53">
        <f t="shared" si="52"/>
        <v>0</v>
      </c>
      <c r="AJ419" s="52"/>
      <c r="AK419" s="293"/>
      <c r="AL419" s="300"/>
      <c r="AM419" s="52"/>
      <c r="AN419" s="300"/>
      <c r="AO419" s="54"/>
      <c r="AQ419" s="47" t="str">
        <f>IF(OR('Input 1 - Schedule 1'!$C419="Non-Ins, Non-Fin",G419="Other Unregulated Financial Entity"),"Yes","No")</f>
        <v>No</v>
      </c>
      <c r="AR419" s="47" t="str">
        <f>IF(AQ419="Yes", 'Input 1 - Schedule 1'!AL419/'Input 1 - Schedule 1'!AM419*'Input 1 - Schedule 1'!AN419,"N/A")</f>
        <v>N/A</v>
      </c>
      <c r="AS419" s="47" t="str">
        <f>IF(AR419="N/A","N/A",MAX('Input 1 - Schedule 1'!AN419*0.02,AR419))</f>
        <v>N/A</v>
      </c>
      <c r="AT419" s="47" t="str">
        <f>IF(AQ419="Yes",'Input 1 - Schedule 1'!$AH419*IF($AX419="RBC Filing U.S. Insurer (Life)",0.0247,IF($AX419="RBC Filing U.S. Insurer (Health)",0.057*2/3,0.0364)),"N/A")</f>
        <v>N/A</v>
      </c>
      <c r="AU419" s="47" t="str">
        <f>IF(AQ419="Yes",'Input 1 - Schedule 1'!$AH419*IF($AX419="RBC Filing U.S. Insurer (Life)",0.037,IF($AX419="RBC Filing U.S. Insurer (Health)",0.057,0.054)),"N/A")</f>
        <v>N/A</v>
      </c>
      <c r="AV419" s="47" t="str">
        <f>IF(AQ419="Yes",'Input 1 - Schedule 1'!$AJ419*0.03,"N/A")</f>
        <v>N/A</v>
      </c>
      <c r="AW419" s="47" t="str">
        <f>IF(AQ419="Yes",IF(AX419="RBC Filing U.S. Insurer (Life)",0.195*'Input 1 - Schedule 1'!AJ419,0.225*'Input 1 - Schedule 1'!AJ419),"N/A")</f>
        <v>N/A</v>
      </c>
      <c r="AX419" s="47" t="str">
        <f>IFERROR(VLOOKUP('Input 1 - Schedule 1'!I419,'Input 1 - Schedule 1'!$D$7:$G$1009,4,FALSE),"")</f>
        <v/>
      </c>
      <c r="AZ419" s="17" t="s">
        <v>1</v>
      </c>
    </row>
    <row r="420" spans="1:52" x14ac:dyDescent="0.25">
      <c r="A420" s="56">
        <f t="shared" si="47"/>
        <v>411</v>
      </c>
      <c r="B420" s="267" t="str">
        <f t="shared" si="48"/>
        <v/>
      </c>
      <c r="C420" s="55" t="str">
        <f>IFERROR(VLOOKUP(G420,GCC.Param!$B$3:$D$96,3,FALSE),"")</f>
        <v/>
      </c>
      <c r="D420" s="40"/>
      <c r="E420" s="40"/>
      <c r="F420" s="42"/>
      <c r="G420" s="42"/>
      <c r="H420" s="42"/>
      <c r="I420" s="42"/>
      <c r="J420" s="267" t="str">
        <f t="shared" si="49"/>
        <v/>
      </c>
      <c r="K420" s="289"/>
      <c r="L420" s="289"/>
      <c r="M420" s="42"/>
      <c r="N420" s="42"/>
      <c r="O420" s="42"/>
      <c r="P420" s="42"/>
      <c r="Q420" s="42"/>
      <c r="R420" s="42"/>
      <c r="S420" s="266">
        <f t="shared" si="50"/>
        <v>0</v>
      </c>
      <c r="T420" s="32"/>
      <c r="U420" s="50"/>
      <c r="V420" s="44"/>
      <c r="W420" s="44"/>
      <c r="X420" s="45"/>
      <c r="Y420" s="50"/>
      <c r="Z420" s="46"/>
      <c r="AA420" s="46"/>
      <c r="AB420" s="46"/>
      <c r="AC420" s="47">
        <f t="shared" si="51"/>
        <v>0</v>
      </c>
      <c r="AD420" s="51"/>
      <c r="AE420" s="51"/>
      <c r="AF420" s="51"/>
      <c r="AH420" s="290"/>
      <c r="AI420" s="53">
        <f t="shared" si="52"/>
        <v>0</v>
      </c>
      <c r="AJ420" s="52"/>
      <c r="AK420" s="293"/>
      <c r="AL420" s="300"/>
      <c r="AM420" s="52"/>
      <c r="AN420" s="300"/>
      <c r="AO420" s="54"/>
      <c r="AQ420" s="47" t="str">
        <f>IF(OR('Input 1 - Schedule 1'!$C420="Non-Ins, Non-Fin",G420="Other Unregulated Financial Entity"),"Yes","No")</f>
        <v>No</v>
      </c>
      <c r="AR420" s="47" t="str">
        <f>IF(AQ420="Yes", 'Input 1 - Schedule 1'!AL420/'Input 1 - Schedule 1'!AM420*'Input 1 - Schedule 1'!AN420,"N/A")</f>
        <v>N/A</v>
      </c>
      <c r="AS420" s="47" t="str">
        <f>IF(AR420="N/A","N/A",MAX('Input 1 - Schedule 1'!AN420*0.02,AR420))</f>
        <v>N/A</v>
      </c>
      <c r="AT420" s="47" t="str">
        <f>IF(AQ420="Yes",'Input 1 - Schedule 1'!$AH420*IF($AX420="RBC Filing U.S. Insurer (Life)",0.0247,IF($AX420="RBC Filing U.S. Insurer (Health)",0.057*2/3,0.0364)),"N/A")</f>
        <v>N/A</v>
      </c>
      <c r="AU420" s="47" t="str">
        <f>IF(AQ420="Yes",'Input 1 - Schedule 1'!$AH420*IF($AX420="RBC Filing U.S. Insurer (Life)",0.037,IF($AX420="RBC Filing U.S. Insurer (Health)",0.057,0.054)),"N/A")</f>
        <v>N/A</v>
      </c>
      <c r="AV420" s="47" t="str">
        <f>IF(AQ420="Yes",'Input 1 - Schedule 1'!$AJ420*0.03,"N/A")</f>
        <v>N/A</v>
      </c>
      <c r="AW420" s="47" t="str">
        <f>IF(AQ420="Yes",IF(AX420="RBC Filing U.S. Insurer (Life)",0.195*'Input 1 - Schedule 1'!AJ420,0.225*'Input 1 - Schedule 1'!AJ420),"N/A")</f>
        <v>N/A</v>
      </c>
      <c r="AX420" s="47" t="str">
        <f>IFERROR(VLOOKUP('Input 1 - Schedule 1'!I420,'Input 1 - Schedule 1'!$D$7:$G$1009,4,FALSE),"")</f>
        <v/>
      </c>
      <c r="AZ420" s="17" t="s">
        <v>1</v>
      </c>
    </row>
    <row r="421" spans="1:52" x14ac:dyDescent="0.25">
      <c r="A421" s="56">
        <f t="shared" si="47"/>
        <v>412</v>
      </c>
      <c r="B421" s="267" t="str">
        <f t="shared" si="48"/>
        <v/>
      </c>
      <c r="C421" s="55" t="str">
        <f>IFERROR(VLOOKUP(G421,GCC.Param!$B$3:$D$96,3,FALSE),"")</f>
        <v/>
      </c>
      <c r="D421" s="40"/>
      <c r="E421" s="40"/>
      <c r="F421" s="42"/>
      <c r="G421" s="42"/>
      <c r="H421" s="42"/>
      <c r="I421" s="42"/>
      <c r="J421" s="267" t="str">
        <f t="shared" si="49"/>
        <v/>
      </c>
      <c r="K421" s="289"/>
      <c r="L421" s="289"/>
      <c r="M421" s="42"/>
      <c r="N421" s="42"/>
      <c r="O421" s="42"/>
      <c r="P421" s="42"/>
      <c r="Q421" s="42"/>
      <c r="R421" s="42"/>
      <c r="S421" s="266">
        <f t="shared" si="50"/>
        <v>0</v>
      </c>
      <c r="T421" s="32"/>
      <c r="U421" s="50"/>
      <c r="V421" s="44"/>
      <c r="W421" s="44"/>
      <c r="X421" s="45"/>
      <c r="Y421" s="50"/>
      <c r="Z421" s="46"/>
      <c r="AA421" s="46"/>
      <c r="AB421" s="46"/>
      <c r="AC421" s="47">
        <f t="shared" si="51"/>
        <v>0</v>
      </c>
      <c r="AD421" s="51"/>
      <c r="AE421" s="51"/>
      <c r="AF421" s="51"/>
      <c r="AH421" s="290"/>
      <c r="AI421" s="53">
        <f t="shared" si="52"/>
        <v>0</v>
      </c>
      <c r="AJ421" s="52"/>
      <c r="AK421" s="293"/>
      <c r="AL421" s="300"/>
      <c r="AM421" s="52"/>
      <c r="AN421" s="300"/>
      <c r="AO421" s="54"/>
      <c r="AQ421" s="47" t="str">
        <f>IF(OR('Input 1 - Schedule 1'!$C421="Non-Ins, Non-Fin",G421="Other Unregulated Financial Entity"),"Yes","No")</f>
        <v>No</v>
      </c>
      <c r="AR421" s="47" t="str">
        <f>IF(AQ421="Yes", 'Input 1 - Schedule 1'!AL421/'Input 1 - Schedule 1'!AM421*'Input 1 - Schedule 1'!AN421,"N/A")</f>
        <v>N/A</v>
      </c>
      <c r="AS421" s="47" t="str">
        <f>IF(AR421="N/A","N/A",MAX('Input 1 - Schedule 1'!AN421*0.02,AR421))</f>
        <v>N/A</v>
      </c>
      <c r="AT421" s="47" t="str">
        <f>IF(AQ421="Yes",'Input 1 - Schedule 1'!$AH421*IF($AX421="RBC Filing U.S. Insurer (Life)",0.0247,IF($AX421="RBC Filing U.S. Insurer (Health)",0.057*2/3,0.0364)),"N/A")</f>
        <v>N/A</v>
      </c>
      <c r="AU421" s="47" t="str">
        <f>IF(AQ421="Yes",'Input 1 - Schedule 1'!$AH421*IF($AX421="RBC Filing U.S. Insurer (Life)",0.037,IF($AX421="RBC Filing U.S. Insurer (Health)",0.057,0.054)),"N/A")</f>
        <v>N/A</v>
      </c>
      <c r="AV421" s="47" t="str">
        <f>IF(AQ421="Yes",'Input 1 - Schedule 1'!$AJ421*0.03,"N/A")</f>
        <v>N/A</v>
      </c>
      <c r="AW421" s="47" t="str">
        <f>IF(AQ421="Yes",IF(AX421="RBC Filing U.S. Insurer (Life)",0.195*'Input 1 - Schedule 1'!AJ421,0.225*'Input 1 - Schedule 1'!AJ421),"N/A")</f>
        <v>N/A</v>
      </c>
      <c r="AX421" s="47" t="str">
        <f>IFERROR(VLOOKUP('Input 1 - Schedule 1'!I421,'Input 1 - Schedule 1'!$D$7:$G$1009,4,FALSE),"")</f>
        <v/>
      </c>
      <c r="AZ421" s="17" t="s">
        <v>1</v>
      </c>
    </row>
    <row r="422" spans="1:52" x14ac:dyDescent="0.25">
      <c r="A422" s="56">
        <f t="shared" si="47"/>
        <v>413</v>
      </c>
      <c r="B422" s="267" t="str">
        <f t="shared" si="48"/>
        <v/>
      </c>
      <c r="C422" s="55" t="str">
        <f>IFERROR(VLOOKUP(G422,GCC.Param!$B$3:$D$96,3,FALSE),"")</f>
        <v/>
      </c>
      <c r="D422" s="40"/>
      <c r="E422" s="40"/>
      <c r="F422" s="42"/>
      <c r="G422" s="42"/>
      <c r="H422" s="42"/>
      <c r="I422" s="42"/>
      <c r="J422" s="267" t="str">
        <f t="shared" si="49"/>
        <v/>
      </c>
      <c r="K422" s="289"/>
      <c r="L422" s="289"/>
      <c r="M422" s="42"/>
      <c r="N422" s="42"/>
      <c r="O422" s="42"/>
      <c r="P422" s="42"/>
      <c r="Q422" s="42"/>
      <c r="R422" s="42"/>
      <c r="S422" s="266">
        <f t="shared" si="50"/>
        <v>0</v>
      </c>
      <c r="T422" s="32"/>
      <c r="U422" s="50"/>
      <c r="V422" s="44"/>
      <c r="W422" s="44"/>
      <c r="X422" s="45"/>
      <c r="Y422" s="50"/>
      <c r="Z422" s="46"/>
      <c r="AA422" s="46"/>
      <c r="AB422" s="46"/>
      <c r="AC422" s="47">
        <f t="shared" si="51"/>
        <v>0</v>
      </c>
      <c r="AD422" s="51"/>
      <c r="AE422" s="51"/>
      <c r="AF422" s="51"/>
      <c r="AH422" s="290"/>
      <c r="AI422" s="53">
        <f t="shared" si="52"/>
        <v>0</v>
      </c>
      <c r="AJ422" s="52"/>
      <c r="AK422" s="293"/>
      <c r="AL422" s="300"/>
      <c r="AM422" s="52"/>
      <c r="AN422" s="300"/>
      <c r="AO422" s="54"/>
      <c r="AQ422" s="47" t="str">
        <f>IF(OR('Input 1 - Schedule 1'!$C422="Non-Ins, Non-Fin",G422="Other Unregulated Financial Entity"),"Yes","No")</f>
        <v>No</v>
      </c>
      <c r="AR422" s="47" t="str">
        <f>IF(AQ422="Yes", 'Input 1 - Schedule 1'!AL422/'Input 1 - Schedule 1'!AM422*'Input 1 - Schedule 1'!AN422,"N/A")</f>
        <v>N/A</v>
      </c>
      <c r="AS422" s="47" t="str">
        <f>IF(AR422="N/A","N/A",MAX('Input 1 - Schedule 1'!AN422*0.02,AR422))</f>
        <v>N/A</v>
      </c>
      <c r="AT422" s="47" t="str">
        <f>IF(AQ422="Yes",'Input 1 - Schedule 1'!$AH422*IF($AX422="RBC Filing U.S. Insurer (Life)",0.0247,IF($AX422="RBC Filing U.S. Insurer (Health)",0.057*2/3,0.0364)),"N/A")</f>
        <v>N/A</v>
      </c>
      <c r="AU422" s="47" t="str">
        <f>IF(AQ422="Yes",'Input 1 - Schedule 1'!$AH422*IF($AX422="RBC Filing U.S. Insurer (Life)",0.037,IF($AX422="RBC Filing U.S. Insurer (Health)",0.057,0.054)),"N/A")</f>
        <v>N/A</v>
      </c>
      <c r="AV422" s="47" t="str">
        <f>IF(AQ422="Yes",'Input 1 - Schedule 1'!$AJ422*0.03,"N/A")</f>
        <v>N/A</v>
      </c>
      <c r="AW422" s="47" t="str">
        <f>IF(AQ422="Yes",IF(AX422="RBC Filing U.S. Insurer (Life)",0.195*'Input 1 - Schedule 1'!AJ422,0.225*'Input 1 - Schedule 1'!AJ422),"N/A")</f>
        <v>N/A</v>
      </c>
      <c r="AX422" s="47" t="str">
        <f>IFERROR(VLOOKUP('Input 1 - Schedule 1'!I422,'Input 1 - Schedule 1'!$D$7:$G$1009,4,FALSE),"")</f>
        <v/>
      </c>
      <c r="AZ422" s="17" t="s">
        <v>1</v>
      </c>
    </row>
    <row r="423" spans="1:52" x14ac:dyDescent="0.25">
      <c r="A423" s="56">
        <f t="shared" si="47"/>
        <v>414</v>
      </c>
      <c r="B423" s="267" t="str">
        <f t="shared" si="48"/>
        <v/>
      </c>
      <c r="C423" s="55" t="str">
        <f>IFERROR(VLOOKUP(G423,GCC.Param!$B$3:$D$96,3,FALSE),"")</f>
        <v/>
      </c>
      <c r="D423" s="40"/>
      <c r="E423" s="40"/>
      <c r="F423" s="42"/>
      <c r="G423" s="42"/>
      <c r="H423" s="42"/>
      <c r="I423" s="42"/>
      <c r="J423" s="267" t="str">
        <f t="shared" si="49"/>
        <v/>
      </c>
      <c r="K423" s="289"/>
      <c r="L423" s="289"/>
      <c r="M423" s="42"/>
      <c r="N423" s="42"/>
      <c r="O423" s="42"/>
      <c r="P423" s="42"/>
      <c r="Q423" s="42"/>
      <c r="R423" s="42"/>
      <c r="S423" s="266">
        <f t="shared" si="50"/>
        <v>0</v>
      </c>
      <c r="T423" s="32"/>
      <c r="U423" s="50"/>
      <c r="V423" s="44"/>
      <c r="W423" s="44"/>
      <c r="X423" s="45"/>
      <c r="Y423" s="50"/>
      <c r="Z423" s="46"/>
      <c r="AA423" s="46"/>
      <c r="AB423" s="46"/>
      <c r="AC423" s="47">
        <f t="shared" si="51"/>
        <v>0</v>
      </c>
      <c r="AD423" s="51"/>
      <c r="AE423" s="51"/>
      <c r="AF423" s="51"/>
      <c r="AH423" s="290"/>
      <c r="AI423" s="53">
        <f t="shared" si="52"/>
        <v>0</v>
      </c>
      <c r="AJ423" s="52"/>
      <c r="AK423" s="293"/>
      <c r="AL423" s="300"/>
      <c r="AM423" s="52"/>
      <c r="AN423" s="300"/>
      <c r="AO423" s="54"/>
      <c r="AQ423" s="47" t="str">
        <f>IF(OR('Input 1 - Schedule 1'!$C423="Non-Ins, Non-Fin",G423="Other Unregulated Financial Entity"),"Yes","No")</f>
        <v>No</v>
      </c>
      <c r="AR423" s="47" t="str">
        <f>IF(AQ423="Yes", 'Input 1 - Schedule 1'!AL423/'Input 1 - Schedule 1'!AM423*'Input 1 - Schedule 1'!AN423,"N/A")</f>
        <v>N/A</v>
      </c>
      <c r="AS423" s="47" t="str">
        <f>IF(AR423="N/A","N/A",MAX('Input 1 - Schedule 1'!AN423*0.02,AR423))</f>
        <v>N/A</v>
      </c>
      <c r="AT423" s="47" t="str">
        <f>IF(AQ423="Yes",'Input 1 - Schedule 1'!$AH423*IF($AX423="RBC Filing U.S. Insurer (Life)",0.0247,IF($AX423="RBC Filing U.S. Insurer (Health)",0.057*2/3,0.0364)),"N/A")</f>
        <v>N/A</v>
      </c>
      <c r="AU423" s="47" t="str">
        <f>IF(AQ423="Yes",'Input 1 - Schedule 1'!$AH423*IF($AX423="RBC Filing U.S. Insurer (Life)",0.037,IF($AX423="RBC Filing U.S. Insurer (Health)",0.057,0.054)),"N/A")</f>
        <v>N/A</v>
      </c>
      <c r="AV423" s="47" t="str">
        <f>IF(AQ423="Yes",'Input 1 - Schedule 1'!$AJ423*0.03,"N/A")</f>
        <v>N/A</v>
      </c>
      <c r="AW423" s="47" t="str">
        <f>IF(AQ423="Yes",IF(AX423="RBC Filing U.S. Insurer (Life)",0.195*'Input 1 - Schedule 1'!AJ423,0.225*'Input 1 - Schedule 1'!AJ423),"N/A")</f>
        <v>N/A</v>
      </c>
      <c r="AX423" s="47" t="str">
        <f>IFERROR(VLOOKUP('Input 1 - Schedule 1'!I423,'Input 1 - Schedule 1'!$D$7:$G$1009,4,FALSE),"")</f>
        <v/>
      </c>
      <c r="AZ423" s="17" t="s">
        <v>1</v>
      </c>
    </row>
    <row r="424" spans="1:52" x14ac:dyDescent="0.25">
      <c r="A424" s="56">
        <f t="shared" si="47"/>
        <v>415</v>
      </c>
      <c r="B424" s="267" t="str">
        <f t="shared" si="48"/>
        <v/>
      </c>
      <c r="C424" s="55" t="str">
        <f>IFERROR(VLOOKUP(G424,GCC.Param!$B$3:$D$96,3,FALSE),"")</f>
        <v/>
      </c>
      <c r="D424" s="40"/>
      <c r="E424" s="40"/>
      <c r="F424" s="42"/>
      <c r="G424" s="42"/>
      <c r="H424" s="42"/>
      <c r="I424" s="42"/>
      <c r="J424" s="267" t="str">
        <f t="shared" si="49"/>
        <v/>
      </c>
      <c r="K424" s="289"/>
      <c r="L424" s="289"/>
      <c r="M424" s="42"/>
      <c r="N424" s="42"/>
      <c r="O424" s="42"/>
      <c r="P424" s="42"/>
      <c r="Q424" s="42"/>
      <c r="R424" s="42"/>
      <c r="S424" s="266">
        <f t="shared" si="50"/>
        <v>0</v>
      </c>
      <c r="T424" s="32"/>
      <c r="U424" s="50"/>
      <c r="V424" s="44"/>
      <c r="W424" s="44"/>
      <c r="X424" s="45"/>
      <c r="Y424" s="50"/>
      <c r="Z424" s="46"/>
      <c r="AA424" s="46"/>
      <c r="AB424" s="46"/>
      <c r="AC424" s="47">
        <f t="shared" si="51"/>
        <v>0</v>
      </c>
      <c r="AD424" s="51"/>
      <c r="AE424" s="51"/>
      <c r="AF424" s="51"/>
      <c r="AH424" s="290"/>
      <c r="AI424" s="53">
        <f t="shared" si="52"/>
        <v>0</v>
      </c>
      <c r="AJ424" s="52"/>
      <c r="AK424" s="293"/>
      <c r="AL424" s="300"/>
      <c r="AM424" s="52"/>
      <c r="AN424" s="300"/>
      <c r="AO424" s="54"/>
      <c r="AQ424" s="47" t="str">
        <f>IF(OR('Input 1 - Schedule 1'!$C424="Non-Ins, Non-Fin",G424="Other Unregulated Financial Entity"),"Yes","No")</f>
        <v>No</v>
      </c>
      <c r="AR424" s="47" t="str">
        <f>IF(AQ424="Yes", 'Input 1 - Schedule 1'!AL424/'Input 1 - Schedule 1'!AM424*'Input 1 - Schedule 1'!AN424,"N/A")</f>
        <v>N/A</v>
      </c>
      <c r="AS424" s="47" t="str">
        <f>IF(AR424="N/A","N/A",MAX('Input 1 - Schedule 1'!AN424*0.02,AR424))</f>
        <v>N/A</v>
      </c>
      <c r="AT424" s="47" t="str">
        <f>IF(AQ424="Yes",'Input 1 - Schedule 1'!$AH424*IF($AX424="RBC Filing U.S. Insurer (Life)",0.0247,IF($AX424="RBC Filing U.S. Insurer (Health)",0.057*2/3,0.0364)),"N/A")</f>
        <v>N/A</v>
      </c>
      <c r="AU424" s="47" t="str">
        <f>IF(AQ424="Yes",'Input 1 - Schedule 1'!$AH424*IF($AX424="RBC Filing U.S. Insurer (Life)",0.037,IF($AX424="RBC Filing U.S. Insurer (Health)",0.057,0.054)),"N/A")</f>
        <v>N/A</v>
      </c>
      <c r="AV424" s="47" t="str">
        <f>IF(AQ424="Yes",'Input 1 - Schedule 1'!$AJ424*0.03,"N/A")</f>
        <v>N/A</v>
      </c>
      <c r="AW424" s="47" t="str">
        <f>IF(AQ424="Yes",IF(AX424="RBC Filing U.S. Insurer (Life)",0.195*'Input 1 - Schedule 1'!AJ424,0.225*'Input 1 - Schedule 1'!AJ424),"N/A")</f>
        <v>N/A</v>
      </c>
      <c r="AX424" s="47" t="str">
        <f>IFERROR(VLOOKUP('Input 1 - Schedule 1'!I424,'Input 1 - Schedule 1'!$D$7:$G$1009,4,FALSE),"")</f>
        <v/>
      </c>
      <c r="AZ424" s="17" t="s">
        <v>1</v>
      </c>
    </row>
    <row r="425" spans="1:52" x14ac:dyDescent="0.25">
      <c r="A425" s="56">
        <f t="shared" si="47"/>
        <v>416</v>
      </c>
      <c r="B425" s="267" t="str">
        <f t="shared" si="48"/>
        <v/>
      </c>
      <c r="C425" s="55" t="str">
        <f>IFERROR(VLOOKUP(G425,GCC.Param!$B$3:$D$96,3,FALSE),"")</f>
        <v/>
      </c>
      <c r="D425" s="40"/>
      <c r="E425" s="40"/>
      <c r="F425" s="42"/>
      <c r="G425" s="42"/>
      <c r="H425" s="42"/>
      <c r="I425" s="42"/>
      <c r="J425" s="267" t="str">
        <f t="shared" si="49"/>
        <v/>
      </c>
      <c r="K425" s="289"/>
      <c r="L425" s="289"/>
      <c r="M425" s="42"/>
      <c r="N425" s="42"/>
      <c r="O425" s="42"/>
      <c r="P425" s="42"/>
      <c r="Q425" s="42"/>
      <c r="R425" s="42"/>
      <c r="S425" s="266">
        <f t="shared" si="50"/>
        <v>0</v>
      </c>
      <c r="T425" s="32"/>
      <c r="U425" s="50"/>
      <c r="V425" s="44"/>
      <c r="W425" s="44"/>
      <c r="X425" s="45"/>
      <c r="Y425" s="50"/>
      <c r="Z425" s="46"/>
      <c r="AA425" s="46"/>
      <c r="AB425" s="46"/>
      <c r="AC425" s="47">
        <f t="shared" si="51"/>
        <v>0</v>
      </c>
      <c r="AD425" s="51"/>
      <c r="AE425" s="51"/>
      <c r="AF425" s="51"/>
      <c r="AH425" s="290"/>
      <c r="AI425" s="53">
        <f t="shared" si="52"/>
        <v>0</v>
      </c>
      <c r="AJ425" s="52"/>
      <c r="AK425" s="293"/>
      <c r="AL425" s="300"/>
      <c r="AM425" s="52"/>
      <c r="AN425" s="300"/>
      <c r="AO425" s="54"/>
      <c r="AQ425" s="47" t="str">
        <f>IF(OR('Input 1 - Schedule 1'!$C425="Non-Ins, Non-Fin",G425="Other Unregulated Financial Entity"),"Yes","No")</f>
        <v>No</v>
      </c>
      <c r="AR425" s="47" t="str">
        <f>IF(AQ425="Yes", 'Input 1 - Schedule 1'!AL425/'Input 1 - Schedule 1'!AM425*'Input 1 - Schedule 1'!AN425,"N/A")</f>
        <v>N/A</v>
      </c>
      <c r="AS425" s="47" t="str">
        <f>IF(AR425="N/A","N/A",MAX('Input 1 - Schedule 1'!AN425*0.02,AR425))</f>
        <v>N/A</v>
      </c>
      <c r="AT425" s="47" t="str">
        <f>IF(AQ425="Yes",'Input 1 - Schedule 1'!$AH425*IF($AX425="RBC Filing U.S. Insurer (Life)",0.0247,IF($AX425="RBC Filing U.S. Insurer (Health)",0.057*2/3,0.0364)),"N/A")</f>
        <v>N/A</v>
      </c>
      <c r="AU425" s="47" t="str">
        <f>IF(AQ425="Yes",'Input 1 - Schedule 1'!$AH425*IF($AX425="RBC Filing U.S. Insurer (Life)",0.037,IF($AX425="RBC Filing U.S. Insurer (Health)",0.057,0.054)),"N/A")</f>
        <v>N/A</v>
      </c>
      <c r="AV425" s="47" t="str">
        <f>IF(AQ425="Yes",'Input 1 - Schedule 1'!$AJ425*0.03,"N/A")</f>
        <v>N/A</v>
      </c>
      <c r="AW425" s="47" t="str">
        <f>IF(AQ425="Yes",IF(AX425="RBC Filing U.S. Insurer (Life)",0.195*'Input 1 - Schedule 1'!AJ425,0.225*'Input 1 - Schedule 1'!AJ425),"N/A")</f>
        <v>N/A</v>
      </c>
      <c r="AX425" s="47" t="str">
        <f>IFERROR(VLOOKUP('Input 1 - Schedule 1'!I425,'Input 1 - Schedule 1'!$D$7:$G$1009,4,FALSE),"")</f>
        <v/>
      </c>
      <c r="AZ425" s="17" t="s">
        <v>1</v>
      </c>
    </row>
    <row r="426" spans="1:52" x14ac:dyDescent="0.25">
      <c r="A426" s="56">
        <f t="shared" si="47"/>
        <v>417</v>
      </c>
      <c r="B426" s="267" t="str">
        <f t="shared" si="48"/>
        <v/>
      </c>
      <c r="C426" s="55" t="str">
        <f>IFERROR(VLOOKUP(G426,GCC.Param!$B$3:$D$96,3,FALSE),"")</f>
        <v/>
      </c>
      <c r="D426" s="40"/>
      <c r="E426" s="40"/>
      <c r="F426" s="42"/>
      <c r="G426" s="42"/>
      <c r="H426" s="42"/>
      <c r="I426" s="42"/>
      <c r="J426" s="267" t="str">
        <f t="shared" si="49"/>
        <v/>
      </c>
      <c r="K426" s="289"/>
      <c r="L426" s="289"/>
      <c r="M426" s="42"/>
      <c r="N426" s="42"/>
      <c r="O426" s="42"/>
      <c r="P426" s="42"/>
      <c r="Q426" s="42"/>
      <c r="R426" s="42"/>
      <c r="S426" s="266">
        <f t="shared" si="50"/>
        <v>0</v>
      </c>
      <c r="T426" s="32"/>
      <c r="U426" s="50"/>
      <c r="V426" s="44"/>
      <c r="W426" s="44"/>
      <c r="X426" s="45"/>
      <c r="Y426" s="50"/>
      <c r="Z426" s="46"/>
      <c r="AA426" s="46"/>
      <c r="AB426" s="46"/>
      <c r="AC426" s="47">
        <f t="shared" si="51"/>
        <v>0</v>
      </c>
      <c r="AD426" s="51"/>
      <c r="AE426" s="51"/>
      <c r="AF426" s="51"/>
      <c r="AH426" s="290"/>
      <c r="AI426" s="53">
        <f t="shared" si="52"/>
        <v>0</v>
      </c>
      <c r="AJ426" s="52"/>
      <c r="AK426" s="293"/>
      <c r="AL426" s="300"/>
      <c r="AM426" s="52"/>
      <c r="AN426" s="300"/>
      <c r="AO426" s="54"/>
      <c r="AQ426" s="47" t="str">
        <f>IF(OR('Input 1 - Schedule 1'!$C426="Non-Ins, Non-Fin",G426="Other Unregulated Financial Entity"),"Yes","No")</f>
        <v>No</v>
      </c>
      <c r="AR426" s="47" t="str">
        <f>IF(AQ426="Yes", 'Input 1 - Schedule 1'!AL426/'Input 1 - Schedule 1'!AM426*'Input 1 - Schedule 1'!AN426,"N/A")</f>
        <v>N/A</v>
      </c>
      <c r="AS426" s="47" t="str">
        <f>IF(AR426="N/A","N/A",MAX('Input 1 - Schedule 1'!AN426*0.02,AR426))</f>
        <v>N/A</v>
      </c>
      <c r="AT426" s="47" t="str">
        <f>IF(AQ426="Yes",'Input 1 - Schedule 1'!$AH426*IF($AX426="RBC Filing U.S. Insurer (Life)",0.0247,IF($AX426="RBC Filing U.S. Insurer (Health)",0.057*2/3,0.0364)),"N/A")</f>
        <v>N/A</v>
      </c>
      <c r="AU426" s="47" t="str">
        <f>IF(AQ426="Yes",'Input 1 - Schedule 1'!$AH426*IF($AX426="RBC Filing U.S. Insurer (Life)",0.037,IF($AX426="RBC Filing U.S. Insurer (Health)",0.057,0.054)),"N/A")</f>
        <v>N/A</v>
      </c>
      <c r="AV426" s="47" t="str">
        <f>IF(AQ426="Yes",'Input 1 - Schedule 1'!$AJ426*0.03,"N/A")</f>
        <v>N/A</v>
      </c>
      <c r="AW426" s="47" t="str">
        <f>IF(AQ426="Yes",IF(AX426="RBC Filing U.S. Insurer (Life)",0.195*'Input 1 - Schedule 1'!AJ426,0.225*'Input 1 - Schedule 1'!AJ426),"N/A")</f>
        <v>N/A</v>
      </c>
      <c r="AX426" s="47" t="str">
        <f>IFERROR(VLOOKUP('Input 1 - Schedule 1'!I426,'Input 1 - Schedule 1'!$D$7:$G$1009,4,FALSE),"")</f>
        <v/>
      </c>
      <c r="AZ426" s="17" t="s">
        <v>1</v>
      </c>
    </row>
    <row r="427" spans="1:52" x14ac:dyDescent="0.25">
      <c r="A427" s="56">
        <f t="shared" si="47"/>
        <v>418</v>
      </c>
      <c r="B427" s="267" t="str">
        <f t="shared" si="48"/>
        <v/>
      </c>
      <c r="C427" s="55" t="str">
        <f>IFERROR(VLOOKUP(G427,GCC.Param!$B$3:$D$96,3,FALSE),"")</f>
        <v/>
      </c>
      <c r="D427" s="40"/>
      <c r="E427" s="40"/>
      <c r="F427" s="42"/>
      <c r="G427" s="42"/>
      <c r="H427" s="42"/>
      <c r="I427" s="42"/>
      <c r="J427" s="267" t="str">
        <f t="shared" si="49"/>
        <v/>
      </c>
      <c r="K427" s="289"/>
      <c r="L427" s="289"/>
      <c r="M427" s="42"/>
      <c r="N427" s="42"/>
      <c r="O427" s="42"/>
      <c r="P427" s="42"/>
      <c r="Q427" s="42"/>
      <c r="R427" s="42"/>
      <c r="S427" s="266">
        <f t="shared" si="50"/>
        <v>0</v>
      </c>
      <c r="T427" s="32"/>
      <c r="U427" s="50"/>
      <c r="V427" s="44"/>
      <c r="W427" s="44"/>
      <c r="X427" s="45"/>
      <c r="Y427" s="50"/>
      <c r="Z427" s="46"/>
      <c r="AA427" s="46"/>
      <c r="AB427" s="46"/>
      <c r="AC427" s="47">
        <f t="shared" si="51"/>
        <v>0</v>
      </c>
      <c r="AD427" s="51"/>
      <c r="AE427" s="51"/>
      <c r="AF427" s="51"/>
      <c r="AH427" s="290"/>
      <c r="AI427" s="53">
        <f t="shared" si="52"/>
        <v>0</v>
      </c>
      <c r="AJ427" s="52"/>
      <c r="AK427" s="293"/>
      <c r="AL427" s="300"/>
      <c r="AM427" s="52"/>
      <c r="AN427" s="300"/>
      <c r="AO427" s="54"/>
      <c r="AQ427" s="47" t="str">
        <f>IF(OR('Input 1 - Schedule 1'!$C427="Non-Ins, Non-Fin",G427="Other Unregulated Financial Entity"),"Yes","No")</f>
        <v>No</v>
      </c>
      <c r="AR427" s="47" t="str">
        <f>IF(AQ427="Yes", 'Input 1 - Schedule 1'!AL427/'Input 1 - Schedule 1'!AM427*'Input 1 - Schedule 1'!AN427,"N/A")</f>
        <v>N/A</v>
      </c>
      <c r="AS427" s="47" t="str">
        <f>IF(AR427="N/A","N/A",MAX('Input 1 - Schedule 1'!AN427*0.02,AR427))</f>
        <v>N/A</v>
      </c>
      <c r="AT427" s="47" t="str">
        <f>IF(AQ427="Yes",'Input 1 - Schedule 1'!$AH427*IF($AX427="RBC Filing U.S. Insurer (Life)",0.0247,IF($AX427="RBC Filing U.S. Insurer (Health)",0.057*2/3,0.0364)),"N/A")</f>
        <v>N/A</v>
      </c>
      <c r="AU427" s="47" t="str">
        <f>IF(AQ427="Yes",'Input 1 - Schedule 1'!$AH427*IF($AX427="RBC Filing U.S. Insurer (Life)",0.037,IF($AX427="RBC Filing U.S. Insurer (Health)",0.057,0.054)),"N/A")</f>
        <v>N/A</v>
      </c>
      <c r="AV427" s="47" t="str">
        <f>IF(AQ427="Yes",'Input 1 - Schedule 1'!$AJ427*0.03,"N/A")</f>
        <v>N/A</v>
      </c>
      <c r="AW427" s="47" t="str">
        <f>IF(AQ427="Yes",IF(AX427="RBC Filing U.S. Insurer (Life)",0.195*'Input 1 - Schedule 1'!AJ427,0.225*'Input 1 - Schedule 1'!AJ427),"N/A")</f>
        <v>N/A</v>
      </c>
      <c r="AX427" s="47" t="str">
        <f>IFERROR(VLOOKUP('Input 1 - Schedule 1'!I427,'Input 1 - Schedule 1'!$D$7:$G$1009,4,FALSE),"")</f>
        <v/>
      </c>
      <c r="AZ427" s="17" t="s">
        <v>1</v>
      </c>
    </row>
    <row r="428" spans="1:52" x14ac:dyDescent="0.25">
      <c r="A428" s="56">
        <f t="shared" si="47"/>
        <v>419</v>
      </c>
      <c r="B428" s="267" t="str">
        <f t="shared" si="48"/>
        <v/>
      </c>
      <c r="C428" s="55" t="str">
        <f>IFERROR(VLOOKUP(G428,GCC.Param!$B$3:$D$96,3,FALSE),"")</f>
        <v/>
      </c>
      <c r="D428" s="40"/>
      <c r="E428" s="40"/>
      <c r="F428" s="42"/>
      <c r="G428" s="42"/>
      <c r="H428" s="42"/>
      <c r="I428" s="42"/>
      <c r="J428" s="267" t="str">
        <f t="shared" si="49"/>
        <v/>
      </c>
      <c r="K428" s="289"/>
      <c r="L428" s="289"/>
      <c r="M428" s="42"/>
      <c r="N428" s="42"/>
      <c r="O428" s="42"/>
      <c r="P428" s="42"/>
      <c r="Q428" s="42"/>
      <c r="R428" s="42"/>
      <c r="S428" s="266">
        <f t="shared" si="50"/>
        <v>0</v>
      </c>
      <c r="T428" s="32"/>
      <c r="U428" s="50"/>
      <c r="V428" s="44"/>
      <c r="W428" s="44"/>
      <c r="X428" s="45"/>
      <c r="Y428" s="50"/>
      <c r="Z428" s="46"/>
      <c r="AA428" s="46"/>
      <c r="AB428" s="46"/>
      <c r="AC428" s="47">
        <f t="shared" si="51"/>
        <v>0</v>
      </c>
      <c r="AD428" s="51"/>
      <c r="AE428" s="51"/>
      <c r="AF428" s="51"/>
      <c r="AH428" s="290"/>
      <c r="AI428" s="53">
        <f t="shared" si="52"/>
        <v>0</v>
      </c>
      <c r="AJ428" s="52"/>
      <c r="AK428" s="293"/>
      <c r="AL428" s="300"/>
      <c r="AM428" s="52"/>
      <c r="AN428" s="300"/>
      <c r="AO428" s="54"/>
      <c r="AQ428" s="47" t="str">
        <f>IF(OR('Input 1 - Schedule 1'!$C428="Non-Ins, Non-Fin",G428="Other Unregulated Financial Entity"),"Yes","No")</f>
        <v>No</v>
      </c>
      <c r="AR428" s="47" t="str">
        <f>IF(AQ428="Yes", 'Input 1 - Schedule 1'!AL428/'Input 1 - Schedule 1'!AM428*'Input 1 - Schedule 1'!AN428,"N/A")</f>
        <v>N/A</v>
      </c>
      <c r="AS428" s="47" t="str">
        <f>IF(AR428="N/A","N/A",MAX('Input 1 - Schedule 1'!AN428*0.02,AR428))</f>
        <v>N/A</v>
      </c>
      <c r="AT428" s="47" t="str">
        <f>IF(AQ428="Yes",'Input 1 - Schedule 1'!$AH428*IF($AX428="RBC Filing U.S. Insurer (Life)",0.0247,IF($AX428="RBC Filing U.S. Insurer (Health)",0.057*2/3,0.0364)),"N/A")</f>
        <v>N/A</v>
      </c>
      <c r="AU428" s="47" t="str">
        <f>IF(AQ428="Yes",'Input 1 - Schedule 1'!$AH428*IF($AX428="RBC Filing U.S. Insurer (Life)",0.037,IF($AX428="RBC Filing U.S. Insurer (Health)",0.057,0.054)),"N/A")</f>
        <v>N/A</v>
      </c>
      <c r="AV428" s="47" t="str">
        <f>IF(AQ428="Yes",'Input 1 - Schedule 1'!$AJ428*0.03,"N/A")</f>
        <v>N/A</v>
      </c>
      <c r="AW428" s="47" t="str">
        <f>IF(AQ428="Yes",IF(AX428="RBC Filing U.S. Insurer (Life)",0.195*'Input 1 - Schedule 1'!AJ428,0.225*'Input 1 - Schedule 1'!AJ428),"N/A")</f>
        <v>N/A</v>
      </c>
      <c r="AX428" s="47" t="str">
        <f>IFERROR(VLOOKUP('Input 1 - Schedule 1'!I428,'Input 1 - Schedule 1'!$D$7:$G$1009,4,FALSE),"")</f>
        <v/>
      </c>
      <c r="AZ428" s="17" t="s">
        <v>1</v>
      </c>
    </row>
    <row r="429" spans="1:52" x14ac:dyDescent="0.25">
      <c r="A429" s="56">
        <f t="shared" si="47"/>
        <v>420</v>
      </c>
      <c r="B429" s="267" t="str">
        <f t="shared" si="48"/>
        <v/>
      </c>
      <c r="C429" s="55" t="str">
        <f>IFERROR(VLOOKUP(G429,GCC.Param!$B$3:$D$96,3,FALSE),"")</f>
        <v/>
      </c>
      <c r="D429" s="40"/>
      <c r="E429" s="40"/>
      <c r="F429" s="42"/>
      <c r="G429" s="42"/>
      <c r="H429" s="42"/>
      <c r="I429" s="42"/>
      <c r="J429" s="267" t="str">
        <f t="shared" si="49"/>
        <v/>
      </c>
      <c r="K429" s="289"/>
      <c r="L429" s="289"/>
      <c r="M429" s="42"/>
      <c r="N429" s="42"/>
      <c r="O429" s="42"/>
      <c r="P429" s="42"/>
      <c r="Q429" s="42"/>
      <c r="R429" s="42"/>
      <c r="S429" s="266">
        <f t="shared" si="50"/>
        <v>0</v>
      </c>
      <c r="T429" s="32"/>
      <c r="U429" s="50"/>
      <c r="V429" s="44"/>
      <c r="W429" s="44"/>
      <c r="X429" s="45"/>
      <c r="Y429" s="50"/>
      <c r="Z429" s="46"/>
      <c r="AA429" s="46"/>
      <c r="AB429" s="46"/>
      <c r="AC429" s="47">
        <f t="shared" si="51"/>
        <v>0</v>
      </c>
      <c r="AD429" s="51"/>
      <c r="AE429" s="51"/>
      <c r="AF429" s="51"/>
      <c r="AH429" s="290"/>
      <c r="AI429" s="53">
        <f t="shared" si="52"/>
        <v>0</v>
      </c>
      <c r="AJ429" s="52"/>
      <c r="AK429" s="293"/>
      <c r="AL429" s="300"/>
      <c r="AM429" s="52"/>
      <c r="AN429" s="300"/>
      <c r="AO429" s="54"/>
      <c r="AQ429" s="47" t="str">
        <f>IF(OR('Input 1 - Schedule 1'!$C429="Non-Ins, Non-Fin",G429="Other Unregulated Financial Entity"),"Yes","No")</f>
        <v>No</v>
      </c>
      <c r="AR429" s="47" t="str">
        <f>IF(AQ429="Yes", 'Input 1 - Schedule 1'!AL429/'Input 1 - Schedule 1'!AM429*'Input 1 - Schedule 1'!AN429,"N/A")</f>
        <v>N/A</v>
      </c>
      <c r="AS429" s="47" t="str">
        <f>IF(AR429="N/A","N/A",MAX('Input 1 - Schedule 1'!AN429*0.02,AR429))</f>
        <v>N/A</v>
      </c>
      <c r="AT429" s="47" t="str">
        <f>IF(AQ429="Yes",'Input 1 - Schedule 1'!$AH429*IF($AX429="RBC Filing U.S. Insurer (Life)",0.0247,IF($AX429="RBC Filing U.S. Insurer (Health)",0.057*2/3,0.0364)),"N/A")</f>
        <v>N/A</v>
      </c>
      <c r="AU429" s="47" t="str">
        <f>IF(AQ429="Yes",'Input 1 - Schedule 1'!$AH429*IF($AX429="RBC Filing U.S. Insurer (Life)",0.037,IF($AX429="RBC Filing U.S. Insurer (Health)",0.057,0.054)),"N/A")</f>
        <v>N/A</v>
      </c>
      <c r="AV429" s="47" t="str">
        <f>IF(AQ429="Yes",'Input 1 - Schedule 1'!$AJ429*0.03,"N/A")</f>
        <v>N/A</v>
      </c>
      <c r="AW429" s="47" t="str">
        <f>IF(AQ429="Yes",IF(AX429="RBC Filing U.S. Insurer (Life)",0.195*'Input 1 - Schedule 1'!AJ429,0.225*'Input 1 - Schedule 1'!AJ429),"N/A")</f>
        <v>N/A</v>
      </c>
      <c r="AX429" s="47" t="str">
        <f>IFERROR(VLOOKUP('Input 1 - Schedule 1'!I429,'Input 1 - Schedule 1'!$D$7:$G$1009,4,FALSE),"")</f>
        <v/>
      </c>
      <c r="AZ429" s="17" t="s">
        <v>1</v>
      </c>
    </row>
    <row r="430" spans="1:52" x14ac:dyDescent="0.25">
      <c r="A430" s="56">
        <f t="shared" si="47"/>
        <v>421</v>
      </c>
      <c r="B430" s="267" t="str">
        <f t="shared" si="48"/>
        <v/>
      </c>
      <c r="C430" s="55" t="str">
        <f>IFERROR(VLOOKUP(G430,GCC.Param!$B$3:$D$96,3,FALSE),"")</f>
        <v/>
      </c>
      <c r="D430" s="40"/>
      <c r="E430" s="40"/>
      <c r="F430" s="42"/>
      <c r="G430" s="42"/>
      <c r="H430" s="42"/>
      <c r="I430" s="42"/>
      <c r="J430" s="267" t="str">
        <f t="shared" si="49"/>
        <v/>
      </c>
      <c r="K430" s="289"/>
      <c r="L430" s="289"/>
      <c r="M430" s="42"/>
      <c r="N430" s="42"/>
      <c r="O430" s="42"/>
      <c r="P430" s="42"/>
      <c r="Q430" s="42"/>
      <c r="R430" s="42"/>
      <c r="S430" s="266">
        <f t="shared" si="50"/>
        <v>0</v>
      </c>
      <c r="T430" s="32"/>
      <c r="U430" s="50"/>
      <c r="V430" s="44"/>
      <c r="W430" s="44"/>
      <c r="X430" s="45"/>
      <c r="Y430" s="50"/>
      <c r="Z430" s="46"/>
      <c r="AA430" s="46"/>
      <c r="AB430" s="46"/>
      <c r="AC430" s="47">
        <f t="shared" si="51"/>
        <v>0</v>
      </c>
      <c r="AD430" s="51"/>
      <c r="AE430" s="51"/>
      <c r="AF430" s="51"/>
      <c r="AH430" s="290"/>
      <c r="AI430" s="53">
        <f t="shared" si="52"/>
        <v>0</v>
      </c>
      <c r="AJ430" s="52"/>
      <c r="AK430" s="293"/>
      <c r="AL430" s="300"/>
      <c r="AM430" s="52"/>
      <c r="AN430" s="300"/>
      <c r="AO430" s="54"/>
      <c r="AQ430" s="47" t="str">
        <f>IF(OR('Input 1 - Schedule 1'!$C430="Non-Ins, Non-Fin",G430="Other Unregulated Financial Entity"),"Yes","No")</f>
        <v>No</v>
      </c>
      <c r="AR430" s="47" t="str">
        <f>IF(AQ430="Yes", 'Input 1 - Schedule 1'!AL430/'Input 1 - Schedule 1'!AM430*'Input 1 - Schedule 1'!AN430,"N/A")</f>
        <v>N/A</v>
      </c>
      <c r="AS430" s="47" t="str">
        <f>IF(AR430="N/A","N/A",MAX('Input 1 - Schedule 1'!AN430*0.02,AR430))</f>
        <v>N/A</v>
      </c>
      <c r="AT430" s="47" t="str">
        <f>IF(AQ430="Yes",'Input 1 - Schedule 1'!$AH430*IF($AX430="RBC Filing U.S. Insurer (Life)",0.0247,IF($AX430="RBC Filing U.S. Insurer (Health)",0.057*2/3,0.0364)),"N/A")</f>
        <v>N/A</v>
      </c>
      <c r="AU430" s="47" t="str">
        <f>IF(AQ430="Yes",'Input 1 - Schedule 1'!$AH430*IF($AX430="RBC Filing U.S. Insurer (Life)",0.037,IF($AX430="RBC Filing U.S. Insurer (Health)",0.057,0.054)),"N/A")</f>
        <v>N/A</v>
      </c>
      <c r="AV430" s="47" t="str">
        <f>IF(AQ430="Yes",'Input 1 - Schedule 1'!$AJ430*0.03,"N/A")</f>
        <v>N/A</v>
      </c>
      <c r="AW430" s="47" t="str">
        <f>IF(AQ430="Yes",IF(AX430="RBC Filing U.S. Insurer (Life)",0.195*'Input 1 - Schedule 1'!AJ430,0.225*'Input 1 - Schedule 1'!AJ430),"N/A")</f>
        <v>N/A</v>
      </c>
      <c r="AX430" s="47" t="str">
        <f>IFERROR(VLOOKUP('Input 1 - Schedule 1'!I430,'Input 1 - Schedule 1'!$D$7:$G$1009,4,FALSE),"")</f>
        <v/>
      </c>
      <c r="AZ430" s="17" t="s">
        <v>1</v>
      </c>
    </row>
    <row r="431" spans="1:52" x14ac:dyDescent="0.25">
      <c r="A431" s="56">
        <f t="shared" si="47"/>
        <v>422</v>
      </c>
      <c r="B431" s="267" t="str">
        <f t="shared" si="48"/>
        <v/>
      </c>
      <c r="C431" s="55" t="str">
        <f>IFERROR(VLOOKUP(G431,GCC.Param!$B$3:$D$96,3,FALSE),"")</f>
        <v/>
      </c>
      <c r="D431" s="40"/>
      <c r="E431" s="40"/>
      <c r="F431" s="42"/>
      <c r="G431" s="42"/>
      <c r="H431" s="42"/>
      <c r="I431" s="42"/>
      <c r="J431" s="267" t="str">
        <f t="shared" si="49"/>
        <v/>
      </c>
      <c r="K431" s="289"/>
      <c r="L431" s="289"/>
      <c r="M431" s="42"/>
      <c r="N431" s="42"/>
      <c r="O431" s="42"/>
      <c r="P431" s="42"/>
      <c r="Q431" s="42"/>
      <c r="R431" s="42"/>
      <c r="S431" s="266">
        <f t="shared" si="50"/>
        <v>0</v>
      </c>
      <c r="T431" s="32"/>
      <c r="U431" s="50"/>
      <c r="V431" s="44"/>
      <c r="W431" s="44"/>
      <c r="X431" s="45"/>
      <c r="Y431" s="50"/>
      <c r="Z431" s="46"/>
      <c r="AA431" s="46"/>
      <c r="AB431" s="46"/>
      <c r="AC431" s="47">
        <f t="shared" si="51"/>
        <v>0</v>
      </c>
      <c r="AD431" s="51"/>
      <c r="AE431" s="51"/>
      <c r="AF431" s="51"/>
      <c r="AH431" s="290"/>
      <c r="AI431" s="53">
        <f t="shared" si="52"/>
        <v>0</v>
      </c>
      <c r="AJ431" s="52"/>
      <c r="AK431" s="293"/>
      <c r="AL431" s="300"/>
      <c r="AM431" s="52"/>
      <c r="AN431" s="300"/>
      <c r="AO431" s="54"/>
      <c r="AQ431" s="47" t="str">
        <f>IF(OR('Input 1 - Schedule 1'!$C431="Non-Ins, Non-Fin",G431="Other Unregulated Financial Entity"),"Yes","No")</f>
        <v>No</v>
      </c>
      <c r="AR431" s="47" t="str">
        <f>IF(AQ431="Yes", 'Input 1 - Schedule 1'!AL431/'Input 1 - Schedule 1'!AM431*'Input 1 - Schedule 1'!AN431,"N/A")</f>
        <v>N/A</v>
      </c>
      <c r="AS431" s="47" t="str">
        <f>IF(AR431="N/A","N/A",MAX('Input 1 - Schedule 1'!AN431*0.02,AR431))</f>
        <v>N/A</v>
      </c>
      <c r="AT431" s="47" t="str">
        <f>IF(AQ431="Yes",'Input 1 - Schedule 1'!$AH431*IF($AX431="RBC Filing U.S. Insurer (Life)",0.0247,IF($AX431="RBC Filing U.S. Insurer (Health)",0.057*2/3,0.0364)),"N/A")</f>
        <v>N/A</v>
      </c>
      <c r="AU431" s="47" t="str">
        <f>IF(AQ431="Yes",'Input 1 - Schedule 1'!$AH431*IF($AX431="RBC Filing U.S. Insurer (Life)",0.037,IF($AX431="RBC Filing U.S. Insurer (Health)",0.057,0.054)),"N/A")</f>
        <v>N/A</v>
      </c>
      <c r="AV431" s="47" t="str">
        <f>IF(AQ431="Yes",'Input 1 - Schedule 1'!$AJ431*0.03,"N/A")</f>
        <v>N/A</v>
      </c>
      <c r="AW431" s="47" t="str">
        <f>IF(AQ431="Yes",IF(AX431="RBC Filing U.S. Insurer (Life)",0.195*'Input 1 - Schedule 1'!AJ431,0.225*'Input 1 - Schedule 1'!AJ431),"N/A")</f>
        <v>N/A</v>
      </c>
      <c r="AX431" s="47" t="str">
        <f>IFERROR(VLOOKUP('Input 1 - Schedule 1'!I431,'Input 1 - Schedule 1'!$D$7:$G$1009,4,FALSE),"")</f>
        <v/>
      </c>
      <c r="AZ431" s="17" t="s">
        <v>1</v>
      </c>
    </row>
    <row r="432" spans="1:52" x14ac:dyDescent="0.25">
      <c r="A432" s="56">
        <f t="shared" si="47"/>
        <v>423</v>
      </c>
      <c r="B432" s="267" t="str">
        <f t="shared" si="48"/>
        <v/>
      </c>
      <c r="C432" s="55" t="str">
        <f>IFERROR(VLOOKUP(G432,GCC.Param!$B$3:$D$96,3,FALSE),"")</f>
        <v/>
      </c>
      <c r="D432" s="40"/>
      <c r="E432" s="40"/>
      <c r="F432" s="42"/>
      <c r="G432" s="42"/>
      <c r="H432" s="42"/>
      <c r="I432" s="42"/>
      <c r="J432" s="267" t="str">
        <f t="shared" si="49"/>
        <v/>
      </c>
      <c r="K432" s="289"/>
      <c r="L432" s="289"/>
      <c r="M432" s="42"/>
      <c r="N432" s="42"/>
      <c r="O432" s="42"/>
      <c r="P432" s="42"/>
      <c r="Q432" s="42"/>
      <c r="R432" s="42"/>
      <c r="S432" s="266">
        <f t="shared" si="50"/>
        <v>0</v>
      </c>
      <c r="T432" s="32"/>
      <c r="U432" s="50"/>
      <c r="V432" s="44"/>
      <c r="W432" s="44"/>
      <c r="X432" s="45"/>
      <c r="Y432" s="50"/>
      <c r="Z432" s="46"/>
      <c r="AA432" s="46"/>
      <c r="AB432" s="46"/>
      <c r="AC432" s="47">
        <f t="shared" si="51"/>
        <v>0</v>
      </c>
      <c r="AD432" s="51"/>
      <c r="AE432" s="51"/>
      <c r="AF432" s="51"/>
      <c r="AH432" s="290"/>
      <c r="AI432" s="53">
        <f t="shared" si="52"/>
        <v>0</v>
      </c>
      <c r="AJ432" s="52"/>
      <c r="AK432" s="293"/>
      <c r="AL432" s="300"/>
      <c r="AM432" s="52"/>
      <c r="AN432" s="300"/>
      <c r="AO432" s="54"/>
      <c r="AQ432" s="47" t="str">
        <f>IF(OR('Input 1 - Schedule 1'!$C432="Non-Ins, Non-Fin",G432="Other Unregulated Financial Entity"),"Yes","No")</f>
        <v>No</v>
      </c>
      <c r="AR432" s="47" t="str">
        <f>IF(AQ432="Yes", 'Input 1 - Schedule 1'!AL432/'Input 1 - Schedule 1'!AM432*'Input 1 - Schedule 1'!AN432,"N/A")</f>
        <v>N/A</v>
      </c>
      <c r="AS432" s="47" t="str">
        <f>IF(AR432="N/A","N/A",MAX('Input 1 - Schedule 1'!AN432*0.02,AR432))</f>
        <v>N/A</v>
      </c>
      <c r="AT432" s="47" t="str">
        <f>IF(AQ432="Yes",'Input 1 - Schedule 1'!$AH432*IF($AX432="RBC Filing U.S. Insurer (Life)",0.0247,IF($AX432="RBC Filing U.S. Insurer (Health)",0.057*2/3,0.0364)),"N/A")</f>
        <v>N/A</v>
      </c>
      <c r="AU432" s="47" t="str">
        <f>IF(AQ432="Yes",'Input 1 - Schedule 1'!$AH432*IF($AX432="RBC Filing U.S. Insurer (Life)",0.037,IF($AX432="RBC Filing U.S. Insurer (Health)",0.057,0.054)),"N/A")</f>
        <v>N/A</v>
      </c>
      <c r="AV432" s="47" t="str">
        <f>IF(AQ432="Yes",'Input 1 - Schedule 1'!$AJ432*0.03,"N/A")</f>
        <v>N/A</v>
      </c>
      <c r="AW432" s="47" t="str">
        <f>IF(AQ432="Yes",IF(AX432="RBC Filing U.S. Insurer (Life)",0.195*'Input 1 - Schedule 1'!AJ432,0.225*'Input 1 - Schedule 1'!AJ432),"N/A")</f>
        <v>N/A</v>
      </c>
      <c r="AX432" s="47" t="str">
        <f>IFERROR(VLOOKUP('Input 1 - Schedule 1'!I432,'Input 1 - Schedule 1'!$D$7:$G$1009,4,FALSE),"")</f>
        <v/>
      </c>
      <c r="AZ432" s="17" t="s">
        <v>1</v>
      </c>
    </row>
    <row r="433" spans="1:52" x14ac:dyDescent="0.25">
      <c r="A433" s="56">
        <f t="shared" si="47"/>
        <v>424</v>
      </c>
      <c r="B433" s="267" t="str">
        <f t="shared" si="48"/>
        <v/>
      </c>
      <c r="C433" s="55" t="str">
        <f>IFERROR(VLOOKUP(G433,GCC.Param!$B$3:$D$96,3,FALSE),"")</f>
        <v/>
      </c>
      <c r="D433" s="40"/>
      <c r="E433" s="40"/>
      <c r="F433" s="42"/>
      <c r="G433" s="42"/>
      <c r="H433" s="42"/>
      <c r="I433" s="42"/>
      <c r="J433" s="267" t="str">
        <f t="shared" si="49"/>
        <v/>
      </c>
      <c r="K433" s="289"/>
      <c r="L433" s="289"/>
      <c r="M433" s="42"/>
      <c r="N433" s="42"/>
      <c r="O433" s="42"/>
      <c r="P433" s="42"/>
      <c r="Q433" s="42"/>
      <c r="R433" s="42"/>
      <c r="S433" s="266">
        <f t="shared" si="50"/>
        <v>0</v>
      </c>
      <c r="T433" s="32"/>
      <c r="U433" s="50"/>
      <c r="V433" s="44"/>
      <c r="W433" s="44"/>
      <c r="X433" s="45"/>
      <c r="Y433" s="50"/>
      <c r="Z433" s="46"/>
      <c r="AA433" s="46"/>
      <c r="AB433" s="46"/>
      <c r="AC433" s="47">
        <f t="shared" si="51"/>
        <v>0</v>
      </c>
      <c r="AD433" s="51"/>
      <c r="AE433" s="51"/>
      <c r="AF433" s="51"/>
      <c r="AH433" s="290"/>
      <c r="AI433" s="53">
        <f t="shared" si="52"/>
        <v>0</v>
      </c>
      <c r="AJ433" s="52"/>
      <c r="AK433" s="293"/>
      <c r="AL433" s="300"/>
      <c r="AM433" s="52"/>
      <c r="AN433" s="300"/>
      <c r="AO433" s="54"/>
      <c r="AQ433" s="47" t="str">
        <f>IF(OR('Input 1 - Schedule 1'!$C433="Non-Ins, Non-Fin",G433="Other Unregulated Financial Entity"),"Yes","No")</f>
        <v>No</v>
      </c>
      <c r="AR433" s="47" t="str">
        <f>IF(AQ433="Yes", 'Input 1 - Schedule 1'!AL433/'Input 1 - Schedule 1'!AM433*'Input 1 - Schedule 1'!AN433,"N/A")</f>
        <v>N/A</v>
      </c>
      <c r="AS433" s="47" t="str">
        <f>IF(AR433="N/A","N/A",MAX('Input 1 - Schedule 1'!AN433*0.02,AR433))</f>
        <v>N/A</v>
      </c>
      <c r="AT433" s="47" t="str">
        <f>IF(AQ433="Yes",'Input 1 - Schedule 1'!$AH433*IF($AX433="RBC Filing U.S. Insurer (Life)",0.0247,IF($AX433="RBC Filing U.S. Insurer (Health)",0.057*2/3,0.0364)),"N/A")</f>
        <v>N/A</v>
      </c>
      <c r="AU433" s="47" t="str">
        <f>IF(AQ433="Yes",'Input 1 - Schedule 1'!$AH433*IF($AX433="RBC Filing U.S. Insurer (Life)",0.037,IF($AX433="RBC Filing U.S. Insurer (Health)",0.057,0.054)),"N/A")</f>
        <v>N/A</v>
      </c>
      <c r="AV433" s="47" t="str">
        <f>IF(AQ433="Yes",'Input 1 - Schedule 1'!$AJ433*0.03,"N/A")</f>
        <v>N/A</v>
      </c>
      <c r="AW433" s="47" t="str">
        <f>IF(AQ433="Yes",IF(AX433="RBC Filing U.S. Insurer (Life)",0.195*'Input 1 - Schedule 1'!AJ433,0.225*'Input 1 - Schedule 1'!AJ433),"N/A")</f>
        <v>N/A</v>
      </c>
      <c r="AX433" s="47" t="str">
        <f>IFERROR(VLOOKUP('Input 1 - Schedule 1'!I433,'Input 1 - Schedule 1'!$D$7:$G$1009,4,FALSE),"")</f>
        <v/>
      </c>
      <c r="AZ433" s="17" t="s">
        <v>1</v>
      </c>
    </row>
    <row r="434" spans="1:52" x14ac:dyDescent="0.25">
      <c r="A434" s="56">
        <f t="shared" si="47"/>
        <v>425</v>
      </c>
      <c r="B434" s="267" t="str">
        <f t="shared" si="48"/>
        <v/>
      </c>
      <c r="C434" s="55" t="str">
        <f>IFERROR(VLOOKUP(G434,GCC.Param!$B$3:$D$96,3,FALSE),"")</f>
        <v/>
      </c>
      <c r="D434" s="40"/>
      <c r="E434" s="40"/>
      <c r="F434" s="42"/>
      <c r="G434" s="42"/>
      <c r="H434" s="42"/>
      <c r="I434" s="42"/>
      <c r="J434" s="267" t="str">
        <f t="shared" si="49"/>
        <v/>
      </c>
      <c r="K434" s="289"/>
      <c r="L434" s="289"/>
      <c r="M434" s="42"/>
      <c r="N434" s="42"/>
      <c r="O434" s="42"/>
      <c r="P434" s="42"/>
      <c r="Q434" s="42"/>
      <c r="R434" s="42"/>
      <c r="S434" s="266">
        <f t="shared" si="50"/>
        <v>0</v>
      </c>
      <c r="T434" s="32"/>
      <c r="U434" s="50"/>
      <c r="V434" s="44"/>
      <c r="W434" s="44"/>
      <c r="X434" s="45"/>
      <c r="Y434" s="50"/>
      <c r="Z434" s="46"/>
      <c r="AA434" s="46"/>
      <c r="AB434" s="46"/>
      <c r="AC434" s="47">
        <f t="shared" si="51"/>
        <v>0</v>
      </c>
      <c r="AD434" s="51"/>
      <c r="AE434" s="51"/>
      <c r="AF434" s="51"/>
      <c r="AH434" s="290"/>
      <c r="AI434" s="53">
        <f t="shared" si="52"/>
        <v>0</v>
      </c>
      <c r="AJ434" s="52"/>
      <c r="AK434" s="293"/>
      <c r="AL434" s="300"/>
      <c r="AM434" s="52"/>
      <c r="AN434" s="300"/>
      <c r="AO434" s="54"/>
      <c r="AQ434" s="47" t="str">
        <f>IF(OR('Input 1 - Schedule 1'!$C434="Non-Ins, Non-Fin",G434="Other Unregulated Financial Entity"),"Yes","No")</f>
        <v>No</v>
      </c>
      <c r="AR434" s="47" t="str">
        <f>IF(AQ434="Yes", 'Input 1 - Schedule 1'!AL434/'Input 1 - Schedule 1'!AM434*'Input 1 - Schedule 1'!AN434,"N/A")</f>
        <v>N/A</v>
      </c>
      <c r="AS434" s="47" t="str">
        <f>IF(AR434="N/A","N/A",MAX('Input 1 - Schedule 1'!AN434*0.02,AR434))</f>
        <v>N/A</v>
      </c>
      <c r="AT434" s="47" t="str">
        <f>IF(AQ434="Yes",'Input 1 - Schedule 1'!$AH434*IF($AX434="RBC Filing U.S. Insurer (Life)",0.0247,IF($AX434="RBC Filing U.S. Insurer (Health)",0.057*2/3,0.0364)),"N/A")</f>
        <v>N/A</v>
      </c>
      <c r="AU434" s="47" t="str">
        <f>IF(AQ434="Yes",'Input 1 - Schedule 1'!$AH434*IF($AX434="RBC Filing U.S. Insurer (Life)",0.037,IF($AX434="RBC Filing U.S. Insurer (Health)",0.057,0.054)),"N/A")</f>
        <v>N/A</v>
      </c>
      <c r="AV434" s="47" t="str">
        <f>IF(AQ434="Yes",'Input 1 - Schedule 1'!$AJ434*0.03,"N/A")</f>
        <v>N/A</v>
      </c>
      <c r="AW434" s="47" t="str">
        <f>IF(AQ434="Yes",IF(AX434="RBC Filing U.S. Insurer (Life)",0.195*'Input 1 - Schedule 1'!AJ434,0.225*'Input 1 - Schedule 1'!AJ434),"N/A")</f>
        <v>N/A</v>
      </c>
      <c r="AX434" s="47" t="str">
        <f>IFERROR(VLOOKUP('Input 1 - Schedule 1'!I434,'Input 1 - Schedule 1'!$D$7:$G$1009,4,FALSE),"")</f>
        <v/>
      </c>
      <c r="AZ434" s="17" t="s">
        <v>1</v>
      </c>
    </row>
    <row r="435" spans="1:52" x14ac:dyDescent="0.25">
      <c r="A435" s="56">
        <f t="shared" si="47"/>
        <v>426</v>
      </c>
      <c r="B435" s="267" t="str">
        <f t="shared" si="48"/>
        <v/>
      </c>
      <c r="C435" s="55" t="str">
        <f>IFERROR(VLOOKUP(G435,GCC.Param!$B$3:$D$96,3,FALSE),"")</f>
        <v/>
      </c>
      <c r="D435" s="40"/>
      <c r="E435" s="40"/>
      <c r="F435" s="42"/>
      <c r="G435" s="42"/>
      <c r="H435" s="42"/>
      <c r="I435" s="42"/>
      <c r="J435" s="267" t="str">
        <f t="shared" si="49"/>
        <v/>
      </c>
      <c r="K435" s="289"/>
      <c r="L435" s="289"/>
      <c r="M435" s="42"/>
      <c r="N435" s="42"/>
      <c r="O435" s="42"/>
      <c r="P435" s="42"/>
      <c r="Q435" s="42"/>
      <c r="R435" s="42"/>
      <c r="S435" s="266">
        <f t="shared" si="50"/>
        <v>0</v>
      </c>
      <c r="T435" s="32"/>
      <c r="U435" s="50"/>
      <c r="V435" s="44"/>
      <c r="W435" s="44"/>
      <c r="X435" s="45"/>
      <c r="Y435" s="50"/>
      <c r="Z435" s="46"/>
      <c r="AA435" s="46"/>
      <c r="AB435" s="46"/>
      <c r="AC435" s="47">
        <f t="shared" si="51"/>
        <v>0</v>
      </c>
      <c r="AD435" s="51"/>
      <c r="AE435" s="51"/>
      <c r="AF435" s="51"/>
      <c r="AH435" s="290"/>
      <c r="AI435" s="53">
        <f t="shared" si="52"/>
        <v>0</v>
      </c>
      <c r="AJ435" s="52"/>
      <c r="AK435" s="293"/>
      <c r="AL435" s="300"/>
      <c r="AM435" s="52"/>
      <c r="AN435" s="300"/>
      <c r="AO435" s="54"/>
      <c r="AQ435" s="47" t="str">
        <f>IF(OR('Input 1 - Schedule 1'!$C435="Non-Ins, Non-Fin",G435="Other Unregulated Financial Entity"),"Yes","No")</f>
        <v>No</v>
      </c>
      <c r="AR435" s="47" t="str">
        <f>IF(AQ435="Yes", 'Input 1 - Schedule 1'!AL435/'Input 1 - Schedule 1'!AM435*'Input 1 - Schedule 1'!AN435,"N/A")</f>
        <v>N/A</v>
      </c>
      <c r="AS435" s="47" t="str">
        <f>IF(AR435="N/A","N/A",MAX('Input 1 - Schedule 1'!AN435*0.02,AR435))</f>
        <v>N/A</v>
      </c>
      <c r="AT435" s="47" t="str">
        <f>IF(AQ435="Yes",'Input 1 - Schedule 1'!$AH435*IF($AX435="RBC Filing U.S. Insurer (Life)",0.0247,IF($AX435="RBC Filing U.S. Insurer (Health)",0.057*2/3,0.0364)),"N/A")</f>
        <v>N/A</v>
      </c>
      <c r="AU435" s="47" t="str">
        <f>IF(AQ435="Yes",'Input 1 - Schedule 1'!$AH435*IF($AX435="RBC Filing U.S. Insurer (Life)",0.037,IF($AX435="RBC Filing U.S. Insurer (Health)",0.057,0.054)),"N/A")</f>
        <v>N/A</v>
      </c>
      <c r="AV435" s="47" t="str">
        <f>IF(AQ435="Yes",'Input 1 - Schedule 1'!$AJ435*0.03,"N/A")</f>
        <v>N/A</v>
      </c>
      <c r="AW435" s="47" t="str">
        <f>IF(AQ435="Yes",IF(AX435="RBC Filing U.S. Insurer (Life)",0.195*'Input 1 - Schedule 1'!AJ435,0.225*'Input 1 - Schedule 1'!AJ435),"N/A")</f>
        <v>N/A</v>
      </c>
      <c r="AX435" s="47" t="str">
        <f>IFERROR(VLOOKUP('Input 1 - Schedule 1'!I435,'Input 1 - Schedule 1'!$D$7:$G$1009,4,FALSE),"")</f>
        <v/>
      </c>
      <c r="AZ435" s="17" t="s">
        <v>1</v>
      </c>
    </row>
    <row r="436" spans="1:52" x14ac:dyDescent="0.25">
      <c r="A436" s="56">
        <f t="shared" si="47"/>
        <v>427</v>
      </c>
      <c r="B436" s="267" t="str">
        <f t="shared" si="48"/>
        <v/>
      </c>
      <c r="C436" s="55" t="str">
        <f>IFERROR(VLOOKUP(G436,GCC.Param!$B$3:$D$96,3,FALSE),"")</f>
        <v/>
      </c>
      <c r="D436" s="40"/>
      <c r="E436" s="40"/>
      <c r="F436" s="42"/>
      <c r="G436" s="42"/>
      <c r="H436" s="42"/>
      <c r="I436" s="42"/>
      <c r="J436" s="267" t="str">
        <f t="shared" si="49"/>
        <v/>
      </c>
      <c r="K436" s="289"/>
      <c r="L436" s="289"/>
      <c r="M436" s="42"/>
      <c r="N436" s="42"/>
      <c r="O436" s="42"/>
      <c r="P436" s="42"/>
      <c r="Q436" s="42"/>
      <c r="R436" s="42"/>
      <c r="S436" s="266">
        <f t="shared" si="50"/>
        <v>0</v>
      </c>
      <c r="T436" s="32"/>
      <c r="U436" s="50"/>
      <c r="V436" s="44"/>
      <c r="W436" s="44"/>
      <c r="X436" s="45"/>
      <c r="Y436" s="50"/>
      <c r="Z436" s="46"/>
      <c r="AA436" s="46"/>
      <c r="AB436" s="46"/>
      <c r="AC436" s="47">
        <f t="shared" si="51"/>
        <v>0</v>
      </c>
      <c r="AD436" s="51"/>
      <c r="AE436" s="51"/>
      <c r="AF436" s="51"/>
      <c r="AH436" s="290"/>
      <c r="AI436" s="53">
        <f t="shared" si="52"/>
        <v>0</v>
      </c>
      <c r="AJ436" s="52"/>
      <c r="AK436" s="293"/>
      <c r="AL436" s="300"/>
      <c r="AM436" s="52"/>
      <c r="AN436" s="300"/>
      <c r="AO436" s="54"/>
      <c r="AQ436" s="47" t="str">
        <f>IF(OR('Input 1 - Schedule 1'!$C436="Non-Ins, Non-Fin",G436="Other Unregulated Financial Entity"),"Yes","No")</f>
        <v>No</v>
      </c>
      <c r="AR436" s="47" t="str">
        <f>IF(AQ436="Yes", 'Input 1 - Schedule 1'!AL436/'Input 1 - Schedule 1'!AM436*'Input 1 - Schedule 1'!AN436,"N/A")</f>
        <v>N/A</v>
      </c>
      <c r="AS436" s="47" t="str">
        <f>IF(AR436="N/A","N/A",MAX('Input 1 - Schedule 1'!AN436*0.02,AR436))</f>
        <v>N/A</v>
      </c>
      <c r="AT436" s="47" t="str">
        <f>IF(AQ436="Yes",'Input 1 - Schedule 1'!$AH436*IF($AX436="RBC Filing U.S. Insurer (Life)",0.0247,IF($AX436="RBC Filing U.S. Insurer (Health)",0.057*2/3,0.0364)),"N/A")</f>
        <v>N/A</v>
      </c>
      <c r="AU436" s="47" t="str">
        <f>IF(AQ436="Yes",'Input 1 - Schedule 1'!$AH436*IF($AX436="RBC Filing U.S. Insurer (Life)",0.037,IF($AX436="RBC Filing U.S. Insurer (Health)",0.057,0.054)),"N/A")</f>
        <v>N/A</v>
      </c>
      <c r="AV436" s="47" t="str">
        <f>IF(AQ436="Yes",'Input 1 - Schedule 1'!$AJ436*0.03,"N/A")</f>
        <v>N/A</v>
      </c>
      <c r="AW436" s="47" t="str">
        <f>IF(AQ436="Yes",IF(AX436="RBC Filing U.S. Insurer (Life)",0.195*'Input 1 - Schedule 1'!AJ436,0.225*'Input 1 - Schedule 1'!AJ436),"N/A")</f>
        <v>N/A</v>
      </c>
      <c r="AX436" s="47" t="str">
        <f>IFERROR(VLOOKUP('Input 1 - Schedule 1'!I436,'Input 1 - Schedule 1'!$D$7:$G$1009,4,FALSE),"")</f>
        <v/>
      </c>
      <c r="AZ436" s="17" t="s">
        <v>1</v>
      </c>
    </row>
    <row r="437" spans="1:52" x14ac:dyDescent="0.25">
      <c r="A437" s="56">
        <f t="shared" si="47"/>
        <v>428</v>
      </c>
      <c r="B437" s="267" t="str">
        <f t="shared" si="48"/>
        <v/>
      </c>
      <c r="C437" s="55" t="str">
        <f>IFERROR(VLOOKUP(G437,GCC.Param!$B$3:$D$96,3,FALSE),"")</f>
        <v/>
      </c>
      <c r="D437" s="40"/>
      <c r="E437" s="40"/>
      <c r="F437" s="42"/>
      <c r="G437" s="42"/>
      <c r="H437" s="42"/>
      <c r="I437" s="42"/>
      <c r="J437" s="267" t="str">
        <f t="shared" si="49"/>
        <v/>
      </c>
      <c r="K437" s="289"/>
      <c r="L437" s="289"/>
      <c r="M437" s="42"/>
      <c r="N437" s="42"/>
      <c r="O437" s="42"/>
      <c r="P437" s="42"/>
      <c r="Q437" s="42"/>
      <c r="R437" s="42"/>
      <c r="S437" s="266">
        <f t="shared" si="50"/>
        <v>0</v>
      </c>
      <c r="T437" s="32"/>
      <c r="U437" s="50"/>
      <c r="V437" s="44"/>
      <c r="W437" s="44"/>
      <c r="X437" s="45"/>
      <c r="Y437" s="50"/>
      <c r="Z437" s="46"/>
      <c r="AA437" s="46"/>
      <c r="AB437" s="46"/>
      <c r="AC437" s="47">
        <f t="shared" si="51"/>
        <v>0</v>
      </c>
      <c r="AD437" s="51"/>
      <c r="AE437" s="51"/>
      <c r="AF437" s="51"/>
      <c r="AH437" s="290"/>
      <c r="AI437" s="53">
        <f t="shared" si="52"/>
        <v>0</v>
      </c>
      <c r="AJ437" s="52"/>
      <c r="AK437" s="293"/>
      <c r="AL437" s="300"/>
      <c r="AM437" s="52"/>
      <c r="AN437" s="300"/>
      <c r="AO437" s="54"/>
      <c r="AQ437" s="47" t="str">
        <f>IF(OR('Input 1 - Schedule 1'!$C437="Non-Ins, Non-Fin",G437="Other Unregulated Financial Entity"),"Yes","No")</f>
        <v>No</v>
      </c>
      <c r="AR437" s="47" t="str">
        <f>IF(AQ437="Yes", 'Input 1 - Schedule 1'!AL437/'Input 1 - Schedule 1'!AM437*'Input 1 - Schedule 1'!AN437,"N/A")</f>
        <v>N/A</v>
      </c>
      <c r="AS437" s="47" t="str">
        <f>IF(AR437="N/A","N/A",MAX('Input 1 - Schedule 1'!AN437*0.02,AR437))</f>
        <v>N/A</v>
      </c>
      <c r="AT437" s="47" t="str">
        <f>IF(AQ437="Yes",'Input 1 - Schedule 1'!$AH437*IF($AX437="RBC Filing U.S. Insurer (Life)",0.0247,IF($AX437="RBC Filing U.S. Insurer (Health)",0.057*2/3,0.0364)),"N/A")</f>
        <v>N/A</v>
      </c>
      <c r="AU437" s="47" t="str">
        <f>IF(AQ437="Yes",'Input 1 - Schedule 1'!$AH437*IF($AX437="RBC Filing U.S. Insurer (Life)",0.037,IF($AX437="RBC Filing U.S. Insurer (Health)",0.057,0.054)),"N/A")</f>
        <v>N/A</v>
      </c>
      <c r="AV437" s="47" t="str">
        <f>IF(AQ437="Yes",'Input 1 - Schedule 1'!$AJ437*0.03,"N/A")</f>
        <v>N/A</v>
      </c>
      <c r="AW437" s="47" t="str">
        <f>IF(AQ437="Yes",IF(AX437="RBC Filing U.S. Insurer (Life)",0.195*'Input 1 - Schedule 1'!AJ437,0.225*'Input 1 - Schedule 1'!AJ437),"N/A")</f>
        <v>N/A</v>
      </c>
      <c r="AX437" s="47" t="str">
        <f>IFERROR(VLOOKUP('Input 1 - Schedule 1'!I437,'Input 1 - Schedule 1'!$D$7:$G$1009,4,FALSE),"")</f>
        <v/>
      </c>
      <c r="AZ437" s="17" t="s">
        <v>1</v>
      </c>
    </row>
    <row r="438" spans="1:52" x14ac:dyDescent="0.25">
      <c r="A438" s="56">
        <f t="shared" si="47"/>
        <v>429</v>
      </c>
      <c r="B438" s="267" t="str">
        <f t="shared" si="48"/>
        <v/>
      </c>
      <c r="C438" s="55" t="str">
        <f>IFERROR(VLOOKUP(G438,GCC.Param!$B$3:$D$96,3,FALSE),"")</f>
        <v/>
      </c>
      <c r="D438" s="40"/>
      <c r="E438" s="40"/>
      <c r="F438" s="42"/>
      <c r="G438" s="42"/>
      <c r="H438" s="42"/>
      <c r="I438" s="42"/>
      <c r="J438" s="267" t="str">
        <f t="shared" si="49"/>
        <v/>
      </c>
      <c r="K438" s="289"/>
      <c r="L438" s="289"/>
      <c r="M438" s="42"/>
      <c r="N438" s="42"/>
      <c r="O438" s="42"/>
      <c r="P438" s="42"/>
      <c r="Q438" s="42"/>
      <c r="R438" s="42"/>
      <c r="S438" s="266">
        <f t="shared" si="50"/>
        <v>0</v>
      </c>
      <c r="T438" s="32"/>
      <c r="U438" s="50"/>
      <c r="V438" s="44"/>
      <c r="W438" s="44"/>
      <c r="X438" s="45"/>
      <c r="Y438" s="50"/>
      <c r="Z438" s="46"/>
      <c r="AA438" s="46"/>
      <c r="AB438" s="46"/>
      <c r="AC438" s="47">
        <f t="shared" si="51"/>
        <v>0</v>
      </c>
      <c r="AD438" s="51"/>
      <c r="AE438" s="51"/>
      <c r="AF438" s="51"/>
      <c r="AH438" s="290"/>
      <c r="AI438" s="53">
        <f t="shared" si="52"/>
        <v>0</v>
      </c>
      <c r="AJ438" s="52"/>
      <c r="AK438" s="293"/>
      <c r="AL438" s="300"/>
      <c r="AM438" s="52"/>
      <c r="AN438" s="300"/>
      <c r="AO438" s="54"/>
      <c r="AQ438" s="47" t="str">
        <f>IF(OR('Input 1 - Schedule 1'!$C438="Non-Ins, Non-Fin",G438="Other Unregulated Financial Entity"),"Yes","No")</f>
        <v>No</v>
      </c>
      <c r="AR438" s="47" t="str">
        <f>IF(AQ438="Yes", 'Input 1 - Schedule 1'!AL438/'Input 1 - Schedule 1'!AM438*'Input 1 - Schedule 1'!AN438,"N/A")</f>
        <v>N/A</v>
      </c>
      <c r="AS438" s="47" t="str">
        <f>IF(AR438="N/A","N/A",MAX('Input 1 - Schedule 1'!AN438*0.02,AR438))</f>
        <v>N/A</v>
      </c>
      <c r="AT438" s="47" t="str">
        <f>IF(AQ438="Yes",'Input 1 - Schedule 1'!$AH438*IF($AX438="RBC Filing U.S. Insurer (Life)",0.0247,IF($AX438="RBC Filing U.S. Insurer (Health)",0.057*2/3,0.0364)),"N/A")</f>
        <v>N/A</v>
      </c>
      <c r="AU438" s="47" t="str">
        <f>IF(AQ438="Yes",'Input 1 - Schedule 1'!$AH438*IF($AX438="RBC Filing U.S. Insurer (Life)",0.037,IF($AX438="RBC Filing U.S. Insurer (Health)",0.057,0.054)),"N/A")</f>
        <v>N/A</v>
      </c>
      <c r="AV438" s="47" t="str">
        <f>IF(AQ438="Yes",'Input 1 - Schedule 1'!$AJ438*0.03,"N/A")</f>
        <v>N/A</v>
      </c>
      <c r="AW438" s="47" t="str">
        <f>IF(AQ438="Yes",IF(AX438="RBC Filing U.S. Insurer (Life)",0.195*'Input 1 - Schedule 1'!AJ438,0.225*'Input 1 - Schedule 1'!AJ438),"N/A")</f>
        <v>N/A</v>
      </c>
      <c r="AX438" s="47" t="str">
        <f>IFERROR(VLOOKUP('Input 1 - Schedule 1'!I438,'Input 1 - Schedule 1'!$D$7:$G$1009,4,FALSE),"")</f>
        <v/>
      </c>
      <c r="AZ438" s="17" t="s">
        <v>1</v>
      </c>
    </row>
    <row r="439" spans="1:52" x14ac:dyDescent="0.25">
      <c r="A439" s="56">
        <f t="shared" si="47"/>
        <v>430</v>
      </c>
      <c r="B439" s="267" t="str">
        <f t="shared" si="48"/>
        <v/>
      </c>
      <c r="C439" s="55" t="str">
        <f>IFERROR(VLOOKUP(G439,GCC.Param!$B$3:$D$96,3,FALSE),"")</f>
        <v/>
      </c>
      <c r="D439" s="40"/>
      <c r="E439" s="40"/>
      <c r="F439" s="42"/>
      <c r="G439" s="42"/>
      <c r="H439" s="42"/>
      <c r="I439" s="42"/>
      <c r="J439" s="267" t="str">
        <f t="shared" si="49"/>
        <v/>
      </c>
      <c r="K439" s="289"/>
      <c r="L439" s="289"/>
      <c r="M439" s="42"/>
      <c r="N439" s="42"/>
      <c r="O439" s="42"/>
      <c r="P439" s="42"/>
      <c r="Q439" s="42"/>
      <c r="R439" s="42"/>
      <c r="S439" s="266">
        <f t="shared" si="50"/>
        <v>0</v>
      </c>
      <c r="T439" s="32"/>
      <c r="U439" s="50"/>
      <c r="V439" s="44"/>
      <c r="W439" s="44"/>
      <c r="X439" s="45"/>
      <c r="Y439" s="50"/>
      <c r="Z439" s="46"/>
      <c r="AA439" s="46"/>
      <c r="AB439" s="46"/>
      <c r="AC439" s="47">
        <f t="shared" si="51"/>
        <v>0</v>
      </c>
      <c r="AD439" s="51"/>
      <c r="AE439" s="51"/>
      <c r="AF439" s="51"/>
      <c r="AH439" s="290"/>
      <c r="AI439" s="53">
        <f t="shared" si="52"/>
        <v>0</v>
      </c>
      <c r="AJ439" s="52"/>
      <c r="AK439" s="293"/>
      <c r="AL439" s="300"/>
      <c r="AM439" s="52"/>
      <c r="AN439" s="300"/>
      <c r="AO439" s="54"/>
      <c r="AQ439" s="47" t="str">
        <f>IF(OR('Input 1 - Schedule 1'!$C439="Non-Ins, Non-Fin",G439="Other Unregulated Financial Entity"),"Yes","No")</f>
        <v>No</v>
      </c>
      <c r="AR439" s="47" t="str">
        <f>IF(AQ439="Yes", 'Input 1 - Schedule 1'!AL439/'Input 1 - Schedule 1'!AM439*'Input 1 - Schedule 1'!AN439,"N/A")</f>
        <v>N/A</v>
      </c>
      <c r="AS439" s="47" t="str">
        <f>IF(AR439="N/A","N/A",MAX('Input 1 - Schedule 1'!AN439*0.02,AR439))</f>
        <v>N/A</v>
      </c>
      <c r="AT439" s="47" t="str">
        <f>IF(AQ439="Yes",'Input 1 - Schedule 1'!$AH439*IF($AX439="RBC Filing U.S. Insurer (Life)",0.0247,IF($AX439="RBC Filing U.S. Insurer (Health)",0.057*2/3,0.0364)),"N/A")</f>
        <v>N/A</v>
      </c>
      <c r="AU439" s="47" t="str">
        <f>IF(AQ439="Yes",'Input 1 - Schedule 1'!$AH439*IF($AX439="RBC Filing U.S. Insurer (Life)",0.037,IF($AX439="RBC Filing U.S. Insurer (Health)",0.057,0.054)),"N/A")</f>
        <v>N/A</v>
      </c>
      <c r="AV439" s="47" t="str">
        <f>IF(AQ439="Yes",'Input 1 - Schedule 1'!$AJ439*0.03,"N/A")</f>
        <v>N/A</v>
      </c>
      <c r="AW439" s="47" t="str">
        <f>IF(AQ439="Yes",IF(AX439="RBC Filing U.S. Insurer (Life)",0.195*'Input 1 - Schedule 1'!AJ439,0.225*'Input 1 - Schedule 1'!AJ439),"N/A")</f>
        <v>N/A</v>
      </c>
      <c r="AX439" s="47" t="str">
        <f>IFERROR(VLOOKUP('Input 1 - Schedule 1'!I439,'Input 1 - Schedule 1'!$D$7:$G$1009,4,FALSE),"")</f>
        <v/>
      </c>
      <c r="AZ439" s="17" t="s">
        <v>1</v>
      </c>
    </row>
    <row r="440" spans="1:52" x14ac:dyDescent="0.25">
      <c r="A440" s="56">
        <f t="shared" si="47"/>
        <v>431</v>
      </c>
      <c r="B440" s="267" t="str">
        <f t="shared" si="48"/>
        <v/>
      </c>
      <c r="C440" s="55" t="str">
        <f>IFERROR(VLOOKUP(G440,GCC.Param!$B$3:$D$96,3,FALSE),"")</f>
        <v/>
      </c>
      <c r="D440" s="40"/>
      <c r="E440" s="40"/>
      <c r="F440" s="42"/>
      <c r="G440" s="42"/>
      <c r="H440" s="42"/>
      <c r="I440" s="42"/>
      <c r="J440" s="267" t="str">
        <f t="shared" si="49"/>
        <v/>
      </c>
      <c r="K440" s="289"/>
      <c r="L440" s="289"/>
      <c r="M440" s="42"/>
      <c r="N440" s="42"/>
      <c r="O440" s="42"/>
      <c r="P440" s="42"/>
      <c r="Q440" s="42"/>
      <c r="R440" s="42"/>
      <c r="S440" s="266">
        <f t="shared" si="50"/>
        <v>0</v>
      </c>
      <c r="T440" s="32"/>
      <c r="U440" s="50"/>
      <c r="V440" s="44"/>
      <c r="W440" s="44"/>
      <c r="X440" s="45"/>
      <c r="Y440" s="50"/>
      <c r="Z440" s="46"/>
      <c r="AA440" s="46"/>
      <c r="AB440" s="46"/>
      <c r="AC440" s="47">
        <f t="shared" si="51"/>
        <v>0</v>
      </c>
      <c r="AD440" s="51"/>
      <c r="AE440" s="51"/>
      <c r="AF440" s="51"/>
      <c r="AH440" s="290"/>
      <c r="AI440" s="53">
        <f t="shared" si="52"/>
        <v>0</v>
      </c>
      <c r="AJ440" s="52"/>
      <c r="AK440" s="293"/>
      <c r="AL440" s="300"/>
      <c r="AM440" s="52"/>
      <c r="AN440" s="300"/>
      <c r="AO440" s="54"/>
      <c r="AQ440" s="47" t="str">
        <f>IF(OR('Input 1 - Schedule 1'!$C440="Non-Ins, Non-Fin",G440="Other Unregulated Financial Entity"),"Yes","No")</f>
        <v>No</v>
      </c>
      <c r="AR440" s="47" t="str">
        <f>IF(AQ440="Yes", 'Input 1 - Schedule 1'!AL440/'Input 1 - Schedule 1'!AM440*'Input 1 - Schedule 1'!AN440,"N/A")</f>
        <v>N/A</v>
      </c>
      <c r="AS440" s="47" t="str">
        <f>IF(AR440="N/A","N/A",MAX('Input 1 - Schedule 1'!AN440*0.02,AR440))</f>
        <v>N/A</v>
      </c>
      <c r="AT440" s="47" t="str">
        <f>IF(AQ440="Yes",'Input 1 - Schedule 1'!$AH440*IF($AX440="RBC Filing U.S. Insurer (Life)",0.0247,IF($AX440="RBC Filing U.S. Insurer (Health)",0.057*2/3,0.0364)),"N/A")</f>
        <v>N/A</v>
      </c>
      <c r="AU440" s="47" t="str">
        <f>IF(AQ440="Yes",'Input 1 - Schedule 1'!$AH440*IF($AX440="RBC Filing U.S. Insurer (Life)",0.037,IF($AX440="RBC Filing U.S. Insurer (Health)",0.057,0.054)),"N/A")</f>
        <v>N/A</v>
      </c>
      <c r="AV440" s="47" t="str">
        <f>IF(AQ440="Yes",'Input 1 - Schedule 1'!$AJ440*0.03,"N/A")</f>
        <v>N/A</v>
      </c>
      <c r="AW440" s="47" t="str">
        <f>IF(AQ440="Yes",IF(AX440="RBC Filing U.S. Insurer (Life)",0.195*'Input 1 - Schedule 1'!AJ440,0.225*'Input 1 - Schedule 1'!AJ440),"N/A")</f>
        <v>N/A</v>
      </c>
      <c r="AX440" s="47" t="str">
        <f>IFERROR(VLOOKUP('Input 1 - Schedule 1'!I440,'Input 1 - Schedule 1'!$D$7:$G$1009,4,FALSE),"")</f>
        <v/>
      </c>
      <c r="AZ440" s="17" t="s">
        <v>1</v>
      </c>
    </row>
    <row r="441" spans="1:52" x14ac:dyDescent="0.25">
      <c r="A441" s="56">
        <f t="shared" si="47"/>
        <v>432</v>
      </c>
      <c r="B441" s="267" t="str">
        <f t="shared" si="48"/>
        <v/>
      </c>
      <c r="C441" s="55" t="str">
        <f>IFERROR(VLOOKUP(G441,GCC.Param!$B$3:$D$96,3,FALSE),"")</f>
        <v/>
      </c>
      <c r="D441" s="40"/>
      <c r="E441" s="40"/>
      <c r="F441" s="42"/>
      <c r="G441" s="42"/>
      <c r="H441" s="42"/>
      <c r="I441" s="42"/>
      <c r="J441" s="267" t="str">
        <f t="shared" si="49"/>
        <v/>
      </c>
      <c r="K441" s="289"/>
      <c r="L441" s="289"/>
      <c r="M441" s="42"/>
      <c r="N441" s="42"/>
      <c r="O441" s="42"/>
      <c r="P441" s="42"/>
      <c r="Q441" s="42"/>
      <c r="R441" s="42"/>
      <c r="S441" s="266">
        <f t="shared" si="50"/>
        <v>0</v>
      </c>
      <c r="T441" s="32"/>
      <c r="U441" s="50"/>
      <c r="V441" s="44"/>
      <c r="W441" s="44"/>
      <c r="X441" s="45"/>
      <c r="Y441" s="50"/>
      <c r="Z441" s="46"/>
      <c r="AA441" s="46"/>
      <c r="AB441" s="46"/>
      <c r="AC441" s="47">
        <f t="shared" si="51"/>
        <v>0</v>
      </c>
      <c r="AD441" s="51"/>
      <c r="AE441" s="51"/>
      <c r="AF441" s="51"/>
      <c r="AH441" s="290"/>
      <c r="AI441" s="53">
        <f t="shared" si="52"/>
        <v>0</v>
      </c>
      <c r="AJ441" s="52"/>
      <c r="AK441" s="293"/>
      <c r="AL441" s="300"/>
      <c r="AM441" s="52"/>
      <c r="AN441" s="300"/>
      <c r="AO441" s="54"/>
      <c r="AQ441" s="47" t="str">
        <f>IF(OR('Input 1 - Schedule 1'!$C441="Non-Ins, Non-Fin",G441="Other Unregulated Financial Entity"),"Yes","No")</f>
        <v>No</v>
      </c>
      <c r="AR441" s="47" t="str">
        <f>IF(AQ441="Yes", 'Input 1 - Schedule 1'!AL441/'Input 1 - Schedule 1'!AM441*'Input 1 - Schedule 1'!AN441,"N/A")</f>
        <v>N/A</v>
      </c>
      <c r="AS441" s="47" t="str">
        <f>IF(AR441="N/A","N/A",MAX('Input 1 - Schedule 1'!AN441*0.02,AR441))</f>
        <v>N/A</v>
      </c>
      <c r="AT441" s="47" t="str">
        <f>IF(AQ441="Yes",'Input 1 - Schedule 1'!$AH441*IF($AX441="RBC Filing U.S. Insurer (Life)",0.0247,IF($AX441="RBC Filing U.S. Insurer (Health)",0.057*2/3,0.0364)),"N/A")</f>
        <v>N/A</v>
      </c>
      <c r="AU441" s="47" t="str">
        <f>IF(AQ441="Yes",'Input 1 - Schedule 1'!$AH441*IF($AX441="RBC Filing U.S. Insurer (Life)",0.037,IF($AX441="RBC Filing U.S. Insurer (Health)",0.057,0.054)),"N/A")</f>
        <v>N/A</v>
      </c>
      <c r="AV441" s="47" t="str">
        <f>IF(AQ441="Yes",'Input 1 - Schedule 1'!$AJ441*0.03,"N/A")</f>
        <v>N/A</v>
      </c>
      <c r="AW441" s="47" t="str">
        <f>IF(AQ441="Yes",IF(AX441="RBC Filing U.S. Insurer (Life)",0.195*'Input 1 - Schedule 1'!AJ441,0.225*'Input 1 - Schedule 1'!AJ441),"N/A")</f>
        <v>N/A</v>
      </c>
      <c r="AX441" s="47" t="str">
        <f>IFERROR(VLOOKUP('Input 1 - Schedule 1'!I441,'Input 1 - Schedule 1'!$D$7:$G$1009,4,FALSE),"")</f>
        <v/>
      </c>
      <c r="AZ441" s="17" t="s">
        <v>1</v>
      </c>
    </row>
    <row r="442" spans="1:52" x14ac:dyDescent="0.25">
      <c r="A442" s="56">
        <f t="shared" si="47"/>
        <v>433</v>
      </c>
      <c r="B442" s="267" t="str">
        <f t="shared" si="48"/>
        <v/>
      </c>
      <c r="C442" s="55" t="str">
        <f>IFERROR(VLOOKUP(G442,GCC.Param!$B$3:$D$96,3,FALSE),"")</f>
        <v/>
      </c>
      <c r="D442" s="40"/>
      <c r="E442" s="40"/>
      <c r="F442" s="42"/>
      <c r="G442" s="42"/>
      <c r="H442" s="42"/>
      <c r="I442" s="42"/>
      <c r="J442" s="267" t="str">
        <f t="shared" si="49"/>
        <v/>
      </c>
      <c r="K442" s="289"/>
      <c r="L442" s="289"/>
      <c r="M442" s="42"/>
      <c r="N442" s="42"/>
      <c r="O442" s="42"/>
      <c r="P442" s="42"/>
      <c r="Q442" s="42"/>
      <c r="R442" s="42"/>
      <c r="S442" s="266">
        <f t="shared" si="50"/>
        <v>0</v>
      </c>
      <c r="T442" s="32"/>
      <c r="U442" s="50"/>
      <c r="V442" s="44"/>
      <c r="W442" s="44"/>
      <c r="X442" s="45"/>
      <c r="Y442" s="50"/>
      <c r="Z442" s="46"/>
      <c r="AA442" s="46"/>
      <c r="AB442" s="46"/>
      <c r="AC442" s="47">
        <f t="shared" si="51"/>
        <v>0</v>
      </c>
      <c r="AD442" s="51"/>
      <c r="AE442" s="51"/>
      <c r="AF442" s="51"/>
      <c r="AH442" s="290"/>
      <c r="AI442" s="53">
        <f t="shared" si="52"/>
        <v>0</v>
      </c>
      <c r="AJ442" s="52"/>
      <c r="AK442" s="293"/>
      <c r="AL442" s="300"/>
      <c r="AM442" s="52"/>
      <c r="AN442" s="300"/>
      <c r="AO442" s="54"/>
      <c r="AQ442" s="47" t="str">
        <f>IF(OR('Input 1 - Schedule 1'!$C442="Non-Ins, Non-Fin",G442="Other Unregulated Financial Entity"),"Yes","No")</f>
        <v>No</v>
      </c>
      <c r="AR442" s="47" t="str">
        <f>IF(AQ442="Yes", 'Input 1 - Schedule 1'!AL442/'Input 1 - Schedule 1'!AM442*'Input 1 - Schedule 1'!AN442,"N/A")</f>
        <v>N/A</v>
      </c>
      <c r="AS442" s="47" t="str">
        <f>IF(AR442="N/A","N/A",MAX('Input 1 - Schedule 1'!AN442*0.02,AR442))</f>
        <v>N/A</v>
      </c>
      <c r="AT442" s="47" t="str">
        <f>IF(AQ442="Yes",'Input 1 - Schedule 1'!$AH442*IF($AX442="RBC Filing U.S. Insurer (Life)",0.0247,IF($AX442="RBC Filing U.S. Insurer (Health)",0.057*2/3,0.0364)),"N/A")</f>
        <v>N/A</v>
      </c>
      <c r="AU442" s="47" t="str">
        <f>IF(AQ442="Yes",'Input 1 - Schedule 1'!$AH442*IF($AX442="RBC Filing U.S. Insurer (Life)",0.037,IF($AX442="RBC Filing U.S. Insurer (Health)",0.057,0.054)),"N/A")</f>
        <v>N/A</v>
      </c>
      <c r="AV442" s="47" t="str">
        <f>IF(AQ442="Yes",'Input 1 - Schedule 1'!$AJ442*0.03,"N/A")</f>
        <v>N/A</v>
      </c>
      <c r="AW442" s="47" t="str">
        <f>IF(AQ442="Yes",IF(AX442="RBC Filing U.S. Insurer (Life)",0.195*'Input 1 - Schedule 1'!AJ442,0.225*'Input 1 - Schedule 1'!AJ442),"N/A")</f>
        <v>N/A</v>
      </c>
      <c r="AX442" s="47" t="str">
        <f>IFERROR(VLOOKUP('Input 1 - Schedule 1'!I442,'Input 1 - Schedule 1'!$D$7:$G$1009,4,FALSE),"")</f>
        <v/>
      </c>
      <c r="AZ442" s="17" t="s">
        <v>1</v>
      </c>
    </row>
    <row r="443" spans="1:52" x14ac:dyDescent="0.25">
      <c r="A443" s="56">
        <f t="shared" si="47"/>
        <v>434</v>
      </c>
      <c r="B443" s="267" t="str">
        <f t="shared" si="48"/>
        <v/>
      </c>
      <c r="C443" s="55" t="str">
        <f>IFERROR(VLOOKUP(G443,GCC.Param!$B$3:$D$96,3,FALSE),"")</f>
        <v/>
      </c>
      <c r="D443" s="40"/>
      <c r="E443" s="40"/>
      <c r="F443" s="42"/>
      <c r="G443" s="42"/>
      <c r="H443" s="42"/>
      <c r="I443" s="42"/>
      <c r="J443" s="267" t="str">
        <f t="shared" si="49"/>
        <v/>
      </c>
      <c r="K443" s="289"/>
      <c r="L443" s="289"/>
      <c r="M443" s="42"/>
      <c r="N443" s="42"/>
      <c r="O443" s="42"/>
      <c r="P443" s="42"/>
      <c r="Q443" s="42"/>
      <c r="R443" s="42"/>
      <c r="S443" s="266">
        <f t="shared" si="50"/>
        <v>0</v>
      </c>
      <c r="T443" s="32"/>
      <c r="U443" s="50"/>
      <c r="V443" s="44"/>
      <c r="W443" s="44"/>
      <c r="X443" s="45"/>
      <c r="Y443" s="50"/>
      <c r="Z443" s="46"/>
      <c r="AA443" s="46"/>
      <c r="AB443" s="46"/>
      <c r="AC443" s="47">
        <f t="shared" si="51"/>
        <v>0</v>
      </c>
      <c r="AD443" s="51"/>
      <c r="AE443" s="51"/>
      <c r="AF443" s="51"/>
      <c r="AH443" s="290"/>
      <c r="AI443" s="53">
        <f t="shared" si="52"/>
        <v>0</v>
      </c>
      <c r="AJ443" s="52"/>
      <c r="AK443" s="293"/>
      <c r="AL443" s="300"/>
      <c r="AM443" s="52"/>
      <c r="AN443" s="300"/>
      <c r="AO443" s="54"/>
      <c r="AQ443" s="47" t="str">
        <f>IF(OR('Input 1 - Schedule 1'!$C443="Non-Ins, Non-Fin",G443="Other Unregulated Financial Entity"),"Yes","No")</f>
        <v>No</v>
      </c>
      <c r="AR443" s="47" t="str">
        <f>IF(AQ443="Yes", 'Input 1 - Schedule 1'!AL443/'Input 1 - Schedule 1'!AM443*'Input 1 - Schedule 1'!AN443,"N/A")</f>
        <v>N/A</v>
      </c>
      <c r="AS443" s="47" t="str">
        <f>IF(AR443="N/A","N/A",MAX('Input 1 - Schedule 1'!AN443*0.02,AR443))</f>
        <v>N/A</v>
      </c>
      <c r="AT443" s="47" t="str">
        <f>IF(AQ443="Yes",'Input 1 - Schedule 1'!$AH443*IF($AX443="RBC Filing U.S. Insurer (Life)",0.0247,IF($AX443="RBC Filing U.S. Insurer (Health)",0.057*2/3,0.0364)),"N/A")</f>
        <v>N/A</v>
      </c>
      <c r="AU443" s="47" t="str">
        <f>IF(AQ443="Yes",'Input 1 - Schedule 1'!$AH443*IF($AX443="RBC Filing U.S. Insurer (Life)",0.037,IF($AX443="RBC Filing U.S. Insurer (Health)",0.057,0.054)),"N/A")</f>
        <v>N/A</v>
      </c>
      <c r="AV443" s="47" t="str">
        <f>IF(AQ443="Yes",'Input 1 - Schedule 1'!$AJ443*0.03,"N/A")</f>
        <v>N/A</v>
      </c>
      <c r="AW443" s="47" t="str">
        <f>IF(AQ443="Yes",IF(AX443="RBC Filing U.S. Insurer (Life)",0.195*'Input 1 - Schedule 1'!AJ443,0.225*'Input 1 - Schedule 1'!AJ443),"N/A")</f>
        <v>N/A</v>
      </c>
      <c r="AX443" s="47" t="str">
        <f>IFERROR(VLOOKUP('Input 1 - Schedule 1'!I443,'Input 1 - Schedule 1'!$D$7:$G$1009,4,FALSE),"")</f>
        <v/>
      </c>
      <c r="AZ443" s="17" t="s">
        <v>1</v>
      </c>
    </row>
    <row r="444" spans="1:52" x14ac:dyDescent="0.25">
      <c r="A444" s="56">
        <f t="shared" si="47"/>
        <v>435</v>
      </c>
      <c r="B444" s="267" t="str">
        <f t="shared" si="48"/>
        <v/>
      </c>
      <c r="C444" s="55" t="str">
        <f>IFERROR(VLOOKUP(G444,GCC.Param!$B$3:$D$96,3,FALSE),"")</f>
        <v/>
      </c>
      <c r="D444" s="40"/>
      <c r="E444" s="40"/>
      <c r="F444" s="42"/>
      <c r="G444" s="42"/>
      <c r="H444" s="42"/>
      <c r="I444" s="42"/>
      <c r="J444" s="267" t="str">
        <f t="shared" si="49"/>
        <v/>
      </c>
      <c r="K444" s="289"/>
      <c r="L444" s="289"/>
      <c r="M444" s="42"/>
      <c r="N444" s="42"/>
      <c r="O444" s="42"/>
      <c r="P444" s="42"/>
      <c r="Q444" s="42"/>
      <c r="R444" s="42"/>
      <c r="S444" s="266">
        <f t="shared" si="50"/>
        <v>0</v>
      </c>
      <c r="T444" s="32"/>
      <c r="U444" s="50"/>
      <c r="V444" s="44"/>
      <c r="W444" s="44"/>
      <c r="X444" s="45"/>
      <c r="Y444" s="50"/>
      <c r="Z444" s="46"/>
      <c r="AA444" s="46"/>
      <c r="AB444" s="46"/>
      <c r="AC444" s="47">
        <f t="shared" si="51"/>
        <v>0</v>
      </c>
      <c r="AD444" s="51"/>
      <c r="AE444" s="51"/>
      <c r="AF444" s="51"/>
      <c r="AH444" s="290"/>
      <c r="AI444" s="53">
        <f t="shared" si="52"/>
        <v>0</v>
      </c>
      <c r="AJ444" s="52"/>
      <c r="AK444" s="293"/>
      <c r="AL444" s="300"/>
      <c r="AM444" s="52"/>
      <c r="AN444" s="300"/>
      <c r="AO444" s="54"/>
      <c r="AQ444" s="47" t="str">
        <f>IF(OR('Input 1 - Schedule 1'!$C444="Non-Ins, Non-Fin",G444="Other Unregulated Financial Entity"),"Yes","No")</f>
        <v>No</v>
      </c>
      <c r="AR444" s="47" t="str">
        <f>IF(AQ444="Yes", 'Input 1 - Schedule 1'!AL444/'Input 1 - Schedule 1'!AM444*'Input 1 - Schedule 1'!AN444,"N/A")</f>
        <v>N/A</v>
      </c>
      <c r="AS444" s="47" t="str">
        <f>IF(AR444="N/A","N/A",MAX('Input 1 - Schedule 1'!AN444*0.02,AR444))</f>
        <v>N/A</v>
      </c>
      <c r="AT444" s="47" t="str">
        <f>IF(AQ444="Yes",'Input 1 - Schedule 1'!$AH444*IF($AX444="RBC Filing U.S. Insurer (Life)",0.0247,IF($AX444="RBC Filing U.S. Insurer (Health)",0.057*2/3,0.0364)),"N/A")</f>
        <v>N/A</v>
      </c>
      <c r="AU444" s="47" t="str">
        <f>IF(AQ444="Yes",'Input 1 - Schedule 1'!$AH444*IF($AX444="RBC Filing U.S. Insurer (Life)",0.037,IF($AX444="RBC Filing U.S. Insurer (Health)",0.057,0.054)),"N/A")</f>
        <v>N/A</v>
      </c>
      <c r="AV444" s="47" t="str">
        <f>IF(AQ444="Yes",'Input 1 - Schedule 1'!$AJ444*0.03,"N/A")</f>
        <v>N/A</v>
      </c>
      <c r="AW444" s="47" t="str">
        <f>IF(AQ444="Yes",IF(AX444="RBC Filing U.S. Insurer (Life)",0.195*'Input 1 - Schedule 1'!AJ444,0.225*'Input 1 - Schedule 1'!AJ444),"N/A")</f>
        <v>N/A</v>
      </c>
      <c r="AX444" s="47" t="str">
        <f>IFERROR(VLOOKUP('Input 1 - Schedule 1'!I444,'Input 1 - Schedule 1'!$D$7:$G$1009,4,FALSE),"")</f>
        <v/>
      </c>
      <c r="AZ444" s="17" t="s">
        <v>1</v>
      </c>
    </row>
    <row r="445" spans="1:52" x14ac:dyDescent="0.25">
      <c r="A445" s="56">
        <f t="shared" si="47"/>
        <v>436</v>
      </c>
      <c r="B445" s="267" t="str">
        <f t="shared" si="48"/>
        <v/>
      </c>
      <c r="C445" s="55" t="str">
        <f>IFERROR(VLOOKUP(G445,GCC.Param!$B$3:$D$96,3,FALSE),"")</f>
        <v/>
      </c>
      <c r="D445" s="40"/>
      <c r="E445" s="40"/>
      <c r="F445" s="42"/>
      <c r="G445" s="42"/>
      <c r="H445" s="42"/>
      <c r="I445" s="42"/>
      <c r="J445" s="267" t="str">
        <f t="shared" si="49"/>
        <v/>
      </c>
      <c r="K445" s="289"/>
      <c r="L445" s="289"/>
      <c r="M445" s="42"/>
      <c r="N445" s="42"/>
      <c r="O445" s="42"/>
      <c r="P445" s="42"/>
      <c r="Q445" s="42"/>
      <c r="R445" s="42"/>
      <c r="S445" s="266">
        <f t="shared" si="50"/>
        <v>0</v>
      </c>
      <c r="T445" s="32"/>
      <c r="U445" s="50"/>
      <c r="V445" s="44"/>
      <c r="W445" s="44"/>
      <c r="X445" s="45"/>
      <c r="Y445" s="50"/>
      <c r="Z445" s="46"/>
      <c r="AA445" s="46"/>
      <c r="AB445" s="46"/>
      <c r="AC445" s="47">
        <f t="shared" si="51"/>
        <v>0</v>
      </c>
      <c r="AD445" s="51"/>
      <c r="AE445" s="51"/>
      <c r="AF445" s="51"/>
      <c r="AH445" s="290"/>
      <c r="AI445" s="53">
        <f t="shared" si="52"/>
        <v>0</v>
      </c>
      <c r="AJ445" s="52"/>
      <c r="AK445" s="293"/>
      <c r="AL445" s="300"/>
      <c r="AM445" s="52"/>
      <c r="AN445" s="300"/>
      <c r="AO445" s="54"/>
      <c r="AQ445" s="47" t="str">
        <f>IF(OR('Input 1 - Schedule 1'!$C445="Non-Ins, Non-Fin",G445="Other Unregulated Financial Entity"),"Yes","No")</f>
        <v>No</v>
      </c>
      <c r="AR445" s="47" t="str">
        <f>IF(AQ445="Yes", 'Input 1 - Schedule 1'!AL445/'Input 1 - Schedule 1'!AM445*'Input 1 - Schedule 1'!AN445,"N/A")</f>
        <v>N/A</v>
      </c>
      <c r="AS445" s="47" t="str">
        <f>IF(AR445="N/A","N/A",MAX('Input 1 - Schedule 1'!AN445*0.02,AR445))</f>
        <v>N/A</v>
      </c>
      <c r="AT445" s="47" t="str">
        <f>IF(AQ445="Yes",'Input 1 - Schedule 1'!$AH445*IF($AX445="RBC Filing U.S. Insurer (Life)",0.0247,IF($AX445="RBC Filing U.S. Insurer (Health)",0.057*2/3,0.0364)),"N/A")</f>
        <v>N/A</v>
      </c>
      <c r="AU445" s="47" t="str">
        <f>IF(AQ445="Yes",'Input 1 - Schedule 1'!$AH445*IF($AX445="RBC Filing U.S. Insurer (Life)",0.037,IF($AX445="RBC Filing U.S. Insurer (Health)",0.057,0.054)),"N/A")</f>
        <v>N/A</v>
      </c>
      <c r="AV445" s="47" t="str">
        <f>IF(AQ445="Yes",'Input 1 - Schedule 1'!$AJ445*0.03,"N/A")</f>
        <v>N/A</v>
      </c>
      <c r="AW445" s="47" t="str">
        <f>IF(AQ445="Yes",IF(AX445="RBC Filing U.S. Insurer (Life)",0.195*'Input 1 - Schedule 1'!AJ445,0.225*'Input 1 - Schedule 1'!AJ445),"N/A")</f>
        <v>N/A</v>
      </c>
      <c r="AX445" s="47" t="str">
        <f>IFERROR(VLOOKUP('Input 1 - Schedule 1'!I445,'Input 1 - Schedule 1'!$D$7:$G$1009,4,FALSE),"")</f>
        <v/>
      </c>
      <c r="AZ445" s="17" t="s">
        <v>1</v>
      </c>
    </row>
    <row r="446" spans="1:52" x14ac:dyDescent="0.25">
      <c r="A446" s="56">
        <f t="shared" si="47"/>
        <v>437</v>
      </c>
      <c r="B446" s="267" t="str">
        <f t="shared" si="48"/>
        <v/>
      </c>
      <c r="C446" s="55" t="str">
        <f>IFERROR(VLOOKUP(G446,GCC.Param!$B$3:$D$96,3,FALSE),"")</f>
        <v/>
      </c>
      <c r="D446" s="40"/>
      <c r="E446" s="40"/>
      <c r="F446" s="42"/>
      <c r="G446" s="42"/>
      <c r="H446" s="42"/>
      <c r="I446" s="42"/>
      <c r="J446" s="267" t="str">
        <f t="shared" si="49"/>
        <v/>
      </c>
      <c r="K446" s="289"/>
      <c r="L446" s="289"/>
      <c r="M446" s="42"/>
      <c r="N446" s="42"/>
      <c r="O446" s="42"/>
      <c r="P446" s="42"/>
      <c r="Q446" s="42"/>
      <c r="R446" s="42"/>
      <c r="S446" s="266">
        <f t="shared" si="50"/>
        <v>0</v>
      </c>
      <c r="T446" s="32"/>
      <c r="U446" s="50"/>
      <c r="V446" s="44"/>
      <c r="W446" s="44"/>
      <c r="X446" s="45"/>
      <c r="Y446" s="50"/>
      <c r="Z446" s="46"/>
      <c r="AA446" s="46"/>
      <c r="AB446" s="46"/>
      <c r="AC446" s="47">
        <f t="shared" si="51"/>
        <v>0</v>
      </c>
      <c r="AD446" s="51"/>
      <c r="AE446" s="51"/>
      <c r="AF446" s="51"/>
      <c r="AH446" s="290"/>
      <c r="AI446" s="53">
        <f t="shared" si="52"/>
        <v>0</v>
      </c>
      <c r="AJ446" s="52"/>
      <c r="AK446" s="293"/>
      <c r="AL446" s="300"/>
      <c r="AM446" s="52"/>
      <c r="AN446" s="300"/>
      <c r="AO446" s="54"/>
      <c r="AQ446" s="47" t="str">
        <f>IF(OR('Input 1 - Schedule 1'!$C446="Non-Ins, Non-Fin",G446="Other Unregulated Financial Entity"),"Yes","No")</f>
        <v>No</v>
      </c>
      <c r="AR446" s="47" t="str">
        <f>IF(AQ446="Yes", 'Input 1 - Schedule 1'!AL446/'Input 1 - Schedule 1'!AM446*'Input 1 - Schedule 1'!AN446,"N/A")</f>
        <v>N/A</v>
      </c>
      <c r="AS446" s="47" t="str">
        <f>IF(AR446="N/A","N/A",MAX('Input 1 - Schedule 1'!AN446*0.02,AR446))</f>
        <v>N/A</v>
      </c>
      <c r="AT446" s="47" t="str">
        <f>IF(AQ446="Yes",'Input 1 - Schedule 1'!$AH446*IF($AX446="RBC Filing U.S. Insurer (Life)",0.0247,IF($AX446="RBC Filing U.S. Insurer (Health)",0.057*2/3,0.0364)),"N/A")</f>
        <v>N/A</v>
      </c>
      <c r="AU446" s="47" t="str">
        <f>IF(AQ446="Yes",'Input 1 - Schedule 1'!$AH446*IF($AX446="RBC Filing U.S. Insurer (Life)",0.037,IF($AX446="RBC Filing U.S. Insurer (Health)",0.057,0.054)),"N/A")</f>
        <v>N/A</v>
      </c>
      <c r="AV446" s="47" t="str">
        <f>IF(AQ446="Yes",'Input 1 - Schedule 1'!$AJ446*0.03,"N/A")</f>
        <v>N/A</v>
      </c>
      <c r="AW446" s="47" t="str">
        <f>IF(AQ446="Yes",IF(AX446="RBC Filing U.S. Insurer (Life)",0.195*'Input 1 - Schedule 1'!AJ446,0.225*'Input 1 - Schedule 1'!AJ446),"N/A")</f>
        <v>N/A</v>
      </c>
      <c r="AX446" s="47" t="str">
        <f>IFERROR(VLOOKUP('Input 1 - Schedule 1'!I446,'Input 1 - Schedule 1'!$D$7:$G$1009,4,FALSE),"")</f>
        <v/>
      </c>
      <c r="AZ446" s="17" t="s">
        <v>1</v>
      </c>
    </row>
    <row r="447" spans="1:52" x14ac:dyDescent="0.25">
      <c r="A447" s="56">
        <f t="shared" si="47"/>
        <v>438</v>
      </c>
      <c r="B447" s="267" t="str">
        <f t="shared" si="48"/>
        <v/>
      </c>
      <c r="C447" s="55" t="str">
        <f>IFERROR(VLOOKUP(G447,GCC.Param!$B$3:$D$96,3,FALSE),"")</f>
        <v/>
      </c>
      <c r="D447" s="40"/>
      <c r="E447" s="40"/>
      <c r="F447" s="42"/>
      <c r="G447" s="42"/>
      <c r="H447" s="42"/>
      <c r="I447" s="42"/>
      <c r="J447" s="267" t="str">
        <f t="shared" si="49"/>
        <v/>
      </c>
      <c r="K447" s="289"/>
      <c r="L447" s="289"/>
      <c r="M447" s="42"/>
      <c r="N447" s="42"/>
      <c r="O447" s="42"/>
      <c r="P447" s="42"/>
      <c r="Q447" s="42"/>
      <c r="R447" s="42"/>
      <c r="S447" s="266">
        <f t="shared" si="50"/>
        <v>0</v>
      </c>
      <c r="T447" s="32"/>
      <c r="U447" s="50"/>
      <c r="V447" s="44"/>
      <c r="W447" s="44"/>
      <c r="X447" s="45"/>
      <c r="Y447" s="50"/>
      <c r="Z447" s="46"/>
      <c r="AA447" s="46"/>
      <c r="AB447" s="46"/>
      <c r="AC447" s="47">
        <f t="shared" si="51"/>
        <v>0</v>
      </c>
      <c r="AD447" s="51"/>
      <c r="AE447" s="51"/>
      <c r="AF447" s="51"/>
      <c r="AH447" s="290"/>
      <c r="AI447" s="53">
        <f t="shared" si="52"/>
        <v>0</v>
      </c>
      <c r="AJ447" s="52"/>
      <c r="AK447" s="293"/>
      <c r="AL447" s="300"/>
      <c r="AM447" s="52"/>
      <c r="AN447" s="300"/>
      <c r="AO447" s="54"/>
      <c r="AQ447" s="47" t="str">
        <f>IF(OR('Input 1 - Schedule 1'!$C447="Non-Ins, Non-Fin",G447="Other Unregulated Financial Entity"),"Yes","No")</f>
        <v>No</v>
      </c>
      <c r="AR447" s="47" t="str">
        <f>IF(AQ447="Yes", 'Input 1 - Schedule 1'!AL447/'Input 1 - Schedule 1'!AM447*'Input 1 - Schedule 1'!AN447,"N/A")</f>
        <v>N/A</v>
      </c>
      <c r="AS447" s="47" t="str">
        <f>IF(AR447="N/A","N/A",MAX('Input 1 - Schedule 1'!AN447*0.02,AR447))</f>
        <v>N/A</v>
      </c>
      <c r="AT447" s="47" t="str">
        <f>IF(AQ447="Yes",'Input 1 - Schedule 1'!$AH447*IF($AX447="RBC Filing U.S. Insurer (Life)",0.0247,IF($AX447="RBC Filing U.S. Insurer (Health)",0.057*2/3,0.0364)),"N/A")</f>
        <v>N/A</v>
      </c>
      <c r="AU447" s="47" t="str">
        <f>IF(AQ447="Yes",'Input 1 - Schedule 1'!$AH447*IF($AX447="RBC Filing U.S. Insurer (Life)",0.037,IF($AX447="RBC Filing U.S. Insurer (Health)",0.057,0.054)),"N/A")</f>
        <v>N/A</v>
      </c>
      <c r="AV447" s="47" t="str">
        <f>IF(AQ447="Yes",'Input 1 - Schedule 1'!$AJ447*0.03,"N/A")</f>
        <v>N/A</v>
      </c>
      <c r="AW447" s="47" t="str">
        <f>IF(AQ447="Yes",IF(AX447="RBC Filing U.S. Insurer (Life)",0.195*'Input 1 - Schedule 1'!AJ447,0.225*'Input 1 - Schedule 1'!AJ447),"N/A")</f>
        <v>N/A</v>
      </c>
      <c r="AX447" s="47" t="str">
        <f>IFERROR(VLOOKUP('Input 1 - Schedule 1'!I447,'Input 1 - Schedule 1'!$D$7:$G$1009,4,FALSE),"")</f>
        <v/>
      </c>
      <c r="AZ447" s="17" t="s">
        <v>1</v>
      </c>
    </row>
    <row r="448" spans="1:52" x14ac:dyDescent="0.25">
      <c r="A448" s="56">
        <f t="shared" si="47"/>
        <v>439</v>
      </c>
      <c r="B448" s="267" t="str">
        <f t="shared" si="48"/>
        <v/>
      </c>
      <c r="C448" s="55" t="str">
        <f>IFERROR(VLOOKUP(G448,GCC.Param!$B$3:$D$96,3,FALSE),"")</f>
        <v/>
      </c>
      <c r="D448" s="40"/>
      <c r="E448" s="40"/>
      <c r="F448" s="42"/>
      <c r="G448" s="42"/>
      <c r="H448" s="42"/>
      <c r="I448" s="42"/>
      <c r="J448" s="267" t="str">
        <f t="shared" si="49"/>
        <v/>
      </c>
      <c r="K448" s="289"/>
      <c r="L448" s="289"/>
      <c r="M448" s="42"/>
      <c r="N448" s="42"/>
      <c r="O448" s="42"/>
      <c r="P448" s="42"/>
      <c r="Q448" s="42"/>
      <c r="R448" s="42"/>
      <c r="S448" s="266">
        <f t="shared" si="50"/>
        <v>0</v>
      </c>
      <c r="T448" s="32"/>
      <c r="U448" s="50"/>
      <c r="V448" s="44"/>
      <c r="W448" s="44"/>
      <c r="X448" s="45"/>
      <c r="Y448" s="50"/>
      <c r="Z448" s="46"/>
      <c r="AA448" s="46"/>
      <c r="AB448" s="46"/>
      <c r="AC448" s="47">
        <f t="shared" si="51"/>
        <v>0</v>
      </c>
      <c r="AD448" s="51"/>
      <c r="AE448" s="51"/>
      <c r="AF448" s="51"/>
      <c r="AH448" s="290"/>
      <c r="AI448" s="53">
        <f t="shared" si="52"/>
        <v>0</v>
      </c>
      <c r="AJ448" s="52"/>
      <c r="AK448" s="293"/>
      <c r="AL448" s="300"/>
      <c r="AM448" s="52"/>
      <c r="AN448" s="300"/>
      <c r="AO448" s="54"/>
      <c r="AQ448" s="47" t="str">
        <f>IF(OR('Input 1 - Schedule 1'!$C448="Non-Ins, Non-Fin",G448="Other Unregulated Financial Entity"),"Yes","No")</f>
        <v>No</v>
      </c>
      <c r="AR448" s="47" t="str">
        <f>IF(AQ448="Yes", 'Input 1 - Schedule 1'!AL448/'Input 1 - Schedule 1'!AM448*'Input 1 - Schedule 1'!AN448,"N/A")</f>
        <v>N/A</v>
      </c>
      <c r="AS448" s="47" t="str">
        <f>IF(AR448="N/A","N/A",MAX('Input 1 - Schedule 1'!AN448*0.02,AR448))</f>
        <v>N/A</v>
      </c>
      <c r="AT448" s="47" t="str">
        <f>IF(AQ448="Yes",'Input 1 - Schedule 1'!$AH448*IF($AX448="RBC Filing U.S. Insurer (Life)",0.0247,IF($AX448="RBC Filing U.S. Insurer (Health)",0.057*2/3,0.0364)),"N/A")</f>
        <v>N/A</v>
      </c>
      <c r="AU448" s="47" t="str">
        <f>IF(AQ448="Yes",'Input 1 - Schedule 1'!$AH448*IF($AX448="RBC Filing U.S. Insurer (Life)",0.037,IF($AX448="RBC Filing U.S. Insurer (Health)",0.057,0.054)),"N/A")</f>
        <v>N/A</v>
      </c>
      <c r="AV448" s="47" t="str">
        <f>IF(AQ448="Yes",'Input 1 - Schedule 1'!$AJ448*0.03,"N/A")</f>
        <v>N/A</v>
      </c>
      <c r="AW448" s="47" t="str">
        <f>IF(AQ448="Yes",IF(AX448="RBC Filing U.S. Insurer (Life)",0.195*'Input 1 - Schedule 1'!AJ448,0.225*'Input 1 - Schedule 1'!AJ448),"N/A")</f>
        <v>N/A</v>
      </c>
      <c r="AX448" s="47" t="str">
        <f>IFERROR(VLOOKUP('Input 1 - Schedule 1'!I448,'Input 1 - Schedule 1'!$D$7:$G$1009,4,FALSE),"")</f>
        <v/>
      </c>
      <c r="AZ448" s="17" t="s">
        <v>1</v>
      </c>
    </row>
    <row r="449" spans="1:52" x14ac:dyDescent="0.25">
      <c r="A449" s="56">
        <f t="shared" si="47"/>
        <v>440</v>
      </c>
      <c r="B449" s="267" t="str">
        <f t="shared" si="48"/>
        <v/>
      </c>
      <c r="C449" s="55" t="str">
        <f>IFERROR(VLOOKUP(G449,GCC.Param!$B$3:$D$96,3,FALSE),"")</f>
        <v/>
      </c>
      <c r="D449" s="40"/>
      <c r="E449" s="40"/>
      <c r="F449" s="42"/>
      <c r="G449" s="42"/>
      <c r="H449" s="42"/>
      <c r="I449" s="42"/>
      <c r="J449" s="267" t="str">
        <f t="shared" si="49"/>
        <v/>
      </c>
      <c r="K449" s="289"/>
      <c r="L449" s="289"/>
      <c r="M449" s="42"/>
      <c r="N449" s="42"/>
      <c r="O449" s="42"/>
      <c r="P449" s="42"/>
      <c r="Q449" s="42"/>
      <c r="R449" s="42"/>
      <c r="S449" s="266">
        <f t="shared" si="50"/>
        <v>0</v>
      </c>
      <c r="T449" s="32"/>
      <c r="U449" s="50"/>
      <c r="V449" s="44"/>
      <c r="W449" s="44"/>
      <c r="X449" s="45"/>
      <c r="Y449" s="50"/>
      <c r="Z449" s="46"/>
      <c r="AA449" s="46"/>
      <c r="AB449" s="46"/>
      <c r="AC449" s="47">
        <f t="shared" si="51"/>
        <v>0</v>
      </c>
      <c r="AD449" s="51"/>
      <c r="AE449" s="51"/>
      <c r="AF449" s="51"/>
      <c r="AH449" s="290"/>
      <c r="AI449" s="53">
        <f t="shared" si="52"/>
        <v>0</v>
      </c>
      <c r="AJ449" s="52"/>
      <c r="AK449" s="293"/>
      <c r="AL449" s="300"/>
      <c r="AM449" s="52"/>
      <c r="AN449" s="300"/>
      <c r="AO449" s="54"/>
      <c r="AQ449" s="47" t="str">
        <f>IF(OR('Input 1 - Schedule 1'!$C449="Non-Ins, Non-Fin",G449="Other Unregulated Financial Entity"),"Yes","No")</f>
        <v>No</v>
      </c>
      <c r="AR449" s="47" t="str">
        <f>IF(AQ449="Yes", 'Input 1 - Schedule 1'!AL449/'Input 1 - Schedule 1'!AM449*'Input 1 - Schedule 1'!AN449,"N/A")</f>
        <v>N/A</v>
      </c>
      <c r="AS449" s="47" t="str">
        <f>IF(AR449="N/A","N/A",MAX('Input 1 - Schedule 1'!AN449*0.02,AR449))</f>
        <v>N/A</v>
      </c>
      <c r="AT449" s="47" t="str">
        <f>IF(AQ449="Yes",'Input 1 - Schedule 1'!$AH449*IF($AX449="RBC Filing U.S. Insurer (Life)",0.0247,IF($AX449="RBC Filing U.S. Insurer (Health)",0.057*2/3,0.0364)),"N/A")</f>
        <v>N/A</v>
      </c>
      <c r="AU449" s="47" t="str">
        <f>IF(AQ449="Yes",'Input 1 - Schedule 1'!$AH449*IF($AX449="RBC Filing U.S. Insurer (Life)",0.037,IF($AX449="RBC Filing U.S. Insurer (Health)",0.057,0.054)),"N/A")</f>
        <v>N/A</v>
      </c>
      <c r="AV449" s="47" t="str">
        <f>IF(AQ449="Yes",'Input 1 - Schedule 1'!$AJ449*0.03,"N/A")</f>
        <v>N/A</v>
      </c>
      <c r="AW449" s="47" t="str">
        <f>IF(AQ449="Yes",IF(AX449="RBC Filing U.S. Insurer (Life)",0.195*'Input 1 - Schedule 1'!AJ449,0.225*'Input 1 - Schedule 1'!AJ449),"N/A")</f>
        <v>N/A</v>
      </c>
      <c r="AX449" s="47" t="str">
        <f>IFERROR(VLOOKUP('Input 1 - Schedule 1'!I449,'Input 1 - Schedule 1'!$D$7:$G$1009,4,FALSE),"")</f>
        <v/>
      </c>
      <c r="AZ449" s="17" t="s">
        <v>1</v>
      </c>
    </row>
    <row r="450" spans="1:52" x14ac:dyDescent="0.25">
      <c r="A450" s="56">
        <f t="shared" si="47"/>
        <v>441</v>
      </c>
      <c r="B450" s="267" t="str">
        <f t="shared" si="48"/>
        <v/>
      </c>
      <c r="C450" s="55" t="str">
        <f>IFERROR(VLOOKUP(G450,GCC.Param!$B$3:$D$96,3,FALSE),"")</f>
        <v/>
      </c>
      <c r="D450" s="40"/>
      <c r="E450" s="40"/>
      <c r="F450" s="42"/>
      <c r="G450" s="42"/>
      <c r="H450" s="42"/>
      <c r="I450" s="42"/>
      <c r="J450" s="267" t="str">
        <f t="shared" si="49"/>
        <v/>
      </c>
      <c r="K450" s="289"/>
      <c r="L450" s="289"/>
      <c r="M450" s="42"/>
      <c r="N450" s="42"/>
      <c r="O450" s="42"/>
      <c r="P450" s="42"/>
      <c r="Q450" s="42"/>
      <c r="R450" s="42"/>
      <c r="S450" s="266">
        <f t="shared" si="50"/>
        <v>0</v>
      </c>
      <c r="T450" s="32"/>
      <c r="U450" s="50"/>
      <c r="V450" s="44"/>
      <c r="W450" s="44"/>
      <c r="X450" s="45"/>
      <c r="Y450" s="50"/>
      <c r="Z450" s="46"/>
      <c r="AA450" s="46"/>
      <c r="AB450" s="46"/>
      <c r="AC450" s="47">
        <f t="shared" si="51"/>
        <v>0</v>
      </c>
      <c r="AD450" s="51"/>
      <c r="AE450" s="51"/>
      <c r="AF450" s="51"/>
      <c r="AH450" s="290"/>
      <c r="AI450" s="53">
        <f t="shared" si="52"/>
        <v>0</v>
      </c>
      <c r="AJ450" s="52"/>
      <c r="AK450" s="293"/>
      <c r="AL450" s="300"/>
      <c r="AM450" s="52"/>
      <c r="AN450" s="300"/>
      <c r="AO450" s="54"/>
      <c r="AQ450" s="47" t="str">
        <f>IF(OR('Input 1 - Schedule 1'!$C450="Non-Ins, Non-Fin",G450="Other Unregulated Financial Entity"),"Yes","No")</f>
        <v>No</v>
      </c>
      <c r="AR450" s="47" t="str">
        <f>IF(AQ450="Yes", 'Input 1 - Schedule 1'!AL450/'Input 1 - Schedule 1'!AM450*'Input 1 - Schedule 1'!AN450,"N/A")</f>
        <v>N/A</v>
      </c>
      <c r="AS450" s="47" t="str">
        <f>IF(AR450="N/A","N/A",MAX('Input 1 - Schedule 1'!AN450*0.02,AR450))</f>
        <v>N/A</v>
      </c>
      <c r="AT450" s="47" t="str">
        <f>IF(AQ450="Yes",'Input 1 - Schedule 1'!$AH450*IF($AX450="RBC Filing U.S. Insurer (Life)",0.0247,IF($AX450="RBC Filing U.S. Insurer (Health)",0.057*2/3,0.0364)),"N/A")</f>
        <v>N/A</v>
      </c>
      <c r="AU450" s="47" t="str">
        <f>IF(AQ450="Yes",'Input 1 - Schedule 1'!$AH450*IF($AX450="RBC Filing U.S. Insurer (Life)",0.037,IF($AX450="RBC Filing U.S. Insurer (Health)",0.057,0.054)),"N/A")</f>
        <v>N/A</v>
      </c>
      <c r="AV450" s="47" t="str">
        <f>IF(AQ450="Yes",'Input 1 - Schedule 1'!$AJ450*0.03,"N/A")</f>
        <v>N/A</v>
      </c>
      <c r="AW450" s="47" t="str">
        <f>IF(AQ450="Yes",IF(AX450="RBC Filing U.S. Insurer (Life)",0.195*'Input 1 - Schedule 1'!AJ450,0.225*'Input 1 - Schedule 1'!AJ450),"N/A")</f>
        <v>N/A</v>
      </c>
      <c r="AX450" s="47" t="str">
        <f>IFERROR(VLOOKUP('Input 1 - Schedule 1'!I450,'Input 1 - Schedule 1'!$D$7:$G$1009,4,FALSE),"")</f>
        <v/>
      </c>
      <c r="AZ450" s="17" t="s">
        <v>1</v>
      </c>
    </row>
    <row r="451" spans="1:52" x14ac:dyDescent="0.25">
      <c r="A451" s="56">
        <f t="shared" si="47"/>
        <v>442</v>
      </c>
      <c r="B451" s="267" t="str">
        <f t="shared" si="48"/>
        <v/>
      </c>
      <c r="C451" s="55" t="str">
        <f>IFERROR(VLOOKUP(G451,GCC.Param!$B$3:$D$96,3,FALSE),"")</f>
        <v/>
      </c>
      <c r="D451" s="40"/>
      <c r="E451" s="40"/>
      <c r="F451" s="42"/>
      <c r="G451" s="42"/>
      <c r="H451" s="42"/>
      <c r="I451" s="42"/>
      <c r="J451" s="267" t="str">
        <f t="shared" si="49"/>
        <v/>
      </c>
      <c r="K451" s="289"/>
      <c r="L451" s="289"/>
      <c r="M451" s="42"/>
      <c r="N451" s="42"/>
      <c r="O451" s="42"/>
      <c r="P451" s="42"/>
      <c r="Q451" s="42"/>
      <c r="R451" s="42"/>
      <c r="S451" s="266">
        <f t="shared" si="50"/>
        <v>0</v>
      </c>
      <c r="T451" s="32"/>
      <c r="U451" s="50"/>
      <c r="V451" s="44"/>
      <c r="W451" s="44"/>
      <c r="X451" s="45"/>
      <c r="Y451" s="50"/>
      <c r="Z451" s="46"/>
      <c r="AA451" s="46"/>
      <c r="AB451" s="46"/>
      <c r="AC451" s="47">
        <f t="shared" si="51"/>
        <v>0</v>
      </c>
      <c r="AD451" s="51"/>
      <c r="AE451" s="51"/>
      <c r="AF451" s="51"/>
      <c r="AH451" s="290"/>
      <c r="AI451" s="53">
        <f t="shared" si="52"/>
        <v>0</v>
      </c>
      <c r="AJ451" s="52"/>
      <c r="AK451" s="293"/>
      <c r="AL451" s="300"/>
      <c r="AM451" s="52"/>
      <c r="AN451" s="300"/>
      <c r="AO451" s="54"/>
      <c r="AQ451" s="47" t="str">
        <f>IF(OR('Input 1 - Schedule 1'!$C451="Non-Ins, Non-Fin",G451="Other Unregulated Financial Entity"),"Yes","No")</f>
        <v>No</v>
      </c>
      <c r="AR451" s="47" t="str">
        <f>IF(AQ451="Yes", 'Input 1 - Schedule 1'!AL451/'Input 1 - Schedule 1'!AM451*'Input 1 - Schedule 1'!AN451,"N/A")</f>
        <v>N/A</v>
      </c>
      <c r="AS451" s="47" t="str">
        <f>IF(AR451="N/A","N/A",MAX('Input 1 - Schedule 1'!AN451*0.02,AR451))</f>
        <v>N/A</v>
      </c>
      <c r="AT451" s="47" t="str">
        <f>IF(AQ451="Yes",'Input 1 - Schedule 1'!$AH451*IF($AX451="RBC Filing U.S. Insurer (Life)",0.0247,IF($AX451="RBC Filing U.S. Insurer (Health)",0.057*2/3,0.0364)),"N/A")</f>
        <v>N/A</v>
      </c>
      <c r="AU451" s="47" t="str">
        <f>IF(AQ451="Yes",'Input 1 - Schedule 1'!$AH451*IF($AX451="RBC Filing U.S. Insurer (Life)",0.037,IF($AX451="RBC Filing U.S. Insurer (Health)",0.057,0.054)),"N/A")</f>
        <v>N/A</v>
      </c>
      <c r="AV451" s="47" t="str">
        <f>IF(AQ451="Yes",'Input 1 - Schedule 1'!$AJ451*0.03,"N/A")</f>
        <v>N/A</v>
      </c>
      <c r="AW451" s="47" t="str">
        <f>IF(AQ451="Yes",IF(AX451="RBC Filing U.S. Insurer (Life)",0.195*'Input 1 - Schedule 1'!AJ451,0.225*'Input 1 - Schedule 1'!AJ451),"N/A")</f>
        <v>N/A</v>
      </c>
      <c r="AX451" s="47" t="str">
        <f>IFERROR(VLOOKUP('Input 1 - Schedule 1'!I451,'Input 1 - Schedule 1'!$D$7:$G$1009,4,FALSE),"")</f>
        <v/>
      </c>
      <c r="AZ451" s="17" t="s">
        <v>1</v>
      </c>
    </row>
    <row r="452" spans="1:52" x14ac:dyDescent="0.25">
      <c r="A452" s="56">
        <f t="shared" si="47"/>
        <v>443</v>
      </c>
      <c r="B452" s="267" t="str">
        <f t="shared" si="48"/>
        <v/>
      </c>
      <c r="C452" s="55" t="str">
        <f>IFERROR(VLOOKUP(G452,GCC.Param!$B$3:$D$96,3,FALSE),"")</f>
        <v/>
      </c>
      <c r="D452" s="40"/>
      <c r="E452" s="40"/>
      <c r="F452" s="42"/>
      <c r="G452" s="42"/>
      <c r="H452" s="42"/>
      <c r="I452" s="42"/>
      <c r="J452" s="267" t="str">
        <f t="shared" si="49"/>
        <v/>
      </c>
      <c r="K452" s="289"/>
      <c r="L452" s="289"/>
      <c r="M452" s="42"/>
      <c r="N452" s="42"/>
      <c r="O452" s="42"/>
      <c r="P452" s="42"/>
      <c r="Q452" s="42"/>
      <c r="R452" s="42"/>
      <c r="S452" s="266">
        <f t="shared" si="50"/>
        <v>0</v>
      </c>
      <c r="T452" s="32"/>
      <c r="U452" s="50"/>
      <c r="V452" s="44"/>
      <c r="W452" s="44"/>
      <c r="X452" s="45"/>
      <c r="Y452" s="50"/>
      <c r="Z452" s="46"/>
      <c r="AA452" s="46"/>
      <c r="AB452" s="46"/>
      <c r="AC452" s="47">
        <f t="shared" si="51"/>
        <v>0</v>
      </c>
      <c r="AD452" s="51"/>
      <c r="AE452" s="51"/>
      <c r="AF452" s="51"/>
      <c r="AH452" s="290"/>
      <c r="AI452" s="53">
        <f t="shared" si="52"/>
        <v>0</v>
      </c>
      <c r="AJ452" s="52"/>
      <c r="AK452" s="293"/>
      <c r="AL452" s="300"/>
      <c r="AM452" s="52"/>
      <c r="AN452" s="300"/>
      <c r="AO452" s="54"/>
      <c r="AQ452" s="47" t="str">
        <f>IF(OR('Input 1 - Schedule 1'!$C452="Non-Ins, Non-Fin",G452="Other Unregulated Financial Entity"),"Yes","No")</f>
        <v>No</v>
      </c>
      <c r="AR452" s="47" t="str">
        <f>IF(AQ452="Yes", 'Input 1 - Schedule 1'!AL452/'Input 1 - Schedule 1'!AM452*'Input 1 - Schedule 1'!AN452,"N/A")</f>
        <v>N/A</v>
      </c>
      <c r="AS452" s="47" t="str">
        <f>IF(AR452="N/A","N/A",MAX('Input 1 - Schedule 1'!AN452*0.02,AR452))</f>
        <v>N/A</v>
      </c>
      <c r="AT452" s="47" t="str">
        <f>IF(AQ452="Yes",'Input 1 - Schedule 1'!$AH452*IF($AX452="RBC Filing U.S. Insurer (Life)",0.0247,IF($AX452="RBC Filing U.S. Insurer (Health)",0.057*2/3,0.0364)),"N/A")</f>
        <v>N/A</v>
      </c>
      <c r="AU452" s="47" t="str">
        <f>IF(AQ452="Yes",'Input 1 - Schedule 1'!$AH452*IF($AX452="RBC Filing U.S. Insurer (Life)",0.037,IF($AX452="RBC Filing U.S. Insurer (Health)",0.057,0.054)),"N/A")</f>
        <v>N/A</v>
      </c>
      <c r="AV452" s="47" t="str">
        <f>IF(AQ452="Yes",'Input 1 - Schedule 1'!$AJ452*0.03,"N/A")</f>
        <v>N/A</v>
      </c>
      <c r="AW452" s="47" t="str">
        <f>IF(AQ452="Yes",IF(AX452="RBC Filing U.S. Insurer (Life)",0.195*'Input 1 - Schedule 1'!AJ452,0.225*'Input 1 - Schedule 1'!AJ452),"N/A")</f>
        <v>N/A</v>
      </c>
      <c r="AX452" s="47" t="str">
        <f>IFERROR(VLOOKUP('Input 1 - Schedule 1'!I452,'Input 1 - Schedule 1'!$D$7:$G$1009,4,FALSE),"")</f>
        <v/>
      </c>
      <c r="AZ452" s="17" t="s">
        <v>1</v>
      </c>
    </row>
    <row r="453" spans="1:52" x14ac:dyDescent="0.25">
      <c r="A453" s="56">
        <f t="shared" si="47"/>
        <v>444</v>
      </c>
      <c r="B453" s="267" t="str">
        <f t="shared" si="48"/>
        <v/>
      </c>
      <c r="C453" s="55" t="str">
        <f>IFERROR(VLOOKUP(G453,GCC.Param!$B$3:$D$96,3,FALSE),"")</f>
        <v/>
      </c>
      <c r="D453" s="40"/>
      <c r="E453" s="40"/>
      <c r="F453" s="42"/>
      <c r="G453" s="42"/>
      <c r="H453" s="42"/>
      <c r="I453" s="42"/>
      <c r="J453" s="267" t="str">
        <f t="shared" si="49"/>
        <v/>
      </c>
      <c r="K453" s="289"/>
      <c r="L453" s="289"/>
      <c r="M453" s="42"/>
      <c r="N453" s="42"/>
      <c r="O453" s="42"/>
      <c r="P453" s="42"/>
      <c r="Q453" s="42"/>
      <c r="R453" s="42"/>
      <c r="S453" s="266">
        <f t="shared" si="50"/>
        <v>0</v>
      </c>
      <c r="T453" s="32"/>
      <c r="U453" s="50"/>
      <c r="V453" s="44"/>
      <c r="W453" s="44"/>
      <c r="X453" s="45"/>
      <c r="Y453" s="50"/>
      <c r="Z453" s="46"/>
      <c r="AA453" s="46"/>
      <c r="AB453" s="46"/>
      <c r="AC453" s="47">
        <f t="shared" si="51"/>
        <v>0</v>
      </c>
      <c r="AD453" s="51"/>
      <c r="AE453" s="51"/>
      <c r="AF453" s="51"/>
      <c r="AH453" s="290"/>
      <c r="AI453" s="53">
        <f t="shared" si="52"/>
        <v>0</v>
      </c>
      <c r="AJ453" s="52"/>
      <c r="AK453" s="293"/>
      <c r="AL453" s="300"/>
      <c r="AM453" s="52"/>
      <c r="AN453" s="300"/>
      <c r="AO453" s="54"/>
      <c r="AQ453" s="47" t="str">
        <f>IF(OR('Input 1 - Schedule 1'!$C453="Non-Ins, Non-Fin",G453="Other Unregulated Financial Entity"),"Yes","No")</f>
        <v>No</v>
      </c>
      <c r="AR453" s="47" t="str">
        <f>IF(AQ453="Yes", 'Input 1 - Schedule 1'!AL453/'Input 1 - Schedule 1'!AM453*'Input 1 - Schedule 1'!AN453,"N/A")</f>
        <v>N/A</v>
      </c>
      <c r="AS453" s="47" t="str">
        <f>IF(AR453="N/A","N/A",MAX('Input 1 - Schedule 1'!AN453*0.02,AR453))</f>
        <v>N/A</v>
      </c>
      <c r="AT453" s="47" t="str">
        <f>IF(AQ453="Yes",'Input 1 - Schedule 1'!$AH453*IF($AX453="RBC Filing U.S. Insurer (Life)",0.0247,IF($AX453="RBC Filing U.S. Insurer (Health)",0.057*2/3,0.0364)),"N/A")</f>
        <v>N/A</v>
      </c>
      <c r="AU453" s="47" t="str">
        <f>IF(AQ453="Yes",'Input 1 - Schedule 1'!$AH453*IF($AX453="RBC Filing U.S. Insurer (Life)",0.037,IF($AX453="RBC Filing U.S. Insurer (Health)",0.057,0.054)),"N/A")</f>
        <v>N/A</v>
      </c>
      <c r="AV453" s="47" t="str">
        <f>IF(AQ453="Yes",'Input 1 - Schedule 1'!$AJ453*0.03,"N/A")</f>
        <v>N/A</v>
      </c>
      <c r="AW453" s="47" t="str">
        <f>IF(AQ453="Yes",IF(AX453="RBC Filing U.S. Insurer (Life)",0.195*'Input 1 - Schedule 1'!AJ453,0.225*'Input 1 - Schedule 1'!AJ453),"N/A")</f>
        <v>N/A</v>
      </c>
      <c r="AX453" s="47" t="str">
        <f>IFERROR(VLOOKUP('Input 1 - Schedule 1'!I453,'Input 1 - Schedule 1'!$D$7:$G$1009,4,FALSE),"")</f>
        <v/>
      </c>
      <c r="AZ453" s="17" t="s">
        <v>1</v>
      </c>
    </row>
    <row r="454" spans="1:52" x14ac:dyDescent="0.25">
      <c r="A454" s="56">
        <f t="shared" si="47"/>
        <v>445</v>
      </c>
      <c r="B454" s="267" t="str">
        <f t="shared" si="48"/>
        <v/>
      </c>
      <c r="C454" s="55" t="str">
        <f>IFERROR(VLOOKUP(G454,GCC.Param!$B$3:$D$96,3,FALSE),"")</f>
        <v/>
      </c>
      <c r="D454" s="40"/>
      <c r="E454" s="40"/>
      <c r="F454" s="42"/>
      <c r="G454" s="42"/>
      <c r="H454" s="42"/>
      <c r="I454" s="42"/>
      <c r="J454" s="267" t="str">
        <f t="shared" si="49"/>
        <v/>
      </c>
      <c r="K454" s="289"/>
      <c r="L454" s="289"/>
      <c r="M454" s="42"/>
      <c r="N454" s="42"/>
      <c r="O454" s="42"/>
      <c r="P454" s="42"/>
      <c r="Q454" s="42"/>
      <c r="R454" s="42"/>
      <c r="S454" s="266">
        <f t="shared" si="50"/>
        <v>0</v>
      </c>
      <c r="T454" s="32"/>
      <c r="U454" s="50"/>
      <c r="V454" s="44"/>
      <c r="W454" s="44"/>
      <c r="X454" s="45"/>
      <c r="Y454" s="50"/>
      <c r="Z454" s="46"/>
      <c r="AA454" s="46"/>
      <c r="AB454" s="46"/>
      <c r="AC454" s="47">
        <f t="shared" si="51"/>
        <v>0</v>
      </c>
      <c r="AD454" s="51"/>
      <c r="AE454" s="51"/>
      <c r="AF454" s="51"/>
      <c r="AH454" s="290"/>
      <c r="AI454" s="53">
        <f t="shared" si="52"/>
        <v>0</v>
      </c>
      <c r="AJ454" s="52"/>
      <c r="AK454" s="293"/>
      <c r="AL454" s="300"/>
      <c r="AM454" s="52"/>
      <c r="AN454" s="300"/>
      <c r="AO454" s="54"/>
      <c r="AQ454" s="47" t="str">
        <f>IF(OR('Input 1 - Schedule 1'!$C454="Non-Ins, Non-Fin",G454="Other Unregulated Financial Entity"),"Yes","No")</f>
        <v>No</v>
      </c>
      <c r="AR454" s="47" t="str">
        <f>IF(AQ454="Yes", 'Input 1 - Schedule 1'!AL454/'Input 1 - Schedule 1'!AM454*'Input 1 - Schedule 1'!AN454,"N/A")</f>
        <v>N/A</v>
      </c>
      <c r="AS454" s="47" t="str">
        <f>IF(AR454="N/A","N/A",MAX('Input 1 - Schedule 1'!AN454*0.02,AR454))</f>
        <v>N/A</v>
      </c>
      <c r="AT454" s="47" t="str">
        <f>IF(AQ454="Yes",'Input 1 - Schedule 1'!$AH454*IF($AX454="RBC Filing U.S. Insurer (Life)",0.0247,IF($AX454="RBC Filing U.S. Insurer (Health)",0.057*2/3,0.0364)),"N/A")</f>
        <v>N/A</v>
      </c>
      <c r="AU454" s="47" t="str">
        <f>IF(AQ454="Yes",'Input 1 - Schedule 1'!$AH454*IF($AX454="RBC Filing U.S. Insurer (Life)",0.037,IF($AX454="RBC Filing U.S. Insurer (Health)",0.057,0.054)),"N/A")</f>
        <v>N/A</v>
      </c>
      <c r="AV454" s="47" t="str">
        <f>IF(AQ454="Yes",'Input 1 - Schedule 1'!$AJ454*0.03,"N/A")</f>
        <v>N/A</v>
      </c>
      <c r="AW454" s="47" t="str">
        <f>IF(AQ454="Yes",IF(AX454="RBC Filing U.S. Insurer (Life)",0.195*'Input 1 - Schedule 1'!AJ454,0.225*'Input 1 - Schedule 1'!AJ454),"N/A")</f>
        <v>N/A</v>
      </c>
      <c r="AX454" s="47" t="str">
        <f>IFERROR(VLOOKUP('Input 1 - Schedule 1'!I454,'Input 1 - Schedule 1'!$D$7:$G$1009,4,FALSE),"")</f>
        <v/>
      </c>
      <c r="AZ454" s="17" t="s">
        <v>1</v>
      </c>
    </row>
    <row r="455" spans="1:52" x14ac:dyDescent="0.25">
      <c r="A455" s="56">
        <f t="shared" si="47"/>
        <v>446</v>
      </c>
      <c r="B455" s="267" t="str">
        <f t="shared" si="48"/>
        <v/>
      </c>
      <c r="C455" s="55" t="str">
        <f>IFERROR(VLOOKUP(G455,GCC.Param!$B$3:$D$96,3,FALSE),"")</f>
        <v/>
      </c>
      <c r="D455" s="40"/>
      <c r="E455" s="40"/>
      <c r="F455" s="42"/>
      <c r="G455" s="42"/>
      <c r="H455" s="42"/>
      <c r="I455" s="42"/>
      <c r="J455" s="267" t="str">
        <f t="shared" si="49"/>
        <v/>
      </c>
      <c r="K455" s="289"/>
      <c r="L455" s="289"/>
      <c r="M455" s="42"/>
      <c r="N455" s="42"/>
      <c r="O455" s="42"/>
      <c r="P455" s="42"/>
      <c r="Q455" s="42"/>
      <c r="R455" s="42"/>
      <c r="S455" s="266">
        <f t="shared" si="50"/>
        <v>0</v>
      </c>
      <c r="T455" s="32"/>
      <c r="U455" s="50"/>
      <c r="V455" s="44"/>
      <c r="W455" s="44"/>
      <c r="X455" s="45"/>
      <c r="Y455" s="50"/>
      <c r="Z455" s="46"/>
      <c r="AA455" s="46"/>
      <c r="AB455" s="46"/>
      <c r="AC455" s="47">
        <f t="shared" si="51"/>
        <v>0</v>
      </c>
      <c r="AD455" s="51"/>
      <c r="AE455" s="51"/>
      <c r="AF455" s="51"/>
      <c r="AH455" s="290"/>
      <c r="AI455" s="53">
        <f t="shared" si="52"/>
        <v>0</v>
      </c>
      <c r="AJ455" s="52"/>
      <c r="AK455" s="293"/>
      <c r="AL455" s="300"/>
      <c r="AM455" s="52"/>
      <c r="AN455" s="300"/>
      <c r="AO455" s="54"/>
      <c r="AQ455" s="47" t="str">
        <f>IF(OR('Input 1 - Schedule 1'!$C455="Non-Ins, Non-Fin",G455="Other Unregulated Financial Entity"),"Yes","No")</f>
        <v>No</v>
      </c>
      <c r="AR455" s="47" t="str">
        <f>IF(AQ455="Yes", 'Input 1 - Schedule 1'!AL455/'Input 1 - Schedule 1'!AM455*'Input 1 - Schedule 1'!AN455,"N/A")</f>
        <v>N/A</v>
      </c>
      <c r="AS455" s="47" t="str">
        <f>IF(AR455="N/A","N/A",MAX('Input 1 - Schedule 1'!AN455*0.02,AR455))</f>
        <v>N/A</v>
      </c>
      <c r="AT455" s="47" t="str">
        <f>IF(AQ455="Yes",'Input 1 - Schedule 1'!$AH455*IF($AX455="RBC Filing U.S. Insurer (Life)",0.0247,IF($AX455="RBC Filing U.S. Insurer (Health)",0.057*2/3,0.0364)),"N/A")</f>
        <v>N/A</v>
      </c>
      <c r="AU455" s="47" t="str">
        <f>IF(AQ455="Yes",'Input 1 - Schedule 1'!$AH455*IF($AX455="RBC Filing U.S. Insurer (Life)",0.037,IF($AX455="RBC Filing U.S. Insurer (Health)",0.057,0.054)),"N/A")</f>
        <v>N/A</v>
      </c>
      <c r="AV455" s="47" t="str">
        <f>IF(AQ455="Yes",'Input 1 - Schedule 1'!$AJ455*0.03,"N/A")</f>
        <v>N/A</v>
      </c>
      <c r="AW455" s="47" t="str">
        <f>IF(AQ455="Yes",IF(AX455="RBC Filing U.S. Insurer (Life)",0.195*'Input 1 - Schedule 1'!AJ455,0.225*'Input 1 - Schedule 1'!AJ455),"N/A")</f>
        <v>N/A</v>
      </c>
      <c r="AX455" s="47" t="str">
        <f>IFERROR(VLOOKUP('Input 1 - Schedule 1'!I455,'Input 1 - Schedule 1'!$D$7:$G$1009,4,FALSE),"")</f>
        <v/>
      </c>
      <c r="AZ455" s="17" t="s">
        <v>1</v>
      </c>
    </row>
    <row r="456" spans="1:52" x14ac:dyDescent="0.25">
      <c r="A456" s="56">
        <f t="shared" si="47"/>
        <v>447</v>
      </c>
      <c r="B456" s="267" t="str">
        <f t="shared" si="48"/>
        <v/>
      </c>
      <c r="C456" s="55" t="str">
        <f>IFERROR(VLOOKUP(G456,GCC.Param!$B$3:$D$96,3,FALSE),"")</f>
        <v/>
      </c>
      <c r="D456" s="40"/>
      <c r="E456" s="40"/>
      <c r="F456" s="42"/>
      <c r="G456" s="42"/>
      <c r="H456" s="42"/>
      <c r="I456" s="42"/>
      <c r="J456" s="267" t="str">
        <f t="shared" si="49"/>
        <v/>
      </c>
      <c r="K456" s="289"/>
      <c r="L456" s="289"/>
      <c r="M456" s="42"/>
      <c r="N456" s="42"/>
      <c r="O456" s="42"/>
      <c r="P456" s="42"/>
      <c r="Q456" s="42"/>
      <c r="R456" s="42"/>
      <c r="S456" s="266">
        <f t="shared" si="50"/>
        <v>0</v>
      </c>
      <c r="T456" s="32"/>
      <c r="U456" s="50"/>
      <c r="V456" s="44"/>
      <c r="W456" s="44"/>
      <c r="X456" s="45"/>
      <c r="Y456" s="50"/>
      <c r="Z456" s="46"/>
      <c r="AA456" s="46"/>
      <c r="AB456" s="46"/>
      <c r="AC456" s="47">
        <f t="shared" si="51"/>
        <v>0</v>
      </c>
      <c r="AD456" s="51"/>
      <c r="AE456" s="51"/>
      <c r="AF456" s="51"/>
      <c r="AH456" s="290"/>
      <c r="AI456" s="53">
        <f t="shared" si="52"/>
        <v>0</v>
      </c>
      <c r="AJ456" s="52"/>
      <c r="AK456" s="293"/>
      <c r="AL456" s="300"/>
      <c r="AM456" s="52"/>
      <c r="AN456" s="300"/>
      <c r="AO456" s="54"/>
      <c r="AQ456" s="47" t="str">
        <f>IF(OR('Input 1 - Schedule 1'!$C456="Non-Ins, Non-Fin",G456="Other Unregulated Financial Entity"),"Yes","No")</f>
        <v>No</v>
      </c>
      <c r="AR456" s="47" t="str">
        <f>IF(AQ456="Yes", 'Input 1 - Schedule 1'!AL456/'Input 1 - Schedule 1'!AM456*'Input 1 - Schedule 1'!AN456,"N/A")</f>
        <v>N/A</v>
      </c>
      <c r="AS456" s="47" t="str">
        <f>IF(AR456="N/A","N/A",MAX('Input 1 - Schedule 1'!AN456*0.02,AR456))</f>
        <v>N/A</v>
      </c>
      <c r="AT456" s="47" t="str">
        <f>IF(AQ456="Yes",'Input 1 - Schedule 1'!$AH456*IF($AX456="RBC Filing U.S. Insurer (Life)",0.0247,IF($AX456="RBC Filing U.S. Insurer (Health)",0.057*2/3,0.0364)),"N/A")</f>
        <v>N/A</v>
      </c>
      <c r="AU456" s="47" t="str">
        <f>IF(AQ456="Yes",'Input 1 - Schedule 1'!$AH456*IF($AX456="RBC Filing U.S. Insurer (Life)",0.037,IF($AX456="RBC Filing U.S. Insurer (Health)",0.057,0.054)),"N/A")</f>
        <v>N/A</v>
      </c>
      <c r="AV456" s="47" t="str">
        <f>IF(AQ456="Yes",'Input 1 - Schedule 1'!$AJ456*0.03,"N/A")</f>
        <v>N/A</v>
      </c>
      <c r="AW456" s="47" t="str">
        <f>IF(AQ456="Yes",IF(AX456="RBC Filing U.S. Insurer (Life)",0.195*'Input 1 - Schedule 1'!AJ456,0.225*'Input 1 - Schedule 1'!AJ456),"N/A")</f>
        <v>N/A</v>
      </c>
      <c r="AX456" s="47" t="str">
        <f>IFERROR(VLOOKUP('Input 1 - Schedule 1'!I456,'Input 1 - Schedule 1'!$D$7:$G$1009,4,FALSE),"")</f>
        <v/>
      </c>
      <c r="AZ456" s="17" t="s">
        <v>1</v>
      </c>
    </row>
    <row r="457" spans="1:52" x14ac:dyDescent="0.25">
      <c r="A457" s="56">
        <f t="shared" si="47"/>
        <v>448</v>
      </c>
      <c r="B457" s="267" t="str">
        <f t="shared" si="48"/>
        <v/>
      </c>
      <c r="C457" s="55" t="str">
        <f>IFERROR(VLOOKUP(G457,GCC.Param!$B$3:$D$96,3,FALSE),"")</f>
        <v/>
      </c>
      <c r="D457" s="40"/>
      <c r="E457" s="40"/>
      <c r="F457" s="42"/>
      <c r="G457" s="42"/>
      <c r="H457" s="42"/>
      <c r="I457" s="42"/>
      <c r="J457" s="267" t="str">
        <f t="shared" si="49"/>
        <v/>
      </c>
      <c r="K457" s="289"/>
      <c r="L457" s="289"/>
      <c r="M457" s="42"/>
      <c r="N457" s="42"/>
      <c r="O457" s="42"/>
      <c r="P457" s="42"/>
      <c r="Q457" s="42"/>
      <c r="R457" s="42"/>
      <c r="S457" s="266">
        <f t="shared" si="50"/>
        <v>0</v>
      </c>
      <c r="T457" s="32"/>
      <c r="U457" s="50"/>
      <c r="V457" s="44"/>
      <c r="W457" s="44"/>
      <c r="X457" s="45"/>
      <c r="Y457" s="50"/>
      <c r="Z457" s="46"/>
      <c r="AA457" s="46"/>
      <c r="AB457" s="46"/>
      <c r="AC457" s="47">
        <f t="shared" si="51"/>
        <v>0</v>
      </c>
      <c r="AD457" s="51"/>
      <c r="AE457" s="51"/>
      <c r="AF457" s="51"/>
      <c r="AH457" s="290"/>
      <c r="AI457" s="53">
        <f t="shared" si="52"/>
        <v>0</v>
      </c>
      <c r="AJ457" s="52"/>
      <c r="AK457" s="293"/>
      <c r="AL457" s="300"/>
      <c r="AM457" s="52"/>
      <c r="AN457" s="300"/>
      <c r="AO457" s="54"/>
      <c r="AQ457" s="47" t="str">
        <f>IF(OR('Input 1 - Schedule 1'!$C457="Non-Ins, Non-Fin",G457="Other Unregulated Financial Entity"),"Yes","No")</f>
        <v>No</v>
      </c>
      <c r="AR457" s="47" t="str">
        <f>IF(AQ457="Yes", 'Input 1 - Schedule 1'!AL457/'Input 1 - Schedule 1'!AM457*'Input 1 - Schedule 1'!AN457,"N/A")</f>
        <v>N/A</v>
      </c>
      <c r="AS457" s="47" t="str">
        <f>IF(AR457="N/A","N/A",MAX('Input 1 - Schedule 1'!AN457*0.02,AR457))</f>
        <v>N/A</v>
      </c>
      <c r="AT457" s="47" t="str">
        <f>IF(AQ457="Yes",'Input 1 - Schedule 1'!$AH457*IF($AX457="RBC Filing U.S. Insurer (Life)",0.0247,IF($AX457="RBC Filing U.S. Insurer (Health)",0.057*2/3,0.0364)),"N/A")</f>
        <v>N/A</v>
      </c>
      <c r="AU457" s="47" t="str">
        <f>IF(AQ457="Yes",'Input 1 - Schedule 1'!$AH457*IF($AX457="RBC Filing U.S. Insurer (Life)",0.037,IF($AX457="RBC Filing U.S. Insurer (Health)",0.057,0.054)),"N/A")</f>
        <v>N/A</v>
      </c>
      <c r="AV457" s="47" t="str">
        <f>IF(AQ457="Yes",'Input 1 - Schedule 1'!$AJ457*0.03,"N/A")</f>
        <v>N/A</v>
      </c>
      <c r="AW457" s="47" t="str">
        <f>IF(AQ457="Yes",IF(AX457="RBC Filing U.S. Insurer (Life)",0.195*'Input 1 - Schedule 1'!AJ457,0.225*'Input 1 - Schedule 1'!AJ457),"N/A")</f>
        <v>N/A</v>
      </c>
      <c r="AX457" s="47" t="str">
        <f>IFERROR(VLOOKUP('Input 1 - Schedule 1'!I457,'Input 1 - Schedule 1'!$D$7:$G$1009,4,FALSE),"")</f>
        <v/>
      </c>
      <c r="AZ457" s="17" t="s">
        <v>1</v>
      </c>
    </row>
    <row r="458" spans="1:52" x14ac:dyDescent="0.25">
      <c r="A458" s="56">
        <f t="shared" si="47"/>
        <v>449</v>
      </c>
      <c r="B458" s="267" t="str">
        <f t="shared" si="48"/>
        <v/>
      </c>
      <c r="C458" s="55" t="str">
        <f>IFERROR(VLOOKUP(G458,GCC.Param!$B$3:$D$96,3,FALSE),"")</f>
        <v/>
      </c>
      <c r="D458" s="40"/>
      <c r="E458" s="40"/>
      <c r="F458" s="42"/>
      <c r="G458" s="42"/>
      <c r="H458" s="42"/>
      <c r="I458" s="42"/>
      <c r="J458" s="267" t="str">
        <f t="shared" si="49"/>
        <v/>
      </c>
      <c r="K458" s="289"/>
      <c r="L458" s="289"/>
      <c r="M458" s="42"/>
      <c r="N458" s="42"/>
      <c r="O458" s="42"/>
      <c r="P458" s="42"/>
      <c r="Q458" s="42"/>
      <c r="R458" s="42"/>
      <c r="S458" s="266">
        <f t="shared" si="50"/>
        <v>0</v>
      </c>
      <c r="T458" s="32"/>
      <c r="U458" s="50"/>
      <c r="V458" s="44"/>
      <c r="W458" s="44"/>
      <c r="X458" s="45"/>
      <c r="Y458" s="50"/>
      <c r="Z458" s="46"/>
      <c r="AA458" s="46"/>
      <c r="AB458" s="46"/>
      <c r="AC458" s="47">
        <f t="shared" si="51"/>
        <v>0</v>
      </c>
      <c r="AD458" s="51"/>
      <c r="AE458" s="51"/>
      <c r="AF458" s="51"/>
      <c r="AH458" s="290"/>
      <c r="AI458" s="53">
        <f t="shared" si="52"/>
        <v>0</v>
      </c>
      <c r="AJ458" s="52"/>
      <c r="AK458" s="293"/>
      <c r="AL458" s="300"/>
      <c r="AM458" s="52"/>
      <c r="AN458" s="300"/>
      <c r="AO458" s="54"/>
      <c r="AQ458" s="47" t="str">
        <f>IF(OR('Input 1 - Schedule 1'!$C458="Non-Ins, Non-Fin",G458="Other Unregulated Financial Entity"),"Yes","No")</f>
        <v>No</v>
      </c>
      <c r="AR458" s="47" t="str">
        <f>IF(AQ458="Yes", 'Input 1 - Schedule 1'!AL458/'Input 1 - Schedule 1'!AM458*'Input 1 - Schedule 1'!AN458,"N/A")</f>
        <v>N/A</v>
      </c>
      <c r="AS458" s="47" t="str">
        <f>IF(AR458="N/A","N/A",MAX('Input 1 - Schedule 1'!AN458*0.02,AR458))</f>
        <v>N/A</v>
      </c>
      <c r="AT458" s="47" t="str">
        <f>IF(AQ458="Yes",'Input 1 - Schedule 1'!$AH458*IF($AX458="RBC Filing U.S. Insurer (Life)",0.0247,IF($AX458="RBC Filing U.S. Insurer (Health)",0.057*2/3,0.0364)),"N/A")</f>
        <v>N/A</v>
      </c>
      <c r="AU458" s="47" t="str">
        <f>IF(AQ458="Yes",'Input 1 - Schedule 1'!$AH458*IF($AX458="RBC Filing U.S. Insurer (Life)",0.037,IF($AX458="RBC Filing U.S. Insurer (Health)",0.057,0.054)),"N/A")</f>
        <v>N/A</v>
      </c>
      <c r="AV458" s="47" t="str">
        <f>IF(AQ458="Yes",'Input 1 - Schedule 1'!$AJ458*0.03,"N/A")</f>
        <v>N/A</v>
      </c>
      <c r="AW458" s="47" t="str">
        <f>IF(AQ458="Yes",IF(AX458="RBC Filing U.S. Insurer (Life)",0.195*'Input 1 - Schedule 1'!AJ458,0.225*'Input 1 - Schedule 1'!AJ458),"N/A")</f>
        <v>N/A</v>
      </c>
      <c r="AX458" s="47" t="str">
        <f>IFERROR(VLOOKUP('Input 1 - Schedule 1'!I458,'Input 1 - Schedule 1'!$D$7:$G$1009,4,FALSE),"")</f>
        <v/>
      </c>
      <c r="AZ458" s="17" t="s">
        <v>1</v>
      </c>
    </row>
    <row r="459" spans="1:52" x14ac:dyDescent="0.25">
      <c r="A459" s="56">
        <f t="shared" si="47"/>
        <v>450</v>
      </c>
      <c r="B459" s="267" t="str">
        <f t="shared" si="48"/>
        <v/>
      </c>
      <c r="C459" s="55" t="str">
        <f>IFERROR(VLOOKUP(G459,GCC.Param!$B$3:$D$96,3,FALSE),"")</f>
        <v/>
      </c>
      <c r="D459" s="40"/>
      <c r="E459" s="40"/>
      <c r="F459" s="42"/>
      <c r="G459" s="42"/>
      <c r="H459" s="42"/>
      <c r="I459" s="42"/>
      <c r="J459" s="267" t="str">
        <f t="shared" si="49"/>
        <v/>
      </c>
      <c r="K459" s="289"/>
      <c r="L459" s="289"/>
      <c r="M459" s="42"/>
      <c r="N459" s="42"/>
      <c r="O459" s="42"/>
      <c r="P459" s="42"/>
      <c r="Q459" s="42"/>
      <c r="R459" s="42"/>
      <c r="S459" s="266">
        <f t="shared" si="50"/>
        <v>0</v>
      </c>
      <c r="T459" s="32"/>
      <c r="U459" s="50"/>
      <c r="V459" s="44"/>
      <c r="W459" s="44"/>
      <c r="X459" s="45"/>
      <c r="Y459" s="50"/>
      <c r="Z459" s="46"/>
      <c r="AA459" s="46"/>
      <c r="AB459" s="46"/>
      <c r="AC459" s="47">
        <f t="shared" si="51"/>
        <v>0</v>
      </c>
      <c r="AD459" s="51"/>
      <c r="AE459" s="51"/>
      <c r="AF459" s="51"/>
      <c r="AH459" s="290"/>
      <c r="AI459" s="53">
        <f t="shared" si="52"/>
        <v>0</v>
      </c>
      <c r="AJ459" s="52"/>
      <c r="AK459" s="293"/>
      <c r="AL459" s="300"/>
      <c r="AM459" s="52"/>
      <c r="AN459" s="300"/>
      <c r="AO459" s="54"/>
      <c r="AQ459" s="47" t="str">
        <f>IF(OR('Input 1 - Schedule 1'!$C459="Non-Ins, Non-Fin",G459="Other Unregulated Financial Entity"),"Yes","No")</f>
        <v>No</v>
      </c>
      <c r="AR459" s="47" t="str">
        <f>IF(AQ459="Yes", 'Input 1 - Schedule 1'!AL459/'Input 1 - Schedule 1'!AM459*'Input 1 - Schedule 1'!AN459,"N/A")</f>
        <v>N/A</v>
      </c>
      <c r="AS459" s="47" t="str">
        <f>IF(AR459="N/A","N/A",MAX('Input 1 - Schedule 1'!AN459*0.02,AR459))</f>
        <v>N/A</v>
      </c>
      <c r="AT459" s="47" t="str">
        <f>IF(AQ459="Yes",'Input 1 - Schedule 1'!$AH459*IF($AX459="RBC Filing U.S. Insurer (Life)",0.0247,IF($AX459="RBC Filing U.S. Insurer (Health)",0.057*2/3,0.0364)),"N/A")</f>
        <v>N/A</v>
      </c>
      <c r="AU459" s="47" t="str">
        <f>IF(AQ459="Yes",'Input 1 - Schedule 1'!$AH459*IF($AX459="RBC Filing U.S. Insurer (Life)",0.037,IF($AX459="RBC Filing U.S. Insurer (Health)",0.057,0.054)),"N/A")</f>
        <v>N/A</v>
      </c>
      <c r="AV459" s="47" t="str">
        <f>IF(AQ459="Yes",'Input 1 - Schedule 1'!$AJ459*0.03,"N/A")</f>
        <v>N/A</v>
      </c>
      <c r="AW459" s="47" t="str">
        <f>IF(AQ459="Yes",IF(AX459="RBC Filing U.S. Insurer (Life)",0.195*'Input 1 - Schedule 1'!AJ459,0.225*'Input 1 - Schedule 1'!AJ459),"N/A")</f>
        <v>N/A</v>
      </c>
      <c r="AX459" s="47" t="str">
        <f>IFERROR(VLOOKUP('Input 1 - Schedule 1'!I459,'Input 1 - Schedule 1'!$D$7:$G$1009,4,FALSE),"")</f>
        <v/>
      </c>
      <c r="AZ459" s="17" t="s">
        <v>1</v>
      </c>
    </row>
    <row r="460" spans="1:52" x14ac:dyDescent="0.25">
      <c r="A460" s="56">
        <f t="shared" si="47"/>
        <v>451</v>
      </c>
      <c r="B460" s="267" t="str">
        <f t="shared" si="48"/>
        <v/>
      </c>
      <c r="C460" s="55" t="str">
        <f>IFERROR(VLOOKUP(G460,GCC.Param!$B$3:$D$96,3,FALSE),"")</f>
        <v/>
      </c>
      <c r="D460" s="40"/>
      <c r="E460" s="40"/>
      <c r="F460" s="42"/>
      <c r="G460" s="42"/>
      <c r="H460" s="42"/>
      <c r="I460" s="42"/>
      <c r="J460" s="267" t="str">
        <f t="shared" si="49"/>
        <v/>
      </c>
      <c r="K460" s="289"/>
      <c r="L460" s="289"/>
      <c r="M460" s="42"/>
      <c r="N460" s="42"/>
      <c r="O460" s="42"/>
      <c r="P460" s="42"/>
      <c r="Q460" s="42"/>
      <c r="R460" s="42"/>
      <c r="S460" s="266">
        <f t="shared" si="50"/>
        <v>0</v>
      </c>
      <c r="T460" s="32"/>
      <c r="U460" s="50"/>
      <c r="V460" s="44"/>
      <c r="W460" s="44"/>
      <c r="X460" s="45"/>
      <c r="Y460" s="50"/>
      <c r="Z460" s="46"/>
      <c r="AA460" s="46"/>
      <c r="AB460" s="46"/>
      <c r="AC460" s="47">
        <f t="shared" si="51"/>
        <v>0</v>
      </c>
      <c r="AD460" s="51"/>
      <c r="AE460" s="51"/>
      <c r="AF460" s="51"/>
      <c r="AH460" s="290"/>
      <c r="AI460" s="53">
        <f t="shared" si="52"/>
        <v>0</v>
      </c>
      <c r="AJ460" s="52"/>
      <c r="AK460" s="293"/>
      <c r="AL460" s="300"/>
      <c r="AM460" s="52"/>
      <c r="AN460" s="300"/>
      <c r="AO460" s="54"/>
      <c r="AQ460" s="47" t="str">
        <f>IF(OR('Input 1 - Schedule 1'!$C460="Non-Ins, Non-Fin",G460="Other Unregulated Financial Entity"),"Yes","No")</f>
        <v>No</v>
      </c>
      <c r="AR460" s="47" t="str">
        <f>IF(AQ460="Yes", 'Input 1 - Schedule 1'!AL460/'Input 1 - Schedule 1'!AM460*'Input 1 - Schedule 1'!AN460,"N/A")</f>
        <v>N/A</v>
      </c>
      <c r="AS460" s="47" t="str">
        <f>IF(AR460="N/A","N/A",MAX('Input 1 - Schedule 1'!AN460*0.02,AR460))</f>
        <v>N/A</v>
      </c>
      <c r="AT460" s="47" t="str">
        <f>IF(AQ460="Yes",'Input 1 - Schedule 1'!$AH460*IF($AX460="RBC Filing U.S. Insurer (Life)",0.0247,IF($AX460="RBC Filing U.S. Insurer (Health)",0.057*2/3,0.0364)),"N/A")</f>
        <v>N/A</v>
      </c>
      <c r="AU460" s="47" t="str">
        <f>IF(AQ460="Yes",'Input 1 - Schedule 1'!$AH460*IF($AX460="RBC Filing U.S. Insurer (Life)",0.037,IF($AX460="RBC Filing U.S. Insurer (Health)",0.057,0.054)),"N/A")</f>
        <v>N/A</v>
      </c>
      <c r="AV460" s="47" t="str">
        <f>IF(AQ460="Yes",'Input 1 - Schedule 1'!$AJ460*0.03,"N/A")</f>
        <v>N/A</v>
      </c>
      <c r="AW460" s="47" t="str">
        <f>IF(AQ460="Yes",IF(AX460="RBC Filing U.S. Insurer (Life)",0.195*'Input 1 - Schedule 1'!AJ460,0.225*'Input 1 - Schedule 1'!AJ460),"N/A")</f>
        <v>N/A</v>
      </c>
      <c r="AX460" s="47" t="str">
        <f>IFERROR(VLOOKUP('Input 1 - Schedule 1'!I460,'Input 1 - Schedule 1'!$D$7:$G$1009,4,FALSE),"")</f>
        <v/>
      </c>
      <c r="AZ460" s="17" t="s">
        <v>1</v>
      </c>
    </row>
    <row r="461" spans="1:52" x14ac:dyDescent="0.25">
      <c r="A461" s="56">
        <f t="shared" si="47"/>
        <v>452</v>
      </c>
      <c r="B461" s="267" t="str">
        <f t="shared" si="48"/>
        <v/>
      </c>
      <c r="C461" s="55" t="str">
        <f>IFERROR(VLOOKUP(G461,GCC.Param!$B$3:$D$96,3,FALSE),"")</f>
        <v/>
      </c>
      <c r="D461" s="40"/>
      <c r="E461" s="40"/>
      <c r="F461" s="42"/>
      <c r="G461" s="42"/>
      <c r="H461" s="42"/>
      <c r="I461" s="42"/>
      <c r="J461" s="267" t="str">
        <f t="shared" si="49"/>
        <v/>
      </c>
      <c r="K461" s="289"/>
      <c r="L461" s="289"/>
      <c r="M461" s="42"/>
      <c r="N461" s="42"/>
      <c r="O461" s="42"/>
      <c r="P461" s="42"/>
      <c r="Q461" s="42"/>
      <c r="R461" s="42"/>
      <c r="S461" s="266">
        <f t="shared" si="50"/>
        <v>0</v>
      </c>
      <c r="T461" s="32"/>
      <c r="U461" s="50"/>
      <c r="V461" s="44"/>
      <c r="W461" s="44"/>
      <c r="X461" s="45"/>
      <c r="Y461" s="50"/>
      <c r="Z461" s="46"/>
      <c r="AA461" s="46"/>
      <c r="AB461" s="46"/>
      <c r="AC461" s="47">
        <f t="shared" si="51"/>
        <v>0</v>
      </c>
      <c r="AD461" s="51"/>
      <c r="AE461" s="51"/>
      <c r="AF461" s="51"/>
      <c r="AH461" s="290"/>
      <c r="AI461" s="53">
        <f t="shared" si="52"/>
        <v>0</v>
      </c>
      <c r="AJ461" s="52"/>
      <c r="AK461" s="293"/>
      <c r="AL461" s="300"/>
      <c r="AM461" s="52"/>
      <c r="AN461" s="300"/>
      <c r="AO461" s="54"/>
      <c r="AQ461" s="47" t="str">
        <f>IF(OR('Input 1 - Schedule 1'!$C461="Non-Ins, Non-Fin",G461="Other Unregulated Financial Entity"),"Yes","No")</f>
        <v>No</v>
      </c>
      <c r="AR461" s="47" t="str">
        <f>IF(AQ461="Yes", 'Input 1 - Schedule 1'!AL461/'Input 1 - Schedule 1'!AM461*'Input 1 - Schedule 1'!AN461,"N/A")</f>
        <v>N/A</v>
      </c>
      <c r="AS461" s="47" t="str">
        <f>IF(AR461="N/A","N/A",MAX('Input 1 - Schedule 1'!AN461*0.02,AR461))</f>
        <v>N/A</v>
      </c>
      <c r="AT461" s="47" t="str">
        <f>IF(AQ461="Yes",'Input 1 - Schedule 1'!$AH461*IF($AX461="RBC Filing U.S. Insurer (Life)",0.0247,IF($AX461="RBC Filing U.S. Insurer (Health)",0.057*2/3,0.0364)),"N/A")</f>
        <v>N/A</v>
      </c>
      <c r="AU461" s="47" t="str">
        <f>IF(AQ461="Yes",'Input 1 - Schedule 1'!$AH461*IF($AX461="RBC Filing U.S. Insurer (Life)",0.037,IF($AX461="RBC Filing U.S. Insurer (Health)",0.057,0.054)),"N/A")</f>
        <v>N/A</v>
      </c>
      <c r="AV461" s="47" t="str">
        <f>IF(AQ461="Yes",'Input 1 - Schedule 1'!$AJ461*0.03,"N/A")</f>
        <v>N/A</v>
      </c>
      <c r="AW461" s="47" t="str">
        <f>IF(AQ461="Yes",IF(AX461="RBC Filing U.S. Insurer (Life)",0.195*'Input 1 - Schedule 1'!AJ461,0.225*'Input 1 - Schedule 1'!AJ461),"N/A")</f>
        <v>N/A</v>
      </c>
      <c r="AX461" s="47" t="str">
        <f>IFERROR(VLOOKUP('Input 1 - Schedule 1'!I461,'Input 1 - Schedule 1'!$D$7:$G$1009,4,FALSE),"")</f>
        <v/>
      </c>
      <c r="AZ461" s="17" t="s">
        <v>1</v>
      </c>
    </row>
    <row r="462" spans="1:52" x14ac:dyDescent="0.25">
      <c r="A462" s="56">
        <f t="shared" si="47"/>
        <v>453</v>
      </c>
      <c r="B462" s="267" t="str">
        <f t="shared" si="48"/>
        <v/>
      </c>
      <c r="C462" s="55" t="str">
        <f>IFERROR(VLOOKUP(G462,GCC.Param!$B$3:$D$96,3,FALSE),"")</f>
        <v/>
      </c>
      <c r="D462" s="40"/>
      <c r="E462" s="40"/>
      <c r="F462" s="42"/>
      <c r="G462" s="42"/>
      <c r="H462" s="42"/>
      <c r="I462" s="42"/>
      <c r="J462" s="267" t="str">
        <f t="shared" si="49"/>
        <v/>
      </c>
      <c r="K462" s="289"/>
      <c r="L462" s="289"/>
      <c r="M462" s="42"/>
      <c r="N462" s="42"/>
      <c r="O462" s="42"/>
      <c r="P462" s="42"/>
      <c r="Q462" s="42"/>
      <c r="R462" s="42"/>
      <c r="S462" s="266">
        <f t="shared" si="50"/>
        <v>0</v>
      </c>
      <c r="T462" s="32"/>
      <c r="U462" s="50"/>
      <c r="V462" s="44"/>
      <c r="W462" s="44"/>
      <c r="X462" s="45"/>
      <c r="Y462" s="50"/>
      <c r="Z462" s="46"/>
      <c r="AA462" s="46"/>
      <c r="AB462" s="46"/>
      <c r="AC462" s="47">
        <f t="shared" si="51"/>
        <v>0</v>
      </c>
      <c r="AD462" s="51"/>
      <c r="AE462" s="51"/>
      <c r="AF462" s="51"/>
      <c r="AH462" s="290"/>
      <c r="AI462" s="53">
        <f t="shared" si="52"/>
        <v>0</v>
      </c>
      <c r="AJ462" s="52"/>
      <c r="AK462" s="293"/>
      <c r="AL462" s="300"/>
      <c r="AM462" s="52"/>
      <c r="AN462" s="300"/>
      <c r="AO462" s="54"/>
      <c r="AQ462" s="47" t="str">
        <f>IF(OR('Input 1 - Schedule 1'!$C462="Non-Ins, Non-Fin",G462="Other Unregulated Financial Entity"),"Yes","No")</f>
        <v>No</v>
      </c>
      <c r="AR462" s="47" t="str">
        <f>IF(AQ462="Yes", 'Input 1 - Schedule 1'!AL462/'Input 1 - Schedule 1'!AM462*'Input 1 - Schedule 1'!AN462,"N/A")</f>
        <v>N/A</v>
      </c>
      <c r="AS462" s="47" t="str">
        <f>IF(AR462="N/A","N/A",MAX('Input 1 - Schedule 1'!AN462*0.02,AR462))</f>
        <v>N/A</v>
      </c>
      <c r="AT462" s="47" t="str">
        <f>IF(AQ462="Yes",'Input 1 - Schedule 1'!$AH462*IF($AX462="RBC Filing U.S. Insurer (Life)",0.0247,IF($AX462="RBC Filing U.S. Insurer (Health)",0.057*2/3,0.0364)),"N/A")</f>
        <v>N/A</v>
      </c>
      <c r="AU462" s="47" t="str">
        <f>IF(AQ462="Yes",'Input 1 - Schedule 1'!$AH462*IF($AX462="RBC Filing U.S. Insurer (Life)",0.037,IF($AX462="RBC Filing U.S. Insurer (Health)",0.057,0.054)),"N/A")</f>
        <v>N/A</v>
      </c>
      <c r="AV462" s="47" t="str">
        <f>IF(AQ462="Yes",'Input 1 - Schedule 1'!$AJ462*0.03,"N/A")</f>
        <v>N/A</v>
      </c>
      <c r="AW462" s="47" t="str">
        <f>IF(AQ462="Yes",IF(AX462="RBC Filing U.S. Insurer (Life)",0.195*'Input 1 - Schedule 1'!AJ462,0.225*'Input 1 - Schedule 1'!AJ462),"N/A")</f>
        <v>N/A</v>
      </c>
      <c r="AX462" s="47" t="str">
        <f>IFERROR(VLOOKUP('Input 1 - Schedule 1'!I462,'Input 1 - Schedule 1'!$D$7:$G$1009,4,FALSE),"")</f>
        <v/>
      </c>
      <c r="AZ462" s="17" t="s">
        <v>1</v>
      </c>
    </row>
    <row r="463" spans="1:52" x14ac:dyDescent="0.25">
      <c r="A463" s="56">
        <f t="shared" si="47"/>
        <v>454</v>
      </c>
      <c r="B463" s="267" t="str">
        <f t="shared" si="48"/>
        <v/>
      </c>
      <c r="C463" s="55" t="str">
        <f>IFERROR(VLOOKUP(G463,GCC.Param!$B$3:$D$96,3,FALSE),"")</f>
        <v/>
      </c>
      <c r="D463" s="40"/>
      <c r="E463" s="40"/>
      <c r="F463" s="42"/>
      <c r="G463" s="42"/>
      <c r="H463" s="42"/>
      <c r="I463" s="42"/>
      <c r="J463" s="267" t="str">
        <f t="shared" si="49"/>
        <v/>
      </c>
      <c r="K463" s="289"/>
      <c r="L463" s="289"/>
      <c r="M463" s="42"/>
      <c r="N463" s="42"/>
      <c r="O463" s="42"/>
      <c r="P463" s="42"/>
      <c r="Q463" s="42"/>
      <c r="R463" s="42"/>
      <c r="S463" s="266">
        <f t="shared" si="50"/>
        <v>0</v>
      </c>
      <c r="T463" s="32"/>
      <c r="U463" s="50"/>
      <c r="V463" s="44"/>
      <c r="W463" s="44"/>
      <c r="X463" s="45"/>
      <c r="Y463" s="50"/>
      <c r="Z463" s="46"/>
      <c r="AA463" s="46"/>
      <c r="AB463" s="46"/>
      <c r="AC463" s="47">
        <f t="shared" si="51"/>
        <v>0</v>
      </c>
      <c r="AD463" s="51"/>
      <c r="AE463" s="51"/>
      <c r="AF463" s="51"/>
      <c r="AH463" s="290"/>
      <c r="AI463" s="53">
        <f t="shared" si="52"/>
        <v>0</v>
      </c>
      <c r="AJ463" s="52"/>
      <c r="AK463" s="293"/>
      <c r="AL463" s="300"/>
      <c r="AM463" s="52"/>
      <c r="AN463" s="300"/>
      <c r="AO463" s="54"/>
      <c r="AQ463" s="47" t="str">
        <f>IF(OR('Input 1 - Schedule 1'!$C463="Non-Ins, Non-Fin",G463="Other Unregulated Financial Entity"),"Yes","No")</f>
        <v>No</v>
      </c>
      <c r="AR463" s="47" t="str">
        <f>IF(AQ463="Yes", 'Input 1 - Schedule 1'!AL463/'Input 1 - Schedule 1'!AM463*'Input 1 - Schedule 1'!AN463,"N/A")</f>
        <v>N/A</v>
      </c>
      <c r="AS463" s="47" t="str">
        <f>IF(AR463="N/A","N/A",MAX('Input 1 - Schedule 1'!AN463*0.02,AR463))</f>
        <v>N/A</v>
      </c>
      <c r="AT463" s="47" t="str">
        <f>IF(AQ463="Yes",'Input 1 - Schedule 1'!$AH463*IF($AX463="RBC Filing U.S. Insurer (Life)",0.0247,IF($AX463="RBC Filing U.S. Insurer (Health)",0.057*2/3,0.0364)),"N/A")</f>
        <v>N/A</v>
      </c>
      <c r="AU463" s="47" t="str">
        <f>IF(AQ463="Yes",'Input 1 - Schedule 1'!$AH463*IF($AX463="RBC Filing U.S. Insurer (Life)",0.037,IF($AX463="RBC Filing U.S. Insurer (Health)",0.057,0.054)),"N/A")</f>
        <v>N/A</v>
      </c>
      <c r="AV463" s="47" t="str">
        <f>IF(AQ463="Yes",'Input 1 - Schedule 1'!$AJ463*0.03,"N/A")</f>
        <v>N/A</v>
      </c>
      <c r="AW463" s="47" t="str">
        <f>IF(AQ463="Yes",IF(AX463="RBC Filing U.S. Insurer (Life)",0.195*'Input 1 - Schedule 1'!AJ463,0.225*'Input 1 - Schedule 1'!AJ463),"N/A")</f>
        <v>N/A</v>
      </c>
      <c r="AX463" s="47" t="str">
        <f>IFERROR(VLOOKUP('Input 1 - Schedule 1'!I463,'Input 1 - Schedule 1'!$D$7:$G$1009,4,FALSE),"")</f>
        <v/>
      </c>
      <c r="AZ463" s="17" t="s">
        <v>1</v>
      </c>
    </row>
    <row r="464" spans="1:52" x14ac:dyDescent="0.25">
      <c r="A464" s="56">
        <f t="shared" ref="A464:A527" si="53">A463+1</f>
        <v>455</v>
      </c>
      <c r="B464" s="267" t="str">
        <f t="shared" ref="B464:B527" si="54">IF(OR(G464="Other Non-Ins/Non-Fin without Material Risk",Q464="Non-Admitted"),"Excluded",IF(OR(G464="",G464=0),"", "Included"))</f>
        <v/>
      </c>
      <c r="C464" s="55" t="str">
        <f>IFERROR(VLOOKUP(G464,GCC.Param!$B$3:$D$96,3,FALSE),"")</f>
        <v/>
      </c>
      <c r="D464" s="40"/>
      <c r="E464" s="40"/>
      <c r="F464" s="42"/>
      <c r="G464" s="42"/>
      <c r="H464" s="42"/>
      <c r="I464" s="42"/>
      <c r="J464" s="267" t="str">
        <f t="shared" ref="J464:J527" si="55">IFERROR(VLOOKUP(I464,D:F,3,FALSE),"")</f>
        <v/>
      </c>
      <c r="K464" s="289"/>
      <c r="L464" s="289"/>
      <c r="M464" s="42"/>
      <c r="N464" s="42"/>
      <c r="O464" s="42"/>
      <c r="P464" s="42"/>
      <c r="Q464" s="42"/>
      <c r="R464" s="42"/>
      <c r="S464" s="266">
        <f t="shared" ref="S464:S527" si="56">IF(H464="",F464,H464)</f>
        <v>0</v>
      </c>
      <c r="T464" s="32"/>
      <c r="U464" s="50"/>
      <c r="V464" s="44"/>
      <c r="W464" s="44"/>
      <c r="X464" s="45"/>
      <c r="Y464" s="50"/>
      <c r="Z464" s="46"/>
      <c r="AA464" s="46"/>
      <c r="AB464" s="46"/>
      <c r="AC464" s="47">
        <f t="shared" ref="AC464:AC527" si="57">IFERROR(Z464+AA464-AB464,0)</f>
        <v>0</v>
      </c>
      <c r="AD464" s="51"/>
      <c r="AE464" s="51"/>
      <c r="AF464" s="51"/>
      <c r="AH464" s="290"/>
      <c r="AI464" s="53">
        <f t="shared" ref="AI464:AI527" si="58">AD464-AE464</f>
        <v>0</v>
      </c>
      <c r="AJ464" s="52"/>
      <c r="AK464" s="293"/>
      <c r="AL464" s="300"/>
      <c r="AM464" s="52"/>
      <c r="AN464" s="300"/>
      <c r="AO464" s="54"/>
      <c r="AQ464" s="47" t="str">
        <f>IF(OR('Input 1 - Schedule 1'!$C464="Non-Ins, Non-Fin",G464="Other Unregulated Financial Entity"),"Yes","No")</f>
        <v>No</v>
      </c>
      <c r="AR464" s="47" t="str">
        <f>IF(AQ464="Yes", 'Input 1 - Schedule 1'!AL464/'Input 1 - Schedule 1'!AM464*'Input 1 - Schedule 1'!AN464,"N/A")</f>
        <v>N/A</v>
      </c>
      <c r="AS464" s="47" t="str">
        <f>IF(AR464="N/A","N/A",MAX('Input 1 - Schedule 1'!AN464*0.02,AR464))</f>
        <v>N/A</v>
      </c>
      <c r="AT464" s="47" t="str">
        <f>IF(AQ464="Yes",'Input 1 - Schedule 1'!$AH464*IF($AX464="RBC Filing U.S. Insurer (Life)",0.0247,IF($AX464="RBC Filing U.S. Insurer (Health)",0.057*2/3,0.0364)),"N/A")</f>
        <v>N/A</v>
      </c>
      <c r="AU464" s="47" t="str">
        <f>IF(AQ464="Yes",'Input 1 - Schedule 1'!$AH464*IF($AX464="RBC Filing U.S. Insurer (Life)",0.037,IF($AX464="RBC Filing U.S. Insurer (Health)",0.057,0.054)),"N/A")</f>
        <v>N/A</v>
      </c>
      <c r="AV464" s="47" t="str">
        <f>IF(AQ464="Yes",'Input 1 - Schedule 1'!$AJ464*0.03,"N/A")</f>
        <v>N/A</v>
      </c>
      <c r="AW464" s="47" t="str">
        <f>IF(AQ464="Yes",IF(AX464="RBC Filing U.S. Insurer (Life)",0.195*'Input 1 - Schedule 1'!AJ464,0.225*'Input 1 - Schedule 1'!AJ464),"N/A")</f>
        <v>N/A</v>
      </c>
      <c r="AX464" s="47" t="str">
        <f>IFERROR(VLOOKUP('Input 1 - Schedule 1'!I464,'Input 1 - Schedule 1'!$D$7:$G$1009,4,FALSE),"")</f>
        <v/>
      </c>
      <c r="AZ464" s="17" t="s">
        <v>1</v>
      </c>
    </row>
    <row r="465" spans="1:52" x14ac:dyDescent="0.25">
      <c r="A465" s="56">
        <f t="shared" si="53"/>
        <v>456</v>
      </c>
      <c r="B465" s="267" t="str">
        <f t="shared" si="54"/>
        <v/>
      </c>
      <c r="C465" s="55" t="str">
        <f>IFERROR(VLOOKUP(G465,GCC.Param!$B$3:$D$96,3,FALSE),"")</f>
        <v/>
      </c>
      <c r="D465" s="40"/>
      <c r="E465" s="40"/>
      <c r="F465" s="42"/>
      <c r="G465" s="42"/>
      <c r="H465" s="42"/>
      <c r="I465" s="42"/>
      <c r="J465" s="267" t="str">
        <f t="shared" si="55"/>
        <v/>
      </c>
      <c r="K465" s="289"/>
      <c r="L465" s="289"/>
      <c r="M465" s="42"/>
      <c r="N465" s="42"/>
      <c r="O465" s="42"/>
      <c r="P465" s="42"/>
      <c r="Q465" s="42"/>
      <c r="R465" s="42"/>
      <c r="S465" s="266">
        <f t="shared" si="56"/>
        <v>0</v>
      </c>
      <c r="T465" s="32"/>
      <c r="U465" s="50"/>
      <c r="V465" s="44"/>
      <c r="W465" s="44"/>
      <c r="X465" s="45"/>
      <c r="Y465" s="50"/>
      <c r="Z465" s="46"/>
      <c r="AA465" s="46"/>
      <c r="AB465" s="46"/>
      <c r="AC465" s="47">
        <f t="shared" si="57"/>
        <v>0</v>
      </c>
      <c r="AD465" s="51"/>
      <c r="AE465" s="51"/>
      <c r="AF465" s="51"/>
      <c r="AH465" s="290"/>
      <c r="AI465" s="53">
        <f t="shared" si="58"/>
        <v>0</v>
      </c>
      <c r="AJ465" s="52"/>
      <c r="AK465" s="293"/>
      <c r="AL465" s="300"/>
      <c r="AM465" s="52"/>
      <c r="AN465" s="300"/>
      <c r="AO465" s="54"/>
      <c r="AQ465" s="47" t="str">
        <f>IF(OR('Input 1 - Schedule 1'!$C465="Non-Ins, Non-Fin",G465="Other Unregulated Financial Entity"),"Yes","No")</f>
        <v>No</v>
      </c>
      <c r="AR465" s="47" t="str">
        <f>IF(AQ465="Yes", 'Input 1 - Schedule 1'!AL465/'Input 1 - Schedule 1'!AM465*'Input 1 - Schedule 1'!AN465,"N/A")</f>
        <v>N/A</v>
      </c>
      <c r="AS465" s="47" t="str">
        <f>IF(AR465="N/A","N/A",MAX('Input 1 - Schedule 1'!AN465*0.02,AR465))</f>
        <v>N/A</v>
      </c>
      <c r="AT465" s="47" t="str">
        <f>IF(AQ465="Yes",'Input 1 - Schedule 1'!$AH465*IF($AX465="RBC Filing U.S. Insurer (Life)",0.0247,IF($AX465="RBC Filing U.S. Insurer (Health)",0.057*2/3,0.0364)),"N/A")</f>
        <v>N/A</v>
      </c>
      <c r="AU465" s="47" t="str">
        <f>IF(AQ465="Yes",'Input 1 - Schedule 1'!$AH465*IF($AX465="RBC Filing U.S. Insurer (Life)",0.037,IF($AX465="RBC Filing U.S. Insurer (Health)",0.057,0.054)),"N/A")</f>
        <v>N/A</v>
      </c>
      <c r="AV465" s="47" t="str">
        <f>IF(AQ465="Yes",'Input 1 - Schedule 1'!$AJ465*0.03,"N/A")</f>
        <v>N/A</v>
      </c>
      <c r="AW465" s="47" t="str">
        <f>IF(AQ465="Yes",IF(AX465="RBC Filing U.S. Insurer (Life)",0.195*'Input 1 - Schedule 1'!AJ465,0.225*'Input 1 - Schedule 1'!AJ465),"N/A")</f>
        <v>N/A</v>
      </c>
      <c r="AX465" s="47" t="str">
        <f>IFERROR(VLOOKUP('Input 1 - Schedule 1'!I465,'Input 1 - Schedule 1'!$D$7:$G$1009,4,FALSE),"")</f>
        <v/>
      </c>
      <c r="AZ465" s="17" t="s">
        <v>1</v>
      </c>
    </row>
    <row r="466" spans="1:52" x14ac:dyDescent="0.25">
      <c r="A466" s="56">
        <f t="shared" si="53"/>
        <v>457</v>
      </c>
      <c r="B466" s="267" t="str">
        <f t="shared" si="54"/>
        <v/>
      </c>
      <c r="C466" s="55" t="str">
        <f>IFERROR(VLOOKUP(G466,GCC.Param!$B$3:$D$96,3,FALSE),"")</f>
        <v/>
      </c>
      <c r="D466" s="40"/>
      <c r="E466" s="40"/>
      <c r="F466" s="42"/>
      <c r="G466" s="42"/>
      <c r="H466" s="42"/>
      <c r="I466" s="42"/>
      <c r="J466" s="267" t="str">
        <f t="shared" si="55"/>
        <v/>
      </c>
      <c r="K466" s="289"/>
      <c r="L466" s="289"/>
      <c r="M466" s="42"/>
      <c r="N466" s="42"/>
      <c r="O466" s="42"/>
      <c r="P466" s="42"/>
      <c r="Q466" s="42"/>
      <c r="R466" s="42"/>
      <c r="S466" s="266">
        <f t="shared" si="56"/>
        <v>0</v>
      </c>
      <c r="T466" s="32"/>
      <c r="U466" s="50"/>
      <c r="V466" s="44"/>
      <c r="W466" s="44"/>
      <c r="X466" s="45"/>
      <c r="Y466" s="50"/>
      <c r="Z466" s="46"/>
      <c r="AA466" s="46"/>
      <c r="AB466" s="46"/>
      <c r="AC466" s="47">
        <f t="shared" si="57"/>
        <v>0</v>
      </c>
      <c r="AD466" s="51"/>
      <c r="AE466" s="51"/>
      <c r="AF466" s="51"/>
      <c r="AH466" s="290"/>
      <c r="AI466" s="53">
        <f t="shared" si="58"/>
        <v>0</v>
      </c>
      <c r="AJ466" s="52"/>
      <c r="AK466" s="293"/>
      <c r="AL466" s="300"/>
      <c r="AM466" s="52"/>
      <c r="AN466" s="300"/>
      <c r="AO466" s="54"/>
      <c r="AQ466" s="47" t="str">
        <f>IF(OR('Input 1 - Schedule 1'!$C466="Non-Ins, Non-Fin",G466="Other Unregulated Financial Entity"),"Yes","No")</f>
        <v>No</v>
      </c>
      <c r="AR466" s="47" t="str">
        <f>IF(AQ466="Yes", 'Input 1 - Schedule 1'!AL466/'Input 1 - Schedule 1'!AM466*'Input 1 - Schedule 1'!AN466,"N/A")</f>
        <v>N/A</v>
      </c>
      <c r="AS466" s="47" t="str">
        <f>IF(AR466="N/A","N/A",MAX('Input 1 - Schedule 1'!AN466*0.02,AR466))</f>
        <v>N/A</v>
      </c>
      <c r="AT466" s="47" t="str">
        <f>IF(AQ466="Yes",'Input 1 - Schedule 1'!$AH466*IF($AX466="RBC Filing U.S. Insurer (Life)",0.0247,IF($AX466="RBC Filing U.S. Insurer (Health)",0.057*2/3,0.0364)),"N/A")</f>
        <v>N/A</v>
      </c>
      <c r="AU466" s="47" t="str">
        <f>IF(AQ466="Yes",'Input 1 - Schedule 1'!$AH466*IF($AX466="RBC Filing U.S. Insurer (Life)",0.037,IF($AX466="RBC Filing U.S. Insurer (Health)",0.057,0.054)),"N/A")</f>
        <v>N/A</v>
      </c>
      <c r="AV466" s="47" t="str">
        <f>IF(AQ466="Yes",'Input 1 - Schedule 1'!$AJ466*0.03,"N/A")</f>
        <v>N/A</v>
      </c>
      <c r="AW466" s="47" t="str">
        <f>IF(AQ466="Yes",IF(AX466="RBC Filing U.S. Insurer (Life)",0.195*'Input 1 - Schedule 1'!AJ466,0.225*'Input 1 - Schedule 1'!AJ466),"N/A")</f>
        <v>N/A</v>
      </c>
      <c r="AX466" s="47" t="str">
        <f>IFERROR(VLOOKUP('Input 1 - Schedule 1'!I466,'Input 1 - Schedule 1'!$D$7:$G$1009,4,FALSE),"")</f>
        <v/>
      </c>
      <c r="AZ466" s="17" t="s">
        <v>1</v>
      </c>
    </row>
    <row r="467" spans="1:52" x14ac:dyDescent="0.25">
      <c r="A467" s="56">
        <f t="shared" si="53"/>
        <v>458</v>
      </c>
      <c r="B467" s="267" t="str">
        <f t="shared" si="54"/>
        <v/>
      </c>
      <c r="C467" s="55" t="str">
        <f>IFERROR(VLOOKUP(G467,GCC.Param!$B$3:$D$96,3,FALSE),"")</f>
        <v/>
      </c>
      <c r="D467" s="40"/>
      <c r="E467" s="40"/>
      <c r="F467" s="42"/>
      <c r="G467" s="42"/>
      <c r="H467" s="42"/>
      <c r="I467" s="42"/>
      <c r="J467" s="267" t="str">
        <f t="shared" si="55"/>
        <v/>
      </c>
      <c r="K467" s="289"/>
      <c r="L467" s="289"/>
      <c r="M467" s="42"/>
      <c r="N467" s="42"/>
      <c r="O467" s="42"/>
      <c r="P467" s="42"/>
      <c r="Q467" s="42"/>
      <c r="R467" s="42"/>
      <c r="S467" s="266">
        <f t="shared" si="56"/>
        <v>0</v>
      </c>
      <c r="T467" s="32"/>
      <c r="U467" s="50"/>
      <c r="V467" s="44"/>
      <c r="W467" s="44"/>
      <c r="X467" s="45"/>
      <c r="Y467" s="50"/>
      <c r="Z467" s="46"/>
      <c r="AA467" s="46"/>
      <c r="AB467" s="46"/>
      <c r="AC467" s="47">
        <f t="shared" si="57"/>
        <v>0</v>
      </c>
      <c r="AD467" s="51"/>
      <c r="AE467" s="51"/>
      <c r="AF467" s="51"/>
      <c r="AH467" s="290"/>
      <c r="AI467" s="53">
        <f t="shared" si="58"/>
        <v>0</v>
      </c>
      <c r="AJ467" s="52"/>
      <c r="AK467" s="293"/>
      <c r="AL467" s="300"/>
      <c r="AM467" s="52"/>
      <c r="AN467" s="300"/>
      <c r="AO467" s="54"/>
      <c r="AQ467" s="47" t="str">
        <f>IF(OR('Input 1 - Schedule 1'!$C467="Non-Ins, Non-Fin",G467="Other Unregulated Financial Entity"),"Yes","No")</f>
        <v>No</v>
      </c>
      <c r="AR467" s="47" t="str">
        <f>IF(AQ467="Yes", 'Input 1 - Schedule 1'!AL467/'Input 1 - Schedule 1'!AM467*'Input 1 - Schedule 1'!AN467,"N/A")</f>
        <v>N/A</v>
      </c>
      <c r="AS467" s="47" t="str">
        <f>IF(AR467="N/A","N/A",MAX('Input 1 - Schedule 1'!AN467*0.02,AR467))</f>
        <v>N/A</v>
      </c>
      <c r="AT467" s="47" t="str">
        <f>IF(AQ467="Yes",'Input 1 - Schedule 1'!$AH467*IF($AX467="RBC Filing U.S. Insurer (Life)",0.0247,IF($AX467="RBC Filing U.S. Insurer (Health)",0.057*2/3,0.0364)),"N/A")</f>
        <v>N/A</v>
      </c>
      <c r="AU467" s="47" t="str">
        <f>IF(AQ467="Yes",'Input 1 - Schedule 1'!$AH467*IF($AX467="RBC Filing U.S. Insurer (Life)",0.037,IF($AX467="RBC Filing U.S. Insurer (Health)",0.057,0.054)),"N/A")</f>
        <v>N/A</v>
      </c>
      <c r="AV467" s="47" t="str">
        <f>IF(AQ467="Yes",'Input 1 - Schedule 1'!$AJ467*0.03,"N/A")</f>
        <v>N/A</v>
      </c>
      <c r="AW467" s="47" t="str">
        <f>IF(AQ467="Yes",IF(AX467="RBC Filing U.S. Insurer (Life)",0.195*'Input 1 - Schedule 1'!AJ467,0.225*'Input 1 - Schedule 1'!AJ467),"N/A")</f>
        <v>N/A</v>
      </c>
      <c r="AX467" s="47" t="str">
        <f>IFERROR(VLOOKUP('Input 1 - Schedule 1'!I467,'Input 1 - Schedule 1'!$D$7:$G$1009,4,FALSE),"")</f>
        <v/>
      </c>
      <c r="AZ467" s="17" t="s">
        <v>1</v>
      </c>
    </row>
    <row r="468" spans="1:52" x14ac:dyDescent="0.25">
      <c r="A468" s="56">
        <f t="shared" si="53"/>
        <v>459</v>
      </c>
      <c r="B468" s="267" t="str">
        <f t="shared" si="54"/>
        <v/>
      </c>
      <c r="C468" s="55" t="str">
        <f>IFERROR(VLOOKUP(G468,GCC.Param!$B$3:$D$96,3,FALSE),"")</f>
        <v/>
      </c>
      <c r="D468" s="40"/>
      <c r="E468" s="40"/>
      <c r="F468" s="42"/>
      <c r="G468" s="42"/>
      <c r="H468" s="42"/>
      <c r="I468" s="42"/>
      <c r="J468" s="267" t="str">
        <f t="shared" si="55"/>
        <v/>
      </c>
      <c r="K468" s="289"/>
      <c r="L468" s="289"/>
      <c r="M468" s="42"/>
      <c r="N468" s="42"/>
      <c r="O468" s="42"/>
      <c r="P468" s="42"/>
      <c r="Q468" s="42"/>
      <c r="R468" s="42"/>
      <c r="S468" s="266">
        <f t="shared" si="56"/>
        <v>0</v>
      </c>
      <c r="T468" s="32"/>
      <c r="U468" s="50"/>
      <c r="V468" s="44"/>
      <c r="W468" s="44"/>
      <c r="X468" s="45"/>
      <c r="Y468" s="50"/>
      <c r="Z468" s="46"/>
      <c r="AA468" s="46"/>
      <c r="AB468" s="46"/>
      <c r="AC468" s="47">
        <f t="shared" si="57"/>
        <v>0</v>
      </c>
      <c r="AD468" s="51"/>
      <c r="AE468" s="51"/>
      <c r="AF468" s="51"/>
      <c r="AH468" s="290"/>
      <c r="AI468" s="53">
        <f t="shared" si="58"/>
        <v>0</v>
      </c>
      <c r="AJ468" s="52"/>
      <c r="AK468" s="293"/>
      <c r="AL468" s="300"/>
      <c r="AM468" s="52"/>
      <c r="AN468" s="300"/>
      <c r="AO468" s="54"/>
      <c r="AQ468" s="47" t="str">
        <f>IF(OR('Input 1 - Schedule 1'!$C468="Non-Ins, Non-Fin",G468="Other Unregulated Financial Entity"),"Yes","No")</f>
        <v>No</v>
      </c>
      <c r="AR468" s="47" t="str">
        <f>IF(AQ468="Yes", 'Input 1 - Schedule 1'!AL468/'Input 1 - Schedule 1'!AM468*'Input 1 - Schedule 1'!AN468,"N/A")</f>
        <v>N/A</v>
      </c>
      <c r="AS468" s="47" t="str">
        <f>IF(AR468="N/A","N/A",MAX('Input 1 - Schedule 1'!AN468*0.02,AR468))</f>
        <v>N/A</v>
      </c>
      <c r="AT468" s="47" t="str">
        <f>IF(AQ468="Yes",'Input 1 - Schedule 1'!$AH468*IF($AX468="RBC Filing U.S. Insurer (Life)",0.0247,IF($AX468="RBC Filing U.S. Insurer (Health)",0.057*2/3,0.0364)),"N/A")</f>
        <v>N/A</v>
      </c>
      <c r="AU468" s="47" t="str">
        <f>IF(AQ468="Yes",'Input 1 - Schedule 1'!$AH468*IF($AX468="RBC Filing U.S. Insurer (Life)",0.037,IF($AX468="RBC Filing U.S. Insurer (Health)",0.057,0.054)),"N/A")</f>
        <v>N/A</v>
      </c>
      <c r="AV468" s="47" t="str">
        <f>IF(AQ468="Yes",'Input 1 - Schedule 1'!$AJ468*0.03,"N/A")</f>
        <v>N/A</v>
      </c>
      <c r="AW468" s="47" t="str">
        <f>IF(AQ468="Yes",IF(AX468="RBC Filing U.S. Insurer (Life)",0.195*'Input 1 - Schedule 1'!AJ468,0.225*'Input 1 - Schedule 1'!AJ468),"N/A")</f>
        <v>N/A</v>
      </c>
      <c r="AX468" s="47" t="str">
        <f>IFERROR(VLOOKUP('Input 1 - Schedule 1'!I468,'Input 1 - Schedule 1'!$D$7:$G$1009,4,FALSE),"")</f>
        <v/>
      </c>
      <c r="AZ468" s="17" t="s">
        <v>1</v>
      </c>
    </row>
    <row r="469" spans="1:52" x14ac:dyDescent="0.25">
      <c r="A469" s="56">
        <f t="shared" si="53"/>
        <v>460</v>
      </c>
      <c r="B469" s="267" t="str">
        <f t="shared" si="54"/>
        <v/>
      </c>
      <c r="C469" s="55" t="str">
        <f>IFERROR(VLOOKUP(G469,GCC.Param!$B$3:$D$96,3,FALSE),"")</f>
        <v/>
      </c>
      <c r="D469" s="40"/>
      <c r="E469" s="40"/>
      <c r="F469" s="42"/>
      <c r="G469" s="42"/>
      <c r="H469" s="42"/>
      <c r="I469" s="42"/>
      <c r="J469" s="267" t="str">
        <f t="shared" si="55"/>
        <v/>
      </c>
      <c r="K469" s="289"/>
      <c r="L469" s="289"/>
      <c r="M469" s="42"/>
      <c r="N469" s="42"/>
      <c r="O469" s="42"/>
      <c r="P469" s="42"/>
      <c r="Q469" s="42"/>
      <c r="R469" s="42"/>
      <c r="S469" s="266">
        <f t="shared" si="56"/>
        <v>0</v>
      </c>
      <c r="T469" s="32"/>
      <c r="U469" s="50"/>
      <c r="V469" s="44"/>
      <c r="W469" s="44"/>
      <c r="X469" s="45"/>
      <c r="Y469" s="50"/>
      <c r="Z469" s="46"/>
      <c r="AA469" s="46"/>
      <c r="AB469" s="46"/>
      <c r="AC469" s="47">
        <f t="shared" si="57"/>
        <v>0</v>
      </c>
      <c r="AD469" s="51"/>
      <c r="AE469" s="51"/>
      <c r="AF469" s="51"/>
      <c r="AH469" s="290"/>
      <c r="AI469" s="53">
        <f t="shared" si="58"/>
        <v>0</v>
      </c>
      <c r="AJ469" s="52"/>
      <c r="AK469" s="293"/>
      <c r="AL469" s="300"/>
      <c r="AM469" s="52"/>
      <c r="AN469" s="300"/>
      <c r="AO469" s="54"/>
      <c r="AQ469" s="47" t="str">
        <f>IF(OR('Input 1 - Schedule 1'!$C469="Non-Ins, Non-Fin",G469="Other Unregulated Financial Entity"),"Yes","No")</f>
        <v>No</v>
      </c>
      <c r="AR469" s="47" t="str">
        <f>IF(AQ469="Yes", 'Input 1 - Schedule 1'!AL469/'Input 1 - Schedule 1'!AM469*'Input 1 - Schedule 1'!AN469,"N/A")</f>
        <v>N/A</v>
      </c>
      <c r="AS469" s="47" t="str">
        <f>IF(AR469="N/A","N/A",MAX('Input 1 - Schedule 1'!AN469*0.02,AR469))</f>
        <v>N/A</v>
      </c>
      <c r="AT469" s="47" t="str">
        <f>IF(AQ469="Yes",'Input 1 - Schedule 1'!$AH469*IF($AX469="RBC Filing U.S. Insurer (Life)",0.0247,IF($AX469="RBC Filing U.S. Insurer (Health)",0.057*2/3,0.0364)),"N/A")</f>
        <v>N/A</v>
      </c>
      <c r="AU469" s="47" t="str">
        <f>IF(AQ469="Yes",'Input 1 - Schedule 1'!$AH469*IF($AX469="RBC Filing U.S. Insurer (Life)",0.037,IF($AX469="RBC Filing U.S. Insurer (Health)",0.057,0.054)),"N/A")</f>
        <v>N/A</v>
      </c>
      <c r="AV469" s="47" t="str">
        <f>IF(AQ469="Yes",'Input 1 - Schedule 1'!$AJ469*0.03,"N/A")</f>
        <v>N/A</v>
      </c>
      <c r="AW469" s="47" t="str">
        <f>IF(AQ469="Yes",IF(AX469="RBC Filing U.S. Insurer (Life)",0.195*'Input 1 - Schedule 1'!AJ469,0.225*'Input 1 - Schedule 1'!AJ469),"N/A")</f>
        <v>N/A</v>
      </c>
      <c r="AX469" s="47" t="str">
        <f>IFERROR(VLOOKUP('Input 1 - Schedule 1'!I469,'Input 1 - Schedule 1'!$D$7:$G$1009,4,FALSE),"")</f>
        <v/>
      </c>
      <c r="AZ469" s="17" t="s">
        <v>1</v>
      </c>
    </row>
    <row r="470" spans="1:52" x14ac:dyDescent="0.25">
      <c r="A470" s="56">
        <f t="shared" si="53"/>
        <v>461</v>
      </c>
      <c r="B470" s="267" t="str">
        <f t="shared" si="54"/>
        <v/>
      </c>
      <c r="C470" s="55" t="str">
        <f>IFERROR(VLOOKUP(G470,GCC.Param!$B$3:$D$96,3,FALSE),"")</f>
        <v/>
      </c>
      <c r="D470" s="40"/>
      <c r="E470" s="40"/>
      <c r="F470" s="42"/>
      <c r="G470" s="42"/>
      <c r="H470" s="42"/>
      <c r="I470" s="42"/>
      <c r="J470" s="267" t="str">
        <f t="shared" si="55"/>
        <v/>
      </c>
      <c r="K470" s="289"/>
      <c r="L470" s="289"/>
      <c r="M470" s="42"/>
      <c r="N470" s="42"/>
      <c r="O470" s="42"/>
      <c r="P470" s="42"/>
      <c r="Q470" s="42"/>
      <c r="R470" s="42"/>
      <c r="S470" s="266">
        <f t="shared" si="56"/>
        <v>0</v>
      </c>
      <c r="T470" s="32"/>
      <c r="U470" s="50"/>
      <c r="V470" s="44"/>
      <c r="W470" s="44"/>
      <c r="X470" s="45"/>
      <c r="Y470" s="50"/>
      <c r="Z470" s="46"/>
      <c r="AA470" s="46"/>
      <c r="AB470" s="46"/>
      <c r="AC470" s="47">
        <f t="shared" si="57"/>
        <v>0</v>
      </c>
      <c r="AD470" s="51"/>
      <c r="AE470" s="51"/>
      <c r="AF470" s="51"/>
      <c r="AH470" s="290"/>
      <c r="AI470" s="53">
        <f t="shared" si="58"/>
        <v>0</v>
      </c>
      <c r="AJ470" s="52"/>
      <c r="AK470" s="293"/>
      <c r="AL470" s="300"/>
      <c r="AM470" s="52"/>
      <c r="AN470" s="300"/>
      <c r="AO470" s="54"/>
      <c r="AQ470" s="47" t="str">
        <f>IF(OR('Input 1 - Schedule 1'!$C470="Non-Ins, Non-Fin",G470="Other Unregulated Financial Entity"),"Yes","No")</f>
        <v>No</v>
      </c>
      <c r="AR470" s="47" t="str">
        <f>IF(AQ470="Yes", 'Input 1 - Schedule 1'!AL470/'Input 1 - Schedule 1'!AM470*'Input 1 - Schedule 1'!AN470,"N/A")</f>
        <v>N/A</v>
      </c>
      <c r="AS470" s="47" t="str">
        <f>IF(AR470="N/A","N/A",MAX('Input 1 - Schedule 1'!AN470*0.02,AR470))</f>
        <v>N/A</v>
      </c>
      <c r="AT470" s="47" t="str">
        <f>IF(AQ470="Yes",'Input 1 - Schedule 1'!$AH470*IF($AX470="RBC Filing U.S. Insurer (Life)",0.0247,IF($AX470="RBC Filing U.S. Insurer (Health)",0.057*2/3,0.0364)),"N/A")</f>
        <v>N/A</v>
      </c>
      <c r="AU470" s="47" t="str">
        <f>IF(AQ470="Yes",'Input 1 - Schedule 1'!$AH470*IF($AX470="RBC Filing U.S. Insurer (Life)",0.037,IF($AX470="RBC Filing U.S. Insurer (Health)",0.057,0.054)),"N/A")</f>
        <v>N/A</v>
      </c>
      <c r="AV470" s="47" t="str">
        <f>IF(AQ470="Yes",'Input 1 - Schedule 1'!$AJ470*0.03,"N/A")</f>
        <v>N/A</v>
      </c>
      <c r="AW470" s="47" t="str">
        <f>IF(AQ470="Yes",IF(AX470="RBC Filing U.S. Insurer (Life)",0.195*'Input 1 - Schedule 1'!AJ470,0.225*'Input 1 - Schedule 1'!AJ470),"N/A")</f>
        <v>N/A</v>
      </c>
      <c r="AX470" s="47" t="str">
        <f>IFERROR(VLOOKUP('Input 1 - Schedule 1'!I470,'Input 1 - Schedule 1'!$D$7:$G$1009,4,FALSE),"")</f>
        <v/>
      </c>
      <c r="AZ470" s="17" t="s">
        <v>1</v>
      </c>
    </row>
    <row r="471" spans="1:52" x14ac:dyDescent="0.25">
      <c r="A471" s="56">
        <f t="shared" si="53"/>
        <v>462</v>
      </c>
      <c r="B471" s="267" t="str">
        <f t="shared" si="54"/>
        <v/>
      </c>
      <c r="C471" s="55" t="str">
        <f>IFERROR(VLOOKUP(G471,GCC.Param!$B$3:$D$96,3,FALSE),"")</f>
        <v/>
      </c>
      <c r="D471" s="40"/>
      <c r="E471" s="40"/>
      <c r="F471" s="42"/>
      <c r="G471" s="42"/>
      <c r="H471" s="42"/>
      <c r="I471" s="42"/>
      <c r="J471" s="267" t="str">
        <f t="shared" si="55"/>
        <v/>
      </c>
      <c r="K471" s="289"/>
      <c r="L471" s="289"/>
      <c r="M471" s="42"/>
      <c r="N471" s="42"/>
      <c r="O471" s="42"/>
      <c r="P471" s="42"/>
      <c r="Q471" s="42"/>
      <c r="R471" s="42"/>
      <c r="S471" s="266">
        <f t="shared" si="56"/>
        <v>0</v>
      </c>
      <c r="T471" s="32"/>
      <c r="U471" s="50"/>
      <c r="V471" s="44"/>
      <c r="W471" s="44"/>
      <c r="X471" s="45"/>
      <c r="Y471" s="50"/>
      <c r="Z471" s="46"/>
      <c r="AA471" s="46"/>
      <c r="AB471" s="46"/>
      <c r="AC471" s="47">
        <f t="shared" si="57"/>
        <v>0</v>
      </c>
      <c r="AD471" s="51"/>
      <c r="AE471" s="51"/>
      <c r="AF471" s="51"/>
      <c r="AH471" s="290"/>
      <c r="AI471" s="53">
        <f t="shared" si="58"/>
        <v>0</v>
      </c>
      <c r="AJ471" s="52"/>
      <c r="AK471" s="293"/>
      <c r="AL471" s="300"/>
      <c r="AM471" s="52"/>
      <c r="AN471" s="300"/>
      <c r="AO471" s="54"/>
      <c r="AQ471" s="47" t="str">
        <f>IF(OR('Input 1 - Schedule 1'!$C471="Non-Ins, Non-Fin",G471="Other Unregulated Financial Entity"),"Yes","No")</f>
        <v>No</v>
      </c>
      <c r="AR471" s="47" t="str">
        <f>IF(AQ471="Yes", 'Input 1 - Schedule 1'!AL471/'Input 1 - Schedule 1'!AM471*'Input 1 - Schedule 1'!AN471,"N/A")</f>
        <v>N/A</v>
      </c>
      <c r="AS471" s="47" t="str">
        <f>IF(AR471="N/A","N/A",MAX('Input 1 - Schedule 1'!AN471*0.02,AR471))</f>
        <v>N/A</v>
      </c>
      <c r="AT471" s="47" t="str">
        <f>IF(AQ471="Yes",'Input 1 - Schedule 1'!$AH471*IF($AX471="RBC Filing U.S. Insurer (Life)",0.0247,IF($AX471="RBC Filing U.S. Insurer (Health)",0.057*2/3,0.0364)),"N/A")</f>
        <v>N/A</v>
      </c>
      <c r="AU471" s="47" t="str">
        <f>IF(AQ471="Yes",'Input 1 - Schedule 1'!$AH471*IF($AX471="RBC Filing U.S. Insurer (Life)",0.037,IF($AX471="RBC Filing U.S. Insurer (Health)",0.057,0.054)),"N/A")</f>
        <v>N/A</v>
      </c>
      <c r="AV471" s="47" t="str">
        <f>IF(AQ471="Yes",'Input 1 - Schedule 1'!$AJ471*0.03,"N/A")</f>
        <v>N/A</v>
      </c>
      <c r="AW471" s="47" t="str">
        <f>IF(AQ471="Yes",IF(AX471="RBC Filing U.S. Insurer (Life)",0.195*'Input 1 - Schedule 1'!AJ471,0.225*'Input 1 - Schedule 1'!AJ471),"N/A")</f>
        <v>N/A</v>
      </c>
      <c r="AX471" s="47" t="str">
        <f>IFERROR(VLOOKUP('Input 1 - Schedule 1'!I471,'Input 1 - Schedule 1'!$D$7:$G$1009,4,FALSE),"")</f>
        <v/>
      </c>
      <c r="AZ471" s="17" t="s">
        <v>1</v>
      </c>
    </row>
    <row r="472" spans="1:52" x14ac:dyDescent="0.25">
      <c r="A472" s="56">
        <f t="shared" si="53"/>
        <v>463</v>
      </c>
      <c r="B472" s="267" t="str">
        <f t="shared" si="54"/>
        <v/>
      </c>
      <c r="C472" s="55" t="str">
        <f>IFERROR(VLOOKUP(G472,GCC.Param!$B$3:$D$96,3,FALSE),"")</f>
        <v/>
      </c>
      <c r="D472" s="40"/>
      <c r="E472" s="40"/>
      <c r="F472" s="42"/>
      <c r="G472" s="42"/>
      <c r="H472" s="42"/>
      <c r="I472" s="42"/>
      <c r="J472" s="267" t="str">
        <f t="shared" si="55"/>
        <v/>
      </c>
      <c r="K472" s="289"/>
      <c r="L472" s="289"/>
      <c r="M472" s="42"/>
      <c r="N472" s="42"/>
      <c r="O472" s="42"/>
      <c r="P472" s="42"/>
      <c r="Q472" s="42"/>
      <c r="R472" s="42"/>
      <c r="S472" s="266">
        <f t="shared" si="56"/>
        <v>0</v>
      </c>
      <c r="T472" s="32"/>
      <c r="U472" s="50"/>
      <c r="V472" s="44"/>
      <c r="W472" s="44"/>
      <c r="X472" s="45"/>
      <c r="Y472" s="50"/>
      <c r="Z472" s="46"/>
      <c r="AA472" s="46"/>
      <c r="AB472" s="46"/>
      <c r="AC472" s="47">
        <f t="shared" si="57"/>
        <v>0</v>
      </c>
      <c r="AD472" s="51"/>
      <c r="AE472" s="51"/>
      <c r="AF472" s="51"/>
      <c r="AH472" s="290"/>
      <c r="AI472" s="53">
        <f t="shared" si="58"/>
        <v>0</v>
      </c>
      <c r="AJ472" s="52"/>
      <c r="AK472" s="293"/>
      <c r="AL472" s="300"/>
      <c r="AM472" s="52"/>
      <c r="AN472" s="300"/>
      <c r="AO472" s="54"/>
      <c r="AQ472" s="47" t="str">
        <f>IF(OR('Input 1 - Schedule 1'!$C472="Non-Ins, Non-Fin",G472="Other Unregulated Financial Entity"),"Yes","No")</f>
        <v>No</v>
      </c>
      <c r="AR472" s="47" t="str">
        <f>IF(AQ472="Yes", 'Input 1 - Schedule 1'!AL472/'Input 1 - Schedule 1'!AM472*'Input 1 - Schedule 1'!AN472,"N/A")</f>
        <v>N/A</v>
      </c>
      <c r="AS472" s="47" t="str">
        <f>IF(AR472="N/A","N/A",MAX('Input 1 - Schedule 1'!AN472*0.02,AR472))</f>
        <v>N/A</v>
      </c>
      <c r="AT472" s="47" t="str">
        <f>IF(AQ472="Yes",'Input 1 - Schedule 1'!$AH472*IF($AX472="RBC Filing U.S. Insurer (Life)",0.0247,IF($AX472="RBC Filing U.S. Insurer (Health)",0.057*2/3,0.0364)),"N/A")</f>
        <v>N/A</v>
      </c>
      <c r="AU472" s="47" t="str">
        <f>IF(AQ472="Yes",'Input 1 - Schedule 1'!$AH472*IF($AX472="RBC Filing U.S. Insurer (Life)",0.037,IF($AX472="RBC Filing U.S. Insurer (Health)",0.057,0.054)),"N/A")</f>
        <v>N/A</v>
      </c>
      <c r="AV472" s="47" t="str">
        <f>IF(AQ472="Yes",'Input 1 - Schedule 1'!$AJ472*0.03,"N/A")</f>
        <v>N/A</v>
      </c>
      <c r="AW472" s="47" t="str">
        <f>IF(AQ472="Yes",IF(AX472="RBC Filing U.S. Insurer (Life)",0.195*'Input 1 - Schedule 1'!AJ472,0.225*'Input 1 - Schedule 1'!AJ472),"N/A")</f>
        <v>N/A</v>
      </c>
      <c r="AX472" s="47" t="str">
        <f>IFERROR(VLOOKUP('Input 1 - Schedule 1'!I472,'Input 1 - Schedule 1'!$D$7:$G$1009,4,FALSE),"")</f>
        <v/>
      </c>
      <c r="AZ472" s="17" t="s">
        <v>1</v>
      </c>
    </row>
    <row r="473" spans="1:52" x14ac:dyDescent="0.25">
      <c r="A473" s="56">
        <f t="shared" si="53"/>
        <v>464</v>
      </c>
      <c r="B473" s="267" t="str">
        <f t="shared" si="54"/>
        <v/>
      </c>
      <c r="C473" s="55" t="str">
        <f>IFERROR(VLOOKUP(G473,GCC.Param!$B$3:$D$96,3,FALSE),"")</f>
        <v/>
      </c>
      <c r="D473" s="40"/>
      <c r="E473" s="40"/>
      <c r="F473" s="42"/>
      <c r="G473" s="42"/>
      <c r="H473" s="42"/>
      <c r="I473" s="42"/>
      <c r="J473" s="267" t="str">
        <f t="shared" si="55"/>
        <v/>
      </c>
      <c r="K473" s="289"/>
      <c r="L473" s="289"/>
      <c r="M473" s="42"/>
      <c r="N473" s="42"/>
      <c r="O473" s="42"/>
      <c r="P473" s="42"/>
      <c r="Q473" s="42"/>
      <c r="R473" s="42"/>
      <c r="S473" s="266">
        <f t="shared" si="56"/>
        <v>0</v>
      </c>
      <c r="T473" s="32"/>
      <c r="U473" s="50"/>
      <c r="V473" s="44"/>
      <c r="W473" s="44"/>
      <c r="X473" s="45"/>
      <c r="Y473" s="50"/>
      <c r="Z473" s="46"/>
      <c r="AA473" s="46"/>
      <c r="AB473" s="46"/>
      <c r="AC473" s="47">
        <f t="shared" si="57"/>
        <v>0</v>
      </c>
      <c r="AD473" s="51"/>
      <c r="AE473" s="51"/>
      <c r="AF473" s="51"/>
      <c r="AH473" s="290"/>
      <c r="AI473" s="53">
        <f t="shared" si="58"/>
        <v>0</v>
      </c>
      <c r="AJ473" s="52"/>
      <c r="AK473" s="293"/>
      <c r="AL473" s="300"/>
      <c r="AM473" s="52"/>
      <c r="AN473" s="300"/>
      <c r="AO473" s="54"/>
      <c r="AQ473" s="47" t="str">
        <f>IF(OR('Input 1 - Schedule 1'!$C473="Non-Ins, Non-Fin",G473="Other Unregulated Financial Entity"),"Yes","No")</f>
        <v>No</v>
      </c>
      <c r="AR473" s="47" t="str">
        <f>IF(AQ473="Yes", 'Input 1 - Schedule 1'!AL473/'Input 1 - Schedule 1'!AM473*'Input 1 - Schedule 1'!AN473,"N/A")</f>
        <v>N/A</v>
      </c>
      <c r="AS473" s="47" t="str">
        <f>IF(AR473="N/A","N/A",MAX('Input 1 - Schedule 1'!AN473*0.02,AR473))</f>
        <v>N/A</v>
      </c>
      <c r="AT473" s="47" t="str">
        <f>IF(AQ473="Yes",'Input 1 - Schedule 1'!$AH473*IF($AX473="RBC Filing U.S. Insurer (Life)",0.0247,IF($AX473="RBC Filing U.S. Insurer (Health)",0.057*2/3,0.0364)),"N/A")</f>
        <v>N/A</v>
      </c>
      <c r="AU473" s="47" t="str">
        <f>IF(AQ473="Yes",'Input 1 - Schedule 1'!$AH473*IF($AX473="RBC Filing U.S. Insurer (Life)",0.037,IF($AX473="RBC Filing U.S. Insurer (Health)",0.057,0.054)),"N/A")</f>
        <v>N/A</v>
      </c>
      <c r="AV473" s="47" t="str">
        <f>IF(AQ473="Yes",'Input 1 - Schedule 1'!$AJ473*0.03,"N/A")</f>
        <v>N/A</v>
      </c>
      <c r="AW473" s="47" t="str">
        <f>IF(AQ473="Yes",IF(AX473="RBC Filing U.S. Insurer (Life)",0.195*'Input 1 - Schedule 1'!AJ473,0.225*'Input 1 - Schedule 1'!AJ473),"N/A")</f>
        <v>N/A</v>
      </c>
      <c r="AX473" s="47" t="str">
        <f>IFERROR(VLOOKUP('Input 1 - Schedule 1'!I473,'Input 1 - Schedule 1'!$D$7:$G$1009,4,FALSE),"")</f>
        <v/>
      </c>
      <c r="AZ473" s="17" t="s">
        <v>1</v>
      </c>
    </row>
    <row r="474" spans="1:52" x14ac:dyDescent="0.25">
      <c r="A474" s="56">
        <f t="shared" si="53"/>
        <v>465</v>
      </c>
      <c r="B474" s="267" t="str">
        <f t="shared" si="54"/>
        <v/>
      </c>
      <c r="C474" s="55" t="str">
        <f>IFERROR(VLOOKUP(G474,GCC.Param!$B$3:$D$96,3,FALSE),"")</f>
        <v/>
      </c>
      <c r="D474" s="40"/>
      <c r="E474" s="40"/>
      <c r="F474" s="42"/>
      <c r="G474" s="42"/>
      <c r="H474" s="42"/>
      <c r="I474" s="42"/>
      <c r="J474" s="267" t="str">
        <f t="shared" si="55"/>
        <v/>
      </c>
      <c r="K474" s="289"/>
      <c r="L474" s="289"/>
      <c r="M474" s="42"/>
      <c r="N474" s="42"/>
      <c r="O474" s="42"/>
      <c r="P474" s="42"/>
      <c r="Q474" s="42"/>
      <c r="R474" s="42"/>
      <c r="S474" s="266">
        <f t="shared" si="56"/>
        <v>0</v>
      </c>
      <c r="T474" s="32"/>
      <c r="U474" s="50"/>
      <c r="V474" s="44"/>
      <c r="W474" s="44"/>
      <c r="X474" s="45"/>
      <c r="Y474" s="50"/>
      <c r="Z474" s="46"/>
      <c r="AA474" s="46"/>
      <c r="AB474" s="46"/>
      <c r="AC474" s="47">
        <f t="shared" si="57"/>
        <v>0</v>
      </c>
      <c r="AD474" s="51"/>
      <c r="AE474" s="51"/>
      <c r="AF474" s="51"/>
      <c r="AH474" s="290"/>
      <c r="AI474" s="53">
        <f t="shared" si="58"/>
        <v>0</v>
      </c>
      <c r="AJ474" s="52"/>
      <c r="AK474" s="293"/>
      <c r="AL474" s="300"/>
      <c r="AM474" s="52"/>
      <c r="AN474" s="300"/>
      <c r="AO474" s="54"/>
      <c r="AQ474" s="47" t="str">
        <f>IF(OR('Input 1 - Schedule 1'!$C474="Non-Ins, Non-Fin",G474="Other Unregulated Financial Entity"),"Yes","No")</f>
        <v>No</v>
      </c>
      <c r="AR474" s="47" t="str">
        <f>IF(AQ474="Yes", 'Input 1 - Schedule 1'!AL474/'Input 1 - Schedule 1'!AM474*'Input 1 - Schedule 1'!AN474,"N/A")</f>
        <v>N/A</v>
      </c>
      <c r="AS474" s="47" t="str">
        <f>IF(AR474="N/A","N/A",MAX('Input 1 - Schedule 1'!AN474*0.02,AR474))</f>
        <v>N/A</v>
      </c>
      <c r="AT474" s="47" t="str">
        <f>IF(AQ474="Yes",'Input 1 - Schedule 1'!$AH474*IF($AX474="RBC Filing U.S. Insurer (Life)",0.0247,IF($AX474="RBC Filing U.S. Insurer (Health)",0.057*2/3,0.0364)),"N/A")</f>
        <v>N/A</v>
      </c>
      <c r="AU474" s="47" t="str">
        <f>IF(AQ474="Yes",'Input 1 - Schedule 1'!$AH474*IF($AX474="RBC Filing U.S. Insurer (Life)",0.037,IF($AX474="RBC Filing U.S. Insurer (Health)",0.057,0.054)),"N/A")</f>
        <v>N/A</v>
      </c>
      <c r="AV474" s="47" t="str">
        <f>IF(AQ474="Yes",'Input 1 - Schedule 1'!$AJ474*0.03,"N/A")</f>
        <v>N/A</v>
      </c>
      <c r="AW474" s="47" t="str">
        <f>IF(AQ474="Yes",IF(AX474="RBC Filing U.S. Insurer (Life)",0.195*'Input 1 - Schedule 1'!AJ474,0.225*'Input 1 - Schedule 1'!AJ474),"N/A")</f>
        <v>N/A</v>
      </c>
      <c r="AX474" s="47" t="str">
        <f>IFERROR(VLOOKUP('Input 1 - Schedule 1'!I474,'Input 1 - Schedule 1'!$D$7:$G$1009,4,FALSE),"")</f>
        <v/>
      </c>
      <c r="AZ474" s="17" t="s">
        <v>1</v>
      </c>
    </row>
    <row r="475" spans="1:52" x14ac:dyDescent="0.25">
      <c r="A475" s="56">
        <f t="shared" si="53"/>
        <v>466</v>
      </c>
      <c r="B475" s="267" t="str">
        <f t="shared" si="54"/>
        <v/>
      </c>
      <c r="C475" s="55" t="str">
        <f>IFERROR(VLOOKUP(G475,GCC.Param!$B$3:$D$96,3,FALSE),"")</f>
        <v/>
      </c>
      <c r="D475" s="40"/>
      <c r="E475" s="40"/>
      <c r="F475" s="42"/>
      <c r="G475" s="42"/>
      <c r="H475" s="42"/>
      <c r="I475" s="42"/>
      <c r="J475" s="267" t="str">
        <f t="shared" si="55"/>
        <v/>
      </c>
      <c r="K475" s="289"/>
      <c r="L475" s="289"/>
      <c r="M475" s="42"/>
      <c r="N475" s="42"/>
      <c r="O475" s="42"/>
      <c r="P475" s="42"/>
      <c r="Q475" s="42"/>
      <c r="R475" s="42"/>
      <c r="S475" s="266">
        <f t="shared" si="56"/>
        <v>0</v>
      </c>
      <c r="T475" s="32"/>
      <c r="U475" s="50"/>
      <c r="V475" s="44"/>
      <c r="W475" s="44"/>
      <c r="X475" s="45"/>
      <c r="Y475" s="50"/>
      <c r="Z475" s="46"/>
      <c r="AA475" s="46"/>
      <c r="AB475" s="46"/>
      <c r="AC475" s="47">
        <f t="shared" si="57"/>
        <v>0</v>
      </c>
      <c r="AD475" s="51"/>
      <c r="AE475" s="51"/>
      <c r="AF475" s="51"/>
      <c r="AH475" s="290"/>
      <c r="AI475" s="53">
        <f t="shared" si="58"/>
        <v>0</v>
      </c>
      <c r="AJ475" s="52"/>
      <c r="AK475" s="293"/>
      <c r="AL475" s="300"/>
      <c r="AM475" s="52"/>
      <c r="AN475" s="300"/>
      <c r="AO475" s="54"/>
      <c r="AQ475" s="47" t="str">
        <f>IF(OR('Input 1 - Schedule 1'!$C475="Non-Ins, Non-Fin",G475="Other Unregulated Financial Entity"),"Yes","No")</f>
        <v>No</v>
      </c>
      <c r="AR475" s="47" t="str">
        <f>IF(AQ475="Yes", 'Input 1 - Schedule 1'!AL475/'Input 1 - Schedule 1'!AM475*'Input 1 - Schedule 1'!AN475,"N/A")</f>
        <v>N/A</v>
      </c>
      <c r="AS475" s="47" t="str">
        <f>IF(AR475="N/A","N/A",MAX('Input 1 - Schedule 1'!AN475*0.02,AR475))</f>
        <v>N/A</v>
      </c>
      <c r="AT475" s="47" t="str">
        <f>IF(AQ475="Yes",'Input 1 - Schedule 1'!$AH475*IF($AX475="RBC Filing U.S. Insurer (Life)",0.0247,IF($AX475="RBC Filing U.S. Insurer (Health)",0.057*2/3,0.0364)),"N/A")</f>
        <v>N/A</v>
      </c>
      <c r="AU475" s="47" t="str">
        <f>IF(AQ475="Yes",'Input 1 - Schedule 1'!$AH475*IF($AX475="RBC Filing U.S. Insurer (Life)",0.037,IF($AX475="RBC Filing U.S. Insurer (Health)",0.057,0.054)),"N/A")</f>
        <v>N/A</v>
      </c>
      <c r="AV475" s="47" t="str">
        <f>IF(AQ475="Yes",'Input 1 - Schedule 1'!$AJ475*0.03,"N/A")</f>
        <v>N/A</v>
      </c>
      <c r="AW475" s="47" t="str">
        <f>IF(AQ475="Yes",IF(AX475="RBC Filing U.S. Insurer (Life)",0.195*'Input 1 - Schedule 1'!AJ475,0.225*'Input 1 - Schedule 1'!AJ475),"N/A")</f>
        <v>N/A</v>
      </c>
      <c r="AX475" s="47" t="str">
        <f>IFERROR(VLOOKUP('Input 1 - Schedule 1'!I475,'Input 1 - Schedule 1'!$D$7:$G$1009,4,FALSE),"")</f>
        <v/>
      </c>
      <c r="AZ475" s="17" t="s">
        <v>1</v>
      </c>
    </row>
    <row r="476" spans="1:52" x14ac:dyDescent="0.25">
      <c r="A476" s="56">
        <f t="shared" si="53"/>
        <v>467</v>
      </c>
      <c r="B476" s="267" t="str">
        <f t="shared" si="54"/>
        <v/>
      </c>
      <c r="C476" s="55" t="str">
        <f>IFERROR(VLOOKUP(G476,GCC.Param!$B$3:$D$96,3,FALSE),"")</f>
        <v/>
      </c>
      <c r="D476" s="40"/>
      <c r="E476" s="40"/>
      <c r="F476" s="42"/>
      <c r="G476" s="42"/>
      <c r="H476" s="42"/>
      <c r="I476" s="42"/>
      <c r="J476" s="267" t="str">
        <f t="shared" si="55"/>
        <v/>
      </c>
      <c r="K476" s="289"/>
      <c r="L476" s="289"/>
      <c r="M476" s="42"/>
      <c r="N476" s="42"/>
      <c r="O476" s="42"/>
      <c r="P476" s="42"/>
      <c r="Q476" s="42"/>
      <c r="R476" s="42"/>
      <c r="S476" s="266">
        <f t="shared" si="56"/>
        <v>0</v>
      </c>
      <c r="T476" s="32"/>
      <c r="U476" s="50"/>
      <c r="V476" s="44"/>
      <c r="W476" s="44"/>
      <c r="X476" s="45"/>
      <c r="Y476" s="50"/>
      <c r="Z476" s="46"/>
      <c r="AA476" s="46"/>
      <c r="AB476" s="46"/>
      <c r="AC476" s="47">
        <f t="shared" si="57"/>
        <v>0</v>
      </c>
      <c r="AD476" s="51"/>
      <c r="AE476" s="51"/>
      <c r="AF476" s="51"/>
      <c r="AH476" s="290"/>
      <c r="AI476" s="53">
        <f t="shared" si="58"/>
        <v>0</v>
      </c>
      <c r="AJ476" s="52"/>
      <c r="AK476" s="293"/>
      <c r="AL476" s="300"/>
      <c r="AM476" s="52"/>
      <c r="AN476" s="300"/>
      <c r="AO476" s="54"/>
      <c r="AQ476" s="47" t="str">
        <f>IF(OR('Input 1 - Schedule 1'!$C476="Non-Ins, Non-Fin",G476="Other Unregulated Financial Entity"),"Yes","No")</f>
        <v>No</v>
      </c>
      <c r="AR476" s="47" t="str">
        <f>IF(AQ476="Yes", 'Input 1 - Schedule 1'!AL476/'Input 1 - Schedule 1'!AM476*'Input 1 - Schedule 1'!AN476,"N/A")</f>
        <v>N/A</v>
      </c>
      <c r="AS476" s="47" t="str">
        <f>IF(AR476="N/A","N/A",MAX('Input 1 - Schedule 1'!AN476*0.02,AR476))</f>
        <v>N/A</v>
      </c>
      <c r="AT476" s="47" t="str">
        <f>IF(AQ476="Yes",'Input 1 - Schedule 1'!$AH476*IF($AX476="RBC Filing U.S. Insurer (Life)",0.0247,IF($AX476="RBC Filing U.S. Insurer (Health)",0.057*2/3,0.0364)),"N/A")</f>
        <v>N/A</v>
      </c>
      <c r="AU476" s="47" t="str">
        <f>IF(AQ476="Yes",'Input 1 - Schedule 1'!$AH476*IF($AX476="RBC Filing U.S. Insurer (Life)",0.037,IF($AX476="RBC Filing U.S. Insurer (Health)",0.057,0.054)),"N/A")</f>
        <v>N/A</v>
      </c>
      <c r="AV476" s="47" t="str">
        <f>IF(AQ476="Yes",'Input 1 - Schedule 1'!$AJ476*0.03,"N/A")</f>
        <v>N/A</v>
      </c>
      <c r="AW476" s="47" t="str">
        <f>IF(AQ476="Yes",IF(AX476="RBC Filing U.S. Insurer (Life)",0.195*'Input 1 - Schedule 1'!AJ476,0.225*'Input 1 - Schedule 1'!AJ476),"N/A")</f>
        <v>N/A</v>
      </c>
      <c r="AX476" s="47" t="str">
        <f>IFERROR(VLOOKUP('Input 1 - Schedule 1'!I476,'Input 1 - Schedule 1'!$D$7:$G$1009,4,FALSE),"")</f>
        <v/>
      </c>
      <c r="AZ476" s="17" t="s">
        <v>1</v>
      </c>
    </row>
    <row r="477" spans="1:52" x14ac:dyDescent="0.25">
      <c r="A477" s="56">
        <f t="shared" si="53"/>
        <v>468</v>
      </c>
      <c r="B477" s="267" t="str">
        <f t="shared" si="54"/>
        <v/>
      </c>
      <c r="C477" s="55" t="str">
        <f>IFERROR(VLOOKUP(G477,GCC.Param!$B$3:$D$96,3,FALSE),"")</f>
        <v/>
      </c>
      <c r="D477" s="40"/>
      <c r="E477" s="40"/>
      <c r="F477" s="42"/>
      <c r="G477" s="42"/>
      <c r="H477" s="42"/>
      <c r="I477" s="42"/>
      <c r="J477" s="267" t="str">
        <f t="shared" si="55"/>
        <v/>
      </c>
      <c r="K477" s="289"/>
      <c r="L477" s="289"/>
      <c r="M477" s="42"/>
      <c r="N477" s="42"/>
      <c r="O477" s="42"/>
      <c r="P477" s="42"/>
      <c r="Q477" s="42"/>
      <c r="R477" s="42"/>
      <c r="S477" s="266">
        <f t="shared" si="56"/>
        <v>0</v>
      </c>
      <c r="T477" s="32"/>
      <c r="U477" s="50"/>
      <c r="V477" s="44"/>
      <c r="W477" s="44"/>
      <c r="X477" s="45"/>
      <c r="Y477" s="50"/>
      <c r="Z477" s="46"/>
      <c r="AA477" s="46"/>
      <c r="AB477" s="46"/>
      <c r="AC477" s="47">
        <f t="shared" si="57"/>
        <v>0</v>
      </c>
      <c r="AD477" s="51"/>
      <c r="AE477" s="51"/>
      <c r="AF477" s="51"/>
      <c r="AH477" s="290"/>
      <c r="AI477" s="53">
        <f t="shared" si="58"/>
        <v>0</v>
      </c>
      <c r="AJ477" s="52"/>
      <c r="AK477" s="293"/>
      <c r="AL477" s="300"/>
      <c r="AM477" s="52"/>
      <c r="AN477" s="300"/>
      <c r="AO477" s="54"/>
      <c r="AQ477" s="47" t="str">
        <f>IF(OR('Input 1 - Schedule 1'!$C477="Non-Ins, Non-Fin",G477="Other Unregulated Financial Entity"),"Yes","No")</f>
        <v>No</v>
      </c>
      <c r="AR477" s="47" t="str">
        <f>IF(AQ477="Yes", 'Input 1 - Schedule 1'!AL477/'Input 1 - Schedule 1'!AM477*'Input 1 - Schedule 1'!AN477,"N/A")</f>
        <v>N/A</v>
      </c>
      <c r="AS477" s="47" t="str">
        <f>IF(AR477="N/A","N/A",MAX('Input 1 - Schedule 1'!AN477*0.02,AR477))</f>
        <v>N/A</v>
      </c>
      <c r="AT477" s="47" t="str">
        <f>IF(AQ477="Yes",'Input 1 - Schedule 1'!$AH477*IF($AX477="RBC Filing U.S. Insurer (Life)",0.0247,IF($AX477="RBC Filing U.S. Insurer (Health)",0.057*2/3,0.0364)),"N/A")</f>
        <v>N/A</v>
      </c>
      <c r="AU477" s="47" t="str">
        <f>IF(AQ477="Yes",'Input 1 - Schedule 1'!$AH477*IF($AX477="RBC Filing U.S. Insurer (Life)",0.037,IF($AX477="RBC Filing U.S. Insurer (Health)",0.057,0.054)),"N/A")</f>
        <v>N/A</v>
      </c>
      <c r="AV477" s="47" t="str">
        <f>IF(AQ477="Yes",'Input 1 - Schedule 1'!$AJ477*0.03,"N/A")</f>
        <v>N/A</v>
      </c>
      <c r="AW477" s="47" t="str">
        <f>IF(AQ477="Yes",IF(AX477="RBC Filing U.S. Insurer (Life)",0.195*'Input 1 - Schedule 1'!AJ477,0.225*'Input 1 - Schedule 1'!AJ477),"N/A")</f>
        <v>N/A</v>
      </c>
      <c r="AX477" s="47" t="str">
        <f>IFERROR(VLOOKUP('Input 1 - Schedule 1'!I477,'Input 1 - Schedule 1'!$D$7:$G$1009,4,FALSE),"")</f>
        <v/>
      </c>
      <c r="AZ477" s="17" t="s">
        <v>1</v>
      </c>
    </row>
    <row r="478" spans="1:52" x14ac:dyDescent="0.25">
      <c r="A478" s="56">
        <f t="shared" si="53"/>
        <v>469</v>
      </c>
      <c r="B478" s="267" t="str">
        <f t="shared" si="54"/>
        <v/>
      </c>
      <c r="C478" s="55" t="str">
        <f>IFERROR(VLOOKUP(G478,GCC.Param!$B$3:$D$96,3,FALSE),"")</f>
        <v/>
      </c>
      <c r="D478" s="40"/>
      <c r="E478" s="40"/>
      <c r="F478" s="42"/>
      <c r="G478" s="42"/>
      <c r="H478" s="42"/>
      <c r="I478" s="42"/>
      <c r="J478" s="267" t="str">
        <f t="shared" si="55"/>
        <v/>
      </c>
      <c r="K478" s="289"/>
      <c r="L478" s="289"/>
      <c r="M478" s="42"/>
      <c r="N478" s="42"/>
      <c r="O478" s="42"/>
      <c r="P478" s="42"/>
      <c r="Q478" s="42"/>
      <c r="R478" s="42"/>
      <c r="S478" s="266">
        <f t="shared" si="56"/>
        <v>0</v>
      </c>
      <c r="T478" s="32"/>
      <c r="U478" s="50"/>
      <c r="V478" s="44"/>
      <c r="W478" s="44"/>
      <c r="X478" s="45"/>
      <c r="Y478" s="50"/>
      <c r="Z478" s="46"/>
      <c r="AA478" s="46"/>
      <c r="AB478" s="46"/>
      <c r="AC478" s="47">
        <f t="shared" si="57"/>
        <v>0</v>
      </c>
      <c r="AD478" s="51"/>
      <c r="AE478" s="51"/>
      <c r="AF478" s="51"/>
      <c r="AH478" s="290"/>
      <c r="AI478" s="53">
        <f t="shared" si="58"/>
        <v>0</v>
      </c>
      <c r="AJ478" s="52"/>
      <c r="AK478" s="293"/>
      <c r="AL478" s="300"/>
      <c r="AM478" s="52"/>
      <c r="AN478" s="300"/>
      <c r="AO478" s="54"/>
      <c r="AQ478" s="47" t="str">
        <f>IF(OR('Input 1 - Schedule 1'!$C478="Non-Ins, Non-Fin",G478="Other Unregulated Financial Entity"),"Yes","No")</f>
        <v>No</v>
      </c>
      <c r="AR478" s="47" t="str">
        <f>IF(AQ478="Yes", 'Input 1 - Schedule 1'!AL478/'Input 1 - Schedule 1'!AM478*'Input 1 - Schedule 1'!AN478,"N/A")</f>
        <v>N/A</v>
      </c>
      <c r="AS478" s="47" t="str">
        <f>IF(AR478="N/A","N/A",MAX('Input 1 - Schedule 1'!AN478*0.02,AR478))</f>
        <v>N/A</v>
      </c>
      <c r="AT478" s="47" t="str">
        <f>IF(AQ478="Yes",'Input 1 - Schedule 1'!$AH478*IF($AX478="RBC Filing U.S. Insurer (Life)",0.0247,IF($AX478="RBC Filing U.S. Insurer (Health)",0.057*2/3,0.0364)),"N/A")</f>
        <v>N/A</v>
      </c>
      <c r="AU478" s="47" t="str">
        <f>IF(AQ478="Yes",'Input 1 - Schedule 1'!$AH478*IF($AX478="RBC Filing U.S. Insurer (Life)",0.037,IF($AX478="RBC Filing U.S. Insurer (Health)",0.057,0.054)),"N/A")</f>
        <v>N/A</v>
      </c>
      <c r="AV478" s="47" t="str">
        <f>IF(AQ478="Yes",'Input 1 - Schedule 1'!$AJ478*0.03,"N/A")</f>
        <v>N/A</v>
      </c>
      <c r="AW478" s="47" t="str">
        <f>IF(AQ478="Yes",IF(AX478="RBC Filing U.S. Insurer (Life)",0.195*'Input 1 - Schedule 1'!AJ478,0.225*'Input 1 - Schedule 1'!AJ478),"N/A")</f>
        <v>N/A</v>
      </c>
      <c r="AX478" s="47" t="str">
        <f>IFERROR(VLOOKUP('Input 1 - Schedule 1'!I478,'Input 1 - Schedule 1'!$D$7:$G$1009,4,FALSE),"")</f>
        <v/>
      </c>
      <c r="AZ478" s="17" t="s">
        <v>1</v>
      </c>
    </row>
    <row r="479" spans="1:52" x14ac:dyDescent="0.25">
      <c r="A479" s="56">
        <f t="shared" si="53"/>
        <v>470</v>
      </c>
      <c r="B479" s="267" t="str">
        <f t="shared" si="54"/>
        <v/>
      </c>
      <c r="C479" s="55" t="str">
        <f>IFERROR(VLOOKUP(G479,GCC.Param!$B$3:$D$96,3,FALSE),"")</f>
        <v/>
      </c>
      <c r="D479" s="40"/>
      <c r="E479" s="40"/>
      <c r="F479" s="42"/>
      <c r="G479" s="42"/>
      <c r="H479" s="42"/>
      <c r="I479" s="42"/>
      <c r="J479" s="267" t="str">
        <f t="shared" si="55"/>
        <v/>
      </c>
      <c r="K479" s="289"/>
      <c r="L479" s="289"/>
      <c r="M479" s="42"/>
      <c r="N479" s="42"/>
      <c r="O479" s="42"/>
      <c r="P479" s="42"/>
      <c r="Q479" s="42"/>
      <c r="R479" s="42"/>
      <c r="S479" s="266">
        <f t="shared" si="56"/>
        <v>0</v>
      </c>
      <c r="T479" s="32"/>
      <c r="U479" s="50"/>
      <c r="V479" s="44"/>
      <c r="W479" s="44"/>
      <c r="X479" s="45"/>
      <c r="Y479" s="50"/>
      <c r="Z479" s="46"/>
      <c r="AA479" s="46"/>
      <c r="AB479" s="46"/>
      <c r="AC479" s="47">
        <f t="shared" si="57"/>
        <v>0</v>
      </c>
      <c r="AD479" s="51"/>
      <c r="AE479" s="51"/>
      <c r="AF479" s="51"/>
      <c r="AH479" s="290"/>
      <c r="AI479" s="53">
        <f t="shared" si="58"/>
        <v>0</v>
      </c>
      <c r="AJ479" s="52"/>
      <c r="AK479" s="293"/>
      <c r="AL479" s="300"/>
      <c r="AM479" s="52"/>
      <c r="AN479" s="300"/>
      <c r="AO479" s="54"/>
      <c r="AQ479" s="47" t="str">
        <f>IF(OR('Input 1 - Schedule 1'!$C479="Non-Ins, Non-Fin",G479="Other Unregulated Financial Entity"),"Yes","No")</f>
        <v>No</v>
      </c>
      <c r="AR479" s="47" t="str">
        <f>IF(AQ479="Yes", 'Input 1 - Schedule 1'!AL479/'Input 1 - Schedule 1'!AM479*'Input 1 - Schedule 1'!AN479,"N/A")</f>
        <v>N/A</v>
      </c>
      <c r="AS479" s="47" t="str">
        <f>IF(AR479="N/A","N/A",MAX('Input 1 - Schedule 1'!AN479*0.02,AR479))</f>
        <v>N/A</v>
      </c>
      <c r="AT479" s="47" t="str">
        <f>IF(AQ479="Yes",'Input 1 - Schedule 1'!$AH479*IF($AX479="RBC Filing U.S. Insurer (Life)",0.0247,IF($AX479="RBC Filing U.S. Insurer (Health)",0.057*2/3,0.0364)),"N/A")</f>
        <v>N/A</v>
      </c>
      <c r="AU479" s="47" t="str">
        <f>IF(AQ479="Yes",'Input 1 - Schedule 1'!$AH479*IF($AX479="RBC Filing U.S. Insurer (Life)",0.037,IF($AX479="RBC Filing U.S. Insurer (Health)",0.057,0.054)),"N/A")</f>
        <v>N/A</v>
      </c>
      <c r="AV479" s="47" t="str">
        <f>IF(AQ479="Yes",'Input 1 - Schedule 1'!$AJ479*0.03,"N/A")</f>
        <v>N/A</v>
      </c>
      <c r="AW479" s="47" t="str">
        <f>IF(AQ479="Yes",IF(AX479="RBC Filing U.S. Insurer (Life)",0.195*'Input 1 - Schedule 1'!AJ479,0.225*'Input 1 - Schedule 1'!AJ479),"N/A")</f>
        <v>N/A</v>
      </c>
      <c r="AX479" s="47" t="str">
        <f>IFERROR(VLOOKUP('Input 1 - Schedule 1'!I479,'Input 1 - Schedule 1'!$D$7:$G$1009,4,FALSE),"")</f>
        <v/>
      </c>
      <c r="AZ479" s="17" t="s">
        <v>1</v>
      </c>
    </row>
    <row r="480" spans="1:52" x14ac:dyDescent="0.25">
      <c r="A480" s="56">
        <f t="shared" si="53"/>
        <v>471</v>
      </c>
      <c r="B480" s="267" t="str">
        <f t="shared" si="54"/>
        <v/>
      </c>
      <c r="C480" s="55" t="str">
        <f>IFERROR(VLOOKUP(G480,GCC.Param!$B$3:$D$96,3,FALSE),"")</f>
        <v/>
      </c>
      <c r="D480" s="40"/>
      <c r="E480" s="40"/>
      <c r="F480" s="42"/>
      <c r="G480" s="42"/>
      <c r="H480" s="42"/>
      <c r="I480" s="42"/>
      <c r="J480" s="267" t="str">
        <f t="shared" si="55"/>
        <v/>
      </c>
      <c r="K480" s="289"/>
      <c r="L480" s="289"/>
      <c r="M480" s="42"/>
      <c r="N480" s="42"/>
      <c r="O480" s="42"/>
      <c r="P480" s="42"/>
      <c r="Q480" s="42"/>
      <c r="R480" s="42"/>
      <c r="S480" s="266">
        <f t="shared" si="56"/>
        <v>0</v>
      </c>
      <c r="T480" s="32"/>
      <c r="U480" s="50"/>
      <c r="V480" s="44"/>
      <c r="W480" s="44"/>
      <c r="X480" s="45"/>
      <c r="Y480" s="50"/>
      <c r="Z480" s="46"/>
      <c r="AA480" s="46"/>
      <c r="AB480" s="46"/>
      <c r="AC480" s="47">
        <f t="shared" si="57"/>
        <v>0</v>
      </c>
      <c r="AD480" s="51"/>
      <c r="AE480" s="51"/>
      <c r="AF480" s="51"/>
      <c r="AH480" s="290"/>
      <c r="AI480" s="53">
        <f t="shared" si="58"/>
        <v>0</v>
      </c>
      <c r="AJ480" s="52"/>
      <c r="AK480" s="293"/>
      <c r="AL480" s="300"/>
      <c r="AM480" s="52"/>
      <c r="AN480" s="300"/>
      <c r="AO480" s="54"/>
      <c r="AQ480" s="47" t="str">
        <f>IF(OR('Input 1 - Schedule 1'!$C480="Non-Ins, Non-Fin",G480="Other Unregulated Financial Entity"),"Yes","No")</f>
        <v>No</v>
      </c>
      <c r="AR480" s="47" t="str">
        <f>IF(AQ480="Yes", 'Input 1 - Schedule 1'!AL480/'Input 1 - Schedule 1'!AM480*'Input 1 - Schedule 1'!AN480,"N/A")</f>
        <v>N/A</v>
      </c>
      <c r="AS480" s="47" t="str">
        <f>IF(AR480="N/A","N/A",MAX('Input 1 - Schedule 1'!AN480*0.02,AR480))</f>
        <v>N/A</v>
      </c>
      <c r="AT480" s="47" t="str">
        <f>IF(AQ480="Yes",'Input 1 - Schedule 1'!$AH480*IF($AX480="RBC Filing U.S. Insurer (Life)",0.0247,IF($AX480="RBC Filing U.S. Insurer (Health)",0.057*2/3,0.0364)),"N/A")</f>
        <v>N/A</v>
      </c>
      <c r="AU480" s="47" t="str">
        <f>IF(AQ480="Yes",'Input 1 - Schedule 1'!$AH480*IF($AX480="RBC Filing U.S. Insurer (Life)",0.037,IF($AX480="RBC Filing U.S. Insurer (Health)",0.057,0.054)),"N/A")</f>
        <v>N/A</v>
      </c>
      <c r="AV480" s="47" t="str">
        <f>IF(AQ480="Yes",'Input 1 - Schedule 1'!$AJ480*0.03,"N/A")</f>
        <v>N/A</v>
      </c>
      <c r="AW480" s="47" t="str">
        <f>IF(AQ480="Yes",IF(AX480="RBC Filing U.S. Insurer (Life)",0.195*'Input 1 - Schedule 1'!AJ480,0.225*'Input 1 - Schedule 1'!AJ480),"N/A")</f>
        <v>N/A</v>
      </c>
      <c r="AX480" s="47" t="str">
        <f>IFERROR(VLOOKUP('Input 1 - Schedule 1'!I480,'Input 1 - Schedule 1'!$D$7:$G$1009,4,FALSE),"")</f>
        <v/>
      </c>
      <c r="AZ480" s="17" t="s">
        <v>1</v>
      </c>
    </row>
    <row r="481" spans="1:52" x14ac:dyDescent="0.25">
      <c r="A481" s="56">
        <f t="shared" si="53"/>
        <v>472</v>
      </c>
      <c r="B481" s="267" t="str">
        <f t="shared" si="54"/>
        <v/>
      </c>
      <c r="C481" s="55" t="str">
        <f>IFERROR(VLOOKUP(G481,GCC.Param!$B$3:$D$96,3,FALSE),"")</f>
        <v/>
      </c>
      <c r="D481" s="40"/>
      <c r="E481" s="40"/>
      <c r="F481" s="42"/>
      <c r="G481" s="42"/>
      <c r="H481" s="42"/>
      <c r="I481" s="42"/>
      <c r="J481" s="267" t="str">
        <f t="shared" si="55"/>
        <v/>
      </c>
      <c r="K481" s="289"/>
      <c r="L481" s="289"/>
      <c r="M481" s="42"/>
      <c r="N481" s="42"/>
      <c r="O481" s="42"/>
      <c r="P481" s="42"/>
      <c r="Q481" s="42"/>
      <c r="R481" s="42"/>
      <c r="S481" s="266">
        <f t="shared" si="56"/>
        <v>0</v>
      </c>
      <c r="T481" s="32"/>
      <c r="U481" s="50"/>
      <c r="V481" s="44"/>
      <c r="W481" s="44"/>
      <c r="X481" s="45"/>
      <c r="Y481" s="50"/>
      <c r="Z481" s="46"/>
      <c r="AA481" s="46"/>
      <c r="AB481" s="46"/>
      <c r="AC481" s="47">
        <f t="shared" si="57"/>
        <v>0</v>
      </c>
      <c r="AD481" s="51"/>
      <c r="AE481" s="51"/>
      <c r="AF481" s="51"/>
      <c r="AH481" s="290"/>
      <c r="AI481" s="53">
        <f t="shared" si="58"/>
        <v>0</v>
      </c>
      <c r="AJ481" s="52"/>
      <c r="AK481" s="293"/>
      <c r="AL481" s="300"/>
      <c r="AM481" s="52"/>
      <c r="AN481" s="300"/>
      <c r="AO481" s="54"/>
      <c r="AQ481" s="47" t="str">
        <f>IF(OR('Input 1 - Schedule 1'!$C481="Non-Ins, Non-Fin",G481="Other Unregulated Financial Entity"),"Yes","No")</f>
        <v>No</v>
      </c>
      <c r="AR481" s="47" t="str">
        <f>IF(AQ481="Yes", 'Input 1 - Schedule 1'!AL481/'Input 1 - Schedule 1'!AM481*'Input 1 - Schedule 1'!AN481,"N/A")</f>
        <v>N/A</v>
      </c>
      <c r="AS481" s="47" t="str">
        <f>IF(AR481="N/A","N/A",MAX('Input 1 - Schedule 1'!AN481*0.02,AR481))</f>
        <v>N/A</v>
      </c>
      <c r="AT481" s="47" t="str">
        <f>IF(AQ481="Yes",'Input 1 - Schedule 1'!$AH481*IF($AX481="RBC Filing U.S. Insurer (Life)",0.0247,IF($AX481="RBC Filing U.S. Insurer (Health)",0.057*2/3,0.0364)),"N/A")</f>
        <v>N/A</v>
      </c>
      <c r="AU481" s="47" t="str">
        <f>IF(AQ481="Yes",'Input 1 - Schedule 1'!$AH481*IF($AX481="RBC Filing U.S. Insurer (Life)",0.037,IF($AX481="RBC Filing U.S. Insurer (Health)",0.057,0.054)),"N/A")</f>
        <v>N/A</v>
      </c>
      <c r="AV481" s="47" t="str">
        <f>IF(AQ481="Yes",'Input 1 - Schedule 1'!$AJ481*0.03,"N/A")</f>
        <v>N/A</v>
      </c>
      <c r="AW481" s="47" t="str">
        <f>IF(AQ481="Yes",IF(AX481="RBC Filing U.S. Insurer (Life)",0.195*'Input 1 - Schedule 1'!AJ481,0.225*'Input 1 - Schedule 1'!AJ481),"N/A")</f>
        <v>N/A</v>
      </c>
      <c r="AX481" s="47" t="str">
        <f>IFERROR(VLOOKUP('Input 1 - Schedule 1'!I481,'Input 1 - Schedule 1'!$D$7:$G$1009,4,FALSE),"")</f>
        <v/>
      </c>
      <c r="AZ481" s="17" t="s">
        <v>1</v>
      </c>
    </row>
    <row r="482" spans="1:52" x14ac:dyDescent="0.25">
      <c r="A482" s="56">
        <f t="shared" si="53"/>
        <v>473</v>
      </c>
      <c r="B482" s="267" t="str">
        <f t="shared" si="54"/>
        <v/>
      </c>
      <c r="C482" s="55" t="str">
        <f>IFERROR(VLOOKUP(G482,GCC.Param!$B$3:$D$96,3,FALSE),"")</f>
        <v/>
      </c>
      <c r="D482" s="40"/>
      <c r="E482" s="40"/>
      <c r="F482" s="42"/>
      <c r="G482" s="42"/>
      <c r="H482" s="42"/>
      <c r="I482" s="42"/>
      <c r="J482" s="267" t="str">
        <f t="shared" si="55"/>
        <v/>
      </c>
      <c r="K482" s="289"/>
      <c r="L482" s="289"/>
      <c r="M482" s="42"/>
      <c r="N482" s="42"/>
      <c r="O482" s="42"/>
      <c r="P482" s="42"/>
      <c r="Q482" s="42"/>
      <c r="R482" s="42"/>
      <c r="S482" s="266">
        <f t="shared" si="56"/>
        <v>0</v>
      </c>
      <c r="T482" s="32"/>
      <c r="U482" s="50"/>
      <c r="V482" s="44"/>
      <c r="W482" s="44"/>
      <c r="X482" s="45"/>
      <c r="Y482" s="50"/>
      <c r="Z482" s="46"/>
      <c r="AA482" s="46"/>
      <c r="AB482" s="46"/>
      <c r="AC482" s="47">
        <f t="shared" si="57"/>
        <v>0</v>
      </c>
      <c r="AD482" s="51"/>
      <c r="AE482" s="51"/>
      <c r="AF482" s="51"/>
      <c r="AH482" s="290"/>
      <c r="AI482" s="53">
        <f t="shared" si="58"/>
        <v>0</v>
      </c>
      <c r="AJ482" s="52"/>
      <c r="AK482" s="293"/>
      <c r="AL482" s="300"/>
      <c r="AM482" s="52"/>
      <c r="AN482" s="300"/>
      <c r="AO482" s="54"/>
      <c r="AQ482" s="47" t="str">
        <f>IF(OR('Input 1 - Schedule 1'!$C482="Non-Ins, Non-Fin",G482="Other Unregulated Financial Entity"),"Yes","No")</f>
        <v>No</v>
      </c>
      <c r="AR482" s="47" t="str">
        <f>IF(AQ482="Yes", 'Input 1 - Schedule 1'!AL482/'Input 1 - Schedule 1'!AM482*'Input 1 - Schedule 1'!AN482,"N/A")</f>
        <v>N/A</v>
      </c>
      <c r="AS482" s="47" t="str">
        <f>IF(AR482="N/A","N/A",MAX('Input 1 - Schedule 1'!AN482*0.02,AR482))</f>
        <v>N/A</v>
      </c>
      <c r="AT482" s="47" t="str">
        <f>IF(AQ482="Yes",'Input 1 - Schedule 1'!$AH482*IF($AX482="RBC Filing U.S. Insurer (Life)",0.0247,IF($AX482="RBC Filing U.S. Insurer (Health)",0.057*2/3,0.0364)),"N/A")</f>
        <v>N/A</v>
      </c>
      <c r="AU482" s="47" t="str">
        <f>IF(AQ482="Yes",'Input 1 - Schedule 1'!$AH482*IF($AX482="RBC Filing U.S. Insurer (Life)",0.037,IF($AX482="RBC Filing U.S. Insurer (Health)",0.057,0.054)),"N/A")</f>
        <v>N/A</v>
      </c>
      <c r="AV482" s="47" t="str">
        <f>IF(AQ482="Yes",'Input 1 - Schedule 1'!$AJ482*0.03,"N/A")</f>
        <v>N/A</v>
      </c>
      <c r="AW482" s="47" t="str">
        <f>IF(AQ482="Yes",IF(AX482="RBC Filing U.S. Insurer (Life)",0.195*'Input 1 - Schedule 1'!AJ482,0.225*'Input 1 - Schedule 1'!AJ482),"N/A")</f>
        <v>N/A</v>
      </c>
      <c r="AX482" s="47" t="str">
        <f>IFERROR(VLOOKUP('Input 1 - Schedule 1'!I482,'Input 1 - Schedule 1'!$D$7:$G$1009,4,FALSE),"")</f>
        <v/>
      </c>
      <c r="AZ482" s="17" t="s">
        <v>1</v>
      </c>
    </row>
    <row r="483" spans="1:52" x14ac:dyDescent="0.25">
      <c r="A483" s="56">
        <f t="shared" si="53"/>
        <v>474</v>
      </c>
      <c r="B483" s="267" t="str">
        <f t="shared" si="54"/>
        <v/>
      </c>
      <c r="C483" s="55" t="str">
        <f>IFERROR(VLOOKUP(G483,GCC.Param!$B$3:$D$96,3,FALSE),"")</f>
        <v/>
      </c>
      <c r="D483" s="40"/>
      <c r="E483" s="40"/>
      <c r="F483" s="42"/>
      <c r="G483" s="42"/>
      <c r="H483" s="42"/>
      <c r="I483" s="42"/>
      <c r="J483" s="267" t="str">
        <f t="shared" si="55"/>
        <v/>
      </c>
      <c r="K483" s="289"/>
      <c r="L483" s="289"/>
      <c r="M483" s="42"/>
      <c r="N483" s="42"/>
      <c r="O483" s="42"/>
      <c r="P483" s="42"/>
      <c r="Q483" s="42"/>
      <c r="R483" s="42"/>
      <c r="S483" s="266">
        <f t="shared" si="56"/>
        <v>0</v>
      </c>
      <c r="T483" s="32"/>
      <c r="U483" s="50"/>
      <c r="V483" s="44"/>
      <c r="W483" s="44"/>
      <c r="X483" s="45"/>
      <c r="Y483" s="50"/>
      <c r="Z483" s="46"/>
      <c r="AA483" s="46"/>
      <c r="AB483" s="46"/>
      <c r="AC483" s="47">
        <f t="shared" si="57"/>
        <v>0</v>
      </c>
      <c r="AD483" s="51"/>
      <c r="AE483" s="51"/>
      <c r="AF483" s="51"/>
      <c r="AH483" s="290"/>
      <c r="AI483" s="53">
        <f t="shared" si="58"/>
        <v>0</v>
      </c>
      <c r="AJ483" s="52"/>
      <c r="AK483" s="293"/>
      <c r="AL483" s="300"/>
      <c r="AM483" s="52"/>
      <c r="AN483" s="300"/>
      <c r="AO483" s="54"/>
      <c r="AQ483" s="47" t="str">
        <f>IF(OR('Input 1 - Schedule 1'!$C483="Non-Ins, Non-Fin",G483="Other Unregulated Financial Entity"),"Yes","No")</f>
        <v>No</v>
      </c>
      <c r="AR483" s="47" t="str">
        <f>IF(AQ483="Yes", 'Input 1 - Schedule 1'!AL483/'Input 1 - Schedule 1'!AM483*'Input 1 - Schedule 1'!AN483,"N/A")</f>
        <v>N/A</v>
      </c>
      <c r="AS483" s="47" t="str">
        <f>IF(AR483="N/A","N/A",MAX('Input 1 - Schedule 1'!AN483*0.02,AR483))</f>
        <v>N/A</v>
      </c>
      <c r="AT483" s="47" t="str">
        <f>IF(AQ483="Yes",'Input 1 - Schedule 1'!$AH483*IF($AX483="RBC Filing U.S. Insurer (Life)",0.0247,IF($AX483="RBC Filing U.S. Insurer (Health)",0.057*2/3,0.0364)),"N/A")</f>
        <v>N/A</v>
      </c>
      <c r="AU483" s="47" t="str">
        <f>IF(AQ483="Yes",'Input 1 - Schedule 1'!$AH483*IF($AX483="RBC Filing U.S. Insurer (Life)",0.037,IF($AX483="RBC Filing U.S. Insurer (Health)",0.057,0.054)),"N/A")</f>
        <v>N/A</v>
      </c>
      <c r="AV483" s="47" t="str">
        <f>IF(AQ483="Yes",'Input 1 - Schedule 1'!$AJ483*0.03,"N/A")</f>
        <v>N/A</v>
      </c>
      <c r="AW483" s="47" t="str">
        <f>IF(AQ483="Yes",IF(AX483="RBC Filing U.S. Insurer (Life)",0.195*'Input 1 - Schedule 1'!AJ483,0.225*'Input 1 - Schedule 1'!AJ483),"N/A")</f>
        <v>N/A</v>
      </c>
      <c r="AX483" s="47" t="str">
        <f>IFERROR(VLOOKUP('Input 1 - Schedule 1'!I483,'Input 1 - Schedule 1'!$D$7:$G$1009,4,FALSE),"")</f>
        <v/>
      </c>
      <c r="AZ483" s="17" t="s">
        <v>1</v>
      </c>
    </row>
    <row r="484" spans="1:52" x14ac:dyDescent="0.25">
      <c r="A484" s="56">
        <f t="shared" si="53"/>
        <v>475</v>
      </c>
      <c r="B484" s="267" t="str">
        <f t="shared" si="54"/>
        <v/>
      </c>
      <c r="C484" s="55" t="str">
        <f>IFERROR(VLOOKUP(G484,GCC.Param!$B$3:$D$96,3,FALSE),"")</f>
        <v/>
      </c>
      <c r="D484" s="40"/>
      <c r="E484" s="40"/>
      <c r="F484" s="42"/>
      <c r="G484" s="42"/>
      <c r="H484" s="42"/>
      <c r="I484" s="42"/>
      <c r="J484" s="267" t="str">
        <f t="shared" si="55"/>
        <v/>
      </c>
      <c r="K484" s="289"/>
      <c r="L484" s="289"/>
      <c r="M484" s="42"/>
      <c r="N484" s="42"/>
      <c r="O484" s="42"/>
      <c r="P484" s="42"/>
      <c r="Q484" s="42"/>
      <c r="R484" s="42"/>
      <c r="S484" s="266">
        <f t="shared" si="56"/>
        <v>0</v>
      </c>
      <c r="T484" s="32"/>
      <c r="U484" s="50"/>
      <c r="V484" s="44"/>
      <c r="W484" s="44"/>
      <c r="X484" s="45"/>
      <c r="Y484" s="50"/>
      <c r="Z484" s="46"/>
      <c r="AA484" s="46"/>
      <c r="AB484" s="46"/>
      <c r="AC484" s="47">
        <f t="shared" si="57"/>
        <v>0</v>
      </c>
      <c r="AD484" s="51"/>
      <c r="AE484" s="51"/>
      <c r="AF484" s="51"/>
      <c r="AH484" s="290"/>
      <c r="AI484" s="53">
        <f t="shared" si="58"/>
        <v>0</v>
      </c>
      <c r="AJ484" s="52"/>
      <c r="AK484" s="293"/>
      <c r="AL484" s="300"/>
      <c r="AM484" s="52"/>
      <c r="AN484" s="300"/>
      <c r="AO484" s="54"/>
      <c r="AQ484" s="47" t="str">
        <f>IF(OR('Input 1 - Schedule 1'!$C484="Non-Ins, Non-Fin",G484="Other Unregulated Financial Entity"),"Yes","No")</f>
        <v>No</v>
      </c>
      <c r="AR484" s="47" t="str">
        <f>IF(AQ484="Yes", 'Input 1 - Schedule 1'!AL484/'Input 1 - Schedule 1'!AM484*'Input 1 - Schedule 1'!AN484,"N/A")</f>
        <v>N/A</v>
      </c>
      <c r="AS484" s="47" t="str">
        <f>IF(AR484="N/A","N/A",MAX('Input 1 - Schedule 1'!AN484*0.02,AR484))</f>
        <v>N/A</v>
      </c>
      <c r="AT484" s="47" t="str">
        <f>IF(AQ484="Yes",'Input 1 - Schedule 1'!$AH484*IF($AX484="RBC Filing U.S. Insurer (Life)",0.0247,IF($AX484="RBC Filing U.S. Insurer (Health)",0.057*2/3,0.0364)),"N/A")</f>
        <v>N/A</v>
      </c>
      <c r="AU484" s="47" t="str">
        <f>IF(AQ484="Yes",'Input 1 - Schedule 1'!$AH484*IF($AX484="RBC Filing U.S. Insurer (Life)",0.037,IF($AX484="RBC Filing U.S. Insurer (Health)",0.057,0.054)),"N/A")</f>
        <v>N/A</v>
      </c>
      <c r="AV484" s="47" t="str">
        <f>IF(AQ484="Yes",'Input 1 - Schedule 1'!$AJ484*0.03,"N/A")</f>
        <v>N/A</v>
      </c>
      <c r="AW484" s="47" t="str">
        <f>IF(AQ484="Yes",IF(AX484="RBC Filing U.S. Insurer (Life)",0.195*'Input 1 - Schedule 1'!AJ484,0.225*'Input 1 - Schedule 1'!AJ484),"N/A")</f>
        <v>N/A</v>
      </c>
      <c r="AX484" s="47" t="str">
        <f>IFERROR(VLOOKUP('Input 1 - Schedule 1'!I484,'Input 1 - Schedule 1'!$D$7:$G$1009,4,FALSE),"")</f>
        <v/>
      </c>
      <c r="AZ484" s="17" t="s">
        <v>1</v>
      </c>
    </row>
    <row r="485" spans="1:52" x14ac:dyDescent="0.25">
      <c r="A485" s="56">
        <f t="shared" si="53"/>
        <v>476</v>
      </c>
      <c r="B485" s="267" t="str">
        <f t="shared" si="54"/>
        <v/>
      </c>
      <c r="C485" s="55" t="str">
        <f>IFERROR(VLOOKUP(G485,GCC.Param!$B$3:$D$96,3,FALSE),"")</f>
        <v/>
      </c>
      <c r="D485" s="40"/>
      <c r="E485" s="40"/>
      <c r="F485" s="42"/>
      <c r="G485" s="42"/>
      <c r="H485" s="42"/>
      <c r="I485" s="42"/>
      <c r="J485" s="267" t="str">
        <f t="shared" si="55"/>
        <v/>
      </c>
      <c r="K485" s="289"/>
      <c r="L485" s="289"/>
      <c r="M485" s="42"/>
      <c r="N485" s="42"/>
      <c r="O485" s="42"/>
      <c r="P485" s="42"/>
      <c r="Q485" s="42"/>
      <c r="R485" s="42"/>
      <c r="S485" s="266">
        <f t="shared" si="56"/>
        <v>0</v>
      </c>
      <c r="T485" s="32"/>
      <c r="U485" s="50"/>
      <c r="V485" s="44"/>
      <c r="W485" s="44"/>
      <c r="X485" s="45"/>
      <c r="Y485" s="50"/>
      <c r="Z485" s="46"/>
      <c r="AA485" s="46"/>
      <c r="AB485" s="46"/>
      <c r="AC485" s="47">
        <f t="shared" si="57"/>
        <v>0</v>
      </c>
      <c r="AD485" s="51"/>
      <c r="AE485" s="51"/>
      <c r="AF485" s="51"/>
      <c r="AH485" s="290"/>
      <c r="AI485" s="53">
        <f t="shared" si="58"/>
        <v>0</v>
      </c>
      <c r="AJ485" s="52"/>
      <c r="AK485" s="293"/>
      <c r="AL485" s="300"/>
      <c r="AM485" s="52"/>
      <c r="AN485" s="300"/>
      <c r="AO485" s="54"/>
      <c r="AQ485" s="47" t="str">
        <f>IF(OR('Input 1 - Schedule 1'!$C485="Non-Ins, Non-Fin",G485="Other Unregulated Financial Entity"),"Yes","No")</f>
        <v>No</v>
      </c>
      <c r="AR485" s="47" t="str">
        <f>IF(AQ485="Yes", 'Input 1 - Schedule 1'!AL485/'Input 1 - Schedule 1'!AM485*'Input 1 - Schedule 1'!AN485,"N/A")</f>
        <v>N/A</v>
      </c>
      <c r="AS485" s="47" t="str">
        <f>IF(AR485="N/A","N/A",MAX('Input 1 - Schedule 1'!AN485*0.02,AR485))</f>
        <v>N/A</v>
      </c>
      <c r="AT485" s="47" t="str">
        <f>IF(AQ485="Yes",'Input 1 - Schedule 1'!$AH485*IF($AX485="RBC Filing U.S. Insurer (Life)",0.0247,IF($AX485="RBC Filing U.S. Insurer (Health)",0.057*2/3,0.0364)),"N/A")</f>
        <v>N/A</v>
      </c>
      <c r="AU485" s="47" t="str">
        <f>IF(AQ485="Yes",'Input 1 - Schedule 1'!$AH485*IF($AX485="RBC Filing U.S. Insurer (Life)",0.037,IF($AX485="RBC Filing U.S. Insurer (Health)",0.057,0.054)),"N/A")</f>
        <v>N/A</v>
      </c>
      <c r="AV485" s="47" t="str">
        <f>IF(AQ485="Yes",'Input 1 - Schedule 1'!$AJ485*0.03,"N/A")</f>
        <v>N/A</v>
      </c>
      <c r="AW485" s="47" t="str">
        <f>IF(AQ485="Yes",IF(AX485="RBC Filing U.S. Insurer (Life)",0.195*'Input 1 - Schedule 1'!AJ485,0.225*'Input 1 - Schedule 1'!AJ485),"N/A")</f>
        <v>N/A</v>
      </c>
      <c r="AX485" s="47" t="str">
        <f>IFERROR(VLOOKUP('Input 1 - Schedule 1'!I485,'Input 1 - Schedule 1'!$D$7:$G$1009,4,FALSE),"")</f>
        <v/>
      </c>
      <c r="AZ485" s="17" t="s">
        <v>1</v>
      </c>
    </row>
    <row r="486" spans="1:52" x14ac:dyDescent="0.25">
      <c r="A486" s="56">
        <f t="shared" si="53"/>
        <v>477</v>
      </c>
      <c r="B486" s="267" t="str">
        <f t="shared" si="54"/>
        <v/>
      </c>
      <c r="C486" s="55" t="str">
        <f>IFERROR(VLOOKUP(G486,GCC.Param!$B$3:$D$96,3,FALSE),"")</f>
        <v/>
      </c>
      <c r="D486" s="40"/>
      <c r="E486" s="40"/>
      <c r="F486" s="42"/>
      <c r="G486" s="42"/>
      <c r="H486" s="42"/>
      <c r="I486" s="42"/>
      <c r="J486" s="267" t="str">
        <f t="shared" si="55"/>
        <v/>
      </c>
      <c r="K486" s="289"/>
      <c r="L486" s="289"/>
      <c r="M486" s="42"/>
      <c r="N486" s="42"/>
      <c r="O486" s="42"/>
      <c r="P486" s="42"/>
      <c r="Q486" s="42"/>
      <c r="R486" s="42"/>
      <c r="S486" s="266">
        <f t="shared" si="56"/>
        <v>0</v>
      </c>
      <c r="T486" s="32"/>
      <c r="U486" s="50"/>
      <c r="V486" s="44"/>
      <c r="W486" s="44"/>
      <c r="X486" s="45"/>
      <c r="Y486" s="50"/>
      <c r="Z486" s="46"/>
      <c r="AA486" s="46"/>
      <c r="AB486" s="46"/>
      <c r="AC486" s="47">
        <f t="shared" si="57"/>
        <v>0</v>
      </c>
      <c r="AD486" s="51"/>
      <c r="AE486" s="51"/>
      <c r="AF486" s="51"/>
      <c r="AH486" s="290"/>
      <c r="AI486" s="53">
        <f t="shared" si="58"/>
        <v>0</v>
      </c>
      <c r="AJ486" s="52"/>
      <c r="AK486" s="293"/>
      <c r="AL486" s="300"/>
      <c r="AM486" s="52"/>
      <c r="AN486" s="300"/>
      <c r="AO486" s="54"/>
      <c r="AQ486" s="47" t="str">
        <f>IF(OR('Input 1 - Schedule 1'!$C486="Non-Ins, Non-Fin",G486="Other Unregulated Financial Entity"),"Yes","No")</f>
        <v>No</v>
      </c>
      <c r="AR486" s="47" t="str">
        <f>IF(AQ486="Yes", 'Input 1 - Schedule 1'!AL486/'Input 1 - Schedule 1'!AM486*'Input 1 - Schedule 1'!AN486,"N/A")</f>
        <v>N/A</v>
      </c>
      <c r="AS486" s="47" t="str">
        <f>IF(AR486="N/A","N/A",MAX('Input 1 - Schedule 1'!AN486*0.02,AR486))</f>
        <v>N/A</v>
      </c>
      <c r="AT486" s="47" t="str">
        <f>IF(AQ486="Yes",'Input 1 - Schedule 1'!$AH486*IF($AX486="RBC Filing U.S. Insurer (Life)",0.0247,IF($AX486="RBC Filing U.S. Insurer (Health)",0.057*2/3,0.0364)),"N/A")</f>
        <v>N/A</v>
      </c>
      <c r="AU486" s="47" t="str">
        <f>IF(AQ486="Yes",'Input 1 - Schedule 1'!$AH486*IF($AX486="RBC Filing U.S. Insurer (Life)",0.037,IF($AX486="RBC Filing U.S. Insurer (Health)",0.057,0.054)),"N/A")</f>
        <v>N/A</v>
      </c>
      <c r="AV486" s="47" t="str">
        <f>IF(AQ486="Yes",'Input 1 - Schedule 1'!$AJ486*0.03,"N/A")</f>
        <v>N/A</v>
      </c>
      <c r="AW486" s="47" t="str">
        <f>IF(AQ486="Yes",IF(AX486="RBC Filing U.S. Insurer (Life)",0.195*'Input 1 - Schedule 1'!AJ486,0.225*'Input 1 - Schedule 1'!AJ486),"N/A")</f>
        <v>N/A</v>
      </c>
      <c r="AX486" s="47" t="str">
        <f>IFERROR(VLOOKUP('Input 1 - Schedule 1'!I486,'Input 1 - Schedule 1'!$D$7:$G$1009,4,FALSE),"")</f>
        <v/>
      </c>
      <c r="AZ486" s="17" t="s">
        <v>1</v>
      </c>
    </row>
    <row r="487" spans="1:52" x14ac:dyDescent="0.25">
      <c r="A487" s="56">
        <f t="shared" si="53"/>
        <v>478</v>
      </c>
      <c r="B487" s="267" t="str">
        <f t="shared" si="54"/>
        <v/>
      </c>
      <c r="C487" s="55" t="str">
        <f>IFERROR(VLOOKUP(G487,GCC.Param!$B$3:$D$96,3,FALSE),"")</f>
        <v/>
      </c>
      <c r="D487" s="40"/>
      <c r="E487" s="40"/>
      <c r="F487" s="42"/>
      <c r="G487" s="42"/>
      <c r="H487" s="42"/>
      <c r="I487" s="42"/>
      <c r="J487" s="267" t="str">
        <f t="shared" si="55"/>
        <v/>
      </c>
      <c r="K487" s="289"/>
      <c r="L487" s="289"/>
      <c r="M487" s="42"/>
      <c r="N487" s="42"/>
      <c r="O487" s="42"/>
      <c r="P487" s="42"/>
      <c r="Q487" s="42"/>
      <c r="R487" s="42"/>
      <c r="S487" s="266">
        <f t="shared" si="56"/>
        <v>0</v>
      </c>
      <c r="T487" s="32"/>
      <c r="U487" s="50"/>
      <c r="V487" s="44"/>
      <c r="W487" s="44"/>
      <c r="X487" s="45"/>
      <c r="Y487" s="50"/>
      <c r="Z487" s="46"/>
      <c r="AA487" s="46"/>
      <c r="AB487" s="46"/>
      <c r="AC487" s="47">
        <f t="shared" si="57"/>
        <v>0</v>
      </c>
      <c r="AD487" s="51"/>
      <c r="AE487" s="51"/>
      <c r="AF487" s="51"/>
      <c r="AH487" s="290"/>
      <c r="AI487" s="53">
        <f t="shared" si="58"/>
        <v>0</v>
      </c>
      <c r="AJ487" s="52"/>
      <c r="AK487" s="293"/>
      <c r="AL487" s="300"/>
      <c r="AM487" s="52"/>
      <c r="AN487" s="300"/>
      <c r="AO487" s="54"/>
      <c r="AQ487" s="47" t="str">
        <f>IF(OR('Input 1 - Schedule 1'!$C487="Non-Ins, Non-Fin",G487="Other Unregulated Financial Entity"),"Yes","No")</f>
        <v>No</v>
      </c>
      <c r="AR487" s="47" t="str">
        <f>IF(AQ487="Yes", 'Input 1 - Schedule 1'!AL487/'Input 1 - Schedule 1'!AM487*'Input 1 - Schedule 1'!AN487,"N/A")</f>
        <v>N/A</v>
      </c>
      <c r="AS487" s="47" t="str">
        <f>IF(AR487="N/A","N/A",MAX('Input 1 - Schedule 1'!AN487*0.02,AR487))</f>
        <v>N/A</v>
      </c>
      <c r="AT487" s="47" t="str">
        <f>IF(AQ487="Yes",'Input 1 - Schedule 1'!$AH487*IF($AX487="RBC Filing U.S. Insurer (Life)",0.0247,IF($AX487="RBC Filing U.S. Insurer (Health)",0.057*2/3,0.0364)),"N/A")</f>
        <v>N/A</v>
      </c>
      <c r="AU487" s="47" t="str">
        <f>IF(AQ487="Yes",'Input 1 - Schedule 1'!$AH487*IF($AX487="RBC Filing U.S. Insurer (Life)",0.037,IF($AX487="RBC Filing U.S. Insurer (Health)",0.057,0.054)),"N/A")</f>
        <v>N/A</v>
      </c>
      <c r="AV487" s="47" t="str">
        <f>IF(AQ487="Yes",'Input 1 - Schedule 1'!$AJ487*0.03,"N/A")</f>
        <v>N/A</v>
      </c>
      <c r="AW487" s="47" t="str">
        <f>IF(AQ487="Yes",IF(AX487="RBC Filing U.S. Insurer (Life)",0.195*'Input 1 - Schedule 1'!AJ487,0.225*'Input 1 - Schedule 1'!AJ487),"N/A")</f>
        <v>N/A</v>
      </c>
      <c r="AX487" s="47" t="str">
        <f>IFERROR(VLOOKUP('Input 1 - Schedule 1'!I487,'Input 1 - Schedule 1'!$D$7:$G$1009,4,FALSE),"")</f>
        <v/>
      </c>
      <c r="AZ487" s="17" t="s">
        <v>1</v>
      </c>
    </row>
    <row r="488" spans="1:52" x14ac:dyDescent="0.25">
      <c r="A488" s="56">
        <f t="shared" si="53"/>
        <v>479</v>
      </c>
      <c r="B488" s="267" t="str">
        <f t="shared" si="54"/>
        <v/>
      </c>
      <c r="C488" s="55" t="str">
        <f>IFERROR(VLOOKUP(G488,GCC.Param!$B$3:$D$96,3,FALSE),"")</f>
        <v/>
      </c>
      <c r="D488" s="40"/>
      <c r="E488" s="40"/>
      <c r="F488" s="42"/>
      <c r="G488" s="42"/>
      <c r="H488" s="42"/>
      <c r="I488" s="42"/>
      <c r="J488" s="267" t="str">
        <f t="shared" si="55"/>
        <v/>
      </c>
      <c r="K488" s="289"/>
      <c r="L488" s="289"/>
      <c r="M488" s="42"/>
      <c r="N488" s="42"/>
      <c r="O488" s="42"/>
      <c r="P488" s="42"/>
      <c r="Q488" s="42"/>
      <c r="R488" s="42"/>
      <c r="S488" s="266">
        <f t="shared" si="56"/>
        <v>0</v>
      </c>
      <c r="T488" s="32"/>
      <c r="U488" s="50"/>
      <c r="V488" s="44"/>
      <c r="W488" s="44"/>
      <c r="X488" s="45"/>
      <c r="Y488" s="50"/>
      <c r="Z488" s="46"/>
      <c r="AA488" s="46"/>
      <c r="AB488" s="46"/>
      <c r="AC488" s="47">
        <f t="shared" si="57"/>
        <v>0</v>
      </c>
      <c r="AD488" s="51"/>
      <c r="AE488" s="51"/>
      <c r="AF488" s="51"/>
      <c r="AH488" s="290"/>
      <c r="AI488" s="53">
        <f t="shared" si="58"/>
        <v>0</v>
      </c>
      <c r="AJ488" s="52"/>
      <c r="AK488" s="293"/>
      <c r="AL488" s="300"/>
      <c r="AM488" s="52"/>
      <c r="AN488" s="300"/>
      <c r="AO488" s="54"/>
      <c r="AQ488" s="47" t="str">
        <f>IF(OR('Input 1 - Schedule 1'!$C488="Non-Ins, Non-Fin",G488="Other Unregulated Financial Entity"),"Yes","No")</f>
        <v>No</v>
      </c>
      <c r="AR488" s="47" t="str">
        <f>IF(AQ488="Yes", 'Input 1 - Schedule 1'!AL488/'Input 1 - Schedule 1'!AM488*'Input 1 - Schedule 1'!AN488,"N/A")</f>
        <v>N/A</v>
      </c>
      <c r="AS488" s="47" t="str">
        <f>IF(AR488="N/A","N/A",MAX('Input 1 - Schedule 1'!AN488*0.02,AR488))</f>
        <v>N/A</v>
      </c>
      <c r="AT488" s="47" t="str">
        <f>IF(AQ488="Yes",'Input 1 - Schedule 1'!$AH488*IF($AX488="RBC Filing U.S. Insurer (Life)",0.0247,IF($AX488="RBC Filing U.S. Insurer (Health)",0.057*2/3,0.0364)),"N/A")</f>
        <v>N/A</v>
      </c>
      <c r="AU488" s="47" t="str">
        <f>IF(AQ488="Yes",'Input 1 - Schedule 1'!$AH488*IF($AX488="RBC Filing U.S. Insurer (Life)",0.037,IF($AX488="RBC Filing U.S. Insurer (Health)",0.057,0.054)),"N/A")</f>
        <v>N/A</v>
      </c>
      <c r="AV488" s="47" t="str">
        <f>IF(AQ488="Yes",'Input 1 - Schedule 1'!$AJ488*0.03,"N/A")</f>
        <v>N/A</v>
      </c>
      <c r="AW488" s="47" t="str">
        <f>IF(AQ488="Yes",IF(AX488="RBC Filing U.S. Insurer (Life)",0.195*'Input 1 - Schedule 1'!AJ488,0.225*'Input 1 - Schedule 1'!AJ488),"N/A")</f>
        <v>N/A</v>
      </c>
      <c r="AX488" s="47" t="str">
        <f>IFERROR(VLOOKUP('Input 1 - Schedule 1'!I488,'Input 1 - Schedule 1'!$D$7:$G$1009,4,FALSE),"")</f>
        <v/>
      </c>
      <c r="AZ488" s="17" t="s">
        <v>1</v>
      </c>
    </row>
    <row r="489" spans="1:52" x14ac:dyDescent="0.25">
      <c r="A489" s="56">
        <f t="shared" si="53"/>
        <v>480</v>
      </c>
      <c r="B489" s="267" t="str">
        <f t="shared" si="54"/>
        <v/>
      </c>
      <c r="C489" s="55" t="str">
        <f>IFERROR(VLOOKUP(G489,GCC.Param!$B$3:$D$96,3,FALSE),"")</f>
        <v/>
      </c>
      <c r="D489" s="40"/>
      <c r="E489" s="40"/>
      <c r="F489" s="42"/>
      <c r="G489" s="42"/>
      <c r="H489" s="42"/>
      <c r="I489" s="42"/>
      <c r="J489" s="267" t="str">
        <f t="shared" si="55"/>
        <v/>
      </c>
      <c r="K489" s="289"/>
      <c r="L489" s="289"/>
      <c r="M489" s="42"/>
      <c r="N489" s="42"/>
      <c r="O489" s="42"/>
      <c r="P489" s="42"/>
      <c r="Q489" s="42"/>
      <c r="R489" s="42"/>
      <c r="S489" s="266">
        <f t="shared" si="56"/>
        <v>0</v>
      </c>
      <c r="T489" s="32"/>
      <c r="U489" s="50"/>
      <c r="V489" s="44"/>
      <c r="W489" s="44"/>
      <c r="X489" s="45"/>
      <c r="Y489" s="50"/>
      <c r="Z489" s="46"/>
      <c r="AA489" s="46"/>
      <c r="AB489" s="46"/>
      <c r="AC489" s="47">
        <f t="shared" si="57"/>
        <v>0</v>
      </c>
      <c r="AD489" s="51"/>
      <c r="AE489" s="51"/>
      <c r="AF489" s="51"/>
      <c r="AH489" s="290"/>
      <c r="AI489" s="53">
        <f t="shared" si="58"/>
        <v>0</v>
      </c>
      <c r="AJ489" s="52"/>
      <c r="AK489" s="293"/>
      <c r="AL489" s="300"/>
      <c r="AM489" s="52"/>
      <c r="AN489" s="300"/>
      <c r="AO489" s="54"/>
      <c r="AQ489" s="47" t="str">
        <f>IF(OR('Input 1 - Schedule 1'!$C489="Non-Ins, Non-Fin",G489="Other Unregulated Financial Entity"),"Yes","No")</f>
        <v>No</v>
      </c>
      <c r="AR489" s="47" t="str">
        <f>IF(AQ489="Yes", 'Input 1 - Schedule 1'!AL489/'Input 1 - Schedule 1'!AM489*'Input 1 - Schedule 1'!AN489,"N/A")</f>
        <v>N/A</v>
      </c>
      <c r="AS489" s="47" t="str">
        <f>IF(AR489="N/A","N/A",MAX('Input 1 - Schedule 1'!AN489*0.02,AR489))</f>
        <v>N/A</v>
      </c>
      <c r="AT489" s="47" t="str">
        <f>IF(AQ489="Yes",'Input 1 - Schedule 1'!$AH489*IF($AX489="RBC Filing U.S. Insurer (Life)",0.0247,IF($AX489="RBC Filing U.S. Insurer (Health)",0.057*2/3,0.0364)),"N/A")</f>
        <v>N/A</v>
      </c>
      <c r="AU489" s="47" t="str">
        <f>IF(AQ489="Yes",'Input 1 - Schedule 1'!$AH489*IF($AX489="RBC Filing U.S. Insurer (Life)",0.037,IF($AX489="RBC Filing U.S. Insurer (Health)",0.057,0.054)),"N/A")</f>
        <v>N/A</v>
      </c>
      <c r="AV489" s="47" t="str">
        <f>IF(AQ489="Yes",'Input 1 - Schedule 1'!$AJ489*0.03,"N/A")</f>
        <v>N/A</v>
      </c>
      <c r="AW489" s="47" t="str">
        <f>IF(AQ489="Yes",IF(AX489="RBC Filing U.S. Insurer (Life)",0.195*'Input 1 - Schedule 1'!AJ489,0.225*'Input 1 - Schedule 1'!AJ489),"N/A")</f>
        <v>N/A</v>
      </c>
      <c r="AX489" s="47" t="str">
        <f>IFERROR(VLOOKUP('Input 1 - Schedule 1'!I489,'Input 1 - Schedule 1'!$D$7:$G$1009,4,FALSE),"")</f>
        <v/>
      </c>
      <c r="AZ489" s="17" t="s">
        <v>1</v>
      </c>
    </row>
    <row r="490" spans="1:52" x14ac:dyDescent="0.25">
      <c r="A490" s="56">
        <f t="shared" si="53"/>
        <v>481</v>
      </c>
      <c r="B490" s="267" t="str">
        <f t="shared" si="54"/>
        <v/>
      </c>
      <c r="C490" s="55" t="str">
        <f>IFERROR(VLOOKUP(G490,GCC.Param!$B$3:$D$96,3,FALSE),"")</f>
        <v/>
      </c>
      <c r="D490" s="40"/>
      <c r="E490" s="40"/>
      <c r="F490" s="42"/>
      <c r="G490" s="42"/>
      <c r="H490" s="42"/>
      <c r="I490" s="42"/>
      <c r="J490" s="267" t="str">
        <f t="shared" si="55"/>
        <v/>
      </c>
      <c r="K490" s="289"/>
      <c r="L490" s="289"/>
      <c r="M490" s="42"/>
      <c r="N490" s="42"/>
      <c r="O490" s="42"/>
      <c r="P490" s="42"/>
      <c r="Q490" s="42"/>
      <c r="R490" s="42"/>
      <c r="S490" s="266">
        <f t="shared" si="56"/>
        <v>0</v>
      </c>
      <c r="T490" s="32"/>
      <c r="U490" s="50"/>
      <c r="V490" s="44"/>
      <c r="W490" s="44"/>
      <c r="X490" s="45"/>
      <c r="Y490" s="50"/>
      <c r="Z490" s="46"/>
      <c r="AA490" s="46"/>
      <c r="AB490" s="46"/>
      <c r="AC490" s="47">
        <f t="shared" si="57"/>
        <v>0</v>
      </c>
      <c r="AD490" s="51"/>
      <c r="AE490" s="51"/>
      <c r="AF490" s="51"/>
      <c r="AH490" s="290"/>
      <c r="AI490" s="53">
        <f t="shared" si="58"/>
        <v>0</v>
      </c>
      <c r="AJ490" s="52"/>
      <c r="AK490" s="293"/>
      <c r="AL490" s="300"/>
      <c r="AM490" s="52"/>
      <c r="AN490" s="300"/>
      <c r="AO490" s="54"/>
      <c r="AQ490" s="47" t="str">
        <f>IF(OR('Input 1 - Schedule 1'!$C490="Non-Ins, Non-Fin",G490="Other Unregulated Financial Entity"),"Yes","No")</f>
        <v>No</v>
      </c>
      <c r="AR490" s="47" t="str">
        <f>IF(AQ490="Yes", 'Input 1 - Schedule 1'!AL490/'Input 1 - Schedule 1'!AM490*'Input 1 - Schedule 1'!AN490,"N/A")</f>
        <v>N/A</v>
      </c>
      <c r="AS490" s="47" t="str">
        <f>IF(AR490="N/A","N/A",MAX('Input 1 - Schedule 1'!AN490*0.02,AR490))</f>
        <v>N/A</v>
      </c>
      <c r="AT490" s="47" t="str">
        <f>IF(AQ490="Yes",'Input 1 - Schedule 1'!$AH490*IF($AX490="RBC Filing U.S. Insurer (Life)",0.0247,IF($AX490="RBC Filing U.S. Insurer (Health)",0.057*2/3,0.0364)),"N/A")</f>
        <v>N/A</v>
      </c>
      <c r="AU490" s="47" t="str">
        <f>IF(AQ490="Yes",'Input 1 - Schedule 1'!$AH490*IF($AX490="RBC Filing U.S. Insurer (Life)",0.037,IF($AX490="RBC Filing U.S. Insurer (Health)",0.057,0.054)),"N/A")</f>
        <v>N/A</v>
      </c>
      <c r="AV490" s="47" t="str">
        <f>IF(AQ490="Yes",'Input 1 - Schedule 1'!$AJ490*0.03,"N/A")</f>
        <v>N/A</v>
      </c>
      <c r="AW490" s="47" t="str">
        <f>IF(AQ490="Yes",IF(AX490="RBC Filing U.S. Insurer (Life)",0.195*'Input 1 - Schedule 1'!AJ490,0.225*'Input 1 - Schedule 1'!AJ490),"N/A")</f>
        <v>N/A</v>
      </c>
      <c r="AX490" s="47" t="str">
        <f>IFERROR(VLOOKUP('Input 1 - Schedule 1'!I490,'Input 1 - Schedule 1'!$D$7:$G$1009,4,FALSE),"")</f>
        <v/>
      </c>
      <c r="AZ490" s="17" t="s">
        <v>1</v>
      </c>
    </row>
    <row r="491" spans="1:52" x14ac:dyDescent="0.25">
      <c r="A491" s="56">
        <f t="shared" si="53"/>
        <v>482</v>
      </c>
      <c r="B491" s="267" t="str">
        <f t="shared" si="54"/>
        <v/>
      </c>
      <c r="C491" s="55" t="str">
        <f>IFERROR(VLOOKUP(G491,GCC.Param!$B$3:$D$96,3,FALSE),"")</f>
        <v/>
      </c>
      <c r="D491" s="40"/>
      <c r="E491" s="40"/>
      <c r="F491" s="42"/>
      <c r="G491" s="42"/>
      <c r="H491" s="42"/>
      <c r="I491" s="42"/>
      <c r="J491" s="267" t="str">
        <f t="shared" si="55"/>
        <v/>
      </c>
      <c r="K491" s="289"/>
      <c r="L491" s="289"/>
      <c r="M491" s="42"/>
      <c r="N491" s="42"/>
      <c r="O491" s="42"/>
      <c r="P491" s="42"/>
      <c r="Q491" s="42"/>
      <c r="R491" s="42"/>
      <c r="S491" s="266">
        <f t="shared" si="56"/>
        <v>0</v>
      </c>
      <c r="T491" s="32"/>
      <c r="U491" s="50"/>
      <c r="V491" s="44"/>
      <c r="W491" s="44"/>
      <c r="X491" s="45"/>
      <c r="Y491" s="50"/>
      <c r="Z491" s="46"/>
      <c r="AA491" s="46"/>
      <c r="AB491" s="46"/>
      <c r="AC491" s="47">
        <f t="shared" si="57"/>
        <v>0</v>
      </c>
      <c r="AD491" s="51"/>
      <c r="AE491" s="51"/>
      <c r="AF491" s="51"/>
      <c r="AH491" s="290"/>
      <c r="AI491" s="53">
        <f t="shared" si="58"/>
        <v>0</v>
      </c>
      <c r="AJ491" s="52"/>
      <c r="AK491" s="293"/>
      <c r="AL491" s="300"/>
      <c r="AM491" s="52"/>
      <c r="AN491" s="300"/>
      <c r="AO491" s="54"/>
      <c r="AQ491" s="47" t="str">
        <f>IF(OR('Input 1 - Schedule 1'!$C491="Non-Ins, Non-Fin",G491="Other Unregulated Financial Entity"),"Yes","No")</f>
        <v>No</v>
      </c>
      <c r="AR491" s="47" t="str">
        <f>IF(AQ491="Yes", 'Input 1 - Schedule 1'!AL491/'Input 1 - Schedule 1'!AM491*'Input 1 - Schedule 1'!AN491,"N/A")</f>
        <v>N/A</v>
      </c>
      <c r="AS491" s="47" t="str">
        <f>IF(AR491="N/A","N/A",MAX('Input 1 - Schedule 1'!AN491*0.02,AR491))</f>
        <v>N/A</v>
      </c>
      <c r="AT491" s="47" t="str">
        <f>IF(AQ491="Yes",'Input 1 - Schedule 1'!$AH491*IF($AX491="RBC Filing U.S. Insurer (Life)",0.0247,IF($AX491="RBC Filing U.S. Insurer (Health)",0.057*2/3,0.0364)),"N/A")</f>
        <v>N/A</v>
      </c>
      <c r="AU491" s="47" t="str">
        <f>IF(AQ491="Yes",'Input 1 - Schedule 1'!$AH491*IF($AX491="RBC Filing U.S. Insurer (Life)",0.037,IF($AX491="RBC Filing U.S. Insurer (Health)",0.057,0.054)),"N/A")</f>
        <v>N/A</v>
      </c>
      <c r="AV491" s="47" t="str">
        <f>IF(AQ491="Yes",'Input 1 - Schedule 1'!$AJ491*0.03,"N/A")</f>
        <v>N/A</v>
      </c>
      <c r="AW491" s="47" t="str">
        <f>IF(AQ491="Yes",IF(AX491="RBC Filing U.S. Insurer (Life)",0.195*'Input 1 - Schedule 1'!AJ491,0.225*'Input 1 - Schedule 1'!AJ491),"N/A")</f>
        <v>N/A</v>
      </c>
      <c r="AX491" s="47" t="str">
        <f>IFERROR(VLOOKUP('Input 1 - Schedule 1'!I491,'Input 1 - Schedule 1'!$D$7:$G$1009,4,FALSE),"")</f>
        <v/>
      </c>
      <c r="AZ491" s="17" t="s">
        <v>1</v>
      </c>
    </row>
    <row r="492" spans="1:52" x14ac:dyDescent="0.25">
      <c r="A492" s="56">
        <f t="shared" si="53"/>
        <v>483</v>
      </c>
      <c r="B492" s="267" t="str">
        <f t="shared" si="54"/>
        <v/>
      </c>
      <c r="C492" s="55" t="str">
        <f>IFERROR(VLOOKUP(G492,GCC.Param!$B$3:$D$96,3,FALSE),"")</f>
        <v/>
      </c>
      <c r="D492" s="40"/>
      <c r="E492" s="40"/>
      <c r="F492" s="42"/>
      <c r="G492" s="42"/>
      <c r="H492" s="42"/>
      <c r="I492" s="42"/>
      <c r="J492" s="267" t="str">
        <f t="shared" si="55"/>
        <v/>
      </c>
      <c r="K492" s="289"/>
      <c r="L492" s="289"/>
      <c r="M492" s="42"/>
      <c r="N492" s="42"/>
      <c r="O492" s="42"/>
      <c r="P492" s="42"/>
      <c r="Q492" s="42"/>
      <c r="R492" s="42"/>
      <c r="S492" s="266">
        <f t="shared" si="56"/>
        <v>0</v>
      </c>
      <c r="T492" s="32"/>
      <c r="U492" s="50"/>
      <c r="V492" s="44"/>
      <c r="W492" s="44"/>
      <c r="X492" s="45"/>
      <c r="Y492" s="50"/>
      <c r="Z492" s="46"/>
      <c r="AA492" s="46"/>
      <c r="AB492" s="46"/>
      <c r="AC492" s="47">
        <f t="shared" si="57"/>
        <v>0</v>
      </c>
      <c r="AD492" s="51"/>
      <c r="AE492" s="51"/>
      <c r="AF492" s="51"/>
      <c r="AH492" s="290"/>
      <c r="AI492" s="53">
        <f t="shared" si="58"/>
        <v>0</v>
      </c>
      <c r="AJ492" s="52"/>
      <c r="AK492" s="293"/>
      <c r="AL492" s="300"/>
      <c r="AM492" s="52"/>
      <c r="AN492" s="300"/>
      <c r="AO492" s="54"/>
      <c r="AQ492" s="47" t="str">
        <f>IF(OR('Input 1 - Schedule 1'!$C492="Non-Ins, Non-Fin",G492="Other Unregulated Financial Entity"),"Yes","No")</f>
        <v>No</v>
      </c>
      <c r="AR492" s="47" t="str">
        <f>IF(AQ492="Yes", 'Input 1 - Schedule 1'!AL492/'Input 1 - Schedule 1'!AM492*'Input 1 - Schedule 1'!AN492,"N/A")</f>
        <v>N/A</v>
      </c>
      <c r="AS492" s="47" t="str">
        <f>IF(AR492="N/A","N/A",MAX('Input 1 - Schedule 1'!AN492*0.02,AR492))</f>
        <v>N/A</v>
      </c>
      <c r="AT492" s="47" t="str">
        <f>IF(AQ492="Yes",'Input 1 - Schedule 1'!$AH492*IF($AX492="RBC Filing U.S. Insurer (Life)",0.0247,IF($AX492="RBC Filing U.S. Insurer (Health)",0.057*2/3,0.0364)),"N/A")</f>
        <v>N/A</v>
      </c>
      <c r="AU492" s="47" t="str">
        <f>IF(AQ492="Yes",'Input 1 - Schedule 1'!$AH492*IF($AX492="RBC Filing U.S. Insurer (Life)",0.037,IF($AX492="RBC Filing U.S. Insurer (Health)",0.057,0.054)),"N/A")</f>
        <v>N/A</v>
      </c>
      <c r="AV492" s="47" t="str">
        <f>IF(AQ492="Yes",'Input 1 - Schedule 1'!$AJ492*0.03,"N/A")</f>
        <v>N/A</v>
      </c>
      <c r="AW492" s="47" t="str">
        <f>IF(AQ492="Yes",IF(AX492="RBC Filing U.S. Insurer (Life)",0.195*'Input 1 - Schedule 1'!AJ492,0.225*'Input 1 - Schedule 1'!AJ492),"N/A")</f>
        <v>N/A</v>
      </c>
      <c r="AX492" s="47" t="str">
        <f>IFERROR(VLOOKUP('Input 1 - Schedule 1'!I492,'Input 1 - Schedule 1'!$D$7:$G$1009,4,FALSE),"")</f>
        <v/>
      </c>
      <c r="AZ492" s="17" t="s">
        <v>1</v>
      </c>
    </row>
    <row r="493" spans="1:52" x14ac:dyDescent="0.25">
      <c r="A493" s="56">
        <f t="shared" si="53"/>
        <v>484</v>
      </c>
      <c r="B493" s="267" t="str">
        <f t="shared" si="54"/>
        <v/>
      </c>
      <c r="C493" s="55" t="str">
        <f>IFERROR(VLOOKUP(G493,GCC.Param!$B$3:$D$96,3,FALSE),"")</f>
        <v/>
      </c>
      <c r="D493" s="40"/>
      <c r="E493" s="40"/>
      <c r="F493" s="42"/>
      <c r="G493" s="42"/>
      <c r="H493" s="42"/>
      <c r="I493" s="42"/>
      <c r="J493" s="267" t="str">
        <f t="shared" si="55"/>
        <v/>
      </c>
      <c r="K493" s="289"/>
      <c r="L493" s="289"/>
      <c r="M493" s="42"/>
      <c r="N493" s="42"/>
      <c r="O493" s="42"/>
      <c r="P493" s="42"/>
      <c r="Q493" s="42"/>
      <c r="R493" s="42"/>
      <c r="S493" s="266">
        <f t="shared" si="56"/>
        <v>0</v>
      </c>
      <c r="T493" s="32"/>
      <c r="U493" s="50"/>
      <c r="V493" s="44"/>
      <c r="W493" s="44"/>
      <c r="X493" s="45"/>
      <c r="Y493" s="50"/>
      <c r="Z493" s="46"/>
      <c r="AA493" s="46"/>
      <c r="AB493" s="46"/>
      <c r="AC493" s="47">
        <f t="shared" si="57"/>
        <v>0</v>
      </c>
      <c r="AD493" s="51"/>
      <c r="AE493" s="51"/>
      <c r="AF493" s="51"/>
      <c r="AH493" s="290"/>
      <c r="AI493" s="53">
        <f t="shared" si="58"/>
        <v>0</v>
      </c>
      <c r="AJ493" s="52"/>
      <c r="AK493" s="293"/>
      <c r="AL493" s="300"/>
      <c r="AM493" s="52"/>
      <c r="AN493" s="300"/>
      <c r="AO493" s="54"/>
      <c r="AQ493" s="47" t="str">
        <f>IF(OR('Input 1 - Schedule 1'!$C493="Non-Ins, Non-Fin",G493="Other Unregulated Financial Entity"),"Yes","No")</f>
        <v>No</v>
      </c>
      <c r="AR493" s="47" t="str">
        <f>IF(AQ493="Yes", 'Input 1 - Schedule 1'!AL493/'Input 1 - Schedule 1'!AM493*'Input 1 - Schedule 1'!AN493,"N/A")</f>
        <v>N/A</v>
      </c>
      <c r="AS493" s="47" t="str">
        <f>IF(AR493="N/A","N/A",MAX('Input 1 - Schedule 1'!AN493*0.02,AR493))</f>
        <v>N/A</v>
      </c>
      <c r="AT493" s="47" t="str">
        <f>IF(AQ493="Yes",'Input 1 - Schedule 1'!$AH493*IF($AX493="RBC Filing U.S. Insurer (Life)",0.0247,IF($AX493="RBC Filing U.S. Insurer (Health)",0.057*2/3,0.0364)),"N/A")</f>
        <v>N/A</v>
      </c>
      <c r="AU493" s="47" t="str">
        <f>IF(AQ493="Yes",'Input 1 - Schedule 1'!$AH493*IF($AX493="RBC Filing U.S. Insurer (Life)",0.037,IF($AX493="RBC Filing U.S. Insurer (Health)",0.057,0.054)),"N/A")</f>
        <v>N/A</v>
      </c>
      <c r="AV493" s="47" t="str">
        <f>IF(AQ493="Yes",'Input 1 - Schedule 1'!$AJ493*0.03,"N/A")</f>
        <v>N/A</v>
      </c>
      <c r="AW493" s="47" t="str">
        <f>IF(AQ493="Yes",IF(AX493="RBC Filing U.S. Insurer (Life)",0.195*'Input 1 - Schedule 1'!AJ493,0.225*'Input 1 - Schedule 1'!AJ493),"N/A")</f>
        <v>N/A</v>
      </c>
      <c r="AX493" s="47" t="str">
        <f>IFERROR(VLOOKUP('Input 1 - Schedule 1'!I493,'Input 1 - Schedule 1'!$D$7:$G$1009,4,FALSE),"")</f>
        <v/>
      </c>
      <c r="AZ493" s="17" t="s">
        <v>1</v>
      </c>
    </row>
    <row r="494" spans="1:52" x14ac:dyDescent="0.25">
      <c r="A494" s="56">
        <f t="shared" si="53"/>
        <v>485</v>
      </c>
      <c r="B494" s="267" t="str">
        <f t="shared" si="54"/>
        <v/>
      </c>
      <c r="C494" s="55" t="str">
        <f>IFERROR(VLOOKUP(G494,GCC.Param!$B$3:$D$96,3,FALSE),"")</f>
        <v/>
      </c>
      <c r="D494" s="40"/>
      <c r="E494" s="40"/>
      <c r="F494" s="42"/>
      <c r="G494" s="42"/>
      <c r="H494" s="42"/>
      <c r="I494" s="42"/>
      <c r="J494" s="267" t="str">
        <f t="shared" si="55"/>
        <v/>
      </c>
      <c r="K494" s="289"/>
      <c r="L494" s="289"/>
      <c r="M494" s="42"/>
      <c r="N494" s="42"/>
      <c r="O494" s="42"/>
      <c r="P494" s="42"/>
      <c r="Q494" s="42"/>
      <c r="R494" s="42"/>
      <c r="S494" s="266">
        <f t="shared" si="56"/>
        <v>0</v>
      </c>
      <c r="T494" s="32"/>
      <c r="U494" s="50"/>
      <c r="V494" s="44"/>
      <c r="W494" s="44"/>
      <c r="X494" s="45"/>
      <c r="Y494" s="50"/>
      <c r="Z494" s="46"/>
      <c r="AA494" s="46"/>
      <c r="AB494" s="46"/>
      <c r="AC494" s="47">
        <f t="shared" si="57"/>
        <v>0</v>
      </c>
      <c r="AD494" s="51"/>
      <c r="AE494" s="51"/>
      <c r="AF494" s="51"/>
      <c r="AH494" s="290"/>
      <c r="AI494" s="53">
        <f t="shared" si="58"/>
        <v>0</v>
      </c>
      <c r="AJ494" s="52"/>
      <c r="AK494" s="293"/>
      <c r="AL494" s="300"/>
      <c r="AM494" s="52"/>
      <c r="AN494" s="300"/>
      <c r="AO494" s="54"/>
      <c r="AQ494" s="47" t="str">
        <f>IF(OR('Input 1 - Schedule 1'!$C494="Non-Ins, Non-Fin",G494="Other Unregulated Financial Entity"),"Yes","No")</f>
        <v>No</v>
      </c>
      <c r="AR494" s="47" t="str">
        <f>IF(AQ494="Yes", 'Input 1 - Schedule 1'!AL494/'Input 1 - Schedule 1'!AM494*'Input 1 - Schedule 1'!AN494,"N/A")</f>
        <v>N/A</v>
      </c>
      <c r="AS494" s="47" t="str">
        <f>IF(AR494="N/A","N/A",MAX('Input 1 - Schedule 1'!AN494*0.02,AR494))</f>
        <v>N/A</v>
      </c>
      <c r="AT494" s="47" t="str">
        <f>IF(AQ494="Yes",'Input 1 - Schedule 1'!$AH494*IF($AX494="RBC Filing U.S. Insurer (Life)",0.0247,IF($AX494="RBC Filing U.S. Insurer (Health)",0.057*2/3,0.0364)),"N/A")</f>
        <v>N/A</v>
      </c>
      <c r="AU494" s="47" t="str">
        <f>IF(AQ494="Yes",'Input 1 - Schedule 1'!$AH494*IF($AX494="RBC Filing U.S. Insurer (Life)",0.037,IF($AX494="RBC Filing U.S. Insurer (Health)",0.057,0.054)),"N/A")</f>
        <v>N/A</v>
      </c>
      <c r="AV494" s="47" t="str">
        <f>IF(AQ494="Yes",'Input 1 - Schedule 1'!$AJ494*0.03,"N/A")</f>
        <v>N/A</v>
      </c>
      <c r="AW494" s="47" t="str">
        <f>IF(AQ494="Yes",IF(AX494="RBC Filing U.S. Insurer (Life)",0.195*'Input 1 - Schedule 1'!AJ494,0.225*'Input 1 - Schedule 1'!AJ494),"N/A")</f>
        <v>N/A</v>
      </c>
      <c r="AX494" s="47" t="str">
        <f>IFERROR(VLOOKUP('Input 1 - Schedule 1'!I494,'Input 1 - Schedule 1'!$D$7:$G$1009,4,FALSE),"")</f>
        <v/>
      </c>
      <c r="AZ494" s="17" t="s">
        <v>1</v>
      </c>
    </row>
    <row r="495" spans="1:52" x14ac:dyDescent="0.25">
      <c r="A495" s="56">
        <f t="shared" si="53"/>
        <v>486</v>
      </c>
      <c r="B495" s="267" t="str">
        <f t="shared" si="54"/>
        <v/>
      </c>
      <c r="C495" s="55" t="str">
        <f>IFERROR(VLOOKUP(G495,GCC.Param!$B$3:$D$96,3,FALSE),"")</f>
        <v/>
      </c>
      <c r="D495" s="40"/>
      <c r="E495" s="40"/>
      <c r="F495" s="42"/>
      <c r="G495" s="42"/>
      <c r="H495" s="42"/>
      <c r="I495" s="42"/>
      <c r="J495" s="267" t="str">
        <f t="shared" si="55"/>
        <v/>
      </c>
      <c r="K495" s="289"/>
      <c r="L495" s="289"/>
      <c r="M495" s="42"/>
      <c r="N495" s="42"/>
      <c r="O495" s="42"/>
      <c r="P495" s="42"/>
      <c r="Q495" s="42"/>
      <c r="R495" s="42"/>
      <c r="S495" s="266">
        <f t="shared" si="56"/>
        <v>0</v>
      </c>
      <c r="T495" s="32"/>
      <c r="U495" s="50"/>
      <c r="V495" s="44"/>
      <c r="W495" s="44"/>
      <c r="X495" s="45"/>
      <c r="Y495" s="50"/>
      <c r="Z495" s="46"/>
      <c r="AA495" s="46"/>
      <c r="AB495" s="46"/>
      <c r="AC495" s="47">
        <f t="shared" si="57"/>
        <v>0</v>
      </c>
      <c r="AD495" s="51"/>
      <c r="AE495" s="51"/>
      <c r="AF495" s="51"/>
      <c r="AH495" s="290"/>
      <c r="AI495" s="53">
        <f t="shared" si="58"/>
        <v>0</v>
      </c>
      <c r="AJ495" s="52"/>
      <c r="AK495" s="293"/>
      <c r="AL495" s="300"/>
      <c r="AM495" s="52"/>
      <c r="AN495" s="300"/>
      <c r="AO495" s="54"/>
      <c r="AQ495" s="47" t="str">
        <f>IF(OR('Input 1 - Schedule 1'!$C495="Non-Ins, Non-Fin",G495="Other Unregulated Financial Entity"),"Yes","No")</f>
        <v>No</v>
      </c>
      <c r="AR495" s="47" t="str">
        <f>IF(AQ495="Yes", 'Input 1 - Schedule 1'!AL495/'Input 1 - Schedule 1'!AM495*'Input 1 - Schedule 1'!AN495,"N/A")</f>
        <v>N/A</v>
      </c>
      <c r="AS495" s="47" t="str">
        <f>IF(AR495="N/A","N/A",MAX('Input 1 - Schedule 1'!AN495*0.02,AR495))</f>
        <v>N/A</v>
      </c>
      <c r="AT495" s="47" t="str">
        <f>IF(AQ495="Yes",'Input 1 - Schedule 1'!$AH495*IF($AX495="RBC Filing U.S. Insurer (Life)",0.0247,IF($AX495="RBC Filing U.S. Insurer (Health)",0.057*2/3,0.0364)),"N/A")</f>
        <v>N/A</v>
      </c>
      <c r="AU495" s="47" t="str">
        <f>IF(AQ495="Yes",'Input 1 - Schedule 1'!$AH495*IF($AX495="RBC Filing U.S. Insurer (Life)",0.037,IF($AX495="RBC Filing U.S. Insurer (Health)",0.057,0.054)),"N/A")</f>
        <v>N/A</v>
      </c>
      <c r="AV495" s="47" t="str">
        <f>IF(AQ495="Yes",'Input 1 - Schedule 1'!$AJ495*0.03,"N/A")</f>
        <v>N/A</v>
      </c>
      <c r="AW495" s="47" t="str">
        <f>IF(AQ495="Yes",IF(AX495="RBC Filing U.S. Insurer (Life)",0.195*'Input 1 - Schedule 1'!AJ495,0.225*'Input 1 - Schedule 1'!AJ495),"N/A")</f>
        <v>N/A</v>
      </c>
      <c r="AX495" s="47" t="str">
        <f>IFERROR(VLOOKUP('Input 1 - Schedule 1'!I495,'Input 1 - Schedule 1'!$D$7:$G$1009,4,FALSE),"")</f>
        <v/>
      </c>
      <c r="AZ495" s="17" t="s">
        <v>1</v>
      </c>
    </row>
    <row r="496" spans="1:52" x14ac:dyDescent="0.25">
      <c r="A496" s="56">
        <f t="shared" si="53"/>
        <v>487</v>
      </c>
      <c r="B496" s="267" t="str">
        <f t="shared" si="54"/>
        <v/>
      </c>
      <c r="C496" s="55" t="str">
        <f>IFERROR(VLOOKUP(G496,GCC.Param!$B$3:$D$96,3,FALSE),"")</f>
        <v/>
      </c>
      <c r="D496" s="40"/>
      <c r="E496" s="40"/>
      <c r="F496" s="42"/>
      <c r="G496" s="42"/>
      <c r="H496" s="42"/>
      <c r="I496" s="42"/>
      <c r="J496" s="267" t="str">
        <f t="shared" si="55"/>
        <v/>
      </c>
      <c r="K496" s="289"/>
      <c r="L496" s="289"/>
      <c r="M496" s="42"/>
      <c r="N496" s="42"/>
      <c r="O496" s="42"/>
      <c r="P496" s="42"/>
      <c r="Q496" s="42"/>
      <c r="R496" s="42"/>
      <c r="S496" s="266">
        <f t="shared" si="56"/>
        <v>0</v>
      </c>
      <c r="T496" s="32"/>
      <c r="U496" s="50"/>
      <c r="V496" s="44"/>
      <c r="W496" s="44"/>
      <c r="X496" s="45"/>
      <c r="Y496" s="50"/>
      <c r="Z496" s="46"/>
      <c r="AA496" s="46"/>
      <c r="AB496" s="46"/>
      <c r="AC496" s="47">
        <f t="shared" si="57"/>
        <v>0</v>
      </c>
      <c r="AD496" s="51"/>
      <c r="AE496" s="51"/>
      <c r="AF496" s="51"/>
      <c r="AH496" s="290"/>
      <c r="AI496" s="53">
        <f t="shared" si="58"/>
        <v>0</v>
      </c>
      <c r="AJ496" s="52"/>
      <c r="AK496" s="293"/>
      <c r="AL496" s="300"/>
      <c r="AM496" s="52"/>
      <c r="AN496" s="300"/>
      <c r="AO496" s="54"/>
      <c r="AQ496" s="47" t="str">
        <f>IF(OR('Input 1 - Schedule 1'!$C496="Non-Ins, Non-Fin",G496="Other Unregulated Financial Entity"),"Yes","No")</f>
        <v>No</v>
      </c>
      <c r="AR496" s="47" t="str">
        <f>IF(AQ496="Yes", 'Input 1 - Schedule 1'!AL496/'Input 1 - Schedule 1'!AM496*'Input 1 - Schedule 1'!AN496,"N/A")</f>
        <v>N/A</v>
      </c>
      <c r="AS496" s="47" t="str">
        <f>IF(AR496="N/A","N/A",MAX('Input 1 - Schedule 1'!AN496*0.02,AR496))</f>
        <v>N/A</v>
      </c>
      <c r="AT496" s="47" t="str">
        <f>IF(AQ496="Yes",'Input 1 - Schedule 1'!$AH496*IF($AX496="RBC Filing U.S. Insurer (Life)",0.0247,IF($AX496="RBC Filing U.S. Insurer (Health)",0.057*2/3,0.0364)),"N/A")</f>
        <v>N/A</v>
      </c>
      <c r="AU496" s="47" t="str">
        <f>IF(AQ496="Yes",'Input 1 - Schedule 1'!$AH496*IF($AX496="RBC Filing U.S. Insurer (Life)",0.037,IF($AX496="RBC Filing U.S. Insurer (Health)",0.057,0.054)),"N/A")</f>
        <v>N/A</v>
      </c>
      <c r="AV496" s="47" t="str">
        <f>IF(AQ496="Yes",'Input 1 - Schedule 1'!$AJ496*0.03,"N/A")</f>
        <v>N/A</v>
      </c>
      <c r="AW496" s="47" t="str">
        <f>IF(AQ496="Yes",IF(AX496="RBC Filing U.S. Insurer (Life)",0.195*'Input 1 - Schedule 1'!AJ496,0.225*'Input 1 - Schedule 1'!AJ496),"N/A")</f>
        <v>N/A</v>
      </c>
      <c r="AX496" s="47" t="str">
        <f>IFERROR(VLOOKUP('Input 1 - Schedule 1'!I496,'Input 1 - Schedule 1'!$D$7:$G$1009,4,FALSE),"")</f>
        <v/>
      </c>
      <c r="AZ496" s="17" t="s">
        <v>1</v>
      </c>
    </row>
    <row r="497" spans="1:52" x14ac:dyDescent="0.25">
      <c r="A497" s="56">
        <f t="shared" si="53"/>
        <v>488</v>
      </c>
      <c r="B497" s="267" t="str">
        <f t="shared" si="54"/>
        <v/>
      </c>
      <c r="C497" s="55" t="str">
        <f>IFERROR(VLOOKUP(G497,GCC.Param!$B$3:$D$96,3,FALSE),"")</f>
        <v/>
      </c>
      <c r="D497" s="40"/>
      <c r="E497" s="40"/>
      <c r="F497" s="42"/>
      <c r="G497" s="42"/>
      <c r="H497" s="42"/>
      <c r="I497" s="42"/>
      <c r="J497" s="267" t="str">
        <f t="shared" si="55"/>
        <v/>
      </c>
      <c r="K497" s="289"/>
      <c r="L497" s="289"/>
      <c r="M497" s="42"/>
      <c r="N497" s="42"/>
      <c r="O497" s="42"/>
      <c r="P497" s="42"/>
      <c r="Q497" s="42"/>
      <c r="R497" s="42"/>
      <c r="S497" s="266">
        <f t="shared" si="56"/>
        <v>0</v>
      </c>
      <c r="T497" s="32"/>
      <c r="U497" s="50"/>
      <c r="V497" s="44"/>
      <c r="W497" s="44"/>
      <c r="X497" s="45"/>
      <c r="Y497" s="50"/>
      <c r="Z497" s="46"/>
      <c r="AA497" s="46"/>
      <c r="AB497" s="46"/>
      <c r="AC497" s="47">
        <f t="shared" si="57"/>
        <v>0</v>
      </c>
      <c r="AD497" s="51"/>
      <c r="AE497" s="51"/>
      <c r="AF497" s="51"/>
      <c r="AH497" s="290"/>
      <c r="AI497" s="53">
        <f t="shared" si="58"/>
        <v>0</v>
      </c>
      <c r="AJ497" s="52"/>
      <c r="AK497" s="293"/>
      <c r="AL497" s="300"/>
      <c r="AM497" s="52"/>
      <c r="AN497" s="300"/>
      <c r="AO497" s="54"/>
      <c r="AQ497" s="47" t="str">
        <f>IF(OR('Input 1 - Schedule 1'!$C497="Non-Ins, Non-Fin",G497="Other Unregulated Financial Entity"),"Yes","No")</f>
        <v>No</v>
      </c>
      <c r="AR497" s="47" t="str">
        <f>IF(AQ497="Yes", 'Input 1 - Schedule 1'!AL497/'Input 1 - Schedule 1'!AM497*'Input 1 - Schedule 1'!AN497,"N/A")</f>
        <v>N/A</v>
      </c>
      <c r="AS497" s="47" t="str">
        <f>IF(AR497="N/A","N/A",MAX('Input 1 - Schedule 1'!AN497*0.02,AR497))</f>
        <v>N/A</v>
      </c>
      <c r="AT497" s="47" t="str">
        <f>IF(AQ497="Yes",'Input 1 - Schedule 1'!$AH497*IF($AX497="RBC Filing U.S. Insurer (Life)",0.0247,IF($AX497="RBC Filing U.S. Insurer (Health)",0.057*2/3,0.0364)),"N/A")</f>
        <v>N/A</v>
      </c>
      <c r="AU497" s="47" t="str">
        <f>IF(AQ497="Yes",'Input 1 - Schedule 1'!$AH497*IF($AX497="RBC Filing U.S. Insurer (Life)",0.037,IF($AX497="RBC Filing U.S. Insurer (Health)",0.057,0.054)),"N/A")</f>
        <v>N/A</v>
      </c>
      <c r="AV497" s="47" t="str">
        <f>IF(AQ497="Yes",'Input 1 - Schedule 1'!$AJ497*0.03,"N/A")</f>
        <v>N/A</v>
      </c>
      <c r="AW497" s="47" t="str">
        <f>IF(AQ497="Yes",IF(AX497="RBC Filing U.S. Insurer (Life)",0.195*'Input 1 - Schedule 1'!AJ497,0.225*'Input 1 - Schedule 1'!AJ497),"N/A")</f>
        <v>N/A</v>
      </c>
      <c r="AX497" s="47" t="str">
        <f>IFERROR(VLOOKUP('Input 1 - Schedule 1'!I497,'Input 1 - Schedule 1'!$D$7:$G$1009,4,FALSE),"")</f>
        <v/>
      </c>
      <c r="AZ497" s="17" t="s">
        <v>1</v>
      </c>
    </row>
    <row r="498" spans="1:52" x14ac:dyDescent="0.25">
      <c r="A498" s="56">
        <f t="shared" si="53"/>
        <v>489</v>
      </c>
      <c r="B498" s="267" t="str">
        <f t="shared" si="54"/>
        <v/>
      </c>
      <c r="C498" s="55" t="str">
        <f>IFERROR(VLOOKUP(G498,GCC.Param!$B$3:$D$96,3,FALSE),"")</f>
        <v/>
      </c>
      <c r="D498" s="40"/>
      <c r="E498" s="40"/>
      <c r="F498" s="42"/>
      <c r="G498" s="42"/>
      <c r="H498" s="42"/>
      <c r="I498" s="42"/>
      <c r="J498" s="267" t="str">
        <f t="shared" si="55"/>
        <v/>
      </c>
      <c r="K498" s="289"/>
      <c r="L498" s="289"/>
      <c r="M498" s="42"/>
      <c r="N498" s="42"/>
      <c r="O498" s="42"/>
      <c r="P498" s="42"/>
      <c r="Q498" s="42"/>
      <c r="R498" s="42"/>
      <c r="S498" s="266">
        <f t="shared" si="56"/>
        <v>0</v>
      </c>
      <c r="T498" s="32"/>
      <c r="U498" s="50"/>
      <c r="V498" s="44"/>
      <c r="W498" s="44"/>
      <c r="X498" s="45"/>
      <c r="Y498" s="50"/>
      <c r="Z498" s="46"/>
      <c r="AA498" s="46"/>
      <c r="AB498" s="46"/>
      <c r="AC498" s="47">
        <f t="shared" si="57"/>
        <v>0</v>
      </c>
      <c r="AD498" s="51"/>
      <c r="AE498" s="51"/>
      <c r="AF498" s="51"/>
      <c r="AH498" s="290"/>
      <c r="AI498" s="53">
        <f t="shared" si="58"/>
        <v>0</v>
      </c>
      <c r="AJ498" s="52"/>
      <c r="AK498" s="293"/>
      <c r="AL498" s="300"/>
      <c r="AM498" s="52"/>
      <c r="AN498" s="300"/>
      <c r="AO498" s="54"/>
      <c r="AQ498" s="47" t="str">
        <f>IF(OR('Input 1 - Schedule 1'!$C498="Non-Ins, Non-Fin",G498="Other Unregulated Financial Entity"),"Yes","No")</f>
        <v>No</v>
      </c>
      <c r="AR498" s="47" t="str">
        <f>IF(AQ498="Yes", 'Input 1 - Schedule 1'!AL498/'Input 1 - Schedule 1'!AM498*'Input 1 - Schedule 1'!AN498,"N/A")</f>
        <v>N/A</v>
      </c>
      <c r="AS498" s="47" t="str">
        <f>IF(AR498="N/A","N/A",MAX('Input 1 - Schedule 1'!AN498*0.02,AR498))</f>
        <v>N/A</v>
      </c>
      <c r="AT498" s="47" t="str">
        <f>IF(AQ498="Yes",'Input 1 - Schedule 1'!$AH498*IF($AX498="RBC Filing U.S. Insurer (Life)",0.0247,IF($AX498="RBC Filing U.S. Insurer (Health)",0.057*2/3,0.0364)),"N/A")</f>
        <v>N/A</v>
      </c>
      <c r="AU498" s="47" t="str">
        <f>IF(AQ498="Yes",'Input 1 - Schedule 1'!$AH498*IF($AX498="RBC Filing U.S. Insurer (Life)",0.037,IF($AX498="RBC Filing U.S. Insurer (Health)",0.057,0.054)),"N/A")</f>
        <v>N/A</v>
      </c>
      <c r="AV498" s="47" t="str">
        <f>IF(AQ498="Yes",'Input 1 - Schedule 1'!$AJ498*0.03,"N/A")</f>
        <v>N/A</v>
      </c>
      <c r="AW498" s="47" t="str">
        <f>IF(AQ498="Yes",IF(AX498="RBC Filing U.S. Insurer (Life)",0.195*'Input 1 - Schedule 1'!AJ498,0.225*'Input 1 - Schedule 1'!AJ498),"N/A")</f>
        <v>N/A</v>
      </c>
      <c r="AX498" s="47" t="str">
        <f>IFERROR(VLOOKUP('Input 1 - Schedule 1'!I498,'Input 1 - Schedule 1'!$D$7:$G$1009,4,FALSE),"")</f>
        <v/>
      </c>
      <c r="AZ498" s="17" t="s">
        <v>1</v>
      </c>
    </row>
    <row r="499" spans="1:52" x14ac:dyDescent="0.25">
      <c r="A499" s="56">
        <f t="shared" si="53"/>
        <v>490</v>
      </c>
      <c r="B499" s="267" t="str">
        <f t="shared" si="54"/>
        <v/>
      </c>
      <c r="C499" s="55" t="str">
        <f>IFERROR(VLOOKUP(G499,GCC.Param!$B$3:$D$96,3,FALSE),"")</f>
        <v/>
      </c>
      <c r="D499" s="40"/>
      <c r="E499" s="40"/>
      <c r="F499" s="42"/>
      <c r="G499" s="42"/>
      <c r="H499" s="42"/>
      <c r="I499" s="42"/>
      <c r="J499" s="267" t="str">
        <f t="shared" si="55"/>
        <v/>
      </c>
      <c r="K499" s="289"/>
      <c r="L499" s="289"/>
      <c r="M499" s="42"/>
      <c r="N499" s="42"/>
      <c r="O499" s="42"/>
      <c r="P499" s="42"/>
      <c r="Q499" s="42"/>
      <c r="R499" s="42"/>
      <c r="S499" s="266">
        <f t="shared" si="56"/>
        <v>0</v>
      </c>
      <c r="T499" s="32"/>
      <c r="U499" s="50"/>
      <c r="V499" s="44"/>
      <c r="W499" s="44"/>
      <c r="X499" s="45"/>
      <c r="Y499" s="50"/>
      <c r="Z499" s="46"/>
      <c r="AA499" s="46"/>
      <c r="AB499" s="46"/>
      <c r="AC499" s="47">
        <f t="shared" si="57"/>
        <v>0</v>
      </c>
      <c r="AD499" s="51"/>
      <c r="AE499" s="51"/>
      <c r="AF499" s="51"/>
      <c r="AH499" s="290"/>
      <c r="AI499" s="53">
        <f t="shared" si="58"/>
        <v>0</v>
      </c>
      <c r="AJ499" s="52"/>
      <c r="AK499" s="293"/>
      <c r="AL499" s="300"/>
      <c r="AM499" s="52"/>
      <c r="AN499" s="300"/>
      <c r="AO499" s="54"/>
      <c r="AQ499" s="47" t="str">
        <f>IF(OR('Input 1 - Schedule 1'!$C499="Non-Ins, Non-Fin",G499="Other Unregulated Financial Entity"),"Yes","No")</f>
        <v>No</v>
      </c>
      <c r="AR499" s="47" t="str">
        <f>IF(AQ499="Yes", 'Input 1 - Schedule 1'!AL499/'Input 1 - Schedule 1'!AM499*'Input 1 - Schedule 1'!AN499,"N/A")</f>
        <v>N/A</v>
      </c>
      <c r="AS499" s="47" t="str">
        <f>IF(AR499="N/A","N/A",MAX('Input 1 - Schedule 1'!AN499*0.02,AR499))</f>
        <v>N/A</v>
      </c>
      <c r="AT499" s="47" t="str">
        <f>IF(AQ499="Yes",'Input 1 - Schedule 1'!$AH499*IF($AX499="RBC Filing U.S. Insurer (Life)",0.0247,IF($AX499="RBC Filing U.S. Insurer (Health)",0.057*2/3,0.0364)),"N/A")</f>
        <v>N/A</v>
      </c>
      <c r="AU499" s="47" t="str">
        <f>IF(AQ499="Yes",'Input 1 - Schedule 1'!$AH499*IF($AX499="RBC Filing U.S. Insurer (Life)",0.037,IF($AX499="RBC Filing U.S. Insurer (Health)",0.057,0.054)),"N/A")</f>
        <v>N/A</v>
      </c>
      <c r="AV499" s="47" t="str">
        <f>IF(AQ499="Yes",'Input 1 - Schedule 1'!$AJ499*0.03,"N/A")</f>
        <v>N/A</v>
      </c>
      <c r="AW499" s="47" t="str">
        <f>IF(AQ499="Yes",IF(AX499="RBC Filing U.S. Insurer (Life)",0.195*'Input 1 - Schedule 1'!AJ499,0.225*'Input 1 - Schedule 1'!AJ499),"N/A")</f>
        <v>N/A</v>
      </c>
      <c r="AX499" s="47" t="str">
        <f>IFERROR(VLOOKUP('Input 1 - Schedule 1'!I499,'Input 1 - Schedule 1'!$D$7:$G$1009,4,FALSE),"")</f>
        <v/>
      </c>
      <c r="AZ499" s="17" t="s">
        <v>1</v>
      </c>
    </row>
    <row r="500" spans="1:52" x14ac:dyDescent="0.25">
      <c r="A500" s="56">
        <f t="shared" si="53"/>
        <v>491</v>
      </c>
      <c r="B500" s="267" t="str">
        <f t="shared" si="54"/>
        <v/>
      </c>
      <c r="C500" s="55" t="str">
        <f>IFERROR(VLOOKUP(G500,GCC.Param!$B$3:$D$96,3,FALSE),"")</f>
        <v/>
      </c>
      <c r="D500" s="40"/>
      <c r="E500" s="40"/>
      <c r="F500" s="42"/>
      <c r="G500" s="42"/>
      <c r="H500" s="42"/>
      <c r="I500" s="42"/>
      <c r="J500" s="267" t="str">
        <f t="shared" si="55"/>
        <v/>
      </c>
      <c r="K500" s="289"/>
      <c r="L500" s="289"/>
      <c r="M500" s="42"/>
      <c r="N500" s="42"/>
      <c r="O500" s="42"/>
      <c r="P500" s="42"/>
      <c r="Q500" s="42"/>
      <c r="R500" s="42"/>
      <c r="S500" s="266">
        <f t="shared" si="56"/>
        <v>0</v>
      </c>
      <c r="T500" s="32"/>
      <c r="U500" s="50"/>
      <c r="V500" s="44"/>
      <c r="W500" s="44"/>
      <c r="X500" s="45"/>
      <c r="Y500" s="50"/>
      <c r="Z500" s="46"/>
      <c r="AA500" s="46"/>
      <c r="AB500" s="46"/>
      <c r="AC500" s="47">
        <f t="shared" si="57"/>
        <v>0</v>
      </c>
      <c r="AD500" s="51"/>
      <c r="AE500" s="51"/>
      <c r="AF500" s="51"/>
      <c r="AH500" s="290"/>
      <c r="AI500" s="53">
        <f t="shared" si="58"/>
        <v>0</v>
      </c>
      <c r="AJ500" s="52"/>
      <c r="AK500" s="293"/>
      <c r="AL500" s="300"/>
      <c r="AM500" s="52"/>
      <c r="AN500" s="300"/>
      <c r="AO500" s="54"/>
      <c r="AQ500" s="47" t="str">
        <f>IF(OR('Input 1 - Schedule 1'!$C500="Non-Ins, Non-Fin",G500="Other Unregulated Financial Entity"),"Yes","No")</f>
        <v>No</v>
      </c>
      <c r="AR500" s="47" t="str">
        <f>IF(AQ500="Yes", 'Input 1 - Schedule 1'!AL500/'Input 1 - Schedule 1'!AM500*'Input 1 - Schedule 1'!AN500,"N/A")</f>
        <v>N/A</v>
      </c>
      <c r="AS500" s="47" t="str">
        <f>IF(AR500="N/A","N/A",MAX('Input 1 - Schedule 1'!AN500*0.02,AR500))</f>
        <v>N/A</v>
      </c>
      <c r="AT500" s="47" t="str">
        <f>IF(AQ500="Yes",'Input 1 - Schedule 1'!$AH500*IF($AX500="RBC Filing U.S. Insurer (Life)",0.0247,IF($AX500="RBC Filing U.S. Insurer (Health)",0.057*2/3,0.0364)),"N/A")</f>
        <v>N/A</v>
      </c>
      <c r="AU500" s="47" t="str">
        <f>IF(AQ500="Yes",'Input 1 - Schedule 1'!$AH500*IF($AX500="RBC Filing U.S. Insurer (Life)",0.037,IF($AX500="RBC Filing U.S. Insurer (Health)",0.057,0.054)),"N/A")</f>
        <v>N/A</v>
      </c>
      <c r="AV500" s="47" t="str">
        <f>IF(AQ500="Yes",'Input 1 - Schedule 1'!$AJ500*0.03,"N/A")</f>
        <v>N/A</v>
      </c>
      <c r="AW500" s="47" t="str">
        <f>IF(AQ500="Yes",IF(AX500="RBC Filing U.S. Insurer (Life)",0.195*'Input 1 - Schedule 1'!AJ500,0.225*'Input 1 - Schedule 1'!AJ500),"N/A")</f>
        <v>N/A</v>
      </c>
      <c r="AX500" s="47" t="str">
        <f>IFERROR(VLOOKUP('Input 1 - Schedule 1'!I500,'Input 1 - Schedule 1'!$D$7:$G$1009,4,FALSE),"")</f>
        <v/>
      </c>
      <c r="AZ500" s="17" t="s">
        <v>1</v>
      </c>
    </row>
    <row r="501" spans="1:52" x14ac:dyDescent="0.25">
      <c r="A501" s="56">
        <f t="shared" si="53"/>
        <v>492</v>
      </c>
      <c r="B501" s="267" t="str">
        <f t="shared" si="54"/>
        <v/>
      </c>
      <c r="C501" s="55" t="str">
        <f>IFERROR(VLOOKUP(G501,GCC.Param!$B$3:$D$96,3,FALSE),"")</f>
        <v/>
      </c>
      <c r="D501" s="40"/>
      <c r="E501" s="40"/>
      <c r="F501" s="42"/>
      <c r="G501" s="42"/>
      <c r="H501" s="42"/>
      <c r="I501" s="42"/>
      <c r="J501" s="267" t="str">
        <f t="shared" si="55"/>
        <v/>
      </c>
      <c r="K501" s="289"/>
      <c r="L501" s="289"/>
      <c r="M501" s="42"/>
      <c r="N501" s="42"/>
      <c r="O501" s="42"/>
      <c r="P501" s="42"/>
      <c r="Q501" s="42"/>
      <c r="R501" s="42"/>
      <c r="S501" s="266">
        <f t="shared" si="56"/>
        <v>0</v>
      </c>
      <c r="T501" s="32"/>
      <c r="U501" s="50"/>
      <c r="V501" s="44"/>
      <c r="W501" s="44"/>
      <c r="X501" s="45"/>
      <c r="Y501" s="50"/>
      <c r="Z501" s="46"/>
      <c r="AA501" s="46"/>
      <c r="AB501" s="46"/>
      <c r="AC501" s="47">
        <f t="shared" si="57"/>
        <v>0</v>
      </c>
      <c r="AD501" s="51"/>
      <c r="AE501" s="51"/>
      <c r="AF501" s="51"/>
      <c r="AH501" s="290"/>
      <c r="AI501" s="53">
        <f t="shared" si="58"/>
        <v>0</v>
      </c>
      <c r="AJ501" s="52"/>
      <c r="AK501" s="293"/>
      <c r="AL501" s="300"/>
      <c r="AM501" s="52"/>
      <c r="AN501" s="300"/>
      <c r="AO501" s="54"/>
      <c r="AQ501" s="47" t="str">
        <f>IF(OR('Input 1 - Schedule 1'!$C501="Non-Ins, Non-Fin",G501="Other Unregulated Financial Entity"),"Yes","No")</f>
        <v>No</v>
      </c>
      <c r="AR501" s="47" t="str">
        <f>IF(AQ501="Yes", 'Input 1 - Schedule 1'!AL501/'Input 1 - Schedule 1'!AM501*'Input 1 - Schedule 1'!AN501,"N/A")</f>
        <v>N/A</v>
      </c>
      <c r="AS501" s="47" t="str">
        <f>IF(AR501="N/A","N/A",MAX('Input 1 - Schedule 1'!AN501*0.02,AR501))</f>
        <v>N/A</v>
      </c>
      <c r="AT501" s="47" t="str">
        <f>IF(AQ501="Yes",'Input 1 - Schedule 1'!$AH501*IF($AX501="RBC Filing U.S. Insurer (Life)",0.0247,IF($AX501="RBC Filing U.S. Insurer (Health)",0.057*2/3,0.0364)),"N/A")</f>
        <v>N/A</v>
      </c>
      <c r="AU501" s="47" t="str">
        <f>IF(AQ501="Yes",'Input 1 - Schedule 1'!$AH501*IF($AX501="RBC Filing U.S. Insurer (Life)",0.037,IF($AX501="RBC Filing U.S. Insurer (Health)",0.057,0.054)),"N/A")</f>
        <v>N/A</v>
      </c>
      <c r="AV501" s="47" t="str">
        <f>IF(AQ501="Yes",'Input 1 - Schedule 1'!$AJ501*0.03,"N/A")</f>
        <v>N/A</v>
      </c>
      <c r="AW501" s="47" t="str">
        <f>IF(AQ501="Yes",IF(AX501="RBC Filing U.S. Insurer (Life)",0.195*'Input 1 - Schedule 1'!AJ501,0.225*'Input 1 - Schedule 1'!AJ501),"N/A")</f>
        <v>N/A</v>
      </c>
      <c r="AX501" s="47" t="str">
        <f>IFERROR(VLOOKUP('Input 1 - Schedule 1'!I501,'Input 1 - Schedule 1'!$D$7:$G$1009,4,FALSE),"")</f>
        <v/>
      </c>
      <c r="AZ501" s="17" t="s">
        <v>1</v>
      </c>
    </row>
    <row r="502" spans="1:52" x14ac:dyDescent="0.25">
      <c r="A502" s="56">
        <f t="shared" si="53"/>
        <v>493</v>
      </c>
      <c r="B502" s="267" t="str">
        <f t="shared" si="54"/>
        <v/>
      </c>
      <c r="C502" s="55" t="str">
        <f>IFERROR(VLOOKUP(G502,GCC.Param!$B$3:$D$96,3,FALSE),"")</f>
        <v/>
      </c>
      <c r="D502" s="40"/>
      <c r="E502" s="40"/>
      <c r="F502" s="42"/>
      <c r="G502" s="42"/>
      <c r="H502" s="42"/>
      <c r="I502" s="42"/>
      <c r="J502" s="267" t="str">
        <f t="shared" si="55"/>
        <v/>
      </c>
      <c r="K502" s="289"/>
      <c r="L502" s="289"/>
      <c r="M502" s="42"/>
      <c r="N502" s="42"/>
      <c r="O502" s="42"/>
      <c r="P502" s="42"/>
      <c r="Q502" s="42"/>
      <c r="R502" s="42"/>
      <c r="S502" s="266">
        <f t="shared" si="56"/>
        <v>0</v>
      </c>
      <c r="T502" s="32"/>
      <c r="U502" s="50"/>
      <c r="V502" s="44"/>
      <c r="W502" s="44"/>
      <c r="X502" s="45"/>
      <c r="Y502" s="50"/>
      <c r="Z502" s="46"/>
      <c r="AA502" s="46"/>
      <c r="AB502" s="46"/>
      <c r="AC502" s="47">
        <f t="shared" si="57"/>
        <v>0</v>
      </c>
      <c r="AD502" s="51"/>
      <c r="AE502" s="51"/>
      <c r="AF502" s="51"/>
      <c r="AH502" s="290"/>
      <c r="AI502" s="53">
        <f t="shared" si="58"/>
        <v>0</v>
      </c>
      <c r="AJ502" s="52"/>
      <c r="AK502" s="293"/>
      <c r="AL502" s="300"/>
      <c r="AM502" s="52"/>
      <c r="AN502" s="300"/>
      <c r="AO502" s="54"/>
      <c r="AQ502" s="47" t="str">
        <f>IF(OR('Input 1 - Schedule 1'!$C502="Non-Ins, Non-Fin",G502="Other Unregulated Financial Entity"),"Yes","No")</f>
        <v>No</v>
      </c>
      <c r="AR502" s="47" t="str">
        <f>IF(AQ502="Yes", 'Input 1 - Schedule 1'!AL502/'Input 1 - Schedule 1'!AM502*'Input 1 - Schedule 1'!AN502,"N/A")</f>
        <v>N/A</v>
      </c>
      <c r="AS502" s="47" t="str">
        <f>IF(AR502="N/A","N/A",MAX('Input 1 - Schedule 1'!AN502*0.02,AR502))</f>
        <v>N/A</v>
      </c>
      <c r="AT502" s="47" t="str">
        <f>IF(AQ502="Yes",'Input 1 - Schedule 1'!$AH502*IF($AX502="RBC Filing U.S. Insurer (Life)",0.0247,IF($AX502="RBC Filing U.S. Insurer (Health)",0.057*2/3,0.0364)),"N/A")</f>
        <v>N/A</v>
      </c>
      <c r="AU502" s="47" t="str">
        <f>IF(AQ502="Yes",'Input 1 - Schedule 1'!$AH502*IF($AX502="RBC Filing U.S. Insurer (Life)",0.037,IF($AX502="RBC Filing U.S. Insurer (Health)",0.057,0.054)),"N/A")</f>
        <v>N/A</v>
      </c>
      <c r="AV502" s="47" t="str">
        <f>IF(AQ502="Yes",'Input 1 - Schedule 1'!$AJ502*0.03,"N/A")</f>
        <v>N/A</v>
      </c>
      <c r="AW502" s="47" t="str">
        <f>IF(AQ502="Yes",IF(AX502="RBC Filing U.S. Insurer (Life)",0.195*'Input 1 - Schedule 1'!AJ502,0.225*'Input 1 - Schedule 1'!AJ502),"N/A")</f>
        <v>N/A</v>
      </c>
      <c r="AX502" s="47" t="str">
        <f>IFERROR(VLOOKUP('Input 1 - Schedule 1'!I502,'Input 1 - Schedule 1'!$D$7:$G$1009,4,FALSE),"")</f>
        <v/>
      </c>
      <c r="AZ502" s="17" t="s">
        <v>1</v>
      </c>
    </row>
    <row r="503" spans="1:52" x14ac:dyDescent="0.25">
      <c r="A503" s="56">
        <f t="shared" si="53"/>
        <v>494</v>
      </c>
      <c r="B503" s="267" t="str">
        <f t="shared" si="54"/>
        <v/>
      </c>
      <c r="C503" s="55" t="str">
        <f>IFERROR(VLOOKUP(G503,GCC.Param!$B$3:$D$96,3,FALSE),"")</f>
        <v/>
      </c>
      <c r="D503" s="40"/>
      <c r="E503" s="40"/>
      <c r="F503" s="42"/>
      <c r="G503" s="42"/>
      <c r="H503" s="42"/>
      <c r="I503" s="42"/>
      <c r="J503" s="267" t="str">
        <f t="shared" si="55"/>
        <v/>
      </c>
      <c r="K503" s="289"/>
      <c r="L503" s="289"/>
      <c r="M503" s="42"/>
      <c r="N503" s="42"/>
      <c r="O503" s="42"/>
      <c r="P503" s="42"/>
      <c r="Q503" s="42"/>
      <c r="R503" s="42"/>
      <c r="S503" s="266">
        <f t="shared" si="56"/>
        <v>0</v>
      </c>
      <c r="T503" s="32"/>
      <c r="U503" s="50"/>
      <c r="V503" s="44"/>
      <c r="W503" s="44"/>
      <c r="X503" s="45"/>
      <c r="Y503" s="50"/>
      <c r="Z503" s="46"/>
      <c r="AA503" s="46"/>
      <c r="AB503" s="46"/>
      <c r="AC503" s="47">
        <f t="shared" si="57"/>
        <v>0</v>
      </c>
      <c r="AD503" s="51"/>
      <c r="AE503" s="51"/>
      <c r="AF503" s="51"/>
      <c r="AH503" s="290"/>
      <c r="AI503" s="53">
        <f t="shared" si="58"/>
        <v>0</v>
      </c>
      <c r="AJ503" s="52"/>
      <c r="AK503" s="293"/>
      <c r="AL503" s="300"/>
      <c r="AM503" s="52"/>
      <c r="AN503" s="300"/>
      <c r="AO503" s="54"/>
      <c r="AQ503" s="47" t="str">
        <f>IF(OR('Input 1 - Schedule 1'!$C503="Non-Ins, Non-Fin",G503="Other Unregulated Financial Entity"),"Yes","No")</f>
        <v>No</v>
      </c>
      <c r="AR503" s="47" t="str">
        <f>IF(AQ503="Yes", 'Input 1 - Schedule 1'!AL503/'Input 1 - Schedule 1'!AM503*'Input 1 - Schedule 1'!AN503,"N/A")</f>
        <v>N/A</v>
      </c>
      <c r="AS503" s="47" t="str">
        <f>IF(AR503="N/A","N/A",MAX('Input 1 - Schedule 1'!AN503*0.02,AR503))</f>
        <v>N/A</v>
      </c>
      <c r="AT503" s="47" t="str">
        <f>IF(AQ503="Yes",'Input 1 - Schedule 1'!$AH503*IF($AX503="RBC Filing U.S. Insurer (Life)",0.0247,IF($AX503="RBC Filing U.S. Insurer (Health)",0.057*2/3,0.0364)),"N/A")</f>
        <v>N/A</v>
      </c>
      <c r="AU503" s="47" t="str">
        <f>IF(AQ503="Yes",'Input 1 - Schedule 1'!$AH503*IF($AX503="RBC Filing U.S. Insurer (Life)",0.037,IF($AX503="RBC Filing U.S. Insurer (Health)",0.057,0.054)),"N/A")</f>
        <v>N/A</v>
      </c>
      <c r="AV503" s="47" t="str">
        <f>IF(AQ503="Yes",'Input 1 - Schedule 1'!$AJ503*0.03,"N/A")</f>
        <v>N/A</v>
      </c>
      <c r="AW503" s="47" t="str">
        <f>IF(AQ503="Yes",IF(AX503="RBC Filing U.S. Insurer (Life)",0.195*'Input 1 - Schedule 1'!AJ503,0.225*'Input 1 - Schedule 1'!AJ503),"N/A")</f>
        <v>N/A</v>
      </c>
      <c r="AX503" s="47" t="str">
        <f>IFERROR(VLOOKUP('Input 1 - Schedule 1'!I503,'Input 1 - Schedule 1'!$D$7:$G$1009,4,FALSE),"")</f>
        <v/>
      </c>
      <c r="AZ503" s="17" t="s">
        <v>1</v>
      </c>
    </row>
    <row r="504" spans="1:52" x14ac:dyDescent="0.25">
      <c r="A504" s="56">
        <f t="shared" si="53"/>
        <v>495</v>
      </c>
      <c r="B504" s="267" t="str">
        <f t="shared" si="54"/>
        <v/>
      </c>
      <c r="C504" s="55" t="str">
        <f>IFERROR(VLOOKUP(G504,GCC.Param!$B$3:$D$96,3,FALSE),"")</f>
        <v/>
      </c>
      <c r="D504" s="40"/>
      <c r="E504" s="40"/>
      <c r="F504" s="42"/>
      <c r="G504" s="42"/>
      <c r="H504" s="42"/>
      <c r="I504" s="42"/>
      <c r="J504" s="267" t="str">
        <f t="shared" si="55"/>
        <v/>
      </c>
      <c r="K504" s="289"/>
      <c r="L504" s="289"/>
      <c r="M504" s="42"/>
      <c r="N504" s="42"/>
      <c r="O504" s="42"/>
      <c r="P504" s="42"/>
      <c r="Q504" s="42"/>
      <c r="R504" s="42"/>
      <c r="S504" s="266">
        <f t="shared" si="56"/>
        <v>0</v>
      </c>
      <c r="T504" s="32"/>
      <c r="U504" s="50"/>
      <c r="V504" s="44"/>
      <c r="W504" s="44"/>
      <c r="X504" s="45"/>
      <c r="Y504" s="50"/>
      <c r="Z504" s="46"/>
      <c r="AA504" s="46"/>
      <c r="AB504" s="46"/>
      <c r="AC504" s="47">
        <f t="shared" si="57"/>
        <v>0</v>
      </c>
      <c r="AD504" s="51"/>
      <c r="AE504" s="51"/>
      <c r="AF504" s="51"/>
      <c r="AH504" s="290"/>
      <c r="AI504" s="53">
        <f t="shared" si="58"/>
        <v>0</v>
      </c>
      <c r="AJ504" s="52"/>
      <c r="AK504" s="293"/>
      <c r="AL504" s="300"/>
      <c r="AM504" s="52"/>
      <c r="AN504" s="300"/>
      <c r="AO504" s="54"/>
      <c r="AQ504" s="47" t="str">
        <f>IF(OR('Input 1 - Schedule 1'!$C504="Non-Ins, Non-Fin",G504="Other Unregulated Financial Entity"),"Yes","No")</f>
        <v>No</v>
      </c>
      <c r="AR504" s="47" t="str">
        <f>IF(AQ504="Yes", 'Input 1 - Schedule 1'!AL504/'Input 1 - Schedule 1'!AM504*'Input 1 - Schedule 1'!AN504,"N/A")</f>
        <v>N/A</v>
      </c>
      <c r="AS504" s="47" t="str">
        <f>IF(AR504="N/A","N/A",MAX('Input 1 - Schedule 1'!AN504*0.02,AR504))</f>
        <v>N/A</v>
      </c>
      <c r="AT504" s="47" t="str">
        <f>IF(AQ504="Yes",'Input 1 - Schedule 1'!$AH504*IF($AX504="RBC Filing U.S. Insurer (Life)",0.0247,IF($AX504="RBC Filing U.S. Insurer (Health)",0.057*2/3,0.0364)),"N/A")</f>
        <v>N/A</v>
      </c>
      <c r="AU504" s="47" t="str">
        <f>IF(AQ504="Yes",'Input 1 - Schedule 1'!$AH504*IF($AX504="RBC Filing U.S. Insurer (Life)",0.037,IF($AX504="RBC Filing U.S. Insurer (Health)",0.057,0.054)),"N/A")</f>
        <v>N/A</v>
      </c>
      <c r="AV504" s="47" t="str">
        <f>IF(AQ504="Yes",'Input 1 - Schedule 1'!$AJ504*0.03,"N/A")</f>
        <v>N/A</v>
      </c>
      <c r="AW504" s="47" t="str">
        <f>IF(AQ504="Yes",IF(AX504="RBC Filing U.S. Insurer (Life)",0.195*'Input 1 - Schedule 1'!AJ504,0.225*'Input 1 - Schedule 1'!AJ504),"N/A")</f>
        <v>N/A</v>
      </c>
      <c r="AX504" s="47" t="str">
        <f>IFERROR(VLOOKUP('Input 1 - Schedule 1'!I504,'Input 1 - Schedule 1'!$D$7:$G$1009,4,FALSE),"")</f>
        <v/>
      </c>
      <c r="AZ504" s="17" t="s">
        <v>1</v>
      </c>
    </row>
    <row r="505" spans="1:52" x14ac:dyDescent="0.25">
      <c r="A505" s="56">
        <f t="shared" si="53"/>
        <v>496</v>
      </c>
      <c r="B505" s="267" t="str">
        <f t="shared" si="54"/>
        <v/>
      </c>
      <c r="C505" s="55" t="str">
        <f>IFERROR(VLOOKUP(G505,GCC.Param!$B$3:$D$96,3,FALSE),"")</f>
        <v/>
      </c>
      <c r="D505" s="40"/>
      <c r="E505" s="40"/>
      <c r="F505" s="42"/>
      <c r="G505" s="42"/>
      <c r="H505" s="42"/>
      <c r="I505" s="42"/>
      <c r="J505" s="267" t="str">
        <f t="shared" si="55"/>
        <v/>
      </c>
      <c r="K505" s="289"/>
      <c r="L505" s="289"/>
      <c r="M505" s="42"/>
      <c r="N505" s="42"/>
      <c r="O505" s="42"/>
      <c r="P505" s="42"/>
      <c r="Q505" s="42"/>
      <c r="R505" s="42"/>
      <c r="S505" s="266">
        <f t="shared" si="56"/>
        <v>0</v>
      </c>
      <c r="T505" s="32"/>
      <c r="U505" s="50"/>
      <c r="V505" s="44"/>
      <c r="W505" s="44"/>
      <c r="X505" s="45"/>
      <c r="Y505" s="50"/>
      <c r="Z505" s="46"/>
      <c r="AA505" s="46"/>
      <c r="AB505" s="46"/>
      <c r="AC505" s="47">
        <f t="shared" si="57"/>
        <v>0</v>
      </c>
      <c r="AD505" s="51"/>
      <c r="AE505" s="51"/>
      <c r="AF505" s="51"/>
      <c r="AH505" s="290"/>
      <c r="AI505" s="53">
        <f t="shared" si="58"/>
        <v>0</v>
      </c>
      <c r="AJ505" s="52"/>
      <c r="AK505" s="293"/>
      <c r="AL505" s="300"/>
      <c r="AM505" s="52"/>
      <c r="AN505" s="300"/>
      <c r="AO505" s="54"/>
      <c r="AQ505" s="47" t="str">
        <f>IF(OR('Input 1 - Schedule 1'!$C505="Non-Ins, Non-Fin",G505="Other Unregulated Financial Entity"),"Yes","No")</f>
        <v>No</v>
      </c>
      <c r="AR505" s="47" t="str">
        <f>IF(AQ505="Yes", 'Input 1 - Schedule 1'!AL505/'Input 1 - Schedule 1'!AM505*'Input 1 - Schedule 1'!AN505,"N/A")</f>
        <v>N/A</v>
      </c>
      <c r="AS505" s="47" t="str">
        <f>IF(AR505="N/A","N/A",MAX('Input 1 - Schedule 1'!AN505*0.02,AR505))</f>
        <v>N/A</v>
      </c>
      <c r="AT505" s="47" t="str">
        <f>IF(AQ505="Yes",'Input 1 - Schedule 1'!$AH505*IF($AX505="RBC Filing U.S. Insurer (Life)",0.0247,IF($AX505="RBC Filing U.S. Insurer (Health)",0.057*2/3,0.0364)),"N/A")</f>
        <v>N/A</v>
      </c>
      <c r="AU505" s="47" t="str">
        <f>IF(AQ505="Yes",'Input 1 - Schedule 1'!$AH505*IF($AX505="RBC Filing U.S. Insurer (Life)",0.037,IF($AX505="RBC Filing U.S. Insurer (Health)",0.057,0.054)),"N/A")</f>
        <v>N/A</v>
      </c>
      <c r="AV505" s="47" t="str">
        <f>IF(AQ505="Yes",'Input 1 - Schedule 1'!$AJ505*0.03,"N/A")</f>
        <v>N/A</v>
      </c>
      <c r="AW505" s="47" t="str">
        <f>IF(AQ505="Yes",IF(AX505="RBC Filing U.S. Insurer (Life)",0.195*'Input 1 - Schedule 1'!AJ505,0.225*'Input 1 - Schedule 1'!AJ505),"N/A")</f>
        <v>N/A</v>
      </c>
      <c r="AX505" s="47" t="str">
        <f>IFERROR(VLOOKUP('Input 1 - Schedule 1'!I505,'Input 1 - Schedule 1'!$D$7:$G$1009,4,FALSE),"")</f>
        <v/>
      </c>
      <c r="AZ505" s="17" t="s">
        <v>1</v>
      </c>
    </row>
    <row r="506" spans="1:52" x14ac:dyDescent="0.25">
      <c r="A506" s="56">
        <f t="shared" si="53"/>
        <v>497</v>
      </c>
      <c r="B506" s="267" t="str">
        <f t="shared" si="54"/>
        <v/>
      </c>
      <c r="C506" s="55" t="str">
        <f>IFERROR(VLOOKUP(G506,GCC.Param!$B$3:$D$96,3,FALSE),"")</f>
        <v/>
      </c>
      <c r="D506" s="40"/>
      <c r="E506" s="40"/>
      <c r="F506" s="42"/>
      <c r="G506" s="42"/>
      <c r="H506" s="42"/>
      <c r="I506" s="42"/>
      <c r="J506" s="267" t="str">
        <f t="shared" si="55"/>
        <v/>
      </c>
      <c r="K506" s="289"/>
      <c r="L506" s="289"/>
      <c r="M506" s="42"/>
      <c r="N506" s="42"/>
      <c r="O506" s="42"/>
      <c r="P506" s="42"/>
      <c r="Q506" s="42"/>
      <c r="R506" s="42"/>
      <c r="S506" s="266">
        <f t="shared" si="56"/>
        <v>0</v>
      </c>
      <c r="T506" s="32"/>
      <c r="U506" s="50"/>
      <c r="V506" s="44"/>
      <c r="W506" s="44"/>
      <c r="X506" s="45"/>
      <c r="Y506" s="50"/>
      <c r="Z506" s="46"/>
      <c r="AA506" s="46"/>
      <c r="AB506" s="46"/>
      <c r="AC506" s="47">
        <f t="shared" si="57"/>
        <v>0</v>
      </c>
      <c r="AD506" s="51"/>
      <c r="AE506" s="51"/>
      <c r="AF506" s="51"/>
      <c r="AH506" s="290"/>
      <c r="AI506" s="53">
        <f t="shared" si="58"/>
        <v>0</v>
      </c>
      <c r="AJ506" s="52"/>
      <c r="AK506" s="293"/>
      <c r="AL506" s="300"/>
      <c r="AM506" s="52"/>
      <c r="AN506" s="300"/>
      <c r="AO506" s="54"/>
      <c r="AQ506" s="47" t="str">
        <f>IF(OR('Input 1 - Schedule 1'!$C506="Non-Ins, Non-Fin",G506="Other Unregulated Financial Entity"),"Yes","No")</f>
        <v>No</v>
      </c>
      <c r="AR506" s="47" t="str">
        <f>IF(AQ506="Yes", 'Input 1 - Schedule 1'!AL506/'Input 1 - Schedule 1'!AM506*'Input 1 - Schedule 1'!AN506,"N/A")</f>
        <v>N/A</v>
      </c>
      <c r="AS506" s="47" t="str">
        <f>IF(AR506="N/A","N/A",MAX('Input 1 - Schedule 1'!AN506*0.02,AR506))</f>
        <v>N/A</v>
      </c>
      <c r="AT506" s="47" t="str">
        <f>IF(AQ506="Yes",'Input 1 - Schedule 1'!$AH506*IF($AX506="RBC Filing U.S. Insurer (Life)",0.0247,IF($AX506="RBC Filing U.S. Insurer (Health)",0.057*2/3,0.0364)),"N/A")</f>
        <v>N/A</v>
      </c>
      <c r="AU506" s="47" t="str">
        <f>IF(AQ506="Yes",'Input 1 - Schedule 1'!$AH506*IF($AX506="RBC Filing U.S. Insurer (Life)",0.037,IF($AX506="RBC Filing U.S. Insurer (Health)",0.057,0.054)),"N/A")</f>
        <v>N/A</v>
      </c>
      <c r="AV506" s="47" t="str">
        <f>IF(AQ506="Yes",'Input 1 - Schedule 1'!$AJ506*0.03,"N/A")</f>
        <v>N/A</v>
      </c>
      <c r="AW506" s="47" t="str">
        <f>IF(AQ506="Yes",IF(AX506="RBC Filing U.S. Insurer (Life)",0.195*'Input 1 - Schedule 1'!AJ506,0.225*'Input 1 - Schedule 1'!AJ506),"N/A")</f>
        <v>N/A</v>
      </c>
      <c r="AX506" s="47" t="str">
        <f>IFERROR(VLOOKUP('Input 1 - Schedule 1'!I506,'Input 1 - Schedule 1'!$D$7:$G$1009,4,FALSE),"")</f>
        <v/>
      </c>
      <c r="AZ506" s="17" t="s">
        <v>1</v>
      </c>
    </row>
    <row r="507" spans="1:52" x14ac:dyDescent="0.25">
      <c r="A507" s="56">
        <f t="shared" si="53"/>
        <v>498</v>
      </c>
      <c r="B507" s="267" t="str">
        <f t="shared" si="54"/>
        <v/>
      </c>
      <c r="C507" s="55" t="str">
        <f>IFERROR(VLOOKUP(G507,GCC.Param!$B$3:$D$96,3,FALSE),"")</f>
        <v/>
      </c>
      <c r="D507" s="40"/>
      <c r="E507" s="40"/>
      <c r="F507" s="42"/>
      <c r="G507" s="42"/>
      <c r="H507" s="42"/>
      <c r="I507" s="42"/>
      <c r="J507" s="267" t="str">
        <f t="shared" si="55"/>
        <v/>
      </c>
      <c r="K507" s="289"/>
      <c r="L507" s="289"/>
      <c r="M507" s="42"/>
      <c r="N507" s="42"/>
      <c r="O507" s="42"/>
      <c r="P507" s="42"/>
      <c r="Q507" s="42"/>
      <c r="R507" s="42"/>
      <c r="S507" s="266">
        <f t="shared" si="56"/>
        <v>0</v>
      </c>
      <c r="T507" s="32"/>
      <c r="U507" s="50"/>
      <c r="V507" s="44"/>
      <c r="W507" s="44"/>
      <c r="X507" s="45"/>
      <c r="Y507" s="50"/>
      <c r="Z507" s="46"/>
      <c r="AA507" s="46"/>
      <c r="AB507" s="46"/>
      <c r="AC507" s="47">
        <f t="shared" si="57"/>
        <v>0</v>
      </c>
      <c r="AD507" s="51"/>
      <c r="AE507" s="51"/>
      <c r="AF507" s="51"/>
      <c r="AH507" s="290"/>
      <c r="AI507" s="53">
        <f t="shared" si="58"/>
        <v>0</v>
      </c>
      <c r="AJ507" s="52"/>
      <c r="AK507" s="293"/>
      <c r="AL507" s="300"/>
      <c r="AM507" s="52"/>
      <c r="AN507" s="300"/>
      <c r="AO507" s="54"/>
      <c r="AQ507" s="47" t="str">
        <f>IF(OR('Input 1 - Schedule 1'!$C507="Non-Ins, Non-Fin",G507="Other Unregulated Financial Entity"),"Yes","No")</f>
        <v>No</v>
      </c>
      <c r="AR507" s="47" t="str">
        <f>IF(AQ507="Yes", 'Input 1 - Schedule 1'!AL507/'Input 1 - Schedule 1'!AM507*'Input 1 - Schedule 1'!AN507,"N/A")</f>
        <v>N/A</v>
      </c>
      <c r="AS507" s="47" t="str">
        <f>IF(AR507="N/A","N/A",MAX('Input 1 - Schedule 1'!AN507*0.02,AR507))</f>
        <v>N/A</v>
      </c>
      <c r="AT507" s="47" t="str">
        <f>IF(AQ507="Yes",'Input 1 - Schedule 1'!$AH507*IF($AX507="RBC Filing U.S. Insurer (Life)",0.0247,IF($AX507="RBC Filing U.S. Insurer (Health)",0.057*2/3,0.0364)),"N/A")</f>
        <v>N/A</v>
      </c>
      <c r="AU507" s="47" t="str">
        <f>IF(AQ507="Yes",'Input 1 - Schedule 1'!$AH507*IF($AX507="RBC Filing U.S. Insurer (Life)",0.037,IF($AX507="RBC Filing U.S. Insurer (Health)",0.057,0.054)),"N/A")</f>
        <v>N/A</v>
      </c>
      <c r="AV507" s="47" t="str">
        <f>IF(AQ507="Yes",'Input 1 - Schedule 1'!$AJ507*0.03,"N/A")</f>
        <v>N/A</v>
      </c>
      <c r="AW507" s="47" t="str">
        <f>IF(AQ507="Yes",IF(AX507="RBC Filing U.S. Insurer (Life)",0.195*'Input 1 - Schedule 1'!AJ507,0.225*'Input 1 - Schedule 1'!AJ507),"N/A")</f>
        <v>N/A</v>
      </c>
      <c r="AX507" s="47" t="str">
        <f>IFERROR(VLOOKUP('Input 1 - Schedule 1'!I507,'Input 1 - Schedule 1'!$D$7:$G$1009,4,FALSE),"")</f>
        <v/>
      </c>
      <c r="AZ507" s="17" t="s">
        <v>1</v>
      </c>
    </row>
    <row r="508" spans="1:52" x14ac:dyDescent="0.25">
      <c r="A508" s="56">
        <f t="shared" si="53"/>
        <v>499</v>
      </c>
      <c r="B508" s="267" t="str">
        <f t="shared" si="54"/>
        <v/>
      </c>
      <c r="C508" s="55" t="str">
        <f>IFERROR(VLOOKUP(G508,GCC.Param!$B$3:$D$96,3,FALSE),"")</f>
        <v/>
      </c>
      <c r="D508" s="40"/>
      <c r="E508" s="40"/>
      <c r="F508" s="42"/>
      <c r="G508" s="42"/>
      <c r="H508" s="42"/>
      <c r="I508" s="42"/>
      <c r="J508" s="267" t="str">
        <f t="shared" si="55"/>
        <v/>
      </c>
      <c r="K508" s="289"/>
      <c r="L508" s="289"/>
      <c r="M508" s="42"/>
      <c r="N508" s="42"/>
      <c r="O508" s="42"/>
      <c r="P508" s="42"/>
      <c r="Q508" s="42"/>
      <c r="R508" s="42"/>
      <c r="S508" s="266">
        <f t="shared" si="56"/>
        <v>0</v>
      </c>
      <c r="T508" s="32"/>
      <c r="U508" s="50"/>
      <c r="V508" s="44"/>
      <c r="W508" s="44"/>
      <c r="X508" s="45"/>
      <c r="Y508" s="50"/>
      <c r="Z508" s="46"/>
      <c r="AA508" s="46"/>
      <c r="AB508" s="46"/>
      <c r="AC508" s="47">
        <f t="shared" si="57"/>
        <v>0</v>
      </c>
      <c r="AD508" s="51"/>
      <c r="AE508" s="51"/>
      <c r="AF508" s="51"/>
      <c r="AH508" s="290"/>
      <c r="AI508" s="53">
        <f t="shared" si="58"/>
        <v>0</v>
      </c>
      <c r="AJ508" s="52"/>
      <c r="AK508" s="293"/>
      <c r="AL508" s="300"/>
      <c r="AM508" s="52"/>
      <c r="AN508" s="300"/>
      <c r="AO508" s="54"/>
      <c r="AQ508" s="47" t="str">
        <f>IF(OR('Input 1 - Schedule 1'!$C508="Non-Ins, Non-Fin",G508="Other Unregulated Financial Entity"),"Yes","No")</f>
        <v>No</v>
      </c>
      <c r="AR508" s="47" t="str">
        <f>IF(AQ508="Yes", 'Input 1 - Schedule 1'!AL508/'Input 1 - Schedule 1'!AM508*'Input 1 - Schedule 1'!AN508,"N/A")</f>
        <v>N/A</v>
      </c>
      <c r="AS508" s="47" t="str">
        <f>IF(AR508="N/A","N/A",MAX('Input 1 - Schedule 1'!AN508*0.02,AR508))</f>
        <v>N/A</v>
      </c>
      <c r="AT508" s="47" t="str">
        <f>IF(AQ508="Yes",'Input 1 - Schedule 1'!$AH508*IF($AX508="RBC Filing U.S. Insurer (Life)",0.0247,IF($AX508="RBC Filing U.S. Insurer (Health)",0.057*2/3,0.0364)),"N/A")</f>
        <v>N/A</v>
      </c>
      <c r="AU508" s="47" t="str">
        <f>IF(AQ508="Yes",'Input 1 - Schedule 1'!$AH508*IF($AX508="RBC Filing U.S. Insurer (Life)",0.037,IF($AX508="RBC Filing U.S. Insurer (Health)",0.057,0.054)),"N/A")</f>
        <v>N/A</v>
      </c>
      <c r="AV508" s="47" t="str">
        <f>IF(AQ508="Yes",'Input 1 - Schedule 1'!$AJ508*0.03,"N/A")</f>
        <v>N/A</v>
      </c>
      <c r="AW508" s="47" t="str">
        <f>IF(AQ508="Yes",IF(AX508="RBC Filing U.S. Insurer (Life)",0.195*'Input 1 - Schedule 1'!AJ508,0.225*'Input 1 - Schedule 1'!AJ508),"N/A")</f>
        <v>N/A</v>
      </c>
      <c r="AX508" s="47" t="str">
        <f>IFERROR(VLOOKUP('Input 1 - Schedule 1'!I508,'Input 1 - Schedule 1'!$D$7:$G$1009,4,FALSE),"")</f>
        <v/>
      </c>
      <c r="AZ508" s="17" t="s">
        <v>1</v>
      </c>
    </row>
    <row r="509" spans="1:52" x14ac:dyDescent="0.25">
      <c r="A509" s="56">
        <f t="shared" si="53"/>
        <v>500</v>
      </c>
      <c r="B509" s="267" t="str">
        <f t="shared" si="54"/>
        <v/>
      </c>
      <c r="C509" s="55" t="str">
        <f>IFERROR(VLOOKUP(G509,GCC.Param!$B$3:$D$96,3,FALSE),"")</f>
        <v/>
      </c>
      <c r="D509" s="40"/>
      <c r="E509" s="40"/>
      <c r="F509" s="42"/>
      <c r="G509" s="42"/>
      <c r="H509" s="42"/>
      <c r="I509" s="42"/>
      <c r="J509" s="267" t="str">
        <f t="shared" si="55"/>
        <v/>
      </c>
      <c r="K509" s="289"/>
      <c r="L509" s="289"/>
      <c r="M509" s="42"/>
      <c r="N509" s="42"/>
      <c r="O509" s="42"/>
      <c r="P509" s="42"/>
      <c r="Q509" s="42"/>
      <c r="R509" s="42"/>
      <c r="S509" s="266">
        <f t="shared" si="56"/>
        <v>0</v>
      </c>
      <c r="T509" s="32"/>
      <c r="U509" s="50"/>
      <c r="V509" s="44"/>
      <c r="W509" s="44"/>
      <c r="X509" s="45"/>
      <c r="Y509" s="50"/>
      <c r="Z509" s="46"/>
      <c r="AA509" s="46"/>
      <c r="AB509" s="46"/>
      <c r="AC509" s="47">
        <f t="shared" si="57"/>
        <v>0</v>
      </c>
      <c r="AD509" s="51"/>
      <c r="AE509" s="51"/>
      <c r="AF509" s="51"/>
      <c r="AH509" s="290"/>
      <c r="AI509" s="53">
        <f t="shared" si="58"/>
        <v>0</v>
      </c>
      <c r="AJ509" s="52"/>
      <c r="AK509" s="293"/>
      <c r="AL509" s="300"/>
      <c r="AM509" s="52"/>
      <c r="AN509" s="300"/>
      <c r="AO509" s="54"/>
      <c r="AQ509" s="47" t="str">
        <f>IF(OR('Input 1 - Schedule 1'!$C509="Non-Ins, Non-Fin",G509="Other Unregulated Financial Entity"),"Yes","No")</f>
        <v>No</v>
      </c>
      <c r="AR509" s="47" t="str">
        <f>IF(AQ509="Yes", 'Input 1 - Schedule 1'!AL509/'Input 1 - Schedule 1'!AM509*'Input 1 - Schedule 1'!AN509,"N/A")</f>
        <v>N/A</v>
      </c>
      <c r="AS509" s="47" t="str">
        <f>IF(AR509="N/A","N/A",MAX('Input 1 - Schedule 1'!AN509*0.02,AR509))</f>
        <v>N/A</v>
      </c>
      <c r="AT509" s="47" t="str">
        <f>IF(AQ509="Yes",'Input 1 - Schedule 1'!$AH509*IF($AX509="RBC Filing U.S. Insurer (Life)",0.0247,IF($AX509="RBC Filing U.S. Insurer (Health)",0.057*2/3,0.0364)),"N/A")</f>
        <v>N/A</v>
      </c>
      <c r="AU509" s="47" t="str">
        <f>IF(AQ509="Yes",'Input 1 - Schedule 1'!$AH509*IF($AX509="RBC Filing U.S. Insurer (Life)",0.037,IF($AX509="RBC Filing U.S. Insurer (Health)",0.057,0.054)),"N/A")</f>
        <v>N/A</v>
      </c>
      <c r="AV509" s="47" t="str">
        <f>IF(AQ509="Yes",'Input 1 - Schedule 1'!$AJ509*0.03,"N/A")</f>
        <v>N/A</v>
      </c>
      <c r="AW509" s="47" t="str">
        <f>IF(AQ509="Yes",IF(AX509="RBC Filing U.S. Insurer (Life)",0.195*'Input 1 - Schedule 1'!AJ509,0.225*'Input 1 - Schedule 1'!AJ509),"N/A")</f>
        <v>N/A</v>
      </c>
      <c r="AX509" s="47" t="str">
        <f>IFERROR(VLOOKUP('Input 1 - Schedule 1'!I509,'Input 1 - Schedule 1'!$D$7:$G$1009,4,FALSE),"")</f>
        <v/>
      </c>
      <c r="AZ509" s="17" t="s">
        <v>1</v>
      </c>
    </row>
    <row r="510" spans="1:52" x14ac:dyDescent="0.25">
      <c r="A510" s="56">
        <f t="shared" si="53"/>
        <v>501</v>
      </c>
      <c r="B510" s="267" t="str">
        <f t="shared" si="54"/>
        <v/>
      </c>
      <c r="C510" s="55" t="str">
        <f>IFERROR(VLOOKUP(G510,GCC.Param!$B$3:$D$96,3,FALSE),"")</f>
        <v/>
      </c>
      <c r="D510" s="40"/>
      <c r="E510" s="40"/>
      <c r="F510" s="42"/>
      <c r="G510" s="42"/>
      <c r="H510" s="42"/>
      <c r="I510" s="42"/>
      <c r="J510" s="267" t="str">
        <f t="shared" si="55"/>
        <v/>
      </c>
      <c r="K510" s="289"/>
      <c r="L510" s="289"/>
      <c r="M510" s="42"/>
      <c r="N510" s="42"/>
      <c r="O510" s="42"/>
      <c r="P510" s="42"/>
      <c r="Q510" s="42"/>
      <c r="R510" s="42"/>
      <c r="S510" s="266">
        <f t="shared" si="56"/>
        <v>0</v>
      </c>
      <c r="T510" s="32"/>
      <c r="U510" s="50"/>
      <c r="V510" s="44"/>
      <c r="W510" s="44"/>
      <c r="X510" s="45"/>
      <c r="Y510" s="50"/>
      <c r="Z510" s="46"/>
      <c r="AA510" s="46"/>
      <c r="AB510" s="46"/>
      <c r="AC510" s="47">
        <f t="shared" si="57"/>
        <v>0</v>
      </c>
      <c r="AD510" s="51"/>
      <c r="AE510" s="51"/>
      <c r="AF510" s="51"/>
      <c r="AH510" s="290"/>
      <c r="AI510" s="53">
        <f t="shared" si="58"/>
        <v>0</v>
      </c>
      <c r="AJ510" s="52"/>
      <c r="AK510" s="293"/>
      <c r="AL510" s="300"/>
      <c r="AM510" s="52"/>
      <c r="AN510" s="300"/>
      <c r="AO510" s="54"/>
      <c r="AQ510" s="47" t="str">
        <f>IF(OR('Input 1 - Schedule 1'!$C510="Non-Ins, Non-Fin",G510="Other Unregulated Financial Entity"),"Yes","No")</f>
        <v>No</v>
      </c>
      <c r="AR510" s="47" t="str">
        <f>IF(AQ510="Yes", 'Input 1 - Schedule 1'!AL510/'Input 1 - Schedule 1'!AM510*'Input 1 - Schedule 1'!AN510,"N/A")</f>
        <v>N/A</v>
      </c>
      <c r="AS510" s="47" t="str">
        <f>IF(AR510="N/A","N/A",MAX('Input 1 - Schedule 1'!AN510*0.02,AR510))</f>
        <v>N/A</v>
      </c>
      <c r="AT510" s="47" t="str">
        <f>IF(AQ510="Yes",'Input 1 - Schedule 1'!$AH510*IF($AX510="RBC Filing U.S. Insurer (Life)",0.0247,IF($AX510="RBC Filing U.S. Insurer (Health)",0.057*2/3,0.0364)),"N/A")</f>
        <v>N/A</v>
      </c>
      <c r="AU510" s="47" t="str">
        <f>IF(AQ510="Yes",'Input 1 - Schedule 1'!$AH510*IF($AX510="RBC Filing U.S. Insurer (Life)",0.037,IF($AX510="RBC Filing U.S. Insurer (Health)",0.057,0.054)),"N/A")</f>
        <v>N/A</v>
      </c>
      <c r="AV510" s="47" t="str">
        <f>IF(AQ510="Yes",'Input 1 - Schedule 1'!$AJ510*0.03,"N/A")</f>
        <v>N/A</v>
      </c>
      <c r="AW510" s="47" t="str">
        <f>IF(AQ510="Yes",IF(AX510="RBC Filing U.S. Insurer (Life)",0.195*'Input 1 - Schedule 1'!AJ510,0.225*'Input 1 - Schedule 1'!AJ510),"N/A")</f>
        <v>N/A</v>
      </c>
      <c r="AX510" s="47" t="str">
        <f>IFERROR(VLOOKUP('Input 1 - Schedule 1'!I510,'Input 1 - Schedule 1'!$D$7:$G$1009,4,FALSE),"")</f>
        <v/>
      </c>
      <c r="AZ510" s="17" t="s">
        <v>1</v>
      </c>
    </row>
    <row r="511" spans="1:52" x14ac:dyDescent="0.25">
      <c r="A511" s="56">
        <f t="shared" si="53"/>
        <v>502</v>
      </c>
      <c r="B511" s="267" t="str">
        <f t="shared" si="54"/>
        <v/>
      </c>
      <c r="C511" s="55" t="str">
        <f>IFERROR(VLOOKUP(G511,GCC.Param!$B$3:$D$96,3,FALSE),"")</f>
        <v/>
      </c>
      <c r="D511" s="40"/>
      <c r="E511" s="40"/>
      <c r="F511" s="42"/>
      <c r="G511" s="42"/>
      <c r="H511" s="42"/>
      <c r="I511" s="42"/>
      <c r="J511" s="267" t="str">
        <f t="shared" si="55"/>
        <v/>
      </c>
      <c r="K511" s="289"/>
      <c r="L511" s="289"/>
      <c r="M511" s="42"/>
      <c r="N511" s="42"/>
      <c r="O511" s="42"/>
      <c r="P511" s="42"/>
      <c r="Q511" s="42"/>
      <c r="R511" s="42"/>
      <c r="S511" s="266">
        <f t="shared" si="56"/>
        <v>0</v>
      </c>
      <c r="T511" s="32"/>
      <c r="U511" s="50"/>
      <c r="V511" s="44"/>
      <c r="W511" s="44"/>
      <c r="X511" s="45"/>
      <c r="Y511" s="50"/>
      <c r="Z511" s="46"/>
      <c r="AA511" s="46"/>
      <c r="AB511" s="46"/>
      <c r="AC511" s="47">
        <f t="shared" si="57"/>
        <v>0</v>
      </c>
      <c r="AD511" s="51"/>
      <c r="AE511" s="51"/>
      <c r="AF511" s="51"/>
      <c r="AH511" s="290"/>
      <c r="AI511" s="53">
        <f t="shared" si="58"/>
        <v>0</v>
      </c>
      <c r="AJ511" s="52"/>
      <c r="AK511" s="293"/>
      <c r="AL511" s="300"/>
      <c r="AM511" s="52"/>
      <c r="AN511" s="300"/>
      <c r="AO511" s="54"/>
      <c r="AQ511" s="47" t="str">
        <f>IF(OR('Input 1 - Schedule 1'!$C511="Non-Ins, Non-Fin",G511="Other Unregulated Financial Entity"),"Yes","No")</f>
        <v>No</v>
      </c>
      <c r="AR511" s="47" t="str">
        <f>IF(AQ511="Yes", 'Input 1 - Schedule 1'!AL511/'Input 1 - Schedule 1'!AM511*'Input 1 - Schedule 1'!AN511,"N/A")</f>
        <v>N/A</v>
      </c>
      <c r="AS511" s="47" t="str">
        <f>IF(AR511="N/A","N/A",MAX('Input 1 - Schedule 1'!AN511*0.02,AR511))</f>
        <v>N/A</v>
      </c>
      <c r="AT511" s="47" t="str">
        <f>IF(AQ511="Yes",'Input 1 - Schedule 1'!$AH511*IF($AX511="RBC Filing U.S. Insurer (Life)",0.0247,IF($AX511="RBC Filing U.S. Insurer (Health)",0.057*2/3,0.0364)),"N/A")</f>
        <v>N/A</v>
      </c>
      <c r="AU511" s="47" t="str">
        <f>IF(AQ511="Yes",'Input 1 - Schedule 1'!$AH511*IF($AX511="RBC Filing U.S. Insurer (Life)",0.037,IF($AX511="RBC Filing U.S. Insurer (Health)",0.057,0.054)),"N/A")</f>
        <v>N/A</v>
      </c>
      <c r="AV511" s="47" t="str">
        <f>IF(AQ511="Yes",'Input 1 - Schedule 1'!$AJ511*0.03,"N/A")</f>
        <v>N/A</v>
      </c>
      <c r="AW511" s="47" t="str">
        <f>IF(AQ511="Yes",IF(AX511="RBC Filing U.S. Insurer (Life)",0.195*'Input 1 - Schedule 1'!AJ511,0.225*'Input 1 - Schedule 1'!AJ511),"N/A")</f>
        <v>N/A</v>
      </c>
      <c r="AX511" s="47" t="str">
        <f>IFERROR(VLOOKUP('Input 1 - Schedule 1'!I511,'Input 1 - Schedule 1'!$D$7:$G$1009,4,FALSE),"")</f>
        <v/>
      </c>
      <c r="AZ511" s="17" t="s">
        <v>1</v>
      </c>
    </row>
    <row r="512" spans="1:52" x14ac:dyDescent="0.25">
      <c r="A512" s="56">
        <f t="shared" si="53"/>
        <v>503</v>
      </c>
      <c r="B512" s="267" t="str">
        <f t="shared" si="54"/>
        <v/>
      </c>
      <c r="C512" s="55" t="str">
        <f>IFERROR(VLOOKUP(G512,GCC.Param!$B$3:$D$96,3,FALSE),"")</f>
        <v/>
      </c>
      <c r="D512" s="40"/>
      <c r="E512" s="40"/>
      <c r="F512" s="42"/>
      <c r="G512" s="42"/>
      <c r="H512" s="42"/>
      <c r="I512" s="42"/>
      <c r="J512" s="267" t="str">
        <f t="shared" si="55"/>
        <v/>
      </c>
      <c r="K512" s="289"/>
      <c r="L512" s="289"/>
      <c r="M512" s="42"/>
      <c r="N512" s="42"/>
      <c r="O512" s="42"/>
      <c r="P512" s="42"/>
      <c r="Q512" s="42"/>
      <c r="R512" s="42"/>
      <c r="S512" s="266">
        <f t="shared" si="56"/>
        <v>0</v>
      </c>
      <c r="T512" s="32"/>
      <c r="U512" s="50"/>
      <c r="V512" s="44"/>
      <c r="W512" s="44"/>
      <c r="X512" s="45"/>
      <c r="Y512" s="50"/>
      <c r="Z512" s="46"/>
      <c r="AA512" s="46"/>
      <c r="AB512" s="46"/>
      <c r="AC512" s="47">
        <f t="shared" si="57"/>
        <v>0</v>
      </c>
      <c r="AD512" s="51"/>
      <c r="AE512" s="51"/>
      <c r="AF512" s="51"/>
      <c r="AH512" s="290"/>
      <c r="AI512" s="53">
        <f t="shared" si="58"/>
        <v>0</v>
      </c>
      <c r="AJ512" s="52"/>
      <c r="AK512" s="293"/>
      <c r="AL512" s="300"/>
      <c r="AM512" s="52"/>
      <c r="AN512" s="300"/>
      <c r="AO512" s="54"/>
      <c r="AQ512" s="47" t="str">
        <f>IF(OR('Input 1 - Schedule 1'!$C512="Non-Ins, Non-Fin",G512="Other Unregulated Financial Entity"),"Yes","No")</f>
        <v>No</v>
      </c>
      <c r="AR512" s="47" t="str">
        <f>IF(AQ512="Yes", 'Input 1 - Schedule 1'!AL512/'Input 1 - Schedule 1'!AM512*'Input 1 - Schedule 1'!AN512,"N/A")</f>
        <v>N/A</v>
      </c>
      <c r="AS512" s="47" t="str">
        <f>IF(AR512="N/A","N/A",MAX('Input 1 - Schedule 1'!AN512*0.02,AR512))</f>
        <v>N/A</v>
      </c>
      <c r="AT512" s="47" t="str">
        <f>IF(AQ512="Yes",'Input 1 - Schedule 1'!$AH512*IF($AX512="RBC Filing U.S. Insurer (Life)",0.0247,IF($AX512="RBC Filing U.S. Insurer (Health)",0.057*2/3,0.0364)),"N/A")</f>
        <v>N/A</v>
      </c>
      <c r="AU512" s="47" t="str">
        <f>IF(AQ512="Yes",'Input 1 - Schedule 1'!$AH512*IF($AX512="RBC Filing U.S. Insurer (Life)",0.037,IF($AX512="RBC Filing U.S. Insurer (Health)",0.057,0.054)),"N/A")</f>
        <v>N/A</v>
      </c>
      <c r="AV512" s="47" t="str">
        <f>IF(AQ512="Yes",'Input 1 - Schedule 1'!$AJ512*0.03,"N/A")</f>
        <v>N/A</v>
      </c>
      <c r="AW512" s="47" t="str">
        <f>IF(AQ512="Yes",IF(AX512="RBC Filing U.S. Insurer (Life)",0.195*'Input 1 - Schedule 1'!AJ512,0.225*'Input 1 - Schedule 1'!AJ512),"N/A")</f>
        <v>N/A</v>
      </c>
      <c r="AX512" s="47" t="str">
        <f>IFERROR(VLOOKUP('Input 1 - Schedule 1'!I512,'Input 1 - Schedule 1'!$D$7:$G$1009,4,FALSE),"")</f>
        <v/>
      </c>
      <c r="AZ512" s="17" t="s">
        <v>1</v>
      </c>
    </row>
    <row r="513" spans="1:52" x14ac:dyDescent="0.25">
      <c r="A513" s="56">
        <f t="shared" si="53"/>
        <v>504</v>
      </c>
      <c r="B513" s="267" t="str">
        <f t="shared" si="54"/>
        <v/>
      </c>
      <c r="C513" s="55" t="str">
        <f>IFERROR(VLOOKUP(G513,GCC.Param!$B$3:$D$96,3,FALSE),"")</f>
        <v/>
      </c>
      <c r="D513" s="40"/>
      <c r="E513" s="40"/>
      <c r="F513" s="42"/>
      <c r="G513" s="42"/>
      <c r="H513" s="42"/>
      <c r="I513" s="42"/>
      <c r="J513" s="267" t="str">
        <f t="shared" si="55"/>
        <v/>
      </c>
      <c r="K513" s="289"/>
      <c r="L513" s="289"/>
      <c r="M513" s="42"/>
      <c r="N513" s="42"/>
      <c r="O513" s="42"/>
      <c r="P513" s="42"/>
      <c r="Q513" s="42"/>
      <c r="R513" s="42"/>
      <c r="S513" s="266">
        <f t="shared" si="56"/>
        <v>0</v>
      </c>
      <c r="T513" s="32"/>
      <c r="U513" s="50"/>
      <c r="V513" s="44"/>
      <c r="W513" s="44"/>
      <c r="X513" s="45"/>
      <c r="Y513" s="50"/>
      <c r="Z513" s="46"/>
      <c r="AA513" s="46"/>
      <c r="AB513" s="46"/>
      <c r="AC513" s="47">
        <f t="shared" si="57"/>
        <v>0</v>
      </c>
      <c r="AD513" s="51"/>
      <c r="AE513" s="51"/>
      <c r="AF513" s="51"/>
      <c r="AH513" s="290"/>
      <c r="AI513" s="53">
        <f t="shared" si="58"/>
        <v>0</v>
      </c>
      <c r="AJ513" s="52"/>
      <c r="AK513" s="293"/>
      <c r="AL513" s="300"/>
      <c r="AM513" s="52"/>
      <c r="AN513" s="300"/>
      <c r="AO513" s="54"/>
      <c r="AQ513" s="47" t="str">
        <f>IF(OR('Input 1 - Schedule 1'!$C513="Non-Ins, Non-Fin",G513="Other Unregulated Financial Entity"),"Yes","No")</f>
        <v>No</v>
      </c>
      <c r="AR513" s="47" t="str">
        <f>IF(AQ513="Yes", 'Input 1 - Schedule 1'!AL513/'Input 1 - Schedule 1'!AM513*'Input 1 - Schedule 1'!AN513,"N/A")</f>
        <v>N/A</v>
      </c>
      <c r="AS513" s="47" t="str">
        <f>IF(AR513="N/A","N/A",MAX('Input 1 - Schedule 1'!AN513*0.02,AR513))</f>
        <v>N/A</v>
      </c>
      <c r="AT513" s="47" t="str">
        <f>IF(AQ513="Yes",'Input 1 - Schedule 1'!$AH513*IF($AX513="RBC Filing U.S. Insurer (Life)",0.0247,IF($AX513="RBC Filing U.S. Insurer (Health)",0.057*2/3,0.0364)),"N/A")</f>
        <v>N/A</v>
      </c>
      <c r="AU513" s="47" t="str">
        <f>IF(AQ513="Yes",'Input 1 - Schedule 1'!$AH513*IF($AX513="RBC Filing U.S. Insurer (Life)",0.037,IF($AX513="RBC Filing U.S. Insurer (Health)",0.057,0.054)),"N/A")</f>
        <v>N/A</v>
      </c>
      <c r="AV513" s="47" t="str">
        <f>IF(AQ513="Yes",'Input 1 - Schedule 1'!$AJ513*0.03,"N/A")</f>
        <v>N/A</v>
      </c>
      <c r="AW513" s="47" t="str">
        <f>IF(AQ513="Yes",IF(AX513="RBC Filing U.S. Insurer (Life)",0.195*'Input 1 - Schedule 1'!AJ513,0.225*'Input 1 - Schedule 1'!AJ513),"N/A")</f>
        <v>N/A</v>
      </c>
      <c r="AX513" s="47" t="str">
        <f>IFERROR(VLOOKUP('Input 1 - Schedule 1'!I513,'Input 1 - Schedule 1'!$D$7:$G$1009,4,FALSE),"")</f>
        <v/>
      </c>
      <c r="AZ513" s="17" t="s">
        <v>1</v>
      </c>
    </row>
    <row r="514" spans="1:52" x14ac:dyDescent="0.25">
      <c r="A514" s="56">
        <f t="shared" si="53"/>
        <v>505</v>
      </c>
      <c r="B514" s="267" t="str">
        <f t="shared" si="54"/>
        <v/>
      </c>
      <c r="C514" s="55" t="str">
        <f>IFERROR(VLOOKUP(G514,GCC.Param!$B$3:$D$96,3,FALSE),"")</f>
        <v/>
      </c>
      <c r="D514" s="40"/>
      <c r="E514" s="40"/>
      <c r="F514" s="42"/>
      <c r="G514" s="42"/>
      <c r="H514" s="42"/>
      <c r="I514" s="42"/>
      <c r="J514" s="267" t="str">
        <f t="shared" si="55"/>
        <v/>
      </c>
      <c r="K514" s="289"/>
      <c r="L514" s="289"/>
      <c r="M514" s="42"/>
      <c r="N514" s="42"/>
      <c r="O514" s="42"/>
      <c r="P514" s="42"/>
      <c r="Q514" s="42"/>
      <c r="R514" s="42"/>
      <c r="S514" s="266">
        <f t="shared" si="56"/>
        <v>0</v>
      </c>
      <c r="T514" s="32"/>
      <c r="U514" s="50"/>
      <c r="V514" s="44"/>
      <c r="W514" s="44"/>
      <c r="X514" s="45"/>
      <c r="Y514" s="50"/>
      <c r="Z514" s="46"/>
      <c r="AA514" s="46"/>
      <c r="AB514" s="46"/>
      <c r="AC514" s="47">
        <f t="shared" si="57"/>
        <v>0</v>
      </c>
      <c r="AD514" s="51"/>
      <c r="AE514" s="51"/>
      <c r="AF514" s="51"/>
      <c r="AH514" s="290"/>
      <c r="AI514" s="53">
        <f t="shared" si="58"/>
        <v>0</v>
      </c>
      <c r="AJ514" s="52"/>
      <c r="AK514" s="293"/>
      <c r="AL514" s="300"/>
      <c r="AM514" s="52"/>
      <c r="AN514" s="300"/>
      <c r="AO514" s="54"/>
      <c r="AQ514" s="47" t="str">
        <f>IF(OR('Input 1 - Schedule 1'!$C514="Non-Ins, Non-Fin",G514="Other Unregulated Financial Entity"),"Yes","No")</f>
        <v>No</v>
      </c>
      <c r="AR514" s="47" t="str">
        <f>IF(AQ514="Yes", 'Input 1 - Schedule 1'!AL514/'Input 1 - Schedule 1'!AM514*'Input 1 - Schedule 1'!AN514,"N/A")</f>
        <v>N/A</v>
      </c>
      <c r="AS514" s="47" t="str">
        <f>IF(AR514="N/A","N/A",MAX('Input 1 - Schedule 1'!AN514*0.02,AR514))</f>
        <v>N/A</v>
      </c>
      <c r="AT514" s="47" t="str">
        <f>IF(AQ514="Yes",'Input 1 - Schedule 1'!$AH514*IF($AX514="RBC Filing U.S. Insurer (Life)",0.0247,IF($AX514="RBC Filing U.S. Insurer (Health)",0.057*2/3,0.0364)),"N/A")</f>
        <v>N/A</v>
      </c>
      <c r="AU514" s="47" t="str">
        <f>IF(AQ514="Yes",'Input 1 - Schedule 1'!$AH514*IF($AX514="RBC Filing U.S. Insurer (Life)",0.037,IF($AX514="RBC Filing U.S. Insurer (Health)",0.057,0.054)),"N/A")</f>
        <v>N/A</v>
      </c>
      <c r="AV514" s="47" t="str">
        <f>IF(AQ514="Yes",'Input 1 - Schedule 1'!$AJ514*0.03,"N/A")</f>
        <v>N/A</v>
      </c>
      <c r="AW514" s="47" t="str">
        <f>IF(AQ514="Yes",IF(AX514="RBC Filing U.S. Insurer (Life)",0.195*'Input 1 - Schedule 1'!AJ514,0.225*'Input 1 - Schedule 1'!AJ514),"N/A")</f>
        <v>N/A</v>
      </c>
      <c r="AX514" s="47" t="str">
        <f>IFERROR(VLOOKUP('Input 1 - Schedule 1'!I514,'Input 1 - Schedule 1'!$D$7:$G$1009,4,FALSE),"")</f>
        <v/>
      </c>
      <c r="AZ514" s="17" t="s">
        <v>1</v>
      </c>
    </row>
    <row r="515" spans="1:52" x14ac:dyDescent="0.25">
      <c r="A515" s="56">
        <f t="shared" si="53"/>
        <v>506</v>
      </c>
      <c r="B515" s="267" t="str">
        <f t="shared" si="54"/>
        <v/>
      </c>
      <c r="C515" s="55" t="str">
        <f>IFERROR(VLOOKUP(G515,GCC.Param!$B$3:$D$96,3,FALSE),"")</f>
        <v/>
      </c>
      <c r="D515" s="40"/>
      <c r="E515" s="40"/>
      <c r="F515" s="42"/>
      <c r="G515" s="42"/>
      <c r="H515" s="42"/>
      <c r="I515" s="42"/>
      <c r="J515" s="267" t="str">
        <f t="shared" si="55"/>
        <v/>
      </c>
      <c r="K515" s="289"/>
      <c r="L515" s="289"/>
      <c r="M515" s="42"/>
      <c r="N515" s="42"/>
      <c r="O515" s="42"/>
      <c r="P515" s="42"/>
      <c r="Q515" s="42"/>
      <c r="R515" s="42"/>
      <c r="S515" s="266">
        <f t="shared" si="56"/>
        <v>0</v>
      </c>
      <c r="T515" s="32"/>
      <c r="U515" s="50"/>
      <c r="V515" s="44"/>
      <c r="W515" s="44"/>
      <c r="X515" s="45"/>
      <c r="Y515" s="50"/>
      <c r="Z515" s="46"/>
      <c r="AA515" s="46"/>
      <c r="AB515" s="46"/>
      <c r="AC515" s="47">
        <f t="shared" si="57"/>
        <v>0</v>
      </c>
      <c r="AD515" s="51"/>
      <c r="AE515" s="51"/>
      <c r="AF515" s="51"/>
      <c r="AH515" s="290"/>
      <c r="AI515" s="53">
        <f t="shared" si="58"/>
        <v>0</v>
      </c>
      <c r="AJ515" s="52"/>
      <c r="AK515" s="293"/>
      <c r="AL515" s="300"/>
      <c r="AM515" s="52"/>
      <c r="AN515" s="300"/>
      <c r="AO515" s="54"/>
      <c r="AQ515" s="47" t="str">
        <f>IF(OR('Input 1 - Schedule 1'!$C515="Non-Ins, Non-Fin",G515="Other Unregulated Financial Entity"),"Yes","No")</f>
        <v>No</v>
      </c>
      <c r="AR515" s="47" t="str">
        <f>IF(AQ515="Yes", 'Input 1 - Schedule 1'!AL515/'Input 1 - Schedule 1'!AM515*'Input 1 - Schedule 1'!AN515,"N/A")</f>
        <v>N/A</v>
      </c>
      <c r="AS515" s="47" t="str">
        <f>IF(AR515="N/A","N/A",MAX('Input 1 - Schedule 1'!AN515*0.02,AR515))</f>
        <v>N/A</v>
      </c>
      <c r="AT515" s="47" t="str">
        <f>IF(AQ515="Yes",'Input 1 - Schedule 1'!$AH515*IF($AX515="RBC Filing U.S. Insurer (Life)",0.0247,IF($AX515="RBC Filing U.S. Insurer (Health)",0.057*2/3,0.0364)),"N/A")</f>
        <v>N/A</v>
      </c>
      <c r="AU515" s="47" t="str">
        <f>IF(AQ515="Yes",'Input 1 - Schedule 1'!$AH515*IF($AX515="RBC Filing U.S. Insurer (Life)",0.037,IF($AX515="RBC Filing U.S. Insurer (Health)",0.057,0.054)),"N/A")</f>
        <v>N/A</v>
      </c>
      <c r="AV515" s="47" t="str">
        <f>IF(AQ515="Yes",'Input 1 - Schedule 1'!$AJ515*0.03,"N/A")</f>
        <v>N/A</v>
      </c>
      <c r="AW515" s="47" t="str">
        <f>IF(AQ515="Yes",IF(AX515="RBC Filing U.S. Insurer (Life)",0.195*'Input 1 - Schedule 1'!AJ515,0.225*'Input 1 - Schedule 1'!AJ515),"N/A")</f>
        <v>N/A</v>
      </c>
      <c r="AX515" s="47" t="str">
        <f>IFERROR(VLOOKUP('Input 1 - Schedule 1'!I515,'Input 1 - Schedule 1'!$D$7:$G$1009,4,FALSE),"")</f>
        <v/>
      </c>
      <c r="AZ515" s="17" t="s">
        <v>1</v>
      </c>
    </row>
    <row r="516" spans="1:52" x14ac:dyDescent="0.25">
      <c r="A516" s="56">
        <f t="shared" si="53"/>
        <v>507</v>
      </c>
      <c r="B516" s="267" t="str">
        <f t="shared" si="54"/>
        <v/>
      </c>
      <c r="C516" s="55" t="str">
        <f>IFERROR(VLOOKUP(G516,GCC.Param!$B$3:$D$96,3,FALSE),"")</f>
        <v/>
      </c>
      <c r="D516" s="40"/>
      <c r="E516" s="40"/>
      <c r="F516" s="42"/>
      <c r="G516" s="42"/>
      <c r="H516" s="42"/>
      <c r="I516" s="42"/>
      <c r="J516" s="267" t="str">
        <f t="shared" si="55"/>
        <v/>
      </c>
      <c r="K516" s="289"/>
      <c r="L516" s="289"/>
      <c r="M516" s="42"/>
      <c r="N516" s="42"/>
      <c r="O516" s="42"/>
      <c r="P516" s="42"/>
      <c r="Q516" s="42"/>
      <c r="R516" s="42"/>
      <c r="S516" s="266">
        <f t="shared" si="56"/>
        <v>0</v>
      </c>
      <c r="T516" s="32"/>
      <c r="U516" s="50"/>
      <c r="V516" s="44"/>
      <c r="W516" s="44"/>
      <c r="X516" s="45"/>
      <c r="Y516" s="50"/>
      <c r="Z516" s="46"/>
      <c r="AA516" s="46"/>
      <c r="AB516" s="46"/>
      <c r="AC516" s="47">
        <f t="shared" si="57"/>
        <v>0</v>
      </c>
      <c r="AD516" s="51"/>
      <c r="AE516" s="51"/>
      <c r="AF516" s="51"/>
      <c r="AH516" s="290"/>
      <c r="AI516" s="53">
        <f t="shared" si="58"/>
        <v>0</v>
      </c>
      <c r="AJ516" s="52"/>
      <c r="AK516" s="293"/>
      <c r="AL516" s="300"/>
      <c r="AM516" s="52"/>
      <c r="AN516" s="300"/>
      <c r="AO516" s="54"/>
      <c r="AQ516" s="47" t="str">
        <f>IF(OR('Input 1 - Schedule 1'!$C516="Non-Ins, Non-Fin",G516="Other Unregulated Financial Entity"),"Yes","No")</f>
        <v>No</v>
      </c>
      <c r="AR516" s="47" t="str">
        <f>IF(AQ516="Yes", 'Input 1 - Schedule 1'!AL516/'Input 1 - Schedule 1'!AM516*'Input 1 - Schedule 1'!AN516,"N/A")</f>
        <v>N/A</v>
      </c>
      <c r="AS516" s="47" t="str">
        <f>IF(AR516="N/A","N/A",MAX('Input 1 - Schedule 1'!AN516*0.02,AR516))</f>
        <v>N/A</v>
      </c>
      <c r="AT516" s="47" t="str">
        <f>IF(AQ516="Yes",'Input 1 - Schedule 1'!$AH516*IF($AX516="RBC Filing U.S. Insurer (Life)",0.0247,IF($AX516="RBC Filing U.S. Insurer (Health)",0.057*2/3,0.0364)),"N/A")</f>
        <v>N/A</v>
      </c>
      <c r="AU516" s="47" t="str">
        <f>IF(AQ516="Yes",'Input 1 - Schedule 1'!$AH516*IF($AX516="RBC Filing U.S. Insurer (Life)",0.037,IF($AX516="RBC Filing U.S. Insurer (Health)",0.057,0.054)),"N/A")</f>
        <v>N/A</v>
      </c>
      <c r="AV516" s="47" t="str">
        <f>IF(AQ516="Yes",'Input 1 - Schedule 1'!$AJ516*0.03,"N/A")</f>
        <v>N/A</v>
      </c>
      <c r="AW516" s="47" t="str">
        <f>IF(AQ516="Yes",IF(AX516="RBC Filing U.S. Insurer (Life)",0.195*'Input 1 - Schedule 1'!AJ516,0.225*'Input 1 - Schedule 1'!AJ516),"N/A")</f>
        <v>N/A</v>
      </c>
      <c r="AX516" s="47" t="str">
        <f>IFERROR(VLOOKUP('Input 1 - Schedule 1'!I516,'Input 1 - Schedule 1'!$D$7:$G$1009,4,FALSE),"")</f>
        <v/>
      </c>
      <c r="AZ516" s="17" t="s">
        <v>1</v>
      </c>
    </row>
    <row r="517" spans="1:52" x14ac:dyDescent="0.25">
      <c r="A517" s="56">
        <f t="shared" si="53"/>
        <v>508</v>
      </c>
      <c r="B517" s="267" t="str">
        <f t="shared" si="54"/>
        <v/>
      </c>
      <c r="C517" s="55" t="str">
        <f>IFERROR(VLOOKUP(G517,GCC.Param!$B$3:$D$96,3,FALSE),"")</f>
        <v/>
      </c>
      <c r="D517" s="40"/>
      <c r="E517" s="40"/>
      <c r="F517" s="42"/>
      <c r="G517" s="42"/>
      <c r="H517" s="42"/>
      <c r="I517" s="42"/>
      <c r="J517" s="267" t="str">
        <f t="shared" si="55"/>
        <v/>
      </c>
      <c r="K517" s="289"/>
      <c r="L517" s="289"/>
      <c r="M517" s="42"/>
      <c r="N517" s="42"/>
      <c r="O517" s="42"/>
      <c r="P517" s="42"/>
      <c r="Q517" s="42"/>
      <c r="R517" s="42"/>
      <c r="S517" s="266">
        <f t="shared" si="56"/>
        <v>0</v>
      </c>
      <c r="T517" s="32"/>
      <c r="U517" s="50"/>
      <c r="V517" s="44"/>
      <c r="W517" s="44"/>
      <c r="X517" s="45"/>
      <c r="Y517" s="50"/>
      <c r="Z517" s="46"/>
      <c r="AA517" s="46"/>
      <c r="AB517" s="46"/>
      <c r="AC517" s="47">
        <f t="shared" si="57"/>
        <v>0</v>
      </c>
      <c r="AD517" s="51"/>
      <c r="AE517" s="51"/>
      <c r="AF517" s="51"/>
      <c r="AH517" s="290"/>
      <c r="AI517" s="53">
        <f t="shared" si="58"/>
        <v>0</v>
      </c>
      <c r="AJ517" s="52"/>
      <c r="AK517" s="293"/>
      <c r="AL517" s="300"/>
      <c r="AM517" s="52"/>
      <c r="AN517" s="300"/>
      <c r="AO517" s="54"/>
      <c r="AQ517" s="47" t="str">
        <f>IF(OR('Input 1 - Schedule 1'!$C517="Non-Ins, Non-Fin",G517="Other Unregulated Financial Entity"),"Yes","No")</f>
        <v>No</v>
      </c>
      <c r="AR517" s="47" t="str">
        <f>IF(AQ517="Yes", 'Input 1 - Schedule 1'!AL517/'Input 1 - Schedule 1'!AM517*'Input 1 - Schedule 1'!AN517,"N/A")</f>
        <v>N/A</v>
      </c>
      <c r="AS517" s="47" t="str">
        <f>IF(AR517="N/A","N/A",MAX('Input 1 - Schedule 1'!AN517*0.02,AR517))</f>
        <v>N/A</v>
      </c>
      <c r="AT517" s="47" t="str">
        <f>IF(AQ517="Yes",'Input 1 - Schedule 1'!$AH517*IF($AX517="RBC Filing U.S. Insurer (Life)",0.0247,IF($AX517="RBC Filing U.S. Insurer (Health)",0.057*2/3,0.0364)),"N/A")</f>
        <v>N/A</v>
      </c>
      <c r="AU517" s="47" t="str">
        <f>IF(AQ517="Yes",'Input 1 - Schedule 1'!$AH517*IF($AX517="RBC Filing U.S. Insurer (Life)",0.037,IF($AX517="RBC Filing U.S. Insurer (Health)",0.057,0.054)),"N/A")</f>
        <v>N/A</v>
      </c>
      <c r="AV517" s="47" t="str">
        <f>IF(AQ517="Yes",'Input 1 - Schedule 1'!$AJ517*0.03,"N/A")</f>
        <v>N/A</v>
      </c>
      <c r="AW517" s="47" t="str">
        <f>IF(AQ517="Yes",IF(AX517="RBC Filing U.S. Insurer (Life)",0.195*'Input 1 - Schedule 1'!AJ517,0.225*'Input 1 - Schedule 1'!AJ517),"N/A")</f>
        <v>N/A</v>
      </c>
      <c r="AX517" s="47" t="str">
        <f>IFERROR(VLOOKUP('Input 1 - Schedule 1'!I517,'Input 1 - Schedule 1'!$D$7:$G$1009,4,FALSE),"")</f>
        <v/>
      </c>
      <c r="AZ517" s="17" t="s">
        <v>1</v>
      </c>
    </row>
    <row r="518" spans="1:52" x14ac:dyDescent="0.25">
      <c r="A518" s="56">
        <f t="shared" si="53"/>
        <v>509</v>
      </c>
      <c r="B518" s="267" t="str">
        <f t="shared" si="54"/>
        <v/>
      </c>
      <c r="C518" s="55" t="str">
        <f>IFERROR(VLOOKUP(G518,GCC.Param!$B$3:$D$96,3,FALSE),"")</f>
        <v/>
      </c>
      <c r="D518" s="40"/>
      <c r="E518" s="40"/>
      <c r="F518" s="42"/>
      <c r="G518" s="42"/>
      <c r="H518" s="42"/>
      <c r="I518" s="42"/>
      <c r="J518" s="267" t="str">
        <f t="shared" si="55"/>
        <v/>
      </c>
      <c r="K518" s="289"/>
      <c r="L518" s="289"/>
      <c r="M518" s="42"/>
      <c r="N518" s="42"/>
      <c r="O518" s="42"/>
      <c r="P518" s="42"/>
      <c r="Q518" s="42"/>
      <c r="R518" s="42"/>
      <c r="S518" s="266">
        <f t="shared" si="56"/>
        <v>0</v>
      </c>
      <c r="T518" s="32"/>
      <c r="U518" s="50"/>
      <c r="V518" s="44"/>
      <c r="W518" s="44"/>
      <c r="X518" s="45"/>
      <c r="Y518" s="50"/>
      <c r="Z518" s="46"/>
      <c r="AA518" s="46"/>
      <c r="AB518" s="46"/>
      <c r="AC518" s="47">
        <f t="shared" si="57"/>
        <v>0</v>
      </c>
      <c r="AD518" s="51"/>
      <c r="AE518" s="51"/>
      <c r="AF518" s="51"/>
      <c r="AH518" s="290"/>
      <c r="AI518" s="53">
        <f t="shared" si="58"/>
        <v>0</v>
      </c>
      <c r="AJ518" s="52"/>
      <c r="AK518" s="293"/>
      <c r="AL518" s="300"/>
      <c r="AM518" s="52"/>
      <c r="AN518" s="300"/>
      <c r="AO518" s="54"/>
      <c r="AQ518" s="47" t="str">
        <f>IF(OR('Input 1 - Schedule 1'!$C518="Non-Ins, Non-Fin",G518="Other Unregulated Financial Entity"),"Yes","No")</f>
        <v>No</v>
      </c>
      <c r="AR518" s="47" t="str">
        <f>IF(AQ518="Yes", 'Input 1 - Schedule 1'!AL518/'Input 1 - Schedule 1'!AM518*'Input 1 - Schedule 1'!AN518,"N/A")</f>
        <v>N/A</v>
      </c>
      <c r="AS518" s="47" t="str">
        <f>IF(AR518="N/A","N/A",MAX('Input 1 - Schedule 1'!AN518*0.02,AR518))</f>
        <v>N/A</v>
      </c>
      <c r="AT518" s="47" t="str">
        <f>IF(AQ518="Yes",'Input 1 - Schedule 1'!$AH518*IF($AX518="RBC Filing U.S. Insurer (Life)",0.0247,IF($AX518="RBC Filing U.S. Insurer (Health)",0.057*2/3,0.0364)),"N/A")</f>
        <v>N/A</v>
      </c>
      <c r="AU518" s="47" t="str">
        <f>IF(AQ518="Yes",'Input 1 - Schedule 1'!$AH518*IF($AX518="RBC Filing U.S. Insurer (Life)",0.037,IF($AX518="RBC Filing U.S. Insurer (Health)",0.057,0.054)),"N/A")</f>
        <v>N/A</v>
      </c>
      <c r="AV518" s="47" t="str">
        <f>IF(AQ518="Yes",'Input 1 - Schedule 1'!$AJ518*0.03,"N/A")</f>
        <v>N/A</v>
      </c>
      <c r="AW518" s="47" t="str">
        <f>IF(AQ518="Yes",IF(AX518="RBC Filing U.S. Insurer (Life)",0.195*'Input 1 - Schedule 1'!AJ518,0.225*'Input 1 - Schedule 1'!AJ518),"N/A")</f>
        <v>N/A</v>
      </c>
      <c r="AX518" s="47" t="str">
        <f>IFERROR(VLOOKUP('Input 1 - Schedule 1'!I518,'Input 1 - Schedule 1'!$D$7:$G$1009,4,FALSE),"")</f>
        <v/>
      </c>
      <c r="AZ518" s="17" t="s">
        <v>1</v>
      </c>
    </row>
    <row r="519" spans="1:52" x14ac:dyDescent="0.25">
      <c r="A519" s="56">
        <f t="shared" si="53"/>
        <v>510</v>
      </c>
      <c r="B519" s="267" t="str">
        <f t="shared" si="54"/>
        <v/>
      </c>
      <c r="C519" s="55" t="str">
        <f>IFERROR(VLOOKUP(G519,GCC.Param!$B$3:$D$96,3,FALSE),"")</f>
        <v/>
      </c>
      <c r="D519" s="40"/>
      <c r="E519" s="40"/>
      <c r="F519" s="42"/>
      <c r="G519" s="42"/>
      <c r="H519" s="42"/>
      <c r="I519" s="42"/>
      <c r="J519" s="267" t="str">
        <f t="shared" si="55"/>
        <v/>
      </c>
      <c r="K519" s="289"/>
      <c r="L519" s="289"/>
      <c r="M519" s="42"/>
      <c r="N519" s="42"/>
      <c r="O519" s="42"/>
      <c r="P519" s="42"/>
      <c r="Q519" s="42"/>
      <c r="R519" s="42"/>
      <c r="S519" s="266">
        <f t="shared" si="56"/>
        <v>0</v>
      </c>
      <c r="T519" s="32"/>
      <c r="U519" s="50"/>
      <c r="V519" s="44"/>
      <c r="W519" s="44"/>
      <c r="X519" s="45"/>
      <c r="Y519" s="50"/>
      <c r="Z519" s="46"/>
      <c r="AA519" s="46"/>
      <c r="AB519" s="46"/>
      <c r="AC519" s="47">
        <f t="shared" si="57"/>
        <v>0</v>
      </c>
      <c r="AD519" s="51"/>
      <c r="AE519" s="51"/>
      <c r="AF519" s="51"/>
      <c r="AH519" s="290"/>
      <c r="AI519" s="53">
        <f t="shared" si="58"/>
        <v>0</v>
      </c>
      <c r="AJ519" s="52"/>
      <c r="AK519" s="293"/>
      <c r="AL519" s="300"/>
      <c r="AM519" s="52"/>
      <c r="AN519" s="300"/>
      <c r="AO519" s="54"/>
      <c r="AQ519" s="47" t="str">
        <f>IF(OR('Input 1 - Schedule 1'!$C519="Non-Ins, Non-Fin",G519="Other Unregulated Financial Entity"),"Yes","No")</f>
        <v>No</v>
      </c>
      <c r="AR519" s="47" t="str">
        <f>IF(AQ519="Yes", 'Input 1 - Schedule 1'!AL519/'Input 1 - Schedule 1'!AM519*'Input 1 - Schedule 1'!AN519,"N/A")</f>
        <v>N/A</v>
      </c>
      <c r="AS519" s="47" t="str">
        <f>IF(AR519="N/A","N/A",MAX('Input 1 - Schedule 1'!AN519*0.02,AR519))</f>
        <v>N/A</v>
      </c>
      <c r="AT519" s="47" t="str">
        <f>IF(AQ519="Yes",'Input 1 - Schedule 1'!$AH519*IF($AX519="RBC Filing U.S. Insurer (Life)",0.0247,IF($AX519="RBC Filing U.S. Insurer (Health)",0.057*2/3,0.0364)),"N/A")</f>
        <v>N/A</v>
      </c>
      <c r="AU519" s="47" t="str">
        <f>IF(AQ519="Yes",'Input 1 - Schedule 1'!$AH519*IF($AX519="RBC Filing U.S. Insurer (Life)",0.037,IF($AX519="RBC Filing U.S. Insurer (Health)",0.057,0.054)),"N/A")</f>
        <v>N/A</v>
      </c>
      <c r="AV519" s="47" t="str">
        <f>IF(AQ519="Yes",'Input 1 - Schedule 1'!$AJ519*0.03,"N/A")</f>
        <v>N/A</v>
      </c>
      <c r="AW519" s="47" t="str">
        <f>IF(AQ519="Yes",IF(AX519="RBC Filing U.S. Insurer (Life)",0.195*'Input 1 - Schedule 1'!AJ519,0.225*'Input 1 - Schedule 1'!AJ519),"N/A")</f>
        <v>N/A</v>
      </c>
      <c r="AX519" s="47" t="str">
        <f>IFERROR(VLOOKUP('Input 1 - Schedule 1'!I519,'Input 1 - Schedule 1'!$D$7:$G$1009,4,FALSE),"")</f>
        <v/>
      </c>
      <c r="AZ519" s="17" t="s">
        <v>1</v>
      </c>
    </row>
    <row r="520" spans="1:52" x14ac:dyDescent="0.25">
      <c r="A520" s="56">
        <f t="shared" si="53"/>
        <v>511</v>
      </c>
      <c r="B520" s="267" t="str">
        <f t="shared" si="54"/>
        <v/>
      </c>
      <c r="C520" s="55" t="str">
        <f>IFERROR(VLOOKUP(G520,GCC.Param!$B$3:$D$96,3,FALSE),"")</f>
        <v/>
      </c>
      <c r="D520" s="40"/>
      <c r="E520" s="40"/>
      <c r="F520" s="42"/>
      <c r="G520" s="42"/>
      <c r="H520" s="42"/>
      <c r="I520" s="42"/>
      <c r="J520" s="267" t="str">
        <f t="shared" si="55"/>
        <v/>
      </c>
      <c r="K520" s="289"/>
      <c r="L520" s="289"/>
      <c r="M520" s="42"/>
      <c r="N520" s="42"/>
      <c r="O520" s="42"/>
      <c r="P520" s="42"/>
      <c r="Q520" s="42"/>
      <c r="R520" s="42"/>
      <c r="S520" s="266">
        <f t="shared" si="56"/>
        <v>0</v>
      </c>
      <c r="T520" s="32"/>
      <c r="U520" s="50"/>
      <c r="V520" s="44"/>
      <c r="W520" s="44"/>
      <c r="X520" s="45"/>
      <c r="Y520" s="50"/>
      <c r="Z520" s="46"/>
      <c r="AA520" s="46"/>
      <c r="AB520" s="46"/>
      <c r="AC520" s="47">
        <f t="shared" si="57"/>
        <v>0</v>
      </c>
      <c r="AD520" s="51"/>
      <c r="AE520" s="51"/>
      <c r="AF520" s="51"/>
      <c r="AH520" s="290"/>
      <c r="AI520" s="53">
        <f t="shared" si="58"/>
        <v>0</v>
      </c>
      <c r="AJ520" s="52"/>
      <c r="AK520" s="293"/>
      <c r="AL520" s="300"/>
      <c r="AM520" s="52"/>
      <c r="AN520" s="300"/>
      <c r="AO520" s="54"/>
      <c r="AQ520" s="47" t="str">
        <f>IF(OR('Input 1 - Schedule 1'!$C520="Non-Ins, Non-Fin",G520="Other Unregulated Financial Entity"),"Yes","No")</f>
        <v>No</v>
      </c>
      <c r="AR520" s="47" t="str">
        <f>IF(AQ520="Yes", 'Input 1 - Schedule 1'!AL520/'Input 1 - Schedule 1'!AM520*'Input 1 - Schedule 1'!AN520,"N/A")</f>
        <v>N/A</v>
      </c>
      <c r="AS520" s="47" t="str">
        <f>IF(AR520="N/A","N/A",MAX('Input 1 - Schedule 1'!AN520*0.02,AR520))</f>
        <v>N/A</v>
      </c>
      <c r="AT520" s="47" t="str">
        <f>IF(AQ520="Yes",'Input 1 - Schedule 1'!$AH520*IF($AX520="RBC Filing U.S. Insurer (Life)",0.0247,IF($AX520="RBC Filing U.S. Insurer (Health)",0.057*2/3,0.0364)),"N/A")</f>
        <v>N/A</v>
      </c>
      <c r="AU520" s="47" t="str">
        <f>IF(AQ520="Yes",'Input 1 - Schedule 1'!$AH520*IF($AX520="RBC Filing U.S. Insurer (Life)",0.037,IF($AX520="RBC Filing U.S. Insurer (Health)",0.057,0.054)),"N/A")</f>
        <v>N/A</v>
      </c>
      <c r="AV520" s="47" t="str">
        <f>IF(AQ520="Yes",'Input 1 - Schedule 1'!$AJ520*0.03,"N/A")</f>
        <v>N/A</v>
      </c>
      <c r="AW520" s="47" t="str">
        <f>IF(AQ520="Yes",IF(AX520="RBC Filing U.S. Insurer (Life)",0.195*'Input 1 - Schedule 1'!AJ520,0.225*'Input 1 - Schedule 1'!AJ520),"N/A")</f>
        <v>N/A</v>
      </c>
      <c r="AX520" s="47" t="str">
        <f>IFERROR(VLOOKUP('Input 1 - Schedule 1'!I520,'Input 1 - Schedule 1'!$D$7:$G$1009,4,FALSE),"")</f>
        <v/>
      </c>
      <c r="AZ520" s="17" t="s">
        <v>1</v>
      </c>
    </row>
    <row r="521" spans="1:52" x14ac:dyDescent="0.25">
      <c r="A521" s="56">
        <f t="shared" si="53"/>
        <v>512</v>
      </c>
      <c r="B521" s="267" t="str">
        <f t="shared" si="54"/>
        <v/>
      </c>
      <c r="C521" s="55" t="str">
        <f>IFERROR(VLOOKUP(G521,GCC.Param!$B$3:$D$96,3,FALSE),"")</f>
        <v/>
      </c>
      <c r="D521" s="40"/>
      <c r="E521" s="40"/>
      <c r="F521" s="42"/>
      <c r="G521" s="42"/>
      <c r="H521" s="42"/>
      <c r="I521" s="42"/>
      <c r="J521" s="267" t="str">
        <f t="shared" si="55"/>
        <v/>
      </c>
      <c r="K521" s="289"/>
      <c r="L521" s="289"/>
      <c r="M521" s="42"/>
      <c r="N521" s="42"/>
      <c r="O521" s="42"/>
      <c r="P521" s="42"/>
      <c r="Q521" s="42"/>
      <c r="R521" s="42"/>
      <c r="S521" s="266">
        <f t="shared" si="56"/>
        <v>0</v>
      </c>
      <c r="T521" s="32"/>
      <c r="U521" s="50"/>
      <c r="V521" s="44"/>
      <c r="W521" s="44"/>
      <c r="X521" s="45"/>
      <c r="Y521" s="50"/>
      <c r="Z521" s="46"/>
      <c r="AA521" s="46"/>
      <c r="AB521" s="46"/>
      <c r="AC521" s="47">
        <f t="shared" si="57"/>
        <v>0</v>
      </c>
      <c r="AD521" s="51"/>
      <c r="AE521" s="51"/>
      <c r="AF521" s="51"/>
      <c r="AH521" s="290"/>
      <c r="AI521" s="53">
        <f t="shared" si="58"/>
        <v>0</v>
      </c>
      <c r="AJ521" s="52"/>
      <c r="AK521" s="293"/>
      <c r="AL521" s="300"/>
      <c r="AM521" s="52"/>
      <c r="AN521" s="300"/>
      <c r="AO521" s="54"/>
      <c r="AQ521" s="47" t="str">
        <f>IF(OR('Input 1 - Schedule 1'!$C521="Non-Ins, Non-Fin",G521="Other Unregulated Financial Entity"),"Yes","No")</f>
        <v>No</v>
      </c>
      <c r="AR521" s="47" t="str">
        <f>IF(AQ521="Yes", 'Input 1 - Schedule 1'!AL521/'Input 1 - Schedule 1'!AM521*'Input 1 - Schedule 1'!AN521,"N/A")</f>
        <v>N/A</v>
      </c>
      <c r="AS521" s="47" t="str">
        <f>IF(AR521="N/A","N/A",MAX('Input 1 - Schedule 1'!AN521*0.02,AR521))</f>
        <v>N/A</v>
      </c>
      <c r="AT521" s="47" t="str">
        <f>IF(AQ521="Yes",'Input 1 - Schedule 1'!$AH521*IF($AX521="RBC Filing U.S. Insurer (Life)",0.0247,IF($AX521="RBC Filing U.S. Insurer (Health)",0.057*2/3,0.0364)),"N/A")</f>
        <v>N/A</v>
      </c>
      <c r="AU521" s="47" t="str">
        <f>IF(AQ521="Yes",'Input 1 - Schedule 1'!$AH521*IF($AX521="RBC Filing U.S. Insurer (Life)",0.037,IF($AX521="RBC Filing U.S. Insurer (Health)",0.057,0.054)),"N/A")</f>
        <v>N/A</v>
      </c>
      <c r="AV521" s="47" t="str">
        <f>IF(AQ521="Yes",'Input 1 - Schedule 1'!$AJ521*0.03,"N/A")</f>
        <v>N/A</v>
      </c>
      <c r="AW521" s="47" t="str">
        <f>IF(AQ521="Yes",IF(AX521="RBC Filing U.S. Insurer (Life)",0.195*'Input 1 - Schedule 1'!AJ521,0.225*'Input 1 - Schedule 1'!AJ521),"N/A")</f>
        <v>N/A</v>
      </c>
      <c r="AX521" s="47" t="str">
        <f>IFERROR(VLOOKUP('Input 1 - Schedule 1'!I521,'Input 1 - Schedule 1'!$D$7:$G$1009,4,FALSE),"")</f>
        <v/>
      </c>
      <c r="AZ521" s="17" t="s">
        <v>1</v>
      </c>
    </row>
    <row r="522" spans="1:52" x14ac:dyDescent="0.25">
      <c r="A522" s="56">
        <f t="shared" si="53"/>
        <v>513</v>
      </c>
      <c r="B522" s="267" t="str">
        <f t="shared" si="54"/>
        <v/>
      </c>
      <c r="C522" s="55" t="str">
        <f>IFERROR(VLOOKUP(G522,GCC.Param!$B$3:$D$96,3,FALSE),"")</f>
        <v/>
      </c>
      <c r="D522" s="40"/>
      <c r="E522" s="40"/>
      <c r="F522" s="42"/>
      <c r="G522" s="42"/>
      <c r="H522" s="42"/>
      <c r="I522" s="42"/>
      <c r="J522" s="267" t="str">
        <f t="shared" si="55"/>
        <v/>
      </c>
      <c r="K522" s="289"/>
      <c r="L522" s="289"/>
      <c r="M522" s="42"/>
      <c r="N522" s="42"/>
      <c r="O522" s="42"/>
      <c r="P522" s="42"/>
      <c r="Q522" s="42"/>
      <c r="R522" s="42"/>
      <c r="S522" s="266">
        <f t="shared" si="56"/>
        <v>0</v>
      </c>
      <c r="T522" s="32"/>
      <c r="U522" s="50"/>
      <c r="V522" s="44"/>
      <c r="W522" s="44"/>
      <c r="X522" s="45"/>
      <c r="Y522" s="50"/>
      <c r="Z522" s="46"/>
      <c r="AA522" s="46"/>
      <c r="AB522" s="46"/>
      <c r="AC522" s="47">
        <f t="shared" si="57"/>
        <v>0</v>
      </c>
      <c r="AD522" s="51"/>
      <c r="AE522" s="51"/>
      <c r="AF522" s="51"/>
      <c r="AH522" s="290"/>
      <c r="AI522" s="53">
        <f t="shared" si="58"/>
        <v>0</v>
      </c>
      <c r="AJ522" s="52"/>
      <c r="AK522" s="293"/>
      <c r="AL522" s="300"/>
      <c r="AM522" s="52"/>
      <c r="AN522" s="300"/>
      <c r="AO522" s="54"/>
      <c r="AQ522" s="47" t="str">
        <f>IF(OR('Input 1 - Schedule 1'!$C522="Non-Ins, Non-Fin",G522="Other Unregulated Financial Entity"),"Yes","No")</f>
        <v>No</v>
      </c>
      <c r="AR522" s="47" t="str">
        <f>IF(AQ522="Yes", 'Input 1 - Schedule 1'!AL522/'Input 1 - Schedule 1'!AM522*'Input 1 - Schedule 1'!AN522,"N/A")</f>
        <v>N/A</v>
      </c>
      <c r="AS522" s="47" t="str">
        <f>IF(AR522="N/A","N/A",MAX('Input 1 - Schedule 1'!AN522*0.02,AR522))</f>
        <v>N/A</v>
      </c>
      <c r="AT522" s="47" t="str">
        <f>IF(AQ522="Yes",'Input 1 - Schedule 1'!$AH522*IF($AX522="RBC Filing U.S. Insurer (Life)",0.0247,IF($AX522="RBC Filing U.S. Insurer (Health)",0.057*2/3,0.0364)),"N/A")</f>
        <v>N/A</v>
      </c>
      <c r="AU522" s="47" t="str">
        <f>IF(AQ522="Yes",'Input 1 - Schedule 1'!$AH522*IF($AX522="RBC Filing U.S. Insurer (Life)",0.037,IF($AX522="RBC Filing U.S. Insurer (Health)",0.057,0.054)),"N/A")</f>
        <v>N/A</v>
      </c>
      <c r="AV522" s="47" t="str">
        <f>IF(AQ522="Yes",'Input 1 - Schedule 1'!$AJ522*0.03,"N/A")</f>
        <v>N/A</v>
      </c>
      <c r="AW522" s="47" t="str">
        <f>IF(AQ522="Yes",IF(AX522="RBC Filing U.S. Insurer (Life)",0.195*'Input 1 - Schedule 1'!AJ522,0.225*'Input 1 - Schedule 1'!AJ522),"N/A")</f>
        <v>N/A</v>
      </c>
      <c r="AX522" s="47" t="str">
        <f>IFERROR(VLOOKUP('Input 1 - Schedule 1'!I522,'Input 1 - Schedule 1'!$D$7:$G$1009,4,FALSE),"")</f>
        <v/>
      </c>
      <c r="AZ522" s="17" t="s">
        <v>1</v>
      </c>
    </row>
    <row r="523" spans="1:52" x14ac:dyDescent="0.25">
      <c r="A523" s="56">
        <f t="shared" si="53"/>
        <v>514</v>
      </c>
      <c r="B523" s="267" t="str">
        <f t="shared" si="54"/>
        <v/>
      </c>
      <c r="C523" s="55" t="str">
        <f>IFERROR(VLOOKUP(G523,GCC.Param!$B$3:$D$96,3,FALSE),"")</f>
        <v/>
      </c>
      <c r="D523" s="40"/>
      <c r="E523" s="40"/>
      <c r="F523" s="42"/>
      <c r="G523" s="42"/>
      <c r="H523" s="42"/>
      <c r="I523" s="42"/>
      <c r="J523" s="267" t="str">
        <f t="shared" si="55"/>
        <v/>
      </c>
      <c r="K523" s="289"/>
      <c r="L523" s="289"/>
      <c r="M523" s="42"/>
      <c r="N523" s="42"/>
      <c r="O523" s="42"/>
      <c r="P523" s="42"/>
      <c r="Q523" s="42"/>
      <c r="R523" s="42"/>
      <c r="S523" s="266">
        <f t="shared" si="56"/>
        <v>0</v>
      </c>
      <c r="T523" s="32"/>
      <c r="U523" s="50"/>
      <c r="V523" s="44"/>
      <c r="W523" s="44"/>
      <c r="X523" s="45"/>
      <c r="Y523" s="50"/>
      <c r="Z523" s="46"/>
      <c r="AA523" s="46"/>
      <c r="AB523" s="46"/>
      <c r="AC523" s="47">
        <f t="shared" si="57"/>
        <v>0</v>
      </c>
      <c r="AD523" s="51"/>
      <c r="AE523" s="51"/>
      <c r="AF523" s="51"/>
      <c r="AH523" s="290"/>
      <c r="AI523" s="53">
        <f t="shared" si="58"/>
        <v>0</v>
      </c>
      <c r="AJ523" s="52"/>
      <c r="AK523" s="293"/>
      <c r="AL523" s="300"/>
      <c r="AM523" s="52"/>
      <c r="AN523" s="300"/>
      <c r="AO523" s="54"/>
      <c r="AQ523" s="47" t="str">
        <f>IF(OR('Input 1 - Schedule 1'!$C523="Non-Ins, Non-Fin",G523="Other Unregulated Financial Entity"),"Yes","No")</f>
        <v>No</v>
      </c>
      <c r="AR523" s="47" t="str">
        <f>IF(AQ523="Yes", 'Input 1 - Schedule 1'!AL523/'Input 1 - Schedule 1'!AM523*'Input 1 - Schedule 1'!AN523,"N/A")</f>
        <v>N/A</v>
      </c>
      <c r="AS523" s="47" t="str">
        <f>IF(AR523="N/A","N/A",MAX('Input 1 - Schedule 1'!AN523*0.02,AR523))</f>
        <v>N/A</v>
      </c>
      <c r="AT523" s="47" t="str">
        <f>IF(AQ523="Yes",'Input 1 - Schedule 1'!$AH523*IF($AX523="RBC Filing U.S. Insurer (Life)",0.0247,IF($AX523="RBC Filing U.S. Insurer (Health)",0.057*2/3,0.0364)),"N/A")</f>
        <v>N/A</v>
      </c>
      <c r="AU523" s="47" t="str">
        <f>IF(AQ523="Yes",'Input 1 - Schedule 1'!$AH523*IF($AX523="RBC Filing U.S. Insurer (Life)",0.037,IF($AX523="RBC Filing U.S. Insurer (Health)",0.057,0.054)),"N/A")</f>
        <v>N/A</v>
      </c>
      <c r="AV523" s="47" t="str">
        <f>IF(AQ523="Yes",'Input 1 - Schedule 1'!$AJ523*0.03,"N/A")</f>
        <v>N/A</v>
      </c>
      <c r="AW523" s="47" t="str">
        <f>IF(AQ523="Yes",IF(AX523="RBC Filing U.S. Insurer (Life)",0.195*'Input 1 - Schedule 1'!AJ523,0.225*'Input 1 - Schedule 1'!AJ523),"N/A")</f>
        <v>N/A</v>
      </c>
      <c r="AX523" s="47" t="str">
        <f>IFERROR(VLOOKUP('Input 1 - Schedule 1'!I523,'Input 1 - Schedule 1'!$D$7:$G$1009,4,FALSE),"")</f>
        <v/>
      </c>
      <c r="AZ523" s="17" t="s">
        <v>1</v>
      </c>
    </row>
    <row r="524" spans="1:52" x14ac:dyDescent="0.25">
      <c r="A524" s="56">
        <f t="shared" si="53"/>
        <v>515</v>
      </c>
      <c r="B524" s="267" t="str">
        <f t="shared" si="54"/>
        <v/>
      </c>
      <c r="C524" s="55" t="str">
        <f>IFERROR(VLOOKUP(G524,GCC.Param!$B$3:$D$96,3,FALSE),"")</f>
        <v/>
      </c>
      <c r="D524" s="40"/>
      <c r="E524" s="40"/>
      <c r="F524" s="42"/>
      <c r="G524" s="42"/>
      <c r="H524" s="42"/>
      <c r="I524" s="42"/>
      <c r="J524" s="267" t="str">
        <f t="shared" si="55"/>
        <v/>
      </c>
      <c r="K524" s="289"/>
      <c r="L524" s="289"/>
      <c r="M524" s="42"/>
      <c r="N524" s="42"/>
      <c r="O524" s="42"/>
      <c r="P524" s="42"/>
      <c r="Q524" s="42"/>
      <c r="R524" s="42"/>
      <c r="S524" s="266">
        <f t="shared" si="56"/>
        <v>0</v>
      </c>
      <c r="T524" s="32"/>
      <c r="U524" s="50"/>
      <c r="V524" s="44"/>
      <c r="W524" s="44"/>
      <c r="X524" s="45"/>
      <c r="Y524" s="50"/>
      <c r="Z524" s="46"/>
      <c r="AA524" s="46"/>
      <c r="AB524" s="46"/>
      <c r="AC524" s="47">
        <f t="shared" si="57"/>
        <v>0</v>
      </c>
      <c r="AD524" s="51"/>
      <c r="AE524" s="51"/>
      <c r="AF524" s="51"/>
      <c r="AH524" s="290"/>
      <c r="AI524" s="53">
        <f t="shared" si="58"/>
        <v>0</v>
      </c>
      <c r="AJ524" s="52"/>
      <c r="AK524" s="293"/>
      <c r="AL524" s="300"/>
      <c r="AM524" s="52"/>
      <c r="AN524" s="300"/>
      <c r="AO524" s="54"/>
      <c r="AQ524" s="47" t="str">
        <f>IF(OR('Input 1 - Schedule 1'!$C524="Non-Ins, Non-Fin",G524="Other Unregulated Financial Entity"),"Yes","No")</f>
        <v>No</v>
      </c>
      <c r="AR524" s="47" t="str">
        <f>IF(AQ524="Yes", 'Input 1 - Schedule 1'!AL524/'Input 1 - Schedule 1'!AM524*'Input 1 - Schedule 1'!AN524,"N/A")</f>
        <v>N/A</v>
      </c>
      <c r="AS524" s="47" t="str">
        <f>IF(AR524="N/A","N/A",MAX('Input 1 - Schedule 1'!AN524*0.02,AR524))</f>
        <v>N/A</v>
      </c>
      <c r="AT524" s="47" t="str">
        <f>IF(AQ524="Yes",'Input 1 - Schedule 1'!$AH524*IF($AX524="RBC Filing U.S. Insurer (Life)",0.0247,IF($AX524="RBC Filing U.S. Insurer (Health)",0.057*2/3,0.0364)),"N/A")</f>
        <v>N/A</v>
      </c>
      <c r="AU524" s="47" t="str">
        <f>IF(AQ524="Yes",'Input 1 - Schedule 1'!$AH524*IF($AX524="RBC Filing U.S. Insurer (Life)",0.037,IF($AX524="RBC Filing U.S. Insurer (Health)",0.057,0.054)),"N/A")</f>
        <v>N/A</v>
      </c>
      <c r="AV524" s="47" t="str">
        <f>IF(AQ524="Yes",'Input 1 - Schedule 1'!$AJ524*0.03,"N/A")</f>
        <v>N/A</v>
      </c>
      <c r="AW524" s="47" t="str">
        <f>IF(AQ524="Yes",IF(AX524="RBC Filing U.S. Insurer (Life)",0.195*'Input 1 - Schedule 1'!AJ524,0.225*'Input 1 - Schedule 1'!AJ524),"N/A")</f>
        <v>N/A</v>
      </c>
      <c r="AX524" s="47" t="str">
        <f>IFERROR(VLOOKUP('Input 1 - Schedule 1'!I524,'Input 1 - Schedule 1'!$D$7:$G$1009,4,FALSE),"")</f>
        <v/>
      </c>
      <c r="AZ524" s="17" t="s">
        <v>1</v>
      </c>
    </row>
    <row r="525" spans="1:52" x14ac:dyDescent="0.25">
      <c r="A525" s="56">
        <f t="shared" si="53"/>
        <v>516</v>
      </c>
      <c r="B525" s="267" t="str">
        <f t="shared" si="54"/>
        <v/>
      </c>
      <c r="C525" s="55" t="str">
        <f>IFERROR(VLOOKUP(G525,GCC.Param!$B$3:$D$96,3,FALSE),"")</f>
        <v/>
      </c>
      <c r="D525" s="40"/>
      <c r="E525" s="40"/>
      <c r="F525" s="42"/>
      <c r="G525" s="42"/>
      <c r="H525" s="42"/>
      <c r="I525" s="42"/>
      <c r="J525" s="267" t="str">
        <f t="shared" si="55"/>
        <v/>
      </c>
      <c r="K525" s="289"/>
      <c r="L525" s="289"/>
      <c r="M525" s="42"/>
      <c r="N525" s="42"/>
      <c r="O525" s="42"/>
      <c r="P525" s="42"/>
      <c r="Q525" s="42"/>
      <c r="R525" s="42"/>
      <c r="S525" s="266">
        <f t="shared" si="56"/>
        <v>0</v>
      </c>
      <c r="T525" s="32"/>
      <c r="U525" s="50"/>
      <c r="V525" s="44"/>
      <c r="W525" s="44"/>
      <c r="X525" s="45"/>
      <c r="Y525" s="50"/>
      <c r="Z525" s="46"/>
      <c r="AA525" s="46"/>
      <c r="AB525" s="46"/>
      <c r="AC525" s="47">
        <f t="shared" si="57"/>
        <v>0</v>
      </c>
      <c r="AD525" s="51"/>
      <c r="AE525" s="51"/>
      <c r="AF525" s="51"/>
      <c r="AH525" s="290"/>
      <c r="AI525" s="53">
        <f t="shared" si="58"/>
        <v>0</v>
      </c>
      <c r="AJ525" s="52"/>
      <c r="AK525" s="293"/>
      <c r="AL525" s="300"/>
      <c r="AM525" s="52"/>
      <c r="AN525" s="300"/>
      <c r="AO525" s="54"/>
      <c r="AQ525" s="47" t="str">
        <f>IF(OR('Input 1 - Schedule 1'!$C525="Non-Ins, Non-Fin",G525="Other Unregulated Financial Entity"),"Yes","No")</f>
        <v>No</v>
      </c>
      <c r="AR525" s="47" t="str">
        <f>IF(AQ525="Yes", 'Input 1 - Schedule 1'!AL525/'Input 1 - Schedule 1'!AM525*'Input 1 - Schedule 1'!AN525,"N/A")</f>
        <v>N/A</v>
      </c>
      <c r="AS525" s="47" t="str">
        <f>IF(AR525="N/A","N/A",MAX('Input 1 - Schedule 1'!AN525*0.02,AR525))</f>
        <v>N/A</v>
      </c>
      <c r="AT525" s="47" t="str">
        <f>IF(AQ525="Yes",'Input 1 - Schedule 1'!$AH525*IF($AX525="RBC Filing U.S. Insurer (Life)",0.0247,IF($AX525="RBC Filing U.S. Insurer (Health)",0.057*2/3,0.0364)),"N/A")</f>
        <v>N/A</v>
      </c>
      <c r="AU525" s="47" t="str">
        <f>IF(AQ525="Yes",'Input 1 - Schedule 1'!$AH525*IF($AX525="RBC Filing U.S. Insurer (Life)",0.037,IF($AX525="RBC Filing U.S. Insurer (Health)",0.057,0.054)),"N/A")</f>
        <v>N/A</v>
      </c>
      <c r="AV525" s="47" t="str">
        <f>IF(AQ525="Yes",'Input 1 - Schedule 1'!$AJ525*0.03,"N/A")</f>
        <v>N/A</v>
      </c>
      <c r="AW525" s="47" t="str">
        <f>IF(AQ525="Yes",IF(AX525="RBC Filing U.S. Insurer (Life)",0.195*'Input 1 - Schedule 1'!AJ525,0.225*'Input 1 - Schedule 1'!AJ525),"N/A")</f>
        <v>N/A</v>
      </c>
      <c r="AX525" s="47" t="str">
        <f>IFERROR(VLOOKUP('Input 1 - Schedule 1'!I525,'Input 1 - Schedule 1'!$D$7:$G$1009,4,FALSE),"")</f>
        <v/>
      </c>
      <c r="AZ525" s="17" t="s">
        <v>1</v>
      </c>
    </row>
    <row r="526" spans="1:52" x14ac:dyDescent="0.25">
      <c r="A526" s="56">
        <f t="shared" si="53"/>
        <v>517</v>
      </c>
      <c r="B526" s="267" t="str">
        <f t="shared" si="54"/>
        <v/>
      </c>
      <c r="C526" s="55" t="str">
        <f>IFERROR(VLOOKUP(G526,GCC.Param!$B$3:$D$96,3,FALSE),"")</f>
        <v/>
      </c>
      <c r="D526" s="40"/>
      <c r="E526" s="40"/>
      <c r="F526" s="42"/>
      <c r="G526" s="42"/>
      <c r="H526" s="42"/>
      <c r="I526" s="42"/>
      <c r="J526" s="267" t="str">
        <f t="shared" si="55"/>
        <v/>
      </c>
      <c r="K526" s="289"/>
      <c r="L526" s="289"/>
      <c r="M526" s="42"/>
      <c r="N526" s="42"/>
      <c r="O526" s="42"/>
      <c r="P526" s="42"/>
      <c r="Q526" s="42"/>
      <c r="R526" s="42"/>
      <c r="S526" s="266">
        <f t="shared" si="56"/>
        <v>0</v>
      </c>
      <c r="T526" s="32"/>
      <c r="U526" s="50"/>
      <c r="V526" s="44"/>
      <c r="W526" s="44"/>
      <c r="X526" s="45"/>
      <c r="Y526" s="50"/>
      <c r="Z526" s="46"/>
      <c r="AA526" s="46"/>
      <c r="AB526" s="46"/>
      <c r="AC526" s="47">
        <f t="shared" si="57"/>
        <v>0</v>
      </c>
      <c r="AD526" s="51"/>
      <c r="AE526" s="51"/>
      <c r="AF526" s="51"/>
      <c r="AH526" s="290"/>
      <c r="AI526" s="53">
        <f t="shared" si="58"/>
        <v>0</v>
      </c>
      <c r="AJ526" s="52"/>
      <c r="AK526" s="293"/>
      <c r="AL526" s="300"/>
      <c r="AM526" s="52"/>
      <c r="AN526" s="300"/>
      <c r="AO526" s="54"/>
      <c r="AQ526" s="47" t="str">
        <f>IF(OR('Input 1 - Schedule 1'!$C526="Non-Ins, Non-Fin",G526="Other Unregulated Financial Entity"),"Yes","No")</f>
        <v>No</v>
      </c>
      <c r="AR526" s="47" t="str">
        <f>IF(AQ526="Yes", 'Input 1 - Schedule 1'!AL526/'Input 1 - Schedule 1'!AM526*'Input 1 - Schedule 1'!AN526,"N/A")</f>
        <v>N/A</v>
      </c>
      <c r="AS526" s="47" t="str">
        <f>IF(AR526="N/A","N/A",MAX('Input 1 - Schedule 1'!AN526*0.02,AR526))</f>
        <v>N/A</v>
      </c>
      <c r="AT526" s="47" t="str">
        <f>IF(AQ526="Yes",'Input 1 - Schedule 1'!$AH526*IF($AX526="RBC Filing U.S. Insurer (Life)",0.0247,IF($AX526="RBC Filing U.S. Insurer (Health)",0.057*2/3,0.0364)),"N/A")</f>
        <v>N/A</v>
      </c>
      <c r="AU526" s="47" t="str">
        <f>IF(AQ526="Yes",'Input 1 - Schedule 1'!$AH526*IF($AX526="RBC Filing U.S. Insurer (Life)",0.037,IF($AX526="RBC Filing U.S. Insurer (Health)",0.057,0.054)),"N/A")</f>
        <v>N/A</v>
      </c>
      <c r="AV526" s="47" t="str">
        <f>IF(AQ526="Yes",'Input 1 - Schedule 1'!$AJ526*0.03,"N/A")</f>
        <v>N/A</v>
      </c>
      <c r="AW526" s="47" t="str">
        <f>IF(AQ526="Yes",IF(AX526="RBC Filing U.S. Insurer (Life)",0.195*'Input 1 - Schedule 1'!AJ526,0.225*'Input 1 - Schedule 1'!AJ526),"N/A")</f>
        <v>N/A</v>
      </c>
      <c r="AX526" s="47" t="str">
        <f>IFERROR(VLOOKUP('Input 1 - Schedule 1'!I526,'Input 1 - Schedule 1'!$D$7:$G$1009,4,FALSE),"")</f>
        <v/>
      </c>
      <c r="AZ526" s="17" t="s">
        <v>1</v>
      </c>
    </row>
    <row r="527" spans="1:52" x14ac:dyDescent="0.25">
      <c r="A527" s="56">
        <f t="shared" si="53"/>
        <v>518</v>
      </c>
      <c r="B527" s="267" t="str">
        <f t="shared" si="54"/>
        <v/>
      </c>
      <c r="C527" s="55" t="str">
        <f>IFERROR(VLOOKUP(G527,GCC.Param!$B$3:$D$96,3,FALSE),"")</f>
        <v/>
      </c>
      <c r="D527" s="40"/>
      <c r="E527" s="40"/>
      <c r="F527" s="42"/>
      <c r="G527" s="42"/>
      <c r="H527" s="42"/>
      <c r="I527" s="42"/>
      <c r="J527" s="267" t="str">
        <f t="shared" si="55"/>
        <v/>
      </c>
      <c r="K527" s="289"/>
      <c r="L527" s="289"/>
      <c r="M527" s="42"/>
      <c r="N527" s="42"/>
      <c r="O527" s="42"/>
      <c r="P527" s="42"/>
      <c r="Q527" s="42"/>
      <c r="R527" s="42"/>
      <c r="S527" s="266">
        <f t="shared" si="56"/>
        <v>0</v>
      </c>
      <c r="T527" s="32"/>
      <c r="U527" s="50"/>
      <c r="V527" s="44"/>
      <c r="W527" s="44"/>
      <c r="X527" s="45"/>
      <c r="Y527" s="50"/>
      <c r="Z527" s="46"/>
      <c r="AA527" s="46"/>
      <c r="AB527" s="46"/>
      <c r="AC527" s="47">
        <f t="shared" si="57"/>
        <v>0</v>
      </c>
      <c r="AD527" s="51"/>
      <c r="AE527" s="51"/>
      <c r="AF527" s="51"/>
      <c r="AH527" s="290"/>
      <c r="AI527" s="53">
        <f t="shared" si="58"/>
        <v>0</v>
      </c>
      <c r="AJ527" s="52"/>
      <c r="AK527" s="293"/>
      <c r="AL527" s="300"/>
      <c r="AM527" s="52"/>
      <c r="AN527" s="300"/>
      <c r="AO527" s="54"/>
      <c r="AQ527" s="47" t="str">
        <f>IF(OR('Input 1 - Schedule 1'!$C527="Non-Ins, Non-Fin",G527="Other Unregulated Financial Entity"),"Yes","No")</f>
        <v>No</v>
      </c>
      <c r="AR527" s="47" t="str">
        <f>IF(AQ527="Yes", 'Input 1 - Schedule 1'!AL527/'Input 1 - Schedule 1'!AM527*'Input 1 - Schedule 1'!AN527,"N/A")</f>
        <v>N/A</v>
      </c>
      <c r="AS527" s="47" t="str">
        <f>IF(AR527="N/A","N/A",MAX('Input 1 - Schedule 1'!AN527*0.02,AR527))</f>
        <v>N/A</v>
      </c>
      <c r="AT527" s="47" t="str">
        <f>IF(AQ527="Yes",'Input 1 - Schedule 1'!$AH527*IF($AX527="RBC Filing U.S. Insurer (Life)",0.0247,IF($AX527="RBC Filing U.S. Insurer (Health)",0.057*2/3,0.0364)),"N/A")</f>
        <v>N/A</v>
      </c>
      <c r="AU527" s="47" t="str">
        <f>IF(AQ527="Yes",'Input 1 - Schedule 1'!$AH527*IF($AX527="RBC Filing U.S. Insurer (Life)",0.037,IF($AX527="RBC Filing U.S. Insurer (Health)",0.057,0.054)),"N/A")</f>
        <v>N/A</v>
      </c>
      <c r="AV527" s="47" t="str">
        <f>IF(AQ527="Yes",'Input 1 - Schedule 1'!$AJ527*0.03,"N/A")</f>
        <v>N/A</v>
      </c>
      <c r="AW527" s="47" t="str">
        <f>IF(AQ527="Yes",IF(AX527="RBC Filing U.S. Insurer (Life)",0.195*'Input 1 - Schedule 1'!AJ527,0.225*'Input 1 - Schedule 1'!AJ527),"N/A")</f>
        <v>N/A</v>
      </c>
      <c r="AX527" s="47" t="str">
        <f>IFERROR(VLOOKUP('Input 1 - Schedule 1'!I527,'Input 1 - Schedule 1'!$D$7:$G$1009,4,FALSE),"")</f>
        <v/>
      </c>
      <c r="AZ527" s="17" t="s">
        <v>1</v>
      </c>
    </row>
    <row r="528" spans="1:52" x14ac:dyDescent="0.25">
      <c r="A528" s="56">
        <f t="shared" ref="A528:A591" si="59">A527+1</f>
        <v>519</v>
      </c>
      <c r="B528" s="267" t="str">
        <f t="shared" ref="B528:B591" si="60">IF(OR(G528="Other Non-Ins/Non-Fin without Material Risk",Q528="Non-Admitted"),"Excluded",IF(OR(G528="",G528=0),"", "Included"))</f>
        <v/>
      </c>
      <c r="C528" s="55" t="str">
        <f>IFERROR(VLOOKUP(G528,GCC.Param!$B$3:$D$96,3,FALSE),"")</f>
        <v/>
      </c>
      <c r="D528" s="40"/>
      <c r="E528" s="40"/>
      <c r="F528" s="42"/>
      <c r="G528" s="42"/>
      <c r="H528" s="42"/>
      <c r="I528" s="42"/>
      <c r="J528" s="267" t="str">
        <f t="shared" ref="J528:J591" si="61">IFERROR(VLOOKUP(I528,D:F,3,FALSE),"")</f>
        <v/>
      </c>
      <c r="K528" s="289"/>
      <c r="L528" s="289"/>
      <c r="M528" s="42"/>
      <c r="N528" s="42"/>
      <c r="O528" s="42"/>
      <c r="P528" s="42"/>
      <c r="Q528" s="42"/>
      <c r="R528" s="42"/>
      <c r="S528" s="266">
        <f t="shared" ref="S528:S591" si="62">IF(H528="",F528,H528)</f>
        <v>0</v>
      </c>
      <c r="T528" s="32"/>
      <c r="U528" s="50"/>
      <c r="V528" s="44"/>
      <c r="W528" s="44"/>
      <c r="X528" s="45"/>
      <c r="Y528" s="50"/>
      <c r="Z528" s="46"/>
      <c r="AA528" s="46"/>
      <c r="AB528" s="46"/>
      <c r="AC528" s="47">
        <f t="shared" ref="AC528:AC591" si="63">IFERROR(Z528+AA528-AB528,0)</f>
        <v>0</v>
      </c>
      <c r="AD528" s="51"/>
      <c r="AE528" s="51"/>
      <c r="AF528" s="51"/>
      <c r="AH528" s="290"/>
      <c r="AI528" s="53">
        <f t="shared" ref="AI528:AI591" si="64">AD528-AE528</f>
        <v>0</v>
      </c>
      <c r="AJ528" s="52"/>
      <c r="AK528" s="293"/>
      <c r="AL528" s="300"/>
      <c r="AM528" s="52"/>
      <c r="AN528" s="300"/>
      <c r="AO528" s="54"/>
      <c r="AQ528" s="47" t="str">
        <f>IF(OR('Input 1 - Schedule 1'!$C528="Non-Ins, Non-Fin",G528="Other Unregulated Financial Entity"),"Yes","No")</f>
        <v>No</v>
      </c>
      <c r="AR528" s="47" t="str">
        <f>IF(AQ528="Yes", 'Input 1 - Schedule 1'!AL528/'Input 1 - Schedule 1'!AM528*'Input 1 - Schedule 1'!AN528,"N/A")</f>
        <v>N/A</v>
      </c>
      <c r="AS528" s="47" t="str">
        <f>IF(AR528="N/A","N/A",MAX('Input 1 - Schedule 1'!AN528*0.02,AR528))</f>
        <v>N/A</v>
      </c>
      <c r="AT528" s="47" t="str">
        <f>IF(AQ528="Yes",'Input 1 - Schedule 1'!$AH528*IF($AX528="RBC Filing U.S. Insurer (Life)",0.0247,IF($AX528="RBC Filing U.S. Insurer (Health)",0.057*2/3,0.0364)),"N/A")</f>
        <v>N/A</v>
      </c>
      <c r="AU528" s="47" t="str">
        <f>IF(AQ528="Yes",'Input 1 - Schedule 1'!$AH528*IF($AX528="RBC Filing U.S. Insurer (Life)",0.037,IF($AX528="RBC Filing U.S. Insurer (Health)",0.057,0.054)),"N/A")</f>
        <v>N/A</v>
      </c>
      <c r="AV528" s="47" t="str">
        <f>IF(AQ528="Yes",'Input 1 - Schedule 1'!$AJ528*0.03,"N/A")</f>
        <v>N/A</v>
      </c>
      <c r="AW528" s="47" t="str">
        <f>IF(AQ528="Yes",IF(AX528="RBC Filing U.S. Insurer (Life)",0.195*'Input 1 - Schedule 1'!AJ528,0.225*'Input 1 - Schedule 1'!AJ528),"N/A")</f>
        <v>N/A</v>
      </c>
      <c r="AX528" s="47" t="str">
        <f>IFERROR(VLOOKUP('Input 1 - Schedule 1'!I528,'Input 1 - Schedule 1'!$D$7:$G$1009,4,FALSE),"")</f>
        <v/>
      </c>
      <c r="AZ528" s="17" t="s">
        <v>1</v>
      </c>
    </row>
    <row r="529" spans="1:52" x14ac:dyDescent="0.25">
      <c r="A529" s="56">
        <f t="shared" si="59"/>
        <v>520</v>
      </c>
      <c r="B529" s="267" t="str">
        <f t="shared" si="60"/>
        <v/>
      </c>
      <c r="C529" s="55" t="str">
        <f>IFERROR(VLOOKUP(G529,GCC.Param!$B$3:$D$96,3,FALSE),"")</f>
        <v/>
      </c>
      <c r="D529" s="40"/>
      <c r="E529" s="40"/>
      <c r="F529" s="42"/>
      <c r="G529" s="42"/>
      <c r="H529" s="42"/>
      <c r="I529" s="42"/>
      <c r="J529" s="267" t="str">
        <f t="shared" si="61"/>
        <v/>
      </c>
      <c r="K529" s="289"/>
      <c r="L529" s="289"/>
      <c r="M529" s="42"/>
      <c r="N529" s="42"/>
      <c r="O529" s="42"/>
      <c r="P529" s="42"/>
      <c r="Q529" s="42"/>
      <c r="R529" s="42"/>
      <c r="S529" s="266">
        <f t="shared" si="62"/>
        <v>0</v>
      </c>
      <c r="T529" s="32"/>
      <c r="U529" s="50"/>
      <c r="V529" s="44"/>
      <c r="W529" s="44"/>
      <c r="X529" s="45"/>
      <c r="Y529" s="50"/>
      <c r="Z529" s="46"/>
      <c r="AA529" s="46"/>
      <c r="AB529" s="46"/>
      <c r="AC529" s="47">
        <f t="shared" si="63"/>
        <v>0</v>
      </c>
      <c r="AD529" s="51"/>
      <c r="AE529" s="51"/>
      <c r="AF529" s="51"/>
      <c r="AH529" s="290"/>
      <c r="AI529" s="53">
        <f t="shared" si="64"/>
        <v>0</v>
      </c>
      <c r="AJ529" s="52"/>
      <c r="AK529" s="293"/>
      <c r="AL529" s="300"/>
      <c r="AM529" s="52"/>
      <c r="AN529" s="300"/>
      <c r="AO529" s="54"/>
      <c r="AQ529" s="47" t="str">
        <f>IF(OR('Input 1 - Schedule 1'!$C529="Non-Ins, Non-Fin",G529="Other Unregulated Financial Entity"),"Yes","No")</f>
        <v>No</v>
      </c>
      <c r="AR529" s="47" t="str">
        <f>IF(AQ529="Yes", 'Input 1 - Schedule 1'!AL529/'Input 1 - Schedule 1'!AM529*'Input 1 - Schedule 1'!AN529,"N/A")</f>
        <v>N/A</v>
      </c>
      <c r="AS529" s="47" t="str">
        <f>IF(AR529="N/A","N/A",MAX('Input 1 - Schedule 1'!AN529*0.02,AR529))</f>
        <v>N/A</v>
      </c>
      <c r="AT529" s="47" t="str">
        <f>IF(AQ529="Yes",'Input 1 - Schedule 1'!$AH529*IF($AX529="RBC Filing U.S. Insurer (Life)",0.0247,IF($AX529="RBC Filing U.S. Insurer (Health)",0.057*2/3,0.0364)),"N/A")</f>
        <v>N/A</v>
      </c>
      <c r="AU529" s="47" t="str">
        <f>IF(AQ529="Yes",'Input 1 - Schedule 1'!$AH529*IF($AX529="RBC Filing U.S. Insurer (Life)",0.037,IF($AX529="RBC Filing U.S. Insurer (Health)",0.057,0.054)),"N/A")</f>
        <v>N/A</v>
      </c>
      <c r="AV529" s="47" t="str">
        <f>IF(AQ529="Yes",'Input 1 - Schedule 1'!$AJ529*0.03,"N/A")</f>
        <v>N/A</v>
      </c>
      <c r="AW529" s="47" t="str">
        <f>IF(AQ529="Yes",IF(AX529="RBC Filing U.S. Insurer (Life)",0.195*'Input 1 - Schedule 1'!AJ529,0.225*'Input 1 - Schedule 1'!AJ529),"N/A")</f>
        <v>N/A</v>
      </c>
      <c r="AX529" s="47" t="str">
        <f>IFERROR(VLOOKUP('Input 1 - Schedule 1'!I529,'Input 1 - Schedule 1'!$D$7:$G$1009,4,FALSE),"")</f>
        <v/>
      </c>
      <c r="AZ529" s="17" t="s">
        <v>1</v>
      </c>
    </row>
    <row r="530" spans="1:52" x14ac:dyDescent="0.25">
      <c r="A530" s="56">
        <f t="shared" si="59"/>
        <v>521</v>
      </c>
      <c r="B530" s="267" t="str">
        <f t="shared" si="60"/>
        <v/>
      </c>
      <c r="C530" s="55" t="str">
        <f>IFERROR(VLOOKUP(G530,GCC.Param!$B$3:$D$96,3,FALSE),"")</f>
        <v/>
      </c>
      <c r="D530" s="40"/>
      <c r="E530" s="40"/>
      <c r="F530" s="42"/>
      <c r="G530" s="42"/>
      <c r="H530" s="42"/>
      <c r="I530" s="42"/>
      <c r="J530" s="267" t="str">
        <f t="shared" si="61"/>
        <v/>
      </c>
      <c r="K530" s="289"/>
      <c r="L530" s="289"/>
      <c r="M530" s="42"/>
      <c r="N530" s="42"/>
      <c r="O530" s="42"/>
      <c r="P530" s="42"/>
      <c r="Q530" s="42"/>
      <c r="R530" s="42"/>
      <c r="S530" s="266">
        <f t="shared" si="62"/>
        <v>0</v>
      </c>
      <c r="T530" s="32"/>
      <c r="U530" s="50"/>
      <c r="V530" s="44"/>
      <c r="W530" s="44"/>
      <c r="X530" s="45"/>
      <c r="Y530" s="50"/>
      <c r="Z530" s="46"/>
      <c r="AA530" s="46"/>
      <c r="AB530" s="46"/>
      <c r="AC530" s="47">
        <f t="shared" si="63"/>
        <v>0</v>
      </c>
      <c r="AD530" s="51"/>
      <c r="AE530" s="51"/>
      <c r="AF530" s="51"/>
      <c r="AH530" s="290"/>
      <c r="AI530" s="53">
        <f t="shared" si="64"/>
        <v>0</v>
      </c>
      <c r="AJ530" s="52"/>
      <c r="AK530" s="293"/>
      <c r="AL530" s="300"/>
      <c r="AM530" s="52"/>
      <c r="AN530" s="300"/>
      <c r="AO530" s="54"/>
      <c r="AQ530" s="47" t="str">
        <f>IF(OR('Input 1 - Schedule 1'!$C530="Non-Ins, Non-Fin",G530="Other Unregulated Financial Entity"),"Yes","No")</f>
        <v>No</v>
      </c>
      <c r="AR530" s="47" t="str">
        <f>IF(AQ530="Yes", 'Input 1 - Schedule 1'!AL530/'Input 1 - Schedule 1'!AM530*'Input 1 - Schedule 1'!AN530,"N/A")</f>
        <v>N/A</v>
      </c>
      <c r="AS530" s="47" t="str">
        <f>IF(AR530="N/A","N/A",MAX('Input 1 - Schedule 1'!AN530*0.02,AR530))</f>
        <v>N/A</v>
      </c>
      <c r="AT530" s="47" t="str">
        <f>IF(AQ530="Yes",'Input 1 - Schedule 1'!$AH530*IF($AX530="RBC Filing U.S. Insurer (Life)",0.0247,IF($AX530="RBC Filing U.S. Insurer (Health)",0.057*2/3,0.0364)),"N/A")</f>
        <v>N/A</v>
      </c>
      <c r="AU530" s="47" t="str">
        <f>IF(AQ530="Yes",'Input 1 - Schedule 1'!$AH530*IF($AX530="RBC Filing U.S. Insurer (Life)",0.037,IF($AX530="RBC Filing U.S. Insurer (Health)",0.057,0.054)),"N/A")</f>
        <v>N/A</v>
      </c>
      <c r="AV530" s="47" t="str">
        <f>IF(AQ530="Yes",'Input 1 - Schedule 1'!$AJ530*0.03,"N/A")</f>
        <v>N/A</v>
      </c>
      <c r="AW530" s="47" t="str">
        <f>IF(AQ530="Yes",IF(AX530="RBC Filing U.S. Insurer (Life)",0.195*'Input 1 - Schedule 1'!AJ530,0.225*'Input 1 - Schedule 1'!AJ530),"N/A")</f>
        <v>N/A</v>
      </c>
      <c r="AX530" s="47" t="str">
        <f>IFERROR(VLOOKUP('Input 1 - Schedule 1'!I530,'Input 1 - Schedule 1'!$D$7:$G$1009,4,FALSE),"")</f>
        <v/>
      </c>
      <c r="AZ530" s="17" t="s">
        <v>1</v>
      </c>
    </row>
    <row r="531" spans="1:52" x14ac:dyDescent="0.25">
      <c r="A531" s="56">
        <f t="shared" si="59"/>
        <v>522</v>
      </c>
      <c r="B531" s="267" t="str">
        <f t="shared" si="60"/>
        <v/>
      </c>
      <c r="C531" s="55" t="str">
        <f>IFERROR(VLOOKUP(G531,GCC.Param!$B$3:$D$96,3,FALSE),"")</f>
        <v/>
      </c>
      <c r="D531" s="40"/>
      <c r="E531" s="40"/>
      <c r="F531" s="42"/>
      <c r="G531" s="42"/>
      <c r="H531" s="42"/>
      <c r="I531" s="42"/>
      <c r="J531" s="267" t="str">
        <f t="shared" si="61"/>
        <v/>
      </c>
      <c r="K531" s="289"/>
      <c r="L531" s="289"/>
      <c r="M531" s="42"/>
      <c r="N531" s="42"/>
      <c r="O531" s="42"/>
      <c r="P531" s="42"/>
      <c r="Q531" s="42"/>
      <c r="R531" s="42"/>
      <c r="S531" s="266">
        <f t="shared" si="62"/>
        <v>0</v>
      </c>
      <c r="T531" s="32"/>
      <c r="U531" s="50"/>
      <c r="V531" s="44"/>
      <c r="W531" s="44"/>
      <c r="X531" s="45"/>
      <c r="Y531" s="50"/>
      <c r="Z531" s="46"/>
      <c r="AA531" s="46"/>
      <c r="AB531" s="46"/>
      <c r="AC531" s="47">
        <f t="shared" si="63"/>
        <v>0</v>
      </c>
      <c r="AD531" s="51"/>
      <c r="AE531" s="51"/>
      <c r="AF531" s="51"/>
      <c r="AH531" s="290"/>
      <c r="AI531" s="53">
        <f t="shared" si="64"/>
        <v>0</v>
      </c>
      <c r="AJ531" s="52"/>
      <c r="AK531" s="293"/>
      <c r="AL531" s="300"/>
      <c r="AM531" s="52"/>
      <c r="AN531" s="300"/>
      <c r="AO531" s="54"/>
      <c r="AQ531" s="47" t="str">
        <f>IF(OR('Input 1 - Schedule 1'!$C531="Non-Ins, Non-Fin",G531="Other Unregulated Financial Entity"),"Yes","No")</f>
        <v>No</v>
      </c>
      <c r="AR531" s="47" t="str">
        <f>IF(AQ531="Yes", 'Input 1 - Schedule 1'!AL531/'Input 1 - Schedule 1'!AM531*'Input 1 - Schedule 1'!AN531,"N/A")</f>
        <v>N/A</v>
      </c>
      <c r="AS531" s="47" t="str">
        <f>IF(AR531="N/A","N/A",MAX('Input 1 - Schedule 1'!AN531*0.02,AR531))</f>
        <v>N/A</v>
      </c>
      <c r="AT531" s="47" t="str">
        <f>IF(AQ531="Yes",'Input 1 - Schedule 1'!$AH531*IF($AX531="RBC Filing U.S. Insurer (Life)",0.0247,IF($AX531="RBC Filing U.S. Insurer (Health)",0.057*2/3,0.0364)),"N/A")</f>
        <v>N/A</v>
      </c>
      <c r="AU531" s="47" t="str">
        <f>IF(AQ531="Yes",'Input 1 - Schedule 1'!$AH531*IF($AX531="RBC Filing U.S. Insurer (Life)",0.037,IF($AX531="RBC Filing U.S. Insurer (Health)",0.057,0.054)),"N/A")</f>
        <v>N/A</v>
      </c>
      <c r="AV531" s="47" t="str">
        <f>IF(AQ531="Yes",'Input 1 - Schedule 1'!$AJ531*0.03,"N/A")</f>
        <v>N/A</v>
      </c>
      <c r="AW531" s="47" t="str">
        <f>IF(AQ531="Yes",IF(AX531="RBC Filing U.S. Insurer (Life)",0.195*'Input 1 - Schedule 1'!AJ531,0.225*'Input 1 - Schedule 1'!AJ531),"N/A")</f>
        <v>N/A</v>
      </c>
      <c r="AX531" s="47" t="str">
        <f>IFERROR(VLOOKUP('Input 1 - Schedule 1'!I531,'Input 1 - Schedule 1'!$D$7:$G$1009,4,FALSE),"")</f>
        <v/>
      </c>
      <c r="AZ531" s="17" t="s">
        <v>1</v>
      </c>
    </row>
    <row r="532" spans="1:52" x14ac:dyDescent="0.25">
      <c r="A532" s="56">
        <f t="shared" si="59"/>
        <v>523</v>
      </c>
      <c r="B532" s="267" t="str">
        <f t="shared" si="60"/>
        <v/>
      </c>
      <c r="C532" s="55" t="str">
        <f>IFERROR(VLOOKUP(G532,GCC.Param!$B$3:$D$96,3,FALSE),"")</f>
        <v/>
      </c>
      <c r="D532" s="40"/>
      <c r="E532" s="40"/>
      <c r="F532" s="42"/>
      <c r="G532" s="42"/>
      <c r="H532" s="42"/>
      <c r="I532" s="42"/>
      <c r="J532" s="267" t="str">
        <f t="shared" si="61"/>
        <v/>
      </c>
      <c r="K532" s="289"/>
      <c r="L532" s="289"/>
      <c r="M532" s="42"/>
      <c r="N532" s="42"/>
      <c r="O532" s="42"/>
      <c r="P532" s="42"/>
      <c r="Q532" s="42"/>
      <c r="R532" s="42"/>
      <c r="S532" s="266">
        <f t="shared" si="62"/>
        <v>0</v>
      </c>
      <c r="T532" s="32"/>
      <c r="U532" s="50"/>
      <c r="V532" s="44"/>
      <c r="W532" s="44"/>
      <c r="X532" s="45"/>
      <c r="Y532" s="50"/>
      <c r="Z532" s="46"/>
      <c r="AA532" s="46"/>
      <c r="AB532" s="46"/>
      <c r="AC532" s="47">
        <f t="shared" si="63"/>
        <v>0</v>
      </c>
      <c r="AD532" s="51"/>
      <c r="AE532" s="51"/>
      <c r="AF532" s="51"/>
      <c r="AH532" s="290"/>
      <c r="AI532" s="53">
        <f t="shared" si="64"/>
        <v>0</v>
      </c>
      <c r="AJ532" s="52"/>
      <c r="AK532" s="293"/>
      <c r="AL532" s="300"/>
      <c r="AM532" s="52"/>
      <c r="AN532" s="300"/>
      <c r="AO532" s="54"/>
      <c r="AQ532" s="47" t="str">
        <f>IF(OR('Input 1 - Schedule 1'!$C532="Non-Ins, Non-Fin",G532="Other Unregulated Financial Entity"),"Yes","No")</f>
        <v>No</v>
      </c>
      <c r="AR532" s="47" t="str">
        <f>IF(AQ532="Yes", 'Input 1 - Schedule 1'!AL532/'Input 1 - Schedule 1'!AM532*'Input 1 - Schedule 1'!AN532,"N/A")</f>
        <v>N/A</v>
      </c>
      <c r="AS532" s="47" t="str">
        <f>IF(AR532="N/A","N/A",MAX('Input 1 - Schedule 1'!AN532*0.02,AR532))</f>
        <v>N/A</v>
      </c>
      <c r="AT532" s="47" t="str">
        <f>IF(AQ532="Yes",'Input 1 - Schedule 1'!$AH532*IF($AX532="RBC Filing U.S. Insurer (Life)",0.0247,IF($AX532="RBC Filing U.S. Insurer (Health)",0.057*2/3,0.0364)),"N/A")</f>
        <v>N/A</v>
      </c>
      <c r="AU532" s="47" t="str">
        <f>IF(AQ532="Yes",'Input 1 - Schedule 1'!$AH532*IF($AX532="RBC Filing U.S. Insurer (Life)",0.037,IF($AX532="RBC Filing U.S. Insurer (Health)",0.057,0.054)),"N/A")</f>
        <v>N/A</v>
      </c>
      <c r="AV532" s="47" t="str">
        <f>IF(AQ532="Yes",'Input 1 - Schedule 1'!$AJ532*0.03,"N/A")</f>
        <v>N/A</v>
      </c>
      <c r="AW532" s="47" t="str">
        <f>IF(AQ532="Yes",IF(AX532="RBC Filing U.S. Insurer (Life)",0.195*'Input 1 - Schedule 1'!AJ532,0.225*'Input 1 - Schedule 1'!AJ532),"N/A")</f>
        <v>N/A</v>
      </c>
      <c r="AX532" s="47" t="str">
        <f>IFERROR(VLOOKUP('Input 1 - Schedule 1'!I532,'Input 1 - Schedule 1'!$D$7:$G$1009,4,FALSE),"")</f>
        <v/>
      </c>
      <c r="AZ532" s="17" t="s">
        <v>1</v>
      </c>
    </row>
    <row r="533" spans="1:52" x14ac:dyDescent="0.25">
      <c r="A533" s="56">
        <f t="shared" si="59"/>
        <v>524</v>
      </c>
      <c r="B533" s="267" t="str">
        <f t="shared" si="60"/>
        <v/>
      </c>
      <c r="C533" s="55" t="str">
        <f>IFERROR(VLOOKUP(G533,GCC.Param!$B$3:$D$96,3,FALSE),"")</f>
        <v/>
      </c>
      <c r="D533" s="40"/>
      <c r="E533" s="40"/>
      <c r="F533" s="42"/>
      <c r="G533" s="42"/>
      <c r="H533" s="42"/>
      <c r="I533" s="42"/>
      <c r="J533" s="267" t="str">
        <f t="shared" si="61"/>
        <v/>
      </c>
      <c r="K533" s="289"/>
      <c r="L533" s="289"/>
      <c r="M533" s="42"/>
      <c r="N533" s="42"/>
      <c r="O533" s="42"/>
      <c r="P533" s="42"/>
      <c r="Q533" s="42"/>
      <c r="R533" s="42"/>
      <c r="S533" s="266">
        <f t="shared" si="62"/>
        <v>0</v>
      </c>
      <c r="T533" s="32"/>
      <c r="U533" s="50"/>
      <c r="V533" s="44"/>
      <c r="W533" s="44"/>
      <c r="X533" s="45"/>
      <c r="Y533" s="50"/>
      <c r="Z533" s="46"/>
      <c r="AA533" s="46"/>
      <c r="AB533" s="46"/>
      <c r="AC533" s="47">
        <f t="shared" si="63"/>
        <v>0</v>
      </c>
      <c r="AD533" s="51"/>
      <c r="AE533" s="51"/>
      <c r="AF533" s="51"/>
      <c r="AH533" s="290"/>
      <c r="AI533" s="53">
        <f t="shared" si="64"/>
        <v>0</v>
      </c>
      <c r="AJ533" s="52"/>
      <c r="AK533" s="293"/>
      <c r="AL533" s="300"/>
      <c r="AM533" s="52"/>
      <c r="AN533" s="300"/>
      <c r="AO533" s="54"/>
      <c r="AQ533" s="47" t="str">
        <f>IF(OR('Input 1 - Schedule 1'!$C533="Non-Ins, Non-Fin",G533="Other Unregulated Financial Entity"),"Yes","No")</f>
        <v>No</v>
      </c>
      <c r="AR533" s="47" t="str">
        <f>IF(AQ533="Yes", 'Input 1 - Schedule 1'!AL533/'Input 1 - Schedule 1'!AM533*'Input 1 - Schedule 1'!AN533,"N/A")</f>
        <v>N/A</v>
      </c>
      <c r="AS533" s="47" t="str">
        <f>IF(AR533="N/A","N/A",MAX('Input 1 - Schedule 1'!AN533*0.02,AR533))</f>
        <v>N/A</v>
      </c>
      <c r="AT533" s="47" t="str">
        <f>IF(AQ533="Yes",'Input 1 - Schedule 1'!$AH533*IF($AX533="RBC Filing U.S. Insurer (Life)",0.0247,IF($AX533="RBC Filing U.S. Insurer (Health)",0.057*2/3,0.0364)),"N/A")</f>
        <v>N/A</v>
      </c>
      <c r="AU533" s="47" t="str">
        <f>IF(AQ533="Yes",'Input 1 - Schedule 1'!$AH533*IF($AX533="RBC Filing U.S. Insurer (Life)",0.037,IF($AX533="RBC Filing U.S. Insurer (Health)",0.057,0.054)),"N/A")</f>
        <v>N/A</v>
      </c>
      <c r="AV533" s="47" t="str">
        <f>IF(AQ533="Yes",'Input 1 - Schedule 1'!$AJ533*0.03,"N/A")</f>
        <v>N/A</v>
      </c>
      <c r="AW533" s="47" t="str">
        <f>IF(AQ533="Yes",IF(AX533="RBC Filing U.S. Insurer (Life)",0.195*'Input 1 - Schedule 1'!AJ533,0.225*'Input 1 - Schedule 1'!AJ533),"N/A")</f>
        <v>N/A</v>
      </c>
      <c r="AX533" s="47" t="str">
        <f>IFERROR(VLOOKUP('Input 1 - Schedule 1'!I533,'Input 1 - Schedule 1'!$D$7:$G$1009,4,FALSE),"")</f>
        <v/>
      </c>
      <c r="AZ533" s="17" t="s">
        <v>1</v>
      </c>
    </row>
    <row r="534" spans="1:52" x14ac:dyDescent="0.25">
      <c r="A534" s="56">
        <f t="shared" si="59"/>
        <v>525</v>
      </c>
      <c r="B534" s="267" t="str">
        <f t="shared" si="60"/>
        <v/>
      </c>
      <c r="C534" s="55" t="str">
        <f>IFERROR(VLOOKUP(G534,GCC.Param!$B$3:$D$96,3,FALSE),"")</f>
        <v/>
      </c>
      <c r="D534" s="40"/>
      <c r="E534" s="40"/>
      <c r="F534" s="42"/>
      <c r="G534" s="42"/>
      <c r="H534" s="42"/>
      <c r="I534" s="42"/>
      <c r="J534" s="267" t="str">
        <f t="shared" si="61"/>
        <v/>
      </c>
      <c r="K534" s="289"/>
      <c r="L534" s="289"/>
      <c r="M534" s="42"/>
      <c r="N534" s="42"/>
      <c r="O534" s="42"/>
      <c r="P534" s="42"/>
      <c r="Q534" s="42"/>
      <c r="R534" s="42"/>
      <c r="S534" s="266">
        <f t="shared" si="62"/>
        <v>0</v>
      </c>
      <c r="T534" s="32"/>
      <c r="U534" s="50"/>
      <c r="V534" s="44"/>
      <c r="W534" s="44"/>
      <c r="X534" s="45"/>
      <c r="Y534" s="50"/>
      <c r="Z534" s="46"/>
      <c r="AA534" s="46"/>
      <c r="AB534" s="46"/>
      <c r="AC534" s="47">
        <f t="shared" si="63"/>
        <v>0</v>
      </c>
      <c r="AD534" s="51"/>
      <c r="AE534" s="51"/>
      <c r="AF534" s="51"/>
      <c r="AH534" s="290"/>
      <c r="AI534" s="53">
        <f t="shared" si="64"/>
        <v>0</v>
      </c>
      <c r="AJ534" s="52"/>
      <c r="AK534" s="293"/>
      <c r="AL534" s="300"/>
      <c r="AM534" s="52"/>
      <c r="AN534" s="300"/>
      <c r="AO534" s="54"/>
      <c r="AQ534" s="47" t="str">
        <f>IF(OR('Input 1 - Schedule 1'!$C534="Non-Ins, Non-Fin",G534="Other Unregulated Financial Entity"),"Yes","No")</f>
        <v>No</v>
      </c>
      <c r="AR534" s="47" t="str">
        <f>IF(AQ534="Yes", 'Input 1 - Schedule 1'!AL534/'Input 1 - Schedule 1'!AM534*'Input 1 - Schedule 1'!AN534,"N/A")</f>
        <v>N/A</v>
      </c>
      <c r="AS534" s="47" t="str">
        <f>IF(AR534="N/A","N/A",MAX('Input 1 - Schedule 1'!AN534*0.02,AR534))</f>
        <v>N/A</v>
      </c>
      <c r="AT534" s="47" t="str">
        <f>IF(AQ534="Yes",'Input 1 - Schedule 1'!$AH534*IF($AX534="RBC Filing U.S. Insurer (Life)",0.0247,IF($AX534="RBC Filing U.S. Insurer (Health)",0.057*2/3,0.0364)),"N/A")</f>
        <v>N/A</v>
      </c>
      <c r="AU534" s="47" t="str">
        <f>IF(AQ534="Yes",'Input 1 - Schedule 1'!$AH534*IF($AX534="RBC Filing U.S. Insurer (Life)",0.037,IF($AX534="RBC Filing U.S. Insurer (Health)",0.057,0.054)),"N/A")</f>
        <v>N/A</v>
      </c>
      <c r="AV534" s="47" t="str">
        <f>IF(AQ534="Yes",'Input 1 - Schedule 1'!$AJ534*0.03,"N/A")</f>
        <v>N/A</v>
      </c>
      <c r="AW534" s="47" t="str">
        <f>IF(AQ534="Yes",IF(AX534="RBC Filing U.S. Insurer (Life)",0.195*'Input 1 - Schedule 1'!AJ534,0.225*'Input 1 - Schedule 1'!AJ534),"N/A")</f>
        <v>N/A</v>
      </c>
      <c r="AX534" s="47" t="str">
        <f>IFERROR(VLOOKUP('Input 1 - Schedule 1'!I534,'Input 1 - Schedule 1'!$D$7:$G$1009,4,FALSE),"")</f>
        <v/>
      </c>
      <c r="AZ534" s="17" t="s">
        <v>1</v>
      </c>
    </row>
    <row r="535" spans="1:52" x14ac:dyDescent="0.25">
      <c r="A535" s="56">
        <f t="shared" si="59"/>
        <v>526</v>
      </c>
      <c r="B535" s="267" t="str">
        <f t="shared" si="60"/>
        <v/>
      </c>
      <c r="C535" s="55" t="str">
        <f>IFERROR(VLOOKUP(G535,GCC.Param!$B$3:$D$96,3,FALSE),"")</f>
        <v/>
      </c>
      <c r="D535" s="40"/>
      <c r="E535" s="40"/>
      <c r="F535" s="42"/>
      <c r="G535" s="42"/>
      <c r="H535" s="42"/>
      <c r="I535" s="42"/>
      <c r="J535" s="267" t="str">
        <f t="shared" si="61"/>
        <v/>
      </c>
      <c r="K535" s="289"/>
      <c r="L535" s="289"/>
      <c r="M535" s="42"/>
      <c r="N535" s="42"/>
      <c r="O535" s="42"/>
      <c r="P535" s="42"/>
      <c r="Q535" s="42"/>
      <c r="R535" s="42"/>
      <c r="S535" s="266">
        <f t="shared" si="62"/>
        <v>0</v>
      </c>
      <c r="T535" s="32"/>
      <c r="U535" s="50"/>
      <c r="V535" s="44"/>
      <c r="W535" s="44"/>
      <c r="X535" s="45"/>
      <c r="Y535" s="50"/>
      <c r="Z535" s="46"/>
      <c r="AA535" s="46"/>
      <c r="AB535" s="46"/>
      <c r="AC535" s="47">
        <f t="shared" si="63"/>
        <v>0</v>
      </c>
      <c r="AD535" s="51"/>
      <c r="AE535" s="51"/>
      <c r="AF535" s="51"/>
      <c r="AH535" s="290"/>
      <c r="AI535" s="53">
        <f t="shared" si="64"/>
        <v>0</v>
      </c>
      <c r="AJ535" s="52"/>
      <c r="AK535" s="293"/>
      <c r="AL535" s="300"/>
      <c r="AM535" s="52"/>
      <c r="AN535" s="300"/>
      <c r="AO535" s="54"/>
      <c r="AQ535" s="47" t="str">
        <f>IF(OR('Input 1 - Schedule 1'!$C535="Non-Ins, Non-Fin",G535="Other Unregulated Financial Entity"),"Yes","No")</f>
        <v>No</v>
      </c>
      <c r="AR535" s="47" t="str">
        <f>IF(AQ535="Yes", 'Input 1 - Schedule 1'!AL535/'Input 1 - Schedule 1'!AM535*'Input 1 - Schedule 1'!AN535,"N/A")</f>
        <v>N/A</v>
      </c>
      <c r="AS535" s="47" t="str">
        <f>IF(AR535="N/A","N/A",MAX('Input 1 - Schedule 1'!AN535*0.02,AR535))</f>
        <v>N/A</v>
      </c>
      <c r="AT535" s="47" t="str">
        <f>IF(AQ535="Yes",'Input 1 - Schedule 1'!$AH535*IF($AX535="RBC Filing U.S. Insurer (Life)",0.0247,IF($AX535="RBC Filing U.S. Insurer (Health)",0.057*2/3,0.0364)),"N/A")</f>
        <v>N/A</v>
      </c>
      <c r="AU535" s="47" t="str">
        <f>IF(AQ535="Yes",'Input 1 - Schedule 1'!$AH535*IF($AX535="RBC Filing U.S. Insurer (Life)",0.037,IF($AX535="RBC Filing U.S. Insurer (Health)",0.057,0.054)),"N/A")</f>
        <v>N/A</v>
      </c>
      <c r="AV535" s="47" t="str">
        <f>IF(AQ535="Yes",'Input 1 - Schedule 1'!$AJ535*0.03,"N/A")</f>
        <v>N/A</v>
      </c>
      <c r="AW535" s="47" t="str">
        <f>IF(AQ535="Yes",IF(AX535="RBC Filing U.S. Insurer (Life)",0.195*'Input 1 - Schedule 1'!AJ535,0.225*'Input 1 - Schedule 1'!AJ535),"N/A")</f>
        <v>N/A</v>
      </c>
      <c r="AX535" s="47" t="str">
        <f>IFERROR(VLOOKUP('Input 1 - Schedule 1'!I535,'Input 1 - Schedule 1'!$D$7:$G$1009,4,FALSE),"")</f>
        <v/>
      </c>
      <c r="AZ535" s="17" t="s">
        <v>1</v>
      </c>
    </row>
    <row r="536" spans="1:52" x14ac:dyDescent="0.25">
      <c r="A536" s="56">
        <f t="shared" si="59"/>
        <v>527</v>
      </c>
      <c r="B536" s="267" t="str">
        <f t="shared" si="60"/>
        <v/>
      </c>
      <c r="C536" s="55" t="str">
        <f>IFERROR(VLOOKUP(G536,GCC.Param!$B$3:$D$96,3,FALSE),"")</f>
        <v/>
      </c>
      <c r="D536" s="40"/>
      <c r="E536" s="40"/>
      <c r="F536" s="42"/>
      <c r="G536" s="42"/>
      <c r="H536" s="42"/>
      <c r="I536" s="42"/>
      <c r="J536" s="267" t="str">
        <f t="shared" si="61"/>
        <v/>
      </c>
      <c r="K536" s="289"/>
      <c r="L536" s="289"/>
      <c r="M536" s="42"/>
      <c r="N536" s="42"/>
      <c r="O536" s="42"/>
      <c r="P536" s="42"/>
      <c r="Q536" s="42"/>
      <c r="R536" s="42"/>
      <c r="S536" s="266">
        <f t="shared" si="62"/>
        <v>0</v>
      </c>
      <c r="T536" s="32"/>
      <c r="U536" s="50"/>
      <c r="V536" s="44"/>
      <c r="W536" s="44"/>
      <c r="X536" s="45"/>
      <c r="Y536" s="50"/>
      <c r="Z536" s="46"/>
      <c r="AA536" s="46"/>
      <c r="AB536" s="46"/>
      <c r="AC536" s="47">
        <f t="shared" si="63"/>
        <v>0</v>
      </c>
      <c r="AD536" s="51"/>
      <c r="AE536" s="51"/>
      <c r="AF536" s="51"/>
      <c r="AH536" s="290"/>
      <c r="AI536" s="53">
        <f t="shared" si="64"/>
        <v>0</v>
      </c>
      <c r="AJ536" s="52"/>
      <c r="AK536" s="293"/>
      <c r="AL536" s="300"/>
      <c r="AM536" s="52"/>
      <c r="AN536" s="300"/>
      <c r="AO536" s="54"/>
      <c r="AQ536" s="47" t="str">
        <f>IF(OR('Input 1 - Schedule 1'!$C536="Non-Ins, Non-Fin",G536="Other Unregulated Financial Entity"),"Yes","No")</f>
        <v>No</v>
      </c>
      <c r="AR536" s="47" t="str">
        <f>IF(AQ536="Yes", 'Input 1 - Schedule 1'!AL536/'Input 1 - Schedule 1'!AM536*'Input 1 - Schedule 1'!AN536,"N/A")</f>
        <v>N/A</v>
      </c>
      <c r="AS536" s="47" t="str">
        <f>IF(AR536="N/A","N/A",MAX('Input 1 - Schedule 1'!AN536*0.02,AR536))</f>
        <v>N/A</v>
      </c>
      <c r="AT536" s="47" t="str">
        <f>IF(AQ536="Yes",'Input 1 - Schedule 1'!$AH536*IF($AX536="RBC Filing U.S. Insurer (Life)",0.0247,IF($AX536="RBC Filing U.S. Insurer (Health)",0.057*2/3,0.0364)),"N/A")</f>
        <v>N/A</v>
      </c>
      <c r="AU536" s="47" t="str">
        <f>IF(AQ536="Yes",'Input 1 - Schedule 1'!$AH536*IF($AX536="RBC Filing U.S. Insurer (Life)",0.037,IF($AX536="RBC Filing U.S. Insurer (Health)",0.057,0.054)),"N/A")</f>
        <v>N/A</v>
      </c>
      <c r="AV536" s="47" t="str">
        <f>IF(AQ536="Yes",'Input 1 - Schedule 1'!$AJ536*0.03,"N/A")</f>
        <v>N/A</v>
      </c>
      <c r="AW536" s="47" t="str">
        <f>IF(AQ536="Yes",IF(AX536="RBC Filing U.S. Insurer (Life)",0.195*'Input 1 - Schedule 1'!AJ536,0.225*'Input 1 - Schedule 1'!AJ536),"N/A")</f>
        <v>N/A</v>
      </c>
      <c r="AX536" s="47" t="str">
        <f>IFERROR(VLOOKUP('Input 1 - Schedule 1'!I536,'Input 1 - Schedule 1'!$D$7:$G$1009,4,FALSE),"")</f>
        <v/>
      </c>
      <c r="AZ536" s="17" t="s">
        <v>1</v>
      </c>
    </row>
    <row r="537" spans="1:52" x14ac:dyDescent="0.25">
      <c r="A537" s="56">
        <f t="shared" si="59"/>
        <v>528</v>
      </c>
      <c r="B537" s="267" t="str">
        <f t="shared" si="60"/>
        <v/>
      </c>
      <c r="C537" s="55" t="str">
        <f>IFERROR(VLOOKUP(G537,GCC.Param!$B$3:$D$96,3,FALSE),"")</f>
        <v/>
      </c>
      <c r="D537" s="40"/>
      <c r="E537" s="40"/>
      <c r="F537" s="42"/>
      <c r="G537" s="42"/>
      <c r="H537" s="42"/>
      <c r="I537" s="42"/>
      <c r="J537" s="267" t="str">
        <f t="shared" si="61"/>
        <v/>
      </c>
      <c r="K537" s="289"/>
      <c r="L537" s="289"/>
      <c r="M537" s="42"/>
      <c r="N537" s="42"/>
      <c r="O537" s="42"/>
      <c r="P537" s="42"/>
      <c r="Q537" s="42"/>
      <c r="R537" s="42"/>
      <c r="S537" s="266">
        <f t="shared" si="62"/>
        <v>0</v>
      </c>
      <c r="T537" s="32"/>
      <c r="U537" s="50"/>
      <c r="V537" s="44"/>
      <c r="W537" s="44"/>
      <c r="X537" s="45"/>
      <c r="Y537" s="50"/>
      <c r="Z537" s="46"/>
      <c r="AA537" s="46"/>
      <c r="AB537" s="46"/>
      <c r="AC537" s="47">
        <f t="shared" si="63"/>
        <v>0</v>
      </c>
      <c r="AD537" s="51"/>
      <c r="AE537" s="51"/>
      <c r="AF537" s="51"/>
      <c r="AH537" s="290"/>
      <c r="AI537" s="53">
        <f t="shared" si="64"/>
        <v>0</v>
      </c>
      <c r="AJ537" s="52"/>
      <c r="AK537" s="293"/>
      <c r="AL537" s="300"/>
      <c r="AM537" s="52"/>
      <c r="AN537" s="300"/>
      <c r="AO537" s="54"/>
      <c r="AQ537" s="47" t="str">
        <f>IF(OR('Input 1 - Schedule 1'!$C537="Non-Ins, Non-Fin",G537="Other Unregulated Financial Entity"),"Yes","No")</f>
        <v>No</v>
      </c>
      <c r="AR537" s="47" t="str">
        <f>IF(AQ537="Yes", 'Input 1 - Schedule 1'!AL537/'Input 1 - Schedule 1'!AM537*'Input 1 - Schedule 1'!AN537,"N/A")</f>
        <v>N/A</v>
      </c>
      <c r="AS537" s="47" t="str">
        <f>IF(AR537="N/A","N/A",MAX('Input 1 - Schedule 1'!AN537*0.02,AR537))</f>
        <v>N/A</v>
      </c>
      <c r="AT537" s="47" t="str">
        <f>IF(AQ537="Yes",'Input 1 - Schedule 1'!$AH537*IF($AX537="RBC Filing U.S. Insurer (Life)",0.0247,IF($AX537="RBC Filing U.S. Insurer (Health)",0.057*2/3,0.0364)),"N/A")</f>
        <v>N/A</v>
      </c>
      <c r="AU537" s="47" t="str">
        <f>IF(AQ537="Yes",'Input 1 - Schedule 1'!$AH537*IF($AX537="RBC Filing U.S. Insurer (Life)",0.037,IF($AX537="RBC Filing U.S. Insurer (Health)",0.057,0.054)),"N/A")</f>
        <v>N/A</v>
      </c>
      <c r="AV537" s="47" t="str">
        <f>IF(AQ537="Yes",'Input 1 - Schedule 1'!$AJ537*0.03,"N/A")</f>
        <v>N/A</v>
      </c>
      <c r="AW537" s="47" t="str">
        <f>IF(AQ537="Yes",IF(AX537="RBC Filing U.S. Insurer (Life)",0.195*'Input 1 - Schedule 1'!AJ537,0.225*'Input 1 - Schedule 1'!AJ537),"N/A")</f>
        <v>N/A</v>
      </c>
      <c r="AX537" s="47" t="str">
        <f>IFERROR(VLOOKUP('Input 1 - Schedule 1'!I537,'Input 1 - Schedule 1'!$D$7:$G$1009,4,FALSE),"")</f>
        <v/>
      </c>
      <c r="AZ537" s="17" t="s">
        <v>1</v>
      </c>
    </row>
    <row r="538" spans="1:52" x14ac:dyDescent="0.25">
      <c r="A538" s="56">
        <f t="shared" si="59"/>
        <v>529</v>
      </c>
      <c r="B538" s="267" t="str">
        <f t="shared" si="60"/>
        <v/>
      </c>
      <c r="C538" s="55" t="str">
        <f>IFERROR(VLOOKUP(G538,GCC.Param!$B$3:$D$96,3,FALSE),"")</f>
        <v/>
      </c>
      <c r="D538" s="40"/>
      <c r="E538" s="40"/>
      <c r="F538" s="42"/>
      <c r="G538" s="42"/>
      <c r="H538" s="42"/>
      <c r="I538" s="42"/>
      <c r="J538" s="267" t="str">
        <f t="shared" si="61"/>
        <v/>
      </c>
      <c r="K538" s="289"/>
      <c r="L538" s="289"/>
      <c r="M538" s="42"/>
      <c r="N538" s="42"/>
      <c r="O538" s="42"/>
      <c r="P538" s="42"/>
      <c r="Q538" s="42"/>
      <c r="R538" s="42"/>
      <c r="S538" s="266">
        <f t="shared" si="62"/>
        <v>0</v>
      </c>
      <c r="T538" s="32"/>
      <c r="U538" s="50"/>
      <c r="V538" s="44"/>
      <c r="W538" s="44"/>
      <c r="X538" s="45"/>
      <c r="Y538" s="50"/>
      <c r="Z538" s="46"/>
      <c r="AA538" s="46"/>
      <c r="AB538" s="46"/>
      <c r="AC538" s="47">
        <f t="shared" si="63"/>
        <v>0</v>
      </c>
      <c r="AD538" s="51"/>
      <c r="AE538" s="51"/>
      <c r="AF538" s="51"/>
      <c r="AH538" s="290"/>
      <c r="AI538" s="53">
        <f t="shared" si="64"/>
        <v>0</v>
      </c>
      <c r="AJ538" s="52"/>
      <c r="AK538" s="293"/>
      <c r="AL538" s="300"/>
      <c r="AM538" s="52"/>
      <c r="AN538" s="300"/>
      <c r="AO538" s="54"/>
      <c r="AQ538" s="47" t="str">
        <f>IF(OR('Input 1 - Schedule 1'!$C538="Non-Ins, Non-Fin",G538="Other Unregulated Financial Entity"),"Yes","No")</f>
        <v>No</v>
      </c>
      <c r="AR538" s="47" t="str">
        <f>IF(AQ538="Yes", 'Input 1 - Schedule 1'!AL538/'Input 1 - Schedule 1'!AM538*'Input 1 - Schedule 1'!AN538,"N/A")</f>
        <v>N/A</v>
      </c>
      <c r="AS538" s="47" t="str">
        <f>IF(AR538="N/A","N/A",MAX('Input 1 - Schedule 1'!AN538*0.02,AR538))</f>
        <v>N/A</v>
      </c>
      <c r="AT538" s="47" t="str">
        <f>IF(AQ538="Yes",'Input 1 - Schedule 1'!$AH538*IF($AX538="RBC Filing U.S. Insurer (Life)",0.0247,IF($AX538="RBC Filing U.S. Insurer (Health)",0.057*2/3,0.0364)),"N/A")</f>
        <v>N/A</v>
      </c>
      <c r="AU538" s="47" t="str">
        <f>IF(AQ538="Yes",'Input 1 - Schedule 1'!$AH538*IF($AX538="RBC Filing U.S. Insurer (Life)",0.037,IF($AX538="RBC Filing U.S. Insurer (Health)",0.057,0.054)),"N/A")</f>
        <v>N/A</v>
      </c>
      <c r="AV538" s="47" t="str">
        <f>IF(AQ538="Yes",'Input 1 - Schedule 1'!$AJ538*0.03,"N/A")</f>
        <v>N/A</v>
      </c>
      <c r="AW538" s="47" t="str">
        <f>IF(AQ538="Yes",IF(AX538="RBC Filing U.S. Insurer (Life)",0.195*'Input 1 - Schedule 1'!AJ538,0.225*'Input 1 - Schedule 1'!AJ538),"N/A")</f>
        <v>N/A</v>
      </c>
      <c r="AX538" s="47" t="str">
        <f>IFERROR(VLOOKUP('Input 1 - Schedule 1'!I538,'Input 1 - Schedule 1'!$D$7:$G$1009,4,FALSE),"")</f>
        <v/>
      </c>
      <c r="AZ538" s="17" t="s">
        <v>1</v>
      </c>
    </row>
    <row r="539" spans="1:52" x14ac:dyDescent="0.25">
      <c r="A539" s="56">
        <f t="shared" si="59"/>
        <v>530</v>
      </c>
      <c r="B539" s="267" t="str">
        <f t="shared" si="60"/>
        <v/>
      </c>
      <c r="C539" s="55" t="str">
        <f>IFERROR(VLOOKUP(G539,GCC.Param!$B$3:$D$96,3,FALSE),"")</f>
        <v/>
      </c>
      <c r="D539" s="40"/>
      <c r="E539" s="40"/>
      <c r="F539" s="42"/>
      <c r="G539" s="42"/>
      <c r="H539" s="42"/>
      <c r="I539" s="42"/>
      <c r="J539" s="267" t="str">
        <f t="shared" si="61"/>
        <v/>
      </c>
      <c r="K539" s="289"/>
      <c r="L539" s="289"/>
      <c r="M539" s="42"/>
      <c r="N539" s="42"/>
      <c r="O539" s="42"/>
      <c r="P539" s="42"/>
      <c r="Q539" s="42"/>
      <c r="R539" s="42"/>
      <c r="S539" s="266">
        <f t="shared" si="62"/>
        <v>0</v>
      </c>
      <c r="T539" s="32"/>
      <c r="U539" s="50"/>
      <c r="V539" s="44"/>
      <c r="W539" s="44"/>
      <c r="X539" s="45"/>
      <c r="Y539" s="50"/>
      <c r="Z539" s="46"/>
      <c r="AA539" s="46"/>
      <c r="AB539" s="46"/>
      <c r="AC539" s="47">
        <f t="shared" si="63"/>
        <v>0</v>
      </c>
      <c r="AD539" s="51"/>
      <c r="AE539" s="51"/>
      <c r="AF539" s="51"/>
      <c r="AH539" s="290"/>
      <c r="AI539" s="53">
        <f t="shared" si="64"/>
        <v>0</v>
      </c>
      <c r="AJ539" s="52"/>
      <c r="AK539" s="293"/>
      <c r="AL539" s="300"/>
      <c r="AM539" s="52"/>
      <c r="AN539" s="300"/>
      <c r="AO539" s="54"/>
      <c r="AQ539" s="47" t="str">
        <f>IF(OR('Input 1 - Schedule 1'!$C539="Non-Ins, Non-Fin",G539="Other Unregulated Financial Entity"),"Yes","No")</f>
        <v>No</v>
      </c>
      <c r="AR539" s="47" t="str">
        <f>IF(AQ539="Yes", 'Input 1 - Schedule 1'!AL539/'Input 1 - Schedule 1'!AM539*'Input 1 - Schedule 1'!AN539,"N/A")</f>
        <v>N/A</v>
      </c>
      <c r="AS539" s="47" t="str">
        <f>IF(AR539="N/A","N/A",MAX('Input 1 - Schedule 1'!AN539*0.02,AR539))</f>
        <v>N/A</v>
      </c>
      <c r="AT539" s="47" t="str">
        <f>IF(AQ539="Yes",'Input 1 - Schedule 1'!$AH539*IF($AX539="RBC Filing U.S. Insurer (Life)",0.0247,IF($AX539="RBC Filing U.S. Insurer (Health)",0.057*2/3,0.0364)),"N/A")</f>
        <v>N/A</v>
      </c>
      <c r="AU539" s="47" t="str">
        <f>IF(AQ539="Yes",'Input 1 - Schedule 1'!$AH539*IF($AX539="RBC Filing U.S. Insurer (Life)",0.037,IF($AX539="RBC Filing U.S. Insurer (Health)",0.057,0.054)),"N/A")</f>
        <v>N/A</v>
      </c>
      <c r="AV539" s="47" t="str">
        <f>IF(AQ539="Yes",'Input 1 - Schedule 1'!$AJ539*0.03,"N/A")</f>
        <v>N/A</v>
      </c>
      <c r="AW539" s="47" t="str">
        <f>IF(AQ539="Yes",IF(AX539="RBC Filing U.S. Insurer (Life)",0.195*'Input 1 - Schedule 1'!AJ539,0.225*'Input 1 - Schedule 1'!AJ539),"N/A")</f>
        <v>N/A</v>
      </c>
      <c r="AX539" s="47" t="str">
        <f>IFERROR(VLOOKUP('Input 1 - Schedule 1'!I539,'Input 1 - Schedule 1'!$D$7:$G$1009,4,FALSE),"")</f>
        <v/>
      </c>
      <c r="AZ539" s="17" t="s">
        <v>1</v>
      </c>
    </row>
    <row r="540" spans="1:52" x14ac:dyDescent="0.25">
      <c r="A540" s="56">
        <f t="shared" si="59"/>
        <v>531</v>
      </c>
      <c r="B540" s="267" t="str">
        <f t="shared" si="60"/>
        <v/>
      </c>
      <c r="C540" s="55" t="str">
        <f>IFERROR(VLOOKUP(G540,GCC.Param!$B$3:$D$96,3,FALSE),"")</f>
        <v/>
      </c>
      <c r="D540" s="40"/>
      <c r="E540" s="40"/>
      <c r="F540" s="42"/>
      <c r="G540" s="42"/>
      <c r="H540" s="42"/>
      <c r="I540" s="42"/>
      <c r="J540" s="267" t="str">
        <f t="shared" si="61"/>
        <v/>
      </c>
      <c r="K540" s="289"/>
      <c r="L540" s="289"/>
      <c r="M540" s="42"/>
      <c r="N540" s="42"/>
      <c r="O540" s="42"/>
      <c r="P540" s="42"/>
      <c r="Q540" s="42"/>
      <c r="R540" s="42"/>
      <c r="S540" s="266">
        <f t="shared" si="62"/>
        <v>0</v>
      </c>
      <c r="T540" s="32"/>
      <c r="U540" s="50"/>
      <c r="V540" s="44"/>
      <c r="W540" s="44"/>
      <c r="X540" s="45"/>
      <c r="Y540" s="50"/>
      <c r="Z540" s="46"/>
      <c r="AA540" s="46"/>
      <c r="AB540" s="46"/>
      <c r="AC540" s="47">
        <f t="shared" si="63"/>
        <v>0</v>
      </c>
      <c r="AD540" s="51"/>
      <c r="AE540" s="51"/>
      <c r="AF540" s="51"/>
      <c r="AH540" s="290"/>
      <c r="AI540" s="53">
        <f t="shared" si="64"/>
        <v>0</v>
      </c>
      <c r="AJ540" s="52"/>
      <c r="AK540" s="293"/>
      <c r="AL540" s="300"/>
      <c r="AM540" s="52"/>
      <c r="AN540" s="300"/>
      <c r="AO540" s="54"/>
      <c r="AQ540" s="47" t="str">
        <f>IF(OR('Input 1 - Schedule 1'!$C540="Non-Ins, Non-Fin",G540="Other Unregulated Financial Entity"),"Yes","No")</f>
        <v>No</v>
      </c>
      <c r="AR540" s="47" t="str">
        <f>IF(AQ540="Yes", 'Input 1 - Schedule 1'!AL540/'Input 1 - Schedule 1'!AM540*'Input 1 - Schedule 1'!AN540,"N/A")</f>
        <v>N/A</v>
      </c>
      <c r="AS540" s="47" t="str">
        <f>IF(AR540="N/A","N/A",MAX('Input 1 - Schedule 1'!AN540*0.02,AR540))</f>
        <v>N/A</v>
      </c>
      <c r="AT540" s="47" t="str">
        <f>IF(AQ540="Yes",'Input 1 - Schedule 1'!$AH540*IF($AX540="RBC Filing U.S. Insurer (Life)",0.0247,IF($AX540="RBC Filing U.S. Insurer (Health)",0.057*2/3,0.0364)),"N/A")</f>
        <v>N/A</v>
      </c>
      <c r="AU540" s="47" t="str">
        <f>IF(AQ540="Yes",'Input 1 - Schedule 1'!$AH540*IF($AX540="RBC Filing U.S. Insurer (Life)",0.037,IF($AX540="RBC Filing U.S. Insurer (Health)",0.057,0.054)),"N/A")</f>
        <v>N/A</v>
      </c>
      <c r="AV540" s="47" t="str">
        <f>IF(AQ540="Yes",'Input 1 - Schedule 1'!$AJ540*0.03,"N/A")</f>
        <v>N/A</v>
      </c>
      <c r="AW540" s="47" t="str">
        <f>IF(AQ540="Yes",IF(AX540="RBC Filing U.S. Insurer (Life)",0.195*'Input 1 - Schedule 1'!AJ540,0.225*'Input 1 - Schedule 1'!AJ540),"N/A")</f>
        <v>N/A</v>
      </c>
      <c r="AX540" s="47" t="str">
        <f>IFERROR(VLOOKUP('Input 1 - Schedule 1'!I540,'Input 1 - Schedule 1'!$D$7:$G$1009,4,FALSE),"")</f>
        <v/>
      </c>
      <c r="AZ540" s="17" t="s">
        <v>1</v>
      </c>
    </row>
    <row r="541" spans="1:52" x14ac:dyDescent="0.25">
      <c r="A541" s="56">
        <f t="shared" si="59"/>
        <v>532</v>
      </c>
      <c r="B541" s="267" t="str">
        <f t="shared" si="60"/>
        <v/>
      </c>
      <c r="C541" s="55" t="str">
        <f>IFERROR(VLOOKUP(G541,GCC.Param!$B$3:$D$96,3,FALSE),"")</f>
        <v/>
      </c>
      <c r="D541" s="40"/>
      <c r="E541" s="40"/>
      <c r="F541" s="42"/>
      <c r="G541" s="42"/>
      <c r="H541" s="42"/>
      <c r="I541" s="42"/>
      <c r="J541" s="267" t="str">
        <f t="shared" si="61"/>
        <v/>
      </c>
      <c r="K541" s="289"/>
      <c r="L541" s="289"/>
      <c r="M541" s="42"/>
      <c r="N541" s="42"/>
      <c r="O541" s="42"/>
      <c r="P541" s="42"/>
      <c r="Q541" s="42"/>
      <c r="R541" s="42"/>
      <c r="S541" s="266">
        <f t="shared" si="62"/>
        <v>0</v>
      </c>
      <c r="T541" s="32"/>
      <c r="U541" s="50"/>
      <c r="V541" s="44"/>
      <c r="W541" s="44"/>
      <c r="X541" s="45"/>
      <c r="Y541" s="50"/>
      <c r="Z541" s="46"/>
      <c r="AA541" s="46"/>
      <c r="AB541" s="46"/>
      <c r="AC541" s="47">
        <f t="shared" si="63"/>
        <v>0</v>
      </c>
      <c r="AD541" s="51"/>
      <c r="AE541" s="51"/>
      <c r="AF541" s="51"/>
      <c r="AH541" s="290"/>
      <c r="AI541" s="53">
        <f t="shared" si="64"/>
        <v>0</v>
      </c>
      <c r="AJ541" s="52"/>
      <c r="AK541" s="293"/>
      <c r="AL541" s="300"/>
      <c r="AM541" s="52"/>
      <c r="AN541" s="300"/>
      <c r="AO541" s="54"/>
      <c r="AQ541" s="47" t="str">
        <f>IF(OR('Input 1 - Schedule 1'!$C541="Non-Ins, Non-Fin",G541="Other Unregulated Financial Entity"),"Yes","No")</f>
        <v>No</v>
      </c>
      <c r="AR541" s="47" t="str">
        <f>IF(AQ541="Yes", 'Input 1 - Schedule 1'!AL541/'Input 1 - Schedule 1'!AM541*'Input 1 - Schedule 1'!AN541,"N/A")</f>
        <v>N/A</v>
      </c>
      <c r="AS541" s="47" t="str">
        <f>IF(AR541="N/A","N/A",MAX('Input 1 - Schedule 1'!AN541*0.02,AR541))</f>
        <v>N/A</v>
      </c>
      <c r="AT541" s="47" t="str">
        <f>IF(AQ541="Yes",'Input 1 - Schedule 1'!$AH541*IF($AX541="RBC Filing U.S. Insurer (Life)",0.0247,IF($AX541="RBC Filing U.S. Insurer (Health)",0.057*2/3,0.0364)),"N/A")</f>
        <v>N/A</v>
      </c>
      <c r="AU541" s="47" t="str">
        <f>IF(AQ541="Yes",'Input 1 - Schedule 1'!$AH541*IF($AX541="RBC Filing U.S. Insurer (Life)",0.037,IF($AX541="RBC Filing U.S. Insurer (Health)",0.057,0.054)),"N/A")</f>
        <v>N/A</v>
      </c>
      <c r="AV541" s="47" t="str">
        <f>IF(AQ541="Yes",'Input 1 - Schedule 1'!$AJ541*0.03,"N/A")</f>
        <v>N/A</v>
      </c>
      <c r="AW541" s="47" t="str">
        <f>IF(AQ541="Yes",IF(AX541="RBC Filing U.S. Insurer (Life)",0.195*'Input 1 - Schedule 1'!AJ541,0.225*'Input 1 - Schedule 1'!AJ541),"N/A")</f>
        <v>N/A</v>
      </c>
      <c r="AX541" s="47" t="str">
        <f>IFERROR(VLOOKUP('Input 1 - Schedule 1'!I541,'Input 1 - Schedule 1'!$D$7:$G$1009,4,FALSE),"")</f>
        <v/>
      </c>
      <c r="AZ541" s="17" t="s">
        <v>1</v>
      </c>
    </row>
    <row r="542" spans="1:52" x14ac:dyDescent="0.25">
      <c r="A542" s="56">
        <f t="shared" si="59"/>
        <v>533</v>
      </c>
      <c r="B542" s="267" t="str">
        <f t="shared" si="60"/>
        <v/>
      </c>
      <c r="C542" s="55" t="str">
        <f>IFERROR(VLOOKUP(G542,GCC.Param!$B$3:$D$96,3,FALSE),"")</f>
        <v/>
      </c>
      <c r="D542" s="40"/>
      <c r="E542" s="40"/>
      <c r="F542" s="42"/>
      <c r="G542" s="42"/>
      <c r="H542" s="42"/>
      <c r="I542" s="42"/>
      <c r="J542" s="267" t="str">
        <f t="shared" si="61"/>
        <v/>
      </c>
      <c r="K542" s="289"/>
      <c r="L542" s="289"/>
      <c r="M542" s="42"/>
      <c r="N542" s="42"/>
      <c r="O542" s="42"/>
      <c r="P542" s="42"/>
      <c r="Q542" s="42"/>
      <c r="R542" s="42"/>
      <c r="S542" s="266">
        <f t="shared" si="62"/>
        <v>0</v>
      </c>
      <c r="T542" s="32"/>
      <c r="U542" s="50"/>
      <c r="V542" s="44"/>
      <c r="W542" s="44"/>
      <c r="X542" s="45"/>
      <c r="Y542" s="50"/>
      <c r="Z542" s="46"/>
      <c r="AA542" s="46"/>
      <c r="AB542" s="46"/>
      <c r="AC542" s="47">
        <f t="shared" si="63"/>
        <v>0</v>
      </c>
      <c r="AD542" s="51"/>
      <c r="AE542" s="51"/>
      <c r="AF542" s="51"/>
      <c r="AH542" s="290"/>
      <c r="AI542" s="53">
        <f t="shared" si="64"/>
        <v>0</v>
      </c>
      <c r="AJ542" s="52"/>
      <c r="AK542" s="293"/>
      <c r="AL542" s="300"/>
      <c r="AM542" s="52"/>
      <c r="AN542" s="300"/>
      <c r="AO542" s="54"/>
      <c r="AQ542" s="47" t="str">
        <f>IF(OR('Input 1 - Schedule 1'!$C542="Non-Ins, Non-Fin",G542="Other Unregulated Financial Entity"),"Yes","No")</f>
        <v>No</v>
      </c>
      <c r="AR542" s="47" t="str">
        <f>IF(AQ542="Yes", 'Input 1 - Schedule 1'!AL542/'Input 1 - Schedule 1'!AM542*'Input 1 - Schedule 1'!AN542,"N/A")</f>
        <v>N/A</v>
      </c>
      <c r="AS542" s="47" t="str">
        <f>IF(AR542="N/A","N/A",MAX('Input 1 - Schedule 1'!AN542*0.02,AR542))</f>
        <v>N/A</v>
      </c>
      <c r="AT542" s="47" t="str">
        <f>IF(AQ542="Yes",'Input 1 - Schedule 1'!$AH542*IF($AX542="RBC Filing U.S. Insurer (Life)",0.0247,IF($AX542="RBC Filing U.S. Insurer (Health)",0.057*2/3,0.0364)),"N/A")</f>
        <v>N/A</v>
      </c>
      <c r="AU542" s="47" t="str">
        <f>IF(AQ542="Yes",'Input 1 - Schedule 1'!$AH542*IF($AX542="RBC Filing U.S. Insurer (Life)",0.037,IF($AX542="RBC Filing U.S. Insurer (Health)",0.057,0.054)),"N/A")</f>
        <v>N/A</v>
      </c>
      <c r="AV542" s="47" t="str">
        <f>IF(AQ542="Yes",'Input 1 - Schedule 1'!$AJ542*0.03,"N/A")</f>
        <v>N/A</v>
      </c>
      <c r="AW542" s="47" t="str">
        <f>IF(AQ542="Yes",IF(AX542="RBC Filing U.S. Insurer (Life)",0.195*'Input 1 - Schedule 1'!AJ542,0.225*'Input 1 - Schedule 1'!AJ542),"N/A")</f>
        <v>N/A</v>
      </c>
      <c r="AX542" s="47" t="str">
        <f>IFERROR(VLOOKUP('Input 1 - Schedule 1'!I542,'Input 1 - Schedule 1'!$D$7:$G$1009,4,FALSE),"")</f>
        <v/>
      </c>
      <c r="AZ542" s="17" t="s">
        <v>1</v>
      </c>
    </row>
    <row r="543" spans="1:52" x14ac:dyDescent="0.25">
      <c r="A543" s="56">
        <f t="shared" si="59"/>
        <v>534</v>
      </c>
      <c r="B543" s="267" t="str">
        <f t="shared" si="60"/>
        <v/>
      </c>
      <c r="C543" s="55" t="str">
        <f>IFERROR(VLOOKUP(G543,GCC.Param!$B$3:$D$96,3,FALSE),"")</f>
        <v/>
      </c>
      <c r="D543" s="40"/>
      <c r="E543" s="40"/>
      <c r="F543" s="42"/>
      <c r="G543" s="42"/>
      <c r="H543" s="42"/>
      <c r="I543" s="42"/>
      <c r="J543" s="267" t="str">
        <f t="shared" si="61"/>
        <v/>
      </c>
      <c r="K543" s="289"/>
      <c r="L543" s="289"/>
      <c r="M543" s="42"/>
      <c r="N543" s="42"/>
      <c r="O543" s="42"/>
      <c r="P543" s="42"/>
      <c r="Q543" s="42"/>
      <c r="R543" s="42"/>
      <c r="S543" s="266">
        <f t="shared" si="62"/>
        <v>0</v>
      </c>
      <c r="T543" s="32"/>
      <c r="U543" s="50"/>
      <c r="V543" s="44"/>
      <c r="W543" s="44"/>
      <c r="X543" s="45"/>
      <c r="Y543" s="50"/>
      <c r="Z543" s="46"/>
      <c r="AA543" s="46"/>
      <c r="AB543" s="46"/>
      <c r="AC543" s="47">
        <f t="shared" si="63"/>
        <v>0</v>
      </c>
      <c r="AD543" s="51"/>
      <c r="AE543" s="51"/>
      <c r="AF543" s="51"/>
      <c r="AH543" s="290"/>
      <c r="AI543" s="53">
        <f t="shared" si="64"/>
        <v>0</v>
      </c>
      <c r="AJ543" s="52"/>
      <c r="AK543" s="293"/>
      <c r="AL543" s="300"/>
      <c r="AM543" s="52"/>
      <c r="AN543" s="300"/>
      <c r="AO543" s="54"/>
      <c r="AQ543" s="47" t="str">
        <f>IF(OR('Input 1 - Schedule 1'!$C543="Non-Ins, Non-Fin",G543="Other Unregulated Financial Entity"),"Yes","No")</f>
        <v>No</v>
      </c>
      <c r="AR543" s="47" t="str">
        <f>IF(AQ543="Yes", 'Input 1 - Schedule 1'!AL543/'Input 1 - Schedule 1'!AM543*'Input 1 - Schedule 1'!AN543,"N/A")</f>
        <v>N/A</v>
      </c>
      <c r="AS543" s="47" t="str">
        <f>IF(AR543="N/A","N/A",MAX('Input 1 - Schedule 1'!AN543*0.02,AR543))</f>
        <v>N/A</v>
      </c>
      <c r="AT543" s="47" t="str">
        <f>IF(AQ543="Yes",'Input 1 - Schedule 1'!$AH543*IF($AX543="RBC Filing U.S. Insurer (Life)",0.0247,IF($AX543="RBC Filing U.S. Insurer (Health)",0.057*2/3,0.0364)),"N/A")</f>
        <v>N/A</v>
      </c>
      <c r="AU543" s="47" t="str">
        <f>IF(AQ543="Yes",'Input 1 - Schedule 1'!$AH543*IF($AX543="RBC Filing U.S. Insurer (Life)",0.037,IF($AX543="RBC Filing U.S. Insurer (Health)",0.057,0.054)),"N/A")</f>
        <v>N/A</v>
      </c>
      <c r="AV543" s="47" t="str">
        <f>IF(AQ543="Yes",'Input 1 - Schedule 1'!$AJ543*0.03,"N/A")</f>
        <v>N/A</v>
      </c>
      <c r="AW543" s="47" t="str">
        <f>IF(AQ543="Yes",IF(AX543="RBC Filing U.S. Insurer (Life)",0.195*'Input 1 - Schedule 1'!AJ543,0.225*'Input 1 - Schedule 1'!AJ543),"N/A")</f>
        <v>N/A</v>
      </c>
      <c r="AX543" s="47" t="str">
        <f>IFERROR(VLOOKUP('Input 1 - Schedule 1'!I543,'Input 1 - Schedule 1'!$D$7:$G$1009,4,FALSE),"")</f>
        <v/>
      </c>
      <c r="AZ543" s="17" t="s">
        <v>1</v>
      </c>
    </row>
    <row r="544" spans="1:52" x14ac:dyDescent="0.25">
      <c r="A544" s="56">
        <f t="shared" si="59"/>
        <v>535</v>
      </c>
      <c r="B544" s="267" t="str">
        <f t="shared" si="60"/>
        <v/>
      </c>
      <c r="C544" s="55" t="str">
        <f>IFERROR(VLOOKUP(G544,GCC.Param!$B$3:$D$96,3,FALSE),"")</f>
        <v/>
      </c>
      <c r="D544" s="40"/>
      <c r="E544" s="40"/>
      <c r="F544" s="42"/>
      <c r="G544" s="42"/>
      <c r="H544" s="42"/>
      <c r="I544" s="42"/>
      <c r="J544" s="267" t="str">
        <f t="shared" si="61"/>
        <v/>
      </c>
      <c r="K544" s="289"/>
      <c r="L544" s="289"/>
      <c r="M544" s="42"/>
      <c r="N544" s="42"/>
      <c r="O544" s="42"/>
      <c r="P544" s="42"/>
      <c r="Q544" s="42"/>
      <c r="R544" s="42"/>
      <c r="S544" s="266">
        <f t="shared" si="62"/>
        <v>0</v>
      </c>
      <c r="T544" s="32"/>
      <c r="U544" s="50"/>
      <c r="V544" s="44"/>
      <c r="W544" s="44"/>
      <c r="X544" s="45"/>
      <c r="Y544" s="50"/>
      <c r="Z544" s="46"/>
      <c r="AA544" s="46"/>
      <c r="AB544" s="46"/>
      <c r="AC544" s="47">
        <f t="shared" si="63"/>
        <v>0</v>
      </c>
      <c r="AD544" s="51"/>
      <c r="AE544" s="51"/>
      <c r="AF544" s="51"/>
      <c r="AH544" s="290"/>
      <c r="AI544" s="53">
        <f t="shared" si="64"/>
        <v>0</v>
      </c>
      <c r="AJ544" s="52"/>
      <c r="AK544" s="293"/>
      <c r="AL544" s="300"/>
      <c r="AM544" s="52"/>
      <c r="AN544" s="300"/>
      <c r="AO544" s="54"/>
      <c r="AQ544" s="47" t="str">
        <f>IF(OR('Input 1 - Schedule 1'!$C544="Non-Ins, Non-Fin",G544="Other Unregulated Financial Entity"),"Yes","No")</f>
        <v>No</v>
      </c>
      <c r="AR544" s="47" t="str">
        <f>IF(AQ544="Yes", 'Input 1 - Schedule 1'!AL544/'Input 1 - Schedule 1'!AM544*'Input 1 - Schedule 1'!AN544,"N/A")</f>
        <v>N/A</v>
      </c>
      <c r="AS544" s="47" t="str">
        <f>IF(AR544="N/A","N/A",MAX('Input 1 - Schedule 1'!AN544*0.02,AR544))</f>
        <v>N/A</v>
      </c>
      <c r="AT544" s="47" t="str">
        <f>IF(AQ544="Yes",'Input 1 - Schedule 1'!$AH544*IF($AX544="RBC Filing U.S. Insurer (Life)",0.0247,IF($AX544="RBC Filing U.S. Insurer (Health)",0.057*2/3,0.0364)),"N/A")</f>
        <v>N/A</v>
      </c>
      <c r="AU544" s="47" t="str">
        <f>IF(AQ544="Yes",'Input 1 - Schedule 1'!$AH544*IF($AX544="RBC Filing U.S. Insurer (Life)",0.037,IF($AX544="RBC Filing U.S. Insurer (Health)",0.057,0.054)),"N/A")</f>
        <v>N/A</v>
      </c>
      <c r="AV544" s="47" t="str">
        <f>IF(AQ544="Yes",'Input 1 - Schedule 1'!$AJ544*0.03,"N/A")</f>
        <v>N/A</v>
      </c>
      <c r="AW544" s="47" t="str">
        <f>IF(AQ544="Yes",IF(AX544="RBC Filing U.S. Insurer (Life)",0.195*'Input 1 - Schedule 1'!AJ544,0.225*'Input 1 - Schedule 1'!AJ544),"N/A")</f>
        <v>N/A</v>
      </c>
      <c r="AX544" s="47" t="str">
        <f>IFERROR(VLOOKUP('Input 1 - Schedule 1'!I544,'Input 1 - Schedule 1'!$D$7:$G$1009,4,FALSE),"")</f>
        <v/>
      </c>
      <c r="AZ544" s="17" t="s">
        <v>1</v>
      </c>
    </row>
    <row r="545" spans="1:52" x14ac:dyDescent="0.25">
      <c r="A545" s="56">
        <f t="shared" si="59"/>
        <v>536</v>
      </c>
      <c r="B545" s="267" t="str">
        <f t="shared" si="60"/>
        <v/>
      </c>
      <c r="C545" s="55" t="str">
        <f>IFERROR(VLOOKUP(G545,GCC.Param!$B$3:$D$96,3,FALSE),"")</f>
        <v/>
      </c>
      <c r="D545" s="40"/>
      <c r="E545" s="40"/>
      <c r="F545" s="42"/>
      <c r="G545" s="42"/>
      <c r="H545" s="42"/>
      <c r="I545" s="42"/>
      <c r="J545" s="267" t="str">
        <f t="shared" si="61"/>
        <v/>
      </c>
      <c r="K545" s="289"/>
      <c r="L545" s="289"/>
      <c r="M545" s="42"/>
      <c r="N545" s="42"/>
      <c r="O545" s="42"/>
      <c r="P545" s="42"/>
      <c r="Q545" s="42"/>
      <c r="R545" s="42"/>
      <c r="S545" s="266">
        <f t="shared" si="62"/>
        <v>0</v>
      </c>
      <c r="T545" s="32"/>
      <c r="U545" s="50"/>
      <c r="V545" s="44"/>
      <c r="W545" s="44"/>
      <c r="X545" s="45"/>
      <c r="Y545" s="50"/>
      <c r="Z545" s="46"/>
      <c r="AA545" s="46"/>
      <c r="AB545" s="46"/>
      <c r="AC545" s="47">
        <f t="shared" si="63"/>
        <v>0</v>
      </c>
      <c r="AD545" s="51"/>
      <c r="AE545" s="51"/>
      <c r="AF545" s="51"/>
      <c r="AH545" s="290"/>
      <c r="AI545" s="53">
        <f t="shared" si="64"/>
        <v>0</v>
      </c>
      <c r="AJ545" s="52"/>
      <c r="AK545" s="293"/>
      <c r="AL545" s="300"/>
      <c r="AM545" s="52"/>
      <c r="AN545" s="300"/>
      <c r="AO545" s="54"/>
      <c r="AQ545" s="47" t="str">
        <f>IF(OR('Input 1 - Schedule 1'!$C545="Non-Ins, Non-Fin",G545="Other Unregulated Financial Entity"),"Yes","No")</f>
        <v>No</v>
      </c>
      <c r="AR545" s="47" t="str">
        <f>IF(AQ545="Yes", 'Input 1 - Schedule 1'!AL545/'Input 1 - Schedule 1'!AM545*'Input 1 - Schedule 1'!AN545,"N/A")</f>
        <v>N/A</v>
      </c>
      <c r="AS545" s="47" t="str">
        <f>IF(AR545="N/A","N/A",MAX('Input 1 - Schedule 1'!AN545*0.02,AR545))</f>
        <v>N/A</v>
      </c>
      <c r="AT545" s="47" t="str">
        <f>IF(AQ545="Yes",'Input 1 - Schedule 1'!$AH545*IF($AX545="RBC Filing U.S. Insurer (Life)",0.0247,IF($AX545="RBC Filing U.S. Insurer (Health)",0.057*2/3,0.0364)),"N/A")</f>
        <v>N/A</v>
      </c>
      <c r="AU545" s="47" t="str">
        <f>IF(AQ545="Yes",'Input 1 - Schedule 1'!$AH545*IF($AX545="RBC Filing U.S. Insurer (Life)",0.037,IF($AX545="RBC Filing U.S. Insurer (Health)",0.057,0.054)),"N/A")</f>
        <v>N/A</v>
      </c>
      <c r="AV545" s="47" t="str">
        <f>IF(AQ545="Yes",'Input 1 - Schedule 1'!$AJ545*0.03,"N/A")</f>
        <v>N/A</v>
      </c>
      <c r="AW545" s="47" t="str">
        <f>IF(AQ545="Yes",IF(AX545="RBC Filing U.S. Insurer (Life)",0.195*'Input 1 - Schedule 1'!AJ545,0.225*'Input 1 - Schedule 1'!AJ545),"N/A")</f>
        <v>N/A</v>
      </c>
      <c r="AX545" s="47" t="str">
        <f>IFERROR(VLOOKUP('Input 1 - Schedule 1'!I545,'Input 1 - Schedule 1'!$D$7:$G$1009,4,FALSE),"")</f>
        <v/>
      </c>
      <c r="AZ545" s="17" t="s">
        <v>1</v>
      </c>
    </row>
    <row r="546" spans="1:52" x14ac:dyDescent="0.25">
      <c r="A546" s="56">
        <f t="shared" si="59"/>
        <v>537</v>
      </c>
      <c r="B546" s="267" t="str">
        <f t="shared" si="60"/>
        <v/>
      </c>
      <c r="C546" s="55" t="str">
        <f>IFERROR(VLOOKUP(G546,GCC.Param!$B$3:$D$96,3,FALSE),"")</f>
        <v/>
      </c>
      <c r="D546" s="40"/>
      <c r="E546" s="40"/>
      <c r="F546" s="42"/>
      <c r="G546" s="42"/>
      <c r="H546" s="42"/>
      <c r="I546" s="42"/>
      <c r="J546" s="267" t="str">
        <f t="shared" si="61"/>
        <v/>
      </c>
      <c r="K546" s="289"/>
      <c r="L546" s="289"/>
      <c r="M546" s="42"/>
      <c r="N546" s="42"/>
      <c r="O546" s="42"/>
      <c r="P546" s="42"/>
      <c r="Q546" s="42"/>
      <c r="R546" s="42"/>
      <c r="S546" s="266">
        <f t="shared" si="62"/>
        <v>0</v>
      </c>
      <c r="T546" s="32"/>
      <c r="U546" s="50"/>
      <c r="V546" s="44"/>
      <c r="W546" s="44"/>
      <c r="X546" s="45"/>
      <c r="Y546" s="50"/>
      <c r="Z546" s="46"/>
      <c r="AA546" s="46"/>
      <c r="AB546" s="46"/>
      <c r="AC546" s="47">
        <f t="shared" si="63"/>
        <v>0</v>
      </c>
      <c r="AD546" s="51"/>
      <c r="AE546" s="51"/>
      <c r="AF546" s="51"/>
      <c r="AH546" s="290"/>
      <c r="AI546" s="53">
        <f t="shared" si="64"/>
        <v>0</v>
      </c>
      <c r="AJ546" s="52"/>
      <c r="AK546" s="293"/>
      <c r="AL546" s="300"/>
      <c r="AM546" s="52"/>
      <c r="AN546" s="300"/>
      <c r="AO546" s="54"/>
      <c r="AQ546" s="47" t="str">
        <f>IF(OR('Input 1 - Schedule 1'!$C546="Non-Ins, Non-Fin",G546="Other Unregulated Financial Entity"),"Yes","No")</f>
        <v>No</v>
      </c>
      <c r="AR546" s="47" t="str">
        <f>IF(AQ546="Yes", 'Input 1 - Schedule 1'!AL546/'Input 1 - Schedule 1'!AM546*'Input 1 - Schedule 1'!AN546,"N/A")</f>
        <v>N/A</v>
      </c>
      <c r="AS546" s="47" t="str">
        <f>IF(AR546="N/A","N/A",MAX('Input 1 - Schedule 1'!AN546*0.02,AR546))</f>
        <v>N/A</v>
      </c>
      <c r="AT546" s="47" t="str">
        <f>IF(AQ546="Yes",'Input 1 - Schedule 1'!$AH546*IF($AX546="RBC Filing U.S. Insurer (Life)",0.0247,IF($AX546="RBC Filing U.S. Insurer (Health)",0.057*2/3,0.0364)),"N/A")</f>
        <v>N/A</v>
      </c>
      <c r="AU546" s="47" t="str">
        <f>IF(AQ546="Yes",'Input 1 - Schedule 1'!$AH546*IF($AX546="RBC Filing U.S. Insurer (Life)",0.037,IF($AX546="RBC Filing U.S. Insurer (Health)",0.057,0.054)),"N/A")</f>
        <v>N/A</v>
      </c>
      <c r="AV546" s="47" t="str">
        <f>IF(AQ546="Yes",'Input 1 - Schedule 1'!$AJ546*0.03,"N/A")</f>
        <v>N/A</v>
      </c>
      <c r="AW546" s="47" t="str">
        <f>IF(AQ546="Yes",IF(AX546="RBC Filing U.S. Insurer (Life)",0.195*'Input 1 - Schedule 1'!AJ546,0.225*'Input 1 - Schedule 1'!AJ546),"N/A")</f>
        <v>N/A</v>
      </c>
      <c r="AX546" s="47" t="str">
        <f>IFERROR(VLOOKUP('Input 1 - Schedule 1'!I546,'Input 1 - Schedule 1'!$D$7:$G$1009,4,FALSE),"")</f>
        <v/>
      </c>
      <c r="AZ546" s="17" t="s">
        <v>1</v>
      </c>
    </row>
    <row r="547" spans="1:52" x14ac:dyDescent="0.25">
      <c r="A547" s="56">
        <f t="shared" si="59"/>
        <v>538</v>
      </c>
      <c r="B547" s="267" t="str">
        <f t="shared" si="60"/>
        <v/>
      </c>
      <c r="C547" s="55" t="str">
        <f>IFERROR(VLOOKUP(G547,GCC.Param!$B$3:$D$96,3,FALSE),"")</f>
        <v/>
      </c>
      <c r="D547" s="40"/>
      <c r="E547" s="40"/>
      <c r="F547" s="42"/>
      <c r="G547" s="42"/>
      <c r="H547" s="42"/>
      <c r="I547" s="42"/>
      <c r="J547" s="267" t="str">
        <f t="shared" si="61"/>
        <v/>
      </c>
      <c r="K547" s="289"/>
      <c r="L547" s="289"/>
      <c r="M547" s="42"/>
      <c r="N547" s="42"/>
      <c r="O547" s="42"/>
      <c r="P547" s="42"/>
      <c r="Q547" s="42"/>
      <c r="R547" s="42"/>
      <c r="S547" s="266">
        <f t="shared" si="62"/>
        <v>0</v>
      </c>
      <c r="T547" s="32"/>
      <c r="U547" s="50"/>
      <c r="V547" s="44"/>
      <c r="W547" s="44"/>
      <c r="X547" s="45"/>
      <c r="Y547" s="50"/>
      <c r="Z547" s="46"/>
      <c r="AA547" s="46"/>
      <c r="AB547" s="46"/>
      <c r="AC547" s="47">
        <f t="shared" si="63"/>
        <v>0</v>
      </c>
      <c r="AD547" s="51"/>
      <c r="AE547" s="51"/>
      <c r="AF547" s="51"/>
      <c r="AH547" s="290"/>
      <c r="AI547" s="53">
        <f t="shared" si="64"/>
        <v>0</v>
      </c>
      <c r="AJ547" s="52"/>
      <c r="AK547" s="293"/>
      <c r="AL547" s="300"/>
      <c r="AM547" s="52"/>
      <c r="AN547" s="300"/>
      <c r="AO547" s="54"/>
      <c r="AQ547" s="47" t="str">
        <f>IF(OR('Input 1 - Schedule 1'!$C547="Non-Ins, Non-Fin",G547="Other Unregulated Financial Entity"),"Yes","No")</f>
        <v>No</v>
      </c>
      <c r="AR547" s="47" t="str">
        <f>IF(AQ547="Yes", 'Input 1 - Schedule 1'!AL547/'Input 1 - Schedule 1'!AM547*'Input 1 - Schedule 1'!AN547,"N/A")</f>
        <v>N/A</v>
      </c>
      <c r="AS547" s="47" t="str">
        <f>IF(AR547="N/A","N/A",MAX('Input 1 - Schedule 1'!AN547*0.02,AR547))</f>
        <v>N/A</v>
      </c>
      <c r="AT547" s="47" t="str">
        <f>IF(AQ547="Yes",'Input 1 - Schedule 1'!$AH547*IF($AX547="RBC Filing U.S. Insurer (Life)",0.0247,IF($AX547="RBC Filing U.S. Insurer (Health)",0.057*2/3,0.0364)),"N/A")</f>
        <v>N/A</v>
      </c>
      <c r="AU547" s="47" t="str">
        <f>IF(AQ547="Yes",'Input 1 - Schedule 1'!$AH547*IF($AX547="RBC Filing U.S. Insurer (Life)",0.037,IF($AX547="RBC Filing U.S. Insurer (Health)",0.057,0.054)),"N/A")</f>
        <v>N/A</v>
      </c>
      <c r="AV547" s="47" t="str">
        <f>IF(AQ547="Yes",'Input 1 - Schedule 1'!$AJ547*0.03,"N/A")</f>
        <v>N/A</v>
      </c>
      <c r="AW547" s="47" t="str">
        <f>IF(AQ547="Yes",IF(AX547="RBC Filing U.S. Insurer (Life)",0.195*'Input 1 - Schedule 1'!AJ547,0.225*'Input 1 - Schedule 1'!AJ547),"N/A")</f>
        <v>N/A</v>
      </c>
      <c r="AX547" s="47" t="str">
        <f>IFERROR(VLOOKUP('Input 1 - Schedule 1'!I547,'Input 1 - Schedule 1'!$D$7:$G$1009,4,FALSE),"")</f>
        <v/>
      </c>
      <c r="AZ547" s="17" t="s">
        <v>1</v>
      </c>
    </row>
    <row r="548" spans="1:52" x14ac:dyDescent="0.25">
      <c r="A548" s="56">
        <f t="shared" si="59"/>
        <v>539</v>
      </c>
      <c r="B548" s="267" t="str">
        <f t="shared" si="60"/>
        <v/>
      </c>
      <c r="C548" s="55" t="str">
        <f>IFERROR(VLOOKUP(G548,GCC.Param!$B$3:$D$96,3,FALSE),"")</f>
        <v/>
      </c>
      <c r="D548" s="40"/>
      <c r="E548" s="40"/>
      <c r="F548" s="42"/>
      <c r="G548" s="42"/>
      <c r="H548" s="42"/>
      <c r="I548" s="42"/>
      <c r="J548" s="267" t="str">
        <f t="shared" si="61"/>
        <v/>
      </c>
      <c r="K548" s="289"/>
      <c r="L548" s="289"/>
      <c r="M548" s="42"/>
      <c r="N548" s="42"/>
      <c r="O548" s="42"/>
      <c r="P548" s="42"/>
      <c r="Q548" s="42"/>
      <c r="R548" s="42"/>
      <c r="S548" s="266">
        <f t="shared" si="62"/>
        <v>0</v>
      </c>
      <c r="T548" s="32"/>
      <c r="U548" s="50"/>
      <c r="V548" s="44"/>
      <c r="W548" s="44"/>
      <c r="X548" s="45"/>
      <c r="Y548" s="50"/>
      <c r="Z548" s="46"/>
      <c r="AA548" s="46"/>
      <c r="AB548" s="46"/>
      <c r="AC548" s="47">
        <f t="shared" si="63"/>
        <v>0</v>
      </c>
      <c r="AD548" s="51"/>
      <c r="AE548" s="51"/>
      <c r="AF548" s="51"/>
      <c r="AH548" s="290"/>
      <c r="AI548" s="53">
        <f t="shared" si="64"/>
        <v>0</v>
      </c>
      <c r="AJ548" s="52"/>
      <c r="AK548" s="293"/>
      <c r="AL548" s="300"/>
      <c r="AM548" s="52"/>
      <c r="AN548" s="300"/>
      <c r="AO548" s="54"/>
      <c r="AQ548" s="47" t="str">
        <f>IF(OR('Input 1 - Schedule 1'!$C548="Non-Ins, Non-Fin",G548="Other Unregulated Financial Entity"),"Yes","No")</f>
        <v>No</v>
      </c>
      <c r="AR548" s="47" t="str">
        <f>IF(AQ548="Yes", 'Input 1 - Schedule 1'!AL548/'Input 1 - Schedule 1'!AM548*'Input 1 - Schedule 1'!AN548,"N/A")</f>
        <v>N/A</v>
      </c>
      <c r="AS548" s="47" t="str">
        <f>IF(AR548="N/A","N/A",MAX('Input 1 - Schedule 1'!AN548*0.02,AR548))</f>
        <v>N/A</v>
      </c>
      <c r="AT548" s="47" t="str">
        <f>IF(AQ548="Yes",'Input 1 - Schedule 1'!$AH548*IF($AX548="RBC Filing U.S. Insurer (Life)",0.0247,IF($AX548="RBC Filing U.S. Insurer (Health)",0.057*2/3,0.0364)),"N/A")</f>
        <v>N/A</v>
      </c>
      <c r="AU548" s="47" t="str">
        <f>IF(AQ548="Yes",'Input 1 - Schedule 1'!$AH548*IF($AX548="RBC Filing U.S. Insurer (Life)",0.037,IF($AX548="RBC Filing U.S. Insurer (Health)",0.057,0.054)),"N/A")</f>
        <v>N/A</v>
      </c>
      <c r="AV548" s="47" t="str">
        <f>IF(AQ548="Yes",'Input 1 - Schedule 1'!$AJ548*0.03,"N/A")</f>
        <v>N/A</v>
      </c>
      <c r="AW548" s="47" t="str">
        <f>IF(AQ548="Yes",IF(AX548="RBC Filing U.S. Insurer (Life)",0.195*'Input 1 - Schedule 1'!AJ548,0.225*'Input 1 - Schedule 1'!AJ548),"N/A")</f>
        <v>N/A</v>
      </c>
      <c r="AX548" s="47" t="str">
        <f>IFERROR(VLOOKUP('Input 1 - Schedule 1'!I548,'Input 1 - Schedule 1'!$D$7:$G$1009,4,FALSE),"")</f>
        <v/>
      </c>
      <c r="AZ548" s="17" t="s">
        <v>1</v>
      </c>
    </row>
    <row r="549" spans="1:52" x14ac:dyDescent="0.25">
      <c r="A549" s="56">
        <f t="shared" si="59"/>
        <v>540</v>
      </c>
      <c r="B549" s="267" t="str">
        <f t="shared" si="60"/>
        <v/>
      </c>
      <c r="C549" s="55" t="str">
        <f>IFERROR(VLOOKUP(G549,GCC.Param!$B$3:$D$96,3,FALSE),"")</f>
        <v/>
      </c>
      <c r="D549" s="40"/>
      <c r="E549" s="40"/>
      <c r="F549" s="42"/>
      <c r="G549" s="42"/>
      <c r="H549" s="42"/>
      <c r="I549" s="42"/>
      <c r="J549" s="267" t="str">
        <f t="shared" si="61"/>
        <v/>
      </c>
      <c r="K549" s="289"/>
      <c r="L549" s="289"/>
      <c r="M549" s="42"/>
      <c r="N549" s="42"/>
      <c r="O549" s="42"/>
      <c r="P549" s="42"/>
      <c r="Q549" s="42"/>
      <c r="R549" s="42"/>
      <c r="S549" s="266">
        <f t="shared" si="62"/>
        <v>0</v>
      </c>
      <c r="T549" s="32"/>
      <c r="U549" s="50"/>
      <c r="V549" s="44"/>
      <c r="W549" s="44"/>
      <c r="X549" s="45"/>
      <c r="Y549" s="50"/>
      <c r="Z549" s="46"/>
      <c r="AA549" s="46"/>
      <c r="AB549" s="46"/>
      <c r="AC549" s="47">
        <f t="shared" si="63"/>
        <v>0</v>
      </c>
      <c r="AD549" s="51"/>
      <c r="AE549" s="51"/>
      <c r="AF549" s="51"/>
      <c r="AH549" s="290"/>
      <c r="AI549" s="53">
        <f t="shared" si="64"/>
        <v>0</v>
      </c>
      <c r="AJ549" s="52"/>
      <c r="AK549" s="293"/>
      <c r="AL549" s="300"/>
      <c r="AM549" s="52"/>
      <c r="AN549" s="300"/>
      <c r="AO549" s="54"/>
      <c r="AQ549" s="47" t="str">
        <f>IF(OR('Input 1 - Schedule 1'!$C549="Non-Ins, Non-Fin",G549="Other Unregulated Financial Entity"),"Yes","No")</f>
        <v>No</v>
      </c>
      <c r="AR549" s="47" t="str">
        <f>IF(AQ549="Yes", 'Input 1 - Schedule 1'!AL549/'Input 1 - Schedule 1'!AM549*'Input 1 - Schedule 1'!AN549,"N/A")</f>
        <v>N/A</v>
      </c>
      <c r="AS549" s="47" t="str">
        <f>IF(AR549="N/A","N/A",MAX('Input 1 - Schedule 1'!AN549*0.02,AR549))</f>
        <v>N/A</v>
      </c>
      <c r="AT549" s="47" t="str">
        <f>IF(AQ549="Yes",'Input 1 - Schedule 1'!$AH549*IF($AX549="RBC Filing U.S. Insurer (Life)",0.0247,IF($AX549="RBC Filing U.S. Insurer (Health)",0.057*2/3,0.0364)),"N/A")</f>
        <v>N/A</v>
      </c>
      <c r="AU549" s="47" t="str">
        <f>IF(AQ549="Yes",'Input 1 - Schedule 1'!$AH549*IF($AX549="RBC Filing U.S. Insurer (Life)",0.037,IF($AX549="RBC Filing U.S. Insurer (Health)",0.057,0.054)),"N/A")</f>
        <v>N/A</v>
      </c>
      <c r="AV549" s="47" t="str">
        <f>IF(AQ549="Yes",'Input 1 - Schedule 1'!$AJ549*0.03,"N/A")</f>
        <v>N/A</v>
      </c>
      <c r="AW549" s="47" t="str">
        <f>IF(AQ549="Yes",IF(AX549="RBC Filing U.S. Insurer (Life)",0.195*'Input 1 - Schedule 1'!AJ549,0.225*'Input 1 - Schedule 1'!AJ549),"N/A")</f>
        <v>N/A</v>
      </c>
      <c r="AX549" s="47" t="str">
        <f>IFERROR(VLOOKUP('Input 1 - Schedule 1'!I549,'Input 1 - Schedule 1'!$D$7:$G$1009,4,FALSE),"")</f>
        <v/>
      </c>
      <c r="AZ549" s="17" t="s">
        <v>1</v>
      </c>
    </row>
    <row r="550" spans="1:52" x14ac:dyDescent="0.25">
      <c r="A550" s="56">
        <f t="shared" si="59"/>
        <v>541</v>
      </c>
      <c r="B550" s="267" t="str">
        <f t="shared" si="60"/>
        <v/>
      </c>
      <c r="C550" s="55" t="str">
        <f>IFERROR(VLOOKUP(G550,GCC.Param!$B$3:$D$96,3,FALSE),"")</f>
        <v/>
      </c>
      <c r="D550" s="40"/>
      <c r="E550" s="40"/>
      <c r="F550" s="42"/>
      <c r="G550" s="42"/>
      <c r="H550" s="42"/>
      <c r="I550" s="42"/>
      <c r="J550" s="267" t="str">
        <f t="shared" si="61"/>
        <v/>
      </c>
      <c r="K550" s="289"/>
      <c r="L550" s="289"/>
      <c r="M550" s="42"/>
      <c r="N550" s="42"/>
      <c r="O550" s="42"/>
      <c r="P550" s="42"/>
      <c r="Q550" s="42"/>
      <c r="R550" s="42"/>
      <c r="S550" s="266">
        <f t="shared" si="62"/>
        <v>0</v>
      </c>
      <c r="T550" s="32"/>
      <c r="U550" s="50"/>
      <c r="V550" s="44"/>
      <c r="W550" s="44"/>
      <c r="X550" s="45"/>
      <c r="Y550" s="50"/>
      <c r="Z550" s="46"/>
      <c r="AA550" s="46"/>
      <c r="AB550" s="46"/>
      <c r="AC550" s="47">
        <f t="shared" si="63"/>
        <v>0</v>
      </c>
      <c r="AD550" s="51"/>
      <c r="AE550" s="51"/>
      <c r="AF550" s="51"/>
      <c r="AH550" s="290"/>
      <c r="AI550" s="53">
        <f t="shared" si="64"/>
        <v>0</v>
      </c>
      <c r="AJ550" s="52"/>
      <c r="AK550" s="293"/>
      <c r="AL550" s="300"/>
      <c r="AM550" s="52"/>
      <c r="AN550" s="300"/>
      <c r="AO550" s="54"/>
      <c r="AQ550" s="47" t="str">
        <f>IF(OR('Input 1 - Schedule 1'!$C550="Non-Ins, Non-Fin",G550="Other Unregulated Financial Entity"),"Yes","No")</f>
        <v>No</v>
      </c>
      <c r="AR550" s="47" t="str">
        <f>IF(AQ550="Yes", 'Input 1 - Schedule 1'!AL550/'Input 1 - Schedule 1'!AM550*'Input 1 - Schedule 1'!AN550,"N/A")</f>
        <v>N/A</v>
      </c>
      <c r="AS550" s="47" t="str">
        <f>IF(AR550="N/A","N/A",MAX('Input 1 - Schedule 1'!AN550*0.02,AR550))</f>
        <v>N/A</v>
      </c>
      <c r="AT550" s="47" t="str">
        <f>IF(AQ550="Yes",'Input 1 - Schedule 1'!$AH550*IF($AX550="RBC Filing U.S. Insurer (Life)",0.0247,IF($AX550="RBC Filing U.S. Insurer (Health)",0.057*2/3,0.0364)),"N/A")</f>
        <v>N/A</v>
      </c>
      <c r="AU550" s="47" t="str">
        <f>IF(AQ550="Yes",'Input 1 - Schedule 1'!$AH550*IF($AX550="RBC Filing U.S. Insurer (Life)",0.037,IF($AX550="RBC Filing U.S. Insurer (Health)",0.057,0.054)),"N/A")</f>
        <v>N/A</v>
      </c>
      <c r="AV550" s="47" t="str">
        <f>IF(AQ550="Yes",'Input 1 - Schedule 1'!$AJ550*0.03,"N/A")</f>
        <v>N/A</v>
      </c>
      <c r="AW550" s="47" t="str">
        <f>IF(AQ550="Yes",IF(AX550="RBC Filing U.S. Insurer (Life)",0.195*'Input 1 - Schedule 1'!AJ550,0.225*'Input 1 - Schedule 1'!AJ550),"N/A")</f>
        <v>N/A</v>
      </c>
      <c r="AX550" s="47" t="str">
        <f>IFERROR(VLOOKUP('Input 1 - Schedule 1'!I550,'Input 1 - Schedule 1'!$D$7:$G$1009,4,FALSE),"")</f>
        <v/>
      </c>
      <c r="AZ550" s="17" t="s">
        <v>1</v>
      </c>
    </row>
    <row r="551" spans="1:52" x14ac:dyDescent="0.25">
      <c r="A551" s="56">
        <f t="shared" si="59"/>
        <v>542</v>
      </c>
      <c r="B551" s="267" t="str">
        <f t="shared" si="60"/>
        <v/>
      </c>
      <c r="C551" s="55" t="str">
        <f>IFERROR(VLOOKUP(G551,GCC.Param!$B$3:$D$96,3,FALSE),"")</f>
        <v/>
      </c>
      <c r="D551" s="40"/>
      <c r="E551" s="40"/>
      <c r="F551" s="42"/>
      <c r="G551" s="42"/>
      <c r="H551" s="42"/>
      <c r="I551" s="42"/>
      <c r="J551" s="267" t="str">
        <f t="shared" si="61"/>
        <v/>
      </c>
      <c r="K551" s="289"/>
      <c r="L551" s="289"/>
      <c r="M551" s="42"/>
      <c r="N551" s="42"/>
      <c r="O551" s="42"/>
      <c r="P551" s="42"/>
      <c r="Q551" s="42"/>
      <c r="R551" s="42"/>
      <c r="S551" s="266">
        <f t="shared" si="62"/>
        <v>0</v>
      </c>
      <c r="T551" s="32"/>
      <c r="U551" s="50"/>
      <c r="V551" s="44"/>
      <c r="W551" s="44"/>
      <c r="X551" s="45"/>
      <c r="Y551" s="50"/>
      <c r="Z551" s="46"/>
      <c r="AA551" s="46"/>
      <c r="AB551" s="46"/>
      <c r="AC551" s="47">
        <f t="shared" si="63"/>
        <v>0</v>
      </c>
      <c r="AD551" s="51"/>
      <c r="AE551" s="51"/>
      <c r="AF551" s="51"/>
      <c r="AH551" s="290"/>
      <c r="AI551" s="53">
        <f t="shared" si="64"/>
        <v>0</v>
      </c>
      <c r="AJ551" s="52"/>
      <c r="AK551" s="293"/>
      <c r="AL551" s="300"/>
      <c r="AM551" s="52"/>
      <c r="AN551" s="300"/>
      <c r="AO551" s="54"/>
      <c r="AQ551" s="47" t="str">
        <f>IF(OR('Input 1 - Schedule 1'!$C551="Non-Ins, Non-Fin",G551="Other Unregulated Financial Entity"),"Yes","No")</f>
        <v>No</v>
      </c>
      <c r="AR551" s="47" t="str">
        <f>IF(AQ551="Yes", 'Input 1 - Schedule 1'!AL551/'Input 1 - Schedule 1'!AM551*'Input 1 - Schedule 1'!AN551,"N/A")</f>
        <v>N/A</v>
      </c>
      <c r="AS551" s="47" t="str">
        <f>IF(AR551="N/A","N/A",MAX('Input 1 - Schedule 1'!AN551*0.02,AR551))</f>
        <v>N/A</v>
      </c>
      <c r="AT551" s="47" t="str">
        <f>IF(AQ551="Yes",'Input 1 - Schedule 1'!$AH551*IF($AX551="RBC Filing U.S. Insurer (Life)",0.0247,IF($AX551="RBC Filing U.S. Insurer (Health)",0.057*2/3,0.0364)),"N/A")</f>
        <v>N/A</v>
      </c>
      <c r="AU551" s="47" t="str">
        <f>IF(AQ551="Yes",'Input 1 - Schedule 1'!$AH551*IF($AX551="RBC Filing U.S. Insurer (Life)",0.037,IF($AX551="RBC Filing U.S. Insurer (Health)",0.057,0.054)),"N/A")</f>
        <v>N/A</v>
      </c>
      <c r="AV551" s="47" t="str">
        <f>IF(AQ551="Yes",'Input 1 - Schedule 1'!$AJ551*0.03,"N/A")</f>
        <v>N/A</v>
      </c>
      <c r="AW551" s="47" t="str">
        <f>IF(AQ551="Yes",IF(AX551="RBC Filing U.S. Insurer (Life)",0.195*'Input 1 - Schedule 1'!AJ551,0.225*'Input 1 - Schedule 1'!AJ551),"N/A")</f>
        <v>N/A</v>
      </c>
      <c r="AX551" s="47" t="str">
        <f>IFERROR(VLOOKUP('Input 1 - Schedule 1'!I551,'Input 1 - Schedule 1'!$D$7:$G$1009,4,FALSE),"")</f>
        <v/>
      </c>
      <c r="AZ551" s="17" t="s">
        <v>1</v>
      </c>
    </row>
    <row r="552" spans="1:52" x14ac:dyDescent="0.25">
      <c r="A552" s="56">
        <f t="shared" si="59"/>
        <v>543</v>
      </c>
      <c r="B552" s="267" t="str">
        <f t="shared" si="60"/>
        <v/>
      </c>
      <c r="C552" s="55" t="str">
        <f>IFERROR(VLOOKUP(G552,GCC.Param!$B$3:$D$96,3,FALSE),"")</f>
        <v/>
      </c>
      <c r="D552" s="40"/>
      <c r="E552" s="40"/>
      <c r="F552" s="42"/>
      <c r="G552" s="42"/>
      <c r="H552" s="42"/>
      <c r="I552" s="42"/>
      <c r="J552" s="267" t="str">
        <f t="shared" si="61"/>
        <v/>
      </c>
      <c r="K552" s="289"/>
      <c r="L552" s="289"/>
      <c r="M552" s="42"/>
      <c r="N552" s="42"/>
      <c r="O552" s="42"/>
      <c r="P552" s="42"/>
      <c r="Q552" s="42"/>
      <c r="R552" s="42"/>
      <c r="S552" s="266">
        <f t="shared" si="62"/>
        <v>0</v>
      </c>
      <c r="T552" s="32"/>
      <c r="U552" s="50"/>
      <c r="V552" s="44"/>
      <c r="W552" s="44"/>
      <c r="X552" s="45"/>
      <c r="Y552" s="50"/>
      <c r="Z552" s="46"/>
      <c r="AA552" s="46"/>
      <c r="AB552" s="46"/>
      <c r="AC552" s="47">
        <f t="shared" si="63"/>
        <v>0</v>
      </c>
      <c r="AD552" s="51"/>
      <c r="AE552" s="51"/>
      <c r="AF552" s="51"/>
      <c r="AH552" s="290"/>
      <c r="AI552" s="53">
        <f t="shared" si="64"/>
        <v>0</v>
      </c>
      <c r="AJ552" s="52"/>
      <c r="AK552" s="293"/>
      <c r="AL552" s="300"/>
      <c r="AM552" s="52"/>
      <c r="AN552" s="300"/>
      <c r="AO552" s="54"/>
      <c r="AQ552" s="47" t="str">
        <f>IF(OR('Input 1 - Schedule 1'!$C552="Non-Ins, Non-Fin",G552="Other Unregulated Financial Entity"),"Yes","No")</f>
        <v>No</v>
      </c>
      <c r="AR552" s="47" t="str">
        <f>IF(AQ552="Yes", 'Input 1 - Schedule 1'!AL552/'Input 1 - Schedule 1'!AM552*'Input 1 - Schedule 1'!AN552,"N/A")</f>
        <v>N/A</v>
      </c>
      <c r="AS552" s="47" t="str">
        <f>IF(AR552="N/A","N/A",MAX('Input 1 - Schedule 1'!AN552*0.02,AR552))</f>
        <v>N/A</v>
      </c>
      <c r="AT552" s="47" t="str">
        <f>IF(AQ552="Yes",'Input 1 - Schedule 1'!$AH552*IF($AX552="RBC Filing U.S. Insurer (Life)",0.0247,IF($AX552="RBC Filing U.S. Insurer (Health)",0.057*2/3,0.0364)),"N/A")</f>
        <v>N/A</v>
      </c>
      <c r="AU552" s="47" t="str">
        <f>IF(AQ552="Yes",'Input 1 - Schedule 1'!$AH552*IF($AX552="RBC Filing U.S. Insurer (Life)",0.037,IF($AX552="RBC Filing U.S. Insurer (Health)",0.057,0.054)),"N/A")</f>
        <v>N/A</v>
      </c>
      <c r="AV552" s="47" t="str">
        <f>IF(AQ552="Yes",'Input 1 - Schedule 1'!$AJ552*0.03,"N/A")</f>
        <v>N/A</v>
      </c>
      <c r="AW552" s="47" t="str">
        <f>IF(AQ552="Yes",IF(AX552="RBC Filing U.S. Insurer (Life)",0.195*'Input 1 - Schedule 1'!AJ552,0.225*'Input 1 - Schedule 1'!AJ552),"N/A")</f>
        <v>N/A</v>
      </c>
      <c r="AX552" s="47" t="str">
        <f>IFERROR(VLOOKUP('Input 1 - Schedule 1'!I552,'Input 1 - Schedule 1'!$D$7:$G$1009,4,FALSE),"")</f>
        <v/>
      </c>
      <c r="AZ552" s="17" t="s">
        <v>1</v>
      </c>
    </row>
    <row r="553" spans="1:52" x14ac:dyDescent="0.25">
      <c r="A553" s="56">
        <f t="shared" si="59"/>
        <v>544</v>
      </c>
      <c r="B553" s="267" t="str">
        <f t="shared" si="60"/>
        <v/>
      </c>
      <c r="C553" s="55" t="str">
        <f>IFERROR(VLOOKUP(G553,GCC.Param!$B$3:$D$96,3,FALSE),"")</f>
        <v/>
      </c>
      <c r="D553" s="40"/>
      <c r="E553" s="40"/>
      <c r="F553" s="42"/>
      <c r="G553" s="42"/>
      <c r="H553" s="42"/>
      <c r="I553" s="42"/>
      <c r="J553" s="267" t="str">
        <f t="shared" si="61"/>
        <v/>
      </c>
      <c r="K553" s="289"/>
      <c r="L553" s="289"/>
      <c r="M553" s="42"/>
      <c r="N553" s="42"/>
      <c r="O553" s="42"/>
      <c r="P553" s="42"/>
      <c r="Q553" s="42"/>
      <c r="R553" s="42"/>
      <c r="S553" s="266">
        <f t="shared" si="62"/>
        <v>0</v>
      </c>
      <c r="T553" s="32"/>
      <c r="U553" s="50"/>
      <c r="V553" s="44"/>
      <c r="W553" s="44"/>
      <c r="X553" s="45"/>
      <c r="Y553" s="50"/>
      <c r="Z553" s="46"/>
      <c r="AA553" s="46"/>
      <c r="AB553" s="46"/>
      <c r="AC553" s="47">
        <f t="shared" si="63"/>
        <v>0</v>
      </c>
      <c r="AD553" s="51"/>
      <c r="AE553" s="51"/>
      <c r="AF553" s="51"/>
      <c r="AH553" s="290"/>
      <c r="AI553" s="53">
        <f t="shared" si="64"/>
        <v>0</v>
      </c>
      <c r="AJ553" s="52"/>
      <c r="AK553" s="293"/>
      <c r="AL553" s="300"/>
      <c r="AM553" s="52"/>
      <c r="AN553" s="300"/>
      <c r="AO553" s="54"/>
      <c r="AQ553" s="47" t="str">
        <f>IF(OR('Input 1 - Schedule 1'!$C553="Non-Ins, Non-Fin",G553="Other Unregulated Financial Entity"),"Yes","No")</f>
        <v>No</v>
      </c>
      <c r="AR553" s="47" t="str">
        <f>IF(AQ553="Yes", 'Input 1 - Schedule 1'!AL553/'Input 1 - Schedule 1'!AM553*'Input 1 - Schedule 1'!AN553,"N/A")</f>
        <v>N/A</v>
      </c>
      <c r="AS553" s="47" t="str">
        <f>IF(AR553="N/A","N/A",MAX('Input 1 - Schedule 1'!AN553*0.02,AR553))</f>
        <v>N/A</v>
      </c>
      <c r="AT553" s="47" t="str">
        <f>IF(AQ553="Yes",'Input 1 - Schedule 1'!$AH553*IF($AX553="RBC Filing U.S. Insurer (Life)",0.0247,IF($AX553="RBC Filing U.S. Insurer (Health)",0.057*2/3,0.0364)),"N/A")</f>
        <v>N/A</v>
      </c>
      <c r="AU553" s="47" t="str">
        <f>IF(AQ553="Yes",'Input 1 - Schedule 1'!$AH553*IF($AX553="RBC Filing U.S. Insurer (Life)",0.037,IF($AX553="RBC Filing U.S. Insurer (Health)",0.057,0.054)),"N/A")</f>
        <v>N/A</v>
      </c>
      <c r="AV553" s="47" t="str">
        <f>IF(AQ553="Yes",'Input 1 - Schedule 1'!$AJ553*0.03,"N/A")</f>
        <v>N/A</v>
      </c>
      <c r="AW553" s="47" t="str">
        <f>IF(AQ553="Yes",IF(AX553="RBC Filing U.S. Insurer (Life)",0.195*'Input 1 - Schedule 1'!AJ553,0.225*'Input 1 - Schedule 1'!AJ553),"N/A")</f>
        <v>N/A</v>
      </c>
      <c r="AX553" s="47" t="str">
        <f>IFERROR(VLOOKUP('Input 1 - Schedule 1'!I553,'Input 1 - Schedule 1'!$D$7:$G$1009,4,FALSE),"")</f>
        <v/>
      </c>
      <c r="AZ553" s="17" t="s">
        <v>1</v>
      </c>
    </row>
    <row r="554" spans="1:52" x14ac:dyDescent="0.25">
      <c r="A554" s="56">
        <f t="shared" si="59"/>
        <v>545</v>
      </c>
      <c r="B554" s="267" t="str">
        <f t="shared" si="60"/>
        <v/>
      </c>
      <c r="C554" s="55" t="str">
        <f>IFERROR(VLOOKUP(G554,GCC.Param!$B$3:$D$96,3,FALSE),"")</f>
        <v/>
      </c>
      <c r="D554" s="40"/>
      <c r="E554" s="40"/>
      <c r="F554" s="42"/>
      <c r="G554" s="42"/>
      <c r="H554" s="42"/>
      <c r="I554" s="42"/>
      <c r="J554" s="267" t="str">
        <f t="shared" si="61"/>
        <v/>
      </c>
      <c r="K554" s="289"/>
      <c r="L554" s="289"/>
      <c r="M554" s="42"/>
      <c r="N554" s="42"/>
      <c r="O554" s="42"/>
      <c r="P554" s="42"/>
      <c r="Q554" s="42"/>
      <c r="R554" s="42"/>
      <c r="S554" s="266">
        <f t="shared" si="62"/>
        <v>0</v>
      </c>
      <c r="T554" s="32"/>
      <c r="U554" s="50"/>
      <c r="V554" s="44"/>
      <c r="W554" s="44"/>
      <c r="X554" s="45"/>
      <c r="Y554" s="50"/>
      <c r="Z554" s="46"/>
      <c r="AA554" s="46"/>
      <c r="AB554" s="46"/>
      <c r="AC554" s="47">
        <f t="shared" si="63"/>
        <v>0</v>
      </c>
      <c r="AD554" s="51"/>
      <c r="AE554" s="51"/>
      <c r="AF554" s="51"/>
      <c r="AH554" s="290"/>
      <c r="AI554" s="53">
        <f t="shared" si="64"/>
        <v>0</v>
      </c>
      <c r="AJ554" s="52"/>
      <c r="AK554" s="293"/>
      <c r="AL554" s="300"/>
      <c r="AM554" s="52"/>
      <c r="AN554" s="300"/>
      <c r="AO554" s="54"/>
      <c r="AQ554" s="47" t="str">
        <f>IF(OR('Input 1 - Schedule 1'!$C554="Non-Ins, Non-Fin",G554="Other Unregulated Financial Entity"),"Yes","No")</f>
        <v>No</v>
      </c>
      <c r="AR554" s="47" t="str">
        <f>IF(AQ554="Yes", 'Input 1 - Schedule 1'!AL554/'Input 1 - Schedule 1'!AM554*'Input 1 - Schedule 1'!AN554,"N/A")</f>
        <v>N/A</v>
      </c>
      <c r="AS554" s="47" t="str">
        <f>IF(AR554="N/A","N/A",MAX('Input 1 - Schedule 1'!AN554*0.02,AR554))</f>
        <v>N/A</v>
      </c>
      <c r="AT554" s="47" t="str">
        <f>IF(AQ554="Yes",'Input 1 - Schedule 1'!$AH554*IF($AX554="RBC Filing U.S. Insurer (Life)",0.0247,IF($AX554="RBC Filing U.S. Insurer (Health)",0.057*2/3,0.0364)),"N/A")</f>
        <v>N/A</v>
      </c>
      <c r="AU554" s="47" t="str">
        <f>IF(AQ554="Yes",'Input 1 - Schedule 1'!$AH554*IF($AX554="RBC Filing U.S. Insurer (Life)",0.037,IF($AX554="RBC Filing U.S. Insurer (Health)",0.057,0.054)),"N/A")</f>
        <v>N/A</v>
      </c>
      <c r="AV554" s="47" t="str">
        <f>IF(AQ554="Yes",'Input 1 - Schedule 1'!$AJ554*0.03,"N/A")</f>
        <v>N/A</v>
      </c>
      <c r="AW554" s="47" t="str">
        <f>IF(AQ554="Yes",IF(AX554="RBC Filing U.S. Insurer (Life)",0.195*'Input 1 - Schedule 1'!AJ554,0.225*'Input 1 - Schedule 1'!AJ554),"N/A")</f>
        <v>N/A</v>
      </c>
      <c r="AX554" s="47" t="str">
        <f>IFERROR(VLOOKUP('Input 1 - Schedule 1'!I554,'Input 1 - Schedule 1'!$D$7:$G$1009,4,FALSE),"")</f>
        <v/>
      </c>
      <c r="AZ554" s="17" t="s">
        <v>1</v>
      </c>
    </row>
    <row r="555" spans="1:52" x14ac:dyDescent="0.25">
      <c r="A555" s="56">
        <f t="shared" si="59"/>
        <v>546</v>
      </c>
      <c r="B555" s="267" t="str">
        <f t="shared" si="60"/>
        <v/>
      </c>
      <c r="C555" s="55" t="str">
        <f>IFERROR(VLOOKUP(G555,GCC.Param!$B$3:$D$96,3,FALSE),"")</f>
        <v/>
      </c>
      <c r="D555" s="40"/>
      <c r="E555" s="40"/>
      <c r="F555" s="42"/>
      <c r="G555" s="42"/>
      <c r="H555" s="42"/>
      <c r="I555" s="42"/>
      <c r="J555" s="267" t="str">
        <f t="shared" si="61"/>
        <v/>
      </c>
      <c r="K555" s="289"/>
      <c r="L555" s="289"/>
      <c r="M555" s="42"/>
      <c r="N555" s="42"/>
      <c r="O555" s="42"/>
      <c r="P555" s="42"/>
      <c r="Q555" s="42"/>
      <c r="R555" s="42"/>
      <c r="S555" s="266">
        <f t="shared" si="62"/>
        <v>0</v>
      </c>
      <c r="T555" s="32"/>
      <c r="U555" s="50"/>
      <c r="V555" s="44"/>
      <c r="W555" s="44"/>
      <c r="X555" s="45"/>
      <c r="Y555" s="50"/>
      <c r="Z555" s="46"/>
      <c r="AA555" s="46"/>
      <c r="AB555" s="46"/>
      <c r="AC555" s="47">
        <f t="shared" si="63"/>
        <v>0</v>
      </c>
      <c r="AD555" s="51"/>
      <c r="AE555" s="51"/>
      <c r="AF555" s="51"/>
      <c r="AH555" s="290"/>
      <c r="AI555" s="53">
        <f t="shared" si="64"/>
        <v>0</v>
      </c>
      <c r="AJ555" s="52"/>
      <c r="AK555" s="293"/>
      <c r="AL555" s="300"/>
      <c r="AM555" s="52"/>
      <c r="AN555" s="300"/>
      <c r="AO555" s="54"/>
      <c r="AQ555" s="47" t="str">
        <f>IF(OR('Input 1 - Schedule 1'!$C555="Non-Ins, Non-Fin",G555="Other Unregulated Financial Entity"),"Yes","No")</f>
        <v>No</v>
      </c>
      <c r="AR555" s="47" t="str">
        <f>IF(AQ555="Yes", 'Input 1 - Schedule 1'!AL555/'Input 1 - Schedule 1'!AM555*'Input 1 - Schedule 1'!AN555,"N/A")</f>
        <v>N/A</v>
      </c>
      <c r="AS555" s="47" t="str">
        <f>IF(AR555="N/A","N/A",MAX('Input 1 - Schedule 1'!AN555*0.02,AR555))</f>
        <v>N/A</v>
      </c>
      <c r="AT555" s="47" t="str">
        <f>IF(AQ555="Yes",'Input 1 - Schedule 1'!$AH555*IF($AX555="RBC Filing U.S. Insurer (Life)",0.0247,IF($AX555="RBC Filing U.S. Insurer (Health)",0.057*2/3,0.0364)),"N/A")</f>
        <v>N/A</v>
      </c>
      <c r="AU555" s="47" t="str">
        <f>IF(AQ555="Yes",'Input 1 - Schedule 1'!$AH555*IF($AX555="RBC Filing U.S. Insurer (Life)",0.037,IF($AX555="RBC Filing U.S. Insurer (Health)",0.057,0.054)),"N/A")</f>
        <v>N/A</v>
      </c>
      <c r="AV555" s="47" t="str">
        <f>IF(AQ555="Yes",'Input 1 - Schedule 1'!$AJ555*0.03,"N/A")</f>
        <v>N/A</v>
      </c>
      <c r="AW555" s="47" t="str">
        <f>IF(AQ555="Yes",IF(AX555="RBC Filing U.S. Insurer (Life)",0.195*'Input 1 - Schedule 1'!AJ555,0.225*'Input 1 - Schedule 1'!AJ555),"N/A")</f>
        <v>N/A</v>
      </c>
      <c r="AX555" s="47" t="str">
        <f>IFERROR(VLOOKUP('Input 1 - Schedule 1'!I555,'Input 1 - Schedule 1'!$D$7:$G$1009,4,FALSE),"")</f>
        <v/>
      </c>
      <c r="AZ555" s="17" t="s">
        <v>1</v>
      </c>
    </row>
    <row r="556" spans="1:52" x14ac:dyDescent="0.25">
      <c r="A556" s="56">
        <f t="shared" si="59"/>
        <v>547</v>
      </c>
      <c r="B556" s="267" t="str">
        <f t="shared" si="60"/>
        <v/>
      </c>
      <c r="C556" s="55" t="str">
        <f>IFERROR(VLOOKUP(G556,GCC.Param!$B$3:$D$96,3,FALSE),"")</f>
        <v/>
      </c>
      <c r="D556" s="40"/>
      <c r="E556" s="40"/>
      <c r="F556" s="42"/>
      <c r="G556" s="42"/>
      <c r="H556" s="42"/>
      <c r="I556" s="42"/>
      <c r="J556" s="267" t="str">
        <f t="shared" si="61"/>
        <v/>
      </c>
      <c r="K556" s="289"/>
      <c r="L556" s="289"/>
      <c r="M556" s="42"/>
      <c r="N556" s="42"/>
      <c r="O556" s="42"/>
      <c r="P556" s="42"/>
      <c r="Q556" s="42"/>
      <c r="R556" s="42"/>
      <c r="S556" s="266">
        <f t="shared" si="62"/>
        <v>0</v>
      </c>
      <c r="T556" s="32"/>
      <c r="U556" s="50"/>
      <c r="V556" s="44"/>
      <c r="W556" s="44"/>
      <c r="X556" s="45"/>
      <c r="Y556" s="50"/>
      <c r="Z556" s="46"/>
      <c r="AA556" s="46"/>
      <c r="AB556" s="46"/>
      <c r="AC556" s="47">
        <f t="shared" si="63"/>
        <v>0</v>
      </c>
      <c r="AD556" s="51"/>
      <c r="AE556" s="51"/>
      <c r="AF556" s="51"/>
      <c r="AH556" s="290"/>
      <c r="AI556" s="53">
        <f t="shared" si="64"/>
        <v>0</v>
      </c>
      <c r="AJ556" s="52"/>
      <c r="AK556" s="293"/>
      <c r="AL556" s="300"/>
      <c r="AM556" s="52"/>
      <c r="AN556" s="300"/>
      <c r="AO556" s="54"/>
      <c r="AQ556" s="47" t="str">
        <f>IF(OR('Input 1 - Schedule 1'!$C556="Non-Ins, Non-Fin",G556="Other Unregulated Financial Entity"),"Yes","No")</f>
        <v>No</v>
      </c>
      <c r="AR556" s="47" t="str">
        <f>IF(AQ556="Yes", 'Input 1 - Schedule 1'!AL556/'Input 1 - Schedule 1'!AM556*'Input 1 - Schedule 1'!AN556,"N/A")</f>
        <v>N/A</v>
      </c>
      <c r="AS556" s="47" t="str">
        <f>IF(AR556="N/A","N/A",MAX('Input 1 - Schedule 1'!AN556*0.02,AR556))</f>
        <v>N/A</v>
      </c>
      <c r="AT556" s="47" t="str">
        <f>IF(AQ556="Yes",'Input 1 - Schedule 1'!$AH556*IF($AX556="RBC Filing U.S. Insurer (Life)",0.0247,IF($AX556="RBC Filing U.S. Insurer (Health)",0.057*2/3,0.0364)),"N/A")</f>
        <v>N/A</v>
      </c>
      <c r="AU556" s="47" t="str">
        <f>IF(AQ556="Yes",'Input 1 - Schedule 1'!$AH556*IF($AX556="RBC Filing U.S. Insurer (Life)",0.037,IF($AX556="RBC Filing U.S. Insurer (Health)",0.057,0.054)),"N/A")</f>
        <v>N/A</v>
      </c>
      <c r="AV556" s="47" t="str">
        <f>IF(AQ556="Yes",'Input 1 - Schedule 1'!$AJ556*0.03,"N/A")</f>
        <v>N/A</v>
      </c>
      <c r="AW556" s="47" t="str">
        <f>IF(AQ556="Yes",IF(AX556="RBC Filing U.S. Insurer (Life)",0.195*'Input 1 - Schedule 1'!AJ556,0.225*'Input 1 - Schedule 1'!AJ556),"N/A")</f>
        <v>N/A</v>
      </c>
      <c r="AX556" s="47" t="str">
        <f>IFERROR(VLOOKUP('Input 1 - Schedule 1'!I556,'Input 1 - Schedule 1'!$D$7:$G$1009,4,FALSE),"")</f>
        <v/>
      </c>
      <c r="AZ556" s="17" t="s">
        <v>1</v>
      </c>
    </row>
    <row r="557" spans="1:52" x14ac:dyDescent="0.25">
      <c r="A557" s="56">
        <f t="shared" si="59"/>
        <v>548</v>
      </c>
      <c r="B557" s="267" t="str">
        <f t="shared" si="60"/>
        <v/>
      </c>
      <c r="C557" s="55" t="str">
        <f>IFERROR(VLOOKUP(G557,GCC.Param!$B$3:$D$96,3,FALSE),"")</f>
        <v/>
      </c>
      <c r="D557" s="40"/>
      <c r="E557" s="40"/>
      <c r="F557" s="42"/>
      <c r="G557" s="42"/>
      <c r="H557" s="42"/>
      <c r="I557" s="42"/>
      <c r="J557" s="267" t="str">
        <f t="shared" si="61"/>
        <v/>
      </c>
      <c r="K557" s="289"/>
      <c r="L557" s="289"/>
      <c r="M557" s="42"/>
      <c r="N557" s="42"/>
      <c r="O557" s="42"/>
      <c r="P557" s="42"/>
      <c r="Q557" s="42"/>
      <c r="R557" s="42"/>
      <c r="S557" s="266">
        <f t="shared" si="62"/>
        <v>0</v>
      </c>
      <c r="T557" s="32"/>
      <c r="U557" s="50"/>
      <c r="V557" s="44"/>
      <c r="W557" s="44"/>
      <c r="X557" s="45"/>
      <c r="Y557" s="50"/>
      <c r="Z557" s="46"/>
      <c r="AA557" s="46"/>
      <c r="AB557" s="46"/>
      <c r="AC557" s="47">
        <f t="shared" si="63"/>
        <v>0</v>
      </c>
      <c r="AD557" s="51"/>
      <c r="AE557" s="51"/>
      <c r="AF557" s="51"/>
      <c r="AH557" s="290"/>
      <c r="AI557" s="53">
        <f t="shared" si="64"/>
        <v>0</v>
      </c>
      <c r="AJ557" s="52"/>
      <c r="AK557" s="293"/>
      <c r="AL557" s="300"/>
      <c r="AM557" s="52"/>
      <c r="AN557" s="300"/>
      <c r="AO557" s="54"/>
      <c r="AQ557" s="47" t="str">
        <f>IF(OR('Input 1 - Schedule 1'!$C557="Non-Ins, Non-Fin",G557="Other Unregulated Financial Entity"),"Yes","No")</f>
        <v>No</v>
      </c>
      <c r="AR557" s="47" t="str">
        <f>IF(AQ557="Yes", 'Input 1 - Schedule 1'!AL557/'Input 1 - Schedule 1'!AM557*'Input 1 - Schedule 1'!AN557,"N/A")</f>
        <v>N/A</v>
      </c>
      <c r="AS557" s="47" t="str">
        <f>IF(AR557="N/A","N/A",MAX('Input 1 - Schedule 1'!AN557*0.02,AR557))</f>
        <v>N/A</v>
      </c>
      <c r="AT557" s="47" t="str">
        <f>IF(AQ557="Yes",'Input 1 - Schedule 1'!$AH557*IF($AX557="RBC Filing U.S. Insurer (Life)",0.0247,IF($AX557="RBC Filing U.S. Insurer (Health)",0.057*2/3,0.0364)),"N/A")</f>
        <v>N/A</v>
      </c>
      <c r="AU557" s="47" t="str">
        <f>IF(AQ557="Yes",'Input 1 - Schedule 1'!$AH557*IF($AX557="RBC Filing U.S. Insurer (Life)",0.037,IF($AX557="RBC Filing U.S. Insurer (Health)",0.057,0.054)),"N/A")</f>
        <v>N/A</v>
      </c>
      <c r="AV557" s="47" t="str">
        <f>IF(AQ557="Yes",'Input 1 - Schedule 1'!$AJ557*0.03,"N/A")</f>
        <v>N/A</v>
      </c>
      <c r="AW557" s="47" t="str">
        <f>IF(AQ557="Yes",IF(AX557="RBC Filing U.S. Insurer (Life)",0.195*'Input 1 - Schedule 1'!AJ557,0.225*'Input 1 - Schedule 1'!AJ557),"N/A")</f>
        <v>N/A</v>
      </c>
      <c r="AX557" s="47" t="str">
        <f>IFERROR(VLOOKUP('Input 1 - Schedule 1'!I557,'Input 1 - Schedule 1'!$D$7:$G$1009,4,FALSE),"")</f>
        <v/>
      </c>
      <c r="AZ557" s="17" t="s">
        <v>1</v>
      </c>
    </row>
    <row r="558" spans="1:52" x14ac:dyDescent="0.25">
      <c r="A558" s="56">
        <f t="shared" si="59"/>
        <v>549</v>
      </c>
      <c r="B558" s="267" t="str">
        <f t="shared" si="60"/>
        <v/>
      </c>
      <c r="C558" s="55" t="str">
        <f>IFERROR(VLOOKUP(G558,GCC.Param!$B$3:$D$96,3,FALSE),"")</f>
        <v/>
      </c>
      <c r="D558" s="40"/>
      <c r="E558" s="40"/>
      <c r="F558" s="42"/>
      <c r="G558" s="42"/>
      <c r="H558" s="42"/>
      <c r="I558" s="42"/>
      <c r="J558" s="267" t="str">
        <f t="shared" si="61"/>
        <v/>
      </c>
      <c r="K558" s="289"/>
      <c r="L558" s="289"/>
      <c r="M558" s="42"/>
      <c r="N558" s="42"/>
      <c r="O558" s="42"/>
      <c r="P558" s="42"/>
      <c r="Q558" s="42"/>
      <c r="R558" s="42"/>
      <c r="S558" s="266">
        <f t="shared" si="62"/>
        <v>0</v>
      </c>
      <c r="T558" s="32"/>
      <c r="U558" s="50"/>
      <c r="V558" s="44"/>
      <c r="W558" s="44"/>
      <c r="X558" s="45"/>
      <c r="Y558" s="50"/>
      <c r="Z558" s="46"/>
      <c r="AA558" s="46"/>
      <c r="AB558" s="46"/>
      <c r="AC558" s="47">
        <f t="shared" si="63"/>
        <v>0</v>
      </c>
      <c r="AD558" s="51"/>
      <c r="AE558" s="51"/>
      <c r="AF558" s="51"/>
      <c r="AH558" s="290"/>
      <c r="AI558" s="53">
        <f t="shared" si="64"/>
        <v>0</v>
      </c>
      <c r="AJ558" s="52"/>
      <c r="AK558" s="293"/>
      <c r="AL558" s="300"/>
      <c r="AM558" s="52"/>
      <c r="AN558" s="300"/>
      <c r="AO558" s="54"/>
      <c r="AQ558" s="47" t="str">
        <f>IF(OR('Input 1 - Schedule 1'!$C558="Non-Ins, Non-Fin",G558="Other Unregulated Financial Entity"),"Yes","No")</f>
        <v>No</v>
      </c>
      <c r="AR558" s="47" t="str">
        <f>IF(AQ558="Yes", 'Input 1 - Schedule 1'!AL558/'Input 1 - Schedule 1'!AM558*'Input 1 - Schedule 1'!AN558,"N/A")</f>
        <v>N/A</v>
      </c>
      <c r="AS558" s="47" t="str">
        <f>IF(AR558="N/A","N/A",MAX('Input 1 - Schedule 1'!AN558*0.02,AR558))</f>
        <v>N/A</v>
      </c>
      <c r="AT558" s="47" t="str">
        <f>IF(AQ558="Yes",'Input 1 - Schedule 1'!$AH558*IF($AX558="RBC Filing U.S. Insurer (Life)",0.0247,IF($AX558="RBC Filing U.S. Insurer (Health)",0.057*2/3,0.0364)),"N/A")</f>
        <v>N/A</v>
      </c>
      <c r="AU558" s="47" t="str">
        <f>IF(AQ558="Yes",'Input 1 - Schedule 1'!$AH558*IF($AX558="RBC Filing U.S. Insurer (Life)",0.037,IF($AX558="RBC Filing U.S. Insurer (Health)",0.057,0.054)),"N/A")</f>
        <v>N/A</v>
      </c>
      <c r="AV558" s="47" t="str">
        <f>IF(AQ558="Yes",'Input 1 - Schedule 1'!$AJ558*0.03,"N/A")</f>
        <v>N/A</v>
      </c>
      <c r="AW558" s="47" t="str">
        <f>IF(AQ558="Yes",IF(AX558="RBC Filing U.S. Insurer (Life)",0.195*'Input 1 - Schedule 1'!AJ558,0.225*'Input 1 - Schedule 1'!AJ558),"N/A")</f>
        <v>N/A</v>
      </c>
      <c r="AX558" s="47" t="str">
        <f>IFERROR(VLOOKUP('Input 1 - Schedule 1'!I558,'Input 1 - Schedule 1'!$D$7:$G$1009,4,FALSE),"")</f>
        <v/>
      </c>
      <c r="AZ558" s="17" t="s">
        <v>1</v>
      </c>
    </row>
    <row r="559" spans="1:52" x14ac:dyDescent="0.25">
      <c r="A559" s="56">
        <f t="shared" si="59"/>
        <v>550</v>
      </c>
      <c r="B559" s="267" t="str">
        <f t="shared" si="60"/>
        <v/>
      </c>
      <c r="C559" s="55" t="str">
        <f>IFERROR(VLOOKUP(G559,GCC.Param!$B$3:$D$96,3,FALSE),"")</f>
        <v/>
      </c>
      <c r="D559" s="40"/>
      <c r="E559" s="40"/>
      <c r="F559" s="42"/>
      <c r="G559" s="42"/>
      <c r="H559" s="42"/>
      <c r="I559" s="42"/>
      <c r="J559" s="267" t="str">
        <f t="shared" si="61"/>
        <v/>
      </c>
      <c r="K559" s="289"/>
      <c r="L559" s="289"/>
      <c r="M559" s="42"/>
      <c r="N559" s="42"/>
      <c r="O559" s="42"/>
      <c r="P559" s="42"/>
      <c r="Q559" s="42"/>
      <c r="R559" s="42"/>
      <c r="S559" s="266">
        <f t="shared" si="62"/>
        <v>0</v>
      </c>
      <c r="T559" s="32"/>
      <c r="U559" s="50"/>
      <c r="V559" s="44"/>
      <c r="W559" s="44"/>
      <c r="X559" s="45"/>
      <c r="Y559" s="50"/>
      <c r="Z559" s="46"/>
      <c r="AA559" s="46"/>
      <c r="AB559" s="46"/>
      <c r="AC559" s="47">
        <f t="shared" si="63"/>
        <v>0</v>
      </c>
      <c r="AD559" s="51"/>
      <c r="AE559" s="51"/>
      <c r="AF559" s="51"/>
      <c r="AH559" s="290"/>
      <c r="AI559" s="53">
        <f t="shared" si="64"/>
        <v>0</v>
      </c>
      <c r="AJ559" s="52"/>
      <c r="AK559" s="293"/>
      <c r="AL559" s="300"/>
      <c r="AM559" s="52"/>
      <c r="AN559" s="300"/>
      <c r="AO559" s="54"/>
      <c r="AQ559" s="47" t="str">
        <f>IF(OR('Input 1 - Schedule 1'!$C559="Non-Ins, Non-Fin",G559="Other Unregulated Financial Entity"),"Yes","No")</f>
        <v>No</v>
      </c>
      <c r="AR559" s="47" t="str">
        <f>IF(AQ559="Yes", 'Input 1 - Schedule 1'!AL559/'Input 1 - Schedule 1'!AM559*'Input 1 - Schedule 1'!AN559,"N/A")</f>
        <v>N/A</v>
      </c>
      <c r="AS559" s="47" t="str">
        <f>IF(AR559="N/A","N/A",MAX('Input 1 - Schedule 1'!AN559*0.02,AR559))</f>
        <v>N/A</v>
      </c>
      <c r="AT559" s="47" t="str">
        <f>IF(AQ559="Yes",'Input 1 - Schedule 1'!$AH559*IF($AX559="RBC Filing U.S. Insurer (Life)",0.0247,IF($AX559="RBC Filing U.S. Insurer (Health)",0.057*2/3,0.0364)),"N/A")</f>
        <v>N/A</v>
      </c>
      <c r="AU559" s="47" t="str">
        <f>IF(AQ559="Yes",'Input 1 - Schedule 1'!$AH559*IF($AX559="RBC Filing U.S. Insurer (Life)",0.037,IF($AX559="RBC Filing U.S. Insurer (Health)",0.057,0.054)),"N/A")</f>
        <v>N/A</v>
      </c>
      <c r="AV559" s="47" t="str">
        <f>IF(AQ559="Yes",'Input 1 - Schedule 1'!$AJ559*0.03,"N/A")</f>
        <v>N/A</v>
      </c>
      <c r="AW559" s="47" t="str">
        <f>IF(AQ559="Yes",IF(AX559="RBC Filing U.S. Insurer (Life)",0.195*'Input 1 - Schedule 1'!AJ559,0.225*'Input 1 - Schedule 1'!AJ559),"N/A")</f>
        <v>N/A</v>
      </c>
      <c r="AX559" s="47" t="str">
        <f>IFERROR(VLOOKUP('Input 1 - Schedule 1'!I559,'Input 1 - Schedule 1'!$D$7:$G$1009,4,FALSE),"")</f>
        <v/>
      </c>
      <c r="AZ559" s="17" t="s">
        <v>1</v>
      </c>
    </row>
    <row r="560" spans="1:52" x14ac:dyDescent="0.25">
      <c r="A560" s="56">
        <f t="shared" si="59"/>
        <v>551</v>
      </c>
      <c r="B560" s="267" t="str">
        <f t="shared" si="60"/>
        <v/>
      </c>
      <c r="C560" s="55" t="str">
        <f>IFERROR(VLOOKUP(G560,GCC.Param!$B$3:$D$96,3,FALSE),"")</f>
        <v/>
      </c>
      <c r="D560" s="40"/>
      <c r="E560" s="40"/>
      <c r="F560" s="42"/>
      <c r="G560" s="42"/>
      <c r="H560" s="42"/>
      <c r="I560" s="42"/>
      <c r="J560" s="267" t="str">
        <f t="shared" si="61"/>
        <v/>
      </c>
      <c r="K560" s="289"/>
      <c r="L560" s="289"/>
      <c r="M560" s="42"/>
      <c r="N560" s="42"/>
      <c r="O560" s="42"/>
      <c r="P560" s="42"/>
      <c r="Q560" s="42"/>
      <c r="R560" s="42"/>
      <c r="S560" s="266">
        <f t="shared" si="62"/>
        <v>0</v>
      </c>
      <c r="T560" s="32"/>
      <c r="U560" s="50"/>
      <c r="V560" s="44"/>
      <c r="W560" s="44"/>
      <c r="X560" s="45"/>
      <c r="Y560" s="50"/>
      <c r="Z560" s="46"/>
      <c r="AA560" s="46"/>
      <c r="AB560" s="46"/>
      <c r="AC560" s="47">
        <f t="shared" si="63"/>
        <v>0</v>
      </c>
      <c r="AD560" s="51"/>
      <c r="AE560" s="51"/>
      <c r="AF560" s="51"/>
      <c r="AH560" s="290"/>
      <c r="AI560" s="53">
        <f t="shared" si="64"/>
        <v>0</v>
      </c>
      <c r="AJ560" s="52"/>
      <c r="AK560" s="293"/>
      <c r="AL560" s="300"/>
      <c r="AM560" s="52"/>
      <c r="AN560" s="300"/>
      <c r="AO560" s="54"/>
      <c r="AQ560" s="47" t="str">
        <f>IF(OR('Input 1 - Schedule 1'!$C560="Non-Ins, Non-Fin",G560="Other Unregulated Financial Entity"),"Yes","No")</f>
        <v>No</v>
      </c>
      <c r="AR560" s="47" t="str">
        <f>IF(AQ560="Yes", 'Input 1 - Schedule 1'!AL560/'Input 1 - Schedule 1'!AM560*'Input 1 - Schedule 1'!AN560,"N/A")</f>
        <v>N/A</v>
      </c>
      <c r="AS560" s="47" t="str">
        <f>IF(AR560="N/A","N/A",MAX('Input 1 - Schedule 1'!AN560*0.02,AR560))</f>
        <v>N/A</v>
      </c>
      <c r="AT560" s="47" t="str">
        <f>IF(AQ560="Yes",'Input 1 - Schedule 1'!$AH560*IF($AX560="RBC Filing U.S. Insurer (Life)",0.0247,IF($AX560="RBC Filing U.S. Insurer (Health)",0.057*2/3,0.0364)),"N/A")</f>
        <v>N/A</v>
      </c>
      <c r="AU560" s="47" t="str">
        <f>IF(AQ560="Yes",'Input 1 - Schedule 1'!$AH560*IF($AX560="RBC Filing U.S. Insurer (Life)",0.037,IF($AX560="RBC Filing U.S. Insurer (Health)",0.057,0.054)),"N/A")</f>
        <v>N/A</v>
      </c>
      <c r="AV560" s="47" t="str">
        <f>IF(AQ560="Yes",'Input 1 - Schedule 1'!$AJ560*0.03,"N/A")</f>
        <v>N/A</v>
      </c>
      <c r="AW560" s="47" t="str">
        <f>IF(AQ560="Yes",IF(AX560="RBC Filing U.S. Insurer (Life)",0.195*'Input 1 - Schedule 1'!AJ560,0.225*'Input 1 - Schedule 1'!AJ560),"N/A")</f>
        <v>N/A</v>
      </c>
      <c r="AX560" s="47" t="str">
        <f>IFERROR(VLOOKUP('Input 1 - Schedule 1'!I560,'Input 1 - Schedule 1'!$D$7:$G$1009,4,FALSE),"")</f>
        <v/>
      </c>
      <c r="AZ560" s="17" t="s">
        <v>1</v>
      </c>
    </row>
    <row r="561" spans="1:52" x14ac:dyDescent="0.25">
      <c r="A561" s="56">
        <f t="shared" si="59"/>
        <v>552</v>
      </c>
      <c r="B561" s="267" t="str">
        <f t="shared" si="60"/>
        <v/>
      </c>
      <c r="C561" s="55" t="str">
        <f>IFERROR(VLOOKUP(G561,GCC.Param!$B$3:$D$96,3,FALSE),"")</f>
        <v/>
      </c>
      <c r="D561" s="40"/>
      <c r="E561" s="40"/>
      <c r="F561" s="42"/>
      <c r="G561" s="42"/>
      <c r="H561" s="42"/>
      <c r="I561" s="42"/>
      <c r="J561" s="267" t="str">
        <f t="shared" si="61"/>
        <v/>
      </c>
      <c r="K561" s="289"/>
      <c r="L561" s="289"/>
      <c r="M561" s="42"/>
      <c r="N561" s="42"/>
      <c r="O561" s="42"/>
      <c r="P561" s="42"/>
      <c r="Q561" s="42"/>
      <c r="R561" s="42"/>
      <c r="S561" s="266">
        <f t="shared" si="62"/>
        <v>0</v>
      </c>
      <c r="T561" s="32"/>
      <c r="U561" s="50"/>
      <c r="V561" s="44"/>
      <c r="W561" s="44"/>
      <c r="X561" s="45"/>
      <c r="Y561" s="50"/>
      <c r="Z561" s="46"/>
      <c r="AA561" s="46"/>
      <c r="AB561" s="46"/>
      <c r="AC561" s="47">
        <f t="shared" si="63"/>
        <v>0</v>
      </c>
      <c r="AD561" s="51"/>
      <c r="AE561" s="51"/>
      <c r="AF561" s="51"/>
      <c r="AH561" s="290"/>
      <c r="AI561" s="53">
        <f t="shared" si="64"/>
        <v>0</v>
      </c>
      <c r="AJ561" s="52"/>
      <c r="AK561" s="293"/>
      <c r="AL561" s="300"/>
      <c r="AM561" s="52"/>
      <c r="AN561" s="300"/>
      <c r="AO561" s="54"/>
      <c r="AQ561" s="47" t="str">
        <f>IF(OR('Input 1 - Schedule 1'!$C561="Non-Ins, Non-Fin",G561="Other Unregulated Financial Entity"),"Yes","No")</f>
        <v>No</v>
      </c>
      <c r="AR561" s="47" t="str">
        <f>IF(AQ561="Yes", 'Input 1 - Schedule 1'!AL561/'Input 1 - Schedule 1'!AM561*'Input 1 - Schedule 1'!AN561,"N/A")</f>
        <v>N/A</v>
      </c>
      <c r="AS561" s="47" t="str">
        <f>IF(AR561="N/A","N/A",MAX('Input 1 - Schedule 1'!AN561*0.02,AR561))</f>
        <v>N/A</v>
      </c>
      <c r="AT561" s="47" t="str">
        <f>IF(AQ561="Yes",'Input 1 - Schedule 1'!$AH561*IF($AX561="RBC Filing U.S. Insurer (Life)",0.0247,IF($AX561="RBC Filing U.S. Insurer (Health)",0.057*2/3,0.0364)),"N/A")</f>
        <v>N/A</v>
      </c>
      <c r="AU561" s="47" t="str">
        <f>IF(AQ561="Yes",'Input 1 - Schedule 1'!$AH561*IF($AX561="RBC Filing U.S. Insurer (Life)",0.037,IF($AX561="RBC Filing U.S. Insurer (Health)",0.057,0.054)),"N/A")</f>
        <v>N/A</v>
      </c>
      <c r="AV561" s="47" t="str">
        <f>IF(AQ561="Yes",'Input 1 - Schedule 1'!$AJ561*0.03,"N/A")</f>
        <v>N/A</v>
      </c>
      <c r="AW561" s="47" t="str">
        <f>IF(AQ561="Yes",IF(AX561="RBC Filing U.S. Insurer (Life)",0.195*'Input 1 - Schedule 1'!AJ561,0.225*'Input 1 - Schedule 1'!AJ561),"N/A")</f>
        <v>N/A</v>
      </c>
      <c r="AX561" s="47" t="str">
        <f>IFERROR(VLOOKUP('Input 1 - Schedule 1'!I561,'Input 1 - Schedule 1'!$D$7:$G$1009,4,FALSE),"")</f>
        <v/>
      </c>
      <c r="AZ561" s="17" t="s">
        <v>1</v>
      </c>
    </row>
    <row r="562" spans="1:52" x14ac:dyDescent="0.25">
      <c r="A562" s="56">
        <f t="shared" si="59"/>
        <v>553</v>
      </c>
      <c r="B562" s="267" t="str">
        <f t="shared" si="60"/>
        <v/>
      </c>
      <c r="C562" s="55" t="str">
        <f>IFERROR(VLOOKUP(G562,GCC.Param!$B$3:$D$96,3,FALSE),"")</f>
        <v/>
      </c>
      <c r="D562" s="40"/>
      <c r="E562" s="40"/>
      <c r="F562" s="42"/>
      <c r="G562" s="42"/>
      <c r="H562" s="42"/>
      <c r="I562" s="42"/>
      <c r="J562" s="267" t="str">
        <f t="shared" si="61"/>
        <v/>
      </c>
      <c r="K562" s="289"/>
      <c r="L562" s="289"/>
      <c r="M562" s="42"/>
      <c r="N562" s="42"/>
      <c r="O562" s="42"/>
      <c r="P562" s="42"/>
      <c r="Q562" s="42"/>
      <c r="R562" s="42"/>
      <c r="S562" s="266">
        <f t="shared" si="62"/>
        <v>0</v>
      </c>
      <c r="T562" s="32"/>
      <c r="U562" s="50"/>
      <c r="V562" s="44"/>
      <c r="W562" s="44"/>
      <c r="X562" s="45"/>
      <c r="Y562" s="50"/>
      <c r="Z562" s="46"/>
      <c r="AA562" s="46"/>
      <c r="AB562" s="46"/>
      <c r="AC562" s="47">
        <f t="shared" si="63"/>
        <v>0</v>
      </c>
      <c r="AD562" s="51"/>
      <c r="AE562" s="51"/>
      <c r="AF562" s="51"/>
      <c r="AH562" s="290"/>
      <c r="AI562" s="53">
        <f t="shared" si="64"/>
        <v>0</v>
      </c>
      <c r="AJ562" s="52"/>
      <c r="AK562" s="293"/>
      <c r="AL562" s="300"/>
      <c r="AM562" s="52"/>
      <c r="AN562" s="300"/>
      <c r="AO562" s="54"/>
      <c r="AQ562" s="47" t="str">
        <f>IF(OR('Input 1 - Schedule 1'!$C562="Non-Ins, Non-Fin",G562="Other Unregulated Financial Entity"),"Yes","No")</f>
        <v>No</v>
      </c>
      <c r="AR562" s="47" t="str">
        <f>IF(AQ562="Yes", 'Input 1 - Schedule 1'!AL562/'Input 1 - Schedule 1'!AM562*'Input 1 - Schedule 1'!AN562,"N/A")</f>
        <v>N/A</v>
      </c>
      <c r="AS562" s="47" t="str">
        <f>IF(AR562="N/A","N/A",MAX('Input 1 - Schedule 1'!AN562*0.02,AR562))</f>
        <v>N/A</v>
      </c>
      <c r="AT562" s="47" t="str">
        <f>IF(AQ562="Yes",'Input 1 - Schedule 1'!$AH562*IF($AX562="RBC Filing U.S. Insurer (Life)",0.0247,IF($AX562="RBC Filing U.S. Insurer (Health)",0.057*2/3,0.0364)),"N/A")</f>
        <v>N/A</v>
      </c>
      <c r="AU562" s="47" t="str">
        <f>IF(AQ562="Yes",'Input 1 - Schedule 1'!$AH562*IF($AX562="RBC Filing U.S. Insurer (Life)",0.037,IF($AX562="RBC Filing U.S. Insurer (Health)",0.057,0.054)),"N/A")</f>
        <v>N/A</v>
      </c>
      <c r="AV562" s="47" t="str">
        <f>IF(AQ562="Yes",'Input 1 - Schedule 1'!$AJ562*0.03,"N/A")</f>
        <v>N/A</v>
      </c>
      <c r="AW562" s="47" t="str">
        <f>IF(AQ562="Yes",IF(AX562="RBC Filing U.S. Insurer (Life)",0.195*'Input 1 - Schedule 1'!AJ562,0.225*'Input 1 - Schedule 1'!AJ562),"N/A")</f>
        <v>N/A</v>
      </c>
      <c r="AX562" s="47" t="str">
        <f>IFERROR(VLOOKUP('Input 1 - Schedule 1'!I562,'Input 1 - Schedule 1'!$D$7:$G$1009,4,FALSE),"")</f>
        <v/>
      </c>
      <c r="AZ562" s="17" t="s">
        <v>1</v>
      </c>
    </row>
    <row r="563" spans="1:52" x14ac:dyDescent="0.25">
      <c r="A563" s="56">
        <f t="shared" si="59"/>
        <v>554</v>
      </c>
      <c r="B563" s="267" t="str">
        <f t="shared" si="60"/>
        <v/>
      </c>
      <c r="C563" s="55" t="str">
        <f>IFERROR(VLOOKUP(G563,GCC.Param!$B$3:$D$96,3,FALSE),"")</f>
        <v/>
      </c>
      <c r="D563" s="40"/>
      <c r="E563" s="40"/>
      <c r="F563" s="42"/>
      <c r="G563" s="42"/>
      <c r="H563" s="42"/>
      <c r="I563" s="42"/>
      <c r="J563" s="267" t="str">
        <f t="shared" si="61"/>
        <v/>
      </c>
      <c r="K563" s="289"/>
      <c r="L563" s="289"/>
      <c r="M563" s="42"/>
      <c r="N563" s="42"/>
      <c r="O563" s="42"/>
      <c r="P563" s="42"/>
      <c r="Q563" s="42"/>
      <c r="R563" s="42"/>
      <c r="S563" s="266">
        <f t="shared" si="62"/>
        <v>0</v>
      </c>
      <c r="T563" s="32"/>
      <c r="U563" s="50"/>
      <c r="V563" s="44"/>
      <c r="W563" s="44"/>
      <c r="X563" s="45"/>
      <c r="Y563" s="50"/>
      <c r="Z563" s="46"/>
      <c r="AA563" s="46"/>
      <c r="AB563" s="46"/>
      <c r="AC563" s="47">
        <f t="shared" si="63"/>
        <v>0</v>
      </c>
      <c r="AD563" s="51"/>
      <c r="AE563" s="51"/>
      <c r="AF563" s="51"/>
      <c r="AH563" s="290"/>
      <c r="AI563" s="53">
        <f t="shared" si="64"/>
        <v>0</v>
      </c>
      <c r="AJ563" s="52"/>
      <c r="AK563" s="293"/>
      <c r="AL563" s="300"/>
      <c r="AM563" s="52"/>
      <c r="AN563" s="300"/>
      <c r="AO563" s="54"/>
      <c r="AQ563" s="47" t="str">
        <f>IF(OR('Input 1 - Schedule 1'!$C563="Non-Ins, Non-Fin",G563="Other Unregulated Financial Entity"),"Yes","No")</f>
        <v>No</v>
      </c>
      <c r="AR563" s="47" t="str">
        <f>IF(AQ563="Yes", 'Input 1 - Schedule 1'!AL563/'Input 1 - Schedule 1'!AM563*'Input 1 - Schedule 1'!AN563,"N/A")</f>
        <v>N/A</v>
      </c>
      <c r="AS563" s="47" t="str">
        <f>IF(AR563="N/A","N/A",MAX('Input 1 - Schedule 1'!AN563*0.02,AR563))</f>
        <v>N/A</v>
      </c>
      <c r="AT563" s="47" t="str">
        <f>IF(AQ563="Yes",'Input 1 - Schedule 1'!$AH563*IF($AX563="RBC Filing U.S. Insurer (Life)",0.0247,IF($AX563="RBC Filing U.S. Insurer (Health)",0.057*2/3,0.0364)),"N/A")</f>
        <v>N/A</v>
      </c>
      <c r="AU563" s="47" t="str">
        <f>IF(AQ563="Yes",'Input 1 - Schedule 1'!$AH563*IF($AX563="RBC Filing U.S. Insurer (Life)",0.037,IF($AX563="RBC Filing U.S. Insurer (Health)",0.057,0.054)),"N/A")</f>
        <v>N/A</v>
      </c>
      <c r="AV563" s="47" t="str">
        <f>IF(AQ563="Yes",'Input 1 - Schedule 1'!$AJ563*0.03,"N/A")</f>
        <v>N/A</v>
      </c>
      <c r="AW563" s="47" t="str">
        <f>IF(AQ563="Yes",IF(AX563="RBC Filing U.S. Insurer (Life)",0.195*'Input 1 - Schedule 1'!AJ563,0.225*'Input 1 - Schedule 1'!AJ563),"N/A")</f>
        <v>N/A</v>
      </c>
      <c r="AX563" s="47" t="str">
        <f>IFERROR(VLOOKUP('Input 1 - Schedule 1'!I563,'Input 1 - Schedule 1'!$D$7:$G$1009,4,FALSE),"")</f>
        <v/>
      </c>
      <c r="AZ563" s="17" t="s">
        <v>1</v>
      </c>
    </row>
    <row r="564" spans="1:52" x14ac:dyDescent="0.25">
      <c r="A564" s="56">
        <f t="shared" si="59"/>
        <v>555</v>
      </c>
      <c r="B564" s="267" t="str">
        <f t="shared" si="60"/>
        <v/>
      </c>
      <c r="C564" s="55" t="str">
        <f>IFERROR(VLOOKUP(G564,GCC.Param!$B$3:$D$96,3,FALSE),"")</f>
        <v/>
      </c>
      <c r="D564" s="40"/>
      <c r="E564" s="40"/>
      <c r="F564" s="42"/>
      <c r="G564" s="42"/>
      <c r="H564" s="42"/>
      <c r="I564" s="42"/>
      <c r="J564" s="267" t="str">
        <f t="shared" si="61"/>
        <v/>
      </c>
      <c r="K564" s="289"/>
      <c r="L564" s="289"/>
      <c r="M564" s="42"/>
      <c r="N564" s="42"/>
      <c r="O564" s="42"/>
      <c r="P564" s="42"/>
      <c r="Q564" s="42"/>
      <c r="R564" s="42"/>
      <c r="S564" s="266">
        <f t="shared" si="62"/>
        <v>0</v>
      </c>
      <c r="T564" s="32"/>
      <c r="U564" s="50"/>
      <c r="V564" s="44"/>
      <c r="W564" s="44"/>
      <c r="X564" s="45"/>
      <c r="Y564" s="50"/>
      <c r="Z564" s="46"/>
      <c r="AA564" s="46"/>
      <c r="AB564" s="46"/>
      <c r="AC564" s="47">
        <f t="shared" si="63"/>
        <v>0</v>
      </c>
      <c r="AD564" s="51"/>
      <c r="AE564" s="51"/>
      <c r="AF564" s="51"/>
      <c r="AH564" s="290"/>
      <c r="AI564" s="53">
        <f t="shared" si="64"/>
        <v>0</v>
      </c>
      <c r="AJ564" s="52"/>
      <c r="AK564" s="293"/>
      <c r="AL564" s="300"/>
      <c r="AM564" s="52"/>
      <c r="AN564" s="300"/>
      <c r="AO564" s="54"/>
      <c r="AQ564" s="47" t="str">
        <f>IF(OR('Input 1 - Schedule 1'!$C564="Non-Ins, Non-Fin",G564="Other Unregulated Financial Entity"),"Yes","No")</f>
        <v>No</v>
      </c>
      <c r="AR564" s="47" t="str">
        <f>IF(AQ564="Yes", 'Input 1 - Schedule 1'!AL564/'Input 1 - Schedule 1'!AM564*'Input 1 - Schedule 1'!AN564,"N/A")</f>
        <v>N/A</v>
      </c>
      <c r="AS564" s="47" t="str">
        <f>IF(AR564="N/A","N/A",MAX('Input 1 - Schedule 1'!AN564*0.02,AR564))</f>
        <v>N/A</v>
      </c>
      <c r="AT564" s="47" t="str">
        <f>IF(AQ564="Yes",'Input 1 - Schedule 1'!$AH564*IF($AX564="RBC Filing U.S. Insurer (Life)",0.0247,IF($AX564="RBC Filing U.S. Insurer (Health)",0.057*2/3,0.0364)),"N/A")</f>
        <v>N/A</v>
      </c>
      <c r="AU564" s="47" t="str">
        <f>IF(AQ564="Yes",'Input 1 - Schedule 1'!$AH564*IF($AX564="RBC Filing U.S. Insurer (Life)",0.037,IF($AX564="RBC Filing U.S. Insurer (Health)",0.057,0.054)),"N/A")</f>
        <v>N/A</v>
      </c>
      <c r="AV564" s="47" t="str">
        <f>IF(AQ564="Yes",'Input 1 - Schedule 1'!$AJ564*0.03,"N/A")</f>
        <v>N/A</v>
      </c>
      <c r="AW564" s="47" t="str">
        <f>IF(AQ564="Yes",IF(AX564="RBC Filing U.S. Insurer (Life)",0.195*'Input 1 - Schedule 1'!AJ564,0.225*'Input 1 - Schedule 1'!AJ564),"N/A")</f>
        <v>N/A</v>
      </c>
      <c r="AX564" s="47" t="str">
        <f>IFERROR(VLOOKUP('Input 1 - Schedule 1'!I564,'Input 1 - Schedule 1'!$D$7:$G$1009,4,FALSE),"")</f>
        <v/>
      </c>
      <c r="AZ564" s="17" t="s">
        <v>1</v>
      </c>
    </row>
    <row r="565" spans="1:52" x14ac:dyDescent="0.25">
      <c r="A565" s="56">
        <f t="shared" si="59"/>
        <v>556</v>
      </c>
      <c r="B565" s="267" t="str">
        <f t="shared" si="60"/>
        <v/>
      </c>
      <c r="C565" s="55" t="str">
        <f>IFERROR(VLOOKUP(G565,GCC.Param!$B$3:$D$96,3,FALSE),"")</f>
        <v/>
      </c>
      <c r="D565" s="40"/>
      <c r="E565" s="40"/>
      <c r="F565" s="42"/>
      <c r="G565" s="42"/>
      <c r="H565" s="42"/>
      <c r="I565" s="42"/>
      <c r="J565" s="267" t="str">
        <f t="shared" si="61"/>
        <v/>
      </c>
      <c r="K565" s="289"/>
      <c r="L565" s="289"/>
      <c r="M565" s="42"/>
      <c r="N565" s="42"/>
      <c r="O565" s="42"/>
      <c r="P565" s="42"/>
      <c r="Q565" s="42"/>
      <c r="R565" s="42"/>
      <c r="S565" s="266">
        <f t="shared" si="62"/>
        <v>0</v>
      </c>
      <c r="T565" s="32"/>
      <c r="U565" s="50"/>
      <c r="V565" s="44"/>
      <c r="W565" s="44"/>
      <c r="X565" s="45"/>
      <c r="Y565" s="50"/>
      <c r="Z565" s="46"/>
      <c r="AA565" s="46"/>
      <c r="AB565" s="46"/>
      <c r="AC565" s="47">
        <f t="shared" si="63"/>
        <v>0</v>
      </c>
      <c r="AD565" s="51"/>
      <c r="AE565" s="51"/>
      <c r="AF565" s="51"/>
      <c r="AH565" s="290"/>
      <c r="AI565" s="53">
        <f t="shared" si="64"/>
        <v>0</v>
      </c>
      <c r="AJ565" s="52"/>
      <c r="AK565" s="293"/>
      <c r="AL565" s="300"/>
      <c r="AM565" s="52"/>
      <c r="AN565" s="300"/>
      <c r="AO565" s="54"/>
      <c r="AQ565" s="47" t="str">
        <f>IF(OR('Input 1 - Schedule 1'!$C565="Non-Ins, Non-Fin",G565="Other Unregulated Financial Entity"),"Yes","No")</f>
        <v>No</v>
      </c>
      <c r="AR565" s="47" t="str">
        <f>IF(AQ565="Yes", 'Input 1 - Schedule 1'!AL565/'Input 1 - Schedule 1'!AM565*'Input 1 - Schedule 1'!AN565,"N/A")</f>
        <v>N/A</v>
      </c>
      <c r="AS565" s="47" t="str">
        <f>IF(AR565="N/A","N/A",MAX('Input 1 - Schedule 1'!AN565*0.02,AR565))</f>
        <v>N/A</v>
      </c>
      <c r="AT565" s="47" t="str">
        <f>IF(AQ565="Yes",'Input 1 - Schedule 1'!$AH565*IF($AX565="RBC Filing U.S. Insurer (Life)",0.0247,IF($AX565="RBC Filing U.S. Insurer (Health)",0.057*2/3,0.0364)),"N/A")</f>
        <v>N/A</v>
      </c>
      <c r="AU565" s="47" t="str">
        <f>IF(AQ565="Yes",'Input 1 - Schedule 1'!$AH565*IF($AX565="RBC Filing U.S. Insurer (Life)",0.037,IF($AX565="RBC Filing U.S. Insurer (Health)",0.057,0.054)),"N/A")</f>
        <v>N/A</v>
      </c>
      <c r="AV565" s="47" t="str">
        <f>IF(AQ565="Yes",'Input 1 - Schedule 1'!$AJ565*0.03,"N/A")</f>
        <v>N/A</v>
      </c>
      <c r="AW565" s="47" t="str">
        <f>IF(AQ565="Yes",IF(AX565="RBC Filing U.S. Insurer (Life)",0.195*'Input 1 - Schedule 1'!AJ565,0.225*'Input 1 - Schedule 1'!AJ565),"N/A")</f>
        <v>N/A</v>
      </c>
      <c r="AX565" s="47" t="str">
        <f>IFERROR(VLOOKUP('Input 1 - Schedule 1'!I565,'Input 1 - Schedule 1'!$D$7:$G$1009,4,FALSE),"")</f>
        <v/>
      </c>
      <c r="AZ565" s="17" t="s">
        <v>1</v>
      </c>
    </row>
    <row r="566" spans="1:52" x14ac:dyDescent="0.25">
      <c r="A566" s="56">
        <f t="shared" si="59"/>
        <v>557</v>
      </c>
      <c r="B566" s="267" t="str">
        <f t="shared" si="60"/>
        <v/>
      </c>
      <c r="C566" s="55" t="str">
        <f>IFERROR(VLOOKUP(G566,GCC.Param!$B$3:$D$96,3,FALSE),"")</f>
        <v/>
      </c>
      <c r="D566" s="40"/>
      <c r="E566" s="40"/>
      <c r="F566" s="42"/>
      <c r="G566" s="42"/>
      <c r="H566" s="42"/>
      <c r="I566" s="42"/>
      <c r="J566" s="267" t="str">
        <f t="shared" si="61"/>
        <v/>
      </c>
      <c r="K566" s="289"/>
      <c r="L566" s="289"/>
      <c r="M566" s="42"/>
      <c r="N566" s="42"/>
      <c r="O566" s="42"/>
      <c r="P566" s="42"/>
      <c r="Q566" s="42"/>
      <c r="R566" s="42"/>
      <c r="S566" s="266">
        <f t="shared" si="62"/>
        <v>0</v>
      </c>
      <c r="T566" s="32"/>
      <c r="U566" s="50"/>
      <c r="V566" s="44"/>
      <c r="W566" s="44"/>
      <c r="X566" s="45"/>
      <c r="Y566" s="50"/>
      <c r="Z566" s="46"/>
      <c r="AA566" s="46"/>
      <c r="AB566" s="46"/>
      <c r="AC566" s="47">
        <f t="shared" si="63"/>
        <v>0</v>
      </c>
      <c r="AD566" s="51"/>
      <c r="AE566" s="51"/>
      <c r="AF566" s="51"/>
      <c r="AH566" s="290"/>
      <c r="AI566" s="53">
        <f t="shared" si="64"/>
        <v>0</v>
      </c>
      <c r="AJ566" s="52"/>
      <c r="AK566" s="293"/>
      <c r="AL566" s="300"/>
      <c r="AM566" s="52"/>
      <c r="AN566" s="300"/>
      <c r="AO566" s="54"/>
      <c r="AQ566" s="47" t="str">
        <f>IF(OR('Input 1 - Schedule 1'!$C566="Non-Ins, Non-Fin",G566="Other Unregulated Financial Entity"),"Yes","No")</f>
        <v>No</v>
      </c>
      <c r="AR566" s="47" t="str">
        <f>IF(AQ566="Yes", 'Input 1 - Schedule 1'!AL566/'Input 1 - Schedule 1'!AM566*'Input 1 - Schedule 1'!AN566,"N/A")</f>
        <v>N/A</v>
      </c>
      <c r="AS566" s="47" t="str">
        <f>IF(AR566="N/A","N/A",MAX('Input 1 - Schedule 1'!AN566*0.02,AR566))</f>
        <v>N/A</v>
      </c>
      <c r="AT566" s="47" t="str">
        <f>IF(AQ566="Yes",'Input 1 - Schedule 1'!$AH566*IF($AX566="RBC Filing U.S. Insurer (Life)",0.0247,IF($AX566="RBC Filing U.S. Insurer (Health)",0.057*2/3,0.0364)),"N/A")</f>
        <v>N/A</v>
      </c>
      <c r="AU566" s="47" t="str">
        <f>IF(AQ566="Yes",'Input 1 - Schedule 1'!$AH566*IF($AX566="RBC Filing U.S. Insurer (Life)",0.037,IF($AX566="RBC Filing U.S. Insurer (Health)",0.057,0.054)),"N/A")</f>
        <v>N/A</v>
      </c>
      <c r="AV566" s="47" t="str">
        <f>IF(AQ566="Yes",'Input 1 - Schedule 1'!$AJ566*0.03,"N/A")</f>
        <v>N/A</v>
      </c>
      <c r="AW566" s="47" t="str">
        <f>IF(AQ566="Yes",IF(AX566="RBC Filing U.S. Insurer (Life)",0.195*'Input 1 - Schedule 1'!AJ566,0.225*'Input 1 - Schedule 1'!AJ566),"N/A")</f>
        <v>N/A</v>
      </c>
      <c r="AX566" s="47" t="str">
        <f>IFERROR(VLOOKUP('Input 1 - Schedule 1'!I566,'Input 1 - Schedule 1'!$D$7:$G$1009,4,FALSE),"")</f>
        <v/>
      </c>
      <c r="AZ566" s="17" t="s">
        <v>1</v>
      </c>
    </row>
    <row r="567" spans="1:52" x14ac:dyDescent="0.25">
      <c r="A567" s="56">
        <f t="shared" si="59"/>
        <v>558</v>
      </c>
      <c r="B567" s="267" t="str">
        <f t="shared" si="60"/>
        <v/>
      </c>
      <c r="C567" s="55" t="str">
        <f>IFERROR(VLOOKUP(G567,GCC.Param!$B$3:$D$96,3,FALSE),"")</f>
        <v/>
      </c>
      <c r="D567" s="40"/>
      <c r="E567" s="40"/>
      <c r="F567" s="42"/>
      <c r="G567" s="42"/>
      <c r="H567" s="42"/>
      <c r="I567" s="42"/>
      <c r="J567" s="267" t="str">
        <f t="shared" si="61"/>
        <v/>
      </c>
      <c r="K567" s="289"/>
      <c r="L567" s="289"/>
      <c r="M567" s="42"/>
      <c r="N567" s="42"/>
      <c r="O567" s="42"/>
      <c r="P567" s="42"/>
      <c r="Q567" s="42"/>
      <c r="R567" s="42"/>
      <c r="S567" s="266">
        <f t="shared" si="62"/>
        <v>0</v>
      </c>
      <c r="T567" s="32"/>
      <c r="U567" s="50"/>
      <c r="V567" s="44"/>
      <c r="W567" s="44"/>
      <c r="X567" s="45"/>
      <c r="Y567" s="50"/>
      <c r="Z567" s="46"/>
      <c r="AA567" s="46"/>
      <c r="AB567" s="46"/>
      <c r="AC567" s="47">
        <f t="shared" si="63"/>
        <v>0</v>
      </c>
      <c r="AD567" s="51"/>
      <c r="AE567" s="51"/>
      <c r="AF567" s="51"/>
      <c r="AH567" s="290"/>
      <c r="AI567" s="53">
        <f t="shared" si="64"/>
        <v>0</v>
      </c>
      <c r="AJ567" s="52"/>
      <c r="AK567" s="293"/>
      <c r="AL567" s="300"/>
      <c r="AM567" s="52"/>
      <c r="AN567" s="300"/>
      <c r="AO567" s="54"/>
      <c r="AQ567" s="47" t="str">
        <f>IF(OR('Input 1 - Schedule 1'!$C567="Non-Ins, Non-Fin",G567="Other Unregulated Financial Entity"),"Yes","No")</f>
        <v>No</v>
      </c>
      <c r="AR567" s="47" t="str">
        <f>IF(AQ567="Yes", 'Input 1 - Schedule 1'!AL567/'Input 1 - Schedule 1'!AM567*'Input 1 - Schedule 1'!AN567,"N/A")</f>
        <v>N/A</v>
      </c>
      <c r="AS567" s="47" t="str">
        <f>IF(AR567="N/A","N/A",MAX('Input 1 - Schedule 1'!AN567*0.02,AR567))</f>
        <v>N/A</v>
      </c>
      <c r="AT567" s="47" t="str">
        <f>IF(AQ567="Yes",'Input 1 - Schedule 1'!$AH567*IF($AX567="RBC Filing U.S. Insurer (Life)",0.0247,IF($AX567="RBC Filing U.S. Insurer (Health)",0.057*2/3,0.0364)),"N/A")</f>
        <v>N/A</v>
      </c>
      <c r="AU567" s="47" t="str">
        <f>IF(AQ567="Yes",'Input 1 - Schedule 1'!$AH567*IF($AX567="RBC Filing U.S. Insurer (Life)",0.037,IF($AX567="RBC Filing U.S. Insurer (Health)",0.057,0.054)),"N/A")</f>
        <v>N/A</v>
      </c>
      <c r="AV567" s="47" t="str">
        <f>IF(AQ567="Yes",'Input 1 - Schedule 1'!$AJ567*0.03,"N/A")</f>
        <v>N/A</v>
      </c>
      <c r="AW567" s="47" t="str">
        <f>IF(AQ567="Yes",IF(AX567="RBC Filing U.S. Insurer (Life)",0.195*'Input 1 - Schedule 1'!AJ567,0.225*'Input 1 - Schedule 1'!AJ567),"N/A")</f>
        <v>N/A</v>
      </c>
      <c r="AX567" s="47" t="str">
        <f>IFERROR(VLOOKUP('Input 1 - Schedule 1'!I567,'Input 1 - Schedule 1'!$D$7:$G$1009,4,FALSE),"")</f>
        <v/>
      </c>
      <c r="AZ567" s="17" t="s">
        <v>1</v>
      </c>
    </row>
    <row r="568" spans="1:52" x14ac:dyDescent="0.25">
      <c r="A568" s="56">
        <f t="shared" si="59"/>
        <v>559</v>
      </c>
      <c r="B568" s="267" t="str">
        <f t="shared" si="60"/>
        <v/>
      </c>
      <c r="C568" s="55" t="str">
        <f>IFERROR(VLOOKUP(G568,GCC.Param!$B$3:$D$96,3,FALSE),"")</f>
        <v/>
      </c>
      <c r="D568" s="40"/>
      <c r="E568" s="40"/>
      <c r="F568" s="42"/>
      <c r="G568" s="42"/>
      <c r="H568" s="42"/>
      <c r="I568" s="42"/>
      <c r="J568" s="267" t="str">
        <f t="shared" si="61"/>
        <v/>
      </c>
      <c r="K568" s="289"/>
      <c r="L568" s="289"/>
      <c r="M568" s="42"/>
      <c r="N568" s="42"/>
      <c r="O568" s="42"/>
      <c r="P568" s="42"/>
      <c r="Q568" s="42"/>
      <c r="R568" s="42"/>
      <c r="S568" s="266">
        <f t="shared" si="62"/>
        <v>0</v>
      </c>
      <c r="T568" s="32"/>
      <c r="U568" s="50"/>
      <c r="V568" s="44"/>
      <c r="W568" s="44"/>
      <c r="X568" s="45"/>
      <c r="Y568" s="50"/>
      <c r="Z568" s="46"/>
      <c r="AA568" s="46"/>
      <c r="AB568" s="46"/>
      <c r="AC568" s="47">
        <f t="shared" si="63"/>
        <v>0</v>
      </c>
      <c r="AD568" s="51"/>
      <c r="AE568" s="51"/>
      <c r="AF568" s="51"/>
      <c r="AH568" s="290"/>
      <c r="AI568" s="53">
        <f t="shared" si="64"/>
        <v>0</v>
      </c>
      <c r="AJ568" s="52"/>
      <c r="AK568" s="293"/>
      <c r="AL568" s="300"/>
      <c r="AM568" s="52"/>
      <c r="AN568" s="300"/>
      <c r="AO568" s="54"/>
      <c r="AQ568" s="47" t="str">
        <f>IF(OR('Input 1 - Schedule 1'!$C568="Non-Ins, Non-Fin",G568="Other Unregulated Financial Entity"),"Yes","No")</f>
        <v>No</v>
      </c>
      <c r="AR568" s="47" t="str">
        <f>IF(AQ568="Yes", 'Input 1 - Schedule 1'!AL568/'Input 1 - Schedule 1'!AM568*'Input 1 - Schedule 1'!AN568,"N/A")</f>
        <v>N/A</v>
      </c>
      <c r="AS568" s="47" t="str">
        <f>IF(AR568="N/A","N/A",MAX('Input 1 - Schedule 1'!AN568*0.02,AR568))</f>
        <v>N/A</v>
      </c>
      <c r="AT568" s="47" t="str">
        <f>IF(AQ568="Yes",'Input 1 - Schedule 1'!$AH568*IF($AX568="RBC Filing U.S. Insurer (Life)",0.0247,IF($AX568="RBC Filing U.S. Insurer (Health)",0.057*2/3,0.0364)),"N/A")</f>
        <v>N/A</v>
      </c>
      <c r="AU568" s="47" t="str">
        <f>IF(AQ568="Yes",'Input 1 - Schedule 1'!$AH568*IF($AX568="RBC Filing U.S. Insurer (Life)",0.037,IF($AX568="RBC Filing U.S. Insurer (Health)",0.057,0.054)),"N/A")</f>
        <v>N/A</v>
      </c>
      <c r="AV568" s="47" t="str">
        <f>IF(AQ568="Yes",'Input 1 - Schedule 1'!$AJ568*0.03,"N/A")</f>
        <v>N/A</v>
      </c>
      <c r="AW568" s="47" t="str">
        <f>IF(AQ568="Yes",IF(AX568="RBC Filing U.S. Insurer (Life)",0.195*'Input 1 - Schedule 1'!AJ568,0.225*'Input 1 - Schedule 1'!AJ568),"N/A")</f>
        <v>N/A</v>
      </c>
      <c r="AX568" s="47" t="str">
        <f>IFERROR(VLOOKUP('Input 1 - Schedule 1'!I568,'Input 1 - Schedule 1'!$D$7:$G$1009,4,FALSE),"")</f>
        <v/>
      </c>
      <c r="AZ568" s="17" t="s">
        <v>1</v>
      </c>
    </row>
    <row r="569" spans="1:52" x14ac:dyDescent="0.25">
      <c r="A569" s="56">
        <f t="shared" si="59"/>
        <v>560</v>
      </c>
      <c r="B569" s="267" t="str">
        <f t="shared" si="60"/>
        <v/>
      </c>
      <c r="C569" s="55" t="str">
        <f>IFERROR(VLOOKUP(G569,GCC.Param!$B$3:$D$96,3,FALSE),"")</f>
        <v/>
      </c>
      <c r="D569" s="40"/>
      <c r="E569" s="40"/>
      <c r="F569" s="42"/>
      <c r="G569" s="42"/>
      <c r="H569" s="42"/>
      <c r="I569" s="42"/>
      <c r="J569" s="267" t="str">
        <f t="shared" si="61"/>
        <v/>
      </c>
      <c r="K569" s="289"/>
      <c r="L569" s="289"/>
      <c r="M569" s="42"/>
      <c r="N569" s="42"/>
      <c r="O569" s="42"/>
      <c r="P569" s="42"/>
      <c r="Q569" s="42"/>
      <c r="R569" s="42"/>
      <c r="S569" s="266">
        <f t="shared" si="62"/>
        <v>0</v>
      </c>
      <c r="T569" s="32"/>
      <c r="U569" s="50"/>
      <c r="V569" s="44"/>
      <c r="W569" s="44"/>
      <c r="X569" s="45"/>
      <c r="Y569" s="50"/>
      <c r="Z569" s="46"/>
      <c r="AA569" s="46"/>
      <c r="AB569" s="46"/>
      <c r="AC569" s="47">
        <f t="shared" si="63"/>
        <v>0</v>
      </c>
      <c r="AD569" s="51"/>
      <c r="AE569" s="51"/>
      <c r="AF569" s="51"/>
      <c r="AH569" s="290"/>
      <c r="AI569" s="53">
        <f t="shared" si="64"/>
        <v>0</v>
      </c>
      <c r="AJ569" s="52"/>
      <c r="AK569" s="293"/>
      <c r="AL569" s="300"/>
      <c r="AM569" s="52"/>
      <c r="AN569" s="300"/>
      <c r="AO569" s="54"/>
      <c r="AQ569" s="47" t="str">
        <f>IF(OR('Input 1 - Schedule 1'!$C569="Non-Ins, Non-Fin",G569="Other Unregulated Financial Entity"),"Yes","No")</f>
        <v>No</v>
      </c>
      <c r="AR569" s="47" t="str">
        <f>IF(AQ569="Yes", 'Input 1 - Schedule 1'!AL569/'Input 1 - Schedule 1'!AM569*'Input 1 - Schedule 1'!AN569,"N/A")</f>
        <v>N/A</v>
      </c>
      <c r="AS569" s="47" t="str">
        <f>IF(AR569="N/A","N/A",MAX('Input 1 - Schedule 1'!AN569*0.02,AR569))</f>
        <v>N/A</v>
      </c>
      <c r="AT569" s="47" t="str">
        <f>IF(AQ569="Yes",'Input 1 - Schedule 1'!$AH569*IF($AX569="RBC Filing U.S. Insurer (Life)",0.0247,IF($AX569="RBC Filing U.S. Insurer (Health)",0.057*2/3,0.0364)),"N/A")</f>
        <v>N/A</v>
      </c>
      <c r="AU569" s="47" t="str">
        <f>IF(AQ569="Yes",'Input 1 - Schedule 1'!$AH569*IF($AX569="RBC Filing U.S. Insurer (Life)",0.037,IF($AX569="RBC Filing U.S. Insurer (Health)",0.057,0.054)),"N/A")</f>
        <v>N/A</v>
      </c>
      <c r="AV569" s="47" t="str">
        <f>IF(AQ569="Yes",'Input 1 - Schedule 1'!$AJ569*0.03,"N/A")</f>
        <v>N/A</v>
      </c>
      <c r="AW569" s="47" t="str">
        <f>IF(AQ569="Yes",IF(AX569="RBC Filing U.S. Insurer (Life)",0.195*'Input 1 - Schedule 1'!AJ569,0.225*'Input 1 - Schedule 1'!AJ569),"N/A")</f>
        <v>N/A</v>
      </c>
      <c r="AX569" s="47" t="str">
        <f>IFERROR(VLOOKUP('Input 1 - Schedule 1'!I569,'Input 1 - Schedule 1'!$D$7:$G$1009,4,FALSE),"")</f>
        <v/>
      </c>
      <c r="AZ569" s="17" t="s">
        <v>1</v>
      </c>
    </row>
    <row r="570" spans="1:52" x14ac:dyDescent="0.25">
      <c r="A570" s="56">
        <f t="shared" si="59"/>
        <v>561</v>
      </c>
      <c r="B570" s="267" t="str">
        <f t="shared" si="60"/>
        <v/>
      </c>
      <c r="C570" s="55" t="str">
        <f>IFERROR(VLOOKUP(G570,GCC.Param!$B$3:$D$96,3,FALSE),"")</f>
        <v/>
      </c>
      <c r="D570" s="40"/>
      <c r="E570" s="40"/>
      <c r="F570" s="42"/>
      <c r="G570" s="42"/>
      <c r="H570" s="42"/>
      <c r="I570" s="42"/>
      <c r="J570" s="267" t="str">
        <f t="shared" si="61"/>
        <v/>
      </c>
      <c r="K570" s="289"/>
      <c r="L570" s="289"/>
      <c r="M570" s="42"/>
      <c r="N570" s="42"/>
      <c r="O570" s="42"/>
      <c r="P570" s="42"/>
      <c r="Q570" s="42"/>
      <c r="R570" s="42"/>
      <c r="S570" s="266">
        <f t="shared" si="62"/>
        <v>0</v>
      </c>
      <c r="T570" s="32"/>
      <c r="U570" s="50"/>
      <c r="V570" s="44"/>
      <c r="W570" s="44"/>
      <c r="X570" s="45"/>
      <c r="Y570" s="50"/>
      <c r="Z570" s="46"/>
      <c r="AA570" s="46"/>
      <c r="AB570" s="46"/>
      <c r="AC570" s="47">
        <f t="shared" si="63"/>
        <v>0</v>
      </c>
      <c r="AD570" s="51"/>
      <c r="AE570" s="51"/>
      <c r="AF570" s="51"/>
      <c r="AH570" s="290"/>
      <c r="AI570" s="53">
        <f t="shared" si="64"/>
        <v>0</v>
      </c>
      <c r="AJ570" s="52"/>
      <c r="AK570" s="293"/>
      <c r="AL570" s="300"/>
      <c r="AM570" s="52"/>
      <c r="AN570" s="300"/>
      <c r="AO570" s="54"/>
      <c r="AQ570" s="47" t="str">
        <f>IF(OR('Input 1 - Schedule 1'!$C570="Non-Ins, Non-Fin",G570="Other Unregulated Financial Entity"),"Yes","No")</f>
        <v>No</v>
      </c>
      <c r="AR570" s="47" t="str">
        <f>IF(AQ570="Yes", 'Input 1 - Schedule 1'!AL570/'Input 1 - Schedule 1'!AM570*'Input 1 - Schedule 1'!AN570,"N/A")</f>
        <v>N/A</v>
      </c>
      <c r="AS570" s="47" t="str">
        <f>IF(AR570="N/A","N/A",MAX('Input 1 - Schedule 1'!AN570*0.02,AR570))</f>
        <v>N/A</v>
      </c>
      <c r="AT570" s="47" t="str">
        <f>IF(AQ570="Yes",'Input 1 - Schedule 1'!$AH570*IF($AX570="RBC Filing U.S. Insurer (Life)",0.0247,IF($AX570="RBC Filing U.S. Insurer (Health)",0.057*2/3,0.0364)),"N/A")</f>
        <v>N/A</v>
      </c>
      <c r="AU570" s="47" t="str">
        <f>IF(AQ570="Yes",'Input 1 - Schedule 1'!$AH570*IF($AX570="RBC Filing U.S. Insurer (Life)",0.037,IF($AX570="RBC Filing U.S. Insurer (Health)",0.057,0.054)),"N/A")</f>
        <v>N/A</v>
      </c>
      <c r="AV570" s="47" t="str">
        <f>IF(AQ570="Yes",'Input 1 - Schedule 1'!$AJ570*0.03,"N/A")</f>
        <v>N/A</v>
      </c>
      <c r="AW570" s="47" t="str">
        <f>IF(AQ570="Yes",IF(AX570="RBC Filing U.S. Insurer (Life)",0.195*'Input 1 - Schedule 1'!AJ570,0.225*'Input 1 - Schedule 1'!AJ570),"N/A")</f>
        <v>N/A</v>
      </c>
      <c r="AX570" s="47" t="str">
        <f>IFERROR(VLOOKUP('Input 1 - Schedule 1'!I570,'Input 1 - Schedule 1'!$D$7:$G$1009,4,FALSE),"")</f>
        <v/>
      </c>
      <c r="AZ570" s="17" t="s">
        <v>1</v>
      </c>
    </row>
    <row r="571" spans="1:52" x14ac:dyDescent="0.25">
      <c r="A571" s="56">
        <f t="shared" si="59"/>
        <v>562</v>
      </c>
      <c r="B571" s="267" t="str">
        <f t="shared" si="60"/>
        <v/>
      </c>
      <c r="C571" s="55" t="str">
        <f>IFERROR(VLOOKUP(G571,GCC.Param!$B$3:$D$96,3,FALSE),"")</f>
        <v/>
      </c>
      <c r="D571" s="40"/>
      <c r="E571" s="40"/>
      <c r="F571" s="42"/>
      <c r="G571" s="42"/>
      <c r="H571" s="42"/>
      <c r="I571" s="42"/>
      <c r="J571" s="267" t="str">
        <f t="shared" si="61"/>
        <v/>
      </c>
      <c r="K571" s="289"/>
      <c r="L571" s="289"/>
      <c r="M571" s="42"/>
      <c r="N571" s="42"/>
      <c r="O571" s="42"/>
      <c r="P571" s="42"/>
      <c r="Q571" s="42"/>
      <c r="R571" s="42"/>
      <c r="S571" s="266">
        <f t="shared" si="62"/>
        <v>0</v>
      </c>
      <c r="T571" s="32"/>
      <c r="U571" s="50"/>
      <c r="V571" s="44"/>
      <c r="W571" s="44"/>
      <c r="X571" s="45"/>
      <c r="Y571" s="50"/>
      <c r="Z571" s="46"/>
      <c r="AA571" s="46"/>
      <c r="AB571" s="46"/>
      <c r="AC571" s="47">
        <f t="shared" si="63"/>
        <v>0</v>
      </c>
      <c r="AD571" s="51"/>
      <c r="AE571" s="51"/>
      <c r="AF571" s="51"/>
      <c r="AH571" s="290"/>
      <c r="AI571" s="53">
        <f t="shared" si="64"/>
        <v>0</v>
      </c>
      <c r="AJ571" s="52"/>
      <c r="AK571" s="293"/>
      <c r="AL571" s="300"/>
      <c r="AM571" s="52"/>
      <c r="AN571" s="300"/>
      <c r="AO571" s="54"/>
      <c r="AQ571" s="47" t="str">
        <f>IF(OR('Input 1 - Schedule 1'!$C571="Non-Ins, Non-Fin",G571="Other Unregulated Financial Entity"),"Yes","No")</f>
        <v>No</v>
      </c>
      <c r="AR571" s="47" t="str">
        <f>IF(AQ571="Yes", 'Input 1 - Schedule 1'!AL571/'Input 1 - Schedule 1'!AM571*'Input 1 - Schedule 1'!AN571,"N/A")</f>
        <v>N/A</v>
      </c>
      <c r="AS571" s="47" t="str">
        <f>IF(AR571="N/A","N/A",MAX('Input 1 - Schedule 1'!AN571*0.02,AR571))</f>
        <v>N/A</v>
      </c>
      <c r="AT571" s="47" t="str">
        <f>IF(AQ571="Yes",'Input 1 - Schedule 1'!$AH571*IF($AX571="RBC Filing U.S. Insurer (Life)",0.0247,IF($AX571="RBC Filing U.S. Insurer (Health)",0.057*2/3,0.0364)),"N/A")</f>
        <v>N/A</v>
      </c>
      <c r="AU571" s="47" t="str">
        <f>IF(AQ571="Yes",'Input 1 - Schedule 1'!$AH571*IF($AX571="RBC Filing U.S. Insurer (Life)",0.037,IF($AX571="RBC Filing U.S. Insurer (Health)",0.057,0.054)),"N/A")</f>
        <v>N/A</v>
      </c>
      <c r="AV571" s="47" t="str">
        <f>IF(AQ571="Yes",'Input 1 - Schedule 1'!$AJ571*0.03,"N/A")</f>
        <v>N/A</v>
      </c>
      <c r="AW571" s="47" t="str">
        <f>IF(AQ571="Yes",IF(AX571="RBC Filing U.S. Insurer (Life)",0.195*'Input 1 - Schedule 1'!AJ571,0.225*'Input 1 - Schedule 1'!AJ571),"N/A")</f>
        <v>N/A</v>
      </c>
      <c r="AX571" s="47" t="str">
        <f>IFERROR(VLOOKUP('Input 1 - Schedule 1'!I571,'Input 1 - Schedule 1'!$D$7:$G$1009,4,FALSE),"")</f>
        <v/>
      </c>
      <c r="AZ571" s="17" t="s">
        <v>1</v>
      </c>
    </row>
    <row r="572" spans="1:52" x14ac:dyDescent="0.25">
      <c r="A572" s="56">
        <f t="shared" si="59"/>
        <v>563</v>
      </c>
      <c r="B572" s="267" t="str">
        <f t="shared" si="60"/>
        <v/>
      </c>
      <c r="C572" s="55" t="str">
        <f>IFERROR(VLOOKUP(G572,GCC.Param!$B$3:$D$96,3,FALSE),"")</f>
        <v/>
      </c>
      <c r="D572" s="40"/>
      <c r="E572" s="40"/>
      <c r="F572" s="42"/>
      <c r="G572" s="42"/>
      <c r="H572" s="42"/>
      <c r="I572" s="42"/>
      <c r="J572" s="267" t="str">
        <f t="shared" si="61"/>
        <v/>
      </c>
      <c r="K572" s="289"/>
      <c r="L572" s="289"/>
      <c r="M572" s="42"/>
      <c r="N572" s="42"/>
      <c r="O572" s="42"/>
      <c r="P572" s="42"/>
      <c r="Q572" s="42"/>
      <c r="R572" s="42"/>
      <c r="S572" s="266">
        <f t="shared" si="62"/>
        <v>0</v>
      </c>
      <c r="T572" s="32"/>
      <c r="U572" s="50"/>
      <c r="V572" s="44"/>
      <c r="W572" s="44"/>
      <c r="X572" s="45"/>
      <c r="Y572" s="50"/>
      <c r="Z572" s="46"/>
      <c r="AA572" s="46"/>
      <c r="AB572" s="46"/>
      <c r="AC572" s="47">
        <f t="shared" si="63"/>
        <v>0</v>
      </c>
      <c r="AD572" s="51"/>
      <c r="AE572" s="51"/>
      <c r="AF572" s="51"/>
      <c r="AH572" s="290"/>
      <c r="AI572" s="53">
        <f t="shared" si="64"/>
        <v>0</v>
      </c>
      <c r="AJ572" s="52"/>
      <c r="AK572" s="293"/>
      <c r="AL572" s="300"/>
      <c r="AM572" s="52"/>
      <c r="AN572" s="300"/>
      <c r="AO572" s="54"/>
      <c r="AQ572" s="47" t="str">
        <f>IF(OR('Input 1 - Schedule 1'!$C572="Non-Ins, Non-Fin",G572="Other Unregulated Financial Entity"),"Yes","No")</f>
        <v>No</v>
      </c>
      <c r="AR572" s="47" t="str">
        <f>IF(AQ572="Yes", 'Input 1 - Schedule 1'!AL572/'Input 1 - Schedule 1'!AM572*'Input 1 - Schedule 1'!AN572,"N/A")</f>
        <v>N/A</v>
      </c>
      <c r="AS572" s="47" t="str">
        <f>IF(AR572="N/A","N/A",MAX('Input 1 - Schedule 1'!AN572*0.02,AR572))</f>
        <v>N/A</v>
      </c>
      <c r="AT572" s="47" t="str">
        <f>IF(AQ572="Yes",'Input 1 - Schedule 1'!$AH572*IF($AX572="RBC Filing U.S. Insurer (Life)",0.0247,IF($AX572="RBC Filing U.S. Insurer (Health)",0.057*2/3,0.0364)),"N/A")</f>
        <v>N/A</v>
      </c>
      <c r="AU572" s="47" t="str">
        <f>IF(AQ572="Yes",'Input 1 - Schedule 1'!$AH572*IF($AX572="RBC Filing U.S. Insurer (Life)",0.037,IF($AX572="RBC Filing U.S. Insurer (Health)",0.057,0.054)),"N/A")</f>
        <v>N/A</v>
      </c>
      <c r="AV572" s="47" t="str">
        <f>IF(AQ572="Yes",'Input 1 - Schedule 1'!$AJ572*0.03,"N/A")</f>
        <v>N/A</v>
      </c>
      <c r="AW572" s="47" t="str">
        <f>IF(AQ572="Yes",IF(AX572="RBC Filing U.S. Insurer (Life)",0.195*'Input 1 - Schedule 1'!AJ572,0.225*'Input 1 - Schedule 1'!AJ572),"N/A")</f>
        <v>N/A</v>
      </c>
      <c r="AX572" s="47" t="str">
        <f>IFERROR(VLOOKUP('Input 1 - Schedule 1'!I572,'Input 1 - Schedule 1'!$D$7:$G$1009,4,FALSE),"")</f>
        <v/>
      </c>
      <c r="AZ572" s="17" t="s">
        <v>1</v>
      </c>
    </row>
    <row r="573" spans="1:52" x14ac:dyDescent="0.25">
      <c r="A573" s="56">
        <f t="shared" si="59"/>
        <v>564</v>
      </c>
      <c r="B573" s="267" t="str">
        <f t="shared" si="60"/>
        <v/>
      </c>
      <c r="C573" s="55" t="str">
        <f>IFERROR(VLOOKUP(G573,GCC.Param!$B$3:$D$96,3,FALSE),"")</f>
        <v/>
      </c>
      <c r="D573" s="40"/>
      <c r="E573" s="40"/>
      <c r="F573" s="42"/>
      <c r="G573" s="42"/>
      <c r="H573" s="42"/>
      <c r="I573" s="42"/>
      <c r="J573" s="267" t="str">
        <f t="shared" si="61"/>
        <v/>
      </c>
      <c r="K573" s="289"/>
      <c r="L573" s="289"/>
      <c r="M573" s="42"/>
      <c r="N573" s="42"/>
      <c r="O573" s="42"/>
      <c r="P573" s="42"/>
      <c r="Q573" s="42"/>
      <c r="R573" s="42"/>
      <c r="S573" s="266">
        <f t="shared" si="62"/>
        <v>0</v>
      </c>
      <c r="T573" s="32"/>
      <c r="U573" s="50"/>
      <c r="V573" s="44"/>
      <c r="W573" s="44"/>
      <c r="X573" s="45"/>
      <c r="Y573" s="50"/>
      <c r="Z573" s="46"/>
      <c r="AA573" s="46"/>
      <c r="AB573" s="46"/>
      <c r="AC573" s="47">
        <f t="shared" si="63"/>
        <v>0</v>
      </c>
      <c r="AD573" s="51"/>
      <c r="AE573" s="51"/>
      <c r="AF573" s="51"/>
      <c r="AH573" s="290"/>
      <c r="AI573" s="53">
        <f t="shared" si="64"/>
        <v>0</v>
      </c>
      <c r="AJ573" s="52"/>
      <c r="AK573" s="293"/>
      <c r="AL573" s="300"/>
      <c r="AM573" s="52"/>
      <c r="AN573" s="300"/>
      <c r="AO573" s="54"/>
      <c r="AQ573" s="47" t="str">
        <f>IF(OR('Input 1 - Schedule 1'!$C573="Non-Ins, Non-Fin",G573="Other Unregulated Financial Entity"),"Yes","No")</f>
        <v>No</v>
      </c>
      <c r="AR573" s="47" t="str">
        <f>IF(AQ573="Yes", 'Input 1 - Schedule 1'!AL573/'Input 1 - Schedule 1'!AM573*'Input 1 - Schedule 1'!AN573,"N/A")</f>
        <v>N/A</v>
      </c>
      <c r="AS573" s="47" t="str">
        <f>IF(AR573="N/A","N/A",MAX('Input 1 - Schedule 1'!AN573*0.02,AR573))</f>
        <v>N/A</v>
      </c>
      <c r="AT573" s="47" t="str">
        <f>IF(AQ573="Yes",'Input 1 - Schedule 1'!$AH573*IF($AX573="RBC Filing U.S. Insurer (Life)",0.0247,IF($AX573="RBC Filing U.S. Insurer (Health)",0.057*2/3,0.0364)),"N/A")</f>
        <v>N/A</v>
      </c>
      <c r="AU573" s="47" t="str">
        <f>IF(AQ573="Yes",'Input 1 - Schedule 1'!$AH573*IF($AX573="RBC Filing U.S. Insurer (Life)",0.037,IF($AX573="RBC Filing U.S. Insurer (Health)",0.057,0.054)),"N/A")</f>
        <v>N/A</v>
      </c>
      <c r="AV573" s="47" t="str">
        <f>IF(AQ573="Yes",'Input 1 - Schedule 1'!$AJ573*0.03,"N/A")</f>
        <v>N/A</v>
      </c>
      <c r="AW573" s="47" t="str">
        <f>IF(AQ573="Yes",IF(AX573="RBC Filing U.S. Insurer (Life)",0.195*'Input 1 - Schedule 1'!AJ573,0.225*'Input 1 - Schedule 1'!AJ573),"N/A")</f>
        <v>N/A</v>
      </c>
      <c r="AX573" s="47" t="str">
        <f>IFERROR(VLOOKUP('Input 1 - Schedule 1'!I573,'Input 1 - Schedule 1'!$D$7:$G$1009,4,FALSE),"")</f>
        <v/>
      </c>
      <c r="AZ573" s="17" t="s">
        <v>1</v>
      </c>
    </row>
    <row r="574" spans="1:52" x14ac:dyDescent="0.25">
      <c r="A574" s="56">
        <f t="shared" si="59"/>
        <v>565</v>
      </c>
      <c r="B574" s="267" t="str">
        <f t="shared" si="60"/>
        <v/>
      </c>
      <c r="C574" s="55" t="str">
        <f>IFERROR(VLOOKUP(G574,GCC.Param!$B$3:$D$96,3,FALSE),"")</f>
        <v/>
      </c>
      <c r="D574" s="40"/>
      <c r="E574" s="40"/>
      <c r="F574" s="42"/>
      <c r="G574" s="42"/>
      <c r="H574" s="42"/>
      <c r="I574" s="42"/>
      <c r="J574" s="267" t="str">
        <f t="shared" si="61"/>
        <v/>
      </c>
      <c r="K574" s="289"/>
      <c r="L574" s="289"/>
      <c r="M574" s="42"/>
      <c r="N574" s="42"/>
      <c r="O574" s="42"/>
      <c r="P574" s="42"/>
      <c r="Q574" s="42"/>
      <c r="R574" s="42"/>
      <c r="S574" s="266">
        <f t="shared" si="62"/>
        <v>0</v>
      </c>
      <c r="T574" s="32"/>
      <c r="U574" s="50"/>
      <c r="V574" s="44"/>
      <c r="W574" s="44"/>
      <c r="X574" s="45"/>
      <c r="Y574" s="50"/>
      <c r="Z574" s="46"/>
      <c r="AA574" s="46"/>
      <c r="AB574" s="46"/>
      <c r="AC574" s="47">
        <f t="shared" si="63"/>
        <v>0</v>
      </c>
      <c r="AD574" s="51"/>
      <c r="AE574" s="51"/>
      <c r="AF574" s="51"/>
      <c r="AH574" s="290"/>
      <c r="AI574" s="53">
        <f t="shared" si="64"/>
        <v>0</v>
      </c>
      <c r="AJ574" s="52"/>
      <c r="AK574" s="293"/>
      <c r="AL574" s="300"/>
      <c r="AM574" s="52"/>
      <c r="AN574" s="300"/>
      <c r="AO574" s="54"/>
      <c r="AQ574" s="47" t="str">
        <f>IF(OR('Input 1 - Schedule 1'!$C574="Non-Ins, Non-Fin",G574="Other Unregulated Financial Entity"),"Yes","No")</f>
        <v>No</v>
      </c>
      <c r="AR574" s="47" t="str">
        <f>IF(AQ574="Yes", 'Input 1 - Schedule 1'!AL574/'Input 1 - Schedule 1'!AM574*'Input 1 - Schedule 1'!AN574,"N/A")</f>
        <v>N/A</v>
      </c>
      <c r="AS574" s="47" t="str">
        <f>IF(AR574="N/A","N/A",MAX('Input 1 - Schedule 1'!AN574*0.02,AR574))</f>
        <v>N/A</v>
      </c>
      <c r="AT574" s="47" t="str">
        <f>IF(AQ574="Yes",'Input 1 - Schedule 1'!$AH574*IF($AX574="RBC Filing U.S. Insurer (Life)",0.0247,IF($AX574="RBC Filing U.S. Insurer (Health)",0.057*2/3,0.0364)),"N/A")</f>
        <v>N/A</v>
      </c>
      <c r="AU574" s="47" t="str">
        <f>IF(AQ574="Yes",'Input 1 - Schedule 1'!$AH574*IF($AX574="RBC Filing U.S. Insurer (Life)",0.037,IF($AX574="RBC Filing U.S. Insurer (Health)",0.057,0.054)),"N/A")</f>
        <v>N/A</v>
      </c>
      <c r="AV574" s="47" t="str">
        <f>IF(AQ574="Yes",'Input 1 - Schedule 1'!$AJ574*0.03,"N/A")</f>
        <v>N/A</v>
      </c>
      <c r="AW574" s="47" t="str">
        <f>IF(AQ574="Yes",IF(AX574="RBC Filing U.S. Insurer (Life)",0.195*'Input 1 - Schedule 1'!AJ574,0.225*'Input 1 - Schedule 1'!AJ574),"N/A")</f>
        <v>N/A</v>
      </c>
      <c r="AX574" s="47" t="str">
        <f>IFERROR(VLOOKUP('Input 1 - Schedule 1'!I574,'Input 1 - Schedule 1'!$D$7:$G$1009,4,FALSE),"")</f>
        <v/>
      </c>
      <c r="AZ574" s="17" t="s">
        <v>1</v>
      </c>
    </row>
    <row r="575" spans="1:52" x14ac:dyDescent="0.25">
      <c r="A575" s="56">
        <f t="shared" si="59"/>
        <v>566</v>
      </c>
      <c r="B575" s="267" t="str">
        <f t="shared" si="60"/>
        <v/>
      </c>
      <c r="C575" s="55" t="str">
        <f>IFERROR(VLOOKUP(G575,GCC.Param!$B$3:$D$96,3,FALSE),"")</f>
        <v/>
      </c>
      <c r="D575" s="40"/>
      <c r="E575" s="40"/>
      <c r="F575" s="42"/>
      <c r="G575" s="42"/>
      <c r="H575" s="42"/>
      <c r="I575" s="42"/>
      <c r="J575" s="267" t="str">
        <f t="shared" si="61"/>
        <v/>
      </c>
      <c r="K575" s="289"/>
      <c r="L575" s="289"/>
      <c r="M575" s="42"/>
      <c r="N575" s="42"/>
      <c r="O575" s="42"/>
      <c r="P575" s="42"/>
      <c r="Q575" s="42"/>
      <c r="R575" s="42"/>
      <c r="S575" s="266">
        <f t="shared" si="62"/>
        <v>0</v>
      </c>
      <c r="T575" s="32"/>
      <c r="U575" s="50"/>
      <c r="V575" s="44"/>
      <c r="W575" s="44"/>
      <c r="X575" s="45"/>
      <c r="Y575" s="50"/>
      <c r="Z575" s="46"/>
      <c r="AA575" s="46"/>
      <c r="AB575" s="46"/>
      <c r="AC575" s="47">
        <f t="shared" si="63"/>
        <v>0</v>
      </c>
      <c r="AD575" s="51"/>
      <c r="AE575" s="51"/>
      <c r="AF575" s="51"/>
      <c r="AH575" s="290"/>
      <c r="AI575" s="53">
        <f t="shared" si="64"/>
        <v>0</v>
      </c>
      <c r="AJ575" s="52"/>
      <c r="AK575" s="293"/>
      <c r="AL575" s="300"/>
      <c r="AM575" s="52"/>
      <c r="AN575" s="300"/>
      <c r="AO575" s="54"/>
      <c r="AQ575" s="47" t="str">
        <f>IF(OR('Input 1 - Schedule 1'!$C575="Non-Ins, Non-Fin",G575="Other Unregulated Financial Entity"),"Yes","No")</f>
        <v>No</v>
      </c>
      <c r="AR575" s="47" t="str">
        <f>IF(AQ575="Yes", 'Input 1 - Schedule 1'!AL575/'Input 1 - Schedule 1'!AM575*'Input 1 - Schedule 1'!AN575,"N/A")</f>
        <v>N/A</v>
      </c>
      <c r="AS575" s="47" t="str">
        <f>IF(AR575="N/A","N/A",MAX('Input 1 - Schedule 1'!AN575*0.02,AR575))</f>
        <v>N/A</v>
      </c>
      <c r="AT575" s="47" t="str">
        <f>IF(AQ575="Yes",'Input 1 - Schedule 1'!$AH575*IF($AX575="RBC Filing U.S. Insurer (Life)",0.0247,IF($AX575="RBC Filing U.S. Insurer (Health)",0.057*2/3,0.0364)),"N/A")</f>
        <v>N/A</v>
      </c>
      <c r="AU575" s="47" t="str">
        <f>IF(AQ575="Yes",'Input 1 - Schedule 1'!$AH575*IF($AX575="RBC Filing U.S. Insurer (Life)",0.037,IF($AX575="RBC Filing U.S. Insurer (Health)",0.057,0.054)),"N/A")</f>
        <v>N/A</v>
      </c>
      <c r="AV575" s="47" t="str">
        <f>IF(AQ575="Yes",'Input 1 - Schedule 1'!$AJ575*0.03,"N/A")</f>
        <v>N/A</v>
      </c>
      <c r="AW575" s="47" t="str">
        <f>IF(AQ575="Yes",IF(AX575="RBC Filing U.S. Insurer (Life)",0.195*'Input 1 - Schedule 1'!AJ575,0.225*'Input 1 - Schedule 1'!AJ575),"N/A")</f>
        <v>N/A</v>
      </c>
      <c r="AX575" s="47" t="str">
        <f>IFERROR(VLOOKUP('Input 1 - Schedule 1'!I575,'Input 1 - Schedule 1'!$D$7:$G$1009,4,FALSE),"")</f>
        <v/>
      </c>
      <c r="AZ575" s="17" t="s">
        <v>1</v>
      </c>
    </row>
    <row r="576" spans="1:52" x14ac:dyDescent="0.25">
      <c r="A576" s="56">
        <f t="shared" si="59"/>
        <v>567</v>
      </c>
      <c r="B576" s="267" t="str">
        <f t="shared" si="60"/>
        <v/>
      </c>
      <c r="C576" s="55" t="str">
        <f>IFERROR(VLOOKUP(G576,GCC.Param!$B$3:$D$96,3,FALSE),"")</f>
        <v/>
      </c>
      <c r="D576" s="40"/>
      <c r="E576" s="40"/>
      <c r="F576" s="42"/>
      <c r="G576" s="42"/>
      <c r="H576" s="42"/>
      <c r="I576" s="42"/>
      <c r="J576" s="267" t="str">
        <f t="shared" si="61"/>
        <v/>
      </c>
      <c r="K576" s="289"/>
      <c r="L576" s="289"/>
      <c r="M576" s="42"/>
      <c r="N576" s="42"/>
      <c r="O576" s="42"/>
      <c r="P576" s="42"/>
      <c r="Q576" s="42"/>
      <c r="R576" s="42"/>
      <c r="S576" s="266">
        <f t="shared" si="62"/>
        <v>0</v>
      </c>
      <c r="T576" s="32"/>
      <c r="U576" s="50"/>
      <c r="V576" s="44"/>
      <c r="W576" s="44"/>
      <c r="X576" s="45"/>
      <c r="Y576" s="50"/>
      <c r="Z576" s="46"/>
      <c r="AA576" s="46"/>
      <c r="AB576" s="46"/>
      <c r="AC576" s="47">
        <f t="shared" si="63"/>
        <v>0</v>
      </c>
      <c r="AD576" s="51"/>
      <c r="AE576" s="51"/>
      <c r="AF576" s="51"/>
      <c r="AH576" s="290"/>
      <c r="AI576" s="53">
        <f t="shared" si="64"/>
        <v>0</v>
      </c>
      <c r="AJ576" s="52"/>
      <c r="AK576" s="293"/>
      <c r="AL576" s="300"/>
      <c r="AM576" s="52"/>
      <c r="AN576" s="300"/>
      <c r="AO576" s="54"/>
      <c r="AQ576" s="47" t="str">
        <f>IF(OR('Input 1 - Schedule 1'!$C576="Non-Ins, Non-Fin",G576="Other Unregulated Financial Entity"),"Yes","No")</f>
        <v>No</v>
      </c>
      <c r="AR576" s="47" t="str">
        <f>IF(AQ576="Yes", 'Input 1 - Schedule 1'!AL576/'Input 1 - Schedule 1'!AM576*'Input 1 - Schedule 1'!AN576,"N/A")</f>
        <v>N/A</v>
      </c>
      <c r="AS576" s="47" t="str">
        <f>IF(AR576="N/A","N/A",MAX('Input 1 - Schedule 1'!AN576*0.02,AR576))</f>
        <v>N/A</v>
      </c>
      <c r="AT576" s="47" t="str">
        <f>IF(AQ576="Yes",'Input 1 - Schedule 1'!$AH576*IF($AX576="RBC Filing U.S. Insurer (Life)",0.0247,IF($AX576="RBC Filing U.S. Insurer (Health)",0.057*2/3,0.0364)),"N/A")</f>
        <v>N/A</v>
      </c>
      <c r="AU576" s="47" t="str">
        <f>IF(AQ576="Yes",'Input 1 - Schedule 1'!$AH576*IF($AX576="RBC Filing U.S. Insurer (Life)",0.037,IF($AX576="RBC Filing U.S. Insurer (Health)",0.057,0.054)),"N/A")</f>
        <v>N/A</v>
      </c>
      <c r="AV576" s="47" t="str">
        <f>IF(AQ576="Yes",'Input 1 - Schedule 1'!$AJ576*0.03,"N/A")</f>
        <v>N/A</v>
      </c>
      <c r="AW576" s="47" t="str">
        <f>IF(AQ576="Yes",IF(AX576="RBC Filing U.S. Insurer (Life)",0.195*'Input 1 - Schedule 1'!AJ576,0.225*'Input 1 - Schedule 1'!AJ576),"N/A")</f>
        <v>N/A</v>
      </c>
      <c r="AX576" s="47" t="str">
        <f>IFERROR(VLOOKUP('Input 1 - Schedule 1'!I576,'Input 1 - Schedule 1'!$D$7:$G$1009,4,FALSE),"")</f>
        <v/>
      </c>
      <c r="AZ576" s="17" t="s">
        <v>1</v>
      </c>
    </row>
    <row r="577" spans="1:52" x14ac:dyDescent="0.25">
      <c r="A577" s="56">
        <f t="shared" si="59"/>
        <v>568</v>
      </c>
      <c r="B577" s="267" t="str">
        <f t="shared" si="60"/>
        <v/>
      </c>
      <c r="C577" s="55" t="str">
        <f>IFERROR(VLOOKUP(G577,GCC.Param!$B$3:$D$96,3,FALSE),"")</f>
        <v/>
      </c>
      <c r="D577" s="40"/>
      <c r="E577" s="40"/>
      <c r="F577" s="42"/>
      <c r="G577" s="42"/>
      <c r="H577" s="42"/>
      <c r="I577" s="42"/>
      <c r="J577" s="267" t="str">
        <f t="shared" si="61"/>
        <v/>
      </c>
      <c r="K577" s="289"/>
      <c r="L577" s="289"/>
      <c r="M577" s="42"/>
      <c r="N577" s="42"/>
      <c r="O577" s="42"/>
      <c r="P577" s="42"/>
      <c r="Q577" s="42"/>
      <c r="R577" s="42"/>
      <c r="S577" s="266">
        <f t="shared" si="62"/>
        <v>0</v>
      </c>
      <c r="T577" s="32"/>
      <c r="U577" s="50"/>
      <c r="V577" s="44"/>
      <c r="W577" s="44"/>
      <c r="X577" s="45"/>
      <c r="Y577" s="50"/>
      <c r="Z577" s="46"/>
      <c r="AA577" s="46"/>
      <c r="AB577" s="46"/>
      <c r="AC577" s="47">
        <f t="shared" si="63"/>
        <v>0</v>
      </c>
      <c r="AD577" s="51"/>
      <c r="AE577" s="51"/>
      <c r="AF577" s="51"/>
      <c r="AH577" s="290"/>
      <c r="AI577" s="53">
        <f t="shared" si="64"/>
        <v>0</v>
      </c>
      <c r="AJ577" s="52"/>
      <c r="AK577" s="293"/>
      <c r="AL577" s="300"/>
      <c r="AM577" s="52"/>
      <c r="AN577" s="300"/>
      <c r="AO577" s="54"/>
      <c r="AQ577" s="47" t="str">
        <f>IF(OR('Input 1 - Schedule 1'!$C577="Non-Ins, Non-Fin",G577="Other Unregulated Financial Entity"),"Yes","No")</f>
        <v>No</v>
      </c>
      <c r="AR577" s="47" t="str">
        <f>IF(AQ577="Yes", 'Input 1 - Schedule 1'!AL577/'Input 1 - Schedule 1'!AM577*'Input 1 - Schedule 1'!AN577,"N/A")</f>
        <v>N/A</v>
      </c>
      <c r="AS577" s="47" t="str">
        <f>IF(AR577="N/A","N/A",MAX('Input 1 - Schedule 1'!AN577*0.02,AR577))</f>
        <v>N/A</v>
      </c>
      <c r="AT577" s="47" t="str">
        <f>IF(AQ577="Yes",'Input 1 - Schedule 1'!$AH577*IF($AX577="RBC Filing U.S. Insurer (Life)",0.0247,IF($AX577="RBC Filing U.S. Insurer (Health)",0.057*2/3,0.0364)),"N/A")</f>
        <v>N/A</v>
      </c>
      <c r="AU577" s="47" t="str">
        <f>IF(AQ577="Yes",'Input 1 - Schedule 1'!$AH577*IF($AX577="RBC Filing U.S. Insurer (Life)",0.037,IF($AX577="RBC Filing U.S. Insurer (Health)",0.057,0.054)),"N/A")</f>
        <v>N/A</v>
      </c>
      <c r="AV577" s="47" t="str">
        <f>IF(AQ577="Yes",'Input 1 - Schedule 1'!$AJ577*0.03,"N/A")</f>
        <v>N/A</v>
      </c>
      <c r="AW577" s="47" t="str">
        <f>IF(AQ577="Yes",IF(AX577="RBC Filing U.S. Insurer (Life)",0.195*'Input 1 - Schedule 1'!AJ577,0.225*'Input 1 - Schedule 1'!AJ577),"N/A")</f>
        <v>N/A</v>
      </c>
      <c r="AX577" s="47" t="str">
        <f>IFERROR(VLOOKUP('Input 1 - Schedule 1'!I577,'Input 1 - Schedule 1'!$D$7:$G$1009,4,FALSE),"")</f>
        <v/>
      </c>
      <c r="AZ577" s="17" t="s">
        <v>1</v>
      </c>
    </row>
    <row r="578" spans="1:52" x14ac:dyDescent="0.25">
      <c r="A578" s="56">
        <f t="shared" si="59"/>
        <v>569</v>
      </c>
      <c r="B578" s="267" t="str">
        <f t="shared" si="60"/>
        <v/>
      </c>
      <c r="C578" s="55" t="str">
        <f>IFERROR(VLOOKUP(G578,GCC.Param!$B$3:$D$96,3,FALSE),"")</f>
        <v/>
      </c>
      <c r="D578" s="40"/>
      <c r="E578" s="40"/>
      <c r="F578" s="42"/>
      <c r="G578" s="42"/>
      <c r="H578" s="42"/>
      <c r="I578" s="42"/>
      <c r="J578" s="267" t="str">
        <f t="shared" si="61"/>
        <v/>
      </c>
      <c r="K578" s="289"/>
      <c r="L578" s="289"/>
      <c r="M578" s="42"/>
      <c r="N578" s="42"/>
      <c r="O578" s="42"/>
      <c r="P578" s="42"/>
      <c r="Q578" s="42"/>
      <c r="R578" s="42"/>
      <c r="S578" s="266">
        <f t="shared" si="62"/>
        <v>0</v>
      </c>
      <c r="T578" s="32"/>
      <c r="U578" s="50"/>
      <c r="V578" s="44"/>
      <c r="W578" s="44"/>
      <c r="X578" s="45"/>
      <c r="Y578" s="50"/>
      <c r="Z578" s="46"/>
      <c r="AA578" s="46"/>
      <c r="AB578" s="46"/>
      <c r="AC578" s="47">
        <f t="shared" si="63"/>
        <v>0</v>
      </c>
      <c r="AD578" s="51"/>
      <c r="AE578" s="51"/>
      <c r="AF578" s="51"/>
      <c r="AH578" s="290"/>
      <c r="AI578" s="53">
        <f t="shared" si="64"/>
        <v>0</v>
      </c>
      <c r="AJ578" s="52"/>
      <c r="AK578" s="293"/>
      <c r="AL578" s="300"/>
      <c r="AM578" s="52"/>
      <c r="AN578" s="300"/>
      <c r="AO578" s="54"/>
      <c r="AQ578" s="47" t="str">
        <f>IF(OR('Input 1 - Schedule 1'!$C578="Non-Ins, Non-Fin",G578="Other Unregulated Financial Entity"),"Yes","No")</f>
        <v>No</v>
      </c>
      <c r="AR578" s="47" t="str">
        <f>IF(AQ578="Yes", 'Input 1 - Schedule 1'!AL578/'Input 1 - Schedule 1'!AM578*'Input 1 - Schedule 1'!AN578,"N/A")</f>
        <v>N/A</v>
      </c>
      <c r="AS578" s="47" t="str">
        <f>IF(AR578="N/A","N/A",MAX('Input 1 - Schedule 1'!AN578*0.02,AR578))</f>
        <v>N/A</v>
      </c>
      <c r="AT578" s="47" t="str">
        <f>IF(AQ578="Yes",'Input 1 - Schedule 1'!$AH578*IF($AX578="RBC Filing U.S. Insurer (Life)",0.0247,IF($AX578="RBC Filing U.S. Insurer (Health)",0.057*2/3,0.0364)),"N/A")</f>
        <v>N/A</v>
      </c>
      <c r="AU578" s="47" t="str">
        <f>IF(AQ578="Yes",'Input 1 - Schedule 1'!$AH578*IF($AX578="RBC Filing U.S. Insurer (Life)",0.037,IF($AX578="RBC Filing U.S. Insurer (Health)",0.057,0.054)),"N/A")</f>
        <v>N/A</v>
      </c>
      <c r="AV578" s="47" t="str">
        <f>IF(AQ578="Yes",'Input 1 - Schedule 1'!$AJ578*0.03,"N/A")</f>
        <v>N/A</v>
      </c>
      <c r="AW578" s="47" t="str">
        <f>IF(AQ578="Yes",IF(AX578="RBC Filing U.S. Insurer (Life)",0.195*'Input 1 - Schedule 1'!AJ578,0.225*'Input 1 - Schedule 1'!AJ578),"N/A")</f>
        <v>N/A</v>
      </c>
      <c r="AX578" s="47" t="str">
        <f>IFERROR(VLOOKUP('Input 1 - Schedule 1'!I578,'Input 1 - Schedule 1'!$D$7:$G$1009,4,FALSE),"")</f>
        <v/>
      </c>
      <c r="AZ578" s="17" t="s">
        <v>1</v>
      </c>
    </row>
    <row r="579" spans="1:52" x14ac:dyDescent="0.25">
      <c r="A579" s="56">
        <f t="shared" si="59"/>
        <v>570</v>
      </c>
      <c r="B579" s="267" t="str">
        <f t="shared" si="60"/>
        <v/>
      </c>
      <c r="C579" s="55" t="str">
        <f>IFERROR(VLOOKUP(G579,GCC.Param!$B$3:$D$96,3,FALSE),"")</f>
        <v/>
      </c>
      <c r="D579" s="40"/>
      <c r="E579" s="40"/>
      <c r="F579" s="42"/>
      <c r="G579" s="42"/>
      <c r="H579" s="42"/>
      <c r="I579" s="42"/>
      <c r="J579" s="267" t="str">
        <f t="shared" si="61"/>
        <v/>
      </c>
      <c r="K579" s="289"/>
      <c r="L579" s="289"/>
      <c r="M579" s="42"/>
      <c r="N579" s="42"/>
      <c r="O579" s="42"/>
      <c r="P579" s="42"/>
      <c r="Q579" s="42"/>
      <c r="R579" s="42"/>
      <c r="S579" s="266">
        <f t="shared" si="62"/>
        <v>0</v>
      </c>
      <c r="T579" s="32"/>
      <c r="U579" s="50"/>
      <c r="V579" s="44"/>
      <c r="W579" s="44"/>
      <c r="X579" s="45"/>
      <c r="Y579" s="50"/>
      <c r="Z579" s="46"/>
      <c r="AA579" s="46"/>
      <c r="AB579" s="46"/>
      <c r="AC579" s="47">
        <f t="shared" si="63"/>
        <v>0</v>
      </c>
      <c r="AD579" s="51"/>
      <c r="AE579" s="51"/>
      <c r="AF579" s="51"/>
      <c r="AH579" s="290"/>
      <c r="AI579" s="53">
        <f t="shared" si="64"/>
        <v>0</v>
      </c>
      <c r="AJ579" s="52"/>
      <c r="AK579" s="293"/>
      <c r="AL579" s="300"/>
      <c r="AM579" s="52"/>
      <c r="AN579" s="300"/>
      <c r="AO579" s="54"/>
      <c r="AQ579" s="47" t="str">
        <f>IF(OR('Input 1 - Schedule 1'!$C579="Non-Ins, Non-Fin",G579="Other Unregulated Financial Entity"),"Yes","No")</f>
        <v>No</v>
      </c>
      <c r="AR579" s="47" t="str">
        <f>IF(AQ579="Yes", 'Input 1 - Schedule 1'!AL579/'Input 1 - Schedule 1'!AM579*'Input 1 - Schedule 1'!AN579,"N/A")</f>
        <v>N/A</v>
      </c>
      <c r="AS579" s="47" t="str">
        <f>IF(AR579="N/A","N/A",MAX('Input 1 - Schedule 1'!AN579*0.02,AR579))</f>
        <v>N/A</v>
      </c>
      <c r="AT579" s="47" t="str">
        <f>IF(AQ579="Yes",'Input 1 - Schedule 1'!$AH579*IF($AX579="RBC Filing U.S. Insurer (Life)",0.0247,IF($AX579="RBC Filing U.S. Insurer (Health)",0.057*2/3,0.0364)),"N/A")</f>
        <v>N/A</v>
      </c>
      <c r="AU579" s="47" t="str">
        <f>IF(AQ579="Yes",'Input 1 - Schedule 1'!$AH579*IF($AX579="RBC Filing U.S. Insurer (Life)",0.037,IF($AX579="RBC Filing U.S. Insurer (Health)",0.057,0.054)),"N/A")</f>
        <v>N/A</v>
      </c>
      <c r="AV579" s="47" t="str">
        <f>IF(AQ579="Yes",'Input 1 - Schedule 1'!$AJ579*0.03,"N/A")</f>
        <v>N/A</v>
      </c>
      <c r="AW579" s="47" t="str">
        <f>IF(AQ579="Yes",IF(AX579="RBC Filing U.S. Insurer (Life)",0.195*'Input 1 - Schedule 1'!AJ579,0.225*'Input 1 - Schedule 1'!AJ579),"N/A")</f>
        <v>N/A</v>
      </c>
      <c r="AX579" s="47" t="str">
        <f>IFERROR(VLOOKUP('Input 1 - Schedule 1'!I579,'Input 1 - Schedule 1'!$D$7:$G$1009,4,FALSE),"")</f>
        <v/>
      </c>
      <c r="AZ579" s="17" t="s">
        <v>1</v>
      </c>
    </row>
    <row r="580" spans="1:52" x14ac:dyDescent="0.25">
      <c r="A580" s="56">
        <f t="shared" si="59"/>
        <v>571</v>
      </c>
      <c r="B580" s="267" t="str">
        <f t="shared" si="60"/>
        <v/>
      </c>
      <c r="C580" s="55" t="str">
        <f>IFERROR(VLOOKUP(G580,GCC.Param!$B$3:$D$96,3,FALSE),"")</f>
        <v/>
      </c>
      <c r="D580" s="40"/>
      <c r="E580" s="40"/>
      <c r="F580" s="42"/>
      <c r="G580" s="42"/>
      <c r="H580" s="42"/>
      <c r="I580" s="42"/>
      <c r="J580" s="267" t="str">
        <f t="shared" si="61"/>
        <v/>
      </c>
      <c r="K580" s="289"/>
      <c r="L580" s="289"/>
      <c r="M580" s="42"/>
      <c r="N580" s="42"/>
      <c r="O580" s="42"/>
      <c r="P580" s="42"/>
      <c r="Q580" s="42"/>
      <c r="R580" s="42"/>
      <c r="S580" s="266">
        <f t="shared" si="62"/>
        <v>0</v>
      </c>
      <c r="T580" s="32"/>
      <c r="U580" s="50"/>
      <c r="V580" s="44"/>
      <c r="W580" s="44"/>
      <c r="X580" s="45"/>
      <c r="Y580" s="50"/>
      <c r="Z580" s="46"/>
      <c r="AA580" s="46"/>
      <c r="AB580" s="46"/>
      <c r="AC580" s="47">
        <f t="shared" si="63"/>
        <v>0</v>
      </c>
      <c r="AD580" s="51"/>
      <c r="AE580" s="51"/>
      <c r="AF580" s="51"/>
      <c r="AH580" s="290"/>
      <c r="AI580" s="53">
        <f t="shared" si="64"/>
        <v>0</v>
      </c>
      <c r="AJ580" s="52"/>
      <c r="AK580" s="293"/>
      <c r="AL580" s="300"/>
      <c r="AM580" s="52"/>
      <c r="AN580" s="300"/>
      <c r="AO580" s="54"/>
      <c r="AQ580" s="47" t="str">
        <f>IF(OR('Input 1 - Schedule 1'!$C580="Non-Ins, Non-Fin",G580="Other Unregulated Financial Entity"),"Yes","No")</f>
        <v>No</v>
      </c>
      <c r="AR580" s="47" t="str">
        <f>IF(AQ580="Yes", 'Input 1 - Schedule 1'!AL580/'Input 1 - Schedule 1'!AM580*'Input 1 - Schedule 1'!AN580,"N/A")</f>
        <v>N/A</v>
      </c>
      <c r="AS580" s="47" t="str">
        <f>IF(AR580="N/A","N/A",MAX('Input 1 - Schedule 1'!AN580*0.02,AR580))</f>
        <v>N/A</v>
      </c>
      <c r="AT580" s="47" t="str">
        <f>IF(AQ580="Yes",'Input 1 - Schedule 1'!$AH580*IF($AX580="RBC Filing U.S. Insurer (Life)",0.0247,IF($AX580="RBC Filing U.S. Insurer (Health)",0.057*2/3,0.0364)),"N/A")</f>
        <v>N/A</v>
      </c>
      <c r="AU580" s="47" t="str">
        <f>IF(AQ580="Yes",'Input 1 - Schedule 1'!$AH580*IF($AX580="RBC Filing U.S. Insurer (Life)",0.037,IF($AX580="RBC Filing U.S. Insurer (Health)",0.057,0.054)),"N/A")</f>
        <v>N/A</v>
      </c>
      <c r="AV580" s="47" t="str">
        <f>IF(AQ580="Yes",'Input 1 - Schedule 1'!$AJ580*0.03,"N/A")</f>
        <v>N/A</v>
      </c>
      <c r="AW580" s="47" t="str">
        <f>IF(AQ580="Yes",IF(AX580="RBC Filing U.S. Insurer (Life)",0.195*'Input 1 - Schedule 1'!AJ580,0.225*'Input 1 - Schedule 1'!AJ580),"N/A")</f>
        <v>N/A</v>
      </c>
      <c r="AX580" s="47" t="str">
        <f>IFERROR(VLOOKUP('Input 1 - Schedule 1'!I580,'Input 1 - Schedule 1'!$D$7:$G$1009,4,FALSE),"")</f>
        <v/>
      </c>
      <c r="AZ580" s="17" t="s">
        <v>1</v>
      </c>
    </row>
    <row r="581" spans="1:52" x14ac:dyDescent="0.25">
      <c r="A581" s="56">
        <f t="shared" si="59"/>
        <v>572</v>
      </c>
      <c r="B581" s="267" t="str">
        <f t="shared" si="60"/>
        <v/>
      </c>
      <c r="C581" s="55" t="str">
        <f>IFERROR(VLOOKUP(G581,GCC.Param!$B$3:$D$96,3,FALSE),"")</f>
        <v/>
      </c>
      <c r="D581" s="40"/>
      <c r="E581" s="40"/>
      <c r="F581" s="42"/>
      <c r="G581" s="42"/>
      <c r="H581" s="42"/>
      <c r="I581" s="42"/>
      <c r="J581" s="267" t="str">
        <f t="shared" si="61"/>
        <v/>
      </c>
      <c r="K581" s="289"/>
      <c r="L581" s="289"/>
      <c r="M581" s="42"/>
      <c r="N581" s="42"/>
      <c r="O581" s="42"/>
      <c r="P581" s="42"/>
      <c r="Q581" s="42"/>
      <c r="R581" s="42"/>
      <c r="S581" s="266">
        <f t="shared" si="62"/>
        <v>0</v>
      </c>
      <c r="T581" s="32"/>
      <c r="U581" s="50"/>
      <c r="V581" s="44"/>
      <c r="W581" s="44"/>
      <c r="X581" s="45"/>
      <c r="Y581" s="50"/>
      <c r="Z581" s="46"/>
      <c r="AA581" s="46"/>
      <c r="AB581" s="46"/>
      <c r="AC581" s="47">
        <f t="shared" si="63"/>
        <v>0</v>
      </c>
      <c r="AD581" s="51"/>
      <c r="AE581" s="51"/>
      <c r="AF581" s="51"/>
      <c r="AH581" s="290"/>
      <c r="AI581" s="53">
        <f t="shared" si="64"/>
        <v>0</v>
      </c>
      <c r="AJ581" s="52"/>
      <c r="AK581" s="293"/>
      <c r="AL581" s="300"/>
      <c r="AM581" s="52"/>
      <c r="AN581" s="300"/>
      <c r="AO581" s="54"/>
      <c r="AQ581" s="47" t="str">
        <f>IF(OR('Input 1 - Schedule 1'!$C581="Non-Ins, Non-Fin",G581="Other Unregulated Financial Entity"),"Yes","No")</f>
        <v>No</v>
      </c>
      <c r="AR581" s="47" t="str">
        <f>IF(AQ581="Yes", 'Input 1 - Schedule 1'!AL581/'Input 1 - Schedule 1'!AM581*'Input 1 - Schedule 1'!AN581,"N/A")</f>
        <v>N/A</v>
      </c>
      <c r="AS581" s="47" t="str">
        <f>IF(AR581="N/A","N/A",MAX('Input 1 - Schedule 1'!AN581*0.02,AR581))</f>
        <v>N/A</v>
      </c>
      <c r="AT581" s="47" t="str">
        <f>IF(AQ581="Yes",'Input 1 - Schedule 1'!$AH581*IF($AX581="RBC Filing U.S. Insurer (Life)",0.0247,IF($AX581="RBC Filing U.S. Insurer (Health)",0.057*2/3,0.0364)),"N/A")</f>
        <v>N/A</v>
      </c>
      <c r="AU581" s="47" t="str">
        <f>IF(AQ581="Yes",'Input 1 - Schedule 1'!$AH581*IF($AX581="RBC Filing U.S. Insurer (Life)",0.037,IF($AX581="RBC Filing U.S. Insurer (Health)",0.057,0.054)),"N/A")</f>
        <v>N/A</v>
      </c>
      <c r="AV581" s="47" t="str">
        <f>IF(AQ581="Yes",'Input 1 - Schedule 1'!$AJ581*0.03,"N/A")</f>
        <v>N/A</v>
      </c>
      <c r="AW581" s="47" t="str">
        <f>IF(AQ581="Yes",IF(AX581="RBC Filing U.S. Insurer (Life)",0.195*'Input 1 - Schedule 1'!AJ581,0.225*'Input 1 - Schedule 1'!AJ581),"N/A")</f>
        <v>N/A</v>
      </c>
      <c r="AX581" s="47" t="str">
        <f>IFERROR(VLOOKUP('Input 1 - Schedule 1'!I581,'Input 1 - Schedule 1'!$D$7:$G$1009,4,FALSE),"")</f>
        <v/>
      </c>
      <c r="AZ581" s="17" t="s">
        <v>1</v>
      </c>
    </row>
    <row r="582" spans="1:52" x14ac:dyDescent="0.25">
      <c r="A582" s="56">
        <f t="shared" si="59"/>
        <v>573</v>
      </c>
      <c r="B582" s="267" t="str">
        <f t="shared" si="60"/>
        <v/>
      </c>
      <c r="C582" s="55" t="str">
        <f>IFERROR(VLOOKUP(G582,GCC.Param!$B$3:$D$96,3,FALSE),"")</f>
        <v/>
      </c>
      <c r="D582" s="40"/>
      <c r="E582" s="40"/>
      <c r="F582" s="42"/>
      <c r="G582" s="42"/>
      <c r="H582" s="42"/>
      <c r="I582" s="42"/>
      <c r="J582" s="267" t="str">
        <f t="shared" si="61"/>
        <v/>
      </c>
      <c r="K582" s="289"/>
      <c r="L582" s="289"/>
      <c r="M582" s="42"/>
      <c r="N582" s="42"/>
      <c r="O582" s="42"/>
      <c r="P582" s="42"/>
      <c r="Q582" s="42"/>
      <c r="R582" s="42"/>
      <c r="S582" s="266">
        <f t="shared" si="62"/>
        <v>0</v>
      </c>
      <c r="T582" s="32"/>
      <c r="U582" s="50"/>
      <c r="V582" s="44"/>
      <c r="W582" s="44"/>
      <c r="X582" s="45"/>
      <c r="Y582" s="50"/>
      <c r="Z582" s="46"/>
      <c r="AA582" s="46"/>
      <c r="AB582" s="46"/>
      <c r="AC582" s="47">
        <f t="shared" si="63"/>
        <v>0</v>
      </c>
      <c r="AD582" s="51"/>
      <c r="AE582" s="51"/>
      <c r="AF582" s="51"/>
      <c r="AH582" s="290"/>
      <c r="AI582" s="53">
        <f t="shared" si="64"/>
        <v>0</v>
      </c>
      <c r="AJ582" s="52"/>
      <c r="AK582" s="293"/>
      <c r="AL582" s="300"/>
      <c r="AM582" s="52"/>
      <c r="AN582" s="300"/>
      <c r="AO582" s="54"/>
      <c r="AQ582" s="47" t="str">
        <f>IF(OR('Input 1 - Schedule 1'!$C582="Non-Ins, Non-Fin",G582="Other Unregulated Financial Entity"),"Yes","No")</f>
        <v>No</v>
      </c>
      <c r="AR582" s="47" t="str">
        <f>IF(AQ582="Yes", 'Input 1 - Schedule 1'!AL582/'Input 1 - Schedule 1'!AM582*'Input 1 - Schedule 1'!AN582,"N/A")</f>
        <v>N/A</v>
      </c>
      <c r="AS582" s="47" t="str">
        <f>IF(AR582="N/A","N/A",MAX('Input 1 - Schedule 1'!AN582*0.02,AR582))</f>
        <v>N/A</v>
      </c>
      <c r="AT582" s="47" t="str">
        <f>IF(AQ582="Yes",'Input 1 - Schedule 1'!$AH582*IF($AX582="RBC Filing U.S. Insurer (Life)",0.0247,IF($AX582="RBC Filing U.S. Insurer (Health)",0.057*2/3,0.0364)),"N/A")</f>
        <v>N/A</v>
      </c>
      <c r="AU582" s="47" t="str">
        <f>IF(AQ582="Yes",'Input 1 - Schedule 1'!$AH582*IF($AX582="RBC Filing U.S. Insurer (Life)",0.037,IF($AX582="RBC Filing U.S. Insurer (Health)",0.057,0.054)),"N/A")</f>
        <v>N/A</v>
      </c>
      <c r="AV582" s="47" t="str">
        <f>IF(AQ582="Yes",'Input 1 - Schedule 1'!$AJ582*0.03,"N/A")</f>
        <v>N/A</v>
      </c>
      <c r="AW582" s="47" t="str">
        <f>IF(AQ582="Yes",IF(AX582="RBC Filing U.S. Insurer (Life)",0.195*'Input 1 - Schedule 1'!AJ582,0.225*'Input 1 - Schedule 1'!AJ582),"N/A")</f>
        <v>N/A</v>
      </c>
      <c r="AX582" s="47" t="str">
        <f>IFERROR(VLOOKUP('Input 1 - Schedule 1'!I582,'Input 1 - Schedule 1'!$D$7:$G$1009,4,FALSE),"")</f>
        <v/>
      </c>
      <c r="AZ582" s="17" t="s">
        <v>1</v>
      </c>
    </row>
    <row r="583" spans="1:52" x14ac:dyDescent="0.25">
      <c r="A583" s="56">
        <f t="shared" si="59"/>
        <v>574</v>
      </c>
      <c r="B583" s="267" t="str">
        <f t="shared" si="60"/>
        <v/>
      </c>
      <c r="C583" s="55" t="str">
        <f>IFERROR(VLOOKUP(G583,GCC.Param!$B$3:$D$96,3,FALSE),"")</f>
        <v/>
      </c>
      <c r="D583" s="40"/>
      <c r="E583" s="40"/>
      <c r="F583" s="42"/>
      <c r="G583" s="42"/>
      <c r="H583" s="42"/>
      <c r="I583" s="42"/>
      <c r="J583" s="267" t="str">
        <f t="shared" si="61"/>
        <v/>
      </c>
      <c r="K583" s="289"/>
      <c r="L583" s="289"/>
      <c r="M583" s="42"/>
      <c r="N583" s="42"/>
      <c r="O583" s="42"/>
      <c r="P583" s="42"/>
      <c r="Q583" s="42"/>
      <c r="R583" s="42"/>
      <c r="S583" s="266">
        <f t="shared" si="62"/>
        <v>0</v>
      </c>
      <c r="T583" s="32"/>
      <c r="U583" s="50"/>
      <c r="V583" s="44"/>
      <c r="W583" s="44"/>
      <c r="X583" s="45"/>
      <c r="Y583" s="50"/>
      <c r="Z583" s="46"/>
      <c r="AA583" s="46"/>
      <c r="AB583" s="46"/>
      <c r="AC583" s="47">
        <f t="shared" si="63"/>
        <v>0</v>
      </c>
      <c r="AD583" s="51"/>
      <c r="AE583" s="51"/>
      <c r="AF583" s="51"/>
      <c r="AH583" s="290"/>
      <c r="AI583" s="53">
        <f t="shared" si="64"/>
        <v>0</v>
      </c>
      <c r="AJ583" s="52"/>
      <c r="AK583" s="293"/>
      <c r="AL583" s="300"/>
      <c r="AM583" s="52"/>
      <c r="AN583" s="300"/>
      <c r="AO583" s="54"/>
      <c r="AQ583" s="47" t="str">
        <f>IF(OR('Input 1 - Schedule 1'!$C583="Non-Ins, Non-Fin",G583="Other Unregulated Financial Entity"),"Yes","No")</f>
        <v>No</v>
      </c>
      <c r="AR583" s="47" t="str">
        <f>IF(AQ583="Yes", 'Input 1 - Schedule 1'!AL583/'Input 1 - Schedule 1'!AM583*'Input 1 - Schedule 1'!AN583,"N/A")</f>
        <v>N/A</v>
      </c>
      <c r="AS583" s="47" t="str">
        <f>IF(AR583="N/A","N/A",MAX('Input 1 - Schedule 1'!AN583*0.02,AR583))</f>
        <v>N/A</v>
      </c>
      <c r="AT583" s="47" t="str">
        <f>IF(AQ583="Yes",'Input 1 - Schedule 1'!$AH583*IF($AX583="RBC Filing U.S. Insurer (Life)",0.0247,IF($AX583="RBC Filing U.S. Insurer (Health)",0.057*2/3,0.0364)),"N/A")</f>
        <v>N/A</v>
      </c>
      <c r="AU583" s="47" t="str">
        <f>IF(AQ583="Yes",'Input 1 - Schedule 1'!$AH583*IF($AX583="RBC Filing U.S. Insurer (Life)",0.037,IF($AX583="RBC Filing U.S. Insurer (Health)",0.057,0.054)),"N/A")</f>
        <v>N/A</v>
      </c>
      <c r="AV583" s="47" t="str">
        <f>IF(AQ583="Yes",'Input 1 - Schedule 1'!$AJ583*0.03,"N/A")</f>
        <v>N/A</v>
      </c>
      <c r="AW583" s="47" t="str">
        <f>IF(AQ583="Yes",IF(AX583="RBC Filing U.S. Insurer (Life)",0.195*'Input 1 - Schedule 1'!AJ583,0.225*'Input 1 - Schedule 1'!AJ583),"N/A")</f>
        <v>N/A</v>
      </c>
      <c r="AX583" s="47" t="str">
        <f>IFERROR(VLOOKUP('Input 1 - Schedule 1'!I583,'Input 1 - Schedule 1'!$D$7:$G$1009,4,FALSE),"")</f>
        <v/>
      </c>
      <c r="AZ583" s="17" t="s">
        <v>1</v>
      </c>
    </row>
    <row r="584" spans="1:52" x14ac:dyDescent="0.25">
      <c r="A584" s="56">
        <f t="shared" si="59"/>
        <v>575</v>
      </c>
      <c r="B584" s="267" t="str">
        <f t="shared" si="60"/>
        <v/>
      </c>
      <c r="C584" s="55" t="str">
        <f>IFERROR(VLOOKUP(G584,GCC.Param!$B$3:$D$96,3,FALSE),"")</f>
        <v/>
      </c>
      <c r="D584" s="40"/>
      <c r="E584" s="40"/>
      <c r="F584" s="42"/>
      <c r="G584" s="42"/>
      <c r="H584" s="42"/>
      <c r="I584" s="42"/>
      <c r="J584" s="267" t="str">
        <f t="shared" si="61"/>
        <v/>
      </c>
      <c r="K584" s="289"/>
      <c r="L584" s="289"/>
      <c r="M584" s="42"/>
      <c r="N584" s="42"/>
      <c r="O584" s="42"/>
      <c r="P584" s="42"/>
      <c r="Q584" s="42"/>
      <c r="R584" s="42"/>
      <c r="S584" s="266">
        <f t="shared" si="62"/>
        <v>0</v>
      </c>
      <c r="T584" s="32"/>
      <c r="U584" s="50"/>
      <c r="V584" s="44"/>
      <c r="W584" s="44"/>
      <c r="X584" s="45"/>
      <c r="Y584" s="50"/>
      <c r="Z584" s="46"/>
      <c r="AA584" s="46"/>
      <c r="AB584" s="46"/>
      <c r="AC584" s="47">
        <f t="shared" si="63"/>
        <v>0</v>
      </c>
      <c r="AD584" s="51"/>
      <c r="AE584" s="51"/>
      <c r="AF584" s="51"/>
      <c r="AH584" s="290"/>
      <c r="AI584" s="53">
        <f t="shared" si="64"/>
        <v>0</v>
      </c>
      <c r="AJ584" s="52"/>
      <c r="AK584" s="293"/>
      <c r="AL584" s="300"/>
      <c r="AM584" s="52"/>
      <c r="AN584" s="300"/>
      <c r="AO584" s="54"/>
      <c r="AQ584" s="47" t="str">
        <f>IF(OR('Input 1 - Schedule 1'!$C584="Non-Ins, Non-Fin",G584="Other Unregulated Financial Entity"),"Yes","No")</f>
        <v>No</v>
      </c>
      <c r="AR584" s="47" t="str">
        <f>IF(AQ584="Yes", 'Input 1 - Schedule 1'!AL584/'Input 1 - Schedule 1'!AM584*'Input 1 - Schedule 1'!AN584,"N/A")</f>
        <v>N/A</v>
      </c>
      <c r="AS584" s="47" t="str">
        <f>IF(AR584="N/A","N/A",MAX('Input 1 - Schedule 1'!AN584*0.02,AR584))</f>
        <v>N/A</v>
      </c>
      <c r="AT584" s="47" t="str">
        <f>IF(AQ584="Yes",'Input 1 - Schedule 1'!$AH584*IF($AX584="RBC Filing U.S. Insurer (Life)",0.0247,IF($AX584="RBC Filing U.S. Insurer (Health)",0.057*2/3,0.0364)),"N/A")</f>
        <v>N/A</v>
      </c>
      <c r="AU584" s="47" t="str">
        <f>IF(AQ584="Yes",'Input 1 - Schedule 1'!$AH584*IF($AX584="RBC Filing U.S. Insurer (Life)",0.037,IF($AX584="RBC Filing U.S. Insurer (Health)",0.057,0.054)),"N/A")</f>
        <v>N/A</v>
      </c>
      <c r="AV584" s="47" t="str">
        <f>IF(AQ584="Yes",'Input 1 - Schedule 1'!$AJ584*0.03,"N/A")</f>
        <v>N/A</v>
      </c>
      <c r="AW584" s="47" t="str">
        <f>IF(AQ584="Yes",IF(AX584="RBC Filing U.S. Insurer (Life)",0.195*'Input 1 - Schedule 1'!AJ584,0.225*'Input 1 - Schedule 1'!AJ584),"N/A")</f>
        <v>N/A</v>
      </c>
      <c r="AX584" s="47" t="str">
        <f>IFERROR(VLOOKUP('Input 1 - Schedule 1'!I584,'Input 1 - Schedule 1'!$D$7:$G$1009,4,FALSE),"")</f>
        <v/>
      </c>
      <c r="AZ584" s="17" t="s">
        <v>1</v>
      </c>
    </row>
    <row r="585" spans="1:52" x14ac:dyDescent="0.25">
      <c r="A585" s="56">
        <f t="shared" si="59"/>
        <v>576</v>
      </c>
      <c r="B585" s="267" t="str">
        <f t="shared" si="60"/>
        <v/>
      </c>
      <c r="C585" s="55" t="str">
        <f>IFERROR(VLOOKUP(G585,GCC.Param!$B$3:$D$96,3,FALSE),"")</f>
        <v/>
      </c>
      <c r="D585" s="40"/>
      <c r="E585" s="40"/>
      <c r="F585" s="42"/>
      <c r="G585" s="42"/>
      <c r="H585" s="42"/>
      <c r="I585" s="42"/>
      <c r="J585" s="267" t="str">
        <f t="shared" si="61"/>
        <v/>
      </c>
      <c r="K585" s="289"/>
      <c r="L585" s="289"/>
      <c r="M585" s="42"/>
      <c r="N585" s="42"/>
      <c r="O585" s="42"/>
      <c r="P585" s="42"/>
      <c r="Q585" s="42"/>
      <c r="R585" s="42"/>
      <c r="S585" s="266">
        <f t="shared" si="62"/>
        <v>0</v>
      </c>
      <c r="T585" s="32"/>
      <c r="U585" s="50"/>
      <c r="V585" s="44"/>
      <c r="W585" s="44"/>
      <c r="X585" s="45"/>
      <c r="Y585" s="50"/>
      <c r="Z585" s="46"/>
      <c r="AA585" s="46"/>
      <c r="AB585" s="46"/>
      <c r="AC585" s="47">
        <f t="shared" si="63"/>
        <v>0</v>
      </c>
      <c r="AD585" s="51"/>
      <c r="AE585" s="51"/>
      <c r="AF585" s="51"/>
      <c r="AH585" s="290"/>
      <c r="AI585" s="53">
        <f t="shared" si="64"/>
        <v>0</v>
      </c>
      <c r="AJ585" s="52"/>
      <c r="AK585" s="293"/>
      <c r="AL585" s="300"/>
      <c r="AM585" s="52"/>
      <c r="AN585" s="300"/>
      <c r="AO585" s="54"/>
      <c r="AQ585" s="47" t="str">
        <f>IF(OR('Input 1 - Schedule 1'!$C585="Non-Ins, Non-Fin",G585="Other Unregulated Financial Entity"),"Yes","No")</f>
        <v>No</v>
      </c>
      <c r="AR585" s="47" t="str">
        <f>IF(AQ585="Yes", 'Input 1 - Schedule 1'!AL585/'Input 1 - Schedule 1'!AM585*'Input 1 - Schedule 1'!AN585,"N/A")</f>
        <v>N/A</v>
      </c>
      <c r="AS585" s="47" t="str">
        <f>IF(AR585="N/A","N/A",MAX('Input 1 - Schedule 1'!AN585*0.02,AR585))</f>
        <v>N/A</v>
      </c>
      <c r="AT585" s="47" t="str">
        <f>IF(AQ585="Yes",'Input 1 - Schedule 1'!$AH585*IF($AX585="RBC Filing U.S. Insurer (Life)",0.0247,IF($AX585="RBC Filing U.S. Insurer (Health)",0.057*2/3,0.0364)),"N/A")</f>
        <v>N/A</v>
      </c>
      <c r="AU585" s="47" t="str">
        <f>IF(AQ585="Yes",'Input 1 - Schedule 1'!$AH585*IF($AX585="RBC Filing U.S. Insurer (Life)",0.037,IF($AX585="RBC Filing U.S. Insurer (Health)",0.057,0.054)),"N/A")</f>
        <v>N/A</v>
      </c>
      <c r="AV585" s="47" t="str">
        <f>IF(AQ585="Yes",'Input 1 - Schedule 1'!$AJ585*0.03,"N/A")</f>
        <v>N/A</v>
      </c>
      <c r="AW585" s="47" t="str">
        <f>IF(AQ585="Yes",IF(AX585="RBC Filing U.S. Insurer (Life)",0.195*'Input 1 - Schedule 1'!AJ585,0.225*'Input 1 - Schedule 1'!AJ585),"N/A")</f>
        <v>N/A</v>
      </c>
      <c r="AX585" s="47" t="str">
        <f>IFERROR(VLOOKUP('Input 1 - Schedule 1'!I585,'Input 1 - Schedule 1'!$D$7:$G$1009,4,FALSE),"")</f>
        <v/>
      </c>
      <c r="AZ585" s="17" t="s">
        <v>1</v>
      </c>
    </row>
    <row r="586" spans="1:52" x14ac:dyDescent="0.25">
      <c r="A586" s="56">
        <f t="shared" si="59"/>
        <v>577</v>
      </c>
      <c r="B586" s="267" t="str">
        <f t="shared" si="60"/>
        <v/>
      </c>
      <c r="C586" s="55" t="str">
        <f>IFERROR(VLOOKUP(G586,GCC.Param!$B$3:$D$96,3,FALSE),"")</f>
        <v/>
      </c>
      <c r="D586" s="40"/>
      <c r="E586" s="40"/>
      <c r="F586" s="42"/>
      <c r="G586" s="42"/>
      <c r="H586" s="42"/>
      <c r="I586" s="42"/>
      <c r="J586" s="267" t="str">
        <f t="shared" si="61"/>
        <v/>
      </c>
      <c r="K586" s="289"/>
      <c r="L586" s="289"/>
      <c r="M586" s="42"/>
      <c r="N586" s="42"/>
      <c r="O586" s="42"/>
      <c r="P586" s="42"/>
      <c r="Q586" s="42"/>
      <c r="R586" s="42"/>
      <c r="S586" s="266">
        <f t="shared" si="62"/>
        <v>0</v>
      </c>
      <c r="T586" s="32"/>
      <c r="U586" s="50"/>
      <c r="V586" s="44"/>
      <c r="W586" s="44"/>
      <c r="X586" s="45"/>
      <c r="Y586" s="50"/>
      <c r="Z586" s="46"/>
      <c r="AA586" s="46"/>
      <c r="AB586" s="46"/>
      <c r="AC586" s="47">
        <f t="shared" si="63"/>
        <v>0</v>
      </c>
      <c r="AD586" s="51"/>
      <c r="AE586" s="51"/>
      <c r="AF586" s="51"/>
      <c r="AH586" s="290"/>
      <c r="AI586" s="53">
        <f t="shared" si="64"/>
        <v>0</v>
      </c>
      <c r="AJ586" s="52"/>
      <c r="AK586" s="293"/>
      <c r="AL586" s="300"/>
      <c r="AM586" s="52"/>
      <c r="AN586" s="300"/>
      <c r="AO586" s="54"/>
      <c r="AQ586" s="47" t="str">
        <f>IF(OR('Input 1 - Schedule 1'!$C586="Non-Ins, Non-Fin",G586="Other Unregulated Financial Entity"),"Yes","No")</f>
        <v>No</v>
      </c>
      <c r="AR586" s="47" t="str">
        <f>IF(AQ586="Yes", 'Input 1 - Schedule 1'!AL586/'Input 1 - Schedule 1'!AM586*'Input 1 - Schedule 1'!AN586,"N/A")</f>
        <v>N/A</v>
      </c>
      <c r="AS586" s="47" t="str">
        <f>IF(AR586="N/A","N/A",MAX('Input 1 - Schedule 1'!AN586*0.02,AR586))</f>
        <v>N/A</v>
      </c>
      <c r="AT586" s="47" t="str">
        <f>IF(AQ586="Yes",'Input 1 - Schedule 1'!$AH586*IF($AX586="RBC Filing U.S. Insurer (Life)",0.0247,IF($AX586="RBC Filing U.S. Insurer (Health)",0.057*2/3,0.0364)),"N/A")</f>
        <v>N/A</v>
      </c>
      <c r="AU586" s="47" t="str">
        <f>IF(AQ586="Yes",'Input 1 - Schedule 1'!$AH586*IF($AX586="RBC Filing U.S. Insurer (Life)",0.037,IF($AX586="RBC Filing U.S. Insurer (Health)",0.057,0.054)),"N/A")</f>
        <v>N/A</v>
      </c>
      <c r="AV586" s="47" t="str">
        <f>IF(AQ586="Yes",'Input 1 - Schedule 1'!$AJ586*0.03,"N/A")</f>
        <v>N/A</v>
      </c>
      <c r="AW586" s="47" t="str">
        <f>IF(AQ586="Yes",IF(AX586="RBC Filing U.S. Insurer (Life)",0.195*'Input 1 - Schedule 1'!AJ586,0.225*'Input 1 - Schedule 1'!AJ586),"N/A")</f>
        <v>N/A</v>
      </c>
      <c r="AX586" s="47" t="str">
        <f>IFERROR(VLOOKUP('Input 1 - Schedule 1'!I586,'Input 1 - Schedule 1'!$D$7:$G$1009,4,FALSE),"")</f>
        <v/>
      </c>
      <c r="AZ586" s="17" t="s">
        <v>1</v>
      </c>
    </row>
    <row r="587" spans="1:52" x14ac:dyDescent="0.25">
      <c r="A587" s="56">
        <f t="shared" si="59"/>
        <v>578</v>
      </c>
      <c r="B587" s="267" t="str">
        <f t="shared" si="60"/>
        <v/>
      </c>
      <c r="C587" s="55" t="str">
        <f>IFERROR(VLOOKUP(G587,GCC.Param!$B$3:$D$96,3,FALSE),"")</f>
        <v/>
      </c>
      <c r="D587" s="40"/>
      <c r="E587" s="40"/>
      <c r="F587" s="42"/>
      <c r="G587" s="42"/>
      <c r="H587" s="42"/>
      <c r="I587" s="42"/>
      <c r="J587" s="267" t="str">
        <f t="shared" si="61"/>
        <v/>
      </c>
      <c r="K587" s="289"/>
      <c r="L587" s="289"/>
      <c r="M587" s="42"/>
      <c r="N587" s="42"/>
      <c r="O587" s="42"/>
      <c r="P587" s="42"/>
      <c r="Q587" s="42"/>
      <c r="R587" s="42"/>
      <c r="S587" s="266">
        <f t="shared" si="62"/>
        <v>0</v>
      </c>
      <c r="T587" s="32"/>
      <c r="U587" s="50"/>
      <c r="V587" s="44"/>
      <c r="W587" s="44"/>
      <c r="X587" s="45"/>
      <c r="Y587" s="50"/>
      <c r="Z587" s="46"/>
      <c r="AA587" s="46"/>
      <c r="AB587" s="46"/>
      <c r="AC587" s="47">
        <f t="shared" si="63"/>
        <v>0</v>
      </c>
      <c r="AD587" s="51"/>
      <c r="AE587" s="51"/>
      <c r="AF587" s="51"/>
      <c r="AH587" s="290"/>
      <c r="AI587" s="53">
        <f t="shared" si="64"/>
        <v>0</v>
      </c>
      <c r="AJ587" s="52"/>
      <c r="AK587" s="293"/>
      <c r="AL587" s="300"/>
      <c r="AM587" s="52"/>
      <c r="AN587" s="300"/>
      <c r="AO587" s="54"/>
      <c r="AQ587" s="47" t="str">
        <f>IF(OR('Input 1 - Schedule 1'!$C587="Non-Ins, Non-Fin",G587="Other Unregulated Financial Entity"),"Yes","No")</f>
        <v>No</v>
      </c>
      <c r="AR587" s="47" t="str">
        <f>IF(AQ587="Yes", 'Input 1 - Schedule 1'!AL587/'Input 1 - Schedule 1'!AM587*'Input 1 - Schedule 1'!AN587,"N/A")</f>
        <v>N/A</v>
      </c>
      <c r="AS587" s="47" t="str">
        <f>IF(AR587="N/A","N/A",MAX('Input 1 - Schedule 1'!AN587*0.02,AR587))</f>
        <v>N/A</v>
      </c>
      <c r="AT587" s="47" t="str">
        <f>IF(AQ587="Yes",'Input 1 - Schedule 1'!$AH587*IF($AX587="RBC Filing U.S. Insurer (Life)",0.0247,IF($AX587="RBC Filing U.S. Insurer (Health)",0.057*2/3,0.0364)),"N/A")</f>
        <v>N/A</v>
      </c>
      <c r="AU587" s="47" t="str">
        <f>IF(AQ587="Yes",'Input 1 - Schedule 1'!$AH587*IF($AX587="RBC Filing U.S. Insurer (Life)",0.037,IF($AX587="RBC Filing U.S. Insurer (Health)",0.057,0.054)),"N/A")</f>
        <v>N/A</v>
      </c>
      <c r="AV587" s="47" t="str">
        <f>IF(AQ587="Yes",'Input 1 - Schedule 1'!$AJ587*0.03,"N/A")</f>
        <v>N/A</v>
      </c>
      <c r="AW587" s="47" t="str">
        <f>IF(AQ587="Yes",IF(AX587="RBC Filing U.S. Insurer (Life)",0.195*'Input 1 - Schedule 1'!AJ587,0.225*'Input 1 - Schedule 1'!AJ587),"N/A")</f>
        <v>N/A</v>
      </c>
      <c r="AX587" s="47" t="str">
        <f>IFERROR(VLOOKUP('Input 1 - Schedule 1'!I587,'Input 1 - Schedule 1'!$D$7:$G$1009,4,FALSE),"")</f>
        <v/>
      </c>
      <c r="AZ587" s="17" t="s">
        <v>1</v>
      </c>
    </row>
    <row r="588" spans="1:52" x14ac:dyDescent="0.25">
      <c r="A588" s="56">
        <f t="shared" si="59"/>
        <v>579</v>
      </c>
      <c r="B588" s="267" t="str">
        <f t="shared" si="60"/>
        <v/>
      </c>
      <c r="C588" s="55" t="str">
        <f>IFERROR(VLOOKUP(G588,GCC.Param!$B$3:$D$96,3,FALSE),"")</f>
        <v/>
      </c>
      <c r="D588" s="40"/>
      <c r="E588" s="40"/>
      <c r="F588" s="42"/>
      <c r="G588" s="42"/>
      <c r="H588" s="42"/>
      <c r="I588" s="42"/>
      <c r="J588" s="267" t="str">
        <f t="shared" si="61"/>
        <v/>
      </c>
      <c r="K588" s="289"/>
      <c r="L588" s="289"/>
      <c r="M588" s="42"/>
      <c r="N588" s="42"/>
      <c r="O588" s="42"/>
      <c r="P588" s="42"/>
      <c r="Q588" s="42"/>
      <c r="R588" s="42"/>
      <c r="S588" s="266">
        <f t="shared" si="62"/>
        <v>0</v>
      </c>
      <c r="T588" s="32"/>
      <c r="U588" s="50"/>
      <c r="V588" s="44"/>
      <c r="W588" s="44"/>
      <c r="X588" s="45"/>
      <c r="Y588" s="50"/>
      <c r="Z588" s="46"/>
      <c r="AA588" s="46"/>
      <c r="AB588" s="46"/>
      <c r="AC588" s="47">
        <f t="shared" si="63"/>
        <v>0</v>
      </c>
      <c r="AD588" s="51"/>
      <c r="AE588" s="51"/>
      <c r="AF588" s="51"/>
      <c r="AH588" s="290"/>
      <c r="AI588" s="53">
        <f t="shared" si="64"/>
        <v>0</v>
      </c>
      <c r="AJ588" s="52"/>
      <c r="AK588" s="293"/>
      <c r="AL588" s="300"/>
      <c r="AM588" s="52"/>
      <c r="AN588" s="300"/>
      <c r="AO588" s="54"/>
      <c r="AQ588" s="47" t="str">
        <f>IF(OR('Input 1 - Schedule 1'!$C588="Non-Ins, Non-Fin",G588="Other Unregulated Financial Entity"),"Yes","No")</f>
        <v>No</v>
      </c>
      <c r="AR588" s="47" t="str">
        <f>IF(AQ588="Yes", 'Input 1 - Schedule 1'!AL588/'Input 1 - Schedule 1'!AM588*'Input 1 - Schedule 1'!AN588,"N/A")</f>
        <v>N/A</v>
      </c>
      <c r="AS588" s="47" t="str">
        <f>IF(AR588="N/A","N/A",MAX('Input 1 - Schedule 1'!AN588*0.02,AR588))</f>
        <v>N/A</v>
      </c>
      <c r="AT588" s="47" t="str">
        <f>IF(AQ588="Yes",'Input 1 - Schedule 1'!$AH588*IF($AX588="RBC Filing U.S. Insurer (Life)",0.0247,IF($AX588="RBC Filing U.S. Insurer (Health)",0.057*2/3,0.0364)),"N/A")</f>
        <v>N/A</v>
      </c>
      <c r="AU588" s="47" t="str">
        <f>IF(AQ588="Yes",'Input 1 - Schedule 1'!$AH588*IF($AX588="RBC Filing U.S. Insurer (Life)",0.037,IF($AX588="RBC Filing U.S. Insurer (Health)",0.057,0.054)),"N/A")</f>
        <v>N/A</v>
      </c>
      <c r="AV588" s="47" t="str">
        <f>IF(AQ588="Yes",'Input 1 - Schedule 1'!$AJ588*0.03,"N/A")</f>
        <v>N/A</v>
      </c>
      <c r="AW588" s="47" t="str">
        <f>IF(AQ588="Yes",IF(AX588="RBC Filing U.S. Insurer (Life)",0.195*'Input 1 - Schedule 1'!AJ588,0.225*'Input 1 - Schedule 1'!AJ588),"N/A")</f>
        <v>N/A</v>
      </c>
      <c r="AX588" s="47" t="str">
        <f>IFERROR(VLOOKUP('Input 1 - Schedule 1'!I588,'Input 1 - Schedule 1'!$D$7:$G$1009,4,FALSE),"")</f>
        <v/>
      </c>
      <c r="AZ588" s="17" t="s">
        <v>1</v>
      </c>
    </row>
    <row r="589" spans="1:52" x14ac:dyDescent="0.25">
      <c r="A589" s="56">
        <f t="shared" si="59"/>
        <v>580</v>
      </c>
      <c r="B589" s="267" t="str">
        <f t="shared" si="60"/>
        <v/>
      </c>
      <c r="C589" s="55" t="str">
        <f>IFERROR(VLOOKUP(G589,GCC.Param!$B$3:$D$96,3,FALSE),"")</f>
        <v/>
      </c>
      <c r="D589" s="40"/>
      <c r="E589" s="40"/>
      <c r="F589" s="42"/>
      <c r="G589" s="42"/>
      <c r="H589" s="42"/>
      <c r="I589" s="42"/>
      <c r="J589" s="267" t="str">
        <f t="shared" si="61"/>
        <v/>
      </c>
      <c r="K589" s="289"/>
      <c r="L589" s="289"/>
      <c r="M589" s="42"/>
      <c r="N589" s="42"/>
      <c r="O589" s="42"/>
      <c r="P589" s="42"/>
      <c r="Q589" s="42"/>
      <c r="R589" s="42"/>
      <c r="S589" s="266">
        <f t="shared" si="62"/>
        <v>0</v>
      </c>
      <c r="T589" s="32"/>
      <c r="U589" s="50"/>
      <c r="V589" s="44"/>
      <c r="W589" s="44"/>
      <c r="X589" s="45"/>
      <c r="Y589" s="50"/>
      <c r="Z589" s="46"/>
      <c r="AA589" s="46"/>
      <c r="AB589" s="46"/>
      <c r="AC589" s="47">
        <f t="shared" si="63"/>
        <v>0</v>
      </c>
      <c r="AD589" s="51"/>
      <c r="AE589" s="51"/>
      <c r="AF589" s="51"/>
      <c r="AH589" s="290"/>
      <c r="AI589" s="53">
        <f t="shared" si="64"/>
        <v>0</v>
      </c>
      <c r="AJ589" s="52"/>
      <c r="AK589" s="293"/>
      <c r="AL589" s="300"/>
      <c r="AM589" s="52"/>
      <c r="AN589" s="300"/>
      <c r="AO589" s="54"/>
      <c r="AQ589" s="47" t="str">
        <f>IF(OR('Input 1 - Schedule 1'!$C589="Non-Ins, Non-Fin",G589="Other Unregulated Financial Entity"),"Yes","No")</f>
        <v>No</v>
      </c>
      <c r="AR589" s="47" t="str">
        <f>IF(AQ589="Yes", 'Input 1 - Schedule 1'!AL589/'Input 1 - Schedule 1'!AM589*'Input 1 - Schedule 1'!AN589,"N/A")</f>
        <v>N/A</v>
      </c>
      <c r="AS589" s="47" t="str">
        <f>IF(AR589="N/A","N/A",MAX('Input 1 - Schedule 1'!AN589*0.02,AR589))</f>
        <v>N/A</v>
      </c>
      <c r="AT589" s="47" t="str">
        <f>IF(AQ589="Yes",'Input 1 - Schedule 1'!$AH589*IF($AX589="RBC Filing U.S. Insurer (Life)",0.0247,IF($AX589="RBC Filing U.S. Insurer (Health)",0.057*2/3,0.0364)),"N/A")</f>
        <v>N/A</v>
      </c>
      <c r="AU589" s="47" t="str">
        <f>IF(AQ589="Yes",'Input 1 - Schedule 1'!$AH589*IF($AX589="RBC Filing U.S. Insurer (Life)",0.037,IF($AX589="RBC Filing U.S. Insurer (Health)",0.057,0.054)),"N/A")</f>
        <v>N/A</v>
      </c>
      <c r="AV589" s="47" t="str">
        <f>IF(AQ589="Yes",'Input 1 - Schedule 1'!$AJ589*0.03,"N/A")</f>
        <v>N/A</v>
      </c>
      <c r="AW589" s="47" t="str">
        <f>IF(AQ589="Yes",IF(AX589="RBC Filing U.S. Insurer (Life)",0.195*'Input 1 - Schedule 1'!AJ589,0.225*'Input 1 - Schedule 1'!AJ589),"N/A")</f>
        <v>N/A</v>
      </c>
      <c r="AX589" s="47" t="str">
        <f>IFERROR(VLOOKUP('Input 1 - Schedule 1'!I589,'Input 1 - Schedule 1'!$D$7:$G$1009,4,FALSE),"")</f>
        <v/>
      </c>
      <c r="AZ589" s="17" t="s">
        <v>1</v>
      </c>
    </row>
    <row r="590" spans="1:52" x14ac:dyDescent="0.25">
      <c r="A590" s="56">
        <f t="shared" si="59"/>
        <v>581</v>
      </c>
      <c r="B590" s="267" t="str">
        <f t="shared" si="60"/>
        <v/>
      </c>
      <c r="C590" s="55" t="str">
        <f>IFERROR(VLOOKUP(G590,GCC.Param!$B$3:$D$96,3,FALSE),"")</f>
        <v/>
      </c>
      <c r="D590" s="40"/>
      <c r="E590" s="40"/>
      <c r="F590" s="42"/>
      <c r="G590" s="42"/>
      <c r="H590" s="42"/>
      <c r="I590" s="42"/>
      <c r="J590" s="267" t="str">
        <f t="shared" si="61"/>
        <v/>
      </c>
      <c r="K590" s="289"/>
      <c r="L590" s="289"/>
      <c r="M590" s="42"/>
      <c r="N590" s="42"/>
      <c r="O590" s="42"/>
      <c r="P590" s="42"/>
      <c r="Q590" s="42"/>
      <c r="R590" s="42"/>
      <c r="S590" s="266">
        <f t="shared" si="62"/>
        <v>0</v>
      </c>
      <c r="T590" s="32"/>
      <c r="U590" s="50"/>
      <c r="V590" s="44"/>
      <c r="W590" s="44"/>
      <c r="X590" s="45"/>
      <c r="Y590" s="50"/>
      <c r="Z590" s="46"/>
      <c r="AA590" s="46"/>
      <c r="AB590" s="46"/>
      <c r="AC590" s="47">
        <f t="shared" si="63"/>
        <v>0</v>
      </c>
      <c r="AD590" s="51"/>
      <c r="AE590" s="51"/>
      <c r="AF590" s="51"/>
      <c r="AH590" s="290"/>
      <c r="AI590" s="53">
        <f t="shared" si="64"/>
        <v>0</v>
      </c>
      <c r="AJ590" s="52"/>
      <c r="AK590" s="293"/>
      <c r="AL590" s="300"/>
      <c r="AM590" s="52"/>
      <c r="AN590" s="300"/>
      <c r="AO590" s="54"/>
      <c r="AQ590" s="47" t="str">
        <f>IF(OR('Input 1 - Schedule 1'!$C590="Non-Ins, Non-Fin",G590="Other Unregulated Financial Entity"),"Yes","No")</f>
        <v>No</v>
      </c>
      <c r="AR590" s="47" t="str">
        <f>IF(AQ590="Yes", 'Input 1 - Schedule 1'!AL590/'Input 1 - Schedule 1'!AM590*'Input 1 - Schedule 1'!AN590,"N/A")</f>
        <v>N/A</v>
      </c>
      <c r="AS590" s="47" t="str">
        <f>IF(AR590="N/A","N/A",MAX('Input 1 - Schedule 1'!AN590*0.02,AR590))</f>
        <v>N/A</v>
      </c>
      <c r="AT590" s="47" t="str">
        <f>IF(AQ590="Yes",'Input 1 - Schedule 1'!$AH590*IF($AX590="RBC Filing U.S. Insurer (Life)",0.0247,IF($AX590="RBC Filing U.S. Insurer (Health)",0.057*2/3,0.0364)),"N/A")</f>
        <v>N/A</v>
      </c>
      <c r="AU590" s="47" t="str">
        <f>IF(AQ590="Yes",'Input 1 - Schedule 1'!$AH590*IF($AX590="RBC Filing U.S. Insurer (Life)",0.037,IF($AX590="RBC Filing U.S. Insurer (Health)",0.057,0.054)),"N/A")</f>
        <v>N/A</v>
      </c>
      <c r="AV590" s="47" t="str">
        <f>IF(AQ590="Yes",'Input 1 - Schedule 1'!$AJ590*0.03,"N/A")</f>
        <v>N/A</v>
      </c>
      <c r="AW590" s="47" t="str">
        <f>IF(AQ590="Yes",IF(AX590="RBC Filing U.S. Insurer (Life)",0.195*'Input 1 - Schedule 1'!AJ590,0.225*'Input 1 - Schedule 1'!AJ590),"N/A")</f>
        <v>N/A</v>
      </c>
      <c r="AX590" s="47" t="str">
        <f>IFERROR(VLOOKUP('Input 1 - Schedule 1'!I590,'Input 1 - Schedule 1'!$D$7:$G$1009,4,FALSE),"")</f>
        <v/>
      </c>
      <c r="AZ590" s="17" t="s">
        <v>1</v>
      </c>
    </row>
    <row r="591" spans="1:52" x14ac:dyDescent="0.25">
      <c r="A591" s="56">
        <f t="shared" si="59"/>
        <v>582</v>
      </c>
      <c r="B591" s="267" t="str">
        <f t="shared" si="60"/>
        <v/>
      </c>
      <c r="C591" s="55" t="str">
        <f>IFERROR(VLOOKUP(G591,GCC.Param!$B$3:$D$96,3,FALSE),"")</f>
        <v/>
      </c>
      <c r="D591" s="40"/>
      <c r="E591" s="40"/>
      <c r="F591" s="42"/>
      <c r="G591" s="42"/>
      <c r="H591" s="42"/>
      <c r="I591" s="42"/>
      <c r="J591" s="267" t="str">
        <f t="shared" si="61"/>
        <v/>
      </c>
      <c r="K591" s="289"/>
      <c r="L591" s="289"/>
      <c r="M591" s="42"/>
      <c r="N591" s="42"/>
      <c r="O591" s="42"/>
      <c r="P591" s="42"/>
      <c r="Q591" s="42"/>
      <c r="R591" s="42"/>
      <c r="S591" s="266">
        <f t="shared" si="62"/>
        <v>0</v>
      </c>
      <c r="T591" s="32"/>
      <c r="U591" s="50"/>
      <c r="V591" s="44"/>
      <c r="W591" s="44"/>
      <c r="X591" s="45"/>
      <c r="Y591" s="50"/>
      <c r="Z591" s="46"/>
      <c r="AA591" s="46"/>
      <c r="AB591" s="46"/>
      <c r="AC591" s="47">
        <f t="shared" si="63"/>
        <v>0</v>
      </c>
      <c r="AD591" s="51"/>
      <c r="AE591" s="51"/>
      <c r="AF591" s="51"/>
      <c r="AH591" s="290"/>
      <c r="AI591" s="53">
        <f t="shared" si="64"/>
        <v>0</v>
      </c>
      <c r="AJ591" s="52"/>
      <c r="AK591" s="293"/>
      <c r="AL591" s="300"/>
      <c r="AM591" s="52"/>
      <c r="AN591" s="300"/>
      <c r="AO591" s="54"/>
      <c r="AQ591" s="47" t="str">
        <f>IF(OR('Input 1 - Schedule 1'!$C591="Non-Ins, Non-Fin",G591="Other Unregulated Financial Entity"),"Yes","No")</f>
        <v>No</v>
      </c>
      <c r="AR591" s="47" t="str">
        <f>IF(AQ591="Yes", 'Input 1 - Schedule 1'!AL591/'Input 1 - Schedule 1'!AM591*'Input 1 - Schedule 1'!AN591,"N/A")</f>
        <v>N/A</v>
      </c>
      <c r="AS591" s="47" t="str">
        <f>IF(AR591="N/A","N/A",MAX('Input 1 - Schedule 1'!AN591*0.02,AR591))</f>
        <v>N/A</v>
      </c>
      <c r="AT591" s="47" t="str">
        <f>IF(AQ591="Yes",'Input 1 - Schedule 1'!$AH591*IF($AX591="RBC Filing U.S. Insurer (Life)",0.0247,IF($AX591="RBC Filing U.S. Insurer (Health)",0.057*2/3,0.0364)),"N/A")</f>
        <v>N/A</v>
      </c>
      <c r="AU591" s="47" t="str">
        <f>IF(AQ591="Yes",'Input 1 - Schedule 1'!$AH591*IF($AX591="RBC Filing U.S. Insurer (Life)",0.037,IF($AX591="RBC Filing U.S. Insurer (Health)",0.057,0.054)),"N/A")</f>
        <v>N/A</v>
      </c>
      <c r="AV591" s="47" t="str">
        <f>IF(AQ591="Yes",'Input 1 - Schedule 1'!$AJ591*0.03,"N/A")</f>
        <v>N/A</v>
      </c>
      <c r="AW591" s="47" t="str">
        <f>IF(AQ591="Yes",IF(AX591="RBC Filing U.S. Insurer (Life)",0.195*'Input 1 - Schedule 1'!AJ591,0.225*'Input 1 - Schedule 1'!AJ591),"N/A")</f>
        <v>N/A</v>
      </c>
      <c r="AX591" s="47" t="str">
        <f>IFERROR(VLOOKUP('Input 1 - Schedule 1'!I591,'Input 1 - Schedule 1'!$D$7:$G$1009,4,FALSE),"")</f>
        <v/>
      </c>
      <c r="AZ591" s="17" t="s">
        <v>1</v>
      </c>
    </row>
    <row r="592" spans="1:52" x14ac:dyDescent="0.25">
      <c r="A592" s="56">
        <f t="shared" ref="A592:A655" si="65">A591+1</f>
        <v>583</v>
      </c>
      <c r="B592" s="267" t="str">
        <f t="shared" ref="B592:B655" si="66">IF(OR(G592="Other Non-Ins/Non-Fin without Material Risk",Q592="Non-Admitted"),"Excluded",IF(OR(G592="",G592=0),"", "Included"))</f>
        <v/>
      </c>
      <c r="C592" s="55" t="str">
        <f>IFERROR(VLOOKUP(G592,GCC.Param!$B$3:$D$96,3,FALSE),"")</f>
        <v/>
      </c>
      <c r="D592" s="40"/>
      <c r="E592" s="40"/>
      <c r="F592" s="42"/>
      <c r="G592" s="42"/>
      <c r="H592" s="42"/>
      <c r="I592" s="42"/>
      <c r="J592" s="267" t="str">
        <f t="shared" ref="J592:J655" si="67">IFERROR(VLOOKUP(I592,D:F,3,FALSE),"")</f>
        <v/>
      </c>
      <c r="K592" s="289"/>
      <c r="L592" s="289"/>
      <c r="M592" s="42"/>
      <c r="N592" s="42"/>
      <c r="O592" s="42"/>
      <c r="P592" s="42"/>
      <c r="Q592" s="42"/>
      <c r="R592" s="42"/>
      <c r="S592" s="266">
        <f t="shared" ref="S592:S655" si="68">IF(H592="",F592,H592)</f>
        <v>0</v>
      </c>
      <c r="T592" s="32"/>
      <c r="U592" s="50"/>
      <c r="V592" s="44"/>
      <c r="W592" s="44"/>
      <c r="X592" s="45"/>
      <c r="Y592" s="50"/>
      <c r="Z592" s="46"/>
      <c r="AA592" s="46"/>
      <c r="AB592" s="46"/>
      <c r="AC592" s="47">
        <f t="shared" ref="AC592:AC655" si="69">IFERROR(Z592+AA592-AB592,0)</f>
        <v>0</v>
      </c>
      <c r="AD592" s="51"/>
      <c r="AE592" s="51"/>
      <c r="AF592" s="51"/>
      <c r="AH592" s="290"/>
      <c r="AI592" s="53">
        <f t="shared" ref="AI592:AI655" si="70">AD592-AE592</f>
        <v>0</v>
      </c>
      <c r="AJ592" s="52"/>
      <c r="AK592" s="293"/>
      <c r="AL592" s="300"/>
      <c r="AM592" s="52"/>
      <c r="AN592" s="300"/>
      <c r="AO592" s="54"/>
      <c r="AQ592" s="47" t="str">
        <f>IF(OR('Input 1 - Schedule 1'!$C592="Non-Ins, Non-Fin",G592="Other Unregulated Financial Entity"),"Yes","No")</f>
        <v>No</v>
      </c>
      <c r="AR592" s="47" t="str">
        <f>IF(AQ592="Yes", 'Input 1 - Schedule 1'!AL592/'Input 1 - Schedule 1'!AM592*'Input 1 - Schedule 1'!AN592,"N/A")</f>
        <v>N/A</v>
      </c>
      <c r="AS592" s="47" t="str">
        <f>IF(AR592="N/A","N/A",MAX('Input 1 - Schedule 1'!AN592*0.02,AR592))</f>
        <v>N/A</v>
      </c>
      <c r="AT592" s="47" t="str">
        <f>IF(AQ592="Yes",'Input 1 - Schedule 1'!$AH592*IF($AX592="RBC Filing U.S. Insurer (Life)",0.0247,IF($AX592="RBC Filing U.S. Insurer (Health)",0.057*2/3,0.0364)),"N/A")</f>
        <v>N/A</v>
      </c>
      <c r="AU592" s="47" t="str">
        <f>IF(AQ592="Yes",'Input 1 - Schedule 1'!$AH592*IF($AX592="RBC Filing U.S. Insurer (Life)",0.037,IF($AX592="RBC Filing U.S. Insurer (Health)",0.057,0.054)),"N/A")</f>
        <v>N/A</v>
      </c>
      <c r="AV592" s="47" t="str">
        <f>IF(AQ592="Yes",'Input 1 - Schedule 1'!$AJ592*0.03,"N/A")</f>
        <v>N/A</v>
      </c>
      <c r="AW592" s="47" t="str">
        <f>IF(AQ592="Yes",IF(AX592="RBC Filing U.S. Insurer (Life)",0.195*'Input 1 - Schedule 1'!AJ592,0.225*'Input 1 - Schedule 1'!AJ592),"N/A")</f>
        <v>N/A</v>
      </c>
      <c r="AX592" s="47" t="str">
        <f>IFERROR(VLOOKUP('Input 1 - Schedule 1'!I592,'Input 1 - Schedule 1'!$D$7:$G$1009,4,FALSE),"")</f>
        <v/>
      </c>
      <c r="AZ592" s="17" t="s">
        <v>1</v>
      </c>
    </row>
    <row r="593" spans="1:52" x14ac:dyDescent="0.25">
      <c r="A593" s="56">
        <f t="shared" si="65"/>
        <v>584</v>
      </c>
      <c r="B593" s="267" t="str">
        <f t="shared" si="66"/>
        <v/>
      </c>
      <c r="C593" s="55" t="str">
        <f>IFERROR(VLOOKUP(G593,GCC.Param!$B$3:$D$96,3,FALSE),"")</f>
        <v/>
      </c>
      <c r="D593" s="40"/>
      <c r="E593" s="40"/>
      <c r="F593" s="42"/>
      <c r="G593" s="42"/>
      <c r="H593" s="42"/>
      <c r="I593" s="42"/>
      <c r="J593" s="267" t="str">
        <f t="shared" si="67"/>
        <v/>
      </c>
      <c r="K593" s="289"/>
      <c r="L593" s="289"/>
      <c r="M593" s="42"/>
      <c r="N593" s="42"/>
      <c r="O593" s="42"/>
      <c r="P593" s="42"/>
      <c r="Q593" s="42"/>
      <c r="R593" s="42"/>
      <c r="S593" s="266">
        <f t="shared" si="68"/>
        <v>0</v>
      </c>
      <c r="T593" s="32"/>
      <c r="U593" s="50"/>
      <c r="V593" s="44"/>
      <c r="W593" s="44"/>
      <c r="X593" s="45"/>
      <c r="Y593" s="50"/>
      <c r="Z593" s="46"/>
      <c r="AA593" s="46"/>
      <c r="AB593" s="46"/>
      <c r="AC593" s="47">
        <f t="shared" si="69"/>
        <v>0</v>
      </c>
      <c r="AD593" s="51"/>
      <c r="AE593" s="51"/>
      <c r="AF593" s="51"/>
      <c r="AH593" s="290"/>
      <c r="AI593" s="53">
        <f t="shared" si="70"/>
        <v>0</v>
      </c>
      <c r="AJ593" s="52"/>
      <c r="AK593" s="293"/>
      <c r="AL593" s="300"/>
      <c r="AM593" s="52"/>
      <c r="AN593" s="300"/>
      <c r="AO593" s="54"/>
      <c r="AQ593" s="47" t="str">
        <f>IF(OR('Input 1 - Schedule 1'!$C593="Non-Ins, Non-Fin",G593="Other Unregulated Financial Entity"),"Yes","No")</f>
        <v>No</v>
      </c>
      <c r="AR593" s="47" t="str">
        <f>IF(AQ593="Yes", 'Input 1 - Schedule 1'!AL593/'Input 1 - Schedule 1'!AM593*'Input 1 - Schedule 1'!AN593,"N/A")</f>
        <v>N/A</v>
      </c>
      <c r="AS593" s="47" t="str">
        <f>IF(AR593="N/A","N/A",MAX('Input 1 - Schedule 1'!AN593*0.02,AR593))</f>
        <v>N/A</v>
      </c>
      <c r="AT593" s="47" t="str">
        <f>IF(AQ593="Yes",'Input 1 - Schedule 1'!$AH593*IF($AX593="RBC Filing U.S. Insurer (Life)",0.0247,IF($AX593="RBC Filing U.S. Insurer (Health)",0.057*2/3,0.0364)),"N/A")</f>
        <v>N/A</v>
      </c>
      <c r="AU593" s="47" t="str">
        <f>IF(AQ593="Yes",'Input 1 - Schedule 1'!$AH593*IF($AX593="RBC Filing U.S. Insurer (Life)",0.037,IF($AX593="RBC Filing U.S. Insurer (Health)",0.057,0.054)),"N/A")</f>
        <v>N/A</v>
      </c>
      <c r="AV593" s="47" t="str">
        <f>IF(AQ593="Yes",'Input 1 - Schedule 1'!$AJ593*0.03,"N/A")</f>
        <v>N/A</v>
      </c>
      <c r="AW593" s="47" t="str">
        <f>IF(AQ593="Yes",IF(AX593="RBC Filing U.S. Insurer (Life)",0.195*'Input 1 - Schedule 1'!AJ593,0.225*'Input 1 - Schedule 1'!AJ593),"N/A")</f>
        <v>N/A</v>
      </c>
      <c r="AX593" s="47" t="str">
        <f>IFERROR(VLOOKUP('Input 1 - Schedule 1'!I593,'Input 1 - Schedule 1'!$D$7:$G$1009,4,FALSE),"")</f>
        <v/>
      </c>
      <c r="AZ593" s="17" t="s">
        <v>1</v>
      </c>
    </row>
    <row r="594" spans="1:52" x14ac:dyDescent="0.25">
      <c r="A594" s="56">
        <f t="shared" si="65"/>
        <v>585</v>
      </c>
      <c r="B594" s="267" t="str">
        <f t="shared" si="66"/>
        <v/>
      </c>
      <c r="C594" s="55" t="str">
        <f>IFERROR(VLOOKUP(G594,GCC.Param!$B$3:$D$96,3,FALSE),"")</f>
        <v/>
      </c>
      <c r="D594" s="40"/>
      <c r="E594" s="40"/>
      <c r="F594" s="42"/>
      <c r="G594" s="42"/>
      <c r="H594" s="42"/>
      <c r="I594" s="42"/>
      <c r="J594" s="267" t="str">
        <f t="shared" si="67"/>
        <v/>
      </c>
      <c r="K594" s="289"/>
      <c r="L594" s="289"/>
      <c r="M594" s="42"/>
      <c r="N594" s="42"/>
      <c r="O594" s="42"/>
      <c r="P594" s="42"/>
      <c r="Q594" s="42"/>
      <c r="R594" s="42"/>
      <c r="S594" s="266">
        <f t="shared" si="68"/>
        <v>0</v>
      </c>
      <c r="T594" s="32"/>
      <c r="U594" s="50"/>
      <c r="V594" s="44"/>
      <c r="W594" s="44"/>
      <c r="X594" s="45"/>
      <c r="Y594" s="50"/>
      <c r="Z594" s="46"/>
      <c r="AA594" s="46"/>
      <c r="AB594" s="46"/>
      <c r="AC594" s="47">
        <f t="shared" si="69"/>
        <v>0</v>
      </c>
      <c r="AD594" s="51"/>
      <c r="AE594" s="51"/>
      <c r="AF594" s="51"/>
      <c r="AH594" s="290"/>
      <c r="AI594" s="53">
        <f t="shared" si="70"/>
        <v>0</v>
      </c>
      <c r="AJ594" s="52"/>
      <c r="AK594" s="293"/>
      <c r="AL594" s="300"/>
      <c r="AM594" s="52"/>
      <c r="AN594" s="300"/>
      <c r="AO594" s="54"/>
      <c r="AQ594" s="47" t="str">
        <f>IF(OR('Input 1 - Schedule 1'!$C594="Non-Ins, Non-Fin",G594="Other Unregulated Financial Entity"),"Yes","No")</f>
        <v>No</v>
      </c>
      <c r="AR594" s="47" t="str">
        <f>IF(AQ594="Yes", 'Input 1 - Schedule 1'!AL594/'Input 1 - Schedule 1'!AM594*'Input 1 - Schedule 1'!AN594,"N/A")</f>
        <v>N/A</v>
      </c>
      <c r="AS594" s="47" t="str">
        <f>IF(AR594="N/A","N/A",MAX('Input 1 - Schedule 1'!AN594*0.02,AR594))</f>
        <v>N/A</v>
      </c>
      <c r="AT594" s="47" t="str">
        <f>IF(AQ594="Yes",'Input 1 - Schedule 1'!$AH594*IF($AX594="RBC Filing U.S. Insurer (Life)",0.0247,IF($AX594="RBC Filing U.S. Insurer (Health)",0.057*2/3,0.0364)),"N/A")</f>
        <v>N/A</v>
      </c>
      <c r="AU594" s="47" t="str">
        <f>IF(AQ594="Yes",'Input 1 - Schedule 1'!$AH594*IF($AX594="RBC Filing U.S. Insurer (Life)",0.037,IF($AX594="RBC Filing U.S. Insurer (Health)",0.057,0.054)),"N/A")</f>
        <v>N/A</v>
      </c>
      <c r="AV594" s="47" t="str">
        <f>IF(AQ594="Yes",'Input 1 - Schedule 1'!$AJ594*0.03,"N/A")</f>
        <v>N/A</v>
      </c>
      <c r="AW594" s="47" t="str">
        <f>IF(AQ594="Yes",IF(AX594="RBC Filing U.S. Insurer (Life)",0.195*'Input 1 - Schedule 1'!AJ594,0.225*'Input 1 - Schedule 1'!AJ594),"N/A")</f>
        <v>N/A</v>
      </c>
      <c r="AX594" s="47" t="str">
        <f>IFERROR(VLOOKUP('Input 1 - Schedule 1'!I594,'Input 1 - Schedule 1'!$D$7:$G$1009,4,FALSE),"")</f>
        <v/>
      </c>
      <c r="AZ594" s="17" t="s">
        <v>1</v>
      </c>
    </row>
    <row r="595" spans="1:52" x14ac:dyDescent="0.25">
      <c r="A595" s="56">
        <f t="shared" si="65"/>
        <v>586</v>
      </c>
      <c r="B595" s="267" t="str">
        <f t="shared" si="66"/>
        <v/>
      </c>
      <c r="C595" s="55" t="str">
        <f>IFERROR(VLOOKUP(G595,GCC.Param!$B$3:$D$96,3,FALSE),"")</f>
        <v/>
      </c>
      <c r="D595" s="40"/>
      <c r="E595" s="40"/>
      <c r="F595" s="42"/>
      <c r="G595" s="42"/>
      <c r="H595" s="42"/>
      <c r="I595" s="42"/>
      <c r="J595" s="267" t="str">
        <f t="shared" si="67"/>
        <v/>
      </c>
      <c r="K595" s="289"/>
      <c r="L595" s="289"/>
      <c r="M595" s="42"/>
      <c r="N595" s="42"/>
      <c r="O595" s="42"/>
      <c r="P595" s="42"/>
      <c r="Q595" s="42"/>
      <c r="R595" s="42"/>
      <c r="S595" s="266">
        <f t="shared" si="68"/>
        <v>0</v>
      </c>
      <c r="T595" s="32"/>
      <c r="U595" s="50"/>
      <c r="V595" s="44"/>
      <c r="W595" s="44"/>
      <c r="X595" s="45"/>
      <c r="Y595" s="50"/>
      <c r="Z595" s="46"/>
      <c r="AA595" s="46"/>
      <c r="AB595" s="46"/>
      <c r="AC595" s="47">
        <f t="shared" si="69"/>
        <v>0</v>
      </c>
      <c r="AD595" s="51"/>
      <c r="AE595" s="51"/>
      <c r="AF595" s="51"/>
      <c r="AH595" s="290"/>
      <c r="AI595" s="53">
        <f t="shared" si="70"/>
        <v>0</v>
      </c>
      <c r="AJ595" s="52"/>
      <c r="AK595" s="293"/>
      <c r="AL595" s="300"/>
      <c r="AM595" s="52"/>
      <c r="AN595" s="300"/>
      <c r="AO595" s="54"/>
      <c r="AQ595" s="47" t="str">
        <f>IF(OR('Input 1 - Schedule 1'!$C595="Non-Ins, Non-Fin",G595="Other Unregulated Financial Entity"),"Yes","No")</f>
        <v>No</v>
      </c>
      <c r="AR595" s="47" t="str">
        <f>IF(AQ595="Yes", 'Input 1 - Schedule 1'!AL595/'Input 1 - Schedule 1'!AM595*'Input 1 - Schedule 1'!AN595,"N/A")</f>
        <v>N/A</v>
      </c>
      <c r="AS595" s="47" t="str">
        <f>IF(AR595="N/A","N/A",MAX('Input 1 - Schedule 1'!AN595*0.02,AR595))</f>
        <v>N/A</v>
      </c>
      <c r="AT595" s="47" t="str">
        <f>IF(AQ595="Yes",'Input 1 - Schedule 1'!$AH595*IF($AX595="RBC Filing U.S. Insurer (Life)",0.0247,IF($AX595="RBC Filing U.S. Insurer (Health)",0.057*2/3,0.0364)),"N/A")</f>
        <v>N/A</v>
      </c>
      <c r="AU595" s="47" t="str">
        <f>IF(AQ595="Yes",'Input 1 - Schedule 1'!$AH595*IF($AX595="RBC Filing U.S. Insurer (Life)",0.037,IF($AX595="RBC Filing U.S. Insurer (Health)",0.057,0.054)),"N/A")</f>
        <v>N/A</v>
      </c>
      <c r="AV595" s="47" t="str">
        <f>IF(AQ595="Yes",'Input 1 - Schedule 1'!$AJ595*0.03,"N/A")</f>
        <v>N/A</v>
      </c>
      <c r="AW595" s="47" t="str">
        <f>IF(AQ595="Yes",IF(AX595="RBC Filing U.S. Insurer (Life)",0.195*'Input 1 - Schedule 1'!AJ595,0.225*'Input 1 - Schedule 1'!AJ595),"N/A")</f>
        <v>N/A</v>
      </c>
      <c r="AX595" s="47" t="str">
        <f>IFERROR(VLOOKUP('Input 1 - Schedule 1'!I595,'Input 1 - Schedule 1'!$D$7:$G$1009,4,FALSE),"")</f>
        <v/>
      </c>
      <c r="AZ595" s="17" t="s">
        <v>1</v>
      </c>
    </row>
    <row r="596" spans="1:52" x14ac:dyDescent="0.25">
      <c r="A596" s="56">
        <f t="shared" si="65"/>
        <v>587</v>
      </c>
      <c r="B596" s="267" t="str">
        <f t="shared" si="66"/>
        <v/>
      </c>
      <c r="C596" s="55" t="str">
        <f>IFERROR(VLOOKUP(G596,GCC.Param!$B$3:$D$96,3,FALSE),"")</f>
        <v/>
      </c>
      <c r="D596" s="40"/>
      <c r="E596" s="40"/>
      <c r="F596" s="42"/>
      <c r="G596" s="42"/>
      <c r="H596" s="42"/>
      <c r="I596" s="42"/>
      <c r="J596" s="267" t="str">
        <f t="shared" si="67"/>
        <v/>
      </c>
      <c r="K596" s="289"/>
      <c r="L596" s="289"/>
      <c r="M596" s="42"/>
      <c r="N596" s="42"/>
      <c r="O596" s="42"/>
      <c r="P596" s="42"/>
      <c r="Q596" s="42"/>
      <c r="R596" s="42"/>
      <c r="S596" s="266">
        <f t="shared" si="68"/>
        <v>0</v>
      </c>
      <c r="T596" s="32"/>
      <c r="U596" s="50"/>
      <c r="V596" s="44"/>
      <c r="W596" s="44"/>
      <c r="X596" s="45"/>
      <c r="Y596" s="50"/>
      <c r="Z596" s="46"/>
      <c r="AA596" s="46"/>
      <c r="AB596" s="46"/>
      <c r="AC596" s="47">
        <f t="shared" si="69"/>
        <v>0</v>
      </c>
      <c r="AD596" s="51"/>
      <c r="AE596" s="51"/>
      <c r="AF596" s="51"/>
      <c r="AH596" s="290"/>
      <c r="AI596" s="53">
        <f t="shared" si="70"/>
        <v>0</v>
      </c>
      <c r="AJ596" s="52"/>
      <c r="AK596" s="293"/>
      <c r="AL596" s="300"/>
      <c r="AM596" s="52"/>
      <c r="AN596" s="300"/>
      <c r="AO596" s="54"/>
      <c r="AQ596" s="47" t="str">
        <f>IF(OR('Input 1 - Schedule 1'!$C596="Non-Ins, Non-Fin",G596="Other Unregulated Financial Entity"),"Yes","No")</f>
        <v>No</v>
      </c>
      <c r="AR596" s="47" t="str">
        <f>IF(AQ596="Yes", 'Input 1 - Schedule 1'!AL596/'Input 1 - Schedule 1'!AM596*'Input 1 - Schedule 1'!AN596,"N/A")</f>
        <v>N/A</v>
      </c>
      <c r="AS596" s="47" t="str">
        <f>IF(AR596="N/A","N/A",MAX('Input 1 - Schedule 1'!AN596*0.02,AR596))</f>
        <v>N/A</v>
      </c>
      <c r="AT596" s="47" t="str">
        <f>IF(AQ596="Yes",'Input 1 - Schedule 1'!$AH596*IF($AX596="RBC Filing U.S. Insurer (Life)",0.0247,IF($AX596="RBC Filing U.S. Insurer (Health)",0.057*2/3,0.0364)),"N/A")</f>
        <v>N/A</v>
      </c>
      <c r="AU596" s="47" t="str">
        <f>IF(AQ596="Yes",'Input 1 - Schedule 1'!$AH596*IF($AX596="RBC Filing U.S. Insurer (Life)",0.037,IF($AX596="RBC Filing U.S. Insurer (Health)",0.057,0.054)),"N/A")</f>
        <v>N/A</v>
      </c>
      <c r="AV596" s="47" t="str">
        <f>IF(AQ596="Yes",'Input 1 - Schedule 1'!$AJ596*0.03,"N/A")</f>
        <v>N/A</v>
      </c>
      <c r="AW596" s="47" t="str">
        <f>IF(AQ596="Yes",IF(AX596="RBC Filing U.S. Insurer (Life)",0.195*'Input 1 - Schedule 1'!AJ596,0.225*'Input 1 - Schedule 1'!AJ596),"N/A")</f>
        <v>N/A</v>
      </c>
      <c r="AX596" s="47" t="str">
        <f>IFERROR(VLOOKUP('Input 1 - Schedule 1'!I596,'Input 1 - Schedule 1'!$D$7:$G$1009,4,FALSE),"")</f>
        <v/>
      </c>
      <c r="AZ596" s="17" t="s">
        <v>1</v>
      </c>
    </row>
    <row r="597" spans="1:52" x14ac:dyDescent="0.25">
      <c r="A597" s="56">
        <f t="shared" si="65"/>
        <v>588</v>
      </c>
      <c r="B597" s="267" t="str">
        <f t="shared" si="66"/>
        <v/>
      </c>
      <c r="C597" s="55" t="str">
        <f>IFERROR(VLOOKUP(G597,GCC.Param!$B$3:$D$96,3,FALSE),"")</f>
        <v/>
      </c>
      <c r="D597" s="40"/>
      <c r="E597" s="40"/>
      <c r="F597" s="42"/>
      <c r="G597" s="42"/>
      <c r="H597" s="42"/>
      <c r="I597" s="42"/>
      <c r="J597" s="267" t="str">
        <f t="shared" si="67"/>
        <v/>
      </c>
      <c r="K597" s="289"/>
      <c r="L597" s="289"/>
      <c r="M597" s="42"/>
      <c r="N597" s="42"/>
      <c r="O597" s="42"/>
      <c r="P597" s="42"/>
      <c r="Q597" s="42"/>
      <c r="R597" s="42"/>
      <c r="S597" s="266">
        <f t="shared" si="68"/>
        <v>0</v>
      </c>
      <c r="T597" s="32"/>
      <c r="U597" s="50"/>
      <c r="V597" s="44"/>
      <c r="W597" s="44"/>
      <c r="X597" s="45"/>
      <c r="Y597" s="50"/>
      <c r="Z597" s="46"/>
      <c r="AA597" s="46"/>
      <c r="AB597" s="46"/>
      <c r="AC597" s="47">
        <f t="shared" si="69"/>
        <v>0</v>
      </c>
      <c r="AD597" s="51"/>
      <c r="AE597" s="51"/>
      <c r="AF597" s="51"/>
      <c r="AH597" s="290"/>
      <c r="AI597" s="53">
        <f t="shared" si="70"/>
        <v>0</v>
      </c>
      <c r="AJ597" s="52"/>
      <c r="AK597" s="293"/>
      <c r="AL597" s="300"/>
      <c r="AM597" s="52"/>
      <c r="AN597" s="300"/>
      <c r="AO597" s="54"/>
      <c r="AQ597" s="47" t="str">
        <f>IF(OR('Input 1 - Schedule 1'!$C597="Non-Ins, Non-Fin",G597="Other Unregulated Financial Entity"),"Yes","No")</f>
        <v>No</v>
      </c>
      <c r="AR597" s="47" t="str">
        <f>IF(AQ597="Yes", 'Input 1 - Schedule 1'!AL597/'Input 1 - Schedule 1'!AM597*'Input 1 - Schedule 1'!AN597,"N/A")</f>
        <v>N/A</v>
      </c>
      <c r="AS597" s="47" t="str">
        <f>IF(AR597="N/A","N/A",MAX('Input 1 - Schedule 1'!AN597*0.02,AR597))</f>
        <v>N/A</v>
      </c>
      <c r="AT597" s="47" t="str">
        <f>IF(AQ597="Yes",'Input 1 - Schedule 1'!$AH597*IF($AX597="RBC Filing U.S. Insurer (Life)",0.0247,IF($AX597="RBC Filing U.S. Insurer (Health)",0.057*2/3,0.0364)),"N/A")</f>
        <v>N/A</v>
      </c>
      <c r="AU597" s="47" t="str">
        <f>IF(AQ597="Yes",'Input 1 - Schedule 1'!$AH597*IF($AX597="RBC Filing U.S. Insurer (Life)",0.037,IF($AX597="RBC Filing U.S. Insurer (Health)",0.057,0.054)),"N/A")</f>
        <v>N/A</v>
      </c>
      <c r="AV597" s="47" t="str">
        <f>IF(AQ597="Yes",'Input 1 - Schedule 1'!$AJ597*0.03,"N/A")</f>
        <v>N/A</v>
      </c>
      <c r="AW597" s="47" t="str">
        <f>IF(AQ597="Yes",IF(AX597="RBC Filing U.S. Insurer (Life)",0.195*'Input 1 - Schedule 1'!AJ597,0.225*'Input 1 - Schedule 1'!AJ597),"N/A")</f>
        <v>N/A</v>
      </c>
      <c r="AX597" s="47" t="str">
        <f>IFERROR(VLOOKUP('Input 1 - Schedule 1'!I597,'Input 1 - Schedule 1'!$D$7:$G$1009,4,FALSE),"")</f>
        <v/>
      </c>
      <c r="AZ597" s="17" t="s">
        <v>1</v>
      </c>
    </row>
    <row r="598" spans="1:52" x14ac:dyDescent="0.25">
      <c r="A598" s="56">
        <f t="shared" si="65"/>
        <v>589</v>
      </c>
      <c r="B598" s="267" t="str">
        <f t="shared" si="66"/>
        <v/>
      </c>
      <c r="C598" s="55" t="str">
        <f>IFERROR(VLOOKUP(G598,GCC.Param!$B$3:$D$96,3,FALSE),"")</f>
        <v/>
      </c>
      <c r="D598" s="40"/>
      <c r="E598" s="40"/>
      <c r="F598" s="42"/>
      <c r="G598" s="42"/>
      <c r="H598" s="42"/>
      <c r="I598" s="42"/>
      <c r="J598" s="267" t="str">
        <f t="shared" si="67"/>
        <v/>
      </c>
      <c r="K598" s="289"/>
      <c r="L598" s="289"/>
      <c r="M598" s="42"/>
      <c r="N598" s="42"/>
      <c r="O598" s="42"/>
      <c r="P598" s="42"/>
      <c r="Q598" s="42"/>
      <c r="R598" s="42"/>
      <c r="S598" s="266">
        <f t="shared" si="68"/>
        <v>0</v>
      </c>
      <c r="T598" s="32"/>
      <c r="U598" s="50"/>
      <c r="V598" s="44"/>
      <c r="W598" s="44"/>
      <c r="X598" s="45"/>
      <c r="Y598" s="50"/>
      <c r="Z598" s="46"/>
      <c r="AA598" s="46"/>
      <c r="AB598" s="46"/>
      <c r="AC598" s="47">
        <f t="shared" si="69"/>
        <v>0</v>
      </c>
      <c r="AD598" s="51"/>
      <c r="AE598" s="51"/>
      <c r="AF598" s="51"/>
      <c r="AH598" s="290"/>
      <c r="AI598" s="53">
        <f t="shared" si="70"/>
        <v>0</v>
      </c>
      <c r="AJ598" s="52"/>
      <c r="AK598" s="293"/>
      <c r="AL598" s="300"/>
      <c r="AM598" s="52"/>
      <c r="AN598" s="300"/>
      <c r="AO598" s="54"/>
      <c r="AQ598" s="47" t="str">
        <f>IF(OR('Input 1 - Schedule 1'!$C598="Non-Ins, Non-Fin",G598="Other Unregulated Financial Entity"),"Yes","No")</f>
        <v>No</v>
      </c>
      <c r="AR598" s="47" t="str">
        <f>IF(AQ598="Yes", 'Input 1 - Schedule 1'!AL598/'Input 1 - Schedule 1'!AM598*'Input 1 - Schedule 1'!AN598,"N/A")</f>
        <v>N/A</v>
      </c>
      <c r="AS598" s="47" t="str">
        <f>IF(AR598="N/A","N/A",MAX('Input 1 - Schedule 1'!AN598*0.02,AR598))</f>
        <v>N/A</v>
      </c>
      <c r="AT598" s="47" t="str">
        <f>IF(AQ598="Yes",'Input 1 - Schedule 1'!$AH598*IF($AX598="RBC Filing U.S. Insurer (Life)",0.0247,IF($AX598="RBC Filing U.S. Insurer (Health)",0.057*2/3,0.0364)),"N/A")</f>
        <v>N/A</v>
      </c>
      <c r="AU598" s="47" t="str">
        <f>IF(AQ598="Yes",'Input 1 - Schedule 1'!$AH598*IF($AX598="RBC Filing U.S. Insurer (Life)",0.037,IF($AX598="RBC Filing U.S. Insurer (Health)",0.057,0.054)),"N/A")</f>
        <v>N/A</v>
      </c>
      <c r="AV598" s="47" t="str">
        <f>IF(AQ598="Yes",'Input 1 - Schedule 1'!$AJ598*0.03,"N/A")</f>
        <v>N/A</v>
      </c>
      <c r="AW598" s="47" t="str">
        <f>IF(AQ598="Yes",IF(AX598="RBC Filing U.S. Insurer (Life)",0.195*'Input 1 - Schedule 1'!AJ598,0.225*'Input 1 - Schedule 1'!AJ598),"N/A")</f>
        <v>N/A</v>
      </c>
      <c r="AX598" s="47" t="str">
        <f>IFERROR(VLOOKUP('Input 1 - Schedule 1'!I598,'Input 1 - Schedule 1'!$D$7:$G$1009,4,FALSE),"")</f>
        <v/>
      </c>
      <c r="AZ598" s="17" t="s">
        <v>1</v>
      </c>
    </row>
    <row r="599" spans="1:52" x14ac:dyDescent="0.25">
      <c r="A599" s="56">
        <f t="shared" si="65"/>
        <v>590</v>
      </c>
      <c r="B599" s="267" t="str">
        <f t="shared" si="66"/>
        <v/>
      </c>
      <c r="C599" s="55" t="str">
        <f>IFERROR(VLOOKUP(G599,GCC.Param!$B$3:$D$96,3,FALSE),"")</f>
        <v/>
      </c>
      <c r="D599" s="40"/>
      <c r="E599" s="40"/>
      <c r="F599" s="42"/>
      <c r="G599" s="42"/>
      <c r="H599" s="42"/>
      <c r="I599" s="42"/>
      <c r="J599" s="267" t="str">
        <f t="shared" si="67"/>
        <v/>
      </c>
      <c r="K599" s="289"/>
      <c r="L599" s="289"/>
      <c r="M599" s="42"/>
      <c r="N599" s="42"/>
      <c r="O599" s="42"/>
      <c r="P599" s="42"/>
      <c r="Q599" s="42"/>
      <c r="R599" s="42"/>
      <c r="S599" s="266">
        <f t="shared" si="68"/>
        <v>0</v>
      </c>
      <c r="T599" s="32"/>
      <c r="U599" s="50"/>
      <c r="V599" s="44"/>
      <c r="W599" s="44"/>
      <c r="X599" s="45"/>
      <c r="Y599" s="50"/>
      <c r="Z599" s="46"/>
      <c r="AA599" s="46"/>
      <c r="AB599" s="46"/>
      <c r="AC599" s="47">
        <f t="shared" si="69"/>
        <v>0</v>
      </c>
      <c r="AD599" s="51"/>
      <c r="AE599" s="51"/>
      <c r="AF599" s="51"/>
      <c r="AH599" s="290"/>
      <c r="AI599" s="53">
        <f t="shared" si="70"/>
        <v>0</v>
      </c>
      <c r="AJ599" s="52"/>
      <c r="AK599" s="293"/>
      <c r="AL599" s="300"/>
      <c r="AM599" s="52"/>
      <c r="AN599" s="300"/>
      <c r="AO599" s="54"/>
      <c r="AQ599" s="47" t="str">
        <f>IF(OR('Input 1 - Schedule 1'!$C599="Non-Ins, Non-Fin",G599="Other Unregulated Financial Entity"),"Yes","No")</f>
        <v>No</v>
      </c>
      <c r="AR599" s="47" t="str">
        <f>IF(AQ599="Yes", 'Input 1 - Schedule 1'!AL599/'Input 1 - Schedule 1'!AM599*'Input 1 - Schedule 1'!AN599,"N/A")</f>
        <v>N/A</v>
      </c>
      <c r="AS599" s="47" t="str">
        <f>IF(AR599="N/A","N/A",MAX('Input 1 - Schedule 1'!AN599*0.02,AR599))</f>
        <v>N/A</v>
      </c>
      <c r="AT599" s="47" t="str">
        <f>IF(AQ599="Yes",'Input 1 - Schedule 1'!$AH599*IF($AX599="RBC Filing U.S. Insurer (Life)",0.0247,IF($AX599="RBC Filing U.S. Insurer (Health)",0.057*2/3,0.0364)),"N/A")</f>
        <v>N/A</v>
      </c>
      <c r="AU599" s="47" t="str">
        <f>IF(AQ599="Yes",'Input 1 - Schedule 1'!$AH599*IF($AX599="RBC Filing U.S. Insurer (Life)",0.037,IF($AX599="RBC Filing U.S. Insurer (Health)",0.057,0.054)),"N/A")</f>
        <v>N/A</v>
      </c>
      <c r="AV599" s="47" t="str">
        <f>IF(AQ599="Yes",'Input 1 - Schedule 1'!$AJ599*0.03,"N/A")</f>
        <v>N/A</v>
      </c>
      <c r="AW599" s="47" t="str">
        <f>IF(AQ599="Yes",IF(AX599="RBC Filing U.S. Insurer (Life)",0.195*'Input 1 - Schedule 1'!AJ599,0.225*'Input 1 - Schedule 1'!AJ599),"N/A")</f>
        <v>N/A</v>
      </c>
      <c r="AX599" s="47" t="str">
        <f>IFERROR(VLOOKUP('Input 1 - Schedule 1'!I599,'Input 1 - Schedule 1'!$D$7:$G$1009,4,FALSE),"")</f>
        <v/>
      </c>
      <c r="AZ599" s="17" t="s">
        <v>1</v>
      </c>
    </row>
    <row r="600" spans="1:52" x14ac:dyDescent="0.25">
      <c r="A600" s="56">
        <f t="shared" si="65"/>
        <v>591</v>
      </c>
      <c r="B600" s="267" t="str">
        <f t="shared" si="66"/>
        <v/>
      </c>
      <c r="C600" s="55" t="str">
        <f>IFERROR(VLOOKUP(G600,GCC.Param!$B$3:$D$96,3,FALSE),"")</f>
        <v/>
      </c>
      <c r="D600" s="40"/>
      <c r="E600" s="40"/>
      <c r="F600" s="42"/>
      <c r="G600" s="42"/>
      <c r="H600" s="42"/>
      <c r="I600" s="42"/>
      <c r="J600" s="267" t="str">
        <f t="shared" si="67"/>
        <v/>
      </c>
      <c r="K600" s="289"/>
      <c r="L600" s="289"/>
      <c r="M600" s="42"/>
      <c r="N600" s="42"/>
      <c r="O600" s="42"/>
      <c r="P600" s="42"/>
      <c r="Q600" s="42"/>
      <c r="R600" s="42"/>
      <c r="S600" s="266">
        <f t="shared" si="68"/>
        <v>0</v>
      </c>
      <c r="T600" s="32"/>
      <c r="U600" s="50"/>
      <c r="V600" s="44"/>
      <c r="W600" s="44"/>
      <c r="X600" s="45"/>
      <c r="Y600" s="50"/>
      <c r="Z600" s="46"/>
      <c r="AA600" s="46"/>
      <c r="AB600" s="46"/>
      <c r="AC600" s="47">
        <f t="shared" si="69"/>
        <v>0</v>
      </c>
      <c r="AD600" s="51"/>
      <c r="AE600" s="51"/>
      <c r="AF600" s="51"/>
      <c r="AH600" s="290"/>
      <c r="AI600" s="53">
        <f t="shared" si="70"/>
        <v>0</v>
      </c>
      <c r="AJ600" s="52"/>
      <c r="AK600" s="293"/>
      <c r="AL600" s="300"/>
      <c r="AM600" s="52"/>
      <c r="AN600" s="300"/>
      <c r="AO600" s="54"/>
      <c r="AQ600" s="47" t="str">
        <f>IF(OR('Input 1 - Schedule 1'!$C600="Non-Ins, Non-Fin",G600="Other Unregulated Financial Entity"),"Yes","No")</f>
        <v>No</v>
      </c>
      <c r="AR600" s="47" t="str">
        <f>IF(AQ600="Yes", 'Input 1 - Schedule 1'!AL600/'Input 1 - Schedule 1'!AM600*'Input 1 - Schedule 1'!AN600,"N/A")</f>
        <v>N/A</v>
      </c>
      <c r="AS600" s="47" t="str">
        <f>IF(AR600="N/A","N/A",MAX('Input 1 - Schedule 1'!AN600*0.02,AR600))</f>
        <v>N/A</v>
      </c>
      <c r="AT600" s="47" t="str">
        <f>IF(AQ600="Yes",'Input 1 - Schedule 1'!$AH600*IF($AX600="RBC Filing U.S. Insurer (Life)",0.0247,IF($AX600="RBC Filing U.S. Insurer (Health)",0.057*2/3,0.0364)),"N/A")</f>
        <v>N/A</v>
      </c>
      <c r="AU600" s="47" t="str">
        <f>IF(AQ600="Yes",'Input 1 - Schedule 1'!$AH600*IF($AX600="RBC Filing U.S. Insurer (Life)",0.037,IF($AX600="RBC Filing U.S. Insurer (Health)",0.057,0.054)),"N/A")</f>
        <v>N/A</v>
      </c>
      <c r="AV600" s="47" t="str">
        <f>IF(AQ600="Yes",'Input 1 - Schedule 1'!$AJ600*0.03,"N/A")</f>
        <v>N/A</v>
      </c>
      <c r="AW600" s="47" t="str">
        <f>IF(AQ600="Yes",IF(AX600="RBC Filing U.S. Insurer (Life)",0.195*'Input 1 - Schedule 1'!AJ600,0.225*'Input 1 - Schedule 1'!AJ600),"N/A")</f>
        <v>N/A</v>
      </c>
      <c r="AX600" s="47" t="str">
        <f>IFERROR(VLOOKUP('Input 1 - Schedule 1'!I600,'Input 1 - Schedule 1'!$D$7:$G$1009,4,FALSE),"")</f>
        <v/>
      </c>
      <c r="AZ600" s="17" t="s">
        <v>1</v>
      </c>
    </row>
    <row r="601" spans="1:52" x14ac:dyDescent="0.25">
      <c r="A601" s="56">
        <f t="shared" si="65"/>
        <v>592</v>
      </c>
      <c r="B601" s="267" t="str">
        <f t="shared" si="66"/>
        <v/>
      </c>
      <c r="C601" s="55" t="str">
        <f>IFERROR(VLOOKUP(G601,GCC.Param!$B$3:$D$96,3,FALSE),"")</f>
        <v/>
      </c>
      <c r="D601" s="40"/>
      <c r="E601" s="40"/>
      <c r="F601" s="42"/>
      <c r="G601" s="42"/>
      <c r="H601" s="42"/>
      <c r="I601" s="42"/>
      <c r="J601" s="267" t="str">
        <f t="shared" si="67"/>
        <v/>
      </c>
      <c r="K601" s="289"/>
      <c r="L601" s="289"/>
      <c r="M601" s="42"/>
      <c r="N601" s="42"/>
      <c r="O601" s="42"/>
      <c r="P601" s="42"/>
      <c r="Q601" s="42"/>
      <c r="R601" s="42"/>
      <c r="S601" s="266">
        <f t="shared" si="68"/>
        <v>0</v>
      </c>
      <c r="T601" s="32"/>
      <c r="U601" s="50"/>
      <c r="V601" s="44"/>
      <c r="W601" s="44"/>
      <c r="X601" s="45"/>
      <c r="Y601" s="50"/>
      <c r="Z601" s="46"/>
      <c r="AA601" s="46"/>
      <c r="AB601" s="46"/>
      <c r="AC601" s="47">
        <f t="shared" si="69"/>
        <v>0</v>
      </c>
      <c r="AD601" s="51"/>
      <c r="AE601" s="51"/>
      <c r="AF601" s="51"/>
      <c r="AH601" s="290"/>
      <c r="AI601" s="53">
        <f t="shared" si="70"/>
        <v>0</v>
      </c>
      <c r="AJ601" s="52"/>
      <c r="AK601" s="293"/>
      <c r="AL601" s="300"/>
      <c r="AM601" s="52"/>
      <c r="AN601" s="300"/>
      <c r="AO601" s="54"/>
      <c r="AQ601" s="47" t="str">
        <f>IF(OR('Input 1 - Schedule 1'!$C601="Non-Ins, Non-Fin",G601="Other Unregulated Financial Entity"),"Yes","No")</f>
        <v>No</v>
      </c>
      <c r="AR601" s="47" t="str">
        <f>IF(AQ601="Yes", 'Input 1 - Schedule 1'!AL601/'Input 1 - Schedule 1'!AM601*'Input 1 - Schedule 1'!AN601,"N/A")</f>
        <v>N/A</v>
      </c>
      <c r="AS601" s="47" t="str">
        <f>IF(AR601="N/A","N/A",MAX('Input 1 - Schedule 1'!AN601*0.02,AR601))</f>
        <v>N/A</v>
      </c>
      <c r="AT601" s="47" t="str">
        <f>IF(AQ601="Yes",'Input 1 - Schedule 1'!$AH601*IF($AX601="RBC Filing U.S. Insurer (Life)",0.0247,IF($AX601="RBC Filing U.S. Insurer (Health)",0.057*2/3,0.0364)),"N/A")</f>
        <v>N/A</v>
      </c>
      <c r="AU601" s="47" t="str">
        <f>IF(AQ601="Yes",'Input 1 - Schedule 1'!$AH601*IF($AX601="RBC Filing U.S. Insurer (Life)",0.037,IF($AX601="RBC Filing U.S. Insurer (Health)",0.057,0.054)),"N/A")</f>
        <v>N/A</v>
      </c>
      <c r="AV601" s="47" t="str">
        <f>IF(AQ601="Yes",'Input 1 - Schedule 1'!$AJ601*0.03,"N/A")</f>
        <v>N/A</v>
      </c>
      <c r="AW601" s="47" t="str">
        <f>IF(AQ601="Yes",IF(AX601="RBC Filing U.S. Insurer (Life)",0.195*'Input 1 - Schedule 1'!AJ601,0.225*'Input 1 - Schedule 1'!AJ601),"N/A")</f>
        <v>N/A</v>
      </c>
      <c r="AX601" s="47" t="str">
        <f>IFERROR(VLOOKUP('Input 1 - Schedule 1'!I601,'Input 1 - Schedule 1'!$D$7:$G$1009,4,FALSE),"")</f>
        <v/>
      </c>
      <c r="AZ601" s="17" t="s">
        <v>1</v>
      </c>
    </row>
    <row r="602" spans="1:52" x14ac:dyDescent="0.25">
      <c r="A602" s="56">
        <f t="shared" si="65"/>
        <v>593</v>
      </c>
      <c r="B602" s="267" t="str">
        <f t="shared" si="66"/>
        <v/>
      </c>
      <c r="C602" s="55" t="str">
        <f>IFERROR(VLOOKUP(G602,GCC.Param!$B$3:$D$96,3,FALSE),"")</f>
        <v/>
      </c>
      <c r="D602" s="40"/>
      <c r="E602" s="40"/>
      <c r="F602" s="42"/>
      <c r="G602" s="42"/>
      <c r="H602" s="42"/>
      <c r="I602" s="42"/>
      <c r="J602" s="267" t="str">
        <f t="shared" si="67"/>
        <v/>
      </c>
      <c r="K602" s="289"/>
      <c r="L602" s="289"/>
      <c r="M602" s="42"/>
      <c r="N602" s="42"/>
      <c r="O602" s="42"/>
      <c r="P602" s="42"/>
      <c r="Q602" s="42"/>
      <c r="R602" s="42"/>
      <c r="S602" s="266">
        <f t="shared" si="68"/>
        <v>0</v>
      </c>
      <c r="T602" s="32"/>
      <c r="U602" s="50"/>
      <c r="V602" s="44"/>
      <c r="W602" s="44"/>
      <c r="X602" s="45"/>
      <c r="Y602" s="50"/>
      <c r="Z602" s="46"/>
      <c r="AA602" s="46"/>
      <c r="AB602" s="46"/>
      <c r="AC602" s="47">
        <f t="shared" si="69"/>
        <v>0</v>
      </c>
      <c r="AD602" s="51"/>
      <c r="AE602" s="51"/>
      <c r="AF602" s="51"/>
      <c r="AH602" s="290"/>
      <c r="AI602" s="53">
        <f t="shared" si="70"/>
        <v>0</v>
      </c>
      <c r="AJ602" s="52"/>
      <c r="AK602" s="293"/>
      <c r="AL602" s="300"/>
      <c r="AM602" s="52"/>
      <c r="AN602" s="300"/>
      <c r="AO602" s="54"/>
      <c r="AQ602" s="47" t="str">
        <f>IF(OR('Input 1 - Schedule 1'!$C602="Non-Ins, Non-Fin",G602="Other Unregulated Financial Entity"),"Yes","No")</f>
        <v>No</v>
      </c>
      <c r="AR602" s="47" t="str">
        <f>IF(AQ602="Yes", 'Input 1 - Schedule 1'!AL602/'Input 1 - Schedule 1'!AM602*'Input 1 - Schedule 1'!AN602,"N/A")</f>
        <v>N/A</v>
      </c>
      <c r="AS602" s="47" t="str">
        <f>IF(AR602="N/A","N/A",MAX('Input 1 - Schedule 1'!AN602*0.02,AR602))</f>
        <v>N/A</v>
      </c>
      <c r="AT602" s="47" t="str">
        <f>IF(AQ602="Yes",'Input 1 - Schedule 1'!$AH602*IF($AX602="RBC Filing U.S. Insurer (Life)",0.0247,IF($AX602="RBC Filing U.S. Insurer (Health)",0.057*2/3,0.0364)),"N/A")</f>
        <v>N/A</v>
      </c>
      <c r="AU602" s="47" t="str">
        <f>IF(AQ602="Yes",'Input 1 - Schedule 1'!$AH602*IF($AX602="RBC Filing U.S. Insurer (Life)",0.037,IF($AX602="RBC Filing U.S. Insurer (Health)",0.057,0.054)),"N/A")</f>
        <v>N/A</v>
      </c>
      <c r="AV602" s="47" t="str">
        <f>IF(AQ602="Yes",'Input 1 - Schedule 1'!$AJ602*0.03,"N/A")</f>
        <v>N/A</v>
      </c>
      <c r="AW602" s="47" t="str">
        <f>IF(AQ602="Yes",IF(AX602="RBC Filing U.S. Insurer (Life)",0.195*'Input 1 - Schedule 1'!AJ602,0.225*'Input 1 - Schedule 1'!AJ602),"N/A")</f>
        <v>N/A</v>
      </c>
      <c r="AX602" s="47" t="str">
        <f>IFERROR(VLOOKUP('Input 1 - Schedule 1'!I602,'Input 1 - Schedule 1'!$D$7:$G$1009,4,FALSE),"")</f>
        <v/>
      </c>
      <c r="AZ602" s="17" t="s">
        <v>1</v>
      </c>
    </row>
    <row r="603" spans="1:52" x14ac:dyDescent="0.25">
      <c r="A603" s="56">
        <f t="shared" si="65"/>
        <v>594</v>
      </c>
      <c r="B603" s="267" t="str">
        <f t="shared" si="66"/>
        <v/>
      </c>
      <c r="C603" s="55" t="str">
        <f>IFERROR(VLOOKUP(G603,GCC.Param!$B$3:$D$96,3,FALSE),"")</f>
        <v/>
      </c>
      <c r="D603" s="40"/>
      <c r="E603" s="40"/>
      <c r="F603" s="42"/>
      <c r="G603" s="42"/>
      <c r="H603" s="42"/>
      <c r="I603" s="42"/>
      <c r="J603" s="267" t="str">
        <f t="shared" si="67"/>
        <v/>
      </c>
      <c r="K603" s="289"/>
      <c r="L603" s="289"/>
      <c r="M603" s="42"/>
      <c r="N603" s="42"/>
      <c r="O603" s="42"/>
      <c r="P603" s="42"/>
      <c r="Q603" s="42"/>
      <c r="R603" s="42"/>
      <c r="S603" s="266">
        <f t="shared" si="68"/>
        <v>0</v>
      </c>
      <c r="T603" s="32"/>
      <c r="U603" s="50"/>
      <c r="V603" s="44"/>
      <c r="W603" s="44"/>
      <c r="X603" s="45"/>
      <c r="Y603" s="50"/>
      <c r="Z603" s="46"/>
      <c r="AA603" s="46"/>
      <c r="AB603" s="46"/>
      <c r="AC603" s="47">
        <f t="shared" si="69"/>
        <v>0</v>
      </c>
      <c r="AD603" s="51"/>
      <c r="AE603" s="51"/>
      <c r="AF603" s="51"/>
      <c r="AH603" s="290"/>
      <c r="AI603" s="53">
        <f t="shared" si="70"/>
        <v>0</v>
      </c>
      <c r="AJ603" s="52"/>
      <c r="AK603" s="293"/>
      <c r="AL603" s="300"/>
      <c r="AM603" s="52"/>
      <c r="AN603" s="300"/>
      <c r="AO603" s="54"/>
      <c r="AQ603" s="47" t="str">
        <f>IF(OR('Input 1 - Schedule 1'!$C603="Non-Ins, Non-Fin",G603="Other Unregulated Financial Entity"),"Yes","No")</f>
        <v>No</v>
      </c>
      <c r="AR603" s="47" t="str">
        <f>IF(AQ603="Yes", 'Input 1 - Schedule 1'!AL603/'Input 1 - Schedule 1'!AM603*'Input 1 - Schedule 1'!AN603,"N/A")</f>
        <v>N/A</v>
      </c>
      <c r="AS603" s="47" t="str">
        <f>IF(AR603="N/A","N/A",MAX('Input 1 - Schedule 1'!AN603*0.02,AR603))</f>
        <v>N/A</v>
      </c>
      <c r="AT603" s="47" t="str">
        <f>IF(AQ603="Yes",'Input 1 - Schedule 1'!$AH603*IF($AX603="RBC Filing U.S. Insurer (Life)",0.0247,IF($AX603="RBC Filing U.S. Insurer (Health)",0.057*2/3,0.0364)),"N/A")</f>
        <v>N/A</v>
      </c>
      <c r="AU603" s="47" t="str">
        <f>IF(AQ603="Yes",'Input 1 - Schedule 1'!$AH603*IF($AX603="RBC Filing U.S. Insurer (Life)",0.037,IF($AX603="RBC Filing U.S. Insurer (Health)",0.057,0.054)),"N/A")</f>
        <v>N/A</v>
      </c>
      <c r="AV603" s="47" t="str">
        <f>IF(AQ603="Yes",'Input 1 - Schedule 1'!$AJ603*0.03,"N/A")</f>
        <v>N/A</v>
      </c>
      <c r="AW603" s="47" t="str">
        <f>IF(AQ603="Yes",IF(AX603="RBC Filing U.S. Insurer (Life)",0.195*'Input 1 - Schedule 1'!AJ603,0.225*'Input 1 - Schedule 1'!AJ603),"N/A")</f>
        <v>N/A</v>
      </c>
      <c r="AX603" s="47" t="str">
        <f>IFERROR(VLOOKUP('Input 1 - Schedule 1'!I603,'Input 1 - Schedule 1'!$D$7:$G$1009,4,FALSE),"")</f>
        <v/>
      </c>
      <c r="AZ603" s="17" t="s">
        <v>1</v>
      </c>
    </row>
    <row r="604" spans="1:52" x14ac:dyDescent="0.25">
      <c r="A604" s="56">
        <f t="shared" si="65"/>
        <v>595</v>
      </c>
      <c r="B604" s="267" t="str">
        <f t="shared" si="66"/>
        <v/>
      </c>
      <c r="C604" s="55" t="str">
        <f>IFERROR(VLOOKUP(G604,GCC.Param!$B$3:$D$96,3,FALSE),"")</f>
        <v/>
      </c>
      <c r="D604" s="40"/>
      <c r="E604" s="40"/>
      <c r="F604" s="42"/>
      <c r="G604" s="42"/>
      <c r="H604" s="42"/>
      <c r="I604" s="42"/>
      <c r="J604" s="267" t="str">
        <f t="shared" si="67"/>
        <v/>
      </c>
      <c r="K604" s="289"/>
      <c r="L604" s="289"/>
      <c r="M604" s="42"/>
      <c r="N604" s="42"/>
      <c r="O604" s="42"/>
      <c r="P604" s="42"/>
      <c r="Q604" s="42"/>
      <c r="R604" s="42"/>
      <c r="S604" s="266">
        <f t="shared" si="68"/>
        <v>0</v>
      </c>
      <c r="T604" s="32"/>
      <c r="U604" s="50"/>
      <c r="V604" s="44"/>
      <c r="W604" s="44"/>
      <c r="X604" s="45"/>
      <c r="Y604" s="50"/>
      <c r="Z604" s="46"/>
      <c r="AA604" s="46"/>
      <c r="AB604" s="46"/>
      <c r="AC604" s="47">
        <f t="shared" si="69"/>
        <v>0</v>
      </c>
      <c r="AD604" s="51"/>
      <c r="AE604" s="51"/>
      <c r="AF604" s="51"/>
      <c r="AH604" s="290"/>
      <c r="AI604" s="53">
        <f t="shared" si="70"/>
        <v>0</v>
      </c>
      <c r="AJ604" s="52"/>
      <c r="AK604" s="293"/>
      <c r="AL604" s="300"/>
      <c r="AM604" s="52"/>
      <c r="AN604" s="300"/>
      <c r="AO604" s="54"/>
      <c r="AQ604" s="47" t="str">
        <f>IF(OR('Input 1 - Schedule 1'!$C604="Non-Ins, Non-Fin",G604="Other Unregulated Financial Entity"),"Yes","No")</f>
        <v>No</v>
      </c>
      <c r="AR604" s="47" t="str">
        <f>IF(AQ604="Yes", 'Input 1 - Schedule 1'!AL604/'Input 1 - Schedule 1'!AM604*'Input 1 - Schedule 1'!AN604,"N/A")</f>
        <v>N/A</v>
      </c>
      <c r="AS604" s="47" t="str">
        <f>IF(AR604="N/A","N/A",MAX('Input 1 - Schedule 1'!AN604*0.02,AR604))</f>
        <v>N/A</v>
      </c>
      <c r="AT604" s="47" t="str">
        <f>IF(AQ604="Yes",'Input 1 - Schedule 1'!$AH604*IF($AX604="RBC Filing U.S. Insurer (Life)",0.0247,IF($AX604="RBC Filing U.S. Insurer (Health)",0.057*2/3,0.0364)),"N/A")</f>
        <v>N/A</v>
      </c>
      <c r="AU604" s="47" t="str">
        <f>IF(AQ604="Yes",'Input 1 - Schedule 1'!$AH604*IF($AX604="RBC Filing U.S. Insurer (Life)",0.037,IF($AX604="RBC Filing U.S. Insurer (Health)",0.057,0.054)),"N/A")</f>
        <v>N/A</v>
      </c>
      <c r="AV604" s="47" t="str">
        <f>IF(AQ604="Yes",'Input 1 - Schedule 1'!$AJ604*0.03,"N/A")</f>
        <v>N/A</v>
      </c>
      <c r="AW604" s="47" t="str">
        <f>IF(AQ604="Yes",IF(AX604="RBC Filing U.S. Insurer (Life)",0.195*'Input 1 - Schedule 1'!AJ604,0.225*'Input 1 - Schedule 1'!AJ604),"N/A")</f>
        <v>N/A</v>
      </c>
      <c r="AX604" s="47" t="str">
        <f>IFERROR(VLOOKUP('Input 1 - Schedule 1'!I604,'Input 1 - Schedule 1'!$D$7:$G$1009,4,FALSE),"")</f>
        <v/>
      </c>
      <c r="AZ604" s="17" t="s">
        <v>1</v>
      </c>
    </row>
    <row r="605" spans="1:52" x14ac:dyDescent="0.25">
      <c r="A605" s="56">
        <f t="shared" si="65"/>
        <v>596</v>
      </c>
      <c r="B605" s="267" t="str">
        <f t="shared" si="66"/>
        <v/>
      </c>
      <c r="C605" s="55" t="str">
        <f>IFERROR(VLOOKUP(G605,GCC.Param!$B$3:$D$96,3,FALSE),"")</f>
        <v/>
      </c>
      <c r="D605" s="40"/>
      <c r="E605" s="40"/>
      <c r="F605" s="42"/>
      <c r="G605" s="42"/>
      <c r="H605" s="42"/>
      <c r="I605" s="42"/>
      <c r="J605" s="267" t="str">
        <f t="shared" si="67"/>
        <v/>
      </c>
      <c r="K605" s="289"/>
      <c r="L605" s="289"/>
      <c r="M605" s="42"/>
      <c r="N605" s="42"/>
      <c r="O605" s="42"/>
      <c r="P605" s="42"/>
      <c r="Q605" s="42"/>
      <c r="R605" s="42"/>
      <c r="S605" s="266">
        <f t="shared" si="68"/>
        <v>0</v>
      </c>
      <c r="T605" s="32"/>
      <c r="U605" s="50"/>
      <c r="V605" s="44"/>
      <c r="W605" s="44"/>
      <c r="X605" s="45"/>
      <c r="Y605" s="50"/>
      <c r="Z605" s="46"/>
      <c r="AA605" s="46"/>
      <c r="AB605" s="46"/>
      <c r="AC605" s="47">
        <f t="shared" si="69"/>
        <v>0</v>
      </c>
      <c r="AD605" s="51"/>
      <c r="AE605" s="51"/>
      <c r="AF605" s="51"/>
      <c r="AH605" s="290"/>
      <c r="AI605" s="53">
        <f t="shared" si="70"/>
        <v>0</v>
      </c>
      <c r="AJ605" s="52"/>
      <c r="AK605" s="293"/>
      <c r="AL605" s="300"/>
      <c r="AM605" s="52"/>
      <c r="AN605" s="300"/>
      <c r="AO605" s="54"/>
      <c r="AQ605" s="47" t="str">
        <f>IF(OR('Input 1 - Schedule 1'!$C605="Non-Ins, Non-Fin",G605="Other Unregulated Financial Entity"),"Yes","No")</f>
        <v>No</v>
      </c>
      <c r="AR605" s="47" t="str">
        <f>IF(AQ605="Yes", 'Input 1 - Schedule 1'!AL605/'Input 1 - Schedule 1'!AM605*'Input 1 - Schedule 1'!AN605,"N/A")</f>
        <v>N/A</v>
      </c>
      <c r="AS605" s="47" t="str">
        <f>IF(AR605="N/A","N/A",MAX('Input 1 - Schedule 1'!AN605*0.02,AR605))</f>
        <v>N/A</v>
      </c>
      <c r="AT605" s="47" t="str">
        <f>IF(AQ605="Yes",'Input 1 - Schedule 1'!$AH605*IF($AX605="RBC Filing U.S. Insurer (Life)",0.0247,IF($AX605="RBC Filing U.S. Insurer (Health)",0.057*2/3,0.0364)),"N/A")</f>
        <v>N/A</v>
      </c>
      <c r="AU605" s="47" t="str">
        <f>IF(AQ605="Yes",'Input 1 - Schedule 1'!$AH605*IF($AX605="RBC Filing U.S. Insurer (Life)",0.037,IF($AX605="RBC Filing U.S. Insurer (Health)",0.057,0.054)),"N/A")</f>
        <v>N/A</v>
      </c>
      <c r="AV605" s="47" t="str">
        <f>IF(AQ605="Yes",'Input 1 - Schedule 1'!$AJ605*0.03,"N/A")</f>
        <v>N/A</v>
      </c>
      <c r="AW605" s="47" t="str">
        <f>IF(AQ605="Yes",IF(AX605="RBC Filing U.S. Insurer (Life)",0.195*'Input 1 - Schedule 1'!AJ605,0.225*'Input 1 - Schedule 1'!AJ605),"N/A")</f>
        <v>N/A</v>
      </c>
      <c r="AX605" s="47" t="str">
        <f>IFERROR(VLOOKUP('Input 1 - Schedule 1'!I605,'Input 1 - Schedule 1'!$D$7:$G$1009,4,FALSE),"")</f>
        <v/>
      </c>
      <c r="AZ605" s="17" t="s">
        <v>1</v>
      </c>
    </row>
    <row r="606" spans="1:52" x14ac:dyDescent="0.25">
      <c r="A606" s="56">
        <f t="shared" si="65"/>
        <v>597</v>
      </c>
      <c r="B606" s="267" t="str">
        <f t="shared" si="66"/>
        <v/>
      </c>
      <c r="C606" s="55" t="str">
        <f>IFERROR(VLOOKUP(G606,GCC.Param!$B$3:$D$96,3,FALSE),"")</f>
        <v/>
      </c>
      <c r="D606" s="40"/>
      <c r="E606" s="40"/>
      <c r="F606" s="42"/>
      <c r="G606" s="42"/>
      <c r="H606" s="42"/>
      <c r="I606" s="42"/>
      <c r="J606" s="267" t="str">
        <f t="shared" si="67"/>
        <v/>
      </c>
      <c r="K606" s="289"/>
      <c r="L606" s="289"/>
      <c r="M606" s="42"/>
      <c r="N606" s="42"/>
      <c r="O606" s="42"/>
      <c r="P606" s="42"/>
      <c r="Q606" s="42"/>
      <c r="R606" s="42"/>
      <c r="S606" s="266">
        <f t="shared" si="68"/>
        <v>0</v>
      </c>
      <c r="T606" s="32"/>
      <c r="U606" s="50"/>
      <c r="V606" s="44"/>
      <c r="W606" s="44"/>
      <c r="X606" s="45"/>
      <c r="Y606" s="50"/>
      <c r="Z606" s="46"/>
      <c r="AA606" s="46"/>
      <c r="AB606" s="46"/>
      <c r="AC606" s="47">
        <f t="shared" si="69"/>
        <v>0</v>
      </c>
      <c r="AD606" s="51"/>
      <c r="AE606" s="51"/>
      <c r="AF606" s="51"/>
      <c r="AH606" s="290"/>
      <c r="AI606" s="53">
        <f t="shared" si="70"/>
        <v>0</v>
      </c>
      <c r="AJ606" s="52"/>
      <c r="AK606" s="293"/>
      <c r="AL606" s="300"/>
      <c r="AM606" s="52"/>
      <c r="AN606" s="300"/>
      <c r="AO606" s="54"/>
      <c r="AQ606" s="47" t="str">
        <f>IF(OR('Input 1 - Schedule 1'!$C606="Non-Ins, Non-Fin",G606="Other Unregulated Financial Entity"),"Yes","No")</f>
        <v>No</v>
      </c>
      <c r="AR606" s="47" t="str">
        <f>IF(AQ606="Yes", 'Input 1 - Schedule 1'!AL606/'Input 1 - Schedule 1'!AM606*'Input 1 - Schedule 1'!AN606,"N/A")</f>
        <v>N/A</v>
      </c>
      <c r="AS606" s="47" t="str">
        <f>IF(AR606="N/A","N/A",MAX('Input 1 - Schedule 1'!AN606*0.02,AR606))</f>
        <v>N/A</v>
      </c>
      <c r="AT606" s="47" t="str">
        <f>IF(AQ606="Yes",'Input 1 - Schedule 1'!$AH606*IF($AX606="RBC Filing U.S. Insurer (Life)",0.0247,IF($AX606="RBC Filing U.S. Insurer (Health)",0.057*2/3,0.0364)),"N/A")</f>
        <v>N/A</v>
      </c>
      <c r="AU606" s="47" t="str">
        <f>IF(AQ606="Yes",'Input 1 - Schedule 1'!$AH606*IF($AX606="RBC Filing U.S. Insurer (Life)",0.037,IF($AX606="RBC Filing U.S. Insurer (Health)",0.057,0.054)),"N/A")</f>
        <v>N/A</v>
      </c>
      <c r="AV606" s="47" t="str">
        <f>IF(AQ606="Yes",'Input 1 - Schedule 1'!$AJ606*0.03,"N/A")</f>
        <v>N/A</v>
      </c>
      <c r="AW606" s="47" t="str">
        <f>IF(AQ606="Yes",IF(AX606="RBC Filing U.S. Insurer (Life)",0.195*'Input 1 - Schedule 1'!AJ606,0.225*'Input 1 - Schedule 1'!AJ606),"N/A")</f>
        <v>N/A</v>
      </c>
      <c r="AX606" s="47" t="str">
        <f>IFERROR(VLOOKUP('Input 1 - Schedule 1'!I606,'Input 1 - Schedule 1'!$D$7:$G$1009,4,FALSE),"")</f>
        <v/>
      </c>
      <c r="AZ606" s="17" t="s">
        <v>1</v>
      </c>
    </row>
    <row r="607" spans="1:52" x14ac:dyDescent="0.25">
      <c r="A607" s="56">
        <f t="shared" si="65"/>
        <v>598</v>
      </c>
      <c r="B607" s="267" t="str">
        <f t="shared" si="66"/>
        <v/>
      </c>
      <c r="C607" s="55" t="str">
        <f>IFERROR(VLOOKUP(G607,GCC.Param!$B$3:$D$96,3,FALSE),"")</f>
        <v/>
      </c>
      <c r="D607" s="40"/>
      <c r="E607" s="40"/>
      <c r="F607" s="42"/>
      <c r="G607" s="42"/>
      <c r="H607" s="42"/>
      <c r="I607" s="42"/>
      <c r="J607" s="267" t="str">
        <f t="shared" si="67"/>
        <v/>
      </c>
      <c r="K607" s="289"/>
      <c r="L607" s="289"/>
      <c r="M607" s="42"/>
      <c r="N607" s="42"/>
      <c r="O607" s="42"/>
      <c r="P607" s="42"/>
      <c r="Q607" s="42"/>
      <c r="R607" s="42"/>
      <c r="S607" s="266">
        <f t="shared" si="68"/>
        <v>0</v>
      </c>
      <c r="T607" s="32"/>
      <c r="U607" s="50"/>
      <c r="V607" s="44"/>
      <c r="W607" s="44"/>
      <c r="X607" s="45"/>
      <c r="Y607" s="50"/>
      <c r="Z607" s="46"/>
      <c r="AA607" s="46"/>
      <c r="AB607" s="46"/>
      <c r="AC607" s="47">
        <f t="shared" si="69"/>
        <v>0</v>
      </c>
      <c r="AD607" s="51"/>
      <c r="AE607" s="51"/>
      <c r="AF607" s="51"/>
      <c r="AH607" s="290"/>
      <c r="AI607" s="53">
        <f t="shared" si="70"/>
        <v>0</v>
      </c>
      <c r="AJ607" s="52"/>
      <c r="AK607" s="293"/>
      <c r="AL607" s="300"/>
      <c r="AM607" s="52"/>
      <c r="AN607" s="300"/>
      <c r="AO607" s="54"/>
      <c r="AQ607" s="47" t="str">
        <f>IF(OR('Input 1 - Schedule 1'!$C607="Non-Ins, Non-Fin",G607="Other Unregulated Financial Entity"),"Yes","No")</f>
        <v>No</v>
      </c>
      <c r="AR607" s="47" t="str">
        <f>IF(AQ607="Yes", 'Input 1 - Schedule 1'!AL607/'Input 1 - Schedule 1'!AM607*'Input 1 - Schedule 1'!AN607,"N/A")</f>
        <v>N/A</v>
      </c>
      <c r="AS607" s="47" t="str">
        <f>IF(AR607="N/A","N/A",MAX('Input 1 - Schedule 1'!AN607*0.02,AR607))</f>
        <v>N/A</v>
      </c>
      <c r="AT607" s="47" t="str">
        <f>IF(AQ607="Yes",'Input 1 - Schedule 1'!$AH607*IF($AX607="RBC Filing U.S. Insurer (Life)",0.0247,IF($AX607="RBC Filing U.S. Insurer (Health)",0.057*2/3,0.0364)),"N/A")</f>
        <v>N/A</v>
      </c>
      <c r="AU607" s="47" t="str">
        <f>IF(AQ607="Yes",'Input 1 - Schedule 1'!$AH607*IF($AX607="RBC Filing U.S. Insurer (Life)",0.037,IF($AX607="RBC Filing U.S. Insurer (Health)",0.057,0.054)),"N/A")</f>
        <v>N/A</v>
      </c>
      <c r="AV607" s="47" t="str">
        <f>IF(AQ607="Yes",'Input 1 - Schedule 1'!$AJ607*0.03,"N/A")</f>
        <v>N/A</v>
      </c>
      <c r="AW607" s="47" t="str">
        <f>IF(AQ607="Yes",IF(AX607="RBC Filing U.S. Insurer (Life)",0.195*'Input 1 - Schedule 1'!AJ607,0.225*'Input 1 - Schedule 1'!AJ607),"N/A")</f>
        <v>N/A</v>
      </c>
      <c r="AX607" s="47" t="str">
        <f>IFERROR(VLOOKUP('Input 1 - Schedule 1'!I607,'Input 1 - Schedule 1'!$D$7:$G$1009,4,FALSE),"")</f>
        <v/>
      </c>
      <c r="AZ607" s="17" t="s">
        <v>1</v>
      </c>
    </row>
    <row r="608" spans="1:52" x14ac:dyDescent="0.25">
      <c r="A608" s="56">
        <f t="shared" si="65"/>
        <v>599</v>
      </c>
      <c r="B608" s="267" t="str">
        <f t="shared" si="66"/>
        <v/>
      </c>
      <c r="C608" s="55" t="str">
        <f>IFERROR(VLOOKUP(G608,GCC.Param!$B$3:$D$96,3,FALSE),"")</f>
        <v/>
      </c>
      <c r="D608" s="40"/>
      <c r="E608" s="40"/>
      <c r="F608" s="42"/>
      <c r="G608" s="42"/>
      <c r="H608" s="42"/>
      <c r="I608" s="42"/>
      <c r="J608" s="267" t="str">
        <f t="shared" si="67"/>
        <v/>
      </c>
      <c r="K608" s="289"/>
      <c r="L608" s="289"/>
      <c r="M608" s="42"/>
      <c r="N608" s="42"/>
      <c r="O608" s="42"/>
      <c r="P608" s="42"/>
      <c r="Q608" s="42"/>
      <c r="R608" s="42"/>
      <c r="S608" s="266">
        <f t="shared" si="68"/>
        <v>0</v>
      </c>
      <c r="T608" s="32"/>
      <c r="U608" s="50"/>
      <c r="V608" s="44"/>
      <c r="W608" s="44"/>
      <c r="X608" s="45"/>
      <c r="Y608" s="50"/>
      <c r="Z608" s="46"/>
      <c r="AA608" s="46"/>
      <c r="AB608" s="46"/>
      <c r="AC608" s="47">
        <f t="shared" si="69"/>
        <v>0</v>
      </c>
      <c r="AD608" s="51"/>
      <c r="AE608" s="51"/>
      <c r="AF608" s="51"/>
      <c r="AH608" s="290"/>
      <c r="AI608" s="53">
        <f t="shared" si="70"/>
        <v>0</v>
      </c>
      <c r="AJ608" s="52"/>
      <c r="AK608" s="293"/>
      <c r="AL608" s="300"/>
      <c r="AM608" s="52"/>
      <c r="AN608" s="300"/>
      <c r="AO608" s="54"/>
      <c r="AQ608" s="47" t="str">
        <f>IF(OR('Input 1 - Schedule 1'!$C608="Non-Ins, Non-Fin",G608="Other Unregulated Financial Entity"),"Yes","No")</f>
        <v>No</v>
      </c>
      <c r="AR608" s="47" t="str">
        <f>IF(AQ608="Yes", 'Input 1 - Schedule 1'!AL608/'Input 1 - Schedule 1'!AM608*'Input 1 - Schedule 1'!AN608,"N/A")</f>
        <v>N/A</v>
      </c>
      <c r="AS608" s="47" t="str">
        <f>IF(AR608="N/A","N/A",MAX('Input 1 - Schedule 1'!AN608*0.02,AR608))</f>
        <v>N/A</v>
      </c>
      <c r="AT608" s="47" t="str">
        <f>IF(AQ608="Yes",'Input 1 - Schedule 1'!$AH608*IF($AX608="RBC Filing U.S. Insurer (Life)",0.0247,IF($AX608="RBC Filing U.S. Insurer (Health)",0.057*2/3,0.0364)),"N/A")</f>
        <v>N/A</v>
      </c>
      <c r="AU608" s="47" t="str">
        <f>IF(AQ608="Yes",'Input 1 - Schedule 1'!$AH608*IF($AX608="RBC Filing U.S. Insurer (Life)",0.037,IF($AX608="RBC Filing U.S. Insurer (Health)",0.057,0.054)),"N/A")</f>
        <v>N/A</v>
      </c>
      <c r="AV608" s="47" t="str">
        <f>IF(AQ608="Yes",'Input 1 - Schedule 1'!$AJ608*0.03,"N/A")</f>
        <v>N/A</v>
      </c>
      <c r="AW608" s="47" t="str">
        <f>IF(AQ608="Yes",IF(AX608="RBC Filing U.S. Insurer (Life)",0.195*'Input 1 - Schedule 1'!AJ608,0.225*'Input 1 - Schedule 1'!AJ608),"N/A")</f>
        <v>N/A</v>
      </c>
      <c r="AX608" s="47" t="str">
        <f>IFERROR(VLOOKUP('Input 1 - Schedule 1'!I608,'Input 1 - Schedule 1'!$D$7:$G$1009,4,FALSE),"")</f>
        <v/>
      </c>
      <c r="AZ608" s="17" t="s">
        <v>1</v>
      </c>
    </row>
    <row r="609" spans="1:52" x14ac:dyDescent="0.25">
      <c r="A609" s="56">
        <f t="shared" si="65"/>
        <v>600</v>
      </c>
      <c r="B609" s="267" t="str">
        <f t="shared" si="66"/>
        <v/>
      </c>
      <c r="C609" s="55" t="str">
        <f>IFERROR(VLOOKUP(G609,GCC.Param!$B$3:$D$96,3,FALSE),"")</f>
        <v/>
      </c>
      <c r="D609" s="40"/>
      <c r="E609" s="40"/>
      <c r="F609" s="42"/>
      <c r="G609" s="42"/>
      <c r="H609" s="42"/>
      <c r="I609" s="42"/>
      <c r="J609" s="267" t="str">
        <f t="shared" si="67"/>
        <v/>
      </c>
      <c r="K609" s="289"/>
      <c r="L609" s="289"/>
      <c r="M609" s="42"/>
      <c r="N609" s="42"/>
      <c r="O609" s="42"/>
      <c r="P609" s="42"/>
      <c r="Q609" s="42"/>
      <c r="R609" s="42"/>
      <c r="S609" s="266">
        <f t="shared" si="68"/>
        <v>0</v>
      </c>
      <c r="T609" s="32"/>
      <c r="U609" s="50"/>
      <c r="V609" s="44"/>
      <c r="W609" s="44"/>
      <c r="X609" s="45"/>
      <c r="Y609" s="50"/>
      <c r="Z609" s="46"/>
      <c r="AA609" s="46"/>
      <c r="AB609" s="46"/>
      <c r="AC609" s="47">
        <f t="shared" si="69"/>
        <v>0</v>
      </c>
      <c r="AD609" s="51"/>
      <c r="AE609" s="51"/>
      <c r="AF609" s="51"/>
      <c r="AH609" s="290"/>
      <c r="AI609" s="53">
        <f t="shared" si="70"/>
        <v>0</v>
      </c>
      <c r="AJ609" s="52"/>
      <c r="AK609" s="293"/>
      <c r="AL609" s="300"/>
      <c r="AM609" s="52"/>
      <c r="AN609" s="300"/>
      <c r="AO609" s="54"/>
      <c r="AQ609" s="47" t="str">
        <f>IF(OR('Input 1 - Schedule 1'!$C609="Non-Ins, Non-Fin",G609="Other Unregulated Financial Entity"),"Yes","No")</f>
        <v>No</v>
      </c>
      <c r="AR609" s="47" t="str">
        <f>IF(AQ609="Yes", 'Input 1 - Schedule 1'!AL609/'Input 1 - Schedule 1'!AM609*'Input 1 - Schedule 1'!AN609,"N/A")</f>
        <v>N/A</v>
      </c>
      <c r="AS609" s="47" t="str">
        <f>IF(AR609="N/A","N/A",MAX('Input 1 - Schedule 1'!AN609*0.02,AR609))</f>
        <v>N/A</v>
      </c>
      <c r="AT609" s="47" t="str">
        <f>IF(AQ609="Yes",'Input 1 - Schedule 1'!$AH609*IF($AX609="RBC Filing U.S. Insurer (Life)",0.0247,IF($AX609="RBC Filing U.S. Insurer (Health)",0.057*2/3,0.0364)),"N/A")</f>
        <v>N/A</v>
      </c>
      <c r="AU609" s="47" t="str">
        <f>IF(AQ609="Yes",'Input 1 - Schedule 1'!$AH609*IF($AX609="RBC Filing U.S. Insurer (Life)",0.037,IF($AX609="RBC Filing U.S. Insurer (Health)",0.057,0.054)),"N/A")</f>
        <v>N/A</v>
      </c>
      <c r="AV609" s="47" t="str">
        <f>IF(AQ609="Yes",'Input 1 - Schedule 1'!$AJ609*0.03,"N/A")</f>
        <v>N/A</v>
      </c>
      <c r="AW609" s="47" t="str">
        <f>IF(AQ609="Yes",IF(AX609="RBC Filing U.S. Insurer (Life)",0.195*'Input 1 - Schedule 1'!AJ609,0.225*'Input 1 - Schedule 1'!AJ609),"N/A")</f>
        <v>N/A</v>
      </c>
      <c r="AX609" s="47" t="str">
        <f>IFERROR(VLOOKUP('Input 1 - Schedule 1'!I609,'Input 1 - Schedule 1'!$D$7:$G$1009,4,FALSE),"")</f>
        <v/>
      </c>
      <c r="AZ609" s="17" t="s">
        <v>1</v>
      </c>
    </row>
    <row r="610" spans="1:52" x14ac:dyDescent="0.25">
      <c r="A610" s="56">
        <f t="shared" si="65"/>
        <v>601</v>
      </c>
      <c r="B610" s="267" t="str">
        <f t="shared" si="66"/>
        <v/>
      </c>
      <c r="C610" s="55" t="str">
        <f>IFERROR(VLOOKUP(G610,GCC.Param!$B$3:$D$96,3,FALSE),"")</f>
        <v/>
      </c>
      <c r="D610" s="40"/>
      <c r="E610" s="40"/>
      <c r="F610" s="42"/>
      <c r="G610" s="42"/>
      <c r="H610" s="42"/>
      <c r="I610" s="42"/>
      <c r="J610" s="267" t="str">
        <f t="shared" si="67"/>
        <v/>
      </c>
      <c r="K610" s="289"/>
      <c r="L610" s="289"/>
      <c r="M610" s="42"/>
      <c r="N610" s="42"/>
      <c r="O610" s="42"/>
      <c r="P610" s="42"/>
      <c r="Q610" s="42"/>
      <c r="R610" s="42"/>
      <c r="S610" s="266">
        <f t="shared" si="68"/>
        <v>0</v>
      </c>
      <c r="T610" s="32"/>
      <c r="U610" s="50"/>
      <c r="V610" s="44"/>
      <c r="W610" s="44"/>
      <c r="X610" s="45"/>
      <c r="Y610" s="50"/>
      <c r="Z610" s="46"/>
      <c r="AA610" s="46"/>
      <c r="AB610" s="46"/>
      <c r="AC610" s="47">
        <f t="shared" si="69"/>
        <v>0</v>
      </c>
      <c r="AD610" s="51"/>
      <c r="AE610" s="51"/>
      <c r="AF610" s="51"/>
      <c r="AH610" s="290"/>
      <c r="AI610" s="53">
        <f t="shared" si="70"/>
        <v>0</v>
      </c>
      <c r="AJ610" s="52"/>
      <c r="AK610" s="293"/>
      <c r="AL610" s="300"/>
      <c r="AM610" s="52"/>
      <c r="AN610" s="300"/>
      <c r="AO610" s="54"/>
      <c r="AQ610" s="47" t="str">
        <f>IF(OR('Input 1 - Schedule 1'!$C610="Non-Ins, Non-Fin",G610="Other Unregulated Financial Entity"),"Yes","No")</f>
        <v>No</v>
      </c>
      <c r="AR610" s="47" t="str">
        <f>IF(AQ610="Yes", 'Input 1 - Schedule 1'!AL610/'Input 1 - Schedule 1'!AM610*'Input 1 - Schedule 1'!AN610,"N/A")</f>
        <v>N/A</v>
      </c>
      <c r="AS610" s="47" t="str">
        <f>IF(AR610="N/A","N/A",MAX('Input 1 - Schedule 1'!AN610*0.02,AR610))</f>
        <v>N/A</v>
      </c>
      <c r="AT610" s="47" t="str">
        <f>IF(AQ610="Yes",'Input 1 - Schedule 1'!$AH610*IF($AX610="RBC Filing U.S. Insurer (Life)",0.0247,IF($AX610="RBC Filing U.S. Insurer (Health)",0.057*2/3,0.0364)),"N/A")</f>
        <v>N/A</v>
      </c>
      <c r="AU610" s="47" t="str">
        <f>IF(AQ610="Yes",'Input 1 - Schedule 1'!$AH610*IF($AX610="RBC Filing U.S. Insurer (Life)",0.037,IF($AX610="RBC Filing U.S. Insurer (Health)",0.057,0.054)),"N/A")</f>
        <v>N/A</v>
      </c>
      <c r="AV610" s="47" t="str">
        <f>IF(AQ610="Yes",'Input 1 - Schedule 1'!$AJ610*0.03,"N/A")</f>
        <v>N/A</v>
      </c>
      <c r="AW610" s="47" t="str">
        <f>IF(AQ610="Yes",IF(AX610="RBC Filing U.S. Insurer (Life)",0.195*'Input 1 - Schedule 1'!AJ610,0.225*'Input 1 - Schedule 1'!AJ610),"N/A")</f>
        <v>N/A</v>
      </c>
      <c r="AX610" s="47" t="str">
        <f>IFERROR(VLOOKUP('Input 1 - Schedule 1'!I610,'Input 1 - Schedule 1'!$D$7:$G$1009,4,FALSE),"")</f>
        <v/>
      </c>
      <c r="AZ610" s="17" t="s">
        <v>1</v>
      </c>
    </row>
    <row r="611" spans="1:52" x14ac:dyDescent="0.25">
      <c r="A611" s="56">
        <f t="shared" si="65"/>
        <v>602</v>
      </c>
      <c r="B611" s="267" t="str">
        <f t="shared" si="66"/>
        <v/>
      </c>
      <c r="C611" s="55" t="str">
        <f>IFERROR(VLOOKUP(G611,GCC.Param!$B$3:$D$96,3,FALSE),"")</f>
        <v/>
      </c>
      <c r="D611" s="40"/>
      <c r="E611" s="40"/>
      <c r="F611" s="42"/>
      <c r="G611" s="42"/>
      <c r="H611" s="42"/>
      <c r="I611" s="42"/>
      <c r="J611" s="267" t="str">
        <f t="shared" si="67"/>
        <v/>
      </c>
      <c r="K611" s="289"/>
      <c r="L611" s="289"/>
      <c r="M611" s="42"/>
      <c r="N611" s="42"/>
      <c r="O611" s="42"/>
      <c r="P611" s="42"/>
      <c r="Q611" s="42"/>
      <c r="R611" s="42"/>
      <c r="S611" s="266">
        <f t="shared" si="68"/>
        <v>0</v>
      </c>
      <c r="T611" s="32"/>
      <c r="U611" s="50"/>
      <c r="V611" s="44"/>
      <c r="W611" s="44"/>
      <c r="X611" s="45"/>
      <c r="Y611" s="50"/>
      <c r="Z611" s="46"/>
      <c r="AA611" s="46"/>
      <c r="AB611" s="46"/>
      <c r="AC611" s="47">
        <f t="shared" si="69"/>
        <v>0</v>
      </c>
      <c r="AD611" s="51"/>
      <c r="AE611" s="51"/>
      <c r="AF611" s="51"/>
      <c r="AH611" s="290"/>
      <c r="AI611" s="53">
        <f t="shared" si="70"/>
        <v>0</v>
      </c>
      <c r="AJ611" s="52"/>
      <c r="AK611" s="293"/>
      <c r="AL611" s="300"/>
      <c r="AM611" s="52"/>
      <c r="AN611" s="300"/>
      <c r="AO611" s="54"/>
      <c r="AQ611" s="47" t="str">
        <f>IF(OR('Input 1 - Schedule 1'!$C611="Non-Ins, Non-Fin",G611="Other Unregulated Financial Entity"),"Yes","No")</f>
        <v>No</v>
      </c>
      <c r="AR611" s="47" t="str">
        <f>IF(AQ611="Yes", 'Input 1 - Schedule 1'!AL611/'Input 1 - Schedule 1'!AM611*'Input 1 - Schedule 1'!AN611,"N/A")</f>
        <v>N/A</v>
      </c>
      <c r="AS611" s="47" t="str">
        <f>IF(AR611="N/A","N/A",MAX('Input 1 - Schedule 1'!AN611*0.02,AR611))</f>
        <v>N/A</v>
      </c>
      <c r="AT611" s="47" t="str">
        <f>IF(AQ611="Yes",'Input 1 - Schedule 1'!$AH611*IF($AX611="RBC Filing U.S. Insurer (Life)",0.0247,IF($AX611="RBC Filing U.S. Insurer (Health)",0.057*2/3,0.0364)),"N/A")</f>
        <v>N/A</v>
      </c>
      <c r="AU611" s="47" t="str">
        <f>IF(AQ611="Yes",'Input 1 - Schedule 1'!$AH611*IF($AX611="RBC Filing U.S. Insurer (Life)",0.037,IF($AX611="RBC Filing U.S. Insurer (Health)",0.057,0.054)),"N/A")</f>
        <v>N/A</v>
      </c>
      <c r="AV611" s="47" t="str">
        <f>IF(AQ611="Yes",'Input 1 - Schedule 1'!$AJ611*0.03,"N/A")</f>
        <v>N/A</v>
      </c>
      <c r="AW611" s="47" t="str">
        <f>IF(AQ611="Yes",IF(AX611="RBC Filing U.S. Insurer (Life)",0.195*'Input 1 - Schedule 1'!AJ611,0.225*'Input 1 - Schedule 1'!AJ611),"N/A")</f>
        <v>N/A</v>
      </c>
      <c r="AX611" s="47" t="str">
        <f>IFERROR(VLOOKUP('Input 1 - Schedule 1'!I611,'Input 1 - Schedule 1'!$D$7:$G$1009,4,FALSE),"")</f>
        <v/>
      </c>
      <c r="AZ611" s="17" t="s">
        <v>1</v>
      </c>
    </row>
    <row r="612" spans="1:52" x14ac:dyDescent="0.25">
      <c r="A612" s="56">
        <f t="shared" si="65"/>
        <v>603</v>
      </c>
      <c r="B612" s="267" t="str">
        <f t="shared" si="66"/>
        <v/>
      </c>
      <c r="C612" s="55" t="str">
        <f>IFERROR(VLOOKUP(G612,GCC.Param!$B$3:$D$96,3,FALSE),"")</f>
        <v/>
      </c>
      <c r="D612" s="40"/>
      <c r="E612" s="40"/>
      <c r="F612" s="42"/>
      <c r="G612" s="42"/>
      <c r="H612" s="42"/>
      <c r="I612" s="42"/>
      <c r="J612" s="267" t="str">
        <f t="shared" si="67"/>
        <v/>
      </c>
      <c r="K612" s="289"/>
      <c r="L612" s="289"/>
      <c r="M612" s="42"/>
      <c r="N612" s="42"/>
      <c r="O612" s="42"/>
      <c r="P612" s="42"/>
      <c r="Q612" s="42"/>
      <c r="R612" s="42"/>
      <c r="S612" s="266">
        <f t="shared" si="68"/>
        <v>0</v>
      </c>
      <c r="T612" s="32"/>
      <c r="U612" s="50"/>
      <c r="V612" s="44"/>
      <c r="W612" s="44"/>
      <c r="X612" s="45"/>
      <c r="Y612" s="50"/>
      <c r="Z612" s="46"/>
      <c r="AA612" s="46"/>
      <c r="AB612" s="46"/>
      <c r="AC612" s="47">
        <f t="shared" si="69"/>
        <v>0</v>
      </c>
      <c r="AD612" s="51"/>
      <c r="AE612" s="51"/>
      <c r="AF612" s="51"/>
      <c r="AH612" s="290"/>
      <c r="AI612" s="53">
        <f t="shared" si="70"/>
        <v>0</v>
      </c>
      <c r="AJ612" s="52"/>
      <c r="AK612" s="293"/>
      <c r="AL612" s="300"/>
      <c r="AM612" s="52"/>
      <c r="AN612" s="300"/>
      <c r="AO612" s="54"/>
      <c r="AQ612" s="47" t="str">
        <f>IF(OR('Input 1 - Schedule 1'!$C612="Non-Ins, Non-Fin",G612="Other Unregulated Financial Entity"),"Yes","No")</f>
        <v>No</v>
      </c>
      <c r="AR612" s="47" t="str">
        <f>IF(AQ612="Yes", 'Input 1 - Schedule 1'!AL612/'Input 1 - Schedule 1'!AM612*'Input 1 - Schedule 1'!AN612,"N/A")</f>
        <v>N/A</v>
      </c>
      <c r="AS612" s="47" t="str">
        <f>IF(AR612="N/A","N/A",MAX('Input 1 - Schedule 1'!AN612*0.02,AR612))</f>
        <v>N/A</v>
      </c>
      <c r="AT612" s="47" t="str">
        <f>IF(AQ612="Yes",'Input 1 - Schedule 1'!$AH612*IF($AX612="RBC Filing U.S. Insurer (Life)",0.0247,IF($AX612="RBC Filing U.S. Insurer (Health)",0.057*2/3,0.0364)),"N/A")</f>
        <v>N/A</v>
      </c>
      <c r="AU612" s="47" t="str">
        <f>IF(AQ612="Yes",'Input 1 - Schedule 1'!$AH612*IF($AX612="RBC Filing U.S. Insurer (Life)",0.037,IF($AX612="RBC Filing U.S. Insurer (Health)",0.057,0.054)),"N/A")</f>
        <v>N/A</v>
      </c>
      <c r="AV612" s="47" t="str">
        <f>IF(AQ612="Yes",'Input 1 - Schedule 1'!$AJ612*0.03,"N/A")</f>
        <v>N/A</v>
      </c>
      <c r="AW612" s="47" t="str">
        <f>IF(AQ612="Yes",IF(AX612="RBC Filing U.S. Insurer (Life)",0.195*'Input 1 - Schedule 1'!AJ612,0.225*'Input 1 - Schedule 1'!AJ612),"N/A")</f>
        <v>N/A</v>
      </c>
      <c r="AX612" s="47" t="str">
        <f>IFERROR(VLOOKUP('Input 1 - Schedule 1'!I612,'Input 1 - Schedule 1'!$D$7:$G$1009,4,FALSE),"")</f>
        <v/>
      </c>
      <c r="AZ612" s="17" t="s">
        <v>1</v>
      </c>
    </row>
    <row r="613" spans="1:52" x14ac:dyDescent="0.25">
      <c r="A613" s="56">
        <f t="shared" si="65"/>
        <v>604</v>
      </c>
      <c r="B613" s="267" t="str">
        <f t="shared" si="66"/>
        <v/>
      </c>
      <c r="C613" s="55" t="str">
        <f>IFERROR(VLOOKUP(G613,GCC.Param!$B$3:$D$96,3,FALSE),"")</f>
        <v/>
      </c>
      <c r="D613" s="40"/>
      <c r="E613" s="40"/>
      <c r="F613" s="42"/>
      <c r="G613" s="42"/>
      <c r="H613" s="42"/>
      <c r="I613" s="42"/>
      <c r="J613" s="267" t="str">
        <f t="shared" si="67"/>
        <v/>
      </c>
      <c r="K613" s="289"/>
      <c r="L613" s="289"/>
      <c r="M613" s="42"/>
      <c r="N613" s="42"/>
      <c r="O613" s="42"/>
      <c r="P613" s="42"/>
      <c r="Q613" s="42"/>
      <c r="R613" s="42"/>
      <c r="S613" s="266">
        <f t="shared" si="68"/>
        <v>0</v>
      </c>
      <c r="T613" s="32"/>
      <c r="U613" s="50"/>
      <c r="V613" s="44"/>
      <c r="W613" s="44"/>
      <c r="X613" s="45"/>
      <c r="Y613" s="50"/>
      <c r="Z613" s="46"/>
      <c r="AA613" s="46"/>
      <c r="AB613" s="46"/>
      <c r="AC613" s="47">
        <f t="shared" si="69"/>
        <v>0</v>
      </c>
      <c r="AD613" s="51"/>
      <c r="AE613" s="51"/>
      <c r="AF613" s="51"/>
      <c r="AH613" s="290"/>
      <c r="AI613" s="53">
        <f t="shared" si="70"/>
        <v>0</v>
      </c>
      <c r="AJ613" s="52"/>
      <c r="AK613" s="293"/>
      <c r="AL613" s="300"/>
      <c r="AM613" s="52"/>
      <c r="AN613" s="300"/>
      <c r="AO613" s="54"/>
      <c r="AQ613" s="47" t="str">
        <f>IF(OR('Input 1 - Schedule 1'!$C613="Non-Ins, Non-Fin",G613="Other Unregulated Financial Entity"),"Yes","No")</f>
        <v>No</v>
      </c>
      <c r="AR613" s="47" t="str">
        <f>IF(AQ613="Yes", 'Input 1 - Schedule 1'!AL613/'Input 1 - Schedule 1'!AM613*'Input 1 - Schedule 1'!AN613,"N/A")</f>
        <v>N/A</v>
      </c>
      <c r="AS613" s="47" t="str">
        <f>IF(AR613="N/A","N/A",MAX('Input 1 - Schedule 1'!AN613*0.02,AR613))</f>
        <v>N/A</v>
      </c>
      <c r="AT613" s="47" t="str">
        <f>IF(AQ613="Yes",'Input 1 - Schedule 1'!$AH613*IF($AX613="RBC Filing U.S. Insurer (Life)",0.0247,IF($AX613="RBC Filing U.S. Insurer (Health)",0.057*2/3,0.0364)),"N/A")</f>
        <v>N/A</v>
      </c>
      <c r="AU613" s="47" t="str">
        <f>IF(AQ613="Yes",'Input 1 - Schedule 1'!$AH613*IF($AX613="RBC Filing U.S. Insurer (Life)",0.037,IF($AX613="RBC Filing U.S. Insurer (Health)",0.057,0.054)),"N/A")</f>
        <v>N/A</v>
      </c>
      <c r="AV613" s="47" t="str">
        <f>IF(AQ613="Yes",'Input 1 - Schedule 1'!$AJ613*0.03,"N/A")</f>
        <v>N/A</v>
      </c>
      <c r="AW613" s="47" t="str">
        <f>IF(AQ613="Yes",IF(AX613="RBC Filing U.S. Insurer (Life)",0.195*'Input 1 - Schedule 1'!AJ613,0.225*'Input 1 - Schedule 1'!AJ613),"N/A")</f>
        <v>N/A</v>
      </c>
      <c r="AX613" s="47" t="str">
        <f>IFERROR(VLOOKUP('Input 1 - Schedule 1'!I613,'Input 1 - Schedule 1'!$D$7:$G$1009,4,FALSE),"")</f>
        <v/>
      </c>
      <c r="AZ613" s="17" t="s">
        <v>1</v>
      </c>
    </row>
    <row r="614" spans="1:52" x14ac:dyDescent="0.25">
      <c r="A614" s="56">
        <f t="shared" si="65"/>
        <v>605</v>
      </c>
      <c r="B614" s="267" t="str">
        <f t="shared" si="66"/>
        <v/>
      </c>
      <c r="C614" s="55" t="str">
        <f>IFERROR(VLOOKUP(G614,GCC.Param!$B$3:$D$96,3,FALSE),"")</f>
        <v/>
      </c>
      <c r="D614" s="40"/>
      <c r="E614" s="40"/>
      <c r="F614" s="42"/>
      <c r="G614" s="42"/>
      <c r="H614" s="42"/>
      <c r="I614" s="42"/>
      <c r="J614" s="267" t="str">
        <f t="shared" si="67"/>
        <v/>
      </c>
      <c r="K614" s="289"/>
      <c r="L614" s="289"/>
      <c r="M614" s="42"/>
      <c r="N614" s="42"/>
      <c r="O614" s="42"/>
      <c r="P614" s="42"/>
      <c r="Q614" s="42"/>
      <c r="R614" s="42"/>
      <c r="S614" s="266">
        <f t="shared" si="68"/>
        <v>0</v>
      </c>
      <c r="T614" s="32"/>
      <c r="U614" s="50"/>
      <c r="V614" s="44"/>
      <c r="W614" s="44"/>
      <c r="X614" s="45"/>
      <c r="Y614" s="50"/>
      <c r="Z614" s="46"/>
      <c r="AA614" s="46"/>
      <c r="AB614" s="46"/>
      <c r="AC614" s="47">
        <f t="shared" si="69"/>
        <v>0</v>
      </c>
      <c r="AD614" s="51"/>
      <c r="AE614" s="51"/>
      <c r="AF614" s="51"/>
      <c r="AH614" s="290"/>
      <c r="AI614" s="53">
        <f t="shared" si="70"/>
        <v>0</v>
      </c>
      <c r="AJ614" s="52"/>
      <c r="AK614" s="293"/>
      <c r="AL614" s="300"/>
      <c r="AM614" s="52"/>
      <c r="AN614" s="300"/>
      <c r="AO614" s="54"/>
      <c r="AQ614" s="47" t="str">
        <f>IF(OR('Input 1 - Schedule 1'!$C614="Non-Ins, Non-Fin",G614="Other Unregulated Financial Entity"),"Yes","No")</f>
        <v>No</v>
      </c>
      <c r="AR614" s="47" t="str">
        <f>IF(AQ614="Yes", 'Input 1 - Schedule 1'!AL614/'Input 1 - Schedule 1'!AM614*'Input 1 - Schedule 1'!AN614,"N/A")</f>
        <v>N/A</v>
      </c>
      <c r="AS614" s="47" t="str">
        <f>IF(AR614="N/A","N/A",MAX('Input 1 - Schedule 1'!AN614*0.02,AR614))</f>
        <v>N/A</v>
      </c>
      <c r="AT614" s="47" t="str">
        <f>IF(AQ614="Yes",'Input 1 - Schedule 1'!$AH614*IF($AX614="RBC Filing U.S. Insurer (Life)",0.0247,IF($AX614="RBC Filing U.S. Insurer (Health)",0.057*2/3,0.0364)),"N/A")</f>
        <v>N/A</v>
      </c>
      <c r="AU614" s="47" t="str">
        <f>IF(AQ614="Yes",'Input 1 - Schedule 1'!$AH614*IF($AX614="RBC Filing U.S. Insurer (Life)",0.037,IF($AX614="RBC Filing U.S. Insurer (Health)",0.057,0.054)),"N/A")</f>
        <v>N/A</v>
      </c>
      <c r="AV614" s="47" t="str">
        <f>IF(AQ614="Yes",'Input 1 - Schedule 1'!$AJ614*0.03,"N/A")</f>
        <v>N/A</v>
      </c>
      <c r="AW614" s="47" t="str">
        <f>IF(AQ614="Yes",IF(AX614="RBC Filing U.S. Insurer (Life)",0.195*'Input 1 - Schedule 1'!AJ614,0.225*'Input 1 - Schedule 1'!AJ614),"N/A")</f>
        <v>N/A</v>
      </c>
      <c r="AX614" s="47" t="str">
        <f>IFERROR(VLOOKUP('Input 1 - Schedule 1'!I614,'Input 1 - Schedule 1'!$D$7:$G$1009,4,FALSE),"")</f>
        <v/>
      </c>
      <c r="AZ614" s="17" t="s">
        <v>1</v>
      </c>
    </row>
    <row r="615" spans="1:52" x14ac:dyDescent="0.25">
      <c r="A615" s="56">
        <f t="shared" si="65"/>
        <v>606</v>
      </c>
      <c r="B615" s="267" t="str">
        <f t="shared" si="66"/>
        <v/>
      </c>
      <c r="C615" s="55" t="str">
        <f>IFERROR(VLOOKUP(G615,GCC.Param!$B$3:$D$96,3,FALSE),"")</f>
        <v/>
      </c>
      <c r="D615" s="40"/>
      <c r="E615" s="40"/>
      <c r="F615" s="42"/>
      <c r="G615" s="42"/>
      <c r="H615" s="42"/>
      <c r="I615" s="42"/>
      <c r="J615" s="267" t="str">
        <f t="shared" si="67"/>
        <v/>
      </c>
      <c r="K615" s="289"/>
      <c r="L615" s="289"/>
      <c r="M615" s="42"/>
      <c r="N615" s="42"/>
      <c r="O615" s="42"/>
      <c r="P615" s="42"/>
      <c r="Q615" s="42"/>
      <c r="R615" s="42"/>
      <c r="S615" s="266">
        <f t="shared" si="68"/>
        <v>0</v>
      </c>
      <c r="T615" s="32"/>
      <c r="U615" s="50"/>
      <c r="V615" s="44"/>
      <c r="W615" s="44"/>
      <c r="X615" s="45"/>
      <c r="Y615" s="50"/>
      <c r="Z615" s="46"/>
      <c r="AA615" s="46"/>
      <c r="AB615" s="46"/>
      <c r="AC615" s="47">
        <f t="shared" si="69"/>
        <v>0</v>
      </c>
      <c r="AD615" s="51"/>
      <c r="AE615" s="51"/>
      <c r="AF615" s="51"/>
      <c r="AH615" s="290"/>
      <c r="AI615" s="53">
        <f t="shared" si="70"/>
        <v>0</v>
      </c>
      <c r="AJ615" s="52"/>
      <c r="AK615" s="293"/>
      <c r="AL615" s="300"/>
      <c r="AM615" s="52"/>
      <c r="AN615" s="300"/>
      <c r="AO615" s="54"/>
      <c r="AQ615" s="47" t="str">
        <f>IF(OR('Input 1 - Schedule 1'!$C615="Non-Ins, Non-Fin",G615="Other Unregulated Financial Entity"),"Yes","No")</f>
        <v>No</v>
      </c>
      <c r="AR615" s="47" t="str">
        <f>IF(AQ615="Yes", 'Input 1 - Schedule 1'!AL615/'Input 1 - Schedule 1'!AM615*'Input 1 - Schedule 1'!AN615,"N/A")</f>
        <v>N/A</v>
      </c>
      <c r="AS615" s="47" t="str">
        <f>IF(AR615="N/A","N/A",MAX('Input 1 - Schedule 1'!AN615*0.02,AR615))</f>
        <v>N/A</v>
      </c>
      <c r="AT615" s="47" t="str">
        <f>IF(AQ615="Yes",'Input 1 - Schedule 1'!$AH615*IF($AX615="RBC Filing U.S. Insurer (Life)",0.0247,IF($AX615="RBC Filing U.S. Insurer (Health)",0.057*2/3,0.0364)),"N/A")</f>
        <v>N/A</v>
      </c>
      <c r="AU615" s="47" t="str">
        <f>IF(AQ615="Yes",'Input 1 - Schedule 1'!$AH615*IF($AX615="RBC Filing U.S. Insurer (Life)",0.037,IF($AX615="RBC Filing U.S. Insurer (Health)",0.057,0.054)),"N/A")</f>
        <v>N/A</v>
      </c>
      <c r="AV615" s="47" t="str">
        <f>IF(AQ615="Yes",'Input 1 - Schedule 1'!$AJ615*0.03,"N/A")</f>
        <v>N/A</v>
      </c>
      <c r="AW615" s="47" t="str">
        <f>IF(AQ615="Yes",IF(AX615="RBC Filing U.S. Insurer (Life)",0.195*'Input 1 - Schedule 1'!AJ615,0.225*'Input 1 - Schedule 1'!AJ615),"N/A")</f>
        <v>N/A</v>
      </c>
      <c r="AX615" s="47" t="str">
        <f>IFERROR(VLOOKUP('Input 1 - Schedule 1'!I615,'Input 1 - Schedule 1'!$D$7:$G$1009,4,FALSE),"")</f>
        <v/>
      </c>
      <c r="AZ615" s="17" t="s">
        <v>1</v>
      </c>
    </row>
    <row r="616" spans="1:52" x14ac:dyDescent="0.25">
      <c r="A616" s="56">
        <f t="shared" si="65"/>
        <v>607</v>
      </c>
      <c r="B616" s="267" t="str">
        <f t="shared" si="66"/>
        <v/>
      </c>
      <c r="C616" s="55" t="str">
        <f>IFERROR(VLOOKUP(G616,GCC.Param!$B$3:$D$96,3,FALSE),"")</f>
        <v/>
      </c>
      <c r="D616" s="40"/>
      <c r="E616" s="40"/>
      <c r="F616" s="42"/>
      <c r="G616" s="42"/>
      <c r="H616" s="42"/>
      <c r="I616" s="42"/>
      <c r="J616" s="267" t="str">
        <f t="shared" si="67"/>
        <v/>
      </c>
      <c r="K616" s="289"/>
      <c r="L616" s="289"/>
      <c r="M616" s="42"/>
      <c r="N616" s="42"/>
      <c r="O616" s="42"/>
      <c r="P616" s="42"/>
      <c r="Q616" s="42"/>
      <c r="R616" s="42"/>
      <c r="S616" s="266">
        <f t="shared" si="68"/>
        <v>0</v>
      </c>
      <c r="T616" s="32"/>
      <c r="U616" s="50"/>
      <c r="V616" s="44"/>
      <c r="W616" s="44"/>
      <c r="X616" s="45"/>
      <c r="Y616" s="50"/>
      <c r="Z616" s="46"/>
      <c r="AA616" s="46"/>
      <c r="AB616" s="46"/>
      <c r="AC616" s="47">
        <f t="shared" si="69"/>
        <v>0</v>
      </c>
      <c r="AD616" s="51"/>
      <c r="AE616" s="51"/>
      <c r="AF616" s="51"/>
      <c r="AH616" s="290"/>
      <c r="AI616" s="53">
        <f t="shared" si="70"/>
        <v>0</v>
      </c>
      <c r="AJ616" s="52"/>
      <c r="AK616" s="293"/>
      <c r="AL616" s="300"/>
      <c r="AM616" s="52"/>
      <c r="AN616" s="300"/>
      <c r="AO616" s="54"/>
      <c r="AQ616" s="47" t="str">
        <f>IF(OR('Input 1 - Schedule 1'!$C616="Non-Ins, Non-Fin",G616="Other Unregulated Financial Entity"),"Yes","No")</f>
        <v>No</v>
      </c>
      <c r="AR616" s="47" t="str">
        <f>IF(AQ616="Yes", 'Input 1 - Schedule 1'!AL616/'Input 1 - Schedule 1'!AM616*'Input 1 - Schedule 1'!AN616,"N/A")</f>
        <v>N/A</v>
      </c>
      <c r="AS616" s="47" t="str">
        <f>IF(AR616="N/A","N/A",MAX('Input 1 - Schedule 1'!AN616*0.02,AR616))</f>
        <v>N/A</v>
      </c>
      <c r="AT616" s="47" t="str">
        <f>IF(AQ616="Yes",'Input 1 - Schedule 1'!$AH616*IF($AX616="RBC Filing U.S. Insurer (Life)",0.0247,IF($AX616="RBC Filing U.S. Insurer (Health)",0.057*2/3,0.0364)),"N/A")</f>
        <v>N/A</v>
      </c>
      <c r="AU616" s="47" t="str">
        <f>IF(AQ616="Yes",'Input 1 - Schedule 1'!$AH616*IF($AX616="RBC Filing U.S. Insurer (Life)",0.037,IF($AX616="RBC Filing U.S. Insurer (Health)",0.057,0.054)),"N/A")</f>
        <v>N/A</v>
      </c>
      <c r="AV616" s="47" t="str">
        <f>IF(AQ616="Yes",'Input 1 - Schedule 1'!$AJ616*0.03,"N/A")</f>
        <v>N/A</v>
      </c>
      <c r="AW616" s="47" t="str">
        <f>IF(AQ616="Yes",IF(AX616="RBC Filing U.S. Insurer (Life)",0.195*'Input 1 - Schedule 1'!AJ616,0.225*'Input 1 - Schedule 1'!AJ616),"N/A")</f>
        <v>N/A</v>
      </c>
      <c r="AX616" s="47" t="str">
        <f>IFERROR(VLOOKUP('Input 1 - Schedule 1'!I616,'Input 1 - Schedule 1'!$D$7:$G$1009,4,FALSE),"")</f>
        <v/>
      </c>
      <c r="AZ616" s="17" t="s">
        <v>1</v>
      </c>
    </row>
    <row r="617" spans="1:52" x14ac:dyDescent="0.25">
      <c r="A617" s="56">
        <f t="shared" si="65"/>
        <v>608</v>
      </c>
      <c r="B617" s="267" t="str">
        <f t="shared" si="66"/>
        <v/>
      </c>
      <c r="C617" s="55" t="str">
        <f>IFERROR(VLOOKUP(G617,GCC.Param!$B$3:$D$96,3,FALSE),"")</f>
        <v/>
      </c>
      <c r="D617" s="40"/>
      <c r="E617" s="40"/>
      <c r="F617" s="42"/>
      <c r="G617" s="42"/>
      <c r="H617" s="42"/>
      <c r="I617" s="42"/>
      <c r="J617" s="267" t="str">
        <f t="shared" si="67"/>
        <v/>
      </c>
      <c r="K617" s="289"/>
      <c r="L617" s="289"/>
      <c r="M617" s="42"/>
      <c r="N617" s="42"/>
      <c r="O617" s="42"/>
      <c r="P617" s="42"/>
      <c r="Q617" s="42"/>
      <c r="R617" s="42"/>
      <c r="S617" s="266">
        <f t="shared" si="68"/>
        <v>0</v>
      </c>
      <c r="T617" s="32"/>
      <c r="U617" s="50"/>
      <c r="V617" s="44"/>
      <c r="W617" s="44"/>
      <c r="X617" s="45"/>
      <c r="Y617" s="50"/>
      <c r="Z617" s="46"/>
      <c r="AA617" s="46"/>
      <c r="AB617" s="46"/>
      <c r="AC617" s="47">
        <f t="shared" si="69"/>
        <v>0</v>
      </c>
      <c r="AD617" s="51"/>
      <c r="AE617" s="51"/>
      <c r="AF617" s="51"/>
      <c r="AH617" s="290"/>
      <c r="AI617" s="53">
        <f t="shared" si="70"/>
        <v>0</v>
      </c>
      <c r="AJ617" s="52"/>
      <c r="AK617" s="293"/>
      <c r="AL617" s="300"/>
      <c r="AM617" s="52"/>
      <c r="AN617" s="300"/>
      <c r="AO617" s="54"/>
      <c r="AQ617" s="47" t="str">
        <f>IF(OR('Input 1 - Schedule 1'!$C617="Non-Ins, Non-Fin",G617="Other Unregulated Financial Entity"),"Yes","No")</f>
        <v>No</v>
      </c>
      <c r="AR617" s="47" t="str">
        <f>IF(AQ617="Yes", 'Input 1 - Schedule 1'!AL617/'Input 1 - Schedule 1'!AM617*'Input 1 - Schedule 1'!AN617,"N/A")</f>
        <v>N/A</v>
      </c>
      <c r="AS617" s="47" t="str">
        <f>IF(AR617="N/A","N/A",MAX('Input 1 - Schedule 1'!AN617*0.02,AR617))</f>
        <v>N/A</v>
      </c>
      <c r="AT617" s="47" t="str">
        <f>IF(AQ617="Yes",'Input 1 - Schedule 1'!$AH617*IF($AX617="RBC Filing U.S. Insurer (Life)",0.0247,IF($AX617="RBC Filing U.S. Insurer (Health)",0.057*2/3,0.0364)),"N/A")</f>
        <v>N/A</v>
      </c>
      <c r="AU617" s="47" t="str">
        <f>IF(AQ617="Yes",'Input 1 - Schedule 1'!$AH617*IF($AX617="RBC Filing U.S. Insurer (Life)",0.037,IF($AX617="RBC Filing U.S. Insurer (Health)",0.057,0.054)),"N/A")</f>
        <v>N/A</v>
      </c>
      <c r="AV617" s="47" t="str">
        <f>IF(AQ617="Yes",'Input 1 - Schedule 1'!$AJ617*0.03,"N/A")</f>
        <v>N/A</v>
      </c>
      <c r="AW617" s="47" t="str">
        <f>IF(AQ617="Yes",IF(AX617="RBC Filing U.S. Insurer (Life)",0.195*'Input 1 - Schedule 1'!AJ617,0.225*'Input 1 - Schedule 1'!AJ617),"N/A")</f>
        <v>N/A</v>
      </c>
      <c r="AX617" s="47" t="str">
        <f>IFERROR(VLOOKUP('Input 1 - Schedule 1'!I617,'Input 1 - Schedule 1'!$D$7:$G$1009,4,FALSE),"")</f>
        <v/>
      </c>
      <c r="AZ617" s="17" t="s">
        <v>1</v>
      </c>
    </row>
    <row r="618" spans="1:52" x14ac:dyDescent="0.25">
      <c r="A618" s="56">
        <f t="shared" si="65"/>
        <v>609</v>
      </c>
      <c r="B618" s="267" t="str">
        <f t="shared" si="66"/>
        <v/>
      </c>
      <c r="C618" s="55" t="str">
        <f>IFERROR(VLOOKUP(G618,GCC.Param!$B$3:$D$96,3,FALSE),"")</f>
        <v/>
      </c>
      <c r="D618" s="40"/>
      <c r="E618" s="40"/>
      <c r="F618" s="42"/>
      <c r="G618" s="42"/>
      <c r="H618" s="42"/>
      <c r="I618" s="42"/>
      <c r="J618" s="267" t="str">
        <f t="shared" si="67"/>
        <v/>
      </c>
      <c r="K618" s="289"/>
      <c r="L618" s="289"/>
      <c r="M618" s="42"/>
      <c r="N618" s="42"/>
      <c r="O618" s="42"/>
      <c r="P618" s="42"/>
      <c r="Q618" s="42"/>
      <c r="R618" s="42"/>
      <c r="S618" s="266">
        <f t="shared" si="68"/>
        <v>0</v>
      </c>
      <c r="T618" s="32"/>
      <c r="U618" s="50"/>
      <c r="V618" s="44"/>
      <c r="W618" s="44"/>
      <c r="X618" s="45"/>
      <c r="Y618" s="50"/>
      <c r="Z618" s="46"/>
      <c r="AA618" s="46"/>
      <c r="AB618" s="46"/>
      <c r="AC618" s="47">
        <f t="shared" si="69"/>
        <v>0</v>
      </c>
      <c r="AD618" s="51"/>
      <c r="AE618" s="51"/>
      <c r="AF618" s="51"/>
      <c r="AH618" s="290"/>
      <c r="AI618" s="53">
        <f t="shared" si="70"/>
        <v>0</v>
      </c>
      <c r="AJ618" s="52"/>
      <c r="AK618" s="293"/>
      <c r="AL618" s="300"/>
      <c r="AM618" s="52"/>
      <c r="AN618" s="300"/>
      <c r="AO618" s="54"/>
      <c r="AQ618" s="47" t="str">
        <f>IF(OR('Input 1 - Schedule 1'!$C618="Non-Ins, Non-Fin",G618="Other Unregulated Financial Entity"),"Yes","No")</f>
        <v>No</v>
      </c>
      <c r="AR618" s="47" t="str">
        <f>IF(AQ618="Yes", 'Input 1 - Schedule 1'!AL618/'Input 1 - Schedule 1'!AM618*'Input 1 - Schedule 1'!AN618,"N/A")</f>
        <v>N/A</v>
      </c>
      <c r="AS618" s="47" t="str">
        <f>IF(AR618="N/A","N/A",MAX('Input 1 - Schedule 1'!AN618*0.02,AR618))</f>
        <v>N/A</v>
      </c>
      <c r="AT618" s="47" t="str">
        <f>IF(AQ618="Yes",'Input 1 - Schedule 1'!$AH618*IF($AX618="RBC Filing U.S. Insurer (Life)",0.0247,IF($AX618="RBC Filing U.S. Insurer (Health)",0.057*2/3,0.0364)),"N/A")</f>
        <v>N/A</v>
      </c>
      <c r="AU618" s="47" t="str">
        <f>IF(AQ618="Yes",'Input 1 - Schedule 1'!$AH618*IF($AX618="RBC Filing U.S. Insurer (Life)",0.037,IF($AX618="RBC Filing U.S. Insurer (Health)",0.057,0.054)),"N/A")</f>
        <v>N/A</v>
      </c>
      <c r="AV618" s="47" t="str">
        <f>IF(AQ618="Yes",'Input 1 - Schedule 1'!$AJ618*0.03,"N/A")</f>
        <v>N/A</v>
      </c>
      <c r="AW618" s="47" t="str">
        <f>IF(AQ618="Yes",IF(AX618="RBC Filing U.S. Insurer (Life)",0.195*'Input 1 - Schedule 1'!AJ618,0.225*'Input 1 - Schedule 1'!AJ618),"N/A")</f>
        <v>N/A</v>
      </c>
      <c r="AX618" s="47" t="str">
        <f>IFERROR(VLOOKUP('Input 1 - Schedule 1'!I618,'Input 1 - Schedule 1'!$D$7:$G$1009,4,FALSE),"")</f>
        <v/>
      </c>
      <c r="AZ618" s="17" t="s">
        <v>1</v>
      </c>
    </row>
    <row r="619" spans="1:52" x14ac:dyDescent="0.25">
      <c r="A619" s="56">
        <f t="shared" si="65"/>
        <v>610</v>
      </c>
      <c r="B619" s="267" t="str">
        <f t="shared" si="66"/>
        <v/>
      </c>
      <c r="C619" s="55" t="str">
        <f>IFERROR(VLOOKUP(G619,GCC.Param!$B$3:$D$96,3,FALSE),"")</f>
        <v/>
      </c>
      <c r="D619" s="40"/>
      <c r="E619" s="40"/>
      <c r="F619" s="42"/>
      <c r="G619" s="42"/>
      <c r="H619" s="42"/>
      <c r="I619" s="42"/>
      <c r="J619" s="267" t="str">
        <f t="shared" si="67"/>
        <v/>
      </c>
      <c r="K619" s="289"/>
      <c r="L619" s="289"/>
      <c r="M619" s="42"/>
      <c r="N619" s="42"/>
      <c r="O619" s="42"/>
      <c r="P619" s="42"/>
      <c r="Q619" s="42"/>
      <c r="R619" s="42"/>
      <c r="S619" s="266">
        <f t="shared" si="68"/>
        <v>0</v>
      </c>
      <c r="T619" s="32"/>
      <c r="U619" s="50"/>
      <c r="V619" s="44"/>
      <c r="W619" s="44"/>
      <c r="X619" s="45"/>
      <c r="Y619" s="50"/>
      <c r="Z619" s="46"/>
      <c r="AA619" s="46"/>
      <c r="AB619" s="46"/>
      <c r="AC619" s="47">
        <f t="shared" si="69"/>
        <v>0</v>
      </c>
      <c r="AD619" s="51"/>
      <c r="AE619" s="51"/>
      <c r="AF619" s="51"/>
      <c r="AH619" s="290"/>
      <c r="AI619" s="53">
        <f t="shared" si="70"/>
        <v>0</v>
      </c>
      <c r="AJ619" s="52"/>
      <c r="AK619" s="293"/>
      <c r="AL619" s="300"/>
      <c r="AM619" s="52"/>
      <c r="AN619" s="300"/>
      <c r="AO619" s="54"/>
      <c r="AQ619" s="47" t="str">
        <f>IF(OR('Input 1 - Schedule 1'!$C619="Non-Ins, Non-Fin",G619="Other Unregulated Financial Entity"),"Yes","No")</f>
        <v>No</v>
      </c>
      <c r="AR619" s="47" t="str">
        <f>IF(AQ619="Yes", 'Input 1 - Schedule 1'!AL619/'Input 1 - Schedule 1'!AM619*'Input 1 - Schedule 1'!AN619,"N/A")</f>
        <v>N/A</v>
      </c>
      <c r="AS619" s="47" t="str">
        <f>IF(AR619="N/A","N/A",MAX('Input 1 - Schedule 1'!AN619*0.02,AR619))</f>
        <v>N/A</v>
      </c>
      <c r="AT619" s="47" t="str">
        <f>IF(AQ619="Yes",'Input 1 - Schedule 1'!$AH619*IF($AX619="RBC Filing U.S. Insurer (Life)",0.0247,IF($AX619="RBC Filing U.S. Insurer (Health)",0.057*2/3,0.0364)),"N/A")</f>
        <v>N/A</v>
      </c>
      <c r="AU619" s="47" t="str">
        <f>IF(AQ619="Yes",'Input 1 - Schedule 1'!$AH619*IF($AX619="RBC Filing U.S. Insurer (Life)",0.037,IF($AX619="RBC Filing U.S. Insurer (Health)",0.057,0.054)),"N/A")</f>
        <v>N/A</v>
      </c>
      <c r="AV619" s="47" t="str">
        <f>IF(AQ619="Yes",'Input 1 - Schedule 1'!$AJ619*0.03,"N/A")</f>
        <v>N/A</v>
      </c>
      <c r="AW619" s="47" t="str">
        <f>IF(AQ619="Yes",IF(AX619="RBC Filing U.S. Insurer (Life)",0.195*'Input 1 - Schedule 1'!AJ619,0.225*'Input 1 - Schedule 1'!AJ619),"N/A")</f>
        <v>N/A</v>
      </c>
      <c r="AX619" s="47" t="str">
        <f>IFERROR(VLOOKUP('Input 1 - Schedule 1'!I619,'Input 1 - Schedule 1'!$D$7:$G$1009,4,FALSE),"")</f>
        <v/>
      </c>
      <c r="AZ619" s="17" t="s">
        <v>1</v>
      </c>
    </row>
    <row r="620" spans="1:52" x14ac:dyDescent="0.25">
      <c r="A620" s="56">
        <f t="shared" si="65"/>
        <v>611</v>
      </c>
      <c r="B620" s="267" t="str">
        <f t="shared" si="66"/>
        <v/>
      </c>
      <c r="C620" s="55" t="str">
        <f>IFERROR(VLOOKUP(G620,GCC.Param!$B$3:$D$96,3,FALSE),"")</f>
        <v/>
      </c>
      <c r="D620" s="40"/>
      <c r="E620" s="40"/>
      <c r="F620" s="42"/>
      <c r="G620" s="42"/>
      <c r="H620" s="42"/>
      <c r="I620" s="42"/>
      <c r="J620" s="267" t="str">
        <f t="shared" si="67"/>
        <v/>
      </c>
      <c r="K620" s="289"/>
      <c r="L620" s="289"/>
      <c r="M620" s="42"/>
      <c r="N620" s="42"/>
      <c r="O620" s="42"/>
      <c r="P620" s="42"/>
      <c r="Q620" s="42"/>
      <c r="R620" s="42"/>
      <c r="S620" s="266">
        <f t="shared" si="68"/>
        <v>0</v>
      </c>
      <c r="T620" s="32"/>
      <c r="U620" s="50"/>
      <c r="V620" s="44"/>
      <c r="W620" s="44"/>
      <c r="X620" s="45"/>
      <c r="Y620" s="50"/>
      <c r="Z620" s="46"/>
      <c r="AA620" s="46"/>
      <c r="AB620" s="46"/>
      <c r="AC620" s="47">
        <f t="shared" si="69"/>
        <v>0</v>
      </c>
      <c r="AD620" s="51"/>
      <c r="AE620" s="51"/>
      <c r="AF620" s="51"/>
      <c r="AH620" s="290"/>
      <c r="AI620" s="53">
        <f t="shared" si="70"/>
        <v>0</v>
      </c>
      <c r="AJ620" s="52"/>
      <c r="AK620" s="293"/>
      <c r="AL620" s="300"/>
      <c r="AM620" s="52"/>
      <c r="AN620" s="300"/>
      <c r="AO620" s="54"/>
      <c r="AQ620" s="47" t="str">
        <f>IF(OR('Input 1 - Schedule 1'!$C620="Non-Ins, Non-Fin",G620="Other Unregulated Financial Entity"),"Yes","No")</f>
        <v>No</v>
      </c>
      <c r="AR620" s="47" t="str">
        <f>IF(AQ620="Yes", 'Input 1 - Schedule 1'!AL620/'Input 1 - Schedule 1'!AM620*'Input 1 - Schedule 1'!AN620,"N/A")</f>
        <v>N/A</v>
      </c>
      <c r="AS620" s="47" t="str">
        <f>IF(AR620="N/A","N/A",MAX('Input 1 - Schedule 1'!AN620*0.02,AR620))</f>
        <v>N/A</v>
      </c>
      <c r="AT620" s="47" t="str">
        <f>IF(AQ620="Yes",'Input 1 - Schedule 1'!$AH620*IF($AX620="RBC Filing U.S. Insurer (Life)",0.0247,IF($AX620="RBC Filing U.S. Insurer (Health)",0.057*2/3,0.0364)),"N/A")</f>
        <v>N/A</v>
      </c>
      <c r="AU620" s="47" t="str">
        <f>IF(AQ620="Yes",'Input 1 - Schedule 1'!$AH620*IF($AX620="RBC Filing U.S. Insurer (Life)",0.037,IF($AX620="RBC Filing U.S. Insurer (Health)",0.057,0.054)),"N/A")</f>
        <v>N/A</v>
      </c>
      <c r="AV620" s="47" t="str">
        <f>IF(AQ620="Yes",'Input 1 - Schedule 1'!$AJ620*0.03,"N/A")</f>
        <v>N/A</v>
      </c>
      <c r="AW620" s="47" t="str">
        <f>IF(AQ620="Yes",IF(AX620="RBC Filing U.S. Insurer (Life)",0.195*'Input 1 - Schedule 1'!AJ620,0.225*'Input 1 - Schedule 1'!AJ620),"N/A")</f>
        <v>N/A</v>
      </c>
      <c r="AX620" s="47" t="str">
        <f>IFERROR(VLOOKUP('Input 1 - Schedule 1'!I620,'Input 1 - Schedule 1'!$D$7:$G$1009,4,FALSE),"")</f>
        <v/>
      </c>
      <c r="AZ620" s="17" t="s">
        <v>1</v>
      </c>
    </row>
    <row r="621" spans="1:52" x14ac:dyDescent="0.25">
      <c r="A621" s="56">
        <f t="shared" si="65"/>
        <v>612</v>
      </c>
      <c r="B621" s="267" t="str">
        <f t="shared" si="66"/>
        <v/>
      </c>
      <c r="C621" s="55" t="str">
        <f>IFERROR(VLOOKUP(G621,GCC.Param!$B$3:$D$96,3,FALSE),"")</f>
        <v/>
      </c>
      <c r="D621" s="40"/>
      <c r="E621" s="40"/>
      <c r="F621" s="42"/>
      <c r="G621" s="42"/>
      <c r="H621" s="42"/>
      <c r="I621" s="42"/>
      <c r="J621" s="267" t="str">
        <f t="shared" si="67"/>
        <v/>
      </c>
      <c r="K621" s="289"/>
      <c r="L621" s="289"/>
      <c r="M621" s="42"/>
      <c r="N621" s="42"/>
      <c r="O621" s="42"/>
      <c r="P621" s="42"/>
      <c r="Q621" s="42"/>
      <c r="R621" s="42"/>
      <c r="S621" s="266">
        <f t="shared" si="68"/>
        <v>0</v>
      </c>
      <c r="T621" s="32"/>
      <c r="U621" s="50"/>
      <c r="V621" s="44"/>
      <c r="W621" s="44"/>
      <c r="X621" s="45"/>
      <c r="Y621" s="50"/>
      <c r="Z621" s="46"/>
      <c r="AA621" s="46"/>
      <c r="AB621" s="46"/>
      <c r="AC621" s="47">
        <f t="shared" si="69"/>
        <v>0</v>
      </c>
      <c r="AD621" s="51"/>
      <c r="AE621" s="51"/>
      <c r="AF621" s="51"/>
      <c r="AH621" s="290"/>
      <c r="AI621" s="53">
        <f t="shared" si="70"/>
        <v>0</v>
      </c>
      <c r="AJ621" s="52"/>
      <c r="AK621" s="293"/>
      <c r="AL621" s="300"/>
      <c r="AM621" s="52"/>
      <c r="AN621" s="300"/>
      <c r="AO621" s="54"/>
      <c r="AQ621" s="47" t="str">
        <f>IF(OR('Input 1 - Schedule 1'!$C621="Non-Ins, Non-Fin",G621="Other Unregulated Financial Entity"),"Yes","No")</f>
        <v>No</v>
      </c>
      <c r="AR621" s="47" t="str">
        <f>IF(AQ621="Yes", 'Input 1 - Schedule 1'!AL621/'Input 1 - Schedule 1'!AM621*'Input 1 - Schedule 1'!AN621,"N/A")</f>
        <v>N/A</v>
      </c>
      <c r="AS621" s="47" t="str">
        <f>IF(AR621="N/A","N/A",MAX('Input 1 - Schedule 1'!AN621*0.02,AR621))</f>
        <v>N/A</v>
      </c>
      <c r="AT621" s="47" t="str">
        <f>IF(AQ621="Yes",'Input 1 - Schedule 1'!$AH621*IF($AX621="RBC Filing U.S. Insurer (Life)",0.0247,IF($AX621="RBC Filing U.S. Insurer (Health)",0.057*2/3,0.0364)),"N/A")</f>
        <v>N/A</v>
      </c>
      <c r="AU621" s="47" t="str">
        <f>IF(AQ621="Yes",'Input 1 - Schedule 1'!$AH621*IF($AX621="RBC Filing U.S. Insurer (Life)",0.037,IF($AX621="RBC Filing U.S. Insurer (Health)",0.057,0.054)),"N/A")</f>
        <v>N/A</v>
      </c>
      <c r="AV621" s="47" t="str">
        <f>IF(AQ621="Yes",'Input 1 - Schedule 1'!$AJ621*0.03,"N/A")</f>
        <v>N/A</v>
      </c>
      <c r="AW621" s="47" t="str">
        <f>IF(AQ621="Yes",IF(AX621="RBC Filing U.S. Insurer (Life)",0.195*'Input 1 - Schedule 1'!AJ621,0.225*'Input 1 - Schedule 1'!AJ621),"N/A")</f>
        <v>N/A</v>
      </c>
      <c r="AX621" s="47" t="str">
        <f>IFERROR(VLOOKUP('Input 1 - Schedule 1'!I621,'Input 1 - Schedule 1'!$D$7:$G$1009,4,FALSE),"")</f>
        <v/>
      </c>
      <c r="AZ621" s="17" t="s">
        <v>1</v>
      </c>
    </row>
    <row r="622" spans="1:52" x14ac:dyDescent="0.25">
      <c r="A622" s="56">
        <f t="shared" si="65"/>
        <v>613</v>
      </c>
      <c r="B622" s="267" t="str">
        <f t="shared" si="66"/>
        <v/>
      </c>
      <c r="C622" s="55" t="str">
        <f>IFERROR(VLOOKUP(G622,GCC.Param!$B$3:$D$96,3,FALSE),"")</f>
        <v/>
      </c>
      <c r="D622" s="40"/>
      <c r="E622" s="40"/>
      <c r="F622" s="42"/>
      <c r="G622" s="42"/>
      <c r="H622" s="42"/>
      <c r="I622" s="42"/>
      <c r="J622" s="267" t="str">
        <f t="shared" si="67"/>
        <v/>
      </c>
      <c r="K622" s="289"/>
      <c r="L622" s="289"/>
      <c r="M622" s="42"/>
      <c r="N622" s="42"/>
      <c r="O622" s="42"/>
      <c r="P622" s="42"/>
      <c r="Q622" s="42"/>
      <c r="R622" s="42"/>
      <c r="S622" s="266">
        <f t="shared" si="68"/>
        <v>0</v>
      </c>
      <c r="T622" s="32"/>
      <c r="U622" s="50"/>
      <c r="V622" s="44"/>
      <c r="W622" s="44"/>
      <c r="X622" s="45"/>
      <c r="Y622" s="50"/>
      <c r="Z622" s="46"/>
      <c r="AA622" s="46"/>
      <c r="AB622" s="46"/>
      <c r="AC622" s="47">
        <f t="shared" si="69"/>
        <v>0</v>
      </c>
      <c r="AD622" s="51"/>
      <c r="AE622" s="51"/>
      <c r="AF622" s="51"/>
      <c r="AH622" s="290"/>
      <c r="AI622" s="53">
        <f t="shared" si="70"/>
        <v>0</v>
      </c>
      <c r="AJ622" s="52"/>
      <c r="AK622" s="293"/>
      <c r="AL622" s="300"/>
      <c r="AM622" s="52"/>
      <c r="AN622" s="300"/>
      <c r="AO622" s="54"/>
      <c r="AQ622" s="47" t="str">
        <f>IF(OR('Input 1 - Schedule 1'!$C622="Non-Ins, Non-Fin",G622="Other Unregulated Financial Entity"),"Yes","No")</f>
        <v>No</v>
      </c>
      <c r="AR622" s="47" t="str">
        <f>IF(AQ622="Yes", 'Input 1 - Schedule 1'!AL622/'Input 1 - Schedule 1'!AM622*'Input 1 - Schedule 1'!AN622,"N/A")</f>
        <v>N/A</v>
      </c>
      <c r="AS622" s="47" t="str">
        <f>IF(AR622="N/A","N/A",MAX('Input 1 - Schedule 1'!AN622*0.02,AR622))</f>
        <v>N/A</v>
      </c>
      <c r="AT622" s="47" t="str">
        <f>IF(AQ622="Yes",'Input 1 - Schedule 1'!$AH622*IF($AX622="RBC Filing U.S. Insurer (Life)",0.0247,IF($AX622="RBC Filing U.S. Insurer (Health)",0.057*2/3,0.0364)),"N/A")</f>
        <v>N/A</v>
      </c>
      <c r="AU622" s="47" t="str">
        <f>IF(AQ622="Yes",'Input 1 - Schedule 1'!$AH622*IF($AX622="RBC Filing U.S. Insurer (Life)",0.037,IF($AX622="RBC Filing U.S. Insurer (Health)",0.057,0.054)),"N/A")</f>
        <v>N/A</v>
      </c>
      <c r="AV622" s="47" t="str">
        <f>IF(AQ622="Yes",'Input 1 - Schedule 1'!$AJ622*0.03,"N/A")</f>
        <v>N/A</v>
      </c>
      <c r="AW622" s="47" t="str">
        <f>IF(AQ622="Yes",IF(AX622="RBC Filing U.S. Insurer (Life)",0.195*'Input 1 - Schedule 1'!AJ622,0.225*'Input 1 - Schedule 1'!AJ622),"N/A")</f>
        <v>N/A</v>
      </c>
      <c r="AX622" s="47" t="str">
        <f>IFERROR(VLOOKUP('Input 1 - Schedule 1'!I622,'Input 1 - Schedule 1'!$D$7:$G$1009,4,FALSE),"")</f>
        <v/>
      </c>
      <c r="AZ622" s="17" t="s">
        <v>1</v>
      </c>
    </row>
    <row r="623" spans="1:52" x14ac:dyDescent="0.25">
      <c r="A623" s="56">
        <f t="shared" si="65"/>
        <v>614</v>
      </c>
      <c r="B623" s="267" t="str">
        <f t="shared" si="66"/>
        <v/>
      </c>
      <c r="C623" s="55" t="str">
        <f>IFERROR(VLOOKUP(G623,GCC.Param!$B$3:$D$96,3,FALSE),"")</f>
        <v/>
      </c>
      <c r="D623" s="40"/>
      <c r="E623" s="40"/>
      <c r="F623" s="42"/>
      <c r="G623" s="42"/>
      <c r="H623" s="42"/>
      <c r="I623" s="42"/>
      <c r="J623" s="267" t="str">
        <f t="shared" si="67"/>
        <v/>
      </c>
      <c r="K623" s="289"/>
      <c r="L623" s="289"/>
      <c r="M623" s="42"/>
      <c r="N623" s="42"/>
      <c r="O623" s="42"/>
      <c r="P623" s="42"/>
      <c r="Q623" s="42"/>
      <c r="R623" s="42"/>
      <c r="S623" s="266">
        <f t="shared" si="68"/>
        <v>0</v>
      </c>
      <c r="T623" s="32"/>
      <c r="U623" s="50"/>
      <c r="V623" s="44"/>
      <c r="W623" s="44"/>
      <c r="X623" s="45"/>
      <c r="Y623" s="50"/>
      <c r="Z623" s="46"/>
      <c r="AA623" s="46"/>
      <c r="AB623" s="46"/>
      <c r="AC623" s="47">
        <f t="shared" si="69"/>
        <v>0</v>
      </c>
      <c r="AD623" s="51"/>
      <c r="AE623" s="51"/>
      <c r="AF623" s="51"/>
      <c r="AH623" s="290"/>
      <c r="AI623" s="53">
        <f t="shared" si="70"/>
        <v>0</v>
      </c>
      <c r="AJ623" s="52"/>
      <c r="AK623" s="293"/>
      <c r="AL623" s="300"/>
      <c r="AM623" s="52"/>
      <c r="AN623" s="300"/>
      <c r="AO623" s="54"/>
      <c r="AQ623" s="47" t="str">
        <f>IF(OR('Input 1 - Schedule 1'!$C623="Non-Ins, Non-Fin",G623="Other Unregulated Financial Entity"),"Yes","No")</f>
        <v>No</v>
      </c>
      <c r="AR623" s="47" t="str">
        <f>IF(AQ623="Yes", 'Input 1 - Schedule 1'!AL623/'Input 1 - Schedule 1'!AM623*'Input 1 - Schedule 1'!AN623,"N/A")</f>
        <v>N/A</v>
      </c>
      <c r="AS623" s="47" t="str">
        <f>IF(AR623="N/A","N/A",MAX('Input 1 - Schedule 1'!AN623*0.02,AR623))</f>
        <v>N/A</v>
      </c>
      <c r="AT623" s="47" t="str">
        <f>IF(AQ623="Yes",'Input 1 - Schedule 1'!$AH623*IF($AX623="RBC Filing U.S. Insurer (Life)",0.0247,IF($AX623="RBC Filing U.S. Insurer (Health)",0.057*2/3,0.0364)),"N/A")</f>
        <v>N/A</v>
      </c>
      <c r="AU623" s="47" t="str">
        <f>IF(AQ623="Yes",'Input 1 - Schedule 1'!$AH623*IF($AX623="RBC Filing U.S. Insurer (Life)",0.037,IF($AX623="RBC Filing U.S. Insurer (Health)",0.057,0.054)),"N/A")</f>
        <v>N/A</v>
      </c>
      <c r="AV623" s="47" t="str">
        <f>IF(AQ623="Yes",'Input 1 - Schedule 1'!$AJ623*0.03,"N/A")</f>
        <v>N/A</v>
      </c>
      <c r="AW623" s="47" t="str">
        <f>IF(AQ623="Yes",IF(AX623="RBC Filing U.S. Insurer (Life)",0.195*'Input 1 - Schedule 1'!AJ623,0.225*'Input 1 - Schedule 1'!AJ623),"N/A")</f>
        <v>N/A</v>
      </c>
      <c r="AX623" s="47" t="str">
        <f>IFERROR(VLOOKUP('Input 1 - Schedule 1'!I623,'Input 1 - Schedule 1'!$D$7:$G$1009,4,FALSE),"")</f>
        <v/>
      </c>
      <c r="AZ623" s="17" t="s">
        <v>1</v>
      </c>
    </row>
    <row r="624" spans="1:52" x14ac:dyDescent="0.25">
      <c r="A624" s="56">
        <f t="shared" si="65"/>
        <v>615</v>
      </c>
      <c r="B624" s="267" t="str">
        <f t="shared" si="66"/>
        <v/>
      </c>
      <c r="C624" s="55" t="str">
        <f>IFERROR(VLOOKUP(G624,GCC.Param!$B$3:$D$96,3,FALSE),"")</f>
        <v/>
      </c>
      <c r="D624" s="40"/>
      <c r="E624" s="40"/>
      <c r="F624" s="42"/>
      <c r="G624" s="42"/>
      <c r="H624" s="42"/>
      <c r="I624" s="42"/>
      <c r="J624" s="267" t="str">
        <f t="shared" si="67"/>
        <v/>
      </c>
      <c r="K624" s="289"/>
      <c r="L624" s="289"/>
      <c r="M624" s="42"/>
      <c r="N624" s="42"/>
      <c r="O624" s="42"/>
      <c r="P624" s="42"/>
      <c r="Q624" s="42"/>
      <c r="R624" s="42"/>
      <c r="S624" s="266">
        <f t="shared" si="68"/>
        <v>0</v>
      </c>
      <c r="T624" s="32"/>
      <c r="U624" s="50"/>
      <c r="V624" s="44"/>
      <c r="W624" s="44"/>
      <c r="X624" s="45"/>
      <c r="Y624" s="50"/>
      <c r="Z624" s="46"/>
      <c r="AA624" s="46"/>
      <c r="AB624" s="46"/>
      <c r="AC624" s="47">
        <f t="shared" si="69"/>
        <v>0</v>
      </c>
      <c r="AD624" s="51"/>
      <c r="AE624" s="51"/>
      <c r="AF624" s="51"/>
      <c r="AH624" s="290"/>
      <c r="AI624" s="53">
        <f t="shared" si="70"/>
        <v>0</v>
      </c>
      <c r="AJ624" s="52"/>
      <c r="AK624" s="293"/>
      <c r="AL624" s="300"/>
      <c r="AM624" s="52"/>
      <c r="AN624" s="300"/>
      <c r="AO624" s="54"/>
      <c r="AQ624" s="47" t="str">
        <f>IF(OR('Input 1 - Schedule 1'!$C624="Non-Ins, Non-Fin",G624="Other Unregulated Financial Entity"),"Yes","No")</f>
        <v>No</v>
      </c>
      <c r="AR624" s="47" t="str">
        <f>IF(AQ624="Yes", 'Input 1 - Schedule 1'!AL624/'Input 1 - Schedule 1'!AM624*'Input 1 - Schedule 1'!AN624,"N/A")</f>
        <v>N/A</v>
      </c>
      <c r="AS624" s="47" t="str">
        <f>IF(AR624="N/A","N/A",MAX('Input 1 - Schedule 1'!AN624*0.02,AR624))</f>
        <v>N/A</v>
      </c>
      <c r="AT624" s="47" t="str">
        <f>IF(AQ624="Yes",'Input 1 - Schedule 1'!$AH624*IF($AX624="RBC Filing U.S. Insurer (Life)",0.0247,IF($AX624="RBC Filing U.S. Insurer (Health)",0.057*2/3,0.0364)),"N/A")</f>
        <v>N/A</v>
      </c>
      <c r="AU624" s="47" t="str">
        <f>IF(AQ624="Yes",'Input 1 - Schedule 1'!$AH624*IF($AX624="RBC Filing U.S. Insurer (Life)",0.037,IF($AX624="RBC Filing U.S. Insurer (Health)",0.057,0.054)),"N/A")</f>
        <v>N/A</v>
      </c>
      <c r="AV624" s="47" t="str">
        <f>IF(AQ624="Yes",'Input 1 - Schedule 1'!$AJ624*0.03,"N/A")</f>
        <v>N/A</v>
      </c>
      <c r="AW624" s="47" t="str">
        <f>IF(AQ624="Yes",IF(AX624="RBC Filing U.S. Insurer (Life)",0.195*'Input 1 - Schedule 1'!AJ624,0.225*'Input 1 - Schedule 1'!AJ624),"N/A")</f>
        <v>N/A</v>
      </c>
      <c r="AX624" s="47" t="str">
        <f>IFERROR(VLOOKUP('Input 1 - Schedule 1'!I624,'Input 1 - Schedule 1'!$D$7:$G$1009,4,FALSE),"")</f>
        <v/>
      </c>
      <c r="AZ624" s="17" t="s">
        <v>1</v>
      </c>
    </row>
    <row r="625" spans="1:52" x14ac:dyDescent="0.25">
      <c r="A625" s="56">
        <f t="shared" si="65"/>
        <v>616</v>
      </c>
      <c r="B625" s="267" t="str">
        <f t="shared" si="66"/>
        <v/>
      </c>
      <c r="C625" s="55" t="str">
        <f>IFERROR(VLOOKUP(G625,GCC.Param!$B$3:$D$96,3,FALSE),"")</f>
        <v/>
      </c>
      <c r="D625" s="40"/>
      <c r="E625" s="40"/>
      <c r="F625" s="42"/>
      <c r="G625" s="42"/>
      <c r="H625" s="42"/>
      <c r="I625" s="42"/>
      <c r="J625" s="267" t="str">
        <f t="shared" si="67"/>
        <v/>
      </c>
      <c r="K625" s="289"/>
      <c r="L625" s="289"/>
      <c r="M625" s="42"/>
      <c r="N625" s="42"/>
      <c r="O625" s="42"/>
      <c r="P625" s="42"/>
      <c r="Q625" s="42"/>
      <c r="R625" s="42"/>
      <c r="S625" s="266">
        <f t="shared" si="68"/>
        <v>0</v>
      </c>
      <c r="T625" s="32"/>
      <c r="U625" s="50"/>
      <c r="V625" s="44"/>
      <c r="W625" s="44"/>
      <c r="X625" s="45"/>
      <c r="Y625" s="50"/>
      <c r="Z625" s="46"/>
      <c r="AA625" s="46"/>
      <c r="AB625" s="46"/>
      <c r="AC625" s="47">
        <f t="shared" si="69"/>
        <v>0</v>
      </c>
      <c r="AD625" s="51"/>
      <c r="AE625" s="51"/>
      <c r="AF625" s="51"/>
      <c r="AH625" s="290"/>
      <c r="AI625" s="53">
        <f t="shared" si="70"/>
        <v>0</v>
      </c>
      <c r="AJ625" s="52"/>
      <c r="AK625" s="293"/>
      <c r="AL625" s="300"/>
      <c r="AM625" s="52"/>
      <c r="AN625" s="300"/>
      <c r="AO625" s="54"/>
      <c r="AQ625" s="47" t="str">
        <f>IF(OR('Input 1 - Schedule 1'!$C625="Non-Ins, Non-Fin",G625="Other Unregulated Financial Entity"),"Yes","No")</f>
        <v>No</v>
      </c>
      <c r="AR625" s="47" t="str">
        <f>IF(AQ625="Yes", 'Input 1 - Schedule 1'!AL625/'Input 1 - Schedule 1'!AM625*'Input 1 - Schedule 1'!AN625,"N/A")</f>
        <v>N/A</v>
      </c>
      <c r="AS625" s="47" t="str">
        <f>IF(AR625="N/A","N/A",MAX('Input 1 - Schedule 1'!AN625*0.02,AR625))</f>
        <v>N/A</v>
      </c>
      <c r="AT625" s="47" t="str">
        <f>IF(AQ625="Yes",'Input 1 - Schedule 1'!$AH625*IF($AX625="RBC Filing U.S. Insurer (Life)",0.0247,IF($AX625="RBC Filing U.S. Insurer (Health)",0.057*2/3,0.0364)),"N/A")</f>
        <v>N/A</v>
      </c>
      <c r="AU625" s="47" t="str">
        <f>IF(AQ625="Yes",'Input 1 - Schedule 1'!$AH625*IF($AX625="RBC Filing U.S. Insurer (Life)",0.037,IF($AX625="RBC Filing U.S. Insurer (Health)",0.057,0.054)),"N/A")</f>
        <v>N/A</v>
      </c>
      <c r="AV625" s="47" t="str">
        <f>IF(AQ625="Yes",'Input 1 - Schedule 1'!$AJ625*0.03,"N/A")</f>
        <v>N/A</v>
      </c>
      <c r="AW625" s="47" t="str">
        <f>IF(AQ625="Yes",IF(AX625="RBC Filing U.S. Insurer (Life)",0.195*'Input 1 - Schedule 1'!AJ625,0.225*'Input 1 - Schedule 1'!AJ625),"N/A")</f>
        <v>N/A</v>
      </c>
      <c r="AX625" s="47" t="str">
        <f>IFERROR(VLOOKUP('Input 1 - Schedule 1'!I625,'Input 1 - Schedule 1'!$D$7:$G$1009,4,FALSE),"")</f>
        <v/>
      </c>
      <c r="AZ625" s="17" t="s">
        <v>1</v>
      </c>
    </row>
    <row r="626" spans="1:52" x14ac:dyDescent="0.25">
      <c r="A626" s="56">
        <f t="shared" si="65"/>
        <v>617</v>
      </c>
      <c r="B626" s="267" t="str">
        <f t="shared" si="66"/>
        <v/>
      </c>
      <c r="C626" s="55" t="str">
        <f>IFERROR(VLOOKUP(G626,GCC.Param!$B$3:$D$96,3,FALSE),"")</f>
        <v/>
      </c>
      <c r="D626" s="40"/>
      <c r="E626" s="40"/>
      <c r="F626" s="42"/>
      <c r="G626" s="42"/>
      <c r="H626" s="42"/>
      <c r="I626" s="42"/>
      <c r="J626" s="267" t="str">
        <f t="shared" si="67"/>
        <v/>
      </c>
      <c r="K626" s="289"/>
      <c r="L626" s="289"/>
      <c r="M626" s="42"/>
      <c r="N626" s="42"/>
      <c r="O626" s="42"/>
      <c r="P626" s="42"/>
      <c r="Q626" s="42"/>
      <c r="R626" s="42"/>
      <c r="S626" s="266">
        <f t="shared" si="68"/>
        <v>0</v>
      </c>
      <c r="T626" s="32"/>
      <c r="U626" s="50"/>
      <c r="V626" s="44"/>
      <c r="W626" s="44"/>
      <c r="X626" s="45"/>
      <c r="Y626" s="50"/>
      <c r="Z626" s="46"/>
      <c r="AA626" s="46"/>
      <c r="AB626" s="46"/>
      <c r="AC626" s="47">
        <f t="shared" si="69"/>
        <v>0</v>
      </c>
      <c r="AD626" s="51"/>
      <c r="AE626" s="51"/>
      <c r="AF626" s="51"/>
      <c r="AH626" s="290"/>
      <c r="AI626" s="53">
        <f t="shared" si="70"/>
        <v>0</v>
      </c>
      <c r="AJ626" s="52"/>
      <c r="AK626" s="293"/>
      <c r="AL626" s="300"/>
      <c r="AM626" s="52"/>
      <c r="AN626" s="300"/>
      <c r="AO626" s="54"/>
      <c r="AQ626" s="47" t="str">
        <f>IF(OR('Input 1 - Schedule 1'!$C626="Non-Ins, Non-Fin",G626="Other Unregulated Financial Entity"),"Yes","No")</f>
        <v>No</v>
      </c>
      <c r="AR626" s="47" t="str">
        <f>IF(AQ626="Yes", 'Input 1 - Schedule 1'!AL626/'Input 1 - Schedule 1'!AM626*'Input 1 - Schedule 1'!AN626,"N/A")</f>
        <v>N/A</v>
      </c>
      <c r="AS626" s="47" t="str">
        <f>IF(AR626="N/A","N/A",MAX('Input 1 - Schedule 1'!AN626*0.02,AR626))</f>
        <v>N/A</v>
      </c>
      <c r="AT626" s="47" t="str">
        <f>IF(AQ626="Yes",'Input 1 - Schedule 1'!$AH626*IF($AX626="RBC Filing U.S. Insurer (Life)",0.0247,IF($AX626="RBC Filing U.S. Insurer (Health)",0.057*2/3,0.0364)),"N/A")</f>
        <v>N/A</v>
      </c>
      <c r="AU626" s="47" t="str">
        <f>IF(AQ626="Yes",'Input 1 - Schedule 1'!$AH626*IF($AX626="RBC Filing U.S. Insurer (Life)",0.037,IF($AX626="RBC Filing U.S. Insurer (Health)",0.057,0.054)),"N/A")</f>
        <v>N/A</v>
      </c>
      <c r="AV626" s="47" t="str">
        <f>IF(AQ626="Yes",'Input 1 - Schedule 1'!$AJ626*0.03,"N/A")</f>
        <v>N/A</v>
      </c>
      <c r="AW626" s="47" t="str">
        <f>IF(AQ626="Yes",IF(AX626="RBC Filing U.S. Insurer (Life)",0.195*'Input 1 - Schedule 1'!AJ626,0.225*'Input 1 - Schedule 1'!AJ626),"N/A")</f>
        <v>N/A</v>
      </c>
      <c r="AX626" s="47" t="str">
        <f>IFERROR(VLOOKUP('Input 1 - Schedule 1'!I626,'Input 1 - Schedule 1'!$D$7:$G$1009,4,FALSE),"")</f>
        <v/>
      </c>
      <c r="AZ626" s="17" t="s">
        <v>1</v>
      </c>
    </row>
    <row r="627" spans="1:52" x14ac:dyDescent="0.25">
      <c r="A627" s="56">
        <f t="shared" si="65"/>
        <v>618</v>
      </c>
      <c r="B627" s="267" t="str">
        <f t="shared" si="66"/>
        <v/>
      </c>
      <c r="C627" s="55" t="str">
        <f>IFERROR(VLOOKUP(G627,GCC.Param!$B$3:$D$96,3,FALSE),"")</f>
        <v/>
      </c>
      <c r="D627" s="40"/>
      <c r="E627" s="40"/>
      <c r="F627" s="42"/>
      <c r="G627" s="42"/>
      <c r="H627" s="42"/>
      <c r="I627" s="42"/>
      <c r="J627" s="267" t="str">
        <f t="shared" si="67"/>
        <v/>
      </c>
      <c r="K627" s="289"/>
      <c r="L627" s="289"/>
      <c r="M627" s="42"/>
      <c r="N627" s="42"/>
      <c r="O627" s="42"/>
      <c r="P627" s="42"/>
      <c r="Q627" s="42"/>
      <c r="R627" s="42"/>
      <c r="S627" s="266">
        <f t="shared" si="68"/>
        <v>0</v>
      </c>
      <c r="T627" s="32"/>
      <c r="U627" s="50"/>
      <c r="V627" s="44"/>
      <c r="W627" s="44"/>
      <c r="X627" s="45"/>
      <c r="Y627" s="50"/>
      <c r="Z627" s="46"/>
      <c r="AA627" s="46"/>
      <c r="AB627" s="46"/>
      <c r="AC627" s="47">
        <f t="shared" si="69"/>
        <v>0</v>
      </c>
      <c r="AD627" s="51"/>
      <c r="AE627" s="51"/>
      <c r="AF627" s="51"/>
      <c r="AH627" s="290"/>
      <c r="AI627" s="53">
        <f t="shared" si="70"/>
        <v>0</v>
      </c>
      <c r="AJ627" s="52"/>
      <c r="AK627" s="293"/>
      <c r="AL627" s="300"/>
      <c r="AM627" s="52"/>
      <c r="AN627" s="300"/>
      <c r="AO627" s="54"/>
      <c r="AQ627" s="47" t="str">
        <f>IF(OR('Input 1 - Schedule 1'!$C627="Non-Ins, Non-Fin",G627="Other Unregulated Financial Entity"),"Yes","No")</f>
        <v>No</v>
      </c>
      <c r="AR627" s="47" t="str">
        <f>IF(AQ627="Yes", 'Input 1 - Schedule 1'!AL627/'Input 1 - Schedule 1'!AM627*'Input 1 - Schedule 1'!AN627,"N/A")</f>
        <v>N/A</v>
      </c>
      <c r="AS627" s="47" t="str">
        <f>IF(AR627="N/A","N/A",MAX('Input 1 - Schedule 1'!AN627*0.02,AR627))</f>
        <v>N/A</v>
      </c>
      <c r="AT627" s="47" t="str">
        <f>IF(AQ627="Yes",'Input 1 - Schedule 1'!$AH627*IF($AX627="RBC Filing U.S. Insurer (Life)",0.0247,IF($AX627="RBC Filing U.S. Insurer (Health)",0.057*2/3,0.0364)),"N/A")</f>
        <v>N/A</v>
      </c>
      <c r="AU627" s="47" t="str">
        <f>IF(AQ627="Yes",'Input 1 - Schedule 1'!$AH627*IF($AX627="RBC Filing U.S. Insurer (Life)",0.037,IF($AX627="RBC Filing U.S. Insurer (Health)",0.057,0.054)),"N/A")</f>
        <v>N/A</v>
      </c>
      <c r="AV627" s="47" t="str">
        <f>IF(AQ627="Yes",'Input 1 - Schedule 1'!$AJ627*0.03,"N/A")</f>
        <v>N/A</v>
      </c>
      <c r="AW627" s="47" t="str">
        <f>IF(AQ627="Yes",IF(AX627="RBC Filing U.S. Insurer (Life)",0.195*'Input 1 - Schedule 1'!AJ627,0.225*'Input 1 - Schedule 1'!AJ627),"N/A")</f>
        <v>N/A</v>
      </c>
      <c r="AX627" s="47" t="str">
        <f>IFERROR(VLOOKUP('Input 1 - Schedule 1'!I627,'Input 1 - Schedule 1'!$D$7:$G$1009,4,FALSE),"")</f>
        <v/>
      </c>
      <c r="AZ627" s="17" t="s">
        <v>1</v>
      </c>
    </row>
    <row r="628" spans="1:52" x14ac:dyDescent="0.25">
      <c r="A628" s="56">
        <f t="shared" si="65"/>
        <v>619</v>
      </c>
      <c r="B628" s="267" t="str">
        <f t="shared" si="66"/>
        <v/>
      </c>
      <c r="C628" s="55" t="str">
        <f>IFERROR(VLOOKUP(G628,GCC.Param!$B$3:$D$96,3,FALSE),"")</f>
        <v/>
      </c>
      <c r="D628" s="40"/>
      <c r="E628" s="40"/>
      <c r="F628" s="42"/>
      <c r="G628" s="42"/>
      <c r="H628" s="42"/>
      <c r="I628" s="42"/>
      <c r="J628" s="267" t="str">
        <f t="shared" si="67"/>
        <v/>
      </c>
      <c r="K628" s="289"/>
      <c r="L628" s="289"/>
      <c r="M628" s="42"/>
      <c r="N628" s="42"/>
      <c r="O628" s="42"/>
      <c r="P628" s="42"/>
      <c r="Q628" s="42"/>
      <c r="R628" s="42"/>
      <c r="S628" s="266">
        <f t="shared" si="68"/>
        <v>0</v>
      </c>
      <c r="T628" s="32"/>
      <c r="U628" s="50"/>
      <c r="V628" s="44"/>
      <c r="W628" s="44"/>
      <c r="X628" s="45"/>
      <c r="Y628" s="50"/>
      <c r="Z628" s="46"/>
      <c r="AA628" s="46"/>
      <c r="AB628" s="46"/>
      <c r="AC628" s="47">
        <f t="shared" si="69"/>
        <v>0</v>
      </c>
      <c r="AD628" s="51"/>
      <c r="AE628" s="51"/>
      <c r="AF628" s="51"/>
      <c r="AH628" s="290"/>
      <c r="AI628" s="53">
        <f t="shared" si="70"/>
        <v>0</v>
      </c>
      <c r="AJ628" s="52"/>
      <c r="AK628" s="293"/>
      <c r="AL628" s="300"/>
      <c r="AM628" s="52"/>
      <c r="AN628" s="300"/>
      <c r="AO628" s="54"/>
      <c r="AQ628" s="47" t="str">
        <f>IF(OR('Input 1 - Schedule 1'!$C628="Non-Ins, Non-Fin",G628="Other Unregulated Financial Entity"),"Yes","No")</f>
        <v>No</v>
      </c>
      <c r="AR628" s="47" t="str">
        <f>IF(AQ628="Yes", 'Input 1 - Schedule 1'!AL628/'Input 1 - Schedule 1'!AM628*'Input 1 - Schedule 1'!AN628,"N/A")</f>
        <v>N/A</v>
      </c>
      <c r="AS628" s="47" t="str">
        <f>IF(AR628="N/A","N/A",MAX('Input 1 - Schedule 1'!AN628*0.02,AR628))</f>
        <v>N/A</v>
      </c>
      <c r="AT628" s="47" t="str">
        <f>IF(AQ628="Yes",'Input 1 - Schedule 1'!$AH628*IF($AX628="RBC Filing U.S. Insurer (Life)",0.0247,IF($AX628="RBC Filing U.S. Insurer (Health)",0.057*2/3,0.0364)),"N/A")</f>
        <v>N/A</v>
      </c>
      <c r="AU628" s="47" t="str">
        <f>IF(AQ628="Yes",'Input 1 - Schedule 1'!$AH628*IF($AX628="RBC Filing U.S. Insurer (Life)",0.037,IF($AX628="RBC Filing U.S. Insurer (Health)",0.057,0.054)),"N/A")</f>
        <v>N/A</v>
      </c>
      <c r="AV628" s="47" t="str">
        <f>IF(AQ628="Yes",'Input 1 - Schedule 1'!$AJ628*0.03,"N/A")</f>
        <v>N/A</v>
      </c>
      <c r="AW628" s="47" t="str">
        <f>IF(AQ628="Yes",IF(AX628="RBC Filing U.S. Insurer (Life)",0.195*'Input 1 - Schedule 1'!AJ628,0.225*'Input 1 - Schedule 1'!AJ628),"N/A")</f>
        <v>N/A</v>
      </c>
      <c r="AX628" s="47" t="str">
        <f>IFERROR(VLOOKUP('Input 1 - Schedule 1'!I628,'Input 1 - Schedule 1'!$D$7:$G$1009,4,FALSE),"")</f>
        <v/>
      </c>
      <c r="AZ628" s="17" t="s">
        <v>1</v>
      </c>
    </row>
    <row r="629" spans="1:52" x14ac:dyDescent="0.25">
      <c r="A629" s="56">
        <f t="shared" si="65"/>
        <v>620</v>
      </c>
      <c r="B629" s="267" t="str">
        <f t="shared" si="66"/>
        <v/>
      </c>
      <c r="C629" s="55" t="str">
        <f>IFERROR(VLOOKUP(G629,GCC.Param!$B$3:$D$96,3,FALSE),"")</f>
        <v/>
      </c>
      <c r="D629" s="40"/>
      <c r="E629" s="40"/>
      <c r="F629" s="42"/>
      <c r="G629" s="42"/>
      <c r="H629" s="42"/>
      <c r="I629" s="42"/>
      <c r="J629" s="267" t="str">
        <f t="shared" si="67"/>
        <v/>
      </c>
      <c r="K629" s="289"/>
      <c r="L629" s="289"/>
      <c r="M629" s="42"/>
      <c r="N629" s="42"/>
      <c r="O629" s="42"/>
      <c r="P629" s="42"/>
      <c r="Q629" s="42"/>
      <c r="R629" s="42"/>
      <c r="S629" s="266">
        <f t="shared" si="68"/>
        <v>0</v>
      </c>
      <c r="T629" s="32"/>
      <c r="U629" s="50"/>
      <c r="V629" s="44"/>
      <c r="W629" s="44"/>
      <c r="X629" s="45"/>
      <c r="Y629" s="50"/>
      <c r="Z629" s="46"/>
      <c r="AA629" s="46"/>
      <c r="AB629" s="46"/>
      <c r="AC629" s="47">
        <f t="shared" si="69"/>
        <v>0</v>
      </c>
      <c r="AD629" s="51"/>
      <c r="AE629" s="51"/>
      <c r="AF629" s="51"/>
      <c r="AH629" s="290"/>
      <c r="AI629" s="53">
        <f t="shared" si="70"/>
        <v>0</v>
      </c>
      <c r="AJ629" s="52"/>
      <c r="AK629" s="293"/>
      <c r="AL629" s="300"/>
      <c r="AM629" s="52"/>
      <c r="AN629" s="300"/>
      <c r="AO629" s="54"/>
      <c r="AQ629" s="47" t="str">
        <f>IF(OR('Input 1 - Schedule 1'!$C629="Non-Ins, Non-Fin",G629="Other Unregulated Financial Entity"),"Yes","No")</f>
        <v>No</v>
      </c>
      <c r="AR629" s="47" t="str">
        <f>IF(AQ629="Yes", 'Input 1 - Schedule 1'!AL629/'Input 1 - Schedule 1'!AM629*'Input 1 - Schedule 1'!AN629,"N/A")</f>
        <v>N/A</v>
      </c>
      <c r="AS629" s="47" t="str">
        <f>IF(AR629="N/A","N/A",MAX('Input 1 - Schedule 1'!AN629*0.02,AR629))</f>
        <v>N/A</v>
      </c>
      <c r="AT629" s="47" t="str">
        <f>IF(AQ629="Yes",'Input 1 - Schedule 1'!$AH629*IF($AX629="RBC Filing U.S. Insurer (Life)",0.0247,IF($AX629="RBC Filing U.S. Insurer (Health)",0.057*2/3,0.0364)),"N/A")</f>
        <v>N/A</v>
      </c>
      <c r="AU629" s="47" t="str">
        <f>IF(AQ629="Yes",'Input 1 - Schedule 1'!$AH629*IF($AX629="RBC Filing U.S. Insurer (Life)",0.037,IF($AX629="RBC Filing U.S. Insurer (Health)",0.057,0.054)),"N/A")</f>
        <v>N/A</v>
      </c>
      <c r="AV629" s="47" t="str">
        <f>IF(AQ629="Yes",'Input 1 - Schedule 1'!$AJ629*0.03,"N/A")</f>
        <v>N/A</v>
      </c>
      <c r="AW629" s="47" t="str">
        <f>IF(AQ629="Yes",IF(AX629="RBC Filing U.S. Insurer (Life)",0.195*'Input 1 - Schedule 1'!AJ629,0.225*'Input 1 - Schedule 1'!AJ629),"N/A")</f>
        <v>N/A</v>
      </c>
      <c r="AX629" s="47" t="str">
        <f>IFERROR(VLOOKUP('Input 1 - Schedule 1'!I629,'Input 1 - Schedule 1'!$D$7:$G$1009,4,FALSE),"")</f>
        <v/>
      </c>
      <c r="AZ629" s="17" t="s">
        <v>1</v>
      </c>
    </row>
    <row r="630" spans="1:52" x14ac:dyDescent="0.25">
      <c r="A630" s="56">
        <f t="shared" si="65"/>
        <v>621</v>
      </c>
      <c r="B630" s="267" t="str">
        <f t="shared" si="66"/>
        <v/>
      </c>
      <c r="C630" s="55" t="str">
        <f>IFERROR(VLOOKUP(G630,GCC.Param!$B$3:$D$96,3,FALSE),"")</f>
        <v/>
      </c>
      <c r="D630" s="40"/>
      <c r="E630" s="40"/>
      <c r="F630" s="42"/>
      <c r="G630" s="42"/>
      <c r="H630" s="42"/>
      <c r="I630" s="42"/>
      <c r="J630" s="267" t="str">
        <f t="shared" si="67"/>
        <v/>
      </c>
      <c r="K630" s="289"/>
      <c r="L630" s="289"/>
      <c r="M630" s="42"/>
      <c r="N630" s="42"/>
      <c r="O630" s="42"/>
      <c r="P630" s="42"/>
      <c r="Q630" s="42"/>
      <c r="R630" s="42"/>
      <c r="S630" s="266">
        <f t="shared" si="68"/>
        <v>0</v>
      </c>
      <c r="T630" s="32"/>
      <c r="U630" s="50"/>
      <c r="V630" s="44"/>
      <c r="W630" s="44"/>
      <c r="X630" s="45"/>
      <c r="Y630" s="50"/>
      <c r="Z630" s="46"/>
      <c r="AA630" s="46"/>
      <c r="AB630" s="46"/>
      <c r="AC630" s="47">
        <f t="shared" si="69"/>
        <v>0</v>
      </c>
      <c r="AD630" s="51"/>
      <c r="AE630" s="51"/>
      <c r="AF630" s="51"/>
      <c r="AH630" s="290"/>
      <c r="AI630" s="53">
        <f t="shared" si="70"/>
        <v>0</v>
      </c>
      <c r="AJ630" s="52"/>
      <c r="AK630" s="293"/>
      <c r="AL630" s="300"/>
      <c r="AM630" s="52"/>
      <c r="AN630" s="300"/>
      <c r="AO630" s="54"/>
      <c r="AQ630" s="47" t="str">
        <f>IF(OR('Input 1 - Schedule 1'!$C630="Non-Ins, Non-Fin",G630="Other Unregulated Financial Entity"),"Yes","No")</f>
        <v>No</v>
      </c>
      <c r="AR630" s="47" t="str">
        <f>IF(AQ630="Yes", 'Input 1 - Schedule 1'!AL630/'Input 1 - Schedule 1'!AM630*'Input 1 - Schedule 1'!AN630,"N/A")</f>
        <v>N/A</v>
      </c>
      <c r="AS630" s="47" t="str">
        <f>IF(AR630="N/A","N/A",MAX('Input 1 - Schedule 1'!AN630*0.02,AR630))</f>
        <v>N/A</v>
      </c>
      <c r="AT630" s="47" t="str">
        <f>IF(AQ630="Yes",'Input 1 - Schedule 1'!$AH630*IF($AX630="RBC Filing U.S. Insurer (Life)",0.0247,IF($AX630="RBC Filing U.S. Insurer (Health)",0.057*2/3,0.0364)),"N/A")</f>
        <v>N/A</v>
      </c>
      <c r="AU630" s="47" t="str">
        <f>IF(AQ630="Yes",'Input 1 - Schedule 1'!$AH630*IF($AX630="RBC Filing U.S. Insurer (Life)",0.037,IF($AX630="RBC Filing U.S. Insurer (Health)",0.057,0.054)),"N/A")</f>
        <v>N/A</v>
      </c>
      <c r="AV630" s="47" t="str">
        <f>IF(AQ630="Yes",'Input 1 - Schedule 1'!$AJ630*0.03,"N/A")</f>
        <v>N/A</v>
      </c>
      <c r="AW630" s="47" t="str">
        <f>IF(AQ630="Yes",IF(AX630="RBC Filing U.S. Insurer (Life)",0.195*'Input 1 - Schedule 1'!AJ630,0.225*'Input 1 - Schedule 1'!AJ630),"N/A")</f>
        <v>N/A</v>
      </c>
      <c r="AX630" s="47" t="str">
        <f>IFERROR(VLOOKUP('Input 1 - Schedule 1'!I630,'Input 1 - Schedule 1'!$D$7:$G$1009,4,FALSE),"")</f>
        <v/>
      </c>
      <c r="AZ630" s="17" t="s">
        <v>1</v>
      </c>
    </row>
    <row r="631" spans="1:52" x14ac:dyDescent="0.25">
      <c r="A631" s="56">
        <f t="shared" si="65"/>
        <v>622</v>
      </c>
      <c r="B631" s="267" t="str">
        <f t="shared" si="66"/>
        <v/>
      </c>
      <c r="C631" s="55" t="str">
        <f>IFERROR(VLOOKUP(G631,GCC.Param!$B$3:$D$96,3,FALSE),"")</f>
        <v/>
      </c>
      <c r="D631" s="40"/>
      <c r="E631" s="40"/>
      <c r="F631" s="42"/>
      <c r="G631" s="42"/>
      <c r="H631" s="42"/>
      <c r="I631" s="42"/>
      <c r="J631" s="267" t="str">
        <f t="shared" si="67"/>
        <v/>
      </c>
      <c r="K631" s="289"/>
      <c r="L631" s="289"/>
      <c r="M631" s="42"/>
      <c r="N631" s="42"/>
      <c r="O631" s="42"/>
      <c r="P631" s="42"/>
      <c r="Q631" s="42"/>
      <c r="R631" s="42"/>
      <c r="S631" s="266">
        <f t="shared" si="68"/>
        <v>0</v>
      </c>
      <c r="T631" s="32"/>
      <c r="U631" s="50"/>
      <c r="V631" s="44"/>
      <c r="W631" s="44"/>
      <c r="X631" s="45"/>
      <c r="Y631" s="50"/>
      <c r="Z631" s="46"/>
      <c r="AA631" s="46"/>
      <c r="AB631" s="46"/>
      <c r="AC631" s="47">
        <f t="shared" si="69"/>
        <v>0</v>
      </c>
      <c r="AD631" s="51"/>
      <c r="AE631" s="51"/>
      <c r="AF631" s="51"/>
      <c r="AH631" s="290"/>
      <c r="AI631" s="53">
        <f t="shared" si="70"/>
        <v>0</v>
      </c>
      <c r="AJ631" s="52"/>
      <c r="AK631" s="293"/>
      <c r="AL631" s="300"/>
      <c r="AM631" s="52"/>
      <c r="AN631" s="300"/>
      <c r="AO631" s="54"/>
      <c r="AQ631" s="47" t="str">
        <f>IF(OR('Input 1 - Schedule 1'!$C631="Non-Ins, Non-Fin",G631="Other Unregulated Financial Entity"),"Yes","No")</f>
        <v>No</v>
      </c>
      <c r="AR631" s="47" t="str">
        <f>IF(AQ631="Yes", 'Input 1 - Schedule 1'!AL631/'Input 1 - Schedule 1'!AM631*'Input 1 - Schedule 1'!AN631,"N/A")</f>
        <v>N/A</v>
      </c>
      <c r="AS631" s="47" t="str">
        <f>IF(AR631="N/A","N/A",MAX('Input 1 - Schedule 1'!AN631*0.02,AR631))</f>
        <v>N/A</v>
      </c>
      <c r="AT631" s="47" t="str">
        <f>IF(AQ631="Yes",'Input 1 - Schedule 1'!$AH631*IF($AX631="RBC Filing U.S. Insurer (Life)",0.0247,IF($AX631="RBC Filing U.S. Insurer (Health)",0.057*2/3,0.0364)),"N/A")</f>
        <v>N/A</v>
      </c>
      <c r="AU631" s="47" t="str">
        <f>IF(AQ631="Yes",'Input 1 - Schedule 1'!$AH631*IF($AX631="RBC Filing U.S. Insurer (Life)",0.037,IF($AX631="RBC Filing U.S. Insurer (Health)",0.057,0.054)),"N/A")</f>
        <v>N/A</v>
      </c>
      <c r="AV631" s="47" t="str">
        <f>IF(AQ631="Yes",'Input 1 - Schedule 1'!$AJ631*0.03,"N/A")</f>
        <v>N/A</v>
      </c>
      <c r="AW631" s="47" t="str">
        <f>IF(AQ631="Yes",IF(AX631="RBC Filing U.S. Insurer (Life)",0.195*'Input 1 - Schedule 1'!AJ631,0.225*'Input 1 - Schedule 1'!AJ631),"N/A")</f>
        <v>N/A</v>
      </c>
      <c r="AX631" s="47" t="str">
        <f>IFERROR(VLOOKUP('Input 1 - Schedule 1'!I631,'Input 1 - Schedule 1'!$D$7:$G$1009,4,FALSE),"")</f>
        <v/>
      </c>
      <c r="AZ631" s="17" t="s">
        <v>1</v>
      </c>
    </row>
    <row r="632" spans="1:52" x14ac:dyDescent="0.25">
      <c r="A632" s="56">
        <f t="shared" si="65"/>
        <v>623</v>
      </c>
      <c r="B632" s="267" t="str">
        <f t="shared" si="66"/>
        <v/>
      </c>
      <c r="C632" s="55" t="str">
        <f>IFERROR(VLOOKUP(G632,GCC.Param!$B$3:$D$96,3,FALSE),"")</f>
        <v/>
      </c>
      <c r="D632" s="40"/>
      <c r="E632" s="40"/>
      <c r="F632" s="42"/>
      <c r="G632" s="42"/>
      <c r="H632" s="42"/>
      <c r="I632" s="42"/>
      <c r="J632" s="267" t="str">
        <f t="shared" si="67"/>
        <v/>
      </c>
      <c r="K632" s="289"/>
      <c r="L632" s="289"/>
      <c r="M632" s="42"/>
      <c r="N632" s="42"/>
      <c r="O632" s="42"/>
      <c r="P632" s="42"/>
      <c r="Q632" s="42"/>
      <c r="R632" s="42"/>
      <c r="S632" s="266">
        <f t="shared" si="68"/>
        <v>0</v>
      </c>
      <c r="T632" s="32"/>
      <c r="U632" s="50"/>
      <c r="V632" s="44"/>
      <c r="W632" s="44"/>
      <c r="X632" s="45"/>
      <c r="Y632" s="50"/>
      <c r="Z632" s="46"/>
      <c r="AA632" s="46"/>
      <c r="AB632" s="46"/>
      <c r="AC632" s="47">
        <f t="shared" si="69"/>
        <v>0</v>
      </c>
      <c r="AD632" s="51"/>
      <c r="AE632" s="51"/>
      <c r="AF632" s="51"/>
      <c r="AH632" s="290"/>
      <c r="AI632" s="53">
        <f t="shared" si="70"/>
        <v>0</v>
      </c>
      <c r="AJ632" s="52"/>
      <c r="AK632" s="293"/>
      <c r="AL632" s="300"/>
      <c r="AM632" s="52"/>
      <c r="AN632" s="300"/>
      <c r="AO632" s="54"/>
      <c r="AQ632" s="47" t="str">
        <f>IF(OR('Input 1 - Schedule 1'!$C632="Non-Ins, Non-Fin",G632="Other Unregulated Financial Entity"),"Yes","No")</f>
        <v>No</v>
      </c>
      <c r="AR632" s="47" t="str">
        <f>IF(AQ632="Yes", 'Input 1 - Schedule 1'!AL632/'Input 1 - Schedule 1'!AM632*'Input 1 - Schedule 1'!AN632,"N/A")</f>
        <v>N/A</v>
      </c>
      <c r="AS632" s="47" t="str">
        <f>IF(AR632="N/A","N/A",MAX('Input 1 - Schedule 1'!AN632*0.02,AR632))</f>
        <v>N/A</v>
      </c>
      <c r="AT632" s="47" t="str">
        <f>IF(AQ632="Yes",'Input 1 - Schedule 1'!$AH632*IF($AX632="RBC Filing U.S. Insurer (Life)",0.0247,IF($AX632="RBC Filing U.S. Insurer (Health)",0.057*2/3,0.0364)),"N/A")</f>
        <v>N/A</v>
      </c>
      <c r="AU632" s="47" t="str">
        <f>IF(AQ632="Yes",'Input 1 - Schedule 1'!$AH632*IF($AX632="RBC Filing U.S. Insurer (Life)",0.037,IF($AX632="RBC Filing U.S. Insurer (Health)",0.057,0.054)),"N/A")</f>
        <v>N/A</v>
      </c>
      <c r="AV632" s="47" t="str">
        <f>IF(AQ632="Yes",'Input 1 - Schedule 1'!$AJ632*0.03,"N/A")</f>
        <v>N/A</v>
      </c>
      <c r="AW632" s="47" t="str">
        <f>IF(AQ632="Yes",IF(AX632="RBC Filing U.S. Insurer (Life)",0.195*'Input 1 - Schedule 1'!AJ632,0.225*'Input 1 - Schedule 1'!AJ632),"N/A")</f>
        <v>N/A</v>
      </c>
      <c r="AX632" s="47" t="str">
        <f>IFERROR(VLOOKUP('Input 1 - Schedule 1'!I632,'Input 1 - Schedule 1'!$D$7:$G$1009,4,FALSE),"")</f>
        <v/>
      </c>
      <c r="AZ632" s="17" t="s">
        <v>1</v>
      </c>
    </row>
    <row r="633" spans="1:52" x14ac:dyDescent="0.25">
      <c r="A633" s="56">
        <f t="shared" si="65"/>
        <v>624</v>
      </c>
      <c r="B633" s="267" t="str">
        <f t="shared" si="66"/>
        <v/>
      </c>
      <c r="C633" s="55" t="str">
        <f>IFERROR(VLOOKUP(G633,GCC.Param!$B$3:$D$96,3,FALSE),"")</f>
        <v/>
      </c>
      <c r="D633" s="40"/>
      <c r="E633" s="40"/>
      <c r="F633" s="42"/>
      <c r="G633" s="42"/>
      <c r="H633" s="42"/>
      <c r="I633" s="42"/>
      <c r="J633" s="267" t="str">
        <f t="shared" si="67"/>
        <v/>
      </c>
      <c r="K633" s="289"/>
      <c r="L633" s="289"/>
      <c r="M633" s="42"/>
      <c r="N633" s="42"/>
      <c r="O633" s="42"/>
      <c r="P633" s="42"/>
      <c r="Q633" s="42"/>
      <c r="R633" s="42"/>
      <c r="S633" s="266">
        <f t="shared" si="68"/>
        <v>0</v>
      </c>
      <c r="T633" s="32"/>
      <c r="U633" s="50"/>
      <c r="V633" s="44"/>
      <c r="W633" s="44"/>
      <c r="X633" s="45"/>
      <c r="Y633" s="50"/>
      <c r="Z633" s="46"/>
      <c r="AA633" s="46"/>
      <c r="AB633" s="46"/>
      <c r="AC633" s="47">
        <f t="shared" si="69"/>
        <v>0</v>
      </c>
      <c r="AD633" s="51"/>
      <c r="AE633" s="51"/>
      <c r="AF633" s="51"/>
      <c r="AH633" s="290"/>
      <c r="AI633" s="53">
        <f t="shared" si="70"/>
        <v>0</v>
      </c>
      <c r="AJ633" s="52"/>
      <c r="AK633" s="293"/>
      <c r="AL633" s="300"/>
      <c r="AM633" s="52"/>
      <c r="AN633" s="300"/>
      <c r="AO633" s="54"/>
      <c r="AQ633" s="47" t="str">
        <f>IF(OR('Input 1 - Schedule 1'!$C633="Non-Ins, Non-Fin",G633="Other Unregulated Financial Entity"),"Yes","No")</f>
        <v>No</v>
      </c>
      <c r="AR633" s="47" t="str">
        <f>IF(AQ633="Yes", 'Input 1 - Schedule 1'!AL633/'Input 1 - Schedule 1'!AM633*'Input 1 - Schedule 1'!AN633,"N/A")</f>
        <v>N/A</v>
      </c>
      <c r="AS633" s="47" t="str">
        <f>IF(AR633="N/A","N/A",MAX('Input 1 - Schedule 1'!AN633*0.02,AR633))</f>
        <v>N/A</v>
      </c>
      <c r="AT633" s="47" t="str">
        <f>IF(AQ633="Yes",'Input 1 - Schedule 1'!$AH633*IF($AX633="RBC Filing U.S. Insurer (Life)",0.0247,IF($AX633="RBC Filing U.S. Insurer (Health)",0.057*2/3,0.0364)),"N/A")</f>
        <v>N/A</v>
      </c>
      <c r="AU633" s="47" t="str">
        <f>IF(AQ633="Yes",'Input 1 - Schedule 1'!$AH633*IF($AX633="RBC Filing U.S. Insurer (Life)",0.037,IF($AX633="RBC Filing U.S. Insurer (Health)",0.057,0.054)),"N/A")</f>
        <v>N/A</v>
      </c>
      <c r="AV633" s="47" t="str">
        <f>IF(AQ633="Yes",'Input 1 - Schedule 1'!$AJ633*0.03,"N/A")</f>
        <v>N/A</v>
      </c>
      <c r="AW633" s="47" t="str">
        <f>IF(AQ633="Yes",IF(AX633="RBC Filing U.S. Insurer (Life)",0.195*'Input 1 - Schedule 1'!AJ633,0.225*'Input 1 - Schedule 1'!AJ633),"N/A")</f>
        <v>N/A</v>
      </c>
      <c r="AX633" s="47" t="str">
        <f>IFERROR(VLOOKUP('Input 1 - Schedule 1'!I633,'Input 1 - Schedule 1'!$D$7:$G$1009,4,FALSE),"")</f>
        <v/>
      </c>
      <c r="AZ633" s="17" t="s">
        <v>1</v>
      </c>
    </row>
    <row r="634" spans="1:52" x14ac:dyDescent="0.25">
      <c r="A634" s="56">
        <f t="shared" si="65"/>
        <v>625</v>
      </c>
      <c r="B634" s="267" t="str">
        <f t="shared" si="66"/>
        <v/>
      </c>
      <c r="C634" s="55" t="str">
        <f>IFERROR(VLOOKUP(G634,GCC.Param!$B$3:$D$96,3,FALSE),"")</f>
        <v/>
      </c>
      <c r="D634" s="40"/>
      <c r="E634" s="40"/>
      <c r="F634" s="42"/>
      <c r="G634" s="42"/>
      <c r="H634" s="42"/>
      <c r="I634" s="42"/>
      <c r="J634" s="267" t="str">
        <f t="shared" si="67"/>
        <v/>
      </c>
      <c r="K634" s="289"/>
      <c r="L634" s="289"/>
      <c r="M634" s="42"/>
      <c r="N634" s="42"/>
      <c r="O634" s="42"/>
      <c r="P634" s="42"/>
      <c r="Q634" s="42"/>
      <c r="R634" s="42"/>
      <c r="S634" s="266">
        <f t="shared" si="68"/>
        <v>0</v>
      </c>
      <c r="T634" s="32"/>
      <c r="U634" s="50"/>
      <c r="V634" s="44"/>
      <c r="W634" s="44"/>
      <c r="X634" s="45"/>
      <c r="Y634" s="50"/>
      <c r="Z634" s="46"/>
      <c r="AA634" s="46"/>
      <c r="AB634" s="46"/>
      <c r="AC634" s="47">
        <f t="shared" si="69"/>
        <v>0</v>
      </c>
      <c r="AD634" s="51"/>
      <c r="AE634" s="51"/>
      <c r="AF634" s="51"/>
      <c r="AH634" s="290"/>
      <c r="AI634" s="53">
        <f t="shared" si="70"/>
        <v>0</v>
      </c>
      <c r="AJ634" s="52"/>
      <c r="AK634" s="293"/>
      <c r="AL634" s="300"/>
      <c r="AM634" s="52"/>
      <c r="AN634" s="300"/>
      <c r="AO634" s="54"/>
      <c r="AQ634" s="47" t="str">
        <f>IF(OR('Input 1 - Schedule 1'!$C634="Non-Ins, Non-Fin",G634="Other Unregulated Financial Entity"),"Yes","No")</f>
        <v>No</v>
      </c>
      <c r="AR634" s="47" t="str">
        <f>IF(AQ634="Yes", 'Input 1 - Schedule 1'!AL634/'Input 1 - Schedule 1'!AM634*'Input 1 - Schedule 1'!AN634,"N/A")</f>
        <v>N/A</v>
      </c>
      <c r="AS634" s="47" t="str">
        <f>IF(AR634="N/A","N/A",MAX('Input 1 - Schedule 1'!AN634*0.02,AR634))</f>
        <v>N/A</v>
      </c>
      <c r="AT634" s="47" t="str">
        <f>IF(AQ634="Yes",'Input 1 - Schedule 1'!$AH634*IF($AX634="RBC Filing U.S. Insurer (Life)",0.0247,IF($AX634="RBC Filing U.S. Insurer (Health)",0.057*2/3,0.0364)),"N/A")</f>
        <v>N/A</v>
      </c>
      <c r="AU634" s="47" t="str">
        <f>IF(AQ634="Yes",'Input 1 - Schedule 1'!$AH634*IF($AX634="RBC Filing U.S. Insurer (Life)",0.037,IF($AX634="RBC Filing U.S. Insurer (Health)",0.057,0.054)),"N/A")</f>
        <v>N/A</v>
      </c>
      <c r="AV634" s="47" t="str">
        <f>IF(AQ634="Yes",'Input 1 - Schedule 1'!$AJ634*0.03,"N/A")</f>
        <v>N/A</v>
      </c>
      <c r="AW634" s="47" t="str">
        <f>IF(AQ634="Yes",IF(AX634="RBC Filing U.S. Insurer (Life)",0.195*'Input 1 - Schedule 1'!AJ634,0.225*'Input 1 - Schedule 1'!AJ634),"N/A")</f>
        <v>N/A</v>
      </c>
      <c r="AX634" s="47" t="str">
        <f>IFERROR(VLOOKUP('Input 1 - Schedule 1'!I634,'Input 1 - Schedule 1'!$D$7:$G$1009,4,FALSE),"")</f>
        <v/>
      </c>
      <c r="AZ634" s="17" t="s">
        <v>1</v>
      </c>
    </row>
    <row r="635" spans="1:52" x14ac:dyDescent="0.25">
      <c r="A635" s="56">
        <f t="shared" si="65"/>
        <v>626</v>
      </c>
      <c r="B635" s="267" t="str">
        <f t="shared" si="66"/>
        <v/>
      </c>
      <c r="C635" s="55" t="str">
        <f>IFERROR(VLOOKUP(G635,GCC.Param!$B$3:$D$96,3,FALSE),"")</f>
        <v/>
      </c>
      <c r="D635" s="40"/>
      <c r="E635" s="40"/>
      <c r="F635" s="42"/>
      <c r="G635" s="42"/>
      <c r="H635" s="42"/>
      <c r="I635" s="42"/>
      <c r="J635" s="267" t="str">
        <f t="shared" si="67"/>
        <v/>
      </c>
      <c r="K635" s="289"/>
      <c r="L635" s="289"/>
      <c r="M635" s="42"/>
      <c r="N635" s="42"/>
      <c r="O635" s="42"/>
      <c r="P635" s="42"/>
      <c r="Q635" s="42"/>
      <c r="R635" s="42"/>
      <c r="S635" s="266">
        <f t="shared" si="68"/>
        <v>0</v>
      </c>
      <c r="T635" s="32"/>
      <c r="U635" s="50"/>
      <c r="V635" s="44"/>
      <c r="W635" s="44"/>
      <c r="X635" s="45"/>
      <c r="Y635" s="50"/>
      <c r="Z635" s="46"/>
      <c r="AA635" s="46"/>
      <c r="AB635" s="46"/>
      <c r="AC635" s="47">
        <f t="shared" si="69"/>
        <v>0</v>
      </c>
      <c r="AD635" s="51"/>
      <c r="AE635" s="51"/>
      <c r="AF635" s="51"/>
      <c r="AH635" s="290"/>
      <c r="AI635" s="53">
        <f t="shared" si="70"/>
        <v>0</v>
      </c>
      <c r="AJ635" s="52"/>
      <c r="AK635" s="293"/>
      <c r="AL635" s="300"/>
      <c r="AM635" s="52"/>
      <c r="AN635" s="300"/>
      <c r="AO635" s="54"/>
      <c r="AQ635" s="47" t="str">
        <f>IF(OR('Input 1 - Schedule 1'!$C635="Non-Ins, Non-Fin",G635="Other Unregulated Financial Entity"),"Yes","No")</f>
        <v>No</v>
      </c>
      <c r="AR635" s="47" t="str">
        <f>IF(AQ635="Yes", 'Input 1 - Schedule 1'!AL635/'Input 1 - Schedule 1'!AM635*'Input 1 - Schedule 1'!AN635,"N/A")</f>
        <v>N/A</v>
      </c>
      <c r="AS635" s="47" t="str">
        <f>IF(AR635="N/A","N/A",MAX('Input 1 - Schedule 1'!AN635*0.02,AR635))</f>
        <v>N/A</v>
      </c>
      <c r="AT635" s="47" t="str">
        <f>IF(AQ635="Yes",'Input 1 - Schedule 1'!$AH635*IF($AX635="RBC Filing U.S. Insurer (Life)",0.0247,IF($AX635="RBC Filing U.S. Insurer (Health)",0.057*2/3,0.0364)),"N/A")</f>
        <v>N/A</v>
      </c>
      <c r="AU635" s="47" t="str">
        <f>IF(AQ635="Yes",'Input 1 - Schedule 1'!$AH635*IF($AX635="RBC Filing U.S. Insurer (Life)",0.037,IF($AX635="RBC Filing U.S. Insurer (Health)",0.057,0.054)),"N/A")</f>
        <v>N/A</v>
      </c>
      <c r="AV635" s="47" t="str">
        <f>IF(AQ635="Yes",'Input 1 - Schedule 1'!$AJ635*0.03,"N/A")</f>
        <v>N/A</v>
      </c>
      <c r="AW635" s="47" t="str">
        <f>IF(AQ635="Yes",IF(AX635="RBC Filing U.S. Insurer (Life)",0.195*'Input 1 - Schedule 1'!AJ635,0.225*'Input 1 - Schedule 1'!AJ635),"N/A")</f>
        <v>N/A</v>
      </c>
      <c r="AX635" s="47" t="str">
        <f>IFERROR(VLOOKUP('Input 1 - Schedule 1'!I635,'Input 1 - Schedule 1'!$D$7:$G$1009,4,FALSE),"")</f>
        <v/>
      </c>
      <c r="AZ635" s="17" t="s">
        <v>1</v>
      </c>
    </row>
    <row r="636" spans="1:52" x14ac:dyDescent="0.25">
      <c r="A636" s="56">
        <f t="shared" si="65"/>
        <v>627</v>
      </c>
      <c r="B636" s="267" t="str">
        <f t="shared" si="66"/>
        <v/>
      </c>
      <c r="C636" s="55" t="str">
        <f>IFERROR(VLOOKUP(G636,GCC.Param!$B$3:$D$96,3,FALSE),"")</f>
        <v/>
      </c>
      <c r="D636" s="40"/>
      <c r="E636" s="40"/>
      <c r="F636" s="42"/>
      <c r="G636" s="42"/>
      <c r="H636" s="42"/>
      <c r="I636" s="42"/>
      <c r="J636" s="267" t="str">
        <f t="shared" si="67"/>
        <v/>
      </c>
      <c r="K636" s="289"/>
      <c r="L636" s="289"/>
      <c r="M636" s="42"/>
      <c r="N636" s="42"/>
      <c r="O636" s="42"/>
      <c r="P636" s="42"/>
      <c r="Q636" s="42"/>
      <c r="R636" s="42"/>
      <c r="S636" s="266">
        <f t="shared" si="68"/>
        <v>0</v>
      </c>
      <c r="T636" s="32"/>
      <c r="U636" s="50"/>
      <c r="V636" s="44"/>
      <c r="W636" s="44"/>
      <c r="X636" s="45"/>
      <c r="Y636" s="50"/>
      <c r="Z636" s="46"/>
      <c r="AA636" s="46"/>
      <c r="AB636" s="46"/>
      <c r="AC636" s="47">
        <f t="shared" si="69"/>
        <v>0</v>
      </c>
      <c r="AD636" s="51"/>
      <c r="AE636" s="51"/>
      <c r="AF636" s="51"/>
      <c r="AH636" s="290"/>
      <c r="AI636" s="53">
        <f t="shared" si="70"/>
        <v>0</v>
      </c>
      <c r="AJ636" s="52"/>
      <c r="AK636" s="293"/>
      <c r="AL636" s="300"/>
      <c r="AM636" s="52"/>
      <c r="AN636" s="300"/>
      <c r="AO636" s="54"/>
      <c r="AQ636" s="47" t="str">
        <f>IF(OR('Input 1 - Schedule 1'!$C636="Non-Ins, Non-Fin",G636="Other Unregulated Financial Entity"),"Yes","No")</f>
        <v>No</v>
      </c>
      <c r="AR636" s="47" t="str">
        <f>IF(AQ636="Yes", 'Input 1 - Schedule 1'!AL636/'Input 1 - Schedule 1'!AM636*'Input 1 - Schedule 1'!AN636,"N/A")</f>
        <v>N/A</v>
      </c>
      <c r="AS636" s="47" t="str">
        <f>IF(AR636="N/A","N/A",MAX('Input 1 - Schedule 1'!AN636*0.02,AR636))</f>
        <v>N/A</v>
      </c>
      <c r="AT636" s="47" t="str">
        <f>IF(AQ636="Yes",'Input 1 - Schedule 1'!$AH636*IF($AX636="RBC Filing U.S. Insurer (Life)",0.0247,IF($AX636="RBC Filing U.S. Insurer (Health)",0.057*2/3,0.0364)),"N/A")</f>
        <v>N/A</v>
      </c>
      <c r="AU636" s="47" t="str">
        <f>IF(AQ636="Yes",'Input 1 - Schedule 1'!$AH636*IF($AX636="RBC Filing U.S. Insurer (Life)",0.037,IF($AX636="RBC Filing U.S. Insurer (Health)",0.057,0.054)),"N/A")</f>
        <v>N/A</v>
      </c>
      <c r="AV636" s="47" t="str">
        <f>IF(AQ636="Yes",'Input 1 - Schedule 1'!$AJ636*0.03,"N/A")</f>
        <v>N/A</v>
      </c>
      <c r="AW636" s="47" t="str">
        <f>IF(AQ636="Yes",IF(AX636="RBC Filing U.S. Insurer (Life)",0.195*'Input 1 - Schedule 1'!AJ636,0.225*'Input 1 - Schedule 1'!AJ636),"N/A")</f>
        <v>N/A</v>
      </c>
      <c r="AX636" s="47" t="str">
        <f>IFERROR(VLOOKUP('Input 1 - Schedule 1'!I636,'Input 1 - Schedule 1'!$D$7:$G$1009,4,FALSE),"")</f>
        <v/>
      </c>
      <c r="AZ636" s="17" t="s">
        <v>1</v>
      </c>
    </row>
    <row r="637" spans="1:52" x14ac:dyDescent="0.25">
      <c r="A637" s="56">
        <f t="shared" si="65"/>
        <v>628</v>
      </c>
      <c r="B637" s="267" t="str">
        <f t="shared" si="66"/>
        <v/>
      </c>
      <c r="C637" s="55" t="str">
        <f>IFERROR(VLOOKUP(G637,GCC.Param!$B$3:$D$96,3,FALSE),"")</f>
        <v/>
      </c>
      <c r="D637" s="40"/>
      <c r="E637" s="40"/>
      <c r="F637" s="42"/>
      <c r="G637" s="42"/>
      <c r="H637" s="42"/>
      <c r="I637" s="42"/>
      <c r="J637" s="267" t="str">
        <f t="shared" si="67"/>
        <v/>
      </c>
      <c r="K637" s="289"/>
      <c r="L637" s="289"/>
      <c r="M637" s="42"/>
      <c r="N637" s="42"/>
      <c r="O637" s="42"/>
      <c r="P637" s="42"/>
      <c r="Q637" s="42"/>
      <c r="R637" s="42"/>
      <c r="S637" s="266">
        <f t="shared" si="68"/>
        <v>0</v>
      </c>
      <c r="T637" s="32"/>
      <c r="U637" s="50"/>
      <c r="V637" s="44"/>
      <c r="W637" s="44"/>
      <c r="X637" s="45"/>
      <c r="Y637" s="50"/>
      <c r="Z637" s="46"/>
      <c r="AA637" s="46"/>
      <c r="AB637" s="46"/>
      <c r="AC637" s="47">
        <f t="shared" si="69"/>
        <v>0</v>
      </c>
      <c r="AD637" s="51"/>
      <c r="AE637" s="51"/>
      <c r="AF637" s="51"/>
      <c r="AH637" s="290"/>
      <c r="AI637" s="53">
        <f t="shared" si="70"/>
        <v>0</v>
      </c>
      <c r="AJ637" s="52"/>
      <c r="AK637" s="293"/>
      <c r="AL637" s="300"/>
      <c r="AM637" s="52"/>
      <c r="AN637" s="300"/>
      <c r="AO637" s="54"/>
      <c r="AQ637" s="47" t="str">
        <f>IF(OR('Input 1 - Schedule 1'!$C637="Non-Ins, Non-Fin",G637="Other Unregulated Financial Entity"),"Yes","No")</f>
        <v>No</v>
      </c>
      <c r="AR637" s="47" t="str">
        <f>IF(AQ637="Yes", 'Input 1 - Schedule 1'!AL637/'Input 1 - Schedule 1'!AM637*'Input 1 - Schedule 1'!AN637,"N/A")</f>
        <v>N/A</v>
      </c>
      <c r="AS637" s="47" t="str">
        <f>IF(AR637="N/A","N/A",MAX('Input 1 - Schedule 1'!AN637*0.02,AR637))</f>
        <v>N/A</v>
      </c>
      <c r="AT637" s="47" t="str">
        <f>IF(AQ637="Yes",'Input 1 - Schedule 1'!$AH637*IF($AX637="RBC Filing U.S. Insurer (Life)",0.0247,IF($AX637="RBC Filing U.S. Insurer (Health)",0.057*2/3,0.0364)),"N/A")</f>
        <v>N/A</v>
      </c>
      <c r="AU637" s="47" t="str">
        <f>IF(AQ637="Yes",'Input 1 - Schedule 1'!$AH637*IF($AX637="RBC Filing U.S. Insurer (Life)",0.037,IF($AX637="RBC Filing U.S. Insurer (Health)",0.057,0.054)),"N/A")</f>
        <v>N/A</v>
      </c>
      <c r="AV637" s="47" t="str">
        <f>IF(AQ637="Yes",'Input 1 - Schedule 1'!$AJ637*0.03,"N/A")</f>
        <v>N/A</v>
      </c>
      <c r="AW637" s="47" t="str">
        <f>IF(AQ637="Yes",IF(AX637="RBC Filing U.S. Insurer (Life)",0.195*'Input 1 - Schedule 1'!AJ637,0.225*'Input 1 - Schedule 1'!AJ637),"N/A")</f>
        <v>N/A</v>
      </c>
      <c r="AX637" s="47" t="str">
        <f>IFERROR(VLOOKUP('Input 1 - Schedule 1'!I637,'Input 1 - Schedule 1'!$D$7:$G$1009,4,FALSE),"")</f>
        <v/>
      </c>
      <c r="AZ637" s="17" t="s">
        <v>1</v>
      </c>
    </row>
    <row r="638" spans="1:52" x14ac:dyDescent="0.25">
      <c r="A638" s="56">
        <f t="shared" si="65"/>
        <v>629</v>
      </c>
      <c r="B638" s="267" t="str">
        <f t="shared" si="66"/>
        <v/>
      </c>
      <c r="C638" s="55" t="str">
        <f>IFERROR(VLOOKUP(G638,GCC.Param!$B$3:$D$96,3,FALSE),"")</f>
        <v/>
      </c>
      <c r="D638" s="40"/>
      <c r="E638" s="40"/>
      <c r="F638" s="42"/>
      <c r="G638" s="42"/>
      <c r="H638" s="42"/>
      <c r="I638" s="42"/>
      <c r="J638" s="267" t="str">
        <f t="shared" si="67"/>
        <v/>
      </c>
      <c r="K638" s="289"/>
      <c r="L638" s="289"/>
      <c r="M638" s="42"/>
      <c r="N638" s="42"/>
      <c r="O638" s="42"/>
      <c r="P638" s="42"/>
      <c r="Q638" s="42"/>
      <c r="R638" s="42"/>
      <c r="S638" s="266">
        <f t="shared" si="68"/>
        <v>0</v>
      </c>
      <c r="T638" s="32"/>
      <c r="U638" s="50"/>
      <c r="V638" s="44"/>
      <c r="W638" s="44"/>
      <c r="X638" s="45"/>
      <c r="Y638" s="50"/>
      <c r="Z638" s="46"/>
      <c r="AA638" s="46"/>
      <c r="AB638" s="46"/>
      <c r="AC638" s="47">
        <f t="shared" si="69"/>
        <v>0</v>
      </c>
      <c r="AD638" s="51"/>
      <c r="AE638" s="51"/>
      <c r="AF638" s="51"/>
      <c r="AH638" s="290"/>
      <c r="AI638" s="53">
        <f t="shared" si="70"/>
        <v>0</v>
      </c>
      <c r="AJ638" s="52"/>
      <c r="AK638" s="293"/>
      <c r="AL638" s="300"/>
      <c r="AM638" s="52"/>
      <c r="AN638" s="300"/>
      <c r="AO638" s="54"/>
      <c r="AQ638" s="47" t="str">
        <f>IF(OR('Input 1 - Schedule 1'!$C638="Non-Ins, Non-Fin",G638="Other Unregulated Financial Entity"),"Yes","No")</f>
        <v>No</v>
      </c>
      <c r="AR638" s="47" t="str">
        <f>IF(AQ638="Yes", 'Input 1 - Schedule 1'!AL638/'Input 1 - Schedule 1'!AM638*'Input 1 - Schedule 1'!AN638,"N/A")</f>
        <v>N/A</v>
      </c>
      <c r="AS638" s="47" t="str">
        <f>IF(AR638="N/A","N/A",MAX('Input 1 - Schedule 1'!AN638*0.02,AR638))</f>
        <v>N/A</v>
      </c>
      <c r="AT638" s="47" t="str">
        <f>IF(AQ638="Yes",'Input 1 - Schedule 1'!$AH638*IF($AX638="RBC Filing U.S. Insurer (Life)",0.0247,IF($AX638="RBC Filing U.S. Insurer (Health)",0.057*2/3,0.0364)),"N/A")</f>
        <v>N/A</v>
      </c>
      <c r="AU638" s="47" t="str">
        <f>IF(AQ638="Yes",'Input 1 - Schedule 1'!$AH638*IF($AX638="RBC Filing U.S. Insurer (Life)",0.037,IF($AX638="RBC Filing U.S. Insurer (Health)",0.057,0.054)),"N/A")</f>
        <v>N/A</v>
      </c>
      <c r="AV638" s="47" t="str">
        <f>IF(AQ638="Yes",'Input 1 - Schedule 1'!$AJ638*0.03,"N/A")</f>
        <v>N/A</v>
      </c>
      <c r="AW638" s="47" t="str">
        <f>IF(AQ638="Yes",IF(AX638="RBC Filing U.S. Insurer (Life)",0.195*'Input 1 - Schedule 1'!AJ638,0.225*'Input 1 - Schedule 1'!AJ638),"N/A")</f>
        <v>N/A</v>
      </c>
      <c r="AX638" s="47" t="str">
        <f>IFERROR(VLOOKUP('Input 1 - Schedule 1'!I638,'Input 1 - Schedule 1'!$D$7:$G$1009,4,FALSE),"")</f>
        <v/>
      </c>
      <c r="AZ638" s="17" t="s">
        <v>1</v>
      </c>
    </row>
    <row r="639" spans="1:52" x14ac:dyDescent="0.25">
      <c r="A639" s="56">
        <f t="shared" si="65"/>
        <v>630</v>
      </c>
      <c r="B639" s="267" t="str">
        <f t="shared" si="66"/>
        <v/>
      </c>
      <c r="C639" s="55" t="str">
        <f>IFERROR(VLOOKUP(G639,GCC.Param!$B$3:$D$96,3,FALSE),"")</f>
        <v/>
      </c>
      <c r="D639" s="40"/>
      <c r="E639" s="40"/>
      <c r="F639" s="42"/>
      <c r="G639" s="42"/>
      <c r="H639" s="42"/>
      <c r="I639" s="42"/>
      <c r="J639" s="267" t="str">
        <f t="shared" si="67"/>
        <v/>
      </c>
      <c r="K639" s="289"/>
      <c r="L639" s="289"/>
      <c r="M639" s="42"/>
      <c r="N639" s="42"/>
      <c r="O639" s="42"/>
      <c r="P639" s="42"/>
      <c r="Q639" s="42"/>
      <c r="R639" s="42"/>
      <c r="S639" s="266">
        <f t="shared" si="68"/>
        <v>0</v>
      </c>
      <c r="T639" s="32"/>
      <c r="U639" s="50"/>
      <c r="V639" s="44"/>
      <c r="W639" s="44"/>
      <c r="X639" s="45"/>
      <c r="Y639" s="50"/>
      <c r="Z639" s="46"/>
      <c r="AA639" s="46"/>
      <c r="AB639" s="46"/>
      <c r="AC639" s="47">
        <f t="shared" si="69"/>
        <v>0</v>
      </c>
      <c r="AD639" s="51"/>
      <c r="AE639" s="51"/>
      <c r="AF639" s="51"/>
      <c r="AH639" s="290"/>
      <c r="AI639" s="53">
        <f t="shared" si="70"/>
        <v>0</v>
      </c>
      <c r="AJ639" s="52"/>
      <c r="AK639" s="293"/>
      <c r="AL639" s="300"/>
      <c r="AM639" s="52"/>
      <c r="AN639" s="300"/>
      <c r="AO639" s="54"/>
      <c r="AQ639" s="47" t="str">
        <f>IF(OR('Input 1 - Schedule 1'!$C639="Non-Ins, Non-Fin",G639="Other Unregulated Financial Entity"),"Yes","No")</f>
        <v>No</v>
      </c>
      <c r="AR639" s="47" t="str">
        <f>IF(AQ639="Yes", 'Input 1 - Schedule 1'!AL639/'Input 1 - Schedule 1'!AM639*'Input 1 - Schedule 1'!AN639,"N/A")</f>
        <v>N/A</v>
      </c>
      <c r="AS639" s="47" t="str">
        <f>IF(AR639="N/A","N/A",MAX('Input 1 - Schedule 1'!AN639*0.02,AR639))</f>
        <v>N/A</v>
      </c>
      <c r="AT639" s="47" t="str">
        <f>IF(AQ639="Yes",'Input 1 - Schedule 1'!$AH639*IF($AX639="RBC Filing U.S. Insurer (Life)",0.0247,IF($AX639="RBC Filing U.S. Insurer (Health)",0.057*2/3,0.0364)),"N/A")</f>
        <v>N/A</v>
      </c>
      <c r="AU639" s="47" t="str">
        <f>IF(AQ639="Yes",'Input 1 - Schedule 1'!$AH639*IF($AX639="RBC Filing U.S. Insurer (Life)",0.037,IF($AX639="RBC Filing U.S. Insurer (Health)",0.057,0.054)),"N/A")</f>
        <v>N/A</v>
      </c>
      <c r="AV639" s="47" t="str">
        <f>IF(AQ639="Yes",'Input 1 - Schedule 1'!$AJ639*0.03,"N/A")</f>
        <v>N/A</v>
      </c>
      <c r="AW639" s="47" t="str">
        <f>IF(AQ639="Yes",IF(AX639="RBC Filing U.S. Insurer (Life)",0.195*'Input 1 - Schedule 1'!AJ639,0.225*'Input 1 - Schedule 1'!AJ639),"N/A")</f>
        <v>N/A</v>
      </c>
      <c r="AX639" s="47" t="str">
        <f>IFERROR(VLOOKUP('Input 1 - Schedule 1'!I639,'Input 1 - Schedule 1'!$D$7:$G$1009,4,FALSE),"")</f>
        <v/>
      </c>
      <c r="AZ639" s="17" t="s">
        <v>1</v>
      </c>
    </row>
    <row r="640" spans="1:52" x14ac:dyDescent="0.25">
      <c r="A640" s="56">
        <f t="shared" si="65"/>
        <v>631</v>
      </c>
      <c r="B640" s="267" t="str">
        <f t="shared" si="66"/>
        <v/>
      </c>
      <c r="C640" s="55" t="str">
        <f>IFERROR(VLOOKUP(G640,GCC.Param!$B$3:$D$96,3,FALSE),"")</f>
        <v/>
      </c>
      <c r="D640" s="40"/>
      <c r="E640" s="40"/>
      <c r="F640" s="42"/>
      <c r="G640" s="42"/>
      <c r="H640" s="42"/>
      <c r="I640" s="42"/>
      <c r="J640" s="267" t="str">
        <f t="shared" si="67"/>
        <v/>
      </c>
      <c r="K640" s="289"/>
      <c r="L640" s="289"/>
      <c r="M640" s="42"/>
      <c r="N640" s="42"/>
      <c r="O640" s="42"/>
      <c r="P640" s="42"/>
      <c r="Q640" s="42"/>
      <c r="R640" s="42"/>
      <c r="S640" s="266">
        <f t="shared" si="68"/>
        <v>0</v>
      </c>
      <c r="T640" s="32"/>
      <c r="U640" s="50"/>
      <c r="V640" s="44"/>
      <c r="W640" s="44"/>
      <c r="X640" s="45"/>
      <c r="Y640" s="50"/>
      <c r="Z640" s="46"/>
      <c r="AA640" s="46"/>
      <c r="AB640" s="46"/>
      <c r="AC640" s="47">
        <f t="shared" si="69"/>
        <v>0</v>
      </c>
      <c r="AD640" s="51"/>
      <c r="AE640" s="51"/>
      <c r="AF640" s="51"/>
      <c r="AH640" s="290"/>
      <c r="AI640" s="53">
        <f t="shared" si="70"/>
        <v>0</v>
      </c>
      <c r="AJ640" s="52"/>
      <c r="AK640" s="293"/>
      <c r="AL640" s="300"/>
      <c r="AM640" s="52"/>
      <c r="AN640" s="300"/>
      <c r="AO640" s="54"/>
      <c r="AQ640" s="47" t="str">
        <f>IF(OR('Input 1 - Schedule 1'!$C640="Non-Ins, Non-Fin",G640="Other Unregulated Financial Entity"),"Yes","No")</f>
        <v>No</v>
      </c>
      <c r="AR640" s="47" t="str">
        <f>IF(AQ640="Yes", 'Input 1 - Schedule 1'!AL640/'Input 1 - Schedule 1'!AM640*'Input 1 - Schedule 1'!AN640,"N/A")</f>
        <v>N/A</v>
      </c>
      <c r="AS640" s="47" t="str">
        <f>IF(AR640="N/A","N/A",MAX('Input 1 - Schedule 1'!AN640*0.02,AR640))</f>
        <v>N/A</v>
      </c>
      <c r="AT640" s="47" t="str">
        <f>IF(AQ640="Yes",'Input 1 - Schedule 1'!$AH640*IF($AX640="RBC Filing U.S. Insurer (Life)",0.0247,IF($AX640="RBC Filing U.S. Insurer (Health)",0.057*2/3,0.0364)),"N/A")</f>
        <v>N/A</v>
      </c>
      <c r="AU640" s="47" t="str">
        <f>IF(AQ640="Yes",'Input 1 - Schedule 1'!$AH640*IF($AX640="RBC Filing U.S. Insurer (Life)",0.037,IF($AX640="RBC Filing U.S. Insurer (Health)",0.057,0.054)),"N/A")</f>
        <v>N/A</v>
      </c>
      <c r="AV640" s="47" t="str">
        <f>IF(AQ640="Yes",'Input 1 - Schedule 1'!$AJ640*0.03,"N/A")</f>
        <v>N/A</v>
      </c>
      <c r="AW640" s="47" t="str">
        <f>IF(AQ640="Yes",IF(AX640="RBC Filing U.S. Insurer (Life)",0.195*'Input 1 - Schedule 1'!AJ640,0.225*'Input 1 - Schedule 1'!AJ640),"N/A")</f>
        <v>N/A</v>
      </c>
      <c r="AX640" s="47" t="str">
        <f>IFERROR(VLOOKUP('Input 1 - Schedule 1'!I640,'Input 1 - Schedule 1'!$D$7:$G$1009,4,FALSE),"")</f>
        <v/>
      </c>
      <c r="AZ640" s="17" t="s">
        <v>1</v>
      </c>
    </row>
    <row r="641" spans="1:52" x14ac:dyDescent="0.25">
      <c r="A641" s="56">
        <f t="shared" si="65"/>
        <v>632</v>
      </c>
      <c r="B641" s="267" t="str">
        <f t="shared" si="66"/>
        <v/>
      </c>
      <c r="C641" s="55" t="str">
        <f>IFERROR(VLOOKUP(G641,GCC.Param!$B$3:$D$96,3,FALSE),"")</f>
        <v/>
      </c>
      <c r="D641" s="40"/>
      <c r="E641" s="40"/>
      <c r="F641" s="42"/>
      <c r="G641" s="42"/>
      <c r="H641" s="42"/>
      <c r="I641" s="42"/>
      <c r="J641" s="267" t="str">
        <f t="shared" si="67"/>
        <v/>
      </c>
      <c r="K641" s="289"/>
      <c r="L641" s="289"/>
      <c r="M641" s="42"/>
      <c r="N641" s="42"/>
      <c r="O641" s="42"/>
      <c r="P641" s="42"/>
      <c r="Q641" s="42"/>
      <c r="R641" s="42"/>
      <c r="S641" s="266">
        <f t="shared" si="68"/>
        <v>0</v>
      </c>
      <c r="T641" s="32"/>
      <c r="U641" s="50"/>
      <c r="V641" s="44"/>
      <c r="W641" s="44"/>
      <c r="X641" s="45"/>
      <c r="Y641" s="50"/>
      <c r="Z641" s="46"/>
      <c r="AA641" s="46"/>
      <c r="AB641" s="46"/>
      <c r="AC641" s="47">
        <f t="shared" si="69"/>
        <v>0</v>
      </c>
      <c r="AD641" s="51"/>
      <c r="AE641" s="51"/>
      <c r="AF641" s="51"/>
      <c r="AH641" s="290"/>
      <c r="AI641" s="53">
        <f t="shared" si="70"/>
        <v>0</v>
      </c>
      <c r="AJ641" s="52"/>
      <c r="AK641" s="293"/>
      <c r="AL641" s="300"/>
      <c r="AM641" s="52"/>
      <c r="AN641" s="300"/>
      <c r="AO641" s="54"/>
      <c r="AQ641" s="47" t="str">
        <f>IF(OR('Input 1 - Schedule 1'!$C641="Non-Ins, Non-Fin",G641="Other Unregulated Financial Entity"),"Yes","No")</f>
        <v>No</v>
      </c>
      <c r="AR641" s="47" t="str">
        <f>IF(AQ641="Yes", 'Input 1 - Schedule 1'!AL641/'Input 1 - Schedule 1'!AM641*'Input 1 - Schedule 1'!AN641,"N/A")</f>
        <v>N/A</v>
      </c>
      <c r="AS641" s="47" t="str">
        <f>IF(AR641="N/A","N/A",MAX('Input 1 - Schedule 1'!AN641*0.02,AR641))</f>
        <v>N/A</v>
      </c>
      <c r="AT641" s="47" t="str">
        <f>IF(AQ641="Yes",'Input 1 - Schedule 1'!$AH641*IF($AX641="RBC Filing U.S. Insurer (Life)",0.0247,IF($AX641="RBC Filing U.S. Insurer (Health)",0.057*2/3,0.0364)),"N/A")</f>
        <v>N/A</v>
      </c>
      <c r="AU641" s="47" t="str">
        <f>IF(AQ641="Yes",'Input 1 - Schedule 1'!$AH641*IF($AX641="RBC Filing U.S. Insurer (Life)",0.037,IF($AX641="RBC Filing U.S. Insurer (Health)",0.057,0.054)),"N/A")</f>
        <v>N/A</v>
      </c>
      <c r="AV641" s="47" t="str">
        <f>IF(AQ641="Yes",'Input 1 - Schedule 1'!$AJ641*0.03,"N/A")</f>
        <v>N/A</v>
      </c>
      <c r="AW641" s="47" t="str">
        <f>IF(AQ641="Yes",IF(AX641="RBC Filing U.S. Insurer (Life)",0.195*'Input 1 - Schedule 1'!AJ641,0.225*'Input 1 - Schedule 1'!AJ641),"N/A")</f>
        <v>N/A</v>
      </c>
      <c r="AX641" s="47" t="str">
        <f>IFERROR(VLOOKUP('Input 1 - Schedule 1'!I641,'Input 1 - Schedule 1'!$D$7:$G$1009,4,FALSE),"")</f>
        <v/>
      </c>
      <c r="AZ641" s="17" t="s">
        <v>1</v>
      </c>
    </row>
    <row r="642" spans="1:52" x14ac:dyDescent="0.25">
      <c r="A642" s="56">
        <f t="shared" si="65"/>
        <v>633</v>
      </c>
      <c r="B642" s="267" t="str">
        <f t="shared" si="66"/>
        <v/>
      </c>
      <c r="C642" s="55" t="str">
        <f>IFERROR(VLOOKUP(G642,GCC.Param!$B$3:$D$96,3,FALSE),"")</f>
        <v/>
      </c>
      <c r="D642" s="40"/>
      <c r="E642" s="40"/>
      <c r="F642" s="42"/>
      <c r="G642" s="42"/>
      <c r="H642" s="42"/>
      <c r="I642" s="42"/>
      <c r="J642" s="267" t="str">
        <f t="shared" si="67"/>
        <v/>
      </c>
      <c r="K642" s="289"/>
      <c r="L642" s="289"/>
      <c r="M642" s="42"/>
      <c r="N642" s="42"/>
      <c r="O642" s="42"/>
      <c r="P642" s="42"/>
      <c r="Q642" s="42"/>
      <c r="R642" s="42"/>
      <c r="S642" s="266">
        <f t="shared" si="68"/>
        <v>0</v>
      </c>
      <c r="T642" s="32"/>
      <c r="U642" s="50"/>
      <c r="V642" s="44"/>
      <c r="W642" s="44"/>
      <c r="X642" s="45"/>
      <c r="Y642" s="50"/>
      <c r="Z642" s="46"/>
      <c r="AA642" s="46"/>
      <c r="AB642" s="46"/>
      <c r="AC642" s="47">
        <f t="shared" si="69"/>
        <v>0</v>
      </c>
      <c r="AD642" s="51"/>
      <c r="AE642" s="51"/>
      <c r="AF642" s="51"/>
      <c r="AH642" s="290"/>
      <c r="AI642" s="53">
        <f t="shared" si="70"/>
        <v>0</v>
      </c>
      <c r="AJ642" s="52"/>
      <c r="AK642" s="293"/>
      <c r="AL642" s="300"/>
      <c r="AM642" s="52"/>
      <c r="AN642" s="300"/>
      <c r="AO642" s="54"/>
      <c r="AQ642" s="47" t="str">
        <f>IF(OR('Input 1 - Schedule 1'!$C642="Non-Ins, Non-Fin",G642="Other Unregulated Financial Entity"),"Yes","No")</f>
        <v>No</v>
      </c>
      <c r="AR642" s="47" t="str">
        <f>IF(AQ642="Yes", 'Input 1 - Schedule 1'!AL642/'Input 1 - Schedule 1'!AM642*'Input 1 - Schedule 1'!AN642,"N/A")</f>
        <v>N/A</v>
      </c>
      <c r="AS642" s="47" t="str">
        <f>IF(AR642="N/A","N/A",MAX('Input 1 - Schedule 1'!AN642*0.02,AR642))</f>
        <v>N/A</v>
      </c>
      <c r="AT642" s="47" t="str">
        <f>IF(AQ642="Yes",'Input 1 - Schedule 1'!$AH642*IF($AX642="RBC Filing U.S. Insurer (Life)",0.0247,IF($AX642="RBC Filing U.S. Insurer (Health)",0.057*2/3,0.0364)),"N/A")</f>
        <v>N/A</v>
      </c>
      <c r="AU642" s="47" t="str">
        <f>IF(AQ642="Yes",'Input 1 - Schedule 1'!$AH642*IF($AX642="RBC Filing U.S. Insurer (Life)",0.037,IF($AX642="RBC Filing U.S. Insurer (Health)",0.057,0.054)),"N/A")</f>
        <v>N/A</v>
      </c>
      <c r="AV642" s="47" t="str">
        <f>IF(AQ642="Yes",'Input 1 - Schedule 1'!$AJ642*0.03,"N/A")</f>
        <v>N/A</v>
      </c>
      <c r="AW642" s="47" t="str">
        <f>IF(AQ642="Yes",IF(AX642="RBC Filing U.S. Insurer (Life)",0.195*'Input 1 - Schedule 1'!AJ642,0.225*'Input 1 - Schedule 1'!AJ642),"N/A")</f>
        <v>N/A</v>
      </c>
      <c r="AX642" s="47" t="str">
        <f>IFERROR(VLOOKUP('Input 1 - Schedule 1'!I642,'Input 1 - Schedule 1'!$D$7:$G$1009,4,FALSE),"")</f>
        <v/>
      </c>
      <c r="AZ642" s="17" t="s">
        <v>1</v>
      </c>
    </row>
    <row r="643" spans="1:52" x14ac:dyDescent="0.25">
      <c r="A643" s="56">
        <f t="shared" si="65"/>
        <v>634</v>
      </c>
      <c r="B643" s="267" t="str">
        <f t="shared" si="66"/>
        <v/>
      </c>
      <c r="C643" s="55" t="str">
        <f>IFERROR(VLOOKUP(G643,GCC.Param!$B$3:$D$96,3,FALSE),"")</f>
        <v/>
      </c>
      <c r="D643" s="40"/>
      <c r="E643" s="40"/>
      <c r="F643" s="42"/>
      <c r="G643" s="42"/>
      <c r="H643" s="42"/>
      <c r="I643" s="42"/>
      <c r="J643" s="267" t="str">
        <f t="shared" si="67"/>
        <v/>
      </c>
      <c r="K643" s="289"/>
      <c r="L643" s="289"/>
      <c r="M643" s="42"/>
      <c r="N643" s="42"/>
      <c r="O643" s="42"/>
      <c r="P643" s="42"/>
      <c r="Q643" s="42"/>
      <c r="R643" s="42"/>
      <c r="S643" s="266">
        <f t="shared" si="68"/>
        <v>0</v>
      </c>
      <c r="T643" s="32"/>
      <c r="U643" s="50"/>
      <c r="V643" s="44"/>
      <c r="W643" s="44"/>
      <c r="X643" s="45"/>
      <c r="Y643" s="50"/>
      <c r="Z643" s="46"/>
      <c r="AA643" s="46"/>
      <c r="AB643" s="46"/>
      <c r="AC643" s="47">
        <f t="shared" si="69"/>
        <v>0</v>
      </c>
      <c r="AD643" s="51"/>
      <c r="AE643" s="51"/>
      <c r="AF643" s="51"/>
      <c r="AH643" s="290"/>
      <c r="AI643" s="53">
        <f t="shared" si="70"/>
        <v>0</v>
      </c>
      <c r="AJ643" s="52"/>
      <c r="AK643" s="293"/>
      <c r="AL643" s="300"/>
      <c r="AM643" s="52"/>
      <c r="AN643" s="300"/>
      <c r="AO643" s="54"/>
      <c r="AQ643" s="47" t="str">
        <f>IF(OR('Input 1 - Schedule 1'!$C643="Non-Ins, Non-Fin",G643="Other Unregulated Financial Entity"),"Yes","No")</f>
        <v>No</v>
      </c>
      <c r="AR643" s="47" t="str">
        <f>IF(AQ643="Yes", 'Input 1 - Schedule 1'!AL643/'Input 1 - Schedule 1'!AM643*'Input 1 - Schedule 1'!AN643,"N/A")</f>
        <v>N/A</v>
      </c>
      <c r="AS643" s="47" t="str">
        <f>IF(AR643="N/A","N/A",MAX('Input 1 - Schedule 1'!AN643*0.02,AR643))</f>
        <v>N/A</v>
      </c>
      <c r="AT643" s="47" t="str">
        <f>IF(AQ643="Yes",'Input 1 - Schedule 1'!$AH643*IF($AX643="RBC Filing U.S. Insurer (Life)",0.0247,IF($AX643="RBC Filing U.S. Insurer (Health)",0.057*2/3,0.0364)),"N/A")</f>
        <v>N/A</v>
      </c>
      <c r="AU643" s="47" t="str">
        <f>IF(AQ643="Yes",'Input 1 - Schedule 1'!$AH643*IF($AX643="RBC Filing U.S. Insurer (Life)",0.037,IF($AX643="RBC Filing U.S. Insurer (Health)",0.057,0.054)),"N/A")</f>
        <v>N/A</v>
      </c>
      <c r="AV643" s="47" t="str">
        <f>IF(AQ643="Yes",'Input 1 - Schedule 1'!$AJ643*0.03,"N/A")</f>
        <v>N/A</v>
      </c>
      <c r="AW643" s="47" t="str">
        <f>IF(AQ643="Yes",IF(AX643="RBC Filing U.S. Insurer (Life)",0.195*'Input 1 - Schedule 1'!AJ643,0.225*'Input 1 - Schedule 1'!AJ643),"N/A")</f>
        <v>N/A</v>
      </c>
      <c r="AX643" s="47" t="str">
        <f>IFERROR(VLOOKUP('Input 1 - Schedule 1'!I643,'Input 1 - Schedule 1'!$D$7:$G$1009,4,FALSE),"")</f>
        <v/>
      </c>
      <c r="AZ643" s="17" t="s">
        <v>1</v>
      </c>
    </row>
    <row r="644" spans="1:52" x14ac:dyDescent="0.25">
      <c r="A644" s="56">
        <f t="shared" si="65"/>
        <v>635</v>
      </c>
      <c r="B644" s="267" t="str">
        <f t="shared" si="66"/>
        <v/>
      </c>
      <c r="C644" s="55" t="str">
        <f>IFERROR(VLOOKUP(G644,GCC.Param!$B$3:$D$96,3,FALSE),"")</f>
        <v/>
      </c>
      <c r="D644" s="40"/>
      <c r="E644" s="40"/>
      <c r="F644" s="42"/>
      <c r="G644" s="42"/>
      <c r="H644" s="42"/>
      <c r="I644" s="42"/>
      <c r="J644" s="267" t="str">
        <f t="shared" si="67"/>
        <v/>
      </c>
      <c r="K644" s="289"/>
      <c r="L644" s="289"/>
      <c r="M644" s="42"/>
      <c r="N644" s="42"/>
      <c r="O644" s="42"/>
      <c r="P644" s="42"/>
      <c r="Q644" s="42"/>
      <c r="R644" s="42"/>
      <c r="S644" s="266">
        <f t="shared" si="68"/>
        <v>0</v>
      </c>
      <c r="T644" s="32"/>
      <c r="U644" s="50"/>
      <c r="V644" s="44"/>
      <c r="W644" s="44"/>
      <c r="X644" s="45"/>
      <c r="Y644" s="50"/>
      <c r="Z644" s="46"/>
      <c r="AA644" s="46"/>
      <c r="AB644" s="46"/>
      <c r="AC644" s="47">
        <f t="shared" si="69"/>
        <v>0</v>
      </c>
      <c r="AD644" s="51"/>
      <c r="AE644" s="51"/>
      <c r="AF644" s="51"/>
      <c r="AH644" s="290"/>
      <c r="AI644" s="53">
        <f t="shared" si="70"/>
        <v>0</v>
      </c>
      <c r="AJ644" s="52"/>
      <c r="AK644" s="293"/>
      <c r="AL644" s="300"/>
      <c r="AM644" s="52"/>
      <c r="AN644" s="300"/>
      <c r="AO644" s="54"/>
      <c r="AQ644" s="47" t="str">
        <f>IF(OR('Input 1 - Schedule 1'!$C644="Non-Ins, Non-Fin",G644="Other Unregulated Financial Entity"),"Yes","No")</f>
        <v>No</v>
      </c>
      <c r="AR644" s="47" t="str">
        <f>IF(AQ644="Yes", 'Input 1 - Schedule 1'!AL644/'Input 1 - Schedule 1'!AM644*'Input 1 - Schedule 1'!AN644,"N/A")</f>
        <v>N/A</v>
      </c>
      <c r="AS644" s="47" t="str">
        <f>IF(AR644="N/A","N/A",MAX('Input 1 - Schedule 1'!AN644*0.02,AR644))</f>
        <v>N/A</v>
      </c>
      <c r="AT644" s="47" t="str">
        <f>IF(AQ644="Yes",'Input 1 - Schedule 1'!$AH644*IF($AX644="RBC Filing U.S. Insurer (Life)",0.0247,IF($AX644="RBC Filing U.S. Insurer (Health)",0.057*2/3,0.0364)),"N/A")</f>
        <v>N/A</v>
      </c>
      <c r="AU644" s="47" t="str">
        <f>IF(AQ644="Yes",'Input 1 - Schedule 1'!$AH644*IF($AX644="RBC Filing U.S. Insurer (Life)",0.037,IF($AX644="RBC Filing U.S. Insurer (Health)",0.057,0.054)),"N/A")</f>
        <v>N/A</v>
      </c>
      <c r="AV644" s="47" t="str">
        <f>IF(AQ644="Yes",'Input 1 - Schedule 1'!$AJ644*0.03,"N/A")</f>
        <v>N/A</v>
      </c>
      <c r="AW644" s="47" t="str">
        <f>IF(AQ644="Yes",IF(AX644="RBC Filing U.S. Insurer (Life)",0.195*'Input 1 - Schedule 1'!AJ644,0.225*'Input 1 - Schedule 1'!AJ644),"N/A")</f>
        <v>N/A</v>
      </c>
      <c r="AX644" s="47" t="str">
        <f>IFERROR(VLOOKUP('Input 1 - Schedule 1'!I644,'Input 1 - Schedule 1'!$D$7:$G$1009,4,FALSE),"")</f>
        <v/>
      </c>
      <c r="AZ644" s="17" t="s">
        <v>1</v>
      </c>
    </row>
    <row r="645" spans="1:52" x14ac:dyDescent="0.25">
      <c r="A645" s="56">
        <f t="shared" si="65"/>
        <v>636</v>
      </c>
      <c r="B645" s="267" t="str">
        <f t="shared" si="66"/>
        <v/>
      </c>
      <c r="C645" s="55" t="str">
        <f>IFERROR(VLOOKUP(G645,GCC.Param!$B$3:$D$96,3,FALSE),"")</f>
        <v/>
      </c>
      <c r="D645" s="40"/>
      <c r="E645" s="40"/>
      <c r="F645" s="42"/>
      <c r="G645" s="42"/>
      <c r="H645" s="42"/>
      <c r="I645" s="42"/>
      <c r="J645" s="267" t="str">
        <f t="shared" si="67"/>
        <v/>
      </c>
      <c r="K645" s="289"/>
      <c r="L645" s="289"/>
      <c r="M645" s="42"/>
      <c r="N645" s="42"/>
      <c r="O645" s="42"/>
      <c r="P645" s="42"/>
      <c r="Q645" s="42"/>
      <c r="R645" s="42"/>
      <c r="S645" s="266">
        <f t="shared" si="68"/>
        <v>0</v>
      </c>
      <c r="T645" s="32"/>
      <c r="U645" s="50"/>
      <c r="V645" s="44"/>
      <c r="W645" s="44"/>
      <c r="X645" s="45"/>
      <c r="Y645" s="50"/>
      <c r="Z645" s="46"/>
      <c r="AA645" s="46"/>
      <c r="AB645" s="46"/>
      <c r="AC645" s="47">
        <f t="shared" si="69"/>
        <v>0</v>
      </c>
      <c r="AD645" s="51"/>
      <c r="AE645" s="51"/>
      <c r="AF645" s="51"/>
      <c r="AH645" s="290"/>
      <c r="AI645" s="53">
        <f t="shared" si="70"/>
        <v>0</v>
      </c>
      <c r="AJ645" s="52"/>
      <c r="AK645" s="293"/>
      <c r="AL645" s="300"/>
      <c r="AM645" s="52"/>
      <c r="AN645" s="300"/>
      <c r="AO645" s="54"/>
      <c r="AQ645" s="47" t="str">
        <f>IF(OR('Input 1 - Schedule 1'!$C645="Non-Ins, Non-Fin",G645="Other Unregulated Financial Entity"),"Yes","No")</f>
        <v>No</v>
      </c>
      <c r="AR645" s="47" t="str">
        <f>IF(AQ645="Yes", 'Input 1 - Schedule 1'!AL645/'Input 1 - Schedule 1'!AM645*'Input 1 - Schedule 1'!AN645,"N/A")</f>
        <v>N/A</v>
      </c>
      <c r="AS645" s="47" t="str">
        <f>IF(AR645="N/A","N/A",MAX('Input 1 - Schedule 1'!AN645*0.02,AR645))</f>
        <v>N/A</v>
      </c>
      <c r="AT645" s="47" t="str">
        <f>IF(AQ645="Yes",'Input 1 - Schedule 1'!$AH645*IF($AX645="RBC Filing U.S. Insurer (Life)",0.0247,IF($AX645="RBC Filing U.S. Insurer (Health)",0.057*2/3,0.0364)),"N/A")</f>
        <v>N/A</v>
      </c>
      <c r="AU645" s="47" t="str">
        <f>IF(AQ645="Yes",'Input 1 - Schedule 1'!$AH645*IF($AX645="RBC Filing U.S. Insurer (Life)",0.037,IF($AX645="RBC Filing U.S. Insurer (Health)",0.057,0.054)),"N/A")</f>
        <v>N/A</v>
      </c>
      <c r="AV645" s="47" t="str">
        <f>IF(AQ645="Yes",'Input 1 - Schedule 1'!$AJ645*0.03,"N/A")</f>
        <v>N/A</v>
      </c>
      <c r="AW645" s="47" t="str">
        <f>IF(AQ645="Yes",IF(AX645="RBC Filing U.S. Insurer (Life)",0.195*'Input 1 - Schedule 1'!AJ645,0.225*'Input 1 - Schedule 1'!AJ645),"N/A")</f>
        <v>N/A</v>
      </c>
      <c r="AX645" s="47" t="str">
        <f>IFERROR(VLOOKUP('Input 1 - Schedule 1'!I645,'Input 1 - Schedule 1'!$D$7:$G$1009,4,FALSE),"")</f>
        <v/>
      </c>
      <c r="AZ645" s="17" t="s">
        <v>1</v>
      </c>
    </row>
    <row r="646" spans="1:52" x14ac:dyDescent="0.25">
      <c r="A646" s="56">
        <f t="shared" si="65"/>
        <v>637</v>
      </c>
      <c r="B646" s="267" t="str">
        <f t="shared" si="66"/>
        <v/>
      </c>
      <c r="C646" s="55" t="str">
        <f>IFERROR(VLOOKUP(G646,GCC.Param!$B$3:$D$96,3,FALSE),"")</f>
        <v/>
      </c>
      <c r="D646" s="40"/>
      <c r="E646" s="40"/>
      <c r="F646" s="42"/>
      <c r="G646" s="42"/>
      <c r="H646" s="42"/>
      <c r="I646" s="42"/>
      <c r="J646" s="267" t="str">
        <f t="shared" si="67"/>
        <v/>
      </c>
      <c r="K646" s="289"/>
      <c r="L646" s="289"/>
      <c r="M646" s="42"/>
      <c r="N646" s="42"/>
      <c r="O646" s="42"/>
      <c r="P646" s="42"/>
      <c r="Q646" s="42"/>
      <c r="R646" s="42"/>
      <c r="S646" s="266">
        <f t="shared" si="68"/>
        <v>0</v>
      </c>
      <c r="T646" s="32"/>
      <c r="U646" s="50"/>
      <c r="V646" s="44"/>
      <c r="W646" s="44"/>
      <c r="X646" s="45"/>
      <c r="Y646" s="50"/>
      <c r="Z646" s="46"/>
      <c r="AA646" s="46"/>
      <c r="AB646" s="46"/>
      <c r="AC646" s="47">
        <f t="shared" si="69"/>
        <v>0</v>
      </c>
      <c r="AD646" s="51"/>
      <c r="AE646" s="51"/>
      <c r="AF646" s="51"/>
      <c r="AH646" s="290"/>
      <c r="AI646" s="53">
        <f t="shared" si="70"/>
        <v>0</v>
      </c>
      <c r="AJ646" s="52"/>
      <c r="AK646" s="293"/>
      <c r="AL646" s="300"/>
      <c r="AM646" s="52"/>
      <c r="AN646" s="300"/>
      <c r="AO646" s="54"/>
      <c r="AQ646" s="47" t="str">
        <f>IF(OR('Input 1 - Schedule 1'!$C646="Non-Ins, Non-Fin",G646="Other Unregulated Financial Entity"),"Yes","No")</f>
        <v>No</v>
      </c>
      <c r="AR646" s="47" t="str">
        <f>IF(AQ646="Yes", 'Input 1 - Schedule 1'!AL646/'Input 1 - Schedule 1'!AM646*'Input 1 - Schedule 1'!AN646,"N/A")</f>
        <v>N/A</v>
      </c>
      <c r="AS646" s="47" t="str">
        <f>IF(AR646="N/A","N/A",MAX('Input 1 - Schedule 1'!AN646*0.02,AR646))</f>
        <v>N/A</v>
      </c>
      <c r="AT646" s="47" t="str">
        <f>IF(AQ646="Yes",'Input 1 - Schedule 1'!$AH646*IF($AX646="RBC Filing U.S. Insurer (Life)",0.0247,IF($AX646="RBC Filing U.S. Insurer (Health)",0.057*2/3,0.0364)),"N/A")</f>
        <v>N/A</v>
      </c>
      <c r="AU646" s="47" t="str">
        <f>IF(AQ646="Yes",'Input 1 - Schedule 1'!$AH646*IF($AX646="RBC Filing U.S. Insurer (Life)",0.037,IF($AX646="RBC Filing U.S. Insurer (Health)",0.057,0.054)),"N/A")</f>
        <v>N/A</v>
      </c>
      <c r="AV646" s="47" t="str">
        <f>IF(AQ646="Yes",'Input 1 - Schedule 1'!$AJ646*0.03,"N/A")</f>
        <v>N/A</v>
      </c>
      <c r="AW646" s="47" t="str">
        <f>IF(AQ646="Yes",IF(AX646="RBC Filing U.S. Insurer (Life)",0.195*'Input 1 - Schedule 1'!AJ646,0.225*'Input 1 - Schedule 1'!AJ646),"N/A")</f>
        <v>N/A</v>
      </c>
      <c r="AX646" s="47" t="str">
        <f>IFERROR(VLOOKUP('Input 1 - Schedule 1'!I646,'Input 1 - Schedule 1'!$D$7:$G$1009,4,FALSE),"")</f>
        <v/>
      </c>
      <c r="AZ646" s="17" t="s">
        <v>1</v>
      </c>
    </row>
    <row r="647" spans="1:52" x14ac:dyDescent="0.25">
      <c r="A647" s="56">
        <f t="shared" si="65"/>
        <v>638</v>
      </c>
      <c r="B647" s="267" t="str">
        <f t="shared" si="66"/>
        <v/>
      </c>
      <c r="C647" s="55" t="str">
        <f>IFERROR(VLOOKUP(G647,GCC.Param!$B$3:$D$96,3,FALSE),"")</f>
        <v/>
      </c>
      <c r="D647" s="40"/>
      <c r="E647" s="40"/>
      <c r="F647" s="42"/>
      <c r="G647" s="42"/>
      <c r="H647" s="42"/>
      <c r="I647" s="42"/>
      <c r="J647" s="267" t="str">
        <f t="shared" si="67"/>
        <v/>
      </c>
      <c r="K647" s="289"/>
      <c r="L647" s="289"/>
      <c r="M647" s="42"/>
      <c r="N647" s="42"/>
      <c r="O647" s="42"/>
      <c r="P647" s="42"/>
      <c r="Q647" s="42"/>
      <c r="R647" s="42"/>
      <c r="S647" s="266">
        <f t="shared" si="68"/>
        <v>0</v>
      </c>
      <c r="T647" s="32"/>
      <c r="U647" s="50"/>
      <c r="V647" s="44"/>
      <c r="W647" s="44"/>
      <c r="X647" s="45"/>
      <c r="Y647" s="50"/>
      <c r="Z647" s="46"/>
      <c r="AA647" s="46"/>
      <c r="AB647" s="46"/>
      <c r="AC647" s="47">
        <f t="shared" si="69"/>
        <v>0</v>
      </c>
      <c r="AD647" s="51"/>
      <c r="AE647" s="51"/>
      <c r="AF647" s="51"/>
      <c r="AH647" s="290"/>
      <c r="AI647" s="53">
        <f t="shared" si="70"/>
        <v>0</v>
      </c>
      <c r="AJ647" s="52"/>
      <c r="AK647" s="293"/>
      <c r="AL647" s="300"/>
      <c r="AM647" s="52"/>
      <c r="AN647" s="300"/>
      <c r="AO647" s="54"/>
      <c r="AQ647" s="47" t="str">
        <f>IF(OR('Input 1 - Schedule 1'!$C647="Non-Ins, Non-Fin",G647="Other Unregulated Financial Entity"),"Yes","No")</f>
        <v>No</v>
      </c>
      <c r="AR647" s="47" t="str">
        <f>IF(AQ647="Yes", 'Input 1 - Schedule 1'!AL647/'Input 1 - Schedule 1'!AM647*'Input 1 - Schedule 1'!AN647,"N/A")</f>
        <v>N/A</v>
      </c>
      <c r="AS647" s="47" t="str">
        <f>IF(AR647="N/A","N/A",MAX('Input 1 - Schedule 1'!AN647*0.02,AR647))</f>
        <v>N/A</v>
      </c>
      <c r="AT647" s="47" t="str">
        <f>IF(AQ647="Yes",'Input 1 - Schedule 1'!$AH647*IF($AX647="RBC Filing U.S. Insurer (Life)",0.0247,IF($AX647="RBC Filing U.S. Insurer (Health)",0.057*2/3,0.0364)),"N/A")</f>
        <v>N/A</v>
      </c>
      <c r="AU647" s="47" t="str">
        <f>IF(AQ647="Yes",'Input 1 - Schedule 1'!$AH647*IF($AX647="RBC Filing U.S. Insurer (Life)",0.037,IF($AX647="RBC Filing U.S. Insurer (Health)",0.057,0.054)),"N/A")</f>
        <v>N/A</v>
      </c>
      <c r="AV647" s="47" t="str">
        <f>IF(AQ647="Yes",'Input 1 - Schedule 1'!$AJ647*0.03,"N/A")</f>
        <v>N/A</v>
      </c>
      <c r="AW647" s="47" t="str">
        <f>IF(AQ647="Yes",IF(AX647="RBC Filing U.S. Insurer (Life)",0.195*'Input 1 - Schedule 1'!AJ647,0.225*'Input 1 - Schedule 1'!AJ647),"N/A")</f>
        <v>N/A</v>
      </c>
      <c r="AX647" s="47" t="str">
        <f>IFERROR(VLOOKUP('Input 1 - Schedule 1'!I647,'Input 1 - Schedule 1'!$D$7:$G$1009,4,FALSE),"")</f>
        <v/>
      </c>
      <c r="AZ647" s="17" t="s">
        <v>1</v>
      </c>
    </row>
    <row r="648" spans="1:52" x14ac:dyDescent="0.25">
      <c r="A648" s="56">
        <f t="shared" si="65"/>
        <v>639</v>
      </c>
      <c r="B648" s="267" t="str">
        <f t="shared" si="66"/>
        <v/>
      </c>
      <c r="C648" s="55" t="str">
        <f>IFERROR(VLOOKUP(G648,GCC.Param!$B$3:$D$96,3,FALSE),"")</f>
        <v/>
      </c>
      <c r="D648" s="40"/>
      <c r="E648" s="40"/>
      <c r="F648" s="42"/>
      <c r="G648" s="42"/>
      <c r="H648" s="42"/>
      <c r="I648" s="42"/>
      <c r="J648" s="267" t="str">
        <f t="shared" si="67"/>
        <v/>
      </c>
      <c r="K648" s="289"/>
      <c r="L648" s="289"/>
      <c r="M648" s="42"/>
      <c r="N648" s="42"/>
      <c r="O648" s="42"/>
      <c r="P648" s="42"/>
      <c r="Q648" s="42"/>
      <c r="R648" s="42"/>
      <c r="S648" s="266">
        <f t="shared" si="68"/>
        <v>0</v>
      </c>
      <c r="T648" s="32"/>
      <c r="U648" s="50"/>
      <c r="V648" s="44"/>
      <c r="W648" s="44"/>
      <c r="X648" s="45"/>
      <c r="Y648" s="50"/>
      <c r="Z648" s="46"/>
      <c r="AA648" s="46"/>
      <c r="AB648" s="46"/>
      <c r="AC648" s="47">
        <f t="shared" si="69"/>
        <v>0</v>
      </c>
      <c r="AD648" s="51"/>
      <c r="AE648" s="51"/>
      <c r="AF648" s="51"/>
      <c r="AH648" s="290"/>
      <c r="AI648" s="53">
        <f t="shared" si="70"/>
        <v>0</v>
      </c>
      <c r="AJ648" s="52"/>
      <c r="AK648" s="293"/>
      <c r="AL648" s="300"/>
      <c r="AM648" s="52"/>
      <c r="AN648" s="300"/>
      <c r="AO648" s="54"/>
      <c r="AQ648" s="47" t="str">
        <f>IF(OR('Input 1 - Schedule 1'!$C648="Non-Ins, Non-Fin",G648="Other Unregulated Financial Entity"),"Yes","No")</f>
        <v>No</v>
      </c>
      <c r="AR648" s="47" t="str">
        <f>IF(AQ648="Yes", 'Input 1 - Schedule 1'!AL648/'Input 1 - Schedule 1'!AM648*'Input 1 - Schedule 1'!AN648,"N/A")</f>
        <v>N/A</v>
      </c>
      <c r="AS648" s="47" t="str">
        <f>IF(AR648="N/A","N/A",MAX('Input 1 - Schedule 1'!AN648*0.02,AR648))</f>
        <v>N/A</v>
      </c>
      <c r="AT648" s="47" t="str">
        <f>IF(AQ648="Yes",'Input 1 - Schedule 1'!$AH648*IF($AX648="RBC Filing U.S. Insurer (Life)",0.0247,IF($AX648="RBC Filing U.S. Insurer (Health)",0.057*2/3,0.0364)),"N/A")</f>
        <v>N/A</v>
      </c>
      <c r="AU648" s="47" t="str">
        <f>IF(AQ648="Yes",'Input 1 - Schedule 1'!$AH648*IF($AX648="RBC Filing U.S. Insurer (Life)",0.037,IF($AX648="RBC Filing U.S. Insurer (Health)",0.057,0.054)),"N/A")</f>
        <v>N/A</v>
      </c>
      <c r="AV648" s="47" t="str">
        <f>IF(AQ648="Yes",'Input 1 - Schedule 1'!$AJ648*0.03,"N/A")</f>
        <v>N/A</v>
      </c>
      <c r="AW648" s="47" t="str">
        <f>IF(AQ648="Yes",IF(AX648="RBC Filing U.S. Insurer (Life)",0.195*'Input 1 - Schedule 1'!AJ648,0.225*'Input 1 - Schedule 1'!AJ648),"N/A")</f>
        <v>N/A</v>
      </c>
      <c r="AX648" s="47" t="str">
        <f>IFERROR(VLOOKUP('Input 1 - Schedule 1'!I648,'Input 1 - Schedule 1'!$D$7:$G$1009,4,FALSE),"")</f>
        <v/>
      </c>
      <c r="AZ648" s="17" t="s">
        <v>1</v>
      </c>
    </row>
    <row r="649" spans="1:52" x14ac:dyDescent="0.25">
      <c r="A649" s="56">
        <f t="shared" si="65"/>
        <v>640</v>
      </c>
      <c r="B649" s="267" t="str">
        <f t="shared" si="66"/>
        <v/>
      </c>
      <c r="C649" s="55" t="str">
        <f>IFERROR(VLOOKUP(G649,GCC.Param!$B$3:$D$96,3,FALSE),"")</f>
        <v/>
      </c>
      <c r="D649" s="40"/>
      <c r="E649" s="40"/>
      <c r="F649" s="42"/>
      <c r="G649" s="42"/>
      <c r="H649" s="42"/>
      <c r="I649" s="42"/>
      <c r="J649" s="267" t="str">
        <f t="shared" si="67"/>
        <v/>
      </c>
      <c r="K649" s="289"/>
      <c r="L649" s="289"/>
      <c r="M649" s="42"/>
      <c r="N649" s="42"/>
      <c r="O649" s="42"/>
      <c r="P649" s="42"/>
      <c r="Q649" s="42"/>
      <c r="R649" s="42"/>
      <c r="S649" s="266">
        <f t="shared" si="68"/>
        <v>0</v>
      </c>
      <c r="T649" s="32"/>
      <c r="U649" s="50"/>
      <c r="V649" s="44"/>
      <c r="W649" s="44"/>
      <c r="X649" s="45"/>
      <c r="Y649" s="50"/>
      <c r="Z649" s="46"/>
      <c r="AA649" s="46"/>
      <c r="AB649" s="46"/>
      <c r="AC649" s="47">
        <f t="shared" si="69"/>
        <v>0</v>
      </c>
      <c r="AD649" s="51"/>
      <c r="AE649" s="51"/>
      <c r="AF649" s="51"/>
      <c r="AH649" s="290"/>
      <c r="AI649" s="53">
        <f t="shared" si="70"/>
        <v>0</v>
      </c>
      <c r="AJ649" s="52"/>
      <c r="AK649" s="293"/>
      <c r="AL649" s="300"/>
      <c r="AM649" s="52"/>
      <c r="AN649" s="300"/>
      <c r="AO649" s="54"/>
      <c r="AQ649" s="47" t="str">
        <f>IF(OR('Input 1 - Schedule 1'!$C649="Non-Ins, Non-Fin",G649="Other Unregulated Financial Entity"),"Yes","No")</f>
        <v>No</v>
      </c>
      <c r="AR649" s="47" t="str">
        <f>IF(AQ649="Yes", 'Input 1 - Schedule 1'!AL649/'Input 1 - Schedule 1'!AM649*'Input 1 - Schedule 1'!AN649,"N/A")</f>
        <v>N/A</v>
      </c>
      <c r="AS649" s="47" t="str">
        <f>IF(AR649="N/A","N/A",MAX('Input 1 - Schedule 1'!AN649*0.02,AR649))</f>
        <v>N/A</v>
      </c>
      <c r="AT649" s="47" t="str">
        <f>IF(AQ649="Yes",'Input 1 - Schedule 1'!$AH649*IF($AX649="RBC Filing U.S. Insurer (Life)",0.0247,IF($AX649="RBC Filing U.S. Insurer (Health)",0.057*2/3,0.0364)),"N/A")</f>
        <v>N/A</v>
      </c>
      <c r="AU649" s="47" t="str">
        <f>IF(AQ649="Yes",'Input 1 - Schedule 1'!$AH649*IF($AX649="RBC Filing U.S. Insurer (Life)",0.037,IF($AX649="RBC Filing U.S. Insurer (Health)",0.057,0.054)),"N/A")</f>
        <v>N/A</v>
      </c>
      <c r="AV649" s="47" t="str">
        <f>IF(AQ649="Yes",'Input 1 - Schedule 1'!$AJ649*0.03,"N/A")</f>
        <v>N/A</v>
      </c>
      <c r="AW649" s="47" t="str">
        <f>IF(AQ649="Yes",IF(AX649="RBC Filing U.S. Insurer (Life)",0.195*'Input 1 - Schedule 1'!AJ649,0.225*'Input 1 - Schedule 1'!AJ649),"N/A")</f>
        <v>N/A</v>
      </c>
      <c r="AX649" s="47" t="str">
        <f>IFERROR(VLOOKUP('Input 1 - Schedule 1'!I649,'Input 1 - Schedule 1'!$D$7:$G$1009,4,FALSE),"")</f>
        <v/>
      </c>
      <c r="AZ649" s="17" t="s">
        <v>1</v>
      </c>
    </row>
    <row r="650" spans="1:52" x14ac:dyDescent="0.25">
      <c r="A650" s="56">
        <f t="shared" si="65"/>
        <v>641</v>
      </c>
      <c r="B650" s="267" t="str">
        <f t="shared" si="66"/>
        <v/>
      </c>
      <c r="C650" s="55" t="str">
        <f>IFERROR(VLOOKUP(G650,GCC.Param!$B$3:$D$96,3,FALSE),"")</f>
        <v/>
      </c>
      <c r="D650" s="40"/>
      <c r="E650" s="40"/>
      <c r="F650" s="42"/>
      <c r="G650" s="42"/>
      <c r="H650" s="42"/>
      <c r="I650" s="42"/>
      <c r="J650" s="267" t="str">
        <f t="shared" si="67"/>
        <v/>
      </c>
      <c r="K650" s="289"/>
      <c r="L650" s="289"/>
      <c r="M650" s="42"/>
      <c r="N650" s="42"/>
      <c r="O650" s="42"/>
      <c r="P650" s="42"/>
      <c r="Q650" s="42"/>
      <c r="R650" s="42"/>
      <c r="S650" s="266">
        <f t="shared" si="68"/>
        <v>0</v>
      </c>
      <c r="T650" s="32"/>
      <c r="U650" s="50"/>
      <c r="V650" s="44"/>
      <c r="W650" s="44"/>
      <c r="X650" s="45"/>
      <c r="Y650" s="50"/>
      <c r="Z650" s="46"/>
      <c r="AA650" s="46"/>
      <c r="AB650" s="46"/>
      <c r="AC650" s="47">
        <f t="shared" si="69"/>
        <v>0</v>
      </c>
      <c r="AD650" s="51"/>
      <c r="AE650" s="51"/>
      <c r="AF650" s="51"/>
      <c r="AH650" s="290"/>
      <c r="AI650" s="53">
        <f t="shared" si="70"/>
        <v>0</v>
      </c>
      <c r="AJ650" s="52"/>
      <c r="AK650" s="293"/>
      <c r="AL650" s="300"/>
      <c r="AM650" s="52"/>
      <c r="AN650" s="300"/>
      <c r="AO650" s="54"/>
      <c r="AQ650" s="47" t="str">
        <f>IF(OR('Input 1 - Schedule 1'!$C650="Non-Ins, Non-Fin",G650="Other Unregulated Financial Entity"),"Yes","No")</f>
        <v>No</v>
      </c>
      <c r="AR650" s="47" t="str">
        <f>IF(AQ650="Yes", 'Input 1 - Schedule 1'!AL650/'Input 1 - Schedule 1'!AM650*'Input 1 - Schedule 1'!AN650,"N/A")</f>
        <v>N/A</v>
      </c>
      <c r="AS650" s="47" t="str">
        <f>IF(AR650="N/A","N/A",MAX('Input 1 - Schedule 1'!AN650*0.02,AR650))</f>
        <v>N/A</v>
      </c>
      <c r="AT650" s="47" t="str">
        <f>IF(AQ650="Yes",'Input 1 - Schedule 1'!$AH650*IF($AX650="RBC Filing U.S. Insurer (Life)",0.0247,IF($AX650="RBC Filing U.S. Insurer (Health)",0.057*2/3,0.0364)),"N/A")</f>
        <v>N/A</v>
      </c>
      <c r="AU650" s="47" t="str">
        <f>IF(AQ650="Yes",'Input 1 - Schedule 1'!$AH650*IF($AX650="RBC Filing U.S. Insurer (Life)",0.037,IF($AX650="RBC Filing U.S. Insurer (Health)",0.057,0.054)),"N/A")</f>
        <v>N/A</v>
      </c>
      <c r="AV650" s="47" t="str">
        <f>IF(AQ650="Yes",'Input 1 - Schedule 1'!$AJ650*0.03,"N/A")</f>
        <v>N/A</v>
      </c>
      <c r="AW650" s="47" t="str">
        <f>IF(AQ650="Yes",IF(AX650="RBC Filing U.S. Insurer (Life)",0.195*'Input 1 - Schedule 1'!AJ650,0.225*'Input 1 - Schedule 1'!AJ650),"N/A")</f>
        <v>N/A</v>
      </c>
      <c r="AX650" s="47" t="str">
        <f>IFERROR(VLOOKUP('Input 1 - Schedule 1'!I650,'Input 1 - Schedule 1'!$D$7:$G$1009,4,FALSE),"")</f>
        <v/>
      </c>
      <c r="AZ650" s="17" t="s">
        <v>1</v>
      </c>
    </row>
    <row r="651" spans="1:52" x14ac:dyDescent="0.25">
      <c r="A651" s="56">
        <f t="shared" si="65"/>
        <v>642</v>
      </c>
      <c r="B651" s="267" t="str">
        <f t="shared" si="66"/>
        <v/>
      </c>
      <c r="C651" s="55" t="str">
        <f>IFERROR(VLOOKUP(G651,GCC.Param!$B$3:$D$96,3,FALSE),"")</f>
        <v/>
      </c>
      <c r="D651" s="40"/>
      <c r="E651" s="40"/>
      <c r="F651" s="42"/>
      <c r="G651" s="42"/>
      <c r="H651" s="42"/>
      <c r="I651" s="42"/>
      <c r="J651" s="267" t="str">
        <f t="shared" si="67"/>
        <v/>
      </c>
      <c r="K651" s="289"/>
      <c r="L651" s="289"/>
      <c r="M651" s="42"/>
      <c r="N651" s="42"/>
      <c r="O651" s="42"/>
      <c r="P651" s="42"/>
      <c r="Q651" s="42"/>
      <c r="R651" s="42"/>
      <c r="S651" s="266">
        <f t="shared" si="68"/>
        <v>0</v>
      </c>
      <c r="T651" s="32"/>
      <c r="U651" s="50"/>
      <c r="V651" s="44"/>
      <c r="W651" s="44"/>
      <c r="X651" s="45"/>
      <c r="Y651" s="50"/>
      <c r="Z651" s="46"/>
      <c r="AA651" s="46"/>
      <c r="AB651" s="46"/>
      <c r="AC651" s="47">
        <f t="shared" si="69"/>
        <v>0</v>
      </c>
      <c r="AD651" s="51"/>
      <c r="AE651" s="51"/>
      <c r="AF651" s="51"/>
      <c r="AH651" s="290"/>
      <c r="AI651" s="53">
        <f t="shared" si="70"/>
        <v>0</v>
      </c>
      <c r="AJ651" s="52"/>
      <c r="AK651" s="293"/>
      <c r="AL651" s="300"/>
      <c r="AM651" s="52"/>
      <c r="AN651" s="300"/>
      <c r="AO651" s="54"/>
      <c r="AQ651" s="47" t="str">
        <f>IF(OR('Input 1 - Schedule 1'!$C651="Non-Ins, Non-Fin",G651="Other Unregulated Financial Entity"),"Yes","No")</f>
        <v>No</v>
      </c>
      <c r="AR651" s="47" t="str">
        <f>IF(AQ651="Yes", 'Input 1 - Schedule 1'!AL651/'Input 1 - Schedule 1'!AM651*'Input 1 - Schedule 1'!AN651,"N/A")</f>
        <v>N/A</v>
      </c>
      <c r="AS651" s="47" t="str">
        <f>IF(AR651="N/A","N/A",MAX('Input 1 - Schedule 1'!AN651*0.02,AR651))</f>
        <v>N/A</v>
      </c>
      <c r="AT651" s="47" t="str">
        <f>IF(AQ651="Yes",'Input 1 - Schedule 1'!$AH651*IF($AX651="RBC Filing U.S. Insurer (Life)",0.0247,IF($AX651="RBC Filing U.S. Insurer (Health)",0.057*2/3,0.0364)),"N/A")</f>
        <v>N/A</v>
      </c>
      <c r="AU651" s="47" t="str">
        <f>IF(AQ651="Yes",'Input 1 - Schedule 1'!$AH651*IF($AX651="RBC Filing U.S. Insurer (Life)",0.037,IF($AX651="RBC Filing U.S. Insurer (Health)",0.057,0.054)),"N/A")</f>
        <v>N/A</v>
      </c>
      <c r="AV651" s="47" t="str">
        <f>IF(AQ651="Yes",'Input 1 - Schedule 1'!$AJ651*0.03,"N/A")</f>
        <v>N/A</v>
      </c>
      <c r="AW651" s="47" t="str">
        <f>IF(AQ651="Yes",IF(AX651="RBC Filing U.S. Insurer (Life)",0.195*'Input 1 - Schedule 1'!AJ651,0.225*'Input 1 - Schedule 1'!AJ651),"N/A")</f>
        <v>N/A</v>
      </c>
      <c r="AX651" s="47" t="str">
        <f>IFERROR(VLOOKUP('Input 1 - Schedule 1'!I651,'Input 1 - Schedule 1'!$D$7:$G$1009,4,FALSE),"")</f>
        <v/>
      </c>
      <c r="AZ651" s="17" t="s">
        <v>1</v>
      </c>
    </row>
    <row r="652" spans="1:52" x14ac:dyDescent="0.25">
      <c r="A652" s="56">
        <f t="shared" si="65"/>
        <v>643</v>
      </c>
      <c r="B652" s="267" t="str">
        <f t="shared" si="66"/>
        <v/>
      </c>
      <c r="C652" s="55" t="str">
        <f>IFERROR(VLOOKUP(G652,GCC.Param!$B$3:$D$96,3,FALSE),"")</f>
        <v/>
      </c>
      <c r="D652" s="40"/>
      <c r="E652" s="40"/>
      <c r="F652" s="42"/>
      <c r="G652" s="42"/>
      <c r="H652" s="42"/>
      <c r="I652" s="42"/>
      <c r="J652" s="267" t="str">
        <f t="shared" si="67"/>
        <v/>
      </c>
      <c r="K652" s="289"/>
      <c r="L652" s="289"/>
      <c r="M652" s="42"/>
      <c r="N652" s="42"/>
      <c r="O652" s="42"/>
      <c r="P652" s="42"/>
      <c r="Q652" s="42"/>
      <c r="R652" s="42"/>
      <c r="S652" s="266">
        <f t="shared" si="68"/>
        <v>0</v>
      </c>
      <c r="T652" s="32"/>
      <c r="U652" s="50"/>
      <c r="V652" s="44"/>
      <c r="W652" s="44"/>
      <c r="X652" s="45"/>
      <c r="Y652" s="50"/>
      <c r="Z652" s="46"/>
      <c r="AA652" s="46"/>
      <c r="AB652" s="46"/>
      <c r="AC652" s="47">
        <f t="shared" si="69"/>
        <v>0</v>
      </c>
      <c r="AD652" s="51"/>
      <c r="AE652" s="51"/>
      <c r="AF652" s="51"/>
      <c r="AH652" s="290"/>
      <c r="AI652" s="53">
        <f t="shared" si="70"/>
        <v>0</v>
      </c>
      <c r="AJ652" s="52"/>
      <c r="AK652" s="293"/>
      <c r="AL652" s="300"/>
      <c r="AM652" s="52"/>
      <c r="AN652" s="300"/>
      <c r="AO652" s="54"/>
      <c r="AQ652" s="47" t="str">
        <f>IF(OR('Input 1 - Schedule 1'!$C652="Non-Ins, Non-Fin",G652="Other Unregulated Financial Entity"),"Yes","No")</f>
        <v>No</v>
      </c>
      <c r="AR652" s="47" t="str">
        <f>IF(AQ652="Yes", 'Input 1 - Schedule 1'!AL652/'Input 1 - Schedule 1'!AM652*'Input 1 - Schedule 1'!AN652,"N/A")</f>
        <v>N/A</v>
      </c>
      <c r="AS652" s="47" t="str">
        <f>IF(AR652="N/A","N/A",MAX('Input 1 - Schedule 1'!AN652*0.02,AR652))</f>
        <v>N/A</v>
      </c>
      <c r="AT652" s="47" t="str">
        <f>IF(AQ652="Yes",'Input 1 - Schedule 1'!$AH652*IF($AX652="RBC Filing U.S. Insurer (Life)",0.0247,IF($AX652="RBC Filing U.S. Insurer (Health)",0.057*2/3,0.0364)),"N/A")</f>
        <v>N/A</v>
      </c>
      <c r="AU652" s="47" t="str">
        <f>IF(AQ652="Yes",'Input 1 - Schedule 1'!$AH652*IF($AX652="RBC Filing U.S. Insurer (Life)",0.037,IF($AX652="RBC Filing U.S. Insurer (Health)",0.057,0.054)),"N/A")</f>
        <v>N/A</v>
      </c>
      <c r="AV652" s="47" t="str">
        <f>IF(AQ652="Yes",'Input 1 - Schedule 1'!$AJ652*0.03,"N/A")</f>
        <v>N/A</v>
      </c>
      <c r="AW652" s="47" t="str">
        <f>IF(AQ652="Yes",IF(AX652="RBC Filing U.S. Insurer (Life)",0.195*'Input 1 - Schedule 1'!AJ652,0.225*'Input 1 - Schedule 1'!AJ652),"N/A")</f>
        <v>N/A</v>
      </c>
      <c r="AX652" s="47" t="str">
        <f>IFERROR(VLOOKUP('Input 1 - Schedule 1'!I652,'Input 1 - Schedule 1'!$D$7:$G$1009,4,FALSE),"")</f>
        <v/>
      </c>
      <c r="AZ652" s="17" t="s">
        <v>1</v>
      </c>
    </row>
    <row r="653" spans="1:52" x14ac:dyDescent="0.25">
      <c r="A653" s="56">
        <f t="shared" si="65"/>
        <v>644</v>
      </c>
      <c r="B653" s="267" t="str">
        <f t="shared" si="66"/>
        <v/>
      </c>
      <c r="C653" s="55" t="str">
        <f>IFERROR(VLOOKUP(G653,GCC.Param!$B$3:$D$96,3,FALSE),"")</f>
        <v/>
      </c>
      <c r="D653" s="40"/>
      <c r="E653" s="40"/>
      <c r="F653" s="42"/>
      <c r="G653" s="42"/>
      <c r="H653" s="42"/>
      <c r="I653" s="42"/>
      <c r="J653" s="267" t="str">
        <f t="shared" si="67"/>
        <v/>
      </c>
      <c r="K653" s="289"/>
      <c r="L653" s="289"/>
      <c r="M653" s="42"/>
      <c r="N653" s="42"/>
      <c r="O653" s="42"/>
      <c r="P653" s="42"/>
      <c r="Q653" s="42"/>
      <c r="R653" s="42"/>
      <c r="S653" s="266">
        <f t="shared" si="68"/>
        <v>0</v>
      </c>
      <c r="T653" s="32"/>
      <c r="U653" s="50"/>
      <c r="V653" s="44"/>
      <c r="W653" s="44"/>
      <c r="X653" s="45"/>
      <c r="Y653" s="50"/>
      <c r="Z653" s="46"/>
      <c r="AA653" s="46"/>
      <c r="AB653" s="46"/>
      <c r="AC653" s="47">
        <f t="shared" si="69"/>
        <v>0</v>
      </c>
      <c r="AD653" s="51"/>
      <c r="AE653" s="51"/>
      <c r="AF653" s="51"/>
      <c r="AH653" s="290"/>
      <c r="AI653" s="53">
        <f t="shared" si="70"/>
        <v>0</v>
      </c>
      <c r="AJ653" s="52"/>
      <c r="AK653" s="293"/>
      <c r="AL653" s="300"/>
      <c r="AM653" s="52"/>
      <c r="AN653" s="300"/>
      <c r="AO653" s="54"/>
      <c r="AQ653" s="47" t="str">
        <f>IF(OR('Input 1 - Schedule 1'!$C653="Non-Ins, Non-Fin",G653="Other Unregulated Financial Entity"),"Yes","No")</f>
        <v>No</v>
      </c>
      <c r="AR653" s="47" t="str">
        <f>IF(AQ653="Yes", 'Input 1 - Schedule 1'!AL653/'Input 1 - Schedule 1'!AM653*'Input 1 - Schedule 1'!AN653,"N/A")</f>
        <v>N/A</v>
      </c>
      <c r="AS653" s="47" t="str">
        <f>IF(AR653="N/A","N/A",MAX('Input 1 - Schedule 1'!AN653*0.02,AR653))</f>
        <v>N/A</v>
      </c>
      <c r="AT653" s="47" t="str">
        <f>IF(AQ653="Yes",'Input 1 - Schedule 1'!$AH653*IF($AX653="RBC Filing U.S. Insurer (Life)",0.0247,IF($AX653="RBC Filing U.S. Insurer (Health)",0.057*2/3,0.0364)),"N/A")</f>
        <v>N/A</v>
      </c>
      <c r="AU653" s="47" t="str">
        <f>IF(AQ653="Yes",'Input 1 - Schedule 1'!$AH653*IF($AX653="RBC Filing U.S. Insurer (Life)",0.037,IF($AX653="RBC Filing U.S. Insurer (Health)",0.057,0.054)),"N/A")</f>
        <v>N/A</v>
      </c>
      <c r="AV653" s="47" t="str">
        <f>IF(AQ653="Yes",'Input 1 - Schedule 1'!$AJ653*0.03,"N/A")</f>
        <v>N/A</v>
      </c>
      <c r="AW653" s="47" t="str">
        <f>IF(AQ653="Yes",IF(AX653="RBC Filing U.S. Insurer (Life)",0.195*'Input 1 - Schedule 1'!AJ653,0.225*'Input 1 - Schedule 1'!AJ653),"N/A")</f>
        <v>N/A</v>
      </c>
      <c r="AX653" s="47" t="str">
        <f>IFERROR(VLOOKUP('Input 1 - Schedule 1'!I653,'Input 1 - Schedule 1'!$D$7:$G$1009,4,FALSE),"")</f>
        <v/>
      </c>
      <c r="AZ653" s="17" t="s">
        <v>1</v>
      </c>
    </row>
    <row r="654" spans="1:52" x14ac:dyDescent="0.25">
      <c r="A654" s="56">
        <f t="shared" si="65"/>
        <v>645</v>
      </c>
      <c r="B654" s="267" t="str">
        <f t="shared" si="66"/>
        <v/>
      </c>
      <c r="C654" s="55" t="str">
        <f>IFERROR(VLOOKUP(G654,GCC.Param!$B$3:$D$96,3,FALSE),"")</f>
        <v/>
      </c>
      <c r="D654" s="40"/>
      <c r="E654" s="40"/>
      <c r="F654" s="42"/>
      <c r="G654" s="42"/>
      <c r="H654" s="42"/>
      <c r="I654" s="42"/>
      <c r="J654" s="267" t="str">
        <f t="shared" si="67"/>
        <v/>
      </c>
      <c r="K654" s="289"/>
      <c r="L654" s="289"/>
      <c r="M654" s="42"/>
      <c r="N654" s="42"/>
      <c r="O654" s="42"/>
      <c r="P654" s="42"/>
      <c r="Q654" s="42"/>
      <c r="R654" s="42"/>
      <c r="S654" s="266">
        <f t="shared" si="68"/>
        <v>0</v>
      </c>
      <c r="T654" s="32"/>
      <c r="U654" s="50"/>
      <c r="V654" s="44"/>
      <c r="W654" s="44"/>
      <c r="X654" s="45"/>
      <c r="Y654" s="50"/>
      <c r="Z654" s="46"/>
      <c r="AA654" s="46"/>
      <c r="AB654" s="46"/>
      <c r="AC654" s="47">
        <f t="shared" si="69"/>
        <v>0</v>
      </c>
      <c r="AD654" s="51"/>
      <c r="AE654" s="51"/>
      <c r="AF654" s="51"/>
      <c r="AH654" s="290"/>
      <c r="AI654" s="53">
        <f t="shared" si="70"/>
        <v>0</v>
      </c>
      <c r="AJ654" s="52"/>
      <c r="AK654" s="293"/>
      <c r="AL654" s="300"/>
      <c r="AM654" s="52"/>
      <c r="AN654" s="300"/>
      <c r="AO654" s="54"/>
      <c r="AQ654" s="47" t="str">
        <f>IF(OR('Input 1 - Schedule 1'!$C654="Non-Ins, Non-Fin",G654="Other Unregulated Financial Entity"),"Yes","No")</f>
        <v>No</v>
      </c>
      <c r="AR654" s="47" t="str">
        <f>IF(AQ654="Yes", 'Input 1 - Schedule 1'!AL654/'Input 1 - Schedule 1'!AM654*'Input 1 - Schedule 1'!AN654,"N/A")</f>
        <v>N/A</v>
      </c>
      <c r="AS654" s="47" t="str">
        <f>IF(AR654="N/A","N/A",MAX('Input 1 - Schedule 1'!AN654*0.02,AR654))</f>
        <v>N/A</v>
      </c>
      <c r="AT654" s="47" t="str">
        <f>IF(AQ654="Yes",'Input 1 - Schedule 1'!$AH654*IF($AX654="RBC Filing U.S. Insurer (Life)",0.0247,IF($AX654="RBC Filing U.S. Insurer (Health)",0.057*2/3,0.0364)),"N/A")</f>
        <v>N/A</v>
      </c>
      <c r="AU654" s="47" t="str">
        <f>IF(AQ654="Yes",'Input 1 - Schedule 1'!$AH654*IF($AX654="RBC Filing U.S. Insurer (Life)",0.037,IF($AX654="RBC Filing U.S. Insurer (Health)",0.057,0.054)),"N/A")</f>
        <v>N/A</v>
      </c>
      <c r="AV654" s="47" t="str">
        <f>IF(AQ654="Yes",'Input 1 - Schedule 1'!$AJ654*0.03,"N/A")</f>
        <v>N/A</v>
      </c>
      <c r="AW654" s="47" t="str">
        <f>IF(AQ654="Yes",IF(AX654="RBC Filing U.S. Insurer (Life)",0.195*'Input 1 - Schedule 1'!AJ654,0.225*'Input 1 - Schedule 1'!AJ654),"N/A")</f>
        <v>N/A</v>
      </c>
      <c r="AX654" s="47" t="str">
        <f>IFERROR(VLOOKUP('Input 1 - Schedule 1'!I654,'Input 1 - Schedule 1'!$D$7:$G$1009,4,FALSE),"")</f>
        <v/>
      </c>
      <c r="AZ654" s="17" t="s">
        <v>1</v>
      </c>
    </row>
    <row r="655" spans="1:52" x14ac:dyDescent="0.25">
      <c r="A655" s="56">
        <f t="shared" si="65"/>
        <v>646</v>
      </c>
      <c r="B655" s="267" t="str">
        <f t="shared" si="66"/>
        <v/>
      </c>
      <c r="C655" s="55" t="str">
        <f>IFERROR(VLOOKUP(G655,GCC.Param!$B$3:$D$96,3,FALSE),"")</f>
        <v/>
      </c>
      <c r="D655" s="40"/>
      <c r="E655" s="40"/>
      <c r="F655" s="42"/>
      <c r="G655" s="42"/>
      <c r="H655" s="42"/>
      <c r="I655" s="42"/>
      <c r="J655" s="267" t="str">
        <f t="shared" si="67"/>
        <v/>
      </c>
      <c r="K655" s="289"/>
      <c r="L655" s="289"/>
      <c r="M655" s="42"/>
      <c r="N655" s="42"/>
      <c r="O655" s="42"/>
      <c r="P655" s="42"/>
      <c r="Q655" s="42"/>
      <c r="R655" s="42"/>
      <c r="S655" s="266">
        <f t="shared" si="68"/>
        <v>0</v>
      </c>
      <c r="T655" s="32"/>
      <c r="U655" s="50"/>
      <c r="V655" s="44"/>
      <c r="W655" s="44"/>
      <c r="X655" s="45"/>
      <c r="Y655" s="50"/>
      <c r="Z655" s="46"/>
      <c r="AA655" s="46"/>
      <c r="AB655" s="46"/>
      <c r="AC655" s="47">
        <f t="shared" si="69"/>
        <v>0</v>
      </c>
      <c r="AD655" s="51"/>
      <c r="AE655" s="51"/>
      <c r="AF655" s="51"/>
      <c r="AH655" s="290"/>
      <c r="AI655" s="53">
        <f t="shared" si="70"/>
        <v>0</v>
      </c>
      <c r="AJ655" s="52"/>
      <c r="AK655" s="293"/>
      <c r="AL655" s="300"/>
      <c r="AM655" s="52"/>
      <c r="AN655" s="300"/>
      <c r="AO655" s="54"/>
      <c r="AQ655" s="47" t="str">
        <f>IF(OR('Input 1 - Schedule 1'!$C655="Non-Ins, Non-Fin",G655="Other Unregulated Financial Entity"),"Yes","No")</f>
        <v>No</v>
      </c>
      <c r="AR655" s="47" t="str">
        <f>IF(AQ655="Yes", 'Input 1 - Schedule 1'!AL655/'Input 1 - Schedule 1'!AM655*'Input 1 - Schedule 1'!AN655,"N/A")</f>
        <v>N/A</v>
      </c>
      <c r="AS655" s="47" t="str">
        <f>IF(AR655="N/A","N/A",MAX('Input 1 - Schedule 1'!AN655*0.02,AR655))</f>
        <v>N/A</v>
      </c>
      <c r="AT655" s="47" t="str">
        <f>IF(AQ655="Yes",'Input 1 - Schedule 1'!$AH655*IF($AX655="RBC Filing U.S. Insurer (Life)",0.0247,IF($AX655="RBC Filing U.S. Insurer (Health)",0.057*2/3,0.0364)),"N/A")</f>
        <v>N/A</v>
      </c>
      <c r="AU655" s="47" t="str">
        <f>IF(AQ655="Yes",'Input 1 - Schedule 1'!$AH655*IF($AX655="RBC Filing U.S. Insurer (Life)",0.037,IF($AX655="RBC Filing U.S. Insurer (Health)",0.057,0.054)),"N/A")</f>
        <v>N/A</v>
      </c>
      <c r="AV655" s="47" t="str">
        <f>IF(AQ655="Yes",'Input 1 - Schedule 1'!$AJ655*0.03,"N/A")</f>
        <v>N/A</v>
      </c>
      <c r="AW655" s="47" t="str">
        <f>IF(AQ655="Yes",IF(AX655="RBC Filing U.S. Insurer (Life)",0.195*'Input 1 - Schedule 1'!AJ655,0.225*'Input 1 - Schedule 1'!AJ655),"N/A")</f>
        <v>N/A</v>
      </c>
      <c r="AX655" s="47" t="str">
        <f>IFERROR(VLOOKUP('Input 1 - Schedule 1'!I655,'Input 1 - Schedule 1'!$D$7:$G$1009,4,FALSE),"")</f>
        <v/>
      </c>
      <c r="AZ655" s="17" t="s">
        <v>1</v>
      </c>
    </row>
    <row r="656" spans="1:52" x14ac:dyDescent="0.25">
      <c r="A656" s="56">
        <f t="shared" ref="A656:A719" si="71">A655+1</f>
        <v>647</v>
      </c>
      <c r="B656" s="267" t="str">
        <f t="shared" ref="B656:B719" si="72">IF(OR(G656="Other Non-Ins/Non-Fin without Material Risk",Q656="Non-Admitted"),"Excluded",IF(OR(G656="",G656=0),"", "Included"))</f>
        <v/>
      </c>
      <c r="C656" s="55" t="str">
        <f>IFERROR(VLOOKUP(G656,GCC.Param!$B$3:$D$96,3,FALSE),"")</f>
        <v/>
      </c>
      <c r="D656" s="40"/>
      <c r="E656" s="40"/>
      <c r="F656" s="42"/>
      <c r="G656" s="42"/>
      <c r="H656" s="42"/>
      <c r="I656" s="42"/>
      <c r="J656" s="267" t="str">
        <f t="shared" ref="J656:J719" si="73">IFERROR(VLOOKUP(I656,D:F,3,FALSE),"")</f>
        <v/>
      </c>
      <c r="K656" s="289"/>
      <c r="L656" s="289"/>
      <c r="M656" s="42"/>
      <c r="N656" s="42"/>
      <c r="O656" s="42"/>
      <c r="P656" s="42"/>
      <c r="Q656" s="42"/>
      <c r="R656" s="42"/>
      <c r="S656" s="266">
        <f t="shared" ref="S656:S719" si="74">IF(H656="",F656,H656)</f>
        <v>0</v>
      </c>
      <c r="T656" s="32"/>
      <c r="U656" s="50"/>
      <c r="V656" s="44"/>
      <c r="W656" s="44"/>
      <c r="X656" s="45"/>
      <c r="Y656" s="50"/>
      <c r="Z656" s="46"/>
      <c r="AA656" s="46"/>
      <c r="AB656" s="46"/>
      <c r="AC656" s="47">
        <f t="shared" ref="AC656:AC719" si="75">IFERROR(Z656+AA656-AB656,0)</f>
        <v>0</v>
      </c>
      <c r="AD656" s="51"/>
      <c r="AE656" s="51"/>
      <c r="AF656" s="51"/>
      <c r="AH656" s="290"/>
      <c r="AI656" s="53">
        <f t="shared" ref="AI656:AI719" si="76">AD656-AE656</f>
        <v>0</v>
      </c>
      <c r="AJ656" s="52"/>
      <c r="AK656" s="293"/>
      <c r="AL656" s="300"/>
      <c r="AM656" s="52"/>
      <c r="AN656" s="300"/>
      <c r="AO656" s="54"/>
      <c r="AQ656" s="47" t="str">
        <f>IF(OR('Input 1 - Schedule 1'!$C656="Non-Ins, Non-Fin",G656="Other Unregulated Financial Entity"),"Yes","No")</f>
        <v>No</v>
      </c>
      <c r="AR656" s="47" t="str">
        <f>IF(AQ656="Yes", 'Input 1 - Schedule 1'!AL656/'Input 1 - Schedule 1'!AM656*'Input 1 - Schedule 1'!AN656,"N/A")</f>
        <v>N/A</v>
      </c>
      <c r="AS656" s="47" t="str">
        <f>IF(AR656="N/A","N/A",MAX('Input 1 - Schedule 1'!AN656*0.02,AR656))</f>
        <v>N/A</v>
      </c>
      <c r="AT656" s="47" t="str">
        <f>IF(AQ656="Yes",'Input 1 - Schedule 1'!$AH656*IF($AX656="RBC Filing U.S. Insurer (Life)",0.0247,IF($AX656="RBC Filing U.S. Insurer (Health)",0.057*2/3,0.0364)),"N/A")</f>
        <v>N/A</v>
      </c>
      <c r="AU656" s="47" t="str">
        <f>IF(AQ656="Yes",'Input 1 - Schedule 1'!$AH656*IF($AX656="RBC Filing U.S. Insurer (Life)",0.037,IF($AX656="RBC Filing U.S. Insurer (Health)",0.057,0.054)),"N/A")</f>
        <v>N/A</v>
      </c>
      <c r="AV656" s="47" t="str">
        <f>IF(AQ656="Yes",'Input 1 - Schedule 1'!$AJ656*0.03,"N/A")</f>
        <v>N/A</v>
      </c>
      <c r="AW656" s="47" t="str">
        <f>IF(AQ656="Yes",IF(AX656="RBC Filing U.S. Insurer (Life)",0.195*'Input 1 - Schedule 1'!AJ656,0.225*'Input 1 - Schedule 1'!AJ656),"N/A")</f>
        <v>N/A</v>
      </c>
      <c r="AX656" s="47" t="str">
        <f>IFERROR(VLOOKUP('Input 1 - Schedule 1'!I656,'Input 1 - Schedule 1'!$D$7:$G$1009,4,FALSE),"")</f>
        <v/>
      </c>
      <c r="AZ656" s="17" t="s">
        <v>1</v>
      </c>
    </row>
    <row r="657" spans="1:52" x14ac:dyDescent="0.25">
      <c r="A657" s="56">
        <f t="shared" si="71"/>
        <v>648</v>
      </c>
      <c r="B657" s="267" t="str">
        <f t="shared" si="72"/>
        <v/>
      </c>
      <c r="C657" s="55" t="str">
        <f>IFERROR(VLOOKUP(G657,GCC.Param!$B$3:$D$96,3,FALSE),"")</f>
        <v/>
      </c>
      <c r="D657" s="40"/>
      <c r="E657" s="40"/>
      <c r="F657" s="42"/>
      <c r="G657" s="42"/>
      <c r="H657" s="42"/>
      <c r="I657" s="42"/>
      <c r="J657" s="267" t="str">
        <f t="shared" si="73"/>
        <v/>
      </c>
      <c r="K657" s="289"/>
      <c r="L657" s="289"/>
      <c r="M657" s="42"/>
      <c r="N657" s="42"/>
      <c r="O657" s="42"/>
      <c r="P657" s="42"/>
      <c r="Q657" s="42"/>
      <c r="R657" s="42"/>
      <c r="S657" s="266">
        <f t="shared" si="74"/>
        <v>0</v>
      </c>
      <c r="T657" s="32"/>
      <c r="U657" s="50"/>
      <c r="V657" s="44"/>
      <c r="W657" s="44"/>
      <c r="X657" s="45"/>
      <c r="Y657" s="50"/>
      <c r="Z657" s="46"/>
      <c r="AA657" s="46"/>
      <c r="AB657" s="46"/>
      <c r="AC657" s="47">
        <f t="shared" si="75"/>
        <v>0</v>
      </c>
      <c r="AD657" s="51"/>
      <c r="AE657" s="51"/>
      <c r="AF657" s="51"/>
      <c r="AH657" s="290"/>
      <c r="AI657" s="53">
        <f t="shared" si="76"/>
        <v>0</v>
      </c>
      <c r="AJ657" s="52"/>
      <c r="AK657" s="293"/>
      <c r="AL657" s="300"/>
      <c r="AM657" s="52"/>
      <c r="AN657" s="300"/>
      <c r="AO657" s="54"/>
      <c r="AQ657" s="47" t="str">
        <f>IF(OR('Input 1 - Schedule 1'!$C657="Non-Ins, Non-Fin",G657="Other Unregulated Financial Entity"),"Yes","No")</f>
        <v>No</v>
      </c>
      <c r="AR657" s="47" t="str">
        <f>IF(AQ657="Yes", 'Input 1 - Schedule 1'!AL657/'Input 1 - Schedule 1'!AM657*'Input 1 - Schedule 1'!AN657,"N/A")</f>
        <v>N/A</v>
      </c>
      <c r="AS657" s="47" t="str">
        <f>IF(AR657="N/A","N/A",MAX('Input 1 - Schedule 1'!AN657*0.02,AR657))</f>
        <v>N/A</v>
      </c>
      <c r="AT657" s="47" t="str">
        <f>IF(AQ657="Yes",'Input 1 - Schedule 1'!$AH657*IF($AX657="RBC Filing U.S. Insurer (Life)",0.0247,IF($AX657="RBC Filing U.S. Insurer (Health)",0.057*2/3,0.0364)),"N/A")</f>
        <v>N/A</v>
      </c>
      <c r="AU657" s="47" t="str">
        <f>IF(AQ657="Yes",'Input 1 - Schedule 1'!$AH657*IF($AX657="RBC Filing U.S. Insurer (Life)",0.037,IF($AX657="RBC Filing U.S. Insurer (Health)",0.057,0.054)),"N/A")</f>
        <v>N/A</v>
      </c>
      <c r="AV657" s="47" t="str">
        <f>IF(AQ657="Yes",'Input 1 - Schedule 1'!$AJ657*0.03,"N/A")</f>
        <v>N/A</v>
      </c>
      <c r="AW657" s="47" t="str">
        <f>IF(AQ657="Yes",IF(AX657="RBC Filing U.S. Insurer (Life)",0.195*'Input 1 - Schedule 1'!AJ657,0.225*'Input 1 - Schedule 1'!AJ657),"N/A")</f>
        <v>N/A</v>
      </c>
      <c r="AX657" s="47" t="str">
        <f>IFERROR(VLOOKUP('Input 1 - Schedule 1'!I657,'Input 1 - Schedule 1'!$D$7:$G$1009,4,FALSE),"")</f>
        <v/>
      </c>
      <c r="AZ657" s="17" t="s">
        <v>1</v>
      </c>
    </row>
    <row r="658" spans="1:52" x14ac:dyDescent="0.25">
      <c r="A658" s="56">
        <f t="shared" si="71"/>
        <v>649</v>
      </c>
      <c r="B658" s="267" t="str">
        <f t="shared" si="72"/>
        <v/>
      </c>
      <c r="C658" s="55" t="str">
        <f>IFERROR(VLOOKUP(G658,GCC.Param!$B$3:$D$96,3,FALSE),"")</f>
        <v/>
      </c>
      <c r="D658" s="40"/>
      <c r="E658" s="40"/>
      <c r="F658" s="42"/>
      <c r="G658" s="42"/>
      <c r="H658" s="42"/>
      <c r="I658" s="42"/>
      <c r="J658" s="267" t="str">
        <f t="shared" si="73"/>
        <v/>
      </c>
      <c r="K658" s="289"/>
      <c r="L658" s="289"/>
      <c r="M658" s="42"/>
      <c r="N658" s="42"/>
      <c r="O658" s="42"/>
      <c r="P658" s="42"/>
      <c r="Q658" s="42"/>
      <c r="R658" s="42"/>
      <c r="S658" s="266">
        <f t="shared" si="74"/>
        <v>0</v>
      </c>
      <c r="T658" s="32"/>
      <c r="U658" s="50"/>
      <c r="V658" s="44"/>
      <c r="W658" s="44"/>
      <c r="X658" s="45"/>
      <c r="Y658" s="50"/>
      <c r="Z658" s="46"/>
      <c r="AA658" s="46"/>
      <c r="AB658" s="46"/>
      <c r="AC658" s="47">
        <f t="shared" si="75"/>
        <v>0</v>
      </c>
      <c r="AD658" s="51"/>
      <c r="AE658" s="51"/>
      <c r="AF658" s="51"/>
      <c r="AH658" s="290"/>
      <c r="AI658" s="53">
        <f t="shared" si="76"/>
        <v>0</v>
      </c>
      <c r="AJ658" s="52"/>
      <c r="AK658" s="293"/>
      <c r="AL658" s="300"/>
      <c r="AM658" s="52"/>
      <c r="AN658" s="300"/>
      <c r="AO658" s="54"/>
      <c r="AQ658" s="47" t="str">
        <f>IF(OR('Input 1 - Schedule 1'!$C658="Non-Ins, Non-Fin",G658="Other Unregulated Financial Entity"),"Yes","No")</f>
        <v>No</v>
      </c>
      <c r="AR658" s="47" t="str">
        <f>IF(AQ658="Yes", 'Input 1 - Schedule 1'!AL658/'Input 1 - Schedule 1'!AM658*'Input 1 - Schedule 1'!AN658,"N/A")</f>
        <v>N/A</v>
      </c>
      <c r="AS658" s="47" t="str">
        <f>IF(AR658="N/A","N/A",MAX('Input 1 - Schedule 1'!AN658*0.02,AR658))</f>
        <v>N/A</v>
      </c>
      <c r="AT658" s="47" t="str">
        <f>IF(AQ658="Yes",'Input 1 - Schedule 1'!$AH658*IF($AX658="RBC Filing U.S. Insurer (Life)",0.0247,IF($AX658="RBC Filing U.S. Insurer (Health)",0.057*2/3,0.0364)),"N/A")</f>
        <v>N/A</v>
      </c>
      <c r="AU658" s="47" t="str">
        <f>IF(AQ658="Yes",'Input 1 - Schedule 1'!$AH658*IF($AX658="RBC Filing U.S. Insurer (Life)",0.037,IF($AX658="RBC Filing U.S. Insurer (Health)",0.057,0.054)),"N/A")</f>
        <v>N/A</v>
      </c>
      <c r="AV658" s="47" t="str">
        <f>IF(AQ658="Yes",'Input 1 - Schedule 1'!$AJ658*0.03,"N/A")</f>
        <v>N/A</v>
      </c>
      <c r="AW658" s="47" t="str">
        <f>IF(AQ658="Yes",IF(AX658="RBC Filing U.S. Insurer (Life)",0.195*'Input 1 - Schedule 1'!AJ658,0.225*'Input 1 - Schedule 1'!AJ658),"N/A")</f>
        <v>N/A</v>
      </c>
      <c r="AX658" s="47" t="str">
        <f>IFERROR(VLOOKUP('Input 1 - Schedule 1'!I658,'Input 1 - Schedule 1'!$D$7:$G$1009,4,FALSE),"")</f>
        <v/>
      </c>
      <c r="AZ658" s="17" t="s">
        <v>1</v>
      </c>
    </row>
    <row r="659" spans="1:52" x14ac:dyDescent="0.25">
      <c r="A659" s="56">
        <f t="shared" si="71"/>
        <v>650</v>
      </c>
      <c r="B659" s="267" t="str">
        <f t="shared" si="72"/>
        <v/>
      </c>
      <c r="C659" s="55" t="str">
        <f>IFERROR(VLOOKUP(G659,GCC.Param!$B$3:$D$96,3,FALSE),"")</f>
        <v/>
      </c>
      <c r="D659" s="40"/>
      <c r="E659" s="40"/>
      <c r="F659" s="42"/>
      <c r="G659" s="42"/>
      <c r="H659" s="42"/>
      <c r="I659" s="42"/>
      <c r="J659" s="267" t="str">
        <f t="shared" si="73"/>
        <v/>
      </c>
      <c r="K659" s="289"/>
      <c r="L659" s="289"/>
      <c r="M659" s="42"/>
      <c r="N659" s="42"/>
      <c r="O659" s="42"/>
      <c r="P659" s="42"/>
      <c r="Q659" s="42"/>
      <c r="R659" s="42"/>
      <c r="S659" s="266">
        <f t="shared" si="74"/>
        <v>0</v>
      </c>
      <c r="T659" s="32"/>
      <c r="U659" s="50"/>
      <c r="V659" s="44"/>
      <c r="W659" s="44"/>
      <c r="X659" s="45"/>
      <c r="Y659" s="50"/>
      <c r="Z659" s="46"/>
      <c r="AA659" s="46"/>
      <c r="AB659" s="46"/>
      <c r="AC659" s="47">
        <f t="shared" si="75"/>
        <v>0</v>
      </c>
      <c r="AD659" s="51"/>
      <c r="AE659" s="51"/>
      <c r="AF659" s="51"/>
      <c r="AH659" s="290"/>
      <c r="AI659" s="53">
        <f t="shared" si="76"/>
        <v>0</v>
      </c>
      <c r="AJ659" s="52"/>
      <c r="AK659" s="293"/>
      <c r="AL659" s="300"/>
      <c r="AM659" s="52"/>
      <c r="AN659" s="300"/>
      <c r="AO659" s="54"/>
      <c r="AQ659" s="47" t="str">
        <f>IF(OR('Input 1 - Schedule 1'!$C659="Non-Ins, Non-Fin",G659="Other Unregulated Financial Entity"),"Yes","No")</f>
        <v>No</v>
      </c>
      <c r="AR659" s="47" t="str">
        <f>IF(AQ659="Yes", 'Input 1 - Schedule 1'!AL659/'Input 1 - Schedule 1'!AM659*'Input 1 - Schedule 1'!AN659,"N/A")</f>
        <v>N/A</v>
      </c>
      <c r="AS659" s="47" t="str">
        <f>IF(AR659="N/A","N/A",MAX('Input 1 - Schedule 1'!AN659*0.02,AR659))</f>
        <v>N/A</v>
      </c>
      <c r="AT659" s="47" t="str">
        <f>IF(AQ659="Yes",'Input 1 - Schedule 1'!$AH659*IF($AX659="RBC Filing U.S. Insurer (Life)",0.0247,IF($AX659="RBC Filing U.S. Insurer (Health)",0.057*2/3,0.0364)),"N/A")</f>
        <v>N/A</v>
      </c>
      <c r="AU659" s="47" t="str">
        <f>IF(AQ659="Yes",'Input 1 - Schedule 1'!$AH659*IF($AX659="RBC Filing U.S. Insurer (Life)",0.037,IF($AX659="RBC Filing U.S. Insurer (Health)",0.057,0.054)),"N/A")</f>
        <v>N/A</v>
      </c>
      <c r="AV659" s="47" t="str">
        <f>IF(AQ659="Yes",'Input 1 - Schedule 1'!$AJ659*0.03,"N/A")</f>
        <v>N/A</v>
      </c>
      <c r="AW659" s="47" t="str">
        <f>IF(AQ659="Yes",IF(AX659="RBC Filing U.S. Insurer (Life)",0.195*'Input 1 - Schedule 1'!AJ659,0.225*'Input 1 - Schedule 1'!AJ659),"N/A")</f>
        <v>N/A</v>
      </c>
      <c r="AX659" s="47" t="str">
        <f>IFERROR(VLOOKUP('Input 1 - Schedule 1'!I659,'Input 1 - Schedule 1'!$D$7:$G$1009,4,FALSE),"")</f>
        <v/>
      </c>
      <c r="AZ659" s="17" t="s">
        <v>1</v>
      </c>
    </row>
    <row r="660" spans="1:52" x14ac:dyDescent="0.25">
      <c r="A660" s="56">
        <f t="shared" si="71"/>
        <v>651</v>
      </c>
      <c r="B660" s="267" t="str">
        <f t="shared" si="72"/>
        <v/>
      </c>
      <c r="C660" s="55" t="str">
        <f>IFERROR(VLOOKUP(G660,GCC.Param!$B$3:$D$96,3,FALSE),"")</f>
        <v/>
      </c>
      <c r="D660" s="40"/>
      <c r="E660" s="40"/>
      <c r="F660" s="42"/>
      <c r="G660" s="42"/>
      <c r="H660" s="42"/>
      <c r="I660" s="42"/>
      <c r="J660" s="267" t="str">
        <f t="shared" si="73"/>
        <v/>
      </c>
      <c r="K660" s="289"/>
      <c r="L660" s="289"/>
      <c r="M660" s="42"/>
      <c r="N660" s="42"/>
      <c r="O660" s="42"/>
      <c r="P660" s="42"/>
      <c r="Q660" s="42"/>
      <c r="R660" s="42"/>
      <c r="S660" s="266">
        <f t="shared" si="74"/>
        <v>0</v>
      </c>
      <c r="T660" s="32"/>
      <c r="U660" s="50"/>
      <c r="V660" s="44"/>
      <c r="W660" s="44"/>
      <c r="X660" s="45"/>
      <c r="Y660" s="50"/>
      <c r="Z660" s="46"/>
      <c r="AA660" s="46"/>
      <c r="AB660" s="46"/>
      <c r="AC660" s="47">
        <f t="shared" si="75"/>
        <v>0</v>
      </c>
      <c r="AD660" s="51"/>
      <c r="AE660" s="51"/>
      <c r="AF660" s="51"/>
      <c r="AH660" s="290"/>
      <c r="AI660" s="53">
        <f t="shared" si="76"/>
        <v>0</v>
      </c>
      <c r="AJ660" s="52"/>
      <c r="AK660" s="293"/>
      <c r="AL660" s="300"/>
      <c r="AM660" s="52"/>
      <c r="AN660" s="300"/>
      <c r="AO660" s="54"/>
      <c r="AQ660" s="47" t="str">
        <f>IF(OR('Input 1 - Schedule 1'!$C660="Non-Ins, Non-Fin",G660="Other Unregulated Financial Entity"),"Yes","No")</f>
        <v>No</v>
      </c>
      <c r="AR660" s="47" t="str">
        <f>IF(AQ660="Yes", 'Input 1 - Schedule 1'!AL660/'Input 1 - Schedule 1'!AM660*'Input 1 - Schedule 1'!AN660,"N/A")</f>
        <v>N/A</v>
      </c>
      <c r="AS660" s="47" t="str">
        <f>IF(AR660="N/A","N/A",MAX('Input 1 - Schedule 1'!AN660*0.02,AR660))</f>
        <v>N/A</v>
      </c>
      <c r="AT660" s="47" t="str">
        <f>IF(AQ660="Yes",'Input 1 - Schedule 1'!$AH660*IF($AX660="RBC Filing U.S. Insurer (Life)",0.0247,IF($AX660="RBC Filing U.S. Insurer (Health)",0.057*2/3,0.0364)),"N/A")</f>
        <v>N/A</v>
      </c>
      <c r="AU660" s="47" t="str">
        <f>IF(AQ660="Yes",'Input 1 - Schedule 1'!$AH660*IF($AX660="RBC Filing U.S. Insurer (Life)",0.037,IF($AX660="RBC Filing U.S. Insurer (Health)",0.057,0.054)),"N/A")</f>
        <v>N/A</v>
      </c>
      <c r="AV660" s="47" t="str">
        <f>IF(AQ660="Yes",'Input 1 - Schedule 1'!$AJ660*0.03,"N/A")</f>
        <v>N/A</v>
      </c>
      <c r="AW660" s="47" t="str">
        <f>IF(AQ660="Yes",IF(AX660="RBC Filing U.S. Insurer (Life)",0.195*'Input 1 - Schedule 1'!AJ660,0.225*'Input 1 - Schedule 1'!AJ660),"N/A")</f>
        <v>N/A</v>
      </c>
      <c r="AX660" s="47" t="str">
        <f>IFERROR(VLOOKUP('Input 1 - Schedule 1'!I660,'Input 1 - Schedule 1'!$D$7:$G$1009,4,FALSE),"")</f>
        <v/>
      </c>
      <c r="AZ660" s="17" t="s">
        <v>1</v>
      </c>
    </row>
    <row r="661" spans="1:52" x14ac:dyDescent="0.25">
      <c r="A661" s="56">
        <f t="shared" si="71"/>
        <v>652</v>
      </c>
      <c r="B661" s="267" t="str">
        <f t="shared" si="72"/>
        <v/>
      </c>
      <c r="C661" s="55" t="str">
        <f>IFERROR(VLOOKUP(G661,GCC.Param!$B$3:$D$96,3,FALSE),"")</f>
        <v/>
      </c>
      <c r="D661" s="40"/>
      <c r="E661" s="40"/>
      <c r="F661" s="42"/>
      <c r="G661" s="42"/>
      <c r="H661" s="42"/>
      <c r="I661" s="42"/>
      <c r="J661" s="267" t="str">
        <f t="shared" si="73"/>
        <v/>
      </c>
      <c r="K661" s="289"/>
      <c r="L661" s="289"/>
      <c r="M661" s="42"/>
      <c r="N661" s="42"/>
      <c r="O661" s="42"/>
      <c r="P661" s="42"/>
      <c r="Q661" s="42"/>
      <c r="R661" s="42"/>
      <c r="S661" s="266">
        <f t="shared" si="74"/>
        <v>0</v>
      </c>
      <c r="T661" s="32"/>
      <c r="U661" s="50"/>
      <c r="V661" s="44"/>
      <c r="W661" s="44"/>
      <c r="X661" s="45"/>
      <c r="Y661" s="50"/>
      <c r="Z661" s="46"/>
      <c r="AA661" s="46"/>
      <c r="AB661" s="46"/>
      <c r="AC661" s="47">
        <f t="shared" si="75"/>
        <v>0</v>
      </c>
      <c r="AD661" s="51"/>
      <c r="AE661" s="51"/>
      <c r="AF661" s="51"/>
      <c r="AH661" s="290"/>
      <c r="AI661" s="53">
        <f t="shared" si="76"/>
        <v>0</v>
      </c>
      <c r="AJ661" s="52"/>
      <c r="AK661" s="293"/>
      <c r="AL661" s="300"/>
      <c r="AM661" s="52"/>
      <c r="AN661" s="300"/>
      <c r="AO661" s="54"/>
      <c r="AQ661" s="47" t="str">
        <f>IF(OR('Input 1 - Schedule 1'!$C661="Non-Ins, Non-Fin",G661="Other Unregulated Financial Entity"),"Yes","No")</f>
        <v>No</v>
      </c>
      <c r="AR661" s="47" t="str">
        <f>IF(AQ661="Yes", 'Input 1 - Schedule 1'!AL661/'Input 1 - Schedule 1'!AM661*'Input 1 - Schedule 1'!AN661,"N/A")</f>
        <v>N/A</v>
      </c>
      <c r="AS661" s="47" t="str">
        <f>IF(AR661="N/A","N/A",MAX('Input 1 - Schedule 1'!AN661*0.02,AR661))</f>
        <v>N/A</v>
      </c>
      <c r="AT661" s="47" t="str">
        <f>IF(AQ661="Yes",'Input 1 - Schedule 1'!$AH661*IF($AX661="RBC Filing U.S. Insurer (Life)",0.0247,IF($AX661="RBC Filing U.S. Insurer (Health)",0.057*2/3,0.0364)),"N/A")</f>
        <v>N/A</v>
      </c>
      <c r="AU661" s="47" t="str">
        <f>IF(AQ661="Yes",'Input 1 - Schedule 1'!$AH661*IF($AX661="RBC Filing U.S. Insurer (Life)",0.037,IF($AX661="RBC Filing U.S. Insurer (Health)",0.057,0.054)),"N/A")</f>
        <v>N/A</v>
      </c>
      <c r="AV661" s="47" t="str">
        <f>IF(AQ661="Yes",'Input 1 - Schedule 1'!$AJ661*0.03,"N/A")</f>
        <v>N/A</v>
      </c>
      <c r="AW661" s="47" t="str">
        <f>IF(AQ661="Yes",IF(AX661="RBC Filing U.S. Insurer (Life)",0.195*'Input 1 - Schedule 1'!AJ661,0.225*'Input 1 - Schedule 1'!AJ661),"N/A")</f>
        <v>N/A</v>
      </c>
      <c r="AX661" s="47" t="str">
        <f>IFERROR(VLOOKUP('Input 1 - Schedule 1'!I661,'Input 1 - Schedule 1'!$D$7:$G$1009,4,FALSE),"")</f>
        <v/>
      </c>
      <c r="AZ661" s="17" t="s">
        <v>1</v>
      </c>
    </row>
    <row r="662" spans="1:52" x14ac:dyDescent="0.25">
      <c r="A662" s="56">
        <f t="shared" si="71"/>
        <v>653</v>
      </c>
      <c r="B662" s="267" t="str">
        <f t="shared" si="72"/>
        <v/>
      </c>
      <c r="C662" s="55" t="str">
        <f>IFERROR(VLOOKUP(G662,GCC.Param!$B$3:$D$96,3,FALSE),"")</f>
        <v/>
      </c>
      <c r="D662" s="40"/>
      <c r="E662" s="40"/>
      <c r="F662" s="42"/>
      <c r="G662" s="42"/>
      <c r="H662" s="42"/>
      <c r="I662" s="42"/>
      <c r="J662" s="267" t="str">
        <f t="shared" si="73"/>
        <v/>
      </c>
      <c r="K662" s="289"/>
      <c r="L662" s="289"/>
      <c r="M662" s="42"/>
      <c r="N662" s="42"/>
      <c r="O662" s="42"/>
      <c r="P662" s="42"/>
      <c r="Q662" s="42"/>
      <c r="R662" s="42"/>
      <c r="S662" s="266">
        <f t="shared" si="74"/>
        <v>0</v>
      </c>
      <c r="T662" s="32"/>
      <c r="U662" s="50"/>
      <c r="V662" s="44"/>
      <c r="W662" s="44"/>
      <c r="X662" s="45"/>
      <c r="Y662" s="50"/>
      <c r="Z662" s="46"/>
      <c r="AA662" s="46"/>
      <c r="AB662" s="46"/>
      <c r="AC662" s="47">
        <f t="shared" si="75"/>
        <v>0</v>
      </c>
      <c r="AD662" s="51"/>
      <c r="AE662" s="51"/>
      <c r="AF662" s="51"/>
      <c r="AH662" s="290"/>
      <c r="AI662" s="53">
        <f t="shared" si="76"/>
        <v>0</v>
      </c>
      <c r="AJ662" s="52"/>
      <c r="AK662" s="293"/>
      <c r="AL662" s="300"/>
      <c r="AM662" s="52"/>
      <c r="AN662" s="300"/>
      <c r="AO662" s="54"/>
      <c r="AQ662" s="47" t="str">
        <f>IF(OR('Input 1 - Schedule 1'!$C662="Non-Ins, Non-Fin",G662="Other Unregulated Financial Entity"),"Yes","No")</f>
        <v>No</v>
      </c>
      <c r="AR662" s="47" t="str">
        <f>IF(AQ662="Yes", 'Input 1 - Schedule 1'!AL662/'Input 1 - Schedule 1'!AM662*'Input 1 - Schedule 1'!AN662,"N/A")</f>
        <v>N/A</v>
      </c>
      <c r="AS662" s="47" t="str">
        <f>IF(AR662="N/A","N/A",MAX('Input 1 - Schedule 1'!AN662*0.02,AR662))</f>
        <v>N/A</v>
      </c>
      <c r="AT662" s="47" t="str">
        <f>IF(AQ662="Yes",'Input 1 - Schedule 1'!$AH662*IF($AX662="RBC Filing U.S. Insurer (Life)",0.0247,IF($AX662="RBC Filing U.S. Insurer (Health)",0.057*2/3,0.0364)),"N/A")</f>
        <v>N/A</v>
      </c>
      <c r="AU662" s="47" t="str">
        <f>IF(AQ662="Yes",'Input 1 - Schedule 1'!$AH662*IF($AX662="RBC Filing U.S. Insurer (Life)",0.037,IF($AX662="RBC Filing U.S. Insurer (Health)",0.057,0.054)),"N/A")</f>
        <v>N/A</v>
      </c>
      <c r="AV662" s="47" t="str">
        <f>IF(AQ662="Yes",'Input 1 - Schedule 1'!$AJ662*0.03,"N/A")</f>
        <v>N/A</v>
      </c>
      <c r="AW662" s="47" t="str">
        <f>IF(AQ662="Yes",IF(AX662="RBC Filing U.S. Insurer (Life)",0.195*'Input 1 - Schedule 1'!AJ662,0.225*'Input 1 - Schedule 1'!AJ662),"N/A")</f>
        <v>N/A</v>
      </c>
      <c r="AX662" s="47" t="str">
        <f>IFERROR(VLOOKUP('Input 1 - Schedule 1'!I662,'Input 1 - Schedule 1'!$D$7:$G$1009,4,FALSE),"")</f>
        <v/>
      </c>
      <c r="AZ662" s="17" t="s">
        <v>1</v>
      </c>
    </row>
    <row r="663" spans="1:52" x14ac:dyDescent="0.25">
      <c r="A663" s="56">
        <f t="shared" si="71"/>
        <v>654</v>
      </c>
      <c r="B663" s="267" t="str">
        <f t="shared" si="72"/>
        <v/>
      </c>
      <c r="C663" s="55" t="str">
        <f>IFERROR(VLOOKUP(G663,GCC.Param!$B$3:$D$96,3,FALSE),"")</f>
        <v/>
      </c>
      <c r="D663" s="40"/>
      <c r="E663" s="40"/>
      <c r="F663" s="42"/>
      <c r="G663" s="42"/>
      <c r="H663" s="42"/>
      <c r="I663" s="42"/>
      <c r="J663" s="267" t="str">
        <f t="shared" si="73"/>
        <v/>
      </c>
      <c r="K663" s="289"/>
      <c r="L663" s="289"/>
      <c r="M663" s="42"/>
      <c r="N663" s="42"/>
      <c r="O663" s="42"/>
      <c r="P663" s="42"/>
      <c r="Q663" s="42"/>
      <c r="R663" s="42"/>
      <c r="S663" s="266">
        <f t="shared" si="74"/>
        <v>0</v>
      </c>
      <c r="T663" s="32"/>
      <c r="U663" s="50"/>
      <c r="V663" s="44"/>
      <c r="W663" s="44"/>
      <c r="X663" s="45"/>
      <c r="Y663" s="50"/>
      <c r="Z663" s="46"/>
      <c r="AA663" s="46"/>
      <c r="AB663" s="46"/>
      <c r="AC663" s="47">
        <f t="shared" si="75"/>
        <v>0</v>
      </c>
      <c r="AD663" s="51"/>
      <c r="AE663" s="51"/>
      <c r="AF663" s="51"/>
      <c r="AH663" s="290"/>
      <c r="AI663" s="53">
        <f t="shared" si="76"/>
        <v>0</v>
      </c>
      <c r="AJ663" s="52"/>
      <c r="AK663" s="293"/>
      <c r="AL663" s="300"/>
      <c r="AM663" s="52"/>
      <c r="AN663" s="300"/>
      <c r="AO663" s="54"/>
      <c r="AQ663" s="47" t="str">
        <f>IF(OR('Input 1 - Schedule 1'!$C663="Non-Ins, Non-Fin",G663="Other Unregulated Financial Entity"),"Yes","No")</f>
        <v>No</v>
      </c>
      <c r="AR663" s="47" t="str">
        <f>IF(AQ663="Yes", 'Input 1 - Schedule 1'!AL663/'Input 1 - Schedule 1'!AM663*'Input 1 - Schedule 1'!AN663,"N/A")</f>
        <v>N/A</v>
      </c>
      <c r="AS663" s="47" t="str">
        <f>IF(AR663="N/A","N/A",MAX('Input 1 - Schedule 1'!AN663*0.02,AR663))</f>
        <v>N/A</v>
      </c>
      <c r="AT663" s="47" t="str">
        <f>IF(AQ663="Yes",'Input 1 - Schedule 1'!$AH663*IF($AX663="RBC Filing U.S. Insurer (Life)",0.0247,IF($AX663="RBC Filing U.S. Insurer (Health)",0.057*2/3,0.0364)),"N/A")</f>
        <v>N/A</v>
      </c>
      <c r="AU663" s="47" t="str">
        <f>IF(AQ663="Yes",'Input 1 - Schedule 1'!$AH663*IF($AX663="RBC Filing U.S. Insurer (Life)",0.037,IF($AX663="RBC Filing U.S. Insurer (Health)",0.057,0.054)),"N/A")</f>
        <v>N/A</v>
      </c>
      <c r="AV663" s="47" t="str">
        <f>IF(AQ663="Yes",'Input 1 - Schedule 1'!$AJ663*0.03,"N/A")</f>
        <v>N/A</v>
      </c>
      <c r="AW663" s="47" t="str">
        <f>IF(AQ663="Yes",IF(AX663="RBC Filing U.S. Insurer (Life)",0.195*'Input 1 - Schedule 1'!AJ663,0.225*'Input 1 - Schedule 1'!AJ663),"N/A")</f>
        <v>N/A</v>
      </c>
      <c r="AX663" s="47" t="str">
        <f>IFERROR(VLOOKUP('Input 1 - Schedule 1'!I663,'Input 1 - Schedule 1'!$D$7:$G$1009,4,FALSE),"")</f>
        <v/>
      </c>
      <c r="AZ663" s="17" t="s">
        <v>1</v>
      </c>
    </row>
    <row r="664" spans="1:52" x14ac:dyDescent="0.25">
      <c r="A664" s="56">
        <f t="shared" si="71"/>
        <v>655</v>
      </c>
      <c r="B664" s="267" t="str">
        <f t="shared" si="72"/>
        <v/>
      </c>
      <c r="C664" s="55" t="str">
        <f>IFERROR(VLOOKUP(G664,GCC.Param!$B$3:$D$96,3,FALSE),"")</f>
        <v/>
      </c>
      <c r="D664" s="40"/>
      <c r="E664" s="40"/>
      <c r="F664" s="42"/>
      <c r="G664" s="42"/>
      <c r="H664" s="42"/>
      <c r="I664" s="42"/>
      <c r="J664" s="267" t="str">
        <f t="shared" si="73"/>
        <v/>
      </c>
      <c r="K664" s="289"/>
      <c r="L664" s="289"/>
      <c r="M664" s="42"/>
      <c r="N664" s="42"/>
      <c r="O664" s="42"/>
      <c r="P664" s="42"/>
      <c r="Q664" s="42"/>
      <c r="R664" s="42"/>
      <c r="S664" s="266">
        <f t="shared" si="74"/>
        <v>0</v>
      </c>
      <c r="T664" s="32"/>
      <c r="U664" s="50"/>
      <c r="V664" s="44"/>
      <c r="W664" s="44"/>
      <c r="X664" s="45"/>
      <c r="Y664" s="50"/>
      <c r="Z664" s="46"/>
      <c r="AA664" s="46"/>
      <c r="AB664" s="46"/>
      <c r="AC664" s="47">
        <f t="shared" si="75"/>
        <v>0</v>
      </c>
      <c r="AD664" s="51"/>
      <c r="AE664" s="51"/>
      <c r="AF664" s="51"/>
      <c r="AH664" s="290"/>
      <c r="AI664" s="53">
        <f t="shared" si="76"/>
        <v>0</v>
      </c>
      <c r="AJ664" s="52"/>
      <c r="AK664" s="293"/>
      <c r="AL664" s="300"/>
      <c r="AM664" s="52"/>
      <c r="AN664" s="300"/>
      <c r="AO664" s="54"/>
      <c r="AQ664" s="47" t="str">
        <f>IF(OR('Input 1 - Schedule 1'!$C664="Non-Ins, Non-Fin",G664="Other Unregulated Financial Entity"),"Yes","No")</f>
        <v>No</v>
      </c>
      <c r="AR664" s="47" t="str">
        <f>IF(AQ664="Yes", 'Input 1 - Schedule 1'!AL664/'Input 1 - Schedule 1'!AM664*'Input 1 - Schedule 1'!AN664,"N/A")</f>
        <v>N/A</v>
      </c>
      <c r="AS664" s="47" t="str">
        <f>IF(AR664="N/A","N/A",MAX('Input 1 - Schedule 1'!AN664*0.02,AR664))</f>
        <v>N/A</v>
      </c>
      <c r="AT664" s="47" t="str">
        <f>IF(AQ664="Yes",'Input 1 - Schedule 1'!$AH664*IF($AX664="RBC Filing U.S. Insurer (Life)",0.0247,IF($AX664="RBC Filing U.S. Insurer (Health)",0.057*2/3,0.0364)),"N/A")</f>
        <v>N/A</v>
      </c>
      <c r="AU664" s="47" t="str">
        <f>IF(AQ664="Yes",'Input 1 - Schedule 1'!$AH664*IF($AX664="RBC Filing U.S. Insurer (Life)",0.037,IF($AX664="RBC Filing U.S. Insurer (Health)",0.057,0.054)),"N/A")</f>
        <v>N/A</v>
      </c>
      <c r="AV664" s="47" t="str">
        <f>IF(AQ664="Yes",'Input 1 - Schedule 1'!$AJ664*0.03,"N/A")</f>
        <v>N/A</v>
      </c>
      <c r="AW664" s="47" t="str">
        <f>IF(AQ664="Yes",IF(AX664="RBC Filing U.S. Insurer (Life)",0.195*'Input 1 - Schedule 1'!AJ664,0.225*'Input 1 - Schedule 1'!AJ664),"N/A")</f>
        <v>N/A</v>
      </c>
      <c r="AX664" s="47" t="str">
        <f>IFERROR(VLOOKUP('Input 1 - Schedule 1'!I664,'Input 1 - Schedule 1'!$D$7:$G$1009,4,FALSE),"")</f>
        <v/>
      </c>
      <c r="AZ664" s="17" t="s">
        <v>1</v>
      </c>
    </row>
    <row r="665" spans="1:52" x14ac:dyDescent="0.25">
      <c r="A665" s="56">
        <f t="shared" si="71"/>
        <v>656</v>
      </c>
      <c r="B665" s="267" t="str">
        <f t="shared" si="72"/>
        <v/>
      </c>
      <c r="C665" s="55" t="str">
        <f>IFERROR(VLOOKUP(G665,GCC.Param!$B$3:$D$96,3,FALSE),"")</f>
        <v/>
      </c>
      <c r="D665" s="40"/>
      <c r="E665" s="40"/>
      <c r="F665" s="42"/>
      <c r="G665" s="42"/>
      <c r="H665" s="42"/>
      <c r="I665" s="42"/>
      <c r="J665" s="267" t="str">
        <f t="shared" si="73"/>
        <v/>
      </c>
      <c r="K665" s="289"/>
      <c r="L665" s="289"/>
      <c r="M665" s="42"/>
      <c r="N665" s="42"/>
      <c r="O665" s="42"/>
      <c r="P665" s="42"/>
      <c r="Q665" s="42"/>
      <c r="R665" s="42"/>
      <c r="S665" s="266">
        <f t="shared" si="74"/>
        <v>0</v>
      </c>
      <c r="T665" s="32"/>
      <c r="U665" s="50"/>
      <c r="V665" s="44"/>
      <c r="W665" s="44"/>
      <c r="X665" s="45"/>
      <c r="Y665" s="50"/>
      <c r="Z665" s="46"/>
      <c r="AA665" s="46"/>
      <c r="AB665" s="46"/>
      <c r="AC665" s="47">
        <f t="shared" si="75"/>
        <v>0</v>
      </c>
      <c r="AD665" s="51"/>
      <c r="AE665" s="51"/>
      <c r="AF665" s="51"/>
      <c r="AH665" s="290"/>
      <c r="AI665" s="53">
        <f t="shared" si="76"/>
        <v>0</v>
      </c>
      <c r="AJ665" s="52"/>
      <c r="AK665" s="293"/>
      <c r="AL665" s="300"/>
      <c r="AM665" s="52"/>
      <c r="AN665" s="300"/>
      <c r="AO665" s="54"/>
      <c r="AQ665" s="47" t="str">
        <f>IF(OR('Input 1 - Schedule 1'!$C665="Non-Ins, Non-Fin",G665="Other Unregulated Financial Entity"),"Yes","No")</f>
        <v>No</v>
      </c>
      <c r="AR665" s="47" t="str">
        <f>IF(AQ665="Yes", 'Input 1 - Schedule 1'!AL665/'Input 1 - Schedule 1'!AM665*'Input 1 - Schedule 1'!AN665,"N/A")</f>
        <v>N/A</v>
      </c>
      <c r="AS665" s="47" t="str">
        <f>IF(AR665="N/A","N/A",MAX('Input 1 - Schedule 1'!AN665*0.02,AR665))</f>
        <v>N/A</v>
      </c>
      <c r="AT665" s="47" t="str">
        <f>IF(AQ665="Yes",'Input 1 - Schedule 1'!$AH665*IF($AX665="RBC Filing U.S. Insurer (Life)",0.0247,IF($AX665="RBC Filing U.S. Insurer (Health)",0.057*2/3,0.0364)),"N/A")</f>
        <v>N/A</v>
      </c>
      <c r="AU665" s="47" t="str">
        <f>IF(AQ665="Yes",'Input 1 - Schedule 1'!$AH665*IF($AX665="RBC Filing U.S. Insurer (Life)",0.037,IF($AX665="RBC Filing U.S. Insurer (Health)",0.057,0.054)),"N/A")</f>
        <v>N/A</v>
      </c>
      <c r="AV665" s="47" t="str">
        <f>IF(AQ665="Yes",'Input 1 - Schedule 1'!$AJ665*0.03,"N/A")</f>
        <v>N/A</v>
      </c>
      <c r="AW665" s="47" t="str">
        <f>IF(AQ665="Yes",IF(AX665="RBC Filing U.S. Insurer (Life)",0.195*'Input 1 - Schedule 1'!AJ665,0.225*'Input 1 - Schedule 1'!AJ665),"N/A")</f>
        <v>N/A</v>
      </c>
      <c r="AX665" s="47" t="str">
        <f>IFERROR(VLOOKUP('Input 1 - Schedule 1'!I665,'Input 1 - Schedule 1'!$D$7:$G$1009,4,FALSE),"")</f>
        <v/>
      </c>
      <c r="AZ665" s="17" t="s">
        <v>1</v>
      </c>
    </row>
    <row r="666" spans="1:52" x14ac:dyDescent="0.25">
      <c r="A666" s="56">
        <f t="shared" si="71"/>
        <v>657</v>
      </c>
      <c r="B666" s="267" t="str">
        <f t="shared" si="72"/>
        <v/>
      </c>
      <c r="C666" s="55" t="str">
        <f>IFERROR(VLOOKUP(G666,GCC.Param!$B$3:$D$96,3,FALSE),"")</f>
        <v/>
      </c>
      <c r="D666" s="40"/>
      <c r="E666" s="40"/>
      <c r="F666" s="42"/>
      <c r="G666" s="42"/>
      <c r="H666" s="42"/>
      <c r="I666" s="42"/>
      <c r="J666" s="267" t="str">
        <f t="shared" si="73"/>
        <v/>
      </c>
      <c r="K666" s="289"/>
      <c r="L666" s="289"/>
      <c r="M666" s="42"/>
      <c r="N666" s="42"/>
      <c r="O666" s="42"/>
      <c r="P666" s="42"/>
      <c r="Q666" s="42"/>
      <c r="R666" s="42"/>
      <c r="S666" s="266">
        <f t="shared" si="74"/>
        <v>0</v>
      </c>
      <c r="T666" s="32"/>
      <c r="U666" s="50"/>
      <c r="V666" s="44"/>
      <c r="W666" s="44"/>
      <c r="X666" s="45"/>
      <c r="Y666" s="50"/>
      <c r="Z666" s="46"/>
      <c r="AA666" s="46"/>
      <c r="AB666" s="46"/>
      <c r="AC666" s="47">
        <f t="shared" si="75"/>
        <v>0</v>
      </c>
      <c r="AD666" s="51"/>
      <c r="AE666" s="51"/>
      <c r="AF666" s="51"/>
      <c r="AH666" s="290"/>
      <c r="AI666" s="53">
        <f t="shared" si="76"/>
        <v>0</v>
      </c>
      <c r="AJ666" s="52"/>
      <c r="AK666" s="293"/>
      <c r="AL666" s="300"/>
      <c r="AM666" s="52"/>
      <c r="AN666" s="300"/>
      <c r="AO666" s="54"/>
      <c r="AQ666" s="47" t="str">
        <f>IF(OR('Input 1 - Schedule 1'!$C666="Non-Ins, Non-Fin",G666="Other Unregulated Financial Entity"),"Yes","No")</f>
        <v>No</v>
      </c>
      <c r="AR666" s="47" t="str">
        <f>IF(AQ666="Yes", 'Input 1 - Schedule 1'!AL666/'Input 1 - Schedule 1'!AM666*'Input 1 - Schedule 1'!AN666,"N/A")</f>
        <v>N/A</v>
      </c>
      <c r="AS666" s="47" t="str">
        <f>IF(AR666="N/A","N/A",MAX('Input 1 - Schedule 1'!AN666*0.02,AR666))</f>
        <v>N/A</v>
      </c>
      <c r="AT666" s="47" t="str">
        <f>IF(AQ666="Yes",'Input 1 - Schedule 1'!$AH666*IF($AX666="RBC Filing U.S. Insurer (Life)",0.0247,IF($AX666="RBC Filing U.S. Insurer (Health)",0.057*2/3,0.0364)),"N/A")</f>
        <v>N/A</v>
      </c>
      <c r="AU666" s="47" t="str">
        <f>IF(AQ666="Yes",'Input 1 - Schedule 1'!$AH666*IF($AX666="RBC Filing U.S. Insurer (Life)",0.037,IF($AX666="RBC Filing U.S. Insurer (Health)",0.057,0.054)),"N/A")</f>
        <v>N/A</v>
      </c>
      <c r="AV666" s="47" t="str">
        <f>IF(AQ666="Yes",'Input 1 - Schedule 1'!$AJ666*0.03,"N/A")</f>
        <v>N/A</v>
      </c>
      <c r="AW666" s="47" t="str">
        <f>IF(AQ666="Yes",IF(AX666="RBC Filing U.S. Insurer (Life)",0.195*'Input 1 - Schedule 1'!AJ666,0.225*'Input 1 - Schedule 1'!AJ666),"N/A")</f>
        <v>N/A</v>
      </c>
      <c r="AX666" s="47" t="str">
        <f>IFERROR(VLOOKUP('Input 1 - Schedule 1'!I666,'Input 1 - Schedule 1'!$D$7:$G$1009,4,FALSE),"")</f>
        <v/>
      </c>
      <c r="AZ666" s="17" t="s">
        <v>1</v>
      </c>
    </row>
    <row r="667" spans="1:52" x14ac:dyDescent="0.25">
      <c r="A667" s="56">
        <f t="shared" si="71"/>
        <v>658</v>
      </c>
      <c r="B667" s="267" t="str">
        <f t="shared" si="72"/>
        <v/>
      </c>
      <c r="C667" s="55" t="str">
        <f>IFERROR(VLOOKUP(G667,GCC.Param!$B$3:$D$96,3,FALSE),"")</f>
        <v/>
      </c>
      <c r="D667" s="40"/>
      <c r="E667" s="40"/>
      <c r="F667" s="42"/>
      <c r="G667" s="42"/>
      <c r="H667" s="42"/>
      <c r="I667" s="42"/>
      <c r="J667" s="267" t="str">
        <f t="shared" si="73"/>
        <v/>
      </c>
      <c r="K667" s="289"/>
      <c r="L667" s="289"/>
      <c r="M667" s="42"/>
      <c r="N667" s="42"/>
      <c r="O667" s="42"/>
      <c r="P667" s="42"/>
      <c r="Q667" s="42"/>
      <c r="R667" s="42"/>
      <c r="S667" s="266">
        <f t="shared" si="74"/>
        <v>0</v>
      </c>
      <c r="T667" s="32"/>
      <c r="U667" s="50"/>
      <c r="V667" s="44"/>
      <c r="W667" s="44"/>
      <c r="X667" s="45"/>
      <c r="Y667" s="50"/>
      <c r="Z667" s="46"/>
      <c r="AA667" s="46"/>
      <c r="AB667" s="46"/>
      <c r="AC667" s="47">
        <f t="shared" si="75"/>
        <v>0</v>
      </c>
      <c r="AD667" s="51"/>
      <c r="AE667" s="51"/>
      <c r="AF667" s="51"/>
      <c r="AH667" s="290"/>
      <c r="AI667" s="53">
        <f t="shared" si="76"/>
        <v>0</v>
      </c>
      <c r="AJ667" s="52"/>
      <c r="AK667" s="293"/>
      <c r="AL667" s="300"/>
      <c r="AM667" s="52"/>
      <c r="AN667" s="300"/>
      <c r="AO667" s="54"/>
      <c r="AQ667" s="47" t="str">
        <f>IF(OR('Input 1 - Schedule 1'!$C667="Non-Ins, Non-Fin",G667="Other Unregulated Financial Entity"),"Yes","No")</f>
        <v>No</v>
      </c>
      <c r="AR667" s="47" t="str">
        <f>IF(AQ667="Yes", 'Input 1 - Schedule 1'!AL667/'Input 1 - Schedule 1'!AM667*'Input 1 - Schedule 1'!AN667,"N/A")</f>
        <v>N/A</v>
      </c>
      <c r="AS667" s="47" t="str">
        <f>IF(AR667="N/A","N/A",MAX('Input 1 - Schedule 1'!AN667*0.02,AR667))</f>
        <v>N/A</v>
      </c>
      <c r="AT667" s="47" t="str">
        <f>IF(AQ667="Yes",'Input 1 - Schedule 1'!$AH667*IF($AX667="RBC Filing U.S. Insurer (Life)",0.0247,IF($AX667="RBC Filing U.S. Insurer (Health)",0.057*2/3,0.0364)),"N/A")</f>
        <v>N/A</v>
      </c>
      <c r="AU667" s="47" t="str">
        <f>IF(AQ667="Yes",'Input 1 - Schedule 1'!$AH667*IF($AX667="RBC Filing U.S. Insurer (Life)",0.037,IF($AX667="RBC Filing U.S. Insurer (Health)",0.057,0.054)),"N/A")</f>
        <v>N/A</v>
      </c>
      <c r="AV667" s="47" t="str">
        <f>IF(AQ667="Yes",'Input 1 - Schedule 1'!$AJ667*0.03,"N/A")</f>
        <v>N/A</v>
      </c>
      <c r="AW667" s="47" t="str">
        <f>IF(AQ667="Yes",IF(AX667="RBC Filing U.S. Insurer (Life)",0.195*'Input 1 - Schedule 1'!AJ667,0.225*'Input 1 - Schedule 1'!AJ667),"N/A")</f>
        <v>N/A</v>
      </c>
      <c r="AX667" s="47" t="str">
        <f>IFERROR(VLOOKUP('Input 1 - Schedule 1'!I667,'Input 1 - Schedule 1'!$D$7:$G$1009,4,FALSE),"")</f>
        <v/>
      </c>
      <c r="AZ667" s="17" t="s">
        <v>1</v>
      </c>
    </row>
    <row r="668" spans="1:52" x14ac:dyDescent="0.25">
      <c r="A668" s="56">
        <f t="shared" si="71"/>
        <v>659</v>
      </c>
      <c r="B668" s="267" t="str">
        <f t="shared" si="72"/>
        <v/>
      </c>
      <c r="C668" s="55" t="str">
        <f>IFERROR(VLOOKUP(G668,GCC.Param!$B$3:$D$96,3,FALSE),"")</f>
        <v/>
      </c>
      <c r="D668" s="40"/>
      <c r="E668" s="40"/>
      <c r="F668" s="42"/>
      <c r="G668" s="42"/>
      <c r="H668" s="42"/>
      <c r="I668" s="42"/>
      <c r="J668" s="267" t="str">
        <f t="shared" si="73"/>
        <v/>
      </c>
      <c r="K668" s="289"/>
      <c r="L668" s="289"/>
      <c r="M668" s="42"/>
      <c r="N668" s="42"/>
      <c r="O668" s="42"/>
      <c r="P668" s="42"/>
      <c r="Q668" s="42"/>
      <c r="R668" s="42"/>
      <c r="S668" s="266">
        <f t="shared" si="74"/>
        <v>0</v>
      </c>
      <c r="T668" s="32"/>
      <c r="U668" s="50"/>
      <c r="V668" s="44"/>
      <c r="W668" s="44"/>
      <c r="X668" s="45"/>
      <c r="Y668" s="50"/>
      <c r="Z668" s="46"/>
      <c r="AA668" s="46"/>
      <c r="AB668" s="46"/>
      <c r="AC668" s="47">
        <f t="shared" si="75"/>
        <v>0</v>
      </c>
      <c r="AD668" s="51"/>
      <c r="AE668" s="51"/>
      <c r="AF668" s="51"/>
      <c r="AH668" s="290"/>
      <c r="AI668" s="53">
        <f t="shared" si="76"/>
        <v>0</v>
      </c>
      <c r="AJ668" s="52"/>
      <c r="AK668" s="293"/>
      <c r="AL668" s="300"/>
      <c r="AM668" s="52"/>
      <c r="AN668" s="300"/>
      <c r="AO668" s="54"/>
      <c r="AQ668" s="47" t="str">
        <f>IF(OR('Input 1 - Schedule 1'!$C668="Non-Ins, Non-Fin",G668="Other Unregulated Financial Entity"),"Yes","No")</f>
        <v>No</v>
      </c>
      <c r="AR668" s="47" t="str">
        <f>IF(AQ668="Yes", 'Input 1 - Schedule 1'!AL668/'Input 1 - Schedule 1'!AM668*'Input 1 - Schedule 1'!AN668,"N/A")</f>
        <v>N/A</v>
      </c>
      <c r="AS668" s="47" t="str">
        <f>IF(AR668="N/A","N/A",MAX('Input 1 - Schedule 1'!AN668*0.02,AR668))</f>
        <v>N/A</v>
      </c>
      <c r="AT668" s="47" t="str">
        <f>IF(AQ668="Yes",'Input 1 - Schedule 1'!$AH668*IF($AX668="RBC Filing U.S. Insurer (Life)",0.0247,IF($AX668="RBC Filing U.S. Insurer (Health)",0.057*2/3,0.0364)),"N/A")</f>
        <v>N/A</v>
      </c>
      <c r="AU668" s="47" t="str">
        <f>IF(AQ668="Yes",'Input 1 - Schedule 1'!$AH668*IF($AX668="RBC Filing U.S. Insurer (Life)",0.037,IF($AX668="RBC Filing U.S. Insurer (Health)",0.057,0.054)),"N/A")</f>
        <v>N/A</v>
      </c>
      <c r="AV668" s="47" t="str">
        <f>IF(AQ668="Yes",'Input 1 - Schedule 1'!$AJ668*0.03,"N/A")</f>
        <v>N/A</v>
      </c>
      <c r="AW668" s="47" t="str">
        <f>IF(AQ668="Yes",IF(AX668="RBC Filing U.S. Insurer (Life)",0.195*'Input 1 - Schedule 1'!AJ668,0.225*'Input 1 - Schedule 1'!AJ668),"N/A")</f>
        <v>N/A</v>
      </c>
      <c r="AX668" s="47" t="str">
        <f>IFERROR(VLOOKUP('Input 1 - Schedule 1'!I668,'Input 1 - Schedule 1'!$D$7:$G$1009,4,FALSE),"")</f>
        <v/>
      </c>
      <c r="AZ668" s="17" t="s">
        <v>1</v>
      </c>
    </row>
    <row r="669" spans="1:52" x14ac:dyDescent="0.25">
      <c r="A669" s="56">
        <f t="shared" si="71"/>
        <v>660</v>
      </c>
      <c r="B669" s="267" t="str">
        <f t="shared" si="72"/>
        <v/>
      </c>
      <c r="C669" s="55" t="str">
        <f>IFERROR(VLOOKUP(G669,GCC.Param!$B$3:$D$96,3,FALSE),"")</f>
        <v/>
      </c>
      <c r="D669" s="40"/>
      <c r="E669" s="40"/>
      <c r="F669" s="42"/>
      <c r="G669" s="42"/>
      <c r="H669" s="42"/>
      <c r="I669" s="42"/>
      <c r="J669" s="267" t="str">
        <f t="shared" si="73"/>
        <v/>
      </c>
      <c r="K669" s="289"/>
      <c r="L669" s="289"/>
      <c r="M669" s="42"/>
      <c r="N669" s="42"/>
      <c r="O669" s="42"/>
      <c r="P669" s="42"/>
      <c r="Q669" s="42"/>
      <c r="R669" s="42"/>
      <c r="S669" s="266">
        <f t="shared" si="74"/>
        <v>0</v>
      </c>
      <c r="T669" s="32"/>
      <c r="U669" s="50"/>
      <c r="V669" s="44"/>
      <c r="W669" s="44"/>
      <c r="X669" s="45"/>
      <c r="Y669" s="50"/>
      <c r="Z669" s="46"/>
      <c r="AA669" s="46"/>
      <c r="AB669" s="46"/>
      <c r="AC669" s="47">
        <f t="shared" si="75"/>
        <v>0</v>
      </c>
      <c r="AD669" s="51"/>
      <c r="AE669" s="51"/>
      <c r="AF669" s="51"/>
      <c r="AH669" s="290"/>
      <c r="AI669" s="53">
        <f t="shared" si="76"/>
        <v>0</v>
      </c>
      <c r="AJ669" s="52"/>
      <c r="AK669" s="293"/>
      <c r="AL669" s="300"/>
      <c r="AM669" s="52"/>
      <c r="AN669" s="300"/>
      <c r="AO669" s="54"/>
      <c r="AQ669" s="47" t="str">
        <f>IF(OR('Input 1 - Schedule 1'!$C669="Non-Ins, Non-Fin",G669="Other Unregulated Financial Entity"),"Yes","No")</f>
        <v>No</v>
      </c>
      <c r="AR669" s="47" t="str">
        <f>IF(AQ669="Yes", 'Input 1 - Schedule 1'!AL669/'Input 1 - Schedule 1'!AM669*'Input 1 - Schedule 1'!AN669,"N/A")</f>
        <v>N/A</v>
      </c>
      <c r="AS669" s="47" t="str">
        <f>IF(AR669="N/A","N/A",MAX('Input 1 - Schedule 1'!AN669*0.02,AR669))</f>
        <v>N/A</v>
      </c>
      <c r="AT669" s="47" t="str">
        <f>IF(AQ669="Yes",'Input 1 - Schedule 1'!$AH669*IF($AX669="RBC Filing U.S. Insurer (Life)",0.0247,IF($AX669="RBC Filing U.S. Insurer (Health)",0.057*2/3,0.0364)),"N/A")</f>
        <v>N/A</v>
      </c>
      <c r="AU669" s="47" t="str">
        <f>IF(AQ669="Yes",'Input 1 - Schedule 1'!$AH669*IF($AX669="RBC Filing U.S. Insurer (Life)",0.037,IF($AX669="RBC Filing U.S. Insurer (Health)",0.057,0.054)),"N/A")</f>
        <v>N/A</v>
      </c>
      <c r="AV669" s="47" t="str">
        <f>IF(AQ669="Yes",'Input 1 - Schedule 1'!$AJ669*0.03,"N/A")</f>
        <v>N/A</v>
      </c>
      <c r="AW669" s="47" t="str">
        <f>IF(AQ669="Yes",IF(AX669="RBC Filing U.S. Insurer (Life)",0.195*'Input 1 - Schedule 1'!AJ669,0.225*'Input 1 - Schedule 1'!AJ669),"N/A")</f>
        <v>N/A</v>
      </c>
      <c r="AX669" s="47" t="str">
        <f>IFERROR(VLOOKUP('Input 1 - Schedule 1'!I669,'Input 1 - Schedule 1'!$D$7:$G$1009,4,FALSE),"")</f>
        <v/>
      </c>
      <c r="AZ669" s="17" t="s">
        <v>1</v>
      </c>
    </row>
    <row r="670" spans="1:52" x14ac:dyDescent="0.25">
      <c r="A670" s="56">
        <f t="shared" si="71"/>
        <v>661</v>
      </c>
      <c r="B670" s="267" t="str">
        <f t="shared" si="72"/>
        <v/>
      </c>
      <c r="C670" s="55" t="str">
        <f>IFERROR(VLOOKUP(G670,GCC.Param!$B$3:$D$96,3,FALSE),"")</f>
        <v/>
      </c>
      <c r="D670" s="40"/>
      <c r="E670" s="40"/>
      <c r="F670" s="42"/>
      <c r="G670" s="42"/>
      <c r="H670" s="42"/>
      <c r="I670" s="42"/>
      <c r="J670" s="267" t="str">
        <f t="shared" si="73"/>
        <v/>
      </c>
      <c r="K670" s="289"/>
      <c r="L670" s="289"/>
      <c r="M670" s="42"/>
      <c r="N670" s="42"/>
      <c r="O670" s="42"/>
      <c r="P670" s="42"/>
      <c r="Q670" s="42"/>
      <c r="R670" s="42"/>
      <c r="S670" s="266">
        <f t="shared" si="74"/>
        <v>0</v>
      </c>
      <c r="T670" s="32"/>
      <c r="U670" s="50"/>
      <c r="V670" s="44"/>
      <c r="W670" s="44"/>
      <c r="X670" s="45"/>
      <c r="Y670" s="50"/>
      <c r="Z670" s="46"/>
      <c r="AA670" s="46"/>
      <c r="AB670" s="46"/>
      <c r="AC670" s="47">
        <f t="shared" si="75"/>
        <v>0</v>
      </c>
      <c r="AD670" s="51"/>
      <c r="AE670" s="51"/>
      <c r="AF670" s="51"/>
      <c r="AH670" s="290"/>
      <c r="AI670" s="53">
        <f t="shared" si="76"/>
        <v>0</v>
      </c>
      <c r="AJ670" s="52"/>
      <c r="AK670" s="293"/>
      <c r="AL670" s="300"/>
      <c r="AM670" s="52"/>
      <c r="AN670" s="300"/>
      <c r="AO670" s="54"/>
      <c r="AQ670" s="47" t="str">
        <f>IF(OR('Input 1 - Schedule 1'!$C670="Non-Ins, Non-Fin",G670="Other Unregulated Financial Entity"),"Yes","No")</f>
        <v>No</v>
      </c>
      <c r="AR670" s="47" t="str">
        <f>IF(AQ670="Yes", 'Input 1 - Schedule 1'!AL670/'Input 1 - Schedule 1'!AM670*'Input 1 - Schedule 1'!AN670,"N/A")</f>
        <v>N/A</v>
      </c>
      <c r="AS670" s="47" t="str">
        <f>IF(AR670="N/A","N/A",MAX('Input 1 - Schedule 1'!AN670*0.02,AR670))</f>
        <v>N/A</v>
      </c>
      <c r="AT670" s="47" t="str">
        <f>IF(AQ670="Yes",'Input 1 - Schedule 1'!$AH670*IF($AX670="RBC Filing U.S. Insurer (Life)",0.0247,IF($AX670="RBC Filing U.S. Insurer (Health)",0.057*2/3,0.0364)),"N/A")</f>
        <v>N/A</v>
      </c>
      <c r="AU670" s="47" t="str">
        <f>IF(AQ670="Yes",'Input 1 - Schedule 1'!$AH670*IF($AX670="RBC Filing U.S. Insurer (Life)",0.037,IF($AX670="RBC Filing U.S. Insurer (Health)",0.057,0.054)),"N/A")</f>
        <v>N/A</v>
      </c>
      <c r="AV670" s="47" t="str">
        <f>IF(AQ670="Yes",'Input 1 - Schedule 1'!$AJ670*0.03,"N/A")</f>
        <v>N/A</v>
      </c>
      <c r="AW670" s="47" t="str">
        <f>IF(AQ670="Yes",IF(AX670="RBC Filing U.S. Insurer (Life)",0.195*'Input 1 - Schedule 1'!AJ670,0.225*'Input 1 - Schedule 1'!AJ670),"N/A")</f>
        <v>N/A</v>
      </c>
      <c r="AX670" s="47" t="str">
        <f>IFERROR(VLOOKUP('Input 1 - Schedule 1'!I670,'Input 1 - Schedule 1'!$D$7:$G$1009,4,FALSE),"")</f>
        <v/>
      </c>
      <c r="AZ670" s="17" t="s">
        <v>1</v>
      </c>
    </row>
    <row r="671" spans="1:52" x14ac:dyDescent="0.25">
      <c r="A671" s="56">
        <f t="shared" si="71"/>
        <v>662</v>
      </c>
      <c r="B671" s="267" t="str">
        <f t="shared" si="72"/>
        <v/>
      </c>
      <c r="C671" s="55" t="str">
        <f>IFERROR(VLOOKUP(G671,GCC.Param!$B$3:$D$96,3,FALSE),"")</f>
        <v/>
      </c>
      <c r="D671" s="40"/>
      <c r="E671" s="40"/>
      <c r="F671" s="42"/>
      <c r="G671" s="42"/>
      <c r="H671" s="42"/>
      <c r="I671" s="42"/>
      <c r="J671" s="267" t="str">
        <f t="shared" si="73"/>
        <v/>
      </c>
      <c r="K671" s="289"/>
      <c r="L671" s="289"/>
      <c r="M671" s="42"/>
      <c r="N671" s="42"/>
      <c r="O671" s="42"/>
      <c r="P671" s="42"/>
      <c r="Q671" s="42"/>
      <c r="R671" s="42"/>
      <c r="S671" s="266">
        <f t="shared" si="74"/>
        <v>0</v>
      </c>
      <c r="T671" s="32"/>
      <c r="U671" s="50"/>
      <c r="V671" s="44"/>
      <c r="W671" s="44"/>
      <c r="X671" s="45"/>
      <c r="Y671" s="50"/>
      <c r="Z671" s="46"/>
      <c r="AA671" s="46"/>
      <c r="AB671" s="46"/>
      <c r="AC671" s="47">
        <f t="shared" si="75"/>
        <v>0</v>
      </c>
      <c r="AD671" s="51"/>
      <c r="AE671" s="51"/>
      <c r="AF671" s="51"/>
      <c r="AH671" s="290"/>
      <c r="AI671" s="53">
        <f t="shared" si="76"/>
        <v>0</v>
      </c>
      <c r="AJ671" s="52"/>
      <c r="AK671" s="293"/>
      <c r="AL671" s="300"/>
      <c r="AM671" s="52"/>
      <c r="AN671" s="300"/>
      <c r="AO671" s="54"/>
      <c r="AQ671" s="47" t="str">
        <f>IF(OR('Input 1 - Schedule 1'!$C671="Non-Ins, Non-Fin",G671="Other Unregulated Financial Entity"),"Yes","No")</f>
        <v>No</v>
      </c>
      <c r="AR671" s="47" t="str">
        <f>IF(AQ671="Yes", 'Input 1 - Schedule 1'!AL671/'Input 1 - Schedule 1'!AM671*'Input 1 - Schedule 1'!AN671,"N/A")</f>
        <v>N/A</v>
      </c>
      <c r="AS671" s="47" t="str">
        <f>IF(AR671="N/A","N/A",MAX('Input 1 - Schedule 1'!AN671*0.02,AR671))</f>
        <v>N/A</v>
      </c>
      <c r="AT671" s="47" t="str">
        <f>IF(AQ671="Yes",'Input 1 - Schedule 1'!$AH671*IF($AX671="RBC Filing U.S. Insurer (Life)",0.0247,IF($AX671="RBC Filing U.S. Insurer (Health)",0.057*2/3,0.0364)),"N/A")</f>
        <v>N/A</v>
      </c>
      <c r="AU671" s="47" t="str">
        <f>IF(AQ671="Yes",'Input 1 - Schedule 1'!$AH671*IF($AX671="RBC Filing U.S. Insurer (Life)",0.037,IF($AX671="RBC Filing U.S. Insurer (Health)",0.057,0.054)),"N/A")</f>
        <v>N/A</v>
      </c>
      <c r="AV671" s="47" t="str">
        <f>IF(AQ671="Yes",'Input 1 - Schedule 1'!$AJ671*0.03,"N/A")</f>
        <v>N/A</v>
      </c>
      <c r="AW671" s="47" t="str">
        <f>IF(AQ671="Yes",IF(AX671="RBC Filing U.S. Insurer (Life)",0.195*'Input 1 - Schedule 1'!AJ671,0.225*'Input 1 - Schedule 1'!AJ671),"N/A")</f>
        <v>N/A</v>
      </c>
      <c r="AX671" s="47" t="str">
        <f>IFERROR(VLOOKUP('Input 1 - Schedule 1'!I671,'Input 1 - Schedule 1'!$D$7:$G$1009,4,FALSE),"")</f>
        <v/>
      </c>
      <c r="AZ671" s="17" t="s">
        <v>1</v>
      </c>
    </row>
    <row r="672" spans="1:52" x14ac:dyDescent="0.25">
      <c r="A672" s="56">
        <f t="shared" si="71"/>
        <v>663</v>
      </c>
      <c r="B672" s="267" t="str">
        <f t="shared" si="72"/>
        <v/>
      </c>
      <c r="C672" s="55" t="str">
        <f>IFERROR(VLOOKUP(G672,GCC.Param!$B$3:$D$96,3,FALSE),"")</f>
        <v/>
      </c>
      <c r="D672" s="40"/>
      <c r="E672" s="40"/>
      <c r="F672" s="42"/>
      <c r="G672" s="42"/>
      <c r="H672" s="42"/>
      <c r="I672" s="42"/>
      <c r="J672" s="267" t="str">
        <f t="shared" si="73"/>
        <v/>
      </c>
      <c r="K672" s="289"/>
      <c r="L672" s="289"/>
      <c r="M672" s="42"/>
      <c r="N672" s="42"/>
      <c r="O672" s="42"/>
      <c r="P672" s="42"/>
      <c r="Q672" s="42"/>
      <c r="R672" s="42"/>
      <c r="S672" s="266">
        <f t="shared" si="74"/>
        <v>0</v>
      </c>
      <c r="T672" s="32"/>
      <c r="U672" s="50"/>
      <c r="V672" s="44"/>
      <c r="W672" s="44"/>
      <c r="X672" s="45"/>
      <c r="Y672" s="50"/>
      <c r="Z672" s="46"/>
      <c r="AA672" s="46"/>
      <c r="AB672" s="46"/>
      <c r="AC672" s="47">
        <f t="shared" si="75"/>
        <v>0</v>
      </c>
      <c r="AD672" s="51"/>
      <c r="AE672" s="51"/>
      <c r="AF672" s="51"/>
      <c r="AH672" s="290"/>
      <c r="AI672" s="53">
        <f t="shared" si="76"/>
        <v>0</v>
      </c>
      <c r="AJ672" s="52"/>
      <c r="AK672" s="293"/>
      <c r="AL672" s="300"/>
      <c r="AM672" s="52"/>
      <c r="AN672" s="300"/>
      <c r="AO672" s="54"/>
      <c r="AQ672" s="47" t="str">
        <f>IF(OR('Input 1 - Schedule 1'!$C672="Non-Ins, Non-Fin",G672="Other Unregulated Financial Entity"),"Yes","No")</f>
        <v>No</v>
      </c>
      <c r="AR672" s="47" t="str">
        <f>IF(AQ672="Yes", 'Input 1 - Schedule 1'!AL672/'Input 1 - Schedule 1'!AM672*'Input 1 - Schedule 1'!AN672,"N/A")</f>
        <v>N/A</v>
      </c>
      <c r="AS672" s="47" t="str">
        <f>IF(AR672="N/A","N/A",MAX('Input 1 - Schedule 1'!AN672*0.02,AR672))</f>
        <v>N/A</v>
      </c>
      <c r="AT672" s="47" t="str">
        <f>IF(AQ672="Yes",'Input 1 - Schedule 1'!$AH672*IF($AX672="RBC Filing U.S. Insurer (Life)",0.0247,IF($AX672="RBC Filing U.S. Insurer (Health)",0.057*2/3,0.0364)),"N/A")</f>
        <v>N/A</v>
      </c>
      <c r="AU672" s="47" t="str">
        <f>IF(AQ672="Yes",'Input 1 - Schedule 1'!$AH672*IF($AX672="RBC Filing U.S. Insurer (Life)",0.037,IF($AX672="RBC Filing U.S. Insurer (Health)",0.057,0.054)),"N/A")</f>
        <v>N/A</v>
      </c>
      <c r="AV672" s="47" t="str">
        <f>IF(AQ672="Yes",'Input 1 - Schedule 1'!$AJ672*0.03,"N/A")</f>
        <v>N/A</v>
      </c>
      <c r="AW672" s="47" t="str">
        <f>IF(AQ672="Yes",IF(AX672="RBC Filing U.S. Insurer (Life)",0.195*'Input 1 - Schedule 1'!AJ672,0.225*'Input 1 - Schedule 1'!AJ672),"N/A")</f>
        <v>N/A</v>
      </c>
      <c r="AX672" s="47" t="str">
        <f>IFERROR(VLOOKUP('Input 1 - Schedule 1'!I672,'Input 1 - Schedule 1'!$D$7:$G$1009,4,FALSE),"")</f>
        <v/>
      </c>
      <c r="AZ672" s="17" t="s">
        <v>1</v>
      </c>
    </row>
    <row r="673" spans="1:52" x14ac:dyDescent="0.25">
      <c r="A673" s="56">
        <f t="shared" si="71"/>
        <v>664</v>
      </c>
      <c r="B673" s="267" t="str">
        <f t="shared" si="72"/>
        <v/>
      </c>
      <c r="C673" s="55" t="str">
        <f>IFERROR(VLOOKUP(G673,GCC.Param!$B$3:$D$96,3,FALSE),"")</f>
        <v/>
      </c>
      <c r="D673" s="40"/>
      <c r="E673" s="40"/>
      <c r="F673" s="42"/>
      <c r="G673" s="42"/>
      <c r="H673" s="42"/>
      <c r="I673" s="42"/>
      <c r="J673" s="267" t="str">
        <f t="shared" si="73"/>
        <v/>
      </c>
      <c r="K673" s="289"/>
      <c r="L673" s="289"/>
      <c r="M673" s="42"/>
      <c r="N673" s="42"/>
      <c r="O673" s="42"/>
      <c r="P673" s="42"/>
      <c r="Q673" s="42"/>
      <c r="R673" s="42"/>
      <c r="S673" s="266">
        <f t="shared" si="74"/>
        <v>0</v>
      </c>
      <c r="T673" s="32"/>
      <c r="U673" s="50"/>
      <c r="V673" s="44"/>
      <c r="W673" s="44"/>
      <c r="X673" s="45"/>
      <c r="Y673" s="50"/>
      <c r="Z673" s="46"/>
      <c r="AA673" s="46"/>
      <c r="AB673" s="46"/>
      <c r="AC673" s="47">
        <f t="shared" si="75"/>
        <v>0</v>
      </c>
      <c r="AD673" s="51"/>
      <c r="AE673" s="51"/>
      <c r="AF673" s="51"/>
      <c r="AH673" s="290"/>
      <c r="AI673" s="53">
        <f t="shared" si="76"/>
        <v>0</v>
      </c>
      <c r="AJ673" s="52"/>
      <c r="AK673" s="293"/>
      <c r="AL673" s="300"/>
      <c r="AM673" s="52"/>
      <c r="AN673" s="300"/>
      <c r="AO673" s="54"/>
      <c r="AQ673" s="47" t="str">
        <f>IF(OR('Input 1 - Schedule 1'!$C673="Non-Ins, Non-Fin",G673="Other Unregulated Financial Entity"),"Yes","No")</f>
        <v>No</v>
      </c>
      <c r="AR673" s="47" t="str">
        <f>IF(AQ673="Yes", 'Input 1 - Schedule 1'!AL673/'Input 1 - Schedule 1'!AM673*'Input 1 - Schedule 1'!AN673,"N/A")</f>
        <v>N/A</v>
      </c>
      <c r="AS673" s="47" t="str">
        <f>IF(AR673="N/A","N/A",MAX('Input 1 - Schedule 1'!AN673*0.02,AR673))</f>
        <v>N/A</v>
      </c>
      <c r="AT673" s="47" t="str">
        <f>IF(AQ673="Yes",'Input 1 - Schedule 1'!$AH673*IF($AX673="RBC Filing U.S. Insurer (Life)",0.0247,IF($AX673="RBC Filing U.S. Insurer (Health)",0.057*2/3,0.0364)),"N/A")</f>
        <v>N/A</v>
      </c>
      <c r="AU673" s="47" t="str">
        <f>IF(AQ673="Yes",'Input 1 - Schedule 1'!$AH673*IF($AX673="RBC Filing U.S. Insurer (Life)",0.037,IF($AX673="RBC Filing U.S. Insurer (Health)",0.057,0.054)),"N/A")</f>
        <v>N/A</v>
      </c>
      <c r="AV673" s="47" t="str">
        <f>IF(AQ673="Yes",'Input 1 - Schedule 1'!$AJ673*0.03,"N/A")</f>
        <v>N/A</v>
      </c>
      <c r="AW673" s="47" t="str">
        <f>IF(AQ673="Yes",IF(AX673="RBC Filing U.S. Insurer (Life)",0.195*'Input 1 - Schedule 1'!AJ673,0.225*'Input 1 - Schedule 1'!AJ673),"N/A")</f>
        <v>N/A</v>
      </c>
      <c r="AX673" s="47" t="str">
        <f>IFERROR(VLOOKUP('Input 1 - Schedule 1'!I673,'Input 1 - Schedule 1'!$D$7:$G$1009,4,FALSE),"")</f>
        <v/>
      </c>
      <c r="AZ673" s="17" t="s">
        <v>1</v>
      </c>
    </row>
    <row r="674" spans="1:52" x14ac:dyDescent="0.25">
      <c r="A674" s="56">
        <f t="shared" si="71"/>
        <v>665</v>
      </c>
      <c r="B674" s="267" t="str">
        <f t="shared" si="72"/>
        <v/>
      </c>
      <c r="C674" s="55" t="str">
        <f>IFERROR(VLOOKUP(G674,GCC.Param!$B$3:$D$96,3,FALSE),"")</f>
        <v/>
      </c>
      <c r="D674" s="40"/>
      <c r="E674" s="40"/>
      <c r="F674" s="42"/>
      <c r="G674" s="42"/>
      <c r="H674" s="42"/>
      <c r="I674" s="42"/>
      <c r="J674" s="267" t="str">
        <f t="shared" si="73"/>
        <v/>
      </c>
      <c r="K674" s="289"/>
      <c r="L674" s="289"/>
      <c r="M674" s="42"/>
      <c r="N674" s="42"/>
      <c r="O674" s="42"/>
      <c r="P674" s="42"/>
      <c r="Q674" s="42"/>
      <c r="R674" s="42"/>
      <c r="S674" s="266">
        <f t="shared" si="74"/>
        <v>0</v>
      </c>
      <c r="T674" s="32"/>
      <c r="U674" s="50"/>
      <c r="V674" s="44"/>
      <c r="W674" s="44"/>
      <c r="X674" s="45"/>
      <c r="Y674" s="50"/>
      <c r="Z674" s="46"/>
      <c r="AA674" s="46"/>
      <c r="AB674" s="46"/>
      <c r="AC674" s="47">
        <f t="shared" si="75"/>
        <v>0</v>
      </c>
      <c r="AD674" s="51"/>
      <c r="AE674" s="51"/>
      <c r="AF674" s="51"/>
      <c r="AH674" s="290"/>
      <c r="AI674" s="53">
        <f t="shared" si="76"/>
        <v>0</v>
      </c>
      <c r="AJ674" s="52"/>
      <c r="AK674" s="293"/>
      <c r="AL674" s="300"/>
      <c r="AM674" s="52"/>
      <c r="AN674" s="300"/>
      <c r="AO674" s="54"/>
      <c r="AQ674" s="47" t="str">
        <f>IF(OR('Input 1 - Schedule 1'!$C674="Non-Ins, Non-Fin",G674="Other Unregulated Financial Entity"),"Yes","No")</f>
        <v>No</v>
      </c>
      <c r="AR674" s="47" t="str">
        <f>IF(AQ674="Yes", 'Input 1 - Schedule 1'!AL674/'Input 1 - Schedule 1'!AM674*'Input 1 - Schedule 1'!AN674,"N/A")</f>
        <v>N/A</v>
      </c>
      <c r="AS674" s="47" t="str">
        <f>IF(AR674="N/A","N/A",MAX('Input 1 - Schedule 1'!AN674*0.02,AR674))</f>
        <v>N/A</v>
      </c>
      <c r="AT674" s="47" t="str">
        <f>IF(AQ674="Yes",'Input 1 - Schedule 1'!$AH674*IF($AX674="RBC Filing U.S. Insurer (Life)",0.0247,IF($AX674="RBC Filing U.S. Insurer (Health)",0.057*2/3,0.0364)),"N/A")</f>
        <v>N/A</v>
      </c>
      <c r="AU674" s="47" t="str">
        <f>IF(AQ674="Yes",'Input 1 - Schedule 1'!$AH674*IF($AX674="RBC Filing U.S. Insurer (Life)",0.037,IF($AX674="RBC Filing U.S. Insurer (Health)",0.057,0.054)),"N/A")</f>
        <v>N/A</v>
      </c>
      <c r="AV674" s="47" t="str">
        <f>IF(AQ674="Yes",'Input 1 - Schedule 1'!$AJ674*0.03,"N/A")</f>
        <v>N/A</v>
      </c>
      <c r="AW674" s="47" t="str">
        <f>IF(AQ674="Yes",IF(AX674="RBC Filing U.S. Insurer (Life)",0.195*'Input 1 - Schedule 1'!AJ674,0.225*'Input 1 - Schedule 1'!AJ674),"N/A")</f>
        <v>N/A</v>
      </c>
      <c r="AX674" s="47" t="str">
        <f>IFERROR(VLOOKUP('Input 1 - Schedule 1'!I674,'Input 1 - Schedule 1'!$D$7:$G$1009,4,FALSE),"")</f>
        <v/>
      </c>
      <c r="AZ674" s="17" t="s">
        <v>1</v>
      </c>
    </row>
    <row r="675" spans="1:52" x14ac:dyDescent="0.25">
      <c r="A675" s="56">
        <f t="shared" si="71"/>
        <v>666</v>
      </c>
      <c r="B675" s="267" t="str">
        <f t="shared" si="72"/>
        <v/>
      </c>
      <c r="C675" s="55" t="str">
        <f>IFERROR(VLOOKUP(G675,GCC.Param!$B$3:$D$96,3,FALSE),"")</f>
        <v/>
      </c>
      <c r="D675" s="40"/>
      <c r="E675" s="40"/>
      <c r="F675" s="42"/>
      <c r="G675" s="42"/>
      <c r="H675" s="42"/>
      <c r="I675" s="42"/>
      <c r="J675" s="267" t="str">
        <f t="shared" si="73"/>
        <v/>
      </c>
      <c r="K675" s="289"/>
      <c r="L675" s="289"/>
      <c r="M675" s="42"/>
      <c r="N675" s="42"/>
      <c r="O675" s="42"/>
      <c r="P675" s="42"/>
      <c r="Q675" s="42"/>
      <c r="R675" s="42"/>
      <c r="S675" s="266">
        <f t="shared" si="74"/>
        <v>0</v>
      </c>
      <c r="T675" s="32"/>
      <c r="U675" s="50"/>
      <c r="V675" s="44"/>
      <c r="W675" s="44"/>
      <c r="X675" s="45"/>
      <c r="Y675" s="50"/>
      <c r="Z675" s="46"/>
      <c r="AA675" s="46"/>
      <c r="AB675" s="46"/>
      <c r="AC675" s="47">
        <f t="shared" si="75"/>
        <v>0</v>
      </c>
      <c r="AD675" s="51"/>
      <c r="AE675" s="51"/>
      <c r="AF675" s="51"/>
      <c r="AH675" s="290"/>
      <c r="AI675" s="53">
        <f t="shared" si="76"/>
        <v>0</v>
      </c>
      <c r="AJ675" s="52"/>
      <c r="AK675" s="293"/>
      <c r="AL675" s="300"/>
      <c r="AM675" s="52"/>
      <c r="AN675" s="300"/>
      <c r="AO675" s="54"/>
      <c r="AQ675" s="47" t="str">
        <f>IF(OR('Input 1 - Schedule 1'!$C675="Non-Ins, Non-Fin",G675="Other Unregulated Financial Entity"),"Yes","No")</f>
        <v>No</v>
      </c>
      <c r="AR675" s="47" t="str">
        <f>IF(AQ675="Yes", 'Input 1 - Schedule 1'!AL675/'Input 1 - Schedule 1'!AM675*'Input 1 - Schedule 1'!AN675,"N/A")</f>
        <v>N/A</v>
      </c>
      <c r="AS675" s="47" t="str">
        <f>IF(AR675="N/A","N/A",MAX('Input 1 - Schedule 1'!AN675*0.02,AR675))</f>
        <v>N/A</v>
      </c>
      <c r="AT675" s="47" t="str">
        <f>IF(AQ675="Yes",'Input 1 - Schedule 1'!$AH675*IF($AX675="RBC Filing U.S. Insurer (Life)",0.0247,IF($AX675="RBC Filing U.S. Insurer (Health)",0.057*2/3,0.0364)),"N/A")</f>
        <v>N/A</v>
      </c>
      <c r="AU675" s="47" t="str">
        <f>IF(AQ675="Yes",'Input 1 - Schedule 1'!$AH675*IF($AX675="RBC Filing U.S. Insurer (Life)",0.037,IF($AX675="RBC Filing U.S. Insurer (Health)",0.057,0.054)),"N/A")</f>
        <v>N/A</v>
      </c>
      <c r="AV675" s="47" t="str">
        <f>IF(AQ675="Yes",'Input 1 - Schedule 1'!$AJ675*0.03,"N/A")</f>
        <v>N/A</v>
      </c>
      <c r="AW675" s="47" t="str">
        <f>IF(AQ675="Yes",IF(AX675="RBC Filing U.S. Insurer (Life)",0.195*'Input 1 - Schedule 1'!AJ675,0.225*'Input 1 - Schedule 1'!AJ675),"N/A")</f>
        <v>N/A</v>
      </c>
      <c r="AX675" s="47" t="str">
        <f>IFERROR(VLOOKUP('Input 1 - Schedule 1'!I675,'Input 1 - Schedule 1'!$D$7:$G$1009,4,FALSE),"")</f>
        <v/>
      </c>
      <c r="AZ675" s="17" t="s">
        <v>1</v>
      </c>
    </row>
    <row r="676" spans="1:52" x14ac:dyDescent="0.25">
      <c r="A676" s="56">
        <f t="shared" si="71"/>
        <v>667</v>
      </c>
      <c r="B676" s="267" t="str">
        <f t="shared" si="72"/>
        <v/>
      </c>
      <c r="C676" s="55" t="str">
        <f>IFERROR(VLOOKUP(G676,GCC.Param!$B$3:$D$96,3,FALSE),"")</f>
        <v/>
      </c>
      <c r="D676" s="40"/>
      <c r="E676" s="40"/>
      <c r="F676" s="42"/>
      <c r="G676" s="42"/>
      <c r="H676" s="42"/>
      <c r="I676" s="42"/>
      <c r="J676" s="267" t="str">
        <f t="shared" si="73"/>
        <v/>
      </c>
      <c r="K676" s="289"/>
      <c r="L676" s="289"/>
      <c r="M676" s="42"/>
      <c r="N676" s="42"/>
      <c r="O676" s="42"/>
      <c r="P676" s="42"/>
      <c r="Q676" s="42"/>
      <c r="R676" s="42"/>
      <c r="S676" s="266">
        <f t="shared" si="74"/>
        <v>0</v>
      </c>
      <c r="T676" s="32"/>
      <c r="U676" s="50"/>
      <c r="V676" s="44"/>
      <c r="W676" s="44"/>
      <c r="X676" s="45"/>
      <c r="Y676" s="50"/>
      <c r="Z676" s="46"/>
      <c r="AA676" s="46"/>
      <c r="AB676" s="46"/>
      <c r="AC676" s="47">
        <f t="shared" si="75"/>
        <v>0</v>
      </c>
      <c r="AD676" s="51"/>
      <c r="AE676" s="51"/>
      <c r="AF676" s="51"/>
      <c r="AH676" s="290"/>
      <c r="AI676" s="53">
        <f t="shared" si="76"/>
        <v>0</v>
      </c>
      <c r="AJ676" s="52"/>
      <c r="AK676" s="293"/>
      <c r="AL676" s="300"/>
      <c r="AM676" s="52"/>
      <c r="AN676" s="300"/>
      <c r="AO676" s="54"/>
      <c r="AQ676" s="47" t="str">
        <f>IF(OR('Input 1 - Schedule 1'!$C676="Non-Ins, Non-Fin",G676="Other Unregulated Financial Entity"),"Yes","No")</f>
        <v>No</v>
      </c>
      <c r="AR676" s="47" t="str">
        <f>IF(AQ676="Yes", 'Input 1 - Schedule 1'!AL676/'Input 1 - Schedule 1'!AM676*'Input 1 - Schedule 1'!AN676,"N/A")</f>
        <v>N/A</v>
      </c>
      <c r="AS676" s="47" t="str">
        <f>IF(AR676="N/A","N/A",MAX('Input 1 - Schedule 1'!AN676*0.02,AR676))</f>
        <v>N/A</v>
      </c>
      <c r="AT676" s="47" t="str">
        <f>IF(AQ676="Yes",'Input 1 - Schedule 1'!$AH676*IF($AX676="RBC Filing U.S. Insurer (Life)",0.0247,IF($AX676="RBC Filing U.S. Insurer (Health)",0.057*2/3,0.0364)),"N/A")</f>
        <v>N/A</v>
      </c>
      <c r="AU676" s="47" t="str">
        <f>IF(AQ676="Yes",'Input 1 - Schedule 1'!$AH676*IF($AX676="RBC Filing U.S. Insurer (Life)",0.037,IF($AX676="RBC Filing U.S. Insurer (Health)",0.057,0.054)),"N/A")</f>
        <v>N/A</v>
      </c>
      <c r="AV676" s="47" t="str">
        <f>IF(AQ676="Yes",'Input 1 - Schedule 1'!$AJ676*0.03,"N/A")</f>
        <v>N/A</v>
      </c>
      <c r="AW676" s="47" t="str">
        <f>IF(AQ676="Yes",IF(AX676="RBC Filing U.S. Insurer (Life)",0.195*'Input 1 - Schedule 1'!AJ676,0.225*'Input 1 - Schedule 1'!AJ676),"N/A")</f>
        <v>N/A</v>
      </c>
      <c r="AX676" s="47" t="str">
        <f>IFERROR(VLOOKUP('Input 1 - Schedule 1'!I676,'Input 1 - Schedule 1'!$D$7:$G$1009,4,FALSE),"")</f>
        <v/>
      </c>
      <c r="AZ676" s="17" t="s">
        <v>1</v>
      </c>
    </row>
    <row r="677" spans="1:52" x14ac:dyDescent="0.25">
      <c r="A677" s="56">
        <f t="shared" si="71"/>
        <v>668</v>
      </c>
      <c r="B677" s="267" t="str">
        <f t="shared" si="72"/>
        <v/>
      </c>
      <c r="C677" s="55" t="str">
        <f>IFERROR(VLOOKUP(G677,GCC.Param!$B$3:$D$96,3,FALSE),"")</f>
        <v/>
      </c>
      <c r="D677" s="40"/>
      <c r="E677" s="40"/>
      <c r="F677" s="42"/>
      <c r="G677" s="42"/>
      <c r="H677" s="42"/>
      <c r="I677" s="42"/>
      <c r="J677" s="267" t="str">
        <f t="shared" si="73"/>
        <v/>
      </c>
      <c r="K677" s="289"/>
      <c r="L677" s="289"/>
      <c r="M677" s="42"/>
      <c r="N677" s="42"/>
      <c r="O677" s="42"/>
      <c r="P677" s="42"/>
      <c r="Q677" s="42"/>
      <c r="R677" s="42"/>
      <c r="S677" s="266">
        <f t="shared" si="74"/>
        <v>0</v>
      </c>
      <c r="T677" s="32"/>
      <c r="U677" s="50"/>
      <c r="V677" s="44"/>
      <c r="W677" s="44"/>
      <c r="X677" s="45"/>
      <c r="Y677" s="50"/>
      <c r="Z677" s="46"/>
      <c r="AA677" s="46"/>
      <c r="AB677" s="46"/>
      <c r="AC677" s="47">
        <f t="shared" si="75"/>
        <v>0</v>
      </c>
      <c r="AD677" s="51"/>
      <c r="AE677" s="51"/>
      <c r="AF677" s="51"/>
      <c r="AH677" s="290"/>
      <c r="AI677" s="53">
        <f t="shared" si="76"/>
        <v>0</v>
      </c>
      <c r="AJ677" s="52"/>
      <c r="AK677" s="293"/>
      <c r="AL677" s="300"/>
      <c r="AM677" s="52"/>
      <c r="AN677" s="300"/>
      <c r="AO677" s="54"/>
      <c r="AQ677" s="47" t="str">
        <f>IF(OR('Input 1 - Schedule 1'!$C677="Non-Ins, Non-Fin",G677="Other Unregulated Financial Entity"),"Yes","No")</f>
        <v>No</v>
      </c>
      <c r="AR677" s="47" t="str">
        <f>IF(AQ677="Yes", 'Input 1 - Schedule 1'!AL677/'Input 1 - Schedule 1'!AM677*'Input 1 - Schedule 1'!AN677,"N/A")</f>
        <v>N/A</v>
      </c>
      <c r="AS677" s="47" t="str">
        <f>IF(AR677="N/A","N/A",MAX('Input 1 - Schedule 1'!AN677*0.02,AR677))</f>
        <v>N/A</v>
      </c>
      <c r="AT677" s="47" t="str">
        <f>IF(AQ677="Yes",'Input 1 - Schedule 1'!$AH677*IF($AX677="RBC Filing U.S. Insurer (Life)",0.0247,IF($AX677="RBC Filing U.S. Insurer (Health)",0.057*2/3,0.0364)),"N/A")</f>
        <v>N/A</v>
      </c>
      <c r="AU677" s="47" t="str">
        <f>IF(AQ677="Yes",'Input 1 - Schedule 1'!$AH677*IF($AX677="RBC Filing U.S. Insurer (Life)",0.037,IF($AX677="RBC Filing U.S. Insurer (Health)",0.057,0.054)),"N/A")</f>
        <v>N/A</v>
      </c>
      <c r="AV677" s="47" t="str">
        <f>IF(AQ677="Yes",'Input 1 - Schedule 1'!$AJ677*0.03,"N/A")</f>
        <v>N/A</v>
      </c>
      <c r="AW677" s="47" t="str">
        <f>IF(AQ677="Yes",IF(AX677="RBC Filing U.S. Insurer (Life)",0.195*'Input 1 - Schedule 1'!AJ677,0.225*'Input 1 - Schedule 1'!AJ677),"N/A")</f>
        <v>N/A</v>
      </c>
      <c r="AX677" s="47" t="str">
        <f>IFERROR(VLOOKUP('Input 1 - Schedule 1'!I677,'Input 1 - Schedule 1'!$D$7:$G$1009,4,FALSE),"")</f>
        <v/>
      </c>
      <c r="AZ677" s="17" t="s">
        <v>1</v>
      </c>
    </row>
    <row r="678" spans="1:52" x14ac:dyDescent="0.25">
      <c r="A678" s="56">
        <f t="shared" si="71"/>
        <v>669</v>
      </c>
      <c r="B678" s="267" t="str">
        <f t="shared" si="72"/>
        <v/>
      </c>
      <c r="C678" s="55" t="str">
        <f>IFERROR(VLOOKUP(G678,GCC.Param!$B$3:$D$96,3,FALSE),"")</f>
        <v/>
      </c>
      <c r="D678" s="40"/>
      <c r="E678" s="40"/>
      <c r="F678" s="42"/>
      <c r="G678" s="42"/>
      <c r="H678" s="42"/>
      <c r="I678" s="42"/>
      <c r="J678" s="267" t="str">
        <f t="shared" si="73"/>
        <v/>
      </c>
      <c r="K678" s="289"/>
      <c r="L678" s="289"/>
      <c r="M678" s="42"/>
      <c r="N678" s="42"/>
      <c r="O678" s="42"/>
      <c r="P678" s="42"/>
      <c r="Q678" s="42"/>
      <c r="R678" s="42"/>
      <c r="S678" s="266">
        <f t="shared" si="74"/>
        <v>0</v>
      </c>
      <c r="T678" s="32"/>
      <c r="U678" s="50"/>
      <c r="V678" s="44"/>
      <c r="W678" s="44"/>
      <c r="X678" s="45"/>
      <c r="Y678" s="50"/>
      <c r="Z678" s="46"/>
      <c r="AA678" s="46"/>
      <c r="AB678" s="46"/>
      <c r="AC678" s="47">
        <f t="shared" si="75"/>
        <v>0</v>
      </c>
      <c r="AD678" s="51"/>
      <c r="AE678" s="51"/>
      <c r="AF678" s="51"/>
      <c r="AH678" s="290"/>
      <c r="AI678" s="53">
        <f t="shared" si="76"/>
        <v>0</v>
      </c>
      <c r="AJ678" s="52"/>
      <c r="AK678" s="293"/>
      <c r="AL678" s="300"/>
      <c r="AM678" s="52"/>
      <c r="AN678" s="300"/>
      <c r="AO678" s="54"/>
      <c r="AQ678" s="47" t="str">
        <f>IF(OR('Input 1 - Schedule 1'!$C678="Non-Ins, Non-Fin",G678="Other Unregulated Financial Entity"),"Yes","No")</f>
        <v>No</v>
      </c>
      <c r="AR678" s="47" t="str">
        <f>IF(AQ678="Yes", 'Input 1 - Schedule 1'!AL678/'Input 1 - Schedule 1'!AM678*'Input 1 - Schedule 1'!AN678,"N/A")</f>
        <v>N/A</v>
      </c>
      <c r="AS678" s="47" t="str">
        <f>IF(AR678="N/A","N/A",MAX('Input 1 - Schedule 1'!AN678*0.02,AR678))</f>
        <v>N/A</v>
      </c>
      <c r="AT678" s="47" t="str">
        <f>IF(AQ678="Yes",'Input 1 - Schedule 1'!$AH678*IF($AX678="RBC Filing U.S. Insurer (Life)",0.0247,IF($AX678="RBC Filing U.S. Insurer (Health)",0.057*2/3,0.0364)),"N/A")</f>
        <v>N/A</v>
      </c>
      <c r="AU678" s="47" t="str">
        <f>IF(AQ678="Yes",'Input 1 - Schedule 1'!$AH678*IF($AX678="RBC Filing U.S. Insurer (Life)",0.037,IF($AX678="RBC Filing U.S. Insurer (Health)",0.057,0.054)),"N/A")</f>
        <v>N/A</v>
      </c>
      <c r="AV678" s="47" t="str">
        <f>IF(AQ678="Yes",'Input 1 - Schedule 1'!$AJ678*0.03,"N/A")</f>
        <v>N/A</v>
      </c>
      <c r="AW678" s="47" t="str">
        <f>IF(AQ678="Yes",IF(AX678="RBC Filing U.S. Insurer (Life)",0.195*'Input 1 - Schedule 1'!AJ678,0.225*'Input 1 - Schedule 1'!AJ678),"N/A")</f>
        <v>N/A</v>
      </c>
      <c r="AX678" s="47" t="str">
        <f>IFERROR(VLOOKUP('Input 1 - Schedule 1'!I678,'Input 1 - Schedule 1'!$D$7:$G$1009,4,FALSE),"")</f>
        <v/>
      </c>
      <c r="AZ678" s="17" t="s">
        <v>1</v>
      </c>
    </row>
    <row r="679" spans="1:52" x14ac:dyDescent="0.25">
      <c r="A679" s="56">
        <f t="shared" si="71"/>
        <v>670</v>
      </c>
      <c r="B679" s="267" t="str">
        <f t="shared" si="72"/>
        <v/>
      </c>
      <c r="C679" s="55" t="str">
        <f>IFERROR(VLOOKUP(G679,GCC.Param!$B$3:$D$96,3,FALSE),"")</f>
        <v/>
      </c>
      <c r="D679" s="40"/>
      <c r="E679" s="40"/>
      <c r="F679" s="42"/>
      <c r="G679" s="42"/>
      <c r="H679" s="42"/>
      <c r="I679" s="42"/>
      <c r="J679" s="267" t="str">
        <f t="shared" si="73"/>
        <v/>
      </c>
      <c r="K679" s="289"/>
      <c r="L679" s="289"/>
      <c r="M679" s="42"/>
      <c r="N679" s="42"/>
      <c r="O679" s="42"/>
      <c r="P679" s="42"/>
      <c r="Q679" s="42"/>
      <c r="R679" s="42"/>
      <c r="S679" s="266">
        <f t="shared" si="74"/>
        <v>0</v>
      </c>
      <c r="T679" s="32"/>
      <c r="U679" s="50"/>
      <c r="V679" s="44"/>
      <c r="W679" s="44"/>
      <c r="X679" s="45"/>
      <c r="Y679" s="50"/>
      <c r="Z679" s="46"/>
      <c r="AA679" s="46"/>
      <c r="AB679" s="46"/>
      <c r="AC679" s="47">
        <f t="shared" si="75"/>
        <v>0</v>
      </c>
      <c r="AD679" s="51"/>
      <c r="AE679" s="51"/>
      <c r="AF679" s="51"/>
      <c r="AH679" s="290"/>
      <c r="AI679" s="53">
        <f t="shared" si="76"/>
        <v>0</v>
      </c>
      <c r="AJ679" s="52"/>
      <c r="AK679" s="293"/>
      <c r="AL679" s="300"/>
      <c r="AM679" s="52"/>
      <c r="AN679" s="300"/>
      <c r="AO679" s="54"/>
      <c r="AQ679" s="47" t="str">
        <f>IF(OR('Input 1 - Schedule 1'!$C679="Non-Ins, Non-Fin",G679="Other Unregulated Financial Entity"),"Yes","No")</f>
        <v>No</v>
      </c>
      <c r="AR679" s="47" t="str">
        <f>IF(AQ679="Yes", 'Input 1 - Schedule 1'!AL679/'Input 1 - Schedule 1'!AM679*'Input 1 - Schedule 1'!AN679,"N/A")</f>
        <v>N/A</v>
      </c>
      <c r="AS679" s="47" t="str">
        <f>IF(AR679="N/A","N/A",MAX('Input 1 - Schedule 1'!AN679*0.02,AR679))</f>
        <v>N/A</v>
      </c>
      <c r="AT679" s="47" t="str">
        <f>IF(AQ679="Yes",'Input 1 - Schedule 1'!$AH679*IF($AX679="RBC Filing U.S. Insurer (Life)",0.0247,IF($AX679="RBC Filing U.S. Insurer (Health)",0.057*2/3,0.0364)),"N/A")</f>
        <v>N/A</v>
      </c>
      <c r="AU679" s="47" t="str">
        <f>IF(AQ679="Yes",'Input 1 - Schedule 1'!$AH679*IF($AX679="RBC Filing U.S. Insurer (Life)",0.037,IF($AX679="RBC Filing U.S. Insurer (Health)",0.057,0.054)),"N/A")</f>
        <v>N/A</v>
      </c>
      <c r="AV679" s="47" t="str">
        <f>IF(AQ679="Yes",'Input 1 - Schedule 1'!$AJ679*0.03,"N/A")</f>
        <v>N/A</v>
      </c>
      <c r="AW679" s="47" t="str">
        <f>IF(AQ679="Yes",IF(AX679="RBC Filing U.S. Insurer (Life)",0.195*'Input 1 - Schedule 1'!AJ679,0.225*'Input 1 - Schedule 1'!AJ679),"N/A")</f>
        <v>N/A</v>
      </c>
      <c r="AX679" s="47" t="str">
        <f>IFERROR(VLOOKUP('Input 1 - Schedule 1'!I679,'Input 1 - Schedule 1'!$D$7:$G$1009,4,FALSE),"")</f>
        <v/>
      </c>
      <c r="AZ679" s="17" t="s">
        <v>1</v>
      </c>
    </row>
    <row r="680" spans="1:52" x14ac:dyDescent="0.25">
      <c r="A680" s="56">
        <f t="shared" si="71"/>
        <v>671</v>
      </c>
      <c r="B680" s="267" t="str">
        <f t="shared" si="72"/>
        <v/>
      </c>
      <c r="C680" s="55" t="str">
        <f>IFERROR(VLOOKUP(G680,GCC.Param!$B$3:$D$96,3,FALSE),"")</f>
        <v/>
      </c>
      <c r="D680" s="40"/>
      <c r="E680" s="40"/>
      <c r="F680" s="42"/>
      <c r="G680" s="42"/>
      <c r="H680" s="42"/>
      <c r="I680" s="42"/>
      <c r="J680" s="267" t="str">
        <f t="shared" si="73"/>
        <v/>
      </c>
      <c r="K680" s="289"/>
      <c r="L680" s="289"/>
      <c r="M680" s="42"/>
      <c r="N680" s="42"/>
      <c r="O680" s="42"/>
      <c r="P680" s="42"/>
      <c r="Q680" s="42"/>
      <c r="R680" s="42"/>
      <c r="S680" s="266">
        <f t="shared" si="74"/>
        <v>0</v>
      </c>
      <c r="T680" s="32"/>
      <c r="U680" s="50"/>
      <c r="V680" s="44"/>
      <c r="W680" s="44"/>
      <c r="X680" s="45"/>
      <c r="Y680" s="50"/>
      <c r="Z680" s="46"/>
      <c r="AA680" s="46"/>
      <c r="AB680" s="46"/>
      <c r="AC680" s="47">
        <f t="shared" si="75"/>
        <v>0</v>
      </c>
      <c r="AD680" s="51"/>
      <c r="AE680" s="51"/>
      <c r="AF680" s="51"/>
      <c r="AH680" s="290"/>
      <c r="AI680" s="53">
        <f t="shared" si="76"/>
        <v>0</v>
      </c>
      <c r="AJ680" s="52"/>
      <c r="AK680" s="293"/>
      <c r="AL680" s="300"/>
      <c r="AM680" s="52"/>
      <c r="AN680" s="300"/>
      <c r="AO680" s="54"/>
      <c r="AQ680" s="47" t="str">
        <f>IF(OR('Input 1 - Schedule 1'!$C680="Non-Ins, Non-Fin",G680="Other Unregulated Financial Entity"),"Yes","No")</f>
        <v>No</v>
      </c>
      <c r="AR680" s="47" t="str">
        <f>IF(AQ680="Yes", 'Input 1 - Schedule 1'!AL680/'Input 1 - Schedule 1'!AM680*'Input 1 - Schedule 1'!AN680,"N/A")</f>
        <v>N/A</v>
      </c>
      <c r="AS680" s="47" t="str">
        <f>IF(AR680="N/A","N/A",MAX('Input 1 - Schedule 1'!AN680*0.02,AR680))</f>
        <v>N/A</v>
      </c>
      <c r="AT680" s="47" t="str">
        <f>IF(AQ680="Yes",'Input 1 - Schedule 1'!$AH680*IF($AX680="RBC Filing U.S. Insurer (Life)",0.0247,IF($AX680="RBC Filing U.S. Insurer (Health)",0.057*2/3,0.0364)),"N/A")</f>
        <v>N/A</v>
      </c>
      <c r="AU680" s="47" t="str">
        <f>IF(AQ680="Yes",'Input 1 - Schedule 1'!$AH680*IF($AX680="RBC Filing U.S. Insurer (Life)",0.037,IF($AX680="RBC Filing U.S. Insurer (Health)",0.057,0.054)),"N/A")</f>
        <v>N/A</v>
      </c>
      <c r="AV680" s="47" t="str">
        <f>IF(AQ680="Yes",'Input 1 - Schedule 1'!$AJ680*0.03,"N/A")</f>
        <v>N/A</v>
      </c>
      <c r="AW680" s="47" t="str">
        <f>IF(AQ680="Yes",IF(AX680="RBC Filing U.S. Insurer (Life)",0.195*'Input 1 - Schedule 1'!AJ680,0.225*'Input 1 - Schedule 1'!AJ680),"N/A")</f>
        <v>N/A</v>
      </c>
      <c r="AX680" s="47" t="str">
        <f>IFERROR(VLOOKUP('Input 1 - Schedule 1'!I680,'Input 1 - Schedule 1'!$D$7:$G$1009,4,FALSE),"")</f>
        <v/>
      </c>
      <c r="AZ680" s="17" t="s">
        <v>1</v>
      </c>
    </row>
    <row r="681" spans="1:52" x14ac:dyDescent="0.25">
      <c r="A681" s="56">
        <f t="shared" si="71"/>
        <v>672</v>
      </c>
      <c r="B681" s="267" t="str">
        <f t="shared" si="72"/>
        <v/>
      </c>
      <c r="C681" s="55" t="str">
        <f>IFERROR(VLOOKUP(G681,GCC.Param!$B$3:$D$96,3,FALSE),"")</f>
        <v/>
      </c>
      <c r="D681" s="40"/>
      <c r="E681" s="40"/>
      <c r="F681" s="42"/>
      <c r="G681" s="42"/>
      <c r="H681" s="42"/>
      <c r="I681" s="42"/>
      <c r="J681" s="267" t="str">
        <f t="shared" si="73"/>
        <v/>
      </c>
      <c r="K681" s="289"/>
      <c r="L681" s="289"/>
      <c r="M681" s="42"/>
      <c r="N681" s="42"/>
      <c r="O681" s="42"/>
      <c r="P681" s="42"/>
      <c r="Q681" s="42"/>
      <c r="R681" s="42"/>
      <c r="S681" s="266">
        <f t="shared" si="74"/>
        <v>0</v>
      </c>
      <c r="T681" s="32"/>
      <c r="U681" s="50"/>
      <c r="V681" s="44"/>
      <c r="W681" s="44"/>
      <c r="X681" s="45"/>
      <c r="Y681" s="50"/>
      <c r="Z681" s="46"/>
      <c r="AA681" s="46"/>
      <c r="AB681" s="46"/>
      <c r="AC681" s="47">
        <f t="shared" si="75"/>
        <v>0</v>
      </c>
      <c r="AD681" s="51"/>
      <c r="AE681" s="51"/>
      <c r="AF681" s="51"/>
      <c r="AH681" s="290"/>
      <c r="AI681" s="53">
        <f t="shared" si="76"/>
        <v>0</v>
      </c>
      <c r="AJ681" s="52"/>
      <c r="AK681" s="293"/>
      <c r="AL681" s="300"/>
      <c r="AM681" s="52"/>
      <c r="AN681" s="300"/>
      <c r="AO681" s="54"/>
      <c r="AQ681" s="47" t="str">
        <f>IF(OR('Input 1 - Schedule 1'!$C681="Non-Ins, Non-Fin",G681="Other Unregulated Financial Entity"),"Yes","No")</f>
        <v>No</v>
      </c>
      <c r="AR681" s="47" t="str">
        <f>IF(AQ681="Yes", 'Input 1 - Schedule 1'!AL681/'Input 1 - Schedule 1'!AM681*'Input 1 - Schedule 1'!AN681,"N/A")</f>
        <v>N/A</v>
      </c>
      <c r="AS681" s="47" t="str">
        <f>IF(AR681="N/A","N/A",MAX('Input 1 - Schedule 1'!AN681*0.02,AR681))</f>
        <v>N/A</v>
      </c>
      <c r="AT681" s="47" t="str">
        <f>IF(AQ681="Yes",'Input 1 - Schedule 1'!$AH681*IF($AX681="RBC Filing U.S. Insurer (Life)",0.0247,IF($AX681="RBC Filing U.S. Insurer (Health)",0.057*2/3,0.0364)),"N/A")</f>
        <v>N/A</v>
      </c>
      <c r="AU681" s="47" t="str">
        <f>IF(AQ681="Yes",'Input 1 - Schedule 1'!$AH681*IF($AX681="RBC Filing U.S. Insurer (Life)",0.037,IF($AX681="RBC Filing U.S. Insurer (Health)",0.057,0.054)),"N/A")</f>
        <v>N/A</v>
      </c>
      <c r="AV681" s="47" t="str">
        <f>IF(AQ681="Yes",'Input 1 - Schedule 1'!$AJ681*0.03,"N/A")</f>
        <v>N/A</v>
      </c>
      <c r="AW681" s="47" t="str">
        <f>IF(AQ681="Yes",IF(AX681="RBC Filing U.S. Insurer (Life)",0.195*'Input 1 - Schedule 1'!AJ681,0.225*'Input 1 - Schedule 1'!AJ681),"N/A")</f>
        <v>N/A</v>
      </c>
      <c r="AX681" s="47" t="str">
        <f>IFERROR(VLOOKUP('Input 1 - Schedule 1'!I681,'Input 1 - Schedule 1'!$D$7:$G$1009,4,FALSE),"")</f>
        <v/>
      </c>
      <c r="AZ681" s="17" t="s">
        <v>1</v>
      </c>
    </row>
    <row r="682" spans="1:52" x14ac:dyDescent="0.25">
      <c r="A682" s="56">
        <f t="shared" si="71"/>
        <v>673</v>
      </c>
      <c r="B682" s="267" t="str">
        <f t="shared" si="72"/>
        <v/>
      </c>
      <c r="C682" s="55" t="str">
        <f>IFERROR(VLOOKUP(G682,GCC.Param!$B$3:$D$96,3,FALSE),"")</f>
        <v/>
      </c>
      <c r="D682" s="40"/>
      <c r="E682" s="40"/>
      <c r="F682" s="42"/>
      <c r="G682" s="42"/>
      <c r="H682" s="42"/>
      <c r="I682" s="42"/>
      <c r="J682" s="267" t="str">
        <f t="shared" si="73"/>
        <v/>
      </c>
      <c r="K682" s="289"/>
      <c r="L682" s="289"/>
      <c r="M682" s="42"/>
      <c r="N682" s="42"/>
      <c r="O682" s="42"/>
      <c r="P682" s="42"/>
      <c r="Q682" s="42"/>
      <c r="R682" s="42"/>
      <c r="S682" s="266">
        <f t="shared" si="74"/>
        <v>0</v>
      </c>
      <c r="T682" s="32"/>
      <c r="U682" s="50"/>
      <c r="V682" s="44"/>
      <c r="W682" s="44"/>
      <c r="X682" s="45"/>
      <c r="Y682" s="50"/>
      <c r="Z682" s="46"/>
      <c r="AA682" s="46"/>
      <c r="AB682" s="46"/>
      <c r="AC682" s="47">
        <f t="shared" si="75"/>
        <v>0</v>
      </c>
      <c r="AD682" s="51"/>
      <c r="AE682" s="51"/>
      <c r="AF682" s="51"/>
      <c r="AH682" s="290"/>
      <c r="AI682" s="53">
        <f t="shared" si="76"/>
        <v>0</v>
      </c>
      <c r="AJ682" s="52"/>
      <c r="AK682" s="293"/>
      <c r="AL682" s="300"/>
      <c r="AM682" s="52"/>
      <c r="AN682" s="300"/>
      <c r="AO682" s="54"/>
      <c r="AQ682" s="47" t="str">
        <f>IF(OR('Input 1 - Schedule 1'!$C682="Non-Ins, Non-Fin",G682="Other Unregulated Financial Entity"),"Yes","No")</f>
        <v>No</v>
      </c>
      <c r="AR682" s="47" t="str">
        <f>IF(AQ682="Yes", 'Input 1 - Schedule 1'!AL682/'Input 1 - Schedule 1'!AM682*'Input 1 - Schedule 1'!AN682,"N/A")</f>
        <v>N/A</v>
      </c>
      <c r="AS682" s="47" t="str">
        <f>IF(AR682="N/A","N/A",MAX('Input 1 - Schedule 1'!AN682*0.02,AR682))</f>
        <v>N/A</v>
      </c>
      <c r="AT682" s="47" t="str">
        <f>IF(AQ682="Yes",'Input 1 - Schedule 1'!$AH682*IF($AX682="RBC Filing U.S. Insurer (Life)",0.0247,IF($AX682="RBC Filing U.S. Insurer (Health)",0.057*2/3,0.0364)),"N/A")</f>
        <v>N/A</v>
      </c>
      <c r="AU682" s="47" t="str">
        <f>IF(AQ682="Yes",'Input 1 - Schedule 1'!$AH682*IF($AX682="RBC Filing U.S. Insurer (Life)",0.037,IF($AX682="RBC Filing U.S. Insurer (Health)",0.057,0.054)),"N/A")</f>
        <v>N/A</v>
      </c>
      <c r="AV682" s="47" t="str">
        <f>IF(AQ682="Yes",'Input 1 - Schedule 1'!$AJ682*0.03,"N/A")</f>
        <v>N/A</v>
      </c>
      <c r="AW682" s="47" t="str">
        <f>IF(AQ682="Yes",IF(AX682="RBC Filing U.S. Insurer (Life)",0.195*'Input 1 - Schedule 1'!AJ682,0.225*'Input 1 - Schedule 1'!AJ682),"N/A")</f>
        <v>N/A</v>
      </c>
      <c r="AX682" s="47" t="str">
        <f>IFERROR(VLOOKUP('Input 1 - Schedule 1'!I682,'Input 1 - Schedule 1'!$D$7:$G$1009,4,FALSE),"")</f>
        <v/>
      </c>
      <c r="AZ682" s="17" t="s">
        <v>1</v>
      </c>
    </row>
    <row r="683" spans="1:52" x14ac:dyDescent="0.25">
      <c r="A683" s="56">
        <f t="shared" si="71"/>
        <v>674</v>
      </c>
      <c r="B683" s="267" t="str">
        <f t="shared" si="72"/>
        <v/>
      </c>
      <c r="C683" s="55" t="str">
        <f>IFERROR(VLOOKUP(G683,GCC.Param!$B$3:$D$96,3,FALSE),"")</f>
        <v/>
      </c>
      <c r="D683" s="40"/>
      <c r="E683" s="40"/>
      <c r="F683" s="42"/>
      <c r="G683" s="42"/>
      <c r="H683" s="42"/>
      <c r="I683" s="42"/>
      <c r="J683" s="267" t="str">
        <f t="shared" si="73"/>
        <v/>
      </c>
      <c r="K683" s="289"/>
      <c r="L683" s="289"/>
      <c r="M683" s="42"/>
      <c r="N683" s="42"/>
      <c r="O683" s="42"/>
      <c r="P683" s="42"/>
      <c r="Q683" s="42"/>
      <c r="R683" s="42"/>
      <c r="S683" s="266">
        <f t="shared" si="74"/>
        <v>0</v>
      </c>
      <c r="T683" s="32"/>
      <c r="U683" s="50"/>
      <c r="V683" s="44"/>
      <c r="W683" s="44"/>
      <c r="X683" s="45"/>
      <c r="Y683" s="50"/>
      <c r="Z683" s="46"/>
      <c r="AA683" s="46"/>
      <c r="AB683" s="46"/>
      <c r="AC683" s="47">
        <f t="shared" si="75"/>
        <v>0</v>
      </c>
      <c r="AD683" s="51"/>
      <c r="AE683" s="51"/>
      <c r="AF683" s="51"/>
      <c r="AH683" s="290"/>
      <c r="AI683" s="53">
        <f t="shared" si="76"/>
        <v>0</v>
      </c>
      <c r="AJ683" s="52"/>
      <c r="AK683" s="293"/>
      <c r="AL683" s="300"/>
      <c r="AM683" s="52"/>
      <c r="AN683" s="300"/>
      <c r="AO683" s="54"/>
      <c r="AQ683" s="47" t="str">
        <f>IF(OR('Input 1 - Schedule 1'!$C683="Non-Ins, Non-Fin",G683="Other Unregulated Financial Entity"),"Yes","No")</f>
        <v>No</v>
      </c>
      <c r="AR683" s="47" t="str">
        <f>IF(AQ683="Yes", 'Input 1 - Schedule 1'!AL683/'Input 1 - Schedule 1'!AM683*'Input 1 - Schedule 1'!AN683,"N/A")</f>
        <v>N/A</v>
      </c>
      <c r="AS683" s="47" t="str">
        <f>IF(AR683="N/A","N/A",MAX('Input 1 - Schedule 1'!AN683*0.02,AR683))</f>
        <v>N/A</v>
      </c>
      <c r="AT683" s="47" t="str">
        <f>IF(AQ683="Yes",'Input 1 - Schedule 1'!$AH683*IF($AX683="RBC Filing U.S. Insurer (Life)",0.0247,IF($AX683="RBC Filing U.S. Insurer (Health)",0.057*2/3,0.0364)),"N/A")</f>
        <v>N/A</v>
      </c>
      <c r="AU683" s="47" t="str">
        <f>IF(AQ683="Yes",'Input 1 - Schedule 1'!$AH683*IF($AX683="RBC Filing U.S. Insurer (Life)",0.037,IF($AX683="RBC Filing U.S. Insurer (Health)",0.057,0.054)),"N/A")</f>
        <v>N/A</v>
      </c>
      <c r="AV683" s="47" t="str">
        <f>IF(AQ683="Yes",'Input 1 - Schedule 1'!$AJ683*0.03,"N/A")</f>
        <v>N/A</v>
      </c>
      <c r="AW683" s="47" t="str">
        <f>IF(AQ683="Yes",IF(AX683="RBC Filing U.S. Insurer (Life)",0.195*'Input 1 - Schedule 1'!AJ683,0.225*'Input 1 - Schedule 1'!AJ683),"N/A")</f>
        <v>N/A</v>
      </c>
      <c r="AX683" s="47" t="str">
        <f>IFERROR(VLOOKUP('Input 1 - Schedule 1'!I683,'Input 1 - Schedule 1'!$D$7:$G$1009,4,FALSE),"")</f>
        <v/>
      </c>
      <c r="AZ683" s="17" t="s">
        <v>1</v>
      </c>
    </row>
    <row r="684" spans="1:52" x14ac:dyDescent="0.25">
      <c r="A684" s="56">
        <f t="shared" si="71"/>
        <v>675</v>
      </c>
      <c r="B684" s="267" t="str">
        <f t="shared" si="72"/>
        <v/>
      </c>
      <c r="C684" s="55" t="str">
        <f>IFERROR(VLOOKUP(G684,GCC.Param!$B$3:$D$96,3,FALSE),"")</f>
        <v/>
      </c>
      <c r="D684" s="40"/>
      <c r="E684" s="40"/>
      <c r="F684" s="42"/>
      <c r="G684" s="42"/>
      <c r="H684" s="42"/>
      <c r="I684" s="42"/>
      <c r="J684" s="267" t="str">
        <f t="shared" si="73"/>
        <v/>
      </c>
      <c r="K684" s="289"/>
      <c r="L684" s="289"/>
      <c r="M684" s="42"/>
      <c r="N684" s="42"/>
      <c r="O684" s="42"/>
      <c r="P684" s="42"/>
      <c r="Q684" s="42"/>
      <c r="R684" s="42"/>
      <c r="S684" s="266">
        <f t="shared" si="74"/>
        <v>0</v>
      </c>
      <c r="T684" s="32"/>
      <c r="U684" s="50"/>
      <c r="V684" s="44"/>
      <c r="W684" s="44"/>
      <c r="X684" s="45"/>
      <c r="Y684" s="50"/>
      <c r="Z684" s="46"/>
      <c r="AA684" s="46"/>
      <c r="AB684" s="46"/>
      <c r="AC684" s="47">
        <f t="shared" si="75"/>
        <v>0</v>
      </c>
      <c r="AD684" s="51"/>
      <c r="AE684" s="51"/>
      <c r="AF684" s="51"/>
      <c r="AH684" s="290"/>
      <c r="AI684" s="53">
        <f t="shared" si="76"/>
        <v>0</v>
      </c>
      <c r="AJ684" s="52"/>
      <c r="AK684" s="293"/>
      <c r="AL684" s="300"/>
      <c r="AM684" s="52"/>
      <c r="AN684" s="300"/>
      <c r="AO684" s="54"/>
      <c r="AQ684" s="47" t="str">
        <f>IF(OR('Input 1 - Schedule 1'!$C684="Non-Ins, Non-Fin",G684="Other Unregulated Financial Entity"),"Yes","No")</f>
        <v>No</v>
      </c>
      <c r="AR684" s="47" t="str">
        <f>IF(AQ684="Yes", 'Input 1 - Schedule 1'!AL684/'Input 1 - Schedule 1'!AM684*'Input 1 - Schedule 1'!AN684,"N/A")</f>
        <v>N/A</v>
      </c>
      <c r="AS684" s="47" t="str">
        <f>IF(AR684="N/A","N/A",MAX('Input 1 - Schedule 1'!AN684*0.02,AR684))</f>
        <v>N/A</v>
      </c>
      <c r="AT684" s="47" t="str">
        <f>IF(AQ684="Yes",'Input 1 - Schedule 1'!$AH684*IF($AX684="RBC Filing U.S. Insurer (Life)",0.0247,IF($AX684="RBC Filing U.S. Insurer (Health)",0.057*2/3,0.0364)),"N/A")</f>
        <v>N/A</v>
      </c>
      <c r="AU684" s="47" t="str">
        <f>IF(AQ684="Yes",'Input 1 - Schedule 1'!$AH684*IF($AX684="RBC Filing U.S. Insurer (Life)",0.037,IF($AX684="RBC Filing U.S. Insurer (Health)",0.057,0.054)),"N/A")</f>
        <v>N/A</v>
      </c>
      <c r="AV684" s="47" t="str">
        <f>IF(AQ684="Yes",'Input 1 - Schedule 1'!$AJ684*0.03,"N/A")</f>
        <v>N/A</v>
      </c>
      <c r="AW684" s="47" t="str">
        <f>IF(AQ684="Yes",IF(AX684="RBC Filing U.S. Insurer (Life)",0.195*'Input 1 - Schedule 1'!AJ684,0.225*'Input 1 - Schedule 1'!AJ684),"N/A")</f>
        <v>N/A</v>
      </c>
      <c r="AX684" s="47" t="str">
        <f>IFERROR(VLOOKUP('Input 1 - Schedule 1'!I684,'Input 1 - Schedule 1'!$D$7:$G$1009,4,FALSE),"")</f>
        <v/>
      </c>
      <c r="AZ684" s="17" t="s">
        <v>1</v>
      </c>
    </row>
    <row r="685" spans="1:52" x14ac:dyDescent="0.25">
      <c r="A685" s="56">
        <f t="shared" si="71"/>
        <v>676</v>
      </c>
      <c r="B685" s="267" t="str">
        <f t="shared" si="72"/>
        <v/>
      </c>
      <c r="C685" s="55" t="str">
        <f>IFERROR(VLOOKUP(G685,GCC.Param!$B$3:$D$96,3,FALSE),"")</f>
        <v/>
      </c>
      <c r="D685" s="40"/>
      <c r="E685" s="40"/>
      <c r="F685" s="42"/>
      <c r="G685" s="42"/>
      <c r="H685" s="42"/>
      <c r="I685" s="42"/>
      <c r="J685" s="267" t="str">
        <f t="shared" si="73"/>
        <v/>
      </c>
      <c r="K685" s="289"/>
      <c r="L685" s="289"/>
      <c r="M685" s="42"/>
      <c r="N685" s="42"/>
      <c r="O685" s="42"/>
      <c r="P685" s="42"/>
      <c r="Q685" s="42"/>
      <c r="R685" s="42"/>
      <c r="S685" s="266">
        <f t="shared" si="74"/>
        <v>0</v>
      </c>
      <c r="T685" s="32"/>
      <c r="U685" s="50"/>
      <c r="V685" s="44"/>
      <c r="W685" s="44"/>
      <c r="X685" s="45"/>
      <c r="Y685" s="50"/>
      <c r="Z685" s="46"/>
      <c r="AA685" s="46"/>
      <c r="AB685" s="46"/>
      <c r="AC685" s="47">
        <f t="shared" si="75"/>
        <v>0</v>
      </c>
      <c r="AD685" s="51"/>
      <c r="AE685" s="51"/>
      <c r="AF685" s="51"/>
      <c r="AH685" s="290"/>
      <c r="AI685" s="53">
        <f t="shared" si="76"/>
        <v>0</v>
      </c>
      <c r="AJ685" s="52"/>
      <c r="AK685" s="293"/>
      <c r="AL685" s="300"/>
      <c r="AM685" s="52"/>
      <c r="AN685" s="300"/>
      <c r="AO685" s="54"/>
      <c r="AQ685" s="47" t="str">
        <f>IF(OR('Input 1 - Schedule 1'!$C685="Non-Ins, Non-Fin",G685="Other Unregulated Financial Entity"),"Yes","No")</f>
        <v>No</v>
      </c>
      <c r="AR685" s="47" t="str">
        <f>IF(AQ685="Yes", 'Input 1 - Schedule 1'!AL685/'Input 1 - Schedule 1'!AM685*'Input 1 - Schedule 1'!AN685,"N/A")</f>
        <v>N/A</v>
      </c>
      <c r="AS685" s="47" t="str">
        <f>IF(AR685="N/A","N/A",MAX('Input 1 - Schedule 1'!AN685*0.02,AR685))</f>
        <v>N/A</v>
      </c>
      <c r="AT685" s="47" t="str">
        <f>IF(AQ685="Yes",'Input 1 - Schedule 1'!$AH685*IF($AX685="RBC Filing U.S. Insurer (Life)",0.0247,IF($AX685="RBC Filing U.S. Insurer (Health)",0.057*2/3,0.0364)),"N/A")</f>
        <v>N/A</v>
      </c>
      <c r="AU685" s="47" t="str">
        <f>IF(AQ685="Yes",'Input 1 - Schedule 1'!$AH685*IF($AX685="RBC Filing U.S. Insurer (Life)",0.037,IF($AX685="RBC Filing U.S. Insurer (Health)",0.057,0.054)),"N/A")</f>
        <v>N/A</v>
      </c>
      <c r="AV685" s="47" t="str">
        <f>IF(AQ685="Yes",'Input 1 - Schedule 1'!$AJ685*0.03,"N/A")</f>
        <v>N/A</v>
      </c>
      <c r="AW685" s="47" t="str">
        <f>IF(AQ685="Yes",IF(AX685="RBC Filing U.S. Insurer (Life)",0.195*'Input 1 - Schedule 1'!AJ685,0.225*'Input 1 - Schedule 1'!AJ685),"N/A")</f>
        <v>N/A</v>
      </c>
      <c r="AX685" s="47" t="str">
        <f>IFERROR(VLOOKUP('Input 1 - Schedule 1'!I685,'Input 1 - Schedule 1'!$D$7:$G$1009,4,FALSE),"")</f>
        <v/>
      </c>
      <c r="AZ685" s="17" t="s">
        <v>1</v>
      </c>
    </row>
    <row r="686" spans="1:52" x14ac:dyDescent="0.25">
      <c r="A686" s="56">
        <f t="shared" si="71"/>
        <v>677</v>
      </c>
      <c r="B686" s="267" t="str">
        <f t="shared" si="72"/>
        <v/>
      </c>
      <c r="C686" s="55" t="str">
        <f>IFERROR(VLOOKUP(G686,GCC.Param!$B$3:$D$96,3,FALSE),"")</f>
        <v/>
      </c>
      <c r="D686" s="40"/>
      <c r="E686" s="40"/>
      <c r="F686" s="42"/>
      <c r="G686" s="42"/>
      <c r="H686" s="42"/>
      <c r="I686" s="42"/>
      <c r="J686" s="267" t="str">
        <f t="shared" si="73"/>
        <v/>
      </c>
      <c r="K686" s="289"/>
      <c r="L686" s="289"/>
      <c r="M686" s="42"/>
      <c r="N686" s="42"/>
      <c r="O686" s="42"/>
      <c r="P686" s="42"/>
      <c r="Q686" s="42"/>
      <c r="R686" s="42"/>
      <c r="S686" s="266">
        <f t="shared" si="74"/>
        <v>0</v>
      </c>
      <c r="T686" s="32"/>
      <c r="U686" s="50"/>
      <c r="V686" s="44"/>
      <c r="W686" s="44"/>
      <c r="X686" s="45"/>
      <c r="Y686" s="50"/>
      <c r="Z686" s="46"/>
      <c r="AA686" s="46"/>
      <c r="AB686" s="46"/>
      <c r="AC686" s="47">
        <f t="shared" si="75"/>
        <v>0</v>
      </c>
      <c r="AD686" s="51"/>
      <c r="AE686" s="51"/>
      <c r="AF686" s="51"/>
      <c r="AH686" s="290"/>
      <c r="AI686" s="53">
        <f t="shared" si="76"/>
        <v>0</v>
      </c>
      <c r="AJ686" s="52"/>
      <c r="AK686" s="293"/>
      <c r="AL686" s="300"/>
      <c r="AM686" s="52"/>
      <c r="AN686" s="300"/>
      <c r="AO686" s="54"/>
      <c r="AQ686" s="47" t="str">
        <f>IF(OR('Input 1 - Schedule 1'!$C686="Non-Ins, Non-Fin",G686="Other Unregulated Financial Entity"),"Yes","No")</f>
        <v>No</v>
      </c>
      <c r="AR686" s="47" t="str">
        <f>IF(AQ686="Yes", 'Input 1 - Schedule 1'!AL686/'Input 1 - Schedule 1'!AM686*'Input 1 - Schedule 1'!AN686,"N/A")</f>
        <v>N/A</v>
      </c>
      <c r="AS686" s="47" t="str">
        <f>IF(AR686="N/A","N/A",MAX('Input 1 - Schedule 1'!AN686*0.02,AR686))</f>
        <v>N/A</v>
      </c>
      <c r="AT686" s="47" t="str">
        <f>IF(AQ686="Yes",'Input 1 - Schedule 1'!$AH686*IF($AX686="RBC Filing U.S. Insurer (Life)",0.0247,IF($AX686="RBC Filing U.S. Insurer (Health)",0.057*2/3,0.0364)),"N/A")</f>
        <v>N/A</v>
      </c>
      <c r="AU686" s="47" t="str">
        <f>IF(AQ686="Yes",'Input 1 - Schedule 1'!$AH686*IF($AX686="RBC Filing U.S. Insurer (Life)",0.037,IF($AX686="RBC Filing U.S. Insurer (Health)",0.057,0.054)),"N/A")</f>
        <v>N/A</v>
      </c>
      <c r="AV686" s="47" t="str">
        <f>IF(AQ686="Yes",'Input 1 - Schedule 1'!$AJ686*0.03,"N/A")</f>
        <v>N/A</v>
      </c>
      <c r="AW686" s="47" t="str">
        <f>IF(AQ686="Yes",IF(AX686="RBC Filing U.S. Insurer (Life)",0.195*'Input 1 - Schedule 1'!AJ686,0.225*'Input 1 - Schedule 1'!AJ686),"N/A")</f>
        <v>N/A</v>
      </c>
      <c r="AX686" s="47" t="str">
        <f>IFERROR(VLOOKUP('Input 1 - Schedule 1'!I686,'Input 1 - Schedule 1'!$D$7:$G$1009,4,FALSE),"")</f>
        <v/>
      </c>
      <c r="AZ686" s="17" t="s">
        <v>1</v>
      </c>
    </row>
    <row r="687" spans="1:52" x14ac:dyDescent="0.25">
      <c r="A687" s="56">
        <f t="shared" si="71"/>
        <v>678</v>
      </c>
      <c r="B687" s="267" t="str">
        <f t="shared" si="72"/>
        <v/>
      </c>
      <c r="C687" s="55" t="str">
        <f>IFERROR(VLOOKUP(G687,GCC.Param!$B$3:$D$96,3,FALSE),"")</f>
        <v/>
      </c>
      <c r="D687" s="40"/>
      <c r="E687" s="40"/>
      <c r="F687" s="42"/>
      <c r="G687" s="42"/>
      <c r="H687" s="42"/>
      <c r="I687" s="42"/>
      <c r="J687" s="267" t="str">
        <f t="shared" si="73"/>
        <v/>
      </c>
      <c r="K687" s="289"/>
      <c r="L687" s="289"/>
      <c r="M687" s="42"/>
      <c r="N687" s="42"/>
      <c r="O687" s="42"/>
      <c r="P687" s="42"/>
      <c r="Q687" s="42"/>
      <c r="R687" s="42"/>
      <c r="S687" s="266">
        <f t="shared" si="74"/>
        <v>0</v>
      </c>
      <c r="T687" s="32"/>
      <c r="U687" s="50"/>
      <c r="V687" s="44"/>
      <c r="W687" s="44"/>
      <c r="X687" s="45"/>
      <c r="Y687" s="50"/>
      <c r="Z687" s="46"/>
      <c r="AA687" s="46"/>
      <c r="AB687" s="46"/>
      <c r="AC687" s="47">
        <f t="shared" si="75"/>
        <v>0</v>
      </c>
      <c r="AD687" s="51"/>
      <c r="AE687" s="51"/>
      <c r="AF687" s="51"/>
      <c r="AH687" s="290"/>
      <c r="AI687" s="53">
        <f t="shared" si="76"/>
        <v>0</v>
      </c>
      <c r="AJ687" s="52"/>
      <c r="AK687" s="293"/>
      <c r="AL687" s="300"/>
      <c r="AM687" s="52"/>
      <c r="AN687" s="300"/>
      <c r="AO687" s="54"/>
      <c r="AQ687" s="47" t="str">
        <f>IF(OR('Input 1 - Schedule 1'!$C687="Non-Ins, Non-Fin",G687="Other Unregulated Financial Entity"),"Yes","No")</f>
        <v>No</v>
      </c>
      <c r="AR687" s="47" t="str">
        <f>IF(AQ687="Yes", 'Input 1 - Schedule 1'!AL687/'Input 1 - Schedule 1'!AM687*'Input 1 - Schedule 1'!AN687,"N/A")</f>
        <v>N/A</v>
      </c>
      <c r="AS687" s="47" t="str">
        <f>IF(AR687="N/A","N/A",MAX('Input 1 - Schedule 1'!AN687*0.02,AR687))</f>
        <v>N/A</v>
      </c>
      <c r="AT687" s="47" t="str">
        <f>IF(AQ687="Yes",'Input 1 - Schedule 1'!$AH687*IF($AX687="RBC Filing U.S. Insurer (Life)",0.0247,IF($AX687="RBC Filing U.S. Insurer (Health)",0.057*2/3,0.0364)),"N/A")</f>
        <v>N/A</v>
      </c>
      <c r="AU687" s="47" t="str">
        <f>IF(AQ687="Yes",'Input 1 - Schedule 1'!$AH687*IF($AX687="RBC Filing U.S. Insurer (Life)",0.037,IF($AX687="RBC Filing U.S. Insurer (Health)",0.057,0.054)),"N/A")</f>
        <v>N/A</v>
      </c>
      <c r="AV687" s="47" t="str">
        <f>IF(AQ687="Yes",'Input 1 - Schedule 1'!$AJ687*0.03,"N/A")</f>
        <v>N/A</v>
      </c>
      <c r="AW687" s="47" t="str">
        <f>IF(AQ687="Yes",IF(AX687="RBC Filing U.S. Insurer (Life)",0.195*'Input 1 - Schedule 1'!AJ687,0.225*'Input 1 - Schedule 1'!AJ687),"N/A")</f>
        <v>N/A</v>
      </c>
      <c r="AX687" s="47" t="str">
        <f>IFERROR(VLOOKUP('Input 1 - Schedule 1'!I687,'Input 1 - Schedule 1'!$D$7:$G$1009,4,FALSE),"")</f>
        <v/>
      </c>
      <c r="AZ687" s="17" t="s">
        <v>1</v>
      </c>
    </row>
    <row r="688" spans="1:52" x14ac:dyDescent="0.25">
      <c r="A688" s="56">
        <f t="shared" si="71"/>
        <v>679</v>
      </c>
      <c r="B688" s="267" t="str">
        <f t="shared" si="72"/>
        <v/>
      </c>
      <c r="C688" s="55" t="str">
        <f>IFERROR(VLOOKUP(G688,GCC.Param!$B$3:$D$96,3,FALSE),"")</f>
        <v/>
      </c>
      <c r="D688" s="40"/>
      <c r="E688" s="40"/>
      <c r="F688" s="42"/>
      <c r="G688" s="42"/>
      <c r="H688" s="42"/>
      <c r="I688" s="42"/>
      <c r="J688" s="267" t="str">
        <f t="shared" si="73"/>
        <v/>
      </c>
      <c r="K688" s="289"/>
      <c r="L688" s="289"/>
      <c r="M688" s="42"/>
      <c r="N688" s="42"/>
      <c r="O688" s="42"/>
      <c r="P688" s="42"/>
      <c r="Q688" s="42"/>
      <c r="R688" s="42"/>
      <c r="S688" s="266">
        <f t="shared" si="74"/>
        <v>0</v>
      </c>
      <c r="T688" s="32"/>
      <c r="U688" s="50"/>
      <c r="V688" s="44"/>
      <c r="W688" s="44"/>
      <c r="X688" s="45"/>
      <c r="Y688" s="50"/>
      <c r="Z688" s="46"/>
      <c r="AA688" s="46"/>
      <c r="AB688" s="46"/>
      <c r="AC688" s="47">
        <f t="shared" si="75"/>
        <v>0</v>
      </c>
      <c r="AD688" s="51"/>
      <c r="AE688" s="51"/>
      <c r="AF688" s="51"/>
      <c r="AH688" s="290"/>
      <c r="AI688" s="53">
        <f t="shared" si="76"/>
        <v>0</v>
      </c>
      <c r="AJ688" s="52"/>
      <c r="AK688" s="293"/>
      <c r="AL688" s="300"/>
      <c r="AM688" s="52"/>
      <c r="AN688" s="300"/>
      <c r="AO688" s="54"/>
      <c r="AQ688" s="47" t="str">
        <f>IF(OR('Input 1 - Schedule 1'!$C688="Non-Ins, Non-Fin",G688="Other Unregulated Financial Entity"),"Yes","No")</f>
        <v>No</v>
      </c>
      <c r="AR688" s="47" t="str">
        <f>IF(AQ688="Yes", 'Input 1 - Schedule 1'!AL688/'Input 1 - Schedule 1'!AM688*'Input 1 - Schedule 1'!AN688,"N/A")</f>
        <v>N/A</v>
      </c>
      <c r="AS688" s="47" t="str">
        <f>IF(AR688="N/A","N/A",MAX('Input 1 - Schedule 1'!AN688*0.02,AR688))</f>
        <v>N/A</v>
      </c>
      <c r="AT688" s="47" t="str">
        <f>IF(AQ688="Yes",'Input 1 - Schedule 1'!$AH688*IF($AX688="RBC Filing U.S. Insurer (Life)",0.0247,IF($AX688="RBC Filing U.S. Insurer (Health)",0.057*2/3,0.0364)),"N/A")</f>
        <v>N/A</v>
      </c>
      <c r="AU688" s="47" t="str">
        <f>IF(AQ688="Yes",'Input 1 - Schedule 1'!$AH688*IF($AX688="RBC Filing U.S. Insurer (Life)",0.037,IF($AX688="RBC Filing U.S. Insurer (Health)",0.057,0.054)),"N/A")</f>
        <v>N/A</v>
      </c>
      <c r="AV688" s="47" t="str">
        <f>IF(AQ688="Yes",'Input 1 - Schedule 1'!$AJ688*0.03,"N/A")</f>
        <v>N/A</v>
      </c>
      <c r="AW688" s="47" t="str">
        <f>IF(AQ688="Yes",IF(AX688="RBC Filing U.S. Insurer (Life)",0.195*'Input 1 - Schedule 1'!AJ688,0.225*'Input 1 - Schedule 1'!AJ688),"N/A")</f>
        <v>N/A</v>
      </c>
      <c r="AX688" s="47" t="str">
        <f>IFERROR(VLOOKUP('Input 1 - Schedule 1'!I688,'Input 1 - Schedule 1'!$D$7:$G$1009,4,FALSE),"")</f>
        <v/>
      </c>
      <c r="AZ688" s="17" t="s">
        <v>1</v>
      </c>
    </row>
    <row r="689" spans="1:52" x14ac:dyDescent="0.25">
      <c r="A689" s="56">
        <f t="shared" si="71"/>
        <v>680</v>
      </c>
      <c r="B689" s="267" t="str">
        <f t="shared" si="72"/>
        <v/>
      </c>
      <c r="C689" s="55" t="str">
        <f>IFERROR(VLOOKUP(G689,GCC.Param!$B$3:$D$96,3,FALSE),"")</f>
        <v/>
      </c>
      <c r="D689" s="40"/>
      <c r="E689" s="40"/>
      <c r="F689" s="42"/>
      <c r="G689" s="42"/>
      <c r="H689" s="42"/>
      <c r="I689" s="42"/>
      <c r="J689" s="267" t="str">
        <f t="shared" si="73"/>
        <v/>
      </c>
      <c r="K689" s="289"/>
      <c r="L689" s="289"/>
      <c r="M689" s="42"/>
      <c r="N689" s="42"/>
      <c r="O689" s="42"/>
      <c r="P689" s="42"/>
      <c r="Q689" s="42"/>
      <c r="R689" s="42"/>
      <c r="S689" s="266">
        <f t="shared" si="74"/>
        <v>0</v>
      </c>
      <c r="T689" s="32"/>
      <c r="U689" s="50"/>
      <c r="V689" s="44"/>
      <c r="W689" s="44"/>
      <c r="X689" s="45"/>
      <c r="Y689" s="50"/>
      <c r="Z689" s="46"/>
      <c r="AA689" s="46"/>
      <c r="AB689" s="46"/>
      <c r="AC689" s="47">
        <f t="shared" si="75"/>
        <v>0</v>
      </c>
      <c r="AD689" s="51"/>
      <c r="AE689" s="51"/>
      <c r="AF689" s="51"/>
      <c r="AH689" s="290"/>
      <c r="AI689" s="53">
        <f t="shared" si="76"/>
        <v>0</v>
      </c>
      <c r="AJ689" s="52"/>
      <c r="AK689" s="293"/>
      <c r="AL689" s="300"/>
      <c r="AM689" s="52"/>
      <c r="AN689" s="300"/>
      <c r="AO689" s="54"/>
      <c r="AQ689" s="47" t="str">
        <f>IF(OR('Input 1 - Schedule 1'!$C689="Non-Ins, Non-Fin",G689="Other Unregulated Financial Entity"),"Yes","No")</f>
        <v>No</v>
      </c>
      <c r="AR689" s="47" t="str">
        <f>IF(AQ689="Yes", 'Input 1 - Schedule 1'!AL689/'Input 1 - Schedule 1'!AM689*'Input 1 - Schedule 1'!AN689,"N/A")</f>
        <v>N/A</v>
      </c>
      <c r="AS689" s="47" t="str">
        <f>IF(AR689="N/A","N/A",MAX('Input 1 - Schedule 1'!AN689*0.02,AR689))</f>
        <v>N/A</v>
      </c>
      <c r="AT689" s="47" t="str">
        <f>IF(AQ689="Yes",'Input 1 - Schedule 1'!$AH689*IF($AX689="RBC Filing U.S. Insurer (Life)",0.0247,IF($AX689="RBC Filing U.S. Insurer (Health)",0.057*2/3,0.0364)),"N/A")</f>
        <v>N/A</v>
      </c>
      <c r="AU689" s="47" t="str">
        <f>IF(AQ689="Yes",'Input 1 - Schedule 1'!$AH689*IF($AX689="RBC Filing U.S. Insurer (Life)",0.037,IF($AX689="RBC Filing U.S. Insurer (Health)",0.057,0.054)),"N/A")</f>
        <v>N/A</v>
      </c>
      <c r="AV689" s="47" t="str">
        <f>IF(AQ689="Yes",'Input 1 - Schedule 1'!$AJ689*0.03,"N/A")</f>
        <v>N/A</v>
      </c>
      <c r="AW689" s="47" t="str">
        <f>IF(AQ689="Yes",IF(AX689="RBC Filing U.S. Insurer (Life)",0.195*'Input 1 - Schedule 1'!AJ689,0.225*'Input 1 - Schedule 1'!AJ689),"N/A")</f>
        <v>N/A</v>
      </c>
      <c r="AX689" s="47" t="str">
        <f>IFERROR(VLOOKUP('Input 1 - Schedule 1'!I689,'Input 1 - Schedule 1'!$D$7:$G$1009,4,FALSE),"")</f>
        <v/>
      </c>
      <c r="AZ689" s="17" t="s">
        <v>1</v>
      </c>
    </row>
    <row r="690" spans="1:52" x14ac:dyDescent="0.25">
      <c r="A690" s="56">
        <f t="shared" si="71"/>
        <v>681</v>
      </c>
      <c r="B690" s="267" t="str">
        <f t="shared" si="72"/>
        <v/>
      </c>
      <c r="C690" s="55" t="str">
        <f>IFERROR(VLOOKUP(G690,GCC.Param!$B$3:$D$96,3,FALSE),"")</f>
        <v/>
      </c>
      <c r="D690" s="40"/>
      <c r="E690" s="40"/>
      <c r="F690" s="42"/>
      <c r="G690" s="42"/>
      <c r="H690" s="42"/>
      <c r="I690" s="42"/>
      <c r="J690" s="267" t="str">
        <f t="shared" si="73"/>
        <v/>
      </c>
      <c r="K690" s="289"/>
      <c r="L690" s="289"/>
      <c r="M690" s="42"/>
      <c r="N690" s="42"/>
      <c r="O690" s="42"/>
      <c r="P690" s="42"/>
      <c r="Q690" s="42"/>
      <c r="R690" s="42"/>
      <c r="S690" s="266">
        <f t="shared" si="74"/>
        <v>0</v>
      </c>
      <c r="T690" s="32"/>
      <c r="U690" s="50"/>
      <c r="V690" s="44"/>
      <c r="W690" s="44"/>
      <c r="X690" s="45"/>
      <c r="Y690" s="50"/>
      <c r="Z690" s="46"/>
      <c r="AA690" s="46"/>
      <c r="AB690" s="46"/>
      <c r="AC690" s="47">
        <f t="shared" si="75"/>
        <v>0</v>
      </c>
      <c r="AD690" s="51"/>
      <c r="AE690" s="51"/>
      <c r="AF690" s="51"/>
      <c r="AH690" s="290"/>
      <c r="AI690" s="53">
        <f t="shared" si="76"/>
        <v>0</v>
      </c>
      <c r="AJ690" s="52"/>
      <c r="AK690" s="293"/>
      <c r="AL690" s="300"/>
      <c r="AM690" s="52"/>
      <c r="AN690" s="300"/>
      <c r="AO690" s="54"/>
      <c r="AQ690" s="47" t="str">
        <f>IF(OR('Input 1 - Schedule 1'!$C690="Non-Ins, Non-Fin",G690="Other Unregulated Financial Entity"),"Yes","No")</f>
        <v>No</v>
      </c>
      <c r="AR690" s="47" t="str">
        <f>IF(AQ690="Yes", 'Input 1 - Schedule 1'!AL690/'Input 1 - Schedule 1'!AM690*'Input 1 - Schedule 1'!AN690,"N/A")</f>
        <v>N/A</v>
      </c>
      <c r="AS690" s="47" t="str">
        <f>IF(AR690="N/A","N/A",MAX('Input 1 - Schedule 1'!AN690*0.02,AR690))</f>
        <v>N/A</v>
      </c>
      <c r="AT690" s="47" t="str">
        <f>IF(AQ690="Yes",'Input 1 - Schedule 1'!$AH690*IF($AX690="RBC Filing U.S. Insurer (Life)",0.0247,IF($AX690="RBC Filing U.S. Insurer (Health)",0.057*2/3,0.0364)),"N/A")</f>
        <v>N/A</v>
      </c>
      <c r="AU690" s="47" t="str">
        <f>IF(AQ690="Yes",'Input 1 - Schedule 1'!$AH690*IF($AX690="RBC Filing U.S. Insurer (Life)",0.037,IF($AX690="RBC Filing U.S. Insurer (Health)",0.057,0.054)),"N/A")</f>
        <v>N/A</v>
      </c>
      <c r="AV690" s="47" t="str">
        <f>IF(AQ690="Yes",'Input 1 - Schedule 1'!$AJ690*0.03,"N/A")</f>
        <v>N/A</v>
      </c>
      <c r="AW690" s="47" t="str">
        <f>IF(AQ690="Yes",IF(AX690="RBC Filing U.S. Insurer (Life)",0.195*'Input 1 - Schedule 1'!AJ690,0.225*'Input 1 - Schedule 1'!AJ690),"N/A")</f>
        <v>N/A</v>
      </c>
      <c r="AX690" s="47" t="str">
        <f>IFERROR(VLOOKUP('Input 1 - Schedule 1'!I690,'Input 1 - Schedule 1'!$D$7:$G$1009,4,FALSE),"")</f>
        <v/>
      </c>
      <c r="AZ690" s="17" t="s">
        <v>1</v>
      </c>
    </row>
    <row r="691" spans="1:52" x14ac:dyDescent="0.25">
      <c r="A691" s="56">
        <f t="shared" si="71"/>
        <v>682</v>
      </c>
      <c r="B691" s="267" t="str">
        <f t="shared" si="72"/>
        <v/>
      </c>
      <c r="C691" s="55" t="str">
        <f>IFERROR(VLOOKUP(G691,GCC.Param!$B$3:$D$96,3,FALSE),"")</f>
        <v/>
      </c>
      <c r="D691" s="40"/>
      <c r="E691" s="40"/>
      <c r="F691" s="42"/>
      <c r="G691" s="42"/>
      <c r="H691" s="42"/>
      <c r="I691" s="42"/>
      <c r="J691" s="267" t="str">
        <f t="shared" si="73"/>
        <v/>
      </c>
      <c r="K691" s="289"/>
      <c r="L691" s="289"/>
      <c r="M691" s="42"/>
      <c r="N691" s="42"/>
      <c r="O691" s="42"/>
      <c r="P691" s="42"/>
      <c r="Q691" s="42"/>
      <c r="R691" s="42"/>
      <c r="S691" s="266">
        <f t="shared" si="74"/>
        <v>0</v>
      </c>
      <c r="T691" s="32"/>
      <c r="U691" s="50"/>
      <c r="V691" s="44"/>
      <c r="W691" s="44"/>
      <c r="X691" s="45"/>
      <c r="Y691" s="50"/>
      <c r="Z691" s="46"/>
      <c r="AA691" s="46"/>
      <c r="AB691" s="46"/>
      <c r="AC691" s="47">
        <f t="shared" si="75"/>
        <v>0</v>
      </c>
      <c r="AD691" s="51"/>
      <c r="AE691" s="51"/>
      <c r="AF691" s="51"/>
      <c r="AH691" s="290"/>
      <c r="AI691" s="53">
        <f t="shared" si="76"/>
        <v>0</v>
      </c>
      <c r="AJ691" s="52"/>
      <c r="AK691" s="293"/>
      <c r="AL691" s="300"/>
      <c r="AM691" s="52"/>
      <c r="AN691" s="300"/>
      <c r="AO691" s="54"/>
      <c r="AQ691" s="47" t="str">
        <f>IF(OR('Input 1 - Schedule 1'!$C691="Non-Ins, Non-Fin",G691="Other Unregulated Financial Entity"),"Yes","No")</f>
        <v>No</v>
      </c>
      <c r="AR691" s="47" t="str">
        <f>IF(AQ691="Yes", 'Input 1 - Schedule 1'!AL691/'Input 1 - Schedule 1'!AM691*'Input 1 - Schedule 1'!AN691,"N/A")</f>
        <v>N/A</v>
      </c>
      <c r="AS691" s="47" t="str">
        <f>IF(AR691="N/A","N/A",MAX('Input 1 - Schedule 1'!AN691*0.02,AR691))</f>
        <v>N/A</v>
      </c>
      <c r="AT691" s="47" t="str">
        <f>IF(AQ691="Yes",'Input 1 - Schedule 1'!$AH691*IF($AX691="RBC Filing U.S. Insurer (Life)",0.0247,IF($AX691="RBC Filing U.S. Insurer (Health)",0.057*2/3,0.0364)),"N/A")</f>
        <v>N/A</v>
      </c>
      <c r="AU691" s="47" t="str">
        <f>IF(AQ691="Yes",'Input 1 - Schedule 1'!$AH691*IF($AX691="RBC Filing U.S. Insurer (Life)",0.037,IF($AX691="RBC Filing U.S. Insurer (Health)",0.057,0.054)),"N/A")</f>
        <v>N/A</v>
      </c>
      <c r="AV691" s="47" t="str">
        <f>IF(AQ691="Yes",'Input 1 - Schedule 1'!$AJ691*0.03,"N/A")</f>
        <v>N/A</v>
      </c>
      <c r="AW691" s="47" t="str">
        <f>IF(AQ691="Yes",IF(AX691="RBC Filing U.S. Insurer (Life)",0.195*'Input 1 - Schedule 1'!AJ691,0.225*'Input 1 - Schedule 1'!AJ691),"N/A")</f>
        <v>N/A</v>
      </c>
      <c r="AX691" s="47" t="str">
        <f>IFERROR(VLOOKUP('Input 1 - Schedule 1'!I691,'Input 1 - Schedule 1'!$D$7:$G$1009,4,FALSE),"")</f>
        <v/>
      </c>
      <c r="AZ691" s="17" t="s">
        <v>1</v>
      </c>
    </row>
    <row r="692" spans="1:52" x14ac:dyDescent="0.25">
      <c r="A692" s="56">
        <f t="shared" si="71"/>
        <v>683</v>
      </c>
      <c r="B692" s="267" t="str">
        <f t="shared" si="72"/>
        <v/>
      </c>
      <c r="C692" s="55" t="str">
        <f>IFERROR(VLOOKUP(G692,GCC.Param!$B$3:$D$96,3,FALSE),"")</f>
        <v/>
      </c>
      <c r="D692" s="40"/>
      <c r="E692" s="40"/>
      <c r="F692" s="42"/>
      <c r="G692" s="42"/>
      <c r="H692" s="42"/>
      <c r="I692" s="42"/>
      <c r="J692" s="267" t="str">
        <f t="shared" si="73"/>
        <v/>
      </c>
      <c r="K692" s="289"/>
      <c r="L692" s="289"/>
      <c r="M692" s="42"/>
      <c r="N692" s="42"/>
      <c r="O692" s="42"/>
      <c r="P692" s="42"/>
      <c r="Q692" s="42"/>
      <c r="R692" s="42"/>
      <c r="S692" s="266">
        <f t="shared" si="74"/>
        <v>0</v>
      </c>
      <c r="T692" s="32"/>
      <c r="U692" s="50"/>
      <c r="V692" s="44"/>
      <c r="W692" s="44"/>
      <c r="X692" s="45"/>
      <c r="Y692" s="50"/>
      <c r="Z692" s="46"/>
      <c r="AA692" s="46"/>
      <c r="AB692" s="46"/>
      <c r="AC692" s="47">
        <f t="shared" si="75"/>
        <v>0</v>
      </c>
      <c r="AD692" s="51"/>
      <c r="AE692" s="51"/>
      <c r="AF692" s="51"/>
      <c r="AH692" s="290"/>
      <c r="AI692" s="53">
        <f t="shared" si="76"/>
        <v>0</v>
      </c>
      <c r="AJ692" s="52"/>
      <c r="AK692" s="293"/>
      <c r="AL692" s="300"/>
      <c r="AM692" s="52"/>
      <c r="AN692" s="300"/>
      <c r="AO692" s="54"/>
      <c r="AQ692" s="47" t="str">
        <f>IF(OR('Input 1 - Schedule 1'!$C692="Non-Ins, Non-Fin",G692="Other Unregulated Financial Entity"),"Yes","No")</f>
        <v>No</v>
      </c>
      <c r="AR692" s="47" t="str">
        <f>IF(AQ692="Yes", 'Input 1 - Schedule 1'!AL692/'Input 1 - Schedule 1'!AM692*'Input 1 - Schedule 1'!AN692,"N/A")</f>
        <v>N/A</v>
      </c>
      <c r="AS692" s="47" t="str">
        <f>IF(AR692="N/A","N/A",MAX('Input 1 - Schedule 1'!AN692*0.02,AR692))</f>
        <v>N/A</v>
      </c>
      <c r="AT692" s="47" t="str">
        <f>IF(AQ692="Yes",'Input 1 - Schedule 1'!$AH692*IF($AX692="RBC Filing U.S. Insurer (Life)",0.0247,IF($AX692="RBC Filing U.S. Insurer (Health)",0.057*2/3,0.0364)),"N/A")</f>
        <v>N/A</v>
      </c>
      <c r="AU692" s="47" t="str">
        <f>IF(AQ692="Yes",'Input 1 - Schedule 1'!$AH692*IF($AX692="RBC Filing U.S. Insurer (Life)",0.037,IF($AX692="RBC Filing U.S. Insurer (Health)",0.057,0.054)),"N/A")</f>
        <v>N/A</v>
      </c>
      <c r="AV692" s="47" t="str">
        <f>IF(AQ692="Yes",'Input 1 - Schedule 1'!$AJ692*0.03,"N/A")</f>
        <v>N/A</v>
      </c>
      <c r="AW692" s="47" t="str">
        <f>IF(AQ692="Yes",IF(AX692="RBC Filing U.S. Insurer (Life)",0.195*'Input 1 - Schedule 1'!AJ692,0.225*'Input 1 - Schedule 1'!AJ692),"N/A")</f>
        <v>N/A</v>
      </c>
      <c r="AX692" s="47" t="str">
        <f>IFERROR(VLOOKUP('Input 1 - Schedule 1'!I692,'Input 1 - Schedule 1'!$D$7:$G$1009,4,FALSE),"")</f>
        <v/>
      </c>
      <c r="AZ692" s="17" t="s">
        <v>1</v>
      </c>
    </row>
    <row r="693" spans="1:52" x14ac:dyDescent="0.25">
      <c r="A693" s="56">
        <f t="shared" si="71"/>
        <v>684</v>
      </c>
      <c r="B693" s="267" t="str">
        <f t="shared" si="72"/>
        <v/>
      </c>
      <c r="C693" s="55" t="str">
        <f>IFERROR(VLOOKUP(G693,GCC.Param!$B$3:$D$96,3,FALSE),"")</f>
        <v/>
      </c>
      <c r="D693" s="40"/>
      <c r="E693" s="40"/>
      <c r="F693" s="42"/>
      <c r="G693" s="42"/>
      <c r="H693" s="42"/>
      <c r="I693" s="42"/>
      <c r="J693" s="267" t="str">
        <f t="shared" si="73"/>
        <v/>
      </c>
      <c r="K693" s="289"/>
      <c r="L693" s="289"/>
      <c r="M693" s="42"/>
      <c r="N693" s="42"/>
      <c r="O693" s="42"/>
      <c r="P693" s="42"/>
      <c r="Q693" s="42"/>
      <c r="R693" s="42"/>
      <c r="S693" s="266">
        <f t="shared" si="74"/>
        <v>0</v>
      </c>
      <c r="T693" s="32"/>
      <c r="U693" s="50"/>
      <c r="V693" s="44"/>
      <c r="W693" s="44"/>
      <c r="X693" s="45"/>
      <c r="Y693" s="50"/>
      <c r="Z693" s="46"/>
      <c r="AA693" s="46"/>
      <c r="AB693" s="46"/>
      <c r="AC693" s="47">
        <f t="shared" si="75"/>
        <v>0</v>
      </c>
      <c r="AD693" s="51"/>
      <c r="AE693" s="51"/>
      <c r="AF693" s="51"/>
      <c r="AH693" s="290"/>
      <c r="AI693" s="53">
        <f t="shared" si="76"/>
        <v>0</v>
      </c>
      <c r="AJ693" s="52"/>
      <c r="AK693" s="293"/>
      <c r="AL693" s="300"/>
      <c r="AM693" s="52"/>
      <c r="AN693" s="300"/>
      <c r="AO693" s="54"/>
      <c r="AQ693" s="47" t="str">
        <f>IF(OR('Input 1 - Schedule 1'!$C693="Non-Ins, Non-Fin",G693="Other Unregulated Financial Entity"),"Yes","No")</f>
        <v>No</v>
      </c>
      <c r="AR693" s="47" t="str">
        <f>IF(AQ693="Yes", 'Input 1 - Schedule 1'!AL693/'Input 1 - Schedule 1'!AM693*'Input 1 - Schedule 1'!AN693,"N/A")</f>
        <v>N/A</v>
      </c>
      <c r="AS693" s="47" t="str">
        <f>IF(AR693="N/A","N/A",MAX('Input 1 - Schedule 1'!AN693*0.02,AR693))</f>
        <v>N/A</v>
      </c>
      <c r="AT693" s="47" t="str">
        <f>IF(AQ693="Yes",'Input 1 - Schedule 1'!$AH693*IF($AX693="RBC Filing U.S. Insurer (Life)",0.0247,IF($AX693="RBC Filing U.S. Insurer (Health)",0.057*2/3,0.0364)),"N/A")</f>
        <v>N/A</v>
      </c>
      <c r="AU693" s="47" t="str">
        <f>IF(AQ693="Yes",'Input 1 - Schedule 1'!$AH693*IF($AX693="RBC Filing U.S. Insurer (Life)",0.037,IF($AX693="RBC Filing U.S. Insurer (Health)",0.057,0.054)),"N/A")</f>
        <v>N/A</v>
      </c>
      <c r="AV693" s="47" t="str">
        <f>IF(AQ693="Yes",'Input 1 - Schedule 1'!$AJ693*0.03,"N/A")</f>
        <v>N/A</v>
      </c>
      <c r="AW693" s="47" t="str">
        <f>IF(AQ693="Yes",IF(AX693="RBC Filing U.S. Insurer (Life)",0.195*'Input 1 - Schedule 1'!AJ693,0.225*'Input 1 - Schedule 1'!AJ693),"N/A")</f>
        <v>N/A</v>
      </c>
      <c r="AX693" s="47" t="str">
        <f>IFERROR(VLOOKUP('Input 1 - Schedule 1'!I693,'Input 1 - Schedule 1'!$D$7:$G$1009,4,FALSE),"")</f>
        <v/>
      </c>
      <c r="AZ693" s="17" t="s">
        <v>1</v>
      </c>
    </row>
    <row r="694" spans="1:52" x14ac:dyDescent="0.25">
      <c r="A694" s="56">
        <f t="shared" si="71"/>
        <v>685</v>
      </c>
      <c r="B694" s="267" t="str">
        <f t="shared" si="72"/>
        <v/>
      </c>
      <c r="C694" s="55" t="str">
        <f>IFERROR(VLOOKUP(G694,GCC.Param!$B$3:$D$96,3,FALSE),"")</f>
        <v/>
      </c>
      <c r="D694" s="40"/>
      <c r="E694" s="40"/>
      <c r="F694" s="42"/>
      <c r="G694" s="42"/>
      <c r="H694" s="42"/>
      <c r="I694" s="42"/>
      <c r="J694" s="267" t="str">
        <f t="shared" si="73"/>
        <v/>
      </c>
      <c r="K694" s="289"/>
      <c r="L694" s="289"/>
      <c r="M694" s="42"/>
      <c r="N694" s="42"/>
      <c r="O694" s="42"/>
      <c r="P694" s="42"/>
      <c r="Q694" s="42"/>
      <c r="R694" s="42"/>
      <c r="S694" s="266">
        <f t="shared" si="74"/>
        <v>0</v>
      </c>
      <c r="T694" s="32"/>
      <c r="U694" s="50"/>
      <c r="V694" s="44"/>
      <c r="W694" s="44"/>
      <c r="X694" s="45"/>
      <c r="Y694" s="50"/>
      <c r="Z694" s="46"/>
      <c r="AA694" s="46"/>
      <c r="AB694" s="46"/>
      <c r="AC694" s="47">
        <f t="shared" si="75"/>
        <v>0</v>
      </c>
      <c r="AD694" s="51"/>
      <c r="AE694" s="51"/>
      <c r="AF694" s="51"/>
      <c r="AH694" s="290"/>
      <c r="AI694" s="53">
        <f t="shared" si="76"/>
        <v>0</v>
      </c>
      <c r="AJ694" s="52"/>
      <c r="AK694" s="293"/>
      <c r="AL694" s="300"/>
      <c r="AM694" s="52"/>
      <c r="AN694" s="300"/>
      <c r="AO694" s="54"/>
      <c r="AQ694" s="47" t="str">
        <f>IF(OR('Input 1 - Schedule 1'!$C694="Non-Ins, Non-Fin",G694="Other Unregulated Financial Entity"),"Yes","No")</f>
        <v>No</v>
      </c>
      <c r="AR694" s="47" t="str">
        <f>IF(AQ694="Yes", 'Input 1 - Schedule 1'!AL694/'Input 1 - Schedule 1'!AM694*'Input 1 - Schedule 1'!AN694,"N/A")</f>
        <v>N/A</v>
      </c>
      <c r="AS694" s="47" t="str">
        <f>IF(AR694="N/A","N/A",MAX('Input 1 - Schedule 1'!AN694*0.02,AR694))</f>
        <v>N/A</v>
      </c>
      <c r="AT694" s="47" t="str">
        <f>IF(AQ694="Yes",'Input 1 - Schedule 1'!$AH694*IF($AX694="RBC Filing U.S. Insurer (Life)",0.0247,IF($AX694="RBC Filing U.S. Insurer (Health)",0.057*2/3,0.0364)),"N/A")</f>
        <v>N/A</v>
      </c>
      <c r="AU694" s="47" t="str">
        <f>IF(AQ694="Yes",'Input 1 - Schedule 1'!$AH694*IF($AX694="RBC Filing U.S. Insurer (Life)",0.037,IF($AX694="RBC Filing U.S. Insurer (Health)",0.057,0.054)),"N/A")</f>
        <v>N/A</v>
      </c>
      <c r="AV694" s="47" t="str">
        <f>IF(AQ694="Yes",'Input 1 - Schedule 1'!$AJ694*0.03,"N/A")</f>
        <v>N/A</v>
      </c>
      <c r="AW694" s="47" t="str">
        <f>IF(AQ694="Yes",IF(AX694="RBC Filing U.S. Insurer (Life)",0.195*'Input 1 - Schedule 1'!AJ694,0.225*'Input 1 - Schedule 1'!AJ694),"N/A")</f>
        <v>N/A</v>
      </c>
      <c r="AX694" s="47" t="str">
        <f>IFERROR(VLOOKUP('Input 1 - Schedule 1'!I694,'Input 1 - Schedule 1'!$D$7:$G$1009,4,FALSE),"")</f>
        <v/>
      </c>
      <c r="AZ694" s="17" t="s">
        <v>1</v>
      </c>
    </row>
    <row r="695" spans="1:52" x14ac:dyDescent="0.25">
      <c r="A695" s="56">
        <f t="shared" si="71"/>
        <v>686</v>
      </c>
      <c r="B695" s="267" t="str">
        <f t="shared" si="72"/>
        <v/>
      </c>
      <c r="C695" s="55" t="str">
        <f>IFERROR(VLOOKUP(G695,GCC.Param!$B$3:$D$96,3,FALSE),"")</f>
        <v/>
      </c>
      <c r="D695" s="40"/>
      <c r="E695" s="40"/>
      <c r="F695" s="42"/>
      <c r="G695" s="42"/>
      <c r="H695" s="42"/>
      <c r="I695" s="42"/>
      <c r="J695" s="267" t="str">
        <f t="shared" si="73"/>
        <v/>
      </c>
      <c r="K695" s="289"/>
      <c r="L695" s="289"/>
      <c r="M695" s="42"/>
      <c r="N695" s="42"/>
      <c r="O695" s="42"/>
      <c r="P695" s="42"/>
      <c r="Q695" s="42"/>
      <c r="R695" s="42"/>
      <c r="S695" s="266">
        <f t="shared" si="74"/>
        <v>0</v>
      </c>
      <c r="T695" s="32"/>
      <c r="U695" s="50"/>
      <c r="V695" s="44"/>
      <c r="W695" s="44"/>
      <c r="X695" s="45"/>
      <c r="Y695" s="50"/>
      <c r="Z695" s="46"/>
      <c r="AA695" s="46"/>
      <c r="AB695" s="46"/>
      <c r="AC695" s="47">
        <f t="shared" si="75"/>
        <v>0</v>
      </c>
      <c r="AD695" s="51"/>
      <c r="AE695" s="51"/>
      <c r="AF695" s="51"/>
      <c r="AH695" s="290"/>
      <c r="AI695" s="53">
        <f t="shared" si="76"/>
        <v>0</v>
      </c>
      <c r="AJ695" s="52"/>
      <c r="AK695" s="293"/>
      <c r="AL695" s="300"/>
      <c r="AM695" s="52"/>
      <c r="AN695" s="300"/>
      <c r="AO695" s="54"/>
      <c r="AQ695" s="47" t="str">
        <f>IF(OR('Input 1 - Schedule 1'!$C695="Non-Ins, Non-Fin",G695="Other Unregulated Financial Entity"),"Yes","No")</f>
        <v>No</v>
      </c>
      <c r="AR695" s="47" t="str">
        <f>IF(AQ695="Yes", 'Input 1 - Schedule 1'!AL695/'Input 1 - Schedule 1'!AM695*'Input 1 - Schedule 1'!AN695,"N/A")</f>
        <v>N/A</v>
      </c>
      <c r="AS695" s="47" t="str">
        <f>IF(AR695="N/A","N/A",MAX('Input 1 - Schedule 1'!AN695*0.02,AR695))</f>
        <v>N/A</v>
      </c>
      <c r="AT695" s="47" t="str">
        <f>IF(AQ695="Yes",'Input 1 - Schedule 1'!$AH695*IF($AX695="RBC Filing U.S. Insurer (Life)",0.0247,IF($AX695="RBC Filing U.S. Insurer (Health)",0.057*2/3,0.0364)),"N/A")</f>
        <v>N/A</v>
      </c>
      <c r="AU695" s="47" t="str">
        <f>IF(AQ695="Yes",'Input 1 - Schedule 1'!$AH695*IF($AX695="RBC Filing U.S. Insurer (Life)",0.037,IF($AX695="RBC Filing U.S. Insurer (Health)",0.057,0.054)),"N/A")</f>
        <v>N/A</v>
      </c>
      <c r="AV695" s="47" t="str">
        <f>IF(AQ695="Yes",'Input 1 - Schedule 1'!$AJ695*0.03,"N/A")</f>
        <v>N/A</v>
      </c>
      <c r="AW695" s="47" t="str">
        <f>IF(AQ695="Yes",IF(AX695="RBC Filing U.S. Insurer (Life)",0.195*'Input 1 - Schedule 1'!AJ695,0.225*'Input 1 - Schedule 1'!AJ695),"N/A")</f>
        <v>N/A</v>
      </c>
      <c r="AX695" s="47" t="str">
        <f>IFERROR(VLOOKUP('Input 1 - Schedule 1'!I695,'Input 1 - Schedule 1'!$D$7:$G$1009,4,FALSE),"")</f>
        <v/>
      </c>
      <c r="AZ695" s="17" t="s">
        <v>1</v>
      </c>
    </row>
    <row r="696" spans="1:52" x14ac:dyDescent="0.25">
      <c r="A696" s="56">
        <f t="shared" si="71"/>
        <v>687</v>
      </c>
      <c r="B696" s="267" t="str">
        <f t="shared" si="72"/>
        <v/>
      </c>
      <c r="C696" s="55" t="str">
        <f>IFERROR(VLOOKUP(G696,GCC.Param!$B$3:$D$96,3,FALSE),"")</f>
        <v/>
      </c>
      <c r="D696" s="40"/>
      <c r="E696" s="40"/>
      <c r="F696" s="42"/>
      <c r="G696" s="42"/>
      <c r="H696" s="42"/>
      <c r="I696" s="42"/>
      <c r="J696" s="267" t="str">
        <f t="shared" si="73"/>
        <v/>
      </c>
      <c r="K696" s="289"/>
      <c r="L696" s="289"/>
      <c r="M696" s="42"/>
      <c r="N696" s="42"/>
      <c r="O696" s="42"/>
      <c r="P696" s="42"/>
      <c r="Q696" s="42"/>
      <c r="R696" s="42"/>
      <c r="S696" s="266">
        <f t="shared" si="74"/>
        <v>0</v>
      </c>
      <c r="T696" s="32"/>
      <c r="U696" s="50"/>
      <c r="V696" s="44"/>
      <c r="W696" s="44"/>
      <c r="X696" s="45"/>
      <c r="Y696" s="50"/>
      <c r="Z696" s="46"/>
      <c r="AA696" s="46"/>
      <c r="AB696" s="46"/>
      <c r="AC696" s="47">
        <f t="shared" si="75"/>
        <v>0</v>
      </c>
      <c r="AD696" s="51"/>
      <c r="AE696" s="51"/>
      <c r="AF696" s="51"/>
      <c r="AH696" s="290"/>
      <c r="AI696" s="53">
        <f t="shared" si="76"/>
        <v>0</v>
      </c>
      <c r="AJ696" s="52"/>
      <c r="AK696" s="293"/>
      <c r="AL696" s="300"/>
      <c r="AM696" s="52"/>
      <c r="AN696" s="300"/>
      <c r="AO696" s="54"/>
      <c r="AQ696" s="47" t="str">
        <f>IF(OR('Input 1 - Schedule 1'!$C696="Non-Ins, Non-Fin",G696="Other Unregulated Financial Entity"),"Yes","No")</f>
        <v>No</v>
      </c>
      <c r="AR696" s="47" t="str">
        <f>IF(AQ696="Yes", 'Input 1 - Schedule 1'!AL696/'Input 1 - Schedule 1'!AM696*'Input 1 - Schedule 1'!AN696,"N/A")</f>
        <v>N/A</v>
      </c>
      <c r="AS696" s="47" t="str">
        <f>IF(AR696="N/A","N/A",MAX('Input 1 - Schedule 1'!AN696*0.02,AR696))</f>
        <v>N/A</v>
      </c>
      <c r="AT696" s="47" t="str">
        <f>IF(AQ696="Yes",'Input 1 - Schedule 1'!$AH696*IF($AX696="RBC Filing U.S. Insurer (Life)",0.0247,IF($AX696="RBC Filing U.S. Insurer (Health)",0.057*2/3,0.0364)),"N/A")</f>
        <v>N/A</v>
      </c>
      <c r="AU696" s="47" t="str">
        <f>IF(AQ696="Yes",'Input 1 - Schedule 1'!$AH696*IF($AX696="RBC Filing U.S. Insurer (Life)",0.037,IF($AX696="RBC Filing U.S. Insurer (Health)",0.057,0.054)),"N/A")</f>
        <v>N/A</v>
      </c>
      <c r="AV696" s="47" t="str">
        <f>IF(AQ696="Yes",'Input 1 - Schedule 1'!$AJ696*0.03,"N/A")</f>
        <v>N/A</v>
      </c>
      <c r="AW696" s="47" t="str">
        <f>IF(AQ696="Yes",IF(AX696="RBC Filing U.S. Insurer (Life)",0.195*'Input 1 - Schedule 1'!AJ696,0.225*'Input 1 - Schedule 1'!AJ696),"N/A")</f>
        <v>N/A</v>
      </c>
      <c r="AX696" s="47" t="str">
        <f>IFERROR(VLOOKUP('Input 1 - Schedule 1'!I696,'Input 1 - Schedule 1'!$D$7:$G$1009,4,FALSE),"")</f>
        <v/>
      </c>
      <c r="AZ696" s="17" t="s">
        <v>1</v>
      </c>
    </row>
    <row r="697" spans="1:52" x14ac:dyDescent="0.25">
      <c r="A697" s="56">
        <f t="shared" si="71"/>
        <v>688</v>
      </c>
      <c r="B697" s="267" t="str">
        <f t="shared" si="72"/>
        <v/>
      </c>
      <c r="C697" s="55" t="str">
        <f>IFERROR(VLOOKUP(G697,GCC.Param!$B$3:$D$96,3,FALSE),"")</f>
        <v/>
      </c>
      <c r="D697" s="40"/>
      <c r="E697" s="40"/>
      <c r="F697" s="42"/>
      <c r="G697" s="42"/>
      <c r="H697" s="42"/>
      <c r="I697" s="42"/>
      <c r="J697" s="267" t="str">
        <f t="shared" si="73"/>
        <v/>
      </c>
      <c r="K697" s="289"/>
      <c r="L697" s="289"/>
      <c r="M697" s="42"/>
      <c r="N697" s="42"/>
      <c r="O697" s="42"/>
      <c r="P697" s="42"/>
      <c r="Q697" s="42"/>
      <c r="R697" s="42"/>
      <c r="S697" s="266">
        <f t="shared" si="74"/>
        <v>0</v>
      </c>
      <c r="T697" s="32"/>
      <c r="U697" s="50"/>
      <c r="V697" s="44"/>
      <c r="W697" s="44"/>
      <c r="X697" s="45"/>
      <c r="Y697" s="50"/>
      <c r="Z697" s="46"/>
      <c r="AA697" s="46"/>
      <c r="AB697" s="46"/>
      <c r="AC697" s="47">
        <f t="shared" si="75"/>
        <v>0</v>
      </c>
      <c r="AD697" s="51"/>
      <c r="AE697" s="51"/>
      <c r="AF697" s="51"/>
      <c r="AH697" s="290"/>
      <c r="AI697" s="53">
        <f t="shared" si="76"/>
        <v>0</v>
      </c>
      <c r="AJ697" s="52"/>
      <c r="AK697" s="293"/>
      <c r="AL697" s="300"/>
      <c r="AM697" s="52"/>
      <c r="AN697" s="300"/>
      <c r="AO697" s="54"/>
      <c r="AQ697" s="47" t="str">
        <f>IF(OR('Input 1 - Schedule 1'!$C697="Non-Ins, Non-Fin",G697="Other Unregulated Financial Entity"),"Yes","No")</f>
        <v>No</v>
      </c>
      <c r="AR697" s="47" t="str">
        <f>IF(AQ697="Yes", 'Input 1 - Schedule 1'!AL697/'Input 1 - Schedule 1'!AM697*'Input 1 - Schedule 1'!AN697,"N/A")</f>
        <v>N/A</v>
      </c>
      <c r="AS697" s="47" t="str">
        <f>IF(AR697="N/A","N/A",MAX('Input 1 - Schedule 1'!AN697*0.02,AR697))</f>
        <v>N/A</v>
      </c>
      <c r="AT697" s="47" t="str">
        <f>IF(AQ697="Yes",'Input 1 - Schedule 1'!$AH697*IF($AX697="RBC Filing U.S. Insurer (Life)",0.0247,IF($AX697="RBC Filing U.S. Insurer (Health)",0.057*2/3,0.0364)),"N/A")</f>
        <v>N/A</v>
      </c>
      <c r="AU697" s="47" t="str">
        <f>IF(AQ697="Yes",'Input 1 - Schedule 1'!$AH697*IF($AX697="RBC Filing U.S. Insurer (Life)",0.037,IF($AX697="RBC Filing U.S. Insurer (Health)",0.057,0.054)),"N/A")</f>
        <v>N/A</v>
      </c>
      <c r="AV697" s="47" t="str">
        <f>IF(AQ697="Yes",'Input 1 - Schedule 1'!$AJ697*0.03,"N/A")</f>
        <v>N/A</v>
      </c>
      <c r="AW697" s="47" t="str">
        <f>IF(AQ697="Yes",IF(AX697="RBC Filing U.S. Insurer (Life)",0.195*'Input 1 - Schedule 1'!AJ697,0.225*'Input 1 - Schedule 1'!AJ697),"N/A")</f>
        <v>N/A</v>
      </c>
      <c r="AX697" s="47" t="str">
        <f>IFERROR(VLOOKUP('Input 1 - Schedule 1'!I697,'Input 1 - Schedule 1'!$D$7:$G$1009,4,FALSE),"")</f>
        <v/>
      </c>
      <c r="AZ697" s="17" t="s">
        <v>1</v>
      </c>
    </row>
    <row r="698" spans="1:52" x14ac:dyDescent="0.25">
      <c r="A698" s="56">
        <f t="shared" si="71"/>
        <v>689</v>
      </c>
      <c r="B698" s="267" t="str">
        <f t="shared" si="72"/>
        <v/>
      </c>
      <c r="C698" s="55" t="str">
        <f>IFERROR(VLOOKUP(G698,GCC.Param!$B$3:$D$96,3,FALSE),"")</f>
        <v/>
      </c>
      <c r="D698" s="40"/>
      <c r="E698" s="40"/>
      <c r="F698" s="42"/>
      <c r="G698" s="42"/>
      <c r="H698" s="42"/>
      <c r="I698" s="42"/>
      <c r="J698" s="267" t="str">
        <f t="shared" si="73"/>
        <v/>
      </c>
      <c r="K698" s="289"/>
      <c r="L698" s="289"/>
      <c r="M698" s="42"/>
      <c r="N698" s="42"/>
      <c r="O698" s="42"/>
      <c r="P698" s="42"/>
      <c r="Q698" s="42"/>
      <c r="R698" s="42"/>
      <c r="S698" s="266">
        <f t="shared" si="74"/>
        <v>0</v>
      </c>
      <c r="T698" s="32"/>
      <c r="U698" s="50"/>
      <c r="V698" s="44"/>
      <c r="W698" s="44"/>
      <c r="X698" s="45"/>
      <c r="Y698" s="50"/>
      <c r="Z698" s="46"/>
      <c r="AA698" s="46"/>
      <c r="AB698" s="46"/>
      <c r="AC698" s="47">
        <f t="shared" si="75"/>
        <v>0</v>
      </c>
      <c r="AD698" s="51"/>
      <c r="AE698" s="51"/>
      <c r="AF698" s="51"/>
      <c r="AH698" s="290"/>
      <c r="AI698" s="53">
        <f t="shared" si="76"/>
        <v>0</v>
      </c>
      <c r="AJ698" s="52"/>
      <c r="AK698" s="293"/>
      <c r="AL698" s="300"/>
      <c r="AM698" s="52"/>
      <c r="AN698" s="300"/>
      <c r="AO698" s="54"/>
      <c r="AQ698" s="47" t="str">
        <f>IF(OR('Input 1 - Schedule 1'!$C698="Non-Ins, Non-Fin",G698="Other Unregulated Financial Entity"),"Yes","No")</f>
        <v>No</v>
      </c>
      <c r="AR698" s="47" t="str">
        <f>IF(AQ698="Yes", 'Input 1 - Schedule 1'!AL698/'Input 1 - Schedule 1'!AM698*'Input 1 - Schedule 1'!AN698,"N/A")</f>
        <v>N/A</v>
      </c>
      <c r="AS698" s="47" t="str">
        <f>IF(AR698="N/A","N/A",MAX('Input 1 - Schedule 1'!AN698*0.02,AR698))</f>
        <v>N/A</v>
      </c>
      <c r="AT698" s="47" t="str">
        <f>IF(AQ698="Yes",'Input 1 - Schedule 1'!$AH698*IF($AX698="RBC Filing U.S. Insurer (Life)",0.0247,IF($AX698="RBC Filing U.S. Insurer (Health)",0.057*2/3,0.0364)),"N/A")</f>
        <v>N/A</v>
      </c>
      <c r="AU698" s="47" t="str">
        <f>IF(AQ698="Yes",'Input 1 - Schedule 1'!$AH698*IF($AX698="RBC Filing U.S. Insurer (Life)",0.037,IF($AX698="RBC Filing U.S. Insurer (Health)",0.057,0.054)),"N/A")</f>
        <v>N/A</v>
      </c>
      <c r="AV698" s="47" t="str">
        <f>IF(AQ698="Yes",'Input 1 - Schedule 1'!$AJ698*0.03,"N/A")</f>
        <v>N/A</v>
      </c>
      <c r="AW698" s="47" t="str">
        <f>IF(AQ698="Yes",IF(AX698="RBC Filing U.S. Insurer (Life)",0.195*'Input 1 - Schedule 1'!AJ698,0.225*'Input 1 - Schedule 1'!AJ698),"N/A")</f>
        <v>N/A</v>
      </c>
      <c r="AX698" s="47" t="str">
        <f>IFERROR(VLOOKUP('Input 1 - Schedule 1'!I698,'Input 1 - Schedule 1'!$D$7:$G$1009,4,FALSE),"")</f>
        <v/>
      </c>
      <c r="AZ698" s="17" t="s">
        <v>1</v>
      </c>
    </row>
    <row r="699" spans="1:52" x14ac:dyDescent="0.25">
      <c r="A699" s="56">
        <f t="shared" si="71"/>
        <v>690</v>
      </c>
      <c r="B699" s="267" t="str">
        <f t="shared" si="72"/>
        <v/>
      </c>
      <c r="C699" s="55" t="str">
        <f>IFERROR(VLOOKUP(G699,GCC.Param!$B$3:$D$96,3,FALSE),"")</f>
        <v/>
      </c>
      <c r="D699" s="40"/>
      <c r="E699" s="40"/>
      <c r="F699" s="42"/>
      <c r="G699" s="42"/>
      <c r="H699" s="42"/>
      <c r="I699" s="42"/>
      <c r="J699" s="267" t="str">
        <f t="shared" si="73"/>
        <v/>
      </c>
      <c r="K699" s="289"/>
      <c r="L699" s="289"/>
      <c r="M699" s="42"/>
      <c r="N699" s="42"/>
      <c r="O699" s="42"/>
      <c r="P699" s="42"/>
      <c r="Q699" s="42"/>
      <c r="R699" s="42"/>
      <c r="S699" s="266">
        <f t="shared" si="74"/>
        <v>0</v>
      </c>
      <c r="T699" s="32"/>
      <c r="U699" s="50"/>
      <c r="V699" s="44"/>
      <c r="W699" s="44"/>
      <c r="X699" s="45"/>
      <c r="Y699" s="50"/>
      <c r="Z699" s="46"/>
      <c r="AA699" s="46"/>
      <c r="AB699" s="46"/>
      <c r="AC699" s="47">
        <f t="shared" si="75"/>
        <v>0</v>
      </c>
      <c r="AD699" s="51"/>
      <c r="AE699" s="51"/>
      <c r="AF699" s="51"/>
      <c r="AH699" s="290"/>
      <c r="AI699" s="53">
        <f t="shared" si="76"/>
        <v>0</v>
      </c>
      <c r="AJ699" s="52"/>
      <c r="AK699" s="293"/>
      <c r="AL699" s="300"/>
      <c r="AM699" s="52"/>
      <c r="AN699" s="300"/>
      <c r="AO699" s="54"/>
      <c r="AQ699" s="47" t="str">
        <f>IF(OR('Input 1 - Schedule 1'!$C699="Non-Ins, Non-Fin",G699="Other Unregulated Financial Entity"),"Yes","No")</f>
        <v>No</v>
      </c>
      <c r="AR699" s="47" t="str">
        <f>IF(AQ699="Yes", 'Input 1 - Schedule 1'!AL699/'Input 1 - Schedule 1'!AM699*'Input 1 - Schedule 1'!AN699,"N/A")</f>
        <v>N/A</v>
      </c>
      <c r="AS699" s="47" t="str">
        <f>IF(AR699="N/A","N/A",MAX('Input 1 - Schedule 1'!AN699*0.02,AR699))</f>
        <v>N/A</v>
      </c>
      <c r="AT699" s="47" t="str">
        <f>IF(AQ699="Yes",'Input 1 - Schedule 1'!$AH699*IF($AX699="RBC Filing U.S. Insurer (Life)",0.0247,IF($AX699="RBC Filing U.S. Insurer (Health)",0.057*2/3,0.0364)),"N/A")</f>
        <v>N/A</v>
      </c>
      <c r="AU699" s="47" t="str">
        <f>IF(AQ699="Yes",'Input 1 - Schedule 1'!$AH699*IF($AX699="RBC Filing U.S. Insurer (Life)",0.037,IF($AX699="RBC Filing U.S. Insurer (Health)",0.057,0.054)),"N/A")</f>
        <v>N/A</v>
      </c>
      <c r="AV699" s="47" t="str">
        <f>IF(AQ699="Yes",'Input 1 - Schedule 1'!$AJ699*0.03,"N/A")</f>
        <v>N/A</v>
      </c>
      <c r="AW699" s="47" t="str">
        <f>IF(AQ699="Yes",IF(AX699="RBC Filing U.S. Insurer (Life)",0.195*'Input 1 - Schedule 1'!AJ699,0.225*'Input 1 - Schedule 1'!AJ699),"N/A")</f>
        <v>N/A</v>
      </c>
      <c r="AX699" s="47" t="str">
        <f>IFERROR(VLOOKUP('Input 1 - Schedule 1'!I699,'Input 1 - Schedule 1'!$D$7:$G$1009,4,FALSE),"")</f>
        <v/>
      </c>
      <c r="AZ699" s="17" t="s">
        <v>1</v>
      </c>
    </row>
    <row r="700" spans="1:52" x14ac:dyDescent="0.25">
      <c r="A700" s="56">
        <f t="shared" si="71"/>
        <v>691</v>
      </c>
      <c r="B700" s="267" t="str">
        <f t="shared" si="72"/>
        <v/>
      </c>
      <c r="C700" s="55" t="str">
        <f>IFERROR(VLOOKUP(G700,GCC.Param!$B$3:$D$96,3,FALSE),"")</f>
        <v/>
      </c>
      <c r="D700" s="40"/>
      <c r="E700" s="40"/>
      <c r="F700" s="42"/>
      <c r="G700" s="42"/>
      <c r="H700" s="42"/>
      <c r="I700" s="42"/>
      <c r="J700" s="267" t="str">
        <f t="shared" si="73"/>
        <v/>
      </c>
      <c r="K700" s="289"/>
      <c r="L700" s="289"/>
      <c r="M700" s="42"/>
      <c r="N700" s="42"/>
      <c r="O700" s="42"/>
      <c r="P700" s="42"/>
      <c r="Q700" s="42"/>
      <c r="R700" s="42"/>
      <c r="S700" s="266">
        <f t="shared" si="74"/>
        <v>0</v>
      </c>
      <c r="T700" s="32"/>
      <c r="U700" s="50"/>
      <c r="V700" s="44"/>
      <c r="W700" s="44"/>
      <c r="X700" s="45"/>
      <c r="Y700" s="50"/>
      <c r="Z700" s="46"/>
      <c r="AA700" s="46"/>
      <c r="AB700" s="46"/>
      <c r="AC700" s="47">
        <f t="shared" si="75"/>
        <v>0</v>
      </c>
      <c r="AD700" s="51"/>
      <c r="AE700" s="51"/>
      <c r="AF700" s="51"/>
      <c r="AH700" s="290"/>
      <c r="AI700" s="53">
        <f t="shared" si="76"/>
        <v>0</v>
      </c>
      <c r="AJ700" s="52"/>
      <c r="AK700" s="293"/>
      <c r="AL700" s="300"/>
      <c r="AM700" s="52"/>
      <c r="AN700" s="300"/>
      <c r="AO700" s="54"/>
      <c r="AQ700" s="47" t="str">
        <f>IF(OR('Input 1 - Schedule 1'!$C700="Non-Ins, Non-Fin",G700="Other Unregulated Financial Entity"),"Yes","No")</f>
        <v>No</v>
      </c>
      <c r="AR700" s="47" t="str">
        <f>IF(AQ700="Yes", 'Input 1 - Schedule 1'!AL700/'Input 1 - Schedule 1'!AM700*'Input 1 - Schedule 1'!AN700,"N/A")</f>
        <v>N/A</v>
      </c>
      <c r="AS700" s="47" t="str">
        <f>IF(AR700="N/A","N/A",MAX('Input 1 - Schedule 1'!AN700*0.02,AR700))</f>
        <v>N/A</v>
      </c>
      <c r="AT700" s="47" t="str">
        <f>IF(AQ700="Yes",'Input 1 - Schedule 1'!$AH700*IF($AX700="RBC Filing U.S. Insurer (Life)",0.0247,IF($AX700="RBC Filing U.S. Insurer (Health)",0.057*2/3,0.0364)),"N/A")</f>
        <v>N/A</v>
      </c>
      <c r="AU700" s="47" t="str">
        <f>IF(AQ700="Yes",'Input 1 - Schedule 1'!$AH700*IF($AX700="RBC Filing U.S. Insurer (Life)",0.037,IF($AX700="RBC Filing U.S. Insurer (Health)",0.057,0.054)),"N/A")</f>
        <v>N/A</v>
      </c>
      <c r="AV700" s="47" t="str">
        <f>IF(AQ700="Yes",'Input 1 - Schedule 1'!$AJ700*0.03,"N/A")</f>
        <v>N/A</v>
      </c>
      <c r="AW700" s="47" t="str">
        <f>IF(AQ700="Yes",IF(AX700="RBC Filing U.S. Insurer (Life)",0.195*'Input 1 - Schedule 1'!AJ700,0.225*'Input 1 - Schedule 1'!AJ700),"N/A")</f>
        <v>N/A</v>
      </c>
      <c r="AX700" s="47" t="str">
        <f>IFERROR(VLOOKUP('Input 1 - Schedule 1'!I700,'Input 1 - Schedule 1'!$D$7:$G$1009,4,FALSE),"")</f>
        <v/>
      </c>
      <c r="AZ700" s="17" t="s">
        <v>1</v>
      </c>
    </row>
    <row r="701" spans="1:52" x14ac:dyDescent="0.25">
      <c r="A701" s="56">
        <f t="shared" si="71"/>
        <v>692</v>
      </c>
      <c r="B701" s="267" t="str">
        <f t="shared" si="72"/>
        <v/>
      </c>
      <c r="C701" s="55" t="str">
        <f>IFERROR(VLOOKUP(G701,GCC.Param!$B$3:$D$96,3,FALSE),"")</f>
        <v/>
      </c>
      <c r="D701" s="40"/>
      <c r="E701" s="40"/>
      <c r="F701" s="42"/>
      <c r="G701" s="42"/>
      <c r="H701" s="42"/>
      <c r="I701" s="42"/>
      <c r="J701" s="267" t="str">
        <f t="shared" si="73"/>
        <v/>
      </c>
      <c r="K701" s="289"/>
      <c r="L701" s="289"/>
      <c r="M701" s="42"/>
      <c r="N701" s="42"/>
      <c r="O701" s="42"/>
      <c r="P701" s="42"/>
      <c r="Q701" s="42"/>
      <c r="R701" s="42"/>
      <c r="S701" s="266">
        <f t="shared" si="74"/>
        <v>0</v>
      </c>
      <c r="T701" s="32"/>
      <c r="U701" s="50"/>
      <c r="V701" s="44"/>
      <c r="W701" s="44"/>
      <c r="X701" s="45"/>
      <c r="Y701" s="50"/>
      <c r="Z701" s="46"/>
      <c r="AA701" s="46"/>
      <c r="AB701" s="46"/>
      <c r="AC701" s="47">
        <f t="shared" si="75"/>
        <v>0</v>
      </c>
      <c r="AD701" s="51"/>
      <c r="AE701" s="51"/>
      <c r="AF701" s="51"/>
      <c r="AH701" s="290"/>
      <c r="AI701" s="53">
        <f t="shared" si="76"/>
        <v>0</v>
      </c>
      <c r="AJ701" s="52"/>
      <c r="AK701" s="293"/>
      <c r="AL701" s="300"/>
      <c r="AM701" s="52"/>
      <c r="AN701" s="300"/>
      <c r="AO701" s="54"/>
      <c r="AQ701" s="47" t="str">
        <f>IF(OR('Input 1 - Schedule 1'!$C701="Non-Ins, Non-Fin",G701="Other Unregulated Financial Entity"),"Yes","No")</f>
        <v>No</v>
      </c>
      <c r="AR701" s="47" t="str">
        <f>IF(AQ701="Yes", 'Input 1 - Schedule 1'!AL701/'Input 1 - Schedule 1'!AM701*'Input 1 - Schedule 1'!AN701,"N/A")</f>
        <v>N/A</v>
      </c>
      <c r="AS701" s="47" t="str">
        <f>IF(AR701="N/A","N/A",MAX('Input 1 - Schedule 1'!AN701*0.02,AR701))</f>
        <v>N/A</v>
      </c>
      <c r="AT701" s="47" t="str">
        <f>IF(AQ701="Yes",'Input 1 - Schedule 1'!$AH701*IF($AX701="RBC Filing U.S. Insurer (Life)",0.0247,IF($AX701="RBC Filing U.S. Insurer (Health)",0.057*2/3,0.0364)),"N/A")</f>
        <v>N/A</v>
      </c>
      <c r="AU701" s="47" t="str">
        <f>IF(AQ701="Yes",'Input 1 - Schedule 1'!$AH701*IF($AX701="RBC Filing U.S. Insurer (Life)",0.037,IF($AX701="RBC Filing U.S. Insurer (Health)",0.057,0.054)),"N/A")</f>
        <v>N/A</v>
      </c>
      <c r="AV701" s="47" t="str">
        <f>IF(AQ701="Yes",'Input 1 - Schedule 1'!$AJ701*0.03,"N/A")</f>
        <v>N/A</v>
      </c>
      <c r="AW701" s="47" t="str">
        <f>IF(AQ701="Yes",IF(AX701="RBC Filing U.S. Insurer (Life)",0.195*'Input 1 - Schedule 1'!AJ701,0.225*'Input 1 - Schedule 1'!AJ701),"N/A")</f>
        <v>N/A</v>
      </c>
      <c r="AX701" s="47" t="str">
        <f>IFERROR(VLOOKUP('Input 1 - Schedule 1'!I701,'Input 1 - Schedule 1'!$D$7:$G$1009,4,FALSE),"")</f>
        <v/>
      </c>
      <c r="AZ701" s="17" t="s">
        <v>1</v>
      </c>
    </row>
    <row r="702" spans="1:52" x14ac:dyDescent="0.25">
      <c r="A702" s="56">
        <f t="shared" si="71"/>
        <v>693</v>
      </c>
      <c r="B702" s="267" t="str">
        <f t="shared" si="72"/>
        <v/>
      </c>
      <c r="C702" s="55" t="str">
        <f>IFERROR(VLOOKUP(G702,GCC.Param!$B$3:$D$96,3,FALSE),"")</f>
        <v/>
      </c>
      <c r="D702" s="40"/>
      <c r="E702" s="40"/>
      <c r="F702" s="42"/>
      <c r="G702" s="42"/>
      <c r="H702" s="42"/>
      <c r="I702" s="42"/>
      <c r="J702" s="267" t="str">
        <f t="shared" si="73"/>
        <v/>
      </c>
      <c r="K702" s="289"/>
      <c r="L702" s="289"/>
      <c r="M702" s="42"/>
      <c r="N702" s="42"/>
      <c r="O702" s="42"/>
      <c r="P702" s="42"/>
      <c r="Q702" s="42"/>
      <c r="R702" s="42"/>
      <c r="S702" s="266">
        <f t="shared" si="74"/>
        <v>0</v>
      </c>
      <c r="T702" s="32"/>
      <c r="U702" s="50"/>
      <c r="V702" s="44"/>
      <c r="W702" s="44"/>
      <c r="X702" s="45"/>
      <c r="Y702" s="50"/>
      <c r="Z702" s="46"/>
      <c r="AA702" s="46"/>
      <c r="AB702" s="46"/>
      <c r="AC702" s="47">
        <f t="shared" si="75"/>
        <v>0</v>
      </c>
      <c r="AD702" s="51"/>
      <c r="AE702" s="51"/>
      <c r="AF702" s="51"/>
      <c r="AH702" s="290"/>
      <c r="AI702" s="53">
        <f t="shared" si="76"/>
        <v>0</v>
      </c>
      <c r="AJ702" s="52"/>
      <c r="AK702" s="293"/>
      <c r="AL702" s="300"/>
      <c r="AM702" s="52"/>
      <c r="AN702" s="300"/>
      <c r="AO702" s="54"/>
      <c r="AQ702" s="47" t="str">
        <f>IF(OR('Input 1 - Schedule 1'!$C702="Non-Ins, Non-Fin",G702="Other Unregulated Financial Entity"),"Yes","No")</f>
        <v>No</v>
      </c>
      <c r="AR702" s="47" t="str">
        <f>IF(AQ702="Yes", 'Input 1 - Schedule 1'!AL702/'Input 1 - Schedule 1'!AM702*'Input 1 - Schedule 1'!AN702,"N/A")</f>
        <v>N/A</v>
      </c>
      <c r="AS702" s="47" t="str">
        <f>IF(AR702="N/A","N/A",MAX('Input 1 - Schedule 1'!AN702*0.02,AR702))</f>
        <v>N/A</v>
      </c>
      <c r="AT702" s="47" t="str">
        <f>IF(AQ702="Yes",'Input 1 - Schedule 1'!$AH702*IF($AX702="RBC Filing U.S. Insurer (Life)",0.0247,IF($AX702="RBC Filing U.S. Insurer (Health)",0.057*2/3,0.0364)),"N/A")</f>
        <v>N/A</v>
      </c>
      <c r="AU702" s="47" t="str">
        <f>IF(AQ702="Yes",'Input 1 - Schedule 1'!$AH702*IF($AX702="RBC Filing U.S. Insurer (Life)",0.037,IF($AX702="RBC Filing U.S. Insurer (Health)",0.057,0.054)),"N/A")</f>
        <v>N/A</v>
      </c>
      <c r="AV702" s="47" t="str">
        <f>IF(AQ702="Yes",'Input 1 - Schedule 1'!$AJ702*0.03,"N/A")</f>
        <v>N/A</v>
      </c>
      <c r="AW702" s="47" t="str">
        <f>IF(AQ702="Yes",IF(AX702="RBC Filing U.S. Insurer (Life)",0.195*'Input 1 - Schedule 1'!AJ702,0.225*'Input 1 - Schedule 1'!AJ702),"N/A")</f>
        <v>N/A</v>
      </c>
      <c r="AX702" s="47" t="str">
        <f>IFERROR(VLOOKUP('Input 1 - Schedule 1'!I702,'Input 1 - Schedule 1'!$D$7:$G$1009,4,FALSE),"")</f>
        <v/>
      </c>
      <c r="AZ702" s="17" t="s">
        <v>1</v>
      </c>
    </row>
    <row r="703" spans="1:52" x14ac:dyDescent="0.25">
      <c r="A703" s="56">
        <f t="shared" si="71"/>
        <v>694</v>
      </c>
      <c r="B703" s="267" t="str">
        <f t="shared" si="72"/>
        <v/>
      </c>
      <c r="C703" s="55" t="str">
        <f>IFERROR(VLOOKUP(G703,GCC.Param!$B$3:$D$96,3,FALSE),"")</f>
        <v/>
      </c>
      <c r="D703" s="40"/>
      <c r="E703" s="40"/>
      <c r="F703" s="42"/>
      <c r="G703" s="42"/>
      <c r="H703" s="42"/>
      <c r="I703" s="42"/>
      <c r="J703" s="267" t="str">
        <f t="shared" si="73"/>
        <v/>
      </c>
      <c r="K703" s="289"/>
      <c r="L703" s="289"/>
      <c r="M703" s="42"/>
      <c r="N703" s="42"/>
      <c r="O703" s="42"/>
      <c r="P703" s="42"/>
      <c r="Q703" s="42"/>
      <c r="R703" s="42"/>
      <c r="S703" s="266">
        <f t="shared" si="74"/>
        <v>0</v>
      </c>
      <c r="T703" s="32"/>
      <c r="U703" s="50"/>
      <c r="V703" s="44"/>
      <c r="W703" s="44"/>
      <c r="X703" s="45"/>
      <c r="Y703" s="50"/>
      <c r="Z703" s="46"/>
      <c r="AA703" s="46"/>
      <c r="AB703" s="46"/>
      <c r="AC703" s="47">
        <f t="shared" si="75"/>
        <v>0</v>
      </c>
      <c r="AD703" s="51"/>
      <c r="AE703" s="51"/>
      <c r="AF703" s="51"/>
      <c r="AH703" s="290"/>
      <c r="AI703" s="53">
        <f t="shared" si="76"/>
        <v>0</v>
      </c>
      <c r="AJ703" s="52"/>
      <c r="AK703" s="293"/>
      <c r="AL703" s="300"/>
      <c r="AM703" s="52"/>
      <c r="AN703" s="300"/>
      <c r="AO703" s="54"/>
      <c r="AQ703" s="47" t="str">
        <f>IF(OR('Input 1 - Schedule 1'!$C703="Non-Ins, Non-Fin",G703="Other Unregulated Financial Entity"),"Yes","No")</f>
        <v>No</v>
      </c>
      <c r="AR703" s="47" t="str">
        <f>IF(AQ703="Yes", 'Input 1 - Schedule 1'!AL703/'Input 1 - Schedule 1'!AM703*'Input 1 - Schedule 1'!AN703,"N/A")</f>
        <v>N/A</v>
      </c>
      <c r="AS703" s="47" t="str">
        <f>IF(AR703="N/A","N/A",MAX('Input 1 - Schedule 1'!AN703*0.02,AR703))</f>
        <v>N/A</v>
      </c>
      <c r="AT703" s="47" t="str">
        <f>IF(AQ703="Yes",'Input 1 - Schedule 1'!$AH703*IF($AX703="RBC Filing U.S. Insurer (Life)",0.0247,IF($AX703="RBC Filing U.S. Insurer (Health)",0.057*2/3,0.0364)),"N/A")</f>
        <v>N/A</v>
      </c>
      <c r="AU703" s="47" t="str">
        <f>IF(AQ703="Yes",'Input 1 - Schedule 1'!$AH703*IF($AX703="RBC Filing U.S. Insurer (Life)",0.037,IF($AX703="RBC Filing U.S. Insurer (Health)",0.057,0.054)),"N/A")</f>
        <v>N/A</v>
      </c>
      <c r="AV703" s="47" t="str">
        <f>IF(AQ703="Yes",'Input 1 - Schedule 1'!$AJ703*0.03,"N/A")</f>
        <v>N/A</v>
      </c>
      <c r="AW703" s="47" t="str">
        <f>IF(AQ703="Yes",IF(AX703="RBC Filing U.S. Insurer (Life)",0.195*'Input 1 - Schedule 1'!AJ703,0.225*'Input 1 - Schedule 1'!AJ703),"N/A")</f>
        <v>N/A</v>
      </c>
      <c r="AX703" s="47" t="str">
        <f>IFERROR(VLOOKUP('Input 1 - Schedule 1'!I703,'Input 1 - Schedule 1'!$D$7:$G$1009,4,FALSE),"")</f>
        <v/>
      </c>
      <c r="AZ703" s="17" t="s">
        <v>1</v>
      </c>
    </row>
    <row r="704" spans="1:52" x14ac:dyDescent="0.25">
      <c r="A704" s="56">
        <f t="shared" si="71"/>
        <v>695</v>
      </c>
      <c r="B704" s="267" t="str">
        <f t="shared" si="72"/>
        <v/>
      </c>
      <c r="C704" s="55" t="str">
        <f>IFERROR(VLOOKUP(G704,GCC.Param!$B$3:$D$96,3,FALSE),"")</f>
        <v/>
      </c>
      <c r="D704" s="40"/>
      <c r="E704" s="40"/>
      <c r="F704" s="42"/>
      <c r="G704" s="42"/>
      <c r="H704" s="42"/>
      <c r="I704" s="42"/>
      <c r="J704" s="267" t="str">
        <f t="shared" si="73"/>
        <v/>
      </c>
      <c r="K704" s="289"/>
      <c r="L704" s="289"/>
      <c r="M704" s="42"/>
      <c r="N704" s="42"/>
      <c r="O704" s="42"/>
      <c r="P704" s="42"/>
      <c r="Q704" s="42"/>
      <c r="R704" s="42"/>
      <c r="S704" s="266">
        <f t="shared" si="74"/>
        <v>0</v>
      </c>
      <c r="T704" s="32"/>
      <c r="U704" s="50"/>
      <c r="V704" s="44"/>
      <c r="W704" s="44"/>
      <c r="X704" s="45"/>
      <c r="Y704" s="50"/>
      <c r="Z704" s="46"/>
      <c r="AA704" s="46"/>
      <c r="AB704" s="46"/>
      <c r="AC704" s="47">
        <f t="shared" si="75"/>
        <v>0</v>
      </c>
      <c r="AD704" s="51"/>
      <c r="AE704" s="51"/>
      <c r="AF704" s="51"/>
      <c r="AH704" s="290"/>
      <c r="AI704" s="53">
        <f t="shared" si="76"/>
        <v>0</v>
      </c>
      <c r="AJ704" s="52"/>
      <c r="AK704" s="293"/>
      <c r="AL704" s="300"/>
      <c r="AM704" s="52"/>
      <c r="AN704" s="300"/>
      <c r="AO704" s="54"/>
      <c r="AQ704" s="47" t="str">
        <f>IF(OR('Input 1 - Schedule 1'!$C704="Non-Ins, Non-Fin",G704="Other Unregulated Financial Entity"),"Yes","No")</f>
        <v>No</v>
      </c>
      <c r="AR704" s="47" t="str">
        <f>IF(AQ704="Yes", 'Input 1 - Schedule 1'!AL704/'Input 1 - Schedule 1'!AM704*'Input 1 - Schedule 1'!AN704,"N/A")</f>
        <v>N/A</v>
      </c>
      <c r="AS704" s="47" t="str">
        <f>IF(AR704="N/A","N/A",MAX('Input 1 - Schedule 1'!AN704*0.02,AR704))</f>
        <v>N/A</v>
      </c>
      <c r="AT704" s="47" t="str">
        <f>IF(AQ704="Yes",'Input 1 - Schedule 1'!$AH704*IF($AX704="RBC Filing U.S. Insurer (Life)",0.0247,IF($AX704="RBC Filing U.S. Insurer (Health)",0.057*2/3,0.0364)),"N/A")</f>
        <v>N/A</v>
      </c>
      <c r="AU704" s="47" t="str">
        <f>IF(AQ704="Yes",'Input 1 - Schedule 1'!$AH704*IF($AX704="RBC Filing U.S. Insurer (Life)",0.037,IF($AX704="RBC Filing U.S. Insurer (Health)",0.057,0.054)),"N/A")</f>
        <v>N/A</v>
      </c>
      <c r="AV704" s="47" t="str">
        <f>IF(AQ704="Yes",'Input 1 - Schedule 1'!$AJ704*0.03,"N/A")</f>
        <v>N/A</v>
      </c>
      <c r="AW704" s="47" t="str">
        <f>IF(AQ704="Yes",IF(AX704="RBC Filing U.S. Insurer (Life)",0.195*'Input 1 - Schedule 1'!AJ704,0.225*'Input 1 - Schedule 1'!AJ704),"N/A")</f>
        <v>N/A</v>
      </c>
      <c r="AX704" s="47" t="str">
        <f>IFERROR(VLOOKUP('Input 1 - Schedule 1'!I704,'Input 1 - Schedule 1'!$D$7:$G$1009,4,FALSE),"")</f>
        <v/>
      </c>
      <c r="AZ704" s="17" t="s">
        <v>1</v>
      </c>
    </row>
    <row r="705" spans="1:52" x14ac:dyDescent="0.25">
      <c r="A705" s="56">
        <f t="shared" si="71"/>
        <v>696</v>
      </c>
      <c r="B705" s="267" t="str">
        <f t="shared" si="72"/>
        <v/>
      </c>
      <c r="C705" s="55" t="str">
        <f>IFERROR(VLOOKUP(G705,GCC.Param!$B$3:$D$96,3,FALSE),"")</f>
        <v/>
      </c>
      <c r="D705" s="40"/>
      <c r="E705" s="40"/>
      <c r="F705" s="42"/>
      <c r="G705" s="42"/>
      <c r="H705" s="42"/>
      <c r="I705" s="42"/>
      <c r="J705" s="267" t="str">
        <f t="shared" si="73"/>
        <v/>
      </c>
      <c r="K705" s="289"/>
      <c r="L705" s="289"/>
      <c r="M705" s="42"/>
      <c r="N705" s="42"/>
      <c r="O705" s="42"/>
      <c r="P705" s="42"/>
      <c r="Q705" s="42"/>
      <c r="R705" s="42"/>
      <c r="S705" s="266">
        <f t="shared" si="74"/>
        <v>0</v>
      </c>
      <c r="T705" s="32"/>
      <c r="U705" s="50"/>
      <c r="V705" s="44"/>
      <c r="W705" s="44"/>
      <c r="X705" s="45"/>
      <c r="Y705" s="50"/>
      <c r="Z705" s="46"/>
      <c r="AA705" s="46"/>
      <c r="AB705" s="46"/>
      <c r="AC705" s="47">
        <f t="shared" si="75"/>
        <v>0</v>
      </c>
      <c r="AD705" s="51"/>
      <c r="AE705" s="51"/>
      <c r="AF705" s="51"/>
      <c r="AH705" s="290"/>
      <c r="AI705" s="53">
        <f t="shared" si="76"/>
        <v>0</v>
      </c>
      <c r="AJ705" s="52"/>
      <c r="AK705" s="293"/>
      <c r="AL705" s="300"/>
      <c r="AM705" s="52"/>
      <c r="AN705" s="300"/>
      <c r="AO705" s="54"/>
      <c r="AQ705" s="47" t="str">
        <f>IF(OR('Input 1 - Schedule 1'!$C705="Non-Ins, Non-Fin",G705="Other Unregulated Financial Entity"),"Yes","No")</f>
        <v>No</v>
      </c>
      <c r="AR705" s="47" t="str">
        <f>IF(AQ705="Yes", 'Input 1 - Schedule 1'!AL705/'Input 1 - Schedule 1'!AM705*'Input 1 - Schedule 1'!AN705,"N/A")</f>
        <v>N/A</v>
      </c>
      <c r="AS705" s="47" t="str">
        <f>IF(AR705="N/A","N/A",MAX('Input 1 - Schedule 1'!AN705*0.02,AR705))</f>
        <v>N/A</v>
      </c>
      <c r="AT705" s="47" t="str">
        <f>IF(AQ705="Yes",'Input 1 - Schedule 1'!$AH705*IF($AX705="RBC Filing U.S. Insurer (Life)",0.0247,IF($AX705="RBC Filing U.S. Insurer (Health)",0.057*2/3,0.0364)),"N/A")</f>
        <v>N/A</v>
      </c>
      <c r="AU705" s="47" t="str">
        <f>IF(AQ705="Yes",'Input 1 - Schedule 1'!$AH705*IF($AX705="RBC Filing U.S. Insurer (Life)",0.037,IF($AX705="RBC Filing U.S. Insurer (Health)",0.057,0.054)),"N/A")</f>
        <v>N/A</v>
      </c>
      <c r="AV705" s="47" t="str">
        <f>IF(AQ705="Yes",'Input 1 - Schedule 1'!$AJ705*0.03,"N/A")</f>
        <v>N/A</v>
      </c>
      <c r="AW705" s="47" t="str">
        <f>IF(AQ705="Yes",IF(AX705="RBC Filing U.S. Insurer (Life)",0.195*'Input 1 - Schedule 1'!AJ705,0.225*'Input 1 - Schedule 1'!AJ705),"N/A")</f>
        <v>N/A</v>
      </c>
      <c r="AX705" s="47" t="str">
        <f>IFERROR(VLOOKUP('Input 1 - Schedule 1'!I705,'Input 1 - Schedule 1'!$D$7:$G$1009,4,FALSE),"")</f>
        <v/>
      </c>
      <c r="AZ705" s="17" t="s">
        <v>1</v>
      </c>
    </row>
    <row r="706" spans="1:52" x14ac:dyDescent="0.25">
      <c r="A706" s="56">
        <f t="shared" si="71"/>
        <v>697</v>
      </c>
      <c r="B706" s="267" t="str">
        <f t="shared" si="72"/>
        <v/>
      </c>
      <c r="C706" s="55" t="str">
        <f>IFERROR(VLOOKUP(G706,GCC.Param!$B$3:$D$96,3,FALSE),"")</f>
        <v/>
      </c>
      <c r="D706" s="40"/>
      <c r="E706" s="40"/>
      <c r="F706" s="42"/>
      <c r="G706" s="42"/>
      <c r="H706" s="42"/>
      <c r="I706" s="42"/>
      <c r="J706" s="267" t="str">
        <f t="shared" si="73"/>
        <v/>
      </c>
      <c r="K706" s="289"/>
      <c r="L706" s="289"/>
      <c r="M706" s="42"/>
      <c r="N706" s="42"/>
      <c r="O706" s="42"/>
      <c r="P706" s="42"/>
      <c r="Q706" s="42"/>
      <c r="R706" s="42"/>
      <c r="S706" s="266">
        <f t="shared" si="74"/>
        <v>0</v>
      </c>
      <c r="T706" s="32"/>
      <c r="U706" s="50"/>
      <c r="V706" s="44"/>
      <c r="W706" s="44"/>
      <c r="X706" s="45"/>
      <c r="Y706" s="50"/>
      <c r="Z706" s="46"/>
      <c r="AA706" s="46"/>
      <c r="AB706" s="46"/>
      <c r="AC706" s="47">
        <f t="shared" si="75"/>
        <v>0</v>
      </c>
      <c r="AD706" s="51"/>
      <c r="AE706" s="51"/>
      <c r="AF706" s="51"/>
      <c r="AH706" s="290"/>
      <c r="AI706" s="53">
        <f t="shared" si="76"/>
        <v>0</v>
      </c>
      <c r="AJ706" s="52"/>
      <c r="AK706" s="293"/>
      <c r="AL706" s="300"/>
      <c r="AM706" s="52"/>
      <c r="AN706" s="300"/>
      <c r="AO706" s="54"/>
      <c r="AQ706" s="47" t="str">
        <f>IF(OR('Input 1 - Schedule 1'!$C706="Non-Ins, Non-Fin",G706="Other Unregulated Financial Entity"),"Yes","No")</f>
        <v>No</v>
      </c>
      <c r="AR706" s="47" t="str">
        <f>IF(AQ706="Yes", 'Input 1 - Schedule 1'!AL706/'Input 1 - Schedule 1'!AM706*'Input 1 - Schedule 1'!AN706,"N/A")</f>
        <v>N/A</v>
      </c>
      <c r="AS706" s="47" t="str">
        <f>IF(AR706="N/A","N/A",MAX('Input 1 - Schedule 1'!AN706*0.02,AR706))</f>
        <v>N/A</v>
      </c>
      <c r="AT706" s="47" t="str">
        <f>IF(AQ706="Yes",'Input 1 - Schedule 1'!$AH706*IF($AX706="RBC Filing U.S. Insurer (Life)",0.0247,IF($AX706="RBC Filing U.S. Insurer (Health)",0.057*2/3,0.0364)),"N/A")</f>
        <v>N/A</v>
      </c>
      <c r="AU706" s="47" t="str">
        <f>IF(AQ706="Yes",'Input 1 - Schedule 1'!$AH706*IF($AX706="RBC Filing U.S. Insurer (Life)",0.037,IF($AX706="RBC Filing U.S. Insurer (Health)",0.057,0.054)),"N/A")</f>
        <v>N/A</v>
      </c>
      <c r="AV706" s="47" t="str">
        <f>IF(AQ706="Yes",'Input 1 - Schedule 1'!$AJ706*0.03,"N/A")</f>
        <v>N/A</v>
      </c>
      <c r="AW706" s="47" t="str">
        <f>IF(AQ706="Yes",IF(AX706="RBC Filing U.S. Insurer (Life)",0.195*'Input 1 - Schedule 1'!AJ706,0.225*'Input 1 - Schedule 1'!AJ706),"N/A")</f>
        <v>N/A</v>
      </c>
      <c r="AX706" s="47" t="str">
        <f>IFERROR(VLOOKUP('Input 1 - Schedule 1'!I706,'Input 1 - Schedule 1'!$D$7:$G$1009,4,FALSE),"")</f>
        <v/>
      </c>
      <c r="AZ706" s="17" t="s">
        <v>1</v>
      </c>
    </row>
    <row r="707" spans="1:52" x14ac:dyDescent="0.25">
      <c r="A707" s="56">
        <f t="shared" si="71"/>
        <v>698</v>
      </c>
      <c r="B707" s="267" t="str">
        <f t="shared" si="72"/>
        <v/>
      </c>
      <c r="C707" s="55" t="str">
        <f>IFERROR(VLOOKUP(G707,GCC.Param!$B$3:$D$96,3,FALSE),"")</f>
        <v/>
      </c>
      <c r="D707" s="40"/>
      <c r="E707" s="40"/>
      <c r="F707" s="42"/>
      <c r="G707" s="42"/>
      <c r="H707" s="42"/>
      <c r="I707" s="42"/>
      <c r="J707" s="267" t="str">
        <f t="shared" si="73"/>
        <v/>
      </c>
      <c r="K707" s="289"/>
      <c r="L707" s="289"/>
      <c r="M707" s="42"/>
      <c r="N707" s="42"/>
      <c r="O707" s="42"/>
      <c r="P707" s="42"/>
      <c r="Q707" s="42"/>
      <c r="R707" s="42"/>
      <c r="S707" s="266">
        <f t="shared" si="74"/>
        <v>0</v>
      </c>
      <c r="T707" s="32"/>
      <c r="U707" s="50"/>
      <c r="V707" s="44"/>
      <c r="W707" s="44"/>
      <c r="X707" s="45"/>
      <c r="Y707" s="50"/>
      <c r="Z707" s="46"/>
      <c r="AA707" s="46"/>
      <c r="AB707" s="46"/>
      <c r="AC707" s="47">
        <f t="shared" si="75"/>
        <v>0</v>
      </c>
      <c r="AD707" s="51"/>
      <c r="AE707" s="51"/>
      <c r="AF707" s="51"/>
      <c r="AH707" s="290"/>
      <c r="AI707" s="53">
        <f t="shared" si="76"/>
        <v>0</v>
      </c>
      <c r="AJ707" s="52"/>
      <c r="AK707" s="293"/>
      <c r="AL707" s="300"/>
      <c r="AM707" s="52"/>
      <c r="AN707" s="300"/>
      <c r="AO707" s="54"/>
      <c r="AQ707" s="47" t="str">
        <f>IF(OR('Input 1 - Schedule 1'!$C707="Non-Ins, Non-Fin",G707="Other Unregulated Financial Entity"),"Yes","No")</f>
        <v>No</v>
      </c>
      <c r="AR707" s="47" t="str">
        <f>IF(AQ707="Yes", 'Input 1 - Schedule 1'!AL707/'Input 1 - Schedule 1'!AM707*'Input 1 - Schedule 1'!AN707,"N/A")</f>
        <v>N/A</v>
      </c>
      <c r="AS707" s="47" t="str">
        <f>IF(AR707="N/A","N/A",MAX('Input 1 - Schedule 1'!AN707*0.02,AR707))</f>
        <v>N/A</v>
      </c>
      <c r="AT707" s="47" t="str">
        <f>IF(AQ707="Yes",'Input 1 - Schedule 1'!$AH707*IF($AX707="RBC Filing U.S. Insurer (Life)",0.0247,IF($AX707="RBC Filing U.S. Insurer (Health)",0.057*2/3,0.0364)),"N/A")</f>
        <v>N/A</v>
      </c>
      <c r="AU707" s="47" t="str">
        <f>IF(AQ707="Yes",'Input 1 - Schedule 1'!$AH707*IF($AX707="RBC Filing U.S. Insurer (Life)",0.037,IF($AX707="RBC Filing U.S. Insurer (Health)",0.057,0.054)),"N/A")</f>
        <v>N/A</v>
      </c>
      <c r="AV707" s="47" t="str">
        <f>IF(AQ707="Yes",'Input 1 - Schedule 1'!$AJ707*0.03,"N/A")</f>
        <v>N/A</v>
      </c>
      <c r="AW707" s="47" t="str">
        <f>IF(AQ707="Yes",IF(AX707="RBC Filing U.S. Insurer (Life)",0.195*'Input 1 - Schedule 1'!AJ707,0.225*'Input 1 - Schedule 1'!AJ707),"N/A")</f>
        <v>N/A</v>
      </c>
      <c r="AX707" s="47" t="str">
        <f>IFERROR(VLOOKUP('Input 1 - Schedule 1'!I707,'Input 1 - Schedule 1'!$D$7:$G$1009,4,FALSE),"")</f>
        <v/>
      </c>
      <c r="AZ707" s="17" t="s">
        <v>1</v>
      </c>
    </row>
    <row r="708" spans="1:52" x14ac:dyDescent="0.25">
      <c r="A708" s="56">
        <f t="shared" si="71"/>
        <v>699</v>
      </c>
      <c r="B708" s="267" t="str">
        <f t="shared" si="72"/>
        <v/>
      </c>
      <c r="C708" s="55" t="str">
        <f>IFERROR(VLOOKUP(G708,GCC.Param!$B$3:$D$96,3,FALSE),"")</f>
        <v/>
      </c>
      <c r="D708" s="40"/>
      <c r="E708" s="40"/>
      <c r="F708" s="42"/>
      <c r="G708" s="42"/>
      <c r="H708" s="42"/>
      <c r="I708" s="42"/>
      <c r="J708" s="267" t="str">
        <f t="shared" si="73"/>
        <v/>
      </c>
      <c r="K708" s="289"/>
      <c r="L708" s="289"/>
      <c r="M708" s="42"/>
      <c r="N708" s="42"/>
      <c r="O708" s="42"/>
      <c r="P708" s="42"/>
      <c r="Q708" s="42"/>
      <c r="R708" s="42"/>
      <c r="S708" s="266">
        <f t="shared" si="74"/>
        <v>0</v>
      </c>
      <c r="T708" s="32"/>
      <c r="U708" s="50"/>
      <c r="V708" s="44"/>
      <c r="W708" s="44"/>
      <c r="X708" s="45"/>
      <c r="Y708" s="50"/>
      <c r="Z708" s="46"/>
      <c r="AA708" s="46"/>
      <c r="AB708" s="46"/>
      <c r="AC708" s="47">
        <f t="shared" si="75"/>
        <v>0</v>
      </c>
      <c r="AD708" s="51"/>
      <c r="AE708" s="51"/>
      <c r="AF708" s="51"/>
      <c r="AH708" s="290"/>
      <c r="AI708" s="53">
        <f t="shared" si="76"/>
        <v>0</v>
      </c>
      <c r="AJ708" s="52"/>
      <c r="AK708" s="293"/>
      <c r="AL708" s="300"/>
      <c r="AM708" s="52"/>
      <c r="AN708" s="300"/>
      <c r="AO708" s="54"/>
      <c r="AQ708" s="47" t="str">
        <f>IF(OR('Input 1 - Schedule 1'!$C708="Non-Ins, Non-Fin",G708="Other Unregulated Financial Entity"),"Yes","No")</f>
        <v>No</v>
      </c>
      <c r="AR708" s="47" t="str">
        <f>IF(AQ708="Yes", 'Input 1 - Schedule 1'!AL708/'Input 1 - Schedule 1'!AM708*'Input 1 - Schedule 1'!AN708,"N/A")</f>
        <v>N/A</v>
      </c>
      <c r="AS708" s="47" t="str">
        <f>IF(AR708="N/A","N/A",MAX('Input 1 - Schedule 1'!AN708*0.02,AR708))</f>
        <v>N/A</v>
      </c>
      <c r="AT708" s="47" t="str">
        <f>IF(AQ708="Yes",'Input 1 - Schedule 1'!$AH708*IF($AX708="RBC Filing U.S. Insurer (Life)",0.0247,IF($AX708="RBC Filing U.S. Insurer (Health)",0.057*2/3,0.0364)),"N/A")</f>
        <v>N/A</v>
      </c>
      <c r="AU708" s="47" t="str">
        <f>IF(AQ708="Yes",'Input 1 - Schedule 1'!$AH708*IF($AX708="RBC Filing U.S. Insurer (Life)",0.037,IF($AX708="RBC Filing U.S. Insurer (Health)",0.057,0.054)),"N/A")</f>
        <v>N/A</v>
      </c>
      <c r="AV708" s="47" t="str">
        <f>IF(AQ708="Yes",'Input 1 - Schedule 1'!$AJ708*0.03,"N/A")</f>
        <v>N/A</v>
      </c>
      <c r="AW708" s="47" t="str">
        <f>IF(AQ708="Yes",IF(AX708="RBC Filing U.S. Insurer (Life)",0.195*'Input 1 - Schedule 1'!AJ708,0.225*'Input 1 - Schedule 1'!AJ708),"N/A")</f>
        <v>N/A</v>
      </c>
      <c r="AX708" s="47" t="str">
        <f>IFERROR(VLOOKUP('Input 1 - Schedule 1'!I708,'Input 1 - Schedule 1'!$D$7:$G$1009,4,FALSE),"")</f>
        <v/>
      </c>
      <c r="AZ708" s="17" t="s">
        <v>1</v>
      </c>
    </row>
    <row r="709" spans="1:52" x14ac:dyDescent="0.25">
      <c r="A709" s="56">
        <f t="shared" si="71"/>
        <v>700</v>
      </c>
      <c r="B709" s="267" t="str">
        <f t="shared" si="72"/>
        <v/>
      </c>
      <c r="C709" s="55" t="str">
        <f>IFERROR(VLOOKUP(G709,GCC.Param!$B$3:$D$96,3,FALSE),"")</f>
        <v/>
      </c>
      <c r="D709" s="40"/>
      <c r="E709" s="40"/>
      <c r="F709" s="42"/>
      <c r="G709" s="42"/>
      <c r="H709" s="42"/>
      <c r="I709" s="42"/>
      <c r="J709" s="267" t="str">
        <f t="shared" si="73"/>
        <v/>
      </c>
      <c r="K709" s="289"/>
      <c r="L709" s="289"/>
      <c r="M709" s="42"/>
      <c r="N709" s="42"/>
      <c r="O709" s="42"/>
      <c r="P709" s="42"/>
      <c r="Q709" s="42"/>
      <c r="R709" s="42"/>
      <c r="S709" s="266">
        <f t="shared" si="74"/>
        <v>0</v>
      </c>
      <c r="T709" s="32"/>
      <c r="U709" s="50"/>
      <c r="V709" s="44"/>
      <c r="W709" s="44"/>
      <c r="X709" s="45"/>
      <c r="Y709" s="50"/>
      <c r="Z709" s="46"/>
      <c r="AA709" s="46"/>
      <c r="AB709" s="46"/>
      <c r="AC709" s="47">
        <f t="shared" si="75"/>
        <v>0</v>
      </c>
      <c r="AD709" s="51"/>
      <c r="AE709" s="51"/>
      <c r="AF709" s="51"/>
      <c r="AH709" s="290"/>
      <c r="AI709" s="53">
        <f t="shared" si="76"/>
        <v>0</v>
      </c>
      <c r="AJ709" s="52"/>
      <c r="AK709" s="293"/>
      <c r="AL709" s="300"/>
      <c r="AM709" s="52"/>
      <c r="AN709" s="300"/>
      <c r="AO709" s="54"/>
      <c r="AQ709" s="47" t="str">
        <f>IF(OR('Input 1 - Schedule 1'!$C709="Non-Ins, Non-Fin",G709="Other Unregulated Financial Entity"),"Yes","No")</f>
        <v>No</v>
      </c>
      <c r="AR709" s="47" t="str">
        <f>IF(AQ709="Yes", 'Input 1 - Schedule 1'!AL709/'Input 1 - Schedule 1'!AM709*'Input 1 - Schedule 1'!AN709,"N/A")</f>
        <v>N/A</v>
      </c>
      <c r="AS709" s="47" t="str">
        <f>IF(AR709="N/A","N/A",MAX('Input 1 - Schedule 1'!AN709*0.02,AR709))</f>
        <v>N/A</v>
      </c>
      <c r="AT709" s="47" t="str">
        <f>IF(AQ709="Yes",'Input 1 - Schedule 1'!$AH709*IF($AX709="RBC Filing U.S. Insurer (Life)",0.0247,IF($AX709="RBC Filing U.S. Insurer (Health)",0.057*2/3,0.0364)),"N/A")</f>
        <v>N/A</v>
      </c>
      <c r="AU709" s="47" t="str">
        <f>IF(AQ709="Yes",'Input 1 - Schedule 1'!$AH709*IF($AX709="RBC Filing U.S. Insurer (Life)",0.037,IF($AX709="RBC Filing U.S. Insurer (Health)",0.057,0.054)),"N/A")</f>
        <v>N/A</v>
      </c>
      <c r="AV709" s="47" t="str">
        <f>IF(AQ709="Yes",'Input 1 - Schedule 1'!$AJ709*0.03,"N/A")</f>
        <v>N/A</v>
      </c>
      <c r="AW709" s="47" t="str">
        <f>IF(AQ709="Yes",IF(AX709="RBC Filing U.S. Insurer (Life)",0.195*'Input 1 - Schedule 1'!AJ709,0.225*'Input 1 - Schedule 1'!AJ709),"N/A")</f>
        <v>N/A</v>
      </c>
      <c r="AX709" s="47" t="str">
        <f>IFERROR(VLOOKUP('Input 1 - Schedule 1'!I709,'Input 1 - Schedule 1'!$D$7:$G$1009,4,FALSE),"")</f>
        <v/>
      </c>
      <c r="AZ709" s="17" t="s">
        <v>1</v>
      </c>
    </row>
    <row r="710" spans="1:52" x14ac:dyDescent="0.25">
      <c r="A710" s="56">
        <f t="shared" si="71"/>
        <v>701</v>
      </c>
      <c r="B710" s="267" t="str">
        <f t="shared" si="72"/>
        <v/>
      </c>
      <c r="C710" s="55" t="str">
        <f>IFERROR(VLOOKUP(G710,GCC.Param!$B$3:$D$96,3,FALSE),"")</f>
        <v/>
      </c>
      <c r="D710" s="40"/>
      <c r="E710" s="40"/>
      <c r="F710" s="42"/>
      <c r="G710" s="42"/>
      <c r="H710" s="42"/>
      <c r="I710" s="42"/>
      <c r="J710" s="267" t="str">
        <f t="shared" si="73"/>
        <v/>
      </c>
      <c r="K710" s="289"/>
      <c r="L710" s="289"/>
      <c r="M710" s="42"/>
      <c r="N710" s="42"/>
      <c r="O710" s="42"/>
      <c r="P710" s="42"/>
      <c r="Q710" s="42"/>
      <c r="R710" s="42"/>
      <c r="S710" s="266">
        <f t="shared" si="74"/>
        <v>0</v>
      </c>
      <c r="T710" s="32"/>
      <c r="U710" s="50"/>
      <c r="V710" s="44"/>
      <c r="W710" s="44"/>
      <c r="X710" s="45"/>
      <c r="Y710" s="50"/>
      <c r="Z710" s="46"/>
      <c r="AA710" s="46"/>
      <c r="AB710" s="46"/>
      <c r="AC710" s="47">
        <f t="shared" si="75"/>
        <v>0</v>
      </c>
      <c r="AD710" s="51"/>
      <c r="AE710" s="51"/>
      <c r="AF710" s="51"/>
      <c r="AH710" s="290"/>
      <c r="AI710" s="53">
        <f t="shared" si="76"/>
        <v>0</v>
      </c>
      <c r="AJ710" s="52"/>
      <c r="AK710" s="293"/>
      <c r="AL710" s="300"/>
      <c r="AM710" s="52"/>
      <c r="AN710" s="300"/>
      <c r="AO710" s="54"/>
      <c r="AQ710" s="47" t="str">
        <f>IF(OR('Input 1 - Schedule 1'!$C710="Non-Ins, Non-Fin",G710="Other Unregulated Financial Entity"),"Yes","No")</f>
        <v>No</v>
      </c>
      <c r="AR710" s="47" t="str">
        <f>IF(AQ710="Yes", 'Input 1 - Schedule 1'!AL710/'Input 1 - Schedule 1'!AM710*'Input 1 - Schedule 1'!AN710,"N/A")</f>
        <v>N/A</v>
      </c>
      <c r="AS710" s="47" t="str">
        <f>IF(AR710="N/A","N/A",MAX('Input 1 - Schedule 1'!AN710*0.02,AR710))</f>
        <v>N/A</v>
      </c>
      <c r="AT710" s="47" t="str">
        <f>IF(AQ710="Yes",'Input 1 - Schedule 1'!$AH710*IF($AX710="RBC Filing U.S. Insurer (Life)",0.0247,IF($AX710="RBC Filing U.S. Insurer (Health)",0.057*2/3,0.0364)),"N/A")</f>
        <v>N/A</v>
      </c>
      <c r="AU710" s="47" t="str">
        <f>IF(AQ710="Yes",'Input 1 - Schedule 1'!$AH710*IF($AX710="RBC Filing U.S. Insurer (Life)",0.037,IF($AX710="RBC Filing U.S. Insurer (Health)",0.057,0.054)),"N/A")</f>
        <v>N/A</v>
      </c>
      <c r="AV710" s="47" t="str">
        <f>IF(AQ710="Yes",'Input 1 - Schedule 1'!$AJ710*0.03,"N/A")</f>
        <v>N/A</v>
      </c>
      <c r="AW710" s="47" t="str">
        <f>IF(AQ710="Yes",IF(AX710="RBC Filing U.S. Insurer (Life)",0.195*'Input 1 - Schedule 1'!AJ710,0.225*'Input 1 - Schedule 1'!AJ710),"N/A")</f>
        <v>N/A</v>
      </c>
      <c r="AX710" s="47" t="str">
        <f>IFERROR(VLOOKUP('Input 1 - Schedule 1'!I710,'Input 1 - Schedule 1'!$D$7:$G$1009,4,FALSE),"")</f>
        <v/>
      </c>
      <c r="AZ710" s="17" t="s">
        <v>1</v>
      </c>
    </row>
    <row r="711" spans="1:52" x14ac:dyDescent="0.25">
      <c r="A711" s="56">
        <f t="shared" si="71"/>
        <v>702</v>
      </c>
      <c r="B711" s="267" t="str">
        <f t="shared" si="72"/>
        <v/>
      </c>
      <c r="C711" s="55" t="str">
        <f>IFERROR(VLOOKUP(G711,GCC.Param!$B$3:$D$96,3,FALSE),"")</f>
        <v/>
      </c>
      <c r="D711" s="40"/>
      <c r="E711" s="40"/>
      <c r="F711" s="42"/>
      <c r="G711" s="42"/>
      <c r="H711" s="42"/>
      <c r="I711" s="42"/>
      <c r="J711" s="267" t="str">
        <f t="shared" si="73"/>
        <v/>
      </c>
      <c r="K711" s="289"/>
      <c r="L711" s="289"/>
      <c r="M711" s="42"/>
      <c r="N711" s="42"/>
      <c r="O711" s="42"/>
      <c r="P711" s="42"/>
      <c r="Q711" s="42"/>
      <c r="R711" s="42"/>
      <c r="S711" s="266">
        <f t="shared" si="74"/>
        <v>0</v>
      </c>
      <c r="T711" s="32"/>
      <c r="U711" s="50"/>
      <c r="V711" s="44"/>
      <c r="W711" s="44"/>
      <c r="X711" s="45"/>
      <c r="Y711" s="50"/>
      <c r="Z711" s="46"/>
      <c r="AA711" s="46"/>
      <c r="AB711" s="46"/>
      <c r="AC711" s="47">
        <f t="shared" si="75"/>
        <v>0</v>
      </c>
      <c r="AD711" s="51"/>
      <c r="AE711" s="51"/>
      <c r="AF711" s="51"/>
      <c r="AH711" s="290"/>
      <c r="AI711" s="53">
        <f t="shared" si="76"/>
        <v>0</v>
      </c>
      <c r="AJ711" s="52"/>
      <c r="AK711" s="293"/>
      <c r="AL711" s="300"/>
      <c r="AM711" s="52"/>
      <c r="AN711" s="300"/>
      <c r="AO711" s="54"/>
      <c r="AQ711" s="47" t="str">
        <f>IF(OR('Input 1 - Schedule 1'!$C711="Non-Ins, Non-Fin",G711="Other Unregulated Financial Entity"),"Yes","No")</f>
        <v>No</v>
      </c>
      <c r="AR711" s="47" t="str">
        <f>IF(AQ711="Yes", 'Input 1 - Schedule 1'!AL711/'Input 1 - Schedule 1'!AM711*'Input 1 - Schedule 1'!AN711,"N/A")</f>
        <v>N/A</v>
      </c>
      <c r="AS711" s="47" t="str">
        <f>IF(AR711="N/A","N/A",MAX('Input 1 - Schedule 1'!AN711*0.02,AR711))</f>
        <v>N/A</v>
      </c>
      <c r="AT711" s="47" t="str">
        <f>IF(AQ711="Yes",'Input 1 - Schedule 1'!$AH711*IF($AX711="RBC Filing U.S. Insurer (Life)",0.0247,IF($AX711="RBC Filing U.S. Insurer (Health)",0.057*2/3,0.0364)),"N/A")</f>
        <v>N/A</v>
      </c>
      <c r="AU711" s="47" t="str">
        <f>IF(AQ711="Yes",'Input 1 - Schedule 1'!$AH711*IF($AX711="RBC Filing U.S. Insurer (Life)",0.037,IF($AX711="RBC Filing U.S. Insurer (Health)",0.057,0.054)),"N/A")</f>
        <v>N/A</v>
      </c>
      <c r="AV711" s="47" t="str">
        <f>IF(AQ711="Yes",'Input 1 - Schedule 1'!$AJ711*0.03,"N/A")</f>
        <v>N/A</v>
      </c>
      <c r="AW711" s="47" t="str">
        <f>IF(AQ711="Yes",IF(AX711="RBC Filing U.S. Insurer (Life)",0.195*'Input 1 - Schedule 1'!AJ711,0.225*'Input 1 - Schedule 1'!AJ711),"N/A")</f>
        <v>N/A</v>
      </c>
      <c r="AX711" s="47" t="str">
        <f>IFERROR(VLOOKUP('Input 1 - Schedule 1'!I711,'Input 1 - Schedule 1'!$D$7:$G$1009,4,FALSE),"")</f>
        <v/>
      </c>
      <c r="AZ711" s="17" t="s">
        <v>1</v>
      </c>
    </row>
    <row r="712" spans="1:52" x14ac:dyDescent="0.25">
      <c r="A712" s="56">
        <f t="shared" si="71"/>
        <v>703</v>
      </c>
      <c r="B712" s="267" t="str">
        <f t="shared" si="72"/>
        <v/>
      </c>
      <c r="C712" s="55" t="str">
        <f>IFERROR(VLOOKUP(G712,GCC.Param!$B$3:$D$96,3,FALSE),"")</f>
        <v/>
      </c>
      <c r="D712" s="40"/>
      <c r="E712" s="40"/>
      <c r="F712" s="42"/>
      <c r="G712" s="42"/>
      <c r="H712" s="42"/>
      <c r="I712" s="42"/>
      <c r="J712" s="267" t="str">
        <f t="shared" si="73"/>
        <v/>
      </c>
      <c r="K712" s="289"/>
      <c r="L712" s="289"/>
      <c r="M712" s="42"/>
      <c r="N712" s="42"/>
      <c r="O712" s="42"/>
      <c r="P712" s="42"/>
      <c r="Q712" s="42"/>
      <c r="R712" s="42"/>
      <c r="S712" s="266">
        <f t="shared" si="74"/>
        <v>0</v>
      </c>
      <c r="T712" s="32"/>
      <c r="U712" s="50"/>
      <c r="V712" s="44"/>
      <c r="W712" s="44"/>
      <c r="X712" s="45"/>
      <c r="Y712" s="50"/>
      <c r="Z712" s="46"/>
      <c r="AA712" s="46"/>
      <c r="AB712" s="46"/>
      <c r="AC712" s="47">
        <f t="shared" si="75"/>
        <v>0</v>
      </c>
      <c r="AD712" s="51"/>
      <c r="AE712" s="51"/>
      <c r="AF712" s="51"/>
      <c r="AH712" s="290"/>
      <c r="AI712" s="53">
        <f t="shared" si="76"/>
        <v>0</v>
      </c>
      <c r="AJ712" s="52"/>
      <c r="AK712" s="293"/>
      <c r="AL712" s="300"/>
      <c r="AM712" s="52"/>
      <c r="AN712" s="300"/>
      <c r="AO712" s="54"/>
      <c r="AQ712" s="47" t="str">
        <f>IF(OR('Input 1 - Schedule 1'!$C712="Non-Ins, Non-Fin",G712="Other Unregulated Financial Entity"),"Yes","No")</f>
        <v>No</v>
      </c>
      <c r="AR712" s="47" t="str">
        <f>IF(AQ712="Yes", 'Input 1 - Schedule 1'!AL712/'Input 1 - Schedule 1'!AM712*'Input 1 - Schedule 1'!AN712,"N/A")</f>
        <v>N/A</v>
      </c>
      <c r="AS712" s="47" t="str">
        <f>IF(AR712="N/A","N/A",MAX('Input 1 - Schedule 1'!AN712*0.02,AR712))</f>
        <v>N/A</v>
      </c>
      <c r="AT712" s="47" t="str">
        <f>IF(AQ712="Yes",'Input 1 - Schedule 1'!$AH712*IF($AX712="RBC Filing U.S. Insurer (Life)",0.0247,IF($AX712="RBC Filing U.S. Insurer (Health)",0.057*2/3,0.0364)),"N/A")</f>
        <v>N/A</v>
      </c>
      <c r="AU712" s="47" t="str">
        <f>IF(AQ712="Yes",'Input 1 - Schedule 1'!$AH712*IF($AX712="RBC Filing U.S. Insurer (Life)",0.037,IF($AX712="RBC Filing U.S. Insurer (Health)",0.057,0.054)),"N/A")</f>
        <v>N/A</v>
      </c>
      <c r="AV712" s="47" t="str">
        <f>IF(AQ712="Yes",'Input 1 - Schedule 1'!$AJ712*0.03,"N/A")</f>
        <v>N/A</v>
      </c>
      <c r="AW712" s="47" t="str">
        <f>IF(AQ712="Yes",IF(AX712="RBC Filing U.S. Insurer (Life)",0.195*'Input 1 - Schedule 1'!AJ712,0.225*'Input 1 - Schedule 1'!AJ712),"N/A")</f>
        <v>N/A</v>
      </c>
      <c r="AX712" s="47" t="str">
        <f>IFERROR(VLOOKUP('Input 1 - Schedule 1'!I712,'Input 1 - Schedule 1'!$D$7:$G$1009,4,FALSE),"")</f>
        <v/>
      </c>
      <c r="AZ712" s="17" t="s">
        <v>1</v>
      </c>
    </row>
    <row r="713" spans="1:52" x14ac:dyDescent="0.25">
      <c r="A713" s="56">
        <f t="shared" si="71"/>
        <v>704</v>
      </c>
      <c r="B713" s="267" t="str">
        <f t="shared" si="72"/>
        <v/>
      </c>
      <c r="C713" s="55" t="str">
        <f>IFERROR(VLOOKUP(G713,GCC.Param!$B$3:$D$96,3,FALSE),"")</f>
        <v/>
      </c>
      <c r="D713" s="40"/>
      <c r="E713" s="40"/>
      <c r="F713" s="42"/>
      <c r="G713" s="42"/>
      <c r="H713" s="42"/>
      <c r="I713" s="42"/>
      <c r="J713" s="267" t="str">
        <f t="shared" si="73"/>
        <v/>
      </c>
      <c r="K713" s="289"/>
      <c r="L713" s="289"/>
      <c r="M713" s="42"/>
      <c r="N713" s="42"/>
      <c r="O713" s="42"/>
      <c r="P713" s="42"/>
      <c r="Q713" s="42"/>
      <c r="R713" s="42"/>
      <c r="S713" s="266">
        <f t="shared" si="74"/>
        <v>0</v>
      </c>
      <c r="T713" s="32"/>
      <c r="U713" s="50"/>
      <c r="V713" s="44"/>
      <c r="W713" s="44"/>
      <c r="X713" s="45"/>
      <c r="Y713" s="50"/>
      <c r="Z713" s="46"/>
      <c r="AA713" s="46"/>
      <c r="AB713" s="46"/>
      <c r="AC713" s="47">
        <f t="shared" si="75"/>
        <v>0</v>
      </c>
      <c r="AD713" s="51"/>
      <c r="AE713" s="51"/>
      <c r="AF713" s="51"/>
      <c r="AH713" s="290"/>
      <c r="AI713" s="53">
        <f t="shared" si="76"/>
        <v>0</v>
      </c>
      <c r="AJ713" s="52"/>
      <c r="AK713" s="293"/>
      <c r="AL713" s="300"/>
      <c r="AM713" s="52"/>
      <c r="AN713" s="300"/>
      <c r="AO713" s="54"/>
      <c r="AQ713" s="47" t="str">
        <f>IF(OR('Input 1 - Schedule 1'!$C713="Non-Ins, Non-Fin",G713="Other Unregulated Financial Entity"),"Yes","No")</f>
        <v>No</v>
      </c>
      <c r="AR713" s="47" t="str">
        <f>IF(AQ713="Yes", 'Input 1 - Schedule 1'!AL713/'Input 1 - Schedule 1'!AM713*'Input 1 - Schedule 1'!AN713,"N/A")</f>
        <v>N/A</v>
      </c>
      <c r="AS713" s="47" t="str">
        <f>IF(AR713="N/A","N/A",MAX('Input 1 - Schedule 1'!AN713*0.02,AR713))</f>
        <v>N/A</v>
      </c>
      <c r="AT713" s="47" t="str">
        <f>IF(AQ713="Yes",'Input 1 - Schedule 1'!$AH713*IF($AX713="RBC Filing U.S. Insurer (Life)",0.0247,IF($AX713="RBC Filing U.S. Insurer (Health)",0.057*2/3,0.0364)),"N/A")</f>
        <v>N/A</v>
      </c>
      <c r="AU713" s="47" t="str">
        <f>IF(AQ713="Yes",'Input 1 - Schedule 1'!$AH713*IF($AX713="RBC Filing U.S. Insurer (Life)",0.037,IF($AX713="RBC Filing U.S. Insurer (Health)",0.057,0.054)),"N/A")</f>
        <v>N/A</v>
      </c>
      <c r="AV713" s="47" t="str">
        <f>IF(AQ713="Yes",'Input 1 - Schedule 1'!$AJ713*0.03,"N/A")</f>
        <v>N/A</v>
      </c>
      <c r="AW713" s="47" t="str">
        <f>IF(AQ713="Yes",IF(AX713="RBC Filing U.S. Insurer (Life)",0.195*'Input 1 - Schedule 1'!AJ713,0.225*'Input 1 - Schedule 1'!AJ713),"N/A")</f>
        <v>N/A</v>
      </c>
      <c r="AX713" s="47" t="str">
        <f>IFERROR(VLOOKUP('Input 1 - Schedule 1'!I713,'Input 1 - Schedule 1'!$D$7:$G$1009,4,FALSE),"")</f>
        <v/>
      </c>
      <c r="AZ713" s="17" t="s">
        <v>1</v>
      </c>
    </row>
    <row r="714" spans="1:52" x14ac:dyDescent="0.25">
      <c r="A714" s="56">
        <f t="shared" si="71"/>
        <v>705</v>
      </c>
      <c r="B714" s="267" t="str">
        <f t="shared" si="72"/>
        <v/>
      </c>
      <c r="C714" s="55" t="str">
        <f>IFERROR(VLOOKUP(G714,GCC.Param!$B$3:$D$96,3,FALSE),"")</f>
        <v/>
      </c>
      <c r="D714" s="40"/>
      <c r="E714" s="40"/>
      <c r="F714" s="42"/>
      <c r="G714" s="42"/>
      <c r="H714" s="42"/>
      <c r="I714" s="42"/>
      <c r="J714" s="267" t="str">
        <f t="shared" si="73"/>
        <v/>
      </c>
      <c r="K714" s="289"/>
      <c r="L714" s="289"/>
      <c r="M714" s="42"/>
      <c r="N714" s="42"/>
      <c r="O714" s="42"/>
      <c r="P714" s="42"/>
      <c r="Q714" s="42"/>
      <c r="R714" s="42"/>
      <c r="S714" s="266">
        <f t="shared" si="74"/>
        <v>0</v>
      </c>
      <c r="T714" s="32"/>
      <c r="U714" s="50"/>
      <c r="V714" s="44"/>
      <c r="W714" s="44"/>
      <c r="X714" s="45"/>
      <c r="Y714" s="50"/>
      <c r="Z714" s="46"/>
      <c r="AA714" s="46"/>
      <c r="AB714" s="46"/>
      <c r="AC714" s="47">
        <f t="shared" si="75"/>
        <v>0</v>
      </c>
      <c r="AD714" s="51"/>
      <c r="AE714" s="51"/>
      <c r="AF714" s="51"/>
      <c r="AH714" s="290"/>
      <c r="AI714" s="53">
        <f t="shared" si="76"/>
        <v>0</v>
      </c>
      <c r="AJ714" s="52"/>
      <c r="AK714" s="293"/>
      <c r="AL714" s="300"/>
      <c r="AM714" s="52"/>
      <c r="AN714" s="300"/>
      <c r="AO714" s="54"/>
      <c r="AQ714" s="47" t="str">
        <f>IF(OR('Input 1 - Schedule 1'!$C714="Non-Ins, Non-Fin",G714="Other Unregulated Financial Entity"),"Yes","No")</f>
        <v>No</v>
      </c>
      <c r="AR714" s="47" t="str">
        <f>IF(AQ714="Yes", 'Input 1 - Schedule 1'!AL714/'Input 1 - Schedule 1'!AM714*'Input 1 - Schedule 1'!AN714,"N/A")</f>
        <v>N/A</v>
      </c>
      <c r="AS714" s="47" t="str">
        <f>IF(AR714="N/A","N/A",MAX('Input 1 - Schedule 1'!AN714*0.02,AR714))</f>
        <v>N/A</v>
      </c>
      <c r="AT714" s="47" t="str">
        <f>IF(AQ714="Yes",'Input 1 - Schedule 1'!$AH714*IF($AX714="RBC Filing U.S. Insurer (Life)",0.0247,IF($AX714="RBC Filing U.S. Insurer (Health)",0.057*2/3,0.0364)),"N/A")</f>
        <v>N/A</v>
      </c>
      <c r="AU714" s="47" t="str">
        <f>IF(AQ714="Yes",'Input 1 - Schedule 1'!$AH714*IF($AX714="RBC Filing U.S. Insurer (Life)",0.037,IF($AX714="RBC Filing U.S. Insurer (Health)",0.057,0.054)),"N/A")</f>
        <v>N/A</v>
      </c>
      <c r="AV714" s="47" t="str">
        <f>IF(AQ714="Yes",'Input 1 - Schedule 1'!$AJ714*0.03,"N/A")</f>
        <v>N/A</v>
      </c>
      <c r="AW714" s="47" t="str">
        <f>IF(AQ714="Yes",IF(AX714="RBC Filing U.S. Insurer (Life)",0.195*'Input 1 - Schedule 1'!AJ714,0.225*'Input 1 - Schedule 1'!AJ714),"N/A")</f>
        <v>N/A</v>
      </c>
      <c r="AX714" s="47" t="str">
        <f>IFERROR(VLOOKUP('Input 1 - Schedule 1'!I714,'Input 1 - Schedule 1'!$D$7:$G$1009,4,FALSE),"")</f>
        <v/>
      </c>
      <c r="AZ714" s="17" t="s">
        <v>1</v>
      </c>
    </row>
    <row r="715" spans="1:52" x14ac:dyDescent="0.25">
      <c r="A715" s="56">
        <f t="shared" si="71"/>
        <v>706</v>
      </c>
      <c r="B715" s="267" t="str">
        <f t="shared" si="72"/>
        <v/>
      </c>
      <c r="C715" s="55" t="str">
        <f>IFERROR(VLOOKUP(G715,GCC.Param!$B$3:$D$96,3,FALSE),"")</f>
        <v/>
      </c>
      <c r="D715" s="40"/>
      <c r="E715" s="40"/>
      <c r="F715" s="42"/>
      <c r="G715" s="42"/>
      <c r="H715" s="42"/>
      <c r="I715" s="42"/>
      <c r="J715" s="267" t="str">
        <f t="shared" si="73"/>
        <v/>
      </c>
      <c r="K715" s="289"/>
      <c r="L715" s="289"/>
      <c r="M715" s="42"/>
      <c r="N715" s="42"/>
      <c r="O715" s="42"/>
      <c r="P715" s="42"/>
      <c r="Q715" s="42"/>
      <c r="R715" s="42"/>
      <c r="S715" s="266">
        <f t="shared" si="74"/>
        <v>0</v>
      </c>
      <c r="T715" s="32"/>
      <c r="U715" s="50"/>
      <c r="V715" s="44"/>
      <c r="W715" s="44"/>
      <c r="X715" s="45"/>
      <c r="Y715" s="50"/>
      <c r="Z715" s="46"/>
      <c r="AA715" s="46"/>
      <c r="AB715" s="46"/>
      <c r="AC715" s="47">
        <f t="shared" si="75"/>
        <v>0</v>
      </c>
      <c r="AD715" s="51"/>
      <c r="AE715" s="51"/>
      <c r="AF715" s="51"/>
      <c r="AH715" s="290"/>
      <c r="AI715" s="53">
        <f t="shared" si="76"/>
        <v>0</v>
      </c>
      <c r="AJ715" s="52"/>
      <c r="AK715" s="293"/>
      <c r="AL715" s="300"/>
      <c r="AM715" s="52"/>
      <c r="AN715" s="300"/>
      <c r="AO715" s="54"/>
      <c r="AQ715" s="47" t="str">
        <f>IF(OR('Input 1 - Schedule 1'!$C715="Non-Ins, Non-Fin",G715="Other Unregulated Financial Entity"),"Yes","No")</f>
        <v>No</v>
      </c>
      <c r="AR715" s="47" t="str">
        <f>IF(AQ715="Yes", 'Input 1 - Schedule 1'!AL715/'Input 1 - Schedule 1'!AM715*'Input 1 - Schedule 1'!AN715,"N/A")</f>
        <v>N/A</v>
      </c>
      <c r="AS715" s="47" t="str">
        <f>IF(AR715="N/A","N/A",MAX('Input 1 - Schedule 1'!AN715*0.02,AR715))</f>
        <v>N/A</v>
      </c>
      <c r="AT715" s="47" t="str">
        <f>IF(AQ715="Yes",'Input 1 - Schedule 1'!$AH715*IF($AX715="RBC Filing U.S. Insurer (Life)",0.0247,IF($AX715="RBC Filing U.S. Insurer (Health)",0.057*2/3,0.0364)),"N/A")</f>
        <v>N/A</v>
      </c>
      <c r="AU715" s="47" t="str">
        <f>IF(AQ715="Yes",'Input 1 - Schedule 1'!$AH715*IF($AX715="RBC Filing U.S. Insurer (Life)",0.037,IF($AX715="RBC Filing U.S. Insurer (Health)",0.057,0.054)),"N/A")</f>
        <v>N/A</v>
      </c>
      <c r="AV715" s="47" t="str">
        <f>IF(AQ715="Yes",'Input 1 - Schedule 1'!$AJ715*0.03,"N/A")</f>
        <v>N/A</v>
      </c>
      <c r="AW715" s="47" t="str">
        <f>IF(AQ715="Yes",IF(AX715="RBC Filing U.S. Insurer (Life)",0.195*'Input 1 - Schedule 1'!AJ715,0.225*'Input 1 - Schedule 1'!AJ715),"N/A")</f>
        <v>N/A</v>
      </c>
      <c r="AX715" s="47" t="str">
        <f>IFERROR(VLOOKUP('Input 1 - Schedule 1'!I715,'Input 1 - Schedule 1'!$D$7:$G$1009,4,FALSE),"")</f>
        <v/>
      </c>
      <c r="AZ715" s="17" t="s">
        <v>1</v>
      </c>
    </row>
    <row r="716" spans="1:52" x14ac:dyDescent="0.25">
      <c r="A716" s="56">
        <f t="shared" si="71"/>
        <v>707</v>
      </c>
      <c r="B716" s="267" t="str">
        <f t="shared" si="72"/>
        <v/>
      </c>
      <c r="C716" s="55" t="str">
        <f>IFERROR(VLOOKUP(G716,GCC.Param!$B$3:$D$96,3,FALSE),"")</f>
        <v/>
      </c>
      <c r="D716" s="40"/>
      <c r="E716" s="40"/>
      <c r="F716" s="42"/>
      <c r="G716" s="42"/>
      <c r="H716" s="42"/>
      <c r="I716" s="42"/>
      <c r="J716" s="267" t="str">
        <f t="shared" si="73"/>
        <v/>
      </c>
      <c r="K716" s="289"/>
      <c r="L716" s="289"/>
      <c r="M716" s="42"/>
      <c r="N716" s="42"/>
      <c r="O716" s="42"/>
      <c r="P716" s="42"/>
      <c r="Q716" s="42"/>
      <c r="R716" s="42"/>
      <c r="S716" s="266">
        <f t="shared" si="74"/>
        <v>0</v>
      </c>
      <c r="T716" s="32"/>
      <c r="U716" s="50"/>
      <c r="V716" s="44"/>
      <c r="W716" s="44"/>
      <c r="X716" s="45"/>
      <c r="Y716" s="50"/>
      <c r="Z716" s="46"/>
      <c r="AA716" s="46"/>
      <c r="AB716" s="46"/>
      <c r="AC716" s="47">
        <f t="shared" si="75"/>
        <v>0</v>
      </c>
      <c r="AD716" s="51"/>
      <c r="AE716" s="51"/>
      <c r="AF716" s="51"/>
      <c r="AH716" s="290"/>
      <c r="AI716" s="53">
        <f t="shared" si="76"/>
        <v>0</v>
      </c>
      <c r="AJ716" s="52"/>
      <c r="AK716" s="293"/>
      <c r="AL716" s="300"/>
      <c r="AM716" s="52"/>
      <c r="AN716" s="300"/>
      <c r="AO716" s="54"/>
      <c r="AQ716" s="47" t="str">
        <f>IF(OR('Input 1 - Schedule 1'!$C716="Non-Ins, Non-Fin",G716="Other Unregulated Financial Entity"),"Yes","No")</f>
        <v>No</v>
      </c>
      <c r="AR716" s="47" t="str">
        <f>IF(AQ716="Yes", 'Input 1 - Schedule 1'!AL716/'Input 1 - Schedule 1'!AM716*'Input 1 - Schedule 1'!AN716,"N/A")</f>
        <v>N/A</v>
      </c>
      <c r="AS716" s="47" t="str">
        <f>IF(AR716="N/A","N/A",MAX('Input 1 - Schedule 1'!AN716*0.02,AR716))</f>
        <v>N/A</v>
      </c>
      <c r="AT716" s="47" t="str">
        <f>IF(AQ716="Yes",'Input 1 - Schedule 1'!$AH716*IF($AX716="RBC Filing U.S. Insurer (Life)",0.0247,IF($AX716="RBC Filing U.S. Insurer (Health)",0.057*2/3,0.0364)),"N/A")</f>
        <v>N/A</v>
      </c>
      <c r="AU716" s="47" t="str">
        <f>IF(AQ716="Yes",'Input 1 - Schedule 1'!$AH716*IF($AX716="RBC Filing U.S. Insurer (Life)",0.037,IF($AX716="RBC Filing U.S. Insurer (Health)",0.057,0.054)),"N/A")</f>
        <v>N/A</v>
      </c>
      <c r="AV716" s="47" t="str">
        <f>IF(AQ716="Yes",'Input 1 - Schedule 1'!$AJ716*0.03,"N/A")</f>
        <v>N/A</v>
      </c>
      <c r="AW716" s="47" t="str">
        <f>IF(AQ716="Yes",IF(AX716="RBC Filing U.S. Insurer (Life)",0.195*'Input 1 - Schedule 1'!AJ716,0.225*'Input 1 - Schedule 1'!AJ716),"N/A")</f>
        <v>N/A</v>
      </c>
      <c r="AX716" s="47" t="str">
        <f>IFERROR(VLOOKUP('Input 1 - Schedule 1'!I716,'Input 1 - Schedule 1'!$D$7:$G$1009,4,FALSE),"")</f>
        <v/>
      </c>
      <c r="AZ716" s="17" t="s">
        <v>1</v>
      </c>
    </row>
    <row r="717" spans="1:52" x14ac:dyDescent="0.25">
      <c r="A717" s="56">
        <f t="shared" si="71"/>
        <v>708</v>
      </c>
      <c r="B717" s="267" t="str">
        <f t="shared" si="72"/>
        <v/>
      </c>
      <c r="C717" s="55" t="str">
        <f>IFERROR(VLOOKUP(G717,GCC.Param!$B$3:$D$96,3,FALSE),"")</f>
        <v/>
      </c>
      <c r="D717" s="40"/>
      <c r="E717" s="40"/>
      <c r="F717" s="42"/>
      <c r="G717" s="42"/>
      <c r="H717" s="42"/>
      <c r="I717" s="42"/>
      <c r="J717" s="267" t="str">
        <f t="shared" si="73"/>
        <v/>
      </c>
      <c r="K717" s="289"/>
      <c r="L717" s="289"/>
      <c r="M717" s="42"/>
      <c r="N717" s="42"/>
      <c r="O717" s="42"/>
      <c r="P717" s="42"/>
      <c r="Q717" s="42"/>
      <c r="R717" s="42"/>
      <c r="S717" s="266">
        <f t="shared" si="74"/>
        <v>0</v>
      </c>
      <c r="T717" s="32"/>
      <c r="U717" s="50"/>
      <c r="V717" s="44"/>
      <c r="W717" s="44"/>
      <c r="X717" s="45"/>
      <c r="Y717" s="50"/>
      <c r="Z717" s="46"/>
      <c r="AA717" s="46"/>
      <c r="AB717" s="46"/>
      <c r="AC717" s="47">
        <f t="shared" si="75"/>
        <v>0</v>
      </c>
      <c r="AD717" s="51"/>
      <c r="AE717" s="51"/>
      <c r="AF717" s="51"/>
      <c r="AH717" s="290"/>
      <c r="AI717" s="53">
        <f t="shared" si="76"/>
        <v>0</v>
      </c>
      <c r="AJ717" s="52"/>
      <c r="AK717" s="293"/>
      <c r="AL717" s="300"/>
      <c r="AM717" s="52"/>
      <c r="AN717" s="300"/>
      <c r="AO717" s="54"/>
      <c r="AQ717" s="47" t="str">
        <f>IF(OR('Input 1 - Schedule 1'!$C717="Non-Ins, Non-Fin",G717="Other Unregulated Financial Entity"),"Yes","No")</f>
        <v>No</v>
      </c>
      <c r="AR717" s="47" t="str">
        <f>IF(AQ717="Yes", 'Input 1 - Schedule 1'!AL717/'Input 1 - Schedule 1'!AM717*'Input 1 - Schedule 1'!AN717,"N/A")</f>
        <v>N/A</v>
      </c>
      <c r="AS717" s="47" t="str">
        <f>IF(AR717="N/A","N/A",MAX('Input 1 - Schedule 1'!AN717*0.02,AR717))</f>
        <v>N/A</v>
      </c>
      <c r="AT717" s="47" t="str">
        <f>IF(AQ717="Yes",'Input 1 - Schedule 1'!$AH717*IF($AX717="RBC Filing U.S. Insurer (Life)",0.0247,IF($AX717="RBC Filing U.S. Insurer (Health)",0.057*2/3,0.0364)),"N/A")</f>
        <v>N/A</v>
      </c>
      <c r="AU717" s="47" t="str">
        <f>IF(AQ717="Yes",'Input 1 - Schedule 1'!$AH717*IF($AX717="RBC Filing U.S. Insurer (Life)",0.037,IF($AX717="RBC Filing U.S. Insurer (Health)",0.057,0.054)),"N/A")</f>
        <v>N/A</v>
      </c>
      <c r="AV717" s="47" t="str">
        <f>IF(AQ717="Yes",'Input 1 - Schedule 1'!$AJ717*0.03,"N/A")</f>
        <v>N/A</v>
      </c>
      <c r="AW717" s="47" t="str">
        <f>IF(AQ717="Yes",IF(AX717="RBC Filing U.S. Insurer (Life)",0.195*'Input 1 - Schedule 1'!AJ717,0.225*'Input 1 - Schedule 1'!AJ717),"N/A")</f>
        <v>N/A</v>
      </c>
      <c r="AX717" s="47" t="str">
        <f>IFERROR(VLOOKUP('Input 1 - Schedule 1'!I717,'Input 1 - Schedule 1'!$D$7:$G$1009,4,FALSE),"")</f>
        <v/>
      </c>
      <c r="AZ717" s="17" t="s">
        <v>1</v>
      </c>
    </row>
    <row r="718" spans="1:52" x14ac:dyDescent="0.25">
      <c r="A718" s="56">
        <f t="shared" si="71"/>
        <v>709</v>
      </c>
      <c r="B718" s="267" t="str">
        <f t="shared" si="72"/>
        <v/>
      </c>
      <c r="C718" s="55" t="str">
        <f>IFERROR(VLOOKUP(G718,GCC.Param!$B$3:$D$96,3,FALSE),"")</f>
        <v/>
      </c>
      <c r="D718" s="40"/>
      <c r="E718" s="40"/>
      <c r="F718" s="42"/>
      <c r="G718" s="42"/>
      <c r="H718" s="42"/>
      <c r="I718" s="42"/>
      <c r="J718" s="267" t="str">
        <f t="shared" si="73"/>
        <v/>
      </c>
      <c r="K718" s="289"/>
      <c r="L718" s="289"/>
      <c r="M718" s="42"/>
      <c r="N718" s="42"/>
      <c r="O718" s="42"/>
      <c r="P718" s="42"/>
      <c r="Q718" s="42"/>
      <c r="R718" s="42"/>
      <c r="S718" s="266">
        <f t="shared" si="74"/>
        <v>0</v>
      </c>
      <c r="T718" s="32"/>
      <c r="U718" s="50"/>
      <c r="V718" s="44"/>
      <c r="W718" s="44"/>
      <c r="X718" s="45"/>
      <c r="Y718" s="50"/>
      <c r="Z718" s="46"/>
      <c r="AA718" s="46"/>
      <c r="AB718" s="46"/>
      <c r="AC718" s="47">
        <f t="shared" si="75"/>
        <v>0</v>
      </c>
      <c r="AD718" s="51"/>
      <c r="AE718" s="51"/>
      <c r="AF718" s="51"/>
      <c r="AH718" s="290"/>
      <c r="AI718" s="53">
        <f t="shared" si="76"/>
        <v>0</v>
      </c>
      <c r="AJ718" s="52"/>
      <c r="AK718" s="293"/>
      <c r="AL718" s="300"/>
      <c r="AM718" s="52"/>
      <c r="AN718" s="300"/>
      <c r="AO718" s="54"/>
      <c r="AQ718" s="47" t="str">
        <f>IF(OR('Input 1 - Schedule 1'!$C718="Non-Ins, Non-Fin",G718="Other Unregulated Financial Entity"),"Yes","No")</f>
        <v>No</v>
      </c>
      <c r="AR718" s="47" t="str">
        <f>IF(AQ718="Yes", 'Input 1 - Schedule 1'!AL718/'Input 1 - Schedule 1'!AM718*'Input 1 - Schedule 1'!AN718,"N/A")</f>
        <v>N/A</v>
      </c>
      <c r="AS718" s="47" t="str">
        <f>IF(AR718="N/A","N/A",MAX('Input 1 - Schedule 1'!AN718*0.02,AR718))</f>
        <v>N/A</v>
      </c>
      <c r="AT718" s="47" t="str">
        <f>IF(AQ718="Yes",'Input 1 - Schedule 1'!$AH718*IF($AX718="RBC Filing U.S. Insurer (Life)",0.0247,IF($AX718="RBC Filing U.S. Insurer (Health)",0.057*2/3,0.0364)),"N/A")</f>
        <v>N/A</v>
      </c>
      <c r="AU718" s="47" t="str">
        <f>IF(AQ718="Yes",'Input 1 - Schedule 1'!$AH718*IF($AX718="RBC Filing U.S. Insurer (Life)",0.037,IF($AX718="RBC Filing U.S. Insurer (Health)",0.057,0.054)),"N/A")</f>
        <v>N/A</v>
      </c>
      <c r="AV718" s="47" t="str">
        <f>IF(AQ718="Yes",'Input 1 - Schedule 1'!$AJ718*0.03,"N/A")</f>
        <v>N/A</v>
      </c>
      <c r="AW718" s="47" t="str">
        <f>IF(AQ718="Yes",IF(AX718="RBC Filing U.S. Insurer (Life)",0.195*'Input 1 - Schedule 1'!AJ718,0.225*'Input 1 - Schedule 1'!AJ718),"N/A")</f>
        <v>N/A</v>
      </c>
      <c r="AX718" s="47" t="str">
        <f>IFERROR(VLOOKUP('Input 1 - Schedule 1'!I718,'Input 1 - Schedule 1'!$D$7:$G$1009,4,FALSE),"")</f>
        <v/>
      </c>
      <c r="AZ718" s="17" t="s">
        <v>1</v>
      </c>
    </row>
    <row r="719" spans="1:52" x14ac:dyDescent="0.25">
      <c r="A719" s="56">
        <f t="shared" si="71"/>
        <v>710</v>
      </c>
      <c r="B719" s="267" t="str">
        <f t="shared" si="72"/>
        <v/>
      </c>
      <c r="C719" s="55" t="str">
        <f>IFERROR(VLOOKUP(G719,GCC.Param!$B$3:$D$96,3,FALSE),"")</f>
        <v/>
      </c>
      <c r="D719" s="40"/>
      <c r="E719" s="40"/>
      <c r="F719" s="42"/>
      <c r="G719" s="42"/>
      <c r="H719" s="42"/>
      <c r="I719" s="42"/>
      <c r="J719" s="267" t="str">
        <f t="shared" si="73"/>
        <v/>
      </c>
      <c r="K719" s="289"/>
      <c r="L719" s="289"/>
      <c r="M719" s="42"/>
      <c r="N719" s="42"/>
      <c r="O719" s="42"/>
      <c r="P719" s="42"/>
      <c r="Q719" s="42"/>
      <c r="R719" s="42"/>
      <c r="S719" s="266">
        <f t="shared" si="74"/>
        <v>0</v>
      </c>
      <c r="T719" s="32"/>
      <c r="U719" s="50"/>
      <c r="V719" s="44"/>
      <c r="W719" s="44"/>
      <c r="X719" s="45"/>
      <c r="Y719" s="50"/>
      <c r="Z719" s="46"/>
      <c r="AA719" s="46"/>
      <c r="AB719" s="46"/>
      <c r="AC719" s="47">
        <f t="shared" si="75"/>
        <v>0</v>
      </c>
      <c r="AD719" s="51"/>
      <c r="AE719" s="51"/>
      <c r="AF719" s="51"/>
      <c r="AH719" s="290"/>
      <c r="AI719" s="53">
        <f t="shared" si="76"/>
        <v>0</v>
      </c>
      <c r="AJ719" s="52"/>
      <c r="AK719" s="293"/>
      <c r="AL719" s="300"/>
      <c r="AM719" s="52"/>
      <c r="AN719" s="300"/>
      <c r="AO719" s="54"/>
      <c r="AQ719" s="47" t="str">
        <f>IF(OR('Input 1 - Schedule 1'!$C719="Non-Ins, Non-Fin",G719="Other Unregulated Financial Entity"),"Yes","No")</f>
        <v>No</v>
      </c>
      <c r="AR719" s="47" t="str">
        <f>IF(AQ719="Yes", 'Input 1 - Schedule 1'!AL719/'Input 1 - Schedule 1'!AM719*'Input 1 - Schedule 1'!AN719,"N/A")</f>
        <v>N/A</v>
      </c>
      <c r="AS719" s="47" t="str">
        <f>IF(AR719="N/A","N/A",MAX('Input 1 - Schedule 1'!AN719*0.02,AR719))</f>
        <v>N/A</v>
      </c>
      <c r="AT719" s="47" t="str">
        <f>IF(AQ719="Yes",'Input 1 - Schedule 1'!$AH719*IF($AX719="RBC Filing U.S. Insurer (Life)",0.0247,IF($AX719="RBC Filing U.S. Insurer (Health)",0.057*2/3,0.0364)),"N/A")</f>
        <v>N/A</v>
      </c>
      <c r="AU719" s="47" t="str">
        <f>IF(AQ719="Yes",'Input 1 - Schedule 1'!$AH719*IF($AX719="RBC Filing U.S. Insurer (Life)",0.037,IF($AX719="RBC Filing U.S. Insurer (Health)",0.057,0.054)),"N/A")</f>
        <v>N/A</v>
      </c>
      <c r="AV719" s="47" t="str">
        <f>IF(AQ719="Yes",'Input 1 - Schedule 1'!$AJ719*0.03,"N/A")</f>
        <v>N/A</v>
      </c>
      <c r="AW719" s="47" t="str">
        <f>IF(AQ719="Yes",IF(AX719="RBC Filing U.S. Insurer (Life)",0.195*'Input 1 - Schedule 1'!AJ719,0.225*'Input 1 - Schedule 1'!AJ719),"N/A")</f>
        <v>N/A</v>
      </c>
      <c r="AX719" s="47" t="str">
        <f>IFERROR(VLOOKUP('Input 1 - Schedule 1'!I719,'Input 1 - Schedule 1'!$D$7:$G$1009,4,FALSE),"")</f>
        <v/>
      </c>
      <c r="AZ719" s="17" t="s">
        <v>1</v>
      </c>
    </row>
    <row r="720" spans="1:52" x14ac:dyDescent="0.25">
      <c r="A720" s="56">
        <f t="shared" ref="A720:A783" si="77">A719+1</f>
        <v>711</v>
      </c>
      <c r="B720" s="267" t="str">
        <f t="shared" ref="B720:B783" si="78">IF(OR(G720="Other Non-Ins/Non-Fin without Material Risk",Q720="Non-Admitted"),"Excluded",IF(OR(G720="",G720=0),"", "Included"))</f>
        <v/>
      </c>
      <c r="C720" s="55" t="str">
        <f>IFERROR(VLOOKUP(G720,GCC.Param!$B$3:$D$96,3,FALSE),"")</f>
        <v/>
      </c>
      <c r="D720" s="40"/>
      <c r="E720" s="40"/>
      <c r="F720" s="42"/>
      <c r="G720" s="42"/>
      <c r="H720" s="42"/>
      <c r="I720" s="42"/>
      <c r="J720" s="267" t="str">
        <f t="shared" ref="J720:J783" si="79">IFERROR(VLOOKUP(I720,D:F,3,FALSE),"")</f>
        <v/>
      </c>
      <c r="K720" s="289"/>
      <c r="L720" s="289"/>
      <c r="M720" s="42"/>
      <c r="N720" s="42"/>
      <c r="O720" s="42"/>
      <c r="P720" s="42"/>
      <c r="Q720" s="42"/>
      <c r="R720" s="42"/>
      <c r="S720" s="266">
        <f t="shared" ref="S720:S783" si="80">IF(H720="",F720,H720)</f>
        <v>0</v>
      </c>
      <c r="T720" s="32"/>
      <c r="U720" s="50"/>
      <c r="V720" s="44"/>
      <c r="W720" s="44"/>
      <c r="X720" s="45"/>
      <c r="Y720" s="50"/>
      <c r="Z720" s="46"/>
      <c r="AA720" s="46"/>
      <c r="AB720" s="46"/>
      <c r="AC720" s="47">
        <f t="shared" ref="AC720:AC783" si="81">IFERROR(Z720+AA720-AB720,0)</f>
        <v>0</v>
      </c>
      <c r="AD720" s="51"/>
      <c r="AE720" s="51"/>
      <c r="AF720" s="51"/>
      <c r="AH720" s="290"/>
      <c r="AI720" s="53">
        <f t="shared" ref="AI720:AI783" si="82">AD720-AE720</f>
        <v>0</v>
      </c>
      <c r="AJ720" s="52"/>
      <c r="AK720" s="293"/>
      <c r="AL720" s="300"/>
      <c r="AM720" s="52"/>
      <c r="AN720" s="300"/>
      <c r="AO720" s="54"/>
      <c r="AQ720" s="47" t="str">
        <f>IF(OR('Input 1 - Schedule 1'!$C720="Non-Ins, Non-Fin",G720="Other Unregulated Financial Entity"),"Yes","No")</f>
        <v>No</v>
      </c>
      <c r="AR720" s="47" t="str">
        <f>IF(AQ720="Yes", 'Input 1 - Schedule 1'!AL720/'Input 1 - Schedule 1'!AM720*'Input 1 - Schedule 1'!AN720,"N/A")</f>
        <v>N/A</v>
      </c>
      <c r="AS720" s="47" t="str">
        <f>IF(AR720="N/A","N/A",MAX('Input 1 - Schedule 1'!AN720*0.02,AR720))</f>
        <v>N/A</v>
      </c>
      <c r="AT720" s="47" t="str">
        <f>IF(AQ720="Yes",'Input 1 - Schedule 1'!$AH720*IF($AX720="RBC Filing U.S. Insurer (Life)",0.0247,IF($AX720="RBC Filing U.S. Insurer (Health)",0.057*2/3,0.0364)),"N/A")</f>
        <v>N/A</v>
      </c>
      <c r="AU720" s="47" t="str">
        <f>IF(AQ720="Yes",'Input 1 - Schedule 1'!$AH720*IF($AX720="RBC Filing U.S. Insurer (Life)",0.037,IF($AX720="RBC Filing U.S. Insurer (Health)",0.057,0.054)),"N/A")</f>
        <v>N/A</v>
      </c>
      <c r="AV720" s="47" t="str">
        <f>IF(AQ720="Yes",'Input 1 - Schedule 1'!$AJ720*0.03,"N/A")</f>
        <v>N/A</v>
      </c>
      <c r="AW720" s="47" t="str">
        <f>IF(AQ720="Yes",IF(AX720="RBC Filing U.S. Insurer (Life)",0.195*'Input 1 - Schedule 1'!AJ720,0.225*'Input 1 - Schedule 1'!AJ720),"N/A")</f>
        <v>N/A</v>
      </c>
      <c r="AX720" s="47" t="str">
        <f>IFERROR(VLOOKUP('Input 1 - Schedule 1'!I720,'Input 1 - Schedule 1'!$D$7:$G$1009,4,FALSE),"")</f>
        <v/>
      </c>
      <c r="AZ720" s="17" t="s">
        <v>1</v>
      </c>
    </row>
    <row r="721" spans="1:52" x14ac:dyDescent="0.25">
      <c r="A721" s="56">
        <f t="shared" si="77"/>
        <v>712</v>
      </c>
      <c r="B721" s="267" t="str">
        <f t="shared" si="78"/>
        <v/>
      </c>
      <c r="C721" s="55" t="str">
        <f>IFERROR(VLOOKUP(G721,GCC.Param!$B$3:$D$96,3,FALSE),"")</f>
        <v/>
      </c>
      <c r="D721" s="40"/>
      <c r="E721" s="40"/>
      <c r="F721" s="42"/>
      <c r="G721" s="42"/>
      <c r="H721" s="42"/>
      <c r="I721" s="42"/>
      <c r="J721" s="267" t="str">
        <f t="shared" si="79"/>
        <v/>
      </c>
      <c r="K721" s="289"/>
      <c r="L721" s="289"/>
      <c r="M721" s="42"/>
      <c r="N721" s="42"/>
      <c r="O721" s="42"/>
      <c r="P721" s="42"/>
      <c r="Q721" s="42"/>
      <c r="R721" s="42"/>
      <c r="S721" s="266">
        <f t="shared" si="80"/>
        <v>0</v>
      </c>
      <c r="T721" s="32"/>
      <c r="U721" s="50"/>
      <c r="V721" s="44"/>
      <c r="W721" s="44"/>
      <c r="X721" s="45"/>
      <c r="Y721" s="50"/>
      <c r="Z721" s="46"/>
      <c r="AA721" s="46"/>
      <c r="AB721" s="46"/>
      <c r="AC721" s="47">
        <f t="shared" si="81"/>
        <v>0</v>
      </c>
      <c r="AD721" s="51"/>
      <c r="AE721" s="51"/>
      <c r="AF721" s="51"/>
      <c r="AH721" s="290"/>
      <c r="AI721" s="53">
        <f t="shared" si="82"/>
        <v>0</v>
      </c>
      <c r="AJ721" s="52"/>
      <c r="AK721" s="293"/>
      <c r="AL721" s="300"/>
      <c r="AM721" s="52"/>
      <c r="AN721" s="300"/>
      <c r="AO721" s="54"/>
      <c r="AQ721" s="47" t="str">
        <f>IF(OR('Input 1 - Schedule 1'!$C721="Non-Ins, Non-Fin",G721="Other Unregulated Financial Entity"),"Yes","No")</f>
        <v>No</v>
      </c>
      <c r="AR721" s="47" t="str">
        <f>IF(AQ721="Yes", 'Input 1 - Schedule 1'!AL721/'Input 1 - Schedule 1'!AM721*'Input 1 - Schedule 1'!AN721,"N/A")</f>
        <v>N/A</v>
      </c>
      <c r="AS721" s="47" t="str">
        <f>IF(AR721="N/A","N/A",MAX('Input 1 - Schedule 1'!AN721*0.02,AR721))</f>
        <v>N/A</v>
      </c>
      <c r="AT721" s="47" t="str">
        <f>IF(AQ721="Yes",'Input 1 - Schedule 1'!$AH721*IF($AX721="RBC Filing U.S. Insurer (Life)",0.0247,IF($AX721="RBC Filing U.S. Insurer (Health)",0.057*2/3,0.0364)),"N/A")</f>
        <v>N/A</v>
      </c>
      <c r="AU721" s="47" t="str">
        <f>IF(AQ721="Yes",'Input 1 - Schedule 1'!$AH721*IF($AX721="RBC Filing U.S. Insurer (Life)",0.037,IF($AX721="RBC Filing U.S. Insurer (Health)",0.057,0.054)),"N/A")</f>
        <v>N/A</v>
      </c>
      <c r="AV721" s="47" t="str">
        <f>IF(AQ721="Yes",'Input 1 - Schedule 1'!$AJ721*0.03,"N/A")</f>
        <v>N/A</v>
      </c>
      <c r="AW721" s="47" t="str">
        <f>IF(AQ721="Yes",IF(AX721="RBC Filing U.S. Insurer (Life)",0.195*'Input 1 - Schedule 1'!AJ721,0.225*'Input 1 - Schedule 1'!AJ721),"N/A")</f>
        <v>N/A</v>
      </c>
      <c r="AX721" s="47" t="str">
        <f>IFERROR(VLOOKUP('Input 1 - Schedule 1'!I721,'Input 1 - Schedule 1'!$D$7:$G$1009,4,FALSE),"")</f>
        <v/>
      </c>
      <c r="AZ721" s="17" t="s">
        <v>1</v>
      </c>
    </row>
    <row r="722" spans="1:52" x14ac:dyDescent="0.25">
      <c r="A722" s="56">
        <f t="shared" si="77"/>
        <v>713</v>
      </c>
      <c r="B722" s="267" t="str">
        <f t="shared" si="78"/>
        <v/>
      </c>
      <c r="C722" s="55" t="str">
        <f>IFERROR(VLOOKUP(G722,GCC.Param!$B$3:$D$96,3,FALSE),"")</f>
        <v/>
      </c>
      <c r="D722" s="40"/>
      <c r="E722" s="40"/>
      <c r="F722" s="42"/>
      <c r="G722" s="42"/>
      <c r="H722" s="42"/>
      <c r="I722" s="42"/>
      <c r="J722" s="267" t="str">
        <f t="shared" si="79"/>
        <v/>
      </c>
      <c r="K722" s="289"/>
      <c r="L722" s="289"/>
      <c r="M722" s="42"/>
      <c r="N722" s="42"/>
      <c r="O722" s="42"/>
      <c r="P722" s="42"/>
      <c r="Q722" s="42"/>
      <c r="R722" s="42"/>
      <c r="S722" s="266">
        <f t="shared" si="80"/>
        <v>0</v>
      </c>
      <c r="T722" s="32"/>
      <c r="U722" s="50"/>
      <c r="V722" s="44"/>
      <c r="W722" s="44"/>
      <c r="X722" s="45"/>
      <c r="Y722" s="50"/>
      <c r="Z722" s="46"/>
      <c r="AA722" s="46"/>
      <c r="AB722" s="46"/>
      <c r="AC722" s="47">
        <f t="shared" si="81"/>
        <v>0</v>
      </c>
      <c r="AD722" s="51"/>
      <c r="AE722" s="51"/>
      <c r="AF722" s="51"/>
      <c r="AH722" s="290"/>
      <c r="AI722" s="53">
        <f t="shared" si="82"/>
        <v>0</v>
      </c>
      <c r="AJ722" s="52"/>
      <c r="AK722" s="293"/>
      <c r="AL722" s="300"/>
      <c r="AM722" s="52"/>
      <c r="AN722" s="300"/>
      <c r="AO722" s="54"/>
      <c r="AQ722" s="47" t="str">
        <f>IF(OR('Input 1 - Schedule 1'!$C722="Non-Ins, Non-Fin",G722="Other Unregulated Financial Entity"),"Yes","No")</f>
        <v>No</v>
      </c>
      <c r="AR722" s="47" t="str">
        <f>IF(AQ722="Yes", 'Input 1 - Schedule 1'!AL722/'Input 1 - Schedule 1'!AM722*'Input 1 - Schedule 1'!AN722,"N/A")</f>
        <v>N/A</v>
      </c>
      <c r="AS722" s="47" t="str">
        <f>IF(AR722="N/A","N/A",MAX('Input 1 - Schedule 1'!AN722*0.02,AR722))</f>
        <v>N/A</v>
      </c>
      <c r="AT722" s="47" t="str">
        <f>IF(AQ722="Yes",'Input 1 - Schedule 1'!$AH722*IF($AX722="RBC Filing U.S. Insurer (Life)",0.0247,IF($AX722="RBC Filing U.S. Insurer (Health)",0.057*2/3,0.0364)),"N/A")</f>
        <v>N/A</v>
      </c>
      <c r="AU722" s="47" t="str">
        <f>IF(AQ722="Yes",'Input 1 - Schedule 1'!$AH722*IF($AX722="RBC Filing U.S. Insurer (Life)",0.037,IF($AX722="RBC Filing U.S. Insurer (Health)",0.057,0.054)),"N/A")</f>
        <v>N/A</v>
      </c>
      <c r="AV722" s="47" t="str">
        <f>IF(AQ722="Yes",'Input 1 - Schedule 1'!$AJ722*0.03,"N/A")</f>
        <v>N/A</v>
      </c>
      <c r="AW722" s="47" t="str">
        <f>IF(AQ722="Yes",IF(AX722="RBC Filing U.S. Insurer (Life)",0.195*'Input 1 - Schedule 1'!AJ722,0.225*'Input 1 - Schedule 1'!AJ722),"N/A")</f>
        <v>N/A</v>
      </c>
      <c r="AX722" s="47" t="str">
        <f>IFERROR(VLOOKUP('Input 1 - Schedule 1'!I722,'Input 1 - Schedule 1'!$D$7:$G$1009,4,FALSE),"")</f>
        <v/>
      </c>
      <c r="AZ722" s="17" t="s">
        <v>1</v>
      </c>
    </row>
    <row r="723" spans="1:52" x14ac:dyDescent="0.25">
      <c r="A723" s="56">
        <f t="shared" si="77"/>
        <v>714</v>
      </c>
      <c r="B723" s="267" t="str">
        <f t="shared" si="78"/>
        <v/>
      </c>
      <c r="C723" s="55" t="str">
        <f>IFERROR(VLOOKUP(G723,GCC.Param!$B$3:$D$96,3,FALSE),"")</f>
        <v/>
      </c>
      <c r="D723" s="40"/>
      <c r="E723" s="40"/>
      <c r="F723" s="42"/>
      <c r="G723" s="42"/>
      <c r="H723" s="42"/>
      <c r="I723" s="42"/>
      <c r="J723" s="267" t="str">
        <f t="shared" si="79"/>
        <v/>
      </c>
      <c r="K723" s="289"/>
      <c r="L723" s="289"/>
      <c r="M723" s="42"/>
      <c r="N723" s="42"/>
      <c r="O723" s="42"/>
      <c r="P723" s="42"/>
      <c r="Q723" s="42"/>
      <c r="R723" s="42"/>
      <c r="S723" s="266">
        <f t="shared" si="80"/>
        <v>0</v>
      </c>
      <c r="T723" s="32"/>
      <c r="U723" s="50"/>
      <c r="V723" s="44"/>
      <c r="W723" s="44"/>
      <c r="X723" s="45"/>
      <c r="Y723" s="50"/>
      <c r="Z723" s="46"/>
      <c r="AA723" s="46"/>
      <c r="AB723" s="46"/>
      <c r="AC723" s="47">
        <f t="shared" si="81"/>
        <v>0</v>
      </c>
      <c r="AD723" s="51"/>
      <c r="AE723" s="51"/>
      <c r="AF723" s="51"/>
      <c r="AH723" s="290"/>
      <c r="AI723" s="53">
        <f t="shared" si="82"/>
        <v>0</v>
      </c>
      <c r="AJ723" s="52"/>
      <c r="AK723" s="293"/>
      <c r="AL723" s="300"/>
      <c r="AM723" s="52"/>
      <c r="AN723" s="300"/>
      <c r="AO723" s="54"/>
      <c r="AQ723" s="47" t="str">
        <f>IF(OR('Input 1 - Schedule 1'!$C723="Non-Ins, Non-Fin",G723="Other Unregulated Financial Entity"),"Yes","No")</f>
        <v>No</v>
      </c>
      <c r="AR723" s="47" t="str">
        <f>IF(AQ723="Yes", 'Input 1 - Schedule 1'!AL723/'Input 1 - Schedule 1'!AM723*'Input 1 - Schedule 1'!AN723,"N/A")</f>
        <v>N/A</v>
      </c>
      <c r="AS723" s="47" t="str">
        <f>IF(AR723="N/A","N/A",MAX('Input 1 - Schedule 1'!AN723*0.02,AR723))</f>
        <v>N/A</v>
      </c>
      <c r="AT723" s="47" t="str">
        <f>IF(AQ723="Yes",'Input 1 - Schedule 1'!$AH723*IF($AX723="RBC Filing U.S. Insurer (Life)",0.0247,IF($AX723="RBC Filing U.S. Insurer (Health)",0.057*2/3,0.0364)),"N/A")</f>
        <v>N/A</v>
      </c>
      <c r="AU723" s="47" t="str">
        <f>IF(AQ723="Yes",'Input 1 - Schedule 1'!$AH723*IF($AX723="RBC Filing U.S. Insurer (Life)",0.037,IF($AX723="RBC Filing U.S. Insurer (Health)",0.057,0.054)),"N/A")</f>
        <v>N/A</v>
      </c>
      <c r="AV723" s="47" t="str">
        <f>IF(AQ723="Yes",'Input 1 - Schedule 1'!$AJ723*0.03,"N/A")</f>
        <v>N/A</v>
      </c>
      <c r="AW723" s="47" t="str">
        <f>IF(AQ723="Yes",IF(AX723="RBC Filing U.S. Insurer (Life)",0.195*'Input 1 - Schedule 1'!AJ723,0.225*'Input 1 - Schedule 1'!AJ723),"N/A")</f>
        <v>N/A</v>
      </c>
      <c r="AX723" s="47" t="str">
        <f>IFERROR(VLOOKUP('Input 1 - Schedule 1'!I723,'Input 1 - Schedule 1'!$D$7:$G$1009,4,FALSE),"")</f>
        <v/>
      </c>
      <c r="AZ723" s="17" t="s">
        <v>1</v>
      </c>
    </row>
    <row r="724" spans="1:52" x14ac:dyDescent="0.25">
      <c r="A724" s="56">
        <f t="shared" si="77"/>
        <v>715</v>
      </c>
      <c r="B724" s="267" t="str">
        <f t="shared" si="78"/>
        <v/>
      </c>
      <c r="C724" s="55" t="str">
        <f>IFERROR(VLOOKUP(G724,GCC.Param!$B$3:$D$96,3,FALSE),"")</f>
        <v/>
      </c>
      <c r="D724" s="40"/>
      <c r="E724" s="40"/>
      <c r="F724" s="42"/>
      <c r="G724" s="42"/>
      <c r="H724" s="42"/>
      <c r="I724" s="42"/>
      <c r="J724" s="267" t="str">
        <f t="shared" si="79"/>
        <v/>
      </c>
      <c r="K724" s="289"/>
      <c r="L724" s="289"/>
      <c r="M724" s="42"/>
      <c r="N724" s="42"/>
      <c r="O724" s="42"/>
      <c r="P724" s="42"/>
      <c r="Q724" s="42"/>
      <c r="R724" s="42"/>
      <c r="S724" s="266">
        <f t="shared" si="80"/>
        <v>0</v>
      </c>
      <c r="T724" s="32"/>
      <c r="U724" s="50"/>
      <c r="V724" s="44"/>
      <c r="W724" s="44"/>
      <c r="X724" s="45"/>
      <c r="Y724" s="50"/>
      <c r="Z724" s="46"/>
      <c r="AA724" s="46"/>
      <c r="AB724" s="46"/>
      <c r="AC724" s="47">
        <f t="shared" si="81"/>
        <v>0</v>
      </c>
      <c r="AD724" s="51"/>
      <c r="AE724" s="51"/>
      <c r="AF724" s="51"/>
      <c r="AH724" s="290"/>
      <c r="AI724" s="53">
        <f t="shared" si="82"/>
        <v>0</v>
      </c>
      <c r="AJ724" s="52"/>
      <c r="AK724" s="293"/>
      <c r="AL724" s="300"/>
      <c r="AM724" s="52"/>
      <c r="AN724" s="300"/>
      <c r="AO724" s="54"/>
      <c r="AQ724" s="47" t="str">
        <f>IF(OR('Input 1 - Schedule 1'!$C724="Non-Ins, Non-Fin",G724="Other Unregulated Financial Entity"),"Yes","No")</f>
        <v>No</v>
      </c>
      <c r="AR724" s="47" t="str">
        <f>IF(AQ724="Yes", 'Input 1 - Schedule 1'!AL724/'Input 1 - Schedule 1'!AM724*'Input 1 - Schedule 1'!AN724,"N/A")</f>
        <v>N/A</v>
      </c>
      <c r="AS724" s="47" t="str">
        <f>IF(AR724="N/A","N/A",MAX('Input 1 - Schedule 1'!AN724*0.02,AR724))</f>
        <v>N/A</v>
      </c>
      <c r="AT724" s="47" t="str">
        <f>IF(AQ724="Yes",'Input 1 - Schedule 1'!$AH724*IF($AX724="RBC Filing U.S. Insurer (Life)",0.0247,IF($AX724="RBC Filing U.S. Insurer (Health)",0.057*2/3,0.0364)),"N/A")</f>
        <v>N/A</v>
      </c>
      <c r="AU724" s="47" t="str">
        <f>IF(AQ724="Yes",'Input 1 - Schedule 1'!$AH724*IF($AX724="RBC Filing U.S. Insurer (Life)",0.037,IF($AX724="RBC Filing U.S. Insurer (Health)",0.057,0.054)),"N/A")</f>
        <v>N/A</v>
      </c>
      <c r="AV724" s="47" t="str">
        <f>IF(AQ724="Yes",'Input 1 - Schedule 1'!$AJ724*0.03,"N/A")</f>
        <v>N/A</v>
      </c>
      <c r="AW724" s="47" t="str">
        <f>IF(AQ724="Yes",IF(AX724="RBC Filing U.S. Insurer (Life)",0.195*'Input 1 - Schedule 1'!AJ724,0.225*'Input 1 - Schedule 1'!AJ724),"N/A")</f>
        <v>N/A</v>
      </c>
      <c r="AX724" s="47" t="str">
        <f>IFERROR(VLOOKUP('Input 1 - Schedule 1'!I724,'Input 1 - Schedule 1'!$D$7:$G$1009,4,FALSE),"")</f>
        <v/>
      </c>
      <c r="AZ724" s="17" t="s">
        <v>1</v>
      </c>
    </row>
    <row r="725" spans="1:52" x14ac:dyDescent="0.25">
      <c r="A725" s="56">
        <f t="shared" si="77"/>
        <v>716</v>
      </c>
      <c r="B725" s="267" t="str">
        <f t="shared" si="78"/>
        <v/>
      </c>
      <c r="C725" s="55" t="str">
        <f>IFERROR(VLOOKUP(G725,GCC.Param!$B$3:$D$96,3,FALSE),"")</f>
        <v/>
      </c>
      <c r="D725" s="40"/>
      <c r="E725" s="40"/>
      <c r="F725" s="42"/>
      <c r="G725" s="42"/>
      <c r="H725" s="42"/>
      <c r="I725" s="42"/>
      <c r="J725" s="267" t="str">
        <f t="shared" si="79"/>
        <v/>
      </c>
      <c r="K725" s="289"/>
      <c r="L725" s="289"/>
      <c r="M725" s="42"/>
      <c r="N725" s="42"/>
      <c r="O725" s="42"/>
      <c r="P725" s="42"/>
      <c r="Q725" s="42"/>
      <c r="R725" s="42"/>
      <c r="S725" s="266">
        <f t="shared" si="80"/>
        <v>0</v>
      </c>
      <c r="T725" s="32"/>
      <c r="U725" s="50"/>
      <c r="V725" s="44"/>
      <c r="W725" s="44"/>
      <c r="X725" s="45"/>
      <c r="Y725" s="50"/>
      <c r="Z725" s="46"/>
      <c r="AA725" s="46"/>
      <c r="AB725" s="46"/>
      <c r="AC725" s="47">
        <f t="shared" si="81"/>
        <v>0</v>
      </c>
      <c r="AD725" s="51"/>
      <c r="AE725" s="51"/>
      <c r="AF725" s="51"/>
      <c r="AH725" s="290"/>
      <c r="AI725" s="53">
        <f t="shared" si="82"/>
        <v>0</v>
      </c>
      <c r="AJ725" s="52"/>
      <c r="AK725" s="293"/>
      <c r="AL725" s="300"/>
      <c r="AM725" s="52"/>
      <c r="AN725" s="300"/>
      <c r="AO725" s="54"/>
      <c r="AQ725" s="47" t="str">
        <f>IF(OR('Input 1 - Schedule 1'!$C725="Non-Ins, Non-Fin",G725="Other Unregulated Financial Entity"),"Yes","No")</f>
        <v>No</v>
      </c>
      <c r="AR725" s="47" t="str">
        <f>IF(AQ725="Yes", 'Input 1 - Schedule 1'!AL725/'Input 1 - Schedule 1'!AM725*'Input 1 - Schedule 1'!AN725,"N/A")</f>
        <v>N/A</v>
      </c>
      <c r="AS725" s="47" t="str">
        <f>IF(AR725="N/A","N/A",MAX('Input 1 - Schedule 1'!AN725*0.02,AR725))</f>
        <v>N/A</v>
      </c>
      <c r="AT725" s="47" t="str">
        <f>IF(AQ725="Yes",'Input 1 - Schedule 1'!$AH725*IF($AX725="RBC Filing U.S. Insurer (Life)",0.0247,IF($AX725="RBC Filing U.S. Insurer (Health)",0.057*2/3,0.0364)),"N/A")</f>
        <v>N/A</v>
      </c>
      <c r="AU725" s="47" t="str">
        <f>IF(AQ725="Yes",'Input 1 - Schedule 1'!$AH725*IF($AX725="RBC Filing U.S. Insurer (Life)",0.037,IF($AX725="RBC Filing U.S. Insurer (Health)",0.057,0.054)),"N/A")</f>
        <v>N/A</v>
      </c>
      <c r="AV725" s="47" t="str">
        <f>IF(AQ725="Yes",'Input 1 - Schedule 1'!$AJ725*0.03,"N/A")</f>
        <v>N/A</v>
      </c>
      <c r="AW725" s="47" t="str">
        <f>IF(AQ725="Yes",IF(AX725="RBC Filing U.S. Insurer (Life)",0.195*'Input 1 - Schedule 1'!AJ725,0.225*'Input 1 - Schedule 1'!AJ725),"N/A")</f>
        <v>N/A</v>
      </c>
      <c r="AX725" s="47" t="str">
        <f>IFERROR(VLOOKUP('Input 1 - Schedule 1'!I725,'Input 1 - Schedule 1'!$D$7:$G$1009,4,FALSE),"")</f>
        <v/>
      </c>
      <c r="AZ725" s="17" t="s">
        <v>1</v>
      </c>
    </row>
    <row r="726" spans="1:52" x14ac:dyDescent="0.25">
      <c r="A726" s="56">
        <f t="shared" si="77"/>
        <v>717</v>
      </c>
      <c r="B726" s="267" t="str">
        <f t="shared" si="78"/>
        <v/>
      </c>
      <c r="C726" s="55" t="str">
        <f>IFERROR(VLOOKUP(G726,GCC.Param!$B$3:$D$96,3,FALSE),"")</f>
        <v/>
      </c>
      <c r="D726" s="40"/>
      <c r="E726" s="40"/>
      <c r="F726" s="42"/>
      <c r="G726" s="42"/>
      <c r="H726" s="42"/>
      <c r="I726" s="42"/>
      <c r="J726" s="267" t="str">
        <f t="shared" si="79"/>
        <v/>
      </c>
      <c r="K726" s="289"/>
      <c r="L726" s="289"/>
      <c r="M726" s="42"/>
      <c r="N726" s="42"/>
      <c r="O726" s="42"/>
      <c r="P726" s="42"/>
      <c r="Q726" s="42"/>
      <c r="R726" s="42"/>
      <c r="S726" s="266">
        <f t="shared" si="80"/>
        <v>0</v>
      </c>
      <c r="T726" s="32"/>
      <c r="U726" s="50"/>
      <c r="V726" s="44"/>
      <c r="W726" s="44"/>
      <c r="X726" s="45"/>
      <c r="Y726" s="50"/>
      <c r="Z726" s="46"/>
      <c r="AA726" s="46"/>
      <c r="AB726" s="46"/>
      <c r="AC726" s="47">
        <f t="shared" si="81"/>
        <v>0</v>
      </c>
      <c r="AD726" s="51"/>
      <c r="AE726" s="51"/>
      <c r="AF726" s="51"/>
      <c r="AH726" s="290"/>
      <c r="AI726" s="53">
        <f t="shared" si="82"/>
        <v>0</v>
      </c>
      <c r="AJ726" s="52"/>
      <c r="AK726" s="293"/>
      <c r="AL726" s="300"/>
      <c r="AM726" s="52"/>
      <c r="AN726" s="300"/>
      <c r="AO726" s="54"/>
      <c r="AQ726" s="47" t="str">
        <f>IF(OR('Input 1 - Schedule 1'!$C726="Non-Ins, Non-Fin",G726="Other Unregulated Financial Entity"),"Yes","No")</f>
        <v>No</v>
      </c>
      <c r="AR726" s="47" t="str">
        <f>IF(AQ726="Yes", 'Input 1 - Schedule 1'!AL726/'Input 1 - Schedule 1'!AM726*'Input 1 - Schedule 1'!AN726,"N/A")</f>
        <v>N/A</v>
      </c>
      <c r="AS726" s="47" t="str">
        <f>IF(AR726="N/A","N/A",MAX('Input 1 - Schedule 1'!AN726*0.02,AR726))</f>
        <v>N/A</v>
      </c>
      <c r="AT726" s="47" t="str">
        <f>IF(AQ726="Yes",'Input 1 - Schedule 1'!$AH726*IF($AX726="RBC Filing U.S. Insurer (Life)",0.0247,IF($AX726="RBC Filing U.S. Insurer (Health)",0.057*2/3,0.0364)),"N/A")</f>
        <v>N/A</v>
      </c>
      <c r="AU726" s="47" t="str">
        <f>IF(AQ726="Yes",'Input 1 - Schedule 1'!$AH726*IF($AX726="RBC Filing U.S. Insurer (Life)",0.037,IF($AX726="RBC Filing U.S. Insurer (Health)",0.057,0.054)),"N/A")</f>
        <v>N/A</v>
      </c>
      <c r="AV726" s="47" t="str">
        <f>IF(AQ726="Yes",'Input 1 - Schedule 1'!$AJ726*0.03,"N/A")</f>
        <v>N/A</v>
      </c>
      <c r="AW726" s="47" t="str">
        <f>IF(AQ726="Yes",IF(AX726="RBC Filing U.S. Insurer (Life)",0.195*'Input 1 - Schedule 1'!AJ726,0.225*'Input 1 - Schedule 1'!AJ726),"N/A")</f>
        <v>N/A</v>
      </c>
      <c r="AX726" s="47" t="str">
        <f>IFERROR(VLOOKUP('Input 1 - Schedule 1'!I726,'Input 1 - Schedule 1'!$D$7:$G$1009,4,FALSE),"")</f>
        <v/>
      </c>
      <c r="AZ726" s="17" t="s">
        <v>1</v>
      </c>
    </row>
    <row r="727" spans="1:52" x14ac:dyDescent="0.25">
      <c r="A727" s="56">
        <f t="shared" si="77"/>
        <v>718</v>
      </c>
      <c r="B727" s="267" t="str">
        <f t="shared" si="78"/>
        <v/>
      </c>
      <c r="C727" s="55" t="str">
        <f>IFERROR(VLOOKUP(G727,GCC.Param!$B$3:$D$96,3,FALSE),"")</f>
        <v/>
      </c>
      <c r="D727" s="40"/>
      <c r="E727" s="40"/>
      <c r="F727" s="42"/>
      <c r="G727" s="42"/>
      <c r="H727" s="42"/>
      <c r="I727" s="42"/>
      <c r="J727" s="267" t="str">
        <f t="shared" si="79"/>
        <v/>
      </c>
      <c r="K727" s="289"/>
      <c r="L727" s="289"/>
      <c r="M727" s="42"/>
      <c r="N727" s="42"/>
      <c r="O727" s="42"/>
      <c r="P727" s="42"/>
      <c r="Q727" s="42"/>
      <c r="R727" s="42"/>
      <c r="S727" s="266">
        <f t="shared" si="80"/>
        <v>0</v>
      </c>
      <c r="T727" s="32"/>
      <c r="U727" s="50"/>
      <c r="V727" s="44"/>
      <c r="W727" s="44"/>
      <c r="X727" s="45"/>
      <c r="Y727" s="50"/>
      <c r="Z727" s="46"/>
      <c r="AA727" s="46"/>
      <c r="AB727" s="46"/>
      <c r="AC727" s="47">
        <f t="shared" si="81"/>
        <v>0</v>
      </c>
      <c r="AD727" s="51"/>
      <c r="AE727" s="51"/>
      <c r="AF727" s="51"/>
      <c r="AH727" s="290"/>
      <c r="AI727" s="53">
        <f t="shared" si="82"/>
        <v>0</v>
      </c>
      <c r="AJ727" s="52"/>
      <c r="AK727" s="293"/>
      <c r="AL727" s="300"/>
      <c r="AM727" s="52"/>
      <c r="AN727" s="300"/>
      <c r="AO727" s="54"/>
      <c r="AQ727" s="47" t="str">
        <f>IF(OR('Input 1 - Schedule 1'!$C727="Non-Ins, Non-Fin",G727="Other Unregulated Financial Entity"),"Yes","No")</f>
        <v>No</v>
      </c>
      <c r="AR727" s="47" t="str">
        <f>IF(AQ727="Yes", 'Input 1 - Schedule 1'!AL727/'Input 1 - Schedule 1'!AM727*'Input 1 - Schedule 1'!AN727,"N/A")</f>
        <v>N/A</v>
      </c>
      <c r="AS727" s="47" t="str">
        <f>IF(AR727="N/A","N/A",MAX('Input 1 - Schedule 1'!AN727*0.02,AR727))</f>
        <v>N/A</v>
      </c>
      <c r="AT727" s="47" t="str">
        <f>IF(AQ727="Yes",'Input 1 - Schedule 1'!$AH727*IF($AX727="RBC Filing U.S. Insurer (Life)",0.0247,IF($AX727="RBC Filing U.S. Insurer (Health)",0.057*2/3,0.0364)),"N/A")</f>
        <v>N/A</v>
      </c>
      <c r="AU727" s="47" t="str">
        <f>IF(AQ727="Yes",'Input 1 - Schedule 1'!$AH727*IF($AX727="RBC Filing U.S. Insurer (Life)",0.037,IF($AX727="RBC Filing U.S. Insurer (Health)",0.057,0.054)),"N/A")</f>
        <v>N/A</v>
      </c>
      <c r="AV727" s="47" t="str">
        <f>IF(AQ727="Yes",'Input 1 - Schedule 1'!$AJ727*0.03,"N/A")</f>
        <v>N/A</v>
      </c>
      <c r="AW727" s="47" t="str">
        <f>IF(AQ727="Yes",IF(AX727="RBC Filing U.S. Insurer (Life)",0.195*'Input 1 - Schedule 1'!AJ727,0.225*'Input 1 - Schedule 1'!AJ727),"N/A")</f>
        <v>N/A</v>
      </c>
      <c r="AX727" s="47" t="str">
        <f>IFERROR(VLOOKUP('Input 1 - Schedule 1'!I727,'Input 1 - Schedule 1'!$D$7:$G$1009,4,FALSE),"")</f>
        <v/>
      </c>
      <c r="AZ727" s="17" t="s">
        <v>1</v>
      </c>
    </row>
    <row r="728" spans="1:52" x14ac:dyDescent="0.25">
      <c r="A728" s="56">
        <f t="shared" si="77"/>
        <v>719</v>
      </c>
      <c r="B728" s="267" t="str">
        <f t="shared" si="78"/>
        <v/>
      </c>
      <c r="C728" s="55" t="str">
        <f>IFERROR(VLOOKUP(G728,GCC.Param!$B$3:$D$96,3,FALSE),"")</f>
        <v/>
      </c>
      <c r="D728" s="40"/>
      <c r="E728" s="40"/>
      <c r="F728" s="42"/>
      <c r="G728" s="42"/>
      <c r="H728" s="42"/>
      <c r="I728" s="42"/>
      <c r="J728" s="267" t="str">
        <f t="shared" si="79"/>
        <v/>
      </c>
      <c r="K728" s="289"/>
      <c r="L728" s="289"/>
      <c r="M728" s="42"/>
      <c r="N728" s="42"/>
      <c r="O728" s="42"/>
      <c r="P728" s="42"/>
      <c r="Q728" s="42"/>
      <c r="R728" s="42"/>
      <c r="S728" s="266">
        <f t="shared" si="80"/>
        <v>0</v>
      </c>
      <c r="T728" s="32"/>
      <c r="U728" s="50"/>
      <c r="V728" s="44"/>
      <c r="W728" s="44"/>
      <c r="X728" s="45"/>
      <c r="Y728" s="50"/>
      <c r="Z728" s="46"/>
      <c r="AA728" s="46"/>
      <c r="AB728" s="46"/>
      <c r="AC728" s="47">
        <f t="shared" si="81"/>
        <v>0</v>
      </c>
      <c r="AD728" s="51"/>
      <c r="AE728" s="51"/>
      <c r="AF728" s="51"/>
      <c r="AH728" s="290"/>
      <c r="AI728" s="53">
        <f t="shared" si="82"/>
        <v>0</v>
      </c>
      <c r="AJ728" s="52"/>
      <c r="AK728" s="293"/>
      <c r="AL728" s="300"/>
      <c r="AM728" s="52"/>
      <c r="AN728" s="300"/>
      <c r="AO728" s="54"/>
      <c r="AQ728" s="47" t="str">
        <f>IF(OR('Input 1 - Schedule 1'!$C728="Non-Ins, Non-Fin",G728="Other Unregulated Financial Entity"),"Yes","No")</f>
        <v>No</v>
      </c>
      <c r="AR728" s="47" t="str">
        <f>IF(AQ728="Yes", 'Input 1 - Schedule 1'!AL728/'Input 1 - Schedule 1'!AM728*'Input 1 - Schedule 1'!AN728,"N/A")</f>
        <v>N/A</v>
      </c>
      <c r="AS728" s="47" t="str">
        <f>IF(AR728="N/A","N/A",MAX('Input 1 - Schedule 1'!AN728*0.02,AR728))</f>
        <v>N/A</v>
      </c>
      <c r="AT728" s="47" t="str">
        <f>IF(AQ728="Yes",'Input 1 - Schedule 1'!$AH728*IF($AX728="RBC Filing U.S. Insurer (Life)",0.0247,IF($AX728="RBC Filing U.S. Insurer (Health)",0.057*2/3,0.0364)),"N/A")</f>
        <v>N/A</v>
      </c>
      <c r="AU728" s="47" t="str">
        <f>IF(AQ728="Yes",'Input 1 - Schedule 1'!$AH728*IF($AX728="RBC Filing U.S. Insurer (Life)",0.037,IF($AX728="RBC Filing U.S. Insurer (Health)",0.057,0.054)),"N/A")</f>
        <v>N/A</v>
      </c>
      <c r="AV728" s="47" t="str">
        <f>IF(AQ728="Yes",'Input 1 - Schedule 1'!$AJ728*0.03,"N/A")</f>
        <v>N/A</v>
      </c>
      <c r="AW728" s="47" t="str">
        <f>IF(AQ728="Yes",IF(AX728="RBC Filing U.S. Insurer (Life)",0.195*'Input 1 - Schedule 1'!AJ728,0.225*'Input 1 - Schedule 1'!AJ728),"N/A")</f>
        <v>N/A</v>
      </c>
      <c r="AX728" s="47" t="str">
        <f>IFERROR(VLOOKUP('Input 1 - Schedule 1'!I728,'Input 1 - Schedule 1'!$D$7:$G$1009,4,FALSE),"")</f>
        <v/>
      </c>
      <c r="AZ728" s="17" t="s">
        <v>1</v>
      </c>
    </row>
    <row r="729" spans="1:52" x14ac:dyDescent="0.25">
      <c r="A729" s="56">
        <f t="shared" si="77"/>
        <v>720</v>
      </c>
      <c r="B729" s="267" t="str">
        <f t="shared" si="78"/>
        <v/>
      </c>
      <c r="C729" s="55" t="str">
        <f>IFERROR(VLOOKUP(G729,GCC.Param!$B$3:$D$96,3,FALSE),"")</f>
        <v/>
      </c>
      <c r="D729" s="40"/>
      <c r="E729" s="40"/>
      <c r="F729" s="42"/>
      <c r="G729" s="42"/>
      <c r="H729" s="42"/>
      <c r="I729" s="42"/>
      <c r="J729" s="267" t="str">
        <f t="shared" si="79"/>
        <v/>
      </c>
      <c r="K729" s="289"/>
      <c r="L729" s="289"/>
      <c r="M729" s="42"/>
      <c r="N729" s="42"/>
      <c r="O729" s="42"/>
      <c r="P729" s="42"/>
      <c r="Q729" s="42"/>
      <c r="R729" s="42"/>
      <c r="S729" s="266">
        <f t="shared" si="80"/>
        <v>0</v>
      </c>
      <c r="T729" s="32"/>
      <c r="U729" s="50"/>
      <c r="V729" s="44"/>
      <c r="W729" s="44"/>
      <c r="X729" s="45"/>
      <c r="Y729" s="50"/>
      <c r="Z729" s="46"/>
      <c r="AA729" s="46"/>
      <c r="AB729" s="46"/>
      <c r="AC729" s="47">
        <f t="shared" si="81"/>
        <v>0</v>
      </c>
      <c r="AD729" s="51"/>
      <c r="AE729" s="51"/>
      <c r="AF729" s="51"/>
      <c r="AH729" s="290"/>
      <c r="AI729" s="53">
        <f t="shared" si="82"/>
        <v>0</v>
      </c>
      <c r="AJ729" s="52"/>
      <c r="AK729" s="293"/>
      <c r="AL729" s="300"/>
      <c r="AM729" s="52"/>
      <c r="AN729" s="300"/>
      <c r="AO729" s="54"/>
      <c r="AQ729" s="47" t="str">
        <f>IF(OR('Input 1 - Schedule 1'!$C729="Non-Ins, Non-Fin",G729="Other Unregulated Financial Entity"),"Yes","No")</f>
        <v>No</v>
      </c>
      <c r="AR729" s="47" t="str">
        <f>IF(AQ729="Yes", 'Input 1 - Schedule 1'!AL729/'Input 1 - Schedule 1'!AM729*'Input 1 - Schedule 1'!AN729,"N/A")</f>
        <v>N/A</v>
      </c>
      <c r="AS729" s="47" t="str">
        <f>IF(AR729="N/A","N/A",MAX('Input 1 - Schedule 1'!AN729*0.02,AR729))</f>
        <v>N/A</v>
      </c>
      <c r="AT729" s="47" t="str">
        <f>IF(AQ729="Yes",'Input 1 - Schedule 1'!$AH729*IF($AX729="RBC Filing U.S. Insurer (Life)",0.0247,IF($AX729="RBC Filing U.S. Insurer (Health)",0.057*2/3,0.0364)),"N/A")</f>
        <v>N/A</v>
      </c>
      <c r="AU729" s="47" t="str">
        <f>IF(AQ729="Yes",'Input 1 - Schedule 1'!$AH729*IF($AX729="RBC Filing U.S. Insurer (Life)",0.037,IF($AX729="RBC Filing U.S. Insurer (Health)",0.057,0.054)),"N/A")</f>
        <v>N/A</v>
      </c>
      <c r="AV729" s="47" t="str">
        <f>IF(AQ729="Yes",'Input 1 - Schedule 1'!$AJ729*0.03,"N/A")</f>
        <v>N/A</v>
      </c>
      <c r="AW729" s="47" t="str">
        <f>IF(AQ729="Yes",IF(AX729="RBC Filing U.S. Insurer (Life)",0.195*'Input 1 - Schedule 1'!AJ729,0.225*'Input 1 - Schedule 1'!AJ729),"N/A")</f>
        <v>N/A</v>
      </c>
      <c r="AX729" s="47" t="str">
        <f>IFERROR(VLOOKUP('Input 1 - Schedule 1'!I729,'Input 1 - Schedule 1'!$D$7:$G$1009,4,FALSE),"")</f>
        <v/>
      </c>
      <c r="AZ729" s="17" t="s">
        <v>1</v>
      </c>
    </row>
    <row r="730" spans="1:52" x14ac:dyDescent="0.25">
      <c r="A730" s="56">
        <f t="shared" si="77"/>
        <v>721</v>
      </c>
      <c r="B730" s="267" t="str">
        <f t="shared" si="78"/>
        <v/>
      </c>
      <c r="C730" s="55" t="str">
        <f>IFERROR(VLOOKUP(G730,GCC.Param!$B$3:$D$96,3,FALSE),"")</f>
        <v/>
      </c>
      <c r="D730" s="40"/>
      <c r="E730" s="40"/>
      <c r="F730" s="42"/>
      <c r="G730" s="42"/>
      <c r="H730" s="42"/>
      <c r="I730" s="42"/>
      <c r="J730" s="267" t="str">
        <f t="shared" si="79"/>
        <v/>
      </c>
      <c r="K730" s="289"/>
      <c r="L730" s="289"/>
      <c r="M730" s="42"/>
      <c r="N730" s="42"/>
      <c r="O730" s="42"/>
      <c r="P730" s="42"/>
      <c r="Q730" s="42"/>
      <c r="R730" s="42"/>
      <c r="S730" s="266">
        <f t="shared" si="80"/>
        <v>0</v>
      </c>
      <c r="T730" s="32"/>
      <c r="U730" s="50"/>
      <c r="V730" s="44"/>
      <c r="W730" s="44"/>
      <c r="X730" s="45"/>
      <c r="Y730" s="50"/>
      <c r="Z730" s="46"/>
      <c r="AA730" s="46"/>
      <c r="AB730" s="46"/>
      <c r="AC730" s="47">
        <f t="shared" si="81"/>
        <v>0</v>
      </c>
      <c r="AD730" s="51"/>
      <c r="AE730" s="51"/>
      <c r="AF730" s="51"/>
      <c r="AH730" s="290"/>
      <c r="AI730" s="53">
        <f t="shared" si="82"/>
        <v>0</v>
      </c>
      <c r="AJ730" s="52"/>
      <c r="AK730" s="293"/>
      <c r="AL730" s="300"/>
      <c r="AM730" s="52"/>
      <c r="AN730" s="300"/>
      <c r="AO730" s="54"/>
      <c r="AQ730" s="47" t="str">
        <f>IF(OR('Input 1 - Schedule 1'!$C730="Non-Ins, Non-Fin",G730="Other Unregulated Financial Entity"),"Yes","No")</f>
        <v>No</v>
      </c>
      <c r="AR730" s="47" t="str">
        <f>IF(AQ730="Yes", 'Input 1 - Schedule 1'!AL730/'Input 1 - Schedule 1'!AM730*'Input 1 - Schedule 1'!AN730,"N/A")</f>
        <v>N/A</v>
      </c>
      <c r="AS730" s="47" t="str">
        <f>IF(AR730="N/A","N/A",MAX('Input 1 - Schedule 1'!AN730*0.02,AR730))</f>
        <v>N/A</v>
      </c>
      <c r="AT730" s="47" t="str">
        <f>IF(AQ730="Yes",'Input 1 - Schedule 1'!$AH730*IF($AX730="RBC Filing U.S. Insurer (Life)",0.0247,IF($AX730="RBC Filing U.S. Insurer (Health)",0.057*2/3,0.0364)),"N/A")</f>
        <v>N/A</v>
      </c>
      <c r="AU730" s="47" t="str">
        <f>IF(AQ730="Yes",'Input 1 - Schedule 1'!$AH730*IF($AX730="RBC Filing U.S. Insurer (Life)",0.037,IF($AX730="RBC Filing U.S. Insurer (Health)",0.057,0.054)),"N/A")</f>
        <v>N/A</v>
      </c>
      <c r="AV730" s="47" t="str">
        <f>IF(AQ730="Yes",'Input 1 - Schedule 1'!$AJ730*0.03,"N/A")</f>
        <v>N/A</v>
      </c>
      <c r="AW730" s="47" t="str">
        <f>IF(AQ730="Yes",IF(AX730="RBC Filing U.S. Insurer (Life)",0.195*'Input 1 - Schedule 1'!AJ730,0.225*'Input 1 - Schedule 1'!AJ730),"N/A")</f>
        <v>N/A</v>
      </c>
      <c r="AX730" s="47" t="str">
        <f>IFERROR(VLOOKUP('Input 1 - Schedule 1'!I730,'Input 1 - Schedule 1'!$D$7:$G$1009,4,FALSE),"")</f>
        <v/>
      </c>
      <c r="AZ730" s="17" t="s">
        <v>1</v>
      </c>
    </row>
    <row r="731" spans="1:52" x14ac:dyDescent="0.25">
      <c r="A731" s="56">
        <f t="shared" si="77"/>
        <v>722</v>
      </c>
      <c r="B731" s="267" t="str">
        <f t="shared" si="78"/>
        <v/>
      </c>
      <c r="C731" s="55" t="str">
        <f>IFERROR(VLOOKUP(G731,GCC.Param!$B$3:$D$96,3,FALSE),"")</f>
        <v/>
      </c>
      <c r="D731" s="40"/>
      <c r="E731" s="40"/>
      <c r="F731" s="42"/>
      <c r="G731" s="42"/>
      <c r="H731" s="42"/>
      <c r="I731" s="42"/>
      <c r="J731" s="267" t="str">
        <f t="shared" si="79"/>
        <v/>
      </c>
      <c r="K731" s="289"/>
      <c r="L731" s="289"/>
      <c r="M731" s="42"/>
      <c r="N731" s="42"/>
      <c r="O731" s="42"/>
      <c r="P731" s="42"/>
      <c r="Q731" s="42"/>
      <c r="R731" s="42"/>
      <c r="S731" s="266">
        <f t="shared" si="80"/>
        <v>0</v>
      </c>
      <c r="T731" s="32"/>
      <c r="U731" s="50"/>
      <c r="V731" s="44"/>
      <c r="W731" s="44"/>
      <c r="X731" s="45"/>
      <c r="Y731" s="50"/>
      <c r="Z731" s="46"/>
      <c r="AA731" s="46"/>
      <c r="AB731" s="46"/>
      <c r="AC731" s="47">
        <f t="shared" si="81"/>
        <v>0</v>
      </c>
      <c r="AD731" s="51"/>
      <c r="AE731" s="51"/>
      <c r="AF731" s="51"/>
      <c r="AH731" s="290"/>
      <c r="AI731" s="53">
        <f t="shared" si="82"/>
        <v>0</v>
      </c>
      <c r="AJ731" s="52"/>
      <c r="AK731" s="293"/>
      <c r="AL731" s="300"/>
      <c r="AM731" s="52"/>
      <c r="AN731" s="300"/>
      <c r="AO731" s="54"/>
      <c r="AQ731" s="47" t="str">
        <f>IF(OR('Input 1 - Schedule 1'!$C731="Non-Ins, Non-Fin",G731="Other Unregulated Financial Entity"),"Yes","No")</f>
        <v>No</v>
      </c>
      <c r="AR731" s="47" t="str">
        <f>IF(AQ731="Yes", 'Input 1 - Schedule 1'!AL731/'Input 1 - Schedule 1'!AM731*'Input 1 - Schedule 1'!AN731,"N/A")</f>
        <v>N/A</v>
      </c>
      <c r="AS731" s="47" t="str">
        <f>IF(AR731="N/A","N/A",MAX('Input 1 - Schedule 1'!AN731*0.02,AR731))</f>
        <v>N/A</v>
      </c>
      <c r="AT731" s="47" t="str">
        <f>IF(AQ731="Yes",'Input 1 - Schedule 1'!$AH731*IF($AX731="RBC Filing U.S. Insurer (Life)",0.0247,IF($AX731="RBC Filing U.S. Insurer (Health)",0.057*2/3,0.0364)),"N/A")</f>
        <v>N/A</v>
      </c>
      <c r="AU731" s="47" t="str">
        <f>IF(AQ731="Yes",'Input 1 - Schedule 1'!$AH731*IF($AX731="RBC Filing U.S. Insurer (Life)",0.037,IF($AX731="RBC Filing U.S. Insurer (Health)",0.057,0.054)),"N/A")</f>
        <v>N/A</v>
      </c>
      <c r="AV731" s="47" t="str">
        <f>IF(AQ731="Yes",'Input 1 - Schedule 1'!$AJ731*0.03,"N/A")</f>
        <v>N/A</v>
      </c>
      <c r="AW731" s="47" t="str">
        <f>IF(AQ731="Yes",IF(AX731="RBC Filing U.S. Insurer (Life)",0.195*'Input 1 - Schedule 1'!AJ731,0.225*'Input 1 - Schedule 1'!AJ731),"N/A")</f>
        <v>N/A</v>
      </c>
      <c r="AX731" s="47" t="str">
        <f>IFERROR(VLOOKUP('Input 1 - Schedule 1'!I731,'Input 1 - Schedule 1'!$D$7:$G$1009,4,FALSE),"")</f>
        <v/>
      </c>
      <c r="AZ731" s="17" t="s">
        <v>1</v>
      </c>
    </row>
    <row r="732" spans="1:52" x14ac:dyDescent="0.25">
      <c r="A732" s="56">
        <f t="shared" si="77"/>
        <v>723</v>
      </c>
      <c r="B732" s="267" t="str">
        <f t="shared" si="78"/>
        <v/>
      </c>
      <c r="C732" s="55" t="str">
        <f>IFERROR(VLOOKUP(G732,GCC.Param!$B$3:$D$96,3,FALSE),"")</f>
        <v/>
      </c>
      <c r="D732" s="40"/>
      <c r="E732" s="40"/>
      <c r="F732" s="42"/>
      <c r="G732" s="42"/>
      <c r="H732" s="42"/>
      <c r="I732" s="42"/>
      <c r="J732" s="267" t="str">
        <f t="shared" si="79"/>
        <v/>
      </c>
      <c r="K732" s="289"/>
      <c r="L732" s="289"/>
      <c r="M732" s="42"/>
      <c r="N732" s="42"/>
      <c r="O732" s="42"/>
      <c r="P732" s="42"/>
      <c r="Q732" s="42"/>
      <c r="R732" s="42"/>
      <c r="S732" s="266">
        <f t="shared" si="80"/>
        <v>0</v>
      </c>
      <c r="T732" s="32"/>
      <c r="U732" s="50"/>
      <c r="V732" s="44"/>
      <c r="W732" s="44"/>
      <c r="X732" s="45"/>
      <c r="Y732" s="50"/>
      <c r="Z732" s="46"/>
      <c r="AA732" s="46"/>
      <c r="AB732" s="46"/>
      <c r="AC732" s="47">
        <f t="shared" si="81"/>
        <v>0</v>
      </c>
      <c r="AD732" s="51"/>
      <c r="AE732" s="51"/>
      <c r="AF732" s="51"/>
      <c r="AH732" s="290"/>
      <c r="AI732" s="53">
        <f t="shared" si="82"/>
        <v>0</v>
      </c>
      <c r="AJ732" s="52"/>
      <c r="AK732" s="293"/>
      <c r="AL732" s="300"/>
      <c r="AM732" s="52"/>
      <c r="AN732" s="300"/>
      <c r="AO732" s="54"/>
      <c r="AQ732" s="47" t="str">
        <f>IF(OR('Input 1 - Schedule 1'!$C732="Non-Ins, Non-Fin",G732="Other Unregulated Financial Entity"),"Yes","No")</f>
        <v>No</v>
      </c>
      <c r="AR732" s="47" t="str">
        <f>IF(AQ732="Yes", 'Input 1 - Schedule 1'!AL732/'Input 1 - Schedule 1'!AM732*'Input 1 - Schedule 1'!AN732,"N/A")</f>
        <v>N/A</v>
      </c>
      <c r="AS732" s="47" t="str">
        <f>IF(AR732="N/A","N/A",MAX('Input 1 - Schedule 1'!AN732*0.02,AR732))</f>
        <v>N/A</v>
      </c>
      <c r="AT732" s="47" t="str">
        <f>IF(AQ732="Yes",'Input 1 - Schedule 1'!$AH732*IF($AX732="RBC Filing U.S. Insurer (Life)",0.0247,IF($AX732="RBC Filing U.S. Insurer (Health)",0.057*2/3,0.0364)),"N/A")</f>
        <v>N/A</v>
      </c>
      <c r="AU732" s="47" t="str">
        <f>IF(AQ732="Yes",'Input 1 - Schedule 1'!$AH732*IF($AX732="RBC Filing U.S. Insurer (Life)",0.037,IF($AX732="RBC Filing U.S. Insurer (Health)",0.057,0.054)),"N/A")</f>
        <v>N/A</v>
      </c>
      <c r="AV732" s="47" t="str">
        <f>IF(AQ732="Yes",'Input 1 - Schedule 1'!$AJ732*0.03,"N/A")</f>
        <v>N/A</v>
      </c>
      <c r="AW732" s="47" t="str">
        <f>IF(AQ732="Yes",IF(AX732="RBC Filing U.S. Insurer (Life)",0.195*'Input 1 - Schedule 1'!AJ732,0.225*'Input 1 - Schedule 1'!AJ732),"N/A")</f>
        <v>N/A</v>
      </c>
      <c r="AX732" s="47" t="str">
        <f>IFERROR(VLOOKUP('Input 1 - Schedule 1'!I732,'Input 1 - Schedule 1'!$D$7:$G$1009,4,FALSE),"")</f>
        <v/>
      </c>
      <c r="AZ732" s="17" t="s">
        <v>1</v>
      </c>
    </row>
    <row r="733" spans="1:52" x14ac:dyDescent="0.25">
      <c r="A733" s="56">
        <f t="shared" si="77"/>
        <v>724</v>
      </c>
      <c r="B733" s="267" t="str">
        <f t="shared" si="78"/>
        <v/>
      </c>
      <c r="C733" s="55" t="str">
        <f>IFERROR(VLOOKUP(G733,GCC.Param!$B$3:$D$96,3,FALSE),"")</f>
        <v/>
      </c>
      <c r="D733" s="40"/>
      <c r="E733" s="40"/>
      <c r="F733" s="42"/>
      <c r="G733" s="42"/>
      <c r="H733" s="42"/>
      <c r="I733" s="42"/>
      <c r="J733" s="267" t="str">
        <f t="shared" si="79"/>
        <v/>
      </c>
      <c r="K733" s="289"/>
      <c r="L733" s="289"/>
      <c r="M733" s="42"/>
      <c r="N733" s="42"/>
      <c r="O733" s="42"/>
      <c r="P733" s="42"/>
      <c r="Q733" s="42"/>
      <c r="R733" s="42"/>
      <c r="S733" s="266">
        <f t="shared" si="80"/>
        <v>0</v>
      </c>
      <c r="T733" s="32"/>
      <c r="U733" s="50"/>
      <c r="V733" s="44"/>
      <c r="W733" s="44"/>
      <c r="X733" s="45"/>
      <c r="Y733" s="50"/>
      <c r="Z733" s="46"/>
      <c r="AA733" s="46"/>
      <c r="AB733" s="46"/>
      <c r="AC733" s="47">
        <f t="shared" si="81"/>
        <v>0</v>
      </c>
      <c r="AD733" s="51"/>
      <c r="AE733" s="51"/>
      <c r="AF733" s="51"/>
      <c r="AH733" s="290"/>
      <c r="AI733" s="53">
        <f t="shared" si="82"/>
        <v>0</v>
      </c>
      <c r="AJ733" s="52"/>
      <c r="AK733" s="293"/>
      <c r="AL733" s="300"/>
      <c r="AM733" s="52"/>
      <c r="AN733" s="300"/>
      <c r="AO733" s="54"/>
      <c r="AQ733" s="47" t="str">
        <f>IF(OR('Input 1 - Schedule 1'!$C733="Non-Ins, Non-Fin",G733="Other Unregulated Financial Entity"),"Yes","No")</f>
        <v>No</v>
      </c>
      <c r="AR733" s="47" t="str">
        <f>IF(AQ733="Yes", 'Input 1 - Schedule 1'!AL733/'Input 1 - Schedule 1'!AM733*'Input 1 - Schedule 1'!AN733,"N/A")</f>
        <v>N/A</v>
      </c>
      <c r="AS733" s="47" t="str">
        <f>IF(AR733="N/A","N/A",MAX('Input 1 - Schedule 1'!AN733*0.02,AR733))</f>
        <v>N/A</v>
      </c>
      <c r="AT733" s="47" t="str">
        <f>IF(AQ733="Yes",'Input 1 - Schedule 1'!$AH733*IF($AX733="RBC Filing U.S. Insurer (Life)",0.0247,IF($AX733="RBC Filing U.S. Insurer (Health)",0.057*2/3,0.0364)),"N/A")</f>
        <v>N/A</v>
      </c>
      <c r="AU733" s="47" t="str">
        <f>IF(AQ733="Yes",'Input 1 - Schedule 1'!$AH733*IF($AX733="RBC Filing U.S. Insurer (Life)",0.037,IF($AX733="RBC Filing U.S. Insurer (Health)",0.057,0.054)),"N/A")</f>
        <v>N/A</v>
      </c>
      <c r="AV733" s="47" t="str">
        <f>IF(AQ733="Yes",'Input 1 - Schedule 1'!$AJ733*0.03,"N/A")</f>
        <v>N/A</v>
      </c>
      <c r="AW733" s="47" t="str">
        <f>IF(AQ733="Yes",IF(AX733="RBC Filing U.S. Insurer (Life)",0.195*'Input 1 - Schedule 1'!AJ733,0.225*'Input 1 - Schedule 1'!AJ733),"N/A")</f>
        <v>N/A</v>
      </c>
      <c r="AX733" s="47" t="str">
        <f>IFERROR(VLOOKUP('Input 1 - Schedule 1'!I733,'Input 1 - Schedule 1'!$D$7:$G$1009,4,FALSE),"")</f>
        <v/>
      </c>
      <c r="AZ733" s="17" t="s">
        <v>1</v>
      </c>
    </row>
    <row r="734" spans="1:52" x14ac:dyDescent="0.25">
      <c r="A734" s="56">
        <f t="shared" si="77"/>
        <v>725</v>
      </c>
      <c r="B734" s="267" t="str">
        <f t="shared" si="78"/>
        <v/>
      </c>
      <c r="C734" s="55" t="str">
        <f>IFERROR(VLOOKUP(G734,GCC.Param!$B$3:$D$96,3,FALSE),"")</f>
        <v/>
      </c>
      <c r="D734" s="40"/>
      <c r="E734" s="40"/>
      <c r="F734" s="42"/>
      <c r="G734" s="42"/>
      <c r="H734" s="42"/>
      <c r="I734" s="42"/>
      <c r="J734" s="267" t="str">
        <f t="shared" si="79"/>
        <v/>
      </c>
      <c r="K734" s="289"/>
      <c r="L734" s="289"/>
      <c r="M734" s="42"/>
      <c r="N734" s="42"/>
      <c r="O734" s="42"/>
      <c r="P734" s="42"/>
      <c r="Q734" s="42"/>
      <c r="R734" s="42"/>
      <c r="S734" s="266">
        <f t="shared" si="80"/>
        <v>0</v>
      </c>
      <c r="T734" s="32"/>
      <c r="U734" s="50"/>
      <c r="V734" s="44"/>
      <c r="W734" s="44"/>
      <c r="X734" s="45"/>
      <c r="Y734" s="50"/>
      <c r="Z734" s="46"/>
      <c r="AA734" s="46"/>
      <c r="AB734" s="46"/>
      <c r="AC734" s="47">
        <f t="shared" si="81"/>
        <v>0</v>
      </c>
      <c r="AD734" s="51"/>
      <c r="AE734" s="51"/>
      <c r="AF734" s="51"/>
      <c r="AH734" s="290"/>
      <c r="AI734" s="53">
        <f t="shared" si="82"/>
        <v>0</v>
      </c>
      <c r="AJ734" s="52"/>
      <c r="AK734" s="293"/>
      <c r="AL734" s="300"/>
      <c r="AM734" s="52"/>
      <c r="AN734" s="300"/>
      <c r="AO734" s="54"/>
      <c r="AQ734" s="47" t="str">
        <f>IF(OR('Input 1 - Schedule 1'!$C734="Non-Ins, Non-Fin",G734="Other Unregulated Financial Entity"),"Yes","No")</f>
        <v>No</v>
      </c>
      <c r="AR734" s="47" t="str">
        <f>IF(AQ734="Yes", 'Input 1 - Schedule 1'!AL734/'Input 1 - Schedule 1'!AM734*'Input 1 - Schedule 1'!AN734,"N/A")</f>
        <v>N/A</v>
      </c>
      <c r="AS734" s="47" t="str">
        <f>IF(AR734="N/A","N/A",MAX('Input 1 - Schedule 1'!AN734*0.02,AR734))</f>
        <v>N/A</v>
      </c>
      <c r="AT734" s="47" t="str">
        <f>IF(AQ734="Yes",'Input 1 - Schedule 1'!$AH734*IF($AX734="RBC Filing U.S. Insurer (Life)",0.0247,IF($AX734="RBC Filing U.S. Insurer (Health)",0.057*2/3,0.0364)),"N/A")</f>
        <v>N/A</v>
      </c>
      <c r="AU734" s="47" t="str">
        <f>IF(AQ734="Yes",'Input 1 - Schedule 1'!$AH734*IF($AX734="RBC Filing U.S. Insurer (Life)",0.037,IF($AX734="RBC Filing U.S. Insurer (Health)",0.057,0.054)),"N/A")</f>
        <v>N/A</v>
      </c>
      <c r="AV734" s="47" t="str">
        <f>IF(AQ734="Yes",'Input 1 - Schedule 1'!$AJ734*0.03,"N/A")</f>
        <v>N/A</v>
      </c>
      <c r="AW734" s="47" t="str">
        <f>IF(AQ734="Yes",IF(AX734="RBC Filing U.S. Insurer (Life)",0.195*'Input 1 - Schedule 1'!AJ734,0.225*'Input 1 - Schedule 1'!AJ734),"N/A")</f>
        <v>N/A</v>
      </c>
      <c r="AX734" s="47" t="str">
        <f>IFERROR(VLOOKUP('Input 1 - Schedule 1'!I734,'Input 1 - Schedule 1'!$D$7:$G$1009,4,FALSE),"")</f>
        <v/>
      </c>
      <c r="AZ734" s="17" t="s">
        <v>1</v>
      </c>
    </row>
    <row r="735" spans="1:52" x14ac:dyDescent="0.25">
      <c r="A735" s="56">
        <f t="shared" si="77"/>
        <v>726</v>
      </c>
      <c r="B735" s="267" t="str">
        <f t="shared" si="78"/>
        <v/>
      </c>
      <c r="C735" s="55" t="str">
        <f>IFERROR(VLOOKUP(G735,GCC.Param!$B$3:$D$96,3,FALSE),"")</f>
        <v/>
      </c>
      <c r="D735" s="40"/>
      <c r="E735" s="40"/>
      <c r="F735" s="42"/>
      <c r="G735" s="42"/>
      <c r="H735" s="42"/>
      <c r="I735" s="42"/>
      <c r="J735" s="267" t="str">
        <f t="shared" si="79"/>
        <v/>
      </c>
      <c r="K735" s="289"/>
      <c r="L735" s="289"/>
      <c r="M735" s="42"/>
      <c r="N735" s="42"/>
      <c r="O735" s="42"/>
      <c r="P735" s="42"/>
      <c r="Q735" s="42"/>
      <c r="R735" s="42"/>
      <c r="S735" s="266">
        <f t="shared" si="80"/>
        <v>0</v>
      </c>
      <c r="T735" s="32"/>
      <c r="U735" s="50"/>
      <c r="V735" s="44"/>
      <c r="W735" s="44"/>
      <c r="X735" s="45"/>
      <c r="Y735" s="50"/>
      <c r="Z735" s="46"/>
      <c r="AA735" s="46"/>
      <c r="AB735" s="46"/>
      <c r="AC735" s="47">
        <f t="shared" si="81"/>
        <v>0</v>
      </c>
      <c r="AD735" s="51"/>
      <c r="AE735" s="51"/>
      <c r="AF735" s="51"/>
      <c r="AH735" s="290"/>
      <c r="AI735" s="53">
        <f t="shared" si="82"/>
        <v>0</v>
      </c>
      <c r="AJ735" s="52"/>
      <c r="AK735" s="293"/>
      <c r="AL735" s="300"/>
      <c r="AM735" s="52"/>
      <c r="AN735" s="300"/>
      <c r="AO735" s="54"/>
      <c r="AQ735" s="47" t="str">
        <f>IF(OR('Input 1 - Schedule 1'!$C735="Non-Ins, Non-Fin",G735="Other Unregulated Financial Entity"),"Yes","No")</f>
        <v>No</v>
      </c>
      <c r="AR735" s="47" t="str">
        <f>IF(AQ735="Yes", 'Input 1 - Schedule 1'!AL735/'Input 1 - Schedule 1'!AM735*'Input 1 - Schedule 1'!AN735,"N/A")</f>
        <v>N/A</v>
      </c>
      <c r="AS735" s="47" t="str">
        <f>IF(AR735="N/A","N/A",MAX('Input 1 - Schedule 1'!AN735*0.02,AR735))</f>
        <v>N/A</v>
      </c>
      <c r="AT735" s="47" t="str">
        <f>IF(AQ735="Yes",'Input 1 - Schedule 1'!$AH735*IF($AX735="RBC Filing U.S. Insurer (Life)",0.0247,IF($AX735="RBC Filing U.S. Insurer (Health)",0.057*2/3,0.0364)),"N/A")</f>
        <v>N/A</v>
      </c>
      <c r="AU735" s="47" t="str">
        <f>IF(AQ735="Yes",'Input 1 - Schedule 1'!$AH735*IF($AX735="RBC Filing U.S. Insurer (Life)",0.037,IF($AX735="RBC Filing U.S. Insurer (Health)",0.057,0.054)),"N/A")</f>
        <v>N/A</v>
      </c>
      <c r="AV735" s="47" t="str">
        <f>IF(AQ735="Yes",'Input 1 - Schedule 1'!$AJ735*0.03,"N/A")</f>
        <v>N/A</v>
      </c>
      <c r="AW735" s="47" t="str">
        <f>IF(AQ735="Yes",IF(AX735="RBC Filing U.S. Insurer (Life)",0.195*'Input 1 - Schedule 1'!AJ735,0.225*'Input 1 - Schedule 1'!AJ735),"N/A")</f>
        <v>N/A</v>
      </c>
      <c r="AX735" s="47" t="str">
        <f>IFERROR(VLOOKUP('Input 1 - Schedule 1'!I735,'Input 1 - Schedule 1'!$D$7:$G$1009,4,FALSE),"")</f>
        <v/>
      </c>
      <c r="AZ735" s="17" t="s">
        <v>1</v>
      </c>
    </row>
    <row r="736" spans="1:52" x14ac:dyDescent="0.25">
      <c r="A736" s="56">
        <f t="shared" si="77"/>
        <v>727</v>
      </c>
      <c r="B736" s="267" t="str">
        <f t="shared" si="78"/>
        <v/>
      </c>
      <c r="C736" s="55" t="str">
        <f>IFERROR(VLOOKUP(G736,GCC.Param!$B$3:$D$96,3,FALSE),"")</f>
        <v/>
      </c>
      <c r="D736" s="40"/>
      <c r="E736" s="40"/>
      <c r="F736" s="42"/>
      <c r="G736" s="42"/>
      <c r="H736" s="42"/>
      <c r="I736" s="42"/>
      <c r="J736" s="267" t="str">
        <f t="shared" si="79"/>
        <v/>
      </c>
      <c r="K736" s="289"/>
      <c r="L736" s="289"/>
      <c r="M736" s="42"/>
      <c r="N736" s="42"/>
      <c r="O736" s="42"/>
      <c r="P736" s="42"/>
      <c r="Q736" s="42"/>
      <c r="R736" s="42"/>
      <c r="S736" s="266">
        <f t="shared" si="80"/>
        <v>0</v>
      </c>
      <c r="T736" s="32"/>
      <c r="U736" s="50"/>
      <c r="V736" s="44"/>
      <c r="W736" s="44"/>
      <c r="X736" s="45"/>
      <c r="Y736" s="50"/>
      <c r="Z736" s="46"/>
      <c r="AA736" s="46"/>
      <c r="AB736" s="46"/>
      <c r="AC736" s="47">
        <f t="shared" si="81"/>
        <v>0</v>
      </c>
      <c r="AD736" s="51"/>
      <c r="AE736" s="51"/>
      <c r="AF736" s="51"/>
      <c r="AH736" s="290"/>
      <c r="AI736" s="53">
        <f t="shared" si="82"/>
        <v>0</v>
      </c>
      <c r="AJ736" s="52"/>
      <c r="AK736" s="293"/>
      <c r="AL736" s="300"/>
      <c r="AM736" s="52"/>
      <c r="AN736" s="300"/>
      <c r="AO736" s="54"/>
      <c r="AQ736" s="47" t="str">
        <f>IF(OR('Input 1 - Schedule 1'!$C736="Non-Ins, Non-Fin",G736="Other Unregulated Financial Entity"),"Yes","No")</f>
        <v>No</v>
      </c>
      <c r="AR736" s="47" t="str">
        <f>IF(AQ736="Yes", 'Input 1 - Schedule 1'!AL736/'Input 1 - Schedule 1'!AM736*'Input 1 - Schedule 1'!AN736,"N/A")</f>
        <v>N/A</v>
      </c>
      <c r="AS736" s="47" t="str">
        <f>IF(AR736="N/A","N/A",MAX('Input 1 - Schedule 1'!AN736*0.02,AR736))</f>
        <v>N/A</v>
      </c>
      <c r="AT736" s="47" t="str">
        <f>IF(AQ736="Yes",'Input 1 - Schedule 1'!$AH736*IF($AX736="RBC Filing U.S. Insurer (Life)",0.0247,IF($AX736="RBC Filing U.S. Insurer (Health)",0.057*2/3,0.0364)),"N/A")</f>
        <v>N/A</v>
      </c>
      <c r="AU736" s="47" t="str">
        <f>IF(AQ736="Yes",'Input 1 - Schedule 1'!$AH736*IF($AX736="RBC Filing U.S. Insurer (Life)",0.037,IF($AX736="RBC Filing U.S. Insurer (Health)",0.057,0.054)),"N/A")</f>
        <v>N/A</v>
      </c>
      <c r="AV736" s="47" t="str">
        <f>IF(AQ736="Yes",'Input 1 - Schedule 1'!$AJ736*0.03,"N/A")</f>
        <v>N/A</v>
      </c>
      <c r="AW736" s="47" t="str">
        <f>IF(AQ736="Yes",IF(AX736="RBC Filing U.S. Insurer (Life)",0.195*'Input 1 - Schedule 1'!AJ736,0.225*'Input 1 - Schedule 1'!AJ736),"N/A")</f>
        <v>N/A</v>
      </c>
      <c r="AX736" s="47" t="str">
        <f>IFERROR(VLOOKUP('Input 1 - Schedule 1'!I736,'Input 1 - Schedule 1'!$D$7:$G$1009,4,FALSE),"")</f>
        <v/>
      </c>
      <c r="AZ736" s="17" t="s">
        <v>1</v>
      </c>
    </row>
    <row r="737" spans="1:52" x14ac:dyDescent="0.25">
      <c r="A737" s="56">
        <f t="shared" si="77"/>
        <v>728</v>
      </c>
      <c r="B737" s="267" t="str">
        <f t="shared" si="78"/>
        <v/>
      </c>
      <c r="C737" s="55" t="str">
        <f>IFERROR(VLOOKUP(G737,GCC.Param!$B$3:$D$96,3,FALSE),"")</f>
        <v/>
      </c>
      <c r="D737" s="40"/>
      <c r="E737" s="40"/>
      <c r="F737" s="42"/>
      <c r="G737" s="42"/>
      <c r="H737" s="42"/>
      <c r="I737" s="42"/>
      <c r="J737" s="267" t="str">
        <f t="shared" si="79"/>
        <v/>
      </c>
      <c r="K737" s="289"/>
      <c r="L737" s="289"/>
      <c r="M737" s="42"/>
      <c r="N737" s="42"/>
      <c r="O737" s="42"/>
      <c r="P737" s="42"/>
      <c r="Q737" s="42"/>
      <c r="R737" s="42"/>
      <c r="S737" s="266">
        <f t="shared" si="80"/>
        <v>0</v>
      </c>
      <c r="T737" s="32"/>
      <c r="U737" s="50"/>
      <c r="V737" s="44"/>
      <c r="W737" s="44"/>
      <c r="X737" s="45"/>
      <c r="Y737" s="50"/>
      <c r="Z737" s="46"/>
      <c r="AA737" s="46"/>
      <c r="AB737" s="46"/>
      <c r="AC737" s="47">
        <f t="shared" si="81"/>
        <v>0</v>
      </c>
      <c r="AD737" s="51"/>
      <c r="AE737" s="51"/>
      <c r="AF737" s="51"/>
      <c r="AH737" s="290"/>
      <c r="AI737" s="53">
        <f t="shared" si="82"/>
        <v>0</v>
      </c>
      <c r="AJ737" s="52"/>
      <c r="AK737" s="293"/>
      <c r="AL737" s="300"/>
      <c r="AM737" s="52"/>
      <c r="AN737" s="300"/>
      <c r="AO737" s="54"/>
      <c r="AQ737" s="47" t="str">
        <f>IF(OR('Input 1 - Schedule 1'!$C737="Non-Ins, Non-Fin",G737="Other Unregulated Financial Entity"),"Yes","No")</f>
        <v>No</v>
      </c>
      <c r="AR737" s="47" t="str">
        <f>IF(AQ737="Yes", 'Input 1 - Schedule 1'!AL737/'Input 1 - Schedule 1'!AM737*'Input 1 - Schedule 1'!AN737,"N/A")</f>
        <v>N/A</v>
      </c>
      <c r="AS737" s="47" t="str">
        <f>IF(AR737="N/A","N/A",MAX('Input 1 - Schedule 1'!AN737*0.02,AR737))</f>
        <v>N/A</v>
      </c>
      <c r="AT737" s="47" t="str">
        <f>IF(AQ737="Yes",'Input 1 - Schedule 1'!$AH737*IF($AX737="RBC Filing U.S. Insurer (Life)",0.0247,IF($AX737="RBC Filing U.S. Insurer (Health)",0.057*2/3,0.0364)),"N/A")</f>
        <v>N/A</v>
      </c>
      <c r="AU737" s="47" t="str">
        <f>IF(AQ737="Yes",'Input 1 - Schedule 1'!$AH737*IF($AX737="RBC Filing U.S. Insurer (Life)",0.037,IF($AX737="RBC Filing U.S. Insurer (Health)",0.057,0.054)),"N/A")</f>
        <v>N/A</v>
      </c>
      <c r="AV737" s="47" t="str">
        <f>IF(AQ737="Yes",'Input 1 - Schedule 1'!$AJ737*0.03,"N/A")</f>
        <v>N/A</v>
      </c>
      <c r="AW737" s="47" t="str">
        <f>IF(AQ737="Yes",IF(AX737="RBC Filing U.S. Insurer (Life)",0.195*'Input 1 - Schedule 1'!AJ737,0.225*'Input 1 - Schedule 1'!AJ737),"N/A")</f>
        <v>N/A</v>
      </c>
      <c r="AX737" s="47" t="str">
        <f>IFERROR(VLOOKUP('Input 1 - Schedule 1'!I737,'Input 1 - Schedule 1'!$D$7:$G$1009,4,FALSE),"")</f>
        <v/>
      </c>
      <c r="AZ737" s="17" t="s">
        <v>1</v>
      </c>
    </row>
    <row r="738" spans="1:52" x14ac:dyDescent="0.25">
      <c r="A738" s="56">
        <f t="shared" si="77"/>
        <v>729</v>
      </c>
      <c r="B738" s="267" t="str">
        <f t="shared" si="78"/>
        <v/>
      </c>
      <c r="C738" s="55" t="str">
        <f>IFERROR(VLOOKUP(G738,GCC.Param!$B$3:$D$96,3,FALSE),"")</f>
        <v/>
      </c>
      <c r="D738" s="40"/>
      <c r="E738" s="40"/>
      <c r="F738" s="42"/>
      <c r="G738" s="42"/>
      <c r="H738" s="42"/>
      <c r="I738" s="42"/>
      <c r="J738" s="267" t="str">
        <f t="shared" si="79"/>
        <v/>
      </c>
      <c r="K738" s="289"/>
      <c r="L738" s="289"/>
      <c r="M738" s="42"/>
      <c r="N738" s="42"/>
      <c r="O738" s="42"/>
      <c r="P738" s="42"/>
      <c r="Q738" s="42"/>
      <c r="R738" s="42"/>
      <c r="S738" s="266">
        <f t="shared" si="80"/>
        <v>0</v>
      </c>
      <c r="T738" s="32"/>
      <c r="U738" s="50"/>
      <c r="V738" s="44"/>
      <c r="W738" s="44"/>
      <c r="X738" s="45"/>
      <c r="Y738" s="50"/>
      <c r="Z738" s="46"/>
      <c r="AA738" s="46"/>
      <c r="AB738" s="46"/>
      <c r="AC738" s="47">
        <f t="shared" si="81"/>
        <v>0</v>
      </c>
      <c r="AD738" s="51"/>
      <c r="AE738" s="51"/>
      <c r="AF738" s="51"/>
      <c r="AH738" s="290"/>
      <c r="AI738" s="53">
        <f t="shared" si="82"/>
        <v>0</v>
      </c>
      <c r="AJ738" s="52"/>
      <c r="AK738" s="293"/>
      <c r="AL738" s="300"/>
      <c r="AM738" s="52"/>
      <c r="AN738" s="300"/>
      <c r="AO738" s="54"/>
      <c r="AQ738" s="47" t="str">
        <f>IF(OR('Input 1 - Schedule 1'!$C738="Non-Ins, Non-Fin",G738="Other Unregulated Financial Entity"),"Yes","No")</f>
        <v>No</v>
      </c>
      <c r="AR738" s="47" t="str">
        <f>IF(AQ738="Yes", 'Input 1 - Schedule 1'!AL738/'Input 1 - Schedule 1'!AM738*'Input 1 - Schedule 1'!AN738,"N/A")</f>
        <v>N/A</v>
      </c>
      <c r="AS738" s="47" t="str">
        <f>IF(AR738="N/A","N/A",MAX('Input 1 - Schedule 1'!AN738*0.02,AR738))</f>
        <v>N/A</v>
      </c>
      <c r="AT738" s="47" t="str">
        <f>IF(AQ738="Yes",'Input 1 - Schedule 1'!$AH738*IF($AX738="RBC Filing U.S. Insurer (Life)",0.0247,IF($AX738="RBC Filing U.S. Insurer (Health)",0.057*2/3,0.0364)),"N/A")</f>
        <v>N/A</v>
      </c>
      <c r="AU738" s="47" t="str">
        <f>IF(AQ738="Yes",'Input 1 - Schedule 1'!$AH738*IF($AX738="RBC Filing U.S. Insurer (Life)",0.037,IF($AX738="RBC Filing U.S. Insurer (Health)",0.057,0.054)),"N/A")</f>
        <v>N/A</v>
      </c>
      <c r="AV738" s="47" t="str">
        <f>IF(AQ738="Yes",'Input 1 - Schedule 1'!$AJ738*0.03,"N/A")</f>
        <v>N/A</v>
      </c>
      <c r="AW738" s="47" t="str">
        <f>IF(AQ738="Yes",IF(AX738="RBC Filing U.S. Insurer (Life)",0.195*'Input 1 - Schedule 1'!AJ738,0.225*'Input 1 - Schedule 1'!AJ738),"N/A")</f>
        <v>N/A</v>
      </c>
      <c r="AX738" s="47" t="str">
        <f>IFERROR(VLOOKUP('Input 1 - Schedule 1'!I738,'Input 1 - Schedule 1'!$D$7:$G$1009,4,FALSE),"")</f>
        <v/>
      </c>
      <c r="AZ738" s="17" t="s">
        <v>1</v>
      </c>
    </row>
    <row r="739" spans="1:52" x14ac:dyDescent="0.25">
      <c r="A739" s="56">
        <f t="shared" si="77"/>
        <v>730</v>
      </c>
      <c r="B739" s="267" t="str">
        <f t="shared" si="78"/>
        <v/>
      </c>
      <c r="C739" s="55" t="str">
        <f>IFERROR(VLOOKUP(G739,GCC.Param!$B$3:$D$96,3,FALSE),"")</f>
        <v/>
      </c>
      <c r="D739" s="40"/>
      <c r="E739" s="40"/>
      <c r="F739" s="42"/>
      <c r="G739" s="42"/>
      <c r="H739" s="42"/>
      <c r="I739" s="42"/>
      <c r="J739" s="267" t="str">
        <f t="shared" si="79"/>
        <v/>
      </c>
      <c r="K739" s="289"/>
      <c r="L739" s="289"/>
      <c r="M739" s="42"/>
      <c r="N739" s="42"/>
      <c r="O739" s="42"/>
      <c r="P739" s="42"/>
      <c r="Q739" s="42"/>
      <c r="R739" s="42"/>
      <c r="S739" s="266">
        <f t="shared" si="80"/>
        <v>0</v>
      </c>
      <c r="T739" s="32"/>
      <c r="U739" s="50"/>
      <c r="V739" s="44"/>
      <c r="W739" s="44"/>
      <c r="X739" s="45"/>
      <c r="Y739" s="50"/>
      <c r="Z739" s="46"/>
      <c r="AA739" s="46"/>
      <c r="AB739" s="46"/>
      <c r="AC739" s="47">
        <f t="shared" si="81"/>
        <v>0</v>
      </c>
      <c r="AD739" s="51"/>
      <c r="AE739" s="51"/>
      <c r="AF739" s="51"/>
      <c r="AH739" s="290"/>
      <c r="AI739" s="53">
        <f t="shared" si="82"/>
        <v>0</v>
      </c>
      <c r="AJ739" s="52"/>
      <c r="AK739" s="293"/>
      <c r="AL739" s="300"/>
      <c r="AM739" s="52"/>
      <c r="AN739" s="300"/>
      <c r="AO739" s="54"/>
      <c r="AQ739" s="47" t="str">
        <f>IF(OR('Input 1 - Schedule 1'!$C739="Non-Ins, Non-Fin",G739="Other Unregulated Financial Entity"),"Yes","No")</f>
        <v>No</v>
      </c>
      <c r="AR739" s="47" t="str">
        <f>IF(AQ739="Yes", 'Input 1 - Schedule 1'!AL739/'Input 1 - Schedule 1'!AM739*'Input 1 - Schedule 1'!AN739,"N/A")</f>
        <v>N/A</v>
      </c>
      <c r="AS739" s="47" t="str">
        <f>IF(AR739="N/A","N/A",MAX('Input 1 - Schedule 1'!AN739*0.02,AR739))</f>
        <v>N/A</v>
      </c>
      <c r="AT739" s="47" t="str">
        <f>IF(AQ739="Yes",'Input 1 - Schedule 1'!$AH739*IF($AX739="RBC Filing U.S. Insurer (Life)",0.0247,IF($AX739="RBC Filing U.S. Insurer (Health)",0.057*2/3,0.0364)),"N/A")</f>
        <v>N/A</v>
      </c>
      <c r="AU739" s="47" t="str">
        <f>IF(AQ739="Yes",'Input 1 - Schedule 1'!$AH739*IF($AX739="RBC Filing U.S. Insurer (Life)",0.037,IF($AX739="RBC Filing U.S. Insurer (Health)",0.057,0.054)),"N/A")</f>
        <v>N/A</v>
      </c>
      <c r="AV739" s="47" t="str">
        <f>IF(AQ739="Yes",'Input 1 - Schedule 1'!$AJ739*0.03,"N/A")</f>
        <v>N/A</v>
      </c>
      <c r="AW739" s="47" t="str">
        <f>IF(AQ739="Yes",IF(AX739="RBC Filing U.S. Insurer (Life)",0.195*'Input 1 - Schedule 1'!AJ739,0.225*'Input 1 - Schedule 1'!AJ739),"N/A")</f>
        <v>N/A</v>
      </c>
      <c r="AX739" s="47" t="str">
        <f>IFERROR(VLOOKUP('Input 1 - Schedule 1'!I739,'Input 1 - Schedule 1'!$D$7:$G$1009,4,FALSE),"")</f>
        <v/>
      </c>
      <c r="AZ739" s="17" t="s">
        <v>1</v>
      </c>
    </row>
    <row r="740" spans="1:52" x14ac:dyDescent="0.25">
      <c r="A740" s="56">
        <f t="shared" si="77"/>
        <v>731</v>
      </c>
      <c r="B740" s="267" t="str">
        <f t="shared" si="78"/>
        <v/>
      </c>
      <c r="C740" s="55" t="str">
        <f>IFERROR(VLOOKUP(G740,GCC.Param!$B$3:$D$96,3,FALSE),"")</f>
        <v/>
      </c>
      <c r="D740" s="40"/>
      <c r="E740" s="40"/>
      <c r="F740" s="42"/>
      <c r="G740" s="42"/>
      <c r="H740" s="42"/>
      <c r="I740" s="42"/>
      <c r="J740" s="267" t="str">
        <f t="shared" si="79"/>
        <v/>
      </c>
      <c r="K740" s="289"/>
      <c r="L740" s="289"/>
      <c r="M740" s="42"/>
      <c r="N740" s="42"/>
      <c r="O740" s="42"/>
      <c r="P740" s="42"/>
      <c r="Q740" s="42"/>
      <c r="R740" s="42"/>
      <c r="S740" s="266">
        <f t="shared" si="80"/>
        <v>0</v>
      </c>
      <c r="T740" s="32"/>
      <c r="U740" s="50"/>
      <c r="V740" s="44"/>
      <c r="W740" s="44"/>
      <c r="X740" s="45"/>
      <c r="Y740" s="50"/>
      <c r="Z740" s="46"/>
      <c r="AA740" s="46"/>
      <c r="AB740" s="46"/>
      <c r="AC740" s="47">
        <f t="shared" si="81"/>
        <v>0</v>
      </c>
      <c r="AD740" s="51"/>
      <c r="AE740" s="51"/>
      <c r="AF740" s="51"/>
      <c r="AH740" s="290"/>
      <c r="AI740" s="53">
        <f t="shared" si="82"/>
        <v>0</v>
      </c>
      <c r="AJ740" s="52"/>
      <c r="AK740" s="293"/>
      <c r="AL740" s="300"/>
      <c r="AM740" s="52"/>
      <c r="AN740" s="300"/>
      <c r="AO740" s="54"/>
      <c r="AQ740" s="47" t="str">
        <f>IF(OR('Input 1 - Schedule 1'!$C740="Non-Ins, Non-Fin",G740="Other Unregulated Financial Entity"),"Yes","No")</f>
        <v>No</v>
      </c>
      <c r="AR740" s="47" t="str">
        <f>IF(AQ740="Yes", 'Input 1 - Schedule 1'!AL740/'Input 1 - Schedule 1'!AM740*'Input 1 - Schedule 1'!AN740,"N/A")</f>
        <v>N/A</v>
      </c>
      <c r="AS740" s="47" t="str">
        <f>IF(AR740="N/A","N/A",MAX('Input 1 - Schedule 1'!AN740*0.02,AR740))</f>
        <v>N/A</v>
      </c>
      <c r="AT740" s="47" t="str">
        <f>IF(AQ740="Yes",'Input 1 - Schedule 1'!$AH740*IF($AX740="RBC Filing U.S. Insurer (Life)",0.0247,IF($AX740="RBC Filing U.S. Insurer (Health)",0.057*2/3,0.0364)),"N/A")</f>
        <v>N/A</v>
      </c>
      <c r="AU740" s="47" t="str">
        <f>IF(AQ740="Yes",'Input 1 - Schedule 1'!$AH740*IF($AX740="RBC Filing U.S. Insurer (Life)",0.037,IF($AX740="RBC Filing U.S. Insurer (Health)",0.057,0.054)),"N/A")</f>
        <v>N/A</v>
      </c>
      <c r="AV740" s="47" t="str">
        <f>IF(AQ740="Yes",'Input 1 - Schedule 1'!$AJ740*0.03,"N/A")</f>
        <v>N/A</v>
      </c>
      <c r="AW740" s="47" t="str">
        <f>IF(AQ740="Yes",IF(AX740="RBC Filing U.S. Insurer (Life)",0.195*'Input 1 - Schedule 1'!AJ740,0.225*'Input 1 - Schedule 1'!AJ740),"N/A")</f>
        <v>N/A</v>
      </c>
      <c r="AX740" s="47" t="str">
        <f>IFERROR(VLOOKUP('Input 1 - Schedule 1'!I740,'Input 1 - Schedule 1'!$D$7:$G$1009,4,FALSE),"")</f>
        <v/>
      </c>
      <c r="AZ740" s="17" t="s">
        <v>1</v>
      </c>
    </row>
    <row r="741" spans="1:52" x14ac:dyDescent="0.25">
      <c r="A741" s="56">
        <f t="shared" si="77"/>
        <v>732</v>
      </c>
      <c r="B741" s="267" t="str">
        <f t="shared" si="78"/>
        <v/>
      </c>
      <c r="C741" s="55" t="str">
        <f>IFERROR(VLOOKUP(G741,GCC.Param!$B$3:$D$96,3,FALSE),"")</f>
        <v/>
      </c>
      <c r="D741" s="40"/>
      <c r="E741" s="40"/>
      <c r="F741" s="42"/>
      <c r="G741" s="42"/>
      <c r="H741" s="42"/>
      <c r="I741" s="42"/>
      <c r="J741" s="267" t="str">
        <f t="shared" si="79"/>
        <v/>
      </c>
      <c r="K741" s="289"/>
      <c r="L741" s="289"/>
      <c r="M741" s="42"/>
      <c r="N741" s="42"/>
      <c r="O741" s="42"/>
      <c r="P741" s="42"/>
      <c r="Q741" s="42"/>
      <c r="R741" s="42"/>
      <c r="S741" s="266">
        <f t="shared" si="80"/>
        <v>0</v>
      </c>
      <c r="T741" s="32"/>
      <c r="U741" s="50"/>
      <c r="V741" s="44"/>
      <c r="W741" s="44"/>
      <c r="X741" s="45"/>
      <c r="Y741" s="50"/>
      <c r="Z741" s="46"/>
      <c r="AA741" s="46"/>
      <c r="AB741" s="46"/>
      <c r="AC741" s="47">
        <f t="shared" si="81"/>
        <v>0</v>
      </c>
      <c r="AD741" s="51"/>
      <c r="AE741" s="51"/>
      <c r="AF741" s="51"/>
      <c r="AH741" s="290"/>
      <c r="AI741" s="53">
        <f t="shared" si="82"/>
        <v>0</v>
      </c>
      <c r="AJ741" s="52"/>
      <c r="AK741" s="293"/>
      <c r="AL741" s="300"/>
      <c r="AM741" s="52"/>
      <c r="AN741" s="300"/>
      <c r="AO741" s="54"/>
      <c r="AQ741" s="47" t="str">
        <f>IF(OR('Input 1 - Schedule 1'!$C741="Non-Ins, Non-Fin",G741="Other Unregulated Financial Entity"),"Yes","No")</f>
        <v>No</v>
      </c>
      <c r="AR741" s="47" t="str">
        <f>IF(AQ741="Yes", 'Input 1 - Schedule 1'!AL741/'Input 1 - Schedule 1'!AM741*'Input 1 - Schedule 1'!AN741,"N/A")</f>
        <v>N/A</v>
      </c>
      <c r="AS741" s="47" t="str">
        <f>IF(AR741="N/A","N/A",MAX('Input 1 - Schedule 1'!AN741*0.02,AR741))</f>
        <v>N/A</v>
      </c>
      <c r="AT741" s="47" t="str">
        <f>IF(AQ741="Yes",'Input 1 - Schedule 1'!$AH741*IF($AX741="RBC Filing U.S. Insurer (Life)",0.0247,IF($AX741="RBC Filing U.S. Insurer (Health)",0.057*2/3,0.0364)),"N/A")</f>
        <v>N/A</v>
      </c>
      <c r="AU741" s="47" t="str">
        <f>IF(AQ741="Yes",'Input 1 - Schedule 1'!$AH741*IF($AX741="RBC Filing U.S. Insurer (Life)",0.037,IF($AX741="RBC Filing U.S. Insurer (Health)",0.057,0.054)),"N/A")</f>
        <v>N/A</v>
      </c>
      <c r="AV741" s="47" t="str">
        <f>IF(AQ741="Yes",'Input 1 - Schedule 1'!$AJ741*0.03,"N/A")</f>
        <v>N/A</v>
      </c>
      <c r="AW741" s="47" t="str">
        <f>IF(AQ741="Yes",IF(AX741="RBC Filing U.S. Insurer (Life)",0.195*'Input 1 - Schedule 1'!AJ741,0.225*'Input 1 - Schedule 1'!AJ741),"N/A")</f>
        <v>N/A</v>
      </c>
      <c r="AX741" s="47" t="str">
        <f>IFERROR(VLOOKUP('Input 1 - Schedule 1'!I741,'Input 1 - Schedule 1'!$D$7:$G$1009,4,FALSE),"")</f>
        <v/>
      </c>
      <c r="AZ741" s="17" t="s">
        <v>1</v>
      </c>
    </row>
    <row r="742" spans="1:52" x14ac:dyDescent="0.25">
      <c r="A742" s="56">
        <f t="shared" si="77"/>
        <v>733</v>
      </c>
      <c r="B742" s="267" t="str">
        <f t="shared" si="78"/>
        <v/>
      </c>
      <c r="C742" s="55" t="str">
        <f>IFERROR(VLOOKUP(G742,GCC.Param!$B$3:$D$96,3,FALSE),"")</f>
        <v/>
      </c>
      <c r="D742" s="40"/>
      <c r="E742" s="40"/>
      <c r="F742" s="42"/>
      <c r="G742" s="42"/>
      <c r="H742" s="42"/>
      <c r="I742" s="42"/>
      <c r="J742" s="267" t="str">
        <f t="shared" si="79"/>
        <v/>
      </c>
      <c r="K742" s="289"/>
      <c r="L742" s="289"/>
      <c r="M742" s="42"/>
      <c r="N742" s="42"/>
      <c r="O742" s="42"/>
      <c r="P742" s="42"/>
      <c r="Q742" s="42"/>
      <c r="R742" s="42"/>
      <c r="S742" s="266">
        <f t="shared" si="80"/>
        <v>0</v>
      </c>
      <c r="T742" s="32"/>
      <c r="U742" s="50"/>
      <c r="V742" s="44"/>
      <c r="W742" s="44"/>
      <c r="X742" s="45"/>
      <c r="Y742" s="50"/>
      <c r="Z742" s="46"/>
      <c r="AA742" s="46"/>
      <c r="AB742" s="46"/>
      <c r="AC742" s="47">
        <f t="shared" si="81"/>
        <v>0</v>
      </c>
      <c r="AD742" s="51"/>
      <c r="AE742" s="51"/>
      <c r="AF742" s="51"/>
      <c r="AH742" s="290"/>
      <c r="AI742" s="53">
        <f t="shared" si="82"/>
        <v>0</v>
      </c>
      <c r="AJ742" s="52"/>
      <c r="AK742" s="293"/>
      <c r="AL742" s="300"/>
      <c r="AM742" s="52"/>
      <c r="AN742" s="300"/>
      <c r="AO742" s="54"/>
      <c r="AQ742" s="47" t="str">
        <f>IF(OR('Input 1 - Schedule 1'!$C742="Non-Ins, Non-Fin",G742="Other Unregulated Financial Entity"),"Yes","No")</f>
        <v>No</v>
      </c>
      <c r="AR742" s="47" t="str">
        <f>IF(AQ742="Yes", 'Input 1 - Schedule 1'!AL742/'Input 1 - Schedule 1'!AM742*'Input 1 - Schedule 1'!AN742,"N/A")</f>
        <v>N/A</v>
      </c>
      <c r="AS742" s="47" t="str">
        <f>IF(AR742="N/A","N/A",MAX('Input 1 - Schedule 1'!AN742*0.02,AR742))</f>
        <v>N/A</v>
      </c>
      <c r="AT742" s="47" t="str">
        <f>IF(AQ742="Yes",'Input 1 - Schedule 1'!$AH742*IF($AX742="RBC Filing U.S. Insurer (Life)",0.0247,IF($AX742="RBC Filing U.S. Insurer (Health)",0.057*2/3,0.0364)),"N/A")</f>
        <v>N/A</v>
      </c>
      <c r="AU742" s="47" t="str">
        <f>IF(AQ742="Yes",'Input 1 - Schedule 1'!$AH742*IF($AX742="RBC Filing U.S. Insurer (Life)",0.037,IF($AX742="RBC Filing U.S. Insurer (Health)",0.057,0.054)),"N/A")</f>
        <v>N/A</v>
      </c>
      <c r="AV742" s="47" t="str">
        <f>IF(AQ742="Yes",'Input 1 - Schedule 1'!$AJ742*0.03,"N/A")</f>
        <v>N/A</v>
      </c>
      <c r="AW742" s="47" t="str">
        <f>IF(AQ742="Yes",IF(AX742="RBC Filing U.S. Insurer (Life)",0.195*'Input 1 - Schedule 1'!AJ742,0.225*'Input 1 - Schedule 1'!AJ742),"N/A")</f>
        <v>N/A</v>
      </c>
      <c r="AX742" s="47" t="str">
        <f>IFERROR(VLOOKUP('Input 1 - Schedule 1'!I742,'Input 1 - Schedule 1'!$D$7:$G$1009,4,FALSE),"")</f>
        <v/>
      </c>
      <c r="AZ742" s="17" t="s">
        <v>1</v>
      </c>
    </row>
    <row r="743" spans="1:52" x14ac:dyDescent="0.25">
      <c r="A743" s="56">
        <f t="shared" si="77"/>
        <v>734</v>
      </c>
      <c r="B743" s="267" t="str">
        <f t="shared" si="78"/>
        <v/>
      </c>
      <c r="C743" s="55" t="str">
        <f>IFERROR(VLOOKUP(G743,GCC.Param!$B$3:$D$96,3,FALSE),"")</f>
        <v/>
      </c>
      <c r="D743" s="40"/>
      <c r="E743" s="40"/>
      <c r="F743" s="42"/>
      <c r="G743" s="42"/>
      <c r="H743" s="42"/>
      <c r="I743" s="42"/>
      <c r="J743" s="267" t="str">
        <f t="shared" si="79"/>
        <v/>
      </c>
      <c r="K743" s="289"/>
      <c r="L743" s="289"/>
      <c r="M743" s="42"/>
      <c r="N743" s="42"/>
      <c r="O743" s="42"/>
      <c r="P743" s="42"/>
      <c r="Q743" s="42"/>
      <c r="R743" s="42"/>
      <c r="S743" s="266">
        <f t="shared" si="80"/>
        <v>0</v>
      </c>
      <c r="T743" s="32"/>
      <c r="U743" s="50"/>
      <c r="V743" s="44"/>
      <c r="W743" s="44"/>
      <c r="X743" s="45"/>
      <c r="Y743" s="50"/>
      <c r="Z743" s="46"/>
      <c r="AA743" s="46"/>
      <c r="AB743" s="46"/>
      <c r="AC743" s="47">
        <f t="shared" si="81"/>
        <v>0</v>
      </c>
      <c r="AD743" s="51"/>
      <c r="AE743" s="51"/>
      <c r="AF743" s="51"/>
      <c r="AH743" s="290"/>
      <c r="AI743" s="53">
        <f t="shared" si="82"/>
        <v>0</v>
      </c>
      <c r="AJ743" s="52"/>
      <c r="AK743" s="293"/>
      <c r="AL743" s="300"/>
      <c r="AM743" s="52"/>
      <c r="AN743" s="300"/>
      <c r="AO743" s="54"/>
      <c r="AQ743" s="47" t="str">
        <f>IF(OR('Input 1 - Schedule 1'!$C743="Non-Ins, Non-Fin",G743="Other Unregulated Financial Entity"),"Yes","No")</f>
        <v>No</v>
      </c>
      <c r="AR743" s="47" t="str">
        <f>IF(AQ743="Yes", 'Input 1 - Schedule 1'!AL743/'Input 1 - Schedule 1'!AM743*'Input 1 - Schedule 1'!AN743,"N/A")</f>
        <v>N/A</v>
      </c>
      <c r="AS743" s="47" t="str">
        <f>IF(AR743="N/A","N/A",MAX('Input 1 - Schedule 1'!AN743*0.02,AR743))</f>
        <v>N/A</v>
      </c>
      <c r="AT743" s="47" t="str">
        <f>IF(AQ743="Yes",'Input 1 - Schedule 1'!$AH743*IF($AX743="RBC Filing U.S. Insurer (Life)",0.0247,IF($AX743="RBC Filing U.S. Insurer (Health)",0.057*2/3,0.0364)),"N/A")</f>
        <v>N/A</v>
      </c>
      <c r="AU743" s="47" t="str">
        <f>IF(AQ743="Yes",'Input 1 - Schedule 1'!$AH743*IF($AX743="RBC Filing U.S. Insurer (Life)",0.037,IF($AX743="RBC Filing U.S. Insurer (Health)",0.057,0.054)),"N/A")</f>
        <v>N/A</v>
      </c>
      <c r="AV743" s="47" t="str">
        <f>IF(AQ743="Yes",'Input 1 - Schedule 1'!$AJ743*0.03,"N/A")</f>
        <v>N/A</v>
      </c>
      <c r="AW743" s="47" t="str">
        <f>IF(AQ743="Yes",IF(AX743="RBC Filing U.S. Insurer (Life)",0.195*'Input 1 - Schedule 1'!AJ743,0.225*'Input 1 - Schedule 1'!AJ743),"N/A")</f>
        <v>N/A</v>
      </c>
      <c r="AX743" s="47" t="str">
        <f>IFERROR(VLOOKUP('Input 1 - Schedule 1'!I743,'Input 1 - Schedule 1'!$D$7:$G$1009,4,FALSE),"")</f>
        <v/>
      </c>
      <c r="AZ743" s="17" t="s">
        <v>1</v>
      </c>
    </row>
    <row r="744" spans="1:52" x14ac:dyDescent="0.25">
      <c r="A744" s="56">
        <f t="shared" si="77"/>
        <v>735</v>
      </c>
      <c r="B744" s="267" t="str">
        <f t="shared" si="78"/>
        <v/>
      </c>
      <c r="C744" s="55" t="str">
        <f>IFERROR(VLOOKUP(G744,GCC.Param!$B$3:$D$96,3,FALSE),"")</f>
        <v/>
      </c>
      <c r="D744" s="40"/>
      <c r="E744" s="40"/>
      <c r="F744" s="42"/>
      <c r="G744" s="42"/>
      <c r="H744" s="42"/>
      <c r="I744" s="42"/>
      <c r="J744" s="267" t="str">
        <f t="shared" si="79"/>
        <v/>
      </c>
      <c r="K744" s="289"/>
      <c r="L744" s="289"/>
      <c r="M744" s="42"/>
      <c r="N744" s="42"/>
      <c r="O744" s="42"/>
      <c r="P744" s="42"/>
      <c r="Q744" s="42"/>
      <c r="R744" s="42"/>
      <c r="S744" s="266">
        <f t="shared" si="80"/>
        <v>0</v>
      </c>
      <c r="T744" s="32"/>
      <c r="U744" s="50"/>
      <c r="V744" s="44"/>
      <c r="W744" s="44"/>
      <c r="X744" s="45"/>
      <c r="Y744" s="50"/>
      <c r="Z744" s="46"/>
      <c r="AA744" s="46"/>
      <c r="AB744" s="46"/>
      <c r="AC744" s="47">
        <f t="shared" si="81"/>
        <v>0</v>
      </c>
      <c r="AD744" s="51"/>
      <c r="AE744" s="51"/>
      <c r="AF744" s="51"/>
      <c r="AH744" s="290"/>
      <c r="AI744" s="53">
        <f t="shared" si="82"/>
        <v>0</v>
      </c>
      <c r="AJ744" s="52"/>
      <c r="AK744" s="293"/>
      <c r="AL744" s="300"/>
      <c r="AM744" s="52"/>
      <c r="AN744" s="300"/>
      <c r="AO744" s="54"/>
      <c r="AQ744" s="47" t="str">
        <f>IF(OR('Input 1 - Schedule 1'!$C744="Non-Ins, Non-Fin",G744="Other Unregulated Financial Entity"),"Yes","No")</f>
        <v>No</v>
      </c>
      <c r="AR744" s="47" t="str">
        <f>IF(AQ744="Yes", 'Input 1 - Schedule 1'!AL744/'Input 1 - Schedule 1'!AM744*'Input 1 - Schedule 1'!AN744,"N/A")</f>
        <v>N/A</v>
      </c>
      <c r="AS744" s="47" t="str">
        <f>IF(AR744="N/A","N/A",MAX('Input 1 - Schedule 1'!AN744*0.02,AR744))</f>
        <v>N/A</v>
      </c>
      <c r="AT744" s="47" t="str">
        <f>IF(AQ744="Yes",'Input 1 - Schedule 1'!$AH744*IF($AX744="RBC Filing U.S. Insurer (Life)",0.0247,IF($AX744="RBC Filing U.S. Insurer (Health)",0.057*2/3,0.0364)),"N/A")</f>
        <v>N/A</v>
      </c>
      <c r="AU744" s="47" t="str">
        <f>IF(AQ744="Yes",'Input 1 - Schedule 1'!$AH744*IF($AX744="RBC Filing U.S. Insurer (Life)",0.037,IF($AX744="RBC Filing U.S. Insurer (Health)",0.057,0.054)),"N/A")</f>
        <v>N/A</v>
      </c>
      <c r="AV744" s="47" t="str">
        <f>IF(AQ744="Yes",'Input 1 - Schedule 1'!$AJ744*0.03,"N/A")</f>
        <v>N/A</v>
      </c>
      <c r="AW744" s="47" t="str">
        <f>IF(AQ744="Yes",IF(AX744="RBC Filing U.S. Insurer (Life)",0.195*'Input 1 - Schedule 1'!AJ744,0.225*'Input 1 - Schedule 1'!AJ744),"N/A")</f>
        <v>N/A</v>
      </c>
      <c r="AX744" s="47" t="str">
        <f>IFERROR(VLOOKUP('Input 1 - Schedule 1'!I744,'Input 1 - Schedule 1'!$D$7:$G$1009,4,FALSE),"")</f>
        <v/>
      </c>
      <c r="AZ744" s="17" t="s">
        <v>1</v>
      </c>
    </row>
    <row r="745" spans="1:52" x14ac:dyDescent="0.25">
      <c r="A745" s="56">
        <f t="shared" si="77"/>
        <v>736</v>
      </c>
      <c r="B745" s="267" t="str">
        <f t="shared" si="78"/>
        <v/>
      </c>
      <c r="C745" s="55" t="str">
        <f>IFERROR(VLOOKUP(G745,GCC.Param!$B$3:$D$96,3,FALSE),"")</f>
        <v/>
      </c>
      <c r="D745" s="40"/>
      <c r="E745" s="40"/>
      <c r="F745" s="42"/>
      <c r="G745" s="42"/>
      <c r="H745" s="42"/>
      <c r="I745" s="42"/>
      <c r="J745" s="267" t="str">
        <f t="shared" si="79"/>
        <v/>
      </c>
      <c r="K745" s="289"/>
      <c r="L745" s="289"/>
      <c r="M745" s="42"/>
      <c r="N745" s="42"/>
      <c r="O745" s="42"/>
      <c r="P745" s="42"/>
      <c r="Q745" s="42"/>
      <c r="R745" s="42"/>
      <c r="S745" s="266">
        <f t="shared" si="80"/>
        <v>0</v>
      </c>
      <c r="T745" s="32"/>
      <c r="U745" s="50"/>
      <c r="V745" s="44"/>
      <c r="W745" s="44"/>
      <c r="X745" s="45"/>
      <c r="Y745" s="50"/>
      <c r="Z745" s="46"/>
      <c r="AA745" s="46"/>
      <c r="AB745" s="46"/>
      <c r="AC745" s="47">
        <f t="shared" si="81"/>
        <v>0</v>
      </c>
      <c r="AD745" s="51"/>
      <c r="AE745" s="51"/>
      <c r="AF745" s="51"/>
      <c r="AH745" s="290"/>
      <c r="AI745" s="53">
        <f t="shared" si="82"/>
        <v>0</v>
      </c>
      <c r="AJ745" s="52"/>
      <c r="AK745" s="293"/>
      <c r="AL745" s="300"/>
      <c r="AM745" s="52"/>
      <c r="AN745" s="300"/>
      <c r="AO745" s="54"/>
      <c r="AQ745" s="47" t="str">
        <f>IF(OR('Input 1 - Schedule 1'!$C745="Non-Ins, Non-Fin",G745="Other Unregulated Financial Entity"),"Yes","No")</f>
        <v>No</v>
      </c>
      <c r="AR745" s="47" t="str">
        <f>IF(AQ745="Yes", 'Input 1 - Schedule 1'!AL745/'Input 1 - Schedule 1'!AM745*'Input 1 - Schedule 1'!AN745,"N/A")</f>
        <v>N/A</v>
      </c>
      <c r="AS745" s="47" t="str">
        <f>IF(AR745="N/A","N/A",MAX('Input 1 - Schedule 1'!AN745*0.02,AR745))</f>
        <v>N/A</v>
      </c>
      <c r="AT745" s="47" t="str">
        <f>IF(AQ745="Yes",'Input 1 - Schedule 1'!$AH745*IF($AX745="RBC Filing U.S. Insurer (Life)",0.0247,IF($AX745="RBC Filing U.S. Insurer (Health)",0.057*2/3,0.0364)),"N/A")</f>
        <v>N/A</v>
      </c>
      <c r="AU745" s="47" t="str">
        <f>IF(AQ745="Yes",'Input 1 - Schedule 1'!$AH745*IF($AX745="RBC Filing U.S. Insurer (Life)",0.037,IF($AX745="RBC Filing U.S. Insurer (Health)",0.057,0.054)),"N/A")</f>
        <v>N/A</v>
      </c>
      <c r="AV745" s="47" t="str">
        <f>IF(AQ745="Yes",'Input 1 - Schedule 1'!$AJ745*0.03,"N/A")</f>
        <v>N/A</v>
      </c>
      <c r="AW745" s="47" t="str">
        <f>IF(AQ745="Yes",IF(AX745="RBC Filing U.S. Insurer (Life)",0.195*'Input 1 - Schedule 1'!AJ745,0.225*'Input 1 - Schedule 1'!AJ745),"N/A")</f>
        <v>N/A</v>
      </c>
      <c r="AX745" s="47" t="str">
        <f>IFERROR(VLOOKUP('Input 1 - Schedule 1'!I745,'Input 1 - Schedule 1'!$D$7:$G$1009,4,FALSE),"")</f>
        <v/>
      </c>
      <c r="AZ745" s="17" t="s">
        <v>1</v>
      </c>
    </row>
    <row r="746" spans="1:52" x14ac:dyDescent="0.25">
      <c r="A746" s="56">
        <f t="shared" si="77"/>
        <v>737</v>
      </c>
      <c r="B746" s="267" t="str">
        <f t="shared" si="78"/>
        <v/>
      </c>
      <c r="C746" s="55" t="str">
        <f>IFERROR(VLOOKUP(G746,GCC.Param!$B$3:$D$96,3,FALSE),"")</f>
        <v/>
      </c>
      <c r="D746" s="40"/>
      <c r="E746" s="40"/>
      <c r="F746" s="42"/>
      <c r="G746" s="42"/>
      <c r="H746" s="42"/>
      <c r="I746" s="42"/>
      <c r="J746" s="267" t="str">
        <f t="shared" si="79"/>
        <v/>
      </c>
      <c r="K746" s="289"/>
      <c r="L746" s="289"/>
      <c r="M746" s="42"/>
      <c r="N746" s="42"/>
      <c r="O746" s="42"/>
      <c r="P746" s="42"/>
      <c r="Q746" s="42"/>
      <c r="R746" s="42"/>
      <c r="S746" s="266">
        <f t="shared" si="80"/>
        <v>0</v>
      </c>
      <c r="T746" s="32"/>
      <c r="U746" s="50"/>
      <c r="V746" s="44"/>
      <c r="W746" s="44"/>
      <c r="X746" s="45"/>
      <c r="Y746" s="50"/>
      <c r="Z746" s="46"/>
      <c r="AA746" s="46"/>
      <c r="AB746" s="46"/>
      <c r="AC746" s="47">
        <f t="shared" si="81"/>
        <v>0</v>
      </c>
      <c r="AD746" s="51"/>
      <c r="AE746" s="51"/>
      <c r="AF746" s="51"/>
      <c r="AH746" s="290"/>
      <c r="AI746" s="53">
        <f t="shared" si="82"/>
        <v>0</v>
      </c>
      <c r="AJ746" s="52"/>
      <c r="AK746" s="293"/>
      <c r="AL746" s="300"/>
      <c r="AM746" s="52"/>
      <c r="AN746" s="300"/>
      <c r="AO746" s="54"/>
      <c r="AQ746" s="47" t="str">
        <f>IF(OR('Input 1 - Schedule 1'!$C746="Non-Ins, Non-Fin",G746="Other Unregulated Financial Entity"),"Yes","No")</f>
        <v>No</v>
      </c>
      <c r="AR746" s="47" t="str">
        <f>IF(AQ746="Yes", 'Input 1 - Schedule 1'!AL746/'Input 1 - Schedule 1'!AM746*'Input 1 - Schedule 1'!AN746,"N/A")</f>
        <v>N/A</v>
      </c>
      <c r="AS746" s="47" t="str">
        <f>IF(AR746="N/A","N/A",MAX('Input 1 - Schedule 1'!AN746*0.02,AR746))</f>
        <v>N/A</v>
      </c>
      <c r="AT746" s="47" t="str">
        <f>IF(AQ746="Yes",'Input 1 - Schedule 1'!$AH746*IF($AX746="RBC Filing U.S. Insurer (Life)",0.0247,IF($AX746="RBC Filing U.S. Insurer (Health)",0.057*2/3,0.0364)),"N/A")</f>
        <v>N/A</v>
      </c>
      <c r="AU746" s="47" t="str">
        <f>IF(AQ746="Yes",'Input 1 - Schedule 1'!$AH746*IF($AX746="RBC Filing U.S. Insurer (Life)",0.037,IF($AX746="RBC Filing U.S. Insurer (Health)",0.057,0.054)),"N/A")</f>
        <v>N/A</v>
      </c>
      <c r="AV746" s="47" t="str">
        <f>IF(AQ746="Yes",'Input 1 - Schedule 1'!$AJ746*0.03,"N/A")</f>
        <v>N/A</v>
      </c>
      <c r="AW746" s="47" t="str">
        <f>IF(AQ746="Yes",IF(AX746="RBC Filing U.S. Insurer (Life)",0.195*'Input 1 - Schedule 1'!AJ746,0.225*'Input 1 - Schedule 1'!AJ746),"N/A")</f>
        <v>N/A</v>
      </c>
      <c r="AX746" s="47" t="str">
        <f>IFERROR(VLOOKUP('Input 1 - Schedule 1'!I746,'Input 1 - Schedule 1'!$D$7:$G$1009,4,FALSE),"")</f>
        <v/>
      </c>
      <c r="AZ746" s="17" t="s">
        <v>1</v>
      </c>
    </row>
    <row r="747" spans="1:52" x14ac:dyDescent="0.25">
      <c r="A747" s="56">
        <f t="shared" si="77"/>
        <v>738</v>
      </c>
      <c r="B747" s="267" t="str">
        <f t="shared" si="78"/>
        <v/>
      </c>
      <c r="C747" s="55" t="str">
        <f>IFERROR(VLOOKUP(G747,GCC.Param!$B$3:$D$96,3,FALSE),"")</f>
        <v/>
      </c>
      <c r="D747" s="40"/>
      <c r="E747" s="40"/>
      <c r="F747" s="42"/>
      <c r="G747" s="42"/>
      <c r="H747" s="42"/>
      <c r="I747" s="42"/>
      <c r="J747" s="267" t="str">
        <f t="shared" si="79"/>
        <v/>
      </c>
      <c r="K747" s="289"/>
      <c r="L747" s="289"/>
      <c r="M747" s="42"/>
      <c r="N747" s="42"/>
      <c r="O747" s="42"/>
      <c r="P747" s="42"/>
      <c r="Q747" s="42"/>
      <c r="R747" s="42"/>
      <c r="S747" s="266">
        <f t="shared" si="80"/>
        <v>0</v>
      </c>
      <c r="T747" s="32"/>
      <c r="U747" s="50"/>
      <c r="V747" s="44"/>
      <c r="W747" s="44"/>
      <c r="X747" s="45"/>
      <c r="Y747" s="50"/>
      <c r="Z747" s="46"/>
      <c r="AA747" s="46"/>
      <c r="AB747" s="46"/>
      <c r="AC747" s="47">
        <f t="shared" si="81"/>
        <v>0</v>
      </c>
      <c r="AD747" s="51"/>
      <c r="AE747" s="51"/>
      <c r="AF747" s="51"/>
      <c r="AH747" s="290"/>
      <c r="AI747" s="53">
        <f t="shared" si="82"/>
        <v>0</v>
      </c>
      <c r="AJ747" s="52"/>
      <c r="AK747" s="293"/>
      <c r="AL747" s="300"/>
      <c r="AM747" s="52"/>
      <c r="AN747" s="300"/>
      <c r="AO747" s="54"/>
      <c r="AQ747" s="47" t="str">
        <f>IF(OR('Input 1 - Schedule 1'!$C747="Non-Ins, Non-Fin",G747="Other Unregulated Financial Entity"),"Yes","No")</f>
        <v>No</v>
      </c>
      <c r="AR747" s="47" t="str">
        <f>IF(AQ747="Yes", 'Input 1 - Schedule 1'!AL747/'Input 1 - Schedule 1'!AM747*'Input 1 - Schedule 1'!AN747,"N/A")</f>
        <v>N/A</v>
      </c>
      <c r="AS747" s="47" t="str">
        <f>IF(AR747="N/A","N/A",MAX('Input 1 - Schedule 1'!AN747*0.02,AR747))</f>
        <v>N/A</v>
      </c>
      <c r="AT747" s="47" t="str">
        <f>IF(AQ747="Yes",'Input 1 - Schedule 1'!$AH747*IF($AX747="RBC Filing U.S. Insurer (Life)",0.0247,IF($AX747="RBC Filing U.S. Insurer (Health)",0.057*2/3,0.0364)),"N/A")</f>
        <v>N/A</v>
      </c>
      <c r="AU747" s="47" t="str">
        <f>IF(AQ747="Yes",'Input 1 - Schedule 1'!$AH747*IF($AX747="RBC Filing U.S. Insurer (Life)",0.037,IF($AX747="RBC Filing U.S. Insurer (Health)",0.057,0.054)),"N/A")</f>
        <v>N/A</v>
      </c>
      <c r="AV747" s="47" t="str">
        <f>IF(AQ747="Yes",'Input 1 - Schedule 1'!$AJ747*0.03,"N/A")</f>
        <v>N/A</v>
      </c>
      <c r="AW747" s="47" t="str">
        <f>IF(AQ747="Yes",IF(AX747="RBC Filing U.S. Insurer (Life)",0.195*'Input 1 - Schedule 1'!AJ747,0.225*'Input 1 - Schedule 1'!AJ747),"N/A")</f>
        <v>N/A</v>
      </c>
      <c r="AX747" s="47" t="str">
        <f>IFERROR(VLOOKUP('Input 1 - Schedule 1'!I747,'Input 1 - Schedule 1'!$D$7:$G$1009,4,FALSE),"")</f>
        <v/>
      </c>
      <c r="AZ747" s="17" t="s">
        <v>1</v>
      </c>
    </row>
    <row r="748" spans="1:52" x14ac:dyDescent="0.25">
      <c r="A748" s="56">
        <f t="shared" si="77"/>
        <v>739</v>
      </c>
      <c r="B748" s="267" t="str">
        <f t="shared" si="78"/>
        <v/>
      </c>
      <c r="C748" s="55" t="str">
        <f>IFERROR(VLOOKUP(G748,GCC.Param!$B$3:$D$96,3,FALSE),"")</f>
        <v/>
      </c>
      <c r="D748" s="40"/>
      <c r="E748" s="40"/>
      <c r="F748" s="42"/>
      <c r="G748" s="42"/>
      <c r="H748" s="42"/>
      <c r="I748" s="42"/>
      <c r="J748" s="267" t="str">
        <f t="shared" si="79"/>
        <v/>
      </c>
      <c r="K748" s="289"/>
      <c r="L748" s="289"/>
      <c r="M748" s="42"/>
      <c r="N748" s="42"/>
      <c r="O748" s="42"/>
      <c r="P748" s="42"/>
      <c r="Q748" s="42"/>
      <c r="R748" s="42"/>
      <c r="S748" s="266">
        <f t="shared" si="80"/>
        <v>0</v>
      </c>
      <c r="T748" s="32"/>
      <c r="U748" s="50"/>
      <c r="V748" s="44"/>
      <c r="W748" s="44"/>
      <c r="X748" s="45"/>
      <c r="Y748" s="50"/>
      <c r="Z748" s="46"/>
      <c r="AA748" s="46"/>
      <c r="AB748" s="46"/>
      <c r="AC748" s="47">
        <f t="shared" si="81"/>
        <v>0</v>
      </c>
      <c r="AD748" s="51"/>
      <c r="AE748" s="51"/>
      <c r="AF748" s="51"/>
      <c r="AH748" s="290"/>
      <c r="AI748" s="53">
        <f t="shared" si="82"/>
        <v>0</v>
      </c>
      <c r="AJ748" s="52"/>
      <c r="AK748" s="293"/>
      <c r="AL748" s="300"/>
      <c r="AM748" s="52"/>
      <c r="AN748" s="300"/>
      <c r="AO748" s="54"/>
      <c r="AQ748" s="47" t="str">
        <f>IF(OR('Input 1 - Schedule 1'!$C748="Non-Ins, Non-Fin",G748="Other Unregulated Financial Entity"),"Yes","No")</f>
        <v>No</v>
      </c>
      <c r="AR748" s="47" t="str">
        <f>IF(AQ748="Yes", 'Input 1 - Schedule 1'!AL748/'Input 1 - Schedule 1'!AM748*'Input 1 - Schedule 1'!AN748,"N/A")</f>
        <v>N/A</v>
      </c>
      <c r="AS748" s="47" t="str">
        <f>IF(AR748="N/A","N/A",MAX('Input 1 - Schedule 1'!AN748*0.02,AR748))</f>
        <v>N/A</v>
      </c>
      <c r="AT748" s="47" t="str">
        <f>IF(AQ748="Yes",'Input 1 - Schedule 1'!$AH748*IF($AX748="RBC Filing U.S. Insurer (Life)",0.0247,IF($AX748="RBC Filing U.S. Insurer (Health)",0.057*2/3,0.0364)),"N/A")</f>
        <v>N/A</v>
      </c>
      <c r="AU748" s="47" t="str">
        <f>IF(AQ748="Yes",'Input 1 - Schedule 1'!$AH748*IF($AX748="RBC Filing U.S. Insurer (Life)",0.037,IF($AX748="RBC Filing U.S. Insurer (Health)",0.057,0.054)),"N/A")</f>
        <v>N/A</v>
      </c>
      <c r="AV748" s="47" t="str">
        <f>IF(AQ748="Yes",'Input 1 - Schedule 1'!$AJ748*0.03,"N/A")</f>
        <v>N/A</v>
      </c>
      <c r="AW748" s="47" t="str">
        <f>IF(AQ748="Yes",IF(AX748="RBC Filing U.S. Insurer (Life)",0.195*'Input 1 - Schedule 1'!AJ748,0.225*'Input 1 - Schedule 1'!AJ748),"N/A")</f>
        <v>N/A</v>
      </c>
      <c r="AX748" s="47" t="str">
        <f>IFERROR(VLOOKUP('Input 1 - Schedule 1'!I748,'Input 1 - Schedule 1'!$D$7:$G$1009,4,FALSE),"")</f>
        <v/>
      </c>
      <c r="AZ748" s="17" t="s">
        <v>1</v>
      </c>
    </row>
    <row r="749" spans="1:52" x14ac:dyDescent="0.25">
      <c r="A749" s="56">
        <f t="shared" si="77"/>
        <v>740</v>
      </c>
      <c r="B749" s="267" t="str">
        <f t="shared" si="78"/>
        <v/>
      </c>
      <c r="C749" s="55" t="str">
        <f>IFERROR(VLOOKUP(G749,GCC.Param!$B$3:$D$96,3,FALSE),"")</f>
        <v/>
      </c>
      <c r="D749" s="40"/>
      <c r="E749" s="40"/>
      <c r="F749" s="42"/>
      <c r="G749" s="42"/>
      <c r="H749" s="42"/>
      <c r="I749" s="42"/>
      <c r="J749" s="267" t="str">
        <f t="shared" si="79"/>
        <v/>
      </c>
      <c r="K749" s="289"/>
      <c r="L749" s="289"/>
      <c r="M749" s="42"/>
      <c r="N749" s="42"/>
      <c r="O749" s="42"/>
      <c r="P749" s="42"/>
      <c r="Q749" s="42"/>
      <c r="R749" s="42"/>
      <c r="S749" s="266">
        <f t="shared" si="80"/>
        <v>0</v>
      </c>
      <c r="T749" s="32"/>
      <c r="U749" s="50"/>
      <c r="V749" s="44"/>
      <c r="W749" s="44"/>
      <c r="X749" s="45"/>
      <c r="Y749" s="50"/>
      <c r="Z749" s="46"/>
      <c r="AA749" s="46"/>
      <c r="AB749" s="46"/>
      <c r="AC749" s="47">
        <f t="shared" si="81"/>
        <v>0</v>
      </c>
      <c r="AD749" s="51"/>
      <c r="AE749" s="51"/>
      <c r="AF749" s="51"/>
      <c r="AH749" s="290"/>
      <c r="AI749" s="53">
        <f t="shared" si="82"/>
        <v>0</v>
      </c>
      <c r="AJ749" s="52"/>
      <c r="AK749" s="293"/>
      <c r="AL749" s="300"/>
      <c r="AM749" s="52"/>
      <c r="AN749" s="300"/>
      <c r="AO749" s="54"/>
      <c r="AQ749" s="47" t="str">
        <f>IF(OR('Input 1 - Schedule 1'!$C749="Non-Ins, Non-Fin",G749="Other Unregulated Financial Entity"),"Yes","No")</f>
        <v>No</v>
      </c>
      <c r="AR749" s="47" t="str">
        <f>IF(AQ749="Yes", 'Input 1 - Schedule 1'!AL749/'Input 1 - Schedule 1'!AM749*'Input 1 - Schedule 1'!AN749,"N/A")</f>
        <v>N/A</v>
      </c>
      <c r="AS749" s="47" t="str">
        <f>IF(AR749="N/A","N/A",MAX('Input 1 - Schedule 1'!AN749*0.02,AR749))</f>
        <v>N/A</v>
      </c>
      <c r="AT749" s="47" t="str">
        <f>IF(AQ749="Yes",'Input 1 - Schedule 1'!$AH749*IF($AX749="RBC Filing U.S. Insurer (Life)",0.0247,IF($AX749="RBC Filing U.S. Insurer (Health)",0.057*2/3,0.0364)),"N/A")</f>
        <v>N/A</v>
      </c>
      <c r="AU749" s="47" t="str">
        <f>IF(AQ749="Yes",'Input 1 - Schedule 1'!$AH749*IF($AX749="RBC Filing U.S. Insurer (Life)",0.037,IF($AX749="RBC Filing U.S. Insurer (Health)",0.057,0.054)),"N/A")</f>
        <v>N/A</v>
      </c>
      <c r="AV749" s="47" t="str">
        <f>IF(AQ749="Yes",'Input 1 - Schedule 1'!$AJ749*0.03,"N/A")</f>
        <v>N/A</v>
      </c>
      <c r="AW749" s="47" t="str">
        <f>IF(AQ749="Yes",IF(AX749="RBC Filing U.S. Insurer (Life)",0.195*'Input 1 - Schedule 1'!AJ749,0.225*'Input 1 - Schedule 1'!AJ749),"N/A")</f>
        <v>N/A</v>
      </c>
      <c r="AX749" s="47" t="str">
        <f>IFERROR(VLOOKUP('Input 1 - Schedule 1'!I749,'Input 1 - Schedule 1'!$D$7:$G$1009,4,FALSE),"")</f>
        <v/>
      </c>
      <c r="AZ749" s="17" t="s">
        <v>1</v>
      </c>
    </row>
    <row r="750" spans="1:52" x14ac:dyDescent="0.25">
      <c r="A750" s="56">
        <f t="shared" si="77"/>
        <v>741</v>
      </c>
      <c r="B750" s="267" t="str">
        <f t="shared" si="78"/>
        <v/>
      </c>
      <c r="C750" s="55" t="str">
        <f>IFERROR(VLOOKUP(G750,GCC.Param!$B$3:$D$96,3,FALSE),"")</f>
        <v/>
      </c>
      <c r="D750" s="40"/>
      <c r="E750" s="40"/>
      <c r="F750" s="42"/>
      <c r="G750" s="42"/>
      <c r="H750" s="42"/>
      <c r="I750" s="42"/>
      <c r="J750" s="267" t="str">
        <f t="shared" si="79"/>
        <v/>
      </c>
      <c r="K750" s="289"/>
      <c r="L750" s="289"/>
      <c r="M750" s="42"/>
      <c r="N750" s="42"/>
      <c r="O750" s="42"/>
      <c r="P750" s="42"/>
      <c r="Q750" s="42"/>
      <c r="R750" s="42"/>
      <c r="S750" s="266">
        <f t="shared" si="80"/>
        <v>0</v>
      </c>
      <c r="T750" s="32"/>
      <c r="U750" s="50"/>
      <c r="V750" s="44"/>
      <c r="W750" s="44"/>
      <c r="X750" s="45"/>
      <c r="Y750" s="50"/>
      <c r="Z750" s="46"/>
      <c r="AA750" s="46"/>
      <c r="AB750" s="46"/>
      <c r="AC750" s="47">
        <f t="shared" si="81"/>
        <v>0</v>
      </c>
      <c r="AD750" s="51"/>
      <c r="AE750" s="51"/>
      <c r="AF750" s="51"/>
      <c r="AH750" s="290"/>
      <c r="AI750" s="53">
        <f t="shared" si="82"/>
        <v>0</v>
      </c>
      <c r="AJ750" s="52"/>
      <c r="AK750" s="293"/>
      <c r="AL750" s="300"/>
      <c r="AM750" s="52"/>
      <c r="AN750" s="300"/>
      <c r="AO750" s="54"/>
      <c r="AQ750" s="47" t="str">
        <f>IF(OR('Input 1 - Schedule 1'!$C750="Non-Ins, Non-Fin",G750="Other Unregulated Financial Entity"),"Yes","No")</f>
        <v>No</v>
      </c>
      <c r="AR750" s="47" t="str">
        <f>IF(AQ750="Yes", 'Input 1 - Schedule 1'!AL750/'Input 1 - Schedule 1'!AM750*'Input 1 - Schedule 1'!AN750,"N/A")</f>
        <v>N/A</v>
      </c>
      <c r="AS750" s="47" t="str">
        <f>IF(AR750="N/A","N/A",MAX('Input 1 - Schedule 1'!AN750*0.02,AR750))</f>
        <v>N/A</v>
      </c>
      <c r="AT750" s="47" t="str">
        <f>IF(AQ750="Yes",'Input 1 - Schedule 1'!$AH750*IF($AX750="RBC Filing U.S. Insurer (Life)",0.0247,IF($AX750="RBC Filing U.S. Insurer (Health)",0.057*2/3,0.0364)),"N/A")</f>
        <v>N/A</v>
      </c>
      <c r="AU750" s="47" t="str">
        <f>IF(AQ750="Yes",'Input 1 - Schedule 1'!$AH750*IF($AX750="RBC Filing U.S. Insurer (Life)",0.037,IF($AX750="RBC Filing U.S. Insurer (Health)",0.057,0.054)),"N/A")</f>
        <v>N/A</v>
      </c>
      <c r="AV750" s="47" t="str">
        <f>IF(AQ750="Yes",'Input 1 - Schedule 1'!$AJ750*0.03,"N/A")</f>
        <v>N/A</v>
      </c>
      <c r="AW750" s="47" t="str">
        <f>IF(AQ750="Yes",IF(AX750="RBC Filing U.S. Insurer (Life)",0.195*'Input 1 - Schedule 1'!AJ750,0.225*'Input 1 - Schedule 1'!AJ750),"N/A")</f>
        <v>N/A</v>
      </c>
      <c r="AX750" s="47" t="str">
        <f>IFERROR(VLOOKUP('Input 1 - Schedule 1'!I750,'Input 1 - Schedule 1'!$D$7:$G$1009,4,FALSE),"")</f>
        <v/>
      </c>
      <c r="AZ750" s="17" t="s">
        <v>1</v>
      </c>
    </row>
    <row r="751" spans="1:52" x14ac:dyDescent="0.25">
      <c r="A751" s="56">
        <f t="shared" si="77"/>
        <v>742</v>
      </c>
      <c r="B751" s="267" t="str">
        <f t="shared" si="78"/>
        <v/>
      </c>
      <c r="C751" s="55" t="str">
        <f>IFERROR(VLOOKUP(G751,GCC.Param!$B$3:$D$96,3,FALSE),"")</f>
        <v/>
      </c>
      <c r="D751" s="40"/>
      <c r="E751" s="40"/>
      <c r="F751" s="42"/>
      <c r="G751" s="42"/>
      <c r="H751" s="42"/>
      <c r="I751" s="42"/>
      <c r="J751" s="267" t="str">
        <f t="shared" si="79"/>
        <v/>
      </c>
      <c r="K751" s="289"/>
      <c r="L751" s="289"/>
      <c r="M751" s="42"/>
      <c r="N751" s="42"/>
      <c r="O751" s="42"/>
      <c r="P751" s="42"/>
      <c r="Q751" s="42"/>
      <c r="R751" s="42"/>
      <c r="S751" s="266">
        <f t="shared" si="80"/>
        <v>0</v>
      </c>
      <c r="T751" s="32"/>
      <c r="U751" s="50"/>
      <c r="V751" s="44"/>
      <c r="W751" s="44"/>
      <c r="X751" s="45"/>
      <c r="Y751" s="50"/>
      <c r="Z751" s="46"/>
      <c r="AA751" s="46"/>
      <c r="AB751" s="46"/>
      <c r="AC751" s="47">
        <f t="shared" si="81"/>
        <v>0</v>
      </c>
      <c r="AD751" s="51"/>
      <c r="AE751" s="51"/>
      <c r="AF751" s="51"/>
      <c r="AH751" s="290"/>
      <c r="AI751" s="53">
        <f t="shared" si="82"/>
        <v>0</v>
      </c>
      <c r="AJ751" s="52"/>
      <c r="AK751" s="293"/>
      <c r="AL751" s="300"/>
      <c r="AM751" s="52"/>
      <c r="AN751" s="300"/>
      <c r="AO751" s="54"/>
      <c r="AQ751" s="47" t="str">
        <f>IF(OR('Input 1 - Schedule 1'!$C751="Non-Ins, Non-Fin",G751="Other Unregulated Financial Entity"),"Yes","No")</f>
        <v>No</v>
      </c>
      <c r="AR751" s="47" t="str">
        <f>IF(AQ751="Yes", 'Input 1 - Schedule 1'!AL751/'Input 1 - Schedule 1'!AM751*'Input 1 - Schedule 1'!AN751,"N/A")</f>
        <v>N/A</v>
      </c>
      <c r="AS751" s="47" t="str">
        <f>IF(AR751="N/A","N/A",MAX('Input 1 - Schedule 1'!AN751*0.02,AR751))</f>
        <v>N/A</v>
      </c>
      <c r="AT751" s="47" t="str">
        <f>IF(AQ751="Yes",'Input 1 - Schedule 1'!$AH751*IF($AX751="RBC Filing U.S. Insurer (Life)",0.0247,IF($AX751="RBC Filing U.S. Insurer (Health)",0.057*2/3,0.0364)),"N/A")</f>
        <v>N/A</v>
      </c>
      <c r="AU751" s="47" t="str">
        <f>IF(AQ751="Yes",'Input 1 - Schedule 1'!$AH751*IF($AX751="RBC Filing U.S. Insurer (Life)",0.037,IF($AX751="RBC Filing U.S. Insurer (Health)",0.057,0.054)),"N/A")</f>
        <v>N/A</v>
      </c>
      <c r="AV751" s="47" t="str">
        <f>IF(AQ751="Yes",'Input 1 - Schedule 1'!$AJ751*0.03,"N/A")</f>
        <v>N/A</v>
      </c>
      <c r="AW751" s="47" t="str">
        <f>IF(AQ751="Yes",IF(AX751="RBC Filing U.S. Insurer (Life)",0.195*'Input 1 - Schedule 1'!AJ751,0.225*'Input 1 - Schedule 1'!AJ751),"N/A")</f>
        <v>N/A</v>
      </c>
      <c r="AX751" s="47" t="str">
        <f>IFERROR(VLOOKUP('Input 1 - Schedule 1'!I751,'Input 1 - Schedule 1'!$D$7:$G$1009,4,FALSE),"")</f>
        <v/>
      </c>
      <c r="AZ751" s="17" t="s">
        <v>1</v>
      </c>
    </row>
    <row r="752" spans="1:52" x14ac:dyDescent="0.25">
      <c r="A752" s="56">
        <f t="shared" si="77"/>
        <v>743</v>
      </c>
      <c r="B752" s="267" t="str">
        <f t="shared" si="78"/>
        <v/>
      </c>
      <c r="C752" s="55" t="str">
        <f>IFERROR(VLOOKUP(G752,GCC.Param!$B$3:$D$96,3,FALSE),"")</f>
        <v/>
      </c>
      <c r="D752" s="40"/>
      <c r="E752" s="40"/>
      <c r="F752" s="42"/>
      <c r="G752" s="42"/>
      <c r="H752" s="42"/>
      <c r="I752" s="42"/>
      <c r="J752" s="267" t="str">
        <f t="shared" si="79"/>
        <v/>
      </c>
      <c r="K752" s="289"/>
      <c r="L752" s="289"/>
      <c r="M752" s="42"/>
      <c r="N752" s="42"/>
      <c r="O752" s="42"/>
      <c r="P752" s="42"/>
      <c r="Q752" s="42"/>
      <c r="R752" s="42"/>
      <c r="S752" s="266">
        <f t="shared" si="80"/>
        <v>0</v>
      </c>
      <c r="T752" s="32"/>
      <c r="U752" s="50"/>
      <c r="V752" s="44"/>
      <c r="W752" s="44"/>
      <c r="X752" s="45"/>
      <c r="Y752" s="50"/>
      <c r="Z752" s="46"/>
      <c r="AA752" s="46"/>
      <c r="AB752" s="46"/>
      <c r="AC752" s="47">
        <f t="shared" si="81"/>
        <v>0</v>
      </c>
      <c r="AD752" s="51"/>
      <c r="AE752" s="51"/>
      <c r="AF752" s="51"/>
      <c r="AH752" s="290"/>
      <c r="AI752" s="53">
        <f t="shared" si="82"/>
        <v>0</v>
      </c>
      <c r="AJ752" s="52"/>
      <c r="AK752" s="293"/>
      <c r="AL752" s="300"/>
      <c r="AM752" s="52"/>
      <c r="AN752" s="300"/>
      <c r="AO752" s="54"/>
      <c r="AQ752" s="47" t="str">
        <f>IF(OR('Input 1 - Schedule 1'!$C752="Non-Ins, Non-Fin",G752="Other Unregulated Financial Entity"),"Yes","No")</f>
        <v>No</v>
      </c>
      <c r="AR752" s="47" t="str">
        <f>IF(AQ752="Yes", 'Input 1 - Schedule 1'!AL752/'Input 1 - Schedule 1'!AM752*'Input 1 - Schedule 1'!AN752,"N/A")</f>
        <v>N/A</v>
      </c>
      <c r="AS752" s="47" t="str">
        <f>IF(AR752="N/A","N/A",MAX('Input 1 - Schedule 1'!AN752*0.02,AR752))</f>
        <v>N/A</v>
      </c>
      <c r="AT752" s="47" t="str">
        <f>IF(AQ752="Yes",'Input 1 - Schedule 1'!$AH752*IF($AX752="RBC Filing U.S. Insurer (Life)",0.0247,IF($AX752="RBC Filing U.S. Insurer (Health)",0.057*2/3,0.0364)),"N/A")</f>
        <v>N/A</v>
      </c>
      <c r="AU752" s="47" t="str">
        <f>IF(AQ752="Yes",'Input 1 - Schedule 1'!$AH752*IF($AX752="RBC Filing U.S. Insurer (Life)",0.037,IF($AX752="RBC Filing U.S. Insurer (Health)",0.057,0.054)),"N/A")</f>
        <v>N/A</v>
      </c>
      <c r="AV752" s="47" t="str">
        <f>IF(AQ752="Yes",'Input 1 - Schedule 1'!$AJ752*0.03,"N/A")</f>
        <v>N/A</v>
      </c>
      <c r="AW752" s="47" t="str">
        <f>IF(AQ752="Yes",IF(AX752="RBC Filing U.S. Insurer (Life)",0.195*'Input 1 - Schedule 1'!AJ752,0.225*'Input 1 - Schedule 1'!AJ752),"N/A")</f>
        <v>N/A</v>
      </c>
      <c r="AX752" s="47" t="str">
        <f>IFERROR(VLOOKUP('Input 1 - Schedule 1'!I752,'Input 1 - Schedule 1'!$D$7:$G$1009,4,FALSE),"")</f>
        <v/>
      </c>
      <c r="AZ752" s="17" t="s">
        <v>1</v>
      </c>
    </row>
    <row r="753" spans="1:52" x14ac:dyDescent="0.25">
      <c r="A753" s="56">
        <f t="shared" si="77"/>
        <v>744</v>
      </c>
      <c r="B753" s="267" t="str">
        <f t="shared" si="78"/>
        <v/>
      </c>
      <c r="C753" s="55" t="str">
        <f>IFERROR(VLOOKUP(G753,GCC.Param!$B$3:$D$96,3,FALSE),"")</f>
        <v/>
      </c>
      <c r="D753" s="40"/>
      <c r="E753" s="40"/>
      <c r="F753" s="42"/>
      <c r="G753" s="42"/>
      <c r="H753" s="42"/>
      <c r="I753" s="42"/>
      <c r="J753" s="267" t="str">
        <f t="shared" si="79"/>
        <v/>
      </c>
      <c r="K753" s="289"/>
      <c r="L753" s="289"/>
      <c r="M753" s="42"/>
      <c r="N753" s="42"/>
      <c r="O753" s="42"/>
      <c r="P753" s="42"/>
      <c r="Q753" s="42"/>
      <c r="R753" s="42"/>
      <c r="S753" s="266">
        <f t="shared" si="80"/>
        <v>0</v>
      </c>
      <c r="T753" s="32"/>
      <c r="U753" s="50"/>
      <c r="V753" s="44"/>
      <c r="W753" s="44"/>
      <c r="X753" s="45"/>
      <c r="Y753" s="50"/>
      <c r="Z753" s="46"/>
      <c r="AA753" s="46"/>
      <c r="AB753" s="46"/>
      <c r="AC753" s="47">
        <f t="shared" si="81"/>
        <v>0</v>
      </c>
      <c r="AD753" s="51"/>
      <c r="AE753" s="51"/>
      <c r="AF753" s="51"/>
      <c r="AH753" s="290"/>
      <c r="AI753" s="53">
        <f t="shared" si="82"/>
        <v>0</v>
      </c>
      <c r="AJ753" s="52"/>
      <c r="AK753" s="293"/>
      <c r="AL753" s="300"/>
      <c r="AM753" s="52"/>
      <c r="AN753" s="300"/>
      <c r="AO753" s="54"/>
      <c r="AQ753" s="47" t="str">
        <f>IF(OR('Input 1 - Schedule 1'!$C753="Non-Ins, Non-Fin",G753="Other Unregulated Financial Entity"),"Yes","No")</f>
        <v>No</v>
      </c>
      <c r="AR753" s="47" t="str">
        <f>IF(AQ753="Yes", 'Input 1 - Schedule 1'!AL753/'Input 1 - Schedule 1'!AM753*'Input 1 - Schedule 1'!AN753,"N/A")</f>
        <v>N/A</v>
      </c>
      <c r="AS753" s="47" t="str">
        <f>IF(AR753="N/A","N/A",MAX('Input 1 - Schedule 1'!AN753*0.02,AR753))</f>
        <v>N/A</v>
      </c>
      <c r="AT753" s="47" t="str">
        <f>IF(AQ753="Yes",'Input 1 - Schedule 1'!$AH753*IF($AX753="RBC Filing U.S. Insurer (Life)",0.0247,IF($AX753="RBC Filing U.S. Insurer (Health)",0.057*2/3,0.0364)),"N/A")</f>
        <v>N/A</v>
      </c>
      <c r="AU753" s="47" t="str">
        <f>IF(AQ753="Yes",'Input 1 - Schedule 1'!$AH753*IF($AX753="RBC Filing U.S. Insurer (Life)",0.037,IF($AX753="RBC Filing U.S. Insurer (Health)",0.057,0.054)),"N/A")</f>
        <v>N/A</v>
      </c>
      <c r="AV753" s="47" t="str">
        <f>IF(AQ753="Yes",'Input 1 - Schedule 1'!$AJ753*0.03,"N/A")</f>
        <v>N/A</v>
      </c>
      <c r="AW753" s="47" t="str">
        <f>IF(AQ753="Yes",IF(AX753="RBC Filing U.S. Insurer (Life)",0.195*'Input 1 - Schedule 1'!AJ753,0.225*'Input 1 - Schedule 1'!AJ753),"N/A")</f>
        <v>N/A</v>
      </c>
      <c r="AX753" s="47" t="str">
        <f>IFERROR(VLOOKUP('Input 1 - Schedule 1'!I753,'Input 1 - Schedule 1'!$D$7:$G$1009,4,FALSE),"")</f>
        <v/>
      </c>
      <c r="AZ753" s="17" t="s">
        <v>1</v>
      </c>
    </row>
    <row r="754" spans="1:52" x14ac:dyDescent="0.25">
      <c r="A754" s="56">
        <f t="shared" si="77"/>
        <v>745</v>
      </c>
      <c r="B754" s="267" t="str">
        <f t="shared" si="78"/>
        <v/>
      </c>
      <c r="C754" s="55" t="str">
        <f>IFERROR(VLOOKUP(G754,GCC.Param!$B$3:$D$96,3,FALSE),"")</f>
        <v/>
      </c>
      <c r="D754" s="40"/>
      <c r="E754" s="40"/>
      <c r="F754" s="42"/>
      <c r="G754" s="42"/>
      <c r="H754" s="42"/>
      <c r="I754" s="42"/>
      <c r="J754" s="267" t="str">
        <f t="shared" si="79"/>
        <v/>
      </c>
      <c r="K754" s="289"/>
      <c r="L754" s="289"/>
      <c r="M754" s="42"/>
      <c r="N754" s="42"/>
      <c r="O754" s="42"/>
      <c r="P754" s="42"/>
      <c r="Q754" s="42"/>
      <c r="R754" s="42"/>
      <c r="S754" s="266">
        <f t="shared" si="80"/>
        <v>0</v>
      </c>
      <c r="T754" s="32"/>
      <c r="U754" s="50"/>
      <c r="V754" s="44"/>
      <c r="W754" s="44"/>
      <c r="X754" s="45"/>
      <c r="Y754" s="50"/>
      <c r="Z754" s="46"/>
      <c r="AA754" s="46"/>
      <c r="AB754" s="46"/>
      <c r="AC754" s="47">
        <f t="shared" si="81"/>
        <v>0</v>
      </c>
      <c r="AD754" s="51"/>
      <c r="AE754" s="51"/>
      <c r="AF754" s="51"/>
      <c r="AH754" s="290"/>
      <c r="AI754" s="53">
        <f t="shared" si="82"/>
        <v>0</v>
      </c>
      <c r="AJ754" s="52"/>
      <c r="AK754" s="293"/>
      <c r="AL754" s="300"/>
      <c r="AM754" s="52"/>
      <c r="AN754" s="300"/>
      <c r="AO754" s="54"/>
      <c r="AQ754" s="47" t="str">
        <f>IF(OR('Input 1 - Schedule 1'!$C754="Non-Ins, Non-Fin",G754="Other Unregulated Financial Entity"),"Yes","No")</f>
        <v>No</v>
      </c>
      <c r="AR754" s="47" t="str">
        <f>IF(AQ754="Yes", 'Input 1 - Schedule 1'!AL754/'Input 1 - Schedule 1'!AM754*'Input 1 - Schedule 1'!AN754,"N/A")</f>
        <v>N/A</v>
      </c>
      <c r="AS754" s="47" t="str">
        <f>IF(AR754="N/A","N/A",MAX('Input 1 - Schedule 1'!AN754*0.02,AR754))</f>
        <v>N/A</v>
      </c>
      <c r="AT754" s="47" t="str">
        <f>IF(AQ754="Yes",'Input 1 - Schedule 1'!$AH754*IF($AX754="RBC Filing U.S. Insurer (Life)",0.0247,IF($AX754="RBC Filing U.S. Insurer (Health)",0.057*2/3,0.0364)),"N/A")</f>
        <v>N/A</v>
      </c>
      <c r="AU754" s="47" t="str">
        <f>IF(AQ754="Yes",'Input 1 - Schedule 1'!$AH754*IF($AX754="RBC Filing U.S. Insurer (Life)",0.037,IF($AX754="RBC Filing U.S. Insurer (Health)",0.057,0.054)),"N/A")</f>
        <v>N/A</v>
      </c>
      <c r="AV754" s="47" t="str">
        <f>IF(AQ754="Yes",'Input 1 - Schedule 1'!$AJ754*0.03,"N/A")</f>
        <v>N/A</v>
      </c>
      <c r="AW754" s="47" t="str">
        <f>IF(AQ754="Yes",IF(AX754="RBC Filing U.S. Insurer (Life)",0.195*'Input 1 - Schedule 1'!AJ754,0.225*'Input 1 - Schedule 1'!AJ754),"N/A")</f>
        <v>N/A</v>
      </c>
      <c r="AX754" s="47" t="str">
        <f>IFERROR(VLOOKUP('Input 1 - Schedule 1'!I754,'Input 1 - Schedule 1'!$D$7:$G$1009,4,FALSE),"")</f>
        <v/>
      </c>
      <c r="AZ754" s="17" t="s">
        <v>1</v>
      </c>
    </row>
    <row r="755" spans="1:52" x14ac:dyDescent="0.25">
      <c r="A755" s="56">
        <f t="shared" si="77"/>
        <v>746</v>
      </c>
      <c r="B755" s="267" t="str">
        <f t="shared" si="78"/>
        <v/>
      </c>
      <c r="C755" s="55" t="str">
        <f>IFERROR(VLOOKUP(G755,GCC.Param!$B$3:$D$96,3,FALSE),"")</f>
        <v/>
      </c>
      <c r="D755" s="40"/>
      <c r="E755" s="40"/>
      <c r="F755" s="42"/>
      <c r="G755" s="42"/>
      <c r="H755" s="42"/>
      <c r="I755" s="42"/>
      <c r="J755" s="267" t="str">
        <f t="shared" si="79"/>
        <v/>
      </c>
      <c r="K755" s="289"/>
      <c r="L755" s="289"/>
      <c r="M755" s="42"/>
      <c r="N755" s="42"/>
      <c r="O755" s="42"/>
      <c r="P755" s="42"/>
      <c r="Q755" s="42"/>
      <c r="R755" s="42"/>
      <c r="S755" s="266">
        <f t="shared" si="80"/>
        <v>0</v>
      </c>
      <c r="T755" s="32"/>
      <c r="U755" s="50"/>
      <c r="V755" s="44"/>
      <c r="W755" s="44"/>
      <c r="X755" s="45"/>
      <c r="Y755" s="50"/>
      <c r="Z755" s="46"/>
      <c r="AA755" s="46"/>
      <c r="AB755" s="46"/>
      <c r="AC755" s="47">
        <f t="shared" si="81"/>
        <v>0</v>
      </c>
      <c r="AD755" s="51"/>
      <c r="AE755" s="51"/>
      <c r="AF755" s="51"/>
      <c r="AH755" s="290"/>
      <c r="AI755" s="53">
        <f t="shared" si="82"/>
        <v>0</v>
      </c>
      <c r="AJ755" s="52"/>
      <c r="AK755" s="293"/>
      <c r="AL755" s="300"/>
      <c r="AM755" s="52"/>
      <c r="AN755" s="300"/>
      <c r="AO755" s="54"/>
      <c r="AQ755" s="47" t="str">
        <f>IF(OR('Input 1 - Schedule 1'!$C755="Non-Ins, Non-Fin",G755="Other Unregulated Financial Entity"),"Yes","No")</f>
        <v>No</v>
      </c>
      <c r="AR755" s="47" t="str">
        <f>IF(AQ755="Yes", 'Input 1 - Schedule 1'!AL755/'Input 1 - Schedule 1'!AM755*'Input 1 - Schedule 1'!AN755,"N/A")</f>
        <v>N/A</v>
      </c>
      <c r="AS755" s="47" t="str">
        <f>IF(AR755="N/A","N/A",MAX('Input 1 - Schedule 1'!AN755*0.02,AR755))</f>
        <v>N/A</v>
      </c>
      <c r="AT755" s="47" t="str">
        <f>IF(AQ755="Yes",'Input 1 - Schedule 1'!$AH755*IF($AX755="RBC Filing U.S. Insurer (Life)",0.0247,IF($AX755="RBC Filing U.S. Insurer (Health)",0.057*2/3,0.0364)),"N/A")</f>
        <v>N/A</v>
      </c>
      <c r="AU755" s="47" t="str">
        <f>IF(AQ755="Yes",'Input 1 - Schedule 1'!$AH755*IF($AX755="RBC Filing U.S. Insurer (Life)",0.037,IF($AX755="RBC Filing U.S. Insurer (Health)",0.057,0.054)),"N/A")</f>
        <v>N/A</v>
      </c>
      <c r="AV755" s="47" t="str">
        <f>IF(AQ755="Yes",'Input 1 - Schedule 1'!$AJ755*0.03,"N/A")</f>
        <v>N/A</v>
      </c>
      <c r="AW755" s="47" t="str">
        <f>IF(AQ755="Yes",IF(AX755="RBC Filing U.S. Insurer (Life)",0.195*'Input 1 - Schedule 1'!AJ755,0.225*'Input 1 - Schedule 1'!AJ755),"N/A")</f>
        <v>N/A</v>
      </c>
      <c r="AX755" s="47" t="str">
        <f>IFERROR(VLOOKUP('Input 1 - Schedule 1'!I755,'Input 1 - Schedule 1'!$D$7:$G$1009,4,FALSE),"")</f>
        <v/>
      </c>
      <c r="AZ755" s="17" t="s">
        <v>1</v>
      </c>
    </row>
    <row r="756" spans="1:52" x14ac:dyDescent="0.25">
      <c r="A756" s="56">
        <f t="shared" si="77"/>
        <v>747</v>
      </c>
      <c r="B756" s="267" t="str">
        <f t="shared" si="78"/>
        <v/>
      </c>
      <c r="C756" s="55" t="str">
        <f>IFERROR(VLOOKUP(G756,GCC.Param!$B$3:$D$96,3,FALSE),"")</f>
        <v/>
      </c>
      <c r="D756" s="40"/>
      <c r="E756" s="40"/>
      <c r="F756" s="42"/>
      <c r="G756" s="42"/>
      <c r="H756" s="42"/>
      <c r="I756" s="42"/>
      <c r="J756" s="267" t="str">
        <f t="shared" si="79"/>
        <v/>
      </c>
      <c r="K756" s="289"/>
      <c r="L756" s="289"/>
      <c r="M756" s="42"/>
      <c r="N756" s="42"/>
      <c r="O756" s="42"/>
      <c r="P756" s="42"/>
      <c r="Q756" s="42"/>
      <c r="R756" s="42"/>
      <c r="S756" s="266">
        <f t="shared" si="80"/>
        <v>0</v>
      </c>
      <c r="T756" s="32"/>
      <c r="U756" s="50"/>
      <c r="V756" s="44"/>
      <c r="W756" s="44"/>
      <c r="X756" s="45"/>
      <c r="Y756" s="50"/>
      <c r="Z756" s="46"/>
      <c r="AA756" s="46"/>
      <c r="AB756" s="46"/>
      <c r="AC756" s="47">
        <f t="shared" si="81"/>
        <v>0</v>
      </c>
      <c r="AD756" s="51"/>
      <c r="AE756" s="51"/>
      <c r="AF756" s="51"/>
      <c r="AH756" s="290"/>
      <c r="AI756" s="53">
        <f t="shared" si="82"/>
        <v>0</v>
      </c>
      <c r="AJ756" s="52"/>
      <c r="AK756" s="293"/>
      <c r="AL756" s="300"/>
      <c r="AM756" s="52"/>
      <c r="AN756" s="300"/>
      <c r="AO756" s="54"/>
      <c r="AQ756" s="47" t="str">
        <f>IF(OR('Input 1 - Schedule 1'!$C756="Non-Ins, Non-Fin",G756="Other Unregulated Financial Entity"),"Yes","No")</f>
        <v>No</v>
      </c>
      <c r="AR756" s="47" t="str">
        <f>IF(AQ756="Yes", 'Input 1 - Schedule 1'!AL756/'Input 1 - Schedule 1'!AM756*'Input 1 - Schedule 1'!AN756,"N/A")</f>
        <v>N/A</v>
      </c>
      <c r="AS756" s="47" t="str">
        <f>IF(AR756="N/A","N/A",MAX('Input 1 - Schedule 1'!AN756*0.02,AR756))</f>
        <v>N/A</v>
      </c>
      <c r="AT756" s="47" t="str">
        <f>IF(AQ756="Yes",'Input 1 - Schedule 1'!$AH756*IF($AX756="RBC Filing U.S. Insurer (Life)",0.0247,IF($AX756="RBC Filing U.S. Insurer (Health)",0.057*2/3,0.0364)),"N/A")</f>
        <v>N/A</v>
      </c>
      <c r="AU756" s="47" t="str">
        <f>IF(AQ756="Yes",'Input 1 - Schedule 1'!$AH756*IF($AX756="RBC Filing U.S. Insurer (Life)",0.037,IF($AX756="RBC Filing U.S. Insurer (Health)",0.057,0.054)),"N/A")</f>
        <v>N/A</v>
      </c>
      <c r="AV756" s="47" t="str">
        <f>IF(AQ756="Yes",'Input 1 - Schedule 1'!$AJ756*0.03,"N/A")</f>
        <v>N/A</v>
      </c>
      <c r="AW756" s="47" t="str">
        <f>IF(AQ756="Yes",IF(AX756="RBC Filing U.S. Insurer (Life)",0.195*'Input 1 - Schedule 1'!AJ756,0.225*'Input 1 - Schedule 1'!AJ756),"N/A")</f>
        <v>N/A</v>
      </c>
      <c r="AX756" s="47" t="str">
        <f>IFERROR(VLOOKUP('Input 1 - Schedule 1'!I756,'Input 1 - Schedule 1'!$D$7:$G$1009,4,FALSE),"")</f>
        <v/>
      </c>
      <c r="AZ756" s="17" t="s">
        <v>1</v>
      </c>
    </row>
    <row r="757" spans="1:52" x14ac:dyDescent="0.25">
      <c r="A757" s="56">
        <f t="shared" si="77"/>
        <v>748</v>
      </c>
      <c r="B757" s="267" t="str">
        <f t="shared" si="78"/>
        <v/>
      </c>
      <c r="C757" s="55" t="str">
        <f>IFERROR(VLOOKUP(G757,GCC.Param!$B$3:$D$96,3,FALSE),"")</f>
        <v/>
      </c>
      <c r="D757" s="40"/>
      <c r="E757" s="40"/>
      <c r="F757" s="42"/>
      <c r="G757" s="42"/>
      <c r="H757" s="42"/>
      <c r="I757" s="42"/>
      <c r="J757" s="267" t="str">
        <f t="shared" si="79"/>
        <v/>
      </c>
      <c r="K757" s="289"/>
      <c r="L757" s="289"/>
      <c r="M757" s="42"/>
      <c r="N757" s="42"/>
      <c r="O757" s="42"/>
      <c r="P757" s="42"/>
      <c r="Q757" s="42"/>
      <c r="R757" s="42"/>
      <c r="S757" s="266">
        <f t="shared" si="80"/>
        <v>0</v>
      </c>
      <c r="T757" s="32"/>
      <c r="U757" s="50"/>
      <c r="V757" s="44"/>
      <c r="W757" s="44"/>
      <c r="X757" s="45"/>
      <c r="Y757" s="50"/>
      <c r="Z757" s="46"/>
      <c r="AA757" s="46"/>
      <c r="AB757" s="46"/>
      <c r="AC757" s="47">
        <f t="shared" si="81"/>
        <v>0</v>
      </c>
      <c r="AD757" s="51"/>
      <c r="AE757" s="51"/>
      <c r="AF757" s="51"/>
      <c r="AH757" s="290"/>
      <c r="AI757" s="53">
        <f t="shared" si="82"/>
        <v>0</v>
      </c>
      <c r="AJ757" s="52"/>
      <c r="AK757" s="293"/>
      <c r="AL757" s="300"/>
      <c r="AM757" s="52"/>
      <c r="AN757" s="300"/>
      <c r="AO757" s="54"/>
      <c r="AQ757" s="47" t="str">
        <f>IF(OR('Input 1 - Schedule 1'!$C757="Non-Ins, Non-Fin",G757="Other Unregulated Financial Entity"),"Yes","No")</f>
        <v>No</v>
      </c>
      <c r="AR757" s="47" t="str">
        <f>IF(AQ757="Yes", 'Input 1 - Schedule 1'!AL757/'Input 1 - Schedule 1'!AM757*'Input 1 - Schedule 1'!AN757,"N/A")</f>
        <v>N/A</v>
      </c>
      <c r="AS757" s="47" t="str">
        <f>IF(AR757="N/A","N/A",MAX('Input 1 - Schedule 1'!AN757*0.02,AR757))</f>
        <v>N/A</v>
      </c>
      <c r="AT757" s="47" t="str">
        <f>IF(AQ757="Yes",'Input 1 - Schedule 1'!$AH757*IF($AX757="RBC Filing U.S. Insurer (Life)",0.0247,IF($AX757="RBC Filing U.S. Insurer (Health)",0.057*2/3,0.0364)),"N/A")</f>
        <v>N/A</v>
      </c>
      <c r="AU757" s="47" t="str">
        <f>IF(AQ757="Yes",'Input 1 - Schedule 1'!$AH757*IF($AX757="RBC Filing U.S. Insurer (Life)",0.037,IF($AX757="RBC Filing U.S. Insurer (Health)",0.057,0.054)),"N/A")</f>
        <v>N/A</v>
      </c>
      <c r="AV757" s="47" t="str">
        <f>IF(AQ757="Yes",'Input 1 - Schedule 1'!$AJ757*0.03,"N/A")</f>
        <v>N/A</v>
      </c>
      <c r="AW757" s="47" t="str">
        <f>IF(AQ757="Yes",IF(AX757="RBC Filing U.S. Insurer (Life)",0.195*'Input 1 - Schedule 1'!AJ757,0.225*'Input 1 - Schedule 1'!AJ757),"N/A")</f>
        <v>N/A</v>
      </c>
      <c r="AX757" s="47" t="str">
        <f>IFERROR(VLOOKUP('Input 1 - Schedule 1'!I757,'Input 1 - Schedule 1'!$D$7:$G$1009,4,FALSE),"")</f>
        <v/>
      </c>
      <c r="AZ757" s="17" t="s">
        <v>1</v>
      </c>
    </row>
    <row r="758" spans="1:52" x14ac:dyDescent="0.25">
      <c r="A758" s="56">
        <f t="shared" si="77"/>
        <v>749</v>
      </c>
      <c r="B758" s="267" t="str">
        <f t="shared" si="78"/>
        <v/>
      </c>
      <c r="C758" s="55" t="str">
        <f>IFERROR(VLOOKUP(G758,GCC.Param!$B$3:$D$96,3,FALSE),"")</f>
        <v/>
      </c>
      <c r="D758" s="40"/>
      <c r="E758" s="40"/>
      <c r="F758" s="42"/>
      <c r="G758" s="42"/>
      <c r="H758" s="42"/>
      <c r="I758" s="42"/>
      <c r="J758" s="267" t="str">
        <f t="shared" si="79"/>
        <v/>
      </c>
      <c r="K758" s="289"/>
      <c r="L758" s="289"/>
      <c r="M758" s="42"/>
      <c r="N758" s="42"/>
      <c r="O758" s="42"/>
      <c r="P758" s="42"/>
      <c r="Q758" s="42"/>
      <c r="R758" s="42"/>
      <c r="S758" s="266">
        <f t="shared" si="80"/>
        <v>0</v>
      </c>
      <c r="T758" s="32"/>
      <c r="U758" s="50"/>
      <c r="V758" s="44"/>
      <c r="W758" s="44"/>
      <c r="X758" s="45"/>
      <c r="Y758" s="50"/>
      <c r="Z758" s="46"/>
      <c r="AA758" s="46"/>
      <c r="AB758" s="46"/>
      <c r="AC758" s="47">
        <f t="shared" si="81"/>
        <v>0</v>
      </c>
      <c r="AD758" s="51"/>
      <c r="AE758" s="51"/>
      <c r="AF758" s="51"/>
      <c r="AH758" s="290"/>
      <c r="AI758" s="53">
        <f t="shared" si="82"/>
        <v>0</v>
      </c>
      <c r="AJ758" s="52"/>
      <c r="AK758" s="293"/>
      <c r="AL758" s="300"/>
      <c r="AM758" s="52"/>
      <c r="AN758" s="300"/>
      <c r="AO758" s="54"/>
      <c r="AQ758" s="47" t="str">
        <f>IF(OR('Input 1 - Schedule 1'!$C758="Non-Ins, Non-Fin",G758="Other Unregulated Financial Entity"),"Yes","No")</f>
        <v>No</v>
      </c>
      <c r="AR758" s="47" t="str">
        <f>IF(AQ758="Yes", 'Input 1 - Schedule 1'!AL758/'Input 1 - Schedule 1'!AM758*'Input 1 - Schedule 1'!AN758,"N/A")</f>
        <v>N/A</v>
      </c>
      <c r="AS758" s="47" t="str">
        <f>IF(AR758="N/A","N/A",MAX('Input 1 - Schedule 1'!AN758*0.02,AR758))</f>
        <v>N/A</v>
      </c>
      <c r="AT758" s="47" t="str">
        <f>IF(AQ758="Yes",'Input 1 - Schedule 1'!$AH758*IF($AX758="RBC Filing U.S. Insurer (Life)",0.0247,IF($AX758="RBC Filing U.S. Insurer (Health)",0.057*2/3,0.0364)),"N/A")</f>
        <v>N/A</v>
      </c>
      <c r="AU758" s="47" t="str">
        <f>IF(AQ758="Yes",'Input 1 - Schedule 1'!$AH758*IF($AX758="RBC Filing U.S. Insurer (Life)",0.037,IF($AX758="RBC Filing U.S. Insurer (Health)",0.057,0.054)),"N/A")</f>
        <v>N/A</v>
      </c>
      <c r="AV758" s="47" t="str">
        <f>IF(AQ758="Yes",'Input 1 - Schedule 1'!$AJ758*0.03,"N/A")</f>
        <v>N/A</v>
      </c>
      <c r="AW758" s="47" t="str">
        <f>IF(AQ758="Yes",IF(AX758="RBC Filing U.S. Insurer (Life)",0.195*'Input 1 - Schedule 1'!AJ758,0.225*'Input 1 - Schedule 1'!AJ758),"N/A")</f>
        <v>N/A</v>
      </c>
      <c r="AX758" s="47" t="str">
        <f>IFERROR(VLOOKUP('Input 1 - Schedule 1'!I758,'Input 1 - Schedule 1'!$D$7:$G$1009,4,FALSE),"")</f>
        <v/>
      </c>
      <c r="AZ758" s="17" t="s">
        <v>1</v>
      </c>
    </row>
    <row r="759" spans="1:52" x14ac:dyDescent="0.25">
      <c r="A759" s="56">
        <f t="shared" si="77"/>
        <v>750</v>
      </c>
      <c r="B759" s="267" t="str">
        <f t="shared" si="78"/>
        <v/>
      </c>
      <c r="C759" s="55" t="str">
        <f>IFERROR(VLOOKUP(G759,GCC.Param!$B$3:$D$96,3,FALSE),"")</f>
        <v/>
      </c>
      <c r="D759" s="40"/>
      <c r="E759" s="40"/>
      <c r="F759" s="42"/>
      <c r="G759" s="42"/>
      <c r="H759" s="42"/>
      <c r="I759" s="42"/>
      <c r="J759" s="267" t="str">
        <f t="shared" si="79"/>
        <v/>
      </c>
      <c r="K759" s="289"/>
      <c r="L759" s="289"/>
      <c r="M759" s="42"/>
      <c r="N759" s="42"/>
      <c r="O759" s="42"/>
      <c r="P759" s="42"/>
      <c r="Q759" s="42"/>
      <c r="R759" s="42"/>
      <c r="S759" s="266">
        <f t="shared" si="80"/>
        <v>0</v>
      </c>
      <c r="T759" s="32"/>
      <c r="U759" s="50"/>
      <c r="V759" s="44"/>
      <c r="W759" s="44"/>
      <c r="X759" s="45"/>
      <c r="Y759" s="50"/>
      <c r="Z759" s="46"/>
      <c r="AA759" s="46"/>
      <c r="AB759" s="46"/>
      <c r="AC759" s="47">
        <f t="shared" si="81"/>
        <v>0</v>
      </c>
      <c r="AD759" s="51"/>
      <c r="AE759" s="51"/>
      <c r="AF759" s="51"/>
      <c r="AH759" s="290"/>
      <c r="AI759" s="53">
        <f t="shared" si="82"/>
        <v>0</v>
      </c>
      <c r="AJ759" s="52"/>
      <c r="AK759" s="293"/>
      <c r="AL759" s="300"/>
      <c r="AM759" s="52"/>
      <c r="AN759" s="300"/>
      <c r="AO759" s="54"/>
      <c r="AQ759" s="47" t="str">
        <f>IF(OR('Input 1 - Schedule 1'!$C759="Non-Ins, Non-Fin",G759="Other Unregulated Financial Entity"),"Yes","No")</f>
        <v>No</v>
      </c>
      <c r="AR759" s="47" t="str">
        <f>IF(AQ759="Yes", 'Input 1 - Schedule 1'!AL759/'Input 1 - Schedule 1'!AM759*'Input 1 - Schedule 1'!AN759,"N/A")</f>
        <v>N/A</v>
      </c>
      <c r="AS759" s="47" t="str">
        <f>IF(AR759="N/A","N/A",MAX('Input 1 - Schedule 1'!AN759*0.02,AR759))</f>
        <v>N/A</v>
      </c>
      <c r="AT759" s="47" t="str">
        <f>IF(AQ759="Yes",'Input 1 - Schedule 1'!$AH759*IF($AX759="RBC Filing U.S. Insurer (Life)",0.0247,IF($AX759="RBC Filing U.S. Insurer (Health)",0.057*2/3,0.0364)),"N/A")</f>
        <v>N/A</v>
      </c>
      <c r="AU759" s="47" t="str">
        <f>IF(AQ759="Yes",'Input 1 - Schedule 1'!$AH759*IF($AX759="RBC Filing U.S. Insurer (Life)",0.037,IF($AX759="RBC Filing U.S. Insurer (Health)",0.057,0.054)),"N/A")</f>
        <v>N/A</v>
      </c>
      <c r="AV759" s="47" t="str">
        <f>IF(AQ759="Yes",'Input 1 - Schedule 1'!$AJ759*0.03,"N/A")</f>
        <v>N/A</v>
      </c>
      <c r="AW759" s="47" t="str">
        <f>IF(AQ759="Yes",IF(AX759="RBC Filing U.S. Insurer (Life)",0.195*'Input 1 - Schedule 1'!AJ759,0.225*'Input 1 - Schedule 1'!AJ759),"N/A")</f>
        <v>N/A</v>
      </c>
      <c r="AX759" s="47" t="str">
        <f>IFERROR(VLOOKUP('Input 1 - Schedule 1'!I759,'Input 1 - Schedule 1'!$D$7:$G$1009,4,FALSE),"")</f>
        <v/>
      </c>
      <c r="AZ759" s="17" t="s">
        <v>1</v>
      </c>
    </row>
    <row r="760" spans="1:52" x14ac:dyDescent="0.25">
      <c r="A760" s="56">
        <f t="shared" si="77"/>
        <v>751</v>
      </c>
      <c r="B760" s="267" t="str">
        <f t="shared" si="78"/>
        <v/>
      </c>
      <c r="C760" s="55" t="str">
        <f>IFERROR(VLOOKUP(G760,GCC.Param!$B$3:$D$96,3,FALSE),"")</f>
        <v/>
      </c>
      <c r="D760" s="40"/>
      <c r="E760" s="40"/>
      <c r="F760" s="42"/>
      <c r="G760" s="42"/>
      <c r="H760" s="42"/>
      <c r="I760" s="42"/>
      <c r="J760" s="267" t="str">
        <f t="shared" si="79"/>
        <v/>
      </c>
      <c r="K760" s="289"/>
      <c r="L760" s="289"/>
      <c r="M760" s="42"/>
      <c r="N760" s="42"/>
      <c r="O760" s="42"/>
      <c r="P760" s="42"/>
      <c r="Q760" s="42"/>
      <c r="R760" s="42"/>
      <c r="S760" s="266">
        <f t="shared" si="80"/>
        <v>0</v>
      </c>
      <c r="T760" s="32"/>
      <c r="U760" s="50"/>
      <c r="V760" s="44"/>
      <c r="W760" s="44"/>
      <c r="X760" s="45"/>
      <c r="Y760" s="50"/>
      <c r="Z760" s="46"/>
      <c r="AA760" s="46"/>
      <c r="AB760" s="46"/>
      <c r="AC760" s="47">
        <f t="shared" si="81"/>
        <v>0</v>
      </c>
      <c r="AD760" s="51"/>
      <c r="AE760" s="51"/>
      <c r="AF760" s="51"/>
      <c r="AH760" s="290"/>
      <c r="AI760" s="53">
        <f t="shared" si="82"/>
        <v>0</v>
      </c>
      <c r="AJ760" s="52"/>
      <c r="AK760" s="293"/>
      <c r="AL760" s="300"/>
      <c r="AM760" s="52"/>
      <c r="AN760" s="300"/>
      <c r="AO760" s="54"/>
      <c r="AQ760" s="47" t="str">
        <f>IF(OR('Input 1 - Schedule 1'!$C760="Non-Ins, Non-Fin",G760="Other Unregulated Financial Entity"),"Yes","No")</f>
        <v>No</v>
      </c>
      <c r="AR760" s="47" t="str">
        <f>IF(AQ760="Yes", 'Input 1 - Schedule 1'!AL760/'Input 1 - Schedule 1'!AM760*'Input 1 - Schedule 1'!AN760,"N/A")</f>
        <v>N/A</v>
      </c>
      <c r="AS760" s="47" t="str">
        <f>IF(AR760="N/A","N/A",MAX('Input 1 - Schedule 1'!AN760*0.02,AR760))</f>
        <v>N/A</v>
      </c>
      <c r="AT760" s="47" t="str">
        <f>IF(AQ760="Yes",'Input 1 - Schedule 1'!$AH760*IF($AX760="RBC Filing U.S. Insurer (Life)",0.0247,IF($AX760="RBC Filing U.S. Insurer (Health)",0.057*2/3,0.0364)),"N/A")</f>
        <v>N/A</v>
      </c>
      <c r="AU760" s="47" t="str">
        <f>IF(AQ760="Yes",'Input 1 - Schedule 1'!$AH760*IF($AX760="RBC Filing U.S. Insurer (Life)",0.037,IF($AX760="RBC Filing U.S. Insurer (Health)",0.057,0.054)),"N/A")</f>
        <v>N/A</v>
      </c>
      <c r="AV760" s="47" t="str">
        <f>IF(AQ760="Yes",'Input 1 - Schedule 1'!$AJ760*0.03,"N/A")</f>
        <v>N/A</v>
      </c>
      <c r="AW760" s="47" t="str">
        <f>IF(AQ760="Yes",IF(AX760="RBC Filing U.S. Insurer (Life)",0.195*'Input 1 - Schedule 1'!AJ760,0.225*'Input 1 - Schedule 1'!AJ760),"N/A")</f>
        <v>N/A</v>
      </c>
      <c r="AX760" s="47" t="str">
        <f>IFERROR(VLOOKUP('Input 1 - Schedule 1'!I760,'Input 1 - Schedule 1'!$D$7:$G$1009,4,FALSE),"")</f>
        <v/>
      </c>
      <c r="AZ760" s="17" t="s">
        <v>1</v>
      </c>
    </row>
    <row r="761" spans="1:52" x14ac:dyDescent="0.25">
      <c r="A761" s="56">
        <f t="shared" si="77"/>
        <v>752</v>
      </c>
      <c r="B761" s="267" t="str">
        <f t="shared" si="78"/>
        <v/>
      </c>
      <c r="C761" s="55" t="str">
        <f>IFERROR(VLOOKUP(G761,GCC.Param!$B$3:$D$96,3,FALSE),"")</f>
        <v/>
      </c>
      <c r="D761" s="40"/>
      <c r="E761" s="40"/>
      <c r="F761" s="42"/>
      <c r="G761" s="42"/>
      <c r="H761" s="42"/>
      <c r="I761" s="42"/>
      <c r="J761" s="267" t="str">
        <f t="shared" si="79"/>
        <v/>
      </c>
      <c r="K761" s="289"/>
      <c r="L761" s="289"/>
      <c r="M761" s="42"/>
      <c r="N761" s="42"/>
      <c r="O761" s="42"/>
      <c r="P761" s="42"/>
      <c r="Q761" s="42"/>
      <c r="R761" s="42"/>
      <c r="S761" s="266">
        <f t="shared" si="80"/>
        <v>0</v>
      </c>
      <c r="T761" s="32"/>
      <c r="U761" s="50"/>
      <c r="V761" s="44"/>
      <c r="W761" s="44"/>
      <c r="X761" s="45"/>
      <c r="Y761" s="50"/>
      <c r="Z761" s="46"/>
      <c r="AA761" s="46"/>
      <c r="AB761" s="46"/>
      <c r="AC761" s="47">
        <f t="shared" si="81"/>
        <v>0</v>
      </c>
      <c r="AD761" s="51"/>
      <c r="AE761" s="51"/>
      <c r="AF761" s="51"/>
      <c r="AH761" s="290"/>
      <c r="AI761" s="53">
        <f t="shared" si="82"/>
        <v>0</v>
      </c>
      <c r="AJ761" s="52"/>
      <c r="AK761" s="293"/>
      <c r="AL761" s="300"/>
      <c r="AM761" s="52"/>
      <c r="AN761" s="300"/>
      <c r="AO761" s="54"/>
      <c r="AQ761" s="47" t="str">
        <f>IF(OR('Input 1 - Schedule 1'!$C761="Non-Ins, Non-Fin",G761="Other Unregulated Financial Entity"),"Yes","No")</f>
        <v>No</v>
      </c>
      <c r="AR761" s="47" t="str">
        <f>IF(AQ761="Yes", 'Input 1 - Schedule 1'!AL761/'Input 1 - Schedule 1'!AM761*'Input 1 - Schedule 1'!AN761,"N/A")</f>
        <v>N/A</v>
      </c>
      <c r="AS761" s="47" t="str">
        <f>IF(AR761="N/A","N/A",MAX('Input 1 - Schedule 1'!AN761*0.02,AR761))</f>
        <v>N/A</v>
      </c>
      <c r="AT761" s="47" t="str">
        <f>IF(AQ761="Yes",'Input 1 - Schedule 1'!$AH761*IF($AX761="RBC Filing U.S. Insurer (Life)",0.0247,IF($AX761="RBC Filing U.S. Insurer (Health)",0.057*2/3,0.0364)),"N/A")</f>
        <v>N/A</v>
      </c>
      <c r="AU761" s="47" t="str">
        <f>IF(AQ761="Yes",'Input 1 - Schedule 1'!$AH761*IF($AX761="RBC Filing U.S. Insurer (Life)",0.037,IF($AX761="RBC Filing U.S. Insurer (Health)",0.057,0.054)),"N/A")</f>
        <v>N/A</v>
      </c>
      <c r="AV761" s="47" t="str">
        <f>IF(AQ761="Yes",'Input 1 - Schedule 1'!$AJ761*0.03,"N/A")</f>
        <v>N/A</v>
      </c>
      <c r="AW761" s="47" t="str">
        <f>IF(AQ761="Yes",IF(AX761="RBC Filing U.S. Insurer (Life)",0.195*'Input 1 - Schedule 1'!AJ761,0.225*'Input 1 - Schedule 1'!AJ761),"N/A")</f>
        <v>N/A</v>
      </c>
      <c r="AX761" s="47" t="str">
        <f>IFERROR(VLOOKUP('Input 1 - Schedule 1'!I761,'Input 1 - Schedule 1'!$D$7:$G$1009,4,FALSE),"")</f>
        <v/>
      </c>
      <c r="AZ761" s="17" t="s">
        <v>1</v>
      </c>
    </row>
    <row r="762" spans="1:52" x14ac:dyDescent="0.25">
      <c r="A762" s="56">
        <f t="shared" si="77"/>
        <v>753</v>
      </c>
      <c r="B762" s="267" t="str">
        <f t="shared" si="78"/>
        <v/>
      </c>
      <c r="C762" s="55" t="str">
        <f>IFERROR(VLOOKUP(G762,GCC.Param!$B$3:$D$96,3,FALSE),"")</f>
        <v/>
      </c>
      <c r="D762" s="40"/>
      <c r="E762" s="40"/>
      <c r="F762" s="42"/>
      <c r="G762" s="42"/>
      <c r="H762" s="42"/>
      <c r="I762" s="42"/>
      <c r="J762" s="267" t="str">
        <f t="shared" si="79"/>
        <v/>
      </c>
      <c r="K762" s="289"/>
      <c r="L762" s="289"/>
      <c r="M762" s="42"/>
      <c r="N762" s="42"/>
      <c r="O762" s="42"/>
      <c r="P762" s="42"/>
      <c r="Q762" s="42"/>
      <c r="R762" s="42"/>
      <c r="S762" s="266">
        <f t="shared" si="80"/>
        <v>0</v>
      </c>
      <c r="T762" s="32"/>
      <c r="U762" s="50"/>
      <c r="V762" s="44"/>
      <c r="W762" s="44"/>
      <c r="X762" s="45"/>
      <c r="Y762" s="50"/>
      <c r="Z762" s="46"/>
      <c r="AA762" s="46"/>
      <c r="AB762" s="46"/>
      <c r="AC762" s="47">
        <f t="shared" si="81"/>
        <v>0</v>
      </c>
      <c r="AD762" s="51"/>
      <c r="AE762" s="51"/>
      <c r="AF762" s="51"/>
      <c r="AH762" s="290"/>
      <c r="AI762" s="53">
        <f t="shared" si="82"/>
        <v>0</v>
      </c>
      <c r="AJ762" s="52"/>
      <c r="AK762" s="293"/>
      <c r="AL762" s="300"/>
      <c r="AM762" s="52"/>
      <c r="AN762" s="300"/>
      <c r="AO762" s="54"/>
      <c r="AQ762" s="47" t="str">
        <f>IF(OR('Input 1 - Schedule 1'!$C762="Non-Ins, Non-Fin",G762="Other Unregulated Financial Entity"),"Yes","No")</f>
        <v>No</v>
      </c>
      <c r="AR762" s="47" t="str">
        <f>IF(AQ762="Yes", 'Input 1 - Schedule 1'!AL762/'Input 1 - Schedule 1'!AM762*'Input 1 - Schedule 1'!AN762,"N/A")</f>
        <v>N/A</v>
      </c>
      <c r="AS762" s="47" t="str">
        <f>IF(AR762="N/A","N/A",MAX('Input 1 - Schedule 1'!AN762*0.02,AR762))</f>
        <v>N/A</v>
      </c>
      <c r="AT762" s="47" t="str">
        <f>IF(AQ762="Yes",'Input 1 - Schedule 1'!$AH762*IF($AX762="RBC Filing U.S. Insurer (Life)",0.0247,IF($AX762="RBC Filing U.S. Insurer (Health)",0.057*2/3,0.0364)),"N/A")</f>
        <v>N/A</v>
      </c>
      <c r="AU762" s="47" t="str">
        <f>IF(AQ762="Yes",'Input 1 - Schedule 1'!$AH762*IF($AX762="RBC Filing U.S. Insurer (Life)",0.037,IF($AX762="RBC Filing U.S. Insurer (Health)",0.057,0.054)),"N/A")</f>
        <v>N/A</v>
      </c>
      <c r="AV762" s="47" t="str">
        <f>IF(AQ762="Yes",'Input 1 - Schedule 1'!$AJ762*0.03,"N/A")</f>
        <v>N/A</v>
      </c>
      <c r="AW762" s="47" t="str">
        <f>IF(AQ762="Yes",IF(AX762="RBC Filing U.S. Insurer (Life)",0.195*'Input 1 - Schedule 1'!AJ762,0.225*'Input 1 - Schedule 1'!AJ762),"N/A")</f>
        <v>N/A</v>
      </c>
      <c r="AX762" s="47" t="str">
        <f>IFERROR(VLOOKUP('Input 1 - Schedule 1'!I762,'Input 1 - Schedule 1'!$D$7:$G$1009,4,FALSE),"")</f>
        <v/>
      </c>
      <c r="AZ762" s="17" t="s">
        <v>1</v>
      </c>
    </row>
    <row r="763" spans="1:52" x14ac:dyDescent="0.25">
      <c r="A763" s="56">
        <f t="shared" si="77"/>
        <v>754</v>
      </c>
      <c r="B763" s="267" t="str">
        <f t="shared" si="78"/>
        <v/>
      </c>
      <c r="C763" s="55" t="str">
        <f>IFERROR(VLOOKUP(G763,GCC.Param!$B$3:$D$96,3,FALSE),"")</f>
        <v/>
      </c>
      <c r="D763" s="40"/>
      <c r="E763" s="40"/>
      <c r="F763" s="42"/>
      <c r="G763" s="42"/>
      <c r="H763" s="42"/>
      <c r="I763" s="42"/>
      <c r="J763" s="267" t="str">
        <f t="shared" si="79"/>
        <v/>
      </c>
      <c r="K763" s="289"/>
      <c r="L763" s="289"/>
      <c r="M763" s="42"/>
      <c r="N763" s="42"/>
      <c r="O763" s="42"/>
      <c r="P763" s="42"/>
      <c r="Q763" s="42"/>
      <c r="R763" s="42"/>
      <c r="S763" s="266">
        <f t="shared" si="80"/>
        <v>0</v>
      </c>
      <c r="T763" s="32"/>
      <c r="U763" s="50"/>
      <c r="V763" s="44"/>
      <c r="W763" s="44"/>
      <c r="X763" s="45"/>
      <c r="Y763" s="50"/>
      <c r="Z763" s="46"/>
      <c r="AA763" s="46"/>
      <c r="AB763" s="46"/>
      <c r="AC763" s="47">
        <f t="shared" si="81"/>
        <v>0</v>
      </c>
      <c r="AD763" s="51"/>
      <c r="AE763" s="51"/>
      <c r="AF763" s="51"/>
      <c r="AH763" s="290"/>
      <c r="AI763" s="53">
        <f t="shared" si="82"/>
        <v>0</v>
      </c>
      <c r="AJ763" s="52"/>
      <c r="AK763" s="293"/>
      <c r="AL763" s="300"/>
      <c r="AM763" s="52"/>
      <c r="AN763" s="300"/>
      <c r="AO763" s="54"/>
      <c r="AQ763" s="47" t="str">
        <f>IF(OR('Input 1 - Schedule 1'!$C763="Non-Ins, Non-Fin",G763="Other Unregulated Financial Entity"),"Yes","No")</f>
        <v>No</v>
      </c>
      <c r="AR763" s="47" t="str">
        <f>IF(AQ763="Yes", 'Input 1 - Schedule 1'!AL763/'Input 1 - Schedule 1'!AM763*'Input 1 - Schedule 1'!AN763,"N/A")</f>
        <v>N/A</v>
      </c>
      <c r="AS763" s="47" t="str">
        <f>IF(AR763="N/A","N/A",MAX('Input 1 - Schedule 1'!AN763*0.02,AR763))</f>
        <v>N/A</v>
      </c>
      <c r="AT763" s="47" t="str">
        <f>IF(AQ763="Yes",'Input 1 - Schedule 1'!$AH763*IF($AX763="RBC Filing U.S. Insurer (Life)",0.0247,IF($AX763="RBC Filing U.S. Insurer (Health)",0.057*2/3,0.0364)),"N/A")</f>
        <v>N/A</v>
      </c>
      <c r="AU763" s="47" t="str">
        <f>IF(AQ763="Yes",'Input 1 - Schedule 1'!$AH763*IF($AX763="RBC Filing U.S. Insurer (Life)",0.037,IF($AX763="RBC Filing U.S. Insurer (Health)",0.057,0.054)),"N/A")</f>
        <v>N/A</v>
      </c>
      <c r="AV763" s="47" t="str">
        <f>IF(AQ763="Yes",'Input 1 - Schedule 1'!$AJ763*0.03,"N/A")</f>
        <v>N/A</v>
      </c>
      <c r="AW763" s="47" t="str">
        <f>IF(AQ763="Yes",IF(AX763="RBC Filing U.S. Insurer (Life)",0.195*'Input 1 - Schedule 1'!AJ763,0.225*'Input 1 - Schedule 1'!AJ763),"N/A")</f>
        <v>N/A</v>
      </c>
      <c r="AX763" s="47" t="str">
        <f>IFERROR(VLOOKUP('Input 1 - Schedule 1'!I763,'Input 1 - Schedule 1'!$D$7:$G$1009,4,FALSE),"")</f>
        <v/>
      </c>
      <c r="AZ763" s="17" t="s">
        <v>1</v>
      </c>
    </row>
    <row r="764" spans="1:52" x14ac:dyDescent="0.25">
      <c r="A764" s="56">
        <f t="shared" si="77"/>
        <v>755</v>
      </c>
      <c r="B764" s="267" t="str">
        <f t="shared" si="78"/>
        <v/>
      </c>
      <c r="C764" s="55" t="str">
        <f>IFERROR(VLOOKUP(G764,GCC.Param!$B$3:$D$96,3,FALSE),"")</f>
        <v/>
      </c>
      <c r="D764" s="40"/>
      <c r="E764" s="40"/>
      <c r="F764" s="42"/>
      <c r="G764" s="42"/>
      <c r="H764" s="42"/>
      <c r="I764" s="42"/>
      <c r="J764" s="267" t="str">
        <f t="shared" si="79"/>
        <v/>
      </c>
      <c r="K764" s="289"/>
      <c r="L764" s="289"/>
      <c r="M764" s="42"/>
      <c r="N764" s="42"/>
      <c r="O764" s="42"/>
      <c r="P764" s="42"/>
      <c r="Q764" s="42"/>
      <c r="R764" s="42"/>
      <c r="S764" s="266">
        <f t="shared" si="80"/>
        <v>0</v>
      </c>
      <c r="T764" s="32"/>
      <c r="U764" s="50"/>
      <c r="V764" s="44"/>
      <c r="W764" s="44"/>
      <c r="X764" s="45"/>
      <c r="Y764" s="50"/>
      <c r="Z764" s="46"/>
      <c r="AA764" s="46"/>
      <c r="AB764" s="46"/>
      <c r="AC764" s="47">
        <f t="shared" si="81"/>
        <v>0</v>
      </c>
      <c r="AD764" s="51"/>
      <c r="AE764" s="51"/>
      <c r="AF764" s="51"/>
      <c r="AH764" s="290"/>
      <c r="AI764" s="53">
        <f t="shared" si="82"/>
        <v>0</v>
      </c>
      <c r="AJ764" s="52"/>
      <c r="AK764" s="293"/>
      <c r="AL764" s="300"/>
      <c r="AM764" s="52"/>
      <c r="AN764" s="300"/>
      <c r="AO764" s="54"/>
      <c r="AQ764" s="47" t="str">
        <f>IF(OR('Input 1 - Schedule 1'!$C764="Non-Ins, Non-Fin",G764="Other Unregulated Financial Entity"),"Yes","No")</f>
        <v>No</v>
      </c>
      <c r="AR764" s="47" t="str">
        <f>IF(AQ764="Yes", 'Input 1 - Schedule 1'!AL764/'Input 1 - Schedule 1'!AM764*'Input 1 - Schedule 1'!AN764,"N/A")</f>
        <v>N/A</v>
      </c>
      <c r="AS764" s="47" t="str">
        <f>IF(AR764="N/A","N/A",MAX('Input 1 - Schedule 1'!AN764*0.02,AR764))</f>
        <v>N/A</v>
      </c>
      <c r="AT764" s="47" t="str">
        <f>IF(AQ764="Yes",'Input 1 - Schedule 1'!$AH764*IF($AX764="RBC Filing U.S. Insurer (Life)",0.0247,IF($AX764="RBC Filing U.S. Insurer (Health)",0.057*2/3,0.0364)),"N/A")</f>
        <v>N/A</v>
      </c>
      <c r="AU764" s="47" t="str">
        <f>IF(AQ764="Yes",'Input 1 - Schedule 1'!$AH764*IF($AX764="RBC Filing U.S. Insurer (Life)",0.037,IF($AX764="RBC Filing U.S. Insurer (Health)",0.057,0.054)),"N/A")</f>
        <v>N/A</v>
      </c>
      <c r="AV764" s="47" t="str">
        <f>IF(AQ764="Yes",'Input 1 - Schedule 1'!$AJ764*0.03,"N/A")</f>
        <v>N/A</v>
      </c>
      <c r="AW764" s="47" t="str">
        <f>IF(AQ764="Yes",IF(AX764="RBC Filing U.S. Insurer (Life)",0.195*'Input 1 - Schedule 1'!AJ764,0.225*'Input 1 - Schedule 1'!AJ764),"N/A")</f>
        <v>N/A</v>
      </c>
      <c r="AX764" s="47" t="str">
        <f>IFERROR(VLOOKUP('Input 1 - Schedule 1'!I764,'Input 1 - Schedule 1'!$D$7:$G$1009,4,FALSE),"")</f>
        <v/>
      </c>
      <c r="AZ764" s="17" t="s">
        <v>1</v>
      </c>
    </row>
    <row r="765" spans="1:52" x14ac:dyDescent="0.25">
      <c r="A765" s="56">
        <f t="shared" si="77"/>
        <v>756</v>
      </c>
      <c r="B765" s="267" t="str">
        <f t="shared" si="78"/>
        <v/>
      </c>
      <c r="C765" s="55" t="str">
        <f>IFERROR(VLOOKUP(G765,GCC.Param!$B$3:$D$96,3,FALSE),"")</f>
        <v/>
      </c>
      <c r="D765" s="40"/>
      <c r="E765" s="40"/>
      <c r="F765" s="42"/>
      <c r="G765" s="42"/>
      <c r="H765" s="42"/>
      <c r="I765" s="42"/>
      <c r="J765" s="267" t="str">
        <f t="shared" si="79"/>
        <v/>
      </c>
      <c r="K765" s="289"/>
      <c r="L765" s="289"/>
      <c r="M765" s="42"/>
      <c r="N765" s="42"/>
      <c r="O765" s="42"/>
      <c r="P765" s="42"/>
      <c r="Q765" s="42"/>
      <c r="R765" s="42"/>
      <c r="S765" s="266">
        <f t="shared" si="80"/>
        <v>0</v>
      </c>
      <c r="T765" s="32"/>
      <c r="U765" s="50"/>
      <c r="V765" s="44"/>
      <c r="W765" s="44"/>
      <c r="X765" s="45"/>
      <c r="Y765" s="50"/>
      <c r="Z765" s="46"/>
      <c r="AA765" s="46"/>
      <c r="AB765" s="46"/>
      <c r="AC765" s="47">
        <f t="shared" si="81"/>
        <v>0</v>
      </c>
      <c r="AD765" s="51"/>
      <c r="AE765" s="51"/>
      <c r="AF765" s="51"/>
      <c r="AH765" s="290"/>
      <c r="AI765" s="53">
        <f t="shared" si="82"/>
        <v>0</v>
      </c>
      <c r="AJ765" s="52"/>
      <c r="AK765" s="293"/>
      <c r="AL765" s="300"/>
      <c r="AM765" s="52"/>
      <c r="AN765" s="300"/>
      <c r="AO765" s="54"/>
      <c r="AQ765" s="47" t="str">
        <f>IF(OR('Input 1 - Schedule 1'!$C765="Non-Ins, Non-Fin",G765="Other Unregulated Financial Entity"),"Yes","No")</f>
        <v>No</v>
      </c>
      <c r="AR765" s="47" t="str">
        <f>IF(AQ765="Yes", 'Input 1 - Schedule 1'!AL765/'Input 1 - Schedule 1'!AM765*'Input 1 - Schedule 1'!AN765,"N/A")</f>
        <v>N/A</v>
      </c>
      <c r="AS765" s="47" t="str">
        <f>IF(AR765="N/A","N/A",MAX('Input 1 - Schedule 1'!AN765*0.02,AR765))</f>
        <v>N/A</v>
      </c>
      <c r="AT765" s="47" t="str">
        <f>IF(AQ765="Yes",'Input 1 - Schedule 1'!$AH765*IF($AX765="RBC Filing U.S. Insurer (Life)",0.0247,IF($AX765="RBC Filing U.S. Insurer (Health)",0.057*2/3,0.0364)),"N/A")</f>
        <v>N/A</v>
      </c>
      <c r="AU765" s="47" t="str">
        <f>IF(AQ765="Yes",'Input 1 - Schedule 1'!$AH765*IF($AX765="RBC Filing U.S. Insurer (Life)",0.037,IF($AX765="RBC Filing U.S. Insurer (Health)",0.057,0.054)),"N/A")</f>
        <v>N/A</v>
      </c>
      <c r="AV765" s="47" t="str">
        <f>IF(AQ765="Yes",'Input 1 - Schedule 1'!$AJ765*0.03,"N/A")</f>
        <v>N/A</v>
      </c>
      <c r="AW765" s="47" t="str">
        <f>IF(AQ765="Yes",IF(AX765="RBC Filing U.S. Insurer (Life)",0.195*'Input 1 - Schedule 1'!AJ765,0.225*'Input 1 - Schedule 1'!AJ765),"N/A")</f>
        <v>N/A</v>
      </c>
      <c r="AX765" s="47" t="str">
        <f>IFERROR(VLOOKUP('Input 1 - Schedule 1'!I765,'Input 1 - Schedule 1'!$D$7:$G$1009,4,FALSE),"")</f>
        <v/>
      </c>
      <c r="AZ765" s="17" t="s">
        <v>1</v>
      </c>
    </row>
    <row r="766" spans="1:52" x14ac:dyDescent="0.25">
      <c r="A766" s="56">
        <f t="shared" si="77"/>
        <v>757</v>
      </c>
      <c r="B766" s="267" t="str">
        <f t="shared" si="78"/>
        <v/>
      </c>
      <c r="C766" s="55" t="str">
        <f>IFERROR(VLOOKUP(G766,GCC.Param!$B$3:$D$96,3,FALSE),"")</f>
        <v/>
      </c>
      <c r="D766" s="40"/>
      <c r="E766" s="40"/>
      <c r="F766" s="42"/>
      <c r="G766" s="42"/>
      <c r="H766" s="42"/>
      <c r="I766" s="42"/>
      <c r="J766" s="267" t="str">
        <f t="shared" si="79"/>
        <v/>
      </c>
      <c r="K766" s="289"/>
      <c r="L766" s="289"/>
      <c r="M766" s="42"/>
      <c r="N766" s="42"/>
      <c r="O766" s="42"/>
      <c r="P766" s="42"/>
      <c r="Q766" s="42"/>
      <c r="R766" s="42"/>
      <c r="S766" s="266">
        <f t="shared" si="80"/>
        <v>0</v>
      </c>
      <c r="T766" s="32"/>
      <c r="U766" s="50"/>
      <c r="V766" s="44"/>
      <c r="W766" s="44"/>
      <c r="X766" s="45"/>
      <c r="Y766" s="50"/>
      <c r="Z766" s="46"/>
      <c r="AA766" s="46"/>
      <c r="AB766" s="46"/>
      <c r="AC766" s="47">
        <f t="shared" si="81"/>
        <v>0</v>
      </c>
      <c r="AD766" s="51"/>
      <c r="AE766" s="51"/>
      <c r="AF766" s="51"/>
      <c r="AH766" s="290"/>
      <c r="AI766" s="53">
        <f t="shared" si="82"/>
        <v>0</v>
      </c>
      <c r="AJ766" s="52"/>
      <c r="AK766" s="293"/>
      <c r="AL766" s="300"/>
      <c r="AM766" s="52"/>
      <c r="AN766" s="300"/>
      <c r="AO766" s="54"/>
      <c r="AQ766" s="47" t="str">
        <f>IF(OR('Input 1 - Schedule 1'!$C766="Non-Ins, Non-Fin",G766="Other Unregulated Financial Entity"),"Yes","No")</f>
        <v>No</v>
      </c>
      <c r="AR766" s="47" t="str">
        <f>IF(AQ766="Yes", 'Input 1 - Schedule 1'!AL766/'Input 1 - Schedule 1'!AM766*'Input 1 - Schedule 1'!AN766,"N/A")</f>
        <v>N/A</v>
      </c>
      <c r="AS766" s="47" t="str">
        <f>IF(AR766="N/A","N/A",MAX('Input 1 - Schedule 1'!AN766*0.02,AR766))</f>
        <v>N/A</v>
      </c>
      <c r="AT766" s="47" t="str">
        <f>IF(AQ766="Yes",'Input 1 - Schedule 1'!$AH766*IF($AX766="RBC Filing U.S. Insurer (Life)",0.0247,IF($AX766="RBC Filing U.S. Insurer (Health)",0.057*2/3,0.0364)),"N/A")</f>
        <v>N/A</v>
      </c>
      <c r="AU766" s="47" t="str">
        <f>IF(AQ766="Yes",'Input 1 - Schedule 1'!$AH766*IF($AX766="RBC Filing U.S. Insurer (Life)",0.037,IF($AX766="RBC Filing U.S. Insurer (Health)",0.057,0.054)),"N/A")</f>
        <v>N/A</v>
      </c>
      <c r="AV766" s="47" t="str">
        <f>IF(AQ766="Yes",'Input 1 - Schedule 1'!$AJ766*0.03,"N/A")</f>
        <v>N/A</v>
      </c>
      <c r="AW766" s="47" t="str">
        <f>IF(AQ766="Yes",IF(AX766="RBC Filing U.S. Insurer (Life)",0.195*'Input 1 - Schedule 1'!AJ766,0.225*'Input 1 - Schedule 1'!AJ766),"N/A")</f>
        <v>N/A</v>
      </c>
      <c r="AX766" s="47" t="str">
        <f>IFERROR(VLOOKUP('Input 1 - Schedule 1'!I766,'Input 1 - Schedule 1'!$D$7:$G$1009,4,FALSE),"")</f>
        <v/>
      </c>
      <c r="AZ766" s="17" t="s">
        <v>1</v>
      </c>
    </row>
    <row r="767" spans="1:52" x14ac:dyDescent="0.25">
      <c r="A767" s="56">
        <f t="shared" si="77"/>
        <v>758</v>
      </c>
      <c r="B767" s="267" t="str">
        <f t="shared" si="78"/>
        <v/>
      </c>
      <c r="C767" s="55" t="str">
        <f>IFERROR(VLOOKUP(G767,GCC.Param!$B$3:$D$96,3,FALSE),"")</f>
        <v/>
      </c>
      <c r="D767" s="40"/>
      <c r="E767" s="40"/>
      <c r="F767" s="42"/>
      <c r="G767" s="42"/>
      <c r="H767" s="42"/>
      <c r="I767" s="42"/>
      <c r="J767" s="267" t="str">
        <f t="shared" si="79"/>
        <v/>
      </c>
      <c r="K767" s="289"/>
      <c r="L767" s="289"/>
      <c r="M767" s="42"/>
      <c r="N767" s="42"/>
      <c r="O767" s="42"/>
      <c r="P767" s="42"/>
      <c r="Q767" s="42"/>
      <c r="R767" s="42"/>
      <c r="S767" s="266">
        <f t="shared" si="80"/>
        <v>0</v>
      </c>
      <c r="T767" s="32"/>
      <c r="U767" s="50"/>
      <c r="V767" s="44"/>
      <c r="W767" s="44"/>
      <c r="X767" s="45"/>
      <c r="Y767" s="50"/>
      <c r="Z767" s="46"/>
      <c r="AA767" s="46"/>
      <c r="AB767" s="46"/>
      <c r="AC767" s="47">
        <f t="shared" si="81"/>
        <v>0</v>
      </c>
      <c r="AD767" s="51"/>
      <c r="AE767" s="51"/>
      <c r="AF767" s="51"/>
      <c r="AH767" s="290"/>
      <c r="AI767" s="53">
        <f t="shared" si="82"/>
        <v>0</v>
      </c>
      <c r="AJ767" s="52"/>
      <c r="AK767" s="293"/>
      <c r="AL767" s="300"/>
      <c r="AM767" s="52"/>
      <c r="AN767" s="300"/>
      <c r="AO767" s="54"/>
      <c r="AQ767" s="47" t="str">
        <f>IF(OR('Input 1 - Schedule 1'!$C767="Non-Ins, Non-Fin",G767="Other Unregulated Financial Entity"),"Yes","No")</f>
        <v>No</v>
      </c>
      <c r="AR767" s="47" t="str">
        <f>IF(AQ767="Yes", 'Input 1 - Schedule 1'!AL767/'Input 1 - Schedule 1'!AM767*'Input 1 - Schedule 1'!AN767,"N/A")</f>
        <v>N/A</v>
      </c>
      <c r="AS767" s="47" t="str">
        <f>IF(AR767="N/A","N/A",MAX('Input 1 - Schedule 1'!AN767*0.02,AR767))</f>
        <v>N/A</v>
      </c>
      <c r="AT767" s="47" t="str">
        <f>IF(AQ767="Yes",'Input 1 - Schedule 1'!$AH767*IF($AX767="RBC Filing U.S. Insurer (Life)",0.0247,IF($AX767="RBC Filing U.S. Insurer (Health)",0.057*2/3,0.0364)),"N/A")</f>
        <v>N/A</v>
      </c>
      <c r="AU767" s="47" t="str">
        <f>IF(AQ767="Yes",'Input 1 - Schedule 1'!$AH767*IF($AX767="RBC Filing U.S. Insurer (Life)",0.037,IF($AX767="RBC Filing U.S. Insurer (Health)",0.057,0.054)),"N/A")</f>
        <v>N/A</v>
      </c>
      <c r="AV767" s="47" t="str">
        <f>IF(AQ767="Yes",'Input 1 - Schedule 1'!$AJ767*0.03,"N/A")</f>
        <v>N/A</v>
      </c>
      <c r="AW767" s="47" t="str">
        <f>IF(AQ767="Yes",IF(AX767="RBC Filing U.S. Insurer (Life)",0.195*'Input 1 - Schedule 1'!AJ767,0.225*'Input 1 - Schedule 1'!AJ767),"N/A")</f>
        <v>N/A</v>
      </c>
      <c r="AX767" s="47" t="str">
        <f>IFERROR(VLOOKUP('Input 1 - Schedule 1'!I767,'Input 1 - Schedule 1'!$D$7:$G$1009,4,FALSE),"")</f>
        <v/>
      </c>
      <c r="AZ767" s="17" t="s">
        <v>1</v>
      </c>
    </row>
    <row r="768" spans="1:52" x14ac:dyDescent="0.25">
      <c r="A768" s="56">
        <f t="shared" si="77"/>
        <v>759</v>
      </c>
      <c r="B768" s="267" t="str">
        <f t="shared" si="78"/>
        <v/>
      </c>
      <c r="C768" s="55" t="str">
        <f>IFERROR(VLOOKUP(G768,GCC.Param!$B$3:$D$96,3,FALSE),"")</f>
        <v/>
      </c>
      <c r="D768" s="40"/>
      <c r="E768" s="40"/>
      <c r="F768" s="42"/>
      <c r="G768" s="42"/>
      <c r="H768" s="42"/>
      <c r="I768" s="42"/>
      <c r="J768" s="267" t="str">
        <f t="shared" si="79"/>
        <v/>
      </c>
      <c r="K768" s="289"/>
      <c r="L768" s="289"/>
      <c r="M768" s="42"/>
      <c r="N768" s="42"/>
      <c r="O768" s="42"/>
      <c r="P768" s="42"/>
      <c r="Q768" s="42"/>
      <c r="R768" s="42"/>
      <c r="S768" s="266">
        <f t="shared" si="80"/>
        <v>0</v>
      </c>
      <c r="T768" s="32"/>
      <c r="U768" s="50"/>
      <c r="V768" s="44"/>
      <c r="W768" s="44"/>
      <c r="X768" s="45"/>
      <c r="Y768" s="50"/>
      <c r="Z768" s="46"/>
      <c r="AA768" s="46"/>
      <c r="AB768" s="46"/>
      <c r="AC768" s="47">
        <f t="shared" si="81"/>
        <v>0</v>
      </c>
      <c r="AD768" s="51"/>
      <c r="AE768" s="51"/>
      <c r="AF768" s="51"/>
      <c r="AH768" s="290"/>
      <c r="AI768" s="53">
        <f t="shared" si="82"/>
        <v>0</v>
      </c>
      <c r="AJ768" s="52"/>
      <c r="AK768" s="293"/>
      <c r="AL768" s="300"/>
      <c r="AM768" s="52"/>
      <c r="AN768" s="300"/>
      <c r="AO768" s="54"/>
      <c r="AQ768" s="47" t="str">
        <f>IF(OR('Input 1 - Schedule 1'!$C768="Non-Ins, Non-Fin",G768="Other Unregulated Financial Entity"),"Yes","No")</f>
        <v>No</v>
      </c>
      <c r="AR768" s="47" t="str">
        <f>IF(AQ768="Yes", 'Input 1 - Schedule 1'!AL768/'Input 1 - Schedule 1'!AM768*'Input 1 - Schedule 1'!AN768,"N/A")</f>
        <v>N/A</v>
      </c>
      <c r="AS768" s="47" t="str">
        <f>IF(AR768="N/A","N/A",MAX('Input 1 - Schedule 1'!AN768*0.02,AR768))</f>
        <v>N/A</v>
      </c>
      <c r="AT768" s="47" t="str">
        <f>IF(AQ768="Yes",'Input 1 - Schedule 1'!$AH768*IF($AX768="RBC Filing U.S. Insurer (Life)",0.0247,IF($AX768="RBC Filing U.S. Insurer (Health)",0.057*2/3,0.0364)),"N/A")</f>
        <v>N/A</v>
      </c>
      <c r="AU768" s="47" t="str">
        <f>IF(AQ768="Yes",'Input 1 - Schedule 1'!$AH768*IF($AX768="RBC Filing U.S. Insurer (Life)",0.037,IF($AX768="RBC Filing U.S. Insurer (Health)",0.057,0.054)),"N/A")</f>
        <v>N/A</v>
      </c>
      <c r="AV768" s="47" t="str">
        <f>IF(AQ768="Yes",'Input 1 - Schedule 1'!$AJ768*0.03,"N/A")</f>
        <v>N/A</v>
      </c>
      <c r="AW768" s="47" t="str">
        <f>IF(AQ768="Yes",IF(AX768="RBC Filing U.S. Insurer (Life)",0.195*'Input 1 - Schedule 1'!AJ768,0.225*'Input 1 - Schedule 1'!AJ768),"N/A")</f>
        <v>N/A</v>
      </c>
      <c r="AX768" s="47" t="str">
        <f>IFERROR(VLOOKUP('Input 1 - Schedule 1'!I768,'Input 1 - Schedule 1'!$D$7:$G$1009,4,FALSE),"")</f>
        <v/>
      </c>
      <c r="AZ768" s="17" t="s">
        <v>1</v>
      </c>
    </row>
    <row r="769" spans="1:52" x14ac:dyDescent="0.25">
      <c r="A769" s="56">
        <f t="shared" si="77"/>
        <v>760</v>
      </c>
      <c r="B769" s="267" t="str">
        <f t="shared" si="78"/>
        <v/>
      </c>
      <c r="C769" s="55" t="str">
        <f>IFERROR(VLOOKUP(G769,GCC.Param!$B$3:$D$96,3,FALSE),"")</f>
        <v/>
      </c>
      <c r="D769" s="40"/>
      <c r="E769" s="40"/>
      <c r="F769" s="42"/>
      <c r="G769" s="42"/>
      <c r="H769" s="42"/>
      <c r="I769" s="42"/>
      <c r="J769" s="267" t="str">
        <f t="shared" si="79"/>
        <v/>
      </c>
      <c r="K769" s="289"/>
      <c r="L769" s="289"/>
      <c r="M769" s="42"/>
      <c r="N769" s="42"/>
      <c r="O769" s="42"/>
      <c r="P769" s="42"/>
      <c r="Q769" s="42"/>
      <c r="R769" s="42"/>
      <c r="S769" s="266">
        <f t="shared" si="80"/>
        <v>0</v>
      </c>
      <c r="T769" s="32"/>
      <c r="U769" s="50"/>
      <c r="V769" s="44"/>
      <c r="W769" s="44"/>
      <c r="X769" s="45"/>
      <c r="Y769" s="50"/>
      <c r="Z769" s="46"/>
      <c r="AA769" s="46"/>
      <c r="AB769" s="46"/>
      <c r="AC769" s="47">
        <f t="shared" si="81"/>
        <v>0</v>
      </c>
      <c r="AD769" s="51"/>
      <c r="AE769" s="51"/>
      <c r="AF769" s="51"/>
      <c r="AH769" s="290"/>
      <c r="AI769" s="53">
        <f t="shared" si="82"/>
        <v>0</v>
      </c>
      <c r="AJ769" s="52"/>
      <c r="AK769" s="293"/>
      <c r="AL769" s="300"/>
      <c r="AM769" s="52"/>
      <c r="AN769" s="300"/>
      <c r="AO769" s="54"/>
      <c r="AQ769" s="47" t="str">
        <f>IF(OR('Input 1 - Schedule 1'!$C769="Non-Ins, Non-Fin",G769="Other Unregulated Financial Entity"),"Yes","No")</f>
        <v>No</v>
      </c>
      <c r="AR769" s="47" t="str">
        <f>IF(AQ769="Yes", 'Input 1 - Schedule 1'!AL769/'Input 1 - Schedule 1'!AM769*'Input 1 - Schedule 1'!AN769,"N/A")</f>
        <v>N/A</v>
      </c>
      <c r="AS769" s="47" t="str">
        <f>IF(AR769="N/A","N/A",MAX('Input 1 - Schedule 1'!AN769*0.02,AR769))</f>
        <v>N/A</v>
      </c>
      <c r="AT769" s="47" t="str">
        <f>IF(AQ769="Yes",'Input 1 - Schedule 1'!$AH769*IF($AX769="RBC Filing U.S. Insurer (Life)",0.0247,IF($AX769="RBC Filing U.S. Insurer (Health)",0.057*2/3,0.0364)),"N/A")</f>
        <v>N/A</v>
      </c>
      <c r="AU769" s="47" t="str">
        <f>IF(AQ769="Yes",'Input 1 - Schedule 1'!$AH769*IF($AX769="RBC Filing U.S. Insurer (Life)",0.037,IF($AX769="RBC Filing U.S. Insurer (Health)",0.057,0.054)),"N/A")</f>
        <v>N/A</v>
      </c>
      <c r="AV769" s="47" t="str">
        <f>IF(AQ769="Yes",'Input 1 - Schedule 1'!$AJ769*0.03,"N/A")</f>
        <v>N/A</v>
      </c>
      <c r="AW769" s="47" t="str">
        <f>IF(AQ769="Yes",IF(AX769="RBC Filing U.S. Insurer (Life)",0.195*'Input 1 - Schedule 1'!AJ769,0.225*'Input 1 - Schedule 1'!AJ769),"N/A")</f>
        <v>N/A</v>
      </c>
      <c r="AX769" s="47" t="str">
        <f>IFERROR(VLOOKUP('Input 1 - Schedule 1'!I769,'Input 1 - Schedule 1'!$D$7:$G$1009,4,FALSE),"")</f>
        <v/>
      </c>
      <c r="AZ769" s="17" t="s">
        <v>1</v>
      </c>
    </row>
    <row r="770" spans="1:52" x14ac:dyDescent="0.25">
      <c r="A770" s="56">
        <f t="shared" si="77"/>
        <v>761</v>
      </c>
      <c r="B770" s="267" t="str">
        <f t="shared" si="78"/>
        <v/>
      </c>
      <c r="C770" s="55" t="str">
        <f>IFERROR(VLOOKUP(G770,GCC.Param!$B$3:$D$96,3,FALSE),"")</f>
        <v/>
      </c>
      <c r="D770" s="40"/>
      <c r="E770" s="40"/>
      <c r="F770" s="42"/>
      <c r="G770" s="42"/>
      <c r="H770" s="42"/>
      <c r="I770" s="42"/>
      <c r="J770" s="267" t="str">
        <f t="shared" si="79"/>
        <v/>
      </c>
      <c r="K770" s="289"/>
      <c r="L770" s="289"/>
      <c r="M770" s="42"/>
      <c r="N770" s="42"/>
      <c r="O770" s="42"/>
      <c r="P770" s="42"/>
      <c r="Q770" s="42"/>
      <c r="R770" s="42"/>
      <c r="S770" s="266">
        <f t="shared" si="80"/>
        <v>0</v>
      </c>
      <c r="T770" s="32"/>
      <c r="U770" s="50"/>
      <c r="V770" s="44"/>
      <c r="W770" s="44"/>
      <c r="X770" s="45"/>
      <c r="Y770" s="50"/>
      <c r="Z770" s="46"/>
      <c r="AA770" s="46"/>
      <c r="AB770" s="46"/>
      <c r="AC770" s="47">
        <f t="shared" si="81"/>
        <v>0</v>
      </c>
      <c r="AD770" s="51"/>
      <c r="AE770" s="51"/>
      <c r="AF770" s="51"/>
      <c r="AH770" s="290"/>
      <c r="AI770" s="53">
        <f t="shared" si="82"/>
        <v>0</v>
      </c>
      <c r="AJ770" s="52"/>
      <c r="AK770" s="293"/>
      <c r="AL770" s="300"/>
      <c r="AM770" s="52"/>
      <c r="AN770" s="300"/>
      <c r="AO770" s="54"/>
      <c r="AQ770" s="47" t="str">
        <f>IF(OR('Input 1 - Schedule 1'!$C770="Non-Ins, Non-Fin",G770="Other Unregulated Financial Entity"),"Yes","No")</f>
        <v>No</v>
      </c>
      <c r="AR770" s="47" t="str">
        <f>IF(AQ770="Yes", 'Input 1 - Schedule 1'!AL770/'Input 1 - Schedule 1'!AM770*'Input 1 - Schedule 1'!AN770,"N/A")</f>
        <v>N/A</v>
      </c>
      <c r="AS770" s="47" t="str">
        <f>IF(AR770="N/A","N/A",MAX('Input 1 - Schedule 1'!AN770*0.02,AR770))</f>
        <v>N/A</v>
      </c>
      <c r="AT770" s="47" t="str">
        <f>IF(AQ770="Yes",'Input 1 - Schedule 1'!$AH770*IF($AX770="RBC Filing U.S. Insurer (Life)",0.0247,IF($AX770="RBC Filing U.S. Insurer (Health)",0.057*2/3,0.0364)),"N/A")</f>
        <v>N/A</v>
      </c>
      <c r="AU770" s="47" t="str">
        <f>IF(AQ770="Yes",'Input 1 - Schedule 1'!$AH770*IF($AX770="RBC Filing U.S. Insurer (Life)",0.037,IF($AX770="RBC Filing U.S. Insurer (Health)",0.057,0.054)),"N/A")</f>
        <v>N/A</v>
      </c>
      <c r="AV770" s="47" t="str">
        <f>IF(AQ770="Yes",'Input 1 - Schedule 1'!$AJ770*0.03,"N/A")</f>
        <v>N/A</v>
      </c>
      <c r="AW770" s="47" t="str">
        <f>IF(AQ770="Yes",IF(AX770="RBC Filing U.S. Insurer (Life)",0.195*'Input 1 - Schedule 1'!AJ770,0.225*'Input 1 - Schedule 1'!AJ770),"N/A")</f>
        <v>N/A</v>
      </c>
      <c r="AX770" s="47" t="str">
        <f>IFERROR(VLOOKUP('Input 1 - Schedule 1'!I770,'Input 1 - Schedule 1'!$D$7:$G$1009,4,FALSE),"")</f>
        <v/>
      </c>
      <c r="AZ770" s="17" t="s">
        <v>1</v>
      </c>
    </row>
    <row r="771" spans="1:52" x14ac:dyDescent="0.25">
      <c r="A771" s="56">
        <f t="shared" si="77"/>
        <v>762</v>
      </c>
      <c r="B771" s="267" t="str">
        <f t="shared" si="78"/>
        <v/>
      </c>
      <c r="C771" s="55" t="str">
        <f>IFERROR(VLOOKUP(G771,GCC.Param!$B$3:$D$96,3,FALSE),"")</f>
        <v/>
      </c>
      <c r="D771" s="40"/>
      <c r="E771" s="40"/>
      <c r="F771" s="42"/>
      <c r="G771" s="42"/>
      <c r="H771" s="42"/>
      <c r="I771" s="42"/>
      <c r="J771" s="267" t="str">
        <f t="shared" si="79"/>
        <v/>
      </c>
      <c r="K771" s="289"/>
      <c r="L771" s="289"/>
      <c r="M771" s="42"/>
      <c r="N771" s="42"/>
      <c r="O771" s="42"/>
      <c r="P771" s="42"/>
      <c r="Q771" s="42"/>
      <c r="R771" s="42"/>
      <c r="S771" s="266">
        <f t="shared" si="80"/>
        <v>0</v>
      </c>
      <c r="T771" s="32"/>
      <c r="U771" s="50"/>
      <c r="V771" s="44"/>
      <c r="W771" s="44"/>
      <c r="X771" s="45"/>
      <c r="Y771" s="50"/>
      <c r="Z771" s="46"/>
      <c r="AA771" s="46"/>
      <c r="AB771" s="46"/>
      <c r="AC771" s="47">
        <f t="shared" si="81"/>
        <v>0</v>
      </c>
      <c r="AD771" s="51"/>
      <c r="AE771" s="51"/>
      <c r="AF771" s="51"/>
      <c r="AH771" s="290"/>
      <c r="AI771" s="53">
        <f t="shared" si="82"/>
        <v>0</v>
      </c>
      <c r="AJ771" s="52"/>
      <c r="AK771" s="293"/>
      <c r="AL771" s="300"/>
      <c r="AM771" s="52"/>
      <c r="AN771" s="300"/>
      <c r="AO771" s="54"/>
      <c r="AQ771" s="47" t="str">
        <f>IF(OR('Input 1 - Schedule 1'!$C771="Non-Ins, Non-Fin",G771="Other Unregulated Financial Entity"),"Yes","No")</f>
        <v>No</v>
      </c>
      <c r="AR771" s="47" t="str">
        <f>IF(AQ771="Yes", 'Input 1 - Schedule 1'!AL771/'Input 1 - Schedule 1'!AM771*'Input 1 - Schedule 1'!AN771,"N/A")</f>
        <v>N/A</v>
      </c>
      <c r="AS771" s="47" t="str">
        <f>IF(AR771="N/A","N/A",MAX('Input 1 - Schedule 1'!AN771*0.02,AR771))</f>
        <v>N/A</v>
      </c>
      <c r="AT771" s="47" t="str">
        <f>IF(AQ771="Yes",'Input 1 - Schedule 1'!$AH771*IF($AX771="RBC Filing U.S. Insurer (Life)",0.0247,IF($AX771="RBC Filing U.S. Insurer (Health)",0.057*2/3,0.0364)),"N/A")</f>
        <v>N/A</v>
      </c>
      <c r="AU771" s="47" t="str">
        <f>IF(AQ771="Yes",'Input 1 - Schedule 1'!$AH771*IF($AX771="RBC Filing U.S. Insurer (Life)",0.037,IF($AX771="RBC Filing U.S. Insurer (Health)",0.057,0.054)),"N/A")</f>
        <v>N/A</v>
      </c>
      <c r="AV771" s="47" t="str">
        <f>IF(AQ771="Yes",'Input 1 - Schedule 1'!$AJ771*0.03,"N/A")</f>
        <v>N/A</v>
      </c>
      <c r="AW771" s="47" t="str">
        <f>IF(AQ771="Yes",IF(AX771="RBC Filing U.S. Insurer (Life)",0.195*'Input 1 - Schedule 1'!AJ771,0.225*'Input 1 - Schedule 1'!AJ771),"N/A")</f>
        <v>N/A</v>
      </c>
      <c r="AX771" s="47" t="str">
        <f>IFERROR(VLOOKUP('Input 1 - Schedule 1'!I771,'Input 1 - Schedule 1'!$D$7:$G$1009,4,FALSE),"")</f>
        <v/>
      </c>
      <c r="AZ771" s="17" t="s">
        <v>1</v>
      </c>
    </row>
    <row r="772" spans="1:52" x14ac:dyDescent="0.25">
      <c r="A772" s="56">
        <f t="shared" si="77"/>
        <v>763</v>
      </c>
      <c r="B772" s="267" t="str">
        <f t="shared" si="78"/>
        <v/>
      </c>
      <c r="C772" s="55" t="str">
        <f>IFERROR(VLOOKUP(G772,GCC.Param!$B$3:$D$96,3,FALSE),"")</f>
        <v/>
      </c>
      <c r="D772" s="40"/>
      <c r="E772" s="40"/>
      <c r="F772" s="42"/>
      <c r="G772" s="42"/>
      <c r="H772" s="42"/>
      <c r="I772" s="42"/>
      <c r="J772" s="267" t="str">
        <f t="shared" si="79"/>
        <v/>
      </c>
      <c r="K772" s="289"/>
      <c r="L772" s="289"/>
      <c r="M772" s="42"/>
      <c r="N772" s="42"/>
      <c r="O772" s="42"/>
      <c r="P772" s="42"/>
      <c r="Q772" s="42"/>
      <c r="R772" s="42"/>
      <c r="S772" s="266">
        <f t="shared" si="80"/>
        <v>0</v>
      </c>
      <c r="T772" s="32"/>
      <c r="U772" s="50"/>
      <c r="V772" s="44"/>
      <c r="W772" s="44"/>
      <c r="X772" s="45"/>
      <c r="Y772" s="50"/>
      <c r="Z772" s="46"/>
      <c r="AA772" s="46"/>
      <c r="AB772" s="46"/>
      <c r="AC772" s="47">
        <f t="shared" si="81"/>
        <v>0</v>
      </c>
      <c r="AD772" s="51"/>
      <c r="AE772" s="51"/>
      <c r="AF772" s="51"/>
      <c r="AH772" s="290"/>
      <c r="AI772" s="53">
        <f t="shared" si="82"/>
        <v>0</v>
      </c>
      <c r="AJ772" s="52"/>
      <c r="AK772" s="293"/>
      <c r="AL772" s="300"/>
      <c r="AM772" s="52"/>
      <c r="AN772" s="300"/>
      <c r="AO772" s="54"/>
      <c r="AQ772" s="47" t="str">
        <f>IF(OR('Input 1 - Schedule 1'!$C772="Non-Ins, Non-Fin",G772="Other Unregulated Financial Entity"),"Yes","No")</f>
        <v>No</v>
      </c>
      <c r="AR772" s="47" t="str">
        <f>IF(AQ772="Yes", 'Input 1 - Schedule 1'!AL772/'Input 1 - Schedule 1'!AM772*'Input 1 - Schedule 1'!AN772,"N/A")</f>
        <v>N/A</v>
      </c>
      <c r="AS772" s="47" t="str">
        <f>IF(AR772="N/A","N/A",MAX('Input 1 - Schedule 1'!AN772*0.02,AR772))</f>
        <v>N/A</v>
      </c>
      <c r="AT772" s="47" t="str">
        <f>IF(AQ772="Yes",'Input 1 - Schedule 1'!$AH772*IF($AX772="RBC Filing U.S. Insurer (Life)",0.0247,IF($AX772="RBC Filing U.S. Insurer (Health)",0.057*2/3,0.0364)),"N/A")</f>
        <v>N/A</v>
      </c>
      <c r="AU772" s="47" t="str">
        <f>IF(AQ772="Yes",'Input 1 - Schedule 1'!$AH772*IF($AX772="RBC Filing U.S. Insurer (Life)",0.037,IF($AX772="RBC Filing U.S. Insurer (Health)",0.057,0.054)),"N/A")</f>
        <v>N/A</v>
      </c>
      <c r="AV772" s="47" t="str">
        <f>IF(AQ772="Yes",'Input 1 - Schedule 1'!$AJ772*0.03,"N/A")</f>
        <v>N/A</v>
      </c>
      <c r="AW772" s="47" t="str">
        <f>IF(AQ772="Yes",IF(AX772="RBC Filing U.S. Insurer (Life)",0.195*'Input 1 - Schedule 1'!AJ772,0.225*'Input 1 - Schedule 1'!AJ772),"N/A")</f>
        <v>N/A</v>
      </c>
      <c r="AX772" s="47" t="str">
        <f>IFERROR(VLOOKUP('Input 1 - Schedule 1'!I772,'Input 1 - Schedule 1'!$D$7:$G$1009,4,FALSE),"")</f>
        <v/>
      </c>
      <c r="AZ772" s="17" t="s">
        <v>1</v>
      </c>
    </row>
    <row r="773" spans="1:52" x14ac:dyDescent="0.25">
      <c r="A773" s="56">
        <f t="shared" si="77"/>
        <v>764</v>
      </c>
      <c r="B773" s="267" t="str">
        <f t="shared" si="78"/>
        <v/>
      </c>
      <c r="C773" s="55" t="str">
        <f>IFERROR(VLOOKUP(G773,GCC.Param!$B$3:$D$96,3,FALSE),"")</f>
        <v/>
      </c>
      <c r="D773" s="40"/>
      <c r="E773" s="40"/>
      <c r="F773" s="42"/>
      <c r="G773" s="42"/>
      <c r="H773" s="42"/>
      <c r="I773" s="42"/>
      <c r="J773" s="267" t="str">
        <f t="shared" si="79"/>
        <v/>
      </c>
      <c r="K773" s="289"/>
      <c r="L773" s="289"/>
      <c r="M773" s="42"/>
      <c r="N773" s="42"/>
      <c r="O773" s="42"/>
      <c r="P773" s="42"/>
      <c r="Q773" s="42"/>
      <c r="R773" s="42"/>
      <c r="S773" s="266">
        <f t="shared" si="80"/>
        <v>0</v>
      </c>
      <c r="T773" s="32"/>
      <c r="U773" s="50"/>
      <c r="V773" s="44"/>
      <c r="W773" s="44"/>
      <c r="X773" s="45"/>
      <c r="Y773" s="50"/>
      <c r="Z773" s="46"/>
      <c r="AA773" s="46"/>
      <c r="AB773" s="46"/>
      <c r="AC773" s="47">
        <f t="shared" si="81"/>
        <v>0</v>
      </c>
      <c r="AD773" s="51"/>
      <c r="AE773" s="51"/>
      <c r="AF773" s="51"/>
      <c r="AH773" s="290"/>
      <c r="AI773" s="53">
        <f t="shared" si="82"/>
        <v>0</v>
      </c>
      <c r="AJ773" s="52"/>
      <c r="AK773" s="293"/>
      <c r="AL773" s="300"/>
      <c r="AM773" s="52"/>
      <c r="AN773" s="300"/>
      <c r="AO773" s="54"/>
      <c r="AQ773" s="47" t="str">
        <f>IF(OR('Input 1 - Schedule 1'!$C773="Non-Ins, Non-Fin",G773="Other Unregulated Financial Entity"),"Yes","No")</f>
        <v>No</v>
      </c>
      <c r="AR773" s="47" t="str">
        <f>IF(AQ773="Yes", 'Input 1 - Schedule 1'!AL773/'Input 1 - Schedule 1'!AM773*'Input 1 - Schedule 1'!AN773,"N/A")</f>
        <v>N/A</v>
      </c>
      <c r="AS773" s="47" t="str">
        <f>IF(AR773="N/A","N/A",MAX('Input 1 - Schedule 1'!AN773*0.02,AR773))</f>
        <v>N/A</v>
      </c>
      <c r="AT773" s="47" t="str">
        <f>IF(AQ773="Yes",'Input 1 - Schedule 1'!$AH773*IF($AX773="RBC Filing U.S. Insurer (Life)",0.0247,IF($AX773="RBC Filing U.S. Insurer (Health)",0.057*2/3,0.0364)),"N/A")</f>
        <v>N/A</v>
      </c>
      <c r="AU773" s="47" t="str">
        <f>IF(AQ773="Yes",'Input 1 - Schedule 1'!$AH773*IF($AX773="RBC Filing U.S. Insurer (Life)",0.037,IF($AX773="RBC Filing U.S. Insurer (Health)",0.057,0.054)),"N/A")</f>
        <v>N/A</v>
      </c>
      <c r="AV773" s="47" t="str">
        <f>IF(AQ773="Yes",'Input 1 - Schedule 1'!$AJ773*0.03,"N/A")</f>
        <v>N/A</v>
      </c>
      <c r="AW773" s="47" t="str">
        <f>IF(AQ773="Yes",IF(AX773="RBC Filing U.S. Insurer (Life)",0.195*'Input 1 - Schedule 1'!AJ773,0.225*'Input 1 - Schedule 1'!AJ773),"N/A")</f>
        <v>N/A</v>
      </c>
      <c r="AX773" s="47" t="str">
        <f>IFERROR(VLOOKUP('Input 1 - Schedule 1'!I773,'Input 1 - Schedule 1'!$D$7:$G$1009,4,FALSE),"")</f>
        <v/>
      </c>
      <c r="AZ773" s="17" t="s">
        <v>1</v>
      </c>
    </row>
    <row r="774" spans="1:52" x14ac:dyDescent="0.25">
      <c r="A774" s="56">
        <f t="shared" si="77"/>
        <v>765</v>
      </c>
      <c r="B774" s="267" t="str">
        <f t="shared" si="78"/>
        <v/>
      </c>
      <c r="C774" s="55" t="str">
        <f>IFERROR(VLOOKUP(G774,GCC.Param!$B$3:$D$96,3,FALSE),"")</f>
        <v/>
      </c>
      <c r="D774" s="40"/>
      <c r="E774" s="40"/>
      <c r="F774" s="42"/>
      <c r="G774" s="42"/>
      <c r="H774" s="42"/>
      <c r="I774" s="42"/>
      <c r="J774" s="267" t="str">
        <f t="shared" si="79"/>
        <v/>
      </c>
      <c r="K774" s="289"/>
      <c r="L774" s="289"/>
      <c r="M774" s="42"/>
      <c r="N774" s="42"/>
      <c r="O774" s="42"/>
      <c r="P774" s="42"/>
      <c r="Q774" s="42"/>
      <c r="R774" s="42"/>
      <c r="S774" s="266">
        <f t="shared" si="80"/>
        <v>0</v>
      </c>
      <c r="T774" s="32"/>
      <c r="U774" s="50"/>
      <c r="V774" s="44"/>
      <c r="W774" s="44"/>
      <c r="X774" s="45"/>
      <c r="Y774" s="50"/>
      <c r="Z774" s="46"/>
      <c r="AA774" s="46"/>
      <c r="AB774" s="46"/>
      <c r="AC774" s="47">
        <f t="shared" si="81"/>
        <v>0</v>
      </c>
      <c r="AD774" s="51"/>
      <c r="AE774" s="51"/>
      <c r="AF774" s="51"/>
      <c r="AH774" s="290"/>
      <c r="AI774" s="53">
        <f t="shared" si="82"/>
        <v>0</v>
      </c>
      <c r="AJ774" s="52"/>
      <c r="AK774" s="293"/>
      <c r="AL774" s="300"/>
      <c r="AM774" s="52"/>
      <c r="AN774" s="300"/>
      <c r="AO774" s="54"/>
      <c r="AQ774" s="47" t="str">
        <f>IF(OR('Input 1 - Schedule 1'!$C774="Non-Ins, Non-Fin",G774="Other Unregulated Financial Entity"),"Yes","No")</f>
        <v>No</v>
      </c>
      <c r="AR774" s="47" t="str">
        <f>IF(AQ774="Yes", 'Input 1 - Schedule 1'!AL774/'Input 1 - Schedule 1'!AM774*'Input 1 - Schedule 1'!AN774,"N/A")</f>
        <v>N/A</v>
      </c>
      <c r="AS774" s="47" t="str">
        <f>IF(AR774="N/A","N/A",MAX('Input 1 - Schedule 1'!AN774*0.02,AR774))</f>
        <v>N/A</v>
      </c>
      <c r="AT774" s="47" t="str">
        <f>IF(AQ774="Yes",'Input 1 - Schedule 1'!$AH774*IF($AX774="RBC Filing U.S. Insurer (Life)",0.0247,IF($AX774="RBC Filing U.S. Insurer (Health)",0.057*2/3,0.0364)),"N/A")</f>
        <v>N/A</v>
      </c>
      <c r="AU774" s="47" t="str">
        <f>IF(AQ774="Yes",'Input 1 - Schedule 1'!$AH774*IF($AX774="RBC Filing U.S. Insurer (Life)",0.037,IF($AX774="RBC Filing U.S. Insurer (Health)",0.057,0.054)),"N/A")</f>
        <v>N/A</v>
      </c>
      <c r="AV774" s="47" t="str">
        <f>IF(AQ774="Yes",'Input 1 - Schedule 1'!$AJ774*0.03,"N/A")</f>
        <v>N/A</v>
      </c>
      <c r="AW774" s="47" t="str">
        <f>IF(AQ774="Yes",IF(AX774="RBC Filing U.S. Insurer (Life)",0.195*'Input 1 - Schedule 1'!AJ774,0.225*'Input 1 - Schedule 1'!AJ774),"N/A")</f>
        <v>N/A</v>
      </c>
      <c r="AX774" s="47" t="str">
        <f>IFERROR(VLOOKUP('Input 1 - Schedule 1'!I774,'Input 1 - Schedule 1'!$D$7:$G$1009,4,FALSE),"")</f>
        <v/>
      </c>
      <c r="AZ774" s="17" t="s">
        <v>1</v>
      </c>
    </row>
    <row r="775" spans="1:52" x14ac:dyDescent="0.25">
      <c r="A775" s="56">
        <f t="shared" si="77"/>
        <v>766</v>
      </c>
      <c r="B775" s="267" t="str">
        <f t="shared" si="78"/>
        <v/>
      </c>
      <c r="C775" s="55" t="str">
        <f>IFERROR(VLOOKUP(G775,GCC.Param!$B$3:$D$96,3,FALSE),"")</f>
        <v/>
      </c>
      <c r="D775" s="40"/>
      <c r="E775" s="40"/>
      <c r="F775" s="42"/>
      <c r="G775" s="42"/>
      <c r="H775" s="42"/>
      <c r="I775" s="42"/>
      <c r="J775" s="267" t="str">
        <f t="shared" si="79"/>
        <v/>
      </c>
      <c r="K775" s="289"/>
      <c r="L775" s="289"/>
      <c r="M775" s="42"/>
      <c r="N775" s="42"/>
      <c r="O775" s="42"/>
      <c r="P775" s="42"/>
      <c r="Q775" s="42"/>
      <c r="R775" s="42"/>
      <c r="S775" s="266">
        <f t="shared" si="80"/>
        <v>0</v>
      </c>
      <c r="T775" s="32"/>
      <c r="U775" s="50"/>
      <c r="V775" s="44"/>
      <c r="W775" s="44"/>
      <c r="X775" s="45"/>
      <c r="Y775" s="50"/>
      <c r="Z775" s="46"/>
      <c r="AA775" s="46"/>
      <c r="AB775" s="46"/>
      <c r="AC775" s="47">
        <f t="shared" si="81"/>
        <v>0</v>
      </c>
      <c r="AD775" s="51"/>
      <c r="AE775" s="51"/>
      <c r="AF775" s="51"/>
      <c r="AH775" s="290"/>
      <c r="AI775" s="53">
        <f t="shared" si="82"/>
        <v>0</v>
      </c>
      <c r="AJ775" s="52"/>
      <c r="AK775" s="293"/>
      <c r="AL775" s="300"/>
      <c r="AM775" s="52"/>
      <c r="AN775" s="300"/>
      <c r="AO775" s="54"/>
      <c r="AQ775" s="47" t="str">
        <f>IF(OR('Input 1 - Schedule 1'!$C775="Non-Ins, Non-Fin",G775="Other Unregulated Financial Entity"),"Yes","No")</f>
        <v>No</v>
      </c>
      <c r="AR775" s="47" t="str">
        <f>IF(AQ775="Yes", 'Input 1 - Schedule 1'!AL775/'Input 1 - Schedule 1'!AM775*'Input 1 - Schedule 1'!AN775,"N/A")</f>
        <v>N/A</v>
      </c>
      <c r="AS775" s="47" t="str">
        <f>IF(AR775="N/A","N/A",MAX('Input 1 - Schedule 1'!AN775*0.02,AR775))</f>
        <v>N/A</v>
      </c>
      <c r="AT775" s="47" t="str">
        <f>IF(AQ775="Yes",'Input 1 - Schedule 1'!$AH775*IF($AX775="RBC Filing U.S. Insurer (Life)",0.0247,IF($AX775="RBC Filing U.S. Insurer (Health)",0.057*2/3,0.0364)),"N/A")</f>
        <v>N/A</v>
      </c>
      <c r="AU775" s="47" t="str">
        <f>IF(AQ775="Yes",'Input 1 - Schedule 1'!$AH775*IF($AX775="RBC Filing U.S. Insurer (Life)",0.037,IF($AX775="RBC Filing U.S. Insurer (Health)",0.057,0.054)),"N/A")</f>
        <v>N/A</v>
      </c>
      <c r="AV775" s="47" t="str">
        <f>IF(AQ775="Yes",'Input 1 - Schedule 1'!$AJ775*0.03,"N/A")</f>
        <v>N/A</v>
      </c>
      <c r="AW775" s="47" t="str">
        <f>IF(AQ775="Yes",IF(AX775="RBC Filing U.S. Insurer (Life)",0.195*'Input 1 - Schedule 1'!AJ775,0.225*'Input 1 - Schedule 1'!AJ775),"N/A")</f>
        <v>N/A</v>
      </c>
      <c r="AX775" s="47" t="str">
        <f>IFERROR(VLOOKUP('Input 1 - Schedule 1'!I775,'Input 1 - Schedule 1'!$D$7:$G$1009,4,FALSE),"")</f>
        <v/>
      </c>
      <c r="AZ775" s="17" t="s">
        <v>1</v>
      </c>
    </row>
    <row r="776" spans="1:52" x14ac:dyDescent="0.25">
      <c r="A776" s="56">
        <f t="shared" si="77"/>
        <v>767</v>
      </c>
      <c r="B776" s="267" t="str">
        <f t="shared" si="78"/>
        <v/>
      </c>
      <c r="C776" s="55" t="str">
        <f>IFERROR(VLOOKUP(G776,GCC.Param!$B$3:$D$96,3,FALSE),"")</f>
        <v/>
      </c>
      <c r="D776" s="40"/>
      <c r="E776" s="40"/>
      <c r="F776" s="42"/>
      <c r="G776" s="42"/>
      <c r="H776" s="42"/>
      <c r="I776" s="42"/>
      <c r="J776" s="267" t="str">
        <f t="shared" si="79"/>
        <v/>
      </c>
      <c r="K776" s="289"/>
      <c r="L776" s="289"/>
      <c r="M776" s="42"/>
      <c r="N776" s="42"/>
      <c r="O776" s="42"/>
      <c r="P776" s="42"/>
      <c r="Q776" s="42"/>
      <c r="R776" s="42"/>
      <c r="S776" s="266">
        <f t="shared" si="80"/>
        <v>0</v>
      </c>
      <c r="T776" s="32"/>
      <c r="U776" s="50"/>
      <c r="V776" s="44"/>
      <c r="W776" s="44"/>
      <c r="X776" s="45"/>
      <c r="Y776" s="50"/>
      <c r="Z776" s="46"/>
      <c r="AA776" s="46"/>
      <c r="AB776" s="46"/>
      <c r="AC776" s="47">
        <f t="shared" si="81"/>
        <v>0</v>
      </c>
      <c r="AD776" s="51"/>
      <c r="AE776" s="51"/>
      <c r="AF776" s="51"/>
      <c r="AH776" s="290"/>
      <c r="AI776" s="53">
        <f t="shared" si="82"/>
        <v>0</v>
      </c>
      <c r="AJ776" s="52"/>
      <c r="AK776" s="293"/>
      <c r="AL776" s="300"/>
      <c r="AM776" s="52"/>
      <c r="AN776" s="300"/>
      <c r="AO776" s="54"/>
      <c r="AQ776" s="47" t="str">
        <f>IF(OR('Input 1 - Schedule 1'!$C776="Non-Ins, Non-Fin",G776="Other Unregulated Financial Entity"),"Yes","No")</f>
        <v>No</v>
      </c>
      <c r="AR776" s="47" t="str">
        <f>IF(AQ776="Yes", 'Input 1 - Schedule 1'!AL776/'Input 1 - Schedule 1'!AM776*'Input 1 - Schedule 1'!AN776,"N/A")</f>
        <v>N/A</v>
      </c>
      <c r="AS776" s="47" t="str">
        <f>IF(AR776="N/A","N/A",MAX('Input 1 - Schedule 1'!AN776*0.02,AR776))</f>
        <v>N/A</v>
      </c>
      <c r="AT776" s="47" t="str">
        <f>IF(AQ776="Yes",'Input 1 - Schedule 1'!$AH776*IF($AX776="RBC Filing U.S. Insurer (Life)",0.0247,IF($AX776="RBC Filing U.S. Insurer (Health)",0.057*2/3,0.0364)),"N/A")</f>
        <v>N/A</v>
      </c>
      <c r="AU776" s="47" t="str">
        <f>IF(AQ776="Yes",'Input 1 - Schedule 1'!$AH776*IF($AX776="RBC Filing U.S. Insurer (Life)",0.037,IF($AX776="RBC Filing U.S. Insurer (Health)",0.057,0.054)),"N/A")</f>
        <v>N/A</v>
      </c>
      <c r="AV776" s="47" t="str">
        <f>IF(AQ776="Yes",'Input 1 - Schedule 1'!$AJ776*0.03,"N/A")</f>
        <v>N/A</v>
      </c>
      <c r="AW776" s="47" t="str">
        <f>IF(AQ776="Yes",IF(AX776="RBC Filing U.S. Insurer (Life)",0.195*'Input 1 - Schedule 1'!AJ776,0.225*'Input 1 - Schedule 1'!AJ776),"N/A")</f>
        <v>N/A</v>
      </c>
      <c r="AX776" s="47" t="str">
        <f>IFERROR(VLOOKUP('Input 1 - Schedule 1'!I776,'Input 1 - Schedule 1'!$D$7:$G$1009,4,FALSE),"")</f>
        <v/>
      </c>
      <c r="AZ776" s="17" t="s">
        <v>1</v>
      </c>
    </row>
    <row r="777" spans="1:52" x14ac:dyDescent="0.25">
      <c r="A777" s="56">
        <f t="shared" si="77"/>
        <v>768</v>
      </c>
      <c r="B777" s="267" t="str">
        <f t="shared" si="78"/>
        <v/>
      </c>
      <c r="C777" s="55" t="str">
        <f>IFERROR(VLOOKUP(G777,GCC.Param!$B$3:$D$96,3,FALSE),"")</f>
        <v/>
      </c>
      <c r="D777" s="40"/>
      <c r="E777" s="40"/>
      <c r="F777" s="42"/>
      <c r="G777" s="42"/>
      <c r="H777" s="42"/>
      <c r="I777" s="42"/>
      <c r="J777" s="267" t="str">
        <f t="shared" si="79"/>
        <v/>
      </c>
      <c r="K777" s="289"/>
      <c r="L777" s="289"/>
      <c r="M777" s="42"/>
      <c r="N777" s="42"/>
      <c r="O777" s="42"/>
      <c r="P777" s="42"/>
      <c r="Q777" s="42"/>
      <c r="R777" s="42"/>
      <c r="S777" s="266">
        <f t="shared" si="80"/>
        <v>0</v>
      </c>
      <c r="T777" s="32"/>
      <c r="U777" s="50"/>
      <c r="V777" s="44"/>
      <c r="W777" s="44"/>
      <c r="X777" s="45"/>
      <c r="Y777" s="50"/>
      <c r="Z777" s="46"/>
      <c r="AA777" s="46"/>
      <c r="AB777" s="46"/>
      <c r="AC777" s="47">
        <f t="shared" si="81"/>
        <v>0</v>
      </c>
      <c r="AD777" s="51"/>
      <c r="AE777" s="51"/>
      <c r="AF777" s="51"/>
      <c r="AH777" s="290"/>
      <c r="AI777" s="53">
        <f t="shared" si="82"/>
        <v>0</v>
      </c>
      <c r="AJ777" s="52"/>
      <c r="AK777" s="293"/>
      <c r="AL777" s="300"/>
      <c r="AM777" s="52"/>
      <c r="AN777" s="300"/>
      <c r="AO777" s="54"/>
      <c r="AQ777" s="47" t="str">
        <f>IF(OR('Input 1 - Schedule 1'!$C777="Non-Ins, Non-Fin",G777="Other Unregulated Financial Entity"),"Yes","No")</f>
        <v>No</v>
      </c>
      <c r="AR777" s="47" t="str">
        <f>IF(AQ777="Yes", 'Input 1 - Schedule 1'!AL777/'Input 1 - Schedule 1'!AM777*'Input 1 - Schedule 1'!AN777,"N/A")</f>
        <v>N/A</v>
      </c>
      <c r="AS777" s="47" t="str">
        <f>IF(AR777="N/A","N/A",MAX('Input 1 - Schedule 1'!AN777*0.02,AR777))</f>
        <v>N/A</v>
      </c>
      <c r="AT777" s="47" t="str">
        <f>IF(AQ777="Yes",'Input 1 - Schedule 1'!$AH777*IF($AX777="RBC Filing U.S. Insurer (Life)",0.0247,IF($AX777="RBC Filing U.S. Insurer (Health)",0.057*2/3,0.0364)),"N/A")</f>
        <v>N/A</v>
      </c>
      <c r="AU777" s="47" t="str">
        <f>IF(AQ777="Yes",'Input 1 - Schedule 1'!$AH777*IF($AX777="RBC Filing U.S. Insurer (Life)",0.037,IF($AX777="RBC Filing U.S. Insurer (Health)",0.057,0.054)),"N/A")</f>
        <v>N/A</v>
      </c>
      <c r="AV777" s="47" t="str">
        <f>IF(AQ777="Yes",'Input 1 - Schedule 1'!$AJ777*0.03,"N/A")</f>
        <v>N/A</v>
      </c>
      <c r="AW777" s="47" t="str">
        <f>IF(AQ777="Yes",IF(AX777="RBC Filing U.S. Insurer (Life)",0.195*'Input 1 - Schedule 1'!AJ777,0.225*'Input 1 - Schedule 1'!AJ777),"N/A")</f>
        <v>N/A</v>
      </c>
      <c r="AX777" s="47" t="str">
        <f>IFERROR(VLOOKUP('Input 1 - Schedule 1'!I777,'Input 1 - Schedule 1'!$D$7:$G$1009,4,FALSE),"")</f>
        <v/>
      </c>
      <c r="AZ777" s="17" t="s">
        <v>1</v>
      </c>
    </row>
    <row r="778" spans="1:52" x14ac:dyDescent="0.25">
      <c r="A778" s="56">
        <f t="shared" si="77"/>
        <v>769</v>
      </c>
      <c r="B778" s="267" t="str">
        <f t="shared" si="78"/>
        <v/>
      </c>
      <c r="C778" s="55" t="str">
        <f>IFERROR(VLOOKUP(G778,GCC.Param!$B$3:$D$96,3,FALSE),"")</f>
        <v/>
      </c>
      <c r="D778" s="40"/>
      <c r="E778" s="40"/>
      <c r="F778" s="42"/>
      <c r="G778" s="42"/>
      <c r="H778" s="42"/>
      <c r="I778" s="42"/>
      <c r="J778" s="267" t="str">
        <f t="shared" si="79"/>
        <v/>
      </c>
      <c r="K778" s="289"/>
      <c r="L778" s="289"/>
      <c r="M778" s="42"/>
      <c r="N778" s="42"/>
      <c r="O778" s="42"/>
      <c r="P778" s="42"/>
      <c r="Q778" s="42"/>
      <c r="R778" s="42"/>
      <c r="S778" s="266">
        <f t="shared" si="80"/>
        <v>0</v>
      </c>
      <c r="T778" s="32"/>
      <c r="U778" s="50"/>
      <c r="V778" s="44"/>
      <c r="W778" s="44"/>
      <c r="X778" s="45"/>
      <c r="Y778" s="50"/>
      <c r="Z778" s="46"/>
      <c r="AA778" s="46"/>
      <c r="AB778" s="46"/>
      <c r="AC778" s="47">
        <f t="shared" si="81"/>
        <v>0</v>
      </c>
      <c r="AD778" s="51"/>
      <c r="AE778" s="51"/>
      <c r="AF778" s="51"/>
      <c r="AH778" s="290"/>
      <c r="AI778" s="53">
        <f t="shared" si="82"/>
        <v>0</v>
      </c>
      <c r="AJ778" s="52"/>
      <c r="AK778" s="293"/>
      <c r="AL778" s="300"/>
      <c r="AM778" s="52"/>
      <c r="AN778" s="300"/>
      <c r="AO778" s="54"/>
      <c r="AQ778" s="47" t="str">
        <f>IF(OR('Input 1 - Schedule 1'!$C778="Non-Ins, Non-Fin",G778="Other Unregulated Financial Entity"),"Yes","No")</f>
        <v>No</v>
      </c>
      <c r="AR778" s="47" t="str">
        <f>IF(AQ778="Yes", 'Input 1 - Schedule 1'!AL778/'Input 1 - Schedule 1'!AM778*'Input 1 - Schedule 1'!AN778,"N/A")</f>
        <v>N/A</v>
      </c>
      <c r="AS778" s="47" t="str">
        <f>IF(AR778="N/A","N/A",MAX('Input 1 - Schedule 1'!AN778*0.02,AR778))</f>
        <v>N/A</v>
      </c>
      <c r="AT778" s="47" t="str">
        <f>IF(AQ778="Yes",'Input 1 - Schedule 1'!$AH778*IF($AX778="RBC Filing U.S. Insurer (Life)",0.0247,IF($AX778="RBC Filing U.S. Insurer (Health)",0.057*2/3,0.0364)),"N/A")</f>
        <v>N/A</v>
      </c>
      <c r="AU778" s="47" t="str">
        <f>IF(AQ778="Yes",'Input 1 - Schedule 1'!$AH778*IF($AX778="RBC Filing U.S. Insurer (Life)",0.037,IF($AX778="RBC Filing U.S. Insurer (Health)",0.057,0.054)),"N/A")</f>
        <v>N/A</v>
      </c>
      <c r="AV778" s="47" t="str">
        <f>IF(AQ778="Yes",'Input 1 - Schedule 1'!$AJ778*0.03,"N/A")</f>
        <v>N/A</v>
      </c>
      <c r="AW778" s="47" t="str">
        <f>IF(AQ778="Yes",IF(AX778="RBC Filing U.S. Insurer (Life)",0.195*'Input 1 - Schedule 1'!AJ778,0.225*'Input 1 - Schedule 1'!AJ778),"N/A")</f>
        <v>N/A</v>
      </c>
      <c r="AX778" s="47" t="str">
        <f>IFERROR(VLOOKUP('Input 1 - Schedule 1'!I778,'Input 1 - Schedule 1'!$D$7:$G$1009,4,FALSE),"")</f>
        <v/>
      </c>
      <c r="AZ778" s="17" t="s">
        <v>1</v>
      </c>
    </row>
    <row r="779" spans="1:52" x14ac:dyDescent="0.25">
      <c r="A779" s="56">
        <f t="shared" si="77"/>
        <v>770</v>
      </c>
      <c r="B779" s="267" t="str">
        <f t="shared" si="78"/>
        <v/>
      </c>
      <c r="C779" s="55" t="str">
        <f>IFERROR(VLOOKUP(G779,GCC.Param!$B$3:$D$96,3,FALSE),"")</f>
        <v/>
      </c>
      <c r="D779" s="40"/>
      <c r="E779" s="40"/>
      <c r="F779" s="42"/>
      <c r="G779" s="42"/>
      <c r="H779" s="42"/>
      <c r="I779" s="42"/>
      <c r="J779" s="267" t="str">
        <f t="shared" si="79"/>
        <v/>
      </c>
      <c r="K779" s="289"/>
      <c r="L779" s="289"/>
      <c r="M779" s="42"/>
      <c r="N779" s="42"/>
      <c r="O779" s="42"/>
      <c r="P779" s="42"/>
      <c r="Q779" s="42"/>
      <c r="R779" s="42"/>
      <c r="S779" s="266">
        <f t="shared" si="80"/>
        <v>0</v>
      </c>
      <c r="T779" s="32"/>
      <c r="U779" s="50"/>
      <c r="V779" s="44"/>
      <c r="W779" s="44"/>
      <c r="X779" s="45"/>
      <c r="Y779" s="50"/>
      <c r="Z779" s="46"/>
      <c r="AA779" s="46"/>
      <c r="AB779" s="46"/>
      <c r="AC779" s="47">
        <f t="shared" si="81"/>
        <v>0</v>
      </c>
      <c r="AD779" s="51"/>
      <c r="AE779" s="51"/>
      <c r="AF779" s="51"/>
      <c r="AH779" s="290"/>
      <c r="AI779" s="53">
        <f t="shared" si="82"/>
        <v>0</v>
      </c>
      <c r="AJ779" s="52"/>
      <c r="AK779" s="293"/>
      <c r="AL779" s="300"/>
      <c r="AM779" s="52"/>
      <c r="AN779" s="300"/>
      <c r="AO779" s="54"/>
      <c r="AQ779" s="47" t="str">
        <f>IF(OR('Input 1 - Schedule 1'!$C779="Non-Ins, Non-Fin",G779="Other Unregulated Financial Entity"),"Yes","No")</f>
        <v>No</v>
      </c>
      <c r="AR779" s="47" t="str">
        <f>IF(AQ779="Yes", 'Input 1 - Schedule 1'!AL779/'Input 1 - Schedule 1'!AM779*'Input 1 - Schedule 1'!AN779,"N/A")</f>
        <v>N/A</v>
      </c>
      <c r="AS779" s="47" t="str">
        <f>IF(AR779="N/A","N/A",MAX('Input 1 - Schedule 1'!AN779*0.02,AR779))</f>
        <v>N/A</v>
      </c>
      <c r="AT779" s="47" t="str">
        <f>IF(AQ779="Yes",'Input 1 - Schedule 1'!$AH779*IF($AX779="RBC Filing U.S. Insurer (Life)",0.0247,IF($AX779="RBC Filing U.S. Insurer (Health)",0.057*2/3,0.0364)),"N/A")</f>
        <v>N/A</v>
      </c>
      <c r="AU779" s="47" t="str">
        <f>IF(AQ779="Yes",'Input 1 - Schedule 1'!$AH779*IF($AX779="RBC Filing U.S. Insurer (Life)",0.037,IF($AX779="RBC Filing U.S. Insurer (Health)",0.057,0.054)),"N/A")</f>
        <v>N/A</v>
      </c>
      <c r="AV779" s="47" t="str">
        <f>IF(AQ779="Yes",'Input 1 - Schedule 1'!$AJ779*0.03,"N/A")</f>
        <v>N/A</v>
      </c>
      <c r="AW779" s="47" t="str">
        <f>IF(AQ779="Yes",IF(AX779="RBC Filing U.S. Insurer (Life)",0.195*'Input 1 - Schedule 1'!AJ779,0.225*'Input 1 - Schedule 1'!AJ779),"N/A")</f>
        <v>N/A</v>
      </c>
      <c r="AX779" s="47" t="str">
        <f>IFERROR(VLOOKUP('Input 1 - Schedule 1'!I779,'Input 1 - Schedule 1'!$D$7:$G$1009,4,FALSE),"")</f>
        <v/>
      </c>
      <c r="AZ779" s="17" t="s">
        <v>1</v>
      </c>
    </row>
    <row r="780" spans="1:52" x14ac:dyDescent="0.25">
      <c r="A780" s="56">
        <f t="shared" si="77"/>
        <v>771</v>
      </c>
      <c r="B780" s="267" t="str">
        <f t="shared" si="78"/>
        <v/>
      </c>
      <c r="C780" s="55" t="str">
        <f>IFERROR(VLOOKUP(G780,GCC.Param!$B$3:$D$96,3,FALSE),"")</f>
        <v/>
      </c>
      <c r="D780" s="40"/>
      <c r="E780" s="40"/>
      <c r="F780" s="42"/>
      <c r="G780" s="42"/>
      <c r="H780" s="42"/>
      <c r="I780" s="42"/>
      <c r="J780" s="267" t="str">
        <f t="shared" si="79"/>
        <v/>
      </c>
      <c r="K780" s="289"/>
      <c r="L780" s="289"/>
      <c r="M780" s="42"/>
      <c r="N780" s="42"/>
      <c r="O780" s="42"/>
      <c r="P780" s="42"/>
      <c r="Q780" s="42"/>
      <c r="R780" s="42"/>
      <c r="S780" s="266">
        <f t="shared" si="80"/>
        <v>0</v>
      </c>
      <c r="T780" s="32"/>
      <c r="U780" s="50"/>
      <c r="V780" s="44"/>
      <c r="W780" s="44"/>
      <c r="X780" s="45"/>
      <c r="Y780" s="50"/>
      <c r="Z780" s="46"/>
      <c r="AA780" s="46"/>
      <c r="AB780" s="46"/>
      <c r="AC780" s="47">
        <f t="shared" si="81"/>
        <v>0</v>
      </c>
      <c r="AD780" s="51"/>
      <c r="AE780" s="51"/>
      <c r="AF780" s="51"/>
      <c r="AH780" s="290"/>
      <c r="AI780" s="53">
        <f t="shared" si="82"/>
        <v>0</v>
      </c>
      <c r="AJ780" s="52"/>
      <c r="AK780" s="293"/>
      <c r="AL780" s="300"/>
      <c r="AM780" s="52"/>
      <c r="AN780" s="300"/>
      <c r="AO780" s="54"/>
      <c r="AQ780" s="47" t="str">
        <f>IF(OR('Input 1 - Schedule 1'!$C780="Non-Ins, Non-Fin",G780="Other Unregulated Financial Entity"),"Yes","No")</f>
        <v>No</v>
      </c>
      <c r="AR780" s="47" t="str">
        <f>IF(AQ780="Yes", 'Input 1 - Schedule 1'!AL780/'Input 1 - Schedule 1'!AM780*'Input 1 - Schedule 1'!AN780,"N/A")</f>
        <v>N/A</v>
      </c>
      <c r="AS780" s="47" t="str">
        <f>IF(AR780="N/A","N/A",MAX('Input 1 - Schedule 1'!AN780*0.02,AR780))</f>
        <v>N/A</v>
      </c>
      <c r="AT780" s="47" t="str">
        <f>IF(AQ780="Yes",'Input 1 - Schedule 1'!$AH780*IF($AX780="RBC Filing U.S. Insurer (Life)",0.0247,IF($AX780="RBC Filing U.S. Insurer (Health)",0.057*2/3,0.0364)),"N/A")</f>
        <v>N/A</v>
      </c>
      <c r="AU780" s="47" t="str">
        <f>IF(AQ780="Yes",'Input 1 - Schedule 1'!$AH780*IF($AX780="RBC Filing U.S. Insurer (Life)",0.037,IF($AX780="RBC Filing U.S. Insurer (Health)",0.057,0.054)),"N/A")</f>
        <v>N/A</v>
      </c>
      <c r="AV780" s="47" t="str">
        <f>IF(AQ780="Yes",'Input 1 - Schedule 1'!$AJ780*0.03,"N/A")</f>
        <v>N/A</v>
      </c>
      <c r="AW780" s="47" t="str">
        <f>IF(AQ780="Yes",IF(AX780="RBC Filing U.S. Insurer (Life)",0.195*'Input 1 - Schedule 1'!AJ780,0.225*'Input 1 - Schedule 1'!AJ780),"N/A")</f>
        <v>N/A</v>
      </c>
      <c r="AX780" s="47" t="str">
        <f>IFERROR(VLOOKUP('Input 1 - Schedule 1'!I780,'Input 1 - Schedule 1'!$D$7:$G$1009,4,FALSE),"")</f>
        <v/>
      </c>
      <c r="AZ780" s="17" t="s">
        <v>1</v>
      </c>
    </row>
    <row r="781" spans="1:52" x14ac:dyDescent="0.25">
      <c r="A781" s="56">
        <f t="shared" si="77"/>
        <v>772</v>
      </c>
      <c r="B781" s="267" t="str">
        <f t="shared" si="78"/>
        <v/>
      </c>
      <c r="C781" s="55" t="str">
        <f>IFERROR(VLOOKUP(G781,GCC.Param!$B$3:$D$96,3,FALSE),"")</f>
        <v/>
      </c>
      <c r="D781" s="40"/>
      <c r="E781" s="40"/>
      <c r="F781" s="42"/>
      <c r="G781" s="42"/>
      <c r="H781" s="42"/>
      <c r="I781" s="42"/>
      <c r="J781" s="267" t="str">
        <f t="shared" si="79"/>
        <v/>
      </c>
      <c r="K781" s="289"/>
      <c r="L781" s="289"/>
      <c r="M781" s="42"/>
      <c r="N781" s="42"/>
      <c r="O781" s="42"/>
      <c r="P781" s="42"/>
      <c r="Q781" s="42"/>
      <c r="R781" s="42"/>
      <c r="S781" s="266">
        <f t="shared" si="80"/>
        <v>0</v>
      </c>
      <c r="T781" s="32"/>
      <c r="U781" s="50"/>
      <c r="V781" s="44"/>
      <c r="W781" s="44"/>
      <c r="X781" s="45"/>
      <c r="Y781" s="50"/>
      <c r="Z781" s="46"/>
      <c r="AA781" s="46"/>
      <c r="AB781" s="46"/>
      <c r="AC781" s="47">
        <f t="shared" si="81"/>
        <v>0</v>
      </c>
      <c r="AD781" s="51"/>
      <c r="AE781" s="51"/>
      <c r="AF781" s="51"/>
      <c r="AH781" s="290"/>
      <c r="AI781" s="53">
        <f t="shared" si="82"/>
        <v>0</v>
      </c>
      <c r="AJ781" s="52"/>
      <c r="AK781" s="293"/>
      <c r="AL781" s="300"/>
      <c r="AM781" s="52"/>
      <c r="AN781" s="300"/>
      <c r="AO781" s="54"/>
      <c r="AQ781" s="47" t="str">
        <f>IF(OR('Input 1 - Schedule 1'!$C781="Non-Ins, Non-Fin",G781="Other Unregulated Financial Entity"),"Yes","No")</f>
        <v>No</v>
      </c>
      <c r="AR781" s="47" t="str">
        <f>IF(AQ781="Yes", 'Input 1 - Schedule 1'!AL781/'Input 1 - Schedule 1'!AM781*'Input 1 - Schedule 1'!AN781,"N/A")</f>
        <v>N/A</v>
      </c>
      <c r="AS781" s="47" t="str">
        <f>IF(AR781="N/A","N/A",MAX('Input 1 - Schedule 1'!AN781*0.02,AR781))</f>
        <v>N/A</v>
      </c>
      <c r="AT781" s="47" t="str">
        <f>IF(AQ781="Yes",'Input 1 - Schedule 1'!$AH781*IF($AX781="RBC Filing U.S. Insurer (Life)",0.0247,IF($AX781="RBC Filing U.S. Insurer (Health)",0.057*2/3,0.0364)),"N/A")</f>
        <v>N/A</v>
      </c>
      <c r="AU781" s="47" t="str">
        <f>IF(AQ781="Yes",'Input 1 - Schedule 1'!$AH781*IF($AX781="RBC Filing U.S. Insurer (Life)",0.037,IF($AX781="RBC Filing U.S. Insurer (Health)",0.057,0.054)),"N/A")</f>
        <v>N/A</v>
      </c>
      <c r="AV781" s="47" t="str">
        <f>IF(AQ781="Yes",'Input 1 - Schedule 1'!$AJ781*0.03,"N/A")</f>
        <v>N/A</v>
      </c>
      <c r="AW781" s="47" t="str">
        <f>IF(AQ781="Yes",IF(AX781="RBC Filing U.S. Insurer (Life)",0.195*'Input 1 - Schedule 1'!AJ781,0.225*'Input 1 - Schedule 1'!AJ781),"N/A")</f>
        <v>N/A</v>
      </c>
      <c r="AX781" s="47" t="str">
        <f>IFERROR(VLOOKUP('Input 1 - Schedule 1'!I781,'Input 1 - Schedule 1'!$D$7:$G$1009,4,FALSE),"")</f>
        <v/>
      </c>
      <c r="AZ781" s="17" t="s">
        <v>1</v>
      </c>
    </row>
    <row r="782" spans="1:52" x14ac:dyDescent="0.25">
      <c r="A782" s="56">
        <f t="shared" si="77"/>
        <v>773</v>
      </c>
      <c r="B782" s="267" t="str">
        <f t="shared" si="78"/>
        <v/>
      </c>
      <c r="C782" s="55" t="str">
        <f>IFERROR(VLOOKUP(G782,GCC.Param!$B$3:$D$96,3,FALSE),"")</f>
        <v/>
      </c>
      <c r="D782" s="40"/>
      <c r="E782" s="40"/>
      <c r="F782" s="42"/>
      <c r="G782" s="42"/>
      <c r="H782" s="42"/>
      <c r="I782" s="42"/>
      <c r="J782" s="267" t="str">
        <f t="shared" si="79"/>
        <v/>
      </c>
      <c r="K782" s="289"/>
      <c r="L782" s="289"/>
      <c r="M782" s="42"/>
      <c r="N782" s="42"/>
      <c r="O782" s="42"/>
      <c r="P782" s="42"/>
      <c r="Q782" s="42"/>
      <c r="R782" s="42"/>
      <c r="S782" s="266">
        <f t="shared" si="80"/>
        <v>0</v>
      </c>
      <c r="T782" s="32"/>
      <c r="U782" s="50"/>
      <c r="V782" s="44"/>
      <c r="W782" s="44"/>
      <c r="X782" s="45"/>
      <c r="Y782" s="50"/>
      <c r="Z782" s="46"/>
      <c r="AA782" s="46"/>
      <c r="AB782" s="46"/>
      <c r="AC782" s="47">
        <f t="shared" si="81"/>
        <v>0</v>
      </c>
      <c r="AD782" s="51"/>
      <c r="AE782" s="51"/>
      <c r="AF782" s="51"/>
      <c r="AH782" s="290"/>
      <c r="AI782" s="53">
        <f t="shared" si="82"/>
        <v>0</v>
      </c>
      <c r="AJ782" s="52"/>
      <c r="AK782" s="293"/>
      <c r="AL782" s="300"/>
      <c r="AM782" s="52"/>
      <c r="AN782" s="300"/>
      <c r="AO782" s="54"/>
      <c r="AQ782" s="47" t="str">
        <f>IF(OR('Input 1 - Schedule 1'!$C782="Non-Ins, Non-Fin",G782="Other Unregulated Financial Entity"),"Yes","No")</f>
        <v>No</v>
      </c>
      <c r="AR782" s="47" t="str">
        <f>IF(AQ782="Yes", 'Input 1 - Schedule 1'!AL782/'Input 1 - Schedule 1'!AM782*'Input 1 - Schedule 1'!AN782,"N/A")</f>
        <v>N/A</v>
      </c>
      <c r="AS782" s="47" t="str">
        <f>IF(AR782="N/A","N/A",MAX('Input 1 - Schedule 1'!AN782*0.02,AR782))</f>
        <v>N/A</v>
      </c>
      <c r="AT782" s="47" t="str">
        <f>IF(AQ782="Yes",'Input 1 - Schedule 1'!$AH782*IF($AX782="RBC Filing U.S. Insurer (Life)",0.0247,IF($AX782="RBC Filing U.S. Insurer (Health)",0.057*2/3,0.0364)),"N/A")</f>
        <v>N/A</v>
      </c>
      <c r="AU782" s="47" t="str">
        <f>IF(AQ782="Yes",'Input 1 - Schedule 1'!$AH782*IF($AX782="RBC Filing U.S. Insurer (Life)",0.037,IF($AX782="RBC Filing U.S. Insurer (Health)",0.057,0.054)),"N/A")</f>
        <v>N/A</v>
      </c>
      <c r="AV782" s="47" t="str">
        <f>IF(AQ782="Yes",'Input 1 - Schedule 1'!$AJ782*0.03,"N/A")</f>
        <v>N/A</v>
      </c>
      <c r="AW782" s="47" t="str">
        <f>IF(AQ782="Yes",IF(AX782="RBC Filing U.S. Insurer (Life)",0.195*'Input 1 - Schedule 1'!AJ782,0.225*'Input 1 - Schedule 1'!AJ782),"N/A")</f>
        <v>N/A</v>
      </c>
      <c r="AX782" s="47" t="str">
        <f>IFERROR(VLOOKUP('Input 1 - Schedule 1'!I782,'Input 1 - Schedule 1'!$D$7:$G$1009,4,FALSE),"")</f>
        <v/>
      </c>
      <c r="AZ782" s="17" t="s">
        <v>1</v>
      </c>
    </row>
    <row r="783" spans="1:52" x14ac:dyDescent="0.25">
      <c r="A783" s="56">
        <f t="shared" si="77"/>
        <v>774</v>
      </c>
      <c r="B783" s="267" t="str">
        <f t="shared" si="78"/>
        <v/>
      </c>
      <c r="C783" s="55" t="str">
        <f>IFERROR(VLOOKUP(G783,GCC.Param!$B$3:$D$96,3,FALSE),"")</f>
        <v/>
      </c>
      <c r="D783" s="40"/>
      <c r="E783" s="40"/>
      <c r="F783" s="42"/>
      <c r="G783" s="42"/>
      <c r="H783" s="42"/>
      <c r="I783" s="42"/>
      <c r="J783" s="267" t="str">
        <f t="shared" si="79"/>
        <v/>
      </c>
      <c r="K783" s="289"/>
      <c r="L783" s="289"/>
      <c r="M783" s="42"/>
      <c r="N783" s="42"/>
      <c r="O783" s="42"/>
      <c r="P783" s="42"/>
      <c r="Q783" s="42"/>
      <c r="R783" s="42"/>
      <c r="S783" s="266">
        <f t="shared" si="80"/>
        <v>0</v>
      </c>
      <c r="T783" s="32"/>
      <c r="U783" s="50"/>
      <c r="V783" s="44"/>
      <c r="W783" s="44"/>
      <c r="X783" s="45"/>
      <c r="Y783" s="50"/>
      <c r="Z783" s="46"/>
      <c r="AA783" s="46"/>
      <c r="AB783" s="46"/>
      <c r="AC783" s="47">
        <f t="shared" si="81"/>
        <v>0</v>
      </c>
      <c r="AD783" s="51"/>
      <c r="AE783" s="51"/>
      <c r="AF783" s="51"/>
      <c r="AH783" s="290"/>
      <c r="AI783" s="53">
        <f t="shared" si="82"/>
        <v>0</v>
      </c>
      <c r="AJ783" s="52"/>
      <c r="AK783" s="293"/>
      <c r="AL783" s="300"/>
      <c r="AM783" s="52"/>
      <c r="AN783" s="300"/>
      <c r="AO783" s="54"/>
      <c r="AQ783" s="47" t="str">
        <f>IF(OR('Input 1 - Schedule 1'!$C783="Non-Ins, Non-Fin",G783="Other Unregulated Financial Entity"),"Yes","No")</f>
        <v>No</v>
      </c>
      <c r="AR783" s="47" t="str">
        <f>IF(AQ783="Yes", 'Input 1 - Schedule 1'!AL783/'Input 1 - Schedule 1'!AM783*'Input 1 - Schedule 1'!AN783,"N/A")</f>
        <v>N/A</v>
      </c>
      <c r="AS783" s="47" t="str">
        <f>IF(AR783="N/A","N/A",MAX('Input 1 - Schedule 1'!AN783*0.02,AR783))</f>
        <v>N/A</v>
      </c>
      <c r="AT783" s="47" t="str">
        <f>IF(AQ783="Yes",'Input 1 - Schedule 1'!$AH783*IF($AX783="RBC Filing U.S. Insurer (Life)",0.0247,IF($AX783="RBC Filing U.S. Insurer (Health)",0.057*2/3,0.0364)),"N/A")</f>
        <v>N/A</v>
      </c>
      <c r="AU783" s="47" t="str">
        <f>IF(AQ783="Yes",'Input 1 - Schedule 1'!$AH783*IF($AX783="RBC Filing U.S. Insurer (Life)",0.037,IF($AX783="RBC Filing U.S. Insurer (Health)",0.057,0.054)),"N/A")</f>
        <v>N/A</v>
      </c>
      <c r="AV783" s="47" t="str">
        <f>IF(AQ783="Yes",'Input 1 - Schedule 1'!$AJ783*0.03,"N/A")</f>
        <v>N/A</v>
      </c>
      <c r="AW783" s="47" t="str">
        <f>IF(AQ783="Yes",IF(AX783="RBC Filing U.S. Insurer (Life)",0.195*'Input 1 - Schedule 1'!AJ783,0.225*'Input 1 - Schedule 1'!AJ783),"N/A")</f>
        <v>N/A</v>
      </c>
      <c r="AX783" s="47" t="str">
        <f>IFERROR(VLOOKUP('Input 1 - Schedule 1'!I783,'Input 1 - Schedule 1'!$D$7:$G$1009,4,FALSE),"")</f>
        <v/>
      </c>
      <c r="AZ783" s="17" t="s">
        <v>1</v>
      </c>
    </row>
    <row r="784" spans="1:52" x14ac:dyDescent="0.25">
      <c r="A784" s="56">
        <f t="shared" ref="A784:A847" si="83">A783+1</f>
        <v>775</v>
      </c>
      <c r="B784" s="267" t="str">
        <f t="shared" ref="B784:B847" si="84">IF(OR(G784="Other Non-Ins/Non-Fin without Material Risk",Q784="Non-Admitted"),"Excluded",IF(OR(G784="",G784=0),"", "Included"))</f>
        <v/>
      </c>
      <c r="C784" s="55" t="str">
        <f>IFERROR(VLOOKUP(G784,GCC.Param!$B$3:$D$96,3,FALSE),"")</f>
        <v/>
      </c>
      <c r="D784" s="40"/>
      <c r="E784" s="40"/>
      <c r="F784" s="42"/>
      <c r="G784" s="42"/>
      <c r="H784" s="42"/>
      <c r="I784" s="42"/>
      <c r="J784" s="267" t="str">
        <f t="shared" ref="J784:J847" si="85">IFERROR(VLOOKUP(I784,D:F,3,FALSE),"")</f>
        <v/>
      </c>
      <c r="K784" s="289"/>
      <c r="L784" s="289"/>
      <c r="M784" s="42"/>
      <c r="N784" s="42"/>
      <c r="O784" s="42"/>
      <c r="P784" s="42"/>
      <c r="Q784" s="42"/>
      <c r="R784" s="42"/>
      <c r="S784" s="266">
        <f t="shared" ref="S784:S847" si="86">IF(H784="",F784,H784)</f>
        <v>0</v>
      </c>
      <c r="T784" s="32"/>
      <c r="U784" s="50"/>
      <c r="V784" s="44"/>
      <c r="W784" s="44"/>
      <c r="X784" s="45"/>
      <c r="Y784" s="50"/>
      <c r="Z784" s="46"/>
      <c r="AA784" s="46"/>
      <c r="AB784" s="46"/>
      <c r="AC784" s="47">
        <f t="shared" ref="AC784:AC847" si="87">IFERROR(Z784+AA784-AB784,0)</f>
        <v>0</v>
      </c>
      <c r="AD784" s="51"/>
      <c r="AE784" s="51"/>
      <c r="AF784" s="51"/>
      <c r="AH784" s="290"/>
      <c r="AI784" s="53">
        <f t="shared" ref="AI784:AI847" si="88">AD784-AE784</f>
        <v>0</v>
      </c>
      <c r="AJ784" s="52"/>
      <c r="AK784" s="293"/>
      <c r="AL784" s="300"/>
      <c r="AM784" s="52"/>
      <c r="AN784" s="300"/>
      <c r="AO784" s="54"/>
      <c r="AQ784" s="47" t="str">
        <f>IF(OR('Input 1 - Schedule 1'!$C784="Non-Ins, Non-Fin",G784="Other Unregulated Financial Entity"),"Yes","No")</f>
        <v>No</v>
      </c>
      <c r="AR784" s="47" t="str">
        <f>IF(AQ784="Yes", 'Input 1 - Schedule 1'!AL784/'Input 1 - Schedule 1'!AM784*'Input 1 - Schedule 1'!AN784,"N/A")</f>
        <v>N/A</v>
      </c>
      <c r="AS784" s="47" t="str">
        <f>IF(AR784="N/A","N/A",MAX('Input 1 - Schedule 1'!AN784*0.02,AR784))</f>
        <v>N/A</v>
      </c>
      <c r="AT784" s="47" t="str">
        <f>IF(AQ784="Yes",'Input 1 - Schedule 1'!$AH784*IF($AX784="RBC Filing U.S. Insurer (Life)",0.0247,IF($AX784="RBC Filing U.S. Insurer (Health)",0.057*2/3,0.0364)),"N/A")</f>
        <v>N/A</v>
      </c>
      <c r="AU784" s="47" t="str">
        <f>IF(AQ784="Yes",'Input 1 - Schedule 1'!$AH784*IF($AX784="RBC Filing U.S. Insurer (Life)",0.037,IF($AX784="RBC Filing U.S. Insurer (Health)",0.057,0.054)),"N/A")</f>
        <v>N/A</v>
      </c>
      <c r="AV784" s="47" t="str">
        <f>IF(AQ784="Yes",'Input 1 - Schedule 1'!$AJ784*0.03,"N/A")</f>
        <v>N/A</v>
      </c>
      <c r="AW784" s="47" t="str">
        <f>IF(AQ784="Yes",IF(AX784="RBC Filing U.S. Insurer (Life)",0.195*'Input 1 - Schedule 1'!AJ784,0.225*'Input 1 - Schedule 1'!AJ784),"N/A")</f>
        <v>N/A</v>
      </c>
      <c r="AX784" s="47" t="str">
        <f>IFERROR(VLOOKUP('Input 1 - Schedule 1'!I784,'Input 1 - Schedule 1'!$D$7:$G$1009,4,FALSE),"")</f>
        <v/>
      </c>
      <c r="AZ784" s="17" t="s">
        <v>1</v>
      </c>
    </row>
    <row r="785" spans="1:52" x14ac:dyDescent="0.25">
      <c r="A785" s="56">
        <f t="shared" si="83"/>
        <v>776</v>
      </c>
      <c r="B785" s="267" t="str">
        <f t="shared" si="84"/>
        <v/>
      </c>
      <c r="C785" s="55" t="str">
        <f>IFERROR(VLOOKUP(G785,GCC.Param!$B$3:$D$96,3,FALSE),"")</f>
        <v/>
      </c>
      <c r="D785" s="40"/>
      <c r="E785" s="40"/>
      <c r="F785" s="42"/>
      <c r="G785" s="42"/>
      <c r="H785" s="42"/>
      <c r="I785" s="42"/>
      <c r="J785" s="267" t="str">
        <f t="shared" si="85"/>
        <v/>
      </c>
      <c r="K785" s="289"/>
      <c r="L785" s="289"/>
      <c r="M785" s="42"/>
      <c r="N785" s="42"/>
      <c r="O785" s="42"/>
      <c r="P785" s="42"/>
      <c r="Q785" s="42"/>
      <c r="R785" s="42"/>
      <c r="S785" s="266">
        <f t="shared" si="86"/>
        <v>0</v>
      </c>
      <c r="T785" s="32"/>
      <c r="U785" s="50"/>
      <c r="V785" s="44"/>
      <c r="W785" s="44"/>
      <c r="X785" s="45"/>
      <c r="Y785" s="50"/>
      <c r="Z785" s="46"/>
      <c r="AA785" s="46"/>
      <c r="AB785" s="46"/>
      <c r="AC785" s="47">
        <f t="shared" si="87"/>
        <v>0</v>
      </c>
      <c r="AD785" s="51"/>
      <c r="AE785" s="51"/>
      <c r="AF785" s="51"/>
      <c r="AH785" s="290"/>
      <c r="AI785" s="53">
        <f t="shared" si="88"/>
        <v>0</v>
      </c>
      <c r="AJ785" s="52"/>
      <c r="AK785" s="293"/>
      <c r="AL785" s="300"/>
      <c r="AM785" s="52"/>
      <c r="AN785" s="300"/>
      <c r="AO785" s="54"/>
      <c r="AQ785" s="47" t="str">
        <f>IF(OR('Input 1 - Schedule 1'!$C785="Non-Ins, Non-Fin",G785="Other Unregulated Financial Entity"),"Yes","No")</f>
        <v>No</v>
      </c>
      <c r="AR785" s="47" t="str">
        <f>IF(AQ785="Yes", 'Input 1 - Schedule 1'!AL785/'Input 1 - Schedule 1'!AM785*'Input 1 - Schedule 1'!AN785,"N/A")</f>
        <v>N/A</v>
      </c>
      <c r="AS785" s="47" t="str">
        <f>IF(AR785="N/A","N/A",MAX('Input 1 - Schedule 1'!AN785*0.02,AR785))</f>
        <v>N/A</v>
      </c>
      <c r="AT785" s="47" t="str">
        <f>IF(AQ785="Yes",'Input 1 - Schedule 1'!$AH785*IF($AX785="RBC Filing U.S. Insurer (Life)",0.0247,IF($AX785="RBC Filing U.S. Insurer (Health)",0.057*2/3,0.0364)),"N/A")</f>
        <v>N/A</v>
      </c>
      <c r="AU785" s="47" t="str">
        <f>IF(AQ785="Yes",'Input 1 - Schedule 1'!$AH785*IF($AX785="RBC Filing U.S. Insurer (Life)",0.037,IF($AX785="RBC Filing U.S. Insurer (Health)",0.057,0.054)),"N/A")</f>
        <v>N/A</v>
      </c>
      <c r="AV785" s="47" t="str">
        <f>IF(AQ785="Yes",'Input 1 - Schedule 1'!$AJ785*0.03,"N/A")</f>
        <v>N/A</v>
      </c>
      <c r="AW785" s="47" t="str">
        <f>IF(AQ785="Yes",IF(AX785="RBC Filing U.S. Insurer (Life)",0.195*'Input 1 - Schedule 1'!AJ785,0.225*'Input 1 - Schedule 1'!AJ785),"N/A")</f>
        <v>N/A</v>
      </c>
      <c r="AX785" s="47" t="str">
        <f>IFERROR(VLOOKUP('Input 1 - Schedule 1'!I785,'Input 1 - Schedule 1'!$D$7:$G$1009,4,FALSE),"")</f>
        <v/>
      </c>
      <c r="AZ785" s="17" t="s">
        <v>1</v>
      </c>
    </row>
    <row r="786" spans="1:52" x14ac:dyDescent="0.25">
      <c r="A786" s="56">
        <f t="shared" si="83"/>
        <v>777</v>
      </c>
      <c r="B786" s="267" t="str">
        <f t="shared" si="84"/>
        <v/>
      </c>
      <c r="C786" s="55" t="str">
        <f>IFERROR(VLOOKUP(G786,GCC.Param!$B$3:$D$96,3,FALSE),"")</f>
        <v/>
      </c>
      <c r="D786" s="40"/>
      <c r="E786" s="40"/>
      <c r="F786" s="42"/>
      <c r="G786" s="42"/>
      <c r="H786" s="42"/>
      <c r="I786" s="42"/>
      <c r="J786" s="267" t="str">
        <f t="shared" si="85"/>
        <v/>
      </c>
      <c r="K786" s="289"/>
      <c r="L786" s="289"/>
      <c r="M786" s="42"/>
      <c r="N786" s="42"/>
      <c r="O786" s="42"/>
      <c r="P786" s="42"/>
      <c r="Q786" s="42"/>
      <c r="R786" s="42"/>
      <c r="S786" s="266">
        <f t="shared" si="86"/>
        <v>0</v>
      </c>
      <c r="T786" s="32"/>
      <c r="U786" s="50"/>
      <c r="V786" s="44"/>
      <c r="W786" s="44"/>
      <c r="X786" s="45"/>
      <c r="Y786" s="50"/>
      <c r="Z786" s="46"/>
      <c r="AA786" s="46"/>
      <c r="AB786" s="46"/>
      <c r="AC786" s="47">
        <f t="shared" si="87"/>
        <v>0</v>
      </c>
      <c r="AD786" s="51"/>
      <c r="AE786" s="51"/>
      <c r="AF786" s="51"/>
      <c r="AH786" s="290"/>
      <c r="AI786" s="53">
        <f t="shared" si="88"/>
        <v>0</v>
      </c>
      <c r="AJ786" s="52"/>
      <c r="AK786" s="293"/>
      <c r="AL786" s="300"/>
      <c r="AM786" s="52"/>
      <c r="AN786" s="300"/>
      <c r="AO786" s="54"/>
      <c r="AQ786" s="47" t="str">
        <f>IF(OR('Input 1 - Schedule 1'!$C786="Non-Ins, Non-Fin",G786="Other Unregulated Financial Entity"),"Yes","No")</f>
        <v>No</v>
      </c>
      <c r="AR786" s="47" t="str">
        <f>IF(AQ786="Yes", 'Input 1 - Schedule 1'!AL786/'Input 1 - Schedule 1'!AM786*'Input 1 - Schedule 1'!AN786,"N/A")</f>
        <v>N/A</v>
      </c>
      <c r="AS786" s="47" t="str">
        <f>IF(AR786="N/A","N/A",MAX('Input 1 - Schedule 1'!AN786*0.02,AR786))</f>
        <v>N/A</v>
      </c>
      <c r="AT786" s="47" t="str">
        <f>IF(AQ786="Yes",'Input 1 - Schedule 1'!$AH786*IF($AX786="RBC Filing U.S. Insurer (Life)",0.0247,IF($AX786="RBC Filing U.S. Insurer (Health)",0.057*2/3,0.0364)),"N/A")</f>
        <v>N/A</v>
      </c>
      <c r="AU786" s="47" t="str">
        <f>IF(AQ786="Yes",'Input 1 - Schedule 1'!$AH786*IF($AX786="RBC Filing U.S. Insurer (Life)",0.037,IF($AX786="RBC Filing U.S. Insurer (Health)",0.057,0.054)),"N/A")</f>
        <v>N/A</v>
      </c>
      <c r="AV786" s="47" t="str">
        <f>IF(AQ786="Yes",'Input 1 - Schedule 1'!$AJ786*0.03,"N/A")</f>
        <v>N/A</v>
      </c>
      <c r="AW786" s="47" t="str">
        <f>IF(AQ786="Yes",IF(AX786="RBC Filing U.S. Insurer (Life)",0.195*'Input 1 - Schedule 1'!AJ786,0.225*'Input 1 - Schedule 1'!AJ786),"N/A")</f>
        <v>N/A</v>
      </c>
      <c r="AX786" s="47" t="str">
        <f>IFERROR(VLOOKUP('Input 1 - Schedule 1'!I786,'Input 1 - Schedule 1'!$D$7:$G$1009,4,FALSE),"")</f>
        <v/>
      </c>
      <c r="AZ786" s="17" t="s">
        <v>1</v>
      </c>
    </row>
    <row r="787" spans="1:52" x14ac:dyDescent="0.25">
      <c r="A787" s="56">
        <f t="shared" si="83"/>
        <v>778</v>
      </c>
      <c r="B787" s="267" t="str">
        <f t="shared" si="84"/>
        <v/>
      </c>
      <c r="C787" s="55" t="str">
        <f>IFERROR(VLOOKUP(G787,GCC.Param!$B$3:$D$96,3,FALSE),"")</f>
        <v/>
      </c>
      <c r="D787" s="40"/>
      <c r="E787" s="40"/>
      <c r="F787" s="42"/>
      <c r="G787" s="42"/>
      <c r="H787" s="42"/>
      <c r="I787" s="42"/>
      <c r="J787" s="267" t="str">
        <f t="shared" si="85"/>
        <v/>
      </c>
      <c r="K787" s="289"/>
      <c r="L787" s="289"/>
      <c r="M787" s="42"/>
      <c r="N787" s="42"/>
      <c r="O787" s="42"/>
      <c r="P787" s="42"/>
      <c r="Q787" s="42"/>
      <c r="R787" s="42"/>
      <c r="S787" s="266">
        <f t="shared" si="86"/>
        <v>0</v>
      </c>
      <c r="T787" s="32"/>
      <c r="U787" s="50"/>
      <c r="V787" s="44"/>
      <c r="W787" s="44"/>
      <c r="X787" s="45"/>
      <c r="Y787" s="50"/>
      <c r="Z787" s="46"/>
      <c r="AA787" s="46"/>
      <c r="AB787" s="46"/>
      <c r="AC787" s="47">
        <f t="shared" si="87"/>
        <v>0</v>
      </c>
      <c r="AD787" s="51"/>
      <c r="AE787" s="51"/>
      <c r="AF787" s="51"/>
      <c r="AH787" s="290"/>
      <c r="AI787" s="53">
        <f t="shared" si="88"/>
        <v>0</v>
      </c>
      <c r="AJ787" s="52"/>
      <c r="AK787" s="293"/>
      <c r="AL787" s="300"/>
      <c r="AM787" s="52"/>
      <c r="AN787" s="300"/>
      <c r="AO787" s="54"/>
      <c r="AQ787" s="47" t="str">
        <f>IF(OR('Input 1 - Schedule 1'!$C787="Non-Ins, Non-Fin",G787="Other Unregulated Financial Entity"),"Yes","No")</f>
        <v>No</v>
      </c>
      <c r="AR787" s="47" t="str">
        <f>IF(AQ787="Yes", 'Input 1 - Schedule 1'!AL787/'Input 1 - Schedule 1'!AM787*'Input 1 - Schedule 1'!AN787,"N/A")</f>
        <v>N/A</v>
      </c>
      <c r="AS787" s="47" t="str">
        <f>IF(AR787="N/A","N/A",MAX('Input 1 - Schedule 1'!AN787*0.02,AR787))</f>
        <v>N/A</v>
      </c>
      <c r="AT787" s="47" t="str">
        <f>IF(AQ787="Yes",'Input 1 - Schedule 1'!$AH787*IF($AX787="RBC Filing U.S. Insurer (Life)",0.0247,IF($AX787="RBC Filing U.S. Insurer (Health)",0.057*2/3,0.0364)),"N/A")</f>
        <v>N/A</v>
      </c>
      <c r="AU787" s="47" t="str">
        <f>IF(AQ787="Yes",'Input 1 - Schedule 1'!$AH787*IF($AX787="RBC Filing U.S. Insurer (Life)",0.037,IF($AX787="RBC Filing U.S. Insurer (Health)",0.057,0.054)),"N/A")</f>
        <v>N/A</v>
      </c>
      <c r="AV787" s="47" t="str">
        <f>IF(AQ787="Yes",'Input 1 - Schedule 1'!$AJ787*0.03,"N/A")</f>
        <v>N/A</v>
      </c>
      <c r="AW787" s="47" t="str">
        <f>IF(AQ787="Yes",IF(AX787="RBC Filing U.S. Insurer (Life)",0.195*'Input 1 - Schedule 1'!AJ787,0.225*'Input 1 - Schedule 1'!AJ787),"N/A")</f>
        <v>N/A</v>
      </c>
      <c r="AX787" s="47" t="str">
        <f>IFERROR(VLOOKUP('Input 1 - Schedule 1'!I787,'Input 1 - Schedule 1'!$D$7:$G$1009,4,FALSE),"")</f>
        <v/>
      </c>
      <c r="AZ787" s="17" t="s">
        <v>1</v>
      </c>
    </row>
    <row r="788" spans="1:52" x14ac:dyDescent="0.25">
      <c r="A788" s="56">
        <f t="shared" si="83"/>
        <v>779</v>
      </c>
      <c r="B788" s="267" t="str">
        <f t="shared" si="84"/>
        <v/>
      </c>
      <c r="C788" s="55" t="str">
        <f>IFERROR(VLOOKUP(G788,GCC.Param!$B$3:$D$96,3,FALSE),"")</f>
        <v/>
      </c>
      <c r="D788" s="40"/>
      <c r="E788" s="40"/>
      <c r="F788" s="42"/>
      <c r="G788" s="42"/>
      <c r="H788" s="42"/>
      <c r="I788" s="42"/>
      <c r="J788" s="267" t="str">
        <f t="shared" si="85"/>
        <v/>
      </c>
      <c r="K788" s="289"/>
      <c r="L788" s="289"/>
      <c r="M788" s="42"/>
      <c r="N788" s="42"/>
      <c r="O788" s="42"/>
      <c r="P788" s="42"/>
      <c r="Q788" s="42"/>
      <c r="R788" s="42"/>
      <c r="S788" s="266">
        <f t="shared" si="86"/>
        <v>0</v>
      </c>
      <c r="T788" s="32"/>
      <c r="U788" s="50"/>
      <c r="V788" s="44"/>
      <c r="W788" s="44"/>
      <c r="X788" s="45"/>
      <c r="Y788" s="50"/>
      <c r="Z788" s="46"/>
      <c r="AA788" s="46"/>
      <c r="AB788" s="46"/>
      <c r="AC788" s="47">
        <f t="shared" si="87"/>
        <v>0</v>
      </c>
      <c r="AD788" s="51"/>
      <c r="AE788" s="51"/>
      <c r="AF788" s="51"/>
      <c r="AH788" s="290"/>
      <c r="AI788" s="53">
        <f t="shared" si="88"/>
        <v>0</v>
      </c>
      <c r="AJ788" s="52"/>
      <c r="AK788" s="293"/>
      <c r="AL788" s="300"/>
      <c r="AM788" s="52"/>
      <c r="AN788" s="300"/>
      <c r="AO788" s="54"/>
      <c r="AQ788" s="47" t="str">
        <f>IF(OR('Input 1 - Schedule 1'!$C788="Non-Ins, Non-Fin",G788="Other Unregulated Financial Entity"),"Yes","No")</f>
        <v>No</v>
      </c>
      <c r="AR788" s="47" t="str">
        <f>IF(AQ788="Yes", 'Input 1 - Schedule 1'!AL788/'Input 1 - Schedule 1'!AM788*'Input 1 - Schedule 1'!AN788,"N/A")</f>
        <v>N/A</v>
      </c>
      <c r="AS788" s="47" t="str">
        <f>IF(AR788="N/A","N/A",MAX('Input 1 - Schedule 1'!AN788*0.02,AR788))</f>
        <v>N/A</v>
      </c>
      <c r="AT788" s="47" t="str">
        <f>IF(AQ788="Yes",'Input 1 - Schedule 1'!$AH788*IF($AX788="RBC Filing U.S. Insurer (Life)",0.0247,IF($AX788="RBC Filing U.S. Insurer (Health)",0.057*2/3,0.0364)),"N/A")</f>
        <v>N/A</v>
      </c>
      <c r="AU788" s="47" t="str">
        <f>IF(AQ788="Yes",'Input 1 - Schedule 1'!$AH788*IF($AX788="RBC Filing U.S. Insurer (Life)",0.037,IF($AX788="RBC Filing U.S. Insurer (Health)",0.057,0.054)),"N/A")</f>
        <v>N/A</v>
      </c>
      <c r="AV788" s="47" t="str">
        <f>IF(AQ788="Yes",'Input 1 - Schedule 1'!$AJ788*0.03,"N/A")</f>
        <v>N/A</v>
      </c>
      <c r="AW788" s="47" t="str">
        <f>IF(AQ788="Yes",IF(AX788="RBC Filing U.S. Insurer (Life)",0.195*'Input 1 - Schedule 1'!AJ788,0.225*'Input 1 - Schedule 1'!AJ788),"N/A")</f>
        <v>N/A</v>
      </c>
      <c r="AX788" s="47" t="str">
        <f>IFERROR(VLOOKUP('Input 1 - Schedule 1'!I788,'Input 1 - Schedule 1'!$D$7:$G$1009,4,FALSE),"")</f>
        <v/>
      </c>
      <c r="AZ788" s="17" t="s">
        <v>1</v>
      </c>
    </row>
    <row r="789" spans="1:52" x14ac:dyDescent="0.25">
      <c r="A789" s="56">
        <f t="shared" si="83"/>
        <v>780</v>
      </c>
      <c r="B789" s="267" t="str">
        <f t="shared" si="84"/>
        <v/>
      </c>
      <c r="C789" s="55" t="str">
        <f>IFERROR(VLOOKUP(G789,GCC.Param!$B$3:$D$96,3,FALSE),"")</f>
        <v/>
      </c>
      <c r="D789" s="40"/>
      <c r="E789" s="40"/>
      <c r="F789" s="42"/>
      <c r="G789" s="42"/>
      <c r="H789" s="42"/>
      <c r="I789" s="42"/>
      <c r="J789" s="267" t="str">
        <f t="shared" si="85"/>
        <v/>
      </c>
      <c r="K789" s="289"/>
      <c r="L789" s="289"/>
      <c r="M789" s="42"/>
      <c r="N789" s="42"/>
      <c r="O789" s="42"/>
      <c r="P789" s="42"/>
      <c r="Q789" s="42"/>
      <c r="R789" s="42"/>
      <c r="S789" s="266">
        <f t="shared" si="86"/>
        <v>0</v>
      </c>
      <c r="T789" s="32"/>
      <c r="U789" s="50"/>
      <c r="V789" s="44"/>
      <c r="W789" s="44"/>
      <c r="X789" s="45"/>
      <c r="Y789" s="50"/>
      <c r="Z789" s="46"/>
      <c r="AA789" s="46"/>
      <c r="AB789" s="46"/>
      <c r="AC789" s="47">
        <f t="shared" si="87"/>
        <v>0</v>
      </c>
      <c r="AD789" s="51"/>
      <c r="AE789" s="51"/>
      <c r="AF789" s="51"/>
      <c r="AH789" s="290"/>
      <c r="AI789" s="53">
        <f t="shared" si="88"/>
        <v>0</v>
      </c>
      <c r="AJ789" s="52"/>
      <c r="AK789" s="293"/>
      <c r="AL789" s="300"/>
      <c r="AM789" s="52"/>
      <c r="AN789" s="300"/>
      <c r="AO789" s="54"/>
      <c r="AQ789" s="47" t="str">
        <f>IF(OR('Input 1 - Schedule 1'!$C789="Non-Ins, Non-Fin",G789="Other Unregulated Financial Entity"),"Yes","No")</f>
        <v>No</v>
      </c>
      <c r="AR789" s="47" t="str">
        <f>IF(AQ789="Yes", 'Input 1 - Schedule 1'!AL789/'Input 1 - Schedule 1'!AM789*'Input 1 - Schedule 1'!AN789,"N/A")</f>
        <v>N/A</v>
      </c>
      <c r="AS789" s="47" t="str">
        <f>IF(AR789="N/A","N/A",MAX('Input 1 - Schedule 1'!AN789*0.02,AR789))</f>
        <v>N/A</v>
      </c>
      <c r="AT789" s="47" t="str">
        <f>IF(AQ789="Yes",'Input 1 - Schedule 1'!$AH789*IF($AX789="RBC Filing U.S. Insurer (Life)",0.0247,IF($AX789="RBC Filing U.S. Insurer (Health)",0.057*2/3,0.0364)),"N/A")</f>
        <v>N/A</v>
      </c>
      <c r="AU789" s="47" t="str">
        <f>IF(AQ789="Yes",'Input 1 - Schedule 1'!$AH789*IF($AX789="RBC Filing U.S. Insurer (Life)",0.037,IF($AX789="RBC Filing U.S. Insurer (Health)",0.057,0.054)),"N/A")</f>
        <v>N/A</v>
      </c>
      <c r="AV789" s="47" t="str">
        <f>IF(AQ789="Yes",'Input 1 - Schedule 1'!$AJ789*0.03,"N/A")</f>
        <v>N/A</v>
      </c>
      <c r="AW789" s="47" t="str">
        <f>IF(AQ789="Yes",IF(AX789="RBC Filing U.S. Insurer (Life)",0.195*'Input 1 - Schedule 1'!AJ789,0.225*'Input 1 - Schedule 1'!AJ789),"N/A")</f>
        <v>N/A</v>
      </c>
      <c r="AX789" s="47" t="str">
        <f>IFERROR(VLOOKUP('Input 1 - Schedule 1'!I789,'Input 1 - Schedule 1'!$D$7:$G$1009,4,FALSE),"")</f>
        <v/>
      </c>
      <c r="AZ789" s="17" t="s">
        <v>1</v>
      </c>
    </row>
    <row r="790" spans="1:52" x14ac:dyDescent="0.25">
      <c r="A790" s="56">
        <f t="shared" si="83"/>
        <v>781</v>
      </c>
      <c r="B790" s="267" t="str">
        <f t="shared" si="84"/>
        <v/>
      </c>
      <c r="C790" s="55" t="str">
        <f>IFERROR(VLOOKUP(G790,GCC.Param!$B$3:$D$96,3,FALSE),"")</f>
        <v/>
      </c>
      <c r="D790" s="40"/>
      <c r="E790" s="40"/>
      <c r="F790" s="42"/>
      <c r="G790" s="42"/>
      <c r="H790" s="42"/>
      <c r="I790" s="42"/>
      <c r="J790" s="267" t="str">
        <f t="shared" si="85"/>
        <v/>
      </c>
      <c r="K790" s="289"/>
      <c r="L790" s="289"/>
      <c r="M790" s="42"/>
      <c r="N790" s="42"/>
      <c r="O790" s="42"/>
      <c r="P790" s="42"/>
      <c r="Q790" s="42"/>
      <c r="R790" s="42"/>
      <c r="S790" s="266">
        <f t="shared" si="86"/>
        <v>0</v>
      </c>
      <c r="T790" s="32"/>
      <c r="U790" s="50"/>
      <c r="V790" s="44"/>
      <c r="W790" s="44"/>
      <c r="X790" s="45"/>
      <c r="Y790" s="50"/>
      <c r="Z790" s="46"/>
      <c r="AA790" s="46"/>
      <c r="AB790" s="46"/>
      <c r="AC790" s="47">
        <f t="shared" si="87"/>
        <v>0</v>
      </c>
      <c r="AD790" s="51"/>
      <c r="AE790" s="51"/>
      <c r="AF790" s="51"/>
      <c r="AH790" s="290"/>
      <c r="AI790" s="53">
        <f t="shared" si="88"/>
        <v>0</v>
      </c>
      <c r="AJ790" s="52"/>
      <c r="AK790" s="293"/>
      <c r="AL790" s="300"/>
      <c r="AM790" s="52"/>
      <c r="AN790" s="300"/>
      <c r="AO790" s="54"/>
      <c r="AQ790" s="47" t="str">
        <f>IF(OR('Input 1 - Schedule 1'!$C790="Non-Ins, Non-Fin",G790="Other Unregulated Financial Entity"),"Yes","No")</f>
        <v>No</v>
      </c>
      <c r="AR790" s="47" t="str">
        <f>IF(AQ790="Yes", 'Input 1 - Schedule 1'!AL790/'Input 1 - Schedule 1'!AM790*'Input 1 - Schedule 1'!AN790,"N/A")</f>
        <v>N/A</v>
      </c>
      <c r="AS790" s="47" t="str">
        <f>IF(AR790="N/A","N/A",MAX('Input 1 - Schedule 1'!AN790*0.02,AR790))</f>
        <v>N/A</v>
      </c>
      <c r="AT790" s="47" t="str">
        <f>IF(AQ790="Yes",'Input 1 - Schedule 1'!$AH790*IF($AX790="RBC Filing U.S. Insurer (Life)",0.0247,IF($AX790="RBC Filing U.S. Insurer (Health)",0.057*2/3,0.0364)),"N/A")</f>
        <v>N/A</v>
      </c>
      <c r="AU790" s="47" t="str">
        <f>IF(AQ790="Yes",'Input 1 - Schedule 1'!$AH790*IF($AX790="RBC Filing U.S. Insurer (Life)",0.037,IF($AX790="RBC Filing U.S. Insurer (Health)",0.057,0.054)),"N/A")</f>
        <v>N/A</v>
      </c>
      <c r="AV790" s="47" t="str">
        <f>IF(AQ790="Yes",'Input 1 - Schedule 1'!$AJ790*0.03,"N/A")</f>
        <v>N/A</v>
      </c>
      <c r="AW790" s="47" t="str">
        <f>IF(AQ790="Yes",IF(AX790="RBC Filing U.S. Insurer (Life)",0.195*'Input 1 - Schedule 1'!AJ790,0.225*'Input 1 - Schedule 1'!AJ790),"N/A")</f>
        <v>N/A</v>
      </c>
      <c r="AX790" s="47" t="str">
        <f>IFERROR(VLOOKUP('Input 1 - Schedule 1'!I790,'Input 1 - Schedule 1'!$D$7:$G$1009,4,FALSE),"")</f>
        <v/>
      </c>
      <c r="AZ790" s="17" t="s">
        <v>1</v>
      </c>
    </row>
    <row r="791" spans="1:52" x14ac:dyDescent="0.25">
      <c r="A791" s="56">
        <f t="shared" si="83"/>
        <v>782</v>
      </c>
      <c r="B791" s="267" t="str">
        <f t="shared" si="84"/>
        <v/>
      </c>
      <c r="C791" s="55" t="str">
        <f>IFERROR(VLOOKUP(G791,GCC.Param!$B$3:$D$96,3,FALSE),"")</f>
        <v/>
      </c>
      <c r="D791" s="40"/>
      <c r="E791" s="40"/>
      <c r="F791" s="42"/>
      <c r="G791" s="42"/>
      <c r="H791" s="42"/>
      <c r="I791" s="42"/>
      <c r="J791" s="267" t="str">
        <f t="shared" si="85"/>
        <v/>
      </c>
      <c r="K791" s="289"/>
      <c r="L791" s="289"/>
      <c r="M791" s="42"/>
      <c r="N791" s="42"/>
      <c r="O791" s="42"/>
      <c r="P791" s="42"/>
      <c r="Q791" s="42"/>
      <c r="R791" s="42"/>
      <c r="S791" s="266">
        <f t="shared" si="86"/>
        <v>0</v>
      </c>
      <c r="T791" s="32"/>
      <c r="U791" s="50"/>
      <c r="V791" s="44"/>
      <c r="W791" s="44"/>
      <c r="X791" s="45"/>
      <c r="Y791" s="50"/>
      <c r="Z791" s="46"/>
      <c r="AA791" s="46"/>
      <c r="AB791" s="46"/>
      <c r="AC791" s="47">
        <f t="shared" si="87"/>
        <v>0</v>
      </c>
      <c r="AD791" s="51"/>
      <c r="AE791" s="51"/>
      <c r="AF791" s="51"/>
      <c r="AH791" s="290"/>
      <c r="AI791" s="53">
        <f t="shared" si="88"/>
        <v>0</v>
      </c>
      <c r="AJ791" s="52"/>
      <c r="AK791" s="293"/>
      <c r="AL791" s="300"/>
      <c r="AM791" s="52"/>
      <c r="AN791" s="300"/>
      <c r="AO791" s="54"/>
      <c r="AQ791" s="47" t="str">
        <f>IF(OR('Input 1 - Schedule 1'!$C791="Non-Ins, Non-Fin",G791="Other Unregulated Financial Entity"),"Yes","No")</f>
        <v>No</v>
      </c>
      <c r="AR791" s="47" t="str">
        <f>IF(AQ791="Yes", 'Input 1 - Schedule 1'!AL791/'Input 1 - Schedule 1'!AM791*'Input 1 - Schedule 1'!AN791,"N/A")</f>
        <v>N/A</v>
      </c>
      <c r="AS791" s="47" t="str">
        <f>IF(AR791="N/A","N/A",MAX('Input 1 - Schedule 1'!AN791*0.02,AR791))</f>
        <v>N/A</v>
      </c>
      <c r="AT791" s="47" t="str">
        <f>IF(AQ791="Yes",'Input 1 - Schedule 1'!$AH791*IF($AX791="RBC Filing U.S. Insurer (Life)",0.0247,IF($AX791="RBC Filing U.S. Insurer (Health)",0.057*2/3,0.0364)),"N/A")</f>
        <v>N/A</v>
      </c>
      <c r="AU791" s="47" t="str">
        <f>IF(AQ791="Yes",'Input 1 - Schedule 1'!$AH791*IF($AX791="RBC Filing U.S. Insurer (Life)",0.037,IF($AX791="RBC Filing U.S. Insurer (Health)",0.057,0.054)),"N/A")</f>
        <v>N/A</v>
      </c>
      <c r="AV791" s="47" t="str">
        <f>IF(AQ791="Yes",'Input 1 - Schedule 1'!$AJ791*0.03,"N/A")</f>
        <v>N/A</v>
      </c>
      <c r="AW791" s="47" t="str">
        <f>IF(AQ791="Yes",IF(AX791="RBC Filing U.S. Insurer (Life)",0.195*'Input 1 - Schedule 1'!AJ791,0.225*'Input 1 - Schedule 1'!AJ791),"N/A")</f>
        <v>N/A</v>
      </c>
      <c r="AX791" s="47" t="str">
        <f>IFERROR(VLOOKUP('Input 1 - Schedule 1'!I791,'Input 1 - Schedule 1'!$D$7:$G$1009,4,FALSE),"")</f>
        <v/>
      </c>
      <c r="AZ791" s="17" t="s">
        <v>1</v>
      </c>
    </row>
    <row r="792" spans="1:52" x14ac:dyDescent="0.25">
      <c r="A792" s="56">
        <f t="shared" si="83"/>
        <v>783</v>
      </c>
      <c r="B792" s="267" t="str">
        <f t="shared" si="84"/>
        <v/>
      </c>
      <c r="C792" s="55" t="str">
        <f>IFERROR(VLOOKUP(G792,GCC.Param!$B$3:$D$96,3,FALSE),"")</f>
        <v/>
      </c>
      <c r="D792" s="40"/>
      <c r="E792" s="40"/>
      <c r="F792" s="42"/>
      <c r="G792" s="42"/>
      <c r="H792" s="42"/>
      <c r="I792" s="42"/>
      <c r="J792" s="267" t="str">
        <f t="shared" si="85"/>
        <v/>
      </c>
      <c r="K792" s="289"/>
      <c r="L792" s="289"/>
      <c r="M792" s="42"/>
      <c r="N792" s="42"/>
      <c r="O792" s="42"/>
      <c r="P792" s="42"/>
      <c r="Q792" s="42"/>
      <c r="R792" s="42"/>
      <c r="S792" s="266">
        <f t="shared" si="86"/>
        <v>0</v>
      </c>
      <c r="T792" s="32"/>
      <c r="U792" s="50"/>
      <c r="V792" s="44"/>
      <c r="W792" s="44"/>
      <c r="X792" s="45"/>
      <c r="Y792" s="50"/>
      <c r="Z792" s="46"/>
      <c r="AA792" s="46"/>
      <c r="AB792" s="46"/>
      <c r="AC792" s="47">
        <f t="shared" si="87"/>
        <v>0</v>
      </c>
      <c r="AD792" s="51"/>
      <c r="AE792" s="51"/>
      <c r="AF792" s="51"/>
      <c r="AH792" s="290"/>
      <c r="AI792" s="53">
        <f t="shared" si="88"/>
        <v>0</v>
      </c>
      <c r="AJ792" s="52"/>
      <c r="AK792" s="293"/>
      <c r="AL792" s="300"/>
      <c r="AM792" s="52"/>
      <c r="AN792" s="300"/>
      <c r="AO792" s="54"/>
      <c r="AQ792" s="47" t="str">
        <f>IF(OR('Input 1 - Schedule 1'!$C792="Non-Ins, Non-Fin",G792="Other Unregulated Financial Entity"),"Yes","No")</f>
        <v>No</v>
      </c>
      <c r="AR792" s="47" t="str">
        <f>IF(AQ792="Yes", 'Input 1 - Schedule 1'!AL792/'Input 1 - Schedule 1'!AM792*'Input 1 - Schedule 1'!AN792,"N/A")</f>
        <v>N/A</v>
      </c>
      <c r="AS792" s="47" t="str">
        <f>IF(AR792="N/A","N/A",MAX('Input 1 - Schedule 1'!AN792*0.02,AR792))</f>
        <v>N/A</v>
      </c>
      <c r="AT792" s="47" t="str">
        <f>IF(AQ792="Yes",'Input 1 - Schedule 1'!$AH792*IF($AX792="RBC Filing U.S. Insurer (Life)",0.0247,IF($AX792="RBC Filing U.S. Insurer (Health)",0.057*2/3,0.0364)),"N/A")</f>
        <v>N/A</v>
      </c>
      <c r="AU792" s="47" t="str">
        <f>IF(AQ792="Yes",'Input 1 - Schedule 1'!$AH792*IF($AX792="RBC Filing U.S. Insurer (Life)",0.037,IF($AX792="RBC Filing U.S. Insurer (Health)",0.057,0.054)),"N/A")</f>
        <v>N/A</v>
      </c>
      <c r="AV792" s="47" t="str">
        <f>IF(AQ792="Yes",'Input 1 - Schedule 1'!$AJ792*0.03,"N/A")</f>
        <v>N/A</v>
      </c>
      <c r="AW792" s="47" t="str">
        <f>IF(AQ792="Yes",IF(AX792="RBC Filing U.S. Insurer (Life)",0.195*'Input 1 - Schedule 1'!AJ792,0.225*'Input 1 - Schedule 1'!AJ792),"N/A")</f>
        <v>N/A</v>
      </c>
      <c r="AX792" s="47" t="str">
        <f>IFERROR(VLOOKUP('Input 1 - Schedule 1'!I792,'Input 1 - Schedule 1'!$D$7:$G$1009,4,FALSE),"")</f>
        <v/>
      </c>
      <c r="AZ792" s="17" t="s">
        <v>1</v>
      </c>
    </row>
    <row r="793" spans="1:52" x14ac:dyDescent="0.25">
      <c r="A793" s="56">
        <f t="shared" si="83"/>
        <v>784</v>
      </c>
      <c r="B793" s="267" t="str">
        <f t="shared" si="84"/>
        <v/>
      </c>
      <c r="C793" s="55" t="str">
        <f>IFERROR(VLOOKUP(G793,GCC.Param!$B$3:$D$96,3,FALSE),"")</f>
        <v/>
      </c>
      <c r="D793" s="40"/>
      <c r="E793" s="40"/>
      <c r="F793" s="42"/>
      <c r="G793" s="42"/>
      <c r="H793" s="42"/>
      <c r="I793" s="42"/>
      <c r="J793" s="267" t="str">
        <f t="shared" si="85"/>
        <v/>
      </c>
      <c r="K793" s="289"/>
      <c r="L793" s="289"/>
      <c r="M793" s="42"/>
      <c r="N793" s="42"/>
      <c r="O793" s="42"/>
      <c r="P793" s="42"/>
      <c r="Q793" s="42"/>
      <c r="R793" s="42"/>
      <c r="S793" s="266">
        <f t="shared" si="86"/>
        <v>0</v>
      </c>
      <c r="T793" s="32"/>
      <c r="U793" s="50"/>
      <c r="V793" s="44"/>
      <c r="W793" s="44"/>
      <c r="X793" s="45"/>
      <c r="Y793" s="50"/>
      <c r="Z793" s="46"/>
      <c r="AA793" s="46"/>
      <c r="AB793" s="46"/>
      <c r="AC793" s="47">
        <f t="shared" si="87"/>
        <v>0</v>
      </c>
      <c r="AD793" s="51"/>
      <c r="AE793" s="51"/>
      <c r="AF793" s="51"/>
      <c r="AH793" s="290"/>
      <c r="AI793" s="53">
        <f t="shared" si="88"/>
        <v>0</v>
      </c>
      <c r="AJ793" s="52"/>
      <c r="AK793" s="293"/>
      <c r="AL793" s="300"/>
      <c r="AM793" s="52"/>
      <c r="AN793" s="300"/>
      <c r="AO793" s="54"/>
      <c r="AQ793" s="47" t="str">
        <f>IF(OR('Input 1 - Schedule 1'!$C793="Non-Ins, Non-Fin",G793="Other Unregulated Financial Entity"),"Yes","No")</f>
        <v>No</v>
      </c>
      <c r="AR793" s="47" t="str">
        <f>IF(AQ793="Yes", 'Input 1 - Schedule 1'!AL793/'Input 1 - Schedule 1'!AM793*'Input 1 - Schedule 1'!AN793,"N/A")</f>
        <v>N/A</v>
      </c>
      <c r="AS793" s="47" t="str">
        <f>IF(AR793="N/A","N/A",MAX('Input 1 - Schedule 1'!AN793*0.02,AR793))</f>
        <v>N/A</v>
      </c>
      <c r="AT793" s="47" t="str">
        <f>IF(AQ793="Yes",'Input 1 - Schedule 1'!$AH793*IF($AX793="RBC Filing U.S. Insurer (Life)",0.0247,IF($AX793="RBC Filing U.S. Insurer (Health)",0.057*2/3,0.0364)),"N/A")</f>
        <v>N/A</v>
      </c>
      <c r="AU793" s="47" t="str">
        <f>IF(AQ793="Yes",'Input 1 - Schedule 1'!$AH793*IF($AX793="RBC Filing U.S. Insurer (Life)",0.037,IF($AX793="RBC Filing U.S. Insurer (Health)",0.057,0.054)),"N/A")</f>
        <v>N/A</v>
      </c>
      <c r="AV793" s="47" t="str">
        <f>IF(AQ793="Yes",'Input 1 - Schedule 1'!$AJ793*0.03,"N/A")</f>
        <v>N/A</v>
      </c>
      <c r="AW793" s="47" t="str">
        <f>IF(AQ793="Yes",IF(AX793="RBC Filing U.S. Insurer (Life)",0.195*'Input 1 - Schedule 1'!AJ793,0.225*'Input 1 - Schedule 1'!AJ793),"N/A")</f>
        <v>N/A</v>
      </c>
      <c r="AX793" s="47" t="str">
        <f>IFERROR(VLOOKUP('Input 1 - Schedule 1'!I793,'Input 1 - Schedule 1'!$D$7:$G$1009,4,FALSE),"")</f>
        <v/>
      </c>
      <c r="AZ793" s="17" t="s">
        <v>1</v>
      </c>
    </row>
    <row r="794" spans="1:52" x14ac:dyDescent="0.25">
      <c r="A794" s="56">
        <f t="shared" si="83"/>
        <v>785</v>
      </c>
      <c r="B794" s="267" t="str">
        <f t="shared" si="84"/>
        <v/>
      </c>
      <c r="C794" s="55" t="str">
        <f>IFERROR(VLOOKUP(G794,GCC.Param!$B$3:$D$96,3,FALSE),"")</f>
        <v/>
      </c>
      <c r="D794" s="40"/>
      <c r="E794" s="40"/>
      <c r="F794" s="42"/>
      <c r="G794" s="42"/>
      <c r="H794" s="42"/>
      <c r="I794" s="42"/>
      <c r="J794" s="267" t="str">
        <f t="shared" si="85"/>
        <v/>
      </c>
      <c r="K794" s="289"/>
      <c r="L794" s="289"/>
      <c r="M794" s="42"/>
      <c r="N794" s="42"/>
      <c r="O794" s="42"/>
      <c r="P794" s="42"/>
      <c r="Q794" s="42"/>
      <c r="R794" s="42"/>
      <c r="S794" s="266">
        <f t="shared" si="86"/>
        <v>0</v>
      </c>
      <c r="T794" s="32"/>
      <c r="U794" s="50"/>
      <c r="V794" s="44"/>
      <c r="W794" s="44"/>
      <c r="X794" s="45"/>
      <c r="Y794" s="50"/>
      <c r="Z794" s="46"/>
      <c r="AA794" s="46"/>
      <c r="AB794" s="46"/>
      <c r="AC794" s="47">
        <f t="shared" si="87"/>
        <v>0</v>
      </c>
      <c r="AD794" s="51"/>
      <c r="AE794" s="51"/>
      <c r="AF794" s="51"/>
      <c r="AH794" s="290"/>
      <c r="AI794" s="53">
        <f t="shared" si="88"/>
        <v>0</v>
      </c>
      <c r="AJ794" s="52"/>
      <c r="AK794" s="293"/>
      <c r="AL794" s="300"/>
      <c r="AM794" s="52"/>
      <c r="AN794" s="300"/>
      <c r="AO794" s="54"/>
      <c r="AQ794" s="47" t="str">
        <f>IF(OR('Input 1 - Schedule 1'!$C794="Non-Ins, Non-Fin",G794="Other Unregulated Financial Entity"),"Yes","No")</f>
        <v>No</v>
      </c>
      <c r="AR794" s="47" t="str">
        <f>IF(AQ794="Yes", 'Input 1 - Schedule 1'!AL794/'Input 1 - Schedule 1'!AM794*'Input 1 - Schedule 1'!AN794,"N/A")</f>
        <v>N/A</v>
      </c>
      <c r="AS794" s="47" t="str">
        <f>IF(AR794="N/A","N/A",MAX('Input 1 - Schedule 1'!AN794*0.02,AR794))</f>
        <v>N/A</v>
      </c>
      <c r="AT794" s="47" t="str">
        <f>IF(AQ794="Yes",'Input 1 - Schedule 1'!$AH794*IF($AX794="RBC Filing U.S. Insurer (Life)",0.0247,IF($AX794="RBC Filing U.S. Insurer (Health)",0.057*2/3,0.0364)),"N/A")</f>
        <v>N/A</v>
      </c>
      <c r="AU794" s="47" t="str">
        <f>IF(AQ794="Yes",'Input 1 - Schedule 1'!$AH794*IF($AX794="RBC Filing U.S. Insurer (Life)",0.037,IF($AX794="RBC Filing U.S. Insurer (Health)",0.057,0.054)),"N/A")</f>
        <v>N/A</v>
      </c>
      <c r="AV794" s="47" t="str">
        <f>IF(AQ794="Yes",'Input 1 - Schedule 1'!$AJ794*0.03,"N/A")</f>
        <v>N/A</v>
      </c>
      <c r="AW794" s="47" t="str">
        <f>IF(AQ794="Yes",IF(AX794="RBC Filing U.S. Insurer (Life)",0.195*'Input 1 - Schedule 1'!AJ794,0.225*'Input 1 - Schedule 1'!AJ794),"N/A")</f>
        <v>N/A</v>
      </c>
      <c r="AX794" s="47" t="str">
        <f>IFERROR(VLOOKUP('Input 1 - Schedule 1'!I794,'Input 1 - Schedule 1'!$D$7:$G$1009,4,FALSE),"")</f>
        <v/>
      </c>
      <c r="AZ794" s="17" t="s">
        <v>1</v>
      </c>
    </row>
    <row r="795" spans="1:52" x14ac:dyDescent="0.25">
      <c r="A795" s="56">
        <f t="shared" si="83"/>
        <v>786</v>
      </c>
      <c r="B795" s="267" t="str">
        <f t="shared" si="84"/>
        <v/>
      </c>
      <c r="C795" s="55" t="str">
        <f>IFERROR(VLOOKUP(G795,GCC.Param!$B$3:$D$96,3,FALSE),"")</f>
        <v/>
      </c>
      <c r="D795" s="40"/>
      <c r="E795" s="40"/>
      <c r="F795" s="42"/>
      <c r="G795" s="42"/>
      <c r="H795" s="42"/>
      <c r="I795" s="42"/>
      <c r="J795" s="267" t="str">
        <f t="shared" si="85"/>
        <v/>
      </c>
      <c r="K795" s="289"/>
      <c r="L795" s="289"/>
      <c r="M795" s="42"/>
      <c r="N795" s="42"/>
      <c r="O795" s="42"/>
      <c r="P795" s="42"/>
      <c r="Q795" s="42"/>
      <c r="R795" s="42"/>
      <c r="S795" s="266">
        <f t="shared" si="86"/>
        <v>0</v>
      </c>
      <c r="T795" s="32"/>
      <c r="U795" s="50"/>
      <c r="V795" s="44"/>
      <c r="W795" s="44"/>
      <c r="X795" s="45"/>
      <c r="Y795" s="50"/>
      <c r="Z795" s="46"/>
      <c r="AA795" s="46"/>
      <c r="AB795" s="46"/>
      <c r="AC795" s="47">
        <f t="shared" si="87"/>
        <v>0</v>
      </c>
      <c r="AD795" s="51"/>
      <c r="AE795" s="51"/>
      <c r="AF795" s="51"/>
      <c r="AH795" s="290"/>
      <c r="AI795" s="53">
        <f t="shared" si="88"/>
        <v>0</v>
      </c>
      <c r="AJ795" s="52"/>
      <c r="AK795" s="293"/>
      <c r="AL795" s="300"/>
      <c r="AM795" s="52"/>
      <c r="AN795" s="300"/>
      <c r="AO795" s="54"/>
      <c r="AQ795" s="47" t="str">
        <f>IF(OR('Input 1 - Schedule 1'!$C795="Non-Ins, Non-Fin",G795="Other Unregulated Financial Entity"),"Yes","No")</f>
        <v>No</v>
      </c>
      <c r="AR795" s="47" t="str">
        <f>IF(AQ795="Yes", 'Input 1 - Schedule 1'!AL795/'Input 1 - Schedule 1'!AM795*'Input 1 - Schedule 1'!AN795,"N/A")</f>
        <v>N/A</v>
      </c>
      <c r="AS795" s="47" t="str">
        <f>IF(AR795="N/A","N/A",MAX('Input 1 - Schedule 1'!AN795*0.02,AR795))</f>
        <v>N/A</v>
      </c>
      <c r="AT795" s="47" t="str">
        <f>IF(AQ795="Yes",'Input 1 - Schedule 1'!$AH795*IF($AX795="RBC Filing U.S. Insurer (Life)",0.0247,IF($AX795="RBC Filing U.S. Insurer (Health)",0.057*2/3,0.0364)),"N/A")</f>
        <v>N/A</v>
      </c>
      <c r="AU795" s="47" t="str">
        <f>IF(AQ795="Yes",'Input 1 - Schedule 1'!$AH795*IF($AX795="RBC Filing U.S. Insurer (Life)",0.037,IF($AX795="RBC Filing U.S. Insurer (Health)",0.057,0.054)),"N/A")</f>
        <v>N/A</v>
      </c>
      <c r="AV795" s="47" t="str">
        <f>IF(AQ795="Yes",'Input 1 - Schedule 1'!$AJ795*0.03,"N/A")</f>
        <v>N/A</v>
      </c>
      <c r="AW795" s="47" t="str">
        <f>IF(AQ795="Yes",IF(AX795="RBC Filing U.S. Insurer (Life)",0.195*'Input 1 - Schedule 1'!AJ795,0.225*'Input 1 - Schedule 1'!AJ795),"N/A")</f>
        <v>N/A</v>
      </c>
      <c r="AX795" s="47" t="str">
        <f>IFERROR(VLOOKUP('Input 1 - Schedule 1'!I795,'Input 1 - Schedule 1'!$D$7:$G$1009,4,FALSE),"")</f>
        <v/>
      </c>
      <c r="AZ795" s="17" t="s">
        <v>1</v>
      </c>
    </row>
    <row r="796" spans="1:52" x14ac:dyDescent="0.25">
      <c r="A796" s="56">
        <f t="shared" si="83"/>
        <v>787</v>
      </c>
      <c r="B796" s="267" t="str">
        <f t="shared" si="84"/>
        <v/>
      </c>
      <c r="C796" s="55" t="str">
        <f>IFERROR(VLOOKUP(G796,GCC.Param!$B$3:$D$96,3,FALSE),"")</f>
        <v/>
      </c>
      <c r="D796" s="40"/>
      <c r="E796" s="40"/>
      <c r="F796" s="42"/>
      <c r="G796" s="42"/>
      <c r="H796" s="42"/>
      <c r="I796" s="42"/>
      <c r="J796" s="267" t="str">
        <f t="shared" si="85"/>
        <v/>
      </c>
      <c r="K796" s="289"/>
      <c r="L796" s="289"/>
      <c r="M796" s="42"/>
      <c r="N796" s="42"/>
      <c r="O796" s="42"/>
      <c r="P796" s="42"/>
      <c r="Q796" s="42"/>
      <c r="R796" s="42"/>
      <c r="S796" s="266">
        <f t="shared" si="86"/>
        <v>0</v>
      </c>
      <c r="T796" s="32"/>
      <c r="U796" s="50"/>
      <c r="V796" s="44"/>
      <c r="W796" s="44"/>
      <c r="X796" s="45"/>
      <c r="Y796" s="50"/>
      <c r="Z796" s="46"/>
      <c r="AA796" s="46"/>
      <c r="AB796" s="46"/>
      <c r="AC796" s="47">
        <f t="shared" si="87"/>
        <v>0</v>
      </c>
      <c r="AD796" s="51"/>
      <c r="AE796" s="51"/>
      <c r="AF796" s="51"/>
      <c r="AH796" s="290"/>
      <c r="AI796" s="53">
        <f t="shared" si="88"/>
        <v>0</v>
      </c>
      <c r="AJ796" s="52"/>
      <c r="AK796" s="293"/>
      <c r="AL796" s="300"/>
      <c r="AM796" s="52"/>
      <c r="AN796" s="300"/>
      <c r="AO796" s="54"/>
      <c r="AQ796" s="47" t="str">
        <f>IF(OR('Input 1 - Schedule 1'!$C796="Non-Ins, Non-Fin",G796="Other Unregulated Financial Entity"),"Yes","No")</f>
        <v>No</v>
      </c>
      <c r="AR796" s="47" t="str">
        <f>IF(AQ796="Yes", 'Input 1 - Schedule 1'!AL796/'Input 1 - Schedule 1'!AM796*'Input 1 - Schedule 1'!AN796,"N/A")</f>
        <v>N/A</v>
      </c>
      <c r="AS796" s="47" t="str">
        <f>IF(AR796="N/A","N/A",MAX('Input 1 - Schedule 1'!AN796*0.02,AR796))</f>
        <v>N/A</v>
      </c>
      <c r="AT796" s="47" t="str">
        <f>IF(AQ796="Yes",'Input 1 - Schedule 1'!$AH796*IF($AX796="RBC Filing U.S. Insurer (Life)",0.0247,IF($AX796="RBC Filing U.S. Insurer (Health)",0.057*2/3,0.0364)),"N/A")</f>
        <v>N/A</v>
      </c>
      <c r="AU796" s="47" t="str">
        <f>IF(AQ796="Yes",'Input 1 - Schedule 1'!$AH796*IF($AX796="RBC Filing U.S. Insurer (Life)",0.037,IF($AX796="RBC Filing U.S. Insurer (Health)",0.057,0.054)),"N/A")</f>
        <v>N/A</v>
      </c>
      <c r="AV796" s="47" t="str">
        <f>IF(AQ796="Yes",'Input 1 - Schedule 1'!$AJ796*0.03,"N/A")</f>
        <v>N/A</v>
      </c>
      <c r="AW796" s="47" t="str">
        <f>IF(AQ796="Yes",IF(AX796="RBC Filing U.S. Insurer (Life)",0.195*'Input 1 - Schedule 1'!AJ796,0.225*'Input 1 - Schedule 1'!AJ796),"N/A")</f>
        <v>N/A</v>
      </c>
      <c r="AX796" s="47" t="str">
        <f>IFERROR(VLOOKUP('Input 1 - Schedule 1'!I796,'Input 1 - Schedule 1'!$D$7:$G$1009,4,FALSE),"")</f>
        <v/>
      </c>
      <c r="AZ796" s="17" t="s">
        <v>1</v>
      </c>
    </row>
    <row r="797" spans="1:52" x14ac:dyDescent="0.25">
      <c r="A797" s="56">
        <f t="shared" si="83"/>
        <v>788</v>
      </c>
      <c r="B797" s="267" t="str">
        <f t="shared" si="84"/>
        <v/>
      </c>
      <c r="C797" s="55" t="str">
        <f>IFERROR(VLOOKUP(G797,GCC.Param!$B$3:$D$96,3,FALSE),"")</f>
        <v/>
      </c>
      <c r="D797" s="40"/>
      <c r="E797" s="40"/>
      <c r="F797" s="42"/>
      <c r="G797" s="42"/>
      <c r="H797" s="42"/>
      <c r="I797" s="42"/>
      <c r="J797" s="267" t="str">
        <f t="shared" si="85"/>
        <v/>
      </c>
      <c r="K797" s="289"/>
      <c r="L797" s="289"/>
      <c r="M797" s="42"/>
      <c r="N797" s="42"/>
      <c r="O797" s="42"/>
      <c r="P797" s="42"/>
      <c r="Q797" s="42"/>
      <c r="R797" s="42"/>
      <c r="S797" s="266">
        <f t="shared" si="86"/>
        <v>0</v>
      </c>
      <c r="T797" s="32"/>
      <c r="U797" s="50"/>
      <c r="V797" s="44"/>
      <c r="W797" s="44"/>
      <c r="X797" s="45"/>
      <c r="Y797" s="50"/>
      <c r="Z797" s="46"/>
      <c r="AA797" s="46"/>
      <c r="AB797" s="46"/>
      <c r="AC797" s="47">
        <f t="shared" si="87"/>
        <v>0</v>
      </c>
      <c r="AD797" s="51"/>
      <c r="AE797" s="51"/>
      <c r="AF797" s="51"/>
      <c r="AH797" s="290"/>
      <c r="AI797" s="53">
        <f t="shared" si="88"/>
        <v>0</v>
      </c>
      <c r="AJ797" s="52"/>
      <c r="AK797" s="293"/>
      <c r="AL797" s="300"/>
      <c r="AM797" s="52"/>
      <c r="AN797" s="300"/>
      <c r="AO797" s="54"/>
      <c r="AQ797" s="47" t="str">
        <f>IF(OR('Input 1 - Schedule 1'!$C797="Non-Ins, Non-Fin",G797="Other Unregulated Financial Entity"),"Yes","No")</f>
        <v>No</v>
      </c>
      <c r="AR797" s="47" t="str">
        <f>IF(AQ797="Yes", 'Input 1 - Schedule 1'!AL797/'Input 1 - Schedule 1'!AM797*'Input 1 - Schedule 1'!AN797,"N/A")</f>
        <v>N/A</v>
      </c>
      <c r="AS797" s="47" t="str">
        <f>IF(AR797="N/A","N/A",MAX('Input 1 - Schedule 1'!AN797*0.02,AR797))</f>
        <v>N/A</v>
      </c>
      <c r="AT797" s="47" t="str">
        <f>IF(AQ797="Yes",'Input 1 - Schedule 1'!$AH797*IF($AX797="RBC Filing U.S. Insurer (Life)",0.0247,IF($AX797="RBC Filing U.S. Insurer (Health)",0.057*2/3,0.0364)),"N/A")</f>
        <v>N/A</v>
      </c>
      <c r="AU797" s="47" t="str">
        <f>IF(AQ797="Yes",'Input 1 - Schedule 1'!$AH797*IF($AX797="RBC Filing U.S. Insurer (Life)",0.037,IF($AX797="RBC Filing U.S. Insurer (Health)",0.057,0.054)),"N/A")</f>
        <v>N/A</v>
      </c>
      <c r="AV797" s="47" t="str">
        <f>IF(AQ797="Yes",'Input 1 - Schedule 1'!$AJ797*0.03,"N/A")</f>
        <v>N/A</v>
      </c>
      <c r="AW797" s="47" t="str">
        <f>IF(AQ797="Yes",IF(AX797="RBC Filing U.S. Insurer (Life)",0.195*'Input 1 - Schedule 1'!AJ797,0.225*'Input 1 - Schedule 1'!AJ797),"N/A")</f>
        <v>N/A</v>
      </c>
      <c r="AX797" s="47" t="str">
        <f>IFERROR(VLOOKUP('Input 1 - Schedule 1'!I797,'Input 1 - Schedule 1'!$D$7:$G$1009,4,FALSE),"")</f>
        <v/>
      </c>
      <c r="AZ797" s="17" t="s">
        <v>1</v>
      </c>
    </row>
    <row r="798" spans="1:52" x14ac:dyDescent="0.25">
      <c r="A798" s="56">
        <f t="shared" si="83"/>
        <v>789</v>
      </c>
      <c r="B798" s="267" t="str">
        <f t="shared" si="84"/>
        <v/>
      </c>
      <c r="C798" s="55" t="str">
        <f>IFERROR(VLOOKUP(G798,GCC.Param!$B$3:$D$96,3,FALSE),"")</f>
        <v/>
      </c>
      <c r="D798" s="40"/>
      <c r="E798" s="40"/>
      <c r="F798" s="42"/>
      <c r="G798" s="42"/>
      <c r="H798" s="42"/>
      <c r="I798" s="42"/>
      <c r="J798" s="267" t="str">
        <f t="shared" si="85"/>
        <v/>
      </c>
      <c r="K798" s="289"/>
      <c r="L798" s="289"/>
      <c r="M798" s="42"/>
      <c r="N798" s="42"/>
      <c r="O798" s="42"/>
      <c r="P798" s="42"/>
      <c r="Q798" s="42"/>
      <c r="R798" s="42"/>
      <c r="S798" s="266">
        <f t="shared" si="86"/>
        <v>0</v>
      </c>
      <c r="T798" s="32"/>
      <c r="U798" s="50"/>
      <c r="V798" s="44"/>
      <c r="W798" s="44"/>
      <c r="X798" s="45"/>
      <c r="Y798" s="50"/>
      <c r="Z798" s="46"/>
      <c r="AA798" s="46"/>
      <c r="AB798" s="46"/>
      <c r="AC798" s="47">
        <f t="shared" si="87"/>
        <v>0</v>
      </c>
      <c r="AD798" s="51"/>
      <c r="AE798" s="51"/>
      <c r="AF798" s="51"/>
      <c r="AH798" s="290"/>
      <c r="AI798" s="53">
        <f t="shared" si="88"/>
        <v>0</v>
      </c>
      <c r="AJ798" s="52"/>
      <c r="AK798" s="293"/>
      <c r="AL798" s="300"/>
      <c r="AM798" s="52"/>
      <c r="AN798" s="300"/>
      <c r="AO798" s="54"/>
      <c r="AQ798" s="47" t="str">
        <f>IF(OR('Input 1 - Schedule 1'!$C798="Non-Ins, Non-Fin",G798="Other Unregulated Financial Entity"),"Yes","No")</f>
        <v>No</v>
      </c>
      <c r="AR798" s="47" t="str">
        <f>IF(AQ798="Yes", 'Input 1 - Schedule 1'!AL798/'Input 1 - Schedule 1'!AM798*'Input 1 - Schedule 1'!AN798,"N/A")</f>
        <v>N/A</v>
      </c>
      <c r="AS798" s="47" t="str">
        <f>IF(AR798="N/A","N/A",MAX('Input 1 - Schedule 1'!AN798*0.02,AR798))</f>
        <v>N/A</v>
      </c>
      <c r="AT798" s="47" t="str">
        <f>IF(AQ798="Yes",'Input 1 - Schedule 1'!$AH798*IF($AX798="RBC Filing U.S. Insurer (Life)",0.0247,IF($AX798="RBC Filing U.S. Insurer (Health)",0.057*2/3,0.0364)),"N/A")</f>
        <v>N/A</v>
      </c>
      <c r="AU798" s="47" t="str">
        <f>IF(AQ798="Yes",'Input 1 - Schedule 1'!$AH798*IF($AX798="RBC Filing U.S. Insurer (Life)",0.037,IF($AX798="RBC Filing U.S. Insurer (Health)",0.057,0.054)),"N/A")</f>
        <v>N/A</v>
      </c>
      <c r="AV798" s="47" t="str">
        <f>IF(AQ798="Yes",'Input 1 - Schedule 1'!$AJ798*0.03,"N/A")</f>
        <v>N/A</v>
      </c>
      <c r="AW798" s="47" t="str">
        <f>IF(AQ798="Yes",IF(AX798="RBC Filing U.S. Insurer (Life)",0.195*'Input 1 - Schedule 1'!AJ798,0.225*'Input 1 - Schedule 1'!AJ798),"N/A")</f>
        <v>N/A</v>
      </c>
      <c r="AX798" s="47" t="str">
        <f>IFERROR(VLOOKUP('Input 1 - Schedule 1'!I798,'Input 1 - Schedule 1'!$D$7:$G$1009,4,FALSE),"")</f>
        <v/>
      </c>
      <c r="AZ798" s="17" t="s">
        <v>1</v>
      </c>
    </row>
    <row r="799" spans="1:52" x14ac:dyDescent="0.25">
      <c r="A799" s="56">
        <f t="shared" si="83"/>
        <v>790</v>
      </c>
      <c r="B799" s="267" t="str">
        <f t="shared" si="84"/>
        <v/>
      </c>
      <c r="C799" s="55" t="str">
        <f>IFERROR(VLOOKUP(G799,GCC.Param!$B$3:$D$96,3,FALSE),"")</f>
        <v/>
      </c>
      <c r="D799" s="40"/>
      <c r="E799" s="40"/>
      <c r="F799" s="42"/>
      <c r="G799" s="42"/>
      <c r="H799" s="42"/>
      <c r="I799" s="42"/>
      <c r="J799" s="267" t="str">
        <f t="shared" si="85"/>
        <v/>
      </c>
      <c r="K799" s="289"/>
      <c r="L799" s="289"/>
      <c r="M799" s="42"/>
      <c r="N799" s="42"/>
      <c r="O799" s="42"/>
      <c r="P799" s="42"/>
      <c r="Q799" s="42"/>
      <c r="R799" s="42"/>
      <c r="S799" s="266">
        <f t="shared" si="86"/>
        <v>0</v>
      </c>
      <c r="T799" s="32"/>
      <c r="U799" s="50"/>
      <c r="V799" s="44"/>
      <c r="W799" s="44"/>
      <c r="X799" s="45"/>
      <c r="Y799" s="50"/>
      <c r="Z799" s="46"/>
      <c r="AA799" s="46"/>
      <c r="AB799" s="46"/>
      <c r="AC799" s="47">
        <f t="shared" si="87"/>
        <v>0</v>
      </c>
      <c r="AD799" s="51"/>
      <c r="AE799" s="51"/>
      <c r="AF799" s="51"/>
      <c r="AH799" s="290"/>
      <c r="AI799" s="53">
        <f t="shared" si="88"/>
        <v>0</v>
      </c>
      <c r="AJ799" s="52"/>
      <c r="AK799" s="293"/>
      <c r="AL799" s="300"/>
      <c r="AM799" s="52"/>
      <c r="AN799" s="300"/>
      <c r="AO799" s="54"/>
      <c r="AQ799" s="47" t="str">
        <f>IF(OR('Input 1 - Schedule 1'!$C799="Non-Ins, Non-Fin",G799="Other Unregulated Financial Entity"),"Yes","No")</f>
        <v>No</v>
      </c>
      <c r="AR799" s="47" t="str">
        <f>IF(AQ799="Yes", 'Input 1 - Schedule 1'!AL799/'Input 1 - Schedule 1'!AM799*'Input 1 - Schedule 1'!AN799,"N/A")</f>
        <v>N/A</v>
      </c>
      <c r="AS799" s="47" t="str">
        <f>IF(AR799="N/A","N/A",MAX('Input 1 - Schedule 1'!AN799*0.02,AR799))</f>
        <v>N/A</v>
      </c>
      <c r="AT799" s="47" t="str">
        <f>IF(AQ799="Yes",'Input 1 - Schedule 1'!$AH799*IF($AX799="RBC Filing U.S. Insurer (Life)",0.0247,IF($AX799="RBC Filing U.S. Insurer (Health)",0.057*2/3,0.0364)),"N/A")</f>
        <v>N/A</v>
      </c>
      <c r="AU799" s="47" t="str">
        <f>IF(AQ799="Yes",'Input 1 - Schedule 1'!$AH799*IF($AX799="RBC Filing U.S. Insurer (Life)",0.037,IF($AX799="RBC Filing U.S. Insurer (Health)",0.057,0.054)),"N/A")</f>
        <v>N/A</v>
      </c>
      <c r="AV799" s="47" t="str">
        <f>IF(AQ799="Yes",'Input 1 - Schedule 1'!$AJ799*0.03,"N/A")</f>
        <v>N/A</v>
      </c>
      <c r="AW799" s="47" t="str">
        <f>IF(AQ799="Yes",IF(AX799="RBC Filing U.S. Insurer (Life)",0.195*'Input 1 - Schedule 1'!AJ799,0.225*'Input 1 - Schedule 1'!AJ799),"N/A")</f>
        <v>N/A</v>
      </c>
      <c r="AX799" s="47" t="str">
        <f>IFERROR(VLOOKUP('Input 1 - Schedule 1'!I799,'Input 1 - Schedule 1'!$D$7:$G$1009,4,FALSE),"")</f>
        <v/>
      </c>
      <c r="AZ799" s="17" t="s">
        <v>1</v>
      </c>
    </row>
    <row r="800" spans="1:52" x14ac:dyDescent="0.25">
      <c r="A800" s="56">
        <f t="shared" si="83"/>
        <v>791</v>
      </c>
      <c r="B800" s="267" t="str">
        <f t="shared" si="84"/>
        <v/>
      </c>
      <c r="C800" s="55" t="str">
        <f>IFERROR(VLOOKUP(G800,GCC.Param!$B$3:$D$96,3,FALSE),"")</f>
        <v/>
      </c>
      <c r="D800" s="40"/>
      <c r="E800" s="40"/>
      <c r="F800" s="42"/>
      <c r="G800" s="42"/>
      <c r="H800" s="42"/>
      <c r="I800" s="42"/>
      <c r="J800" s="267" t="str">
        <f t="shared" si="85"/>
        <v/>
      </c>
      <c r="K800" s="289"/>
      <c r="L800" s="289"/>
      <c r="M800" s="42"/>
      <c r="N800" s="42"/>
      <c r="O800" s="42"/>
      <c r="P800" s="42"/>
      <c r="Q800" s="42"/>
      <c r="R800" s="42"/>
      <c r="S800" s="266">
        <f t="shared" si="86"/>
        <v>0</v>
      </c>
      <c r="T800" s="32"/>
      <c r="U800" s="50"/>
      <c r="V800" s="44"/>
      <c r="W800" s="44"/>
      <c r="X800" s="45"/>
      <c r="Y800" s="50"/>
      <c r="Z800" s="46"/>
      <c r="AA800" s="46"/>
      <c r="AB800" s="46"/>
      <c r="AC800" s="47">
        <f t="shared" si="87"/>
        <v>0</v>
      </c>
      <c r="AD800" s="51"/>
      <c r="AE800" s="51"/>
      <c r="AF800" s="51"/>
      <c r="AH800" s="290"/>
      <c r="AI800" s="53">
        <f t="shared" si="88"/>
        <v>0</v>
      </c>
      <c r="AJ800" s="52"/>
      <c r="AK800" s="293"/>
      <c r="AL800" s="300"/>
      <c r="AM800" s="52"/>
      <c r="AN800" s="300"/>
      <c r="AO800" s="54"/>
      <c r="AQ800" s="47" t="str">
        <f>IF(OR('Input 1 - Schedule 1'!$C800="Non-Ins, Non-Fin",G800="Other Unregulated Financial Entity"),"Yes","No")</f>
        <v>No</v>
      </c>
      <c r="AR800" s="47" t="str">
        <f>IF(AQ800="Yes", 'Input 1 - Schedule 1'!AL800/'Input 1 - Schedule 1'!AM800*'Input 1 - Schedule 1'!AN800,"N/A")</f>
        <v>N/A</v>
      </c>
      <c r="AS800" s="47" t="str">
        <f>IF(AR800="N/A","N/A",MAX('Input 1 - Schedule 1'!AN800*0.02,AR800))</f>
        <v>N/A</v>
      </c>
      <c r="AT800" s="47" t="str">
        <f>IF(AQ800="Yes",'Input 1 - Schedule 1'!$AH800*IF($AX800="RBC Filing U.S. Insurer (Life)",0.0247,IF($AX800="RBC Filing U.S. Insurer (Health)",0.057*2/3,0.0364)),"N/A")</f>
        <v>N/A</v>
      </c>
      <c r="AU800" s="47" t="str">
        <f>IF(AQ800="Yes",'Input 1 - Schedule 1'!$AH800*IF($AX800="RBC Filing U.S. Insurer (Life)",0.037,IF($AX800="RBC Filing U.S. Insurer (Health)",0.057,0.054)),"N/A")</f>
        <v>N/A</v>
      </c>
      <c r="AV800" s="47" t="str">
        <f>IF(AQ800="Yes",'Input 1 - Schedule 1'!$AJ800*0.03,"N/A")</f>
        <v>N/A</v>
      </c>
      <c r="AW800" s="47" t="str">
        <f>IF(AQ800="Yes",IF(AX800="RBC Filing U.S. Insurer (Life)",0.195*'Input 1 - Schedule 1'!AJ800,0.225*'Input 1 - Schedule 1'!AJ800),"N/A")</f>
        <v>N/A</v>
      </c>
      <c r="AX800" s="47" t="str">
        <f>IFERROR(VLOOKUP('Input 1 - Schedule 1'!I800,'Input 1 - Schedule 1'!$D$7:$G$1009,4,FALSE),"")</f>
        <v/>
      </c>
      <c r="AZ800" s="17" t="s">
        <v>1</v>
      </c>
    </row>
    <row r="801" spans="1:52" x14ac:dyDescent="0.25">
      <c r="A801" s="56">
        <f t="shared" si="83"/>
        <v>792</v>
      </c>
      <c r="B801" s="267" t="str">
        <f t="shared" si="84"/>
        <v/>
      </c>
      <c r="C801" s="55" t="str">
        <f>IFERROR(VLOOKUP(G801,GCC.Param!$B$3:$D$96,3,FALSE),"")</f>
        <v/>
      </c>
      <c r="D801" s="40"/>
      <c r="E801" s="40"/>
      <c r="F801" s="42"/>
      <c r="G801" s="42"/>
      <c r="H801" s="42"/>
      <c r="I801" s="42"/>
      <c r="J801" s="267" t="str">
        <f t="shared" si="85"/>
        <v/>
      </c>
      <c r="K801" s="289"/>
      <c r="L801" s="289"/>
      <c r="M801" s="42"/>
      <c r="N801" s="42"/>
      <c r="O801" s="42"/>
      <c r="P801" s="42"/>
      <c r="Q801" s="42"/>
      <c r="R801" s="42"/>
      <c r="S801" s="266">
        <f t="shared" si="86"/>
        <v>0</v>
      </c>
      <c r="T801" s="32"/>
      <c r="U801" s="50"/>
      <c r="V801" s="44"/>
      <c r="W801" s="44"/>
      <c r="X801" s="45"/>
      <c r="Y801" s="50"/>
      <c r="Z801" s="46"/>
      <c r="AA801" s="46"/>
      <c r="AB801" s="46"/>
      <c r="AC801" s="47">
        <f t="shared" si="87"/>
        <v>0</v>
      </c>
      <c r="AD801" s="51"/>
      <c r="AE801" s="51"/>
      <c r="AF801" s="51"/>
      <c r="AH801" s="290"/>
      <c r="AI801" s="53">
        <f t="shared" si="88"/>
        <v>0</v>
      </c>
      <c r="AJ801" s="52"/>
      <c r="AK801" s="293"/>
      <c r="AL801" s="300"/>
      <c r="AM801" s="52"/>
      <c r="AN801" s="300"/>
      <c r="AO801" s="54"/>
      <c r="AQ801" s="47" t="str">
        <f>IF(OR('Input 1 - Schedule 1'!$C801="Non-Ins, Non-Fin",G801="Other Unregulated Financial Entity"),"Yes","No")</f>
        <v>No</v>
      </c>
      <c r="AR801" s="47" t="str">
        <f>IF(AQ801="Yes", 'Input 1 - Schedule 1'!AL801/'Input 1 - Schedule 1'!AM801*'Input 1 - Schedule 1'!AN801,"N/A")</f>
        <v>N/A</v>
      </c>
      <c r="AS801" s="47" t="str">
        <f>IF(AR801="N/A","N/A",MAX('Input 1 - Schedule 1'!AN801*0.02,AR801))</f>
        <v>N/A</v>
      </c>
      <c r="AT801" s="47" t="str">
        <f>IF(AQ801="Yes",'Input 1 - Schedule 1'!$AH801*IF($AX801="RBC Filing U.S. Insurer (Life)",0.0247,IF($AX801="RBC Filing U.S. Insurer (Health)",0.057*2/3,0.0364)),"N/A")</f>
        <v>N/A</v>
      </c>
      <c r="AU801" s="47" t="str">
        <f>IF(AQ801="Yes",'Input 1 - Schedule 1'!$AH801*IF($AX801="RBC Filing U.S. Insurer (Life)",0.037,IF($AX801="RBC Filing U.S. Insurer (Health)",0.057,0.054)),"N/A")</f>
        <v>N/A</v>
      </c>
      <c r="AV801" s="47" t="str">
        <f>IF(AQ801="Yes",'Input 1 - Schedule 1'!$AJ801*0.03,"N/A")</f>
        <v>N/A</v>
      </c>
      <c r="AW801" s="47" t="str">
        <f>IF(AQ801="Yes",IF(AX801="RBC Filing U.S. Insurer (Life)",0.195*'Input 1 - Schedule 1'!AJ801,0.225*'Input 1 - Schedule 1'!AJ801),"N/A")</f>
        <v>N/A</v>
      </c>
      <c r="AX801" s="47" t="str">
        <f>IFERROR(VLOOKUP('Input 1 - Schedule 1'!I801,'Input 1 - Schedule 1'!$D$7:$G$1009,4,FALSE),"")</f>
        <v/>
      </c>
      <c r="AZ801" s="17" t="s">
        <v>1</v>
      </c>
    </row>
    <row r="802" spans="1:52" x14ac:dyDescent="0.25">
      <c r="A802" s="56">
        <f t="shared" si="83"/>
        <v>793</v>
      </c>
      <c r="B802" s="267" t="str">
        <f t="shared" si="84"/>
        <v/>
      </c>
      <c r="C802" s="55" t="str">
        <f>IFERROR(VLOOKUP(G802,GCC.Param!$B$3:$D$96,3,FALSE),"")</f>
        <v/>
      </c>
      <c r="D802" s="40"/>
      <c r="E802" s="40"/>
      <c r="F802" s="42"/>
      <c r="G802" s="42"/>
      <c r="H802" s="42"/>
      <c r="I802" s="42"/>
      <c r="J802" s="267" t="str">
        <f t="shared" si="85"/>
        <v/>
      </c>
      <c r="K802" s="289"/>
      <c r="L802" s="289"/>
      <c r="M802" s="42"/>
      <c r="N802" s="42"/>
      <c r="O802" s="42"/>
      <c r="P802" s="42"/>
      <c r="Q802" s="42"/>
      <c r="R802" s="42"/>
      <c r="S802" s="266">
        <f t="shared" si="86"/>
        <v>0</v>
      </c>
      <c r="T802" s="32"/>
      <c r="U802" s="50"/>
      <c r="V802" s="44"/>
      <c r="W802" s="44"/>
      <c r="X802" s="45"/>
      <c r="Y802" s="50"/>
      <c r="Z802" s="46"/>
      <c r="AA802" s="46"/>
      <c r="AB802" s="46"/>
      <c r="AC802" s="47">
        <f t="shared" si="87"/>
        <v>0</v>
      </c>
      <c r="AD802" s="51"/>
      <c r="AE802" s="51"/>
      <c r="AF802" s="51"/>
      <c r="AH802" s="290"/>
      <c r="AI802" s="53">
        <f t="shared" si="88"/>
        <v>0</v>
      </c>
      <c r="AJ802" s="52"/>
      <c r="AK802" s="293"/>
      <c r="AL802" s="300"/>
      <c r="AM802" s="52"/>
      <c r="AN802" s="300"/>
      <c r="AO802" s="54"/>
      <c r="AQ802" s="47" t="str">
        <f>IF(OR('Input 1 - Schedule 1'!$C802="Non-Ins, Non-Fin",G802="Other Unregulated Financial Entity"),"Yes","No")</f>
        <v>No</v>
      </c>
      <c r="AR802" s="47" t="str">
        <f>IF(AQ802="Yes", 'Input 1 - Schedule 1'!AL802/'Input 1 - Schedule 1'!AM802*'Input 1 - Schedule 1'!AN802,"N/A")</f>
        <v>N/A</v>
      </c>
      <c r="AS802" s="47" t="str">
        <f>IF(AR802="N/A","N/A",MAX('Input 1 - Schedule 1'!AN802*0.02,AR802))</f>
        <v>N/A</v>
      </c>
      <c r="AT802" s="47" t="str">
        <f>IF(AQ802="Yes",'Input 1 - Schedule 1'!$AH802*IF($AX802="RBC Filing U.S. Insurer (Life)",0.0247,IF($AX802="RBC Filing U.S. Insurer (Health)",0.057*2/3,0.0364)),"N/A")</f>
        <v>N/A</v>
      </c>
      <c r="AU802" s="47" t="str">
        <f>IF(AQ802="Yes",'Input 1 - Schedule 1'!$AH802*IF($AX802="RBC Filing U.S. Insurer (Life)",0.037,IF($AX802="RBC Filing U.S. Insurer (Health)",0.057,0.054)),"N/A")</f>
        <v>N/A</v>
      </c>
      <c r="AV802" s="47" t="str">
        <f>IF(AQ802="Yes",'Input 1 - Schedule 1'!$AJ802*0.03,"N/A")</f>
        <v>N/A</v>
      </c>
      <c r="AW802" s="47" t="str">
        <f>IF(AQ802="Yes",IF(AX802="RBC Filing U.S. Insurer (Life)",0.195*'Input 1 - Schedule 1'!AJ802,0.225*'Input 1 - Schedule 1'!AJ802),"N/A")</f>
        <v>N/A</v>
      </c>
      <c r="AX802" s="47" t="str">
        <f>IFERROR(VLOOKUP('Input 1 - Schedule 1'!I802,'Input 1 - Schedule 1'!$D$7:$G$1009,4,FALSE),"")</f>
        <v/>
      </c>
      <c r="AZ802" s="17" t="s">
        <v>1</v>
      </c>
    </row>
    <row r="803" spans="1:52" x14ac:dyDescent="0.25">
      <c r="A803" s="56">
        <f t="shared" si="83"/>
        <v>794</v>
      </c>
      <c r="B803" s="267" t="str">
        <f t="shared" si="84"/>
        <v/>
      </c>
      <c r="C803" s="55" t="str">
        <f>IFERROR(VLOOKUP(G803,GCC.Param!$B$3:$D$96,3,FALSE),"")</f>
        <v/>
      </c>
      <c r="D803" s="40"/>
      <c r="E803" s="40"/>
      <c r="F803" s="42"/>
      <c r="G803" s="42"/>
      <c r="H803" s="42"/>
      <c r="I803" s="42"/>
      <c r="J803" s="267" t="str">
        <f t="shared" si="85"/>
        <v/>
      </c>
      <c r="K803" s="289"/>
      <c r="L803" s="289"/>
      <c r="M803" s="42"/>
      <c r="N803" s="42"/>
      <c r="O803" s="42"/>
      <c r="P803" s="42"/>
      <c r="Q803" s="42"/>
      <c r="R803" s="42"/>
      <c r="S803" s="266">
        <f t="shared" si="86"/>
        <v>0</v>
      </c>
      <c r="T803" s="32"/>
      <c r="U803" s="50"/>
      <c r="V803" s="44"/>
      <c r="W803" s="44"/>
      <c r="X803" s="45"/>
      <c r="Y803" s="50"/>
      <c r="Z803" s="46"/>
      <c r="AA803" s="46"/>
      <c r="AB803" s="46"/>
      <c r="AC803" s="47">
        <f t="shared" si="87"/>
        <v>0</v>
      </c>
      <c r="AD803" s="51"/>
      <c r="AE803" s="51"/>
      <c r="AF803" s="51"/>
      <c r="AH803" s="290"/>
      <c r="AI803" s="53">
        <f t="shared" si="88"/>
        <v>0</v>
      </c>
      <c r="AJ803" s="52"/>
      <c r="AK803" s="293"/>
      <c r="AL803" s="300"/>
      <c r="AM803" s="52"/>
      <c r="AN803" s="300"/>
      <c r="AO803" s="54"/>
      <c r="AQ803" s="47" t="str">
        <f>IF(OR('Input 1 - Schedule 1'!$C803="Non-Ins, Non-Fin",G803="Other Unregulated Financial Entity"),"Yes","No")</f>
        <v>No</v>
      </c>
      <c r="AR803" s="47" t="str">
        <f>IF(AQ803="Yes", 'Input 1 - Schedule 1'!AL803/'Input 1 - Schedule 1'!AM803*'Input 1 - Schedule 1'!AN803,"N/A")</f>
        <v>N/A</v>
      </c>
      <c r="AS803" s="47" t="str">
        <f>IF(AR803="N/A","N/A",MAX('Input 1 - Schedule 1'!AN803*0.02,AR803))</f>
        <v>N/A</v>
      </c>
      <c r="AT803" s="47" t="str">
        <f>IF(AQ803="Yes",'Input 1 - Schedule 1'!$AH803*IF($AX803="RBC Filing U.S. Insurer (Life)",0.0247,IF($AX803="RBC Filing U.S. Insurer (Health)",0.057*2/3,0.0364)),"N/A")</f>
        <v>N/A</v>
      </c>
      <c r="AU803" s="47" t="str">
        <f>IF(AQ803="Yes",'Input 1 - Schedule 1'!$AH803*IF($AX803="RBC Filing U.S. Insurer (Life)",0.037,IF($AX803="RBC Filing U.S. Insurer (Health)",0.057,0.054)),"N/A")</f>
        <v>N/A</v>
      </c>
      <c r="AV803" s="47" t="str">
        <f>IF(AQ803="Yes",'Input 1 - Schedule 1'!$AJ803*0.03,"N/A")</f>
        <v>N/A</v>
      </c>
      <c r="AW803" s="47" t="str">
        <f>IF(AQ803="Yes",IF(AX803="RBC Filing U.S. Insurer (Life)",0.195*'Input 1 - Schedule 1'!AJ803,0.225*'Input 1 - Schedule 1'!AJ803),"N/A")</f>
        <v>N/A</v>
      </c>
      <c r="AX803" s="47" t="str">
        <f>IFERROR(VLOOKUP('Input 1 - Schedule 1'!I803,'Input 1 - Schedule 1'!$D$7:$G$1009,4,FALSE),"")</f>
        <v/>
      </c>
      <c r="AZ803" s="17" t="s">
        <v>1</v>
      </c>
    </row>
    <row r="804" spans="1:52" x14ac:dyDescent="0.25">
      <c r="A804" s="56">
        <f t="shared" si="83"/>
        <v>795</v>
      </c>
      <c r="B804" s="267" t="str">
        <f t="shared" si="84"/>
        <v/>
      </c>
      <c r="C804" s="55" t="str">
        <f>IFERROR(VLOOKUP(G804,GCC.Param!$B$3:$D$96,3,FALSE),"")</f>
        <v/>
      </c>
      <c r="D804" s="40"/>
      <c r="E804" s="40"/>
      <c r="F804" s="42"/>
      <c r="G804" s="42"/>
      <c r="H804" s="42"/>
      <c r="I804" s="42"/>
      <c r="J804" s="267" t="str">
        <f t="shared" si="85"/>
        <v/>
      </c>
      <c r="K804" s="289"/>
      <c r="L804" s="289"/>
      <c r="M804" s="42"/>
      <c r="N804" s="42"/>
      <c r="O804" s="42"/>
      <c r="P804" s="42"/>
      <c r="Q804" s="42"/>
      <c r="R804" s="42"/>
      <c r="S804" s="266">
        <f t="shared" si="86"/>
        <v>0</v>
      </c>
      <c r="T804" s="32"/>
      <c r="U804" s="50"/>
      <c r="V804" s="44"/>
      <c r="W804" s="44"/>
      <c r="X804" s="45"/>
      <c r="Y804" s="50"/>
      <c r="Z804" s="46"/>
      <c r="AA804" s="46"/>
      <c r="AB804" s="46"/>
      <c r="AC804" s="47">
        <f t="shared" si="87"/>
        <v>0</v>
      </c>
      <c r="AD804" s="51"/>
      <c r="AE804" s="51"/>
      <c r="AF804" s="51"/>
      <c r="AH804" s="290"/>
      <c r="AI804" s="53">
        <f t="shared" si="88"/>
        <v>0</v>
      </c>
      <c r="AJ804" s="52"/>
      <c r="AK804" s="293"/>
      <c r="AL804" s="300"/>
      <c r="AM804" s="52"/>
      <c r="AN804" s="300"/>
      <c r="AO804" s="54"/>
      <c r="AQ804" s="47" t="str">
        <f>IF(OR('Input 1 - Schedule 1'!$C804="Non-Ins, Non-Fin",G804="Other Unregulated Financial Entity"),"Yes","No")</f>
        <v>No</v>
      </c>
      <c r="AR804" s="47" t="str">
        <f>IF(AQ804="Yes", 'Input 1 - Schedule 1'!AL804/'Input 1 - Schedule 1'!AM804*'Input 1 - Schedule 1'!AN804,"N/A")</f>
        <v>N/A</v>
      </c>
      <c r="AS804" s="47" t="str">
        <f>IF(AR804="N/A","N/A",MAX('Input 1 - Schedule 1'!AN804*0.02,AR804))</f>
        <v>N/A</v>
      </c>
      <c r="AT804" s="47" t="str">
        <f>IF(AQ804="Yes",'Input 1 - Schedule 1'!$AH804*IF($AX804="RBC Filing U.S. Insurer (Life)",0.0247,IF($AX804="RBC Filing U.S. Insurer (Health)",0.057*2/3,0.0364)),"N/A")</f>
        <v>N/A</v>
      </c>
      <c r="AU804" s="47" t="str">
        <f>IF(AQ804="Yes",'Input 1 - Schedule 1'!$AH804*IF($AX804="RBC Filing U.S. Insurer (Life)",0.037,IF($AX804="RBC Filing U.S. Insurer (Health)",0.057,0.054)),"N/A")</f>
        <v>N/A</v>
      </c>
      <c r="AV804" s="47" t="str">
        <f>IF(AQ804="Yes",'Input 1 - Schedule 1'!$AJ804*0.03,"N/A")</f>
        <v>N/A</v>
      </c>
      <c r="AW804" s="47" t="str">
        <f>IF(AQ804="Yes",IF(AX804="RBC Filing U.S. Insurer (Life)",0.195*'Input 1 - Schedule 1'!AJ804,0.225*'Input 1 - Schedule 1'!AJ804),"N/A")</f>
        <v>N/A</v>
      </c>
      <c r="AX804" s="47" t="str">
        <f>IFERROR(VLOOKUP('Input 1 - Schedule 1'!I804,'Input 1 - Schedule 1'!$D$7:$G$1009,4,FALSE),"")</f>
        <v/>
      </c>
      <c r="AZ804" s="17" t="s">
        <v>1</v>
      </c>
    </row>
    <row r="805" spans="1:52" x14ac:dyDescent="0.25">
      <c r="A805" s="56">
        <f t="shared" si="83"/>
        <v>796</v>
      </c>
      <c r="B805" s="267" t="str">
        <f t="shared" si="84"/>
        <v/>
      </c>
      <c r="C805" s="55" t="str">
        <f>IFERROR(VLOOKUP(G805,GCC.Param!$B$3:$D$96,3,FALSE),"")</f>
        <v/>
      </c>
      <c r="D805" s="40"/>
      <c r="E805" s="40"/>
      <c r="F805" s="42"/>
      <c r="G805" s="42"/>
      <c r="H805" s="42"/>
      <c r="I805" s="42"/>
      <c r="J805" s="267" t="str">
        <f t="shared" si="85"/>
        <v/>
      </c>
      <c r="K805" s="289"/>
      <c r="L805" s="289"/>
      <c r="M805" s="42"/>
      <c r="N805" s="42"/>
      <c r="O805" s="42"/>
      <c r="P805" s="42"/>
      <c r="Q805" s="42"/>
      <c r="R805" s="42"/>
      <c r="S805" s="266">
        <f t="shared" si="86"/>
        <v>0</v>
      </c>
      <c r="T805" s="32"/>
      <c r="U805" s="50"/>
      <c r="V805" s="44"/>
      <c r="W805" s="44"/>
      <c r="X805" s="45"/>
      <c r="Y805" s="50"/>
      <c r="Z805" s="46"/>
      <c r="AA805" s="46"/>
      <c r="AB805" s="46"/>
      <c r="AC805" s="47">
        <f t="shared" si="87"/>
        <v>0</v>
      </c>
      <c r="AD805" s="51"/>
      <c r="AE805" s="51"/>
      <c r="AF805" s="51"/>
      <c r="AH805" s="290"/>
      <c r="AI805" s="53">
        <f t="shared" si="88"/>
        <v>0</v>
      </c>
      <c r="AJ805" s="52"/>
      <c r="AK805" s="293"/>
      <c r="AL805" s="300"/>
      <c r="AM805" s="52"/>
      <c r="AN805" s="300"/>
      <c r="AO805" s="54"/>
      <c r="AQ805" s="47" t="str">
        <f>IF(OR('Input 1 - Schedule 1'!$C805="Non-Ins, Non-Fin",G805="Other Unregulated Financial Entity"),"Yes","No")</f>
        <v>No</v>
      </c>
      <c r="AR805" s="47" t="str">
        <f>IF(AQ805="Yes", 'Input 1 - Schedule 1'!AL805/'Input 1 - Schedule 1'!AM805*'Input 1 - Schedule 1'!AN805,"N/A")</f>
        <v>N/A</v>
      </c>
      <c r="AS805" s="47" t="str">
        <f>IF(AR805="N/A","N/A",MAX('Input 1 - Schedule 1'!AN805*0.02,AR805))</f>
        <v>N/A</v>
      </c>
      <c r="AT805" s="47" t="str">
        <f>IF(AQ805="Yes",'Input 1 - Schedule 1'!$AH805*IF($AX805="RBC Filing U.S. Insurer (Life)",0.0247,IF($AX805="RBC Filing U.S. Insurer (Health)",0.057*2/3,0.0364)),"N/A")</f>
        <v>N/A</v>
      </c>
      <c r="AU805" s="47" t="str">
        <f>IF(AQ805="Yes",'Input 1 - Schedule 1'!$AH805*IF($AX805="RBC Filing U.S. Insurer (Life)",0.037,IF($AX805="RBC Filing U.S. Insurer (Health)",0.057,0.054)),"N/A")</f>
        <v>N/A</v>
      </c>
      <c r="AV805" s="47" t="str">
        <f>IF(AQ805="Yes",'Input 1 - Schedule 1'!$AJ805*0.03,"N/A")</f>
        <v>N/A</v>
      </c>
      <c r="AW805" s="47" t="str">
        <f>IF(AQ805="Yes",IF(AX805="RBC Filing U.S. Insurer (Life)",0.195*'Input 1 - Schedule 1'!AJ805,0.225*'Input 1 - Schedule 1'!AJ805),"N/A")</f>
        <v>N/A</v>
      </c>
      <c r="AX805" s="47" t="str">
        <f>IFERROR(VLOOKUP('Input 1 - Schedule 1'!I805,'Input 1 - Schedule 1'!$D$7:$G$1009,4,FALSE),"")</f>
        <v/>
      </c>
      <c r="AZ805" s="17" t="s">
        <v>1</v>
      </c>
    </row>
    <row r="806" spans="1:52" x14ac:dyDescent="0.25">
      <c r="A806" s="56">
        <f t="shared" si="83"/>
        <v>797</v>
      </c>
      <c r="B806" s="267" t="str">
        <f t="shared" si="84"/>
        <v/>
      </c>
      <c r="C806" s="55" t="str">
        <f>IFERROR(VLOOKUP(G806,GCC.Param!$B$3:$D$96,3,FALSE),"")</f>
        <v/>
      </c>
      <c r="D806" s="40"/>
      <c r="E806" s="40"/>
      <c r="F806" s="42"/>
      <c r="G806" s="42"/>
      <c r="H806" s="42"/>
      <c r="I806" s="42"/>
      <c r="J806" s="267" t="str">
        <f t="shared" si="85"/>
        <v/>
      </c>
      <c r="K806" s="289"/>
      <c r="L806" s="289"/>
      <c r="M806" s="42"/>
      <c r="N806" s="42"/>
      <c r="O806" s="42"/>
      <c r="P806" s="42"/>
      <c r="Q806" s="42"/>
      <c r="R806" s="42"/>
      <c r="S806" s="266">
        <f t="shared" si="86"/>
        <v>0</v>
      </c>
      <c r="T806" s="32"/>
      <c r="U806" s="50"/>
      <c r="V806" s="44"/>
      <c r="W806" s="44"/>
      <c r="X806" s="45"/>
      <c r="Y806" s="50"/>
      <c r="Z806" s="46"/>
      <c r="AA806" s="46"/>
      <c r="AB806" s="46"/>
      <c r="AC806" s="47">
        <f t="shared" si="87"/>
        <v>0</v>
      </c>
      <c r="AD806" s="51"/>
      <c r="AE806" s="51"/>
      <c r="AF806" s="51"/>
      <c r="AH806" s="290"/>
      <c r="AI806" s="53">
        <f t="shared" si="88"/>
        <v>0</v>
      </c>
      <c r="AJ806" s="52"/>
      <c r="AK806" s="293"/>
      <c r="AL806" s="300"/>
      <c r="AM806" s="52"/>
      <c r="AN806" s="300"/>
      <c r="AO806" s="54"/>
      <c r="AQ806" s="47" t="str">
        <f>IF(OR('Input 1 - Schedule 1'!$C806="Non-Ins, Non-Fin",G806="Other Unregulated Financial Entity"),"Yes","No")</f>
        <v>No</v>
      </c>
      <c r="AR806" s="47" t="str">
        <f>IF(AQ806="Yes", 'Input 1 - Schedule 1'!AL806/'Input 1 - Schedule 1'!AM806*'Input 1 - Schedule 1'!AN806,"N/A")</f>
        <v>N/A</v>
      </c>
      <c r="AS806" s="47" t="str">
        <f>IF(AR806="N/A","N/A",MAX('Input 1 - Schedule 1'!AN806*0.02,AR806))</f>
        <v>N/A</v>
      </c>
      <c r="AT806" s="47" t="str">
        <f>IF(AQ806="Yes",'Input 1 - Schedule 1'!$AH806*IF($AX806="RBC Filing U.S. Insurer (Life)",0.0247,IF($AX806="RBC Filing U.S. Insurer (Health)",0.057*2/3,0.0364)),"N/A")</f>
        <v>N/A</v>
      </c>
      <c r="AU806" s="47" t="str">
        <f>IF(AQ806="Yes",'Input 1 - Schedule 1'!$AH806*IF($AX806="RBC Filing U.S. Insurer (Life)",0.037,IF($AX806="RBC Filing U.S. Insurer (Health)",0.057,0.054)),"N/A")</f>
        <v>N/A</v>
      </c>
      <c r="AV806" s="47" t="str">
        <f>IF(AQ806="Yes",'Input 1 - Schedule 1'!$AJ806*0.03,"N/A")</f>
        <v>N/A</v>
      </c>
      <c r="AW806" s="47" t="str">
        <f>IF(AQ806="Yes",IF(AX806="RBC Filing U.S. Insurer (Life)",0.195*'Input 1 - Schedule 1'!AJ806,0.225*'Input 1 - Schedule 1'!AJ806),"N/A")</f>
        <v>N/A</v>
      </c>
      <c r="AX806" s="47" t="str">
        <f>IFERROR(VLOOKUP('Input 1 - Schedule 1'!I806,'Input 1 - Schedule 1'!$D$7:$G$1009,4,FALSE),"")</f>
        <v/>
      </c>
      <c r="AZ806" s="17" t="s">
        <v>1</v>
      </c>
    </row>
    <row r="807" spans="1:52" x14ac:dyDescent="0.25">
      <c r="A807" s="56">
        <f t="shared" si="83"/>
        <v>798</v>
      </c>
      <c r="B807" s="267" t="str">
        <f t="shared" si="84"/>
        <v/>
      </c>
      <c r="C807" s="55" t="str">
        <f>IFERROR(VLOOKUP(G807,GCC.Param!$B$3:$D$96,3,FALSE),"")</f>
        <v/>
      </c>
      <c r="D807" s="40"/>
      <c r="E807" s="40"/>
      <c r="F807" s="42"/>
      <c r="G807" s="42"/>
      <c r="H807" s="42"/>
      <c r="I807" s="42"/>
      <c r="J807" s="267" t="str">
        <f t="shared" si="85"/>
        <v/>
      </c>
      <c r="K807" s="289"/>
      <c r="L807" s="289"/>
      <c r="M807" s="42"/>
      <c r="N807" s="42"/>
      <c r="O807" s="42"/>
      <c r="P807" s="42"/>
      <c r="Q807" s="42"/>
      <c r="R807" s="42"/>
      <c r="S807" s="266">
        <f t="shared" si="86"/>
        <v>0</v>
      </c>
      <c r="T807" s="32"/>
      <c r="U807" s="50"/>
      <c r="V807" s="44"/>
      <c r="W807" s="44"/>
      <c r="X807" s="45"/>
      <c r="Y807" s="50"/>
      <c r="Z807" s="46"/>
      <c r="AA807" s="46"/>
      <c r="AB807" s="46"/>
      <c r="AC807" s="47">
        <f t="shared" si="87"/>
        <v>0</v>
      </c>
      <c r="AD807" s="51"/>
      <c r="AE807" s="51"/>
      <c r="AF807" s="51"/>
      <c r="AH807" s="290"/>
      <c r="AI807" s="53">
        <f t="shared" si="88"/>
        <v>0</v>
      </c>
      <c r="AJ807" s="52"/>
      <c r="AK807" s="293"/>
      <c r="AL807" s="300"/>
      <c r="AM807" s="52"/>
      <c r="AN807" s="300"/>
      <c r="AO807" s="54"/>
      <c r="AQ807" s="47" t="str">
        <f>IF(OR('Input 1 - Schedule 1'!$C807="Non-Ins, Non-Fin",G807="Other Unregulated Financial Entity"),"Yes","No")</f>
        <v>No</v>
      </c>
      <c r="AR807" s="47" t="str">
        <f>IF(AQ807="Yes", 'Input 1 - Schedule 1'!AL807/'Input 1 - Schedule 1'!AM807*'Input 1 - Schedule 1'!AN807,"N/A")</f>
        <v>N/A</v>
      </c>
      <c r="AS807" s="47" t="str">
        <f>IF(AR807="N/A","N/A",MAX('Input 1 - Schedule 1'!AN807*0.02,AR807))</f>
        <v>N/A</v>
      </c>
      <c r="AT807" s="47" t="str">
        <f>IF(AQ807="Yes",'Input 1 - Schedule 1'!$AH807*IF($AX807="RBC Filing U.S. Insurer (Life)",0.0247,IF($AX807="RBC Filing U.S. Insurer (Health)",0.057*2/3,0.0364)),"N/A")</f>
        <v>N/A</v>
      </c>
      <c r="AU807" s="47" t="str">
        <f>IF(AQ807="Yes",'Input 1 - Schedule 1'!$AH807*IF($AX807="RBC Filing U.S. Insurer (Life)",0.037,IF($AX807="RBC Filing U.S. Insurer (Health)",0.057,0.054)),"N/A")</f>
        <v>N/A</v>
      </c>
      <c r="AV807" s="47" t="str">
        <f>IF(AQ807="Yes",'Input 1 - Schedule 1'!$AJ807*0.03,"N/A")</f>
        <v>N/A</v>
      </c>
      <c r="AW807" s="47" t="str">
        <f>IF(AQ807="Yes",IF(AX807="RBC Filing U.S. Insurer (Life)",0.195*'Input 1 - Schedule 1'!AJ807,0.225*'Input 1 - Schedule 1'!AJ807),"N/A")</f>
        <v>N/A</v>
      </c>
      <c r="AX807" s="47" t="str">
        <f>IFERROR(VLOOKUP('Input 1 - Schedule 1'!I807,'Input 1 - Schedule 1'!$D$7:$G$1009,4,FALSE),"")</f>
        <v/>
      </c>
      <c r="AZ807" s="17" t="s">
        <v>1</v>
      </c>
    </row>
    <row r="808" spans="1:52" x14ac:dyDescent="0.25">
      <c r="A808" s="56">
        <f t="shared" si="83"/>
        <v>799</v>
      </c>
      <c r="B808" s="267" t="str">
        <f t="shared" si="84"/>
        <v/>
      </c>
      <c r="C808" s="55" t="str">
        <f>IFERROR(VLOOKUP(G808,GCC.Param!$B$3:$D$96,3,FALSE),"")</f>
        <v/>
      </c>
      <c r="D808" s="40"/>
      <c r="E808" s="40"/>
      <c r="F808" s="42"/>
      <c r="G808" s="42"/>
      <c r="H808" s="42"/>
      <c r="I808" s="42"/>
      <c r="J808" s="267" t="str">
        <f t="shared" si="85"/>
        <v/>
      </c>
      <c r="K808" s="289"/>
      <c r="L808" s="289"/>
      <c r="M808" s="42"/>
      <c r="N808" s="42"/>
      <c r="O808" s="42"/>
      <c r="P808" s="42"/>
      <c r="Q808" s="42"/>
      <c r="R808" s="42"/>
      <c r="S808" s="266">
        <f t="shared" si="86"/>
        <v>0</v>
      </c>
      <c r="T808" s="32"/>
      <c r="U808" s="50"/>
      <c r="V808" s="44"/>
      <c r="W808" s="44"/>
      <c r="X808" s="45"/>
      <c r="Y808" s="50"/>
      <c r="Z808" s="46"/>
      <c r="AA808" s="46"/>
      <c r="AB808" s="46"/>
      <c r="AC808" s="47">
        <f t="shared" si="87"/>
        <v>0</v>
      </c>
      <c r="AD808" s="51"/>
      <c r="AE808" s="51"/>
      <c r="AF808" s="51"/>
      <c r="AH808" s="290"/>
      <c r="AI808" s="53">
        <f t="shared" si="88"/>
        <v>0</v>
      </c>
      <c r="AJ808" s="52"/>
      <c r="AK808" s="293"/>
      <c r="AL808" s="300"/>
      <c r="AM808" s="52"/>
      <c r="AN808" s="300"/>
      <c r="AO808" s="54"/>
      <c r="AQ808" s="47" t="str">
        <f>IF(OR('Input 1 - Schedule 1'!$C808="Non-Ins, Non-Fin",G808="Other Unregulated Financial Entity"),"Yes","No")</f>
        <v>No</v>
      </c>
      <c r="AR808" s="47" t="str">
        <f>IF(AQ808="Yes", 'Input 1 - Schedule 1'!AL808/'Input 1 - Schedule 1'!AM808*'Input 1 - Schedule 1'!AN808,"N/A")</f>
        <v>N/A</v>
      </c>
      <c r="AS808" s="47" t="str">
        <f>IF(AR808="N/A","N/A",MAX('Input 1 - Schedule 1'!AN808*0.02,AR808))</f>
        <v>N/A</v>
      </c>
      <c r="AT808" s="47" t="str">
        <f>IF(AQ808="Yes",'Input 1 - Schedule 1'!$AH808*IF($AX808="RBC Filing U.S. Insurer (Life)",0.0247,IF($AX808="RBC Filing U.S. Insurer (Health)",0.057*2/3,0.0364)),"N/A")</f>
        <v>N/A</v>
      </c>
      <c r="AU808" s="47" t="str">
        <f>IF(AQ808="Yes",'Input 1 - Schedule 1'!$AH808*IF($AX808="RBC Filing U.S. Insurer (Life)",0.037,IF($AX808="RBC Filing U.S. Insurer (Health)",0.057,0.054)),"N/A")</f>
        <v>N/A</v>
      </c>
      <c r="AV808" s="47" t="str">
        <f>IF(AQ808="Yes",'Input 1 - Schedule 1'!$AJ808*0.03,"N/A")</f>
        <v>N/A</v>
      </c>
      <c r="AW808" s="47" t="str">
        <f>IF(AQ808="Yes",IF(AX808="RBC Filing U.S. Insurer (Life)",0.195*'Input 1 - Schedule 1'!AJ808,0.225*'Input 1 - Schedule 1'!AJ808),"N/A")</f>
        <v>N/A</v>
      </c>
      <c r="AX808" s="47" t="str">
        <f>IFERROR(VLOOKUP('Input 1 - Schedule 1'!I808,'Input 1 - Schedule 1'!$D$7:$G$1009,4,FALSE),"")</f>
        <v/>
      </c>
      <c r="AZ808" s="17" t="s">
        <v>1</v>
      </c>
    </row>
    <row r="809" spans="1:52" x14ac:dyDescent="0.25">
      <c r="A809" s="56">
        <f t="shared" si="83"/>
        <v>800</v>
      </c>
      <c r="B809" s="267" t="str">
        <f t="shared" si="84"/>
        <v/>
      </c>
      <c r="C809" s="55" t="str">
        <f>IFERROR(VLOOKUP(G809,GCC.Param!$B$3:$D$96,3,FALSE),"")</f>
        <v/>
      </c>
      <c r="D809" s="40"/>
      <c r="E809" s="40"/>
      <c r="F809" s="42"/>
      <c r="G809" s="42"/>
      <c r="H809" s="42"/>
      <c r="I809" s="42"/>
      <c r="J809" s="267" t="str">
        <f t="shared" si="85"/>
        <v/>
      </c>
      <c r="K809" s="289"/>
      <c r="L809" s="289"/>
      <c r="M809" s="42"/>
      <c r="N809" s="42"/>
      <c r="O809" s="42"/>
      <c r="P809" s="42"/>
      <c r="Q809" s="42"/>
      <c r="R809" s="42"/>
      <c r="S809" s="266">
        <f t="shared" si="86"/>
        <v>0</v>
      </c>
      <c r="T809" s="32"/>
      <c r="U809" s="50"/>
      <c r="V809" s="44"/>
      <c r="W809" s="44"/>
      <c r="X809" s="45"/>
      <c r="Y809" s="50"/>
      <c r="Z809" s="46"/>
      <c r="AA809" s="46"/>
      <c r="AB809" s="46"/>
      <c r="AC809" s="47">
        <f t="shared" si="87"/>
        <v>0</v>
      </c>
      <c r="AD809" s="51"/>
      <c r="AE809" s="51"/>
      <c r="AF809" s="51"/>
      <c r="AH809" s="290"/>
      <c r="AI809" s="53">
        <f t="shared" si="88"/>
        <v>0</v>
      </c>
      <c r="AJ809" s="52"/>
      <c r="AK809" s="293"/>
      <c r="AL809" s="300"/>
      <c r="AM809" s="52"/>
      <c r="AN809" s="300"/>
      <c r="AO809" s="54"/>
      <c r="AQ809" s="47" t="str">
        <f>IF(OR('Input 1 - Schedule 1'!$C809="Non-Ins, Non-Fin",G809="Other Unregulated Financial Entity"),"Yes","No")</f>
        <v>No</v>
      </c>
      <c r="AR809" s="47" t="str">
        <f>IF(AQ809="Yes", 'Input 1 - Schedule 1'!AL809/'Input 1 - Schedule 1'!AM809*'Input 1 - Schedule 1'!AN809,"N/A")</f>
        <v>N/A</v>
      </c>
      <c r="AS809" s="47" t="str">
        <f>IF(AR809="N/A","N/A",MAX('Input 1 - Schedule 1'!AN809*0.02,AR809))</f>
        <v>N/A</v>
      </c>
      <c r="AT809" s="47" t="str">
        <f>IF(AQ809="Yes",'Input 1 - Schedule 1'!$AH809*IF($AX809="RBC Filing U.S. Insurer (Life)",0.0247,IF($AX809="RBC Filing U.S. Insurer (Health)",0.057*2/3,0.0364)),"N/A")</f>
        <v>N/A</v>
      </c>
      <c r="AU809" s="47" t="str">
        <f>IF(AQ809="Yes",'Input 1 - Schedule 1'!$AH809*IF($AX809="RBC Filing U.S. Insurer (Life)",0.037,IF($AX809="RBC Filing U.S. Insurer (Health)",0.057,0.054)),"N/A")</f>
        <v>N/A</v>
      </c>
      <c r="AV809" s="47" t="str">
        <f>IF(AQ809="Yes",'Input 1 - Schedule 1'!$AJ809*0.03,"N/A")</f>
        <v>N/A</v>
      </c>
      <c r="AW809" s="47" t="str">
        <f>IF(AQ809="Yes",IF(AX809="RBC Filing U.S. Insurer (Life)",0.195*'Input 1 - Schedule 1'!AJ809,0.225*'Input 1 - Schedule 1'!AJ809),"N/A")</f>
        <v>N/A</v>
      </c>
      <c r="AX809" s="47" t="str">
        <f>IFERROR(VLOOKUP('Input 1 - Schedule 1'!I809,'Input 1 - Schedule 1'!$D$7:$G$1009,4,FALSE),"")</f>
        <v/>
      </c>
      <c r="AZ809" s="17" t="s">
        <v>1</v>
      </c>
    </row>
    <row r="810" spans="1:52" x14ac:dyDescent="0.25">
      <c r="A810" s="56">
        <f t="shared" si="83"/>
        <v>801</v>
      </c>
      <c r="B810" s="267" t="str">
        <f t="shared" si="84"/>
        <v/>
      </c>
      <c r="C810" s="55" t="str">
        <f>IFERROR(VLOOKUP(G810,GCC.Param!$B$3:$D$96,3,FALSE),"")</f>
        <v/>
      </c>
      <c r="D810" s="40"/>
      <c r="E810" s="40"/>
      <c r="F810" s="42"/>
      <c r="G810" s="42"/>
      <c r="H810" s="42"/>
      <c r="I810" s="42"/>
      <c r="J810" s="267" t="str">
        <f t="shared" si="85"/>
        <v/>
      </c>
      <c r="K810" s="289"/>
      <c r="L810" s="289"/>
      <c r="M810" s="42"/>
      <c r="N810" s="42"/>
      <c r="O810" s="42"/>
      <c r="P810" s="42"/>
      <c r="Q810" s="42"/>
      <c r="R810" s="42"/>
      <c r="S810" s="266">
        <f t="shared" si="86"/>
        <v>0</v>
      </c>
      <c r="T810" s="32"/>
      <c r="U810" s="50"/>
      <c r="V810" s="44"/>
      <c r="W810" s="44"/>
      <c r="X810" s="45"/>
      <c r="Y810" s="50"/>
      <c r="Z810" s="46"/>
      <c r="AA810" s="46"/>
      <c r="AB810" s="46"/>
      <c r="AC810" s="47">
        <f t="shared" si="87"/>
        <v>0</v>
      </c>
      <c r="AD810" s="51"/>
      <c r="AE810" s="51"/>
      <c r="AF810" s="51"/>
      <c r="AH810" s="290"/>
      <c r="AI810" s="53">
        <f t="shared" si="88"/>
        <v>0</v>
      </c>
      <c r="AJ810" s="52"/>
      <c r="AK810" s="293"/>
      <c r="AL810" s="300"/>
      <c r="AM810" s="52"/>
      <c r="AN810" s="300"/>
      <c r="AO810" s="54"/>
      <c r="AQ810" s="47" t="str">
        <f>IF(OR('Input 1 - Schedule 1'!$C810="Non-Ins, Non-Fin",G810="Other Unregulated Financial Entity"),"Yes","No")</f>
        <v>No</v>
      </c>
      <c r="AR810" s="47" t="str">
        <f>IF(AQ810="Yes", 'Input 1 - Schedule 1'!AL810/'Input 1 - Schedule 1'!AM810*'Input 1 - Schedule 1'!AN810,"N/A")</f>
        <v>N/A</v>
      </c>
      <c r="AS810" s="47" t="str">
        <f>IF(AR810="N/A","N/A",MAX('Input 1 - Schedule 1'!AN810*0.02,AR810))</f>
        <v>N/A</v>
      </c>
      <c r="AT810" s="47" t="str">
        <f>IF(AQ810="Yes",'Input 1 - Schedule 1'!$AH810*IF($AX810="RBC Filing U.S. Insurer (Life)",0.0247,IF($AX810="RBC Filing U.S. Insurer (Health)",0.057*2/3,0.0364)),"N/A")</f>
        <v>N/A</v>
      </c>
      <c r="AU810" s="47" t="str">
        <f>IF(AQ810="Yes",'Input 1 - Schedule 1'!$AH810*IF($AX810="RBC Filing U.S. Insurer (Life)",0.037,IF($AX810="RBC Filing U.S. Insurer (Health)",0.057,0.054)),"N/A")</f>
        <v>N/A</v>
      </c>
      <c r="AV810" s="47" t="str">
        <f>IF(AQ810="Yes",'Input 1 - Schedule 1'!$AJ810*0.03,"N/A")</f>
        <v>N/A</v>
      </c>
      <c r="AW810" s="47" t="str">
        <f>IF(AQ810="Yes",IF(AX810="RBC Filing U.S. Insurer (Life)",0.195*'Input 1 - Schedule 1'!AJ810,0.225*'Input 1 - Schedule 1'!AJ810),"N/A")</f>
        <v>N/A</v>
      </c>
      <c r="AX810" s="47" t="str">
        <f>IFERROR(VLOOKUP('Input 1 - Schedule 1'!I810,'Input 1 - Schedule 1'!$D$7:$G$1009,4,FALSE),"")</f>
        <v/>
      </c>
      <c r="AZ810" s="17" t="s">
        <v>1</v>
      </c>
    </row>
    <row r="811" spans="1:52" x14ac:dyDescent="0.25">
      <c r="A811" s="56">
        <f t="shared" si="83"/>
        <v>802</v>
      </c>
      <c r="B811" s="267" t="str">
        <f t="shared" si="84"/>
        <v/>
      </c>
      <c r="C811" s="55" t="str">
        <f>IFERROR(VLOOKUP(G811,GCC.Param!$B$3:$D$96,3,FALSE),"")</f>
        <v/>
      </c>
      <c r="D811" s="40"/>
      <c r="E811" s="40"/>
      <c r="F811" s="42"/>
      <c r="G811" s="42"/>
      <c r="H811" s="42"/>
      <c r="I811" s="42"/>
      <c r="J811" s="267" t="str">
        <f t="shared" si="85"/>
        <v/>
      </c>
      <c r="K811" s="289"/>
      <c r="L811" s="289"/>
      <c r="M811" s="42"/>
      <c r="N811" s="42"/>
      <c r="O811" s="42"/>
      <c r="P811" s="42"/>
      <c r="Q811" s="42"/>
      <c r="R811" s="42"/>
      <c r="S811" s="266">
        <f t="shared" si="86"/>
        <v>0</v>
      </c>
      <c r="T811" s="32"/>
      <c r="U811" s="50"/>
      <c r="V811" s="44"/>
      <c r="W811" s="44"/>
      <c r="X811" s="45"/>
      <c r="Y811" s="50"/>
      <c r="Z811" s="46"/>
      <c r="AA811" s="46"/>
      <c r="AB811" s="46"/>
      <c r="AC811" s="47">
        <f t="shared" si="87"/>
        <v>0</v>
      </c>
      <c r="AD811" s="51"/>
      <c r="AE811" s="51"/>
      <c r="AF811" s="51"/>
      <c r="AH811" s="290"/>
      <c r="AI811" s="53">
        <f t="shared" si="88"/>
        <v>0</v>
      </c>
      <c r="AJ811" s="52"/>
      <c r="AK811" s="293"/>
      <c r="AL811" s="300"/>
      <c r="AM811" s="52"/>
      <c r="AN811" s="300"/>
      <c r="AO811" s="54"/>
      <c r="AQ811" s="47" t="str">
        <f>IF(OR('Input 1 - Schedule 1'!$C811="Non-Ins, Non-Fin",G811="Other Unregulated Financial Entity"),"Yes","No")</f>
        <v>No</v>
      </c>
      <c r="AR811" s="47" t="str">
        <f>IF(AQ811="Yes", 'Input 1 - Schedule 1'!AL811/'Input 1 - Schedule 1'!AM811*'Input 1 - Schedule 1'!AN811,"N/A")</f>
        <v>N/A</v>
      </c>
      <c r="AS811" s="47" t="str">
        <f>IF(AR811="N/A","N/A",MAX('Input 1 - Schedule 1'!AN811*0.02,AR811))</f>
        <v>N/A</v>
      </c>
      <c r="AT811" s="47" t="str">
        <f>IF(AQ811="Yes",'Input 1 - Schedule 1'!$AH811*IF($AX811="RBC Filing U.S. Insurer (Life)",0.0247,IF($AX811="RBC Filing U.S. Insurer (Health)",0.057*2/3,0.0364)),"N/A")</f>
        <v>N/A</v>
      </c>
      <c r="AU811" s="47" t="str">
        <f>IF(AQ811="Yes",'Input 1 - Schedule 1'!$AH811*IF($AX811="RBC Filing U.S. Insurer (Life)",0.037,IF($AX811="RBC Filing U.S. Insurer (Health)",0.057,0.054)),"N/A")</f>
        <v>N/A</v>
      </c>
      <c r="AV811" s="47" t="str">
        <f>IF(AQ811="Yes",'Input 1 - Schedule 1'!$AJ811*0.03,"N/A")</f>
        <v>N/A</v>
      </c>
      <c r="AW811" s="47" t="str">
        <f>IF(AQ811="Yes",IF(AX811="RBC Filing U.S. Insurer (Life)",0.195*'Input 1 - Schedule 1'!AJ811,0.225*'Input 1 - Schedule 1'!AJ811),"N/A")</f>
        <v>N/A</v>
      </c>
      <c r="AX811" s="47" t="str">
        <f>IFERROR(VLOOKUP('Input 1 - Schedule 1'!I811,'Input 1 - Schedule 1'!$D$7:$G$1009,4,FALSE),"")</f>
        <v/>
      </c>
      <c r="AZ811" s="17" t="s">
        <v>1</v>
      </c>
    </row>
    <row r="812" spans="1:52" x14ac:dyDescent="0.25">
      <c r="A812" s="56">
        <f t="shared" si="83"/>
        <v>803</v>
      </c>
      <c r="B812" s="267" t="str">
        <f t="shared" si="84"/>
        <v/>
      </c>
      <c r="C812" s="55" t="str">
        <f>IFERROR(VLOOKUP(G812,GCC.Param!$B$3:$D$96,3,FALSE),"")</f>
        <v/>
      </c>
      <c r="D812" s="40"/>
      <c r="E812" s="40"/>
      <c r="F812" s="42"/>
      <c r="G812" s="42"/>
      <c r="H812" s="42"/>
      <c r="I812" s="42"/>
      <c r="J812" s="267" t="str">
        <f t="shared" si="85"/>
        <v/>
      </c>
      <c r="K812" s="289"/>
      <c r="L812" s="289"/>
      <c r="M812" s="42"/>
      <c r="N812" s="42"/>
      <c r="O812" s="42"/>
      <c r="P812" s="42"/>
      <c r="Q812" s="42"/>
      <c r="R812" s="42"/>
      <c r="S812" s="266">
        <f t="shared" si="86"/>
        <v>0</v>
      </c>
      <c r="T812" s="32"/>
      <c r="U812" s="50"/>
      <c r="V812" s="44"/>
      <c r="W812" s="44"/>
      <c r="X812" s="45"/>
      <c r="Y812" s="50"/>
      <c r="Z812" s="46"/>
      <c r="AA812" s="46"/>
      <c r="AB812" s="46"/>
      <c r="AC812" s="47">
        <f t="shared" si="87"/>
        <v>0</v>
      </c>
      <c r="AD812" s="51"/>
      <c r="AE812" s="51"/>
      <c r="AF812" s="51"/>
      <c r="AH812" s="290"/>
      <c r="AI812" s="53">
        <f t="shared" si="88"/>
        <v>0</v>
      </c>
      <c r="AJ812" s="52"/>
      <c r="AK812" s="293"/>
      <c r="AL812" s="300"/>
      <c r="AM812" s="52"/>
      <c r="AN812" s="300"/>
      <c r="AO812" s="54"/>
      <c r="AQ812" s="47" t="str">
        <f>IF(OR('Input 1 - Schedule 1'!$C812="Non-Ins, Non-Fin",G812="Other Unregulated Financial Entity"),"Yes","No")</f>
        <v>No</v>
      </c>
      <c r="AR812" s="47" t="str">
        <f>IF(AQ812="Yes", 'Input 1 - Schedule 1'!AL812/'Input 1 - Schedule 1'!AM812*'Input 1 - Schedule 1'!AN812,"N/A")</f>
        <v>N/A</v>
      </c>
      <c r="AS812" s="47" t="str">
        <f>IF(AR812="N/A","N/A",MAX('Input 1 - Schedule 1'!AN812*0.02,AR812))</f>
        <v>N/A</v>
      </c>
      <c r="AT812" s="47" t="str">
        <f>IF(AQ812="Yes",'Input 1 - Schedule 1'!$AH812*IF($AX812="RBC Filing U.S. Insurer (Life)",0.0247,IF($AX812="RBC Filing U.S. Insurer (Health)",0.057*2/3,0.0364)),"N/A")</f>
        <v>N/A</v>
      </c>
      <c r="AU812" s="47" t="str">
        <f>IF(AQ812="Yes",'Input 1 - Schedule 1'!$AH812*IF($AX812="RBC Filing U.S. Insurer (Life)",0.037,IF($AX812="RBC Filing U.S. Insurer (Health)",0.057,0.054)),"N/A")</f>
        <v>N/A</v>
      </c>
      <c r="AV812" s="47" t="str">
        <f>IF(AQ812="Yes",'Input 1 - Schedule 1'!$AJ812*0.03,"N/A")</f>
        <v>N/A</v>
      </c>
      <c r="AW812" s="47" t="str">
        <f>IF(AQ812="Yes",IF(AX812="RBC Filing U.S. Insurer (Life)",0.195*'Input 1 - Schedule 1'!AJ812,0.225*'Input 1 - Schedule 1'!AJ812),"N/A")</f>
        <v>N/A</v>
      </c>
      <c r="AX812" s="47" t="str">
        <f>IFERROR(VLOOKUP('Input 1 - Schedule 1'!I812,'Input 1 - Schedule 1'!$D$7:$G$1009,4,FALSE),"")</f>
        <v/>
      </c>
      <c r="AZ812" s="17" t="s">
        <v>1</v>
      </c>
    </row>
    <row r="813" spans="1:52" x14ac:dyDescent="0.25">
      <c r="A813" s="56">
        <f t="shared" si="83"/>
        <v>804</v>
      </c>
      <c r="B813" s="267" t="str">
        <f t="shared" si="84"/>
        <v/>
      </c>
      <c r="C813" s="55" t="str">
        <f>IFERROR(VLOOKUP(G813,GCC.Param!$B$3:$D$96,3,FALSE),"")</f>
        <v/>
      </c>
      <c r="D813" s="40"/>
      <c r="E813" s="40"/>
      <c r="F813" s="42"/>
      <c r="G813" s="42"/>
      <c r="H813" s="42"/>
      <c r="I813" s="42"/>
      <c r="J813" s="267" t="str">
        <f t="shared" si="85"/>
        <v/>
      </c>
      <c r="K813" s="289"/>
      <c r="L813" s="289"/>
      <c r="M813" s="42"/>
      <c r="N813" s="42"/>
      <c r="O813" s="42"/>
      <c r="P813" s="42"/>
      <c r="Q813" s="42"/>
      <c r="R813" s="42"/>
      <c r="S813" s="266">
        <f t="shared" si="86"/>
        <v>0</v>
      </c>
      <c r="T813" s="32"/>
      <c r="U813" s="50"/>
      <c r="V813" s="44"/>
      <c r="W813" s="44"/>
      <c r="X813" s="45"/>
      <c r="Y813" s="50"/>
      <c r="Z813" s="46"/>
      <c r="AA813" s="46"/>
      <c r="AB813" s="46"/>
      <c r="AC813" s="47">
        <f t="shared" si="87"/>
        <v>0</v>
      </c>
      <c r="AD813" s="51"/>
      <c r="AE813" s="51"/>
      <c r="AF813" s="51"/>
      <c r="AH813" s="290"/>
      <c r="AI813" s="53">
        <f t="shared" si="88"/>
        <v>0</v>
      </c>
      <c r="AJ813" s="52"/>
      <c r="AK813" s="293"/>
      <c r="AL813" s="300"/>
      <c r="AM813" s="52"/>
      <c r="AN813" s="300"/>
      <c r="AO813" s="54"/>
      <c r="AQ813" s="47" t="str">
        <f>IF(OR('Input 1 - Schedule 1'!$C813="Non-Ins, Non-Fin",G813="Other Unregulated Financial Entity"),"Yes","No")</f>
        <v>No</v>
      </c>
      <c r="AR813" s="47" t="str">
        <f>IF(AQ813="Yes", 'Input 1 - Schedule 1'!AL813/'Input 1 - Schedule 1'!AM813*'Input 1 - Schedule 1'!AN813,"N/A")</f>
        <v>N/A</v>
      </c>
      <c r="AS813" s="47" t="str">
        <f>IF(AR813="N/A","N/A",MAX('Input 1 - Schedule 1'!AN813*0.02,AR813))</f>
        <v>N/A</v>
      </c>
      <c r="AT813" s="47" t="str">
        <f>IF(AQ813="Yes",'Input 1 - Schedule 1'!$AH813*IF($AX813="RBC Filing U.S. Insurer (Life)",0.0247,IF($AX813="RBC Filing U.S. Insurer (Health)",0.057*2/3,0.0364)),"N/A")</f>
        <v>N/A</v>
      </c>
      <c r="AU813" s="47" t="str">
        <f>IF(AQ813="Yes",'Input 1 - Schedule 1'!$AH813*IF($AX813="RBC Filing U.S. Insurer (Life)",0.037,IF($AX813="RBC Filing U.S. Insurer (Health)",0.057,0.054)),"N/A")</f>
        <v>N/A</v>
      </c>
      <c r="AV813" s="47" t="str">
        <f>IF(AQ813="Yes",'Input 1 - Schedule 1'!$AJ813*0.03,"N/A")</f>
        <v>N/A</v>
      </c>
      <c r="AW813" s="47" t="str">
        <f>IF(AQ813="Yes",IF(AX813="RBC Filing U.S. Insurer (Life)",0.195*'Input 1 - Schedule 1'!AJ813,0.225*'Input 1 - Schedule 1'!AJ813),"N/A")</f>
        <v>N/A</v>
      </c>
      <c r="AX813" s="47" t="str">
        <f>IFERROR(VLOOKUP('Input 1 - Schedule 1'!I813,'Input 1 - Schedule 1'!$D$7:$G$1009,4,FALSE),"")</f>
        <v/>
      </c>
      <c r="AZ813" s="17" t="s">
        <v>1</v>
      </c>
    </row>
    <row r="814" spans="1:52" x14ac:dyDescent="0.25">
      <c r="A814" s="56">
        <f t="shared" si="83"/>
        <v>805</v>
      </c>
      <c r="B814" s="267" t="str">
        <f t="shared" si="84"/>
        <v/>
      </c>
      <c r="C814" s="55" t="str">
        <f>IFERROR(VLOOKUP(G814,GCC.Param!$B$3:$D$96,3,FALSE),"")</f>
        <v/>
      </c>
      <c r="D814" s="40"/>
      <c r="E814" s="40"/>
      <c r="F814" s="42"/>
      <c r="G814" s="42"/>
      <c r="H814" s="42"/>
      <c r="I814" s="42"/>
      <c r="J814" s="267" t="str">
        <f t="shared" si="85"/>
        <v/>
      </c>
      <c r="K814" s="289"/>
      <c r="L814" s="289"/>
      <c r="M814" s="42"/>
      <c r="N814" s="42"/>
      <c r="O814" s="42"/>
      <c r="P814" s="42"/>
      <c r="Q814" s="42"/>
      <c r="R814" s="42"/>
      <c r="S814" s="266">
        <f t="shared" si="86"/>
        <v>0</v>
      </c>
      <c r="T814" s="32"/>
      <c r="U814" s="50"/>
      <c r="V814" s="44"/>
      <c r="W814" s="44"/>
      <c r="X814" s="45"/>
      <c r="Y814" s="50"/>
      <c r="Z814" s="46"/>
      <c r="AA814" s="46"/>
      <c r="AB814" s="46"/>
      <c r="AC814" s="47">
        <f t="shared" si="87"/>
        <v>0</v>
      </c>
      <c r="AD814" s="51"/>
      <c r="AE814" s="51"/>
      <c r="AF814" s="51"/>
      <c r="AH814" s="290"/>
      <c r="AI814" s="53">
        <f t="shared" si="88"/>
        <v>0</v>
      </c>
      <c r="AJ814" s="52"/>
      <c r="AK814" s="293"/>
      <c r="AL814" s="300"/>
      <c r="AM814" s="52"/>
      <c r="AN814" s="300"/>
      <c r="AO814" s="54"/>
      <c r="AQ814" s="47" t="str">
        <f>IF(OR('Input 1 - Schedule 1'!$C814="Non-Ins, Non-Fin",G814="Other Unregulated Financial Entity"),"Yes","No")</f>
        <v>No</v>
      </c>
      <c r="AR814" s="47" t="str">
        <f>IF(AQ814="Yes", 'Input 1 - Schedule 1'!AL814/'Input 1 - Schedule 1'!AM814*'Input 1 - Schedule 1'!AN814,"N/A")</f>
        <v>N/A</v>
      </c>
      <c r="AS814" s="47" t="str">
        <f>IF(AR814="N/A","N/A",MAX('Input 1 - Schedule 1'!AN814*0.02,AR814))</f>
        <v>N/A</v>
      </c>
      <c r="AT814" s="47" t="str">
        <f>IF(AQ814="Yes",'Input 1 - Schedule 1'!$AH814*IF($AX814="RBC Filing U.S. Insurer (Life)",0.0247,IF($AX814="RBC Filing U.S. Insurer (Health)",0.057*2/3,0.0364)),"N/A")</f>
        <v>N/A</v>
      </c>
      <c r="AU814" s="47" t="str">
        <f>IF(AQ814="Yes",'Input 1 - Schedule 1'!$AH814*IF($AX814="RBC Filing U.S. Insurer (Life)",0.037,IF($AX814="RBC Filing U.S. Insurer (Health)",0.057,0.054)),"N/A")</f>
        <v>N/A</v>
      </c>
      <c r="AV814" s="47" t="str">
        <f>IF(AQ814="Yes",'Input 1 - Schedule 1'!$AJ814*0.03,"N/A")</f>
        <v>N/A</v>
      </c>
      <c r="AW814" s="47" t="str">
        <f>IF(AQ814="Yes",IF(AX814="RBC Filing U.S. Insurer (Life)",0.195*'Input 1 - Schedule 1'!AJ814,0.225*'Input 1 - Schedule 1'!AJ814),"N/A")</f>
        <v>N/A</v>
      </c>
      <c r="AX814" s="47" t="str">
        <f>IFERROR(VLOOKUP('Input 1 - Schedule 1'!I814,'Input 1 - Schedule 1'!$D$7:$G$1009,4,FALSE),"")</f>
        <v/>
      </c>
      <c r="AZ814" s="17" t="s">
        <v>1</v>
      </c>
    </row>
    <row r="815" spans="1:52" x14ac:dyDescent="0.25">
      <c r="A815" s="56">
        <f t="shared" si="83"/>
        <v>806</v>
      </c>
      <c r="B815" s="267" t="str">
        <f t="shared" si="84"/>
        <v/>
      </c>
      <c r="C815" s="55" t="str">
        <f>IFERROR(VLOOKUP(G815,GCC.Param!$B$3:$D$96,3,FALSE),"")</f>
        <v/>
      </c>
      <c r="D815" s="40"/>
      <c r="E815" s="40"/>
      <c r="F815" s="42"/>
      <c r="G815" s="42"/>
      <c r="H815" s="42"/>
      <c r="I815" s="42"/>
      <c r="J815" s="267" t="str">
        <f t="shared" si="85"/>
        <v/>
      </c>
      <c r="K815" s="289"/>
      <c r="L815" s="289"/>
      <c r="M815" s="42"/>
      <c r="N815" s="42"/>
      <c r="O815" s="42"/>
      <c r="P815" s="42"/>
      <c r="Q815" s="42"/>
      <c r="R815" s="42"/>
      <c r="S815" s="266">
        <f t="shared" si="86"/>
        <v>0</v>
      </c>
      <c r="T815" s="32"/>
      <c r="U815" s="50"/>
      <c r="V815" s="44"/>
      <c r="W815" s="44"/>
      <c r="X815" s="45"/>
      <c r="Y815" s="50"/>
      <c r="Z815" s="46"/>
      <c r="AA815" s="46"/>
      <c r="AB815" s="46"/>
      <c r="AC815" s="47">
        <f t="shared" si="87"/>
        <v>0</v>
      </c>
      <c r="AD815" s="51"/>
      <c r="AE815" s="51"/>
      <c r="AF815" s="51"/>
      <c r="AH815" s="290"/>
      <c r="AI815" s="53">
        <f t="shared" si="88"/>
        <v>0</v>
      </c>
      <c r="AJ815" s="52"/>
      <c r="AK815" s="293"/>
      <c r="AL815" s="300"/>
      <c r="AM815" s="52"/>
      <c r="AN815" s="300"/>
      <c r="AO815" s="54"/>
      <c r="AQ815" s="47" t="str">
        <f>IF(OR('Input 1 - Schedule 1'!$C815="Non-Ins, Non-Fin",G815="Other Unregulated Financial Entity"),"Yes","No")</f>
        <v>No</v>
      </c>
      <c r="AR815" s="47" t="str">
        <f>IF(AQ815="Yes", 'Input 1 - Schedule 1'!AL815/'Input 1 - Schedule 1'!AM815*'Input 1 - Schedule 1'!AN815,"N/A")</f>
        <v>N/A</v>
      </c>
      <c r="AS815" s="47" t="str">
        <f>IF(AR815="N/A","N/A",MAX('Input 1 - Schedule 1'!AN815*0.02,AR815))</f>
        <v>N/A</v>
      </c>
      <c r="AT815" s="47" t="str">
        <f>IF(AQ815="Yes",'Input 1 - Schedule 1'!$AH815*IF($AX815="RBC Filing U.S. Insurer (Life)",0.0247,IF($AX815="RBC Filing U.S. Insurer (Health)",0.057*2/3,0.0364)),"N/A")</f>
        <v>N/A</v>
      </c>
      <c r="AU815" s="47" t="str">
        <f>IF(AQ815="Yes",'Input 1 - Schedule 1'!$AH815*IF($AX815="RBC Filing U.S. Insurer (Life)",0.037,IF($AX815="RBC Filing U.S. Insurer (Health)",0.057,0.054)),"N/A")</f>
        <v>N/A</v>
      </c>
      <c r="AV815" s="47" t="str">
        <f>IF(AQ815="Yes",'Input 1 - Schedule 1'!$AJ815*0.03,"N/A")</f>
        <v>N/A</v>
      </c>
      <c r="AW815" s="47" t="str">
        <f>IF(AQ815="Yes",IF(AX815="RBC Filing U.S. Insurer (Life)",0.195*'Input 1 - Schedule 1'!AJ815,0.225*'Input 1 - Schedule 1'!AJ815),"N/A")</f>
        <v>N/A</v>
      </c>
      <c r="AX815" s="47" t="str">
        <f>IFERROR(VLOOKUP('Input 1 - Schedule 1'!I815,'Input 1 - Schedule 1'!$D$7:$G$1009,4,FALSE),"")</f>
        <v/>
      </c>
      <c r="AZ815" s="17" t="s">
        <v>1</v>
      </c>
    </row>
    <row r="816" spans="1:52" x14ac:dyDescent="0.25">
      <c r="A816" s="56">
        <f t="shared" si="83"/>
        <v>807</v>
      </c>
      <c r="B816" s="267" t="str">
        <f t="shared" si="84"/>
        <v/>
      </c>
      <c r="C816" s="55" t="str">
        <f>IFERROR(VLOOKUP(G816,GCC.Param!$B$3:$D$96,3,FALSE),"")</f>
        <v/>
      </c>
      <c r="D816" s="40"/>
      <c r="E816" s="40"/>
      <c r="F816" s="42"/>
      <c r="G816" s="42"/>
      <c r="H816" s="42"/>
      <c r="I816" s="42"/>
      <c r="J816" s="267" t="str">
        <f t="shared" si="85"/>
        <v/>
      </c>
      <c r="K816" s="289"/>
      <c r="L816" s="289"/>
      <c r="M816" s="42"/>
      <c r="N816" s="42"/>
      <c r="O816" s="42"/>
      <c r="P816" s="42"/>
      <c r="Q816" s="42"/>
      <c r="R816" s="42"/>
      <c r="S816" s="266">
        <f t="shared" si="86"/>
        <v>0</v>
      </c>
      <c r="T816" s="32"/>
      <c r="U816" s="50"/>
      <c r="V816" s="44"/>
      <c r="W816" s="44"/>
      <c r="X816" s="45"/>
      <c r="Y816" s="50"/>
      <c r="Z816" s="46"/>
      <c r="AA816" s="46"/>
      <c r="AB816" s="46"/>
      <c r="AC816" s="47">
        <f t="shared" si="87"/>
        <v>0</v>
      </c>
      <c r="AD816" s="51"/>
      <c r="AE816" s="51"/>
      <c r="AF816" s="51"/>
      <c r="AH816" s="290"/>
      <c r="AI816" s="53">
        <f t="shared" si="88"/>
        <v>0</v>
      </c>
      <c r="AJ816" s="52"/>
      <c r="AK816" s="293"/>
      <c r="AL816" s="300"/>
      <c r="AM816" s="52"/>
      <c r="AN816" s="300"/>
      <c r="AO816" s="54"/>
      <c r="AQ816" s="47" t="str">
        <f>IF(OR('Input 1 - Schedule 1'!$C816="Non-Ins, Non-Fin",G816="Other Unregulated Financial Entity"),"Yes","No")</f>
        <v>No</v>
      </c>
      <c r="AR816" s="47" t="str">
        <f>IF(AQ816="Yes", 'Input 1 - Schedule 1'!AL816/'Input 1 - Schedule 1'!AM816*'Input 1 - Schedule 1'!AN816,"N/A")</f>
        <v>N/A</v>
      </c>
      <c r="AS816" s="47" t="str">
        <f>IF(AR816="N/A","N/A",MAX('Input 1 - Schedule 1'!AN816*0.02,AR816))</f>
        <v>N/A</v>
      </c>
      <c r="AT816" s="47" t="str">
        <f>IF(AQ816="Yes",'Input 1 - Schedule 1'!$AH816*IF($AX816="RBC Filing U.S. Insurer (Life)",0.0247,IF($AX816="RBC Filing U.S. Insurer (Health)",0.057*2/3,0.0364)),"N/A")</f>
        <v>N/A</v>
      </c>
      <c r="AU816" s="47" t="str">
        <f>IF(AQ816="Yes",'Input 1 - Schedule 1'!$AH816*IF($AX816="RBC Filing U.S. Insurer (Life)",0.037,IF($AX816="RBC Filing U.S. Insurer (Health)",0.057,0.054)),"N/A")</f>
        <v>N/A</v>
      </c>
      <c r="AV816" s="47" t="str">
        <f>IF(AQ816="Yes",'Input 1 - Schedule 1'!$AJ816*0.03,"N/A")</f>
        <v>N/A</v>
      </c>
      <c r="AW816" s="47" t="str">
        <f>IF(AQ816="Yes",IF(AX816="RBC Filing U.S. Insurer (Life)",0.195*'Input 1 - Schedule 1'!AJ816,0.225*'Input 1 - Schedule 1'!AJ816),"N/A")</f>
        <v>N/A</v>
      </c>
      <c r="AX816" s="47" t="str">
        <f>IFERROR(VLOOKUP('Input 1 - Schedule 1'!I816,'Input 1 - Schedule 1'!$D$7:$G$1009,4,FALSE),"")</f>
        <v/>
      </c>
      <c r="AZ816" s="17" t="s">
        <v>1</v>
      </c>
    </row>
    <row r="817" spans="1:52" x14ac:dyDescent="0.25">
      <c r="A817" s="56">
        <f t="shared" si="83"/>
        <v>808</v>
      </c>
      <c r="B817" s="267" t="str">
        <f t="shared" si="84"/>
        <v/>
      </c>
      <c r="C817" s="55" t="str">
        <f>IFERROR(VLOOKUP(G817,GCC.Param!$B$3:$D$96,3,FALSE),"")</f>
        <v/>
      </c>
      <c r="D817" s="40"/>
      <c r="E817" s="40"/>
      <c r="F817" s="42"/>
      <c r="G817" s="42"/>
      <c r="H817" s="42"/>
      <c r="I817" s="42"/>
      <c r="J817" s="267" t="str">
        <f t="shared" si="85"/>
        <v/>
      </c>
      <c r="K817" s="289"/>
      <c r="L817" s="289"/>
      <c r="M817" s="42"/>
      <c r="N817" s="42"/>
      <c r="O817" s="42"/>
      <c r="P817" s="42"/>
      <c r="Q817" s="42"/>
      <c r="R817" s="42"/>
      <c r="S817" s="266">
        <f t="shared" si="86"/>
        <v>0</v>
      </c>
      <c r="T817" s="32"/>
      <c r="U817" s="50"/>
      <c r="V817" s="44"/>
      <c r="W817" s="44"/>
      <c r="X817" s="45"/>
      <c r="Y817" s="50"/>
      <c r="Z817" s="46"/>
      <c r="AA817" s="46"/>
      <c r="AB817" s="46"/>
      <c r="AC817" s="47">
        <f t="shared" si="87"/>
        <v>0</v>
      </c>
      <c r="AD817" s="51"/>
      <c r="AE817" s="51"/>
      <c r="AF817" s="51"/>
      <c r="AH817" s="290"/>
      <c r="AI817" s="53">
        <f t="shared" si="88"/>
        <v>0</v>
      </c>
      <c r="AJ817" s="52"/>
      <c r="AK817" s="293"/>
      <c r="AL817" s="300"/>
      <c r="AM817" s="52"/>
      <c r="AN817" s="300"/>
      <c r="AO817" s="54"/>
      <c r="AQ817" s="47" t="str">
        <f>IF(OR('Input 1 - Schedule 1'!$C817="Non-Ins, Non-Fin",G817="Other Unregulated Financial Entity"),"Yes","No")</f>
        <v>No</v>
      </c>
      <c r="AR817" s="47" t="str">
        <f>IF(AQ817="Yes", 'Input 1 - Schedule 1'!AL817/'Input 1 - Schedule 1'!AM817*'Input 1 - Schedule 1'!AN817,"N/A")</f>
        <v>N/A</v>
      </c>
      <c r="AS817" s="47" t="str">
        <f>IF(AR817="N/A","N/A",MAX('Input 1 - Schedule 1'!AN817*0.02,AR817))</f>
        <v>N/A</v>
      </c>
      <c r="AT817" s="47" t="str">
        <f>IF(AQ817="Yes",'Input 1 - Schedule 1'!$AH817*IF($AX817="RBC Filing U.S. Insurer (Life)",0.0247,IF($AX817="RBC Filing U.S. Insurer (Health)",0.057*2/3,0.0364)),"N/A")</f>
        <v>N/A</v>
      </c>
      <c r="AU817" s="47" t="str">
        <f>IF(AQ817="Yes",'Input 1 - Schedule 1'!$AH817*IF($AX817="RBC Filing U.S. Insurer (Life)",0.037,IF($AX817="RBC Filing U.S. Insurer (Health)",0.057,0.054)),"N/A")</f>
        <v>N/A</v>
      </c>
      <c r="AV817" s="47" t="str">
        <f>IF(AQ817="Yes",'Input 1 - Schedule 1'!$AJ817*0.03,"N/A")</f>
        <v>N/A</v>
      </c>
      <c r="AW817" s="47" t="str">
        <f>IF(AQ817="Yes",IF(AX817="RBC Filing U.S. Insurer (Life)",0.195*'Input 1 - Schedule 1'!AJ817,0.225*'Input 1 - Schedule 1'!AJ817),"N/A")</f>
        <v>N/A</v>
      </c>
      <c r="AX817" s="47" t="str">
        <f>IFERROR(VLOOKUP('Input 1 - Schedule 1'!I817,'Input 1 - Schedule 1'!$D$7:$G$1009,4,FALSE),"")</f>
        <v/>
      </c>
      <c r="AZ817" s="17" t="s">
        <v>1</v>
      </c>
    </row>
    <row r="818" spans="1:52" x14ac:dyDescent="0.25">
      <c r="A818" s="56">
        <f t="shared" si="83"/>
        <v>809</v>
      </c>
      <c r="B818" s="267" t="str">
        <f t="shared" si="84"/>
        <v/>
      </c>
      <c r="C818" s="55" t="str">
        <f>IFERROR(VLOOKUP(G818,GCC.Param!$B$3:$D$96,3,FALSE),"")</f>
        <v/>
      </c>
      <c r="D818" s="40"/>
      <c r="E818" s="40"/>
      <c r="F818" s="42"/>
      <c r="G818" s="42"/>
      <c r="H818" s="42"/>
      <c r="I818" s="42"/>
      <c r="J818" s="267" t="str">
        <f t="shared" si="85"/>
        <v/>
      </c>
      <c r="K818" s="289"/>
      <c r="L818" s="289"/>
      <c r="M818" s="42"/>
      <c r="N818" s="42"/>
      <c r="O818" s="42"/>
      <c r="P818" s="42"/>
      <c r="Q818" s="42"/>
      <c r="R818" s="42"/>
      <c r="S818" s="266">
        <f t="shared" si="86"/>
        <v>0</v>
      </c>
      <c r="T818" s="32"/>
      <c r="U818" s="50"/>
      <c r="V818" s="44"/>
      <c r="W818" s="44"/>
      <c r="X818" s="45"/>
      <c r="Y818" s="50"/>
      <c r="Z818" s="46"/>
      <c r="AA818" s="46"/>
      <c r="AB818" s="46"/>
      <c r="AC818" s="47">
        <f t="shared" si="87"/>
        <v>0</v>
      </c>
      <c r="AD818" s="51"/>
      <c r="AE818" s="51"/>
      <c r="AF818" s="51"/>
      <c r="AH818" s="290"/>
      <c r="AI818" s="53">
        <f t="shared" si="88"/>
        <v>0</v>
      </c>
      <c r="AJ818" s="52"/>
      <c r="AK818" s="293"/>
      <c r="AL818" s="300"/>
      <c r="AM818" s="52"/>
      <c r="AN818" s="300"/>
      <c r="AO818" s="54"/>
      <c r="AQ818" s="47" t="str">
        <f>IF(OR('Input 1 - Schedule 1'!$C818="Non-Ins, Non-Fin",G818="Other Unregulated Financial Entity"),"Yes","No")</f>
        <v>No</v>
      </c>
      <c r="AR818" s="47" t="str">
        <f>IF(AQ818="Yes", 'Input 1 - Schedule 1'!AL818/'Input 1 - Schedule 1'!AM818*'Input 1 - Schedule 1'!AN818,"N/A")</f>
        <v>N/A</v>
      </c>
      <c r="AS818" s="47" t="str">
        <f>IF(AR818="N/A","N/A",MAX('Input 1 - Schedule 1'!AN818*0.02,AR818))</f>
        <v>N/A</v>
      </c>
      <c r="AT818" s="47" t="str">
        <f>IF(AQ818="Yes",'Input 1 - Schedule 1'!$AH818*IF($AX818="RBC Filing U.S. Insurer (Life)",0.0247,IF($AX818="RBC Filing U.S. Insurer (Health)",0.057*2/3,0.0364)),"N/A")</f>
        <v>N/A</v>
      </c>
      <c r="AU818" s="47" t="str">
        <f>IF(AQ818="Yes",'Input 1 - Schedule 1'!$AH818*IF($AX818="RBC Filing U.S. Insurer (Life)",0.037,IF($AX818="RBC Filing U.S. Insurer (Health)",0.057,0.054)),"N/A")</f>
        <v>N/A</v>
      </c>
      <c r="AV818" s="47" t="str">
        <f>IF(AQ818="Yes",'Input 1 - Schedule 1'!$AJ818*0.03,"N/A")</f>
        <v>N/A</v>
      </c>
      <c r="AW818" s="47" t="str">
        <f>IF(AQ818="Yes",IF(AX818="RBC Filing U.S. Insurer (Life)",0.195*'Input 1 - Schedule 1'!AJ818,0.225*'Input 1 - Schedule 1'!AJ818),"N/A")</f>
        <v>N/A</v>
      </c>
      <c r="AX818" s="47" t="str">
        <f>IFERROR(VLOOKUP('Input 1 - Schedule 1'!I818,'Input 1 - Schedule 1'!$D$7:$G$1009,4,FALSE),"")</f>
        <v/>
      </c>
      <c r="AZ818" s="17" t="s">
        <v>1</v>
      </c>
    </row>
    <row r="819" spans="1:52" x14ac:dyDescent="0.25">
      <c r="A819" s="56">
        <f t="shared" si="83"/>
        <v>810</v>
      </c>
      <c r="B819" s="267" t="str">
        <f t="shared" si="84"/>
        <v/>
      </c>
      <c r="C819" s="55" t="str">
        <f>IFERROR(VLOOKUP(G819,GCC.Param!$B$3:$D$96,3,FALSE),"")</f>
        <v/>
      </c>
      <c r="D819" s="40"/>
      <c r="E819" s="40"/>
      <c r="F819" s="42"/>
      <c r="G819" s="42"/>
      <c r="H819" s="42"/>
      <c r="I819" s="42"/>
      <c r="J819" s="267" t="str">
        <f t="shared" si="85"/>
        <v/>
      </c>
      <c r="K819" s="289"/>
      <c r="L819" s="289"/>
      <c r="M819" s="42"/>
      <c r="N819" s="42"/>
      <c r="O819" s="42"/>
      <c r="P819" s="42"/>
      <c r="Q819" s="42"/>
      <c r="R819" s="42"/>
      <c r="S819" s="266">
        <f t="shared" si="86"/>
        <v>0</v>
      </c>
      <c r="T819" s="32"/>
      <c r="U819" s="50"/>
      <c r="V819" s="44"/>
      <c r="W819" s="44"/>
      <c r="X819" s="45"/>
      <c r="Y819" s="50"/>
      <c r="Z819" s="46"/>
      <c r="AA819" s="46"/>
      <c r="AB819" s="46"/>
      <c r="AC819" s="47">
        <f t="shared" si="87"/>
        <v>0</v>
      </c>
      <c r="AD819" s="51"/>
      <c r="AE819" s="51"/>
      <c r="AF819" s="51"/>
      <c r="AH819" s="290"/>
      <c r="AI819" s="53">
        <f t="shared" si="88"/>
        <v>0</v>
      </c>
      <c r="AJ819" s="52"/>
      <c r="AK819" s="293"/>
      <c r="AL819" s="300"/>
      <c r="AM819" s="52"/>
      <c r="AN819" s="300"/>
      <c r="AO819" s="54"/>
      <c r="AQ819" s="47" t="str">
        <f>IF(OR('Input 1 - Schedule 1'!$C819="Non-Ins, Non-Fin",G819="Other Unregulated Financial Entity"),"Yes","No")</f>
        <v>No</v>
      </c>
      <c r="AR819" s="47" t="str">
        <f>IF(AQ819="Yes", 'Input 1 - Schedule 1'!AL819/'Input 1 - Schedule 1'!AM819*'Input 1 - Schedule 1'!AN819,"N/A")</f>
        <v>N/A</v>
      </c>
      <c r="AS819" s="47" t="str">
        <f>IF(AR819="N/A","N/A",MAX('Input 1 - Schedule 1'!AN819*0.02,AR819))</f>
        <v>N/A</v>
      </c>
      <c r="AT819" s="47" t="str">
        <f>IF(AQ819="Yes",'Input 1 - Schedule 1'!$AH819*IF($AX819="RBC Filing U.S. Insurer (Life)",0.0247,IF($AX819="RBC Filing U.S. Insurer (Health)",0.057*2/3,0.0364)),"N/A")</f>
        <v>N/A</v>
      </c>
      <c r="AU819" s="47" t="str">
        <f>IF(AQ819="Yes",'Input 1 - Schedule 1'!$AH819*IF($AX819="RBC Filing U.S. Insurer (Life)",0.037,IF($AX819="RBC Filing U.S. Insurer (Health)",0.057,0.054)),"N/A")</f>
        <v>N/A</v>
      </c>
      <c r="AV819" s="47" t="str">
        <f>IF(AQ819="Yes",'Input 1 - Schedule 1'!$AJ819*0.03,"N/A")</f>
        <v>N/A</v>
      </c>
      <c r="AW819" s="47" t="str">
        <f>IF(AQ819="Yes",IF(AX819="RBC Filing U.S. Insurer (Life)",0.195*'Input 1 - Schedule 1'!AJ819,0.225*'Input 1 - Schedule 1'!AJ819),"N/A")</f>
        <v>N/A</v>
      </c>
      <c r="AX819" s="47" t="str">
        <f>IFERROR(VLOOKUP('Input 1 - Schedule 1'!I819,'Input 1 - Schedule 1'!$D$7:$G$1009,4,FALSE),"")</f>
        <v/>
      </c>
      <c r="AZ819" s="17" t="s">
        <v>1</v>
      </c>
    </row>
    <row r="820" spans="1:52" x14ac:dyDescent="0.25">
      <c r="A820" s="56">
        <f t="shared" si="83"/>
        <v>811</v>
      </c>
      <c r="B820" s="267" t="str">
        <f t="shared" si="84"/>
        <v/>
      </c>
      <c r="C820" s="55" t="str">
        <f>IFERROR(VLOOKUP(G820,GCC.Param!$B$3:$D$96,3,FALSE),"")</f>
        <v/>
      </c>
      <c r="D820" s="40"/>
      <c r="E820" s="40"/>
      <c r="F820" s="42"/>
      <c r="G820" s="42"/>
      <c r="H820" s="42"/>
      <c r="I820" s="42"/>
      <c r="J820" s="267" t="str">
        <f t="shared" si="85"/>
        <v/>
      </c>
      <c r="K820" s="289"/>
      <c r="L820" s="289"/>
      <c r="M820" s="42"/>
      <c r="N820" s="42"/>
      <c r="O820" s="42"/>
      <c r="P820" s="42"/>
      <c r="Q820" s="42"/>
      <c r="R820" s="42"/>
      <c r="S820" s="266">
        <f t="shared" si="86"/>
        <v>0</v>
      </c>
      <c r="T820" s="32"/>
      <c r="U820" s="50"/>
      <c r="V820" s="44"/>
      <c r="W820" s="44"/>
      <c r="X820" s="45"/>
      <c r="Y820" s="50"/>
      <c r="Z820" s="46"/>
      <c r="AA820" s="46"/>
      <c r="AB820" s="46"/>
      <c r="AC820" s="47">
        <f t="shared" si="87"/>
        <v>0</v>
      </c>
      <c r="AD820" s="51"/>
      <c r="AE820" s="51"/>
      <c r="AF820" s="51"/>
      <c r="AH820" s="290"/>
      <c r="AI820" s="53">
        <f t="shared" si="88"/>
        <v>0</v>
      </c>
      <c r="AJ820" s="52"/>
      <c r="AK820" s="293"/>
      <c r="AL820" s="300"/>
      <c r="AM820" s="52"/>
      <c r="AN820" s="300"/>
      <c r="AO820" s="54"/>
      <c r="AQ820" s="47" t="str">
        <f>IF(OR('Input 1 - Schedule 1'!$C820="Non-Ins, Non-Fin",G820="Other Unregulated Financial Entity"),"Yes","No")</f>
        <v>No</v>
      </c>
      <c r="AR820" s="47" t="str">
        <f>IF(AQ820="Yes", 'Input 1 - Schedule 1'!AL820/'Input 1 - Schedule 1'!AM820*'Input 1 - Schedule 1'!AN820,"N/A")</f>
        <v>N/A</v>
      </c>
      <c r="AS820" s="47" t="str">
        <f>IF(AR820="N/A","N/A",MAX('Input 1 - Schedule 1'!AN820*0.02,AR820))</f>
        <v>N/A</v>
      </c>
      <c r="AT820" s="47" t="str">
        <f>IF(AQ820="Yes",'Input 1 - Schedule 1'!$AH820*IF($AX820="RBC Filing U.S. Insurer (Life)",0.0247,IF($AX820="RBC Filing U.S. Insurer (Health)",0.057*2/3,0.0364)),"N/A")</f>
        <v>N/A</v>
      </c>
      <c r="AU820" s="47" t="str">
        <f>IF(AQ820="Yes",'Input 1 - Schedule 1'!$AH820*IF($AX820="RBC Filing U.S. Insurer (Life)",0.037,IF($AX820="RBC Filing U.S. Insurer (Health)",0.057,0.054)),"N/A")</f>
        <v>N/A</v>
      </c>
      <c r="AV820" s="47" t="str">
        <f>IF(AQ820="Yes",'Input 1 - Schedule 1'!$AJ820*0.03,"N/A")</f>
        <v>N/A</v>
      </c>
      <c r="AW820" s="47" t="str">
        <f>IF(AQ820="Yes",IF(AX820="RBC Filing U.S. Insurer (Life)",0.195*'Input 1 - Schedule 1'!AJ820,0.225*'Input 1 - Schedule 1'!AJ820),"N/A")</f>
        <v>N/A</v>
      </c>
      <c r="AX820" s="47" t="str">
        <f>IFERROR(VLOOKUP('Input 1 - Schedule 1'!I820,'Input 1 - Schedule 1'!$D$7:$G$1009,4,FALSE),"")</f>
        <v/>
      </c>
      <c r="AZ820" s="17" t="s">
        <v>1</v>
      </c>
    </row>
    <row r="821" spans="1:52" x14ac:dyDescent="0.25">
      <c r="A821" s="56">
        <f t="shared" si="83"/>
        <v>812</v>
      </c>
      <c r="B821" s="267" t="str">
        <f t="shared" si="84"/>
        <v/>
      </c>
      <c r="C821" s="55" t="str">
        <f>IFERROR(VLOOKUP(G821,GCC.Param!$B$3:$D$96,3,FALSE),"")</f>
        <v/>
      </c>
      <c r="D821" s="40"/>
      <c r="E821" s="40"/>
      <c r="F821" s="42"/>
      <c r="G821" s="42"/>
      <c r="H821" s="42"/>
      <c r="I821" s="42"/>
      <c r="J821" s="267" t="str">
        <f t="shared" si="85"/>
        <v/>
      </c>
      <c r="K821" s="289"/>
      <c r="L821" s="289"/>
      <c r="M821" s="42"/>
      <c r="N821" s="42"/>
      <c r="O821" s="42"/>
      <c r="P821" s="42"/>
      <c r="Q821" s="42"/>
      <c r="R821" s="42"/>
      <c r="S821" s="266">
        <f t="shared" si="86"/>
        <v>0</v>
      </c>
      <c r="T821" s="32"/>
      <c r="U821" s="50"/>
      <c r="V821" s="44"/>
      <c r="W821" s="44"/>
      <c r="X821" s="45"/>
      <c r="Y821" s="50"/>
      <c r="Z821" s="46"/>
      <c r="AA821" s="46"/>
      <c r="AB821" s="46"/>
      <c r="AC821" s="47">
        <f t="shared" si="87"/>
        <v>0</v>
      </c>
      <c r="AD821" s="51"/>
      <c r="AE821" s="51"/>
      <c r="AF821" s="51"/>
      <c r="AH821" s="290"/>
      <c r="AI821" s="53">
        <f t="shared" si="88"/>
        <v>0</v>
      </c>
      <c r="AJ821" s="52"/>
      <c r="AK821" s="293"/>
      <c r="AL821" s="300"/>
      <c r="AM821" s="52"/>
      <c r="AN821" s="300"/>
      <c r="AO821" s="54"/>
      <c r="AQ821" s="47" t="str">
        <f>IF(OR('Input 1 - Schedule 1'!$C821="Non-Ins, Non-Fin",G821="Other Unregulated Financial Entity"),"Yes","No")</f>
        <v>No</v>
      </c>
      <c r="AR821" s="47" t="str">
        <f>IF(AQ821="Yes", 'Input 1 - Schedule 1'!AL821/'Input 1 - Schedule 1'!AM821*'Input 1 - Schedule 1'!AN821,"N/A")</f>
        <v>N/A</v>
      </c>
      <c r="AS821" s="47" t="str">
        <f>IF(AR821="N/A","N/A",MAX('Input 1 - Schedule 1'!AN821*0.02,AR821))</f>
        <v>N/A</v>
      </c>
      <c r="AT821" s="47" t="str">
        <f>IF(AQ821="Yes",'Input 1 - Schedule 1'!$AH821*IF($AX821="RBC Filing U.S. Insurer (Life)",0.0247,IF($AX821="RBC Filing U.S. Insurer (Health)",0.057*2/3,0.0364)),"N/A")</f>
        <v>N/A</v>
      </c>
      <c r="AU821" s="47" t="str">
        <f>IF(AQ821="Yes",'Input 1 - Schedule 1'!$AH821*IF($AX821="RBC Filing U.S. Insurer (Life)",0.037,IF($AX821="RBC Filing U.S. Insurer (Health)",0.057,0.054)),"N/A")</f>
        <v>N/A</v>
      </c>
      <c r="AV821" s="47" t="str">
        <f>IF(AQ821="Yes",'Input 1 - Schedule 1'!$AJ821*0.03,"N/A")</f>
        <v>N/A</v>
      </c>
      <c r="AW821" s="47" t="str">
        <f>IF(AQ821="Yes",IF(AX821="RBC Filing U.S. Insurer (Life)",0.195*'Input 1 - Schedule 1'!AJ821,0.225*'Input 1 - Schedule 1'!AJ821),"N/A")</f>
        <v>N/A</v>
      </c>
      <c r="AX821" s="47" t="str">
        <f>IFERROR(VLOOKUP('Input 1 - Schedule 1'!I821,'Input 1 - Schedule 1'!$D$7:$G$1009,4,FALSE),"")</f>
        <v/>
      </c>
      <c r="AZ821" s="17" t="s">
        <v>1</v>
      </c>
    </row>
    <row r="822" spans="1:52" x14ac:dyDescent="0.25">
      <c r="A822" s="56">
        <f t="shared" si="83"/>
        <v>813</v>
      </c>
      <c r="B822" s="267" t="str">
        <f t="shared" si="84"/>
        <v/>
      </c>
      <c r="C822" s="55" t="str">
        <f>IFERROR(VLOOKUP(G822,GCC.Param!$B$3:$D$96,3,FALSE),"")</f>
        <v/>
      </c>
      <c r="D822" s="40"/>
      <c r="E822" s="40"/>
      <c r="F822" s="42"/>
      <c r="G822" s="42"/>
      <c r="H822" s="42"/>
      <c r="I822" s="42"/>
      <c r="J822" s="267" t="str">
        <f t="shared" si="85"/>
        <v/>
      </c>
      <c r="K822" s="289"/>
      <c r="L822" s="289"/>
      <c r="M822" s="42"/>
      <c r="N822" s="42"/>
      <c r="O822" s="42"/>
      <c r="P822" s="42"/>
      <c r="Q822" s="42"/>
      <c r="R822" s="42"/>
      <c r="S822" s="266">
        <f t="shared" si="86"/>
        <v>0</v>
      </c>
      <c r="T822" s="32"/>
      <c r="U822" s="50"/>
      <c r="V822" s="44"/>
      <c r="W822" s="44"/>
      <c r="X822" s="45"/>
      <c r="Y822" s="50"/>
      <c r="Z822" s="46"/>
      <c r="AA822" s="46"/>
      <c r="AB822" s="46"/>
      <c r="AC822" s="47">
        <f t="shared" si="87"/>
        <v>0</v>
      </c>
      <c r="AD822" s="51"/>
      <c r="AE822" s="51"/>
      <c r="AF822" s="51"/>
      <c r="AH822" s="290"/>
      <c r="AI822" s="53">
        <f t="shared" si="88"/>
        <v>0</v>
      </c>
      <c r="AJ822" s="52"/>
      <c r="AK822" s="293"/>
      <c r="AL822" s="300"/>
      <c r="AM822" s="52"/>
      <c r="AN822" s="300"/>
      <c r="AO822" s="54"/>
      <c r="AQ822" s="47" t="str">
        <f>IF(OR('Input 1 - Schedule 1'!$C822="Non-Ins, Non-Fin",G822="Other Unregulated Financial Entity"),"Yes","No")</f>
        <v>No</v>
      </c>
      <c r="AR822" s="47" t="str">
        <f>IF(AQ822="Yes", 'Input 1 - Schedule 1'!AL822/'Input 1 - Schedule 1'!AM822*'Input 1 - Schedule 1'!AN822,"N/A")</f>
        <v>N/A</v>
      </c>
      <c r="AS822" s="47" t="str">
        <f>IF(AR822="N/A","N/A",MAX('Input 1 - Schedule 1'!AN822*0.02,AR822))</f>
        <v>N/A</v>
      </c>
      <c r="AT822" s="47" t="str">
        <f>IF(AQ822="Yes",'Input 1 - Schedule 1'!$AH822*IF($AX822="RBC Filing U.S. Insurer (Life)",0.0247,IF($AX822="RBC Filing U.S. Insurer (Health)",0.057*2/3,0.0364)),"N/A")</f>
        <v>N/A</v>
      </c>
      <c r="AU822" s="47" t="str">
        <f>IF(AQ822="Yes",'Input 1 - Schedule 1'!$AH822*IF($AX822="RBC Filing U.S. Insurer (Life)",0.037,IF($AX822="RBC Filing U.S. Insurer (Health)",0.057,0.054)),"N/A")</f>
        <v>N/A</v>
      </c>
      <c r="AV822" s="47" t="str">
        <f>IF(AQ822="Yes",'Input 1 - Schedule 1'!$AJ822*0.03,"N/A")</f>
        <v>N/A</v>
      </c>
      <c r="AW822" s="47" t="str">
        <f>IF(AQ822="Yes",IF(AX822="RBC Filing U.S. Insurer (Life)",0.195*'Input 1 - Schedule 1'!AJ822,0.225*'Input 1 - Schedule 1'!AJ822),"N/A")</f>
        <v>N/A</v>
      </c>
      <c r="AX822" s="47" t="str">
        <f>IFERROR(VLOOKUP('Input 1 - Schedule 1'!I822,'Input 1 - Schedule 1'!$D$7:$G$1009,4,FALSE),"")</f>
        <v/>
      </c>
      <c r="AZ822" s="17" t="s">
        <v>1</v>
      </c>
    </row>
    <row r="823" spans="1:52" x14ac:dyDescent="0.25">
      <c r="A823" s="56">
        <f t="shared" si="83"/>
        <v>814</v>
      </c>
      <c r="B823" s="267" t="str">
        <f t="shared" si="84"/>
        <v/>
      </c>
      <c r="C823" s="55" t="str">
        <f>IFERROR(VLOOKUP(G823,GCC.Param!$B$3:$D$96,3,FALSE),"")</f>
        <v/>
      </c>
      <c r="D823" s="40"/>
      <c r="E823" s="40"/>
      <c r="F823" s="42"/>
      <c r="G823" s="42"/>
      <c r="H823" s="42"/>
      <c r="I823" s="42"/>
      <c r="J823" s="267" t="str">
        <f t="shared" si="85"/>
        <v/>
      </c>
      <c r="K823" s="289"/>
      <c r="L823" s="289"/>
      <c r="M823" s="42"/>
      <c r="N823" s="42"/>
      <c r="O823" s="42"/>
      <c r="P823" s="42"/>
      <c r="Q823" s="42"/>
      <c r="R823" s="42"/>
      <c r="S823" s="266">
        <f t="shared" si="86"/>
        <v>0</v>
      </c>
      <c r="T823" s="32"/>
      <c r="U823" s="50"/>
      <c r="V823" s="44"/>
      <c r="W823" s="44"/>
      <c r="X823" s="45"/>
      <c r="Y823" s="50"/>
      <c r="Z823" s="46"/>
      <c r="AA823" s="46"/>
      <c r="AB823" s="46"/>
      <c r="AC823" s="47">
        <f t="shared" si="87"/>
        <v>0</v>
      </c>
      <c r="AD823" s="51"/>
      <c r="AE823" s="51"/>
      <c r="AF823" s="51"/>
      <c r="AH823" s="290"/>
      <c r="AI823" s="53">
        <f t="shared" si="88"/>
        <v>0</v>
      </c>
      <c r="AJ823" s="52"/>
      <c r="AK823" s="293"/>
      <c r="AL823" s="300"/>
      <c r="AM823" s="52"/>
      <c r="AN823" s="300"/>
      <c r="AO823" s="54"/>
      <c r="AQ823" s="47" t="str">
        <f>IF(OR('Input 1 - Schedule 1'!$C823="Non-Ins, Non-Fin",G823="Other Unregulated Financial Entity"),"Yes","No")</f>
        <v>No</v>
      </c>
      <c r="AR823" s="47" t="str">
        <f>IF(AQ823="Yes", 'Input 1 - Schedule 1'!AL823/'Input 1 - Schedule 1'!AM823*'Input 1 - Schedule 1'!AN823,"N/A")</f>
        <v>N/A</v>
      </c>
      <c r="AS823" s="47" t="str">
        <f>IF(AR823="N/A","N/A",MAX('Input 1 - Schedule 1'!AN823*0.02,AR823))</f>
        <v>N/A</v>
      </c>
      <c r="AT823" s="47" t="str">
        <f>IF(AQ823="Yes",'Input 1 - Schedule 1'!$AH823*IF($AX823="RBC Filing U.S. Insurer (Life)",0.0247,IF($AX823="RBC Filing U.S. Insurer (Health)",0.057*2/3,0.0364)),"N/A")</f>
        <v>N/A</v>
      </c>
      <c r="AU823" s="47" t="str">
        <f>IF(AQ823="Yes",'Input 1 - Schedule 1'!$AH823*IF($AX823="RBC Filing U.S. Insurer (Life)",0.037,IF($AX823="RBC Filing U.S. Insurer (Health)",0.057,0.054)),"N/A")</f>
        <v>N/A</v>
      </c>
      <c r="AV823" s="47" t="str">
        <f>IF(AQ823="Yes",'Input 1 - Schedule 1'!$AJ823*0.03,"N/A")</f>
        <v>N/A</v>
      </c>
      <c r="AW823" s="47" t="str">
        <f>IF(AQ823="Yes",IF(AX823="RBC Filing U.S. Insurer (Life)",0.195*'Input 1 - Schedule 1'!AJ823,0.225*'Input 1 - Schedule 1'!AJ823),"N/A")</f>
        <v>N/A</v>
      </c>
      <c r="AX823" s="47" t="str">
        <f>IFERROR(VLOOKUP('Input 1 - Schedule 1'!I823,'Input 1 - Schedule 1'!$D$7:$G$1009,4,FALSE),"")</f>
        <v/>
      </c>
      <c r="AZ823" s="17" t="s">
        <v>1</v>
      </c>
    </row>
    <row r="824" spans="1:52" x14ac:dyDescent="0.25">
      <c r="A824" s="56">
        <f t="shared" si="83"/>
        <v>815</v>
      </c>
      <c r="B824" s="267" t="str">
        <f t="shared" si="84"/>
        <v/>
      </c>
      <c r="C824" s="55" t="str">
        <f>IFERROR(VLOOKUP(G824,GCC.Param!$B$3:$D$96,3,FALSE),"")</f>
        <v/>
      </c>
      <c r="D824" s="40"/>
      <c r="E824" s="40"/>
      <c r="F824" s="42"/>
      <c r="G824" s="42"/>
      <c r="H824" s="42"/>
      <c r="I824" s="42"/>
      <c r="J824" s="267" t="str">
        <f t="shared" si="85"/>
        <v/>
      </c>
      <c r="K824" s="289"/>
      <c r="L824" s="289"/>
      <c r="M824" s="42"/>
      <c r="N824" s="42"/>
      <c r="O824" s="42"/>
      <c r="P824" s="42"/>
      <c r="Q824" s="42"/>
      <c r="R824" s="42"/>
      <c r="S824" s="266">
        <f t="shared" si="86"/>
        <v>0</v>
      </c>
      <c r="T824" s="32"/>
      <c r="U824" s="50"/>
      <c r="V824" s="44"/>
      <c r="W824" s="44"/>
      <c r="X824" s="45"/>
      <c r="Y824" s="50"/>
      <c r="Z824" s="46"/>
      <c r="AA824" s="46"/>
      <c r="AB824" s="46"/>
      <c r="AC824" s="47">
        <f t="shared" si="87"/>
        <v>0</v>
      </c>
      <c r="AD824" s="51"/>
      <c r="AE824" s="51"/>
      <c r="AF824" s="51"/>
      <c r="AH824" s="290"/>
      <c r="AI824" s="53">
        <f t="shared" si="88"/>
        <v>0</v>
      </c>
      <c r="AJ824" s="52"/>
      <c r="AK824" s="293"/>
      <c r="AL824" s="300"/>
      <c r="AM824" s="52"/>
      <c r="AN824" s="300"/>
      <c r="AO824" s="54"/>
      <c r="AQ824" s="47" t="str">
        <f>IF(OR('Input 1 - Schedule 1'!$C824="Non-Ins, Non-Fin",G824="Other Unregulated Financial Entity"),"Yes","No")</f>
        <v>No</v>
      </c>
      <c r="AR824" s="47" t="str">
        <f>IF(AQ824="Yes", 'Input 1 - Schedule 1'!AL824/'Input 1 - Schedule 1'!AM824*'Input 1 - Schedule 1'!AN824,"N/A")</f>
        <v>N/A</v>
      </c>
      <c r="AS824" s="47" t="str">
        <f>IF(AR824="N/A","N/A",MAX('Input 1 - Schedule 1'!AN824*0.02,AR824))</f>
        <v>N/A</v>
      </c>
      <c r="AT824" s="47" t="str">
        <f>IF(AQ824="Yes",'Input 1 - Schedule 1'!$AH824*IF($AX824="RBC Filing U.S. Insurer (Life)",0.0247,IF($AX824="RBC Filing U.S. Insurer (Health)",0.057*2/3,0.0364)),"N/A")</f>
        <v>N/A</v>
      </c>
      <c r="AU824" s="47" t="str">
        <f>IF(AQ824="Yes",'Input 1 - Schedule 1'!$AH824*IF($AX824="RBC Filing U.S. Insurer (Life)",0.037,IF($AX824="RBC Filing U.S. Insurer (Health)",0.057,0.054)),"N/A")</f>
        <v>N/A</v>
      </c>
      <c r="AV824" s="47" t="str">
        <f>IF(AQ824="Yes",'Input 1 - Schedule 1'!$AJ824*0.03,"N/A")</f>
        <v>N/A</v>
      </c>
      <c r="AW824" s="47" t="str">
        <f>IF(AQ824="Yes",IF(AX824="RBC Filing U.S. Insurer (Life)",0.195*'Input 1 - Schedule 1'!AJ824,0.225*'Input 1 - Schedule 1'!AJ824),"N/A")</f>
        <v>N/A</v>
      </c>
      <c r="AX824" s="47" t="str">
        <f>IFERROR(VLOOKUP('Input 1 - Schedule 1'!I824,'Input 1 - Schedule 1'!$D$7:$G$1009,4,FALSE),"")</f>
        <v/>
      </c>
      <c r="AZ824" s="17" t="s">
        <v>1</v>
      </c>
    </row>
    <row r="825" spans="1:52" x14ac:dyDescent="0.25">
      <c r="A825" s="56">
        <f t="shared" si="83"/>
        <v>816</v>
      </c>
      <c r="B825" s="267" t="str">
        <f t="shared" si="84"/>
        <v/>
      </c>
      <c r="C825" s="55" t="str">
        <f>IFERROR(VLOOKUP(G825,GCC.Param!$B$3:$D$96,3,FALSE),"")</f>
        <v/>
      </c>
      <c r="D825" s="40"/>
      <c r="E825" s="40"/>
      <c r="F825" s="42"/>
      <c r="G825" s="42"/>
      <c r="H825" s="42"/>
      <c r="I825" s="42"/>
      <c r="J825" s="267" t="str">
        <f t="shared" si="85"/>
        <v/>
      </c>
      <c r="K825" s="289"/>
      <c r="L825" s="289"/>
      <c r="M825" s="42"/>
      <c r="N825" s="42"/>
      <c r="O825" s="42"/>
      <c r="P825" s="42"/>
      <c r="Q825" s="42"/>
      <c r="R825" s="42"/>
      <c r="S825" s="266">
        <f t="shared" si="86"/>
        <v>0</v>
      </c>
      <c r="T825" s="32"/>
      <c r="U825" s="50"/>
      <c r="V825" s="44"/>
      <c r="W825" s="44"/>
      <c r="X825" s="45"/>
      <c r="Y825" s="50"/>
      <c r="Z825" s="46"/>
      <c r="AA825" s="46"/>
      <c r="AB825" s="46"/>
      <c r="AC825" s="47">
        <f t="shared" si="87"/>
        <v>0</v>
      </c>
      <c r="AD825" s="51"/>
      <c r="AE825" s="51"/>
      <c r="AF825" s="51"/>
      <c r="AH825" s="290"/>
      <c r="AI825" s="53">
        <f t="shared" si="88"/>
        <v>0</v>
      </c>
      <c r="AJ825" s="52"/>
      <c r="AK825" s="293"/>
      <c r="AL825" s="300"/>
      <c r="AM825" s="52"/>
      <c r="AN825" s="300"/>
      <c r="AO825" s="54"/>
      <c r="AQ825" s="47" t="str">
        <f>IF(OR('Input 1 - Schedule 1'!$C825="Non-Ins, Non-Fin",G825="Other Unregulated Financial Entity"),"Yes","No")</f>
        <v>No</v>
      </c>
      <c r="AR825" s="47" t="str">
        <f>IF(AQ825="Yes", 'Input 1 - Schedule 1'!AL825/'Input 1 - Schedule 1'!AM825*'Input 1 - Schedule 1'!AN825,"N/A")</f>
        <v>N/A</v>
      </c>
      <c r="AS825" s="47" t="str">
        <f>IF(AR825="N/A","N/A",MAX('Input 1 - Schedule 1'!AN825*0.02,AR825))</f>
        <v>N/A</v>
      </c>
      <c r="AT825" s="47" t="str">
        <f>IF(AQ825="Yes",'Input 1 - Schedule 1'!$AH825*IF($AX825="RBC Filing U.S. Insurer (Life)",0.0247,IF($AX825="RBC Filing U.S. Insurer (Health)",0.057*2/3,0.0364)),"N/A")</f>
        <v>N/A</v>
      </c>
      <c r="AU825" s="47" t="str">
        <f>IF(AQ825="Yes",'Input 1 - Schedule 1'!$AH825*IF($AX825="RBC Filing U.S. Insurer (Life)",0.037,IF($AX825="RBC Filing U.S. Insurer (Health)",0.057,0.054)),"N/A")</f>
        <v>N/A</v>
      </c>
      <c r="AV825" s="47" t="str">
        <f>IF(AQ825="Yes",'Input 1 - Schedule 1'!$AJ825*0.03,"N/A")</f>
        <v>N/A</v>
      </c>
      <c r="AW825" s="47" t="str">
        <f>IF(AQ825="Yes",IF(AX825="RBC Filing U.S. Insurer (Life)",0.195*'Input 1 - Schedule 1'!AJ825,0.225*'Input 1 - Schedule 1'!AJ825),"N/A")</f>
        <v>N/A</v>
      </c>
      <c r="AX825" s="47" t="str">
        <f>IFERROR(VLOOKUP('Input 1 - Schedule 1'!I825,'Input 1 - Schedule 1'!$D$7:$G$1009,4,FALSE),"")</f>
        <v/>
      </c>
      <c r="AZ825" s="17" t="s">
        <v>1</v>
      </c>
    </row>
    <row r="826" spans="1:52" x14ac:dyDescent="0.25">
      <c r="A826" s="56">
        <f t="shared" si="83"/>
        <v>817</v>
      </c>
      <c r="B826" s="267" t="str">
        <f t="shared" si="84"/>
        <v/>
      </c>
      <c r="C826" s="55" t="str">
        <f>IFERROR(VLOOKUP(G826,GCC.Param!$B$3:$D$96,3,FALSE),"")</f>
        <v/>
      </c>
      <c r="D826" s="40"/>
      <c r="E826" s="40"/>
      <c r="F826" s="42"/>
      <c r="G826" s="42"/>
      <c r="H826" s="42"/>
      <c r="I826" s="42"/>
      <c r="J826" s="267" t="str">
        <f t="shared" si="85"/>
        <v/>
      </c>
      <c r="K826" s="289"/>
      <c r="L826" s="289"/>
      <c r="M826" s="42"/>
      <c r="N826" s="42"/>
      <c r="O826" s="42"/>
      <c r="P826" s="42"/>
      <c r="Q826" s="42"/>
      <c r="R826" s="42"/>
      <c r="S826" s="266">
        <f t="shared" si="86"/>
        <v>0</v>
      </c>
      <c r="T826" s="32"/>
      <c r="U826" s="50"/>
      <c r="V826" s="44"/>
      <c r="W826" s="44"/>
      <c r="X826" s="45"/>
      <c r="Y826" s="50"/>
      <c r="Z826" s="46"/>
      <c r="AA826" s="46"/>
      <c r="AB826" s="46"/>
      <c r="AC826" s="47">
        <f t="shared" si="87"/>
        <v>0</v>
      </c>
      <c r="AD826" s="51"/>
      <c r="AE826" s="51"/>
      <c r="AF826" s="51"/>
      <c r="AH826" s="290"/>
      <c r="AI826" s="53">
        <f t="shared" si="88"/>
        <v>0</v>
      </c>
      <c r="AJ826" s="52"/>
      <c r="AK826" s="293"/>
      <c r="AL826" s="300"/>
      <c r="AM826" s="52"/>
      <c r="AN826" s="300"/>
      <c r="AO826" s="54"/>
      <c r="AQ826" s="47" t="str">
        <f>IF(OR('Input 1 - Schedule 1'!$C826="Non-Ins, Non-Fin",G826="Other Unregulated Financial Entity"),"Yes","No")</f>
        <v>No</v>
      </c>
      <c r="AR826" s="47" t="str">
        <f>IF(AQ826="Yes", 'Input 1 - Schedule 1'!AL826/'Input 1 - Schedule 1'!AM826*'Input 1 - Schedule 1'!AN826,"N/A")</f>
        <v>N/A</v>
      </c>
      <c r="AS826" s="47" t="str">
        <f>IF(AR826="N/A","N/A",MAX('Input 1 - Schedule 1'!AN826*0.02,AR826))</f>
        <v>N/A</v>
      </c>
      <c r="AT826" s="47" t="str">
        <f>IF(AQ826="Yes",'Input 1 - Schedule 1'!$AH826*IF($AX826="RBC Filing U.S. Insurer (Life)",0.0247,IF($AX826="RBC Filing U.S. Insurer (Health)",0.057*2/3,0.0364)),"N/A")</f>
        <v>N/A</v>
      </c>
      <c r="AU826" s="47" t="str">
        <f>IF(AQ826="Yes",'Input 1 - Schedule 1'!$AH826*IF($AX826="RBC Filing U.S. Insurer (Life)",0.037,IF($AX826="RBC Filing U.S. Insurer (Health)",0.057,0.054)),"N/A")</f>
        <v>N/A</v>
      </c>
      <c r="AV826" s="47" t="str">
        <f>IF(AQ826="Yes",'Input 1 - Schedule 1'!$AJ826*0.03,"N/A")</f>
        <v>N/A</v>
      </c>
      <c r="AW826" s="47" t="str">
        <f>IF(AQ826="Yes",IF(AX826="RBC Filing U.S. Insurer (Life)",0.195*'Input 1 - Schedule 1'!AJ826,0.225*'Input 1 - Schedule 1'!AJ826),"N/A")</f>
        <v>N/A</v>
      </c>
      <c r="AX826" s="47" t="str">
        <f>IFERROR(VLOOKUP('Input 1 - Schedule 1'!I826,'Input 1 - Schedule 1'!$D$7:$G$1009,4,FALSE),"")</f>
        <v/>
      </c>
      <c r="AZ826" s="17" t="s">
        <v>1</v>
      </c>
    </row>
    <row r="827" spans="1:52" x14ac:dyDescent="0.25">
      <c r="A827" s="56">
        <f t="shared" si="83"/>
        <v>818</v>
      </c>
      <c r="B827" s="267" t="str">
        <f t="shared" si="84"/>
        <v/>
      </c>
      <c r="C827" s="55" t="str">
        <f>IFERROR(VLOOKUP(G827,GCC.Param!$B$3:$D$96,3,FALSE),"")</f>
        <v/>
      </c>
      <c r="D827" s="40"/>
      <c r="E827" s="40"/>
      <c r="F827" s="42"/>
      <c r="G827" s="42"/>
      <c r="H827" s="42"/>
      <c r="I827" s="42"/>
      <c r="J827" s="267" t="str">
        <f t="shared" si="85"/>
        <v/>
      </c>
      <c r="K827" s="289"/>
      <c r="L827" s="289"/>
      <c r="M827" s="42"/>
      <c r="N827" s="42"/>
      <c r="O827" s="42"/>
      <c r="P827" s="42"/>
      <c r="Q827" s="42"/>
      <c r="R827" s="42"/>
      <c r="S827" s="266">
        <f t="shared" si="86"/>
        <v>0</v>
      </c>
      <c r="T827" s="32"/>
      <c r="U827" s="50"/>
      <c r="V827" s="44"/>
      <c r="W827" s="44"/>
      <c r="X827" s="45"/>
      <c r="Y827" s="50"/>
      <c r="Z827" s="46"/>
      <c r="AA827" s="46"/>
      <c r="AB827" s="46"/>
      <c r="AC827" s="47">
        <f t="shared" si="87"/>
        <v>0</v>
      </c>
      <c r="AD827" s="51"/>
      <c r="AE827" s="51"/>
      <c r="AF827" s="51"/>
      <c r="AH827" s="290"/>
      <c r="AI827" s="53">
        <f t="shared" si="88"/>
        <v>0</v>
      </c>
      <c r="AJ827" s="52"/>
      <c r="AK827" s="293"/>
      <c r="AL827" s="300"/>
      <c r="AM827" s="52"/>
      <c r="AN827" s="300"/>
      <c r="AO827" s="54"/>
      <c r="AQ827" s="47" t="str">
        <f>IF(OR('Input 1 - Schedule 1'!$C827="Non-Ins, Non-Fin",G827="Other Unregulated Financial Entity"),"Yes","No")</f>
        <v>No</v>
      </c>
      <c r="AR827" s="47" t="str">
        <f>IF(AQ827="Yes", 'Input 1 - Schedule 1'!AL827/'Input 1 - Schedule 1'!AM827*'Input 1 - Schedule 1'!AN827,"N/A")</f>
        <v>N/A</v>
      </c>
      <c r="AS827" s="47" t="str">
        <f>IF(AR827="N/A","N/A",MAX('Input 1 - Schedule 1'!AN827*0.02,AR827))</f>
        <v>N/A</v>
      </c>
      <c r="AT827" s="47" t="str">
        <f>IF(AQ827="Yes",'Input 1 - Schedule 1'!$AH827*IF($AX827="RBC Filing U.S. Insurer (Life)",0.0247,IF($AX827="RBC Filing U.S. Insurer (Health)",0.057*2/3,0.0364)),"N/A")</f>
        <v>N/A</v>
      </c>
      <c r="AU827" s="47" t="str">
        <f>IF(AQ827="Yes",'Input 1 - Schedule 1'!$AH827*IF($AX827="RBC Filing U.S. Insurer (Life)",0.037,IF($AX827="RBC Filing U.S. Insurer (Health)",0.057,0.054)),"N/A")</f>
        <v>N/A</v>
      </c>
      <c r="AV827" s="47" t="str">
        <f>IF(AQ827="Yes",'Input 1 - Schedule 1'!$AJ827*0.03,"N/A")</f>
        <v>N/A</v>
      </c>
      <c r="AW827" s="47" t="str">
        <f>IF(AQ827="Yes",IF(AX827="RBC Filing U.S. Insurer (Life)",0.195*'Input 1 - Schedule 1'!AJ827,0.225*'Input 1 - Schedule 1'!AJ827),"N/A")</f>
        <v>N/A</v>
      </c>
      <c r="AX827" s="47" t="str">
        <f>IFERROR(VLOOKUP('Input 1 - Schedule 1'!I827,'Input 1 - Schedule 1'!$D$7:$G$1009,4,FALSE),"")</f>
        <v/>
      </c>
      <c r="AZ827" s="17" t="s">
        <v>1</v>
      </c>
    </row>
    <row r="828" spans="1:52" x14ac:dyDescent="0.25">
      <c r="A828" s="56">
        <f t="shared" si="83"/>
        <v>819</v>
      </c>
      <c r="B828" s="267" t="str">
        <f t="shared" si="84"/>
        <v/>
      </c>
      <c r="C828" s="55" t="str">
        <f>IFERROR(VLOOKUP(G828,GCC.Param!$B$3:$D$96,3,FALSE),"")</f>
        <v/>
      </c>
      <c r="D828" s="40"/>
      <c r="E828" s="40"/>
      <c r="F828" s="42"/>
      <c r="G828" s="42"/>
      <c r="H828" s="42"/>
      <c r="I828" s="42"/>
      <c r="J828" s="267" t="str">
        <f t="shared" si="85"/>
        <v/>
      </c>
      <c r="K828" s="289"/>
      <c r="L828" s="289"/>
      <c r="M828" s="42"/>
      <c r="N828" s="42"/>
      <c r="O828" s="42"/>
      <c r="P828" s="42"/>
      <c r="Q828" s="42"/>
      <c r="R828" s="42"/>
      <c r="S828" s="266">
        <f t="shared" si="86"/>
        <v>0</v>
      </c>
      <c r="T828" s="32"/>
      <c r="U828" s="50"/>
      <c r="V828" s="44"/>
      <c r="W828" s="44"/>
      <c r="X828" s="45"/>
      <c r="Y828" s="50"/>
      <c r="Z828" s="46"/>
      <c r="AA828" s="46"/>
      <c r="AB828" s="46"/>
      <c r="AC828" s="47">
        <f t="shared" si="87"/>
        <v>0</v>
      </c>
      <c r="AD828" s="51"/>
      <c r="AE828" s="51"/>
      <c r="AF828" s="51"/>
      <c r="AH828" s="290"/>
      <c r="AI828" s="53">
        <f t="shared" si="88"/>
        <v>0</v>
      </c>
      <c r="AJ828" s="52"/>
      <c r="AK828" s="293"/>
      <c r="AL828" s="300"/>
      <c r="AM828" s="52"/>
      <c r="AN828" s="300"/>
      <c r="AO828" s="54"/>
      <c r="AQ828" s="47" t="str">
        <f>IF(OR('Input 1 - Schedule 1'!$C828="Non-Ins, Non-Fin",G828="Other Unregulated Financial Entity"),"Yes","No")</f>
        <v>No</v>
      </c>
      <c r="AR828" s="47" t="str">
        <f>IF(AQ828="Yes", 'Input 1 - Schedule 1'!AL828/'Input 1 - Schedule 1'!AM828*'Input 1 - Schedule 1'!AN828,"N/A")</f>
        <v>N/A</v>
      </c>
      <c r="AS828" s="47" t="str">
        <f>IF(AR828="N/A","N/A",MAX('Input 1 - Schedule 1'!AN828*0.02,AR828))</f>
        <v>N/A</v>
      </c>
      <c r="AT828" s="47" t="str">
        <f>IF(AQ828="Yes",'Input 1 - Schedule 1'!$AH828*IF($AX828="RBC Filing U.S. Insurer (Life)",0.0247,IF($AX828="RBC Filing U.S. Insurer (Health)",0.057*2/3,0.0364)),"N/A")</f>
        <v>N/A</v>
      </c>
      <c r="AU828" s="47" t="str">
        <f>IF(AQ828="Yes",'Input 1 - Schedule 1'!$AH828*IF($AX828="RBC Filing U.S. Insurer (Life)",0.037,IF($AX828="RBC Filing U.S. Insurer (Health)",0.057,0.054)),"N/A")</f>
        <v>N/A</v>
      </c>
      <c r="AV828" s="47" t="str">
        <f>IF(AQ828="Yes",'Input 1 - Schedule 1'!$AJ828*0.03,"N/A")</f>
        <v>N/A</v>
      </c>
      <c r="AW828" s="47" t="str">
        <f>IF(AQ828="Yes",IF(AX828="RBC Filing U.S. Insurer (Life)",0.195*'Input 1 - Schedule 1'!AJ828,0.225*'Input 1 - Schedule 1'!AJ828),"N/A")</f>
        <v>N/A</v>
      </c>
      <c r="AX828" s="47" t="str">
        <f>IFERROR(VLOOKUP('Input 1 - Schedule 1'!I828,'Input 1 - Schedule 1'!$D$7:$G$1009,4,FALSE),"")</f>
        <v/>
      </c>
      <c r="AZ828" s="17" t="s">
        <v>1</v>
      </c>
    </row>
    <row r="829" spans="1:52" x14ac:dyDescent="0.25">
      <c r="A829" s="56">
        <f t="shared" si="83"/>
        <v>820</v>
      </c>
      <c r="B829" s="267" t="str">
        <f t="shared" si="84"/>
        <v/>
      </c>
      <c r="C829" s="55" t="str">
        <f>IFERROR(VLOOKUP(G829,GCC.Param!$B$3:$D$96,3,FALSE),"")</f>
        <v/>
      </c>
      <c r="D829" s="40"/>
      <c r="E829" s="40"/>
      <c r="F829" s="42"/>
      <c r="G829" s="42"/>
      <c r="H829" s="42"/>
      <c r="I829" s="42"/>
      <c r="J829" s="267" t="str">
        <f t="shared" si="85"/>
        <v/>
      </c>
      <c r="K829" s="289"/>
      <c r="L829" s="289"/>
      <c r="M829" s="42"/>
      <c r="N829" s="42"/>
      <c r="O829" s="42"/>
      <c r="P829" s="42"/>
      <c r="Q829" s="42"/>
      <c r="R829" s="42"/>
      <c r="S829" s="266">
        <f t="shared" si="86"/>
        <v>0</v>
      </c>
      <c r="T829" s="32"/>
      <c r="U829" s="50"/>
      <c r="V829" s="44"/>
      <c r="W829" s="44"/>
      <c r="X829" s="45"/>
      <c r="Y829" s="50"/>
      <c r="Z829" s="46"/>
      <c r="AA829" s="46"/>
      <c r="AB829" s="46"/>
      <c r="AC829" s="47">
        <f t="shared" si="87"/>
        <v>0</v>
      </c>
      <c r="AD829" s="51"/>
      <c r="AE829" s="51"/>
      <c r="AF829" s="51"/>
      <c r="AH829" s="290"/>
      <c r="AI829" s="53">
        <f t="shared" si="88"/>
        <v>0</v>
      </c>
      <c r="AJ829" s="52"/>
      <c r="AK829" s="293"/>
      <c r="AL829" s="300"/>
      <c r="AM829" s="52"/>
      <c r="AN829" s="300"/>
      <c r="AO829" s="54"/>
      <c r="AQ829" s="47" t="str">
        <f>IF(OR('Input 1 - Schedule 1'!$C829="Non-Ins, Non-Fin",G829="Other Unregulated Financial Entity"),"Yes","No")</f>
        <v>No</v>
      </c>
      <c r="AR829" s="47" t="str">
        <f>IF(AQ829="Yes", 'Input 1 - Schedule 1'!AL829/'Input 1 - Schedule 1'!AM829*'Input 1 - Schedule 1'!AN829,"N/A")</f>
        <v>N/A</v>
      </c>
      <c r="AS829" s="47" t="str">
        <f>IF(AR829="N/A","N/A",MAX('Input 1 - Schedule 1'!AN829*0.02,AR829))</f>
        <v>N/A</v>
      </c>
      <c r="AT829" s="47" t="str">
        <f>IF(AQ829="Yes",'Input 1 - Schedule 1'!$AH829*IF($AX829="RBC Filing U.S. Insurer (Life)",0.0247,IF($AX829="RBC Filing U.S. Insurer (Health)",0.057*2/3,0.0364)),"N/A")</f>
        <v>N/A</v>
      </c>
      <c r="AU829" s="47" t="str">
        <f>IF(AQ829="Yes",'Input 1 - Schedule 1'!$AH829*IF($AX829="RBC Filing U.S. Insurer (Life)",0.037,IF($AX829="RBC Filing U.S. Insurer (Health)",0.057,0.054)),"N/A")</f>
        <v>N/A</v>
      </c>
      <c r="AV829" s="47" t="str">
        <f>IF(AQ829="Yes",'Input 1 - Schedule 1'!$AJ829*0.03,"N/A")</f>
        <v>N/A</v>
      </c>
      <c r="AW829" s="47" t="str">
        <f>IF(AQ829="Yes",IF(AX829="RBC Filing U.S. Insurer (Life)",0.195*'Input 1 - Schedule 1'!AJ829,0.225*'Input 1 - Schedule 1'!AJ829),"N/A")</f>
        <v>N/A</v>
      </c>
      <c r="AX829" s="47" t="str">
        <f>IFERROR(VLOOKUP('Input 1 - Schedule 1'!I829,'Input 1 - Schedule 1'!$D$7:$G$1009,4,FALSE),"")</f>
        <v/>
      </c>
      <c r="AZ829" s="17" t="s">
        <v>1</v>
      </c>
    </row>
    <row r="830" spans="1:52" x14ac:dyDescent="0.25">
      <c r="A830" s="56">
        <f t="shared" si="83"/>
        <v>821</v>
      </c>
      <c r="B830" s="267" t="str">
        <f t="shared" si="84"/>
        <v/>
      </c>
      <c r="C830" s="55" t="str">
        <f>IFERROR(VLOOKUP(G830,GCC.Param!$B$3:$D$96,3,FALSE),"")</f>
        <v/>
      </c>
      <c r="D830" s="40"/>
      <c r="E830" s="40"/>
      <c r="F830" s="42"/>
      <c r="G830" s="42"/>
      <c r="H830" s="42"/>
      <c r="I830" s="42"/>
      <c r="J830" s="267" t="str">
        <f t="shared" si="85"/>
        <v/>
      </c>
      <c r="K830" s="289"/>
      <c r="L830" s="289"/>
      <c r="M830" s="42"/>
      <c r="N830" s="42"/>
      <c r="O830" s="42"/>
      <c r="P830" s="42"/>
      <c r="Q830" s="42"/>
      <c r="R830" s="42"/>
      <c r="S830" s="266">
        <f t="shared" si="86"/>
        <v>0</v>
      </c>
      <c r="T830" s="32"/>
      <c r="U830" s="50"/>
      <c r="V830" s="44"/>
      <c r="W830" s="44"/>
      <c r="X830" s="45"/>
      <c r="Y830" s="50"/>
      <c r="Z830" s="46"/>
      <c r="AA830" s="46"/>
      <c r="AB830" s="46"/>
      <c r="AC830" s="47">
        <f t="shared" si="87"/>
        <v>0</v>
      </c>
      <c r="AD830" s="51"/>
      <c r="AE830" s="51"/>
      <c r="AF830" s="51"/>
      <c r="AH830" s="290"/>
      <c r="AI830" s="53">
        <f t="shared" si="88"/>
        <v>0</v>
      </c>
      <c r="AJ830" s="52"/>
      <c r="AK830" s="293"/>
      <c r="AL830" s="300"/>
      <c r="AM830" s="52"/>
      <c r="AN830" s="300"/>
      <c r="AO830" s="54"/>
      <c r="AQ830" s="47" t="str">
        <f>IF(OR('Input 1 - Schedule 1'!$C830="Non-Ins, Non-Fin",G830="Other Unregulated Financial Entity"),"Yes","No")</f>
        <v>No</v>
      </c>
      <c r="AR830" s="47" t="str">
        <f>IF(AQ830="Yes", 'Input 1 - Schedule 1'!AL830/'Input 1 - Schedule 1'!AM830*'Input 1 - Schedule 1'!AN830,"N/A")</f>
        <v>N/A</v>
      </c>
      <c r="AS830" s="47" t="str">
        <f>IF(AR830="N/A","N/A",MAX('Input 1 - Schedule 1'!AN830*0.02,AR830))</f>
        <v>N/A</v>
      </c>
      <c r="AT830" s="47" t="str">
        <f>IF(AQ830="Yes",'Input 1 - Schedule 1'!$AH830*IF($AX830="RBC Filing U.S. Insurer (Life)",0.0247,IF($AX830="RBC Filing U.S. Insurer (Health)",0.057*2/3,0.0364)),"N/A")</f>
        <v>N/A</v>
      </c>
      <c r="AU830" s="47" t="str">
        <f>IF(AQ830="Yes",'Input 1 - Schedule 1'!$AH830*IF($AX830="RBC Filing U.S. Insurer (Life)",0.037,IF($AX830="RBC Filing U.S. Insurer (Health)",0.057,0.054)),"N/A")</f>
        <v>N/A</v>
      </c>
      <c r="AV830" s="47" t="str">
        <f>IF(AQ830="Yes",'Input 1 - Schedule 1'!$AJ830*0.03,"N/A")</f>
        <v>N/A</v>
      </c>
      <c r="AW830" s="47" t="str">
        <f>IF(AQ830="Yes",IF(AX830="RBC Filing U.S. Insurer (Life)",0.195*'Input 1 - Schedule 1'!AJ830,0.225*'Input 1 - Schedule 1'!AJ830),"N/A")</f>
        <v>N/A</v>
      </c>
      <c r="AX830" s="47" t="str">
        <f>IFERROR(VLOOKUP('Input 1 - Schedule 1'!I830,'Input 1 - Schedule 1'!$D$7:$G$1009,4,FALSE),"")</f>
        <v/>
      </c>
      <c r="AZ830" s="17" t="s">
        <v>1</v>
      </c>
    </row>
    <row r="831" spans="1:52" x14ac:dyDescent="0.25">
      <c r="A831" s="56">
        <f t="shared" si="83"/>
        <v>822</v>
      </c>
      <c r="B831" s="267" t="str">
        <f t="shared" si="84"/>
        <v/>
      </c>
      <c r="C831" s="55" t="str">
        <f>IFERROR(VLOOKUP(G831,GCC.Param!$B$3:$D$96,3,FALSE),"")</f>
        <v/>
      </c>
      <c r="D831" s="40"/>
      <c r="E831" s="40"/>
      <c r="F831" s="42"/>
      <c r="G831" s="42"/>
      <c r="H831" s="42"/>
      <c r="I831" s="42"/>
      <c r="J831" s="267" t="str">
        <f t="shared" si="85"/>
        <v/>
      </c>
      <c r="K831" s="289"/>
      <c r="L831" s="289"/>
      <c r="M831" s="42"/>
      <c r="N831" s="42"/>
      <c r="O831" s="42"/>
      <c r="P831" s="42"/>
      <c r="Q831" s="42"/>
      <c r="R831" s="42"/>
      <c r="S831" s="266">
        <f t="shared" si="86"/>
        <v>0</v>
      </c>
      <c r="T831" s="32"/>
      <c r="U831" s="50"/>
      <c r="V831" s="44"/>
      <c r="W831" s="44"/>
      <c r="X831" s="45"/>
      <c r="Y831" s="50"/>
      <c r="Z831" s="46"/>
      <c r="AA831" s="46"/>
      <c r="AB831" s="46"/>
      <c r="AC831" s="47">
        <f t="shared" si="87"/>
        <v>0</v>
      </c>
      <c r="AD831" s="51"/>
      <c r="AE831" s="51"/>
      <c r="AF831" s="51"/>
      <c r="AH831" s="290"/>
      <c r="AI831" s="53">
        <f t="shared" si="88"/>
        <v>0</v>
      </c>
      <c r="AJ831" s="52"/>
      <c r="AK831" s="293"/>
      <c r="AL831" s="300"/>
      <c r="AM831" s="52"/>
      <c r="AN831" s="300"/>
      <c r="AO831" s="54"/>
      <c r="AQ831" s="47" t="str">
        <f>IF(OR('Input 1 - Schedule 1'!$C831="Non-Ins, Non-Fin",G831="Other Unregulated Financial Entity"),"Yes","No")</f>
        <v>No</v>
      </c>
      <c r="AR831" s="47" t="str">
        <f>IF(AQ831="Yes", 'Input 1 - Schedule 1'!AL831/'Input 1 - Schedule 1'!AM831*'Input 1 - Schedule 1'!AN831,"N/A")</f>
        <v>N/A</v>
      </c>
      <c r="AS831" s="47" t="str">
        <f>IF(AR831="N/A","N/A",MAX('Input 1 - Schedule 1'!AN831*0.02,AR831))</f>
        <v>N/A</v>
      </c>
      <c r="AT831" s="47" t="str">
        <f>IF(AQ831="Yes",'Input 1 - Schedule 1'!$AH831*IF($AX831="RBC Filing U.S. Insurer (Life)",0.0247,IF($AX831="RBC Filing U.S. Insurer (Health)",0.057*2/3,0.0364)),"N/A")</f>
        <v>N/A</v>
      </c>
      <c r="AU831" s="47" t="str">
        <f>IF(AQ831="Yes",'Input 1 - Schedule 1'!$AH831*IF($AX831="RBC Filing U.S. Insurer (Life)",0.037,IF($AX831="RBC Filing U.S. Insurer (Health)",0.057,0.054)),"N/A")</f>
        <v>N/A</v>
      </c>
      <c r="AV831" s="47" t="str">
        <f>IF(AQ831="Yes",'Input 1 - Schedule 1'!$AJ831*0.03,"N/A")</f>
        <v>N/A</v>
      </c>
      <c r="AW831" s="47" t="str">
        <f>IF(AQ831="Yes",IF(AX831="RBC Filing U.S. Insurer (Life)",0.195*'Input 1 - Schedule 1'!AJ831,0.225*'Input 1 - Schedule 1'!AJ831),"N/A")</f>
        <v>N/A</v>
      </c>
      <c r="AX831" s="47" t="str">
        <f>IFERROR(VLOOKUP('Input 1 - Schedule 1'!I831,'Input 1 - Schedule 1'!$D$7:$G$1009,4,FALSE),"")</f>
        <v/>
      </c>
      <c r="AZ831" s="17" t="s">
        <v>1</v>
      </c>
    </row>
    <row r="832" spans="1:52" x14ac:dyDescent="0.25">
      <c r="A832" s="56">
        <f t="shared" si="83"/>
        <v>823</v>
      </c>
      <c r="B832" s="267" t="str">
        <f t="shared" si="84"/>
        <v/>
      </c>
      <c r="C832" s="55" t="str">
        <f>IFERROR(VLOOKUP(G832,GCC.Param!$B$3:$D$96,3,FALSE),"")</f>
        <v/>
      </c>
      <c r="D832" s="40"/>
      <c r="E832" s="40"/>
      <c r="F832" s="42"/>
      <c r="G832" s="42"/>
      <c r="H832" s="42"/>
      <c r="I832" s="42"/>
      <c r="J832" s="267" t="str">
        <f t="shared" si="85"/>
        <v/>
      </c>
      <c r="K832" s="289"/>
      <c r="L832" s="289"/>
      <c r="M832" s="42"/>
      <c r="N832" s="42"/>
      <c r="O832" s="42"/>
      <c r="P832" s="42"/>
      <c r="Q832" s="42"/>
      <c r="R832" s="42"/>
      <c r="S832" s="266">
        <f t="shared" si="86"/>
        <v>0</v>
      </c>
      <c r="T832" s="32"/>
      <c r="U832" s="50"/>
      <c r="V832" s="44"/>
      <c r="W832" s="44"/>
      <c r="X832" s="45"/>
      <c r="Y832" s="50"/>
      <c r="Z832" s="46"/>
      <c r="AA832" s="46"/>
      <c r="AB832" s="46"/>
      <c r="AC832" s="47">
        <f t="shared" si="87"/>
        <v>0</v>
      </c>
      <c r="AD832" s="51"/>
      <c r="AE832" s="51"/>
      <c r="AF832" s="51"/>
      <c r="AH832" s="290"/>
      <c r="AI832" s="53">
        <f t="shared" si="88"/>
        <v>0</v>
      </c>
      <c r="AJ832" s="52"/>
      <c r="AK832" s="293"/>
      <c r="AL832" s="300"/>
      <c r="AM832" s="52"/>
      <c r="AN832" s="300"/>
      <c r="AO832" s="54"/>
      <c r="AQ832" s="47" t="str">
        <f>IF(OR('Input 1 - Schedule 1'!$C832="Non-Ins, Non-Fin",G832="Other Unregulated Financial Entity"),"Yes","No")</f>
        <v>No</v>
      </c>
      <c r="AR832" s="47" t="str">
        <f>IF(AQ832="Yes", 'Input 1 - Schedule 1'!AL832/'Input 1 - Schedule 1'!AM832*'Input 1 - Schedule 1'!AN832,"N/A")</f>
        <v>N/A</v>
      </c>
      <c r="AS832" s="47" t="str">
        <f>IF(AR832="N/A","N/A",MAX('Input 1 - Schedule 1'!AN832*0.02,AR832))</f>
        <v>N/A</v>
      </c>
      <c r="AT832" s="47" t="str">
        <f>IF(AQ832="Yes",'Input 1 - Schedule 1'!$AH832*IF($AX832="RBC Filing U.S. Insurer (Life)",0.0247,IF($AX832="RBC Filing U.S. Insurer (Health)",0.057*2/3,0.0364)),"N/A")</f>
        <v>N/A</v>
      </c>
      <c r="AU832" s="47" t="str">
        <f>IF(AQ832="Yes",'Input 1 - Schedule 1'!$AH832*IF($AX832="RBC Filing U.S. Insurer (Life)",0.037,IF($AX832="RBC Filing U.S. Insurer (Health)",0.057,0.054)),"N/A")</f>
        <v>N/A</v>
      </c>
      <c r="AV832" s="47" t="str">
        <f>IF(AQ832="Yes",'Input 1 - Schedule 1'!$AJ832*0.03,"N/A")</f>
        <v>N/A</v>
      </c>
      <c r="AW832" s="47" t="str">
        <f>IF(AQ832="Yes",IF(AX832="RBC Filing U.S. Insurer (Life)",0.195*'Input 1 - Schedule 1'!AJ832,0.225*'Input 1 - Schedule 1'!AJ832),"N/A")</f>
        <v>N/A</v>
      </c>
      <c r="AX832" s="47" t="str">
        <f>IFERROR(VLOOKUP('Input 1 - Schedule 1'!I832,'Input 1 - Schedule 1'!$D$7:$G$1009,4,FALSE),"")</f>
        <v/>
      </c>
      <c r="AZ832" s="17" t="s">
        <v>1</v>
      </c>
    </row>
    <row r="833" spans="1:52" x14ac:dyDescent="0.25">
      <c r="A833" s="56">
        <f t="shared" si="83"/>
        <v>824</v>
      </c>
      <c r="B833" s="267" t="str">
        <f t="shared" si="84"/>
        <v/>
      </c>
      <c r="C833" s="55" t="str">
        <f>IFERROR(VLOOKUP(G833,GCC.Param!$B$3:$D$96,3,FALSE),"")</f>
        <v/>
      </c>
      <c r="D833" s="40"/>
      <c r="E833" s="40"/>
      <c r="F833" s="42"/>
      <c r="G833" s="42"/>
      <c r="H833" s="42"/>
      <c r="I833" s="42"/>
      <c r="J833" s="267" t="str">
        <f t="shared" si="85"/>
        <v/>
      </c>
      <c r="K833" s="289"/>
      <c r="L833" s="289"/>
      <c r="M833" s="42"/>
      <c r="N833" s="42"/>
      <c r="O833" s="42"/>
      <c r="P833" s="42"/>
      <c r="Q833" s="42"/>
      <c r="R833" s="42"/>
      <c r="S833" s="266">
        <f t="shared" si="86"/>
        <v>0</v>
      </c>
      <c r="T833" s="32"/>
      <c r="U833" s="50"/>
      <c r="V833" s="44"/>
      <c r="W833" s="44"/>
      <c r="X833" s="45"/>
      <c r="Y833" s="50"/>
      <c r="Z833" s="46"/>
      <c r="AA833" s="46"/>
      <c r="AB833" s="46"/>
      <c r="AC833" s="47">
        <f t="shared" si="87"/>
        <v>0</v>
      </c>
      <c r="AD833" s="51"/>
      <c r="AE833" s="51"/>
      <c r="AF833" s="51"/>
      <c r="AH833" s="290"/>
      <c r="AI833" s="53">
        <f t="shared" si="88"/>
        <v>0</v>
      </c>
      <c r="AJ833" s="52"/>
      <c r="AK833" s="293"/>
      <c r="AL833" s="300"/>
      <c r="AM833" s="52"/>
      <c r="AN833" s="300"/>
      <c r="AO833" s="54"/>
      <c r="AQ833" s="47" t="str">
        <f>IF(OR('Input 1 - Schedule 1'!$C833="Non-Ins, Non-Fin",G833="Other Unregulated Financial Entity"),"Yes","No")</f>
        <v>No</v>
      </c>
      <c r="AR833" s="47" t="str">
        <f>IF(AQ833="Yes", 'Input 1 - Schedule 1'!AL833/'Input 1 - Schedule 1'!AM833*'Input 1 - Schedule 1'!AN833,"N/A")</f>
        <v>N/A</v>
      </c>
      <c r="AS833" s="47" t="str">
        <f>IF(AR833="N/A","N/A",MAX('Input 1 - Schedule 1'!AN833*0.02,AR833))</f>
        <v>N/A</v>
      </c>
      <c r="AT833" s="47" t="str">
        <f>IF(AQ833="Yes",'Input 1 - Schedule 1'!$AH833*IF($AX833="RBC Filing U.S. Insurer (Life)",0.0247,IF($AX833="RBC Filing U.S. Insurer (Health)",0.057*2/3,0.0364)),"N/A")</f>
        <v>N/A</v>
      </c>
      <c r="AU833" s="47" t="str">
        <f>IF(AQ833="Yes",'Input 1 - Schedule 1'!$AH833*IF($AX833="RBC Filing U.S. Insurer (Life)",0.037,IF($AX833="RBC Filing U.S. Insurer (Health)",0.057,0.054)),"N/A")</f>
        <v>N/A</v>
      </c>
      <c r="AV833" s="47" t="str">
        <f>IF(AQ833="Yes",'Input 1 - Schedule 1'!$AJ833*0.03,"N/A")</f>
        <v>N/A</v>
      </c>
      <c r="AW833" s="47" t="str">
        <f>IF(AQ833="Yes",IF(AX833="RBC Filing U.S. Insurer (Life)",0.195*'Input 1 - Schedule 1'!AJ833,0.225*'Input 1 - Schedule 1'!AJ833),"N/A")</f>
        <v>N/A</v>
      </c>
      <c r="AX833" s="47" t="str">
        <f>IFERROR(VLOOKUP('Input 1 - Schedule 1'!I833,'Input 1 - Schedule 1'!$D$7:$G$1009,4,FALSE),"")</f>
        <v/>
      </c>
      <c r="AZ833" s="17" t="s">
        <v>1</v>
      </c>
    </row>
    <row r="834" spans="1:52" x14ac:dyDescent="0.25">
      <c r="A834" s="56">
        <f t="shared" si="83"/>
        <v>825</v>
      </c>
      <c r="B834" s="267" t="str">
        <f t="shared" si="84"/>
        <v/>
      </c>
      <c r="C834" s="55" t="str">
        <f>IFERROR(VLOOKUP(G834,GCC.Param!$B$3:$D$96,3,FALSE),"")</f>
        <v/>
      </c>
      <c r="D834" s="40"/>
      <c r="E834" s="40"/>
      <c r="F834" s="42"/>
      <c r="G834" s="42"/>
      <c r="H834" s="42"/>
      <c r="I834" s="42"/>
      <c r="J834" s="267" t="str">
        <f t="shared" si="85"/>
        <v/>
      </c>
      <c r="K834" s="289"/>
      <c r="L834" s="289"/>
      <c r="M834" s="42"/>
      <c r="N834" s="42"/>
      <c r="O834" s="42"/>
      <c r="P834" s="42"/>
      <c r="Q834" s="42"/>
      <c r="R834" s="42"/>
      <c r="S834" s="266">
        <f t="shared" si="86"/>
        <v>0</v>
      </c>
      <c r="T834" s="32"/>
      <c r="U834" s="50"/>
      <c r="V834" s="44"/>
      <c r="W834" s="44"/>
      <c r="X834" s="45"/>
      <c r="Y834" s="50"/>
      <c r="Z834" s="46"/>
      <c r="AA834" s="46"/>
      <c r="AB834" s="46"/>
      <c r="AC834" s="47">
        <f t="shared" si="87"/>
        <v>0</v>
      </c>
      <c r="AD834" s="51"/>
      <c r="AE834" s="51"/>
      <c r="AF834" s="51"/>
      <c r="AH834" s="290"/>
      <c r="AI834" s="53">
        <f t="shared" si="88"/>
        <v>0</v>
      </c>
      <c r="AJ834" s="52"/>
      <c r="AK834" s="293"/>
      <c r="AL834" s="300"/>
      <c r="AM834" s="52"/>
      <c r="AN834" s="300"/>
      <c r="AO834" s="54"/>
      <c r="AQ834" s="47" t="str">
        <f>IF(OR('Input 1 - Schedule 1'!$C834="Non-Ins, Non-Fin",G834="Other Unregulated Financial Entity"),"Yes","No")</f>
        <v>No</v>
      </c>
      <c r="AR834" s="47" t="str">
        <f>IF(AQ834="Yes", 'Input 1 - Schedule 1'!AL834/'Input 1 - Schedule 1'!AM834*'Input 1 - Schedule 1'!AN834,"N/A")</f>
        <v>N/A</v>
      </c>
      <c r="AS834" s="47" t="str">
        <f>IF(AR834="N/A","N/A",MAX('Input 1 - Schedule 1'!AN834*0.02,AR834))</f>
        <v>N/A</v>
      </c>
      <c r="AT834" s="47" t="str">
        <f>IF(AQ834="Yes",'Input 1 - Schedule 1'!$AH834*IF($AX834="RBC Filing U.S. Insurer (Life)",0.0247,IF($AX834="RBC Filing U.S. Insurer (Health)",0.057*2/3,0.0364)),"N/A")</f>
        <v>N/A</v>
      </c>
      <c r="AU834" s="47" t="str">
        <f>IF(AQ834="Yes",'Input 1 - Schedule 1'!$AH834*IF($AX834="RBC Filing U.S. Insurer (Life)",0.037,IF($AX834="RBC Filing U.S. Insurer (Health)",0.057,0.054)),"N/A")</f>
        <v>N/A</v>
      </c>
      <c r="AV834" s="47" t="str">
        <f>IF(AQ834="Yes",'Input 1 - Schedule 1'!$AJ834*0.03,"N/A")</f>
        <v>N/A</v>
      </c>
      <c r="AW834" s="47" t="str">
        <f>IF(AQ834="Yes",IF(AX834="RBC Filing U.S. Insurer (Life)",0.195*'Input 1 - Schedule 1'!AJ834,0.225*'Input 1 - Schedule 1'!AJ834),"N/A")</f>
        <v>N/A</v>
      </c>
      <c r="AX834" s="47" t="str">
        <f>IFERROR(VLOOKUP('Input 1 - Schedule 1'!I834,'Input 1 - Schedule 1'!$D$7:$G$1009,4,FALSE),"")</f>
        <v/>
      </c>
      <c r="AZ834" s="17" t="s">
        <v>1</v>
      </c>
    </row>
    <row r="835" spans="1:52" x14ac:dyDescent="0.25">
      <c r="A835" s="56">
        <f t="shared" si="83"/>
        <v>826</v>
      </c>
      <c r="B835" s="267" t="str">
        <f t="shared" si="84"/>
        <v/>
      </c>
      <c r="C835" s="55" t="str">
        <f>IFERROR(VLOOKUP(G835,GCC.Param!$B$3:$D$96,3,FALSE),"")</f>
        <v/>
      </c>
      <c r="D835" s="40"/>
      <c r="E835" s="40"/>
      <c r="F835" s="42"/>
      <c r="G835" s="42"/>
      <c r="H835" s="42"/>
      <c r="I835" s="42"/>
      <c r="J835" s="267" t="str">
        <f t="shared" si="85"/>
        <v/>
      </c>
      <c r="K835" s="289"/>
      <c r="L835" s="289"/>
      <c r="M835" s="42"/>
      <c r="N835" s="42"/>
      <c r="O835" s="42"/>
      <c r="P835" s="42"/>
      <c r="Q835" s="42"/>
      <c r="R835" s="42"/>
      <c r="S835" s="266">
        <f t="shared" si="86"/>
        <v>0</v>
      </c>
      <c r="T835" s="32"/>
      <c r="U835" s="50"/>
      <c r="V835" s="44"/>
      <c r="W835" s="44"/>
      <c r="X835" s="45"/>
      <c r="Y835" s="50"/>
      <c r="Z835" s="46"/>
      <c r="AA835" s="46"/>
      <c r="AB835" s="46"/>
      <c r="AC835" s="47">
        <f t="shared" si="87"/>
        <v>0</v>
      </c>
      <c r="AD835" s="51"/>
      <c r="AE835" s="51"/>
      <c r="AF835" s="51"/>
      <c r="AH835" s="290"/>
      <c r="AI835" s="53">
        <f t="shared" si="88"/>
        <v>0</v>
      </c>
      <c r="AJ835" s="52"/>
      <c r="AK835" s="293"/>
      <c r="AL835" s="300"/>
      <c r="AM835" s="52"/>
      <c r="AN835" s="300"/>
      <c r="AO835" s="54"/>
      <c r="AQ835" s="47" t="str">
        <f>IF(OR('Input 1 - Schedule 1'!$C835="Non-Ins, Non-Fin",G835="Other Unregulated Financial Entity"),"Yes","No")</f>
        <v>No</v>
      </c>
      <c r="AR835" s="47" t="str">
        <f>IF(AQ835="Yes", 'Input 1 - Schedule 1'!AL835/'Input 1 - Schedule 1'!AM835*'Input 1 - Schedule 1'!AN835,"N/A")</f>
        <v>N/A</v>
      </c>
      <c r="AS835" s="47" t="str">
        <f>IF(AR835="N/A","N/A",MAX('Input 1 - Schedule 1'!AN835*0.02,AR835))</f>
        <v>N/A</v>
      </c>
      <c r="AT835" s="47" t="str">
        <f>IF(AQ835="Yes",'Input 1 - Schedule 1'!$AH835*IF($AX835="RBC Filing U.S. Insurer (Life)",0.0247,IF($AX835="RBC Filing U.S. Insurer (Health)",0.057*2/3,0.0364)),"N/A")</f>
        <v>N/A</v>
      </c>
      <c r="AU835" s="47" t="str">
        <f>IF(AQ835="Yes",'Input 1 - Schedule 1'!$AH835*IF($AX835="RBC Filing U.S. Insurer (Life)",0.037,IF($AX835="RBC Filing U.S. Insurer (Health)",0.057,0.054)),"N/A")</f>
        <v>N/A</v>
      </c>
      <c r="AV835" s="47" t="str">
        <f>IF(AQ835="Yes",'Input 1 - Schedule 1'!$AJ835*0.03,"N/A")</f>
        <v>N/A</v>
      </c>
      <c r="AW835" s="47" t="str">
        <f>IF(AQ835="Yes",IF(AX835="RBC Filing U.S. Insurer (Life)",0.195*'Input 1 - Schedule 1'!AJ835,0.225*'Input 1 - Schedule 1'!AJ835),"N/A")</f>
        <v>N/A</v>
      </c>
      <c r="AX835" s="47" t="str">
        <f>IFERROR(VLOOKUP('Input 1 - Schedule 1'!I835,'Input 1 - Schedule 1'!$D$7:$G$1009,4,FALSE),"")</f>
        <v/>
      </c>
      <c r="AZ835" s="17" t="s">
        <v>1</v>
      </c>
    </row>
    <row r="836" spans="1:52" x14ac:dyDescent="0.25">
      <c r="A836" s="56">
        <f t="shared" si="83"/>
        <v>827</v>
      </c>
      <c r="B836" s="267" t="str">
        <f t="shared" si="84"/>
        <v/>
      </c>
      <c r="C836" s="55" t="str">
        <f>IFERROR(VLOOKUP(G836,GCC.Param!$B$3:$D$96,3,FALSE),"")</f>
        <v/>
      </c>
      <c r="D836" s="40"/>
      <c r="E836" s="40"/>
      <c r="F836" s="42"/>
      <c r="G836" s="42"/>
      <c r="H836" s="42"/>
      <c r="I836" s="42"/>
      <c r="J836" s="267" t="str">
        <f t="shared" si="85"/>
        <v/>
      </c>
      <c r="K836" s="289"/>
      <c r="L836" s="289"/>
      <c r="M836" s="42"/>
      <c r="N836" s="42"/>
      <c r="O836" s="42"/>
      <c r="P836" s="42"/>
      <c r="Q836" s="42"/>
      <c r="R836" s="42"/>
      <c r="S836" s="266">
        <f t="shared" si="86"/>
        <v>0</v>
      </c>
      <c r="T836" s="32"/>
      <c r="U836" s="50"/>
      <c r="V836" s="44"/>
      <c r="W836" s="44"/>
      <c r="X836" s="45"/>
      <c r="Y836" s="50"/>
      <c r="Z836" s="46"/>
      <c r="AA836" s="46"/>
      <c r="AB836" s="46"/>
      <c r="AC836" s="47">
        <f t="shared" si="87"/>
        <v>0</v>
      </c>
      <c r="AD836" s="51"/>
      <c r="AE836" s="51"/>
      <c r="AF836" s="51"/>
      <c r="AH836" s="290"/>
      <c r="AI836" s="53">
        <f t="shared" si="88"/>
        <v>0</v>
      </c>
      <c r="AJ836" s="52"/>
      <c r="AK836" s="293"/>
      <c r="AL836" s="300"/>
      <c r="AM836" s="52"/>
      <c r="AN836" s="300"/>
      <c r="AO836" s="54"/>
      <c r="AQ836" s="47" t="str">
        <f>IF(OR('Input 1 - Schedule 1'!$C836="Non-Ins, Non-Fin",G836="Other Unregulated Financial Entity"),"Yes","No")</f>
        <v>No</v>
      </c>
      <c r="AR836" s="47" t="str">
        <f>IF(AQ836="Yes", 'Input 1 - Schedule 1'!AL836/'Input 1 - Schedule 1'!AM836*'Input 1 - Schedule 1'!AN836,"N/A")</f>
        <v>N/A</v>
      </c>
      <c r="AS836" s="47" t="str">
        <f>IF(AR836="N/A","N/A",MAX('Input 1 - Schedule 1'!AN836*0.02,AR836))</f>
        <v>N/A</v>
      </c>
      <c r="AT836" s="47" t="str">
        <f>IF(AQ836="Yes",'Input 1 - Schedule 1'!$AH836*IF($AX836="RBC Filing U.S. Insurer (Life)",0.0247,IF($AX836="RBC Filing U.S. Insurer (Health)",0.057*2/3,0.0364)),"N/A")</f>
        <v>N/A</v>
      </c>
      <c r="AU836" s="47" t="str">
        <f>IF(AQ836="Yes",'Input 1 - Schedule 1'!$AH836*IF($AX836="RBC Filing U.S. Insurer (Life)",0.037,IF($AX836="RBC Filing U.S. Insurer (Health)",0.057,0.054)),"N/A")</f>
        <v>N/A</v>
      </c>
      <c r="AV836" s="47" t="str">
        <f>IF(AQ836="Yes",'Input 1 - Schedule 1'!$AJ836*0.03,"N/A")</f>
        <v>N/A</v>
      </c>
      <c r="AW836" s="47" t="str">
        <f>IF(AQ836="Yes",IF(AX836="RBC Filing U.S. Insurer (Life)",0.195*'Input 1 - Schedule 1'!AJ836,0.225*'Input 1 - Schedule 1'!AJ836),"N/A")</f>
        <v>N/A</v>
      </c>
      <c r="AX836" s="47" t="str">
        <f>IFERROR(VLOOKUP('Input 1 - Schedule 1'!I836,'Input 1 - Schedule 1'!$D$7:$G$1009,4,FALSE),"")</f>
        <v/>
      </c>
      <c r="AZ836" s="17" t="s">
        <v>1</v>
      </c>
    </row>
    <row r="837" spans="1:52" x14ac:dyDescent="0.25">
      <c r="A837" s="56">
        <f t="shared" si="83"/>
        <v>828</v>
      </c>
      <c r="B837" s="267" t="str">
        <f t="shared" si="84"/>
        <v/>
      </c>
      <c r="C837" s="55" t="str">
        <f>IFERROR(VLOOKUP(G837,GCC.Param!$B$3:$D$96,3,FALSE),"")</f>
        <v/>
      </c>
      <c r="D837" s="40"/>
      <c r="E837" s="40"/>
      <c r="F837" s="42"/>
      <c r="G837" s="42"/>
      <c r="H837" s="42"/>
      <c r="I837" s="42"/>
      <c r="J837" s="267" t="str">
        <f t="shared" si="85"/>
        <v/>
      </c>
      <c r="K837" s="289"/>
      <c r="L837" s="289"/>
      <c r="M837" s="42"/>
      <c r="N837" s="42"/>
      <c r="O837" s="42"/>
      <c r="P837" s="42"/>
      <c r="Q837" s="42"/>
      <c r="R837" s="42"/>
      <c r="S837" s="266">
        <f t="shared" si="86"/>
        <v>0</v>
      </c>
      <c r="T837" s="32"/>
      <c r="U837" s="50"/>
      <c r="V837" s="44"/>
      <c r="W837" s="44"/>
      <c r="X837" s="45"/>
      <c r="Y837" s="50"/>
      <c r="Z837" s="46"/>
      <c r="AA837" s="46"/>
      <c r="AB837" s="46"/>
      <c r="AC837" s="47">
        <f t="shared" si="87"/>
        <v>0</v>
      </c>
      <c r="AD837" s="51"/>
      <c r="AE837" s="51"/>
      <c r="AF837" s="51"/>
      <c r="AH837" s="290"/>
      <c r="AI837" s="53">
        <f t="shared" si="88"/>
        <v>0</v>
      </c>
      <c r="AJ837" s="52"/>
      <c r="AK837" s="293"/>
      <c r="AL837" s="300"/>
      <c r="AM837" s="52"/>
      <c r="AN837" s="300"/>
      <c r="AO837" s="54"/>
      <c r="AQ837" s="47" t="str">
        <f>IF(OR('Input 1 - Schedule 1'!$C837="Non-Ins, Non-Fin",G837="Other Unregulated Financial Entity"),"Yes","No")</f>
        <v>No</v>
      </c>
      <c r="AR837" s="47" t="str">
        <f>IF(AQ837="Yes", 'Input 1 - Schedule 1'!AL837/'Input 1 - Schedule 1'!AM837*'Input 1 - Schedule 1'!AN837,"N/A")</f>
        <v>N/A</v>
      </c>
      <c r="AS837" s="47" t="str">
        <f>IF(AR837="N/A","N/A",MAX('Input 1 - Schedule 1'!AN837*0.02,AR837))</f>
        <v>N/A</v>
      </c>
      <c r="AT837" s="47" t="str">
        <f>IF(AQ837="Yes",'Input 1 - Schedule 1'!$AH837*IF($AX837="RBC Filing U.S. Insurer (Life)",0.0247,IF($AX837="RBC Filing U.S. Insurer (Health)",0.057*2/3,0.0364)),"N/A")</f>
        <v>N/A</v>
      </c>
      <c r="AU837" s="47" t="str">
        <f>IF(AQ837="Yes",'Input 1 - Schedule 1'!$AH837*IF($AX837="RBC Filing U.S. Insurer (Life)",0.037,IF($AX837="RBC Filing U.S. Insurer (Health)",0.057,0.054)),"N/A")</f>
        <v>N/A</v>
      </c>
      <c r="AV837" s="47" t="str">
        <f>IF(AQ837="Yes",'Input 1 - Schedule 1'!$AJ837*0.03,"N/A")</f>
        <v>N/A</v>
      </c>
      <c r="AW837" s="47" t="str">
        <f>IF(AQ837="Yes",IF(AX837="RBC Filing U.S. Insurer (Life)",0.195*'Input 1 - Schedule 1'!AJ837,0.225*'Input 1 - Schedule 1'!AJ837),"N/A")</f>
        <v>N/A</v>
      </c>
      <c r="AX837" s="47" t="str">
        <f>IFERROR(VLOOKUP('Input 1 - Schedule 1'!I837,'Input 1 - Schedule 1'!$D$7:$G$1009,4,FALSE),"")</f>
        <v/>
      </c>
      <c r="AZ837" s="17" t="s">
        <v>1</v>
      </c>
    </row>
    <row r="838" spans="1:52" x14ac:dyDescent="0.25">
      <c r="A838" s="56">
        <f t="shared" si="83"/>
        <v>829</v>
      </c>
      <c r="B838" s="267" t="str">
        <f t="shared" si="84"/>
        <v/>
      </c>
      <c r="C838" s="55" t="str">
        <f>IFERROR(VLOOKUP(G838,GCC.Param!$B$3:$D$96,3,FALSE),"")</f>
        <v/>
      </c>
      <c r="D838" s="40"/>
      <c r="E838" s="40"/>
      <c r="F838" s="42"/>
      <c r="G838" s="42"/>
      <c r="H838" s="42"/>
      <c r="I838" s="42"/>
      <c r="J838" s="267" t="str">
        <f t="shared" si="85"/>
        <v/>
      </c>
      <c r="K838" s="289"/>
      <c r="L838" s="289"/>
      <c r="M838" s="42"/>
      <c r="N838" s="42"/>
      <c r="O838" s="42"/>
      <c r="P838" s="42"/>
      <c r="Q838" s="42"/>
      <c r="R838" s="42"/>
      <c r="S838" s="266">
        <f t="shared" si="86"/>
        <v>0</v>
      </c>
      <c r="T838" s="32"/>
      <c r="U838" s="50"/>
      <c r="V838" s="44"/>
      <c r="W838" s="44"/>
      <c r="X838" s="45"/>
      <c r="Y838" s="50"/>
      <c r="Z838" s="46"/>
      <c r="AA838" s="46"/>
      <c r="AB838" s="46"/>
      <c r="AC838" s="47">
        <f t="shared" si="87"/>
        <v>0</v>
      </c>
      <c r="AD838" s="51"/>
      <c r="AE838" s="51"/>
      <c r="AF838" s="51"/>
      <c r="AH838" s="290"/>
      <c r="AI838" s="53">
        <f t="shared" si="88"/>
        <v>0</v>
      </c>
      <c r="AJ838" s="52"/>
      <c r="AK838" s="293"/>
      <c r="AL838" s="300"/>
      <c r="AM838" s="52"/>
      <c r="AN838" s="300"/>
      <c r="AO838" s="54"/>
      <c r="AQ838" s="47" t="str">
        <f>IF(OR('Input 1 - Schedule 1'!$C838="Non-Ins, Non-Fin",G838="Other Unregulated Financial Entity"),"Yes","No")</f>
        <v>No</v>
      </c>
      <c r="AR838" s="47" t="str">
        <f>IF(AQ838="Yes", 'Input 1 - Schedule 1'!AL838/'Input 1 - Schedule 1'!AM838*'Input 1 - Schedule 1'!AN838,"N/A")</f>
        <v>N/A</v>
      </c>
      <c r="AS838" s="47" t="str">
        <f>IF(AR838="N/A","N/A",MAX('Input 1 - Schedule 1'!AN838*0.02,AR838))</f>
        <v>N/A</v>
      </c>
      <c r="AT838" s="47" t="str">
        <f>IF(AQ838="Yes",'Input 1 - Schedule 1'!$AH838*IF($AX838="RBC Filing U.S. Insurer (Life)",0.0247,IF($AX838="RBC Filing U.S. Insurer (Health)",0.057*2/3,0.0364)),"N/A")</f>
        <v>N/A</v>
      </c>
      <c r="AU838" s="47" t="str">
        <f>IF(AQ838="Yes",'Input 1 - Schedule 1'!$AH838*IF($AX838="RBC Filing U.S. Insurer (Life)",0.037,IF($AX838="RBC Filing U.S. Insurer (Health)",0.057,0.054)),"N/A")</f>
        <v>N/A</v>
      </c>
      <c r="AV838" s="47" t="str">
        <f>IF(AQ838="Yes",'Input 1 - Schedule 1'!$AJ838*0.03,"N/A")</f>
        <v>N/A</v>
      </c>
      <c r="AW838" s="47" t="str">
        <f>IF(AQ838="Yes",IF(AX838="RBC Filing U.S. Insurer (Life)",0.195*'Input 1 - Schedule 1'!AJ838,0.225*'Input 1 - Schedule 1'!AJ838),"N/A")</f>
        <v>N/A</v>
      </c>
      <c r="AX838" s="47" t="str">
        <f>IFERROR(VLOOKUP('Input 1 - Schedule 1'!I838,'Input 1 - Schedule 1'!$D$7:$G$1009,4,FALSE),"")</f>
        <v/>
      </c>
      <c r="AZ838" s="17" t="s">
        <v>1</v>
      </c>
    </row>
    <row r="839" spans="1:52" x14ac:dyDescent="0.25">
      <c r="A839" s="56">
        <f t="shared" si="83"/>
        <v>830</v>
      </c>
      <c r="B839" s="267" t="str">
        <f t="shared" si="84"/>
        <v/>
      </c>
      <c r="C839" s="55" t="str">
        <f>IFERROR(VLOOKUP(G839,GCC.Param!$B$3:$D$96,3,FALSE),"")</f>
        <v/>
      </c>
      <c r="D839" s="40"/>
      <c r="E839" s="40"/>
      <c r="F839" s="42"/>
      <c r="G839" s="42"/>
      <c r="H839" s="42"/>
      <c r="I839" s="42"/>
      <c r="J839" s="267" t="str">
        <f t="shared" si="85"/>
        <v/>
      </c>
      <c r="K839" s="289"/>
      <c r="L839" s="289"/>
      <c r="M839" s="42"/>
      <c r="N839" s="42"/>
      <c r="O839" s="42"/>
      <c r="P839" s="42"/>
      <c r="Q839" s="42"/>
      <c r="R839" s="42"/>
      <c r="S839" s="266">
        <f t="shared" si="86"/>
        <v>0</v>
      </c>
      <c r="T839" s="32"/>
      <c r="U839" s="50"/>
      <c r="V839" s="44"/>
      <c r="W839" s="44"/>
      <c r="X839" s="45"/>
      <c r="Y839" s="50"/>
      <c r="Z839" s="46"/>
      <c r="AA839" s="46"/>
      <c r="AB839" s="46"/>
      <c r="AC839" s="47">
        <f t="shared" si="87"/>
        <v>0</v>
      </c>
      <c r="AD839" s="51"/>
      <c r="AE839" s="51"/>
      <c r="AF839" s="51"/>
      <c r="AH839" s="290"/>
      <c r="AI839" s="53">
        <f t="shared" si="88"/>
        <v>0</v>
      </c>
      <c r="AJ839" s="52"/>
      <c r="AK839" s="293"/>
      <c r="AL839" s="300"/>
      <c r="AM839" s="52"/>
      <c r="AN839" s="300"/>
      <c r="AO839" s="54"/>
      <c r="AQ839" s="47" t="str">
        <f>IF(OR('Input 1 - Schedule 1'!$C839="Non-Ins, Non-Fin",G839="Other Unregulated Financial Entity"),"Yes","No")</f>
        <v>No</v>
      </c>
      <c r="AR839" s="47" t="str">
        <f>IF(AQ839="Yes", 'Input 1 - Schedule 1'!AL839/'Input 1 - Schedule 1'!AM839*'Input 1 - Schedule 1'!AN839,"N/A")</f>
        <v>N/A</v>
      </c>
      <c r="AS839" s="47" t="str">
        <f>IF(AR839="N/A","N/A",MAX('Input 1 - Schedule 1'!AN839*0.02,AR839))</f>
        <v>N/A</v>
      </c>
      <c r="AT839" s="47" t="str">
        <f>IF(AQ839="Yes",'Input 1 - Schedule 1'!$AH839*IF($AX839="RBC Filing U.S. Insurer (Life)",0.0247,IF($AX839="RBC Filing U.S. Insurer (Health)",0.057*2/3,0.0364)),"N/A")</f>
        <v>N/A</v>
      </c>
      <c r="AU839" s="47" t="str">
        <f>IF(AQ839="Yes",'Input 1 - Schedule 1'!$AH839*IF($AX839="RBC Filing U.S. Insurer (Life)",0.037,IF($AX839="RBC Filing U.S. Insurer (Health)",0.057,0.054)),"N/A")</f>
        <v>N/A</v>
      </c>
      <c r="AV839" s="47" t="str">
        <f>IF(AQ839="Yes",'Input 1 - Schedule 1'!$AJ839*0.03,"N/A")</f>
        <v>N/A</v>
      </c>
      <c r="AW839" s="47" t="str">
        <f>IF(AQ839="Yes",IF(AX839="RBC Filing U.S. Insurer (Life)",0.195*'Input 1 - Schedule 1'!AJ839,0.225*'Input 1 - Schedule 1'!AJ839),"N/A")</f>
        <v>N/A</v>
      </c>
      <c r="AX839" s="47" t="str">
        <f>IFERROR(VLOOKUP('Input 1 - Schedule 1'!I839,'Input 1 - Schedule 1'!$D$7:$G$1009,4,FALSE),"")</f>
        <v/>
      </c>
      <c r="AZ839" s="17" t="s">
        <v>1</v>
      </c>
    </row>
    <row r="840" spans="1:52" x14ac:dyDescent="0.25">
      <c r="A840" s="56">
        <f t="shared" si="83"/>
        <v>831</v>
      </c>
      <c r="B840" s="267" t="str">
        <f t="shared" si="84"/>
        <v/>
      </c>
      <c r="C840" s="55" t="str">
        <f>IFERROR(VLOOKUP(G840,GCC.Param!$B$3:$D$96,3,FALSE),"")</f>
        <v/>
      </c>
      <c r="D840" s="40"/>
      <c r="E840" s="40"/>
      <c r="F840" s="42"/>
      <c r="G840" s="42"/>
      <c r="H840" s="42"/>
      <c r="I840" s="42"/>
      <c r="J840" s="267" t="str">
        <f t="shared" si="85"/>
        <v/>
      </c>
      <c r="K840" s="289"/>
      <c r="L840" s="289"/>
      <c r="M840" s="42"/>
      <c r="N840" s="42"/>
      <c r="O840" s="42"/>
      <c r="P840" s="42"/>
      <c r="Q840" s="42"/>
      <c r="R840" s="42"/>
      <c r="S840" s="266">
        <f t="shared" si="86"/>
        <v>0</v>
      </c>
      <c r="T840" s="32"/>
      <c r="U840" s="50"/>
      <c r="V840" s="44"/>
      <c r="W840" s="44"/>
      <c r="X840" s="45"/>
      <c r="Y840" s="50"/>
      <c r="Z840" s="46"/>
      <c r="AA840" s="46"/>
      <c r="AB840" s="46"/>
      <c r="AC840" s="47">
        <f t="shared" si="87"/>
        <v>0</v>
      </c>
      <c r="AD840" s="51"/>
      <c r="AE840" s="51"/>
      <c r="AF840" s="51"/>
      <c r="AH840" s="290"/>
      <c r="AI840" s="53">
        <f t="shared" si="88"/>
        <v>0</v>
      </c>
      <c r="AJ840" s="52"/>
      <c r="AK840" s="293"/>
      <c r="AL840" s="300"/>
      <c r="AM840" s="52"/>
      <c r="AN840" s="300"/>
      <c r="AO840" s="54"/>
      <c r="AQ840" s="47" t="str">
        <f>IF(OR('Input 1 - Schedule 1'!$C840="Non-Ins, Non-Fin",G840="Other Unregulated Financial Entity"),"Yes","No")</f>
        <v>No</v>
      </c>
      <c r="AR840" s="47" t="str">
        <f>IF(AQ840="Yes", 'Input 1 - Schedule 1'!AL840/'Input 1 - Schedule 1'!AM840*'Input 1 - Schedule 1'!AN840,"N/A")</f>
        <v>N/A</v>
      </c>
      <c r="AS840" s="47" t="str">
        <f>IF(AR840="N/A","N/A",MAX('Input 1 - Schedule 1'!AN840*0.02,AR840))</f>
        <v>N/A</v>
      </c>
      <c r="AT840" s="47" t="str">
        <f>IF(AQ840="Yes",'Input 1 - Schedule 1'!$AH840*IF($AX840="RBC Filing U.S. Insurer (Life)",0.0247,IF($AX840="RBC Filing U.S. Insurer (Health)",0.057*2/3,0.0364)),"N/A")</f>
        <v>N/A</v>
      </c>
      <c r="AU840" s="47" t="str">
        <f>IF(AQ840="Yes",'Input 1 - Schedule 1'!$AH840*IF($AX840="RBC Filing U.S. Insurer (Life)",0.037,IF($AX840="RBC Filing U.S. Insurer (Health)",0.057,0.054)),"N/A")</f>
        <v>N/A</v>
      </c>
      <c r="AV840" s="47" t="str">
        <f>IF(AQ840="Yes",'Input 1 - Schedule 1'!$AJ840*0.03,"N/A")</f>
        <v>N/A</v>
      </c>
      <c r="AW840" s="47" t="str">
        <f>IF(AQ840="Yes",IF(AX840="RBC Filing U.S. Insurer (Life)",0.195*'Input 1 - Schedule 1'!AJ840,0.225*'Input 1 - Schedule 1'!AJ840),"N/A")</f>
        <v>N/A</v>
      </c>
      <c r="AX840" s="47" t="str">
        <f>IFERROR(VLOOKUP('Input 1 - Schedule 1'!I840,'Input 1 - Schedule 1'!$D$7:$G$1009,4,FALSE),"")</f>
        <v/>
      </c>
      <c r="AZ840" s="17" t="s">
        <v>1</v>
      </c>
    </row>
    <row r="841" spans="1:52" x14ac:dyDescent="0.25">
      <c r="A841" s="56">
        <f t="shared" si="83"/>
        <v>832</v>
      </c>
      <c r="B841" s="267" t="str">
        <f t="shared" si="84"/>
        <v/>
      </c>
      <c r="C841" s="55" t="str">
        <f>IFERROR(VLOOKUP(G841,GCC.Param!$B$3:$D$96,3,FALSE),"")</f>
        <v/>
      </c>
      <c r="D841" s="40"/>
      <c r="E841" s="40"/>
      <c r="F841" s="42"/>
      <c r="G841" s="42"/>
      <c r="H841" s="42"/>
      <c r="I841" s="42"/>
      <c r="J841" s="267" t="str">
        <f t="shared" si="85"/>
        <v/>
      </c>
      <c r="K841" s="289"/>
      <c r="L841" s="289"/>
      <c r="M841" s="42"/>
      <c r="N841" s="42"/>
      <c r="O841" s="42"/>
      <c r="P841" s="42"/>
      <c r="Q841" s="42"/>
      <c r="R841" s="42"/>
      <c r="S841" s="266">
        <f t="shared" si="86"/>
        <v>0</v>
      </c>
      <c r="T841" s="32"/>
      <c r="U841" s="50"/>
      <c r="V841" s="44"/>
      <c r="W841" s="44"/>
      <c r="X841" s="45"/>
      <c r="Y841" s="50"/>
      <c r="Z841" s="46"/>
      <c r="AA841" s="46"/>
      <c r="AB841" s="46"/>
      <c r="AC841" s="47">
        <f t="shared" si="87"/>
        <v>0</v>
      </c>
      <c r="AD841" s="51"/>
      <c r="AE841" s="51"/>
      <c r="AF841" s="51"/>
      <c r="AH841" s="290"/>
      <c r="AI841" s="53">
        <f t="shared" si="88"/>
        <v>0</v>
      </c>
      <c r="AJ841" s="52"/>
      <c r="AK841" s="293"/>
      <c r="AL841" s="300"/>
      <c r="AM841" s="52"/>
      <c r="AN841" s="300"/>
      <c r="AO841" s="54"/>
      <c r="AQ841" s="47" t="str">
        <f>IF(OR('Input 1 - Schedule 1'!$C841="Non-Ins, Non-Fin",G841="Other Unregulated Financial Entity"),"Yes","No")</f>
        <v>No</v>
      </c>
      <c r="AR841" s="47" t="str">
        <f>IF(AQ841="Yes", 'Input 1 - Schedule 1'!AL841/'Input 1 - Schedule 1'!AM841*'Input 1 - Schedule 1'!AN841,"N/A")</f>
        <v>N/A</v>
      </c>
      <c r="AS841" s="47" t="str">
        <f>IF(AR841="N/A","N/A",MAX('Input 1 - Schedule 1'!AN841*0.02,AR841))</f>
        <v>N/A</v>
      </c>
      <c r="AT841" s="47" t="str">
        <f>IF(AQ841="Yes",'Input 1 - Schedule 1'!$AH841*IF($AX841="RBC Filing U.S. Insurer (Life)",0.0247,IF($AX841="RBC Filing U.S. Insurer (Health)",0.057*2/3,0.0364)),"N/A")</f>
        <v>N/A</v>
      </c>
      <c r="AU841" s="47" t="str">
        <f>IF(AQ841="Yes",'Input 1 - Schedule 1'!$AH841*IF($AX841="RBC Filing U.S. Insurer (Life)",0.037,IF($AX841="RBC Filing U.S. Insurer (Health)",0.057,0.054)),"N/A")</f>
        <v>N/A</v>
      </c>
      <c r="AV841" s="47" t="str">
        <f>IF(AQ841="Yes",'Input 1 - Schedule 1'!$AJ841*0.03,"N/A")</f>
        <v>N/A</v>
      </c>
      <c r="AW841" s="47" t="str">
        <f>IF(AQ841="Yes",IF(AX841="RBC Filing U.S. Insurer (Life)",0.195*'Input 1 - Schedule 1'!AJ841,0.225*'Input 1 - Schedule 1'!AJ841),"N/A")</f>
        <v>N/A</v>
      </c>
      <c r="AX841" s="47" t="str">
        <f>IFERROR(VLOOKUP('Input 1 - Schedule 1'!I841,'Input 1 - Schedule 1'!$D$7:$G$1009,4,FALSE),"")</f>
        <v/>
      </c>
      <c r="AZ841" s="17" t="s">
        <v>1</v>
      </c>
    </row>
    <row r="842" spans="1:52" x14ac:dyDescent="0.25">
      <c r="A842" s="56">
        <f t="shared" si="83"/>
        <v>833</v>
      </c>
      <c r="B842" s="267" t="str">
        <f t="shared" si="84"/>
        <v/>
      </c>
      <c r="C842" s="55" t="str">
        <f>IFERROR(VLOOKUP(G842,GCC.Param!$B$3:$D$96,3,FALSE),"")</f>
        <v/>
      </c>
      <c r="D842" s="40"/>
      <c r="E842" s="40"/>
      <c r="F842" s="42"/>
      <c r="G842" s="42"/>
      <c r="H842" s="42"/>
      <c r="I842" s="42"/>
      <c r="J842" s="267" t="str">
        <f t="shared" si="85"/>
        <v/>
      </c>
      <c r="K842" s="289"/>
      <c r="L842" s="289"/>
      <c r="M842" s="42"/>
      <c r="N842" s="42"/>
      <c r="O842" s="42"/>
      <c r="P842" s="42"/>
      <c r="Q842" s="42"/>
      <c r="R842" s="42"/>
      <c r="S842" s="266">
        <f t="shared" si="86"/>
        <v>0</v>
      </c>
      <c r="T842" s="32"/>
      <c r="U842" s="50"/>
      <c r="V842" s="44"/>
      <c r="W842" s="44"/>
      <c r="X842" s="45"/>
      <c r="Y842" s="50"/>
      <c r="Z842" s="46"/>
      <c r="AA842" s="46"/>
      <c r="AB842" s="46"/>
      <c r="AC842" s="47">
        <f t="shared" si="87"/>
        <v>0</v>
      </c>
      <c r="AD842" s="51"/>
      <c r="AE842" s="51"/>
      <c r="AF842" s="51"/>
      <c r="AH842" s="290"/>
      <c r="AI842" s="53">
        <f t="shared" si="88"/>
        <v>0</v>
      </c>
      <c r="AJ842" s="52"/>
      <c r="AK842" s="293"/>
      <c r="AL842" s="300"/>
      <c r="AM842" s="52"/>
      <c r="AN842" s="300"/>
      <c r="AO842" s="54"/>
      <c r="AQ842" s="47" t="str">
        <f>IF(OR('Input 1 - Schedule 1'!$C842="Non-Ins, Non-Fin",G842="Other Unregulated Financial Entity"),"Yes","No")</f>
        <v>No</v>
      </c>
      <c r="AR842" s="47" t="str">
        <f>IF(AQ842="Yes", 'Input 1 - Schedule 1'!AL842/'Input 1 - Schedule 1'!AM842*'Input 1 - Schedule 1'!AN842,"N/A")</f>
        <v>N/A</v>
      </c>
      <c r="AS842" s="47" t="str">
        <f>IF(AR842="N/A","N/A",MAX('Input 1 - Schedule 1'!AN842*0.02,AR842))</f>
        <v>N/A</v>
      </c>
      <c r="AT842" s="47" t="str">
        <f>IF(AQ842="Yes",'Input 1 - Schedule 1'!$AH842*IF($AX842="RBC Filing U.S. Insurer (Life)",0.0247,IF($AX842="RBC Filing U.S. Insurer (Health)",0.057*2/3,0.0364)),"N/A")</f>
        <v>N/A</v>
      </c>
      <c r="AU842" s="47" t="str">
        <f>IF(AQ842="Yes",'Input 1 - Schedule 1'!$AH842*IF($AX842="RBC Filing U.S. Insurer (Life)",0.037,IF($AX842="RBC Filing U.S. Insurer (Health)",0.057,0.054)),"N/A")</f>
        <v>N/A</v>
      </c>
      <c r="AV842" s="47" t="str">
        <f>IF(AQ842="Yes",'Input 1 - Schedule 1'!$AJ842*0.03,"N/A")</f>
        <v>N/A</v>
      </c>
      <c r="AW842" s="47" t="str">
        <f>IF(AQ842="Yes",IF(AX842="RBC Filing U.S. Insurer (Life)",0.195*'Input 1 - Schedule 1'!AJ842,0.225*'Input 1 - Schedule 1'!AJ842),"N/A")</f>
        <v>N/A</v>
      </c>
      <c r="AX842" s="47" t="str">
        <f>IFERROR(VLOOKUP('Input 1 - Schedule 1'!I842,'Input 1 - Schedule 1'!$D$7:$G$1009,4,FALSE),"")</f>
        <v/>
      </c>
      <c r="AZ842" s="17" t="s">
        <v>1</v>
      </c>
    </row>
    <row r="843" spans="1:52" x14ac:dyDescent="0.25">
      <c r="A843" s="56">
        <f t="shared" si="83"/>
        <v>834</v>
      </c>
      <c r="B843" s="267" t="str">
        <f t="shared" si="84"/>
        <v/>
      </c>
      <c r="C843" s="55" t="str">
        <f>IFERROR(VLOOKUP(G843,GCC.Param!$B$3:$D$96,3,FALSE),"")</f>
        <v/>
      </c>
      <c r="D843" s="40"/>
      <c r="E843" s="40"/>
      <c r="F843" s="42"/>
      <c r="G843" s="42"/>
      <c r="H843" s="42"/>
      <c r="I843" s="42"/>
      <c r="J843" s="267" t="str">
        <f t="shared" si="85"/>
        <v/>
      </c>
      <c r="K843" s="289"/>
      <c r="L843" s="289"/>
      <c r="M843" s="42"/>
      <c r="N843" s="42"/>
      <c r="O843" s="42"/>
      <c r="P843" s="42"/>
      <c r="Q843" s="42"/>
      <c r="R843" s="42"/>
      <c r="S843" s="266">
        <f t="shared" si="86"/>
        <v>0</v>
      </c>
      <c r="T843" s="32"/>
      <c r="U843" s="50"/>
      <c r="V843" s="44"/>
      <c r="W843" s="44"/>
      <c r="X843" s="45"/>
      <c r="Y843" s="50"/>
      <c r="Z843" s="46"/>
      <c r="AA843" s="46"/>
      <c r="AB843" s="46"/>
      <c r="AC843" s="47">
        <f t="shared" si="87"/>
        <v>0</v>
      </c>
      <c r="AD843" s="51"/>
      <c r="AE843" s="51"/>
      <c r="AF843" s="51"/>
      <c r="AH843" s="290"/>
      <c r="AI843" s="53">
        <f t="shared" si="88"/>
        <v>0</v>
      </c>
      <c r="AJ843" s="52"/>
      <c r="AK843" s="293"/>
      <c r="AL843" s="300"/>
      <c r="AM843" s="52"/>
      <c r="AN843" s="300"/>
      <c r="AO843" s="54"/>
      <c r="AQ843" s="47" t="str">
        <f>IF(OR('Input 1 - Schedule 1'!$C843="Non-Ins, Non-Fin",G843="Other Unregulated Financial Entity"),"Yes","No")</f>
        <v>No</v>
      </c>
      <c r="AR843" s="47" t="str">
        <f>IF(AQ843="Yes", 'Input 1 - Schedule 1'!AL843/'Input 1 - Schedule 1'!AM843*'Input 1 - Schedule 1'!AN843,"N/A")</f>
        <v>N/A</v>
      </c>
      <c r="AS843" s="47" t="str">
        <f>IF(AR843="N/A","N/A",MAX('Input 1 - Schedule 1'!AN843*0.02,AR843))</f>
        <v>N/A</v>
      </c>
      <c r="AT843" s="47" t="str">
        <f>IF(AQ843="Yes",'Input 1 - Schedule 1'!$AH843*IF($AX843="RBC Filing U.S. Insurer (Life)",0.0247,IF($AX843="RBC Filing U.S. Insurer (Health)",0.057*2/3,0.0364)),"N/A")</f>
        <v>N/A</v>
      </c>
      <c r="AU843" s="47" t="str">
        <f>IF(AQ843="Yes",'Input 1 - Schedule 1'!$AH843*IF($AX843="RBC Filing U.S. Insurer (Life)",0.037,IF($AX843="RBC Filing U.S. Insurer (Health)",0.057,0.054)),"N/A")</f>
        <v>N/A</v>
      </c>
      <c r="AV843" s="47" t="str">
        <f>IF(AQ843="Yes",'Input 1 - Schedule 1'!$AJ843*0.03,"N/A")</f>
        <v>N/A</v>
      </c>
      <c r="AW843" s="47" t="str">
        <f>IF(AQ843="Yes",IF(AX843="RBC Filing U.S. Insurer (Life)",0.195*'Input 1 - Schedule 1'!AJ843,0.225*'Input 1 - Schedule 1'!AJ843),"N/A")</f>
        <v>N/A</v>
      </c>
      <c r="AX843" s="47" t="str">
        <f>IFERROR(VLOOKUP('Input 1 - Schedule 1'!I843,'Input 1 - Schedule 1'!$D$7:$G$1009,4,FALSE),"")</f>
        <v/>
      </c>
      <c r="AZ843" s="17" t="s">
        <v>1</v>
      </c>
    </row>
    <row r="844" spans="1:52" x14ac:dyDescent="0.25">
      <c r="A844" s="56">
        <f t="shared" si="83"/>
        <v>835</v>
      </c>
      <c r="B844" s="267" t="str">
        <f t="shared" si="84"/>
        <v/>
      </c>
      <c r="C844" s="55" t="str">
        <f>IFERROR(VLOOKUP(G844,GCC.Param!$B$3:$D$96,3,FALSE),"")</f>
        <v/>
      </c>
      <c r="D844" s="40"/>
      <c r="E844" s="40"/>
      <c r="F844" s="42"/>
      <c r="G844" s="42"/>
      <c r="H844" s="42"/>
      <c r="I844" s="42"/>
      <c r="J844" s="267" t="str">
        <f t="shared" si="85"/>
        <v/>
      </c>
      <c r="K844" s="289"/>
      <c r="L844" s="289"/>
      <c r="M844" s="42"/>
      <c r="N844" s="42"/>
      <c r="O844" s="42"/>
      <c r="P844" s="42"/>
      <c r="Q844" s="42"/>
      <c r="R844" s="42"/>
      <c r="S844" s="266">
        <f t="shared" si="86"/>
        <v>0</v>
      </c>
      <c r="T844" s="32"/>
      <c r="U844" s="50"/>
      <c r="V844" s="44"/>
      <c r="W844" s="44"/>
      <c r="X844" s="45"/>
      <c r="Y844" s="50"/>
      <c r="Z844" s="46"/>
      <c r="AA844" s="46"/>
      <c r="AB844" s="46"/>
      <c r="AC844" s="47">
        <f t="shared" si="87"/>
        <v>0</v>
      </c>
      <c r="AD844" s="51"/>
      <c r="AE844" s="51"/>
      <c r="AF844" s="51"/>
      <c r="AH844" s="290"/>
      <c r="AI844" s="53">
        <f t="shared" si="88"/>
        <v>0</v>
      </c>
      <c r="AJ844" s="52"/>
      <c r="AK844" s="293"/>
      <c r="AL844" s="300"/>
      <c r="AM844" s="52"/>
      <c r="AN844" s="300"/>
      <c r="AO844" s="54"/>
      <c r="AQ844" s="47" t="str">
        <f>IF(OR('Input 1 - Schedule 1'!$C844="Non-Ins, Non-Fin",G844="Other Unregulated Financial Entity"),"Yes","No")</f>
        <v>No</v>
      </c>
      <c r="AR844" s="47" t="str">
        <f>IF(AQ844="Yes", 'Input 1 - Schedule 1'!AL844/'Input 1 - Schedule 1'!AM844*'Input 1 - Schedule 1'!AN844,"N/A")</f>
        <v>N/A</v>
      </c>
      <c r="AS844" s="47" t="str">
        <f>IF(AR844="N/A","N/A",MAX('Input 1 - Schedule 1'!AN844*0.02,AR844))</f>
        <v>N/A</v>
      </c>
      <c r="AT844" s="47" t="str">
        <f>IF(AQ844="Yes",'Input 1 - Schedule 1'!$AH844*IF($AX844="RBC Filing U.S. Insurer (Life)",0.0247,IF($AX844="RBC Filing U.S. Insurer (Health)",0.057*2/3,0.0364)),"N/A")</f>
        <v>N/A</v>
      </c>
      <c r="AU844" s="47" t="str">
        <f>IF(AQ844="Yes",'Input 1 - Schedule 1'!$AH844*IF($AX844="RBC Filing U.S. Insurer (Life)",0.037,IF($AX844="RBC Filing U.S. Insurer (Health)",0.057,0.054)),"N/A")</f>
        <v>N/A</v>
      </c>
      <c r="AV844" s="47" t="str">
        <f>IF(AQ844="Yes",'Input 1 - Schedule 1'!$AJ844*0.03,"N/A")</f>
        <v>N/A</v>
      </c>
      <c r="AW844" s="47" t="str">
        <f>IF(AQ844="Yes",IF(AX844="RBC Filing U.S. Insurer (Life)",0.195*'Input 1 - Schedule 1'!AJ844,0.225*'Input 1 - Schedule 1'!AJ844),"N/A")</f>
        <v>N/A</v>
      </c>
      <c r="AX844" s="47" t="str">
        <f>IFERROR(VLOOKUP('Input 1 - Schedule 1'!I844,'Input 1 - Schedule 1'!$D$7:$G$1009,4,FALSE),"")</f>
        <v/>
      </c>
      <c r="AZ844" s="17" t="s">
        <v>1</v>
      </c>
    </row>
    <row r="845" spans="1:52" x14ac:dyDescent="0.25">
      <c r="A845" s="56">
        <f t="shared" si="83"/>
        <v>836</v>
      </c>
      <c r="B845" s="267" t="str">
        <f t="shared" si="84"/>
        <v/>
      </c>
      <c r="C845" s="55" t="str">
        <f>IFERROR(VLOOKUP(G845,GCC.Param!$B$3:$D$96,3,FALSE),"")</f>
        <v/>
      </c>
      <c r="D845" s="40"/>
      <c r="E845" s="40"/>
      <c r="F845" s="42"/>
      <c r="G845" s="42"/>
      <c r="H845" s="42"/>
      <c r="I845" s="42"/>
      <c r="J845" s="267" t="str">
        <f t="shared" si="85"/>
        <v/>
      </c>
      <c r="K845" s="289"/>
      <c r="L845" s="289"/>
      <c r="M845" s="42"/>
      <c r="N845" s="42"/>
      <c r="O845" s="42"/>
      <c r="P845" s="42"/>
      <c r="Q845" s="42"/>
      <c r="R845" s="42"/>
      <c r="S845" s="266">
        <f t="shared" si="86"/>
        <v>0</v>
      </c>
      <c r="T845" s="32"/>
      <c r="U845" s="50"/>
      <c r="V845" s="44"/>
      <c r="W845" s="44"/>
      <c r="X845" s="45"/>
      <c r="Y845" s="50"/>
      <c r="Z845" s="46"/>
      <c r="AA845" s="46"/>
      <c r="AB845" s="46"/>
      <c r="AC845" s="47">
        <f t="shared" si="87"/>
        <v>0</v>
      </c>
      <c r="AD845" s="51"/>
      <c r="AE845" s="51"/>
      <c r="AF845" s="51"/>
      <c r="AH845" s="290"/>
      <c r="AI845" s="53">
        <f t="shared" si="88"/>
        <v>0</v>
      </c>
      <c r="AJ845" s="52"/>
      <c r="AK845" s="293"/>
      <c r="AL845" s="300"/>
      <c r="AM845" s="52"/>
      <c r="AN845" s="300"/>
      <c r="AO845" s="54"/>
      <c r="AQ845" s="47" t="str">
        <f>IF(OR('Input 1 - Schedule 1'!$C845="Non-Ins, Non-Fin",G845="Other Unregulated Financial Entity"),"Yes","No")</f>
        <v>No</v>
      </c>
      <c r="AR845" s="47" t="str">
        <f>IF(AQ845="Yes", 'Input 1 - Schedule 1'!AL845/'Input 1 - Schedule 1'!AM845*'Input 1 - Schedule 1'!AN845,"N/A")</f>
        <v>N/A</v>
      </c>
      <c r="AS845" s="47" t="str">
        <f>IF(AR845="N/A","N/A",MAX('Input 1 - Schedule 1'!AN845*0.02,AR845))</f>
        <v>N/A</v>
      </c>
      <c r="AT845" s="47" t="str">
        <f>IF(AQ845="Yes",'Input 1 - Schedule 1'!$AH845*IF($AX845="RBC Filing U.S. Insurer (Life)",0.0247,IF($AX845="RBC Filing U.S. Insurer (Health)",0.057*2/3,0.0364)),"N/A")</f>
        <v>N/A</v>
      </c>
      <c r="AU845" s="47" t="str">
        <f>IF(AQ845="Yes",'Input 1 - Schedule 1'!$AH845*IF($AX845="RBC Filing U.S. Insurer (Life)",0.037,IF($AX845="RBC Filing U.S. Insurer (Health)",0.057,0.054)),"N/A")</f>
        <v>N/A</v>
      </c>
      <c r="AV845" s="47" t="str">
        <f>IF(AQ845="Yes",'Input 1 - Schedule 1'!$AJ845*0.03,"N/A")</f>
        <v>N/A</v>
      </c>
      <c r="AW845" s="47" t="str">
        <f>IF(AQ845="Yes",IF(AX845="RBC Filing U.S. Insurer (Life)",0.195*'Input 1 - Schedule 1'!AJ845,0.225*'Input 1 - Schedule 1'!AJ845),"N/A")</f>
        <v>N/A</v>
      </c>
      <c r="AX845" s="47" t="str">
        <f>IFERROR(VLOOKUP('Input 1 - Schedule 1'!I845,'Input 1 - Schedule 1'!$D$7:$G$1009,4,FALSE),"")</f>
        <v/>
      </c>
      <c r="AZ845" s="17" t="s">
        <v>1</v>
      </c>
    </row>
    <row r="846" spans="1:52" x14ac:dyDescent="0.25">
      <c r="A846" s="56">
        <f t="shared" si="83"/>
        <v>837</v>
      </c>
      <c r="B846" s="267" t="str">
        <f t="shared" si="84"/>
        <v/>
      </c>
      <c r="C846" s="55" t="str">
        <f>IFERROR(VLOOKUP(G846,GCC.Param!$B$3:$D$96,3,FALSE),"")</f>
        <v/>
      </c>
      <c r="D846" s="40"/>
      <c r="E846" s="40"/>
      <c r="F846" s="42"/>
      <c r="G846" s="42"/>
      <c r="H846" s="42"/>
      <c r="I846" s="42"/>
      <c r="J846" s="267" t="str">
        <f t="shared" si="85"/>
        <v/>
      </c>
      <c r="K846" s="289"/>
      <c r="L846" s="289"/>
      <c r="M846" s="42"/>
      <c r="N846" s="42"/>
      <c r="O846" s="42"/>
      <c r="P846" s="42"/>
      <c r="Q846" s="42"/>
      <c r="R846" s="42"/>
      <c r="S846" s="266">
        <f t="shared" si="86"/>
        <v>0</v>
      </c>
      <c r="T846" s="32"/>
      <c r="U846" s="50"/>
      <c r="V846" s="44"/>
      <c r="W846" s="44"/>
      <c r="X846" s="45"/>
      <c r="Y846" s="50"/>
      <c r="Z846" s="46"/>
      <c r="AA846" s="46"/>
      <c r="AB846" s="46"/>
      <c r="AC846" s="47">
        <f t="shared" si="87"/>
        <v>0</v>
      </c>
      <c r="AD846" s="51"/>
      <c r="AE846" s="51"/>
      <c r="AF846" s="51"/>
      <c r="AH846" s="290"/>
      <c r="AI846" s="53">
        <f t="shared" si="88"/>
        <v>0</v>
      </c>
      <c r="AJ846" s="52"/>
      <c r="AK846" s="293"/>
      <c r="AL846" s="300"/>
      <c r="AM846" s="52"/>
      <c r="AN846" s="300"/>
      <c r="AO846" s="54"/>
      <c r="AQ846" s="47" t="str">
        <f>IF(OR('Input 1 - Schedule 1'!$C846="Non-Ins, Non-Fin",G846="Other Unregulated Financial Entity"),"Yes","No")</f>
        <v>No</v>
      </c>
      <c r="AR846" s="47" t="str">
        <f>IF(AQ846="Yes", 'Input 1 - Schedule 1'!AL846/'Input 1 - Schedule 1'!AM846*'Input 1 - Schedule 1'!AN846,"N/A")</f>
        <v>N/A</v>
      </c>
      <c r="AS846" s="47" t="str">
        <f>IF(AR846="N/A","N/A",MAX('Input 1 - Schedule 1'!AN846*0.02,AR846))</f>
        <v>N/A</v>
      </c>
      <c r="AT846" s="47" t="str">
        <f>IF(AQ846="Yes",'Input 1 - Schedule 1'!$AH846*IF($AX846="RBC Filing U.S. Insurer (Life)",0.0247,IF($AX846="RBC Filing U.S. Insurer (Health)",0.057*2/3,0.0364)),"N/A")</f>
        <v>N/A</v>
      </c>
      <c r="AU846" s="47" t="str">
        <f>IF(AQ846="Yes",'Input 1 - Schedule 1'!$AH846*IF($AX846="RBC Filing U.S. Insurer (Life)",0.037,IF($AX846="RBC Filing U.S. Insurer (Health)",0.057,0.054)),"N/A")</f>
        <v>N/A</v>
      </c>
      <c r="AV846" s="47" t="str">
        <f>IF(AQ846="Yes",'Input 1 - Schedule 1'!$AJ846*0.03,"N/A")</f>
        <v>N/A</v>
      </c>
      <c r="AW846" s="47" t="str">
        <f>IF(AQ846="Yes",IF(AX846="RBC Filing U.S. Insurer (Life)",0.195*'Input 1 - Schedule 1'!AJ846,0.225*'Input 1 - Schedule 1'!AJ846),"N/A")</f>
        <v>N/A</v>
      </c>
      <c r="AX846" s="47" t="str">
        <f>IFERROR(VLOOKUP('Input 1 - Schedule 1'!I846,'Input 1 - Schedule 1'!$D$7:$G$1009,4,FALSE),"")</f>
        <v/>
      </c>
      <c r="AZ846" s="17" t="s">
        <v>1</v>
      </c>
    </row>
    <row r="847" spans="1:52" x14ac:dyDescent="0.25">
      <c r="A847" s="56">
        <f t="shared" si="83"/>
        <v>838</v>
      </c>
      <c r="B847" s="267" t="str">
        <f t="shared" si="84"/>
        <v/>
      </c>
      <c r="C847" s="55" t="str">
        <f>IFERROR(VLOOKUP(G847,GCC.Param!$B$3:$D$96,3,FALSE),"")</f>
        <v/>
      </c>
      <c r="D847" s="40"/>
      <c r="E847" s="40"/>
      <c r="F847" s="42"/>
      <c r="G847" s="42"/>
      <c r="H847" s="42"/>
      <c r="I847" s="42"/>
      <c r="J847" s="267" t="str">
        <f t="shared" si="85"/>
        <v/>
      </c>
      <c r="K847" s="289"/>
      <c r="L847" s="289"/>
      <c r="M847" s="42"/>
      <c r="N847" s="42"/>
      <c r="O847" s="42"/>
      <c r="P847" s="42"/>
      <c r="Q847" s="42"/>
      <c r="R847" s="42"/>
      <c r="S847" s="266">
        <f t="shared" si="86"/>
        <v>0</v>
      </c>
      <c r="T847" s="32"/>
      <c r="U847" s="50"/>
      <c r="V847" s="44"/>
      <c r="W847" s="44"/>
      <c r="X847" s="45"/>
      <c r="Y847" s="50"/>
      <c r="Z847" s="46"/>
      <c r="AA847" s="46"/>
      <c r="AB847" s="46"/>
      <c r="AC847" s="47">
        <f t="shared" si="87"/>
        <v>0</v>
      </c>
      <c r="AD847" s="51"/>
      <c r="AE847" s="51"/>
      <c r="AF847" s="51"/>
      <c r="AH847" s="290"/>
      <c r="AI847" s="53">
        <f t="shared" si="88"/>
        <v>0</v>
      </c>
      <c r="AJ847" s="52"/>
      <c r="AK847" s="293"/>
      <c r="AL847" s="300"/>
      <c r="AM847" s="52"/>
      <c r="AN847" s="300"/>
      <c r="AO847" s="54"/>
      <c r="AQ847" s="47" t="str">
        <f>IF(OR('Input 1 - Schedule 1'!$C847="Non-Ins, Non-Fin",G847="Other Unregulated Financial Entity"),"Yes","No")</f>
        <v>No</v>
      </c>
      <c r="AR847" s="47" t="str">
        <f>IF(AQ847="Yes", 'Input 1 - Schedule 1'!AL847/'Input 1 - Schedule 1'!AM847*'Input 1 - Schedule 1'!AN847,"N/A")</f>
        <v>N/A</v>
      </c>
      <c r="AS847" s="47" t="str">
        <f>IF(AR847="N/A","N/A",MAX('Input 1 - Schedule 1'!AN847*0.02,AR847))</f>
        <v>N/A</v>
      </c>
      <c r="AT847" s="47" t="str">
        <f>IF(AQ847="Yes",'Input 1 - Schedule 1'!$AH847*IF($AX847="RBC Filing U.S. Insurer (Life)",0.0247,IF($AX847="RBC Filing U.S. Insurer (Health)",0.057*2/3,0.0364)),"N/A")</f>
        <v>N/A</v>
      </c>
      <c r="AU847" s="47" t="str">
        <f>IF(AQ847="Yes",'Input 1 - Schedule 1'!$AH847*IF($AX847="RBC Filing U.S. Insurer (Life)",0.037,IF($AX847="RBC Filing U.S. Insurer (Health)",0.057,0.054)),"N/A")</f>
        <v>N/A</v>
      </c>
      <c r="AV847" s="47" t="str">
        <f>IF(AQ847="Yes",'Input 1 - Schedule 1'!$AJ847*0.03,"N/A")</f>
        <v>N/A</v>
      </c>
      <c r="AW847" s="47" t="str">
        <f>IF(AQ847="Yes",IF(AX847="RBC Filing U.S. Insurer (Life)",0.195*'Input 1 - Schedule 1'!AJ847,0.225*'Input 1 - Schedule 1'!AJ847),"N/A")</f>
        <v>N/A</v>
      </c>
      <c r="AX847" s="47" t="str">
        <f>IFERROR(VLOOKUP('Input 1 - Schedule 1'!I847,'Input 1 - Schedule 1'!$D$7:$G$1009,4,FALSE),"")</f>
        <v/>
      </c>
      <c r="AZ847" s="17" t="s">
        <v>1</v>
      </c>
    </row>
    <row r="848" spans="1:52" x14ac:dyDescent="0.25">
      <c r="A848" s="56">
        <f t="shared" ref="A848:A911" si="89">A847+1</f>
        <v>839</v>
      </c>
      <c r="B848" s="267" t="str">
        <f t="shared" ref="B848:B911" si="90">IF(OR(G848="Other Non-Ins/Non-Fin without Material Risk",Q848="Non-Admitted"),"Excluded",IF(OR(G848="",G848=0),"", "Included"))</f>
        <v/>
      </c>
      <c r="C848" s="55" t="str">
        <f>IFERROR(VLOOKUP(G848,GCC.Param!$B$3:$D$96,3,FALSE),"")</f>
        <v/>
      </c>
      <c r="D848" s="40"/>
      <c r="E848" s="40"/>
      <c r="F848" s="42"/>
      <c r="G848" s="42"/>
      <c r="H848" s="42"/>
      <c r="I848" s="42"/>
      <c r="J848" s="267" t="str">
        <f t="shared" ref="J848:J911" si="91">IFERROR(VLOOKUP(I848,D:F,3,FALSE),"")</f>
        <v/>
      </c>
      <c r="K848" s="289"/>
      <c r="L848" s="289"/>
      <c r="M848" s="42"/>
      <c r="N848" s="42"/>
      <c r="O848" s="42"/>
      <c r="P848" s="42"/>
      <c r="Q848" s="42"/>
      <c r="R848" s="42"/>
      <c r="S848" s="266">
        <f t="shared" ref="S848:S911" si="92">IF(H848="",F848,H848)</f>
        <v>0</v>
      </c>
      <c r="T848" s="32"/>
      <c r="U848" s="50"/>
      <c r="V848" s="44"/>
      <c r="W848" s="44"/>
      <c r="X848" s="45"/>
      <c r="Y848" s="50"/>
      <c r="Z848" s="46"/>
      <c r="AA848" s="46"/>
      <c r="AB848" s="46"/>
      <c r="AC848" s="47">
        <f t="shared" ref="AC848:AC911" si="93">IFERROR(Z848+AA848-AB848,0)</f>
        <v>0</v>
      </c>
      <c r="AD848" s="51"/>
      <c r="AE848" s="51"/>
      <c r="AF848" s="51"/>
      <c r="AH848" s="290"/>
      <c r="AI848" s="53">
        <f t="shared" ref="AI848:AI911" si="94">AD848-AE848</f>
        <v>0</v>
      </c>
      <c r="AJ848" s="52"/>
      <c r="AK848" s="293"/>
      <c r="AL848" s="300"/>
      <c r="AM848" s="52"/>
      <c r="AN848" s="300"/>
      <c r="AO848" s="54"/>
      <c r="AQ848" s="47" t="str">
        <f>IF(OR('Input 1 - Schedule 1'!$C848="Non-Ins, Non-Fin",G848="Other Unregulated Financial Entity"),"Yes","No")</f>
        <v>No</v>
      </c>
      <c r="AR848" s="47" t="str">
        <f>IF(AQ848="Yes", 'Input 1 - Schedule 1'!AL848/'Input 1 - Schedule 1'!AM848*'Input 1 - Schedule 1'!AN848,"N/A")</f>
        <v>N/A</v>
      </c>
      <c r="AS848" s="47" t="str">
        <f>IF(AR848="N/A","N/A",MAX('Input 1 - Schedule 1'!AN848*0.02,AR848))</f>
        <v>N/A</v>
      </c>
      <c r="AT848" s="47" t="str">
        <f>IF(AQ848="Yes",'Input 1 - Schedule 1'!$AH848*IF($AX848="RBC Filing U.S. Insurer (Life)",0.0247,IF($AX848="RBC Filing U.S. Insurer (Health)",0.057*2/3,0.0364)),"N/A")</f>
        <v>N/A</v>
      </c>
      <c r="AU848" s="47" t="str">
        <f>IF(AQ848="Yes",'Input 1 - Schedule 1'!$AH848*IF($AX848="RBC Filing U.S. Insurer (Life)",0.037,IF($AX848="RBC Filing U.S. Insurer (Health)",0.057,0.054)),"N/A")</f>
        <v>N/A</v>
      </c>
      <c r="AV848" s="47" t="str">
        <f>IF(AQ848="Yes",'Input 1 - Schedule 1'!$AJ848*0.03,"N/A")</f>
        <v>N/A</v>
      </c>
      <c r="AW848" s="47" t="str">
        <f>IF(AQ848="Yes",IF(AX848="RBC Filing U.S. Insurer (Life)",0.195*'Input 1 - Schedule 1'!AJ848,0.225*'Input 1 - Schedule 1'!AJ848),"N/A")</f>
        <v>N/A</v>
      </c>
      <c r="AX848" s="47" t="str">
        <f>IFERROR(VLOOKUP('Input 1 - Schedule 1'!I848,'Input 1 - Schedule 1'!$D$7:$G$1009,4,FALSE),"")</f>
        <v/>
      </c>
      <c r="AZ848" s="17" t="s">
        <v>1</v>
      </c>
    </row>
    <row r="849" spans="1:52" x14ac:dyDescent="0.25">
      <c r="A849" s="56">
        <f t="shared" si="89"/>
        <v>840</v>
      </c>
      <c r="B849" s="267" t="str">
        <f t="shared" si="90"/>
        <v/>
      </c>
      <c r="C849" s="55" t="str">
        <f>IFERROR(VLOOKUP(G849,GCC.Param!$B$3:$D$96,3,FALSE),"")</f>
        <v/>
      </c>
      <c r="D849" s="40"/>
      <c r="E849" s="40"/>
      <c r="F849" s="42"/>
      <c r="G849" s="42"/>
      <c r="H849" s="42"/>
      <c r="I849" s="42"/>
      <c r="J849" s="267" t="str">
        <f t="shared" si="91"/>
        <v/>
      </c>
      <c r="K849" s="289"/>
      <c r="L849" s="289"/>
      <c r="M849" s="42"/>
      <c r="N849" s="42"/>
      <c r="O849" s="42"/>
      <c r="P849" s="42"/>
      <c r="Q849" s="42"/>
      <c r="R849" s="42"/>
      <c r="S849" s="266">
        <f t="shared" si="92"/>
        <v>0</v>
      </c>
      <c r="T849" s="32"/>
      <c r="U849" s="50"/>
      <c r="V849" s="44"/>
      <c r="W849" s="44"/>
      <c r="X849" s="45"/>
      <c r="Y849" s="50"/>
      <c r="Z849" s="46"/>
      <c r="AA849" s="46"/>
      <c r="AB849" s="46"/>
      <c r="AC849" s="47">
        <f t="shared" si="93"/>
        <v>0</v>
      </c>
      <c r="AD849" s="51"/>
      <c r="AE849" s="51"/>
      <c r="AF849" s="51"/>
      <c r="AH849" s="290"/>
      <c r="AI849" s="53">
        <f t="shared" si="94"/>
        <v>0</v>
      </c>
      <c r="AJ849" s="52"/>
      <c r="AK849" s="293"/>
      <c r="AL849" s="300"/>
      <c r="AM849" s="52"/>
      <c r="AN849" s="300"/>
      <c r="AO849" s="54"/>
      <c r="AQ849" s="47" t="str">
        <f>IF(OR('Input 1 - Schedule 1'!$C849="Non-Ins, Non-Fin",G849="Other Unregulated Financial Entity"),"Yes","No")</f>
        <v>No</v>
      </c>
      <c r="AR849" s="47" t="str">
        <f>IF(AQ849="Yes", 'Input 1 - Schedule 1'!AL849/'Input 1 - Schedule 1'!AM849*'Input 1 - Schedule 1'!AN849,"N/A")</f>
        <v>N/A</v>
      </c>
      <c r="AS849" s="47" t="str">
        <f>IF(AR849="N/A","N/A",MAX('Input 1 - Schedule 1'!AN849*0.02,AR849))</f>
        <v>N/A</v>
      </c>
      <c r="AT849" s="47" t="str">
        <f>IF(AQ849="Yes",'Input 1 - Schedule 1'!$AH849*IF($AX849="RBC Filing U.S. Insurer (Life)",0.0247,IF($AX849="RBC Filing U.S. Insurer (Health)",0.057*2/3,0.0364)),"N/A")</f>
        <v>N/A</v>
      </c>
      <c r="AU849" s="47" t="str">
        <f>IF(AQ849="Yes",'Input 1 - Schedule 1'!$AH849*IF($AX849="RBC Filing U.S. Insurer (Life)",0.037,IF($AX849="RBC Filing U.S. Insurer (Health)",0.057,0.054)),"N/A")</f>
        <v>N/A</v>
      </c>
      <c r="AV849" s="47" t="str">
        <f>IF(AQ849="Yes",'Input 1 - Schedule 1'!$AJ849*0.03,"N/A")</f>
        <v>N/A</v>
      </c>
      <c r="AW849" s="47" t="str">
        <f>IF(AQ849="Yes",IF(AX849="RBC Filing U.S. Insurer (Life)",0.195*'Input 1 - Schedule 1'!AJ849,0.225*'Input 1 - Schedule 1'!AJ849),"N/A")</f>
        <v>N/A</v>
      </c>
      <c r="AX849" s="47" t="str">
        <f>IFERROR(VLOOKUP('Input 1 - Schedule 1'!I849,'Input 1 - Schedule 1'!$D$7:$G$1009,4,FALSE),"")</f>
        <v/>
      </c>
      <c r="AZ849" s="17" t="s">
        <v>1</v>
      </c>
    </row>
    <row r="850" spans="1:52" x14ac:dyDescent="0.25">
      <c r="A850" s="56">
        <f t="shared" si="89"/>
        <v>841</v>
      </c>
      <c r="B850" s="267" t="str">
        <f t="shared" si="90"/>
        <v/>
      </c>
      <c r="C850" s="55" t="str">
        <f>IFERROR(VLOOKUP(G850,GCC.Param!$B$3:$D$96,3,FALSE),"")</f>
        <v/>
      </c>
      <c r="D850" s="40"/>
      <c r="E850" s="40"/>
      <c r="F850" s="42"/>
      <c r="G850" s="42"/>
      <c r="H850" s="42"/>
      <c r="I850" s="42"/>
      <c r="J850" s="267" t="str">
        <f t="shared" si="91"/>
        <v/>
      </c>
      <c r="K850" s="289"/>
      <c r="L850" s="289"/>
      <c r="M850" s="42"/>
      <c r="N850" s="42"/>
      <c r="O850" s="42"/>
      <c r="P850" s="42"/>
      <c r="Q850" s="42"/>
      <c r="R850" s="42"/>
      <c r="S850" s="266">
        <f t="shared" si="92"/>
        <v>0</v>
      </c>
      <c r="T850" s="32"/>
      <c r="U850" s="50"/>
      <c r="V850" s="44"/>
      <c r="W850" s="44"/>
      <c r="X850" s="45"/>
      <c r="Y850" s="50"/>
      <c r="Z850" s="46"/>
      <c r="AA850" s="46"/>
      <c r="AB850" s="46"/>
      <c r="AC850" s="47">
        <f t="shared" si="93"/>
        <v>0</v>
      </c>
      <c r="AD850" s="51"/>
      <c r="AE850" s="51"/>
      <c r="AF850" s="51"/>
      <c r="AH850" s="290"/>
      <c r="AI850" s="53">
        <f t="shared" si="94"/>
        <v>0</v>
      </c>
      <c r="AJ850" s="52"/>
      <c r="AK850" s="293"/>
      <c r="AL850" s="300"/>
      <c r="AM850" s="52"/>
      <c r="AN850" s="300"/>
      <c r="AO850" s="54"/>
      <c r="AQ850" s="47" t="str">
        <f>IF(OR('Input 1 - Schedule 1'!$C850="Non-Ins, Non-Fin",G850="Other Unregulated Financial Entity"),"Yes","No")</f>
        <v>No</v>
      </c>
      <c r="AR850" s="47" t="str">
        <f>IF(AQ850="Yes", 'Input 1 - Schedule 1'!AL850/'Input 1 - Schedule 1'!AM850*'Input 1 - Schedule 1'!AN850,"N/A")</f>
        <v>N/A</v>
      </c>
      <c r="AS850" s="47" t="str">
        <f>IF(AR850="N/A","N/A",MAX('Input 1 - Schedule 1'!AN850*0.02,AR850))</f>
        <v>N/A</v>
      </c>
      <c r="AT850" s="47" t="str">
        <f>IF(AQ850="Yes",'Input 1 - Schedule 1'!$AH850*IF($AX850="RBC Filing U.S. Insurer (Life)",0.0247,IF($AX850="RBC Filing U.S. Insurer (Health)",0.057*2/3,0.0364)),"N/A")</f>
        <v>N/A</v>
      </c>
      <c r="AU850" s="47" t="str">
        <f>IF(AQ850="Yes",'Input 1 - Schedule 1'!$AH850*IF($AX850="RBC Filing U.S. Insurer (Life)",0.037,IF($AX850="RBC Filing U.S. Insurer (Health)",0.057,0.054)),"N/A")</f>
        <v>N/A</v>
      </c>
      <c r="AV850" s="47" t="str">
        <f>IF(AQ850="Yes",'Input 1 - Schedule 1'!$AJ850*0.03,"N/A")</f>
        <v>N/A</v>
      </c>
      <c r="AW850" s="47" t="str">
        <f>IF(AQ850="Yes",IF(AX850="RBC Filing U.S. Insurer (Life)",0.195*'Input 1 - Schedule 1'!AJ850,0.225*'Input 1 - Schedule 1'!AJ850),"N/A")</f>
        <v>N/A</v>
      </c>
      <c r="AX850" s="47" t="str">
        <f>IFERROR(VLOOKUP('Input 1 - Schedule 1'!I850,'Input 1 - Schedule 1'!$D$7:$G$1009,4,FALSE),"")</f>
        <v/>
      </c>
      <c r="AZ850" s="17" t="s">
        <v>1</v>
      </c>
    </row>
    <row r="851" spans="1:52" x14ac:dyDescent="0.25">
      <c r="A851" s="56">
        <f t="shared" si="89"/>
        <v>842</v>
      </c>
      <c r="B851" s="267" t="str">
        <f t="shared" si="90"/>
        <v/>
      </c>
      <c r="C851" s="55" t="str">
        <f>IFERROR(VLOOKUP(G851,GCC.Param!$B$3:$D$96,3,FALSE),"")</f>
        <v/>
      </c>
      <c r="D851" s="40"/>
      <c r="E851" s="40"/>
      <c r="F851" s="42"/>
      <c r="G851" s="42"/>
      <c r="H851" s="42"/>
      <c r="I851" s="42"/>
      <c r="J851" s="267" t="str">
        <f t="shared" si="91"/>
        <v/>
      </c>
      <c r="K851" s="289"/>
      <c r="L851" s="289"/>
      <c r="M851" s="42"/>
      <c r="N851" s="42"/>
      <c r="O851" s="42"/>
      <c r="P851" s="42"/>
      <c r="Q851" s="42"/>
      <c r="R851" s="42"/>
      <c r="S851" s="266">
        <f t="shared" si="92"/>
        <v>0</v>
      </c>
      <c r="T851" s="32"/>
      <c r="U851" s="50"/>
      <c r="V851" s="44"/>
      <c r="W851" s="44"/>
      <c r="X851" s="45"/>
      <c r="Y851" s="50"/>
      <c r="Z851" s="46"/>
      <c r="AA851" s="46"/>
      <c r="AB851" s="46"/>
      <c r="AC851" s="47">
        <f t="shared" si="93"/>
        <v>0</v>
      </c>
      <c r="AD851" s="51"/>
      <c r="AE851" s="51"/>
      <c r="AF851" s="51"/>
      <c r="AH851" s="290"/>
      <c r="AI851" s="53">
        <f t="shared" si="94"/>
        <v>0</v>
      </c>
      <c r="AJ851" s="52"/>
      <c r="AK851" s="293"/>
      <c r="AL851" s="300"/>
      <c r="AM851" s="52"/>
      <c r="AN851" s="300"/>
      <c r="AO851" s="54"/>
      <c r="AQ851" s="47" t="str">
        <f>IF(OR('Input 1 - Schedule 1'!$C851="Non-Ins, Non-Fin",G851="Other Unregulated Financial Entity"),"Yes","No")</f>
        <v>No</v>
      </c>
      <c r="AR851" s="47" t="str">
        <f>IF(AQ851="Yes", 'Input 1 - Schedule 1'!AL851/'Input 1 - Schedule 1'!AM851*'Input 1 - Schedule 1'!AN851,"N/A")</f>
        <v>N/A</v>
      </c>
      <c r="AS851" s="47" t="str">
        <f>IF(AR851="N/A","N/A",MAX('Input 1 - Schedule 1'!AN851*0.02,AR851))</f>
        <v>N/A</v>
      </c>
      <c r="AT851" s="47" t="str">
        <f>IF(AQ851="Yes",'Input 1 - Schedule 1'!$AH851*IF($AX851="RBC Filing U.S. Insurer (Life)",0.0247,IF($AX851="RBC Filing U.S. Insurer (Health)",0.057*2/3,0.0364)),"N/A")</f>
        <v>N/A</v>
      </c>
      <c r="AU851" s="47" t="str">
        <f>IF(AQ851="Yes",'Input 1 - Schedule 1'!$AH851*IF($AX851="RBC Filing U.S. Insurer (Life)",0.037,IF($AX851="RBC Filing U.S. Insurer (Health)",0.057,0.054)),"N/A")</f>
        <v>N/A</v>
      </c>
      <c r="AV851" s="47" t="str">
        <f>IF(AQ851="Yes",'Input 1 - Schedule 1'!$AJ851*0.03,"N/A")</f>
        <v>N/A</v>
      </c>
      <c r="AW851" s="47" t="str">
        <f>IF(AQ851="Yes",IF(AX851="RBC Filing U.S. Insurer (Life)",0.195*'Input 1 - Schedule 1'!AJ851,0.225*'Input 1 - Schedule 1'!AJ851),"N/A")</f>
        <v>N/A</v>
      </c>
      <c r="AX851" s="47" t="str">
        <f>IFERROR(VLOOKUP('Input 1 - Schedule 1'!I851,'Input 1 - Schedule 1'!$D$7:$G$1009,4,FALSE),"")</f>
        <v/>
      </c>
      <c r="AZ851" s="17" t="s">
        <v>1</v>
      </c>
    </row>
    <row r="852" spans="1:52" x14ac:dyDescent="0.25">
      <c r="A852" s="56">
        <f t="shared" si="89"/>
        <v>843</v>
      </c>
      <c r="B852" s="267" t="str">
        <f t="shared" si="90"/>
        <v/>
      </c>
      <c r="C852" s="55" t="str">
        <f>IFERROR(VLOOKUP(G852,GCC.Param!$B$3:$D$96,3,FALSE),"")</f>
        <v/>
      </c>
      <c r="D852" s="40"/>
      <c r="E852" s="40"/>
      <c r="F852" s="42"/>
      <c r="G852" s="42"/>
      <c r="H852" s="42"/>
      <c r="I852" s="42"/>
      <c r="J852" s="267" t="str">
        <f t="shared" si="91"/>
        <v/>
      </c>
      <c r="K852" s="289"/>
      <c r="L852" s="289"/>
      <c r="M852" s="42"/>
      <c r="N852" s="42"/>
      <c r="O852" s="42"/>
      <c r="P852" s="42"/>
      <c r="Q852" s="42"/>
      <c r="R852" s="42"/>
      <c r="S852" s="266">
        <f t="shared" si="92"/>
        <v>0</v>
      </c>
      <c r="T852" s="32"/>
      <c r="U852" s="50"/>
      <c r="V852" s="44"/>
      <c r="W852" s="44"/>
      <c r="X852" s="45"/>
      <c r="Y852" s="50"/>
      <c r="Z852" s="46"/>
      <c r="AA852" s="46"/>
      <c r="AB852" s="46"/>
      <c r="AC852" s="47">
        <f t="shared" si="93"/>
        <v>0</v>
      </c>
      <c r="AD852" s="51"/>
      <c r="AE852" s="51"/>
      <c r="AF852" s="51"/>
      <c r="AH852" s="290"/>
      <c r="AI852" s="53">
        <f t="shared" si="94"/>
        <v>0</v>
      </c>
      <c r="AJ852" s="52"/>
      <c r="AK852" s="293"/>
      <c r="AL852" s="300"/>
      <c r="AM852" s="52"/>
      <c r="AN852" s="300"/>
      <c r="AO852" s="54"/>
      <c r="AQ852" s="47" t="str">
        <f>IF(OR('Input 1 - Schedule 1'!$C852="Non-Ins, Non-Fin",G852="Other Unregulated Financial Entity"),"Yes","No")</f>
        <v>No</v>
      </c>
      <c r="AR852" s="47" t="str">
        <f>IF(AQ852="Yes", 'Input 1 - Schedule 1'!AL852/'Input 1 - Schedule 1'!AM852*'Input 1 - Schedule 1'!AN852,"N/A")</f>
        <v>N/A</v>
      </c>
      <c r="AS852" s="47" t="str">
        <f>IF(AR852="N/A","N/A",MAX('Input 1 - Schedule 1'!AN852*0.02,AR852))</f>
        <v>N/A</v>
      </c>
      <c r="AT852" s="47" t="str">
        <f>IF(AQ852="Yes",'Input 1 - Schedule 1'!$AH852*IF($AX852="RBC Filing U.S. Insurer (Life)",0.0247,IF($AX852="RBC Filing U.S. Insurer (Health)",0.057*2/3,0.0364)),"N/A")</f>
        <v>N/A</v>
      </c>
      <c r="AU852" s="47" t="str">
        <f>IF(AQ852="Yes",'Input 1 - Schedule 1'!$AH852*IF($AX852="RBC Filing U.S. Insurer (Life)",0.037,IF($AX852="RBC Filing U.S. Insurer (Health)",0.057,0.054)),"N/A")</f>
        <v>N/A</v>
      </c>
      <c r="AV852" s="47" t="str">
        <f>IF(AQ852="Yes",'Input 1 - Schedule 1'!$AJ852*0.03,"N/A")</f>
        <v>N/A</v>
      </c>
      <c r="AW852" s="47" t="str">
        <f>IF(AQ852="Yes",IF(AX852="RBC Filing U.S. Insurer (Life)",0.195*'Input 1 - Schedule 1'!AJ852,0.225*'Input 1 - Schedule 1'!AJ852),"N/A")</f>
        <v>N/A</v>
      </c>
      <c r="AX852" s="47" t="str">
        <f>IFERROR(VLOOKUP('Input 1 - Schedule 1'!I852,'Input 1 - Schedule 1'!$D$7:$G$1009,4,FALSE),"")</f>
        <v/>
      </c>
      <c r="AZ852" s="17" t="s">
        <v>1</v>
      </c>
    </row>
    <row r="853" spans="1:52" x14ac:dyDescent="0.25">
      <c r="A853" s="56">
        <f t="shared" si="89"/>
        <v>844</v>
      </c>
      <c r="B853" s="267" t="str">
        <f t="shared" si="90"/>
        <v/>
      </c>
      <c r="C853" s="55" t="str">
        <f>IFERROR(VLOOKUP(G853,GCC.Param!$B$3:$D$96,3,FALSE),"")</f>
        <v/>
      </c>
      <c r="D853" s="40"/>
      <c r="E853" s="40"/>
      <c r="F853" s="42"/>
      <c r="G853" s="42"/>
      <c r="H853" s="42"/>
      <c r="I853" s="42"/>
      <c r="J853" s="267" t="str">
        <f t="shared" si="91"/>
        <v/>
      </c>
      <c r="K853" s="289"/>
      <c r="L853" s="289"/>
      <c r="M853" s="42"/>
      <c r="N853" s="42"/>
      <c r="O853" s="42"/>
      <c r="P853" s="42"/>
      <c r="Q853" s="42"/>
      <c r="R853" s="42"/>
      <c r="S853" s="266">
        <f t="shared" si="92"/>
        <v>0</v>
      </c>
      <c r="T853" s="32"/>
      <c r="U853" s="50"/>
      <c r="V853" s="44"/>
      <c r="W853" s="44"/>
      <c r="X853" s="45"/>
      <c r="Y853" s="50"/>
      <c r="Z853" s="46"/>
      <c r="AA853" s="46"/>
      <c r="AB853" s="46"/>
      <c r="AC853" s="47">
        <f t="shared" si="93"/>
        <v>0</v>
      </c>
      <c r="AD853" s="51"/>
      <c r="AE853" s="51"/>
      <c r="AF853" s="51"/>
      <c r="AH853" s="290"/>
      <c r="AI853" s="53">
        <f t="shared" si="94"/>
        <v>0</v>
      </c>
      <c r="AJ853" s="52"/>
      <c r="AK853" s="293"/>
      <c r="AL853" s="300"/>
      <c r="AM853" s="52"/>
      <c r="AN853" s="300"/>
      <c r="AO853" s="54"/>
      <c r="AQ853" s="47" t="str">
        <f>IF(OR('Input 1 - Schedule 1'!$C853="Non-Ins, Non-Fin",G853="Other Unregulated Financial Entity"),"Yes","No")</f>
        <v>No</v>
      </c>
      <c r="AR853" s="47" t="str">
        <f>IF(AQ853="Yes", 'Input 1 - Schedule 1'!AL853/'Input 1 - Schedule 1'!AM853*'Input 1 - Schedule 1'!AN853,"N/A")</f>
        <v>N/A</v>
      </c>
      <c r="AS853" s="47" t="str">
        <f>IF(AR853="N/A","N/A",MAX('Input 1 - Schedule 1'!AN853*0.02,AR853))</f>
        <v>N/A</v>
      </c>
      <c r="AT853" s="47" t="str">
        <f>IF(AQ853="Yes",'Input 1 - Schedule 1'!$AH853*IF($AX853="RBC Filing U.S. Insurer (Life)",0.0247,IF($AX853="RBC Filing U.S. Insurer (Health)",0.057*2/3,0.0364)),"N/A")</f>
        <v>N/A</v>
      </c>
      <c r="AU853" s="47" t="str">
        <f>IF(AQ853="Yes",'Input 1 - Schedule 1'!$AH853*IF($AX853="RBC Filing U.S. Insurer (Life)",0.037,IF($AX853="RBC Filing U.S. Insurer (Health)",0.057,0.054)),"N/A")</f>
        <v>N/A</v>
      </c>
      <c r="AV853" s="47" t="str">
        <f>IF(AQ853="Yes",'Input 1 - Schedule 1'!$AJ853*0.03,"N/A")</f>
        <v>N/A</v>
      </c>
      <c r="AW853" s="47" t="str">
        <f>IF(AQ853="Yes",IF(AX853="RBC Filing U.S. Insurer (Life)",0.195*'Input 1 - Schedule 1'!AJ853,0.225*'Input 1 - Schedule 1'!AJ853),"N/A")</f>
        <v>N/A</v>
      </c>
      <c r="AX853" s="47" t="str">
        <f>IFERROR(VLOOKUP('Input 1 - Schedule 1'!I853,'Input 1 - Schedule 1'!$D$7:$G$1009,4,FALSE),"")</f>
        <v/>
      </c>
      <c r="AZ853" s="17" t="s">
        <v>1</v>
      </c>
    </row>
    <row r="854" spans="1:52" x14ac:dyDescent="0.25">
      <c r="A854" s="56">
        <f t="shared" si="89"/>
        <v>845</v>
      </c>
      <c r="B854" s="267" t="str">
        <f t="shared" si="90"/>
        <v/>
      </c>
      <c r="C854" s="55" t="str">
        <f>IFERROR(VLOOKUP(G854,GCC.Param!$B$3:$D$96,3,FALSE),"")</f>
        <v/>
      </c>
      <c r="D854" s="40"/>
      <c r="E854" s="40"/>
      <c r="F854" s="42"/>
      <c r="G854" s="42"/>
      <c r="H854" s="42"/>
      <c r="I854" s="42"/>
      <c r="J854" s="267" t="str">
        <f t="shared" si="91"/>
        <v/>
      </c>
      <c r="K854" s="289"/>
      <c r="L854" s="289"/>
      <c r="M854" s="42"/>
      <c r="N854" s="42"/>
      <c r="O854" s="42"/>
      <c r="P854" s="42"/>
      <c r="Q854" s="42"/>
      <c r="R854" s="42"/>
      <c r="S854" s="266">
        <f t="shared" si="92"/>
        <v>0</v>
      </c>
      <c r="T854" s="32"/>
      <c r="U854" s="50"/>
      <c r="V854" s="44"/>
      <c r="W854" s="44"/>
      <c r="X854" s="45"/>
      <c r="Y854" s="50"/>
      <c r="Z854" s="46"/>
      <c r="AA854" s="46"/>
      <c r="AB854" s="46"/>
      <c r="AC854" s="47">
        <f t="shared" si="93"/>
        <v>0</v>
      </c>
      <c r="AD854" s="51"/>
      <c r="AE854" s="51"/>
      <c r="AF854" s="51"/>
      <c r="AH854" s="290"/>
      <c r="AI854" s="53">
        <f t="shared" si="94"/>
        <v>0</v>
      </c>
      <c r="AJ854" s="52"/>
      <c r="AK854" s="293"/>
      <c r="AL854" s="300"/>
      <c r="AM854" s="52"/>
      <c r="AN854" s="300"/>
      <c r="AO854" s="54"/>
      <c r="AQ854" s="47" t="str">
        <f>IF(OR('Input 1 - Schedule 1'!$C854="Non-Ins, Non-Fin",G854="Other Unregulated Financial Entity"),"Yes","No")</f>
        <v>No</v>
      </c>
      <c r="AR854" s="47" t="str">
        <f>IF(AQ854="Yes", 'Input 1 - Schedule 1'!AL854/'Input 1 - Schedule 1'!AM854*'Input 1 - Schedule 1'!AN854,"N/A")</f>
        <v>N/A</v>
      </c>
      <c r="AS854" s="47" t="str">
        <f>IF(AR854="N/A","N/A",MAX('Input 1 - Schedule 1'!AN854*0.02,AR854))</f>
        <v>N/A</v>
      </c>
      <c r="AT854" s="47" t="str">
        <f>IF(AQ854="Yes",'Input 1 - Schedule 1'!$AH854*IF($AX854="RBC Filing U.S. Insurer (Life)",0.0247,IF($AX854="RBC Filing U.S. Insurer (Health)",0.057*2/3,0.0364)),"N/A")</f>
        <v>N/A</v>
      </c>
      <c r="AU854" s="47" t="str">
        <f>IF(AQ854="Yes",'Input 1 - Schedule 1'!$AH854*IF($AX854="RBC Filing U.S. Insurer (Life)",0.037,IF($AX854="RBC Filing U.S. Insurer (Health)",0.057,0.054)),"N/A")</f>
        <v>N/A</v>
      </c>
      <c r="AV854" s="47" t="str">
        <f>IF(AQ854="Yes",'Input 1 - Schedule 1'!$AJ854*0.03,"N/A")</f>
        <v>N/A</v>
      </c>
      <c r="AW854" s="47" t="str">
        <f>IF(AQ854="Yes",IF(AX854="RBC Filing U.S. Insurer (Life)",0.195*'Input 1 - Schedule 1'!AJ854,0.225*'Input 1 - Schedule 1'!AJ854),"N/A")</f>
        <v>N/A</v>
      </c>
      <c r="AX854" s="47" t="str">
        <f>IFERROR(VLOOKUP('Input 1 - Schedule 1'!I854,'Input 1 - Schedule 1'!$D$7:$G$1009,4,FALSE),"")</f>
        <v/>
      </c>
      <c r="AZ854" s="17" t="s">
        <v>1</v>
      </c>
    </row>
    <row r="855" spans="1:52" x14ac:dyDescent="0.25">
      <c r="A855" s="56">
        <f t="shared" si="89"/>
        <v>846</v>
      </c>
      <c r="B855" s="267" t="str">
        <f t="shared" si="90"/>
        <v/>
      </c>
      <c r="C855" s="55" t="str">
        <f>IFERROR(VLOOKUP(G855,GCC.Param!$B$3:$D$96,3,FALSE),"")</f>
        <v/>
      </c>
      <c r="D855" s="40"/>
      <c r="E855" s="40"/>
      <c r="F855" s="42"/>
      <c r="G855" s="42"/>
      <c r="H855" s="42"/>
      <c r="I855" s="42"/>
      <c r="J855" s="267" t="str">
        <f t="shared" si="91"/>
        <v/>
      </c>
      <c r="K855" s="289"/>
      <c r="L855" s="289"/>
      <c r="M855" s="42"/>
      <c r="N855" s="42"/>
      <c r="O855" s="42"/>
      <c r="P855" s="42"/>
      <c r="Q855" s="42"/>
      <c r="R855" s="42"/>
      <c r="S855" s="266">
        <f t="shared" si="92"/>
        <v>0</v>
      </c>
      <c r="T855" s="32"/>
      <c r="U855" s="50"/>
      <c r="V855" s="44"/>
      <c r="W855" s="44"/>
      <c r="X855" s="45"/>
      <c r="Y855" s="50"/>
      <c r="Z855" s="46"/>
      <c r="AA855" s="46"/>
      <c r="AB855" s="46"/>
      <c r="AC855" s="47">
        <f t="shared" si="93"/>
        <v>0</v>
      </c>
      <c r="AD855" s="51"/>
      <c r="AE855" s="51"/>
      <c r="AF855" s="51"/>
      <c r="AH855" s="290"/>
      <c r="AI855" s="53">
        <f t="shared" si="94"/>
        <v>0</v>
      </c>
      <c r="AJ855" s="52"/>
      <c r="AK855" s="293"/>
      <c r="AL855" s="300"/>
      <c r="AM855" s="52"/>
      <c r="AN855" s="300"/>
      <c r="AO855" s="54"/>
      <c r="AQ855" s="47" t="str">
        <f>IF(OR('Input 1 - Schedule 1'!$C855="Non-Ins, Non-Fin",G855="Other Unregulated Financial Entity"),"Yes","No")</f>
        <v>No</v>
      </c>
      <c r="AR855" s="47" t="str">
        <f>IF(AQ855="Yes", 'Input 1 - Schedule 1'!AL855/'Input 1 - Schedule 1'!AM855*'Input 1 - Schedule 1'!AN855,"N/A")</f>
        <v>N/A</v>
      </c>
      <c r="AS855" s="47" t="str">
        <f>IF(AR855="N/A","N/A",MAX('Input 1 - Schedule 1'!AN855*0.02,AR855))</f>
        <v>N/A</v>
      </c>
      <c r="AT855" s="47" t="str">
        <f>IF(AQ855="Yes",'Input 1 - Schedule 1'!$AH855*IF($AX855="RBC Filing U.S. Insurer (Life)",0.0247,IF($AX855="RBC Filing U.S. Insurer (Health)",0.057*2/3,0.0364)),"N/A")</f>
        <v>N/A</v>
      </c>
      <c r="AU855" s="47" t="str">
        <f>IF(AQ855="Yes",'Input 1 - Schedule 1'!$AH855*IF($AX855="RBC Filing U.S. Insurer (Life)",0.037,IF($AX855="RBC Filing U.S. Insurer (Health)",0.057,0.054)),"N/A")</f>
        <v>N/A</v>
      </c>
      <c r="AV855" s="47" t="str">
        <f>IF(AQ855="Yes",'Input 1 - Schedule 1'!$AJ855*0.03,"N/A")</f>
        <v>N/A</v>
      </c>
      <c r="AW855" s="47" t="str">
        <f>IF(AQ855="Yes",IF(AX855="RBC Filing U.S. Insurer (Life)",0.195*'Input 1 - Schedule 1'!AJ855,0.225*'Input 1 - Schedule 1'!AJ855),"N/A")</f>
        <v>N/A</v>
      </c>
      <c r="AX855" s="47" t="str">
        <f>IFERROR(VLOOKUP('Input 1 - Schedule 1'!I855,'Input 1 - Schedule 1'!$D$7:$G$1009,4,FALSE),"")</f>
        <v/>
      </c>
      <c r="AZ855" s="17" t="s">
        <v>1</v>
      </c>
    </row>
    <row r="856" spans="1:52" x14ac:dyDescent="0.25">
      <c r="A856" s="56">
        <f t="shared" si="89"/>
        <v>847</v>
      </c>
      <c r="B856" s="267" t="str">
        <f t="shared" si="90"/>
        <v/>
      </c>
      <c r="C856" s="55" t="str">
        <f>IFERROR(VLOOKUP(G856,GCC.Param!$B$3:$D$96,3,FALSE),"")</f>
        <v/>
      </c>
      <c r="D856" s="40"/>
      <c r="E856" s="40"/>
      <c r="F856" s="42"/>
      <c r="G856" s="42"/>
      <c r="H856" s="42"/>
      <c r="I856" s="42"/>
      <c r="J856" s="267" t="str">
        <f t="shared" si="91"/>
        <v/>
      </c>
      <c r="K856" s="289"/>
      <c r="L856" s="289"/>
      <c r="M856" s="42"/>
      <c r="N856" s="42"/>
      <c r="O856" s="42"/>
      <c r="P856" s="42"/>
      <c r="Q856" s="42"/>
      <c r="R856" s="42"/>
      <c r="S856" s="266">
        <f t="shared" si="92"/>
        <v>0</v>
      </c>
      <c r="T856" s="32"/>
      <c r="U856" s="50"/>
      <c r="V856" s="44"/>
      <c r="W856" s="44"/>
      <c r="X856" s="45"/>
      <c r="Y856" s="50"/>
      <c r="Z856" s="46"/>
      <c r="AA856" s="46"/>
      <c r="AB856" s="46"/>
      <c r="AC856" s="47">
        <f t="shared" si="93"/>
        <v>0</v>
      </c>
      <c r="AD856" s="51"/>
      <c r="AE856" s="51"/>
      <c r="AF856" s="51"/>
      <c r="AH856" s="290"/>
      <c r="AI856" s="53">
        <f t="shared" si="94"/>
        <v>0</v>
      </c>
      <c r="AJ856" s="52"/>
      <c r="AK856" s="293"/>
      <c r="AL856" s="300"/>
      <c r="AM856" s="52"/>
      <c r="AN856" s="300"/>
      <c r="AO856" s="54"/>
      <c r="AQ856" s="47" t="str">
        <f>IF(OR('Input 1 - Schedule 1'!$C856="Non-Ins, Non-Fin",G856="Other Unregulated Financial Entity"),"Yes","No")</f>
        <v>No</v>
      </c>
      <c r="AR856" s="47" t="str">
        <f>IF(AQ856="Yes", 'Input 1 - Schedule 1'!AL856/'Input 1 - Schedule 1'!AM856*'Input 1 - Schedule 1'!AN856,"N/A")</f>
        <v>N/A</v>
      </c>
      <c r="AS856" s="47" t="str">
        <f>IF(AR856="N/A","N/A",MAX('Input 1 - Schedule 1'!AN856*0.02,AR856))</f>
        <v>N/A</v>
      </c>
      <c r="AT856" s="47" t="str">
        <f>IF(AQ856="Yes",'Input 1 - Schedule 1'!$AH856*IF($AX856="RBC Filing U.S. Insurer (Life)",0.0247,IF($AX856="RBC Filing U.S. Insurer (Health)",0.057*2/3,0.0364)),"N/A")</f>
        <v>N/A</v>
      </c>
      <c r="AU856" s="47" t="str">
        <f>IF(AQ856="Yes",'Input 1 - Schedule 1'!$AH856*IF($AX856="RBC Filing U.S. Insurer (Life)",0.037,IF($AX856="RBC Filing U.S. Insurer (Health)",0.057,0.054)),"N/A")</f>
        <v>N/A</v>
      </c>
      <c r="AV856" s="47" t="str">
        <f>IF(AQ856="Yes",'Input 1 - Schedule 1'!$AJ856*0.03,"N/A")</f>
        <v>N/A</v>
      </c>
      <c r="AW856" s="47" t="str">
        <f>IF(AQ856="Yes",IF(AX856="RBC Filing U.S. Insurer (Life)",0.195*'Input 1 - Schedule 1'!AJ856,0.225*'Input 1 - Schedule 1'!AJ856),"N/A")</f>
        <v>N/A</v>
      </c>
      <c r="AX856" s="47" t="str">
        <f>IFERROR(VLOOKUP('Input 1 - Schedule 1'!I856,'Input 1 - Schedule 1'!$D$7:$G$1009,4,FALSE),"")</f>
        <v/>
      </c>
      <c r="AZ856" s="17" t="s">
        <v>1</v>
      </c>
    </row>
    <row r="857" spans="1:52" x14ac:dyDescent="0.25">
      <c r="A857" s="56">
        <f t="shared" si="89"/>
        <v>848</v>
      </c>
      <c r="B857" s="267" t="str">
        <f t="shared" si="90"/>
        <v/>
      </c>
      <c r="C857" s="55" t="str">
        <f>IFERROR(VLOOKUP(G857,GCC.Param!$B$3:$D$96,3,FALSE),"")</f>
        <v/>
      </c>
      <c r="D857" s="40"/>
      <c r="E857" s="40"/>
      <c r="F857" s="42"/>
      <c r="G857" s="42"/>
      <c r="H857" s="42"/>
      <c r="I857" s="42"/>
      <c r="J857" s="267" t="str">
        <f t="shared" si="91"/>
        <v/>
      </c>
      <c r="K857" s="289"/>
      <c r="L857" s="289"/>
      <c r="M857" s="42"/>
      <c r="N857" s="42"/>
      <c r="O857" s="42"/>
      <c r="P857" s="42"/>
      <c r="Q857" s="42"/>
      <c r="R857" s="42"/>
      <c r="S857" s="266">
        <f t="shared" si="92"/>
        <v>0</v>
      </c>
      <c r="T857" s="32"/>
      <c r="U857" s="50"/>
      <c r="V857" s="44"/>
      <c r="W857" s="44"/>
      <c r="X857" s="45"/>
      <c r="Y857" s="50"/>
      <c r="Z857" s="46"/>
      <c r="AA857" s="46"/>
      <c r="AB857" s="46"/>
      <c r="AC857" s="47">
        <f t="shared" si="93"/>
        <v>0</v>
      </c>
      <c r="AD857" s="51"/>
      <c r="AE857" s="51"/>
      <c r="AF857" s="51"/>
      <c r="AH857" s="290"/>
      <c r="AI857" s="53">
        <f t="shared" si="94"/>
        <v>0</v>
      </c>
      <c r="AJ857" s="52"/>
      <c r="AK857" s="293"/>
      <c r="AL857" s="300"/>
      <c r="AM857" s="52"/>
      <c r="AN857" s="300"/>
      <c r="AO857" s="54"/>
      <c r="AQ857" s="47" t="str">
        <f>IF(OR('Input 1 - Schedule 1'!$C857="Non-Ins, Non-Fin",G857="Other Unregulated Financial Entity"),"Yes","No")</f>
        <v>No</v>
      </c>
      <c r="AR857" s="47" t="str">
        <f>IF(AQ857="Yes", 'Input 1 - Schedule 1'!AL857/'Input 1 - Schedule 1'!AM857*'Input 1 - Schedule 1'!AN857,"N/A")</f>
        <v>N/A</v>
      </c>
      <c r="AS857" s="47" t="str">
        <f>IF(AR857="N/A","N/A",MAX('Input 1 - Schedule 1'!AN857*0.02,AR857))</f>
        <v>N/A</v>
      </c>
      <c r="AT857" s="47" t="str">
        <f>IF(AQ857="Yes",'Input 1 - Schedule 1'!$AH857*IF($AX857="RBC Filing U.S. Insurer (Life)",0.0247,IF($AX857="RBC Filing U.S. Insurer (Health)",0.057*2/3,0.0364)),"N/A")</f>
        <v>N/A</v>
      </c>
      <c r="AU857" s="47" t="str">
        <f>IF(AQ857="Yes",'Input 1 - Schedule 1'!$AH857*IF($AX857="RBC Filing U.S. Insurer (Life)",0.037,IF($AX857="RBC Filing U.S. Insurer (Health)",0.057,0.054)),"N/A")</f>
        <v>N/A</v>
      </c>
      <c r="AV857" s="47" t="str">
        <f>IF(AQ857="Yes",'Input 1 - Schedule 1'!$AJ857*0.03,"N/A")</f>
        <v>N/A</v>
      </c>
      <c r="AW857" s="47" t="str">
        <f>IF(AQ857="Yes",IF(AX857="RBC Filing U.S. Insurer (Life)",0.195*'Input 1 - Schedule 1'!AJ857,0.225*'Input 1 - Schedule 1'!AJ857),"N/A")</f>
        <v>N/A</v>
      </c>
      <c r="AX857" s="47" t="str">
        <f>IFERROR(VLOOKUP('Input 1 - Schedule 1'!I857,'Input 1 - Schedule 1'!$D$7:$G$1009,4,FALSE),"")</f>
        <v/>
      </c>
      <c r="AZ857" s="17" t="s">
        <v>1</v>
      </c>
    </row>
    <row r="858" spans="1:52" x14ac:dyDescent="0.25">
      <c r="A858" s="56">
        <f t="shared" si="89"/>
        <v>849</v>
      </c>
      <c r="B858" s="267" t="str">
        <f t="shared" si="90"/>
        <v/>
      </c>
      <c r="C858" s="55" t="str">
        <f>IFERROR(VLOOKUP(G858,GCC.Param!$B$3:$D$96,3,FALSE),"")</f>
        <v/>
      </c>
      <c r="D858" s="40"/>
      <c r="E858" s="40"/>
      <c r="F858" s="42"/>
      <c r="G858" s="42"/>
      <c r="H858" s="42"/>
      <c r="I858" s="42"/>
      <c r="J858" s="267" t="str">
        <f t="shared" si="91"/>
        <v/>
      </c>
      <c r="K858" s="289"/>
      <c r="L858" s="289"/>
      <c r="M858" s="42"/>
      <c r="N858" s="42"/>
      <c r="O858" s="42"/>
      <c r="P858" s="42"/>
      <c r="Q858" s="42"/>
      <c r="R858" s="42"/>
      <c r="S858" s="266">
        <f t="shared" si="92"/>
        <v>0</v>
      </c>
      <c r="T858" s="32"/>
      <c r="U858" s="50"/>
      <c r="V858" s="44"/>
      <c r="W858" s="44"/>
      <c r="X858" s="45"/>
      <c r="Y858" s="50"/>
      <c r="Z858" s="46"/>
      <c r="AA858" s="46"/>
      <c r="AB858" s="46"/>
      <c r="AC858" s="47">
        <f t="shared" si="93"/>
        <v>0</v>
      </c>
      <c r="AD858" s="51"/>
      <c r="AE858" s="51"/>
      <c r="AF858" s="51"/>
      <c r="AH858" s="290"/>
      <c r="AI858" s="53">
        <f t="shared" si="94"/>
        <v>0</v>
      </c>
      <c r="AJ858" s="52"/>
      <c r="AK858" s="293"/>
      <c r="AL858" s="300"/>
      <c r="AM858" s="52"/>
      <c r="AN858" s="300"/>
      <c r="AO858" s="54"/>
      <c r="AQ858" s="47" t="str">
        <f>IF(OR('Input 1 - Schedule 1'!$C858="Non-Ins, Non-Fin",G858="Other Unregulated Financial Entity"),"Yes","No")</f>
        <v>No</v>
      </c>
      <c r="AR858" s="47" t="str">
        <f>IF(AQ858="Yes", 'Input 1 - Schedule 1'!AL858/'Input 1 - Schedule 1'!AM858*'Input 1 - Schedule 1'!AN858,"N/A")</f>
        <v>N/A</v>
      </c>
      <c r="AS858" s="47" t="str">
        <f>IF(AR858="N/A","N/A",MAX('Input 1 - Schedule 1'!AN858*0.02,AR858))</f>
        <v>N/A</v>
      </c>
      <c r="AT858" s="47" t="str">
        <f>IF(AQ858="Yes",'Input 1 - Schedule 1'!$AH858*IF($AX858="RBC Filing U.S. Insurer (Life)",0.0247,IF($AX858="RBC Filing U.S. Insurer (Health)",0.057*2/3,0.0364)),"N/A")</f>
        <v>N/A</v>
      </c>
      <c r="AU858" s="47" t="str">
        <f>IF(AQ858="Yes",'Input 1 - Schedule 1'!$AH858*IF($AX858="RBC Filing U.S. Insurer (Life)",0.037,IF($AX858="RBC Filing U.S. Insurer (Health)",0.057,0.054)),"N/A")</f>
        <v>N/A</v>
      </c>
      <c r="AV858" s="47" t="str">
        <f>IF(AQ858="Yes",'Input 1 - Schedule 1'!$AJ858*0.03,"N/A")</f>
        <v>N/A</v>
      </c>
      <c r="AW858" s="47" t="str">
        <f>IF(AQ858="Yes",IF(AX858="RBC Filing U.S. Insurer (Life)",0.195*'Input 1 - Schedule 1'!AJ858,0.225*'Input 1 - Schedule 1'!AJ858),"N/A")</f>
        <v>N/A</v>
      </c>
      <c r="AX858" s="47" t="str">
        <f>IFERROR(VLOOKUP('Input 1 - Schedule 1'!I858,'Input 1 - Schedule 1'!$D$7:$G$1009,4,FALSE),"")</f>
        <v/>
      </c>
      <c r="AZ858" s="17" t="s">
        <v>1</v>
      </c>
    </row>
    <row r="859" spans="1:52" x14ac:dyDescent="0.25">
      <c r="A859" s="56">
        <f t="shared" si="89"/>
        <v>850</v>
      </c>
      <c r="B859" s="267" t="str">
        <f t="shared" si="90"/>
        <v/>
      </c>
      <c r="C859" s="55" t="str">
        <f>IFERROR(VLOOKUP(G859,GCC.Param!$B$3:$D$96,3,FALSE),"")</f>
        <v/>
      </c>
      <c r="D859" s="40"/>
      <c r="E859" s="40"/>
      <c r="F859" s="42"/>
      <c r="G859" s="42"/>
      <c r="H859" s="42"/>
      <c r="I859" s="42"/>
      <c r="J859" s="267" t="str">
        <f t="shared" si="91"/>
        <v/>
      </c>
      <c r="K859" s="289"/>
      <c r="L859" s="289"/>
      <c r="M859" s="42"/>
      <c r="N859" s="42"/>
      <c r="O859" s="42"/>
      <c r="P859" s="42"/>
      <c r="Q859" s="42"/>
      <c r="R859" s="42"/>
      <c r="S859" s="266">
        <f t="shared" si="92"/>
        <v>0</v>
      </c>
      <c r="T859" s="32"/>
      <c r="U859" s="50"/>
      <c r="V859" s="44"/>
      <c r="W859" s="44"/>
      <c r="X859" s="45"/>
      <c r="Y859" s="50"/>
      <c r="Z859" s="46"/>
      <c r="AA859" s="46"/>
      <c r="AB859" s="46"/>
      <c r="AC859" s="47">
        <f t="shared" si="93"/>
        <v>0</v>
      </c>
      <c r="AD859" s="51"/>
      <c r="AE859" s="51"/>
      <c r="AF859" s="51"/>
      <c r="AH859" s="290"/>
      <c r="AI859" s="53">
        <f t="shared" si="94"/>
        <v>0</v>
      </c>
      <c r="AJ859" s="52"/>
      <c r="AK859" s="293"/>
      <c r="AL859" s="300"/>
      <c r="AM859" s="52"/>
      <c r="AN859" s="300"/>
      <c r="AO859" s="54"/>
      <c r="AQ859" s="47" t="str">
        <f>IF(OR('Input 1 - Schedule 1'!$C859="Non-Ins, Non-Fin",G859="Other Unregulated Financial Entity"),"Yes","No")</f>
        <v>No</v>
      </c>
      <c r="AR859" s="47" t="str">
        <f>IF(AQ859="Yes", 'Input 1 - Schedule 1'!AL859/'Input 1 - Schedule 1'!AM859*'Input 1 - Schedule 1'!AN859,"N/A")</f>
        <v>N/A</v>
      </c>
      <c r="AS859" s="47" t="str">
        <f>IF(AR859="N/A","N/A",MAX('Input 1 - Schedule 1'!AN859*0.02,AR859))</f>
        <v>N/A</v>
      </c>
      <c r="AT859" s="47" t="str">
        <f>IF(AQ859="Yes",'Input 1 - Schedule 1'!$AH859*IF($AX859="RBC Filing U.S. Insurer (Life)",0.0247,IF($AX859="RBC Filing U.S. Insurer (Health)",0.057*2/3,0.0364)),"N/A")</f>
        <v>N/A</v>
      </c>
      <c r="AU859" s="47" t="str">
        <f>IF(AQ859="Yes",'Input 1 - Schedule 1'!$AH859*IF($AX859="RBC Filing U.S. Insurer (Life)",0.037,IF($AX859="RBC Filing U.S. Insurer (Health)",0.057,0.054)),"N/A")</f>
        <v>N/A</v>
      </c>
      <c r="AV859" s="47" t="str">
        <f>IF(AQ859="Yes",'Input 1 - Schedule 1'!$AJ859*0.03,"N/A")</f>
        <v>N/A</v>
      </c>
      <c r="AW859" s="47" t="str">
        <f>IF(AQ859="Yes",IF(AX859="RBC Filing U.S. Insurer (Life)",0.195*'Input 1 - Schedule 1'!AJ859,0.225*'Input 1 - Schedule 1'!AJ859),"N/A")</f>
        <v>N/A</v>
      </c>
      <c r="AX859" s="47" t="str">
        <f>IFERROR(VLOOKUP('Input 1 - Schedule 1'!I859,'Input 1 - Schedule 1'!$D$7:$G$1009,4,FALSE),"")</f>
        <v/>
      </c>
      <c r="AZ859" s="17" t="s">
        <v>1</v>
      </c>
    </row>
    <row r="860" spans="1:52" x14ac:dyDescent="0.25">
      <c r="A860" s="56">
        <f t="shared" si="89"/>
        <v>851</v>
      </c>
      <c r="B860" s="267" t="str">
        <f t="shared" si="90"/>
        <v/>
      </c>
      <c r="C860" s="55" t="str">
        <f>IFERROR(VLOOKUP(G860,GCC.Param!$B$3:$D$96,3,FALSE),"")</f>
        <v/>
      </c>
      <c r="D860" s="40"/>
      <c r="E860" s="40"/>
      <c r="F860" s="42"/>
      <c r="G860" s="42"/>
      <c r="H860" s="42"/>
      <c r="I860" s="42"/>
      <c r="J860" s="267" t="str">
        <f t="shared" si="91"/>
        <v/>
      </c>
      <c r="K860" s="289"/>
      <c r="L860" s="289"/>
      <c r="M860" s="42"/>
      <c r="N860" s="42"/>
      <c r="O860" s="42"/>
      <c r="P860" s="42"/>
      <c r="Q860" s="42"/>
      <c r="R860" s="42"/>
      <c r="S860" s="266">
        <f t="shared" si="92"/>
        <v>0</v>
      </c>
      <c r="T860" s="32"/>
      <c r="U860" s="50"/>
      <c r="V860" s="44"/>
      <c r="W860" s="44"/>
      <c r="X860" s="45"/>
      <c r="Y860" s="50"/>
      <c r="Z860" s="46"/>
      <c r="AA860" s="46"/>
      <c r="AB860" s="46"/>
      <c r="AC860" s="47">
        <f t="shared" si="93"/>
        <v>0</v>
      </c>
      <c r="AD860" s="51"/>
      <c r="AE860" s="51"/>
      <c r="AF860" s="51"/>
      <c r="AH860" s="290"/>
      <c r="AI860" s="53">
        <f t="shared" si="94"/>
        <v>0</v>
      </c>
      <c r="AJ860" s="52"/>
      <c r="AK860" s="293"/>
      <c r="AL860" s="300"/>
      <c r="AM860" s="52"/>
      <c r="AN860" s="300"/>
      <c r="AO860" s="54"/>
      <c r="AQ860" s="47" t="str">
        <f>IF(OR('Input 1 - Schedule 1'!$C860="Non-Ins, Non-Fin",G860="Other Unregulated Financial Entity"),"Yes","No")</f>
        <v>No</v>
      </c>
      <c r="AR860" s="47" t="str">
        <f>IF(AQ860="Yes", 'Input 1 - Schedule 1'!AL860/'Input 1 - Schedule 1'!AM860*'Input 1 - Schedule 1'!AN860,"N/A")</f>
        <v>N/A</v>
      </c>
      <c r="AS860" s="47" t="str">
        <f>IF(AR860="N/A","N/A",MAX('Input 1 - Schedule 1'!AN860*0.02,AR860))</f>
        <v>N/A</v>
      </c>
      <c r="AT860" s="47" t="str">
        <f>IF(AQ860="Yes",'Input 1 - Schedule 1'!$AH860*IF($AX860="RBC Filing U.S. Insurer (Life)",0.0247,IF($AX860="RBC Filing U.S. Insurer (Health)",0.057*2/3,0.0364)),"N/A")</f>
        <v>N/A</v>
      </c>
      <c r="AU860" s="47" t="str">
        <f>IF(AQ860="Yes",'Input 1 - Schedule 1'!$AH860*IF($AX860="RBC Filing U.S. Insurer (Life)",0.037,IF($AX860="RBC Filing U.S. Insurer (Health)",0.057,0.054)),"N/A")</f>
        <v>N/A</v>
      </c>
      <c r="AV860" s="47" t="str">
        <f>IF(AQ860="Yes",'Input 1 - Schedule 1'!$AJ860*0.03,"N/A")</f>
        <v>N/A</v>
      </c>
      <c r="AW860" s="47" t="str">
        <f>IF(AQ860="Yes",IF(AX860="RBC Filing U.S. Insurer (Life)",0.195*'Input 1 - Schedule 1'!AJ860,0.225*'Input 1 - Schedule 1'!AJ860),"N/A")</f>
        <v>N/A</v>
      </c>
      <c r="AX860" s="47" t="str">
        <f>IFERROR(VLOOKUP('Input 1 - Schedule 1'!I860,'Input 1 - Schedule 1'!$D$7:$G$1009,4,FALSE),"")</f>
        <v/>
      </c>
      <c r="AZ860" s="17" t="s">
        <v>1</v>
      </c>
    </row>
    <row r="861" spans="1:52" x14ac:dyDescent="0.25">
      <c r="A861" s="56">
        <f t="shared" si="89"/>
        <v>852</v>
      </c>
      <c r="B861" s="267" t="str">
        <f t="shared" si="90"/>
        <v/>
      </c>
      <c r="C861" s="55" t="str">
        <f>IFERROR(VLOOKUP(G861,GCC.Param!$B$3:$D$96,3,FALSE),"")</f>
        <v/>
      </c>
      <c r="D861" s="40"/>
      <c r="E861" s="40"/>
      <c r="F861" s="42"/>
      <c r="G861" s="42"/>
      <c r="H861" s="42"/>
      <c r="I861" s="42"/>
      <c r="J861" s="267" t="str">
        <f t="shared" si="91"/>
        <v/>
      </c>
      <c r="K861" s="289"/>
      <c r="L861" s="289"/>
      <c r="M861" s="42"/>
      <c r="N861" s="42"/>
      <c r="O861" s="42"/>
      <c r="P861" s="42"/>
      <c r="Q861" s="42"/>
      <c r="R861" s="42"/>
      <c r="S861" s="266">
        <f t="shared" si="92"/>
        <v>0</v>
      </c>
      <c r="T861" s="32"/>
      <c r="U861" s="50"/>
      <c r="V861" s="44"/>
      <c r="W861" s="44"/>
      <c r="X861" s="45"/>
      <c r="Y861" s="50"/>
      <c r="Z861" s="46"/>
      <c r="AA861" s="46"/>
      <c r="AB861" s="46"/>
      <c r="AC861" s="47">
        <f t="shared" si="93"/>
        <v>0</v>
      </c>
      <c r="AD861" s="51"/>
      <c r="AE861" s="51"/>
      <c r="AF861" s="51"/>
      <c r="AH861" s="290"/>
      <c r="AI861" s="53">
        <f t="shared" si="94"/>
        <v>0</v>
      </c>
      <c r="AJ861" s="52"/>
      <c r="AK861" s="293"/>
      <c r="AL861" s="300"/>
      <c r="AM861" s="52"/>
      <c r="AN861" s="300"/>
      <c r="AO861" s="54"/>
      <c r="AQ861" s="47" t="str">
        <f>IF(OR('Input 1 - Schedule 1'!$C861="Non-Ins, Non-Fin",G861="Other Unregulated Financial Entity"),"Yes","No")</f>
        <v>No</v>
      </c>
      <c r="AR861" s="47" t="str">
        <f>IF(AQ861="Yes", 'Input 1 - Schedule 1'!AL861/'Input 1 - Schedule 1'!AM861*'Input 1 - Schedule 1'!AN861,"N/A")</f>
        <v>N/A</v>
      </c>
      <c r="AS861" s="47" t="str">
        <f>IF(AR861="N/A","N/A",MAX('Input 1 - Schedule 1'!AN861*0.02,AR861))</f>
        <v>N/A</v>
      </c>
      <c r="AT861" s="47" t="str">
        <f>IF(AQ861="Yes",'Input 1 - Schedule 1'!$AH861*IF($AX861="RBC Filing U.S. Insurer (Life)",0.0247,IF($AX861="RBC Filing U.S. Insurer (Health)",0.057*2/3,0.0364)),"N/A")</f>
        <v>N/A</v>
      </c>
      <c r="AU861" s="47" t="str">
        <f>IF(AQ861="Yes",'Input 1 - Schedule 1'!$AH861*IF($AX861="RBC Filing U.S. Insurer (Life)",0.037,IF($AX861="RBC Filing U.S. Insurer (Health)",0.057,0.054)),"N/A")</f>
        <v>N/A</v>
      </c>
      <c r="AV861" s="47" t="str">
        <f>IF(AQ861="Yes",'Input 1 - Schedule 1'!$AJ861*0.03,"N/A")</f>
        <v>N/A</v>
      </c>
      <c r="AW861" s="47" t="str">
        <f>IF(AQ861="Yes",IF(AX861="RBC Filing U.S. Insurer (Life)",0.195*'Input 1 - Schedule 1'!AJ861,0.225*'Input 1 - Schedule 1'!AJ861),"N/A")</f>
        <v>N/A</v>
      </c>
      <c r="AX861" s="47" t="str">
        <f>IFERROR(VLOOKUP('Input 1 - Schedule 1'!I861,'Input 1 - Schedule 1'!$D$7:$G$1009,4,FALSE),"")</f>
        <v/>
      </c>
      <c r="AZ861" s="17" t="s">
        <v>1</v>
      </c>
    </row>
    <row r="862" spans="1:52" x14ac:dyDescent="0.25">
      <c r="A862" s="56">
        <f t="shared" si="89"/>
        <v>853</v>
      </c>
      <c r="B862" s="267" t="str">
        <f t="shared" si="90"/>
        <v/>
      </c>
      <c r="C862" s="55" t="str">
        <f>IFERROR(VLOOKUP(G862,GCC.Param!$B$3:$D$96,3,FALSE),"")</f>
        <v/>
      </c>
      <c r="D862" s="40"/>
      <c r="E862" s="40"/>
      <c r="F862" s="42"/>
      <c r="G862" s="42"/>
      <c r="H862" s="42"/>
      <c r="I862" s="42"/>
      <c r="J862" s="267" t="str">
        <f t="shared" si="91"/>
        <v/>
      </c>
      <c r="K862" s="289"/>
      <c r="L862" s="289"/>
      <c r="M862" s="42"/>
      <c r="N862" s="42"/>
      <c r="O862" s="42"/>
      <c r="P862" s="42"/>
      <c r="Q862" s="42"/>
      <c r="R862" s="42"/>
      <c r="S862" s="266">
        <f t="shared" si="92"/>
        <v>0</v>
      </c>
      <c r="T862" s="32"/>
      <c r="U862" s="50"/>
      <c r="V862" s="44"/>
      <c r="W862" s="44"/>
      <c r="X862" s="45"/>
      <c r="Y862" s="50"/>
      <c r="Z862" s="46"/>
      <c r="AA862" s="46"/>
      <c r="AB862" s="46"/>
      <c r="AC862" s="47">
        <f t="shared" si="93"/>
        <v>0</v>
      </c>
      <c r="AD862" s="51"/>
      <c r="AE862" s="51"/>
      <c r="AF862" s="51"/>
      <c r="AH862" s="290"/>
      <c r="AI862" s="53">
        <f t="shared" si="94"/>
        <v>0</v>
      </c>
      <c r="AJ862" s="52"/>
      <c r="AK862" s="293"/>
      <c r="AL862" s="300"/>
      <c r="AM862" s="52"/>
      <c r="AN862" s="300"/>
      <c r="AO862" s="54"/>
      <c r="AQ862" s="47" t="str">
        <f>IF(OR('Input 1 - Schedule 1'!$C862="Non-Ins, Non-Fin",G862="Other Unregulated Financial Entity"),"Yes","No")</f>
        <v>No</v>
      </c>
      <c r="AR862" s="47" t="str">
        <f>IF(AQ862="Yes", 'Input 1 - Schedule 1'!AL862/'Input 1 - Schedule 1'!AM862*'Input 1 - Schedule 1'!AN862,"N/A")</f>
        <v>N/A</v>
      </c>
      <c r="AS862" s="47" t="str">
        <f>IF(AR862="N/A","N/A",MAX('Input 1 - Schedule 1'!AN862*0.02,AR862))</f>
        <v>N/A</v>
      </c>
      <c r="AT862" s="47" t="str">
        <f>IF(AQ862="Yes",'Input 1 - Schedule 1'!$AH862*IF($AX862="RBC Filing U.S. Insurer (Life)",0.0247,IF($AX862="RBC Filing U.S. Insurer (Health)",0.057*2/3,0.0364)),"N/A")</f>
        <v>N/A</v>
      </c>
      <c r="AU862" s="47" t="str">
        <f>IF(AQ862="Yes",'Input 1 - Schedule 1'!$AH862*IF($AX862="RBC Filing U.S. Insurer (Life)",0.037,IF($AX862="RBC Filing U.S. Insurer (Health)",0.057,0.054)),"N/A")</f>
        <v>N/A</v>
      </c>
      <c r="AV862" s="47" t="str">
        <f>IF(AQ862="Yes",'Input 1 - Schedule 1'!$AJ862*0.03,"N/A")</f>
        <v>N/A</v>
      </c>
      <c r="AW862" s="47" t="str">
        <f>IF(AQ862="Yes",IF(AX862="RBC Filing U.S. Insurer (Life)",0.195*'Input 1 - Schedule 1'!AJ862,0.225*'Input 1 - Schedule 1'!AJ862),"N/A")</f>
        <v>N/A</v>
      </c>
      <c r="AX862" s="47" t="str">
        <f>IFERROR(VLOOKUP('Input 1 - Schedule 1'!I862,'Input 1 - Schedule 1'!$D$7:$G$1009,4,FALSE),"")</f>
        <v/>
      </c>
      <c r="AZ862" s="17" t="s">
        <v>1</v>
      </c>
    </row>
    <row r="863" spans="1:52" x14ac:dyDescent="0.25">
      <c r="A863" s="56">
        <f t="shared" si="89"/>
        <v>854</v>
      </c>
      <c r="B863" s="267" t="str">
        <f t="shared" si="90"/>
        <v/>
      </c>
      <c r="C863" s="55" t="str">
        <f>IFERROR(VLOOKUP(G863,GCC.Param!$B$3:$D$96,3,FALSE),"")</f>
        <v/>
      </c>
      <c r="D863" s="40"/>
      <c r="E863" s="40"/>
      <c r="F863" s="42"/>
      <c r="G863" s="42"/>
      <c r="H863" s="42"/>
      <c r="I863" s="42"/>
      <c r="J863" s="267" t="str">
        <f t="shared" si="91"/>
        <v/>
      </c>
      <c r="K863" s="289"/>
      <c r="L863" s="289"/>
      <c r="M863" s="42"/>
      <c r="N863" s="42"/>
      <c r="O863" s="42"/>
      <c r="P863" s="42"/>
      <c r="Q863" s="42"/>
      <c r="R863" s="42"/>
      <c r="S863" s="266">
        <f t="shared" si="92"/>
        <v>0</v>
      </c>
      <c r="T863" s="32"/>
      <c r="U863" s="50"/>
      <c r="V863" s="44"/>
      <c r="W863" s="44"/>
      <c r="X863" s="45"/>
      <c r="Y863" s="50"/>
      <c r="Z863" s="46"/>
      <c r="AA863" s="46"/>
      <c r="AB863" s="46"/>
      <c r="AC863" s="47">
        <f t="shared" si="93"/>
        <v>0</v>
      </c>
      <c r="AD863" s="51"/>
      <c r="AE863" s="51"/>
      <c r="AF863" s="51"/>
      <c r="AH863" s="290"/>
      <c r="AI863" s="53">
        <f t="shared" si="94"/>
        <v>0</v>
      </c>
      <c r="AJ863" s="52"/>
      <c r="AK863" s="293"/>
      <c r="AL863" s="300"/>
      <c r="AM863" s="52"/>
      <c r="AN863" s="300"/>
      <c r="AO863" s="54"/>
      <c r="AQ863" s="47" t="str">
        <f>IF(OR('Input 1 - Schedule 1'!$C863="Non-Ins, Non-Fin",G863="Other Unregulated Financial Entity"),"Yes","No")</f>
        <v>No</v>
      </c>
      <c r="AR863" s="47" t="str">
        <f>IF(AQ863="Yes", 'Input 1 - Schedule 1'!AL863/'Input 1 - Schedule 1'!AM863*'Input 1 - Schedule 1'!AN863,"N/A")</f>
        <v>N/A</v>
      </c>
      <c r="AS863" s="47" t="str">
        <f>IF(AR863="N/A","N/A",MAX('Input 1 - Schedule 1'!AN863*0.02,AR863))</f>
        <v>N/A</v>
      </c>
      <c r="AT863" s="47" t="str">
        <f>IF(AQ863="Yes",'Input 1 - Schedule 1'!$AH863*IF($AX863="RBC Filing U.S. Insurer (Life)",0.0247,IF($AX863="RBC Filing U.S. Insurer (Health)",0.057*2/3,0.0364)),"N/A")</f>
        <v>N/A</v>
      </c>
      <c r="AU863" s="47" t="str">
        <f>IF(AQ863="Yes",'Input 1 - Schedule 1'!$AH863*IF($AX863="RBC Filing U.S. Insurer (Life)",0.037,IF($AX863="RBC Filing U.S. Insurer (Health)",0.057,0.054)),"N/A")</f>
        <v>N/A</v>
      </c>
      <c r="AV863" s="47" t="str">
        <f>IF(AQ863="Yes",'Input 1 - Schedule 1'!$AJ863*0.03,"N/A")</f>
        <v>N/A</v>
      </c>
      <c r="AW863" s="47" t="str">
        <f>IF(AQ863="Yes",IF(AX863="RBC Filing U.S. Insurer (Life)",0.195*'Input 1 - Schedule 1'!AJ863,0.225*'Input 1 - Schedule 1'!AJ863),"N/A")</f>
        <v>N/A</v>
      </c>
      <c r="AX863" s="47" t="str">
        <f>IFERROR(VLOOKUP('Input 1 - Schedule 1'!I863,'Input 1 - Schedule 1'!$D$7:$G$1009,4,FALSE),"")</f>
        <v/>
      </c>
      <c r="AZ863" s="17" t="s">
        <v>1</v>
      </c>
    </row>
    <row r="864" spans="1:52" x14ac:dyDescent="0.25">
      <c r="A864" s="56">
        <f t="shared" si="89"/>
        <v>855</v>
      </c>
      <c r="B864" s="267" t="str">
        <f t="shared" si="90"/>
        <v/>
      </c>
      <c r="C864" s="55" t="str">
        <f>IFERROR(VLOOKUP(G864,GCC.Param!$B$3:$D$96,3,FALSE),"")</f>
        <v/>
      </c>
      <c r="D864" s="40"/>
      <c r="E864" s="40"/>
      <c r="F864" s="42"/>
      <c r="G864" s="42"/>
      <c r="H864" s="42"/>
      <c r="I864" s="42"/>
      <c r="J864" s="267" t="str">
        <f t="shared" si="91"/>
        <v/>
      </c>
      <c r="K864" s="289"/>
      <c r="L864" s="289"/>
      <c r="M864" s="42"/>
      <c r="N864" s="42"/>
      <c r="O864" s="42"/>
      <c r="P864" s="42"/>
      <c r="Q864" s="42"/>
      <c r="R864" s="42"/>
      <c r="S864" s="266">
        <f t="shared" si="92"/>
        <v>0</v>
      </c>
      <c r="T864" s="32"/>
      <c r="U864" s="50"/>
      <c r="V864" s="44"/>
      <c r="W864" s="44"/>
      <c r="X864" s="45"/>
      <c r="Y864" s="50"/>
      <c r="Z864" s="46"/>
      <c r="AA864" s="46"/>
      <c r="AB864" s="46"/>
      <c r="AC864" s="47">
        <f t="shared" si="93"/>
        <v>0</v>
      </c>
      <c r="AD864" s="51"/>
      <c r="AE864" s="51"/>
      <c r="AF864" s="51"/>
      <c r="AH864" s="290"/>
      <c r="AI864" s="53">
        <f t="shared" si="94"/>
        <v>0</v>
      </c>
      <c r="AJ864" s="52"/>
      <c r="AK864" s="293"/>
      <c r="AL864" s="300"/>
      <c r="AM864" s="52"/>
      <c r="AN864" s="300"/>
      <c r="AO864" s="54"/>
      <c r="AQ864" s="47" t="str">
        <f>IF(OR('Input 1 - Schedule 1'!$C864="Non-Ins, Non-Fin",G864="Other Unregulated Financial Entity"),"Yes","No")</f>
        <v>No</v>
      </c>
      <c r="AR864" s="47" t="str">
        <f>IF(AQ864="Yes", 'Input 1 - Schedule 1'!AL864/'Input 1 - Schedule 1'!AM864*'Input 1 - Schedule 1'!AN864,"N/A")</f>
        <v>N/A</v>
      </c>
      <c r="AS864" s="47" t="str">
        <f>IF(AR864="N/A","N/A",MAX('Input 1 - Schedule 1'!AN864*0.02,AR864))</f>
        <v>N/A</v>
      </c>
      <c r="AT864" s="47" t="str">
        <f>IF(AQ864="Yes",'Input 1 - Schedule 1'!$AH864*IF($AX864="RBC Filing U.S. Insurer (Life)",0.0247,IF($AX864="RBC Filing U.S. Insurer (Health)",0.057*2/3,0.0364)),"N/A")</f>
        <v>N/A</v>
      </c>
      <c r="AU864" s="47" t="str">
        <f>IF(AQ864="Yes",'Input 1 - Schedule 1'!$AH864*IF($AX864="RBC Filing U.S. Insurer (Life)",0.037,IF($AX864="RBC Filing U.S. Insurer (Health)",0.057,0.054)),"N/A")</f>
        <v>N/A</v>
      </c>
      <c r="AV864" s="47" t="str">
        <f>IF(AQ864="Yes",'Input 1 - Schedule 1'!$AJ864*0.03,"N/A")</f>
        <v>N/A</v>
      </c>
      <c r="AW864" s="47" t="str">
        <f>IF(AQ864="Yes",IF(AX864="RBC Filing U.S. Insurer (Life)",0.195*'Input 1 - Schedule 1'!AJ864,0.225*'Input 1 - Schedule 1'!AJ864),"N/A")</f>
        <v>N/A</v>
      </c>
      <c r="AX864" s="47" t="str">
        <f>IFERROR(VLOOKUP('Input 1 - Schedule 1'!I864,'Input 1 - Schedule 1'!$D$7:$G$1009,4,FALSE),"")</f>
        <v/>
      </c>
      <c r="AZ864" s="17" t="s">
        <v>1</v>
      </c>
    </row>
    <row r="865" spans="1:52" x14ac:dyDescent="0.25">
      <c r="A865" s="56">
        <f t="shared" si="89"/>
        <v>856</v>
      </c>
      <c r="B865" s="267" t="str">
        <f t="shared" si="90"/>
        <v/>
      </c>
      <c r="C865" s="55" t="str">
        <f>IFERROR(VLOOKUP(G865,GCC.Param!$B$3:$D$96,3,FALSE),"")</f>
        <v/>
      </c>
      <c r="D865" s="40"/>
      <c r="E865" s="40"/>
      <c r="F865" s="42"/>
      <c r="G865" s="42"/>
      <c r="H865" s="42"/>
      <c r="I865" s="42"/>
      <c r="J865" s="267" t="str">
        <f t="shared" si="91"/>
        <v/>
      </c>
      <c r="K865" s="289"/>
      <c r="L865" s="289"/>
      <c r="M865" s="42"/>
      <c r="N865" s="42"/>
      <c r="O865" s="42"/>
      <c r="P865" s="42"/>
      <c r="Q865" s="42"/>
      <c r="R865" s="42"/>
      <c r="S865" s="266">
        <f t="shared" si="92"/>
        <v>0</v>
      </c>
      <c r="T865" s="32"/>
      <c r="U865" s="50"/>
      <c r="V865" s="44"/>
      <c r="W865" s="44"/>
      <c r="X865" s="45"/>
      <c r="Y865" s="50"/>
      <c r="Z865" s="46"/>
      <c r="AA865" s="46"/>
      <c r="AB865" s="46"/>
      <c r="AC865" s="47">
        <f t="shared" si="93"/>
        <v>0</v>
      </c>
      <c r="AD865" s="51"/>
      <c r="AE865" s="51"/>
      <c r="AF865" s="51"/>
      <c r="AH865" s="290"/>
      <c r="AI865" s="53">
        <f t="shared" si="94"/>
        <v>0</v>
      </c>
      <c r="AJ865" s="52"/>
      <c r="AK865" s="293"/>
      <c r="AL865" s="300"/>
      <c r="AM865" s="52"/>
      <c r="AN865" s="300"/>
      <c r="AO865" s="54"/>
      <c r="AQ865" s="47" t="str">
        <f>IF(OR('Input 1 - Schedule 1'!$C865="Non-Ins, Non-Fin",G865="Other Unregulated Financial Entity"),"Yes","No")</f>
        <v>No</v>
      </c>
      <c r="AR865" s="47" t="str">
        <f>IF(AQ865="Yes", 'Input 1 - Schedule 1'!AL865/'Input 1 - Schedule 1'!AM865*'Input 1 - Schedule 1'!AN865,"N/A")</f>
        <v>N/A</v>
      </c>
      <c r="AS865" s="47" t="str">
        <f>IF(AR865="N/A","N/A",MAX('Input 1 - Schedule 1'!AN865*0.02,AR865))</f>
        <v>N/A</v>
      </c>
      <c r="AT865" s="47" t="str">
        <f>IF(AQ865="Yes",'Input 1 - Schedule 1'!$AH865*IF($AX865="RBC Filing U.S. Insurer (Life)",0.0247,IF($AX865="RBC Filing U.S. Insurer (Health)",0.057*2/3,0.0364)),"N/A")</f>
        <v>N/A</v>
      </c>
      <c r="AU865" s="47" t="str">
        <f>IF(AQ865="Yes",'Input 1 - Schedule 1'!$AH865*IF($AX865="RBC Filing U.S. Insurer (Life)",0.037,IF($AX865="RBC Filing U.S. Insurer (Health)",0.057,0.054)),"N/A")</f>
        <v>N/A</v>
      </c>
      <c r="AV865" s="47" t="str">
        <f>IF(AQ865="Yes",'Input 1 - Schedule 1'!$AJ865*0.03,"N/A")</f>
        <v>N/A</v>
      </c>
      <c r="AW865" s="47" t="str">
        <f>IF(AQ865="Yes",IF(AX865="RBC Filing U.S. Insurer (Life)",0.195*'Input 1 - Schedule 1'!AJ865,0.225*'Input 1 - Schedule 1'!AJ865),"N/A")</f>
        <v>N/A</v>
      </c>
      <c r="AX865" s="47" t="str">
        <f>IFERROR(VLOOKUP('Input 1 - Schedule 1'!I865,'Input 1 - Schedule 1'!$D$7:$G$1009,4,FALSE),"")</f>
        <v/>
      </c>
      <c r="AZ865" s="17" t="s">
        <v>1</v>
      </c>
    </row>
    <row r="866" spans="1:52" x14ac:dyDescent="0.25">
      <c r="A866" s="56">
        <f t="shared" si="89"/>
        <v>857</v>
      </c>
      <c r="B866" s="267" t="str">
        <f t="shared" si="90"/>
        <v/>
      </c>
      <c r="C866" s="55" t="str">
        <f>IFERROR(VLOOKUP(G866,GCC.Param!$B$3:$D$96,3,FALSE),"")</f>
        <v/>
      </c>
      <c r="D866" s="40"/>
      <c r="E866" s="40"/>
      <c r="F866" s="42"/>
      <c r="G866" s="42"/>
      <c r="H866" s="42"/>
      <c r="I866" s="42"/>
      <c r="J866" s="267" t="str">
        <f t="shared" si="91"/>
        <v/>
      </c>
      <c r="K866" s="289"/>
      <c r="L866" s="289"/>
      <c r="M866" s="42"/>
      <c r="N866" s="42"/>
      <c r="O866" s="42"/>
      <c r="P866" s="42"/>
      <c r="Q866" s="42"/>
      <c r="R866" s="42"/>
      <c r="S866" s="266">
        <f t="shared" si="92"/>
        <v>0</v>
      </c>
      <c r="T866" s="32"/>
      <c r="U866" s="50"/>
      <c r="V866" s="44"/>
      <c r="W866" s="44"/>
      <c r="X866" s="45"/>
      <c r="Y866" s="50"/>
      <c r="Z866" s="46"/>
      <c r="AA866" s="46"/>
      <c r="AB866" s="46"/>
      <c r="AC866" s="47">
        <f t="shared" si="93"/>
        <v>0</v>
      </c>
      <c r="AD866" s="51"/>
      <c r="AE866" s="51"/>
      <c r="AF866" s="51"/>
      <c r="AH866" s="290"/>
      <c r="AI866" s="53">
        <f t="shared" si="94"/>
        <v>0</v>
      </c>
      <c r="AJ866" s="52"/>
      <c r="AK866" s="293"/>
      <c r="AL866" s="300"/>
      <c r="AM866" s="52"/>
      <c r="AN866" s="300"/>
      <c r="AO866" s="54"/>
      <c r="AQ866" s="47" t="str">
        <f>IF(OR('Input 1 - Schedule 1'!$C866="Non-Ins, Non-Fin",G866="Other Unregulated Financial Entity"),"Yes","No")</f>
        <v>No</v>
      </c>
      <c r="AR866" s="47" t="str">
        <f>IF(AQ866="Yes", 'Input 1 - Schedule 1'!AL866/'Input 1 - Schedule 1'!AM866*'Input 1 - Schedule 1'!AN866,"N/A")</f>
        <v>N/A</v>
      </c>
      <c r="AS866" s="47" t="str">
        <f>IF(AR866="N/A","N/A",MAX('Input 1 - Schedule 1'!AN866*0.02,AR866))</f>
        <v>N/A</v>
      </c>
      <c r="AT866" s="47" t="str">
        <f>IF(AQ866="Yes",'Input 1 - Schedule 1'!$AH866*IF($AX866="RBC Filing U.S. Insurer (Life)",0.0247,IF($AX866="RBC Filing U.S. Insurer (Health)",0.057*2/3,0.0364)),"N/A")</f>
        <v>N/A</v>
      </c>
      <c r="AU866" s="47" t="str">
        <f>IF(AQ866="Yes",'Input 1 - Schedule 1'!$AH866*IF($AX866="RBC Filing U.S. Insurer (Life)",0.037,IF($AX866="RBC Filing U.S. Insurer (Health)",0.057,0.054)),"N/A")</f>
        <v>N/A</v>
      </c>
      <c r="AV866" s="47" t="str">
        <f>IF(AQ866="Yes",'Input 1 - Schedule 1'!$AJ866*0.03,"N/A")</f>
        <v>N/A</v>
      </c>
      <c r="AW866" s="47" t="str">
        <f>IF(AQ866="Yes",IF(AX866="RBC Filing U.S. Insurer (Life)",0.195*'Input 1 - Schedule 1'!AJ866,0.225*'Input 1 - Schedule 1'!AJ866),"N/A")</f>
        <v>N/A</v>
      </c>
      <c r="AX866" s="47" t="str">
        <f>IFERROR(VLOOKUP('Input 1 - Schedule 1'!I866,'Input 1 - Schedule 1'!$D$7:$G$1009,4,FALSE),"")</f>
        <v/>
      </c>
      <c r="AZ866" s="17" t="s">
        <v>1</v>
      </c>
    </row>
    <row r="867" spans="1:52" x14ac:dyDescent="0.25">
      <c r="A867" s="56">
        <f t="shared" si="89"/>
        <v>858</v>
      </c>
      <c r="B867" s="267" t="str">
        <f t="shared" si="90"/>
        <v/>
      </c>
      <c r="C867" s="55" t="str">
        <f>IFERROR(VLOOKUP(G867,GCC.Param!$B$3:$D$96,3,FALSE),"")</f>
        <v/>
      </c>
      <c r="D867" s="40"/>
      <c r="E867" s="40"/>
      <c r="F867" s="42"/>
      <c r="G867" s="42"/>
      <c r="H867" s="42"/>
      <c r="I867" s="42"/>
      <c r="J867" s="267" t="str">
        <f t="shared" si="91"/>
        <v/>
      </c>
      <c r="K867" s="289"/>
      <c r="L867" s="289"/>
      <c r="M867" s="42"/>
      <c r="N867" s="42"/>
      <c r="O867" s="42"/>
      <c r="P867" s="42"/>
      <c r="Q867" s="42"/>
      <c r="R867" s="42"/>
      <c r="S867" s="266">
        <f t="shared" si="92"/>
        <v>0</v>
      </c>
      <c r="T867" s="32"/>
      <c r="U867" s="50"/>
      <c r="V867" s="44"/>
      <c r="W867" s="44"/>
      <c r="X867" s="45"/>
      <c r="Y867" s="50"/>
      <c r="Z867" s="46"/>
      <c r="AA867" s="46"/>
      <c r="AB867" s="46"/>
      <c r="AC867" s="47">
        <f t="shared" si="93"/>
        <v>0</v>
      </c>
      <c r="AD867" s="51"/>
      <c r="AE867" s="51"/>
      <c r="AF867" s="51"/>
      <c r="AH867" s="290"/>
      <c r="AI867" s="53">
        <f t="shared" si="94"/>
        <v>0</v>
      </c>
      <c r="AJ867" s="52"/>
      <c r="AK867" s="293"/>
      <c r="AL867" s="300"/>
      <c r="AM867" s="52"/>
      <c r="AN867" s="300"/>
      <c r="AO867" s="54"/>
      <c r="AQ867" s="47" t="str">
        <f>IF(OR('Input 1 - Schedule 1'!$C867="Non-Ins, Non-Fin",G867="Other Unregulated Financial Entity"),"Yes","No")</f>
        <v>No</v>
      </c>
      <c r="AR867" s="47" t="str">
        <f>IF(AQ867="Yes", 'Input 1 - Schedule 1'!AL867/'Input 1 - Schedule 1'!AM867*'Input 1 - Schedule 1'!AN867,"N/A")</f>
        <v>N/A</v>
      </c>
      <c r="AS867" s="47" t="str">
        <f>IF(AR867="N/A","N/A",MAX('Input 1 - Schedule 1'!AN867*0.02,AR867))</f>
        <v>N/A</v>
      </c>
      <c r="AT867" s="47" t="str">
        <f>IF(AQ867="Yes",'Input 1 - Schedule 1'!$AH867*IF($AX867="RBC Filing U.S. Insurer (Life)",0.0247,IF($AX867="RBC Filing U.S. Insurer (Health)",0.057*2/3,0.0364)),"N/A")</f>
        <v>N/A</v>
      </c>
      <c r="AU867" s="47" t="str">
        <f>IF(AQ867="Yes",'Input 1 - Schedule 1'!$AH867*IF($AX867="RBC Filing U.S. Insurer (Life)",0.037,IF($AX867="RBC Filing U.S. Insurer (Health)",0.057,0.054)),"N/A")</f>
        <v>N/A</v>
      </c>
      <c r="AV867" s="47" t="str">
        <f>IF(AQ867="Yes",'Input 1 - Schedule 1'!$AJ867*0.03,"N/A")</f>
        <v>N/A</v>
      </c>
      <c r="AW867" s="47" t="str">
        <f>IF(AQ867="Yes",IF(AX867="RBC Filing U.S. Insurer (Life)",0.195*'Input 1 - Schedule 1'!AJ867,0.225*'Input 1 - Schedule 1'!AJ867),"N/A")</f>
        <v>N/A</v>
      </c>
      <c r="AX867" s="47" t="str">
        <f>IFERROR(VLOOKUP('Input 1 - Schedule 1'!I867,'Input 1 - Schedule 1'!$D$7:$G$1009,4,FALSE),"")</f>
        <v/>
      </c>
      <c r="AZ867" s="17" t="s">
        <v>1</v>
      </c>
    </row>
    <row r="868" spans="1:52" x14ac:dyDescent="0.25">
      <c r="A868" s="56">
        <f t="shared" si="89"/>
        <v>859</v>
      </c>
      <c r="B868" s="267" t="str">
        <f t="shared" si="90"/>
        <v/>
      </c>
      <c r="C868" s="55" t="str">
        <f>IFERROR(VLOOKUP(G868,GCC.Param!$B$3:$D$96,3,FALSE),"")</f>
        <v/>
      </c>
      <c r="D868" s="40"/>
      <c r="E868" s="40"/>
      <c r="F868" s="42"/>
      <c r="G868" s="42"/>
      <c r="H868" s="42"/>
      <c r="I868" s="42"/>
      <c r="J868" s="267" t="str">
        <f t="shared" si="91"/>
        <v/>
      </c>
      <c r="K868" s="289"/>
      <c r="L868" s="289"/>
      <c r="M868" s="42"/>
      <c r="N868" s="42"/>
      <c r="O868" s="42"/>
      <c r="P868" s="42"/>
      <c r="Q868" s="42"/>
      <c r="R868" s="42"/>
      <c r="S868" s="266">
        <f t="shared" si="92"/>
        <v>0</v>
      </c>
      <c r="T868" s="32"/>
      <c r="U868" s="50"/>
      <c r="V868" s="44"/>
      <c r="W868" s="44"/>
      <c r="X868" s="45"/>
      <c r="Y868" s="50"/>
      <c r="Z868" s="46"/>
      <c r="AA868" s="46"/>
      <c r="AB868" s="46"/>
      <c r="AC868" s="47">
        <f t="shared" si="93"/>
        <v>0</v>
      </c>
      <c r="AD868" s="51"/>
      <c r="AE868" s="51"/>
      <c r="AF868" s="51"/>
      <c r="AH868" s="290"/>
      <c r="AI868" s="53">
        <f t="shared" si="94"/>
        <v>0</v>
      </c>
      <c r="AJ868" s="52"/>
      <c r="AK868" s="293"/>
      <c r="AL868" s="300"/>
      <c r="AM868" s="52"/>
      <c r="AN868" s="300"/>
      <c r="AO868" s="54"/>
      <c r="AQ868" s="47" t="str">
        <f>IF(OR('Input 1 - Schedule 1'!$C868="Non-Ins, Non-Fin",G868="Other Unregulated Financial Entity"),"Yes","No")</f>
        <v>No</v>
      </c>
      <c r="AR868" s="47" t="str">
        <f>IF(AQ868="Yes", 'Input 1 - Schedule 1'!AL868/'Input 1 - Schedule 1'!AM868*'Input 1 - Schedule 1'!AN868,"N/A")</f>
        <v>N/A</v>
      </c>
      <c r="AS868" s="47" t="str">
        <f>IF(AR868="N/A","N/A",MAX('Input 1 - Schedule 1'!AN868*0.02,AR868))</f>
        <v>N/A</v>
      </c>
      <c r="AT868" s="47" t="str">
        <f>IF(AQ868="Yes",'Input 1 - Schedule 1'!$AH868*IF($AX868="RBC Filing U.S. Insurer (Life)",0.0247,IF($AX868="RBC Filing U.S. Insurer (Health)",0.057*2/3,0.0364)),"N/A")</f>
        <v>N/A</v>
      </c>
      <c r="AU868" s="47" t="str">
        <f>IF(AQ868="Yes",'Input 1 - Schedule 1'!$AH868*IF($AX868="RBC Filing U.S. Insurer (Life)",0.037,IF($AX868="RBC Filing U.S. Insurer (Health)",0.057,0.054)),"N/A")</f>
        <v>N/A</v>
      </c>
      <c r="AV868" s="47" t="str">
        <f>IF(AQ868="Yes",'Input 1 - Schedule 1'!$AJ868*0.03,"N/A")</f>
        <v>N/A</v>
      </c>
      <c r="AW868" s="47" t="str">
        <f>IF(AQ868="Yes",IF(AX868="RBC Filing U.S. Insurer (Life)",0.195*'Input 1 - Schedule 1'!AJ868,0.225*'Input 1 - Schedule 1'!AJ868),"N/A")</f>
        <v>N/A</v>
      </c>
      <c r="AX868" s="47" t="str">
        <f>IFERROR(VLOOKUP('Input 1 - Schedule 1'!I868,'Input 1 - Schedule 1'!$D$7:$G$1009,4,FALSE),"")</f>
        <v/>
      </c>
      <c r="AZ868" s="17" t="s">
        <v>1</v>
      </c>
    </row>
    <row r="869" spans="1:52" x14ac:dyDescent="0.25">
      <c r="A869" s="56">
        <f t="shared" si="89"/>
        <v>860</v>
      </c>
      <c r="B869" s="267" t="str">
        <f t="shared" si="90"/>
        <v/>
      </c>
      <c r="C869" s="55" t="str">
        <f>IFERROR(VLOOKUP(G869,GCC.Param!$B$3:$D$96,3,FALSE),"")</f>
        <v/>
      </c>
      <c r="D869" s="40"/>
      <c r="E869" s="40"/>
      <c r="F869" s="42"/>
      <c r="G869" s="42"/>
      <c r="H869" s="42"/>
      <c r="I869" s="42"/>
      <c r="J869" s="267" t="str">
        <f t="shared" si="91"/>
        <v/>
      </c>
      <c r="K869" s="289"/>
      <c r="L869" s="289"/>
      <c r="M869" s="42"/>
      <c r="N869" s="42"/>
      <c r="O869" s="42"/>
      <c r="P869" s="42"/>
      <c r="Q869" s="42"/>
      <c r="R869" s="42"/>
      <c r="S869" s="266">
        <f t="shared" si="92"/>
        <v>0</v>
      </c>
      <c r="T869" s="32"/>
      <c r="U869" s="50"/>
      <c r="V869" s="44"/>
      <c r="W869" s="44"/>
      <c r="X869" s="45"/>
      <c r="Y869" s="50"/>
      <c r="Z869" s="46"/>
      <c r="AA869" s="46"/>
      <c r="AB869" s="46"/>
      <c r="AC869" s="47">
        <f t="shared" si="93"/>
        <v>0</v>
      </c>
      <c r="AD869" s="51"/>
      <c r="AE869" s="51"/>
      <c r="AF869" s="51"/>
      <c r="AH869" s="290"/>
      <c r="AI869" s="53">
        <f t="shared" si="94"/>
        <v>0</v>
      </c>
      <c r="AJ869" s="52"/>
      <c r="AK869" s="293"/>
      <c r="AL869" s="300"/>
      <c r="AM869" s="52"/>
      <c r="AN869" s="300"/>
      <c r="AO869" s="54"/>
      <c r="AQ869" s="47" t="str">
        <f>IF(OR('Input 1 - Schedule 1'!$C869="Non-Ins, Non-Fin",G869="Other Unregulated Financial Entity"),"Yes","No")</f>
        <v>No</v>
      </c>
      <c r="AR869" s="47" t="str">
        <f>IF(AQ869="Yes", 'Input 1 - Schedule 1'!AL869/'Input 1 - Schedule 1'!AM869*'Input 1 - Schedule 1'!AN869,"N/A")</f>
        <v>N/A</v>
      </c>
      <c r="AS869" s="47" t="str">
        <f>IF(AR869="N/A","N/A",MAX('Input 1 - Schedule 1'!AN869*0.02,AR869))</f>
        <v>N/A</v>
      </c>
      <c r="AT869" s="47" t="str">
        <f>IF(AQ869="Yes",'Input 1 - Schedule 1'!$AH869*IF($AX869="RBC Filing U.S. Insurer (Life)",0.0247,IF($AX869="RBC Filing U.S. Insurer (Health)",0.057*2/3,0.0364)),"N/A")</f>
        <v>N/A</v>
      </c>
      <c r="AU869" s="47" t="str">
        <f>IF(AQ869="Yes",'Input 1 - Schedule 1'!$AH869*IF($AX869="RBC Filing U.S. Insurer (Life)",0.037,IF($AX869="RBC Filing U.S. Insurer (Health)",0.057,0.054)),"N/A")</f>
        <v>N/A</v>
      </c>
      <c r="AV869" s="47" t="str">
        <f>IF(AQ869="Yes",'Input 1 - Schedule 1'!$AJ869*0.03,"N/A")</f>
        <v>N/A</v>
      </c>
      <c r="AW869" s="47" t="str">
        <f>IF(AQ869="Yes",IF(AX869="RBC Filing U.S. Insurer (Life)",0.195*'Input 1 - Schedule 1'!AJ869,0.225*'Input 1 - Schedule 1'!AJ869),"N/A")</f>
        <v>N/A</v>
      </c>
      <c r="AX869" s="47" t="str">
        <f>IFERROR(VLOOKUP('Input 1 - Schedule 1'!I869,'Input 1 - Schedule 1'!$D$7:$G$1009,4,FALSE),"")</f>
        <v/>
      </c>
      <c r="AZ869" s="17" t="s">
        <v>1</v>
      </c>
    </row>
    <row r="870" spans="1:52" x14ac:dyDescent="0.25">
      <c r="A870" s="56">
        <f t="shared" si="89"/>
        <v>861</v>
      </c>
      <c r="B870" s="267" t="str">
        <f t="shared" si="90"/>
        <v/>
      </c>
      <c r="C870" s="55" t="str">
        <f>IFERROR(VLOOKUP(G870,GCC.Param!$B$3:$D$96,3,FALSE),"")</f>
        <v/>
      </c>
      <c r="D870" s="40"/>
      <c r="E870" s="40"/>
      <c r="F870" s="42"/>
      <c r="G870" s="42"/>
      <c r="H870" s="42"/>
      <c r="I870" s="42"/>
      <c r="J870" s="267" t="str">
        <f t="shared" si="91"/>
        <v/>
      </c>
      <c r="K870" s="289"/>
      <c r="L870" s="289"/>
      <c r="M870" s="42"/>
      <c r="N870" s="42"/>
      <c r="O870" s="42"/>
      <c r="P870" s="42"/>
      <c r="Q870" s="42"/>
      <c r="R870" s="42"/>
      <c r="S870" s="266">
        <f t="shared" si="92"/>
        <v>0</v>
      </c>
      <c r="T870" s="32"/>
      <c r="U870" s="50"/>
      <c r="V870" s="44"/>
      <c r="W870" s="44"/>
      <c r="X870" s="45"/>
      <c r="Y870" s="50"/>
      <c r="Z870" s="46"/>
      <c r="AA870" s="46"/>
      <c r="AB870" s="46"/>
      <c r="AC870" s="47">
        <f t="shared" si="93"/>
        <v>0</v>
      </c>
      <c r="AD870" s="51"/>
      <c r="AE870" s="51"/>
      <c r="AF870" s="51"/>
      <c r="AH870" s="290"/>
      <c r="AI870" s="53">
        <f t="shared" si="94"/>
        <v>0</v>
      </c>
      <c r="AJ870" s="52"/>
      <c r="AK870" s="293"/>
      <c r="AL870" s="300"/>
      <c r="AM870" s="52"/>
      <c r="AN870" s="300"/>
      <c r="AO870" s="54"/>
      <c r="AQ870" s="47" t="str">
        <f>IF(OR('Input 1 - Schedule 1'!$C870="Non-Ins, Non-Fin",G870="Other Unregulated Financial Entity"),"Yes","No")</f>
        <v>No</v>
      </c>
      <c r="AR870" s="47" t="str">
        <f>IF(AQ870="Yes", 'Input 1 - Schedule 1'!AL870/'Input 1 - Schedule 1'!AM870*'Input 1 - Schedule 1'!AN870,"N/A")</f>
        <v>N/A</v>
      </c>
      <c r="AS870" s="47" t="str">
        <f>IF(AR870="N/A","N/A",MAX('Input 1 - Schedule 1'!AN870*0.02,AR870))</f>
        <v>N/A</v>
      </c>
      <c r="AT870" s="47" t="str">
        <f>IF(AQ870="Yes",'Input 1 - Schedule 1'!$AH870*IF($AX870="RBC Filing U.S. Insurer (Life)",0.0247,IF($AX870="RBC Filing U.S. Insurer (Health)",0.057*2/3,0.0364)),"N/A")</f>
        <v>N/A</v>
      </c>
      <c r="AU870" s="47" t="str">
        <f>IF(AQ870="Yes",'Input 1 - Schedule 1'!$AH870*IF($AX870="RBC Filing U.S. Insurer (Life)",0.037,IF($AX870="RBC Filing U.S. Insurer (Health)",0.057,0.054)),"N/A")</f>
        <v>N/A</v>
      </c>
      <c r="AV870" s="47" t="str">
        <f>IF(AQ870="Yes",'Input 1 - Schedule 1'!$AJ870*0.03,"N/A")</f>
        <v>N/A</v>
      </c>
      <c r="AW870" s="47" t="str">
        <f>IF(AQ870="Yes",IF(AX870="RBC Filing U.S. Insurer (Life)",0.195*'Input 1 - Schedule 1'!AJ870,0.225*'Input 1 - Schedule 1'!AJ870),"N/A")</f>
        <v>N/A</v>
      </c>
      <c r="AX870" s="47" t="str">
        <f>IFERROR(VLOOKUP('Input 1 - Schedule 1'!I870,'Input 1 - Schedule 1'!$D$7:$G$1009,4,FALSE),"")</f>
        <v/>
      </c>
      <c r="AZ870" s="17" t="s">
        <v>1</v>
      </c>
    </row>
    <row r="871" spans="1:52" x14ac:dyDescent="0.25">
      <c r="A871" s="56">
        <f t="shared" si="89"/>
        <v>862</v>
      </c>
      <c r="B871" s="267" t="str">
        <f t="shared" si="90"/>
        <v/>
      </c>
      <c r="C871" s="55" t="str">
        <f>IFERROR(VLOOKUP(G871,GCC.Param!$B$3:$D$96,3,FALSE),"")</f>
        <v/>
      </c>
      <c r="D871" s="40"/>
      <c r="E871" s="40"/>
      <c r="F871" s="42"/>
      <c r="G871" s="42"/>
      <c r="H871" s="42"/>
      <c r="I871" s="42"/>
      <c r="J871" s="267" t="str">
        <f t="shared" si="91"/>
        <v/>
      </c>
      <c r="K871" s="289"/>
      <c r="L871" s="289"/>
      <c r="M871" s="42"/>
      <c r="N871" s="42"/>
      <c r="O871" s="42"/>
      <c r="P871" s="42"/>
      <c r="Q871" s="42"/>
      <c r="R871" s="42"/>
      <c r="S871" s="266">
        <f t="shared" si="92"/>
        <v>0</v>
      </c>
      <c r="T871" s="32"/>
      <c r="U871" s="50"/>
      <c r="V871" s="44"/>
      <c r="W871" s="44"/>
      <c r="X871" s="45"/>
      <c r="Y871" s="50"/>
      <c r="Z871" s="46"/>
      <c r="AA871" s="46"/>
      <c r="AB871" s="46"/>
      <c r="AC871" s="47">
        <f t="shared" si="93"/>
        <v>0</v>
      </c>
      <c r="AD871" s="51"/>
      <c r="AE871" s="51"/>
      <c r="AF871" s="51"/>
      <c r="AH871" s="290"/>
      <c r="AI871" s="53">
        <f t="shared" si="94"/>
        <v>0</v>
      </c>
      <c r="AJ871" s="52"/>
      <c r="AK871" s="293"/>
      <c r="AL871" s="300"/>
      <c r="AM871" s="52"/>
      <c r="AN871" s="300"/>
      <c r="AO871" s="54"/>
      <c r="AQ871" s="47" t="str">
        <f>IF(OR('Input 1 - Schedule 1'!$C871="Non-Ins, Non-Fin",G871="Other Unregulated Financial Entity"),"Yes","No")</f>
        <v>No</v>
      </c>
      <c r="AR871" s="47" t="str">
        <f>IF(AQ871="Yes", 'Input 1 - Schedule 1'!AL871/'Input 1 - Schedule 1'!AM871*'Input 1 - Schedule 1'!AN871,"N/A")</f>
        <v>N/A</v>
      </c>
      <c r="AS871" s="47" t="str">
        <f>IF(AR871="N/A","N/A",MAX('Input 1 - Schedule 1'!AN871*0.02,AR871))</f>
        <v>N/A</v>
      </c>
      <c r="AT871" s="47" t="str">
        <f>IF(AQ871="Yes",'Input 1 - Schedule 1'!$AH871*IF($AX871="RBC Filing U.S. Insurer (Life)",0.0247,IF($AX871="RBC Filing U.S. Insurer (Health)",0.057*2/3,0.0364)),"N/A")</f>
        <v>N/A</v>
      </c>
      <c r="AU871" s="47" t="str">
        <f>IF(AQ871="Yes",'Input 1 - Schedule 1'!$AH871*IF($AX871="RBC Filing U.S. Insurer (Life)",0.037,IF($AX871="RBC Filing U.S. Insurer (Health)",0.057,0.054)),"N/A")</f>
        <v>N/A</v>
      </c>
      <c r="AV871" s="47" t="str">
        <f>IF(AQ871="Yes",'Input 1 - Schedule 1'!$AJ871*0.03,"N/A")</f>
        <v>N/A</v>
      </c>
      <c r="AW871" s="47" t="str">
        <f>IF(AQ871="Yes",IF(AX871="RBC Filing U.S. Insurer (Life)",0.195*'Input 1 - Schedule 1'!AJ871,0.225*'Input 1 - Schedule 1'!AJ871),"N/A")</f>
        <v>N/A</v>
      </c>
      <c r="AX871" s="47" t="str">
        <f>IFERROR(VLOOKUP('Input 1 - Schedule 1'!I871,'Input 1 - Schedule 1'!$D$7:$G$1009,4,FALSE),"")</f>
        <v/>
      </c>
      <c r="AZ871" s="17" t="s">
        <v>1</v>
      </c>
    </row>
    <row r="872" spans="1:52" x14ac:dyDescent="0.25">
      <c r="A872" s="56">
        <f t="shared" si="89"/>
        <v>863</v>
      </c>
      <c r="B872" s="267" t="str">
        <f t="shared" si="90"/>
        <v/>
      </c>
      <c r="C872" s="55" t="str">
        <f>IFERROR(VLOOKUP(G872,GCC.Param!$B$3:$D$96,3,FALSE),"")</f>
        <v/>
      </c>
      <c r="D872" s="40"/>
      <c r="E872" s="40"/>
      <c r="F872" s="42"/>
      <c r="G872" s="42"/>
      <c r="H872" s="42"/>
      <c r="I872" s="42"/>
      <c r="J872" s="267" t="str">
        <f t="shared" si="91"/>
        <v/>
      </c>
      <c r="K872" s="289"/>
      <c r="L872" s="289"/>
      <c r="M872" s="42"/>
      <c r="N872" s="42"/>
      <c r="O872" s="42"/>
      <c r="P872" s="42"/>
      <c r="Q872" s="42"/>
      <c r="R872" s="42"/>
      <c r="S872" s="266">
        <f t="shared" si="92"/>
        <v>0</v>
      </c>
      <c r="T872" s="32"/>
      <c r="U872" s="50"/>
      <c r="V872" s="44"/>
      <c r="W872" s="44"/>
      <c r="X872" s="45"/>
      <c r="Y872" s="50"/>
      <c r="Z872" s="46"/>
      <c r="AA872" s="46"/>
      <c r="AB872" s="46"/>
      <c r="AC872" s="47">
        <f t="shared" si="93"/>
        <v>0</v>
      </c>
      <c r="AD872" s="51"/>
      <c r="AE872" s="51"/>
      <c r="AF872" s="51"/>
      <c r="AH872" s="290"/>
      <c r="AI872" s="53">
        <f t="shared" si="94"/>
        <v>0</v>
      </c>
      <c r="AJ872" s="52"/>
      <c r="AK872" s="293"/>
      <c r="AL872" s="300"/>
      <c r="AM872" s="52"/>
      <c r="AN872" s="300"/>
      <c r="AO872" s="54"/>
      <c r="AQ872" s="47" t="str">
        <f>IF(OR('Input 1 - Schedule 1'!$C872="Non-Ins, Non-Fin",G872="Other Unregulated Financial Entity"),"Yes","No")</f>
        <v>No</v>
      </c>
      <c r="AR872" s="47" t="str">
        <f>IF(AQ872="Yes", 'Input 1 - Schedule 1'!AL872/'Input 1 - Schedule 1'!AM872*'Input 1 - Schedule 1'!AN872,"N/A")</f>
        <v>N/A</v>
      </c>
      <c r="AS872" s="47" t="str">
        <f>IF(AR872="N/A","N/A",MAX('Input 1 - Schedule 1'!AN872*0.02,AR872))</f>
        <v>N/A</v>
      </c>
      <c r="AT872" s="47" t="str">
        <f>IF(AQ872="Yes",'Input 1 - Schedule 1'!$AH872*IF($AX872="RBC Filing U.S. Insurer (Life)",0.0247,IF($AX872="RBC Filing U.S. Insurer (Health)",0.057*2/3,0.0364)),"N/A")</f>
        <v>N/A</v>
      </c>
      <c r="AU872" s="47" t="str">
        <f>IF(AQ872="Yes",'Input 1 - Schedule 1'!$AH872*IF($AX872="RBC Filing U.S. Insurer (Life)",0.037,IF($AX872="RBC Filing U.S. Insurer (Health)",0.057,0.054)),"N/A")</f>
        <v>N/A</v>
      </c>
      <c r="AV872" s="47" t="str">
        <f>IF(AQ872="Yes",'Input 1 - Schedule 1'!$AJ872*0.03,"N/A")</f>
        <v>N/A</v>
      </c>
      <c r="AW872" s="47" t="str">
        <f>IF(AQ872="Yes",IF(AX872="RBC Filing U.S. Insurer (Life)",0.195*'Input 1 - Schedule 1'!AJ872,0.225*'Input 1 - Schedule 1'!AJ872),"N/A")</f>
        <v>N/A</v>
      </c>
      <c r="AX872" s="47" t="str">
        <f>IFERROR(VLOOKUP('Input 1 - Schedule 1'!I872,'Input 1 - Schedule 1'!$D$7:$G$1009,4,FALSE),"")</f>
        <v/>
      </c>
      <c r="AZ872" s="17" t="s">
        <v>1</v>
      </c>
    </row>
    <row r="873" spans="1:52" x14ac:dyDescent="0.25">
      <c r="A873" s="56">
        <f t="shared" si="89"/>
        <v>864</v>
      </c>
      <c r="B873" s="267" t="str">
        <f t="shared" si="90"/>
        <v/>
      </c>
      <c r="C873" s="55" t="str">
        <f>IFERROR(VLOOKUP(G873,GCC.Param!$B$3:$D$96,3,FALSE),"")</f>
        <v/>
      </c>
      <c r="D873" s="40"/>
      <c r="E873" s="40"/>
      <c r="F873" s="42"/>
      <c r="G873" s="42"/>
      <c r="H873" s="42"/>
      <c r="I873" s="42"/>
      <c r="J873" s="267" t="str">
        <f t="shared" si="91"/>
        <v/>
      </c>
      <c r="K873" s="289"/>
      <c r="L873" s="289"/>
      <c r="M873" s="42"/>
      <c r="N873" s="42"/>
      <c r="O873" s="42"/>
      <c r="P873" s="42"/>
      <c r="Q873" s="42"/>
      <c r="R873" s="42"/>
      <c r="S873" s="266">
        <f t="shared" si="92"/>
        <v>0</v>
      </c>
      <c r="T873" s="32"/>
      <c r="U873" s="50"/>
      <c r="V873" s="44"/>
      <c r="W873" s="44"/>
      <c r="X873" s="45"/>
      <c r="Y873" s="50"/>
      <c r="Z873" s="46"/>
      <c r="AA873" s="46"/>
      <c r="AB873" s="46"/>
      <c r="AC873" s="47">
        <f t="shared" si="93"/>
        <v>0</v>
      </c>
      <c r="AD873" s="51"/>
      <c r="AE873" s="51"/>
      <c r="AF873" s="51"/>
      <c r="AH873" s="290"/>
      <c r="AI873" s="53">
        <f t="shared" si="94"/>
        <v>0</v>
      </c>
      <c r="AJ873" s="52"/>
      <c r="AK873" s="293"/>
      <c r="AL873" s="300"/>
      <c r="AM873" s="52"/>
      <c r="AN873" s="300"/>
      <c r="AO873" s="54"/>
      <c r="AQ873" s="47" t="str">
        <f>IF(OR('Input 1 - Schedule 1'!$C873="Non-Ins, Non-Fin",G873="Other Unregulated Financial Entity"),"Yes","No")</f>
        <v>No</v>
      </c>
      <c r="AR873" s="47" t="str">
        <f>IF(AQ873="Yes", 'Input 1 - Schedule 1'!AL873/'Input 1 - Schedule 1'!AM873*'Input 1 - Schedule 1'!AN873,"N/A")</f>
        <v>N/A</v>
      </c>
      <c r="AS873" s="47" t="str">
        <f>IF(AR873="N/A","N/A",MAX('Input 1 - Schedule 1'!AN873*0.02,AR873))</f>
        <v>N/A</v>
      </c>
      <c r="AT873" s="47" t="str">
        <f>IF(AQ873="Yes",'Input 1 - Schedule 1'!$AH873*IF($AX873="RBC Filing U.S. Insurer (Life)",0.0247,IF($AX873="RBC Filing U.S. Insurer (Health)",0.057*2/3,0.0364)),"N/A")</f>
        <v>N/A</v>
      </c>
      <c r="AU873" s="47" t="str">
        <f>IF(AQ873="Yes",'Input 1 - Schedule 1'!$AH873*IF($AX873="RBC Filing U.S. Insurer (Life)",0.037,IF($AX873="RBC Filing U.S. Insurer (Health)",0.057,0.054)),"N/A")</f>
        <v>N/A</v>
      </c>
      <c r="AV873" s="47" t="str">
        <f>IF(AQ873="Yes",'Input 1 - Schedule 1'!$AJ873*0.03,"N/A")</f>
        <v>N/A</v>
      </c>
      <c r="AW873" s="47" t="str">
        <f>IF(AQ873="Yes",IF(AX873="RBC Filing U.S. Insurer (Life)",0.195*'Input 1 - Schedule 1'!AJ873,0.225*'Input 1 - Schedule 1'!AJ873),"N/A")</f>
        <v>N/A</v>
      </c>
      <c r="AX873" s="47" t="str">
        <f>IFERROR(VLOOKUP('Input 1 - Schedule 1'!I873,'Input 1 - Schedule 1'!$D$7:$G$1009,4,FALSE),"")</f>
        <v/>
      </c>
      <c r="AZ873" s="17" t="s">
        <v>1</v>
      </c>
    </row>
    <row r="874" spans="1:52" x14ac:dyDescent="0.25">
      <c r="A874" s="56">
        <f t="shared" si="89"/>
        <v>865</v>
      </c>
      <c r="B874" s="267" t="str">
        <f t="shared" si="90"/>
        <v/>
      </c>
      <c r="C874" s="55" t="str">
        <f>IFERROR(VLOOKUP(G874,GCC.Param!$B$3:$D$96,3,FALSE),"")</f>
        <v/>
      </c>
      <c r="D874" s="40"/>
      <c r="E874" s="40"/>
      <c r="F874" s="42"/>
      <c r="G874" s="42"/>
      <c r="H874" s="42"/>
      <c r="I874" s="42"/>
      <c r="J874" s="267" t="str">
        <f t="shared" si="91"/>
        <v/>
      </c>
      <c r="K874" s="289"/>
      <c r="L874" s="289"/>
      <c r="M874" s="42"/>
      <c r="N874" s="42"/>
      <c r="O874" s="42"/>
      <c r="P874" s="42"/>
      <c r="Q874" s="42"/>
      <c r="R874" s="42"/>
      <c r="S874" s="266">
        <f t="shared" si="92"/>
        <v>0</v>
      </c>
      <c r="T874" s="32"/>
      <c r="U874" s="50"/>
      <c r="V874" s="44"/>
      <c r="W874" s="44"/>
      <c r="X874" s="45"/>
      <c r="Y874" s="50"/>
      <c r="Z874" s="46"/>
      <c r="AA874" s="46"/>
      <c r="AB874" s="46"/>
      <c r="AC874" s="47">
        <f t="shared" si="93"/>
        <v>0</v>
      </c>
      <c r="AD874" s="51"/>
      <c r="AE874" s="51"/>
      <c r="AF874" s="51"/>
      <c r="AH874" s="290"/>
      <c r="AI874" s="53">
        <f t="shared" si="94"/>
        <v>0</v>
      </c>
      <c r="AJ874" s="52"/>
      <c r="AK874" s="293"/>
      <c r="AL874" s="300"/>
      <c r="AM874" s="52"/>
      <c r="AN874" s="300"/>
      <c r="AO874" s="54"/>
      <c r="AQ874" s="47" t="str">
        <f>IF(OR('Input 1 - Schedule 1'!$C874="Non-Ins, Non-Fin",G874="Other Unregulated Financial Entity"),"Yes","No")</f>
        <v>No</v>
      </c>
      <c r="AR874" s="47" t="str">
        <f>IF(AQ874="Yes", 'Input 1 - Schedule 1'!AL874/'Input 1 - Schedule 1'!AM874*'Input 1 - Schedule 1'!AN874,"N/A")</f>
        <v>N/A</v>
      </c>
      <c r="AS874" s="47" t="str">
        <f>IF(AR874="N/A","N/A",MAX('Input 1 - Schedule 1'!AN874*0.02,AR874))</f>
        <v>N/A</v>
      </c>
      <c r="AT874" s="47" t="str">
        <f>IF(AQ874="Yes",'Input 1 - Schedule 1'!$AH874*IF($AX874="RBC Filing U.S. Insurer (Life)",0.0247,IF($AX874="RBC Filing U.S. Insurer (Health)",0.057*2/3,0.0364)),"N/A")</f>
        <v>N/A</v>
      </c>
      <c r="AU874" s="47" t="str">
        <f>IF(AQ874="Yes",'Input 1 - Schedule 1'!$AH874*IF($AX874="RBC Filing U.S. Insurer (Life)",0.037,IF($AX874="RBC Filing U.S. Insurer (Health)",0.057,0.054)),"N/A")</f>
        <v>N/A</v>
      </c>
      <c r="AV874" s="47" t="str">
        <f>IF(AQ874="Yes",'Input 1 - Schedule 1'!$AJ874*0.03,"N/A")</f>
        <v>N/A</v>
      </c>
      <c r="AW874" s="47" t="str">
        <f>IF(AQ874="Yes",IF(AX874="RBC Filing U.S. Insurer (Life)",0.195*'Input 1 - Schedule 1'!AJ874,0.225*'Input 1 - Schedule 1'!AJ874),"N/A")</f>
        <v>N/A</v>
      </c>
      <c r="AX874" s="47" t="str">
        <f>IFERROR(VLOOKUP('Input 1 - Schedule 1'!I874,'Input 1 - Schedule 1'!$D$7:$G$1009,4,FALSE),"")</f>
        <v/>
      </c>
      <c r="AZ874" s="17" t="s">
        <v>1</v>
      </c>
    </row>
    <row r="875" spans="1:52" x14ac:dyDescent="0.25">
      <c r="A875" s="56">
        <f t="shared" si="89"/>
        <v>866</v>
      </c>
      <c r="B875" s="267" t="str">
        <f t="shared" si="90"/>
        <v/>
      </c>
      <c r="C875" s="55" t="str">
        <f>IFERROR(VLOOKUP(G875,GCC.Param!$B$3:$D$96,3,FALSE),"")</f>
        <v/>
      </c>
      <c r="D875" s="40"/>
      <c r="E875" s="40"/>
      <c r="F875" s="42"/>
      <c r="G875" s="42"/>
      <c r="H875" s="42"/>
      <c r="I875" s="42"/>
      <c r="J875" s="267" t="str">
        <f t="shared" si="91"/>
        <v/>
      </c>
      <c r="K875" s="289"/>
      <c r="L875" s="289"/>
      <c r="M875" s="42"/>
      <c r="N875" s="42"/>
      <c r="O875" s="42"/>
      <c r="P875" s="42"/>
      <c r="Q875" s="42"/>
      <c r="R875" s="42"/>
      <c r="S875" s="266">
        <f t="shared" si="92"/>
        <v>0</v>
      </c>
      <c r="T875" s="32"/>
      <c r="U875" s="50"/>
      <c r="V875" s="44"/>
      <c r="W875" s="44"/>
      <c r="X875" s="45"/>
      <c r="Y875" s="50"/>
      <c r="Z875" s="46"/>
      <c r="AA875" s="46"/>
      <c r="AB875" s="46"/>
      <c r="AC875" s="47">
        <f t="shared" si="93"/>
        <v>0</v>
      </c>
      <c r="AD875" s="51"/>
      <c r="AE875" s="51"/>
      <c r="AF875" s="51"/>
      <c r="AH875" s="290"/>
      <c r="AI875" s="53">
        <f t="shared" si="94"/>
        <v>0</v>
      </c>
      <c r="AJ875" s="52"/>
      <c r="AK875" s="293"/>
      <c r="AL875" s="300"/>
      <c r="AM875" s="52"/>
      <c r="AN875" s="300"/>
      <c r="AO875" s="54"/>
      <c r="AQ875" s="47" t="str">
        <f>IF(OR('Input 1 - Schedule 1'!$C875="Non-Ins, Non-Fin",G875="Other Unregulated Financial Entity"),"Yes","No")</f>
        <v>No</v>
      </c>
      <c r="AR875" s="47" t="str">
        <f>IF(AQ875="Yes", 'Input 1 - Schedule 1'!AL875/'Input 1 - Schedule 1'!AM875*'Input 1 - Schedule 1'!AN875,"N/A")</f>
        <v>N/A</v>
      </c>
      <c r="AS875" s="47" t="str">
        <f>IF(AR875="N/A","N/A",MAX('Input 1 - Schedule 1'!AN875*0.02,AR875))</f>
        <v>N/A</v>
      </c>
      <c r="AT875" s="47" t="str">
        <f>IF(AQ875="Yes",'Input 1 - Schedule 1'!$AH875*IF($AX875="RBC Filing U.S. Insurer (Life)",0.0247,IF($AX875="RBC Filing U.S. Insurer (Health)",0.057*2/3,0.0364)),"N/A")</f>
        <v>N/A</v>
      </c>
      <c r="AU875" s="47" t="str">
        <f>IF(AQ875="Yes",'Input 1 - Schedule 1'!$AH875*IF($AX875="RBC Filing U.S. Insurer (Life)",0.037,IF($AX875="RBC Filing U.S. Insurer (Health)",0.057,0.054)),"N/A")</f>
        <v>N/A</v>
      </c>
      <c r="AV875" s="47" t="str">
        <f>IF(AQ875="Yes",'Input 1 - Schedule 1'!$AJ875*0.03,"N/A")</f>
        <v>N/A</v>
      </c>
      <c r="AW875" s="47" t="str">
        <f>IF(AQ875="Yes",IF(AX875="RBC Filing U.S. Insurer (Life)",0.195*'Input 1 - Schedule 1'!AJ875,0.225*'Input 1 - Schedule 1'!AJ875),"N/A")</f>
        <v>N/A</v>
      </c>
      <c r="AX875" s="47" t="str">
        <f>IFERROR(VLOOKUP('Input 1 - Schedule 1'!I875,'Input 1 - Schedule 1'!$D$7:$G$1009,4,FALSE),"")</f>
        <v/>
      </c>
      <c r="AZ875" s="17" t="s">
        <v>1</v>
      </c>
    </row>
    <row r="876" spans="1:52" x14ac:dyDescent="0.25">
      <c r="A876" s="56">
        <f t="shared" si="89"/>
        <v>867</v>
      </c>
      <c r="B876" s="267" t="str">
        <f t="shared" si="90"/>
        <v/>
      </c>
      <c r="C876" s="55" t="str">
        <f>IFERROR(VLOOKUP(G876,GCC.Param!$B$3:$D$96,3,FALSE),"")</f>
        <v/>
      </c>
      <c r="D876" s="40"/>
      <c r="E876" s="40"/>
      <c r="F876" s="42"/>
      <c r="G876" s="42"/>
      <c r="H876" s="42"/>
      <c r="I876" s="42"/>
      <c r="J876" s="267" t="str">
        <f t="shared" si="91"/>
        <v/>
      </c>
      <c r="K876" s="289"/>
      <c r="L876" s="289"/>
      <c r="M876" s="42"/>
      <c r="N876" s="42"/>
      <c r="O876" s="42"/>
      <c r="P876" s="42"/>
      <c r="Q876" s="42"/>
      <c r="R876" s="42"/>
      <c r="S876" s="266">
        <f t="shared" si="92"/>
        <v>0</v>
      </c>
      <c r="T876" s="32"/>
      <c r="U876" s="50"/>
      <c r="V876" s="44"/>
      <c r="W876" s="44"/>
      <c r="X876" s="45"/>
      <c r="Y876" s="50"/>
      <c r="Z876" s="46"/>
      <c r="AA876" s="46"/>
      <c r="AB876" s="46"/>
      <c r="AC876" s="47">
        <f t="shared" si="93"/>
        <v>0</v>
      </c>
      <c r="AD876" s="51"/>
      <c r="AE876" s="51"/>
      <c r="AF876" s="51"/>
      <c r="AH876" s="290"/>
      <c r="AI876" s="53">
        <f t="shared" si="94"/>
        <v>0</v>
      </c>
      <c r="AJ876" s="52"/>
      <c r="AK876" s="293"/>
      <c r="AL876" s="300"/>
      <c r="AM876" s="52"/>
      <c r="AN876" s="300"/>
      <c r="AO876" s="54"/>
      <c r="AQ876" s="47" t="str">
        <f>IF(OR('Input 1 - Schedule 1'!$C876="Non-Ins, Non-Fin",G876="Other Unregulated Financial Entity"),"Yes","No")</f>
        <v>No</v>
      </c>
      <c r="AR876" s="47" t="str">
        <f>IF(AQ876="Yes", 'Input 1 - Schedule 1'!AL876/'Input 1 - Schedule 1'!AM876*'Input 1 - Schedule 1'!AN876,"N/A")</f>
        <v>N/A</v>
      </c>
      <c r="AS876" s="47" t="str">
        <f>IF(AR876="N/A","N/A",MAX('Input 1 - Schedule 1'!AN876*0.02,AR876))</f>
        <v>N/A</v>
      </c>
      <c r="AT876" s="47" t="str">
        <f>IF(AQ876="Yes",'Input 1 - Schedule 1'!$AH876*IF($AX876="RBC Filing U.S. Insurer (Life)",0.0247,IF($AX876="RBC Filing U.S. Insurer (Health)",0.057*2/3,0.0364)),"N/A")</f>
        <v>N/A</v>
      </c>
      <c r="AU876" s="47" t="str">
        <f>IF(AQ876="Yes",'Input 1 - Schedule 1'!$AH876*IF($AX876="RBC Filing U.S. Insurer (Life)",0.037,IF($AX876="RBC Filing U.S. Insurer (Health)",0.057,0.054)),"N/A")</f>
        <v>N/A</v>
      </c>
      <c r="AV876" s="47" t="str">
        <f>IF(AQ876="Yes",'Input 1 - Schedule 1'!$AJ876*0.03,"N/A")</f>
        <v>N/A</v>
      </c>
      <c r="AW876" s="47" t="str">
        <f>IF(AQ876="Yes",IF(AX876="RBC Filing U.S. Insurer (Life)",0.195*'Input 1 - Schedule 1'!AJ876,0.225*'Input 1 - Schedule 1'!AJ876),"N/A")</f>
        <v>N/A</v>
      </c>
      <c r="AX876" s="47" t="str">
        <f>IFERROR(VLOOKUP('Input 1 - Schedule 1'!I876,'Input 1 - Schedule 1'!$D$7:$G$1009,4,FALSE),"")</f>
        <v/>
      </c>
      <c r="AZ876" s="17" t="s">
        <v>1</v>
      </c>
    </row>
    <row r="877" spans="1:52" x14ac:dyDescent="0.25">
      <c r="A877" s="56">
        <f t="shared" si="89"/>
        <v>868</v>
      </c>
      <c r="B877" s="267" t="str">
        <f t="shared" si="90"/>
        <v/>
      </c>
      <c r="C877" s="55" t="str">
        <f>IFERROR(VLOOKUP(G877,GCC.Param!$B$3:$D$96,3,FALSE),"")</f>
        <v/>
      </c>
      <c r="D877" s="40"/>
      <c r="E877" s="40"/>
      <c r="F877" s="42"/>
      <c r="G877" s="42"/>
      <c r="H877" s="42"/>
      <c r="I877" s="42"/>
      <c r="J877" s="267" t="str">
        <f t="shared" si="91"/>
        <v/>
      </c>
      <c r="K877" s="289"/>
      <c r="L877" s="289"/>
      <c r="M877" s="42"/>
      <c r="N877" s="42"/>
      <c r="O877" s="42"/>
      <c r="P877" s="42"/>
      <c r="Q877" s="42"/>
      <c r="R877" s="42"/>
      <c r="S877" s="266">
        <f t="shared" si="92"/>
        <v>0</v>
      </c>
      <c r="T877" s="32"/>
      <c r="U877" s="50"/>
      <c r="V877" s="44"/>
      <c r="W877" s="44"/>
      <c r="X877" s="45"/>
      <c r="Y877" s="50"/>
      <c r="Z877" s="46"/>
      <c r="AA877" s="46"/>
      <c r="AB877" s="46"/>
      <c r="AC877" s="47">
        <f t="shared" si="93"/>
        <v>0</v>
      </c>
      <c r="AD877" s="51"/>
      <c r="AE877" s="51"/>
      <c r="AF877" s="51"/>
      <c r="AH877" s="290"/>
      <c r="AI877" s="53">
        <f t="shared" si="94"/>
        <v>0</v>
      </c>
      <c r="AJ877" s="52"/>
      <c r="AK877" s="293"/>
      <c r="AL877" s="300"/>
      <c r="AM877" s="52"/>
      <c r="AN877" s="300"/>
      <c r="AO877" s="54"/>
      <c r="AQ877" s="47" t="str">
        <f>IF(OR('Input 1 - Schedule 1'!$C877="Non-Ins, Non-Fin",G877="Other Unregulated Financial Entity"),"Yes","No")</f>
        <v>No</v>
      </c>
      <c r="AR877" s="47" t="str">
        <f>IF(AQ877="Yes", 'Input 1 - Schedule 1'!AL877/'Input 1 - Schedule 1'!AM877*'Input 1 - Schedule 1'!AN877,"N/A")</f>
        <v>N/A</v>
      </c>
      <c r="AS877" s="47" t="str">
        <f>IF(AR877="N/A","N/A",MAX('Input 1 - Schedule 1'!AN877*0.02,AR877))</f>
        <v>N/A</v>
      </c>
      <c r="AT877" s="47" t="str">
        <f>IF(AQ877="Yes",'Input 1 - Schedule 1'!$AH877*IF($AX877="RBC Filing U.S. Insurer (Life)",0.0247,IF($AX877="RBC Filing U.S. Insurer (Health)",0.057*2/3,0.0364)),"N/A")</f>
        <v>N/A</v>
      </c>
      <c r="AU877" s="47" t="str">
        <f>IF(AQ877="Yes",'Input 1 - Schedule 1'!$AH877*IF($AX877="RBC Filing U.S. Insurer (Life)",0.037,IF($AX877="RBC Filing U.S. Insurer (Health)",0.057,0.054)),"N/A")</f>
        <v>N/A</v>
      </c>
      <c r="AV877" s="47" t="str">
        <f>IF(AQ877="Yes",'Input 1 - Schedule 1'!$AJ877*0.03,"N/A")</f>
        <v>N/A</v>
      </c>
      <c r="AW877" s="47" t="str">
        <f>IF(AQ877="Yes",IF(AX877="RBC Filing U.S. Insurer (Life)",0.195*'Input 1 - Schedule 1'!AJ877,0.225*'Input 1 - Schedule 1'!AJ877),"N/A")</f>
        <v>N/A</v>
      </c>
      <c r="AX877" s="47" t="str">
        <f>IFERROR(VLOOKUP('Input 1 - Schedule 1'!I877,'Input 1 - Schedule 1'!$D$7:$G$1009,4,FALSE),"")</f>
        <v/>
      </c>
      <c r="AZ877" s="17" t="s">
        <v>1</v>
      </c>
    </row>
    <row r="878" spans="1:52" x14ac:dyDescent="0.25">
      <c r="A878" s="56">
        <f t="shared" si="89"/>
        <v>869</v>
      </c>
      <c r="B878" s="267" t="str">
        <f t="shared" si="90"/>
        <v/>
      </c>
      <c r="C878" s="55" t="str">
        <f>IFERROR(VLOOKUP(G878,GCC.Param!$B$3:$D$96,3,FALSE),"")</f>
        <v/>
      </c>
      <c r="D878" s="40"/>
      <c r="E878" s="40"/>
      <c r="F878" s="42"/>
      <c r="G878" s="42"/>
      <c r="H878" s="42"/>
      <c r="I878" s="42"/>
      <c r="J878" s="267" t="str">
        <f t="shared" si="91"/>
        <v/>
      </c>
      <c r="K878" s="289"/>
      <c r="L878" s="289"/>
      <c r="M878" s="42"/>
      <c r="N878" s="42"/>
      <c r="O878" s="42"/>
      <c r="P878" s="42"/>
      <c r="Q878" s="42"/>
      <c r="R878" s="42"/>
      <c r="S878" s="266">
        <f t="shared" si="92"/>
        <v>0</v>
      </c>
      <c r="T878" s="32"/>
      <c r="U878" s="50"/>
      <c r="V878" s="44"/>
      <c r="W878" s="44"/>
      <c r="X878" s="45"/>
      <c r="Y878" s="50"/>
      <c r="Z878" s="46"/>
      <c r="AA878" s="46"/>
      <c r="AB878" s="46"/>
      <c r="AC878" s="47">
        <f t="shared" si="93"/>
        <v>0</v>
      </c>
      <c r="AD878" s="51"/>
      <c r="AE878" s="51"/>
      <c r="AF878" s="51"/>
      <c r="AH878" s="290"/>
      <c r="AI878" s="53">
        <f t="shared" si="94"/>
        <v>0</v>
      </c>
      <c r="AJ878" s="52"/>
      <c r="AK878" s="293"/>
      <c r="AL878" s="300"/>
      <c r="AM878" s="52"/>
      <c r="AN878" s="300"/>
      <c r="AO878" s="54"/>
      <c r="AQ878" s="47" t="str">
        <f>IF(OR('Input 1 - Schedule 1'!$C878="Non-Ins, Non-Fin",G878="Other Unregulated Financial Entity"),"Yes","No")</f>
        <v>No</v>
      </c>
      <c r="AR878" s="47" t="str">
        <f>IF(AQ878="Yes", 'Input 1 - Schedule 1'!AL878/'Input 1 - Schedule 1'!AM878*'Input 1 - Schedule 1'!AN878,"N/A")</f>
        <v>N/A</v>
      </c>
      <c r="AS878" s="47" t="str">
        <f>IF(AR878="N/A","N/A",MAX('Input 1 - Schedule 1'!AN878*0.02,AR878))</f>
        <v>N/A</v>
      </c>
      <c r="AT878" s="47" t="str">
        <f>IF(AQ878="Yes",'Input 1 - Schedule 1'!$AH878*IF($AX878="RBC Filing U.S. Insurer (Life)",0.0247,IF($AX878="RBC Filing U.S. Insurer (Health)",0.057*2/3,0.0364)),"N/A")</f>
        <v>N/A</v>
      </c>
      <c r="AU878" s="47" t="str">
        <f>IF(AQ878="Yes",'Input 1 - Schedule 1'!$AH878*IF($AX878="RBC Filing U.S. Insurer (Life)",0.037,IF($AX878="RBC Filing U.S. Insurer (Health)",0.057,0.054)),"N/A")</f>
        <v>N/A</v>
      </c>
      <c r="AV878" s="47" t="str">
        <f>IF(AQ878="Yes",'Input 1 - Schedule 1'!$AJ878*0.03,"N/A")</f>
        <v>N/A</v>
      </c>
      <c r="AW878" s="47" t="str">
        <f>IF(AQ878="Yes",IF(AX878="RBC Filing U.S. Insurer (Life)",0.195*'Input 1 - Schedule 1'!AJ878,0.225*'Input 1 - Schedule 1'!AJ878),"N/A")</f>
        <v>N/A</v>
      </c>
      <c r="AX878" s="47" t="str">
        <f>IFERROR(VLOOKUP('Input 1 - Schedule 1'!I878,'Input 1 - Schedule 1'!$D$7:$G$1009,4,FALSE),"")</f>
        <v/>
      </c>
      <c r="AZ878" s="17" t="s">
        <v>1</v>
      </c>
    </row>
    <row r="879" spans="1:52" x14ac:dyDescent="0.25">
      <c r="A879" s="56">
        <f t="shared" si="89"/>
        <v>870</v>
      </c>
      <c r="B879" s="267" t="str">
        <f t="shared" si="90"/>
        <v/>
      </c>
      <c r="C879" s="55" t="str">
        <f>IFERROR(VLOOKUP(G879,GCC.Param!$B$3:$D$96,3,FALSE),"")</f>
        <v/>
      </c>
      <c r="D879" s="40"/>
      <c r="E879" s="40"/>
      <c r="F879" s="42"/>
      <c r="G879" s="42"/>
      <c r="H879" s="42"/>
      <c r="I879" s="42"/>
      <c r="J879" s="267" t="str">
        <f t="shared" si="91"/>
        <v/>
      </c>
      <c r="K879" s="289"/>
      <c r="L879" s="289"/>
      <c r="M879" s="42"/>
      <c r="N879" s="42"/>
      <c r="O879" s="42"/>
      <c r="P879" s="42"/>
      <c r="Q879" s="42"/>
      <c r="R879" s="42"/>
      <c r="S879" s="266">
        <f t="shared" si="92"/>
        <v>0</v>
      </c>
      <c r="T879" s="32"/>
      <c r="U879" s="50"/>
      <c r="V879" s="44"/>
      <c r="W879" s="44"/>
      <c r="X879" s="45"/>
      <c r="Y879" s="50"/>
      <c r="Z879" s="46"/>
      <c r="AA879" s="46"/>
      <c r="AB879" s="46"/>
      <c r="AC879" s="47">
        <f t="shared" si="93"/>
        <v>0</v>
      </c>
      <c r="AD879" s="51"/>
      <c r="AE879" s="51"/>
      <c r="AF879" s="51"/>
      <c r="AH879" s="290"/>
      <c r="AI879" s="53">
        <f t="shared" si="94"/>
        <v>0</v>
      </c>
      <c r="AJ879" s="52"/>
      <c r="AK879" s="293"/>
      <c r="AL879" s="300"/>
      <c r="AM879" s="52"/>
      <c r="AN879" s="300"/>
      <c r="AO879" s="54"/>
      <c r="AQ879" s="47" t="str">
        <f>IF(OR('Input 1 - Schedule 1'!$C879="Non-Ins, Non-Fin",G879="Other Unregulated Financial Entity"),"Yes","No")</f>
        <v>No</v>
      </c>
      <c r="AR879" s="47" t="str">
        <f>IF(AQ879="Yes", 'Input 1 - Schedule 1'!AL879/'Input 1 - Schedule 1'!AM879*'Input 1 - Schedule 1'!AN879,"N/A")</f>
        <v>N/A</v>
      </c>
      <c r="AS879" s="47" t="str">
        <f>IF(AR879="N/A","N/A",MAX('Input 1 - Schedule 1'!AN879*0.02,AR879))</f>
        <v>N/A</v>
      </c>
      <c r="AT879" s="47" t="str">
        <f>IF(AQ879="Yes",'Input 1 - Schedule 1'!$AH879*IF($AX879="RBC Filing U.S. Insurer (Life)",0.0247,IF($AX879="RBC Filing U.S. Insurer (Health)",0.057*2/3,0.0364)),"N/A")</f>
        <v>N/A</v>
      </c>
      <c r="AU879" s="47" t="str">
        <f>IF(AQ879="Yes",'Input 1 - Schedule 1'!$AH879*IF($AX879="RBC Filing U.S. Insurer (Life)",0.037,IF($AX879="RBC Filing U.S. Insurer (Health)",0.057,0.054)),"N/A")</f>
        <v>N/A</v>
      </c>
      <c r="AV879" s="47" t="str">
        <f>IF(AQ879="Yes",'Input 1 - Schedule 1'!$AJ879*0.03,"N/A")</f>
        <v>N/A</v>
      </c>
      <c r="AW879" s="47" t="str">
        <f>IF(AQ879="Yes",IF(AX879="RBC Filing U.S. Insurer (Life)",0.195*'Input 1 - Schedule 1'!AJ879,0.225*'Input 1 - Schedule 1'!AJ879),"N/A")</f>
        <v>N/A</v>
      </c>
      <c r="AX879" s="47" t="str">
        <f>IFERROR(VLOOKUP('Input 1 - Schedule 1'!I879,'Input 1 - Schedule 1'!$D$7:$G$1009,4,FALSE),"")</f>
        <v/>
      </c>
      <c r="AZ879" s="17" t="s">
        <v>1</v>
      </c>
    </row>
    <row r="880" spans="1:52" x14ac:dyDescent="0.25">
      <c r="A880" s="56">
        <f t="shared" si="89"/>
        <v>871</v>
      </c>
      <c r="B880" s="267" t="str">
        <f t="shared" si="90"/>
        <v/>
      </c>
      <c r="C880" s="55" t="str">
        <f>IFERROR(VLOOKUP(G880,GCC.Param!$B$3:$D$96,3,FALSE),"")</f>
        <v/>
      </c>
      <c r="D880" s="40"/>
      <c r="E880" s="40"/>
      <c r="F880" s="42"/>
      <c r="G880" s="42"/>
      <c r="H880" s="42"/>
      <c r="I880" s="42"/>
      <c r="J880" s="267" t="str">
        <f t="shared" si="91"/>
        <v/>
      </c>
      <c r="K880" s="289"/>
      <c r="L880" s="289"/>
      <c r="M880" s="42"/>
      <c r="N880" s="42"/>
      <c r="O880" s="42"/>
      <c r="P880" s="42"/>
      <c r="Q880" s="42"/>
      <c r="R880" s="42"/>
      <c r="S880" s="266">
        <f t="shared" si="92"/>
        <v>0</v>
      </c>
      <c r="T880" s="32"/>
      <c r="U880" s="50"/>
      <c r="V880" s="44"/>
      <c r="W880" s="44"/>
      <c r="X880" s="45"/>
      <c r="Y880" s="50"/>
      <c r="Z880" s="46"/>
      <c r="AA880" s="46"/>
      <c r="AB880" s="46"/>
      <c r="AC880" s="47">
        <f t="shared" si="93"/>
        <v>0</v>
      </c>
      <c r="AD880" s="51"/>
      <c r="AE880" s="51"/>
      <c r="AF880" s="51"/>
      <c r="AH880" s="290"/>
      <c r="AI880" s="53">
        <f t="shared" si="94"/>
        <v>0</v>
      </c>
      <c r="AJ880" s="52"/>
      <c r="AK880" s="293"/>
      <c r="AL880" s="300"/>
      <c r="AM880" s="52"/>
      <c r="AN880" s="300"/>
      <c r="AO880" s="54"/>
      <c r="AQ880" s="47" t="str">
        <f>IF(OR('Input 1 - Schedule 1'!$C880="Non-Ins, Non-Fin",G880="Other Unregulated Financial Entity"),"Yes","No")</f>
        <v>No</v>
      </c>
      <c r="AR880" s="47" t="str">
        <f>IF(AQ880="Yes", 'Input 1 - Schedule 1'!AL880/'Input 1 - Schedule 1'!AM880*'Input 1 - Schedule 1'!AN880,"N/A")</f>
        <v>N/A</v>
      </c>
      <c r="AS880" s="47" t="str">
        <f>IF(AR880="N/A","N/A",MAX('Input 1 - Schedule 1'!AN880*0.02,AR880))</f>
        <v>N/A</v>
      </c>
      <c r="AT880" s="47" t="str">
        <f>IF(AQ880="Yes",'Input 1 - Schedule 1'!$AH880*IF($AX880="RBC Filing U.S. Insurer (Life)",0.0247,IF($AX880="RBC Filing U.S. Insurer (Health)",0.057*2/3,0.0364)),"N/A")</f>
        <v>N/A</v>
      </c>
      <c r="AU880" s="47" t="str">
        <f>IF(AQ880="Yes",'Input 1 - Schedule 1'!$AH880*IF($AX880="RBC Filing U.S. Insurer (Life)",0.037,IF($AX880="RBC Filing U.S. Insurer (Health)",0.057,0.054)),"N/A")</f>
        <v>N/A</v>
      </c>
      <c r="AV880" s="47" t="str">
        <f>IF(AQ880="Yes",'Input 1 - Schedule 1'!$AJ880*0.03,"N/A")</f>
        <v>N/A</v>
      </c>
      <c r="AW880" s="47" t="str">
        <f>IF(AQ880="Yes",IF(AX880="RBC Filing U.S. Insurer (Life)",0.195*'Input 1 - Schedule 1'!AJ880,0.225*'Input 1 - Schedule 1'!AJ880),"N/A")</f>
        <v>N/A</v>
      </c>
      <c r="AX880" s="47" t="str">
        <f>IFERROR(VLOOKUP('Input 1 - Schedule 1'!I880,'Input 1 - Schedule 1'!$D$7:$G$1009,4,FALSE),"")</f>
        <v/>
      </c>
      <c r="AZ880" s="17" t="s">
        <v>1</v>
      </c>
    </row>
    <row r="881" spans="1:52" x14ac:dyDescent="0.25">
      <c r="A881" s="56">
        <f t="shared" si="89"/>
        <v>872</v>
      </c>
      <c r="B881" s="267" t="str">
        <f t="shared" si="90"/>
        <v/>
      </c>
      <c r="C881" s="55" t="str">
        <f>IFERROR(VLOOKUP(G881,GCC.Param!$B$3:$D$96,3,FALSE),"")</f>
        <v/>
      </c>
      <c r="D881" s="40"/>
      <c r="E881" s="40"/>
      <c r="F881" s="42"/>
      <c r="G881" s="42"/>
      <c r="H881" s="42"/>
      <c r="I881" s="42"/>
      <c r="J881" s="267" t="str">
        <f t="shared" si="91"/>
        <v/>
      </c>
      <c r="K881" s="289"/>
      <c r="L881" s="289"/>
      <c r="M881" s="42"/>
      <c r="N881" s="42"/>
      <c r="O881" s="42"/>
      <c r="P881" s="42"/>
      <c r="Q881" s="42"/>
      <c r="R881" s="42"/>
      <c r="S881" s="266">
        <f t="shared" si="92"/>
        <v>0</v>
      </c>
      <c r="T881" s="32"/>
      <c r="U881" s="50"/>
      <c r="V881" s="44"/>
      <c r="W881" s="44"/>
      <c r="X881" s="45"/>
      <c r="Y881" s="50"/>
      <c r="Z881" s="46"/>
      <c r="AA881" s="46"/>
      <c r="AB881" s="46"/>
      <c r="AC881" s="47">
        <f t="shared" si="93"/>
        <v>0</v>
      </c>
      <c r="AD881" s="51"/>
      <c r="AE881" s="51"/>
      <c r="AF881" s="51"/>
      <c r="AH881" s="290"/>
      <c r="AI881" s="53">
        <f t="shared" si="94"/>
        <v>0</v>
      </c>
      <c r="AJ881" s="52"/>
      <c r="AK881" s="293"/>
      <c r="AL881" s="300"/>
      <c r="AM881" s="52"/>
      <c r="AN881" s="300"/>
      <c r="AO881" s="54"/>
      <c r="AQ881" s="47" t="str">
        <f>IF(OR('Input 1 - Schedule 1'!$C881="Non-Ins, Non-Fin",G881="Other Unregulated Financial Entity"),"Yes","No")</f>
        <v>No</v>
      </c>
      <c r="AR881" s="47" t="str">
        <f>IF(AQ881="Yes", 'Input 1 - Schedule 1'!AL881/'Input 1 - Schedule 1'!AM881*'Input 1 - Schedule 1'!AN881,"N/A")</f>
        <v>N/A</v>
      </c>
      <c r="AS881" s="47" t="str">
        <f>IF(AR881="N/A","N/A",MAX('Input 1 - Schedule 1'!AN881*0.02,AR881))</f>
        <v>N/A</v>
      </c>
      <c r="AT881" s="47" t="str">
        <f>IF(AQ881="Yes",'Input 1 - Schedule 1'!$AH881*IF($AX881="RBC Filing U.S. Insurer (Life)",0.0247,IF($AX881="RBC Filing U.S. Insurer (Health)",0.057*2/3,0.0364)),"N/A")</f>
        <v>N/A</v>
      </c>
      <c r="AU881" s="47" t="str">
        <f>IF(AQ881="Yes",'Input 1 - Schedule 1'!$AH881*IF($AX881="RBC Filing U.S. Insurer (Life)",0.037,IF($AX881="RBC Filing U.S. Insurer (Health)",0.057,0.054)),"N/A")</f>
        <v>N/A</v>
      </c>
      <c r="AV881" s="47" t="str">
        <f>IF(AQ881="Yes",'Input 1 - Schedule 1'!$AJ881*0.03,"N/A")</f>
        <v>N/A</v>
      </c>
      <c r="AW881" s="47" t="str">
        <f>IF(AQ881="Yes",IF(AX881="RBC Filing U.S. Insurer (Life)",0.195*'Input 1 - Schedule 1'!AJ881,0.225*'Input 1 - Schedule 1'!AJ881),"N/A")</f>
        <v>N/A</v>
      </c>
      <c r="AX881" s="47" t="str">
        <f>IFERROR(VLOOKUP('Input 1 - Schedule 1'!I881,'Input 1 - Schedule 1'!$D$7:$G$1009,4,FALSE),"")</f>
        <v/>
      </c>
      <c r="AZ881" s="17" t="s">
        <v>1</v>
      </c>
    </row>
    <row r="882" spans="1:52" x14ac:dyDescent="0.25">
      <c r="A882" s="56">
        <f t="shared" si="89"/>
        <v>873</v>
      </c>
      <c r="B882" s="267" t="str">
        <f t="shared" si="90"/>
        <v/>
      </c>
      <c r="C882" s="55" t="str">
        <f>IFERROR(VLOOKUP(G882,GCC.Param!$B$3:$D$96,3,FALSE),"")</f>
        <v/>
      </c>
      <c r="D882" s="40"/>
      <c r="E882" s="40"/>
      <c r="F882" s="42"/>
      <c r="G882" s="42"/>
      <c r="H882" s="42"/>
      <c r="I882" s="42"/>
      <c r="J882" s="267" t="str">
        <f t="shared" si="91"/>
        <v/>
      </c>
      <c r="K882" s="289"/>
      <c r="L882" s="289"/>
      <c r="M882" s="42"/>
      <c r="N882" s="42"/>
      <c r="O882" s="42"/>
      <c r="P882" s="42"/>
      <c r="Q882" s="42"/>
      <c r="R882" s="42"/>
      <c r="S882" s="266">
        <f t="shared" si="92"/>
        <v>0</v>
      </c>
      <c r="T882" s="32"/>
      <c r="U882" s="50"/>
      <c r="V882" s="44"/>
      <c r="W882" s="44"/>
      <c r="X882" s="45"/>
      <c r="Y882" s="50"/>
      <c r="Z882" s="46"/>
      <c r="AA882" s="46"/>
      <c r="AB882" s="46"/>
      <c r="AC882" s="47">
        <f t="shared" si="93"/>
        <v>0</v>
      </c>
      <c r="AD882" s="51"/>
      <c r="AE882" s="51"/>
      <c r="AF882" s="51"/>
      <c r="AH882" s="290"/>
      <c r="AI882" s="53">
        <f t="shared" si="94"/>
        <v>0</v>
      </c>
      <c r="AJ882" s="52"/>
      <c r="AK882" s="293"/>
      <c r="AL882" s="300"/>
      <c r="AM882" s="52"/>
      <c r="AN882" s="300"/>
      <c r="AO882" s="54"/>
      <c r="AQ882" s="47" t="str">
        <f>IF(OR('Input 1 - Schedule 1'!$C882="Non-Ins, Non-Fin",G882="Other Unregulated Financial Entity"),"Yes","No")</f>
        <v>No</v>
      </c>
      <c r="AR882" s="47" t="str">
        <f>IF(AQ882="Yes", 'Input 1 - Schedule 1'!AL882/'Input 1 - Schedule 1'!AM882*'Input 1 - Schedule 1'!AN882,"N/A")</f>
        <v>N/A</v>
      </c>
      <c r="AS882" s="47" t="str">
        <f>IF(AR882="N/A","N/A",MAX('Input 1 - Schedule 1'!AN882*0.02,AR882))</f>
        <v>N/A</v>
      </c>
      <c r="AT882" s="47" t="str">
        <f>IF(AQ882="Yes",'Input 1 - Schedule 1'!$AH882*IF($AX882="RBC Filing U.S. Insurer (Life)",0.0247,IF($AX882="RBC Filing U.S. Insurer (Health)",0.057*2/3,0.0364)),"N/A")</f>
        <v>N/A</v>
      </c>
      <c r="AU882" s="47" t="str">
        <f>IF(AQ882="Yes",'Input 1 - Schedule 1'!$AH882*IF($AX882="RBC Filing U.S. Insurer (Life)",0.037,IF($AX882="RBC Filing U.S. Insurer (Health)",0.057,0.054)),"N/A")</f>
        <v>N/A</v>
      </c>
      <c r="AV882" s="47" t="str">
        <f>IF(AQ882="Yes",'Input 1 - Schedule 1'!$AJ882*0.03,"N/A")</f>
        <v>N/A</v>
      </c>
      <c r="AW882" s="47" t="str">
        <f>IF(AQ882="Yes",IF(AX882="RBC Filing U.S. Insurer (Life)",0.195*'Input 1 - Schedule 1'!AJ882,0.225*'Input 1 - Schedule 1'!AJ882),"N/A")</f>
        <v>N/A</v>
      </c>
      <c r="AX882" s="47" t="str">
        <f>IFERROR(VLOOKUP('Input 1 - Schedule 1'!I882,'Input 1 - Schedule 1'!$D$7:$G$1009,4,FALSE),"")</f>
        <v/>
      </c>
      <c r="AZ882" s="17" t="s">
        <v>1</v>
      </c>
    </row>
    <row r="883" spans="1:52" x14ac:dyDescent="0.25">
      <c r="A883" s="56">
        <f t="shared" si="89"/>
        <v>874</v>
      </c>
      <c r="B883" s="267" t="str">
        <f t="shared" si="90"/>
        <v/>
      </c>
      <c r="C883" s="55" t="str">
        <f>IFERROR(VLOOKUP(G883,GCC.Param!$B$3:$D$96,3,FALSE),"")</f>
        <v/>
      </c>
      <c r="D883" s="40"/>
      <c r="E883" s="40"/>
      <c r="F883" s="42"/>
      <c r="G883" s="42"/>
      <c r="H883" s="42"/>
      <c r="I883" s="42"/>
      <c r="J883" s="267" t="str">
        <f t="shared" si="91"/>
        <v/>
      </c>
      <c r="K883" s="289"/>
      <c r="L883" s="289"/>
      <c r="M883" s="42"/>
      <c r="N883" s="42"/>
      <c r="O883" s="42"/>
      <c r="P883" s="42"/>
      <c r="Q883" s="42"/>
      <c r="R883" s="42"/>
      <c r="S883" s="266">
        <f t="shared" si="92"/>
        <v>0</v>
      </c>
      <c r="T883" s="32"/>
      <c r="U883" s="50"/>
      <c r="V883" s="44"/>
      <c r="W883" s="44"/>
      <c r="X883" s="45"/>
      <c r="Y883" s="50"/>
      <c r="Z883" s="46"/>
      <c r="AA883" s="46"/>
      <c r="AB883" s="46"/>
      <c r="AC883" s="47">
        <f t="shared" si="93"/>
        <v>0</v>
      </c>
      <c r="AD883" s="51"/>
      <c r="AE883" s="51"/>
      <c r="AF883" s="51"/>
      <c r="AH883" s="290"/>
      <c r="AI883" s="53">
        <f t="shared" si="94"/>
        <v>0</v>
      </c>
      <c r="AJ883" s="52"/>
      <c r="AK883" s="293"/>
      <c r="AL883" s="300"/>
      <c r="AM883" s="52"/>
      <c r="AN883" s="300"/>
      <c r="AO883" s="54"/>
      <c r="AQ883" s="47" t="str">
        <f>IF(OR('Input 1 - Schedule 1'!$C883="Non-Ins, Non-Fin",G883="Other Unregulated Financial Entity"),"Yes","No")</f>
        <v>No</v>
      </c>
      <c r="AR883" s="47" t="str">
        <f>IF(AQ883="Yes", 'Input 1 - Schedule 1'!AL883/'Input 1 - Schedule 1'!AM883*'Input 1 - Schedule 1'!AN883,"N/A")</f>
        <v>N/A</v>
      </c>
      <c r="AS883" s="47" t="str">
        <f>IF(AR883="N/A","N/A",MAX('Input 1 - Schedule 1'!AN883*0.02,AR883))</f>
        <v>N/A</v>
      </c>
      <c r="AT883" s="47" t="str">
        <f>IF(AQ883="Yes",'Input 1 - Schedule 1'!$AH883*IF($AX883="RBC Filing U.S. Insurer (Life)",0.0247,IF($AX883="RBC Filing U.S. Insurer (Health)",0.057*2/3,0.0364)),"N/A")</f>
        <v>N/A</v>
      </c>
      <c r="AU883" s="47" t="str">
        <f>IF(AQ883="Yes",'Input 1 - Schedule 1'!$AH883*IF($AX883="RBC Filing U.S. Insurer (Life)",0.037,IF($AX883="RBC Filing U.S. Insurer (Health)",0.057,0.054)),"N/A")</f>
        <v>N/A</v>
      </c>
      <c r="AV883" s="47" t="str">
        <f>IF(AQ883="Yes",'Input 1 - Schedule 1'!$AJ883*0.03,"N/A")</f>
        <v>N/A</v>
      </c>
      <c r="AW883" s="47" t="str">
        <f>IF(AQ883="Yes",IF(AX883="RBC Filing U.S. Insurer (Life)",0.195*'Input 1 - Schedule 1'!AJ883,0.225*'Input 1 - Schedule 1'!AJ883),"N/A")</f>
        <v>N/A</v>
      </c>
      <c r="AX883" s="47" t="str">
        <f>IFERROR(VLOOKUP('Input 1 - Schedule 1'!I883,'Input 1 - Schedule 1'!$D$7:$G$1009,4,FALSE),"")</f>
        <v/>
      </c>
      <c r="AZ883" s="17" t="s">
        <v>1</v>
      </c>
    </row>
    <row r="884" spans="1:52" x14ac:dyDescent="0.25">
      <c r="A884" s="56">
        <f t="shared" si="89"/>
        <v>875</v>
      </c>
      <c r="B884" s="267" t="str">
        <f t="shared" si="90"/>
        <v/>
      </c>
      <c r="C884" s="55" t="str">
        <f>IFERROR(VLOOKUP(G884,GCC.Param!$B$3:$D$96,3,FALSE),"")</f>
        <v/>
      </c>
      <c r="D884" s="40"/>
      <c r="E884" s="40"/>
      <c r="F884" s="42"/>
      <c r="G884" s="42"/>
      <c r="H884" s="42"/>
      <c r="I884" s="42"/>
      <c r="J884" s="267" t="str">
        <f t="shared" si="91"/>
        <v/>
      </c>
      <c r="K884" s="289"/>
      <c r="L884" s="289"/>
      <c r="M884" s="42"/>
      <c r="N884" s="42"/>
      <c r="O884" s="42"/>
      <c r="P884" s="42"/>
      <c r="Q884" s="42"/>
      <c r="R884" s="42"/>
      <c r="S884" s="266">
        <f t="shared" si="92"/>
        <v>0</v>
      </c>
      <c r="T884" s="32"/>
      <c r="U884" s="50"/>
      <c r="V884" s="44"/>
      <c r="W884" s="44"/>
      <c r="X884" s="45"/>
      <c r="Y884" s="50"/>
      <c r="Z884" s="46"/>
      <c r="AA884" s="46"/>
      <c r="AB884" s="46"/>
      <c r="AC884" s="47">
        <f t="shared" si="93"/>
        <v>0</v>
      </c>
      <c r="AD884" s="51"/>
      <c r="AE884" s="51"/>
      <c r="AF884" s="51"/>
      <c r="AH884" s="290"/>
      <c r="AI884" s="53">
        <f t="shared" si="94"/>
        <v>0</v>
      </c>
      <c r="AJ884" s="52"/>
      <c r="AK884" s="293"/>
      <c r="AL884" s="300"/>
      <c r="AM884" s="52"/>
      <c r="AN884" s="300"/>
      <c r="AO884" s="54"/>
      <c r="AQ884" s="47" t="str">
        <f>IF(OR('Input 1 - Schedule 1'!$C884="Non-Ins, Non-Fin",G884="Other Unregulated Financial Entity"),"Yes","No")</f>
        <v>No</v>
      </c>
      <c r="AR884" s="47" t="str">
        <f>IF(AQ884="Yes", 'Input 1 - Schedule 1'!AL884/'Input 1 - Schedule 1'!AM884*'Input 1 - Schedule 1'!AN884,"N/A")</f>
        <v>N/A</v>
      </c>
      <c r="AS884" s="47" t="str">
        <f>IF(AR884="N/A","N/A",MAX('Input 1 - Schedule 1'!AN884*0.02,AR884))</f>
        <v>N/A</v>
      </c>
      <c r="AT884" s="47" t="str">
        <f>IF(AQ884="Yes",'Input 1 - Schedule 1'!$AH884*IF($AX884="RBC Filing U.S. Insurer (Life)",0.0247,IF($AX884="RBC Filing U.S. Insurer (Health)",0.057*2/3,0.0364)),"N/A")</f>
        <v>N/A</v>
      </c>
      <c r="AU884" s="47" t="str">
        <f>IF(AQ884="Yes",'Input 1 - Schedule 1'!$AH884*IF($AX884="RBC Filing U.S. Insurer (Life)",0.037,IF($AX884="RBC Filing U.S. Insurer (Health)",0.057,0.054)),"N/A")</f>
        <v>N/A</v>
      </c>
      <c r="AV884" s="47" t="str">
        <f>IF(AQ884="Yes",'Input 1 - Schedule 1'!$AJ884*0.03,"N/A")</f>
        <v>N/A</v>
      </c>
      <c r="AW884" s="47" t="str">
        <f>IF(AQ884="Yes",IF(AX884="RBC Filing U.S. Insurer (Life)",0.195*'Input 1 - Schedule 1'!AJ884,0.225*'Input 1 - Schedule 1'!AJ884),"N/A")</f>
        <v>N/A</v>
      </c>
      <c r="AX884" s="47" t="str">
        <f>IFERROR(VLOOKUP('Input 1 - Schedule 1'!I884,'Input 1 - Schedule 1'!$D$7:$G$1009,4,FALSE),"")</f>
        <v/>
      </c>
      <c r="AZ884" s="17" t="s">
        <v>1</v>
      </c>
    </row>
    <row r="885" spans="1:52" x14ac:dyDescent="0.25">
      <c r="A885" s="56">
        <f t="shared" si="89"/>
        <v>876</v>
      </c>
      <c r="B885" s="267" t="str">
        <f t="shared" si="90"/>
        <v/>
      </c>
      <c r="C885" s="55" t="str">
        <f>IFERROR(VLOOKUP(G885,GCC.Param!$B$3:$D$96,3,FALSE),"")</f>
        <v/>
      </c>
      <c r="D885" s="40"/>
      <c r="E885" s="40"/>
      <c r="F885" s="42"/>
      <c r="G885" s="42"/>
      <c r="H885" s="42"/>
      <c r="I885" s="42"/>
      <c r="J885" s="267" t="str">
        <f t="shared" si="91"/>
        <v/>
      </c>
      <c r="K885" s="289"/>
      <c r="L885" s="289"/>
      <c r="M885" s="42"/>
      <c r="N885" s="42"/>
      <c r="O885" s="42"/>
      <c r="P885" s="42"/>
      <c r="Q885" s="42"/>
      <c r="R885" s="42"/>
      <c r="S885" s="266">
        <f t="shared" si="92"/>
        <v>0</v>
      </c>
      <c r="T885" s="32"/>
      <c r="U885" s="50"/>
      <c r="V885" s="44"/>
      <c r="W885" s="44"/>
      <c r="X885" s="45"/>
      <c r="Y885" s="50"/>
      <c r="Z885" s="46"/>
      <c r="AA885" s="46"/>
      <c r="AB885" s="46"/>
      <c r="AC885" s="47">
        <f t="shared" si="93"/>
        <v>0</v>
      </c>
      <c r="AD885" s="51"/>
      <c r="AE885" s="51"/>
      <c r="AF885" s="51"/>
      <c r="AH885" s="290"/>
      <c r="AI885" s="53">
        <f t="shared" si="94"/>
        <v>0</v>
      </c>
      <c r="AJ885" s="52"/>
      <c r="AK885" s="293"/>
      <c r="AL885" s="300"/>
      <c r="AM885" s="52"/>
      <c r="AN885" s="300"/>
      <c r="AO885" s="54"/>
      <c r="AQ885" s="47" t="str">
        <f>IF(OR('Input 1 - Schedule 1'!$C885="Non-Ins, Non-Fin",G885="Other Unregulated Financial Entity"),"Yes","No")</f>
        <v>No</v>
      </c>
      <c r="AR885" s="47" t="str">
        <f>IF(AQ885="Yes", 'Input 1 - Schedule 1'!AL885/'Input 1 - Schedule 1'!AM885*'Input 1 - Schedule 1'!AN885,"N/A")</f>
        <v>N/A</v>
      </c>
      <c r="AS885" s="47" t="str">
        <f>IF(AR885="N/A","N/A",MAX('Input 1 - Schedule 1'!AN885*0.02,AR885))</f>
        <v>N/A</v>
      </c>
      <c r="AT885" s="47" t="str">
        <f>IF(AQ885="Yes",'Input 1 - Schedule 1'!$AH885*IF($AX885="RBC Filing U.S. Insurer (Life)",0.0247,IF($AX885="RBC Filing U.S. Insurer (Health)",0.057*2/3,0.0364)),"N/A")</f>
        <v>N/A</v>
      </c>
      <c r="AU885" s="47" t="str">
        <f>IF(AQ885="Yes",'Input 1 - Schedule 1'!$AH885*IF($AX885="RBC Filing U.S. Insurer (Life)",0.037,IF($AX885="RBC Filing U.S. Insurer (Health)",0.057,0.054)),"N/A")</f>
        <v>N/A</v>
      </c>
      <c r="AV885" s="47" t="str">
        <f>IF(AQ885="Yes",'Input 1 - Schedule 1'!$AJ885*0.03,"N/A")</f>
        <v>N/A</v>
      </c>
      <c r="AW885" s="47" t="str">
        <f>IF(AQ885="Yes",IF(AX885="RBC Filing U.S. Insurer (Life)",0.195*'Input 1 - Schedule 1'!AJ885,0.225*'Input 1 - Schedule 1'!AJ885),"N/A")</f>
        <v>N/A</v>
      </c>
      <c r="AX885" s="47" t="str">
        <f>IFERROR(VLOOKUP('Input 1 - Schedule 1'!I885,'Input 1 - Schedule 1'!$D$7:$G$1009,4,FALSE),"")</f>
        <v/>
      </c>
      <c r="AZ885" s="17" t="s">
        <v>1</v>
      </c>
    </row>
    <row r="886" spans="1:52" x14ac:dyDescent="0.25">
      <c r="A886" s="56">
        <f t="shared" si="89"/>
        <v>877</v>
      </c>
      <c r="B886" s="267" t="str">
        <f t="shared" si="90"/>
        <v/>
      </c>
      <c r="C886" s="55" t="str">
        <f>IFERROR(VLOOKUP(G886,GCC.Param!$B$3:$D$96,3,FALSE),"")</f>
        <v/>
      </c>
      <c r="D886" s="40"/>
      <c r="E886" s="40"/>
      <c r="F886" s="42"/>
      <c r="G886" s="42"/>
      <c r="H886" s="42"/>
      <c r="I886" s="42"/>
      <c r="J886" s="267" t="str">
        <f t="shared" si="91"/>
        <v/>
      </c>
      <c r="K886" s="289"/>
      <c r="L886" s="289"/>
      <c r="M886" s="42"/>
      <c r="N886" s="42"/>
      <c r="O886" s="42"/>
      <c r="P886" s="42"/>
      <c r="Q886" s="42"/>
      <c r="R886" s="42"/>
      <c r="S886" s="266">
        <f t="shared" si="92"/>
        <v>0</v>
      </c>
      <c r="T886" s="32"/>
      <c r="U886" s="50"/>
      <c r="V886" s="44"/>
      <c r="W886" s="44"/>
      <c r="X886" s="45"/>
      <c r="Y886" s="50"/>
      <c r="Z886" s="46"/>
      <c r="AA886" s="46"/>
      <c r="AB886" s="46"/>
      <c r="AC886" s="47">
        <f t="shared" si="93"/>
        <v>0</v>
      </c>
      <c r="AD886" s="51"/>
      <c r="AE886" s="51"/>
      <c r="AF886" s="51"/>
      <c r="AH886" s="290"/>
      <c r="AI886" s="53">
        <f t="shared" si="94"/>
        <v>0</v>
      </c>
      <c r="AJ886" s="52"/>
      <c r="AK886" s="293"/>
      <c r="AL886" s="300"/>
      <c r="AM886" s="52"/>
      <c r="AN886" s="300"/>
      <c r="AO886" s="54"/>
      <c r="AQ886" s="47" t="str">
        <f>IF(OR('Input 1 - Schedule 1'!$C886="Non-Ins, Non-Fin",G886="Other Unregulated Financial Entity"),"Yes","No")</f>
        <v>No</v>
      </c>
      <c r="AR886" s="47" t="str">
        <f>IF(AQ886="Yes", 'Input 1 - Schedule 1'!AL886/'Input 1 - Schedule 1'!AM886*'Input 1 - Schedule 1'!AN886,"N/A")</f>
        <v>N/A</v>
      </c>
      <c r="AS886" s="47" t="str">
        <f>IF(AR886="N/A","N/A",MAX('Input 1 - Schedule 1'!AN886*0.02,AR886))</f>
        <v>N/A</v>
      </c>
      <c r="AT886" s="47" t="str">
        <f>IF(AQ886="Yes",'Input 1 - Schedule 1'!$AH886*IF($AX886="RBC Filing U.S. Insurer (Life)",0.0247,IF($AX886="RBC Filing U.S. Insurer (Health)",0.057*2/3,0.0364)),"N/A")</f>
        <v>N/A</v>
      </c>
      <c r="AU886" s="47" t="str">
        <f>IF(AQ886="Yes",'Input 1 - Schedule 1'!$AH886*IF($AX886="RBC Filing U.S. Insurer (Life)",0.037,IF($AX886="RBC Filing U.S. Insurer (Health)",0.057,0.054)),"N/A")</f>
        <v>N/A</v>
      </c>
      <c r="AV886" s="47" t="str">
        <f>IF(AQ886="Yes",'Input 1 - Schedule 1'!$AJ886*0.03,"N/A")</f>
        <v>N/A</v>
      </c>
      <c r="AW886" s="47" t="str">
        <f>IF(AQ886="Yes",IF(AX886="RBC Filing U.S. Insurer (Life)",0.195*'Input 1 - Schedule 1'!AJ886,0.225*'Input 1 - Schedule 1'!AJ886),"N/A")</f>
        <v>N/A</v>
      </c>
      <c r="AX886" s="47" t="str">
        <f>IFERROR(VLOOKUP('Input 1 - Schedule 1'!I886,'Input 1 - Schedule 1'!$D$7:$G$1009,4,FALSE),"")</f>
        <v/>
      </c>
      <c r="AZ886" s="17" t="s">
        <v>1</v>
      </c>
    </row>
    <row r="887" spans="1:52" x14ac:dyDescent="0.25">
      <c r="A887" s="56">
        <f t="shared" si="89"/>
        <v>878</v>
      </c>
      <c r="B887" s="267" t="str">
        <f t="shared" si="90"/>
        <v/>
      </c>
      <c r="C887" s="55" t="str">
        <f>IFERROR(VLOOKUP(G887,GCC.Param!$B$3:$D$96,3,FALSE),"")</f>
        <v/>
      </c>
      <c r="D887" s="40"/>
      <c r="E887" s="40"/>
      <c r="F887" s="42"/>
      <c r="G887" s="42"/>
      <c r="H887" s="42"/>
      <c r="I887" s="42"/>
      <c r="J887" s="267" t="str">
        <f t="shared" si="91"/>
        <v/>
      </c>
      <c r="K887" s="289"/>
      <c r="L887" s="289"/>
      <c r="M887" s="42"/>
      <c r="N887" s="42"/>
      <c r="O887" s="42"/>
      <c r="P887" s="42"/>
      <c r="Q887" s="42"/>
      <c r="R887" s="42"/>
      <c r="S887" s="266">
        <f t="shared" si="92"/>
        <v>0</v>
      </c>
      <c r="T887" s="32"/>
      <c r="U887" s="50"/>
      <c r="V887" s="44"/>
      <c r="W887" s="44"/>
      <c r="X887" s="45"/>
      <c r="Y887" s="50"/>
      <c r="Z887" s="46"/>
      <c r="AA887" s="46"/>
      <c r="AB887" s="46"/>
      <c r="AC887" s="47">
        <f t="shared" si="93"/>
        <v>0</v>
      </c>
      <c r="AD887" s="51"/>
      <c r="AE887" s="51"/>
      <c r="AF887" s="51"/>
      <c r="AH887" s="290"/>
      <c r="AI887" s="53">
        <f t="shared" si="94"/>
        <v>0</v>
      </c>
      <c r="AJ887" s="52"/>
      <c r="AK887" s="293"/>
      <c r="AL887" s="300"/>
      <c r="AM887" s="52"/>
      <c r="AN887" s="300"/>
      <c r="AO887" s="54"/>
      <c r="AQ887" s="47" t="str">
        <f>IF(OR('Input 1 - Schedule 1'!$C887="Non-Ins, Non-Fin",G887="Other Unregulated Financial Entity"),"Yes","No")</f>
        <v>No</v>
      </c>
      <c r="AR887" s="47" t="str">
        <f>IF(AQ887="Yes", 'Input 1 - Schedule 1'!AL887/'Input 1 - Schedule 1'!AM887*'Input 1 - Schedule 1'!AN887,"N/A")</f>
        <v>N/A</v>
      </c>
      <c r="AS887" s="47" t="str">
        <f>IF(AR887="N/A","N/A",MAX('Input 1 - Schedule 1'!AN887*0.02,AR887))</f>
        <v>N/A</v>
      </c>
      <c r="AT887" s="47" t="str">
        <f>IF(AQ887="Yes",'Input 1 - Schedule 1'!$AH887*IF($AX887="RBC Filing U.S. Insurer (Life)",0.0247,IF($AX887="RBC Filing U.S. Insurer (Health)",0.057*2/3,0.0364)),"N/A")</f>
        <v>N/A</v>
      </c>
      <c r="AU887" s="47" t="str">
        <f>IF(AQ887="Yes",'Input 1 - Schedule 1'!$AH887*IF($AX887="RBC Filing U.S. Insurer (Life)",0.037,IF($AX887="RBC Filing U.S. Insurer (Health)",0.057,0.054)),"N/A")</f>
        <v>N/A</v>
      </c>
      <c r="AV887" s="47" t="str">
        <f>IF(AQ887="Yes",'Input 1 - Schedule 1'!$AJ887*0.03,"N/A")</f>
        <v>N/A</v>
      </c>
      <c r="AW887" s="47" t="str">
        <f>IF(AQ887="Yes",IF(AX887="RBC Filing U.S. Insurer (Life)",0.195*'Input 1 - Schedule 1'!AJ887,0.225*'Input 1 - Schedule 1'!AJ887),"N/A")</f>
        <v>N/A</v>
      </c>
      <c r="AX887" s="47" t="str">
        <f>IFERROR(VLOOKUP('Input 1 - Schedule 1'!I887,'Input 1 - Schedule 1'!$D$7:$G$1009,4,FALSE),"")</f>
        <v/>
      </c>
      <c r="AZ887" s="17" t="s">
        <v>1</v>
      </c>
    </row>
    <row r="888" spans="1:52" x14ac:dyDescent="0.25">
      <c r="A888" s="56">
        <f t="shared" si="89"/>
        <v>879</v>
      </c>
      <c r="B888" s="267" t="str">
        <f t="shared" si="90"/>
        <v/>
      </c>
      <c r="C888" s="55" t="str">
        <f>IFERROR(VLOOKUP(G888,GCC.Param!$B$3:$D$96,3,FALSE),"")</f>
        <v/>
      </c>
      <c r="D888" s="40"/>
      <c r="E888" s="40"/>
      <c r="F888" s="42"/>
      <c r="G888" s="42"/>
      <c r="H888" s="42"/>
      <c r="I888" s="42"/>
      <c r="J888" s="267" t="str">
        <f t="shared" si="91"/>
        <v/>
      </c>
      <c r="K888" s="289"/>
      <c r="L888" s="289"/>
      <c r="M888" s="42"/>
      <c r="N888" s="42"/>
      <c r="O888" s="42"/>
      <c r="P888" s="42"/>
      <c r="Q888" s="42"/>
      <c r="R888" s="42"/>
      <c r="S888" s="266">
        <f t="shared" si="92"/>
        <v>0</v>
      </c>
      <c r="T888" s="32"/>
      <c r="U888" s="50"/>
      <c r="V888" s="44"/>
      <c r="W888" s="44"/>
      <c r="X888" s="45"/>
      <c r="Y888" s="50"/>
      <c r="Z888" s="46"/>
      <c r="AA888" s="46"/>
      <c r="AB888" s="46"/>
      <c r="AC888" s="47">
        <f t="shared" si="93"/>
        <v>0</v>
      </c>
      <c r="AD888" s="51"/>
      <c r="AE888" s="51"/>
      <c r="AF888" s="51"/>
      <c r="AH888" s="290"/>
      <c r="AI888" s="53">
        <f t="shared" si="94"/>
        <v>0</v>
      </c>
      <c r="AJ888" s="52"/>
      <c r="AK888" s="293"/>
      <c r="AL888" s="300"/>
      <c r="AM888" s="52"/>
      <c r="AN888" s="300"/>
      <c r="AO888" s="54"/>
      <c r="AQ888" s="47" t="str">
        <f>IF(OR('Input 1 - Schedule 1'!$C888="Non-Ins, Non-Fin",G888="Other Unregulated Financial Entity"),"Yes","No")</f>
        <v>No</v>
      </c>
      <c r="AR888" s="47" t="str">
        <f>IF(AQ888="Yes", 'Input 1 - Schedule 1'!AL888/'Input 1 - Schedule 1'!AM888*'Input 1 - Schedule 1'!AN888,"N/A")</f>
        <v>N/A</v>
      </c>
      <c r="AS888" s="47" t="str">
        <f>IF(AR888="N/A","N/A",MAX('Input 1 - Schedule 1'!AN888*0.02,AR888))</f>
        <v>N/A</v>
      </c>
      <c r="AT888" s="47" t="str">
        <f>IF(AQ888="Yes",'Input 1 - Schedule 1'!$AH888*IF($AX888="RBC Filing U.S. Insurer (Life)",0.0247,IF($AX888="RBC Filing U.S. Insurer (Health)",0.057*2/3,0.0364)),"N/A")</f>
        <v>N/A</v>
      </c>
      <c r="AU888" s="47" t="str">
        <f>IF(AQ888="Yes",'Input 1 - Schedule 1'!$AH888*IF($AX888="RBC Filing U.S. Insurer (Life)",0.037,IF($AX888="RBC Filing U.S. Insurer (Health)",0.057,0.054)),"N/A")</f>
        <v>N/A</v>
      </c>
      <c r="AV888" s="47" t="str">
        <f>IF(AQ888="Yes",'Input 1 - Schedule 1'!$AJ888*0.03,"N/A")</f>
        <v>N/A</v>
      </c>
      <c r="AW888" s="47" t="str">
        <f>IF(AQ888="Yes",IF(AX888="RBC Filing U.S. Insurer (Life)",0.195*'Input 1 - Schedule 1'!AJ888,0.225*'Input 1 - Schedule 1'!AJ888),"N/A")</f>
        <v>N/A</v>
      </c>
      <c r="AX888" s="47" t="str">
        <f>IFERROR(VLOOKUP('Input 1 - Schedule 1'!I888,'Input 1 - Schedule 1'!$D$7:$G$1009,4,FALSE),"")</f>
        <v/>
      </c>
      <c r="AZ888" s="17" t="s">
        <v>1</v>
      </c>
    </row>
    <row r="889" spans="1:52" x14ac:dyDescent="0.25">
      <c r="A889" s="56">
        <f t="shared" si="89"/>
        <v>880</v>
      </c>
      <c r="B889" s="267" t="str">
        <f t="shared" si="90"/>
        <v/>
      </c>
      <c r="C889" s="55" t="str">
        <f>IFERROR(VLOOKUP(G889,GCC.Param!$B$3:$D$96,3,FALSE),"")</f>
        <v/>
      </c>
      <c r="D889" s="40"/>
      <c r="E889" s="40"/>
      <c r="F889" s="42"/>
      <c r="G889" s="42"/>
      <c r="H889" s="42"/>
      <c r="I889" s="42"/>
      <c r="J889" s="267" t="str">
        <f t="shared" si="91"/>
        <v/>
      </c>
      <c r="K889" s="289"/>
      <c r="L889" s="289"/>
      <c r="M889" s="42"/>
      <c r="N889" s="42"/>
      <c r="O889" s="42"/>
      <c r="P889" s="42"/>
      <c r="Q889" s="42"/>
      <c r="R889" s="42"/>
      <c r="S889" s="266">
        <f t="shared" si="92"/>
        <v>0</v>
      </c>
      <c r="T889" s="32"/>
      <c r="U889" s="50"/>
      <c r="V889" s="44"/>
      <c r="W889" s="44"/>
      <c r="X889" s="45"/>
      <c r="Y889" s="50"/>
      <c r="Z889" s="46"/>
      <c r="AA889" s="46"/>
      <c r="AB889" s="46"/>
      <c r="AC889" s="47">
        <f t="shared" si="93"/>
        <v>0</v>
      </c>
      <c r="AD889" s="51"/>
      <c r="AE889" s="51"/>
      <c r="AF889" s="51"/>
      <c r="AH889" s="290"/>
      <c r="AI889" s="53">
        <f t="shared" si="94"/>
        <v>0</v>
      </c>
      <c r="AJ889" s="52"/>
      <c r="AK889" s="293"/>
      <c r="AL889" s="300"/>
      <c r="AM889" s="52"/>
      <c r="AN889" s="300"/>
      <c r="AO889" s="54"/>
      <c r="AQ889" s="47" t="str">
        <f>IF(OR('Input 1 - Schedule 1'!$C889="Non-Ins, Non-Fin",G889="Other Unregulated Financial Entity"),"Yes","No")</f>
        <v>No</v>
      </c>
      <c r="AR889" s="47" t="str">
        <f>IF(AQ889="Yes", 'Input 1 - Schedule 1'!AL889/'Input 1 - Schedule 1'!AM889*'Input 1 - Schedule 1'!AN889,"N/A")</f>
        <v>N/A</v>
      </c>
      <c r="AS889" s="47" t="str">
        <f>IF(AR889="N/A","N/A",MAX('Input 1 - Schedule 1'!AN889*0.02,AR889))</f>
        <v>N/A</v>
      </c>
      <c r="AT889" s="47" t="str">
        <f>IF(AQ889="Yes",'Input 1 - Schedule 1'!$AH889*IF($AX889="RBC Filing U.S. Insurer (Life)",0.0247,IF($AX889="RBC Filing U.S. Insurer (Health)",0.057*2/3,0.0364)),"N/A")</f>
        <v>N/A</v>
      </c>
      <c r="AU889" s="47" t="str">
        <f>IF(AQ889="Yes",'Input 1 - Schedule 1'!$AH889*IF($AX889="RBC Filing U.S. Insurer (Life)",0.037,IF($AX889="RBC Filing U.S. Insurer (Health)",0.057,0.054)),"N/A")</f>
        <v>N/A</v>
      </c>
      <c r="AV889" s="47" t="str">
        <f>IF(AQ889="Yes",'Input 1 - Schedule 1'!$AJ889*0.03,"N/A")</f>
        <v>N/A</v>
      </c>
      <c r="AW889" s="47" t="str">
        <f>IF(AQ889="Yes",IF(AX889="RBC Filing U.S. Insurer (Life)",0.195*'Input 1 - Schedule 1'!AJ889,0.225*'Input 1 - Schedule 1'!AJ889),"N/A")</f>
        <v>N/A</v>
      </c>
      <c r="AX889" s="47" t="str">
        <f>IFERROR(VLOOKUP('Input 1 - Schedule 1'!I889,'Input 1 - Schedule 1'!$D$7:$G$1009,4,FALSE),"")</f>
        <v/>
      </c>
      <c r="AZ889" s="17" t="s">
        <v>1</v>
      </c>
    </row>
    <row r="890" spans="1:52" x14ac:dyDescent="0.25">
      <c r="A890" s="56">
        <f t="shared" si="89"/>
        <v>881</v>
      </c>
      <c r="B890" s="267" t="str">
        <f t="shared" si="90"/>
        <v/>
      </c>
      <c r="C890" s="55" t="str">
        <f>IFERROR(VLOOKUP(G890,GCC.Param!$B$3:$D$96,3,FALSE),"")</f>
        <v/>
      </c>
      <c r="D890" s="40"/>
      <c r="E890" s="40"/>
      <c r="F890" s="42"/>
      <c r="G890" s="42"/>
      <c r="H890" s="42"/>
      <c r="I890" s="42"/>
      <c r="J890" s="267" t="str">
        <f t="shared" si="91"/>
        <v/>
      </c>
      <c r="K890" s="289"/>
      <c r="L890" s="289"/>
      <c r="M890" s="42"/>
      <c r="N890" s="42"/>
      <c r="O890" s="42"/>
      <c r="P890" s="42"/>
      <c r="Q890" s="42"/>
      <c r="R890" s="42"/>
      <c r="S890" s="266">
        <f t="shared" si="92"/>
        <v>0</v>
      </c>
      <c r="T890" s="32"/>
      <c r="U890" s="50"/>
      <c r="V890" s="44"/>
      <c r="W890" s="44"/>
      <c r="X890" s="45"/>
      <c r="Y890" s="50"/>
      <c r="Z890" s="46"/>
      <c r="AA890" s="46"/>
      <c r="AB890" s="46"/>
      <c r="AC890" s="47">
        <f t="shared" si="93"/>
        <v>0</v>
      </c>
      <c r="AD890" s="51"/>
      <c r="AE890" s="51"/>
      <c r="AF890" s="51"/>
      <c r="AH890" s="290"/>
      <c r="AI890" s="53">
        <f t="shared" si="94"/>
        <v>0</v>
      </c>
      <c r="AJ890" s="52"/>
      <c r="AK890" s="293"/>
      <c r="AL890" s="300"/>
      <c r="AM890" s="52"/>
      <c r="AN890" s="300"/>
      <c r="AO890" s="54"/>
      <c r="AQ890" s="47" t="str">
        <f>IF(OR('Input 1 - Schedule 1'!$C890="Non-Ins, Non-Fin",G890="Other Unregulated Financial Entity"),"Yes","No")</f>
        <v>No</v>
      </c>
      <c r="AR890" s="47" t="str">
        <f>IF(AQ890="Yes", 'Input 1 - Schedule 1'!AL890/'Input 1 - Schedule 1'!AM890*'Input 1 - Schedule 1'!AN890,"N/A")</f>
        <v>N/A</v>
      </c>
      <c r="AS890" s="47" t="str">
        <f>IF(AR890="N/A","N/A",MAX('Input 1 - Schedule 1'!AN890*0.02,AR890))</f>
        <v>N/A</v>
      </c>
      <c r="AT890" s="47" t="str">
        <f>IF(AQ890="Yes",'Input 1 - Schedule 1'!$AH890*IF($AX890="RBC Filing U.S. Insurer (Life)",0.0247,IF($AX890="RBC Filing U.S. Insurer (Health)",0.057*2/3,0.0364)),"N/A")</f>
        <v>N/A</v>
      </c>
      <c r="AU890" s="47" t="str">
        <f>IF(AQ890="Yes",'Input 1 - Schedule 1'!$AH890*IF($AX890="RBC Filing U.S. Insurer (Life)",0.037,IF($AX890="RBC Filing U.S. Insurer (Health)",0.057,0.054)),"N/A")</f>
        <v>N/A</v>
      </c>
      <c r="AV890" s="47" t="str">
        <f>IF(AQ890="Yes",'Input 1 - Schedule 1'!$AJ890*0.03,"N/A")</f>
        <v>N/A</v>
      </c>
      <c r="AW890" s="47" t="str">
        <f>IF(AQ890="Yes",IF(AX890="RBC Filing U.S. Insurer (Life)",0.195*'Input 1 - Schedule 1'!AJ890,0.225*'Input 1 - Schedule 1'!AJ890),"N/A")</f>
        <v>N/A</v>
      </c>
      <c r="AX890" s="47" t="str">
        <f>IFERROR(VLOOKUP('Input 1 - Schedule 1'!I890,'Input 1 - Schedule 1'!$D$7:$G$1009,4,FALSE),"")</f>
        <v/>
      </c>
      <c r="AZ890" s="17" t="s">
        <v>1</v>
      </c>
    </row>
    <row r="891" spans="1:52" x14ac:dyDescent="0.25">
      <c r="A891" s="56">
        <f t="shared" si="89"/>
        <v>882</v>
      </c>
      <c r="B891" s="267" t="str">
        <f t="shared" si="90"/>
        <v/>
      </c>
      <c r="C891" s="55" t="str">
        <f>IFERROR(VLOOKUP(G891,GCC.Param!$B$3:$D$96,3,FALSE),"")</f>
        <v/>
      </c>
      <c r="D891" s="40"/>
      <c r="E891" s="40"/>
      <c r="F891" s="42"/>
      <c r="G891" s="42"/>
      <c r="H891" s="42"/>
      <c r="I891" s="42"/>
      <c r="J891" s="267" t="str">
        <f t="shared" si="91"/>
        <v/>
      </c>
      <c r="K891" s="289"/>
      <c r="L891" s="289"/>
      <c r="M891" s="42"/>
      <c r="N891" s="42"/>
      <c r="O891" s="42"/>
      <c r="P891" s="42"/>
      <c r="Q891" s="42"/>
      <c r="R891" s="42"/>
      <c r="S891" s="266">
        <f t="shared" si="92"/>
        <v>0</v>
      </c>
      <c r="T891" s="32"/>
      <c r="U891" s="50"/>
      <c r="V891" s="44"/>
      <c r="W891" s="44"/>
      <c r="X891" s="45"/>
      <c r="Y891" s="50"/>
      <c r="Z891" s="46"/>
      <c r="AA891" s="46"/>
      <c r="AB891" s="46"/>
      <c r="AC891" s="47">
        <f t="shared" si="93"/>
        <v>0</v>
      </c>
      <c r="AD891" s="51"/>
      <c r="AE891" s="51"/>
      <c r="AF891" s="51"/>
      <c r="AH891" s="290"/>
      <c r="AI891" s="53">
        <f t="shared" si="94"/>
        <v>0</v>
      </c>
      <c r="AJ891" s="52"/>
      <c r="AK891" s="293"/>
      <c r="AL891" s="300"/>
      <c r="AM891" s="52"/>
      <c r="AN891" s="300"/>
      <c r="AO891" s="54"/>
      <c r="AQ891" s="47" t="str">
        <f>IF(OR('Input 1 - Schedule 1'!$C891="Non-Ins, Non-Fin",G891="Other Unregulated Financial Entity"),"Yes","No")</f>
        <v>No</v>
      </c>
      <c r="AR891" s="47" t="str">
        <f>IF(AQ891="Yes", 'Input 1 - Schedule 1'!AL891/'Input 1 - Schedule 1'!AM891*'Input 1 - Schedule 1'!AN891,"N/A")</f>
        <v>N/A</v>
      </c>
      <c r="AS891" s="47" t="str">
        <f>IF(AR891="N/A","N/A",MAX('Input 1 - Schedule 1'!AN891*0.02,AR891))</f>
        <v>N/A</v>
      </c>
      <c r="AT891" s="47" t="str">
        <f>IF(AQ891="Yes",'Input 1 - Schedule 1'!$AH891*IF($AX891="RBC Filing U.S. Insurer (Life)",0.0247,IF($AX891="RBC Filing U.S. Insurer (Health)",0.057*2/3,0.0364)),"N/A")</f>
        <v>N/A</v>
      </c>
      <c r="AU891" s="47" t="str">
        <f>IF(AQ891="Yes",'Input 1 - Schedule 1'!$AH891*IF($AX891="RBC Filing U.S. Insurer (Life)",0.037,IF($AX891="RBC Filing U.S. Insurer (Health)",0.057,0.054)),"N/A")</f>
        <v>N/A</v>
      </c>
      <c r="AV891" s="47" t="str">
        <f>IF(AQ891="Yes",'Input 1 - Schedule 1'!$AJ891*0.03,"N/A")</f>
        <v>N/A</v>
      </c>
      <c r="AW891" s="47" t="str">
        <f>IF(AQ891="Yes",IF(AX891="RBC Filing U.S. Insurer (Life)",0.195*'Input 1 - Schedule 1'!AJ891,0.225*'Input 1 - Schedule 1'!AJ891),"N/A")</f>
        <v>N/A</v>
      </c>
      <c r="AX891" s="47" t="str">
        <f>IFERROR(VLOOKUP('Input 1 - Schedule 1'!I891,'Input 1 - Schedule 1'!$D$7:$G$1009,4,FALSE),"")</f>
        <v/>
      </c>
      <c r="AZ891" s="17" t="s">
        <v>1</v>
      </c>
    </row>
    <row r="892" spans="1:52" x14ac:dyDescent="0.25">
      <c r="A892" s="56">
        <f t="shared" si="89"/>
        <v>883</v>
      </c>
      <c r="B892" s="267" t="str">
        <f t="shared" si="90"/>
        <v/>
      </c>
      <c r="C892" s="55" t="str">
        <f>IFERROR(VLOOKUP(G892,GCC.Param!$B$3:$D$96,3,FALSE),"")</f>
        <v/>
      </c>
      <c r="D892" s="40"/>
      <c r="E892" s="40"/>
      <c r="F892" s="42"/>
      <c r="G892" s="42"/>
      <c r="H892" s="42"/>
      <c r="I892" s="42"/>
      <c r="J892" s="267" t="str">
        <f t="shared" si="91"/>
        <v/>
      </c>
      <c r="K892" s="289"/>
      <c r="L892" s="289"/>
      <c r="M892" s="42"/>
      <c r="N892" s="42"/>
      <c r="O892" s="42"/>
      <c r="P892" s="42"/>
      <c r="Q892" s="42"/>
      <c r="R892" s="42"/>
      <c r="S892" s="266">
        <f t="shared" si="92"/>
        <v>0</v>
      </c>
      <c r="T892" s="32"/>
      <c r="U892" s="50"/>
      <c r="V892" s="44"/>
      <c r="W892" s="44"/>
      <c r="X892" s="45"/>
      <c r="Y892" s="50"/>
      <c r="Z892" s="46"/>
      <c r="AA892" s="46"/>
      <c r="AB892" s="46"/>
      <c r="AC892" s="47">
        <f t="shared" si="93"/>
        <v>0</v>
      </c>
      <c r="AD892" s="51"/>
      <c r="AE892" s="51"/>
      <c r="AF892" s="51"/>
      <c r="AH892" s="290"/>
      <c r="AI892" s="53">
        <f t="shared" si="94"/>
        <v>0</v>
      </c>
      <c r="AJ892" s="52"/>
      <c r="AK892" s="293"/>
      <c r="AL892" s="300"/>
      <c r="AM892" s="52"/>
      <c r="AN892" s="300"/>
      <c r="AO892" s="54"/>
      <c r="AQ892" s="47" t="str">
        <f>IF(OR('Input 1 - Schedule 1'!$C892="Non-Ins, Non-Fin",G892="Other Unregulated Financial Entity"),"Yes","No")</f>
        <v>No</v>
      </c>
      <c r="AR892" s="47" t="str">
        <f>IF(AQ892="Yes", 'Input 1 - Schedule 1'!AL892/'Input 1 - Schedule 1'!AM892*'Input 1 - Schedule 1'!AN892,"N/A")</f>
        <v>N/A</v>
      </c>
      <c r="AS892" s="47" t="str">
        <f>IF(AR892="N/A","N/A",MAX('Input 1 - Schedule 1'!AN892*0.02,AR892))</f>
        <v>N/A</v>
      </c>
      <c r="AT892" s="47" t="str">
        <f>IF(AQ892="Yes",'Input 1 - Schedule 1'!$AH892*IF($AX892="RBC Filing U.S. Insurer (Life)",0.0247,IF($AX892="RBC Filing U.S. Insurer (Health)",0.057*2/3,0.0364)),"N/A")</f>
        <v>N/A</v>
      </c>
      <c r="AU892" s="47" t="str">
        <f>IF(AQ892="Yes",'Input 1 - Schedule 1'!$AH892*IF($AX892="RBC Filing U.S. Insurer (Life)",0.037,IF($AX892="RBC Filing U.S. Insurer (Health)",0.057,0.054)),"N/A")</f>
        <v>N/A</v>
      </c>
      <c r="AV892" s="47" t="str">
        <f>IF(AQ892="Yes",'Input 1 - Schedule 1'!$AJ892*0.03,"N/A")</f>
        <v>N/A</v>
      </c>
      <c r="AW892" s="47" t="str">
        <f>IF(AQ892="Yes",IF(AX892="RBC Filing U.S. Insurer (Life)",0.195*'Input 1 - Schedule 1'!AJ892,0.225*'Input 1 - Schedule 1'!AJ892),"N/A")</f>
        <v>N/A</v>
      </c>
      <c r="AX892" s="47" t="str">
        <f>IFERROR(VLOOKUP('Input 1 - Schedule 1'!I892,'Input 1 - Schedule 1'!$D$7:$G$1009,4,FALSE),"")</f>
        <v/>
      </c>
      <c r="AZ892" s="17" t="s">
        <v>1</v>
      </c>
    </row>
    <row r="893" spans="1:52" x14ac:dyDescent="0.25">
      <c r="A893" s="56">
        <f t="shared" si="89"/>
        <v>884</v>
      </c>
      <c r="B893" s="267" t="str">
        <f t="shared" si="90"/>
        <v/>
      </c>
      <c r="C893" s="55" t="str">
        <f>IFERROR(VLOOKUP(G893,GCC.Param!$B$3:$D$96,3,FALSE),"")</f>
        <v/>
      </c>
      <c r="D893" s="40"/>
      <c r="E893" s="40"/>
      <c r="F893" s="42"/>
      <c r="G893" s="42"/>
      <c r="H893" s="42"/>
      <c r="I893" s="42"/>
      <c r="J893" s="267" t="str">
        <f t="shared" si="91"/>
        <v/>
      </c>
      <c r="K893" s="289"/>
      <c r="L893" s="289"/>
      <c r="M893" s="42"/>
      <c r="N893" s="42"/>
      <c r="O893" s="42"/>
      <c r="P893" s="42"/>
      <c r="Q893" s="42"/>
      <c r="R893" s="42"/>
      <c r="S893" s="266">
        <f t="shared" si="92"/>
        <v>0</v>
      </c>
      <c r="T893" s="32"/>
      <c r="U893" s="50"/>
      <c r="V893" s="44"/>
      <c r="W893" s="44"/>
      <c r="X893" s="45"/>
      <c r="Y893" s="50"/>
      <c r="Z893" s="46"/>
      <c r="AA893" s="46"/>
      <c r="AB893" s="46"/>
      <c r="AC893" s="47">
        <f t="shared" si="93"/>
        <v>0</v>
      </c>
      <c r="AD893" s="51"/>
      <c r="AE893" s="51"/>
      <c r="AF893" s="51"/>
      <c r="AH893" s="290"/>
      <c r="AI893" s="53">
        <f t="shared" si="94"/>
        <v>0</v>
      </c>
      <c r="AJ893" s="52"/>
      <c r="AK893" s="293"/>
      <c r="AL893" s="300"/>
      <c r="AM893" s="52"/>
      <c r="AN893" s="300"/>
      <c r="AO893" s="54"/>
      <c r="AQ893" s="47" t="str">
        <f>IF(OR('Input 1 - Schedule 1'!$C893="Non-Ins, Non-Fin",G893="Other Unregulated Financial Entity"),"Yes","No")</f>
        <v>No</v>
      </c>
      <c r="AR893" s="47" t="str">
        <f>IF(AQ893="Yes", 'Input 1 - Schedule 1'!AL893/'Input 1 - Schedule 1'!AM893*'Input 1 - Schedule 1'!AN893,"N/A")</f>
        <v>N/A</v>
      </c>
      <c r="AS893" s="47" t="str">
        <f>IF(AR893="N/A","N/A",MAX('Input 1 - Schedule 1'!AN893*0.02,AR893))</f>
        <v>N/A</v>
      </c>
      <c r="AT893" s="47" t="str">
        <f>IF(AQ893="Yes",'Input 1 - Schedule 1'!$AH893*IF($AX893="RBC Filing U.S. Insurer (Life)",0.0247,IF($AX893="RBC Filing U.S. Insurer (Health)",0.057*2/3,0.0364)),"N/A")</f>
        <v>N/A</v>
      </c>
      <c r="AU893" s="47" t="str">
        <f>IF(AQ893="Yes",'Input 1 - Schedule 1'!$AH893*IF($AX893="RBC Filing U.S. Insurer (Life)",0.037,IF($AX893="RBC Filing U.S. Insurer (Health)",0.057,0.054)),"N/A")</f>
        <v>N/A</v>
      </c>
      <c r="AV893" s="47" t="str">
        <f>IF(AQ893="Yes",'Input 1 - Schedule 1'!$AJ893*0.03,"N/A")</f>
        <v>N/A</v>
      </c>
      <c r="AW893" s="47" t="str">
        <f>IF(AQ893="Yes",IF(AX893="RBC Filing U.S. Insurer (Life)",0.195*'Input 1 - Schedule 1'!AJ893,0.225*'Input 1 - Schedule 1'!AJ893),"N/A")</f>
        <v>N/A</v>
      </c>
      <c r="AX893" s="47" t="str">
        <f>IFERROR(VLOOKUP('Input 1 - Schedule 1'!I893,'Input 1 - Schedule 1'!$D$7:$G$1009,4,FALSE),"")</f>
        <v/>
      </c>
      <c r="AZ893" s="17" t="s">
        <v>1</v>
      </c>
    </row>
    <row r="894" spans="1:52" x14ac:dyDescent="0.25">
      <c r="A894" s="56">
        <f t="shared" si="89"/>
        <v>885</v>
      </c>
      <c r="B894" s="267" t="str">
        <f t="shared" si="90"/>
        <v/>
      </c>
      <c r="C894" s="55" t="str">
        <f>IFERROR(VLOOKUP(G894,GCC.Param!$B$3:$D$96,3,FALSE),"")</f>
        <v/>
      </c>
      <c r="D894" s="40"/>
      <c r="E894" s="40"/>
      <c r="F894" s="42"/>
      <c r="G894" s="42"/>
      <c r="H894" s="42"/>
      <c r="I894" s="42"/>
      <c r="J894" s="267" t="str">
        <f t="shared" si="91"/>
        <v/>
      </c>
      <c r="K894" s="289"/>
      <c r="L894" s="289"/>
      <c r="M894" s="42"/>
      <c r="N894" s="42"/>
      <c r="O894" s="42"/>
      <c r="P894" s="42"/>
      <c r="Q894" s="42"/>
      <c r="R894" s="42"/>
      <c r="S894" s="266">
        <f t="shared" si="92"/>
        <v>0</v>
      </c>
      <c r="T894" s="32"/>
      <c r="U894" s="50"/>
      <c r="V894" s="44"/>
      <c r="W894" s="44"/>
      <c r="X894" s="45"/>
      <c r="Y894" s="50"/>
      <c r="Z894" s="46"/>
      <c r="AA894" s="46"/>
      <c r="AB894" s="46"/>
      <c r="AC894" s="47">
        <f t="shared" si="93"/>
        <v>0</v>
      </c>
      <c r="AD894" s="51"/>
      <c r="AE894" s="51"/>
      <c r="AF894" s="51"/>
      <c r="AH894" s="290"/>
      <c r="AI894" s="53">
        <f t="shared" si="94"/>
        <v>0</v>
      </c>
      <c r="AJ894" s="52"/>
      <c r="AK894" s="293"/>
      <c r="AL894" s="300"/>
      <c r="AM894" s="52"/>
      <c r="AN894" s="300"/>
      <c r="AO894" s="54"/>
      <c r="AQ894" s="47" t="str">
        <f>IF(OR('Input 1 - Schedule 1'!$C894="Non-Ins, Non-Fin",G894="Other Unregulated Financial Entity"),"Yes","No")</f>
        <v>No</v>
      </c>
      <c r="AR894" s="47" t="str">
        <f>IF(AQ894="Yes", 'Input 1 - Schedule 1'!AL894/'Input 1 - Schedule 1'!AM894*'Input 1 - Schedule 1'!AN894,"N/A")</f>
        <v>N/A</v>
      </c>
      <c r="AS894" s="47" t="str">
        <f>IF(AR894="N/A","N/A",MAX('Input 1 - Schedule 1'!AN894*0.02,AR894))</f>
        <v>N/A</v>
      </c>
      <c r="AT894" s="47" t="str">
        <f>IF(AQ894="Yes",'Input 1 - Schedule 1'!$AH894*IF($AX894="RBC Filing U.S. Insurer (Life)",0.0247,IF($AX894="RBC Filing U.S. Insurer (Health)",0.057*2/3,0.0364)),"N/A")</f>
        <v>N/A</v>
      </c>
      <c r="AU894" s="47" t="str">
        <f>IF(AQ894="Yes",'Input 1 - Schedule 1'!$AH894*IF($AX894="RBC Filing U.S. Insurer (Life)",0.037,IF($AX894="RBC Filing U.S. Insurer (Health)",0.057,0.054)),"N/A")</f>
        <v>N/A</v>
      </c>
      <c r="AV894" s="47" t="str">
        <f>IF(AQ894="Yes",'Input 1 - Schedule 1'!$AJ894*0.03,"N/A")</f>
        <v>N/A</v>
      </c>
      <c r="AW894" s="47" t="str">
        <f>IF(AQ894="Yes",IF(AX894="RBC Filing U.S. Insurer (Life)",0.195*'Input 1 - Schedule 1'!AJ894,0.225*'Input 1 - Schedule 1'!AJ894),"N/A")</f>
        <v>N/A</v>
      </c>
      <c r="AX894" s="47" t="str">
        <f>IFERROR(VLOOKUP('Input 1 - Schedule 1'!I894,'Input 1 - Schedule 1'!$D$7:$G$1009,4,FALSE),"")</f>
        <v/>
      </c>
      <c r="AZ894" s="17" t="s">
        <v>1</v>
      </c>
    </row>
    <row r="895" spans="1:52" x14ac:dyDescent="0.25">
      <c r="A895" s="56">
        <f t="shared" si="89"/>
        <v>886</v>
      </c>
      <c r="B895" s="267" t="str">
        <f t="shared" si="90"/>
        <v/>
      </c>
      <c r="C895" s="55" t="str">
        <f>IFERROR(VLOOKUP(G895,GCC.Param!$B$3:$D$96,3,FALSE),"")</f>
        <v/>
      </c>
      <c r="D895" s="40"/>
      <c r="E895" s="40"/>
      <c r="F895" s="42"/>
      <c r="G895" s="42"/>
      <c r="H895" s="42"/>
      <c r="I895" s="42"/>
      <c r="J895" s="267" t="str">
        <f t="shared" si="91"/>
        <v/>
      </c>
      <c r="K895" s="289"/>
      <c r="L895" s="289"/>
      <c r="M895" s="42"/>
      <c r="N895" s="42"/>
      <c r="O895" s="42"/>
      <c r="P895" s="42"/>
      <c r="Q895" s="42"/>
      <c r="R895" s="42"/>
      <c r="S895" s="266">
        <f t="shared" si="92"/>
        <v>0</v>
      </c>
      <c r="T895" s="32"/>
      <c r="U895" s="50"/>
      <c r="V895" s="44"/>
      <c r="W895" s="44"/>
      <c r="X895" s="45"/>
      <c r="Y895" s="50"/>
      <c r="Z895" s="46"/>
      <c r="AA895" s="46"/>
      <c r="AB895" s="46"/>
      <c r="AC895" s="47">
        <f t="shared" si="93"/>
        <v>0</v>
      </c>
      <c r="AD895" s="51"/>
      <c r="AE895" s="51"/>
      <c r="AF895" s="51"/>
      <c r="AH895" s="290"/>
      <c r="AI895" s="53">
        <f t="shared" si="94"/>
        <v>0</v>
      </c>
      <c r="AJ895" s="52"/>
      <c r="AK895" s="293"/>
      <c r="AL895" s="300"/>
      <c r="AM895" s="52"/>
      <c r="AN895" s="300"/>
      <c r="AO895" s="54"/>
      <c r="AQ895" s="47" t="str">
        <f>IF(OR('Input 1 - Schedule 1'!$C895="Non-Ins, Non-Fin",G895="Other Unregulated Financial Entity"),"Yes","No")</f>
        <v>No</v>
      </c>
      <c r="AR895" s="47" t="str">
        <f>IF(AQ895="Yes", 'Input 1 - Schedule 1'!AL895/'Input 1 - Schedule 1'!AM895*'Input 1 - Schedule 1'!AN895,"N/A")</f>
        <v>N/A</v>
      </c>
      <c r="AS895" s="47" t="str">
        <f>IF(AR895="N/A","N/A",MAX('Input 1 - Schedule 1'!AN895*0.02,AR895))</f>
        <v>N/A</v>
      </c>
      <c r="AT895" s="47" t="str">
        <f>IF(AQ895="Yes",'Input 1 - Schedule 1'!$AH895*IF($AX895="RBC Filing U.S. Insurer (Life)",0.0247,IF($AX895="RBC Filing U.S. Insurer (Health)",0.057*2/3,0.0364)),"N/A")</f>
        <v>N/A</v>
      </c>
      <c r="AU895" s="47" t="str">
        <f>IF(AQ895="Yes",'Input 1 - Schedule 1'!$AH895*IF($AX895="RBC Filing U.S. Insurer (Life)",0.037,IF($AX895="RBC Filing U.S. Insurer (Health)",0.057,0.054)),"N/A")</f>
        <v>N/A</v>
      </c>
      <c r="AV895" s="47" t="str">
        <f>IF(AQ895="Yes",'Input 1 - Schedule 1'!$AJ895*0.03,"N/A")</f>
        <v>N/A</v>
      </c>
      <c r="AW895" s="47" t="str">
        <f>IF(AQ895="Yes",IF(AX895="RBC Filing U.S. Insurer (Life)",0.195*'Input 1 - Schedule 1'!AJ895,0.225*'Input 1 - Schedule 1'!AJ895),"N/A")</f>
        <v>N/A</v>
      </c>
      <c r="AX895" s="47" t="str">
        <f>IFERROR(VLOOKUP('Input 1 - Schedule 1'!I895,'Input 1 - Schedule 1'!$D$7:$G$1009,4,FALSE),"")</f>
        <v/>
      </c>
      <c r="AZ895" s="17" t="s">
        <v>1</v>
      </c>
    </row>
    <row r="896" spans="1:52" x14ac:dyDescent="0.25">
      <c r="A896" s="56">
        <f t="shared" si="89"/>
        <v>887</v>
      </c>
      <c r="B896" s="267" t="str">
        <f t="shared" si="90"/>
        <v/>
      </c>
      <c r="C896" s="55" t="str">
        <f>IFERROR(VLOOKUP(G896,GCC.Param!$B$3:$D$96,3,FALSE),"")</f>
        <v/>
      </c>
      <c r="D896" s="40"/>
      <c r="E896" s="40"/>
      <c r="F896" s="42"/>
      <c r="G896" s="42"/>
      <c r="H896" s="42"/>
      <c r="I896" s="42"/>
      <c r="J896" s="267" t="str">
        <f t="shared" si="91"/>
        <v/>
      </c>
      <c r="K896" s="289"/>
      <c r="L896" s="289"/>
      <c r="M896" s="42"/>
      <c r="N896" s="42"/>
      <c r="O896" s="42"/>
      <c r="P896" s="42"/>
      <c r="Q896" s="42"/>
      <c r="R896" s="42"/>
      <c r="S896" s="266">
        <f t="shared" si="92"/>
        <v>0</v>
      </c>
      <c r="T896" s="32"/>
      <c r="U896" s="50"/>
      <c r="V896" s="44"/>
      <c r="W896" s="44"/>
      <c r="X896" s="45"/>
      <c r="Y896" s="50"/>
      <c r="Z896" s="46"/>
      <c r="AA896" s="46"/>
      <c r="AB896" s="46"/>
      <c r="AC896" s="47">
        <f t="shared" si="93"/>
        <v>0</v>
      </c>
      <c r="AD896" s="51"/>
      <c r="AE896" s="51"/>
      <c r="AF896" s="51"/>
      <c r="AH896" s="290"/>
      <c r="AI896" s="53">
        <f t="shared" si="94"/>
        <v>0</v>
      </c>
      <c r="AJ896" s="52"/>
      <c r="AK896" s="293"/>
      <c r="AL896" s="300"/>
      <c r="AM896" s="52"/>
      <c r="AN896" s="300"/>
      <c r="AO896" s="54"/>
      <c r="AQ896" s="47" t="str">
        <f>IF(OR('Input 1 - Schedule 1'!$C896="Non-Ins, Non-Fin",G896="Other Unregulated Financial Entity"),"Yes","No")</f>
        <v>No</v>
      </c>
      <c r="AR896" s="47" t="str">
        <f>IF(AQ896="Yes", 'Input 1 - Schedule 1'!AL896/'Input 1 - Schedule 1'!AM896*'Input 1 - Schedule 1'!AN896,"N/A")</f>
        <v>N/A</v>
      </c>
      <c r="AS896" s="47" t="str">
        <f>IF(AR896="N/A","N/A",MAX('Input 1 - Schedule 1'!AN896*0.02,AR896))</f>
        <v>N/A</v>
      </c>
      <c r="AT896" s="47" t="str">
        <f>IF(AQ896="Yes",'Input 1 - Schedule 1'!$AH896*IF($AX896="RBC Filing U.S. Insurer (Life)",0.0247,IF($AX896="RBC Filing U.S. Insurer (Health)",0.057*2/3,0.0364)),"N/A")</f>
        <v>N/A</v>
      </c>
      <c r="AU896" s="47" t="str">
        <f>IF(AQ896="Yes",'Input 1 - Schedule 1'!$AH896*IF($AX896="RBC Filing U.S. Insurer (Life)",0.037,IF($AX896="RBC Filing U.S. Insurer (Health)",0.057,0.054)),"N/A")</f>
        <v>N/A</v>
      </c>
      <c r="AV896" s="47" t="str">
        <f>IF(AQ896="Yes",'Input 1 - Schedule 1'!$AJ896*0.03,"N/A")</f>
        <v>N/A</v>
      </c>
      <c r="AW896" s="47" t="str">
        <f>IF(AQ896="Yes",IF(AX896="RBC Filing U.S. Insurer (Life)",0.195*'Input 1 - Schedule 1'!AJ896,0.225*'Input 1 - Schedule 1'!AJ896),"N/A")</f>
        <v>N/A</v>
      </c>
      <c r="AX896" s="47" t="str">
        <f>IFERROR(VLOOKUP('Input 1 - Schedule 1'!I896,'Input 1 - Schedule 1'!$D$7:$G$1009,4,FALSE),"")</f>
        <v/>
      </c>
      <c r="AZ896" s="17" t="s">
        <v>1</v>
      </c>
    </row>
    <row r="897" spans="1:52" x14ac:dyDescent="0.25">
      <c r="A897" s="56">
        <f t="shared" si="89"/>
        <v>888</v>
      </c>
      <c r="B897" s="267" t="str">
        <f t="shared" si="90"/>
        <v/>
      </c>
      <c r="C897" s="55" t="str">
        <f>IFERROR(VLOOKUP(G897,GCC.Param!$B$3:$D$96,3,FALSE),"")</f>
        <v/>
      </c>
      <c r="D897" s="40"/>
      <c r="E897" s="40"/>
      <c r="F897" s="42"/>
      <c r="G897" s="42"/>
      <c r="H897" s="42"/>
      <c r="I897" s="42"/>
      <c r="J897" s="267" t="str">
        <f t="shared" si="91"/>
        <v/>
      </c>
      <c r="K897" s="289"/>
      <c r="L897" s="289"/>
      <c r="M897" s="42"/>
      <c r="N897" s="42"/>
      <c r="O897" s="42"/>
      <c r="P897" s="42"/>
      <c r="Q897" s="42"/>
      <c r="R897" s="42"/>
      <c r="S897" s="266">
        <f t="shared" si="92"/>
        <v>0</v>
      </c>
      <c r="T897" s="32"/>
      <c r="U897" s="50"/>
      <c r="V897" s="44"/>
      <c r="W897" s="44"/>
      <c r="X897" s="45"/>
      <c r="Y897" s="50"/>
      <c r="Z897" s="46"/>
      <c r="AA897" s="46"/>
      <c r="AB897" s="46"/>
      <c r="AC897" s="47">
        <f t="shared" si="93"/>
        <v>0</v>
      </c>
      <c r="AD897" s="51"/>
      <c r="AE897" s="51"/>
      <c r="AF897" s="51"/>
      <c r="AH897" s="290"/>
      <c r="AI897" s="53">
        <f t="shared" si="94"/>
        <v>0</v>
      </c>
      <c r="AJ897" s="52"/>
      <c r="AK897" s="293"/>
      <c r="AL897" s="300"/>
      <c r="AM897" s="52"/>
      <c r="AN897" s="300"/>
      <c r="AO897" s="54"/>
      <c r="AQ897" s="47" t="str">
        <f>IF(OR('Input 1 - Schedule 1'!$C897="Non-Ins, Non-Fin",G897="Other Unregulated Financial Entity"),"Yes","No")</f>
        <v>No</v>
      </c>
      <c r="AR897" s="47" t="str">
        <f>IF(AQ897="Yes", 'Input 1 - Schedule 1'!AL897/'Input 1 - Schedule 1'!AM897*'Input 1 - Schedule 1'!AN897,"N/A")</f>
        <v>N/A</v>
      </c>
      <c r="AS897" s="47" t="str">
        <f>IF(AR897="N/A","N/A",MAX('Input 1 - Schedule 1'!AN897*0.02,AR897))</f>
        <v>N/A</v>
      </c>
      <c r="AT897" s="47" t="str">
        <f>IF(AQ897="Yes",'Input 1 - Schedule 1'!$AH897*IF($AX897="RBC Filing U.S. Insurer (Life)",0.0247,IF($AX897="RBC Filing U.S. Insurer (Health)",0.057*2/3,0.0364)),"N/A")</f>
        <v>N/A</v>
      </c>
      <c r="AU897" s="47" t="str">
        <f>IF(AQ897="Yes",'Input 1 - Schedule 1'!$AH897*IF($AX897="RBC Filing U.S. Insurer (Life)",0.037,IF($AX897="RBC Filing U.S. Insurer (Health)",0.057,0.054)),"N/A")</f>
        <v>N/A</v>
      </c>
      <c r="AV897" s="47" t="str">
        <f>IF(AQ897="Yes",'Input 1 - Schedule 1'!$AJ897*0.03,"N/A")</f>
        <v>N/A</v>
      </c>
      <c r="AW897" s="47" t="str">
        <f>IF(AQ897="Yes",IF(AX897="RBC Filing U.S. Insurer (Life)",0.195*'Input 1 - Schedule 1'!AJ897,0.225*'Input 1 - Schedule 1'!AJ897),"N/A")</f>
        <v>N/A</v>
      </c>
      <c r="AX897" s="47" t="str">
        <f>IFERROR(VLOOKUP('Input 1 - Schedule 1'!I897,'Input 1 - Schedule 1'!$D$7:$G$1009,4,FALSE),"")</f>
        <v/>
      </c>
      <c r="AZ897" s="17" t="s">
        <v>1</v>
      </c>
    </row>
    <row r="898" spans="1:52" x14ac:dyDescent="0.25">
      <c r="A898" s="56">
        <f t="shared" si="89"/>
        <v>889</v>
      </c>
      <c r="B898" s="267" t="str">
        <f t="shared" si="90"/>
        <v/>
      </c>
      <c r="C898" s="55" t="str">
        <f>IFERROR(VLOOKUP(G898,GCC.Param!$B$3:$D$96,3,FALSE),"")</f>
        <v/>
      </c>
      <c r="D898" s="40"/>
      <c r="E898" s="40"/>
      <c r="F898" s="42"/>
      <c r="G898" s="42"/>
      <c r="H898" s="42"/>
      <c r="I898" s="42"/>
      <c r="J898" s="267" t="str">
        <f t="shared" si="91"/>
        <v/>
      </c>
      <c r="K898" s="289"/>
      <c r="L898" s="289"/>
      <c r="M898" s="42"/>
      <c r="N898" s="42"/>
      <c r="O898" s="42"/>
      <c r="P898" s="42"/>
      <c r="Q898" s="42"/>
      <c r="R898" s="42"/>
      <c r="S898" s="266">
        <f t="shared" si="92"/>
        <v>0</v>
      </c>
      <c r="T898" s="32"/>
      <c r="U898" s="50"/>
      <c r="V898" s="44"/>
      <c r="W898" s="44"/>
      <c r="X898" s="45"/>
      <c r="Y898" s="50"/>
      <c r="Z898" s="46"/>
      <c r="AA898" s="46"/>
      <c r="AB898" s="46"/>
      <c r="AC898" s="47">
        <f t="shared" si="93"/>
        <v>0</v>
      </c>
      <c r="AD898" s="51"/>
      <c r="AE898" s="51"/>
      <c r="AF898" s="51"/>
      <c r="AH898" s="290"/>
      <c r="AI898" s="53">
        <f t="shared" si="94"/>
        <v>0</v>
      </c>
      <c r="AJ898" s="52"/>
      <c r="AK898" s="293"/>
      <c r="AL898" s="300"/>
      <c r="AM898" s="52"/>
      <c r="AN898" s="300"/>
      <c r="AO898" s="54"/>
      <c r="AQ898" s="47" t="str">
        <f>IF(OR('Input 1 - Schedule 1'!$C898="Non-Ins, Non-Fin",G898="Other Unregulated Financial Entity"),"Yes","No")</f>
        <v>No</v>
      </c>
      <c r="AR898" s="47" t="str">
        <f>IF(AQ898="Yes", 'Input 1 - Schedule 1'!AL898/'Input 1 - Schedule 1'!AM898*'Input 1 - Schedule 1'!AN898,"N/A")</f>
        <v>N/A</v>
      </c>
      <c r="AS898" s="47" t="str">
        <f>IF(AR898="N/A","N/A",MAX('Input 1 - Schedule 1'!AN898*0.02,AR898))</f>
        <v>N/A</v>
      </c>
      <c r="AT898" s="47" t="str">
        <f>IF(AQ898="Yes",'Input 1 - Schedule 1'!$AH898*IF($AX898="RBC Filing U.S. Insurer (Life)",0.0247,IF($AX898="RBC Filing U.S. Insurer (Health)",0.057*2/3,0.0364)),"N/A")</f>
        <v>N/A</v>
      </c>
      <c r="AU898" s="47" t="str">
        <f>IF(AQ898="Yes",'Input 1 - Schedule 1'!$AH898*IF($AX898="RBC Filing U.S. Insurer (Life)",0.037,IF($AX898="RBC Filing U.S. Insurer (Health)",0.057,0.054)),"N/A")</f>
        <v>N/A</v>
      </c>
      <c r="AV898" s="47" t="str">
        <f>IF(AQ898="Yes",'Input 1 - Schedule 1'!$AJ898*0.03,"N/A")</f>
        <v>N/A</v>
      </c>
      <c r="AW898" s="47" t="str">
        <f>IF(AQ898="Yes",IF(AX898="RBC Filing U.S. Insurer (Life)",0.195*'Input 1 - Schedule 1'!AJ898,0.225*'Input 1 - Schedule 1'!AJ898),"N/A")</f>
        <v>N/A</v>
      </c>
      <c r="AX898" s="47" t="str">
        <f>IFERROR(VLOOKUP('Input 1 - Schedule 1'!I898,'Input 1 - Schedule 1'!$D$7:$G$1009,4,FALSE),"")</f>
        <v/>
      </c>
      <c r="AZ898" s="17" t="s">
        <v>1</v>
      </c>
    </row>
    <row r="899" spans="1:52" x14ac:dyDescent="0.25">
      <c r="A899" s="56">
        <f t="shared" si="89"/>
        <v>890</v>
      </c>
      <c r="B899" s="267" t="str">
        <f t="shared" si="90"/>
        <v/>
      </c>
      <c r="C899" s="55" t="str">
        <f>IFERROR(VLOOKUP(G899,GCC.Param!$B$3:$D$96,3,FALSE),"")</f>
        <v/>
      </c>
      <c r="D899" s="40"/>
      <c r="E899" s="40"/>
      <c r="F899" s="42"/>
      <c r="G899" s="42"/>
      <c r="H899" s="42"/>
      <c r="I899" s="42"/>
      <c r="J899" s="267" t="str">
        <f t="shared" si="91"/>
        <v/>
      </c>
      <c r="K899" s="289"/>
      <c r="L899" s="289"/>
      <c r="M899" s="42"/>
      <c r="N899" s="42"/>
      <c r="O899" s="42"/>
      <c r="P899" s="42"/>
      <c r="Q899" s="42"/>
      <c r="R899" s="42"/>
      <c r="S899" s="266">
        <f t="shared" si="92"/>
        <v>0</v>
      </c>
      <c r="T899" s="32"/>
      <c r="U899" s="50"/>
      <c r="V899" s="44"/>
      <c r="W899" s="44"/>
      <c r="X899" s="45"/>
      <c r="Y899" s="50"/>
      <c r="Z899" s="46"/>
      <c r="AA899" s="46"/>
      <c r="AB899" s="46"/>
      <c r="AC899" s="47">
        <f t="shared" si="93"/>
        <v>0</v>
      </c>
      <c r="AD899" s="51"/>
      <c r="AE899" s="51"/>
      <c r="AF899" s="51"/>
      <c r="AH899" s="290"/>
      <c r="AI899" s="53">
        <f t="shared" si="94"/>
        <v>0</v>
      </c>
      <c r="AJ899" s="52"/>
      <c r="AK899" s="293"/>
      <c r="AL899" s="300"/>
      <c r="AM899" s="52"/>
      <c r="AN899" s="300"/>
      <c r="AO899" s="54"/>
      <c r="AQ899" s="47" t="str">
        <f>IF(OR('Input 1 - Schedule 1'!$C899="Non-Ins, Non-Fin",G899="Other Unregulated Financial Entity"),"Yes","No")</f>
        <v>No</v>
      </c>
      <c r="AR899" s="47" t="str">
        <f>IF(AQ899="Yes", 'Input 1 - Schedule 1'!AL899/'Input 1 - Schedule 1'!AM899*'Input 1 - Schedule 1'!AN899,"N/A")</f>
        <v>N/A</v>
      </c>
      <c r="AS899" s="47" t="str">
        <f>IF(AR899="N/A","N/A",MAX('Input 1 - Schedule 1'!AN899*0.02,AR899))</f>
        <v>N/A</v>
      </c>
      <c r="AT899" s="47" t="str">
        <f>IF(AQ899="Yes",'Input 1 - Schedule 1'!$AH899*IF($AX899="RBC Filing U.S. Insurer (Life)",0.0247,IF($AX899="RBC Filing U.S. Insurer (Health)",0.057*2/3,0.0364)),"N/A")</f>
        <v>N/A</v>
      </c>
      <c r="AU899" s="47" t="str">
        <f>IF(AQ899="Yes",'Input 1 - Schedule 1'!$AH899*IF($AX899="RBC Filing U.S. Insurer (Life)",0.037,IF($AX899="RBC Filing U.S. Insurer (Health)",0.057,0.054)),"N/A")</f>
        <v>N/A</v>
      </c>
      <c r="AV899" s="47" t="str">
        <f>IF(AQ899="Yes",'Input 1 - Schedule 1'!$AJ899*0.03,"N/A")</f>
        <v>N/A</v>
      </c>
      <c r="AW899" s="47" t="str">
        <f>IF(AQ899="Yes",IF(AX899="RBC Filing U.S. Insurer (Life)",0.195*'Input 1 - Schedule 1'!AJ899,0.225*'Input 1 - Schedule 1'!AJ899),"N/A")</f>
        <v>N/A</v>
      </c>
      <c r="AX899" s="47" t="str">
        <f>IFERROR(VLOOKUP('Input 1 - Schedule 1'!I899,'Input 1 - Schedule 1'!$D$7:$G$1009,4,FALSE),"")</f>
        <v/>
      </c>
      <c r="AZ899" s="17" t="s">
        <v>1</v>
      </c>
    </row>
    <row r="900" spans="1:52" x14ac:dyDescent="0.25">
      <c r="A900" s="56">
        <f t="shared" si="89"/>
        <v>891</v>
      </c>
      <c r="B900" s="267" t="str">
        <f t="shared" si="90"/>
        <v/>
      </c>
      <c r="C900" s="55" t="str">
        <f>IFERROR(VLOOKUP(G900,GCC.Param!$B$3:$D$96,3,FALSE),"")</f>
        <v/>
      </c>
      <c r="D900" s="40"/>
      <c r="E900" s="40"/>
      <c r="F900" s="42"/>
      <c r="G900" s="42"/>
      <c r="H900" s="42"/>
      <c r="I900" s="42"/>
      <c r="J900" s="267" t="str">
        <f t="shared" si="91"/>
        <v/>
      </c>
      <c r="K900" s="289"/>
      <c r="L900" s="289"/>
      <c r="M900" s="42"/>
      <c r="N900" s="42"/>
      <c r="O900" s="42"/>
      <c r="P900" s="42"/>
      <c r="Q900" s="42"/>
      <c r="R900" s="42"/>
      <c r="S900" s="266">
        <f t="shared" si="92"/>
        <v>0</v>
      </c>
      <c r="T900" s="32"/>
      <c r="U900" s="50"/>
      <c r="V900" s="44"/>
      <c r="W900" s="44"/>
      <c r="X900" s="45"/>
      <c r="Y900" s="50"/>
      <c r="Z900" s="46"/>
      <c r="AA900" s="46"/>
      <c r="AB900" s="46"/>
      <c r="AC900" s="47">
        <f t="shared" si="93"/>
        <v>0</v>
      </c>
      <c r="AD900" s="51"/>
      <c r="AE900" s="51"/>
      <c r="AF900" s="51"/>
      <c r="AH900" s="290"/>
      <c r="AI900" s="53">
        <f t="shared" si="94"/>
        <v>0</v>
      </c>
      <c r="AJ900" s="52"/>
      <c r="AK900" s="293"/>
      <c r="AL900" s="300"/>
      <c r="AM900" s="52"/>
      <c r="AN900" s="300"/>
      <c r="AO900" s="54"/>
      <c r="AQ900" s="47" t="str">
        <f>IF(OR('Input 1 - Schedule 1'!$C900="Non-Ins, Non-Fin",G900="Other Unregulated Financial Entity"),"Yes","No")</f>
        <v>No</v>
      </c>
      <c r="AR900" s="47" t="str">
        <f>IF(AQ900="Yes", 'Input 1 - Schedule 1'!AL900/'Input 1 - Schedule 1'!AM900*'Input 1 - Schedule 1'!AN900,"N/A")</f>
        <v>N/A</v>
      </c>
      <c r="AS900" s="47" t="str">
        <f>IF(AR900="N/A","N/A",MAX('Input 1 - Schedule 1'!AN900*0.02,AR900))</f>
        <v>N/A</v>
      </c>
      <c r="AT900" s="47" t="str">
        <f>IF(AQ900="Yes",'Input 1 - Schedule 1'!$AH900*IF($AX900="RBC Filing U.S. Insurer (Life)",0.0247,IF($AX900="RBC Filing U.S. Insurer (Health)",0.057*2/3,0.0364)),"N/A")</f>
        <v>N/A</v>
      </c>
      <c r="AU900" s="47" t="str">
        <f>IF(AQ900="Yes",'Input 1 - Schedule 1'!$AH900*IF($AX900="RBC Filing U.S. Insurer (Life)",0.037,IF($AX900="RBC Filing U.S. Insurer (Health)",0.057,0.054)),"N/A")</f>
        <v>N/A</v>
      </c>
      <c r="AV900" s="47" t="str">
        <f>IF(AQ900="Yes",'Input 1 - Schedule 1'!$AJ900*0.03,"N/A")</f>
        <v>N/A</v>
      </c>
      <c r="AW900" s="47" t="str">
        <f>IF(AQ900="Yes",IF(AX900="RBC Filing U.S. Insurer (Life)",0.195*'Input 1 - Schedule 1'!AJ900,0.225*'Input 1 - Schedule 1'!AJ900),"N/A")</f>
        <v>N/A</v>
      </c>
      <c r="AX900" s="47" t="str">
        <f>IFERROR(VLOOKUP('Input 1 - Schedule 1'!I900,'Input 1 - Schedule 1'!$D$7:$G$1009,4,FALSE),"")</f>
        <v/>
      </c>
      <c r="AZ900" s="17" t="s">
        <v>1</v>
      </c>
    </row>
    <row r="901" spans="1:52" x14ac:dyDescent="0.25">
      <c r="A901" s="56">
        <f t="shared" si="89"/>
        <v>892</v>
      </c>
      <c r="B901" s="267" t="str">
        <f t="shared" si="90"/>
        <v/>
      </c>
      <c r="C901" s="55" t="str">
        <f>IFERROR(VLOOKUP(G901,GCC.Param!$B$3:$D$96,3,FALSE),"")</f>
        <v/>
      </c>
      <c r="D901" s="40"/>
      <c r="E901" s="40"/>
      <c r="F901" s="42"/>
      <c r="G901" s="42"/>
      <c r="H901" s="42"/>
      <c r="I901" s="42"/>
      <c r="J901" s="267" t="str">
        <f t="shared" si="91"/>
        <v/>
      </c>
      <c r="K901" s="289"/>
      <c r="L901" s="289"/>
      <c r="M901" s="42"/>
      <c r="N901" s="42"/>
      <c r="O901" s="42"/>
      <c r="P901" s="42"/>
      <c r="Q901" s="42"/>
      <c r="R901" s="42"/>
      <c r="S901" s="266">
        <f t="shared" si="92"/>
        <v>0</v>
      </c>
      <c r="T901" s="32"/>
      <c r="U901" s="50"/>
      <c r="V901" s="44"/>
      <c r="W901" s="44"/>
      <c r="X901" s="45"/>
      <c r="Y901" s="50"/>
      <c r="Z901" s="46"/>
      <c r="AA901" s="46"/>
      <c r="AB901" s="46"/>
      <c r="AC901" s="47">
        <f t="shared" si="93"/>
        <v>0</v>
      </c>
      <c r="AD901" s="51"/>
      <c r="AE901" s="51"/>
      <c r="AF901" s="51"/>
      <c r="AH901" s="290"/>
      <c r="AI901" s="53">
        <f t="shared" si="94"/>
        <v>0</v>
      </c>
      <c r="AJ901" s="52"/>
      <c r="AK901" s="293"/>
      <c r="AL901" s="300"/>
      <c r="AM901" s="52"/>
      <c r="AN901" s="300"/>
      <c r="AO901" s="54"/>
      <c r="AQ901" s="47" t="str">
        <f>IF(OR('Input 1 - Schedule 1'!$C901="Non-Ins, Non-Fin",G901="Other Unregulated Financial Entity"),"Yes","No")</f>
        <v>No</v>
      </c>
      <c r="AR901" s="47" t="str">
        <f>IF(AQ901="Yes", 'Input 1 - Schedule 1'!AL901/'Input 1 - Schedule 1'!AM901*'Input 1 - Schedule 1'!AN901,"N/A")</f>
        <v>N/A</v>
      </c>
      <c r="AS901" s="47" t="str">
        <f>IF(AR901="N/A","N/A",MAX('Input 1 - Schedule 1'!AN901*0.02,AR901))</f>
        <v>N/A</v>
      </c>
      <c r="AT901" s="47" t="str">
        <f>IF(AQ901="Yes",'Input 1 - Schedule 1'!$AH901*IF($AX901="RBC Filing U.S. Insurer (Life)",0.0247,IF($AX901="RBC Filing U.S. Insurer (Health)",0.057*2/3,0.0364)),"N/A")</f>
        <v>N/A</v>
      </c>
      <c r="AU901" s="47" t="str">
        <f>IF(AQ901="Yes",'Input 1 - Schedule 1'!$AH901*IF($AX901="RBC Filing U.S. Insurer (Life)",0.037,IF($AX901="RBC Filing U.S. Insurer (Health)",0.057,0.054)),"N/A")</f>
        <v>N/A</v>
      </c>
      <c r="AV901" s="47" t="str">
        <f>IF(AQ901="Yes",'Input 1 - Schedule 1'!$AJ901*0.03,"N/A")</f>
        <v>N/A</v>
      </c>
      <c r="AW901" s="47" t="str">
        <f>IF(AQ901="Yes",IF(AX901="RBC Filing U.S. Insurer (Life)",0.195*'Input 1 - Schedule 1'!AJ901,0.225*'Input 1 - Schedule 1'!AJ901),"N/A")</f>
        <v>N/A</v>
      </c>
      <c r="AX901" s="47" t="str">
        <f>IFERROR(VLOOKUP('Input 1 - Schedule 1'!I901,'Input 1 - Schedule 1'!$D$7:$G$1009,4,FALSE),"")</f>
        <v/>
      </c>
      <c r="AZ901" s="17" t="s">
        <v>1</v>
      </c>
    </row>
    <row r="902" spans="1:52" x14ac:dyDescent="0.25">
      <c r="A902" s="56">
        <f t="shared" si="89"/>
        <v>893</v>
      </c>
      <c r="B902" s="267" t="str">
        <f t="shared" si="90"/>
        <v/>
      </c>
      <c r="C902" s="55" t="str">
        <f>IFERROR(VLOOKUP(G902,GCC.Param!$B$3:$D$96,3,FALSE),"")</f>
        <v/>
      </c>
      <c r="D902" s="40"/>
      <c r="E902" s="40"/>
      <c r="F902" s="42"/>
      <c r="G902" s="42"/>
      <c r="H902" s="42"/>
      <c r="I902" s="42"/>
      <c r="J902" s="267" t="str">
        <f t="shared" si="91"/>
        <v/>
      </c>
      <c r="K902" s="289"/>
      <c r="L902" s="289"/>
      <c r="M902" s="42"/>
      <c r="N902" s="42"/>
      <c r="O902" s="42"/>
      <c r="P902" s="42"/>
      <c r="Q902" s="42"/>
      <c r="R902" s="42"/>
      <c r="S902" s="266">
        <f t="shared" si="92"/>
        <v>0</v>
      </c>
      <c r="T902" s="32"/>
      <c r="U902" s="50"/>
      <c r="V902" s="44"/>
      <c r="W902" s="44"/>
      <c r="X902" s="45"/>
      <c r="Y902" s="50"/>
      <c r="Z902" s="46"/>
      <c r="AA902" s="46"/>
      <c r="AB902" s="46"/>
      <c r="AC902" s="47">
        <f t="shared" si="93"/>
        <v>0</v>
      </c>
      <c r="AD902" s="51"/>
      <c r="AE902" s="51"/>
      <c r="AF902" s="51"/>
      <c r="AH902" s="290"/>
      <c r="AI902" s="53">
        <f t="shared" si="94"/>
        <v>0</v>
      </c>
      <c r="AJ902" s="52"/>
      <c r="AK902" s="293"/>
      <c r="AL902" s="300"/>
      <c r="AM902" s="52"/>
      <c r="AN902" s="300"/>
      <c r="AO902" s="54"/>
      <c r="AQ902" s="47" t="str">
        <f>IF(OR('Input 1 - Schedule 1'!$C902="Non-Ins, Non-Fin",G902="Other Unregulated Financial Entity"),"Yes","No")</f>
        <v>No</v>
      </c>
      <c r="AR902" s="47" t="str">
        <f>IF(AQ902="Yes", 'Input 1 - Schedule 1'!AL902/'Input 1 - Schedule 1'!AM902*'Input 1 - Schedule 1'!AN902,"N/A")</f>
        <v>N/A</v>
      </c>
      <c r="AS902" s="47" t="str">
        <f>IF(AR902="N/A","N/A",MAX('Input 1 - Schedule 1'!AN902*0.02,AR902))</f>
        <v>N/A</v>
      </c>
      <c r="AT902" s="47" t="str">
        <f>IF(AQ902="Yes",'Input 1 - Schedule 1'!$AH902*IF($AX902="RBC Filing U.S. Insurer (Life)",0.0247,IF($AX902="RBC Filing U.S. Insurer (Health)",0.057*2/3,0.0364)),"N/A")</f>
        <v>N/A</v>
      </c>
      <c r="AU902" s="47" t="str">
        <f>IF(AQ902="Yes",'Input 1 - Schedule 1'!$AH902*IF($AX902="RBC Filing U.S. Insurer (Life)",0.037,IF($AX902="RBC Filing U.S. Insurer (Health)",0.057,0.054)),"N/A")</f>
        <v>N/A</v>
      </c>
      <c r="AV902" s="47" t="str">
        <f>IF(AQ902="Yes",'Input 1 - Schedule 1'!$AJ902*0.03,"N/A")</f>
        <v>N/A</v>
      </c>
      <c r="AW902" s="47" t="str">
        <f>IF(AQ902="Yes",IF(AX902="RBC Filing U.S. Insurer (Life)",0.195*'Input 1 - Schedule 1'!AJ902,0.225*'Input 1 - Schedule 1'!AJ902),"N/A")</f>
        <v>N/A</v>
      </c>
      <c r="AX902" s="47" t="str">
        <f>IFERROR(VLOOKUP('Input 1 - Schedule 1'!I902,'Input 1 - Schedule 1'!$D$7:$G$1009,4,FALSE),"")</f>
        <v/>
      </c>
      <c r="AZ902" s="17" t="s">
        <v>1</v>
      </c>
    </row>
    <row r="903" spans="1:52" x14ac:dyDescent="0.25">
      <c r="A903" s="56">
        <f t="shared" si="89"/>
        <v>894</v>
      </c>
      <c r="B903" s="267" t="str">
        <f t="shared" si="90"/>
        <v/>
      </c>
      <c r="C903" s="55" t="str">
        <f>IFERROR(VLOOKUP(G903,GCC.Param!$B$3:$D$96,3,FALSE),"")</f>
        <v/>
      </c>
      <c r="D903" s="40"/>
      <c r="E903" s="40"/>
      <c r="F903" s="42"/>
      <c r="G903" s="42"/>
      <c r="H903" s="42"/>
      <c r="I903" s="42"/>
      <c r="J903" s="267" t="str">
        <f t="shared" si="91"/>
        <v/>
      </c>
      <c r="K903" s="289"/>
      <c r="L903" s="289"/>
      <c r="M903" s="42"/>
      <c r="N903" s="42"/>
      <c r="O903" s="42"/>
      <c r="P903" s="42"/>
      <c r="Q903" s="42"/>
      <c r="R903" s="42"/>
      <c r="S903" s="266">
        <f t="shared" si="92"/>
        <v>0</v>
      </c>
      <c r="T903" s="32"/>
      <c r="U903" s="50"/>
      <c r="V903" s="44"/>
      <c r="W903" s="44"/>
      <c r="X903" s="45"/>
      <c r="Y903" s="50"/>
      <c r="Z903" s="46"/>
      <c r="AA903" s="46"/>
      <c r="AB903" s="46"/>
      <c r="AC903" s="47">
        <f t="shared" si="93"/>
        <v>0</v>
      </c>
      <c r="AD903" s="51"/>
      <c r="AE903" s="51"/>
      <c r="AF903" s="51"/>
      <c r="AH903" s="290"/>
      <c r="AI903" s="53">
        <f t="shared" si="94"/>
        <v>0</v>
      </c>
      <c r="AJ903" s="52"/>
      <c r="AK903" s="293"/>
      <c r="AL903" s="300"/>
      <c r="AM903" s="52"/>
      <c r="AN903" s="300"/>
      <c r="AO903" s="54"/>
      <c r="AQ903" s="47" t="str">
        <f>IF(OR('Input 1 - Schedule 1'!$C903="Non-Ins, Non-Fin",G903="Other Unregulated Financial Entity"),"Yes","No")</f>
        <v>No</v>
      </c>
      <c r="AR903" s="47" t="str">
        <f>IF(AQ903="Yes", 'Input 1 - Schedule 1'!AL903/'Input 1 - Schedule 1'!AM903*'Input 1 - Schedule 1'!AN903,"N/A")</f>
        <v>N/A</v>
      </c>
      <c r="AS903" s="47" t="str">
        <f>IF(AR903="N/A","N/A",MAX('Input 1 - Schedule 1'!AN903*0.02,AR903))</f>
        <v>N/A</v>
      </c>
      <c r="AT903" s="47" t="str">
        <f>IF(AQ903="Yes",'Input 1 - Schedule 1'!$AH903*IF($AX903="RBC Filing U.S. Insurer (Life)",0.0247,IF($AX903="RBC Filing U.S. Insurer (Health)",0.057*2/3,0.0364)),"N/A")</f>
        <v>N/A</v>
      </c>
      <c r="AU903" s="47" t="str">
        <f>IF(AQ903="Yes",'Input 1 - Schedule 1'!$AH903*IF($AX903="RBC Filing U.S. Insurer (Life)",0.037,IF($AX903="RBC Filing U.S. Insurer (Health)",0.057,0.054)),"N/A")</f>
        <v>N/A</v>
      </c>
      <c r="AV903" s="47" t="str">
        <f>IF(AQ903="Yes",'Input 1 - Schedule 1'!$AJ903*0.03,"N/A")</f>
        <v>N/A</v>
      </c>
      <c r="AW903" s="47" t="str">
        <f>IF(AQ903="Yes",IF(AX903="RBC Filing U.S. Insurer (Life)",0.195*'Input 1 - Schedule 1'!AJ903,0.225*'Input 1 - Schedule 1'!AJ903),"N/A")</f>
        <v>N/A</v>
      </c>
      <c r="AX903" s="47" t="str">
        <f>IFERROR(VLOOKUP('Input 1 - Schedule 1'!I903,'Input 1 - Schedule 1'!$D$7:$G$1009,4,FALSE),"")</f>
        <v/>
      </c>
      <c r="AZ903" s="17" t="s">
        <v>1</v>
      </c>
    </row>
    <row r="904" spans="1:52" x14ac:dyDescent="0.25">
      <c r="A904" s="56">
        <f t="shared" si="89"/>
        <v>895</v>
      </c>
      <c r="B904" s="267" t="str">
        <f t="shared" si="90"/>
        <v/>
      </c>
      <c r="C904" s="55" t="str">
        <f>IFERROR(VLOOKUP(G904,GCC.Param!$B$3:$D$96,3,FALSE),"")</f>
        <v/>
      </c>
      <c r="D904" s="40"/>
      <c r="E904" s="40"/>
      <c r="F904" s="42"/>
      <c r="G904" s="42"/>
      <c r="H904" s="42"/>
      <c r="I904" s="42"/>
      <c r="J904" s="267" t="str">
        <f t="shared" si="91"/>
        <v/>
      </c>
      <c r="K904" s="289"/>
      <c r="L904" s="289"/>
      <c r="M904" s="42"/>
      <c r="N904" s="42"/>
      <c r="O904" s="42"/>
      <c r="P904" s="42"/>
      <c r="Q904" s="42"/>
      <c r="R904" s="42"/>
      <c r="S904" s="266">
        <f t="shared" si="92"/>
        <v>0</v>
      </c>
      <c r="T904" s="32"/>
      <c r="U904" s="50"/>
      <c r="V904" s="44"/>
      <c r="W904" s="44"/>
      <c r="X904" s="45"/>
      <c r="Y904" s="50"/>
      <c r="Z904" s="46"/>
      <c r="AA904" s="46"/>
      <c r="AB904" s="46"/>
      <c r="AC904" s="47">
        <f t="shared" si="93"/>
        <v>0</v>
      </c>
      <c r="AD904" s="51"/>
      <c r="AE904" s="51"/>
      <c r="AF904" s="51"/>
      <c r="AH904" s="290"/>
      <c r="AI904" s="53">
        <f t="shared" si="94"/>
        <v>0</v>
      </c>
      <c r="AJ904" s="52"/>
      <c r="AK904" s="293"/>
      <c r="AL904" s="300"/>
      <c r="AM904" s="52"/>
      <c r="AN904" s="300"/>
      <c r="AO904" s="54"/>
      <c r="AQ904" s="47" t="str">
        <f>IF(OR('Input 1 - Schedule 1'!$C904="Non-Ins, Non-Fin",G904="Other Unregulated Financial Entity"),"Yes","No")</f>
        <v>No</v>
      </c>
      <c r="AR904" s="47" t="str">
        <f>IF(AQ904="Yes", 'Input 1 - Schedule 1'!AL904/'Input 1 - Schedule 1'!AM904*'Input 1 - Schedule 1'!AN904,"N/A")</f>
        <v>N/A</v>
      </c>
      <c r="AS904" s="47" t="str">
        <f>IF(AR904="N/A","N/A",MAX('Input 1 - Schedule 1'!AN904*0.02,AR904))</f>
        <v>N/A</v>
      </c>
      <c r="AT904" s="47" t="str">
        <f>IF(AQ904="Yes",'Input 1 - Schedule 1'!$AH904*IF($AX904="RBC Filing U.S. Insurer (Life)",0.0247,IF($AX904="RBC Filing U.S. Insurer (Health)",0.057*2/3,0.0364)),"N/A")</f>
        <v>N/A</v>
      </c>
      <c r="AU904" s="47" t="str">
        <f>IF(AQ904="Yes",'Input 1 - Schedule 1'!$AH904*IF($AX904="RBC Filing U.S. Insurer (Life)",0.037,IF($AX904="RBC Filing U.S. Insurer (Health)",0.057,0.054)),"N/A")</f>
        <v>N/A</v>
      </c>
      <c r="AV904" s="47" t="str">
        <f>IF(AQ904="Yes",'Input 1 - Schedule 1'!$AJ904*0.03,"N/A")</f>
        <v>N/A</v>
      </c>
      <c r="AW904" s="47" t="str">
        <f>IF(AQ904="Yes",IF(AX904="RBC Filing U.S. Insurer (Life)",0.195*'Input 1 - Schedule 1'!AJ904,0.225*'Input 1 - Schedule 1'!AJ904),"N/A")</f>
        <v>N/A</v>
      </c>
      <c r="AX904" s="47" t="str">
        <f>IFERROR(VLOOKUP('Input 1 - Schedule 1'!I904,'Input 1 - Schedule 1'!$D$7:$G$1009,4,FALSE),"")</f>
        <v/>
      </c>
      <c r="AZ904" s="17" t="s">
        <v>1</v>
      </c>
    </row>
    <row r="905" spans="1:52" x14ac:dyDescent="0.25">
      <c r="A905" s="56">
        <f t="shared" si="89"/>
        <v>896</v>
      </c>
      <c r="B905" s="267" t="str">
        <f t="shared" si="90"/>
        <v/>
      </c>
      <c r="C905" s="55" t="str">
        <f>IFERROR(VLOOKUP(G905,GCC.Param!$B$3:$D$96,3,FALSE),"")</f>
        <v/>
      </c>
      <c r="D905" s="40"/>
      <c r="E905" s="40"/>
      <c r="F905" s="42"/>
      <c r="G905" s="42"/>
      <c r="H905" s="42"/>
      <c r="I905" s="42"/>
      <c r="J905" s="267" t="str">
        <f t="shared" si="91"/>
        <v/>
      </c>
      <c r="K905" s="289"/>
      <c r="L905" s="289"/>
      <c r="M905" s="42"/>
      <c r="N905" s="42"/>
      <c r="O905" s="42"/>
      <c r="P905" s="42"/>
      <c r="Q905" s="42"/>
      <c r="R905" s="42"/>
      <c r="S905" s="266">
        <f t="shared" si="92"/>
        <v>0</v>
      </c>
      <c r="T905" s="32"/>
      <c r="U905" s="50"/>
      <c r="V905" s="44"/>
      <c r="W905" s="44"/>
      <c r="X905" s="45"/>
      <c r="Y905" s="50"/>
      <c r="Z905" s="46"/>
      <c r="AA905" s="46"/>
      <c r="AB905" s="46"/>
      <c r="AC905" s="47">
        <f t="shared" si="93"/>
        <v>0</v>
      </c>
      <c r="AD905" s="51"/>
      <c r="AE905" s="51"/>
      <c r="AF905" s="51"/>
      <c r="AH905" s="290"/>
      <c r="AI905" s="53">
        <f t="shared" si="94"/>
        <v>0</v>
      </c>
      <c r="AJ905" s="52"/>
      <c r="AK905" s="293"/>
      <c r="AL905" s="300"/>
      <c r="AM905" s="52"/>
      <c r="AN905" s="300"/>
      <c r="AO905" s="54"/>
      <c r="AQ905" s="47" t="str">
        <f>IF(OR('Input 1 - Schedule 1'!$C905="Non-Ins, Non-Fin",G905="Other Unregulated Financial Entity"),"Yes","No")</f>
        <v>No</v>
      </c>
      <c r="AR905" s="47" t="str">
        <f>IF(AQ905="Yes", 'Input 1 - Schedule 1'!AL905/'Input 1 - Schedule 1'!AM905*'Input 1 - Schedule 1'!AN905,"N/A")</f>
        <v>N/A</v>
      </c>
      <c r="AS905" s="47" t="str">
        <f>IF(AR905="N/A","N/A",MAX('Input 1 - Schedule 1'!AN905*0.02,AR905))</f>
        <v>N/A</v>
      </c>
      <c r="AT905" s="47" t="str">
        <f>IF(AQ905="Yes",'Input 1 - Schedule 1'!$AH905*IF($AX905="RBC Filing U.S. Insurer (Life)",0.0247,IF($AX905="RBC Filing U.S. Insurer (Health)",0.057*2/3,0.0364)),"N/A")</f>
        <v>N/A</v>
      </c>
      <c r="AU905" s="47" t="str">
        <f>IF(AQ905="Yes",'Input 1 - Schedule 1'!$AH905*IF($AX905="RBC Filing U.S. Insurer (Life)",0.037,IF($AX905="RBC Filing U.S. Insurer (Health)",0.057,0.054)),"N/A")</f>
        <v>N/A</v>
      </c>
      <c r="AV905" s="47" t="str">
        <f>IF(AQ905="Yes",'Input 1 - Schedule 1'!$AJ905*0.03,"N/A")</f>
        <v>N/A</v>
      </c>
      <c r="AW905" s="47" t="str">
        <f>IF(AQ905="Yes",IF(AX905="RBC Filing U.S. Insurer (Life)",0.195*'Input 1 - Schedule 1'!AJ905,0.225*'Input 1 - Schedule 1'!AJ905),"N/A")</f>
        <v>N/A</v>
      </c>
      <c r="AX905" s="47" t="str">
        <f>IFERROR(VLOOKUP('Input 1 - Schedule 1'!I905,'Input 1 - Schedule 1'!$D$7:$G$1009,4,FALSE),"")</f>
        <v/>
      </c>
      <c r="AZ905" s="17" t="s">
        <v>1</v>
      </c>
    </row>
    <row r="906" spans="1:52" x14ac:dyDescent="0.25">
      <c r="A906" s="56">
        <f t="shared" si="89"/>
        <v>897</v>
      </c>
      <c r="B906" s="267" t="str">
        <f t="shared" si="90"/>
        <v/>
      </c>
      <c r="C906" s="55" t="str">
        <f>IFERROR(VLOOKUP(G906,GCC.Param!$B$3:$D$96,3,FALSE),"")</f>
        <v/>
      </c>
      <c r="D906" s="40"/>
      <c r="E906" s="40"/>
      <c r="F906" s="42"/>
      <c r="G906" s="42"/>
      <c r="H906" s="42"/>
      <c r="I906" s="42"/>
      <c r="J906" s="267" t="str">
        <f t="shared" si="91"/>
        <v/>
      </c>
      <c r="K906" s="289"/>
      <c r="L906" s="289"/>
      <c r="M906" s="42"/>
      <c r="N906" s="42"/>
      <c r="O906" s="42"/>
      <c r="P906" s="42"/>
      <c r="Q906" s="42"/>
      <c r="R906" s="42"/>
      <c r="S906" s="266">
        <f t="shared" si="92"/>
        <v>0</v>
      </c>
      <c r="T906" s="32"/>
      <c r="U906" s="50"/>
      <c r="V906" s="44"/>
      <c r="W906" s="44"/>
      <c r="X906" s="45"/>
      <c r="Y906" s="50"/>
      <c r="Z906" s="46"/>
      <c r="AA906" s="46"/>
      <c r="AB906" s="46"/>
      <c r="AC906" s="47">
        <f t="shared" si="93"/>
        <v>0</v>
      </c>
      <c r="AD906" s="51"/>
      <c r="AE906" s="51"/>
      <c r="AF906" s="51"/>
      <c r="AH906" s="290"/>
      <c r="AI906" s="53">
        <f t="shared" si="94"/>
        <v>0</v>
      </c>
      <c r="AJ906" s="52"/>
      <c r="AK906" s="293"/>
      <c r="AL906" s="300"/>
      <c r="AM906" s="52"/>
      <c r="AN906" s="300"/>
      <c r="AO906" s="54"/>
      <c r="AQ906" s="47" t="str">
        <f>IF(OR('Input 1 - Schedule 1'!$C906="Non-Ins, Non-Fin",G906="Other Unregulated Financial Entity"),"Yes","No")</f>
        <v>No</v>
      </c>
      <c r="AR906" s="47" t="str">
        <f>IF(AQ906="Yes", 'Input 1 - Schedule 1'!AL906/'Input 1 - Schedule 1'!AM906*'Input 1 - Schedule 1'!AN906,"N/A")</f>
        <v>N/A</v>
      </c>
      <c r="AS906" s="47" t="str">
        <f>IF(AR906="N/A","N/A",MAX('Input 1 - Schedule 1'!AN906*0.02,AR906))</f>
        <v>N/A</v>
      </c>
      <c r="AT906" s="47" t="str">
        <f>IF(AQ906="Yes",'Input 1 - Schedule 1'!$AH906*IF($AX906="RBC Filing U.S. Insurer (Life)",0.0247,IF($AX906="RBC Filing U.S. Insurer (Health)",0.057*2/3,0.0364)),"N/A")</f>
        <v>N/A</v>
      </c>
      <c r="AU906" s="47" t="str">
        <f>IF(AQ906="Yes",'Input 1 - Schedule 1'!$AH906*IF($AX906="RBC Filing U.S. Insurer (Life)",0.037,IF($AX906="RBC Filing U.S. Insurer (Health)",0.057,0.054)),"N/A")</f>
        <v>N/A</v>
      </c>
      <c r="AV906" s="47" t="str">
        <f>IF(AQ906="Yes",'Input 1 - Schedule 1'!$AJ906*0.03,"N/A")</f>
        <v>N/A</v>
      </c>
      <c r="AW906" s="47" t="str">
        <f>IF(AQ906="Yes",IF(AX906="RBC Filing U.S. Insurer (Life)",0.195*'Input 1 - Schedule 1'!AJ906,0.225*'Input 1 - Schedule 1'!AJ906),"N/A")</f>
        <v>N/A</v>
      </c>
      <c r="AX906" s="47" t="str">
        <f>IFERROR(VLOOKUP('Input 1 - Schedule 1'!I906,'Input 1 - Schedule 1'!$D$7:$G$1009,4,FALSE),"")</f>
        <v/>
      </c>
      <c r="AZ906" s="17" t="s">
        <v>1</v>
      </c>
    </row>
    <row r="907" spans="1:52" x14ac:dyDescent="0.25">
      <c r="A907" s="56">
        <f t="shared" si="89"/>
        <v>898</v>
      </c>
      <c r="B907" s="267" t="str">
        <f t="shared" si="90"/>
        <v/>
      </c>
      <c r="C907" s="55" t="str">
        <f>IFERROR(VLOOKUP(G907,GCC.Param!$B$3:$D$96,3,FALSE),"")</f>
        <v/>
      </c>
      <c r="D907" s="40"/>
      <c r="E907" s="40"/>
      <c r="F907" s="42"/>
      <c r="G907" s="42"/>
      <c r="H907" s="42"/>
      <c r="I907" s="42"/>
      <c r="J907" s="267" t="str">
        <f t="shared" si="91"/>
        <v/>
      </c>
      <c r="K907" s="289"/>
      <c r="L907" s="289"/>
      <c r="M907" s="42"/>
      <c r="N907" s="42"/>
      <c r="O907" s="42"/>
      <c r="P907" s="42"/>
      <c r="Q907" s="42"/>
      <c r="R907" s="42"/>
      <c r="S907" s="266">
        <f t="shared" si="92"/>
        <v>0</v>
      </c>
      <c r="T907" s="32"/>
      <c r="U907" s="50"/>
      <c r="V907" s="44"/>
      <c r="W907" s="44"/>
      <c r="X907" s="45"/>
      <c r="Y907" s="50"/>
      <c r="Z907" s="46"/>
      <c r="AA907" s="46"/>
      <c r="AB907" s="46"/>
      <c r="AC907" s="47">
        <f t="shared" si="93"/>
        <v>0</v>
      </c>
      <c r="AD907" s="51"/>
      <c r="AE907" s="51"/>
      <c r="AF907" s="51"/>
      <c r="AH907" s="290"/>
      <c r="AI907" s="53">
        <f t="shared" si="94"/>
        <v>0</v>
      </c>
      <c r="AJ907" s="52"/>
      <c r="AK907" s="293"/>
      <c r="AL907" s="300"/>
      <c r="AM907" s="52"/>
      <c r="AN907" s="300"/>
      <c r="AO907" s="54"/>
      <c r="AQ907" s="47" t="str">
        <f>IF(OR('Input 1 - Schedule 1'!$C907="Non-Ins, Non-Fin",G907="Other Unregulated Financial Entity"),"Yes","No")</f>
        <v>No</v>
      </c>
      <c r="AR907" s="47" t="str">
        <f>IF(AQ907="Yes", 'Input 1 - Schedule 1'!AL907/'Input 1 - Schedule 1'!AM907*'Input 1 - Schedule 1'!AN907,"N/A")</f>
        <v>N/A</v>
      </c>
      <c r="AS907" s="47" t="str">
        <f>IF(AR907="N/A","N/A",MAX('Input 1 - Schedule 1'!AN907*0.02,AR907))</f>
        <v>N/A</v>
      </c>
      <c r="AT907" s="47" t="str">
        <f>IF(AQ907="Yes",'Input 1 - Schedule 1'!$AH907*IF($AX907="RBC Filing U.S. Insurer (Life)",0.0247,IF($AX907="RBC Filing U.S. Insurer (Health)",0.057*2/3,0.0364)),"N/A")</f>
        <v>N/A</v>
      </c>
      <c r="AU907" s="47" t="str">
        <f>IF(AQ907="Yes",'Input 1 - Schedule 1'!$AH907*IF($AX907="RBC Filing U.S. Insurer (Life)",0.037,IF($AX907="RBC Filing U.S. Insurer (Health)",0.057,0.054)),"N/A")</f>
        <v>N/A</v>
      </c>
      <c r="AV907" s="47" t="str">
        <f>IF(AQ907="Yes",'Input 1 - Schedule 1'!$AJ907*0.03,"N/A")</f>
        <v>N/A</v>
      </c>
      <c r="AW907" s="47" t="str">
        <f>IF(AQ907="Yes",IF(AX907="RBC Filing U.S. Insurer (Life)",0.195*'Input 1 - Schedule 1'!AJ907,0.225*'Input 1 - Schedule 1'!AJ907),"N/A")</f>
        <v>N/A</v>
      </c>
      <c r="AX907" s="47" t="str">
        <f>IFERROR(VLOOKUP('Input 1 - Schedule 1'!I907,'Input 1 - Schedule 1'!$D$7:$G$1009,4,FALSE),"")</f>
        <v/>
      </c>
      <c r="AZ907" s="17" t="s">
        <v>1</v>
      </c>
    </row>
    <row r="908" spans="1:52" x14ac:dyDescent="0.25">
      <c r="A908" s="56">
        <f t="shared" si="89"/>
        <v>899</v>
      </c>
      <c r="B908" s="267" t="str">
        <f t="shared" si="90"/>
        <v/>
      </c>
      <c r="C908" s="55" t="str">
        <f>IFERROR(VLOOKUP(G908,GCC.Param!$B$3:$D$96,3,FALSE),"")</f>
        <v/>
      </c>
      <c r="D908" s="40"/>
      <c r="E908" s="40"/>
      <c r="F908" s="42"/>
      <c r="G908" s="42"/>
      <c r="H908" s="42"/>
      <c r="I908" s="42"/>
      <c r="J908" s="267" t="str">
        <f t="shared" si="91"/>
        <v/>
      </c>
      <c r="K908" s="289"/>
      <c r="L908" s="289"/>
      <c r="M908" s="42"/>
      <c r="N908" s="42"/>
      <c r="O908" s="42"/>
      <c r="P908" s="42"/>
      <c r="Q908" s="42"/>
      <c r="R908" s="42"/>
      <c r="S908" s="266">
        <f t="shared" si="92"/>
        <v>0</v>
      </c>
      <c r="T908" s="32"/>
      <c r="U908" s="50"/>
      <c r="V908" s="44"/>
      <c r="W908" s="44"/>
      <c r="X908" s="45"/>
      <c r="Y908" s="50"/>
      <c r="Z908" s="46"/>
      <c r="AA908" s="46"/>
      <c r="AB908" s="46"/>
      <c r="AC908" s="47">
        <f t="shared" si="93"/>
        <v>0</v>
      </c>
      <c r="AD908" s="51"/>
      <c r="AE908" s="51"/>
      <c r="AF908" s="51"/>
      <c r="AH908" s="290"/>
      <c r="AI908" s="53">
        <f t="shared" si="94"/>
        <v>0</v>
      </c>
      <c r="AJ908" s="52"/>
      <c r="AK908" s="293"/>
      <c r="AL908" s="300"/>
      <c r="AM908" s="52"/>
      <c r="AN908" s="300"/>
      <c r="AO908" s="54"/>
      <c r="AQ908" s="47" t="str">
        <f>IF(OR('Input 1 - Schedule 1'!$C908="Non-Ins, Non-Fin",G908="Other Unregulated Financial Entity"),"Yes","No")</f>
        <v>No</v>
      </c>
      <c r="AR908" s="47" t="str">
        <f>IF(AQ908="Yes", 'Input 1 - Schedule 1'!AL908/'Input 1 - Schedule 1'!AM908*'Input 1 - Schedule 1'!AN908,"N/A")</f>
        <v>N/A</v>
      </c>
      <c r="AS908" s="47" t="str">
        <f>IF(AR908="N/A","N/A",MAX('Input 1 - Schedule 1'!AN908*0.02,AR908))</f>
        <v>N/A</v>
      </c>
      <c r="AT908" s="47" t="str">
        <f>IF(AQ908="Yes",'Input 1 - Schedule 1'!$AH908*IF($AX908="RBC Filing U.S. Insurer (Life)",0.0247,IF($AX908="RBC Filing U.S. Insurer (Health)",0.057*2/3,0.0364)),"N/A")</f>
        <v>N/A</v>
      </c>
      <c r="AU908" s="47" t="str">
        <f>IF(AQ908="Yes",'Input 1 - Schedule 1'!$AH908*IF($AX908="RBC Filing U.S. Insurer (Life)",0.037,IF($AX908="RBC Filing U.S. Insurer (Health)",0.057,0.054)),"N/A")</f>
        <v>N/A</v>
      </c>
      <c r="AV908" s="47" t="str">
        <f>IF(AQ908="Yes",'Input 1 - Schedule 1'!$AJ908*0.03,"N/A")</f>
        <v>N/A</v>
      </c>
      <c r="AW908" s="47" t="str">
        <f>IF(AQ908="Yes",IF(AX908="RBC Filing U.S. Insurer (Life)",0.195*'Input 1 - Schedule 1'!AJ908,0.225*'Input 1 - Schedule 1'!AJ908),"N/A")</f>
        <v>N/A</v>
      </c>
      <c r="AX908" s="47" t="str">
        <f>IFERROR(VLOOKUP('Input 1 - Schedule 1'!I908,'Input 1 - Schedule 1'!$D$7:$G$1009,4,FALSE),"")</f>
        <v/>
      </c>
      <c r="AZ908" s="17" t="s">
        <v>1</v>
      </c>
    </row>
    <row r="909" spans="1:52" x14ac:dyDescent="0.25">
      <c r="A909" s="56">
        <f t="shared" si="89"/>
        <v>900</v>
      </c>
      <c r="B909" s="267" t="str">
        <f t="shared" si="90"/>
        <v/>
      </c>
      <c r="C909" s="55" t="str">
        <f>IFERROR(VLOOKUP(G909,GCC.Param!$B$3:$D$96,3,FALSE),"")</f>
        <v/>
      </c>
      <c r="D909" s="40"/>
      <c r="E909" s="40"/>
      <c r="F909" s="42"/>
      <c r="G909" s="42"/>
      <c r="H909" s="42"/>
      <c r="I909" s="42"/>
      <c r="J909" s="267" t="str">
        <f t="shared" si="91"/>
        <v/>
      </c>
      <c r="K909" s="289"/>
      <c r="L909" s="289"/>
      <c r="M909" s="42"/>
      <c r="N909" s="42"/>
      <c r="O909" s="42"/>
      <c r="P909" s="42"/>
      <c r="Q909" s="42"/>
      <c r="R909" s="42"/>
      <c r="S909" s="266">
        <f t="shared" si="92"/>
        <v>0</v>
      </c>
      <c r="T909" s="32"/>
      <c r="U909" s="50"/>
      <c r="V909" s="44"/>
      <c r="W909" s="44"/>
      <c r="X909" s="45"/>
      <c r="Y909" s="50"/>
      <c r="Z909" s="46"/>
      <c r="AA909" s="46"/>
      <c r="AB909" s="46"/>
      <c r="AC909" s="47">
        <f t="shared" si="93"/>
        <v>0</v>
      </c>
      <c r="AD909" s="51"/>
      <c r="AE909" s="51"/>
      <c r="AF909" s="51"/>
      <c r="AH909" s="290"/>
      <c r="AI909" s="53">
        <f t="shared" si="94"/>
        <v>0</v>
      </c>
      <c r="AJ909" s="52"/>
      <c r="AK909" s="293"/>
      <c r="AL909" s="300"/>
      <c r="AM909" s="52"/>
      <c r="AN909" s="300"/>
      <c r="AO909" s="54"/>
      <c r="AQ909" s="47" t="str">
        <f>IF(OR('Input 1 - Schedule 1'!$C909="Non-Ins, Non-Fin",G909="Other Unregulated Financial Entity"),"Yes","No")</f>
        <v>No</v>
      </c>
      <c r="AR909" s="47" t="str">
        <f>IF(AQ909="Yes", 'Input 1 - Schedule 1'!AL909/'Input 1 - Schedule 1'!AM909*'Input 1 - Schedule 1'!AN909,"N/A")</f>
        <v>N/A</v>
      </c>
      <c r="AS909" s="47" t="str">
        <f>IF(AR909="N/A","N/A",MAX('Input 1 - Schedule 1'!AN909*0.02,AR909))</f>
        <v>N/A</v>
      </c>
      <c r="AT909" s="47" t="str">
        <f>IF(AQ909="Yes",'Input 1 - Schedule 1'!$AH909*IF($AX909="RBC Filing U.S. Insurer (Life)",0.0247,IF($AX909="RBC Filing U.S. Insurer (Health)",0.057*2/3,0.0364)),"N/A")</f>
        <v>N/A</v>
      </c>
      <c r="AU909" s="47" t="str">
        <f>IF(AQ909="Yes",'Input 1 - Schedule 1'!$AH909*IF($AX909="RBC Filing U.S. Insurer (Life)",0.037,IF($AX909="RBC Filing U.S. Insurer (Health)",0.057,0.054)),"N/A")</f>
        <v>N/A</v>
      </c>
      <c r="AV909" s="47" t="str">
        <f>IF(AQ909="Yes",'Input 1 - Schedule 1'!$AJ909*0.03,"N/A")</f>
        <v>N/A</v>
      </c>
      <c r="AW909" s="47" t="str">
        <f>IF(AQ909="Yes",IF(AX909="RBC Filing U.S. Insurer (Life)",0.195*'Input 1 - Schedule 1'!AJ909,0.225*'Input 1 - Schedule 1'!AJ909),"N/A")</f>
        <v>N/A</v>
      </c>
      <c r="AX909" s="47" t="str">
        <f>IFERROR(VLOOKUP('Input 1 - Schedule 1'!I909,'Input 1 - Schedule 1'!$D$7:$G$1009,4,FALSE),"")</f>
        <v/>
      </c>
      <c r="AZ909" s="17" t="s">
        <v>1</v>
      </c>
    </row>
    <row r="910" spans="1:52" x14ac:dyDescent="0.25">
      <c r="A910" s="56">
        <f t="shared" si="89"/>
        <v>901</v>
      </c>
      <c r="B910" s="267" t="str">
        <f t="shared" si="90"/>
        <v/>
      </c>
      <c r="C910" s="55" t="str">
        <f>IFERROR(VLOOKUP(G910,GCC.Param!$B$3:$D$96,3,FALSE),"")</f>
        <v/>
      </c>
      <c r="D910" s="40"/>
      <c r="E910" s="40"/>
      <c r="F910" s="42"/>
      <c r="G910" s="42"/>
      <c r="H910" s="42"/>
      <c r="I910" s="42"/>
      <c r="J910" s="267" t="str">
        <f t="shared" si="91"/>
        <v/>
      </c>
      <c r="K910" s="289"/>
      <c r="L910" s="289"/>
      <c r="M910" s="42"/>
      <c r="N910" s="42"/>
      <c r="O910" s="42"/>
      <c r="P910" s="42"/>
      <c r="Q910" s="42"/>
      <c r="R910" s="42"/>
      <c r="S910" s="266">
        <f t="shared" si="92"/>
        <v>0</v>
      </c>
      <c r="T910" s="32"/>
      <c r="U910" s="50"/>
      <c r="V910" s="44"/>
      <c r="W910" s="44"/>
      <c r="X910" s="45"/>
      <c r="Y910" s="50"/>
      <c r="Z910" s="46"/>
      <c r="AA910" s="46"/>
      <c r="AB910" s="46"/>
      <c r="AC910" s="47">
        <f t="shared" si="93"/>
        <v>0</v>
      </c>
      <c r="AD910" s="51"/>
      <c r="AE910" s="51"/>
      <c r="AF910" s="51"/>
      <c r="AH910" s="290"/>
      <c r="AI910" s="53">
        <f t="shared" si="94"/>
        <v>0</v>
      </c>
      <c r="AJ910" s="52"/>
      <c r="AK910" s="293"/>
      <c r="AL910" s="300"/>
      <c r="AM910" s="52"/>
      <c r="AN910" s="300"/>
      <c r="AO910" s="54"/>
      <c r="AQ910" s="47" t="str">
        <f>IF(OR('Input 1 - Schedule 1'!$C910="Non-Ins, Non-Fin",G910="Other Unregulated Financial Entity"),"Yes","No")</f>
        <v>No</v>
      </c>
      <c r="AR910" s="47" t="str">
        <f>IF(AQ910="Yes", 'Input 1 - Schedule 1'!AL910/'Input 1 - Schedule 1'!AM910*'Input 1 - Schedule 1'!AN910,"N/A")</f>
        <v>N/A</v>
      </c>
      <c r="AS910" s="47" t="str">
        <f>IF(AR910="N/A","N/A",MAX('Input 1 - Schedule 1'!AN910*0.02,AR910))</f>
        <v>N/A</v>
      </c>
      <c r="AT910" s="47" t="str">
        <f>IF(AQ910="Yes",'Input 1 - Schedule 1'!$AH910*IF($AX910="RBC Filing U.S. Insurer (Life)",0.0247,IF($AX910="RBC Filing U.S. Insurer (Health)",0.057*2/3,0.0364)),"N/A")</f>
        <v>N/A</v>
      </c>
      <c r="AU910" s="47" t="str">
        <f>IF(AQ910="Yes",'Input 1 - Schedule 1'!$AH910*IF($AX910="RBC Filing U.S. Insurer (Life)",0.037,IF($AX910="RBC Filing U.S. Insurer (Health)",0.057,0.054)),"N/A")</f>
        <v>N/A</v>
      </c>
      <c r="AV910" s="47" t="str">
        <f>IF(AQ910="Yes",'Input 1 - Schedule 1'!$AJ910*0.03,"N/A")</f>
        <v>N/A</v>
      </c>
      <c r="AW910" s="47" t="str">
        <f>IF(AQ910="Yes",IF(AX910="RBC Filing U.S. Insurer (Life)",0.195*'Input 1 - Schedule 1'!AJ910,0.225*'Input 1 - Schedule 1'!AJ910),"N/A")</f>
        <v>N/A</v>
      </c>
      <c r="AX910" s="47" t="str">
        <f>IFERROR(VLOOKUP('Input 1 - Schedule 1'!I910,'Input 1 - Schedule 1'!$D$7:$G$1009,4,FALSE),"")</f>
        <v/>
      </c>
      <c r="AZ910" s="17" t="s">
        <v>1</v>
      </c>
    </row>
    <row r="911" spans="1:52" x14ac:dyDescent="0.25">
      <c r="A911" s="56">
        <f t="shared" si="89"/>
        <v>902</v>
      </c>
      <c r="B911" s="267" t="str">
        <f t="shared" si="90"/>
        <v/>
      </c>
      <c r="C911" s="55" t="str">
        <f>IFERROR(VLOOKUP(G911,GCC.Param!$B$3:$D$96,3,FALSE),"")</f>
        <v/>
      </c>
      <c r="D911" s="40"/>
      <c r="E911" s="40"/>
      <c r="F911" s="42"/>
      <c r="G911" s="42"/>
      <c r="H911" s="42"/>
      <c r="I911" s="42"/>
      <c r="J911" s="267" t="str">
        <f t="shared" si="91"/>
        <v/>
      </c>
      <c r="K911" s="289"/>
      <c r="L911" s="289"/>
      <c r="M911" s="42"/>
      <c r="N911" s="42"/>
      <c r="O911" s="42"/>
      <c r="P911" s="42"/>
      <c r="Q911" s="42"/>
      <c r="R911" s="42"/>
      <c r="S911" s="266">
        <f t="shared" si="92"/>
        <v>0</v>
      </c>
      <c r="T911" s="32"/>
      <c r="U911" s="50"/>
      <c r="V911" s="44"/>
      <c r="W911" s="44"/>
      <c r="X911" s="45"/>
      <c r="Y911" s="50"/>
      <c r="Z911" s="46"/>
      <c r="AA911" s="46"/>
      <c r="AB911" s="46"/>
      <c r="AC911" s="47">
        <f t="shared" si="93"/>
        <v>0</v>
      </c>
      <c r="AD911" s="51"/>
      <c r="AE911" s="51"/>
      <c r="AF911" s="51"/>
      <c r="AH911" s="290"/>
      <c r="AI911" s="53">
        <f t="shared" si="94"/>
        <v>0</v>
      </c>
      <c r="AJ911" s="52"/>
      <c r="AK911" s="293"/>
      <c r="AL911" s="300"/>
      <c r="AM911" s="52"/>
      <c r="AN911" s="300"/>
      <c r="AO911" s="54"/>
      <c r="AQ911" s="47" t="str">
        <f>IF(OR('Input 1 - Schedule 1'!$C911="Non-Ins, Non-Fin",G911="Other Unregulated Financial Entity"),"Yes","No")</f>
        <v>No</v>
      </c>
      <c r="AR911" s="47" t="str">
        <f>IF(AQ911="Yes", 'Input 1 - Schedule 1'!AL911/'Input 1 - Schedule 1'!AM911*'Input 1 - Schedule 1'!AN911,"N/A")</f>
        <v>N/A</v>
      </c>
      <c r="AS911" s="47" t="str">
        <f>IF(AR911="N/A","N/A",MAX('Input 1 - Schedule 1'!AN911*0.02,AR911))</f>
        <v>N/A</v>
      </c>
      <c r="AT911" s="47" t="str">
        <f>IF(AQ911="Yes",'Input 1 - Schedule 1'!$AH911*IF($AX911="RBC Filing U.S. Insurer (Life)",0.0247,IF($AX911="RBC Filing U.S. Insurer (Health)",0.057*2/3,0.0364)),"N/A")</f>
        <v>N/A</v>
      </c>
      <c r="AU911" s="47" t="str">
        <f>IF(AQ911="Yes",'Input 1 - Schedule 1'!$AH911*IF($AX911="RBC Filing U.S. Insurer (Life)",0.037,IF($AX911="RBC Filing U.S. Insurer (Health)",0.057,0.054)),"N/A")</f>
        <v>N/A</v>
      </c>
      <c r="AV911" s="47" t="str">
        <f>IF(AQ911="Yes",'Input 1 - Schedule 1'!$AJ911*0.03,"N/A")</f>
        <v>N/A</v>
      </c>
      <c r="AW911" s="47" t="str">
        <f>IF(AQ911="Yes",IF(AX911="RBC Filing U.S. Insurer (Life)",0.195*'Input 1 - Schedule 1'!AJ911,0.225*'Input 1 - Schedule 1'!AJ911),"N/A")</f>
        <v>N/A</v>
      </c>
      <c r="AX911" s="47" t="str">
        <f>IFERROR(VLOOKUP('Input 1 - Schedule 1'!I911,'Input 1 - Schedule 1'!$D$7:$G$1009,4,FALSE),"")</f>
        <v/>
      </c>
      <c r="AZ911" s="17" t="s">
        <v>1</v>
      </c>
    </row>
    <row r="912" spans="1:52" x14ac:dyDescent="0.25">
      <c r="A912" s="56">
        <f t="shared" ref="A912:A975" si="95">A911+1</f>
        <v>903</v>
      </c>
      <c r="B912" s="267" t="str">
        <f t="shared" ref="B912:B975" si="96">IF(OR(G912="Other Non-Ins/Non-Fin without Material Risk",Q912="Non-Admitted"),"Excluded",IF(OR(G912="",G912=0),"", "Included"))</f>
        <v/>
      </c>
      <c r="C912" s="55" t="str">
        <f>IFERROR(VLOOKUP(G912,GCC.Param!$B$3:$D$96,3,FALSE),"")</f>
        <v/>
      </c>
      <c r="D912" s="40"/>
      <c r="E912" s="40"/>
      <c r="F912" s="42"/>
      <c r="G912" s="42"/>
      <c r="H912" s="42"/>
      <c r="I912" s="42"/>
      <c r="J912" s="267" t="str">
        <f t="shared" ref="J912:J975" si="97">IFERROR(VLOOKUP(I912,D:F,3,FALSE),"")</f>
        <v/>
      </c>
      <c r="K912" s="289"/>
      <c r="L912" s="289"/>
      <c r="M912" s="42"/>
      <c r="N912" s="42"/>
      <c r="O912" s="42"/>
      <c r="P912" s="42"/>
      <c r="Q912" s="42"/>
      <c r="R912" s="42"/>
      <c r="S912" s="266">
        <f t="shared" ref="S912:S975" si="98">IF(H912="",F912,H912)</f>
        <v>0</v>
      </c>
      <c r="T912" s="32"/>
      <c r="U912" s="50"/>
      <c r="V912" s="44"/>
      <c r="W912" s="44"/>
      <c r="X912" s="45"/>
      <c r="Y912" s="50"/>
      <c r="Z912" s="46"/>
      <c r="AA912" s="46"/>
      <c r="AB912" s="46"/>
      <c r="AC912" s="47">
        <f t="shared" ref="AC912:AC975" si="99">IFERROR(Z912+AA912-AB912,0)</f>
        <v>0</v>
      </c>
      <c r="AD912" s="51"/>
      <c r="AE912" s="51"/>
      <c r="AF912" s="51"/>
      <c r="AH912" s="290"/>
      <c r="AI912" s="53">
        <f t="shared" ref="AI912:AI975" si="100">AD912-AE912</f>
        <v>0</v>
      </c>
      <c r="AJ912" s="52"/>
      <c r="AK912" s="293"/>
      <c r="AL912" s="300"/>
      <c r="AM912" s="52"/>
      <c r="AN912" s="300"/>
      <c r="AO912" s="54"/>
      <c r="AQ912" s="47" t="str">
        <f>IF(OR('Input 1 - Schedule 1'!$C912="Non-Ins, Non-Fin",G912="Other Unregulated Financial Entity"),"Yes","No")</f>
        <v>No</v>
      </c>
      <c r="AR912" s="47" t="str">
        <f>IF(AQ912="Yes", 'Input 1 - Schedule 1'!AL912/'Input 1 - Schedule 1'!AM912*'Input 1 - Schedule 1'!AN912,"N/A")</f>
        <v>N/A</v>
      </c>
      <c r="AS912" s="47" t="str">
        <f>IF(AR912="N/A","N/A",MAX('Input 1 - Schedule 1'!AN912*0.02,AR912))</f>
        <v>N/A</v>
      </c>
      <c r="AT912" s="47" t="str">
        <f>IF(AQ912="Yes",'Input 1 - Schedule 1'!$AH912*IF($AX912="RBC Filing U.S. Insurer (Life)",0.0247,IF($AX912="RBC Filing U.S. Insurer (Health)",0.057*2/3,0.0364)),"N/A")</f>
        <v>N/A</v>
      </c>
      <c r="AU912" s="47" t="str">
        <f>IF(AQ912="Yes",'Input 1 - Schedule 1'!$AH912*IF($AX912="RBC Filing U.S. Insurer (Life)",0.037,IF($AX912="RBC Filing U.S. Insurer (Health)",0.057,0.054)),"N/A")</f>
        <v>N/A</v>
      </c>
      <c r="AV912" s="47" t="str">
        <f>IF(AQ912="Yes",'Input 1 - Schedule 1'!$AJ912*0.03,"N/A")</f>
        <v>N/A</v>
      </c>
      <c r="AW912" s="47" t="str">
        <f>IF(AQ912="Yes",IF(AX912="RBC Filing U.S. Insurer (Life)",0.195*'Input 1 - Schedule 1'!AJ912,0.225*'Input 1 - Schedule 1'!AJ912),"N/A")</f>
        <v>N/A</v>
      </c>
      <c r="AX912" s="47" t="str">
        <f>IFERROR(VLOOKUP('Input 1 - Schedule 1'!I912,'Input 1 - Schedule 1'!$D$7:$G$1009,4,FALSE),"")</f>
        <v/>
      </c>
      <c r="AZ912" s="17" t="s">
        <v>1</v>
      </c>
    </row>
    <row r="913" spans="1:52" x14ac:dyDescent="0.25">
      <c r="A913" s="56">
        <f t="shared" si="95"/>
        <v>904</v>
      </c>
      <c r="B913" s="267" t="str">
        <f t="shared" si="96"/>
        <v/>
      </c>
      <c r="C913" s="55" t="str">
        <f>IFERROR(VLOOKUP(G913,GCC.Param!$B$3:$D$96,3,FALSE),"")</f>
        <v/>
      </c>
      <c r="D913" s="40"/>
      <c r="E913" s="40"/>
      <c r="F913" s="42"/>
      <c r="G913" s="42"/>
      <c r="H913" s="42"/>
      <c r="I913" s="42"/>
      <c r="J913" s="267" t="str">
        <f t="shared" si="97"/>
        <v/>
      </c>
      <c r="K913" s="289"/>
      <c r="L913" s="289"/>
      <c r="M913" s="42"/>
      <c r="N913" s="42"/>
      <c r="O913" s="42"/>
      <c r="P913" s="42"/>
      <c r="Q913" s="42"/>
      <c r="R913" s="42"/>
      <c r="S913" s="266">
        <f t="shared" si="98"/>
        <v>0</v>
      </c>
      <c r="T913" s="32"/>
      <c r="U913" s="50"/>
      <c r="V913" s="44"/>
      <c r="W913" s="44"/>
      <c r="X913" s="45"/>
      <c r="Y913" s="50"/>
      <c r="Z913" s="46"/>
      <c r="AA913" s="46"/>
      <c r="AB913" s="46"/>
      <c r="AC913" s="47">
        <f t="shared" si="99"/>
        <v>0</v>
      </c>
      <c r="AD913" s="51"/>
      <c r="AE913" s="51"/>
      <c r="AF913" s="51"/>
      <c r="AH913" s="290"/>
      <c r="AI913" s="53">
        <f t="shared" si="100"/>
        <v>0</v>
      </c>
      <c r="AJ913" s="52"/>
      <c r="AK913" s="293"/>
      <c r="AL913" s="300"/>
      <c r="AM913" s="52"/>
      <c r="AN913" s="300"/>
      <c r="AO913" s="54"/>
      <c r="AQ913" s="47" t="str">
        <f>IF(OR('Input 1 - Schedule 1'!$C913="Non-Ins, Non-Fin",G913="Other Unregulated Financial Entity"),"Yes","No")</f>
        <v>No</v>
      </c>
      <c r="AR913" s="47" t="str">
        <f>IF(AQ913="Yes", 'Input 1 - Schedule 1'!AL913/'Input 1 - Schedule 1'!AM913*'Input 1 - Schedule 1'!AN913,"N/A")</f>
        <v>N/A</v>
      </c>
      <c r="AS913" s="47" t="str">
        <f>IF(AR913="N/A","N/A",MAX('Input 1 - Schedule 1'!AN913*0.02,AR913))</f>
        <v>N/A</v>
      </c>
      <c r="AT913" s="47" t="str">
        <f>IF(AQ913="Yes",'Input 1 - Schedule 1'!$AH913*IF($AX913="RBC Filing U.S. Insurer (Life)",0.0247,IF($AX913="RBC Filing U.S. Insurer (Health)",0.057*2/3,0.0364)),"N/A")</f>
        <v>N/A</v>
      </c>
      <c r="AU913" s="47" t="str">
        <f>IF(AQ913="Yes",'Input 1 - Schedule 1'!$AH913*IF($AX913="RBC Filing U.S. Insurer (Life)",0.037,IF($AX913="RBC Filing U.S. Insurer (Health)",0.057,0.054)),"N/A")</f>
        <v>N/A</v>
      </c>
      <c r="AV913" s="47" t="str">
        <f>IF(AQ913="Yes",'Input 1 - Schedule 1'!$AJ913*0.03,"N/A")</f>
        <v>N/A</v>
      </c>
      <c r="AW913" s="47" t="str">
        <f>IF(AQ913="Yes",IF(AX913="RBC Filing U.S. Insurer (Life)",0.195*'Input 1 - Schedule 1'!AJ913,0.225*'Input 1 - Schedule 1'!AJ913),"N/A")</f>
        <v>N/A</v>
      </c>
      <c r="AX913" s="47" t="str">
        <f>IFERROR(VLOOKUP('Input 1 - Schedule 1'!I913,'Input 1 - Schedule 1'!$D$7:$G$1009,4,FALSE),"")</f>
        <v/>
      </c>
      <c r="AZ913" s="17" t="s">
        <v>1</v>
      </c>
    </row>
    <row r="914" spans="1:52" x14ac:dyDescent="0.25">
      <c r="A914" s="56">
        <f t="shared" si="95"/>
        <v>905</v>
      </c>
      <c r="B914" s="267" t="str">
        <f t="shared" si="96"/>
        <v/>
      </c>
      <c r="C914" s="55" t="str">
        <f>IFERROR(VLOOKUP(G914,GCC.Param!$B$3:$D$96,3,FALSE),"")</f>
        <v/>
      </c>
      <c r="D914" s="40"/>
      <c r="E914" s="40"/>
      <c r="F914" s="42"/>
      <c r="G914" s="42"/>
      <c r="H914" s="42"/>
      <c r="I914" s="42"/>
      <c r="J914" s="267" t="str">
        <f t="shared" si="97"/>
        <v/>
      </c>
      <c r="K914" s="289"/>
      <c r="L914" s="289"/>
      <c r="M914" s="42"/>
      <c r="N914" s="42"/>
      <c r="O914" s="42"/>
      <c r="P914" s="42"/>
      <c r="Q914" s="42"/>
      <c r="R914" s="42"/>
      <c r="S914" s="266">
        <f t="shared" si="98"/>
        <v>0</v>
      </c>
      <c r="T914" s="32"/>
      <c r="U914" s="50"/>
      <c r="V914" s="44"/>
      <c r="W914" s="44"/>
      <c r="X914" s="45"/>
      <c r="Y914" s="50"/>
      <c r="Z914" s="46"/>
      <c r="AA914" s="46"/>
      <c r="AB914" s="46"/>
      <c r="AC914" s="47">
        <f t="shared" si="99"/>
        <v>0</v>
      </c>
      <c r="AD914" s="51"/>
      <c r="AE914" s="51"/>
      <c r="AF914" s="51"/>
      <c r="AH914" s="290"/>
      <c r="AI914" s="53">
        <f t="shared" si="100"/>
        <v>0</v>
      </c>
      <c r="AJ914" s="52"/>
      <c r="AK914" s="293"/>
      <c r="AL914" s="300"/>
      <c r="AM914" s="52"/>
      <c r="AN914" s="300"/>
      <c r="AO914" s="54"/>
      <c r="AQ914" s="47" t="str">
        <f>IF(OR('Input 1 - Schedule 1'!$C914="Non-Ins, Non-Fin",G914="Other Unregulated Financial Entity"),"Yes","No")</f>
        <v>No</v>
      </c>
      <c r="AR914" s="47" t="str">
        <f>IF(AQ914="Yes", 'Input 1 - Schedule 1'!AL914/'Input 1 - Schedule 1'!AM914*'Input 1 - Schedule 1'!AN914,"N/A")</f>
        <v>N/A</v>
      </c>
      <c r="AS914" s="47" t="str">
        <f>IF(AR914="N/A","N/A",MAX('Input 1 - Schedule 1'!AN914*0.02,AR914))</f>
        <v>N/A</v>
      </c>
      <c r="AT914" s="47" t="str">
        <f>IF(AQ914="Yes",'Input 1 - Schedule 1'!$AH914*IF($AX914="RBC Filing U.S. Insurer (Life)",0.0247,IF($AX914="RBC Filing U.S. Insurer (Health)",0.057*2/3,0.0364)),"N/A")</f>
        <v>N/A</v>
      </c>
      <c r="AU914" s="47" t="str">
        <f>IF(AQ914="Yes",'Input 1 - Schedule 1'!$AH914*IF($AX914="RBC Filing U.S. Insurer (Life)",0.037,IF($AX914="RBC Filing U.S. Insurer (Health)",0.057,0.054)),"N/A")</f>
        <v>N/A</v>
      </c>
      <c r="AV914" s="47" t="str">
        <f>IF(AQ914="Yes",'Input 1 - Schedule 1'!$AJ914*0.03,"N/A")</f>
        <v>N/A</v>
      </c>
      <c r="AW914" s="47" t="str">
        <f>IF(AQ914="Yes",IF(AX914="RBC Filing U.S. Insurer (Life)",0.195*'Input 1 - Schedule 1'!AJ914,0.225*'Input 1 - Schedule 1'!AJ914),"N/A")</f>
        <v>N/A</v>
      </c>
      <c r="AX914" s="47" t="str">
        <f>IFERROR(VLOOKUP('Input 1 - Schedule 1'!I914,'Input 1 - Schedule 1'!$D$7:$G$1009,4,FALSE),"")</f>
        <v/>
      </c>
      <c r="AZ914" s="17" t="s">
        <v>1</v>
      </c>
    </row>
    <row r="915" spans="1:52" x14ac:dyDescent="0.25">
      <c r="A915" s="56">
        <f t="shared" si="95"/>
        <v>906</v>
      </c>
      <c r="B915" s="267" t="str">
        <f t="shared" si="96"/>
        <v/>
      </c>
      <c r="C915" s="55" t="str">
        <f>IFERROR(VLOOKUP(G915,GCC.Param!$B$3:$D$96,3,FALSE),"")</f>
        <v/>
      </c>
      <c r="D915" s="40"/>
      <c r="E915" s="40"/>
      <c r="F915" s="42"/>
      <c r="G915" s="42"/>
      <c r="H915" s="42"/>
      <c r="I915" s="42"/>
      <c r="J915" s="267" t="str">
        <f t="shared" si="97"/>
        <v/>
      </c>
      <c r="K915" s="289"/>
      <c r="L915" s="289"/>
      <c r="M915" s="42"/>
      <c r="N915" s="42"/>
      <c r="O915" s="42"/>
      <c r="P915" s="42"/>
      <c r="Q915" s="42"/>
      <c r="R915" s="42"/>
      <c r="S915" s="266">
        <f t="shared" si="98"/>
        <v>0</v>
      </c>
      <c r="T915" s="32"/>
      <c r="U915" s="50"/>
      <c r="V915" s="44"/>
      <c r="W915" s="44"/>
      <c r="X915" s="45"/>
      <c r="Y915" s="50"/>
      <c r="Z915" s="46"/>
      <c r="AA915" s="46"/>
      <c r="AB915" s="46"/>
      <c r="AC915" s="47">
        <f t="shared" si="99"/>
        <v>0</v>
      </c>
      <c r="AD915" s="51"/>
      <c r="AE915" s="51"/>
      <c r="AF915" s="51"/>
      <c r="AH915" s="290"/>
      <c r="AI915" s="53">
        <f t="shared" si="100"/>
        <v>0</v>
      </c>
      <c r="AJ915" s="52"/>
      <c r="AK915" s="293"/>
      <c r="AL915" s="300"/>
      <c r="AM915" s="52"/>
      <c r="AN915" s="300"/>
      <c r="AO915" s="54"/>
      <c r="AQ915" s="47" t="str">
        <f>IF(OR('Input 1 - Schedule 1'!$C915="Non-Ins, Non-Fin",G915="Other Unregulated Financial Entity"),"Yes","No")</f>
        <v>No</v>
      </c>
      <c r="AR915" s="47" t="str">
        <f>IF(AQ915="Yes", 'Input 1 - Schedule 1'!AL915/'Input 1 - Schedule 1'!AM915*'Input 1 - Schedule 1'!AN915,"N/A")</f>
        <v>N/A</v>
      </c>
      <c r="AS915" s="47" t="str">
        <f>IF(AR915="N/A","N/A",MAX('Input 1 - Schedule 1'!AN915*0.02,AR915))</f>
        <v>N/A</v>
      </c>
      <c r="AT915" s="47" t="str">
        <f>IF(AQ915="Yes",'Input 1 - Schedule 1'!$AH915*IF($AX915="RBC Filing U.S. Insurer (Life)",0.0247,IF($AX915="RBC Filing U.S. Insurer (Health)",0.057*2/3,0.0364)),"N/A")</f>
        <v>N/A</v>
      </c>
      <c r="AU915" s="47" t="str">
        <f>IF(AQ915="Yes",'Input 1 - Schedule 1'!$AH915*IF($AX915="RBC Filing U.S. Insurer (Life)",0.037,IF($AX915="RBC Filing U.S. Insurer (Health)",0.057,0.054)),"N/A")</f>
        <v>N/A</v>
      </c>
      <c r="AV915" s="47" t="str">
        <f>IF(AQ915="Yes",'Input 1 - Schedule 1'!$AJ915*0.03,"N/A")</f>
        <v>N/A</v>
      </c>
      <c r="AW915" s="47" t="str">
        <f>IF(AQ915="Yes",IF(AX915="RBC Filing U.S. Insurer (Life)",0.195*'Input 1 - Schedule 1'!AJ915,0.225*'Input 1 - Schedule 1'!AJ915),"N/A")</f>
        <v>N/A</v>
      </c>
      <c r="AX915" s="47" t="str">
        <f>IFERROR(VLOOKUP('Input 1 - Schedule 1'!I915,'Input 1 - Schedule 1'!$D$7:$G$1009,4,FALSE),"")</f>
        <v/>
      </c>
      <c r="AZ915" s="17" t="s">
        <v>1</v>
      </c>
    </row>
    <row r="916" spans="1:52" x14ac:dyDescent="0.25">
      <c r="A916" s="56">
        <f t="shared" si="95"/>
        <v>907</v>
      </c>
      <c r="B916" s="267" t="str">
        <f t="shared" si="96"/>
        <v/>
      </c>
      <c r="C916" s="55" t="str">
        <f>IFERROR(VLOOKUP(G916,GCC.Param!$B$3:$D$96,3,FALSE),"")</f>
        <v/>
      </c>
      <c r="D916" s="40"/>
      <c r="E916" s="40"/>
      <c r="F916" s="42"/>
      <c r="G916" s="42"/>
      <c r="H916" s="42"/>
      <c r="I916" s="42"/>
      <c r="J916" s="267" t="str">
        <f t="shared" si="97"/>
        <v/>
      </c>
      <c r="K916" s="289"/>
      <c r="L916" s="289"/>
      <c r="M916" s="42"/>
      <c r="N916" s="42"/>
      <c r="O916" s="42"/>
      <c r="P916" s="42"/>
      <c r="Q916" s="42"/>
      <c r="R916" s="42"/>
      <c r="S916" s="266">
        <f t="shared" si="98"/>
        <v>0</v>
      </c>
      <c r="T916" s="32"/>
      <c r="U916" s="50"/>
      <c r="V916" s="44"/>
      <c r="W916" s="44"/>
      <c r="X916" s="45"/>
      <c r="Y916" s="50"/>
      <c r="Z916" s="46"/>
      <c r="AA916" s="46"/>
      <c r="AB916" s="46"/>
      <c r="AC916" s="47">
        <f t="shared" si="99"/>
        <v>0</v>
      </c>
      <c r="AD916" s="51"/>
      <c r="AE916" s="51"/>
      <c r="AF916" s="51"/>
      <c r="AH916" s="290"/>
      <c r="AI916" s="53">
        <f t="shared" si="100"/>
        <v>0</v>
      </c>
      <c r="AJ916" s="52"/>
      <c r="AK916" s="293"/>
      <c r="AL916" s="300"/>
      <c r="AM916" s="52"/>
      <c r="AN916" s="300"/>
      <c r="AO916" s="54"/>
      <c r="AQ916" s="47" t="str">
        <f>IF(OR('Input 1 - Schedule 1'!$C916="Non-Ins, Non-Fin",G916="Other Unregulated Financial Entity"),"Yes","No")</f>
        <v>No</v>
      </c>
      <c r="AR916" s="47" t="str">
        <f>IF(AQ916="Yes", 'Input 1 - Schedule 1'!AL916/'Input 1 - Schedule 1'!AM916*'Input 1 - Schedule 1'!AN916,"N/A")</f>
        <v>N/A</v>
      </c>
      <c r="AS916" s="47" t="str">
        <f>IF(AR916="N/A","N/A",MAX('Input 1 - Schedule 1'!AN916*0.02,AR916))</f>
        <v>N/A</v>
      </c>
      <c r="AT916" s="47" t="str">
        <f>IF(AQ916="Yes",'Input 1 - Schedule 1'!$AH916*IF($AX916="RBC Filing U.S. Insurer (Life)",0.0247,IF($AX916="RBC Filing U.S. Insurer (Health)",0.057*2/3,0.0364)),"N/A")</f>
        <v>N/A</v>
      </c>
      <c r="AU916" s="47" t="str">
        <f>IF(AQ916="Yes",'Input 1 - Schedule 1'!$AH916*IF($AX916="RBC Filing U.S. Insurer (Life)",0.037,IF($AX916="RBC Filing U.S. Insurer (Health)",0.057,0.054)),"N/A")</f>
        <v>N/A</v>
      </c>
      <c r="AV916" s="47" t="str">
        <f>IF(AQ916="Yes",'Input 1 - Schedule 1'!$AJ916*0.03,"N/A")</f>
        <v>N/A</v>
      </c>
      <c r="AW916" s="47" t="str">
        <f>IF(AQ916="Yes",IF(AX916="RBC Filing U.S. Insurer (Life)",0.195*'Input 1 - Schedule 1'!AJ916,0.225*'Input 1 - Schedule 1'!AJ916),"N/A")</f>
        <v>N/A</v>
      </c>
      <c r="AX916" s="47" t="str">
        <f>IFERROR(VLOOKUP('Input 1 - Schedule 1'!I916,'Input 1 - Schedule 1'!$D$7:$G$1009,4,FALSE),"")</f>
        <v/>
      </c>
      <c r="AZ916" s="17" t="s">
        <v>1</v>
      </c>
    </row>
    <row r="917" spans="1:52" x14ac:dyDescent="0.25">
      <c r="A917" s="56">
        <f t="shared" si="95"/>
        <v>908</v>
      </c>
      <c r="B917" s="267" t="str">
        <f t="shared" si="96"/>
        <v/>
      </c>
      <c r="C917" s="55" t="str">
        <f>IFERROR(VLOOKUP(G917,GCC.Param!$B$3:$D$96,3,FALSE),"")</f>
        <v/>
      </c>
      <c r="D917" s="40"/>
      <c r="E917" s="40"/>
      <c r="F917" s="42"/>
      <c r="G917" s="42"/>
      <c r="H917" s="42"/>
      <c r="I917" s="42"/>
      <c r="J917" s="267" t="str">
        <f t="shared" si="97"/>
        <v/>
      </c>
      <c r="K917" s="289"/>
      <c r="L917" s="289"/>
      <c r="M917" s="42"/>
      <c r="N917" s="42"/>
      <c r="O917" s="42"/>
      <c r="P917" s="42"/>
      <c r="Q917" s="42"/>
      <c r="R917" s="42"/>
      <c r="S917" s="266">
        <f t="shared" si="98"/>
        <v>0</v>
      </c>
      <c r="T917" s="32"/>
      <c r="U917" s="50"/>
      <c r="V917" s="44"/>
      <c r="W917" s="44"/>
      <c r="X917" s="45"/>
      <c r="Y917" s="50"/>
      <c r="Z917" s="46"/>
      <c r="AA917" s="46"/>
      <c r="AB917" s="46"/>
      <c r="AC917" s="47">
        <f t="shared" si="99"/>
        <v>0</v>
      </c>
      <c r="AD917" s="51"/>
      <c r="AE917" s="51"/>
      <c r="AF917" s="51"/>
      <c r="AH917" s="290"/>
      <c r="AI917" s="53">
        <f t="shared" si="100"/>
        <v>0</v>
      </c>
      <c r="AJ917" s="52"/>
      <c r="AK917" s="293"/>
      <c r="AL917" s="300"/>
      <c r="AM917" s="52"/>
      <c r="AN917" s="300"/>
      <c r="AO917" s="54"/>
      <c r="AQ917" s="47" t="str">
        <f>IF(OR('Input 1 - Schedule 1'!$C917="Non-Ins, Non-Fin",G917="Other Unregulated Financial Entity"),"Yes","No")</f>
        <v>No</v>
      </c>
      <c r="AR917" s="47" t="str">
        <f>IF(AQ917="Yes", 'Input 1 - Schedule 1'!AL917/'Input 1 - Schedule 1'!AM917*'Input 1 - Schedule 1'!AN917,"N/A")</f>
        <v>N/A</v>
      </c>
      <c r="AS917" s="47" t="str">
        <f>IF(AR917="N/A","N/A",MAX('Input 1 - Schedule 1'!AN917*0.02,AR917))</f>
        <v>N/A</v>
      </c>
      <c r="AT917" s="47" t="str">
        <f>IF(AQ917="Yes",'Input 1 - Schedule 1'!$AH917*IF($AX917="RBC Filing U.S. Insurer (Life)",0.0247,IF($AX917="RBC Filing U.S. Insurer (Health)",0.057*2/3,0.0364)),"N/A")</f>
        <v>N/A</v>
      </c>
      <c r="AU917" s="47" t="str">
        <f>IF(AQ917="Yes",'Input 1 - Schedule 1'!$AH917*IF($AX917="RBC Filing U.S. Insurer (Life)",0.037,IF($AX917="RBC Filing U.S. Insurer (Health)",0.057,0.054)),"N/A")</f>
        <v>N/A</v>
      </c>
      <c r="AV917" s="47" t="str">
        <f>IF(AQ917="Yes",'Input 1 - Schedule 1'!$AJ917*0.03,"N/A")</f>
        <v>N/A</v>
      </c>
      <c r="AW917" s="47" t="str">
        <f>IF(AQ917="Yes",IF(AX917="RBC Filing U.S. Insurer (Life)",0.195*'Input 1 - Schedule 1'!AJ917,0.225*'Input 1 - Schedule 1'!AJ917),"N/A")</f>
        <v>N/A</v>
      </c>
      <c r="AX917" s="47" t="str">
        <f>IFERROR(VLOOKUP('Input 1 - Schedule 1'!I917,'Input 1 - Schedule 1'!$D$7:$G$1009,4,FALSE),"")</f>
        <v/>
      </c>
      <c r="AZ917" s="17" t="s">
        <v>1</v>
      </c>
    </row>
    <row r="918" spans="1:52" x14ac:dyDescent="0.25">
      <c r="A918" s="56">
        <f t="shared" si="95"/>
        <v>909</v>
      </c>
      <c r="B918" s="267" t="str">
        <f t="shared" si="96"/>
        <v/>
      </c>
      <c r="C918" s="55" t="str">
        <f>IFERROR(VLOOKUP(G918,GCC.Param!$B$3:$D$96,3,FALSE),"")</f>
        <v/>
      </c>
      <c r="D918" s="40"/>
      <c r="E918" s="40"/>
      <c r="F918" s="42"/>
      <c r="G918" s="42"/>
      <c r="H918" s="42"/>
      <c r="I918" s="42"/>
      <c r="J918" s="267" t="str">
        <f t="shared" si="97"/>
        <v/>
      </c>
      <c r="K918" s="289"/>
      <c r="L918" s="289"/>
      <c r="M918" s="42"/>
      <c r="N918" s="42"/>
      <c r="O918" s="42"/>
      <c r="P918" s="42"/>
      <c r="Q918" s="42"/>
      <c r="R918" s="42"/>
      <c r="S918" s="266">
        <f t="shared" si="98"/>
        <v>0</v>
      </c>
      <c r="T918" s="32"/>
      <c r="U918" s="50"/>
      <c r="V918" s="44"/>
      <c r="W918" s="44"/>
      <c r="X918" s="45"/>
      <c r="Y918" s="50"/>
      <c r="Z918" s="46"/>
      <c r="AA918" s="46"/>
      <c r="AB918" s="46"/>
      <c r="AC918" s="47">
        <f t="shared" si="99"/>
        <v>0</v>
      </c>
      <c r="AD918" s="51"/>
      <c r="AE918" s="51"/>
      <c r="AF918" s="51"/>
      <c r="AH918" s="290"/>
      <c r="AI918" s="53">
        <f t="shared" si="100"/>
        <v>0</v>
      </c>
      <c r="AJ918" s="52"/>
      <c r="AK918" s="293"/>
      <c r="AL918" s="300"/>
      <c r="AM918" s="52"/>
      <c r="AN918" s="300"/>
      <c r="AO918" s="54"/>
      <c r="AQ918" s="47" t="str">
        <f>IF(OR('Input 1 - Schedule 1'!$C918="Non-Ins, Non-Fin",G918="Other Unregulated Financial Entity"),"Yes","No")</f>
        <v>No</v>
      </c>
      <c r="AR918" s="47" t="str">
        <f>IF(AQ918="Yes", 'Input 1 - Schedule 1'!AL918/'Input 1 - Schedule 1'!AM918*'Input 1 - Schedule 1'!AN918,"N/A")</f>
        <v>N/A</v>
      </c>
      <c r="AS918" s="47" t="str">
        <f>IF(AR918="N/A","N/A",MAX('Input 1 - Schedule 1'!AN918*0.02,AR918))</f>
        <v>N/A</v>
      </c>
      <c r="AT918" s="47" t="str">
        <f>IF(AQ918="Yes",'Input 1 - Schedule 1'!$AH918*IF($AX918="RBC Filing U.S. Insurer (Life)",0.0247,IF($AX918="RBC Filing U.S. Insurer (Health)",0.057*2/3,0.0364)),"N/A")</f>
        <v>N/A</v>
      </c>
      <c r="AU918" s="47" t="str">
        <f>IF(AQ918="Yes",'Input 1 - Schedule 1'!$AH918*IF($AX918="RBC Filing U.S. Insurer (Life)",0.037,IF($AX918="RBC Filing U.S. Insurer (Health)",0.057,0.054)),"N/A")</f>
        <v>N/A</v>
      </c>
      <c r="AV918" s="47" t="str">
        <f>IF(AQ918="Yes",'Input 1 - Schedule 1'!$AJ918*0.03,"N/A")</f>
        <v>N/A</v>
      </c>
      <c r="AW918" s="47" t="str">
        <f>IF(AQ918="Yes",IF(AX918="RBC Filing U.S. Insurer (Life)",0.195*'Input 1 - Schedule 1'!AJ918,0.225*'Input 1 - Schedule 1'!AJ918),"N/A")</f>
        <v>N/A</v>
      </c>
      <c r="AX918" s="47" t="str">
        <f>IFERROR(VLOOKUP('Input 1 - Schedule 1'!I918,'Input 1 - Schedule 1'!$D$7:$G$1009,4,FALSE),"")</f>
        <v/>
      </c>
      <c r="AZ918" s="17" t="s">
        <v>1</v>
      </c>
    </row>
    <row r="919" spans="1:52" x14ac:dyDescent="0.25">
      <c r="A919" s="56">
        <f t="shared" si="95"/>
        <v>910</v>
      </c>
      <c r="B919" s="267" t="str">
        <f t="shared" si="96"/>
        <v/>
      </c>
      <c r="C919" s="55" t="str">
        <f>IFERROR(VLOOKUP(G919,GCC.Param!$B$3:$D$96,3,FALSE),"")</f>
        <v/>
      </c>
      <c r="D919" s="40"/>
      <c r="E919" s="40"/>
      <c r="F919" s="42"/>
      <c r="G919" s="42"/>
      <c r="H919" s="42"/>
      <c r="I919" s="42"/>
      <c r="J919" s="267" t="str">
        <f t="shared" si="97"/>
        <v/>
      </c>
      <c r="K919" s="289"/>
      <c r="L919" s="289"/>
      <c r="M919" s="42"/>
      <c r="N919" s="42"/>
      <c r="O919" s="42"/>
      <c r="P919" s="42"/>
      <c r="Q919" s="42"/>
      <c r="R919" s="42"/>
      <c r="S919" s="266">
        <f t="shared" si="98"/>
        <v>0</v>
      </c>
      <c r="T919" s="32"/>
      <c r="U919" s="50"/>
      <c r="V919" s="44"/>
      <c r="W919" s="44"/>
      <c r="X919" s="45"/>
      <c r="Y919" s="50"/>
      <c r="Z919" s="46"/>
      <c r="AA919" s="46"/>
      <c r="AB919" s="46"/>
      <c r="AC919" s="47">
        <f t="shared" si="99"/>
        <v>0</v>
      </c>
      <c r="AD919" s="51"/>
      <c r="AE919" s="51"/>
      <c r="AF919" s="51"/>
      <c r="AH919" s="290"/>
      <c r="AI919" s="53">
        <f t="shared" si="100"/>
        <v>0</v>
      </c>
      <c r="AJ919" s="52"/>
      <c r="AK919" s="293"/>
      <c r="AL919" s="300"/>
      <c r="AM919" s="52"/>
      <c r="AN919" s="300"/>
      <c r="AO919" s="54"/>
      <c r="AQ919" s="47" t="str">
        <f>IF(OR('Input 1 - Schedule 1'!$C919="Non-Ins, Non-Fin",G919="Other Unregulated Financial Entity"),"Yes","No")</f>
        <v>No</v>
      </c>
      <c r="AR919" s="47" t="str">
        <f>IF(AQ919="Yes", 'Input 1 - Schedule 1'!AL919/'Input 1 - Schedule 1'!AM919*'Input 1 - Schedule 1'!AN919,"N/A")</f>
        <v>N/A</v>
      </c>
      <c r="AS919" s="47" t="str">
        <f>IF(AR919="N/A","N/A",MAX('Input 1 - Schedule 1'!AN919*0.02,AR919))</f>
        <v>N/A</v>
      </c>
      <c r="AT919" s="47" t="str">
        <f>IF(AQ919="Yes",'Input 1 - Schedule 1'!$AH919*IF($AX919="RBC Filing U.S. Insurer (Life)",0.0247,IF($AX919="RBC Filing U.S. Insurer (Health)",0.057*2/3,0.0364)),"N/A")</f>
        <v>N/A</v>
      </c>
      <c r="AU919" s="47" t="str">
        <f>IF(AQ919="Yes",'Input 1 - Schedule 1'!$AH919*IF($AX919="RBC Filing U.S. Insurer (Life)",0.037,IF($AX919="RBC Filing U.S. Insurer (Health)",0.057,0.054)),"N/A")</f>
        <v>N/A</v>
      </c>
      <c r="AV919" s="47" t="str">
        <f>IF(AQ919="Yes",'Input 1 - Schedule 1'!$AJ919*0.03,"N/A")</f>
        <v>N/A</v>
      </c>
      <c r="AW919" s="47" t="str">
        <f>IF(AQ919="Yes",IF(AX919="RBC Filing U.S. Insurer (Life)",0.195*'Input 1 - Schedule 1'!AJ919,0.225*'Input 1 - Schedule 1'!AJ919),"N/A")</f>
        <v>N/A</v>
      </c>
      <c r="AX919" s="47" t="str">
        <f>IFERROR(VLOOKUP('Input 1 - Schedule 1'!I919,'Input 1 - Schedule 1'!$D$7:$G$1009,4,FALSE),"")</f>
        <v/>
      </c>
      <c r="AZ919" s="17" t="s">
        <v>1</v>
      </c>
    </row>
    <row r="920" spans="1:52" x14ac:dyDescent="0.25">
      <c r="A920" s="56">
        <f t="shared" si="95"/>
        <v>911</v>
      </c>
      <c r="B920" s="267" t="str">
        <f t="shared" si="96"/>
        <v/>
      </c>
      <c r="C920" s="55" t="str">
        <f>IFERROR(VLOOKUP(G920,GCC.Param!$B$3:$D$96,3,FALSE),"")</f>
        <v/>
      </c>
      <c r="D920" s="40"/>
      <c r="E920" s="40"/>
      <c r="F920" s="42"/>
      <c r="G920" s="42"/>
      <c r="H920" s="42"/>
      <c r="I920" s="42"/>
      <c r="J920" s="267" t="str">
        <f t="shared" si="97"/>
        <v/>
      </c>
      <c r="K920" s="289"/>
      <c r="L920" s="289"/>
      <c r="M920" s="42"/>
      <c r="N920" s="42"/>
      <c r="O920" s="42"/>
      <c r="P920" s="42"/>
      <c r="Q920" s="42"/>
      <c r="R920" s="42"/>
      <c r="S920" s="266">
        <f t="shared" si="98"/>
        <v>0</v>
      </c>
      <c r="T920" s="32"/>
      <c r="U920" s="50"/>
      <c r="V920" s="44"/>
      <c r="W920" s="44"/>
      <c r="X920" s="45"/>
      <c r="Y920" s="50"/>
      <c r="Z920" s="46"/>
      <c r="AA920" s="46"/>
      <c r="AB920" s="46"/>
      <c r="AC920" s="47">
        <f t="shared" si="99"/>
        <v>0</v>
      </c>
      <c r="AD920" s="51"/>
      <c r="AE920" s="51"/>
      <c r="AF920" s="51"/>
      <c r="AH920" s="290"/>
      <c r="AI920" s="53">
        <f t="shared" si="100"/>
        <v>0</v>
      </c>
      <c r="AJ920" s="52"/>
      <c r="AK920" s="293"/>
      <c r="AL920" s="300"/>
      <c r="AM920" s="52"/>
      <c r="AN920" s="300"/>
      <c r="AO920" s="54"/>
      <c r="AQ920" s="47" t="str">
        <f>IF(OR('Input 1 - Schedule 1'!$C920="Non-Ins, Non-Fin",G920="Other Unregulated Financial Entity"),"Yes","No")</f>
        <v>No</v>
      </c>
      <c r="AR920" s="47" t="str">
        <f>IF(AQ920="Yes", 'Input 1 - Schedule 1'!AL920/'Input 1 - Schedule 1'!AM920*'Input 1 - Schedule 1'!AN920,"N/A")</f>
        <v>N/A</v>
      </c>
      <c r="AS920" s="47" t="str">
        <f>IF(AR920="N/A","N/A",MAX('Input 1 - Schedule 1'!AN920*0.02,AR920))</f>
        <v>N/A</v>
      </c>
      <c r="AT920" s="47" t="str">
        <f>IF(AQ920="Yes",'Input 1 - Schedule 1'!$AH920*IF($AX920="RBC Filing U.S. Insurer (Life)",0.0247,IF($AX920="RBC Filing U.S. Insurer (Health)",0.057*2/3,0.0364)),"N/A")</f>
        <v>N/A</v>
      </c>
      <c r="AU920" s="47" t="str">
        <f>IF(AQ920="Yes",'Input 1 - Schedule 1'!$AH920*IF($AX920="RBC Filing U.S. Insurer (Life)",0.037,IF($AX920="RBC Filing U.S. Insurer (Health)",0.057,0.054)),"N/A")</f>
        <v>N/A</v>
      </c>
      <c r="AV920" s="47" t="str">
        <f>IF(AQ920="Yes",'Input 1 - Schedule 1'!$AJ920*0.03,"N/A")</f>
        <v>N/A</v>
      </c>
      <c r="AW920" s="47" t="str">
        <f>IF(AQ920="Yes",IF(AX920="RBC Filing U.S. Insurer (Life)",0.195*'Input 1 - Schedule 1'!AJ920,0.225*'Input 1 - Schedule 1'!AJ920),"N/A")</f>
        <v>N/A</v>
      </c>
      <c r="AX920" s="47" t="str">
        <f>IFERROR(VLOOKUP('Input 1 - Schedule 1'!I920,'Input 1 - Schedule 1'!$D$7:$G$1009,4,FALSE),"")</f>
        <v/>
      </c>
      <c r="AZ920" s="17" t="s">
        <v>1</v>
      </c>
    </row>
    <row r="921" spans="1:52" x14ac:dyDescent="0.25">
      <c r="A921" s="56">
        <f t="shared" si="95"/>
        <v>912</v>
      </c>
      <c r="B921" s="267" t="str">
        <f t="shared" si="96"/>
        <v/>
      </c>
      <c r="C921" s="55" t="str">
        <f>IFERROR(VLOOKUP(G921,GCC.Param!$B$3:$D$96,3,FALSE),"")</f>
        <v/>
      </c>
      <c r="D921" s="40"/>
      <c r="E921" s="40"/>
      <c r="F921" s="42"/>
      <c r="G921" s="42"/>
      <c r="H921" s="42"/>
      <c r="I921" s="42"/>
      <c r="J921" s="267" t="str">
        <f t="shared" si="97"/>
        <v/>
      </c>
      <c r="K921" s="289"/>
      <c r="L921" s="289"/>
      <c r="M921" s="42"/>
      <c r="N921" s="42"/>
      <c r="O921" s="42"/>
      <c r="P921" s="42"/>
      <c r="Q921" s="42"/>
      <c r="R921" s="42"/>
      <c r="S921" s="266">
        <f t="shared" si="98"/>
        <v>0</v>
      </c>
      <c r="T921" s="32"/>
      <c r="U921" s="50"/>
      <c r="V921" s="44"/>
      <c r="W921" s="44"/>
      <c r="X921" s="45"/>
      <c r="Y921" s="50"/>
      <c r="Z921" s="46"/>
      <c r="AA921" s="46"/>
      <c r="AB921" s="46"/>
      <c r="AC921" s="47">
        <f t="shared" si="99"/>
        <v>0</v>
      </c>
      <c r="AD921" s="51"/>
      <c r="AE921" s="51"/>
      <c r="AF921" s="51"/>
      <c r="AH921" s="290"/>
      <c r="AI921" s="53">
        <f t="shared" si="100"/>
        <v>0</v>
      </c>
      <c r="AJ921" s="52"/>
      <c r="AK921" s="293"/>
      <c r="AL921" s="300"/>
      <c r="AM921" s="52"/>
      <c r="AN921" s="300"/>
      <c r="AO921" s="54"/>
      <c r="AQ921" s="47" t="str">
        <f>IF(OR('Input 1 - Schedule 1'!$C921="Non-Ins, Non-Fin",G921="Other Unregulated Financial Entity"),"Yes","No")</f>
        <v>No</v>
      </c>
      <c r="AR921" s="47" t="str">
        <f>IF(AQ921="Yes", 'Input 1 - Schedule 1'!AL921/'Input 1 - Schedule 1'!AM921*'Input 1 - Schedule 1'!AN921,"N/A")</f>
        <v>N/A</v>
      </c>
      <c r="AS921" s="47" t="str">
        <f>IF(AR921="N/A","N/A",MAX('Input 1 - Schedule 1'!AN921*0.02,AR921))</f>
        <v>N/A</v>
      </c>
      <c r="AT921" s="47" t="str">
        <f>IF(AQ921="Yes",'Input 1 - Schedule 1'!$AH921*IF($AX921="RBC Filing U.S. Insurer (Life)",0.0247,IF($AX921="RBC Filing U.S. Insurer (Health)",0.057*2/3,0.0364)),"N/A")</f>
        <v>N/A</v>
      </c>
      <c r="AU921" s="47" t="str">
        <f>IF(AQ921="Yes",'Input 1 - Schedule 1'!$AH921*IF($AX921="RBC Filing U.S. Insurer (Life)",0.037,IF($AX921="RBC Filing U.S. Insurer (Health)",0.057,0.054)),"N/A")</f>
        <v>N/A</v>
      </c>
      <c r="AV921" s="47" t="str">
        <f>IF(AQ921="Yes",'Input 1 - Schedule 1'!$AJ921*0.03,"N/A")</f>
        <v>N/A</v>
      </c>
      <c r="AW921" s="47" t="str">
        <f>IF(AQ921="Yes",IF(AX921="RBC Filing U.S. Insurer (Life)",0.195*'Input 1 - Schedule 1'!AJ921,0.225*'Input 1 - Schedule 1'!AJ921),"N/A")</f>
        <v>N/A</v>
      </c>
      <c r="AX921" s="47" t="str">
        <f>IFERROR(VLOOKUP('Input 1 - Schedule 1'!I921,'Input 1 - Schedule 1'!$D$7:$G$1009,4,FALSE),"")</f>
        <v/>
      </c>
      <c r="AZ921" s="17" t="s">
        <v>1</v>
      </c>
    </row>
    <row r="922" spans="1:52" x14ac:dyDescent="0.25">
      <c r="A922" s="56">
        <f t="shared" si="95"/>
        <v>913</v>
      </c>
      <c r="B922" s="267" t="str">
        <f t="shared" si="96"/>
        <v/>
      </c>
      <c r="C922" s="55" t="str">
        <f>IFERROR(VLOOKUP(G922,GCC.Param!$B$3:$D$96,3,FALSE),"")</f>
        <v/>
      </c>
      <c r="D922" s="40"/>
      <c r="E922" s="40"/>
      <c r="F922" s="42"/>
      <c r="G922" s="42"/>
      <c r="H922" s="42"/>
      <c r="I922" s="42"/>
      <c r="J922" s="267" t="str">
        <f t="shared" si="97"/>
        <v/>
      </c>
      <c r="K922" s="289"/>
      <c r="L922" s="289"/>
      <c r="M922" s="42"/>
      <c r="N922" s="42"/>
      <c r="O922" s="42"/>
      <c r="P922" s="42"/>
      <c r="Q922" s="42"/>
      <c r="R922" s="42"/>
      <c r="S922" s="266">
        <f t="shared" si="98"/>
        <v>0</v>
      </c>
      <c r="T922" s="32"/>
      <c r="U922" s="50"/>
      <c r="V922" s="44"/>
      <c r="W922" s="44"/>
      <c r="X922" s="45"/>
      <c r="Y922" s="50"/>
      <c r="Z922" s="46"/>
      <c r="AA922" s="46"/>
      <c r="AB922" s="46"/>
      <c r="AC922" s="47">
        <f t="shared" si="99"/>
        <v>0</v>
      </c>
      <c r="AD922" s="51"/>
      <c r="AE922" s="51"/>
      <c r="AF922" s="51"/>
      <c r="AH922" s="290"/>
      <c r="AI922" s="53">
        <f t="shared" si="100"/>
        <v>0</v>
      </c>
      <c r="AJ922" s="52"/>
      <c r="AK922" s="293"/>
      <c r="AL922" s="300"/>
      <c r="AM922" s="52"/>
      <c r="AN922" s="300"/>
      <c r="AO922" s="54"/>
      <c r="AQ922" s="47" t="str">
        <f>IF(OR('Input 1 - Schedule 1'!$C922="Non-Ins, Non-Fin",G922="Other Unregulated Financial Entity"),"Yes","No")</f>
        <v>No</v>
      </c>
      <c r="AR922" s="47" t="str">
        <f>IF(AQ922="Yes", 'Input 1 - Schedule 1'!AL922/'Input 1 - Schedule 1'!AM922*'Input 1 - Schedule 1'!AN922,"N/A")</f>
        <v>N/A</v>
      </c>
      <c r="AS922" s="47" t="str">
        <f>IF(AR922="N/A","N/A",MAX('Input 1 - Schedule 1'!AN922*0.02,AR922))</f>
        <v>N/A</v>
      </c>
      <c r="AT922" s="47" t="str">
        <f>IF(AQ922="Yes",'Input 1 - Schedule 1'!$AH922*IF($AX922="RBC Filing U.S. Insurer (Life)",0.0247,IF($AX922="RBC Filing U.S. Insurer (Health)",0.057*2/3,0.0364)),"N/A")</f>
        <v>N/A</v>
      </c>
      <c r="AU922" s="47" t="str">
        <f>IF(AQ922="Yes",'Input 1 - Schedule 1'!$AH922*IF($AX922="RBC Filing U.S. Insurer (Life)",0.037,IF($AX922="RBC Filing U.S. Insurer (Health)",0.057,0.054)),"N/A")</f>
        <v>N/A</v>
      </c>
      <c r="AV922" s="47" t="str">
        <f>IF(AQ922="Yes",'Input 1 - Schedule 1'!$AJ922*0.03,"N/A")</f>
        <v>N/A</v>
      </c>
      <c r="AW922" s="47" t="str">
        <f>IF(AQ922="Yes",IF(AX922="RBC Filing U.S. Insurer (Life)",0.195*'Input 1 - Schedule 1'!AJ922,0.225*'Input 1 - Schedule 1'!AJ922),"N/A")</f>
        <v>N/A</v>
      </c>
      <c r="AX922" s="47" t="str">
        <f>IFERROR(VLOOKUP('Input 1 - Schedule 1'!I922,'Input 1 - Schedule 1'!$D$7:$G$1009,4,FALSE),"")</f>
        <v/>
      </c>
      <c r="AZ922" s="17" t="s">
        <v>1</v>
      </c>
    </row>
    <row r="923" spans="1:52" x14ac:dyDescent="0.25">
      <c r="A923" s="56">
        <f t="shared" si="95"/>
        <v>914</v>
      </c>
      <c r="B923" s="267" t="str">
        <f t="shared" si="96"/>
        <v/>
      </c>
      <c r="C923" s="55" t="str">
        <f>IFERROR(VLOOKUP(G923,GCC.Param!$B$3:$D$96,3,FALSE),"")</f>
        <v/>
      </c>
      <c r="D923" s="40"/>
      <c r="E923" s="40"/>
      <c r="F923" s="42"/>
      <c r="G923" s="42"/>
      <c r="H923" s="42"/>
      <c r="I923" s="42"/>
      <c r="J923" s="267" t="str">
        <f t="shared" si="97"/>
        <v/>
      </c>
      <c r="K923" s="289"/>
      <c r="L923" s="289"/>
      <c r="M923" s="42"/>
      <c r="N923" s="42"/>
      <c r="O923" s="42"/>
      <c r="P923" s="42"/>
      <c r="Q923" s="42"/>
      <c r="R923" s="42"/>
      <c r="S923" s="266">
        <f t="shared" si="98"/>
        <v>0</v>
      </c>
      <c r="T923" s="32"/>
      <c r="U923" s="50"/>
      <c r="V923" s="44"/>
      <c r="W923" s="44"/>
      <c r="X923" s="45"/>
      <c r="Y923" s="50"/>
      <c r="Z923" s="46"/>
      <c r="AA923" s="46"/>
      <c r="AB923" s="46"/>
      <c r="AC923" s="47">
        <f t="shared" si="99"/>
        <v>0</v>
      </c>
      <c r="AD923" s="51"/>
      <c r="AE923" s="51"/>
      <c r="AF923" s="51"/>
      <c r="AH923" s="290"/>
      <c r="AI923" s="53">
        <f t="shared" si="100"/>
        <v>0</v>
      </c>
      <c r="AJ923" s="52"/>
      <c r="AK923" s="293"/>
      <c r="AL923" s="300"/>
      <c r="AM923" s="52"/>
      <c r="AN923" s="300"/>
      <c r="AO923" s="54"/>
      <c r="AQ923" s="47" t="str">
        <f>IF(OR('Input 1 - Schedule 1'!$C923="Non-Ins, Non-Fin",G923="Other Unregulated Financial Entity"),"Yes","No")</f>
        <v>No</v>
      </c>
      <c r="AR923" s="47" t="str">
        <f>IF(AQ923="Yes", 'Input 1 - Schedule 1'!AL923/'Input 1 - Schedule 1'!AM923*'Input 1 - Schedule 1'!AN923,"N/A")</f>
        <v>N/A</v>
      </c>
      <c r="AS923" s="47" t="str">
        <f>IF(AR923="N/A","N/A",MAX('Input 1 - Schedule 1'!AN923*0.02,AR923))</f>
        <v>N/A</v>
      </c>
      <c r="AT923" s="47" t="str">
        <f>IF(AQ923="Yes",'Input 1 - Schedule 1'!$AH923*IF($AX923="RBC Filing U.S. Insurer (Life)",0.0247,IF($AX923="RBC Filing U.S. Insurer (Health)",0.057*2/3,0.0364)),"N/A")</f>
        <v>N/A</v>
      </c>
      <c r="AU923" s="47" t="str">
        <f>IF(AQ923="Yes",'Input 1 - Schedule 1'!$AH923*IF($AX923="RBC Filing U.S. Insurer (Life)",0.037,IF($AX923="RBC Filing U.S. Insurer (Health)",0.057,0.054)),"N/A")</f>
        <v>N/A</v>
      </c>
      <c r="AV923" s="47" t="str">
        <f>IF(AQ923="Yes",'Input 1 - Schedule 1'!$AJ923*0.03,"N/A")</f>
        <v>N/A</v>
      </c>
      <c r="AW923" s="47" t="str">
        <f>IF(AQ923="Yes",IF(AX923="RBC Filing U.S. Insurer (Life)",0.195*'Input 1 - Schedule 1'!AJ923,0.225*'Input 1 - Schedule 1'!AJ923),"N/A")</f>
        <v>N/A</v>
      </c>
      <c r="AX923" s="47" t="str">
        <f>IFERROR(VLOOKUP('Input 1 - Schedule 1'!I923,'Input 1 - Schedule 1'!$D$7:$G$1009,4,FALSE),"")</f>
        <v/>
      </c>
      <c r="AZ923" s="17" t="s">
        <v>1</v>
      </c>
    </row>
    <row r="924" spans="1:52" x14ac:dyDescent="0.25">
      <c r="A924" s="56">
        <f t="shared" si="95"/>
        <v>915</v>
      </c>
      <c r="B924" s="267" t="str">
        <f t="shared" si="96"/>
        <v/>
      </c>
      <c r="C924" s="55" t="str">
        <f>IFERROR(VLOOKUP(G924,GCC.Param!$B$3:$D$96,3,FALSE),"")</f>
        <v/>
      </c>
      <c r="D924" s="40"/>
      <c r="E924" s="40"/>
      <c r="F924" s="42"/>
      <c r="G924" s="42"/>
      <c r="H924" s="42"/>
      <c r="I924" s="42"/>
      <c r="J924" s="267" t="str">
        <f t="shared" si="97"/>
        <v/>
      </c>
      <c r="K924" s="289"/>
      <c r="L924" s="289"/>
      <c r="M924" s="42"/>
      <c r="N924" s="42"/>
      <c r="O924" s="42"/>
      <c r="P924" s="42"/>
      <c r="Q924" s="42"/>
      <c r="R924" s="42"/>
      <c r="S924" s="266">
        <f t="shared" si="98"/>
        <v>0</v>
      </c>
      <c r="T924" s="32"/>
      <c r="U924" s="50"/>
      <c r="V924" s="44"/>
      <c r="W924" s="44"/>
      <c r="X924" s="45"/>
      <c r="Y924" s="50"/>
      <c r="Z924" s="46"/>
      <c r="AA924" s="46"/>
      <c r="AB924" s="46"/>
      <c r="AC924" s="47">
        <f t="shared" si="99"/>
        <v>0</v>
      </c>
      <c r="AD924" s="51"/>
      <c r="AE924" s="51"/>
      <c r="AF924" s="51"/>
      <c r="AH924" s="290"/>
      <c r="AI924" s="53">
        <f t="shared" si="100"/>
        <v>0</v>
      </c>
      <c r="AJ924" s="52"/>
      <c r="AK924" s="293"/>
      <c r="AL924" s="300"/>
      <c r="AM924" s="52"/>
      <c r="AN924" s="300"/>
      <c r="AO924" s="54"/>
      <c r="AQ924" s="47" t="str">
        <f>IF(OR('Input 1 - Schedule 1'!$C924="Non-Ins, Non-Fin",G924="Other Unregulated Financial Entity"),"Yes","No")</f>
        <v>No</v>
      </c>
      <c r="AR924" s="47" t="str">
        <f>IF(AQ924="Yes", 'Input 1 - Schedule 1'!AL924/'Input 1 - Schedule 1'!AM924*'Input 1 - Schedule 1'!AN924,"N/A")</f>
        <v>N/A</v>
      </c>
      <c r="AS924" s="47" t="str">
        <f>IF(AR924="N/A","N/A",MAX('Input 1 - Schedule 1'!AN924*0.02,AR924))</f>
        <v>N/A</v>
      </c>
      <c r="AT924" s="47" t="str">
        <f>IF(AQ924="Yes",'Input 1 - Schedule 1'!$AH924*IF($AX924="RBC Filing U.S. Insurer (Life)",0.0247,IF($AX924="RBC Filing U.S. Insurer (Health)",0.057*2/3,0.0364)),"N/A")</f>
        <v>N/A</v>
      </c>
      <c r="AU924" s="47" t="str">
        <f>IF(AQ924="Yes",'Input 1 - Schedule 1'!$AH924*IF($AX924="RBC Filing U.S. Insurer (Life)",0.037,IF($AX924="RBC Filing U.S. Insurer (Health)",0.057,0.054)),"N/A")</f>
        <v>N/A</v>
      </c>
      <c r="AV924" s="47" t="str">
        <f>IF(AQ924="Yes",'Input 1 - Schedule 1'!$AJ924*0.03,"N/A")</f>
        <v>N/A</v>
      </c>
      <c r="AW924" s="47" t="str">
        <f>IF(AQ924="Yes",IF(AX924="RBC Filing U.S. Insurer (Life)",0.195*'Input 1 - Schedule 1'!AJ924,0.225*'Input 1 - Schedule 1'!AJ924),"N/A")</f>
        <v>N/A</v>
      </c>
      <c r="AX924" s="47" t="str">
        <f>IFERROR(VLOOKUP('Input 1 - Schedule 1'!I924,'Input 1 - Schedule 1'!$D$7:$G$1009,4,FALSE),"")</f>
        <v/>
      </c>
      <c r="AZ924" s="17" t="s">
        <v>1</v>
      </c>
    </row>
    <row r="925" spans="1:52" x14ac:dyDescent="0.25">
      <c r="A925" s="56">
        <f t="shared" si="95"/>
        <v>916</v>
      </c>
      <c r="B925" s="267" t="str">
        <f t="shared" si="96"/>
        <v/>
      </c>
      <c r="C925" s="55" t="str">
        <f>IFERROR(VLOOKUP(G925,GCC.Param!$B$3:$D$96,3,FALSE),"")</f>
        <v/>
      </c>
      <c r="D925" s="40"/>
      <c r="E925" s="40"/>
      <c r="F925" s="42"/>
      <c r="G925" s="42"/>
      <c r="H925" s="42"/>
      <c r="I925" s="42"/>
      <c r="J925" s="267" t="str">
        <f t="shared" si="97"/>
        <v/>
      </c>
      <c r="K925" s="289"/>
      <c r="L925" s="289"/>
      <c r="M925" s="42"/>
      <c r="N925" s="42"/>
      <c r="O925" s="42"/>
      <c r="P925" s="42"/>
      <c r="Q925" s="42"/>
      <c r="R925" s="42"/>
      <c r="S925" s="266">
        <f t="shared" si="98"/>
        <v>0</v>
      </c>
      <c r="T925" s="32"/>
      <c r="U925" s="50"/>
      <c r="V925" s="44"/>
      <c r="W925" s="44"/>
      <c r="X925" s="45"/>
      <c r="Y925" s="50"/>
      <c r="Z925" s="46"/>
      <c r="AA925" s="46"/>
      <c r="AB925" s="46"/>
      <c r="AC925" s="47">
        <f t="shared" si="99"/>
        <v>0</v>
      </c>
      <c r="AD925" s="51"/>
      <c r="AE925" s="51"/>
      <c r="AF925" s="51"/>
      <c r="AH925" s="290"/>
      <c r="AI925" s="53">
        <f t="shared" si="100"/>
        <v>0</v>
      </c>
      <c r="AJ925" s="52"/>
      <c r="AK925" s="293"/>
      <c r="AL925" s="300"/>
      <c r="AM925" s="52"/>
      <c r="AN925" s="300"/>
      <c r="AO925" s="54"/>
      <c r="AQ925" s="47" t="str">
        <f>IF(OR('Input 1 - Schedule 1'!$C925="Non-Ins, Non-Fin",G925="Other Unregulated Financial Entity"),"Yes","No")</f>
        <v>No</v>
      </c>
      <c r="AR925" s="47" t="str">
        <f>IF(AQ925="Yes", 'Input 1 - Schedule 1'!AL925/'Input 1 - Schedule 1'!AM925*'Input 1 - Schedule 1'!AN925,"N/A")</f>
        <v>N/A</v>
      </c>
      <c r="AS925" s="47" t="str">
        <f>IF(AR925="N/A","N/A",MAX('Input 1 - Schedule 1'!AN925*0.02,AR925))</f>
        <v>N/A</v>
      </c>
      <c r="AT925" s="47" t="str">
        <f>IF(AQ925="Yes",'Input 1 - Schedule 1'!$AH925*IF($AX925="RBC Filing U.S. Insurer (Life)",0.0247,IF($AX925="RBC Filing U.S. Insurer (Health)",0.057*2/3,0.0364)),"N/A")</f>
        <v>N/A</v>
      </c>
      <c r="AU925" s="47" t="str">
        <f>IF(AQ925="Yes",'Input 1 - Schedule 1'!$AH925*IF($AX925="RBC Filing U.S. Insurer (Life)",0.037,IF($AX925="RBC Filing U.S. Insurer (Health)",0.057,0.054)),"N/A")</f>
        <v>N/A</v>
      </c>
      <c r="AV925" s="47" t="str">
        <f>IF(AQ925="Yes",'Input 1 - Schedule 1'!$AJ925*0.03,"N/A")</f>
        <v>N/A</v>
      </c>
      <c r="AW925" s="47" t="str">
        <f>IF(AQ925="Yes",IF(AX925="RBC Filing U.S. Insurer (Life)",0.195*'Input 1 - Schedule 1'!AJ925,0.225*'Input 1 - Schedule 1'!AJ925),"N/A")</f>
        <v>N/A</v>
      </c>
      <c r="AX925" s="47" t="str">
        <f>IFERROR(VLOOKUP('Input 1 - Schedule 1'!I925,'Input 1 - Schedule 1'!$D$7:$G$1009,4,FALSE),"")</f>
        <v/>
      </c>
      <c r="AZ925" s="17" t="s">
        <v>1</v>
      </c>
    </row>
    <row r="926" spans="1:52" x14ac:dyDescent="0.25">
      <c r="A926" s="56">
        <f t="shared" si="95"/>
        <v>917</v>
      </c>
      <c r="B926" s="267" t="str">
        <f t="shared" si="96"/>
        <v/>
      </c>
      <c r="C926" s="55" t="str">
        <f>IFERROR(VLOOKUP(G926,GCC.Param!$B$3:$D$96,3,FALSE),"")</f>
        <v/>
      </c>
      <c r="D926" s="40"/>
      <c r="E926" s="40"/>
      <c r="F926" s="42"/>
      <c r="G926" s="42"/>
      <c r="H926" s="42"/>
      <c r="I926" s="42"/>
      <c r="J926" s="267" t="str">
        <f t="shared" si="97"/>
        <v/>
      </c>
      <c r="K926" s="289"/>
      <c r="L926" s="289"/>
      <c r="M926" s="42"/>
      <c r="N926" s="42"/>
      <c r="O926" s="42"/>
      <c r="P926" s="42"/>
      <c r="Q926" s="42"/>
      <c r="R926" s="42"/>
      <c r="S926" s="266">
        <f t="shared" si="98"/>
        <v>0</v>
      </c>
      <c r="T926" s="32"/>
      <c r="U926" s="50"/>
      <c r="V926" s="44"/>
      <c r="W926" s="44"/>
      <c r="X926" s="45"/>
      <c r="Y926" s="50"/>
      <c r="Z926" s="46"/>
      <c r="AA926" s="46"/>
      <c r="AB926" s="46"/>
      <c r="AC926" s="47">
        <f t="shared" si="99"/>
        <v>0</v>
      </c>
      <c r="AD926" s="51"/>
      <c r="AE926" s="51"/>
      <c r="AF926" s="51"/>
      <c r="AH926" s="290"/>
      <c r="AI926" s="53">
        <f t="shared" si="100"/>
        <v>0</v>
      </c>
      <c r="AJ926" s="52"/>
      <c r="AK926" s="293"/>
      <c r="AL926" s="300"/>
      <c r="AM926" s="52"/>
      <c r="AN926" s="300"/>
      <c r="AO926" s="54"/>
      <c r="AQ926" s="47" t="str">
        <f>IF(OR('Input 1 - Schedule 1'!$C926="Non-Ins, Non-Fin",G926="Other Unregulated Financial Entity"),"Yes","No")</f>
        <v>No</v>
      </c>
      <c r="AR926" s="47" t="str">
        <f>IF(AQ926="Yes", 'Input 1 - Schedule 1'!AL926/'Input 1 - Schedule 1'!AM926*'Input 1 - Schedule 1'!AN926,"N/A")</f>
        <v>N/A</v>
      </c>
      <c r="AS926" s="47" t="str">
        <f>IF(AR926="N/A","N/A",MAX('Input 1 - Schedule 1'!AN926*0.02,AR926))</f>
        <v>N/A</v>
      </c>
      <c r="AT926" s="47" t="str">
        <f>IF(AQ926="Yes",'Input 1 - Schedule 1'!$AH926*IF($AX926="RBC Filing U.S. Insurer (Life)",0.0247,IF($AX926="RBC Filing U.S. Insurer (Health)",0.057*2/3,0.0364)),"N/A")</f>
        <v>N/A</v>
      </c>
      <c r="AU926" s="47" t="str">
        <f>IF(AQ926="Yes",'Input 1 - Schedule 1'!$AH926*IF($AX926="RBC Filing U.S. Insurer (Life)",0.037,IF($AX926="RBC Filing U.S. Insurer (Health)",0.057,0.054)),"N/A")</f>
        <v>N/A</v>
      </c>
      <c r="AV926" s="47" t="str">
        <f>IF(AQ926="Yes",'Input 1 - Schedule 1'!$AJ926*0.03,"N/A")</f>
        <v>N/A</v>
      </c>
      <c r="AW926" s="47" t="str">
        <f>IF(AQ926="Yes",IF(AX926="RBC Filing U.S. Insurer (Life)",0.195*'Input 1 - Schedule 1'!AJ926,0.225*'Input 1 - Schedule 1'!AJ926),"N/A")</f>
        <v>N/A</v>
      </c>
      <c r="AX926" s="47" t="str">
        <f>IFERROR(VLOOKUP('Input 1 - Schedule 1'!I926,'Input 1 - Schedule 1'!$D$7:$G$1009,4,FALSE),"")</f>
        <v/>
      </c>
      <c r="AZ926" s="17" t="s">
        <v>1</v>
      </c>
    </row>
    <row r="927" spans="1:52" x14ac:dyDescent="0.25">
      <c r="A927" s="56">
        <f t="shared" si="95"/>
        <v>918</v>
      </c>
      <c r="B927" s="267" t="str">
        <f t="shared" si="96"/>
        <v/>
      </c>
      <c r="C927" s="55" t="str">
        <f>IFERROR(VLOOKUP(G927,GCC.Param!$B$3:$D$96,3,FALSE),"")</f>
        <v/>
      </c>
      <c r="D927" s="40"/>
      <c r="E927" s="40"/>
      <c r="F927" s="42"/>
      <c r="G927" s="42"/>
      <c r="H927" s="42"/>
      <c r="I927" s="42"/>
      <c r="J927" s="267" t="str">
        <f t="shared" si="97"/>
        <v/>
      </c>
      <c r="K927" s="289"/>
      <c r="L927" s="289"/>
      <c r="M927" s="42"/>
      <c r="N927" s="42"/>
      <c r="O927" s="42"/>
      <c r="P927" s="42"/>
      <c r="Q927" s="42"/>
      <c r="R927" s="42"/>
      <c r="S927" s="266">
        <f t="shared" si="98"/>
        <v>0</v>
      </c>
      <c r="T927" s="32"/>
      <c r="U927" s="50"/>
      <c r="V927" s="44"/>
      <c r="W927" s="44"/>
      <c r="X927" s="45"/>
      <c r="Y927" s="50"/>
      <c r="Z927" s="46"/>
      <c r="AA927" s="46"/>
      <c r="AB927" s="46"/>
      <c r="AC927" s="47">
        <f t="shared" si="99"/>
        <v>0</v>
      </c>
      <c r="AD927" s="51"/>
      <c r="AE927" s="51"/>
      <c r="AF927" s="51"/>
      <c r="AH927" s="290"/>
      <c r="AI927" s="53">
        <f t="shared" si="100"/>
        <v>0</v>
      </c>
      <c r="AJ927" s="52"/>
      <c r="AK927" s="293"/>
      <c r="AL927" s="300"/>
      <c r="AM927" s="52"/>
      <c r="AN927" s="300"/>
      <c r="AO927" s="54"/>
      <c r="AQ927" s="47" t="str">
        <f>IF(OR('Input 1 - Schedule 1'!$C927="Non-Ins, Non-Fin",G927="Other Unregulated Financial Entity"),"Yes","No")</f>
        <v>No</v>
      </c>
      <c r="AR927" s="47" t="str">
        <f>IF(AQ927="Yes", 'Input 1 - Schedule 1'!AL927/'Input 1 - Schedule 1'!AM927*'Input 1 - Schedule 1'!AN927,"N/A")</f>
        <v>N/A</v>
      </c>
      <c r="AS927" s="47" t="str">
        <f>IF(AR927="N/A","N/A",MAX('Input 1 - Schedule 1'!AN927*0.02,AR927))</f>
        <v>N/A</v>
      </c>
      <c r="AT927" s="47" t="str">
        <f>IF(AQ927="Yes",'Input 1 - Schedule 1'!$AH927*IF($AX927="RBC Filing U.S. Insurer (Life)",0.0247,IF($AX927="RBC Filing U.S. Insurer (Health)",0.057*2/3,0.0364)),"N/A")</f>
        <v>N/A</v>
      </c>
      <c r="AU927" s="47" t="str">
        <f>IF(AQ927="Yes",'Input 1 - Schedule 1'!$AH927*IF($AX927="RBC Filing U.S. Insurer (Life)",0.037,IF($AX927="RBC Filing U.S. Insurer (Health)",0.057,0.054)),"N/A")</f>
        <v>N/A</v>
      </c>
      <c r="AV927" s="47" t="str">
        <f>IF(AQ927="Yes",'Input 1 - Schedule 1'!$AJ927*0.03,"N/A")</f>
        <v>N/A</v>
      </c>
      <c r="AW927" s="47" t="str">
        <f>IF(AQ927="Yes",IF(AX927="RBC Filing U.S. Insurer (Life)",0.195*'Input 1 - Schedule 1'!AJ927,0.225*'Input 1 - Schedule 1'!AJ927),"N/A")</f>
        <v>N/A</v>
      </c>
      <c r="AX927" s="47" t="str">
        <f>IFERROR(VLOOKUP('Input 1 - Schedule 1'!I927,'Input 1 - Schedule 1'!$D$7:$G$1009,4,FALSE),"")</f>
        <v/>
      </c>
      <c r="AZ927" s="17" t="s">
        <v>1</v>
      </c>
    </row>
    <row r="928" spans="1:52" x14ac:dyDescent="0.25">
      <c r="A928" s="56">
        <f t="shared" si="95"/>
        <v>919</v>
      </c>
      <c r="B928" s="267" t="str">
        <f t="shared" si="96"/>
        <v/>
      </c>
      <c r="C928" s="55" t="str">
        <f>IFERROR(VLOOKUP(G928,GCC.Param!$B$3:$D$96,3,FALSE),"")</f>
        <v/>
      </c>
      <c r="D928" s="40"/>
      <c r="E928" s="40"/>
      <c r="F928" s="42"/>
      <c r="G928" s="42"/>
      <c r="H928" s="42"/>
      <c r="I928" s="42"/>
      <c r="J928" s="267" t="str">
        <f t="shared" si="97"/>
        <v/>
      </c>
      <c r="K928" s="289"/>
      <c r="L928" s="289"/>
      <c r="M928" s="42"/>
      <c r="N928" s="42"/>
      <c r="O928" s="42"/>
      <c r="P928" s="42"/>
      <c r="Q928" s="42"/>
      <c r="R928" s="42"/>
      <c r="S928" s="266">
        <f t="shared" si="98"/>
        <v>0</v>
      </c>
      <c r="T928" s="32"/>
      <c r="U928" s="50"/>
      <c r="V928" s="44"/>
      <c r="W928" s="44"/>
      <c r="X928" s="45"/>
      <c r="Y928" s="50"/>
      <c r="Z928" s="46"/>
      <c r="AA928" s="46"/>
      <c r="AB928" s="46"/>
      <c r="AC928" s="47">
        <f t="shared" si="99"/>
        <v>0</v>
      </c>
      <c r="AD928" s="51"/>
      <c r="AE928" s="51"/>
      <c r="AF928" s="51"/>
      <c r="AH928" s="290"/>
      <c r="AI928" s="53">
        <f t="shared" si="100"/>
        <v>0</v>
      </c>
      <c r="AJ928" s="52"/>
      <c r="AK928" s="293"/>
      <c r="AL928" s="300"/>
      <c r="AM928" s="52"/>
      <c r="AN928" s="300"/>
      <c r="AO928" s="54"/>
      <c r="AQ928" s="47" t="str">
        <f>IF(OR('Input 1 - Schedule 1'!$C928="Non-Ins, Non-Fin",G928="Other Unregulated Financial Entity"),"Yes","No")</f>
        <v>No</v>
      </c>
      <c r="AR928" s="47" t="str">
        <f>IF(AQ928="Yes", 'Input 1 - Schedule 1'!AL928/'Input 1 - Schedule 1'!AM928*'Input 1 - Schedule 1'!AN928,"N/A")</f>
        <v>N/A</v>
      </c>
      <c r="AS928" s="47" t="str">
        <f>IF(AR928="N/A","N/A",MAX('Input 1 - Schedule 1'!AN928*0.02,AR928))</f>
        <v>N/A</v>
      </c>
      <c r="AT928" s="47" t="str">
        <f>IF(AQ928="Yes",'Input 1 - Schedule 1'!$AH928*IF($AX928="RBC Filing U.S. Insurer (Life)",0.0247,IF($AX928="RBC Filing U.S. Insurer (Health)",0.057*2/3,0.0364)),"N/A")</f>
        <v>N/A</v>
      </c>
      <c r="AU928" s="47" t="str">
        <f>IF(AQ928="Yes",'Input 1 - Schedule 1'!$AH928*IF($AX928="RBC Filing U.S. Insurer (Life)",0.037,IF($AX928="RBC Filing U.S. Insurer (Health)",0.057,0.054)),"N/A")</f>
        <v>N/A</v>
      </c>
      <c r="AV928" s="47" t="str">
        <f>IF(AQ928="Yes",'Input 1 - Schedule 1'!$AJ928*0.03,"N/A")</f>
        <v>N/A</v>
      </c>
      <c r="AW928" s="47" t="str">
        <f>IF(AQ928="Yes",IF(AX928="RBC Filing U.S. Insurer (Life)",0.195*'Input 1 - Schedule 1'!AJ928,0.225*'Input 1 - Schedule 1'!AJ928),"N/A")</f>
        <v>N/A</v>
      </c>
      <c r="AX928" s="47" t="str">
        <f>IFERROR(VLOOKUP('Input 1 - Schedule 1'!I928,'Input 1 - Schedule 1'!$D$7:$G$1009,4,FALSE),"")</f>
        <v/>
      </c>
      <c r="AZ928" s="17" t="s">
        <v>1</v>
      </c>
    </row>
    <row r="929" spans="1:52" x14ac:dyDescent="0.25">
      <c r="A929" s="56">
        <f t="shared" si="95"/>
        <v>920</v>
      </c>
      <c r="B929" s="267" t="str">
        <f t="shared" si="96"/>
        <v/>
      </c>
      <c r="C929" s="55" t="str">
        <f>IFERROR(VLOOKUP(G929,GCC.Param!$B$3:$D$96,3,FALSE),"")</f>
        <v/>
      </c>
      <c r="D929" s="40"/>
      <c r="E929" s="40"/>
      <c r="F929" s="42"/>
      <c r="G929" s="42"/>
      <c r="H929" s="42"/>
      <c r="I929" s="42"/>
      <c r="J929" s="267" t="str">
        <f t="shared" si="97"/>
        <v/>
      </c>
      <c r="K929" s="289"/>
      <c r="L929" s="289"/>
      <c r="M929" s="42"/>
      <c r="N929" s="42"/>
      <c r="O929" s="42"/>
      <c r="P929" s="42"/>
      <c r="Q929" s="42"/>
      <c r="R929" s="42"/>
      <c r="S929" s="266">
        <f t="shared" si="98"/>
        <v>0</v>
      </c>
      <c r="T929" s="32"/>
      <c r="U929" s="50"/>
      <c r="V929" s="44"/>
      <c r="W929" s="44"/>
      <c r="X929" s="45"/>
      <c r="Y929" s="50"/>
      <c r="Z929" s="46"/>
      <c r="AA929" s="46"/>
      <c r="AB929" s="46"/>
      <c r="AC929" s="47">
        <f t="shared" si="99"/>
        <v>0</v>
      </c>
      <c r="AD929" s="51"/>
      <c r="AE929" s="51"/>
      <c r="AF929" s="51"/>
      <c r="AH929" s="290"/>
      <c r="AI929" s="53">
        <f t="shared" si="100"/>
        <v>0</v>
      </c>
      <c r="AJ929" s="52"/>
      <c r="AK929" s="293"/>
      <c r="AL929" s="300"/>
      <c r="AM929" s="52"/>
      <c r="AN929" s="300"/>
      <c r="AO929" s="54"/>
      <c r="AQ929" s="47" t="str">
        <f>IF(OR('Input 1 - Schedule 1'!$C929="Non-Ins, Non-Fin",G929="Other Unregulated Financial Entity"),"Yes","No")</f>
        <v>No</v>
      </c>
      <c r="AR929" s="47" t="str">
        <f>IF(AQ929="Yes", 'Input 1 - Schedule 1'!AL929/'Input 1 - Schedule 1'!AM929*'Input 1 - Schedule 1'!AN929,"N/A")</f>
        <v>N/A</v>
      </c>
      <c r="AS929" s="47" t="str">
        <f>IF(AR929="N/A","N/A",MAX('Input 1 - Schedule 1'!AN929*0.02,AR929))</f>
        <v>N/A</v>
      </c>
      <c r="AT929" s="47" t="str">
        <f>IF(AQ929="Yes",'Input 1 - Schedule 1'!$AH929*IF($AX929="RBC Filing U.S. Insurer (Life)",0.0247,IF($AX929="RBC Filing U.S. Insurer (Health)",0.057*2/3,0.0364)),"N/A")</f>
        <v>N/A</v>
      </c>
      <c r="AU929" s="47" t="str">
        <f>IF(AQ929="Yes",'Input 1 - Schedule 1'!$AH929*IF($AX929="RBC Filing U.S. Insurer (Life)",0.037,IF($AX929="RBC Filing U.S. Insurer (Health)",0.057,0.054)),"N/A")</f>
        <v>N/A</v>
      </c>
      <c r="AV929" s="47" t="str">
        <f>IF(AQ929="Yes",'Input 1 - Schedule 1'!$AJ929*0.03,"N/A")</f>
        <v>N/A</v>
      </c>
      <c r="AW929" s="47" t="str">
        <f>IF(AQ929="Yes",IF(AX929="RBC Filing U.S. Insurer (Life)",0.195*'Input 1 - Schedule 1'!AJ929,0.225*'Input 1 - Schedule 1'!AJ929),"N/A")</f>
        <v>N/A</v>
      </c>
      <c r="AX929" s="47" t="str">
        <f>IFERROR(VLOOKUP('Input 1 - Schedule 1'!I929,'Input 1 - Schedule 1'!$D$7:$G$1009,4,FALSE),"")</f>
        <v/>
      </c>
      <c r="AZ929" s="17" t="s">
        <v>1</v>
      </c>
    </row>
    <row r="930" spans="1:52" x14ac:dyDescent="0.25">
      <c r="A930" s="56">
        <f t="shared" si="95"/>
        <v>921</v>
      </c>
      <c r="B930" s="267" t="str">
        <f t="shared" si="96"/>
        <v/>
      </c>
      <c r="C930" s="55" t="str">
        <f>IFERROR(VLOOKUP(G930,GCC.Param!$B$3:$D$96,3,FALSE),"")</f>
        <v/>
      </c>
      <c r="D930" s="40"/>
      <c r="E930" s="40"/>
      <c r="F930" s="42"/>
      <c r="G930" s="42"/>
      <c r="H930" s="42"/>
      <c r="I930" s="42"/>
      <c r="J930" s="267" t="str">
        <f t="shared" si="97"/>
        <v/>
      </c>
      <c r="K930" s="289"/>
      <c r="L930" s="289"/>
      <c r="M930" s="42"/>
      <c r="N930" s="42"/>
      <c r="O930" s="42"/>
      <c r="P930" s="42"/>
      <c r="Q930" s="42"/>
      <c r="R930" s="42"/>
      <c r="S930" s="266">
        <f t="shared" si="98"/>
        <v>0</v>
      </c>
      <c r="T930" s="32"/>
      <c r="U930" s="50"/>
      <c r="V930" s="44"/>
      <c r="W930" s="44"/>
      <c r="X930" s="45"/>
      <c r="Y930" s="50"/>
      <c r="Z930" s="46"/>
      <c r="AA930" s="46"/>
      <c r="AB930" s="46"/>
      <c r="AC930" s="47">
        <f t="shared" si="99"/>
        <v>0</v>
      </c>
      <c r="AD930" s="51"/>
      <c r="AE930" s="51"/>
      <c r="AF930" s="51"/>
      <c r="AH930" s="290"/>
      <c r="AI930" s="53">
        <f t="shared" si="100"/>
        <v>0</v>
      </c>
      <c r="AJ930" s="52"/>
      <c r="AK930" s="293"/>
      <c r="AL930" s="300"/>
      <c r="AM930" s="52"/>
      <c r="AN930" s="300"/>
      <c r="AO930" s="54"/>
      <c r="AQ930" s="47" t="str">
        <f>IF(OR('Input 1 - Schedule 1'!$C930="Non-Ins, Non-Fin",G930="Other Unregulated Financial Entity"),"Yes","No")</f>
        <v>No</v>
      </c>
      <c r="AR930" s="47" t="str">
        <f>IF(AQ930="Yes", 'Input 1 - Schedule 1'!AL930/'Input 1 - Schedule 1'!AM930*'Input 1 - Schedule 1'!AN930,"N/A")</f>
        <v>N/A</v>
      </c>
      <c r="AS930" s="47" t="str">
        <f>IF(AR930="N/A","N/A",MAX('Input 1 - Schedule 1'!AN930*0.02,AR930))</f>
        <v>N/A</v>
      </c>
      <c r="AT930" s="47" t="str">
        <f>IF(AQ930="Yes",'Input 1 - Schedule 1'!$AH930*IF($AX930="RBC Filing U.S. Insurer (Life)",0.0247,IF($AX930="RBC Filing U.S. Insurer (Health)",0.057*2/3,0.0364)),"N/A")</f>
        <v>N/A</v>
      </c>
      <c r="AU930" s="47" t="str">
        <f>IF(AQ930="Yes",'Input 1 - Schedule 1'!$AH930*IF($AX930="RBC Filing U.S. Insurer (Life)",0.037,IF($AX930="RBC Filing U.S. Insurer (Health)",0.057,0.054)),"N/A")</f>
        <v>N/A</v>
      </c>
      <c r="AV930" s="47" t="str">
        <f>IF(AQ930="Yes",'Input 1 - Schedule 1'!$AJ930*0.03,"N/A")</f>
        <v>N/A</v>
      </c>
      <c r="AW930" s="47" t="str">
        <f>IF(AQ930="Yes",IF(AX930="RBC Filing U.S. Insurer (Life)",0.195*'Input 1 - Schedule 1'!AJ930,0.225*'Input 1 - Schedule 1'!AJ930),"N/A")</f>
        <v>N/A</v>
      </c>
      <c r="AX930" s="47" t="str">
        <f>IFERROR(VLOOKUP('Input 1 - Schedule 1'!I930,'Input 1 - Schedule 1'!$D$7:$G$1009,4,FALSE),"")</f>
        <v/>
      </c>
      <c r="AZ930" s="17" t="s">
        <v>1</v>
      </c>
    </row>
    <row r="931" spans="1:52" x14ac:dyDescent="0.25">
      <c r="A931" s="56">
        <f t="shared" si="95"/>
        <v>922</v>
      </c>
      <c r="B931" s="267" t="str">
        <f t="shared" si="96"/>
        <v/>
      </c>
      <c r="C931" s="55" t="str">
        <f>IFERROR(VLOOKUP(G931,GCC.Param!$B$3:$D$96,3,FALSE),"")</f>
        <v/>
      </c>
      <c r="D931" s="40"/>
      <c r="E931" s="40"/>
      <c r="F931" s="42"/>
      <c r="G931" s="42"/>
      <c r="H931" s="42"/>
      <c r="I931" s="42"/>
      <c r="J931" s="267" t="str">
        <f t="shared" si="97"/>
        <v/>
      </c>
      <c r="K931" s="289"/>
      <c r="L931" s="289"/>
      <c r="M931" s="42"/>
      <c r="N931" s="42"/>
      <c r="O931" s="42"/>
      <c r="P931" s="42"/>
      <c r="Q931" s="42"/>
      <c r="R931" s="42"/>
      <c r="S931" s="266">
        <f t="shared" si="98"/>
        <v>0</v>
      </c>
      <c r="T931" s="32"/>
      <c r="U931" s="50"/>
      <c r="V931" s="44"/>
      <c r="W931" s="44"/>
      <c r="X931" s="45"/>
      <c r="Y931" s="50"/>
      <c r="Z931" s="46"/>
      <c r="AA931" s="46"/>
      <c r="AB931" s="46"/>
      <c r="AC931" s="47">
        <f t="shared" si="99"/>
        <v>0</v>
      </c>
      <c r="AD931" s="51"/>
      <c r="AE931" s="51"/>
      <c r="AF931" s="51"/>
      <c r="AH931" s="290"/>
      <c r="AI931" s="53">
        <f t="shared" si="100"/>
        <v>0</v>
      </c>
      <c r="AJ931" s="52"/>
      <c r="AK931" s="293"/>
      <c r="AL931" s="300"/>
      <c r="AM931" s="52"/>
      <c r="AN931" s="300"/>
      <c r="AO931" s="54"/>
      <c r="AQ931" s="47" t="str">
        <f>IF(OR('Input 1 - Schedule 1'!$C931="Non-Ins, Non-Fin",G931="Other Unregulated Financial Entity"),"Yes","No")</f>
        <v>No</v>
      </c>
      <c r="AR931" s="47" t="str">
        <f>IF(AQ931="Yes", 'Input 1 - Schedule 1'!AL931/'Input 1 - Schedule 1'!AM931*'Input 1 - Schedule 1'!AN931,"N/A")</f>
        <v>N/A</v>
      </c>
      <c r="AS931" s="47" t="str">
        <f>IF(AR931="N/A","N/A",MAX('Input 1 - Schedule 1'!AN931*0.02,AR931))</f>
        <v>N/A</v>
      </c>
      <c r="AT931" s="47" t="str">
        <f>IF(AQ931="Yes",'Input 1 - Schedule 1'!$AH931*IF($AX931="RBC Filing U.S. Insurer (Life)",0.0247,IF($AX931="RBC Filing U.S. Insurer (Health)",0.057*2/3,0.0364)),"N/A")</f>
        <v>N/A</v>
      </c>
      <c r="AU931" s="47" t="str">
        <f>IF(AQ931="Yes",'Input 1 - Schedule 1'!$AH931*IF($AX931="RBC Filing U.S. Insurer (Life)",0.037,IF($AX931="RBC Filing U.S. Insurer (Health)",0.057,0.054)),"N/A")</f>
        <v>N/A</v>
      </c>
      <c r="AV931" s="47" t="str">
        <f>IF(AQ931="Yes",'Input 1 - Schedule 1'!$AJ931*0.03,"N/A")</f>
        <v>N/A</v>
      </c>
      <c r="AW931" s="47" t="str">
        <f>IF(AQ931="Yes",IF(AX931="RBC Filing U.S. Insurer (Life)",0.195*'Input 1 - Schedule 1'!AJ931,0.225*'Input 1 - Schedule 1'!AJ931),"N/A")</f>
        <v>N/A</v>
      </c>
      <c r="AX931" s="47" t="str">
        <f>IFERROR(VLOOKUP('Input 1 - Schedule 1'!I931,'Input 1 - Schedule 1'!$D$7:$G$1009,4,FALSE),"")</f>
        <v/>
      </c>
      <c r="AZ931" s="17" t="s">
        <v>1</v>
      </c>
    </row>
    <row r="932" spans="1:52" x14ac:dyDescent="0.25">
      <c r="A932" s="56">
        <f t="shared" si="95"/>
        <v>923</v>
      </c>
      <c r="B932" s="267" t="str">
        <f t="shared" si="96"/>
        <v/>
      </c>
      <c r="C932" s="55" t="str">
        <f>IFERROR(VLOOKUP(G932,GCC.Param!$B$3:$D$96,3,FALSE),"")</f>
        <v/>
      </c>
      <c r="D932" s="40"/>
      <c r="E932" s="40"/>
      <c r="F932" s="42"/>
      <c r="G932" s="42"/>
      <c r="H932" s="42"/>
      <c r="I932" s="42"/>
      <c r="J932" s="267" t="str">
        <f t="shared" si="97"/>
        <v/>
      </c>
      <c r="K932" s="289"/>
      <c r="L932" s="289"/>
      <c r="M932" s="42"/>
      <c r="N932" s="42"/>
      <c r="O932" s="42"/>
      <c r="P932" s="42"/>
      <c r="Q932" s="42"/>
      <c r="R932" s="42"/>
      <c r="S932" s="266">
        <f t="shared" si="98"/>
        <v>0</v>
      </c>
      <c r="T932" s="32"/>
      <c r="U932" s="50"/>
      <c r="V932" s="44"/>
      <c r="W932" s="44"/>
      <c r="X932" s="45"/>
      <c r="Y932" s="50"/>
      <c r="Z932" s="46"/>
      <c r="AA932" s="46"/>
      <c r="AB932" s="46"/>
      <c r="AC932" s="47">
        <f t="shared" si="99"/>
        <v>0</v>
      </c>
      <c r="AD932" s="51"/>
      <c r="AE932" s="51"/>
      <c r="AF932" s="51"/>
      <c r="AH932" s="290"/>
      <c r="AI932" s="53">
        <f t="shared" si="100"/>
        <v>0</v>
      </c>
      <c r="AJ932" s="52"/>
      <c r="AK932" s="293"/>
      <c r="AL932" s="300"/>
      <c r="AM932" s="52"/>
      <c r="AN932" s="300"/>
      <c r="AO932" s="54"/>
      <c r="AQ932" s="47" t="str">
        <f>IF(OR('Input 1 - Schedule 1'!$C932="Non-Ins, Non-Fin",G932="Other Unregulated Financial Entity"),"Yes","No")</f>
        <v>No</v>
      </c>
      <c r="AR932" s="47" t="str">
        <f>IF(AQ932="Yes", 'Input 1 - Schedule 1'!AL932/'Input 1 - Schedule 1'!AM932*'Input 1 - Schedule 1'!AN932,"N/A")</f>
        <v>N/A</v>
      </c>
      <c r="AS932" s="47" t="str">
        <f>IF(AR932="N/A","N/A",MAX('Input 1 - Schedule 1'!AN932*0.02,AR932))</f>
        <v>N/A</v>
      </c>
      <c r="AT932" s="47" t="str">
        <f>IF(AQ932="Yes",'Input 1 - Schedule 1'!$AH932*IF($AX932="RBC Filing U.S. Insurer (Life)",0.0247,IF($AX932="RBC Filing U.S. Insurer (Health)",0.057*2/3,0.0364)),"N/A")</f>
        <v>N/A</v>
      </c>
      <c r="AU932" s="47" t="str">
        <f>IF(AQ932="Yes",'Input 1 - Schedule 1'!$AH932*IF($AX932="RBC Filing U.S. Insurer (Life)",0.037,IF($AX932="RBC Filing U.S. Insurer (Health)",0.057,0.054)),"N/A")</f>
        <v>N/A</v>
      </c>
      <c r="AV932" s="47" t="str">
        <f>IF(AQ932="Yes",'Input 1 - Schedule 1'!$AJ932*0.03,"N/A")</f>
        <v>N/A</v>
      </c>
      <c r="AW932" s="47" t="str">
        <f>IF(AQ932="Yes",IF(AX932="RBC Filing U.S. Insurer (Life)",0.195*'Input 1 - Schedule 1'!AJ932,0.225*'Input 1 - Schedule 1'!AJ932),"N/A")</f>
        <v>N/A</v>
      </c>
      <c r="AX932" s="47" t="str">
        <f>IFERROR(VLOOKUP('Input 1 - Schedule 1'!I932,'Input 1 - Schedule 1'!$D$7:$G$1009,4,FALSE),"")</f>
        <v/>
      </c>
      <c r="AZ932" s="17" t="s">
        <v>1</v>
      </c>
    </row>
    <row r="933" spans="1:52" x14ac:dyDescent="0.25">
      <c r="A933" s="56">
        <f t="shared" si="95"/>
        <v>924</v>
      </c>
      <c r="B933" s="267" t="str">
        <f t="shared" si="96"/>
        <v/>
      </c>
      <c r="C933" s="55" t="str">
        <f>IFERROR(VLOOKUP(G933,GCC.Param!$B$3:$D$96,3,FALSE),"")</f>
        <v/>
      </c>
      <c r="D933" s="40"/>
      <c r="E933" s="40"/>
      <c r="F933" s="42"/>
      <c r="G933" s="42"/>
      <c r="H933" s="42"/>
      <c r="I933" s="42"/>
      <c r="J933" s="267" t="str">
        <f t="shared" si="97"/>
        <v/>
      </c>
      <c r="K933" s="289"/>
      <c r="L933" s="289"/>
      <c r="M933" s="42"/>
      <c r="N933" s="42"/>
      <c r="O933" s="42"/>
      <c r="P933" s="42"/>
      <c r="Q933" s="42"/>
      <c r="R933" s="42"/>
      <c r="S933" s="266">
        <f t="shared" si="98"/>
        <v>0</v>
      </c>
      <c r="T933" s="32"/>
      <c r="U933" s="50"/>
      <c r="V933" s="44"/>
      <c r="W933" s="44"/>
      <c r="X933" s="45"/>
      <c r="Y933" s="50"/>
      <c r="Z933" s="46"/>
      <c r="AA933" s="46"/>
      <c r="AB933" s="46"/>
      <c r="AC933" s="47">
        <f t="shared" si="99"/>
        <v>0</v>
      </c>
      <c r="AD933" s="51"/>
      <c r="AE933" s="51"/>
      <c r="AF933" s="51"/>
      <c r="AH933" s="290"/>
      <c r="AI933" s="53">
        <f t="shared" si="100"/>
        <v>0</v>
      </c>
      <c r="AJ933" s="52"/>
      <c r="AK933" s="293"/>
      <c r="AL933" s="300"/>
      <c r="AM933" s="52"/>
      <c r="AN933" s="300"/>
      <c r="AO933" s="54"/>
      <c r="AQ933" s="47" t="str">
        <f>IF(OR('Input 1 - Schedule 1'!$C933="Non-Ins, Non-Fin",G933="Other Unregulated Financial Entity"),"Yes","No")</f>
        <v>No</v>
      </c>
      <c r="AR933" s="47" t="str">
        <f>IF(AQ933="Yes", 'Input 1 - Schedule 1'!AL933/'Input 1 - Schedule 1'!AM933*'Input 1 - Schedule 1'!AN933,"N/A")</f>
        <v>N/A</v>
      </c>
      <c r="AS933" s="47" t="str">
        <f>IF(AR933="N/A","N/A",MAX('Input 1 - Schedule 1'!AN933*0.02,AR933))</f>
        <v>N/A</v>
      </c>
      <c r="AT933" s="47" t="str">
        <f>IF(AQ933="Yes",'Input 1 - Schedule 1'!$AH933*IF($AX933="RBC Filing U.S. Insurer (Life)",0.0247,IF($AX933="RBC Filing U.S. Insurer (Health)",0.057*2/3,0.0364)),"N/A")</f>
        <v>N/A</v>
      </c>
      <c r="AU933" s="47" t="str">
        <f>IF(AQ933="Yes",'Input 1 - Schedule 1'!$AH933*IF($AX933="RBC Filing U.S. Insurer (Life)",0.037,IF($AX933="RBC Filing U.S. Insurer (Health)",0.057,0.054)),"N/A")</f>
        <v>N/A</v>
      </c>
      <c r="AV933" s="47" t="str">
        <f>IF(AQ933="Yes",'Input 1 - Schedule 1'!$AJ933*0.03,"N/A")</f>
        <v>N/A</v>
      </c>
      <c r="AW933" s="47" t="str">
        <f>IF(AQ933="Yes",IF(AX933="RBC Filing U.S. Insurer (Life)",0.195*'Input 1 - Schedule 1'!AJ933,0.225*'Input 1 - Schedule 1'!AJ933),"N/A")</f>
        <v>N/A</v>
      </c>
      <c r="AX933" s="47" t="str">
        <f>IFERROR(VLOOKUP('Input 1 - Schedule 1'!I933,'Input 1 - Schedule 1'!$D$7:$G$1009,4,FALSE),"")</f>
        <v/>
      </c>
      <c r="AZ933" s="17" t="s">
        <v>1</v>
      </c>
    </row>
    <row r="934" spans="1:52" x14ac:dyDescent="0.25">
      <c r="A934" s="56">
        <f t="shared" si="95"/>
        <v>925</v>
      </c>
      <c r="B934" s="267" t="str">
        <f t="shared" si="96"/>
        <v/>
      </c>
      <c r="C934" s="55" t="str">
        <f>IFERROR(VLOOKUP(G934,GCC.Param!$B$3:$D$96,3,FALSE),"")</f>
        <v/>
      </c>
      <c r="D934" s="40"/>
      <c r="E934" s="40"/>
      <c r="F934" s="42"/>
      <c r="G934" s="42"/>
      <c r="H934" s="42"/>
      <c r="I934" s="42"/>
      <c r="J934" s="267" t="str">
        <f t="shared" si="97"/>
        <v/>
      </c>
      <c r="K934" s="289"/>
      <c r="L934" s="289"/>
      <c r="M934" s="42"/>
      <c r="N934" s="42"/>
      <c r="O934" s="42"/>
      <c r="P934" s="42"/>
      <c r="Q934" s="42"/>
      <c r="R934" s="42"/>
      <c r="S934" s="266">
        <f t="shared" si="98"/>
        <v>0</v>
      </c>
      <c r="T934" s="32"/>
      <c r="U934" s="50"/>
      <c r="V934" s="44"/>
      <c r="W934" s="44"/>
      <c r="X934" s="45"/>
      <c r="Y934" s="50"/>
      <c r="Z934" s="46"/>
      <c r="AA934" s="46"/>
      <c r="AB934" s="46"/>
      <c r="AC934" s="47">
        <f t="shared" si="99"/>
        <v>0</v>
      </c>
      <c r="AD934" s="51"/>
      <c r="AE934" s="51"/>
      <c r="AF934" s="51"/>
      <c r="AH934" s="290"/>
      <c r="AI934" s="53">
        <f t="shared" si="100"/>
        <v>0</v>
      </c>
      <c r="AJ934" s="52"/>
      <c r="AK934" s="293"/>
      <c r="AL934" s="300"/>
      <c r="AM934" s="52"/>
      <c r="AN934" s="300"/>
      <c r="AO934" s="54"/>
      <c r="AQ934" s="47" t="str">
        <f>IF(OR('Input 1 - Schedule 1'!$C934="Non-Ins, Non-Fin",G934="Other Unregulated Financial Entity"),"Yes","No")</f>
        <v>No</v>
      </c>
      <c r="AR934" s="47" t="str">
        <f>IF(AQ934="Yes", 'Input 1 - Schedule 1'!AL934/'Input 1 - Schedule 1'!AM934*'Input 1 - Schedule 1'!AN934,"N/A")</f>
        <v>N/A</v>
      </c>
      <c r="AS934" s="47" t="str">
        <f>IF(AR934="N/A","N/A",MAX('Input 1 - Schedule 1'!AN934*0.02,AR934))</f>
        <v>N/A</v>
      </c>
      <c r="AT934" s="47" t="str">
        <f>IF(AQ934="Yes",'Input 1 - Schedule 1'!$AH934*IF($AX934="RBC Filing U.S. Insurer (Life)",0.0247,IF($AX934="RBC Filing U.S. Insurer (Health)",0.057*2/3,0.0364)),"N/A")</f>
        <v>N/A</v>
      </c>
      <c r="AU934" s="47" t="str">
        <f>IF(AQ934="Yes",'Input 1 - Schedule 1'!$AH934*IF($AX934="RBC Filing U.S. Insurer (Life)",0.037,IF($AX934="RBC Filing U.S. Insurer (Health)",0.057,0.054)),"N/A")</f>
        <v>N/A</v>
      </c>
      <c r="AV934" s="47" t="str">
        <f>IF(AQ934="Yes",'Input 1 - Schedule 1'!$AJ934*0.03,"N/A")</f>
        <v>N/A</v>
      </c>
      <c r="AW934" s="47" t="str">
        <f>IF(AQ934="Yes",IF(AX934="RBC Filing U.S. Insurer (Life)",0.195*'Input 1 - Schedule 1'!AJ934,0.225*'Input 1 - Schedule 1'!AJ934),"N/A")</f>
        <v>N/A</v>
      </c>
      <c r="AX934" s="47" t="str">
        <f>IFERROR(VLOOKUP('Input 1 - Schedule 1'!I934,'Input 1 - Schedule 1'!$D$7:$G$1009,4,FALSE),"")</f>
        <v/>
      </c>
      <c r="AZ934" s="17" t="s">
        <v>1</v>
      </c>
    </row>
    <row r="935" spans="1:52" x14ac:dyDescent="0.25">
      <c r="A935" s="56">
        <f t="shared" si="95"/>
        <v>926</v>
      </c>
      <c r="B935" s="267" t="str">
        <f t="shared" si="96"/>
        <v/>
      </c>
      <c r="C935" s="55" t="str">
        <f>IFERROR(VLOOKUP(G935,GCC.Param!$B$3:$D$96,3,FALSE),"")</f>
        <v/>
      </c>
      <c r="D935" s="40"/>
      <c r="E935" s="40"/>
      <c r="F935" s="42"/>
      <c r="G935" s="42"/>
      <c r="H935" s="42"/>
      <c r="I935" s="42"/>
      <c r="J935" s="267" t="str">
        <f t="shared" si="97"/>
        <v/>
      </c>
      <c r="K935" s="289"/>
      <c r="L935" s="289"/>
      <c r="M935" s="42"/>
      <c r="N935" s="42"/>
      <c r="O935" s="42"/>
      <c r="P935" s="42"/>
      <c r="Q935" s="42"/>
      <c r="R935" s="42"/>
      <c r="S935" s="266">
        <f t="shared" si="98"/>
        <v>0</v>
      </c>
      <c r="T935" s="32"/>
      <c r="U935" s="50"/>
      <c r="V935" s="44"/>
      <c r="W935" s="44"/>
      <c r="X935" s="45"/>
      <c r="Y935" s="50"/>
      <c r="Z935" s="46"/>
      <c r="AA935" s="46"/>
      <c r="AB935" s="46"/>
      <c r="AC935" s="47">
        <f t="shared" si="99"/>
        <v>0</v>
      </c>
      <c r="AD935" s="51"/>
      <c r="AE935" s="51"/>
      <c r="AF935" s="51"/>
      <c r="AH935" s="290"/>
      <c r="AI935" s="53">
        <f t="shared" si="100"/>
        <v>0</v>
      </c>
      <c r="AJ935" s="52"/>
      <c r="AK935" s="293"/>
      <c r="AL935" s="300"/>
      <c r="AM935" s="52"/>
      <c r="AN935" s="300"/>
      <c r="AO935" s="54"/>
      <c r="AQ935" s="47" t="str">
        <f>IF(OR('Input 1 - Schedule 1'!$C935="Non-Ins, Non-Fin",G935="Other Unregulated Financial Entity"),"Yes","No")</f>
        <v>No</v>
      </c>
      <c r="AR935" s="47" t="str">
        <f>IF(AQ935="Yes", 'Input 1 - Schedule 1'!AL935/'Input 1 - Schedule 1'!AM935*'Input 1 - Schedule 1'!AN935,"N/A")</f>
        <v>N/A</v>
      </c>
      <c r="AS935" s="47" t="str">
        <f>IF(AR935="N/A","N/A",MAX('Input 1 - Schedule 1'!AN935*0.02,AR935))</f>
        <v>N/A</v>
      </c>
      <c r="AT935" s="47" t="str">
        <f>IF(AQ935="Yes",'Input 1 - Schedule 1'!$AH935*IF($AX935="RBC Filing U.S. Insurer (Life)",0.0247,IF($AX935="RBC Filing U.S. Insurer (Health)",0.057*2/3,0.0364)),"N/A")</f>
        <v>N/A</v>
      </c>
      <c r="AU935" s="47" t="str">
        <f>IF(AQ935="Yes",'Input 1 - Schedule 1'!$AH935*IF($AX935="RBC Filing U.S. Insurer (Life)",0.037,IF($AX935="RBC Filing U.S. Insurer (Health)",0.057,0.054)),"N/A")</f>
        <v>N/A</v>
      </c>
      <c r="AV935" s="47" t="str">
        <f>IF(AQ935="Yes",'Input 1 - Schedule 1'!$AJ935*0.03,"N/A")</f>
        <v>N/A</v>
      </c>
      <c r="AW935" s="47" t="str">
        <f>IF(AQ935="Yes",IF(AX935="RBC Filing U.S. Insurer (Life)",0.195*'Input 1 - Schedule 1'!AJ935,0.225*'Input 1 - Schedule 1'!AJ935),"N/A")</f>
        <v>N/A</v>
      </c>
      <c r="AX935" s="47" t="str">
        <f>IFERROR(VLOOKUP('Input 1 - Schedule 1'!I935,'Input 1 - Schedule 1'!$D$7:$G$1009,4,FALSE),"")</f>
        <v/>
      </c>
      <c r="AZ935" s="17" t="s">
        <v>1</v>
      </c>
    </row>
    <row r="936" spans="1:52" x14ac:dyDescent="0.25">
      <c r="A936" s="56">
        <f t="shared" si="95"/>
        <v>927</v>
      </c>
      <c r="B936" s="267" t="str">
        <f t="shared" si="96"/>
        <v/>
      </c>
      <c r="C936" s="55" t="str">
        <f>IFERROR(VLOOKUP(G936,GCC.Param!$B$3:$D$96,3,FALSE),"")</f>
        <v/>
      </c>
      <c r="D936" s="40"/>
      <c r="E936" s="40"/>
      <c r="F936" s="42"/>
      <c r="G936" s="42"/>
      <c r="H936" s="42"/>
      <c r="I936" s="42"/>
      <c r="J936" s="267" t="str">
        <f t="shared" si="97"/>
        <v/>
      </c>
      <c r="K936" s="289"/>
      <c r="L936" s="289"/>
      <c r="M936" s="42"/>
      <c r="N936" s="42"/>
      <c r="O936" s="42"/>
      <c r="P936" s="42"/>
      <c r="Q936" s="42"/>
      <c r="R936" s="42"/>
      <c r="S936" s="266">
        <f t="shared" si="98"/>
        <v>0</v>
      </c>
      <c r="T936" s="32"/>
      <c r="U936" s="50"/>
      <c r="V936" s="44"/>
      <c r="W936" s="44"/>
      <c r="X936" s="45"/>
      <c r="Y936" s="50"/>
      <c r="Z936" s="46"/>
      <c r="AA936" s="46"/>
      <c r="AB936" s="46"/>
      <c r="AC936" s="47">
        <f t="shared" si="99"/>
        <v>0</v>
      </c>
      <c r="AD936" s="51"/>
      <c r="AE936" s="51"/>
      <c r="AF936" s="51"/>
      <c r="AH936" s="290"/>
      <c r="AI936" s="53">
        <f t="shared" si="100"/>
        <v>0</v>
      </c>
      <c r="AJ936" s="52"/>
      <c r="AK936" s="293"/>
      <c r="AL936" s="300"/>
      <c r="AM936" s="52"/>
      <c r="AN936" s="300"/>
      <c r="AO936" s="54"/>
      <c r="AQ936" s="47" t="str">
        <f>IF(OR('Input 1 - Schedule 1'!$C936="Non-Ins, Non-Fin",G936="Other Unregulated Financial Entity"),"Yes","No")</f>
        <v>No</v>
      </c>
      <c r="AR936" s="47" t="str">
        <f>IF(AQ936="Yes", 'Input 1 - Schedule 1'!AL936/'Input 1 - Schedule 1'!AM936*'Input 1 - Schedule 1'!AN936,"N/A")</f>
        <v>N/A</v>
      </c>
      <c r="AS936" s="47" t="str">
        <f>IF(AR936="N/A","N/A",MAX('Input 1 - Schedule 1'!AN936*0.02,AR936))</f>
        <v>N/A</v>
      </c>
      <c r="AT936" s="47" t="str">
        <f>IF(AQ936="Yes",'Input 1 - Schedule 1'!$AH936*IF($AX936="RBC Filing U.S. Insurer (Life)",0.0247,IF($AX936="RBC Filing U.S. Insurer (Health)",0.057*2/3,0.0364)),"N/A")</f>
        <v>N/A</v>
      </c>
      <c r="AU936" s="47" t="str">
        <f>IF(AQ936="Yes",'Input 1 - Schedule 1'!$AH936*IF($AX936="RBC Filing U.S. Insurer (Life)",0.037,IF($AX936="RBC Filing U.S. Insurer (Health)",0.057,0.054)),"N/A")</f>
        <v>N/A</v>
      </c>
      <c r="AV936" s="47" t="str">
        <f>IF(AQ936="Yes",'Input 1 - Schedule 1'!$AJ936*0.03,"N/A")</f>
        <v>N/A</v>
      </c>
      <c r="AW936" s="47" t="str">
        <f>IF(AQ936="Yes",IF(AX936="RBC Filing U.S. Insurer (Life)",0.195*'Input 1 - Schedule 1'!AJ936,0.225*'Input 1 - Schedule 1'!AJ936),"N/A")</f>
        <v>N/A</v>
      </c>
      <c r="AX936" s="47" t="str">
        <f>IFERROR(VLOOKUP('Input 1 - Schedule 1'!I936,'Input 1 - Schedule 1'!$D$7:$G$1009,4,FALSE),"")</f>
        <v/>
      </c>
      <c r="AZ936" s="17" t="s">
        <v>1</v>
      </c>
    </row>
    <row r="937" spans="1:52" x14ac:dyDescent="0.25">
      <c r="A937" s="56">
        <f t="shared" si="95"/>
        <v>928</v>
      </c>
      <c r="B937" s="267" t="str">
        <f t="shared" si="96"/>
        <v/>
      </c>
      <c r="C937" s="55" t="str">
        <f>IFERROR(VLOOKUP(G937,GCC.Param!$B$3:$D$96,3,FALSE),"")</f>
        <v/>
      </c>
      <c r="D937" s="40"/>
      <c r="E937" s="40"/>
      <c r="F937" s="42"/>
      <c r="G937" s="42"/>
      <c r="H937" s="42"/>
      <c r="I937" s="42"/>
      <c r="J937" s="267" t="str">
        <f t="shared" si="97"/>
        <v/>
      </c>
      <c r="K937" s="289"/>
      <c r="L937" s="289"/>
      <c r="M937" s="42"/>
      <c r="N937" s="42"/>
      <c r="O937" s="42"/>
      <c r="P937" s="42"/>
      <c r="Q937" s="42"/>
      <c r="R937" s="42"/>
      <c r="S937" s="266">
        <f t="shared" si="98"/>
        <v>0</v>
      </c>
      <c r="T937" s="32"/>
      <c r="U937" s="50"/>
      <c r="V937" s="44"/>
      <c r="W937" s="44"/>
      <c r="X937" s="45"/>
      <c r="Y937" s="50"/>
      <c r="Z937" s="46"/>
      <c r="AA937" s="46"/>
      <c r="AB937" s="46"/>
      <c r="AC937" s="47">
        <f t="shared" si="99"/>
        <v>0</v>
      </c>
      <c r="AD937" s="51"/>
      <c r="AE937" s="51"/>
      <c r="AF937" s="51"/>
      <c r="AH937" s="290"/>
      <c r="AI937" s="53">
        <f t="shared" si="100"/>
        <v>0</v>
      </c>
      <c r="AJ937" s="52"/>
      <c r="AK937" s="293"/>
      <c r="AL937" s="300"/>
      <c r="AM937" s="52"/>
      <c r="AN937" s="300"/>
      <c r="AO937" s="54"/>
      <c r="AQ937" s="47" t="str">
        <f>IF(OR('Input 1 - Schedule 1'!$C937="Non-Ins, Non-Fin",G937="Other Unregulated Financial Entity"),"Yes","No")</f>
        <v>No</v>
      </c>
      <c r="AR937" s="47" t="str">
        <f>IF(AQ937="Yes", 'Input 1 - Schedule 1'!AL937/'Input 1 - Schedule 1'!AM937*'Input 1 - Schedule 1'!AN937,"N/A")</f>
        <v>N/A</v>
      </c>
      <c r="AS937" s="47" t="str">
        <f>IF(AR937="N/A","N/A",MAX('Input 1 - Schedule 1'!AN937*0.02,AR937))</f>
        <v>N/A</v>
      </c>
      <c r="AT937" s="47" t="str">
        <f>IF(AQ937="Yes",'Input 1 - Schedule 1'!$AH937*IF($AX937="RBC Filing U.S. Insurer (Life)",0.0247,IF($AX937="RBC Filing U.S. Insurer (Health)",0.057*2/3,0.0364)),"N/A")</f>
        <v>N/A</v>
      </c>
      <c r="AU937" s="47" t="str">
        <f>IF(AQ937="Yes",'Input 1 - Schedule 1'!$AH937*IF($AX937="RBC Filing U.S. Insurer (Life)",0.037,IF($AX937="RBC Filing U.S. Insurer (Health)",0.057,0.054)),"N/A")</f>
        <v>N/A</v>
      </c>
      <c r="AV937" s="47" t="str">
        <f>IF(AQ937="Yes",'Input 1 - Schedule 1'!$AJ937*0.03,"N/A")</f>
        <v>N/A</v>
      </c>
      <c r="AW937" s="47" t="str">
        <f>IF(AQ937="Yes",IF(AX937="RBC Filing U.S. Insurer (Life)",0.195*'Input 1 - Schedule 1'!AJ937,0.225*'Input 1 - Schedule 1'!AJ937),"N/A")</f>
        <v>N/A</v>
      </c>
      <c r="AX937" s="47" t="str">
        <f>IFERROR(VLOOKUP('Input 1 - Schedule 1'!I937,'Input 1 - Schedule 1'!$D$7:$G$1009,4,FALSE),"")</f>
        <v/>
      </c>
      <c r="AZ937" s="17" t="s">
        <v>1</v>
      </c>
    </row>
    <row r="938" spans="1:52" x14ac:dyDescent="0.25">
      <c r="A938" s="56">
        <f t="shared" si="95"/>
        <v>929</v>
      </c>
      <c r="B938" s="267" t="str">
        <f t="shared" si="96"/>
        <v/>
      </c>
      <c r="C938" s="55" t="str">
        <f>IFERROR(VLOOKUP(G938,GCC.Param!$B$3:$D$96,3,FALSE),"")</f>
        <v/>
      </c>
      <c r="D938" s="40"/>
      <c r="E938" s="40"/>
      <c r="F938" s="42"/>
      <c r="G938" s="42"/>
      <c r="H938" s="42"/>
      <c r="I938" s="42"/>
      <c r="J938" s="267" t="str">
        <f t="shared" si="97"/>
        <v/>
      </c>
      <c r="K938" s="289"/>
      <c r="L938" s="289"/>
      <c r="M938" s="42"/>
      <c r="N938" s="42"/>
      <c r="O938" s="42"/>
      <c r="P938" s="42"/>
      <c r="Q938" s="42"/>
      <c r="R938" s="42"/>
      <c r="S938" s="266">
        <f t="shared" si="98"/>
        <v>0</v>
      </c>
      <c r="T938" s="32"/>
      <c r="U938" s="50"/>
      <c r="V938" s="44"/>
      <c r="W938" s="44"/>
      <c r="X938" s="45"/>
      <c r="Y938" s="50"/>
      <c r="Z938" s="46"/>
      <c r="AA938" s="46"/>
      <c r="AB938" s="46"/>
      <c r="AC938" s="47">
        <f t="shared" si="99"/>
        <v>0</v>
      </c>
      <c r="AD938" s="51"/>
      <c r="AE938" s="51"/>
      <c r="AF938" s="51"/>
      <c r="AH938" s="290"/>
      <c r="AI938" s="53">
        <f t="shared" si="100"/>
        <v>0</v>
      </c>
      <c r="AJ938" s="52"/>
      <c r="AK938" s="293"/>
      <c r="AL938" s="300"/>
      <c r="AM938" s="52"/>
      <c r="AN938" s="300"/>
      <c r="AO938" s="54"/>
      <c r="AQ938" s="47" t="str">
        <f>IF(OR('Input 1 - Schedule 1'!$C938="Non-Ins, Non-Fin",G938="Other Unregulated Financial Entity"),"Yes","No")</f>
        <v>No</v>
      </c>
      <c r="AR938" s="47" t="str">
        <f>IF(AQ938="Yes", 'Input 1 - Schedule 1'!AL938/'Input 1 - Schedule 1'!AM938*'Input 1 - Schedule 1'!AN938,"N/A")</f>
        <v>N/A</v>
      </c>
      <c r="AS938" s="47" t="str">
        <f>IF(AR938="N/A","N/A",MAX('Input 1 - Schedule 1'!AN938*0.02,AR938))</f>
        <v>N/A</v>
      </c>
      <c r="AT938" s="47" t="str">
        <f>IF(AQ938="Yes",'Input 1 - Schedule 1'!$AH938*IF($AX938="RBC Filing U.S. Insurer (Life)",0.0247,IF($AX938="RBC Filing U.S. Insurer (Health)",0.057*2/3,0.0364)),"N/A")</f>
        <v>N/A</v>
      </c>
      <c r="AU938" s="47" t="str">
        <f>IF(AQ938="Yes",'Input 1 - Schedule 1'!$AH938*IF($AX938="RBC Filing U.S. Insurer (Life)",0.037,IF($AX938="RBC Filing U.S. Insurer (Health)",0.057,0.054)),"N/A")</f>
        <v>N/A</v>
      </c>
      <c r="AV938" s="47" t="str">
        <f>IF(AQ938="Yes",'Input 1 - Schedule 1'!$AJ938*0.03,"N/A")</f>
        <v>N/A</v>
      </c>
      <c r="AW938" s="47" t="str">
        <f>IF(AQ938="Yes",IF(AX938="RBC Filing U.S. Insurer (Life)",0.195*'Input 1 - Schedule 1'!AJ938,0.225*'Input 1 - Schedule 1'!AJ938),"N/A")</f>
        <v>N/A</v>
      </c>
      <c r="AX938" s="47" t="str">
        <f>IFERROR(VLOOKUP('Input 1 - Schedule 1'!I938,'Input 1 - Schedule 1'!$D$7:$G$1009,4,FALSE),"")</f>
        <v/>
      </c>
      <c r="AZ938" s="17" t="s">
        <v>1</v>
      </c>
    </row>
    <row r="939" spans="1:52" x14ac:dyDescent="0.25">
      <c r="A939" s="56">
        <f t="shared" si="95"/>
        <v>930</v>
      </c>
      <c r="B939" s="267" t="str">
        <f t="shared" si="96"/>
        <v/>
      </c>
      <c r="C939" s="55" t="str">
        <f>IFERROR(VLOOKUP(G939,GCC.Param!$B$3:$D$96,3,FALSE),"")</f>
        <v/>
      </c>
      <c r="D939" s="40"/>
      <c r="E939" s="40"/>
      <c r="F939" s="42"/>
      <c r="G939" s="42"/>
      <c r="H939" s="42"/>
      <c r="I939" s="42"/>
      <c r="J939" s="267" t="str">
        <f t="shared" si="97"/>
        <v/>
      </c>
      <c r="K939" s="289"/>
      <c r="L939" s="289"/>
      <c r="M939" s="42"/>
      <c r="N939" s="42"/>
      <c r="O939" s="42"/>
      <c r="P939" s="42"/>
      <c r="Q939" s="42"/>
      <c r="R939" s="42"/>
      <c r="S939" s="266">
        <f t="shared" si="98"/>
        <v>0</v>
      </c>
      <c r="T939" s="32"/>
      <c r="U939" s="50"/>
      <c r="V939" s="44"/>
      <c r="W939" s="44"/>
      <c r="X939" s="45"/>
      <c r="Y939" s="50"/>
      <c r="Z939" s="46"/>
      <c r="AA939" s="46"/>
      <c r="AB939" s="46"/>
      <c r="AC939" s="47">
        <f t="shared" si="99"/>
        <v>0</v>
      </c>
      <c r="AD939" s="51"/>
      <c r="AE939" s="51"/>
      <c r="AF939" s="51"/>
      <c r="AH939" s="290"/>
      <c r="AI939" s="53">
        <f t="shared" si="100"/>
        <v>0</v>
      </c>
      <c r="AJ939" s="52"/>
      <c r="AK939" s="293"/>
      <c r="AL939" s="300"/>
      <c r="AM939" s="52"/>
      <c r="AN939" s="300"/>
      <c r="AO939" s="54"/>
      <c r="AQ939" s="47" t="str">
        <f>IF(OR('Input 1 - Schedule 1'!$C939="Non-Ins, Non-Fin",G939="Other Unregulated Financial Entity"),"Yes","No")</f>
        <v>No</v>
      </c>
      <c r="AR939" s="47" t="str">
        <f>IF(AQ939="Yes", 'Input 1 - Schedule 1'!AL939/'Input 1 - Schedule 1'!AM939*'Input 1 - Schedule 1'!AN939,"N/A")</f>
        <v>N/A</v>
      </c>
      <c r="AS939" s="47" t="str">
        <f>IF(AR939="N/A","N/A",MAX('Input 1 - Schedule 1'!AN939*0.02,AR939))</f>
        <v>N/A</v>
      </c>
      <c r="AT939" s="47" t="str">
        <f>IF(AQ939="Yes",'Input 1 - Schedule 1'!$AH939*IF($AX939="RBC Filing U.S. Insurer (Life)",0.0247,IF($AX939="RBC Filing U.S. Insurer (Health)",0.057*2/3,0.0364)),"N/A")</f>
        <v>N/A</v>
      </c>
      <c r="AU939" s="47" t="str">
        <f>IF(AQ939="Yes",'Input 1 - Schedule 1'!$AH939*IF($AX939="RBC Filing U.S. Insurer (Life)",0.037,IF($AX939="RBC Filing U.S. Insurer (Health)",0.057,0.054)),"N/A")</f>
        <v>N/A</v>
      </c>
      <c r="AV939" s="47" t="str">
        <f>IF(AQ939="Yes",'Input 1 - Schedule 1'!$AJ939*0.03,"N/A")</f>
        <v>N/A</v>
      </c>
      <c r="AW939" s="47" t="str">
        <f>IF(AQ939="Yes",IF(AX939="RBC Filing U.S. Insurer (Life)",0.195*'Input 1 - Schedule 1'!AJ939,0.225*'Input 1 - Schedule 1'!AJ939),"N/A")</f>
        <v>N/A</v>
      </c>
      <c r="AX939" s="47" t="str">
        <f>IFERROR(VLOOKUP('Input 1 - Schedule 1'!I939,'Input 1 - Schedule 1'!$D$7:$G$1009,4,FALSE),"")</f>
        <v/>
      </c>
      <c r="AZ939" s="17" t="s">
        <v>1</v>
      </c>
    </row>
    <row r="940" spans="1:52" x14ac:dyDescent="0.25">
      <c r="A940" s="56">
        <f t="shared" si="95"/>
        <v>931</v>
      </c>
      <c r="B940" s="267" t="str">
        <f t="shared" si="96"/>
        <v/>
      </c>
      <c r="C940" s="55" t="str">
        <f>IFERROR(VLOOKUP(G940,GCC.Param!$B$3:$D$96,3,FALSE),"")</f>
        <v/>
      </c>
      <c r="D940" s="40"/>
      <c r="E940" s="40"/>
      <c r="F940" s="42"/>
      <c r="G940" s="42"/>
      <c r="H940" s="42"/>
      <c r="I940" s="42"/>
      <c r="J940" s="267" t="str">
        <f t="shared" si="97"/>
        <v/>
      </c>
      <c r="K940" s="289"/>
      <c r="L940" s="289"/>
      <c r="M940" s="42"/>
      <c r="N940" s="42"/>
      <c r="O940" s="42"/>
      <c r="P940" s="42"/>
      <c r="Q940" s="42"/>
      <c r="R940" s="42"/>
      <c r="S940" s="266">
        <f t="shared" si="98"/>
        <v>0</v>
      </c>
      <c r="T940" s="32"/>
      <c r="U940" s="50"/>
      <c r="V940" s="44"/>
      <c r="W940" s="44"/>
      <c r="X940" s="45"/>
      <c r="Y940" s="50"/>
      <c r="Z940" s="46"/>
      <c r="AA940" s="46"/>
      <c r="AB940" s="46"/>
      <c r="AC940" s="47">
        <f t="shared" si="99"/>
        <v>0</v>
      </c>
      <c r="AD940" s="51"/>
      <c r="AE940" s="51"/>
      <c r="AF940" s="51"/>
      <c r="AH940" s="290"/>
      <c r="AI940" s="53">
        <f t="shared" si="100"/>
        <v>0</v>
      </c>
      <c r="AJ940" s="52"/>
      <c r="AK940" s="293"/>
      <c r="AL940" s="300"/>
      <c r="AM940" s="52"/>
      <c r="AN940" s="300"/>
      <c r="AO940" s="54"/>
      <c r="AQ940" s="47" t="str">
        <f>IF(OR('Input 1 - Schedule 1'!$C940="Non-Ins, Non-Fin",G940="Other Unregulated Financial Entity"),"Yes","No")</f>
        <v>No</v>
      </c>
      <c r="AR940" s="47" t="str">
        <f>IF(AQ940="Yes", 'Input 1 - Schedule 1'!AL940/'Input 1 - Schedule 1'!AM940*'Input 1 - Schedule 1'!AN940,"N/A")</f>
        <v>N/A</v>
      </c>
      <c r="AS940" s="47" t="str">
        <f>IF(AR940="N/A","N/A",MAX('Input 1 - Schedule 1'!AN940*0.02,AR940))</f>
        <v>N/A</v>
      </c>
      <c r="AT940" s="47" t="str">
        <f>IF(AQ940="Yes",'Input 1 - Schedule 1'!$AH940*IF($AX940="RBC Filing U.S. Insurer (Life)",0.0247,IF($AX940="RBC Filing U.S. Insurer (Health)",0.057*2/3,0.0364)),"N/A")</f>
        <v>N/A</v>
      </c>
      <c r="AU940" s="47" t="str">
        <f>IF(AQ940="Yes",'Input 1 - Schedule 1'!$AH940*IF($AX940="RBC Filing U.S. Insurer (Life)",0.037,IF($AX940="RBC Filing U.S. Insurer (Health)",0.057,0.054)),"N/A")</f>
        <v>N/A</v>
      </c>
      <c r="AV940" s="47" t="str">
        <f>IF(AQ940="Yes",'Input 1 - Schedule 1'!$AJ940*0.03,"N/A")</f>
        <v>N/A</v>
      </c>
      <c r="AW940" s="47" t="str">
        <f>IF(AQ940="Yes",IF(AX940="RBC Filing U.S. Insurer (Life)",0.195*'Input 1 - Schedule 1'!AJ940,0.225*'Input 1 - Schedule 1'!AJ940),"N/A")</f>
        <v>N/A</v>
      </c>
      <c r="AX940" s="47" t="str">
        <f>IFERROR(VLOOKUP('Input 1 - Schedule 1'!I940,'Input 1 - Schedule 1'!$D$7:$G$1009,4,FALSE),"")</f>
        <v/>
      </c>
      <c r="AZ940" s="17" t="s">
        <v>1</v>
      </c>
    </row>
    <row r="941" spans="1:52" x14ac:dyDescent="0.25">
      <c r="A941" s="56">
        <f t="shared" si="95"/>
        <v>932</v>
      </c>
      <c r="B941" s="267" t="str">
        <f t="shared" si="96"/>
        <v/>
      </c>
      <c r="C941" s="55" t="str">
        <f>IFERROR(VLOOKUP(G941,GCC.Param!$B$3:$D$96,3,FALSE),"")</f>
        <v/>
      </c>
      <c r="D941" s="40"/>
      <c r="E941" s="40"/>
      <c r="F941" s="42"/>
      <c r="G941" s="42"/>
      <c r="H941" s="42"/>
      <c r="I941" s="42"/>
      <c r="J941" s="267" t="str">
        <f t="shared" si="97"/>
        <v/>
      </c>
      <c r="K941" s="289"/>
      <c r="L941" s="289"/>
      <c r="M941" s="42"/>
      <c r="N941" s="42"/>
      <c r="O941" s="42"/>
      <c r="P941" s="42"/>
      <c r="Q941" s="42"/>
      <c r="R941" s="42"/>
      <c r="S941" s="266">
        <f t="shared" si="98"/>
        <v>0</v>
      </c>
      <c r="T941" s="32"/>
      <c r="U941" s="50"/>
      <c r="V941" s="44"/>
      <c r="W941" s="44"/>
      <c r="X941" s="45"/>
      <c r="Y941" s="50"/>
      <c r="Z941" s="46"/>
      <c r="AA941" s="46"/>
      <c r="AB941" s="46"/>
      <c r="AC941" s="47">
        <f t="shared" si="99"/>
        <v>0</v>
      </c>
      <c r="AD941" s="51"/>
      <c r="AE941" s="51"/>
      <c r="AF941" s="51"/>
      <c r="AH941" s="290"/>
      <c r="AI941" s="53">
        <f t="shared" si="100"/>
        <v>0</v>
      </c>
      <c r="AJ941" s="52"/>
      <c r="AK941" s="293"/>
      <c r="AL941" s="300"/>
      <c r="AM941" s="52"/>
      <c r="AN941" s="300"/>
      <c r="AO941" s="54"/>
      <c r="AQ941" s="47" t="str">
        <f>IF(OR('Input 1 - Schedule 1'!$C941="Non-Ins, Non-Fin",G941="Other Unregulated Financial Entity"),"Yes","No")</f>
        <v>No</v>
      </c>
      <c r="AR941" s="47" t="str">
        <f>IF(AQ941="Yes", 'Input 1 - Schedule 1'!AL941/'Input 1 - Schedule 1'!AM941*'Input 1 - Schedule 1'!AN941,"N/A")</f>
        <v>N/A</v>
      </c>
      <c r="AS941" s="47" t="str">
        <f>IF(AR941="N/A","N/A",MAX('Input 1 - Schedule 1'!AN941*0.02,AR941))</f>
        <v>N/A</v>
      </c>
      <c r="AT941" s="47" t="str">
        <f>IF(AQ941="Yes",'Input 1 - Schedule 1'!$AH941*IF($AX941="RBC Filing U.S. Insurer (Life)",0.0247,IF($AX941="RBC Filing U.S. Insurer (Health)",0.057*2/3,0.0364)),"N/A")</f>
        <v>N/A</v>
      </c>
      <c r="AU941" s="47" t="str">
        <f>IF(AQ941="Yes",'Input 1 - Schedule 1'!$AH941*IF($AX941="RBC Filing U.S. Insurer (Life)",0.037,IF($AX941="RBC Filing U.S. Insurer (Health)",0.057,0.054)),"N/A")</f>
        <v>N/A</v>
      </c>
      <c r="AV941" s="47" t="str">
        <f>IF(AQ941="Yes",'Input 1 - Schedule 1'!$AJ941*0.03,"N/A")</f>
        <v>N/A</v>
      </c>
      <c r="AW941" s="47" t="str">
        <f>IF(AQ941="Yes",IF(AX941="RBC Filing U.S. Insurer (Life)",0.195*'Input 1 - Schedule 1'!AJ941,0.225*'Input 1 - Schedule 1'!AJ941),"N/A")</f>
        <v>N/A</v>
      </c>
      <c r="AX941" s="47" t="str">
        <f>IFERROR(VLOOKUP('Input 1 - Schedule 1'!I941,'Input 1 - Schedule 1'!$D$7:$G$1009,4,FALSE),"")</f>
        <v/>
      </c>
      <c r="AZ941" s="17" t="s">
        <v>1</v>
      </c>
    </row>
    <row r="942" spans="1:52" x14ac:dyDescent="0.25">
      <c r="A942" s="56">
        <f t="shared" si="95"/>
        <v>933</v>
      </c>
      <c r="B942" s="267" t="str">
        <f t="shared" si="96"/>
        <v/>
      </c>
      <c r="C942" s="55" t="str">
        <f>IFERROR(VLOOKUP(G942,GCC.Param!$B$3:$D$96,3,FALSE),"")</f>
        <v/>
      </c>
      <c r="D942" s="40"/>
      <c r="E942" s="40"/>
      <c r="F942" s="42"/>
      <c r="G942" s="42"/>
      <c r="H942" s="42"/>
      <c r="I942" s="42"/>
      <c r="J942" s="267" t="str">
        <f t="shared" si="97"/>
        <v/>
      </c>
      <c r="K942" s="289"/>
      <c r="L942" s="289"/>
      <c r="M942" s="42"/>
      <c r="N942" s="42"/>
      <c r="O942" s="42"/>
      <c r="P942" s="42"/>
      <c r="Q942" s="42"/>
      <c r="R942" s="42"/>
      <c r="S942" s="266">
        <f t="shared" si="98"/>
        <v>0</v>
      </c>
      <c r="T942" s="32"/>
      <c r="U942" s="50"/>
      <c r="V942" s="44"/>
      <c r="W942" s="44"/>
      <c r="X942" s="45"/>
      <c r="Y942" s="50"/>
      <c r="Z942" s="46"/>
      <c r="AA942" s="46"/>
      <c r="AB942" s="46"/>
      <c r="AC942" s="47">
        <f t="shared" si="99"/>
        <v>0</v>
      </c>
      <c r="AD942" s="51"/>
      <c r="AE942" s="51"/>
      <c r="AF942" s="51"/>
      <c r="AH942" s="290"/>
      <c r="AI942" s="53">
        <f t="shared" si="100"/>
        <v>0</v>
      </c>
      <c r="AJ942" s="52"/>
      <c r="AK942" s="293"/>
      <c r="AL942" s="300"/>
      <c r="AM942" s="52"/>
      <c r="AN942" s="300"/>
      <c r="AO942" s="54"/>
      <c r="AQ942" s="47" t="str">
        <f>IF(OR('Input 1 - Schedule 1'!$C942="Non-Ins, Non-Fin",G942="Other Unregulated Financial Entity"),"Yes","No")</f>
        <v>No</v>
      </c>
      <c r="AR942" s="47" t="str">
        <f>IF(AQ942="Yes", 'Input 1 - Schedule 1'!AL942/'Input 1 - Schedule 1'!AM942*'Input 1 - Schedule 1'!AN942,"N/A")</f>
        <v>N/A</v>
      </c>
      <c r="AS942" s="47" t="str">
        <f>IF(AR942="N/A","N/A",MAX('Input 1 - Schedule 1'!AN942*0.02,AR942))</f>
        <v>N/A</v>
      </c>
      <c r="AT942" s="47" t="str">
        <f>IF(AQ942="Yes",'Input 1 - Schedule 1'!$AH942*IF($AX942="RBC Filing U.S. Insurer (Life)",0.0247,IF($AX942="RBC Filing U.S. Insurer (Health)",0.057*2/3,0.0364)),"N/A")</f>
        <v>N/A</v>
      </c>
      <c r="AU942" s="47" t="str">
        <f>IF(AQ942="Yes",'Input 1 - Schedule 1'!$AH942*IF($AX942="RBC Filing U.S. Insurer (Life)",0.037,IF($AX942="RBC Filing U.S. Insurer (Health)",0.057,0.054)),"N/A")</f>
        <v>N/A</v>
      </c>
      <c r="AV942" s="47" t="str">
        <f>IF(AQ942="Yes",'Input 1 - Schedule 1'!$AJ942*0.03,"N/A")</f>
        <v>N/A</v>
      </c>
      <c r="AW942" s="47" t="str">
        <f>IF(AQ942="Yes",IF(AX942="RBC Filing U.S. Insurer (Life)",0.195*'Input 1 - Schedule 1'!AJ942,0.225*'Input 1 - Schedule 1'!AJ942),"N/A")</f>
        <v>N/A</v>
      </c>
      <c r="AX942" s="47" t="str">
        <f>IFERROR(VLOOKUP('Input 1 - Schedule 1'!I942,'Input 1 - Schedule 1'!$D$7:$G$1009,4,FALSE),"")</f>
        <v/>
      </c>
      <c r="AZ942" s="17" t="s">
        <v>1</v>
      </c>
    </row>
    <row r="943" spans="1:52" x14ac:dyDescent="0.25">
      <c r="A943" s="56">
        <f t="shared" si="95"/>
        <v>934</v>
      </c>
      <c r="B943" s="267" t="str">
        <f t="shared" si="96"/>
        <v/>
      </c>
      <c r="C943" s="55" t="str">
        <f>IFERROR(VLOOKUP(G943,GCC.Param!$B$3:$D$96,3,FALSE),"")</f>
        <v/>
      </c>
      <c r="D943" s="40"/>
      <c r="E943" s="40"/>
      <c r="F943" s="42"/>
      <c r="G943" s="42"/>
      <c r="H943" s="42"/>
      <c r="I943" s="42"/>
      <c r="J943" s="267" t="str">
        <f t="shared" si="97"/>
        <v/>
      </c>
      <c r="K943" s="289"/>
      <c r="L943" s="289"/>
      <c r="M943" s="42"/>
      <c r="N943" s="42"/>
      <c r="O943" s="42"/>
      <c r="P943" s="42"/>
      <c r="Q943" s="42"/>
      <c r="R943" s="42"/>
      <c r="S943" s="266">
        <f t="shared" si="98"/>
        <v>0</v>
      </c>
      <c r="T943" s="32"/>
      <c r="U943" s="50"/>
      <c r="V943" s="44"/>
      <c r="W943" s="44"/>
      <c r="X943" s="45"/>
      <c r="Y943" s="50"/>
      <c r="Z943" s="46"/>
      <c r="AA943" s="46"/>
      <c r="AB943" s="46"/>
      <c r="AC943" s="47">
        <f t="shared" si="99"/>
        <v>0</v>
      </c>
      <c r="AD943" s="51"/>
      <c r="AE943" s="51"/>
      <c r="AF943" s="51"/>
      <c r="AH943" s="290"/>
      <c r="AI943" s="53">
        <f t="shared" si="100"/>
        <v>0</v>
      </c>
      <c r="AJ943" s="52"/>
      <c r="AK943" s="293"/>
      <c r="AL943" s="300"/>
      <c r="AM943" s="52"/>
      <c r="AN943" s="300"/>
      <c r="AO943" s="54"/>
      <c r="AQ943" s="47" t="str">
        <f>IF(OR('Input 1 - Schedule 1'!$C943="Non-Ins, Non-Fin",G943="Other Unregulated Financial Entity"),"Yes","No")</f>
        <v>No</v>
      </c>
      <c r="AR943" s="47" t="str">
        <f>IF(AQ943="Yes", 'Input 1 - Schedule 1'!AL943/'Input 1 - Schedule 1'!AM943*'Input 1 - Schedule 1'!AN943,"N/A")</f>
        <v>N/A</v>
      </c>
      <c r="AS943" s="47" t="str">
        <f>IF(AR943="N/A","N/A",MAX('Input 1 - Schedule 1'!AN943*0.02,AR943))</f>
        <v>N/A</v>
      </c>
      <c r="AT943" s="47" t="str">
        <f>IF(AQ943="Yes",'Input 1 - Schedule 1'!$AH943*IF($AX943="RBC Filing U.S. Insurer (Life)",0.0247,IF($AX943="RBC Filing U.S. Insurer (Health)",0.057*2/3,0.0364)),"N/A")</f>
        <v>N/A</v>
      </c>
      <c r="AU943" s="47" t="str">
        <f>IF(AQ943="Yes",'Input 1 - Schedule 1'!$AH943*IF($AX943="RBC Filing U.S. Insurer (Life)",0.037,IF($AX943="RBC Filing U.S. Insurer (Health)",0.057,0.054)),"N/A")</f>
        <v>N/A</v>
      </c>
      <c r="AV943" s="47" t="str">
        <f>IF(AQ943="Yes",'Input 1 - Schedule 1'!$AJ943*0.03,"N/A")</f>
        <v>N/A</v>
      </c>
      <c r="AW943" s="47" t="str">
        <f>IF(AQ943="Yes",IF(AX943="RBC Filing U.S. Insurer (Life)",0.195*'Input 1 - Schedule 1'!AJ943,0.225*'Input 1 - Schedule 1'!AJ943),"N/A")</f>
        <v>N/A</v>
      </c>
      <c r="AX943" s="47" t="str">
        <f>IFERROR(VLOOKUP('Input 1 - Schedule 1'!I943,'Input 1 - Schedule 1'!$D$7:$G$1009,4,FALSE),"")</f>
        <v/>
      </c>
      <c r="AZ943" s="17" t="s">
        <v>1</v>
      </c>
    </row>
    <row r="944" spans="1:52" x14ac:dyDescent="0.25">
      <c r="A944" s="56">
        <f t="shared" si="95"/>
        <v>935</v>
      </c>
      <c r="B944" s="267" t="str">
        <f t="shared" si="96"/>
        <v/>
      </c>
      <c r="C944" s="55" t="str">
        <f>IFERROR(VLOOKUP(G944,GCC.Param!$B$3:$D$96,3,FALSE),"")</f>
        <v/>
      </c>
      <c r="D944" s="40"/>
      <c r="E944" s="40"/>
      <c r="F944" s="42"/>
      <c r="G944" s="42"/>
      <c r="H944" s="42"/>
      <c r="I944" s="42"/>
      <c r="J944" s="267" t="str">
        <f t="shared" si="97"/>
        <v/>
      </c>
      <c r="K944" s="289"/>
      <c r="L944" s="289"/>
      <c r="M944" s="42"/>
      <c r="N944" s="42"/>
      <c r="O944" s="42"/>
      <c r="P944" s="42"/>
      <c r="Q944" s="42"/>
      <c r="R944" s="42"/>
      <c r="S944" s="266">
        <f t="shared" si="98"/>
        <v>0</v>
      </c>
      <c r="T944" s="32"/>
      <c r="U944" s="50"/>
      <c r="V944" s="44"/>
      <c r="W944" s="44"/>
      <c r="X944" s="45"/>
      <c r="Y944" s="50"/>
      <c r="Z944" s="46"/>
      <c r="AA944" s="46"/>
      <c r="AB944" s="46"/>
      <c r="AC944" s="47">
        <f t="shared" si="99"/>
        <v>0</v>
      </c>
      <c r="AD944" s="51"/>
      <c r="AE944" s="51"/>
      <c r="AF944" s="51"/>
      <c r="AH944" s="290"/>
      <c r="AI944" s="53">
        <f t="shared" si="100"/>
        <v>0</v>
      </c>
      <c r="AJ944" s="52"/>
      <c r="AK944" s="293"/>
      <c r="AL944" s="300"/>
      <c r="AM944" s="52"/>
      <c r="AN944" s="300"/>
      <c r="AO944" s="54"/>
      <c r="AQ944" s="47" t="str">
        <f>IF(OR('Input 1 - Schedule 1'!$C944="Non-Ins, Non-Fin",G944="Other Unregulated Financial Entity"),"Yes","No")</f>
        <v>No</v>
      </c>
      <c r="AR944" s="47" t="str">
        <f>IF(AQ944="Yes", 'Input 1 - Schedule 1'!AL944/'Input 1 - Schedule 1'!AM944*'Input 1 - Schedule 1'!AN944,"N/A")</f>
        <v>N/A</v>
      </c>
      <c r="AS944" s="47" t="str">
        <f>IF(AR944="N/A","N/A",MAX('Input 1 - Schedule 1'!AN944*0.02,AR944))</f>
        <v>N/A</v>
      </c>
      <c r="AT944" s="47" t="str">
        <f>IF(AQ944="Yes",'Input 1 - Schedule 1'!$AH944*IF($AX944="RBC Filing U.S. Insurer (Life)",0.0247,IF($AX944="RBC Filing U.S. Insurer (Health)",0.057*2/3,0.0364)),"N/A")</f>
        <v>N/A</v>
      </c>
      <c r="AU944" s="47" t="str">
        <f>IF(AQ944="Yes",'Input 1 - Schedule 1'!$AH944*IF($AX944="RBC Filing U.S. Insurer (Life)",0.037,IF($AX944="RBC Filing U.S. Insurer (Health)",0.057,0.054)),"N/A")</f>
        <v>N/A</v>
      </c>
      <c r="AV944" s="47" t="str">
        <f>IF(AQ944="Yes",'Input 1 - Schedule 1'!$AJ944*0.03,"N/A")</f>
        <v>N/A</v>
      </c>
      <c r="AW944" s="47" t="str">
        <f>IF(AQ944="Yes",IF(AX944="RBC Filing U.S. Insurer (Life)",0.195*'Input 1 - Schedule 1'!AJ944,0.225*'Input 1 - Schedule 1'!AJ944),"N/A")</f>
        <v>N/A</v>
      </c>
      <c r="AX944" s="47" t="str">
        <f>IFERROR(VLOOKUP('Input 1 - Schedule 1'!I944,'Input 1 - Schedule 1'!$D$7:$G$1009,4,FALSE),"")</f>
        <v/>
      </c>
      <c r="AZ944" s="17" t="s">
        <v>1</v>
      </c>
    </row>
    <row r="945" spans="1:52" x14ac:dyDescent="0.25">
      <c r="A945" s="56">
        <f t="shared" si="95"/>
        <v>936</v>
      </c>
      <c r="B945" s="267" t="str">
        <f t="shared" si="96"/>
        <v/>
      </c>
      <c r="C945" s="55" t="str">
        <f>IFERROR(VLOOKUP(G945,GCC.Param!$B$3:$D$96,3,FALSE),"")</f>
        <v/>
      </c>
      <c r="D945" s="40"/>
      <c r="E945" s="40"/>
      <c r="F945" s="42"/>
      <c r="G945" s="42"/>
      <c r="H945" s="42"/>
      <c r="I945" s="42"/>
      <c r="J945" s="267" t="str">
        <f t="shared" si="97"/>
        <v/>
      </c>
      <c r="K945" s="289"/>
      <c r="L945" s="289"/>
      <c r="M945" s="42"/>
      <c r="N945" s="42"/>
      <c r="O945" s="42"/>
      <c r="P945" s="42"/>
      <c r="Q945" s="42"/>
      <c r="R945" s="42"/>
      <c r="S945" s="266">
        <f t="shared" si="98"/>
        <v>0</v>
      </c>
      <c r="T945" s="32"/>
      <c r="U945" s="50"/>
      <c r="V945" s="44"/>
      <c r="W945" s="44"/>
      <c r="X945" s="45"/>
      <c r="Y945" s="50"/>
      <c r="Z945" s="46"/>
      <c r="AA945" s="46"/>
      <c r="AB945" s="46"/>
      <c r="AC945" s="47">
        <f t="shared" si="99"/>
        <v>0</v>
      </c>
      <c r="AD945" s="51"/>
      <c r="AE945" s="51"/>
      <c r="AF945" s="51"/>
      <c r="AH945" s="290"/>
      <c r="AI945" s="53">
        <f t="shared" si="100"/>
        <v>0</v>
      </c>
      <c r="AJ945" s="52"/>
      <c r="AK945" s="293"/>
      <c r="AL945" s="300"/>
      <c r="AM945" s="52"/>
      <c r="AN945" s="300"/>
      <c r="AO945" s="54"/>
      <c r="AQ945" s="47" t="str">
        <f>IF(OR('Input 1 - Schedule 1'!$C945="Non-Ins, Non-Fin",G945="Other Unregulated Financial Entity"),"Yes","No")</f>
        <v>No</v>
      </c>
      <c r="AR945" s="47" t="str">
        <f>IF(AQ945="Yes", 'Input 1 - Schedule 1'!AL945/'Input 1 - Schedule 1'!AM945*'Input 1 - Schedule 1'!AN945,"N/A")</f>
        <v>N/A</v>
      </c>
      <c r="AS945" s="47" t="str">
        <f>IF(AR945="N/A","N/A",MAX('Input 1 - Schedule 1'!AN945*0.02,AR945))</f>
        <v>N/A</v>
      </c>
      <c r="AT945" s="47" t="str">
        <f>IF(AQ945="Yes",'Input 1 - Schedule 1'!$AH945*IF($AX945="RBC Filing U.S. Insurer (Life)",0.0247,IF($AX945="RBC Filing U.S. Insurer (Health)",0.057*2/3,0.0364)),"N/A")</f>
        <v>N/A</v>
      </c>
      <c r="AU945" s="47" t="str">
        <f>IF(AQ945="Yes",'Input 1 - Schedule 1'!$AH945*IF($AX945="RBC Filing U.S. Insurer (Life)",0.037,IF($AX945="RBC Filing U.S. Insurer (Health)",0.057,0.054)),"N/A")</f>
        <v>N/A</v>
      </c>
      <c r="AV945" s="47" t="str">
        <f>IF(AQ945="Yes",'Input 1 - Schedule 1'!$AJ945*0.03,"N/A")</f>
        <v>N/A</v>
      </c>
      <c r="AW945" s="47" t="str">
        <f>IF(AQ945="Yes",IF(AX945="RBC Filing U.S. Insurer (Life)",0.195*'Input 1 - Schedule 1'!AJ945,0.225*'Input 1 - Schedule 1'!AJ945),"N/A")</f>
        <v>N/A</v>
      </c>
      <c r="AX945" s="47" t="str">
        <f>IFERROR(VLOOKUP('Input 1 - Schedule 1'!I945,'Input 1 - Schedule 1'!$D$7:$G$1009,4,FALSE),"")</f>
        <v/>
      </c>
      <c r="AZ945" s="17" t="s">
        <v>1</v>
      </c>
    </row>
    <row r="946" spans="1:52" x14ac:dyDescent="0.25">
      <c r="A946" s="56">
        <f t="shared" si="95"/>
        <v>937</v>
      </c>
      <c r="B946" s="267" t="str">
        <f t="shared" si="96"/>
        <v/>
      </c>
      <c r="C946" s="55" t="str">
        <f>IFERROR(VLOOKUP(G946,GCC.Param!$B$3:$D$96,3,FALSE),"")</f>
        <v/>
      </c>
      <c r="D946" s="40"/>
      <c r="E946" s="40"/>
      <c r="F946" s="42"/>
      <c r="G946" s="42"/>
      <c r="H946" s="42"/>
      <c r="I946" s="42"/>
      <c r="J946" s="267" t="str">
        <f t="shared" si="97"/>
        <v/>
      </c>
      <c r="K946" s="289"/>
      <c r="L946" s="289"/>
      <c r="M946" s="42"/>
      <c r="N946" s="42"/>
      <c r="O946" s="42"/>
      <c r="P946" s="42"/>
      <c r="Q946" s="42"/>
      <c r="R946" s="42"/>
      <c r="S946" s="266">
        <f t="shared" si="98"/>
        <v>0</v>
      </c>
      <c r="T946" s="32"/>
      <c r="U946" s="50"/>
      <c r="V946" s="44"/>
      <c r="W946" s="44"/>
      <c r="X946" s="45"/>
      <c r="Y946" s="50"/>
      <c r="Z946" s="46"/>
      <c r="AA946" s="46"/>
      <c r="AB946" s="46"/>
      <c r="AC946" s="47">
        <f t="shared" si="99"/>
        <v>0</v>
      </c>
      <c r="AD946" s="51"/>
      <c r="AE946" s="51"/>
      <c r="AF946" s="51"/>
      <c r="AH946" s="290"/>
      <c r="AI946" s="53">
        <f t="shared" si="100"/>
        <v>0</v>
      </c>
      <c r="AJ946" s="52"/>
      <c r="AK946" s="293"/>
      <c r="AL946" s="300"/>
      <c r="AM946" s="52"/>
      <c r="AN946" s="300"/>
      <c r="AO946" s="54"/>
      <c r="AQ946" s="47" t="str">
        <f>IF(OR('Input 1 - Schedule 1'!$C946="Non-Ins, Non-Fin",G946="Other Unregulated Financial Entity"),"Yes","No")</f>
        <v>No</v>
      </c>
      <c r="AR946" s="47" t="str">
        <f>IF(AQ946="Yes", 'Input 1 - Schedule 1'!AL946/'Input 1 - Schedule 1'!AM946*'Input 1 - Schedule 1'!AN946,"N/A")</f>
        <v>N/A</v>
      </c>
      <c r="AS946" s="47" t="str">
        <f>IF(AR946="N/A","N/A",MAX('Input 1 - Schedule 1'!AN946*0.02,AR946))</f>
        <v>N/A</v>
      </c>
      <c r="AT946" s="47" t="str">
        <f>IF(AQ946="Yes",'Input 1 - Schedule 1'!$AH946*IF($AX946="RBC Filing U.S. Insurer (Life)",0.0247,IF($AX946="RBC Filing U.S. Insurer (Health)",0.057*2/3,0.0364)),"N/A")</f>
        <v>N/A</v>
      </c>
      <c r="AU946" s="47" t="str">
        <f>IF(AQ946="Yes",'Input 1 - Schedule 1'!$AH946*IF($AX946="RBC Filing U.S. Insurer (Life)",0.037,IF($AX946="RBC Filing U.S. Insurer (Health)",0.057,0.054)),"N/A")</f>
        <v>N/A</v>
      </c>
      <c r="AV946" s="47" t="str">
        <f>IF(AQ946="Yes",'Input 1 - Schedule 1'!$AJ946*0.03,"N/A")</f>
        <v>N/A</v>
      </c>
      <c r="AW946" s="47" t="str">
        <f>IF(AQ946="Yes",IF(AX946="RBC Filing U.S. Insurer (Life)",0.195*'Input 1 - Schedule 1'!AJ946,0.225*'Input 1 - Schedule 1'!AJ946),"N/A")</f>
        <v>N/A</v>
      </c>
      <c r="AX946" s="47" t="str">
        <f>IFERROR(VLOOKUP('Input 1 - Schedule 1'!I946,'Input 1 - Schedule 1'!$D$7:$G$1009,4,FALSE),"")</f>
        <v/>
      </c>
      <c r="AZ946" s="17" t="s">
        <v>1</v>
      </c>
    </row>
    <row r="947" spans="1:52" x14ac:dyDescent="0.25">
      <c r="A947" s="56">
        <f t="shared" si="95"/>
        <v>938</v>
      </c>
      <c r="B947" s="267" t="str">
        <f t="shared" si="96"/>
        <v/>
      </c>
      <c r="C947" s="55" t="str">
        <f>IFERROR(VLOOKUP(G947,GCC.Param!$B$3:$D$96,3,FALSE),"")</f>
        <v/>
      </c>
      <c r="D947" s="40"/>
      <c r="E947" s="40"/>
      <c r="F947" s="42"/>
      <c r="G947" s="42"/>
      <c r="H947" s="42"/>
      <c r="I947" s="42"/>
      <c r="J947" s="267" t="str">
        <f t="shared" si="97"/>
        <v/>
      </c>
      <c r="K947" s="289"/>
      <c r="L947" s="289"/>
      <c r="M947" s="42"/>
      <c r="N947" s="42"/>
      <c r="O947" s="42"/>
      <c r="P947" s="42"/>
      <c r="Q947" s="42"/>
      <c r="R947" s="42"/>
      <c r="S947" s="266">
        <f t="shared" si="98"/>
        <v>0</v>
      </c>
      <c r="T947" s="32"/>
      <c r="U947" s="50"/>
      <c r="V947" s="44"/>
      <c r="W947" s="44"/>
      <c r="X947" s="45"/>
      <c r="Y947" s="50"/>
      <c r="Z947" s="46"/>
      <c r="AA947" s="46"/>
      <c r="AB947" s="46"/>
      <c r="AC947" s="47">
        <f t="shared" si="99"/>
        <v>0</v>
      </c>
      <c r="AD947" s="51"/>
      <c r="AE947" s="51"/>
      <c r="AF947" s="51"/>
      <c r="AH947" s="290"/>
      <c r="AI947" s="53">
        <f t="shared" si="100"/>
        <v>0</v>
      </c>
      <c r="AJ947" s="52"/>
      <c r="AK947" s="293"/>
      <c r="AL947" s="300"/>
      <c r="AM947" s="52"/>
      <c r="AN947" s="300"/>
      <c r="AO947" s="54"/>
      <c r="AQ947" s="47" t="str">
        <f>IF(OR('Input 1 - Schedule 1'!$C947="Non-Ins, Non-Fin",G947="Other Unregulated Financial Entity"),"Yes","No")</f>
        <v>No</v>
      </c>
      <c r="AR947" s="47" t="str">
        <f>IF(AQ947="Yes", 'Input 1 - Schedule 1'!AL947/'Input 1 - Schedule 1'!AM947*'Input 1 - Schedule 1'!AN947,"N/A")</f>
        <v>N/A</v>
      </c>
      <c r="AS947" s="47" t="str">
        <f>IF(AR947="N/A","N/A",MAX('Input 1 - Schedule 1'!AN947*0.02,AR947))</f>
        <v>N/A</v>
      </c>
      <c r="AT947" s="47" t="str">
        <f>IF(AQ947="Yes",'Input 1 - Schedule 1'!$AH947*IF($AX947="RBC Filing U.S. Insurer (Life)",0.0247,IF($AX947="RBC Filing U.S. Insurer (Health)",0.057*2/3,0.0364)),"N/A")</f>
        <v>N/A</v>
      </c>
      <c r="AU947" s="47" t="str">
        <f>IF(AQ947="Yes",'Input 1 - Schedule 1'!$AH947*IF($AX947="RBC Filing U.S. Insurer (Life)",0.037,IF($AX947="RBC Filing U.S. Insurer (Health)",0.057,0.054)),"N/A")</f>
        <v>N/A</v>
      </c>
      <c r="AV947" s="47" t="str">
        <f>IF(AQ947="Yes",'Input 1 - Schedule 1'!$AJ947*0.03,"N/A")</f>
        <v>N/A</v>
      </c>
      <c r="AW947" s="47" t="str">
        <f>IF(AQ947="Yes",IF(AX947="RBC Filing U.S. Insurer (Life)",0.195*'Input 1 - Schedule 1'!AJ947,0.225*'Input 1 - Schedule 1'!AJ947),"N/A")</f>
        <v>N/A</v>
      </c>
      <c r="AX947" s="47" t="str">
        <f>IFERROR(VLOOKUP('Input 1 - Schedule 1'!I947,'Input 1 - Schedule 1'!$D$7:$G$1009,4,FALSE),"")</f>
        <v/>
      </c>
      <c r="AZ947" s="17" t="s">
        <v>1</v>
      </c>
    </row>
    <row r="948" spans="1:52" x14ac:dyDescent="0.25">
      <c r="A948" s="56">
        <f t="shared" si="95"/>
        <v>939</v>
      </c>
      <c r="B948" s="267" t="str">
        <f t="shared" si="96"/>
        <v/>
      </c>
      <c r="C948" s="55" t="str">
        <f>IFERROR(VLOOKUP(G948,GCC.Param!$B$3:$D$96,3,FALSE),"")</f>
        <v/>
      </c>
      <c r="D948" s="40"/>
      <c r="E948" s="40"/>
      <c r="F948" s="42"/>
      <c r="G948" s="42"/>
      <c r="H948" s="42"/>
      <c r="I948" s="42"/>
      <c r="J948" s="267" t="str">
        <f t="shared" si="97"/>
        <v/>
      </c>
      <c r="K948" s="289"/>
      <c r="L948" s="289"/>
      <c r="M948" s="42"/>
      <c r="N948" s="42"/>
      <c r="O948" s="42"/>
      <c r="P948" s="42"/>
      <c r="Q948" s="42"/>
      <c r="R948" s="42"/>
      <c r="S948" s="266">
        <f t="shared" si="98"/>
        <v>0</v>
      </c>
      <c r="T948" s="32"/>
      <c r="U948" s="50"/>
      <c r="V948" s="44"/>
      <c r="W948" s="44"/>
      <c r="X948" s="45"/>
      <c r="Y948" s="50"/>
      <c r="Z948" s="46"/>
      <c r="AA948" s="46"/>
      <c r="AB948" s="46"/>
      <c r="AC948" s="47">
        <f t="shared" si="99"/>
        <v>0</v>
      </c>
      <c r="AD948" s="51"/>
      <c r="AE948" s="51"/>
      <c r="AF948" s="51"/>
      <c r="AH948" s="290"/>
      <c r="AI948" s="53">
        <f t="shared" si="100"/>
        <v>0</v>
      </c>
      <c r="AJ948" s="52"/>
      <c r="AK948" s="293"/>
      <c r="AL948" s="300"/>
      <c r="AM948" s="52"/>
      <c r="AN948" s="300"/>
      <c r="AO948" s="54"/>
      <c r="AQ948" s="47" t="str">
        <f>IF(OR('Input 1 - Schedule 1'!$C948="Non-Ins, Non-Fin",G948="Other Unregulated Financial Entity"),"Yes","No")</f>
        <v>No</v>
      </c>
      <c r="AR948" s="47" t="str">
        <f>IF(AQ948="Yes", 'Input 1 - Schedule 1'!AL948/'Input 1 - Schedule 1'!AM948*'Input 1 - Schedule 1'!AN948,"N/A")</f>
        <v>N/A</v>
      </c>
      <c r="AS948" s="47" t="str">
        <f>IF(AR948="N/A","N/A",MAX('Input 1 - Schedule 1'!AN948*0.02,AR948))</f>
        <v>N/A</v>
      </c>
      <c r="AT948" s="47" t="str">
        <f>IF(AQ948="Yes",'Input 1 - Schedule 1'!$AH948*IF($AX948="RBC Filing U.S. Insurer (Life)",0.0247,IF($AX948="RBC Filing U.S. Insurer (Health)",0.057*2/3,0.0364)),"N/A")</f>
        <v>N/A</v>
      </c>
      <c r="AU948" s="47" t="str">
        <f>IF(AQ948="Yes",'Input 1 - Schedule 1'!$AH948*IF($AX948="RBC Filing U.S. Insurer (Life)",0.037,IF($AX948="RBC Filing U.S. Insurer (Health)",0.057,0.054)),"N/A")</f>
        <v>N/A</v>
      </c>
      <c r="AV948" s="47" t="str">
        <f>IF(AQ948="Yes",'Input 1 - Schedule 1'!$AJ948*0.03,"N/A")</f>
        <v>N/A</v>
      </c>
      <c r="AW948" s="47" t="str">
        <f>IF(AQ948="Yes",IF(AX948="RBC Filing U.S. Insurer (Life)",0.195*'Input 1 - Schedule 1'!AJ948,0.225*'Input 1 - Schedule 1'!AJ948),"N/A")</f>
        <v>N/A</v>
      </c>
      <c r="AX948" s="47" t="str">
        <f>IFERROR(VLOOKUP('Input 1 - Schedule 1'!I948,'Input 1 - Schedule 1'!$D$7:$G$1009,4,FALSE),"")</f>
        <v/>
      </c>
      <c r="AZ948" s="17" t="s">
        <v>1</v>
      </c>
    </row>
    <row r="949" spans="1:52" x14ac:dyDescent="0.25">
      <c r="A949" s="56">
        <f t="shared" si="95"/>
        <v>940</v>
      </c>
      <c r="B949" s="267" t="str">
        <f t="shared" si="96"/>
        <v/>
      </c>
      <c r="C949" s="55" t="str">
        <f>IFERROR(VLOOKUP(G949,GCC.Param!$B$3:$D$96,3,FALSE),"")</f>
        <v/>
      </c>
      <c r="D949" s="40"/>
      <c r="E949" s="40"/>
      <c r="F949" s="42"/>
      <c r="G949" s="42"/>
      <c r="H949" s="42"/>
      <c r="I949" s="42"/>
      <c r="J949" s="267" t="str">
        <f t="shared" si="97"/>
        <v/>
      </c>
      <c r="K949" s="289"/>
      <c r="L949" s="289"/>
      <c r="M949" s="42"/>
      <c r="N949" s="42"/>
      <c r="O949" s="42"/>
      <c r="P949" s="42"/>
      <c r="Q949" s="42"/>
      <c r="R949" s="42"/>
      <c r="S949" s="266">
        <f t="shared" si="98"/>
        <v>0</v>
      </c>
      <c r="T949" s="32"/>
      <c r="U949" s="50"/>
      <c r="V949" s="44"/>
      <c r="W949" s="44"/>
      <c r="X949" s="45"/>
      <c r="Y949" s="50"/>
      <c r="Z949" s="46"/>
      <c r="AA949" s="46"/>
      <c r="AB949" s="46"/>
      <c r="AC949" s="47">
        <f t="shared" si="99"/>
        <v>0</v>
      </c>
      <c r="AD949" s="51"/>
      <c r="AE949" s="51"/>
      <c r="AF949" s="51"/>
      <c r="AH949" s="290"/>
      <c r="AI949" s="53">
        <f t="shared" si="100"/>
        <v>0</v>
      </c>
      <c r="AJ949" s="52"/>
      <c r="AK949" s="293"/>
      <c r="AL949" s="300"/>
      <c r="AM949" s="52"/>
      <c r="AN949" s="300"/>
      <c r="AO949" s="54"/>
      <c r="AQ949" s="47" t="str">
        <f>IF(OR('Input 1 - Schedule 1'!$C949="Non-Ins, Non-Fin",G949="Other Unregulated Financial Entity"),"Yes","No")</f>
        <v>No</v>
      </c>
      <c r="AR949" s="47" t="str">
        <f>IF(AQ949="Yes", 'Input 1 - Schedule 1'!AL949/'Input 1 - Schedule 1'!AM949*'Input 1 - Schedule 1'!AN949,"N/A")</f>
        <v>N/A</v>
      </c>
      <c r="AS949" s="47" t="str">
        <f>IF(AR949="N/A","N/A",MAX('Input 1 - Schedule 1'!AN949*0.02,AR949))</f>
        <v>N/A</v>
      </c>
      <c r="AT949" s="47" t="str">
        <f>IF(AQ949="Yes",'Input 1 - Schedule 1'!$AH949*IF($AX949="RBC Filing U.S. Insurer (Life)",0.0247,IF($AX949="RBC Filing U.S. Insurer (Health)",0.057*2/3,0.0364)),"N/A")</f>
        <v>N/A</v>
      </c>
      <c r="AU949" s="47" t="str">
        <f>IF(AQ949="Yes",'Input 1 - Schedule 1'!$AH949*IF($AX949="RBC Filing U.S. Insurer (Life)",0.037,IF($AX949="RBC Filing U.S. Insurer (Health)",0.057,0.054)),"N/A")</f>
        <v>N/A</v>
      </c>
      <c r="AV949" s="47" t="str">
        <f>IF(AQ949="Yes",'Input 1 - Schedule 1'!$AJ949*0.03,"N/A")</f>
        <v>N/A</v>
      </c>
      <c r="AW949" s="47" t="str">
        <f>IF(AQ949="Yes",IF(AX949="RBC Filing U.S. Insurer (Life)",0.195*'Input 1 - Schedule 1'!AJ949,0.225*'Input 1 - Schedule 1'!AJ949),"N/A")</f>
        <v>N/A</v>
      </c>
      <c r="AX949" s="47" t="str">
        <f>IFERROR(VLOOKUP('Input 1 - Schedule 1'!I949,'Input 1 - Schedule 1'!$D$7:$G$1009,4,FALSE),"")</f>
        <v/>
      </c>
      <c r="AZ949" s="17" t="s">
        <v>1</v>
      </c>
    </row>
    <row r="950" spans="1:52" x14ac:dyDescent="0.25">
      <c r="A950" s="56">
        <f t="shared" si="95"/>
        <v>941</v>
      </c>
      <c r="B950" s="267" t="str">
        <f t="shared" si="96"/>
        <v/>
      </c>
      <c r="C950" s="55" t="str">
        <f>IFERROR(VLOOKUP(G950,GCC.Param!$B$3:$D$96,3,FALSE),"")</f>
        <v/>
      </c>
      <c r="D950" s="40"/>
      <c r="E950" s="40"/>
      <c r="F950" s="42"/>
      <c r="G950" s="42"/>
      <c r="H950" s="42"/>
      <c r="I950" s="42"/>
      <c r="J950" s="267" t="str">
        <f t="shared" si="97"/>
        <v/>
      </c>
      <c r="K950" s="289"/>
      <c r="L950" s="289"/>
      <c r="M950" s="42"/>
      <c r="N950" s="42"/>
      <c r="O950" s="42"/>
      <c r="P950" s="42"/>
      <c r="Q950" s="42"/>
      <c r="R950" s="42"/>
      <c r="S950" s="266">
        <f t="shared" si="98"/>
        <v>0</v>
      </c>
      <c r="T950" s="32"/>
      <c r="U950" s="50"/>
      <c r="V950" s="44"/>
      <c r="W950" s="44"/>
      <c r="X950" s="45"/>
      <c r="Y950" s="50"/>
      <c r="Z950" s="46"/>
      <c r="AA950" s="46"/>
      <c r="AB950" s="46"/>
      <c r="AC950" s="47">
        <f t="shared" si="99"/>
        <v>0</v>
      </c>
      <c r="AD950" s="51"/>
      <c r="AE950" s="51"/>
      <c r="AF950" s="51"/>
      <c r="AH950" s="290"/>
      <c r="AI950" s="53">
        <f t="shared" si="100"/>
        <v>0</v>
      </c>
      <c r="AJ950" s="52"/>
      <c r="AK950" s="293"/>
      <c r="AL950" s="300"/>
      <c r="AM950" s="52"/>
      <c r="AN950" s="300"/>
      <c r="AO950" s="54"/>
      <c r="AQ950" s="47" t="str">
        <f>IF(OR('Input 1 - Schedule 1'!$C950="Non-Ins, Non-Fin",G950="Other Unregulated Financial Entity"),"Yes","No")</f>
        <v>No</v>
      </c>
      <c r="AR950" s="47" t="str">
        <f>IF(AQ950="Yes", 'Input 1 - Schedule 1'!AL950/'Input 1 - Schedule 1'!AM950*'Input 1 - Schedule 1'!AN950,"N/A")</f>
        <v>N/A</v>
      </c>
      <c r="AS950" s="47" t="str">
        <f>IF(AR950="N/A","N/A",MAX('Input 1 - Schedule 1'!AN950*0.02,AR950))</f>
        <v>N/A</v>
      </c>
      <c r="AT950" s="47" t="str">
        <f>IF(AQ950="Yes",'Input 1 - Schedule 1'!$AH950*IF($AX950="RBC Filing U.S. Insurer (Life)",0.0247,IF($AX950="RBC Filing U.S. Insurer (Health)",0.057*2/3,0.0364)),"N/A")</f>
        <v>N/A</v>
      </c>
      <c r="AU950" s="47" t="str">
        <f>IF(AQ950="Yes",'Input 1 - Schedule 1'!$AH950*IF($AX950="RBC Filing U.S. Insurer (Life)",0.037,IF($AX950="RBC Filing U.S. Insurer (Health)",0.057,0.054)),"N/A")</f>
        <v>N/A</v>
      </c>
      <c r="AV950" s="47" t="str">
        <f>IF(AQ950="Yes",'Input 1 - Schedule 1'!$AJ950*0.03,"N/A")</f>
        <v>N/A</v>
      </c>
      <c r="AW950" s="47" t="str">
        <f>IF(AQ950="Yes",IF(AX950="RBC Filing U.S. Insurer (Life)",0.195*'Input 1 - Schedule 1'!AJ950,0.225*'Input 1 - Schedule 1'!AJ950),"N/A")</f>
        <v>N/A</v>
      </c>
      <c r="AX950" s="47" t="str">
        <f>IFERROR(VLOOKUP('Input 1 - Schedule 1'!I950,'Input 1 - Schedule 1'!$D$7:$G$1009,4,FALSE),"")</f>
        <v/>
      </c>
      <c r="AZ950" s="17" t="s">
        <v>1</v>
      </c>
    </row>
    <row r="951" spans="1:52" x14ac:dyDescent="0.25">
      <c r="A951" s="56">
        <f t="shared" si="95"/>
        <v>942</v>
      </c>
      <c r="B951" s="267" t="str">
        <f t="shared" si="96"/>
        <v/>
      </c>
      <c r="C951" s="55" t="str">
        <f>IFERROR(VLOOKUP(G951,GCC.Param!$B$3:$D$96,3,FALSE),"")</f>
        <v/>
      </c>
      <c r="D951" s="40"/>
      <c r="E951" s="40"/>
      <c r="F951" s="42"/>
      <c r="G951" s="42"/>
      <c r="H951" s="42"/>
      <c r="I951" s="42"/>
      <c r="J951" s="267" t="str">
        <f t="shared" si="97"/>
        <v/>
      </c>
      <c r="K951" s="289"/>
      <c r="L951" s="289"/>
      <c r="M951" s="42"/>
      <c r="N951" s="42"/>
      <c r="O951" s="42"/>
      <c r="P951" s="42"/>
      <c r="Q951" s="42"/>
      <c r="R951" s="42"/>
      <c r="S951" s="266">
        <f t="shared" si="98"/>
        <v>0</v>
      </c>
      <c r="T951" s="32"/>
      <c r="U951" s="50"/>
      <c r="V951" s="44"/>
      <c r="W951" s="44"/>
      <c r="X951" s="45"/>
      <c r="Y951" s="50"/>
      <c r="Z951" s="46"/>
      <c r="AA951" s="46"/>
      <c r="AB951" s="46"/>
      <c r="AC951" s="47">
        <f t="shared" si="99"/>
        <v>0</v>
      </c>
      <c r="AD951" s="51"/>
      <c r="AE951" s="51"/>
      <c r="AF951" s="51"/>
      <c r="AH951" s="290"/>
      <c r="AI951" s="53">
        <f t="shared" si="100"/>
        <v>0</v>
      </c>
      <c r="AJ951" s="52"/>
      <c r="AK951" s="293"/>
      <c r="AL951" s="300"/>
      <c r="AM951" s="52"/>
      <c r="AN951" s="300"/>
      <c r="AO951" s="54"/>
      <c r="AQ951" s="47" t="str">
        <f>IF(OR('Input 1 - Schedule 1'!$C951="Non-Ins, Non-Fin",G951="Other Unregulated Financial Entity"),"Yes","No")</f>
        <v>No</v>
      </c>
      <c r="AR951" s="47" t="str">
        <f>IF(AQ951="Yes", 'Input 1 - Schedule 1'!AL951/'Input 1 - Schedule 1'!AM951*'Input 1 - Schedule 1'!AN951,"N/A")</f>
        <v>N/A</v>
      </c>
      <c r="AS951" s="47" t="str">
        <f>IF(AR951="N/A","N/A",MAX('Input 1 - Schedule 1'!AN951*0.02,AR951))</f>
        <v>N/A</v>
      </c>
      <c r="AT951" s="47" t="str">
        <f>IF(AQ951="Yes",'Input 1 - Schedule 1'!$AH951*IF($AX951="RBC Filing U.S. Insurer (Life)",0.0247,IF($AX951="RBC Filing U.S. Insurer (Health)",0.057*2/3,0.0364)),"N/A")</f>
        <v>N/A</v>
      </c>
      <c r="AU951" s="47" t="str">
        <f>IF(AQ951="Yes",'Input 1 - Schedule 1'!$AH951*IF($AX951="RBC Filing U.S. Insurer (Life)",0.037,IF($AX951="RBC Filing U.S. Insurer (Health)",0.057,0.054)),"N/A")</f>
        <v>N/A</v>
      </c>
      <c r="AV951" s="47" t="str">
        <f>IF(AQ951="Yes",'Input 1 - Schedule 1'!$AJ951*0.03,"N/A")</f>
        <v>N/A</v>
      </c>
      <c r="AW951" s="47" t="str">
        <f>IF(AQ951="Yes",IF(AX951="RBC Filing U.S. Insurer (Life)",0.195*'Input 1 - Schedule 1'!AJ951,0.225*'Input 1 - Schedule 1'!AJ951),"N/A")</f>
        <v>N/A</v>
      </c>
      <c r="AX951" s="47" t="str">
        <f>IFERROR(VLOOKUP('Input 1 - Schedule 1'!I951,'Input 1 - Schedule 1'!$D$7:$G$1009,4,FALSE),"")</f>
        <v/>
      </c>
      <c r="AZ951" s="17" t="s">
        <v>1</v>
      </c>
    </row>
    <row r="952" spans="1:52" x14ac:dyDescent="0.25">
      <c r="A952" s="56">
        <f t="shared" si="95"/>
        <v>943</v>
      </c>
      <c r="B952" s="267" t="str">
        <f t="shared" si="96"/>
        <v/>
      </c>
      <c r="C952" s="55" t="str">
        <f>IFERROR(VLOOKUP(G952,GCC.Param!$B$3:$D$96,3,FALSE),"")</f>
        <v/>
      </c>
      <c r="D952" s="40"/>
      <c r="E952" s="40"/>
      <c r="F952" s="42"/>
      <c r="G952" s="42"/>
      <c r="H952" s="42"/>
      <c r="I952" s="42"/>
      <c r="J952" s="267" t="str">
        <f t="shared" si="97"/>
        <v/>
      </c>
      <c r="K952" s="289"/>
      <c r="L952" s="289"/>
      <c r="M952" s="42"/>
      <c r="N952" s="42"/>
      <c r="O952" s="42"/>
      <c r="P952" s="42"/>
      <c r="Q952" s="42"/>
      <c r="R952" s="42"/>
      <c r="S952" s="266">
        <f t="shared" si="98"/>
        <v>0</v>
      </c>
      <c r="T952" s="32"/>
      <c r="U952" s="50"/>
      <c r="V952" s="44"/>
      <c r="W952" s="44"/>
      <c r="X952" s="45"/>
      <c r="Y952" s="50"/>
      <c r="Z952" s="46"/>
      <c r="AA952" s="46"/>
      <c r="AB952" s="46"/>
      <c r="AC952" s="47">
        <f t="shared" si="99"/>
        <v>0</v>
      </c>
      <c r="AD952" s="51"/>
      <c r="AE952" s="51"/>
      <c r="AF952" s="51"/>
      <c r="AH952" s="290"/>
      <c r="AI952" s="53">
        <f t="shared" si="100"/>
        <v>0</v>
      </c>
      <c r="AJ952" s="52"/>
      <c r="AK952" s="293"/>
      <c r="AL952" s="300"/>
      <c r="AM952" s="52"/>
      <c r="AN952" s="300"/>
      <c r="AO952" s="54"/>
      <c r="AQ952" s="47" t="str">
        <f>IF(OR('Input 1 - Schedule 1'!$C952="Non-Ins, Non-Fin",G952="Other Unregulated Financial Entity"),"Yes","No")</f>
        <v>No</v>
      </c>
      <c r="AR952" s="47" t="str">
        <f>IF(AQ952="Yes", 'Input 1 - Schedule 1'!AL952/'Input 1 - Schedule 1'!AM952*'Input 1 - Schedule 1'!AN952,"N/A")</f>
        <v>N/A</v>
      </c>
      <c r="AS952" s="47" t="str">
        <f>IF(AR952="N/A","N/A",MAX('Input 1 - Schedule 1'!AN952*0.02,AR952))</f>
        <v>N/A</v>
      </c>
      <c r="AT952" s="47" t="str">
        <f>IF(AQ952="Yes",'Input 1 - Schedule 1'!$AH952*IF($AX952="RBC Filing U.S. Insurer (Life)",0.0247,IF($AX952="RBC Filing U.S. Insurer (Health)",0.057*2/3,0.0364)),"N/A")</f>
        <v>N/A</v>
      </c>
      <c r="AU952" s="47" t="str">
        <f>IF(AQ952="Yes",'Input 1 - Schedule 1'!$AH952*IF($AX952="RBC Filing U.S. Insurer (Life)",0.037,IF($AX952="RBC Filing U.S. Insurer (Health)",0.057,0.054)),"N/A")</f>
        <v>N/A</v>
      </c>
      <c r="AV952" s="47" t="str">
        <f>IF(AQ952="Yes",'Input 1 - Schedule 1'!$AJ952*0.03,"N/A")</f>
        <v>N/A</v>
      </c>
      <c r="AW952" s="47" t="str">
        <f>IF(AQ952="Yes",IF(AX952="RBC Filing U.S. Insurer (Life)",0.195*'Input 1 - Schedule 1'!AJ952,0.225*'Input 1 - Schedule 1'!AJ952),"N/A")</f>
        <v>N/A</v>
      </c>
      <c r="AX952" s="47" t="str">
        <f>IFERROR(VLOOKUP('Input 1 - Schedule 1'!I952,'Input 1 - Schedule 1'!$D$7:$G$1009,4,FALSE),"")</f>
        <v/>
      </c>
      <c r="AZ952" s="17" t="s">
        <v>1</v>
      </c>
    </row>
    <row r="953" spans="1:52" x14ac:dyDescent="0.25">
      <c r="A953" s="56">
        <f t="shared" si="95"/>
        <v>944</v>
      </c>
      <c r="B953" s="267" t="str">
        <f t="shared" si="96"/>
        <v/>
      </c>
      <c r="C953" s="55" t="str">
        <f>IFERROR(VLOOKUP(G953,GCC.Param!$B$3:$D$96,3,FALSE),"")</f>
        <v/>
      </c>
      <c r="D953" s="40"/>
      <c r="E953" s="40"/>
      <c r="F953" s="42"/>
      <c r="G953" s="42"/>
      <c r="H953" s="42"/>
      <c r="I953" s="42"/>
      <c r="J953" s="267" t="str">
        <f t="shared" si="97"/>
        <v/>
      </c>
      <c r="K953" s="289"/>
      <c r="L953" s="289"/>
      <c r="M953" s="42"/>
      <c r="N953" s="42"/>
      <c r="O953" s="42"/>
      <c r="P953" s="42"/>
      <c r="Q953" s="42"/>
      <c r="R953" s="42"/>
      <c r="S953" s="266">
        <f t="shared" si="98"/>
        <v>0</v>
      </c>
      <c r="T953" s="32"/>
      <c r="U953" s="50"/>
      <c r="V953" s="44"/>
      <c r="W953" s="44"/>
      <c r="X953" s="45"/>
      <c r="Y953" s="50"/>
      <c r="Z953" s="46"/>
      <c r="AA953" s="46"/>
      <c r="AB953" s="46"/>
      <c r="AC953" s="47">
        <f t="shared" si="99"/>
        <v>0</v>
      </c>
      <c r="AD953" s="51"/>
      <c r="AE953" s="51"/>
      <c r="AF953" s="51"/>
      <c r="AH953" s="290"/>
      <c r="AI953" s="53">
        <f t="shared" si="100"/>
        <v>0</v>
      </c>
      <c r="AJ953" s="52"/>
      <c r="AK953" s="293"/>
      <c r="AL953" s="300"/>
      <c r="AM953" s="52"/>
      <c r="AN953" s="300"/>
      <c r="AO953" s="54"/>
      <c r="AQ953" s="47" t="str">
        <f>IF(OR('Input 1 - Schedule 1'!$C953="Non-Ins, Non-Fin",G953="Other Unregulated Financial Entity"),"Yes","No")</f>
        <v>No</v>
      </c>
      <c r="AR953" s="47" t="str">
        <f>IF(AQ953="Yes", 'Input 1 - Schedule 1'!AL953/'Input 1 - Schedule 1'!AM953*'Input 1 - Schedule 1'!AN953,"N/A")</f>
        <v>N/A</v>
      </c>
      <c r="AS953" s="47" t="str">
        <f>IF(AR953="N/A","N/A",MAX('Input 1 - Schedule 1'!AN953*0.02,AR953))</f>
        <v>N/A</v>
      </c>
      <c r="AT953" s="47" t="str">
        <f>IF(AQ953="Yes",'Input 1 - Schedule 1'!$AH953*IF($AX953="RBC Filing U.S. Insurer (Life)",0.0247,IF($AX953="RBC Filing U.S. Insurer (Health)",0.057*2/3,0.0364)),"N/A")</f>
        <v>N/A</v>
      </c>
      <c r="AU953" s="47" t="str">
        <f>IF(AQ953="Yes",'Input 1 - Schedule 1'!$AH953*IF($AX953="RBC Filing U.S. Insurer (Life)",0.037,IF($AX953="RBC Filing U.S. Insurer (Health)",0.057,0.054)),"N/A")</f>
        <v>N/A</v>
      </c>
      <c r="AV953" s="47" t="str">
        <f>IF(AQ953="Yes",'Input 1 - Schedule 1'!$AJ953*0.03,"N/A")</f>
        <v>N/A</v>
      </c>
      <c r="AW953" s="47" t="str">
        <f>IF(AQ953="Yes",IF(AX953="RBC Filing U.S. Insurer (Life)",0.195*'Input 1 - Schedule 1'!AJ953,0.225*'Input 1 - Schedule 1'!AJ953),"N/A")</f>
        <v>N/A</v>
      </c>
      <c r="AX953" s="47" t="str">
        <f>IFERROR(VLOOKUP('Input 1 - Schedule 1'!I953,'Input 1 - Schedule 1'!$D$7:$G$1009,4,FALSE),"")</f>
        <v/>
      </c>
      <c r="AZ953" s="17" t="s">
        <v>1</v>
      </c>
    </row>
    <row r="954" spans="1:52" x14ac:dyDescent="0.25">
      <c r="A954" s="56">
        <f t="shared" si="95"/>
        <v>945</v>
      </c>
      <c r="B954" s="267" t="str">
        <f t="shared" si="96"/>
        <v/>
      </c>
      <c r="C954" s="55" t="str">
        <f>IFERROR(VLOOKUP(G954,GCC.Param!$B$3:$D$96,3,FALSE),"")</f>
        <v/>
      </c>
      <c r="D954" s="40"/>
      <c r="E954" s="40"/>
      <c r="F954" s="42"/>
      <c r="G954" s="42"/>
      <c r="H954" s="42"/>
      <c r="I954" s="42"/>
      <c r="J954" s="267" t="str">
        <f t="shared" si="97"/>
        <v/>
      </c>
      <c r="K954" s="289"/>
      <c r="L954" s="289"/>
      <c r="M954" s="42"/>
      <c r="N954" s="42"/>
      <c r="O954" s="42"/>
      <c r="P954" s="42"/>
      <c r="Q954" s="42"/>
      <c r="R954" s="42"/>
      <c r="S954" s="266">
        <f t="shared" si="98"/>
        <v>0</v>
      </c>
      <c r="T954" s="32"/>
      <c r="U954" s="50"/>
      <c r="V954" s="44"/>
      <c r="W954" s="44"/>
      <c r="X954" s="45"/>
      <c r="Y954" s="50"/>
      <c r="Z954" s="46"/>
      <c r="AA954" s="46"/>
      <c r="AB954" s="46"/>
      <c r="AC954" s="47">
        <f t="shared" si="99"/>
        <v>0</v>
      </c>
      <c r="AD954" s="51"/>
      <c r="AE954" s="51"/>
      <c r="AF954" s="51"/>
      <c r="AH954" s="290"/>
      <c r="AI954" s="53">
        <f t="shared" si="100"/>
        <v>0</v>
      </c>
      <c r="AJ954" s="52"/>
      <c r="AK954" s="293"/>
      <c r="AL954" s="300"/>
      <c r="AM954" s="52"/>
      <c r="AN954" s="300"/>
      <c r="AO954" s="54"/>
      <c r="AQ954" s="47" t="str">
        <f>IF(OR('Input 1 - Schedule 1'!$C954="Non-Ins, Non-Fin",G954="Other Unregulated Financial Entity"),"Yes","No")</f>
        <v>No</v>
      </c>
      <c r="AR954" s="47" t="str">
        <f>IF(AQ954="Yes", 'Input 1 - Schedule 1'!AL954/'Input 1 - Schedule 1'!AM954*'Input 1 - Schedule 1'!AN954,"N/A")</f>
        <v>N/A</v>
      </c>
      <c r="AS954" s="47" t="str">
        <f>IF(AR954="N/A","N/A",MAX('Input 1 - Schedule 1'!AN954*0.02,AR954))</f>
        <v>N/A</v>
      </c>
      <c r="AT954" s="47" t="str">
        <f>IF(AQ954="Yes",'Input 1 - Schedule 1'!$AH954*IF($AX954="RBC Filing U.S. Insurer (Life)",0.0247,IF($AX954="RBC Filing U.S. Insurer (Health)",0.057*2/3,0.0364)),"N/A")</f>
        <v>N/A</v>
      </c>
      <c r="AU954" s="47" t="str">
        <f>IF(AQ954="Yes",'Input 1 - Schedule 1'!$AH954*IF($AX954="RBC Filing U.S. Insurer (Life)",0.037,IF($AX954="RBC Filing U.S. Insurer (Health)",0.057,0.054)),"N/A")</f>
        <v>N/A</v>
      </c>
      <c r="AV954" s="47" t="str">
        <f>IF(AQ954="Yes",'Input 1 - Schedule 1'!$AJ954*0.03,"N/A")</f>
        <v>N/A</v>
      </c>
      <c r="AW954" s="47" t="str">
        <f>IF(AQ954="Yes",IF(AX954="RBC Filing U.S. Insurer (Life)",0.195*'Input 1 - Schedule 1'!AJ954,0.225*'Input 1 - Schedule 1'!AJ954),"N/A")</f>
        <v>N/A</v>
      </c>
      <c r="AX954" s="47" t="str">
        <f>IFERROR(VLOOKUP('Input 1 - Schedule 1'!I954,'Input 1 - Schedule 1'!$D$7:$G$1009,4,FALSE),"")</f>
        <v/>
      </c>
      <c r="AZ954" s="17" t="s">
        <v>1</v>
      </c>
    </row>
    <row r="955" spans="1:52" x14ac:dyDescent="0.25">
      <c r="A955" s="56">
        <f t="shared" si="95"/>
        <v>946</v>
      </c>
      <c r="B955" s="267" t="str">
        <f t="shared" si="96"/>
        <v/>
      </c>
      <c r="C955" s="55" t="str">
        <f>IFERROR(VLOOKUP(G955,GCC.Param!$B$3:$D$96,3,FALSE),"")</f>
        <v/>
      </c>
      <c r="D955" s="40"/>
      <c r="E955" s="40"/>
      <c r="F955" s="42"/>
      <c r="G955" s="42"/>
      <c r="H955" s="42"/>
      <c r="I955" s="42"/>
      <c r="J955" s="267" t="str">
        <f t="shared" si="97"/>
        <v/>
      </c>
      <c r="K955" s="289"/>
      <c r="L955" s="289"/>
      <c r="M955" s="42"/>
      <c r="N955" s="42"/>
      <c r="O955" s="42"/>
      <c r="P955" s="42"/>
      <c r="Q955" s="42"/>
      <c r="R955" s="42"/>
      <c r="S955" s="266">
        <f t="shared" si="98"/>
        <v>0</v>
      </c>
      <c r="T955" s="32"/>
      <c r="U955" s="50"/>
      <c r="V955" s="44"/>
      <c r="W955" s="44"/>
      <c r="X955" s="45"/>
      <c r="Y955" s="50"/>
      <c r="Z955" s="46"/>
      <c r="AA955" s="46"/>
      <c r="AB955" s="46"/>
      <c r="AC955" s="47">
        <f t="shared" si="99"/>
        <v>0</v>
      </c>
      <c r="AD955" s="51"/>
      <c r="AE955" s="51"/>
      <c r="AF955" s="51"/>
      <c r="AH955" s="290"/>
      <c r="AI955" s="53">
        <f t="shared" si="100"/>
        <v>0</v>
      </c>
      <c r="AJ955" s="52"/>
      <c r="AK955" s="293"/>
      <c r="AL955" s="300"/>
      <c r="AM955" s="52"/>
      <c r="AN955" s="300"/>
      <c r="AO955" s="54"/>
      <c r="AQ955" s="47" t="str">
        <f>IF(OR('Input 1 - Schedule 1'!$C955="Non-Ins, Non-Fin",G955="Other Unregulated Financial Entity"),"Yes","No")</f>
        <v>No</v>
      </c>
      <c r="AR955" s="47" t="str">
        <f>IF(AQ955="Yes", 'Input 1 - Schedule 1'!AL955/'Input 1 - Schedule 1'!AM955*'Input 1 - Schedule 1'!AN955,"N/A")</f>
        <v>N/A</v>
      </c>
      <c r="AS955" s="47" t="str">
        <f>IF(AR955="N/A","N/A",MAX('Input 1 - Schedule 1'!AN955*0.02,AR955))</f>
        <v>N/A</v>
      </c>
      <c r="AT955" s="47" t="str">
        <f>IF(AQ955="Yes",'Input 1 - Schedule 1'!$AH955*IF($AX955="RBC Filing U.S. Insurer (Life)",0.0247,IF($AX955="RBC Filing U.S. Insurer (Health)",0.057*2/3,0.0364)),"N/A")</f>
        <v>N/A</v>
      </c>
      <c r="AU955" s="47" t="str">
        <f>IF(AQ955="Yes",'Input 1 - Schedule 1'!$AH955*IF($AX955="RBC Filing U.S. Insurer (Life)",0.037,IF($AX955="RBC Filing U.S. Insurer (Health)",0.057,0.054)),"N/A")</f>
        <v>N/A</v>
      </c>
      <c r="AV955" s="47" t="str">
        <f>IF(AQ955="Yes",'Input 1 - Schedule 1'!$AJ955*0.03,"N/A")</f>
        <v>N/A</v>
      </c>
      <c r="AW955" s="47" t="str">
        <f>IF(AQ955="Yes",IF(AX955="RBC Filing U.S. Insurer (Life)",0.195*'Input 1 - Schedule 1'!AJ955,0.225*'Input 1 - Schedule 1'!AJ955),"N/A")</f>
        <v>N/A</v>
      </c>
      <c r="AX955" s="47" t="str">
        <f>IFERROR(VLOOKUP('Input 1 - Schedule 1'!I955,'Input 1 - Schedule 1'!$D$7:$G$1009,4,FALSE),"")</f>
        <v/>
      </c>
      <c r="AZ955" s="17" t="s">
        <v>1</v>
      </c>
    </row>
    <row r="956" spans="1:52" x14ac:dyDescent="0.25">
      <c r="A956" s="56">
        <f t="shared" si="95"/>
        <v>947</v>
      </c>
      <c r="B956" s="267" t="str">
        <f t="shared" si="96"/>
        <v/>
      </c>
      <c r="C956" s="55" t="str">
        <f>IFERROR(VLOOKUP(G956,GCC.Param!$B$3:$D$96,3,FALSE),"")</f>
        <v/>
      </c>
      <c r="D956" s="40"/>
      <c r="E956" s="40"/>
      <c r="F956" s="42"/>
      <c r="G956" s="42"/>
      <c r="H956" s="42"/>
      <c r="I956" s="42"/>
      <c r="J956" s="267" t="str">
        <f t="shared" si="97"/>
        <v/>
      </c>
      <c r="K956" s="289"/>
      <c r="L956" s="289"/>
      <c r="M956" s="42"/>
      <c r="N956" s="42"/>
      <c r="O956" s="42"/>
      <c r="P956" s="42"/>
      <c r="Q956" s="42"/>
      <c r="R956" s="42"/>
      <c r="S956" s="266">
        <f t="shared" si="98"/>
        <v>0</v>
      </c>
      <c r="T956" s="32"/>
      <c r="U956" s="50"/>
      <c r="V956" s="44"/>
      <c r="W956" s="44"/>
      <c r="X956" s="45"/>
      <c r="Y956" s="50"/>
      <c r="Z956" s="46"/>
      <c r="AA956" s="46"/>
      <c r="AB956" s="46"/>
      <c r="AC956" s="47">
        <f t="shared" si="99"/>
        <v>0</v>
      </c>
      <c r="AD956" s="51"/>
      <c r="AE956" s="51"/>
      <c r="AF956" s="51"/>
      <c r="AH956" s="290"/>
      <c r="AI956" s="53">
        <f t="shared" si="100"/>
        <v>0</v>
      </c>
      <c r="AJ956" s="52"/>
      <c r="AK956" s="293"/>
      <c r="AL956" s="300"/>
      <c r="AM956" s="52"/>
      <c r="AN956" s="300"/>
      <c r="AO956" s="54"/>
      <c r="AQ956" s="47" t="str">
        <f>IF(OR('Input 1 - Schedule 1'!$C956="Non-Ins, Non-Fin",G956="Other Unregulated Financial Entity"),"Yes","No")</f>
        <v>No</v>
      </c>
      <c r="AR956" s="47" t="str">
        <f>IF(AQ956="Yes", 'Input 1 - Schedule 1'!AL956/'Input 1 - Schedule 1'!AM956*'Input 1 - Schedule 1'!AN956,"N/A")</f>
        <v>N/A</v>
      </c>
      <c r="AS956" s="47" t="str">
        <f>IF(AR956="N/A","N/A",MAX('Input 1 - Schedule 1'!AN956*0.02,AR956))</f>
        <v>N/A</v>
      </c>
      <c r="AT956" s="47" t="str">
        <f>IF(AQ956="Yes",'Input 1 - Schedule 1'!$AH956*IF($AX956="RBC Filing U.S. Insurer (Life)",0.0247,IF($AX956="RBC Filing U.S. Insurer (Health)",0.057*2/3,0.0364)),"N/A")</f>
        <v>N/A</v>
      </c>
      <c r="AU956" s="47" t="str">
        <f>IF(AQ956="Yes",'Input 1 - Schedule 1'!$AH956*IF($AX956="RBC Filing U.S. Insurer (Life)",0.037,IF($AX956="RBC Filing U.S. Insurer (Health)",0.057,0.054)),"N/A")</f>
        <v>N/A</v>
      </c>
      <c r="AV956" s="47" t="str">
        <f>IF(AQ956="Yes",'Input 1 - Schedule 1'!$AJ956*0.03,"N/A")</f>
        <v>N/A</v>
      </c>
      <c r="AW956" s="47" t="str">
        <f>IF(AQ956="Yes",IF(AX956="RBC Filing U.S. Insurer (Life)",0.195*'Input 1 - Schedule 1'!AJ956,0.225*'Input 1 - Schedule 1'!AJ956),"N/A")</f>
        <v>N/A</v>
      </c>
      <c r="AX956" s="47" t="str">
        <f>IFERROR(VLOOKUP('Input 1 - Schedule 1'!I956,'Input 1 - Schedule 1'!$D$7:$G$1009,4,FALSE),"")</f>
        <v/>
      </c>
      <c r="AZ956" s="17" t="s">
        <v>1</v>
      </c>
    </row>
    <row r="957" spans="1:52" x14ac:dyDescent="0.25">
      <c r="A957" s="56">
        <f t="shared" si="95"/>
        <v>948</v>
      </c>
      <c r="B957" s="267" t="str">
        <f t="shared" si="96"/>
        <v/>
      </c>
      <c r="C957" s="55" t="str">
        <f>IFERROR(VLOOKUP(G957,GCC.Param!$B$3:$D$96,3,FALSE),"")</f>
        <v/>
      </c>
      <c r="D957" s="40"/>
      <c r="E957" s="40"/>
      <c r="F957" s="42"/>
      <c r="G957" s="42"/>
      <c r="H957" s="42"/>
      <c r="I957" s="42"/>
      <c r="J957" s="267" t="str">
        <f t="shared" si="97"/>
        <v/>
      </c>
      <c r="K957" s="289"/>
      <c r="L957" s="289"/>
      <c r="M957" s="42"/>
      <c r="N957" s="42"/>
      <c r="O957" s="42"/>
      <c r="P957" s="42"/>
      <c r="Q957" s="42"/>
      <c r="R957" s="42"/>
      <c r="S957" s="266">
        <f t="shared" si="98"/>
        <v>0</v>
      </c>
      <c r="T957" s="32"/>
      <c r="U957" s="50"/>
      <c r="V957" s="44"/>
      <c r="W957" s="44"/>
      <c r="X957" s="45"/>
      <c r="Y957" s="50"/>
      <c r="Z957" s="46"/>
      <c r="AA957" s="46"/>
      <c r="AB957" s="46"/>
      <c r="AC957" s="47">
        <f t="shared" si="99"/>
        <v>0</v>
      </c>
      <c r="AD957" s="51"/>
      <c r="AE957" s="51"/>
      <c r="AF957" s="51"/>
      <c r="AH957" s="290"/>
      <c r="AI957" s="53">
        <f t="shared" si="100"/>
        <v>0</v>
      </c>
      <c r="AJ957" s="52"/>
      <c r="AK957" s="293"/>
      <c r="AL957" s="300"/>
      <c r="AM957" s="52"/>
      <c r="AN957" s="300"/>
      <c r="AO957" s="54"/>
      <c r="AQ957" s="47" t="str">
        <f>IF(OR('Input 1 - Schedule 1'!$C957="Non-Ins, Non-Fin",G957="Other Unregulated Financial Entity"),"Yes","No")</f>
        <v>No</v>
      </c>
      <c r="AR957" s="47" t="str">
        <f>IF(AQ957="Yes", 'Input 1 - Schedule 1'!AL957/'Input 1 - Schedule 1'!AM957*'Input 1 - Schedule 1'!AN957,"N/A")</f>
        <v>N/A</v>
      </c>
      <c r="AS957" s="47" t="str">
        <f>IF(AR957="N/A","N/A",MAX('Input 1 - Schedule 1'!AN957*0.02,AR957))</f>
        <v>N/A</v>
      </c>
      <c r="AT957" s="47" t="str">
        <f>IF(AQ957="Yes",'Input 1 - Schedule 1'!$AH957*IF($AX957="RBC Filing U.S. Insurer (Life)",0.0247,IF($AX957="RBC Filing U.S. Insurer (Health)",0.057*2/3,0.0364)),"N/A")</f>
        <v>N/A</v>
      </c>
      <c r="AU957" s="47" t="str">
        <f>IF(AQ957="Yes",'Input 1 - Schedule 1'!$AH957*IF($AX957="RBC Filing U.S. Insurer (Life)",0.037,IF($AX957="RBC Filing U.S. Insurer (Health)",0.057,0.054)),"N/A")</f>
        <v>N/A</v>
      </c>
      <c r="AV957" s="47" t="str">
        <f>IF(AQ957="Yes",'Input 1 - Schedule 1'!$AJ957*0.03,"N/A")</f>
        <v>N/A</v>
      </c>
      <c r="AW957" s="47" t="str">
        <f>IF(AQ957="Yes",IF(AX957="RBC Filing U.S. Insurer (Life)",0.195*'Input 1 - Schedule 1'!AJ957,0.225*'Input 1 - Schedule 1'!AJ957),"N/A")</f>
        <v>N/A</v>
      </c>
      <c r="AX957" s="47" t="str">
        <f>IFERROR(VLOOKUP('Input 1 - Schedule 1'!I957,'Input 1 - Schedule 1'!$D$7:$G$1009,4,FALSE),"")</f>
        <v/>
      </c>
      <c r="AZ957" s="17" t="s">
        <v>1</v>
      </c>
    </row>
    <row r="958" spans="1:52" x14ac:dyDescent="0.25">
      <c r="A958" s="56">
        <f t="shared" si="95"/>
        <v>949</v>
      </c>
      <c r="B958" s="267" t="str">
        <f t="shared" si="96"/>
        <v/>
      </c>
      <c r="C958" s="55" t="str">
        <f>IFERROR(VLOOKUP(G958,GCC.Param!$B$3:$D$96,3,FALSE),"")</f>
        <v/>
      </c>
      <c r="D958" s="40"/>
      <c r="E958" s="40"/>
      <c r="F958" s="42"/>
      <c r="G958" s="42"/>
      <c r="H958" s="42"/>
      <c r="I958" s="42"/>
      <c r="J958" s="267" t="str">
        <f t="shared" si="97"/>
        <v/>
      </c>
      <c r="K958" s="289"/>
      <c r="L958" s="289"/>
      <c r="M958" s="42"/>
      <c r="N958" s="42"/>
      <c r="O958" s="42"/>
      <c r="P958" s="42"/>
      <c r="Q958" s="42"/>
      <c r="R958" s="42"/>
      <c r="S958" s="266">
        <f t="shared" si="98"/>
        <v>0</v>
      </c>
      <c r="T958" s="32"/>
      <c r="U958" s="50"/>
      <c r="V958" s="44"/>
      <c r="W958" s="44"/>
      <c r="X958" s="45"/>
      <c r="Y958" s="50"/>
      <c r="Z958" s="46"/>
      <c r="AA958" s="46"/>
      <c r="AB958" s="46"/>
      <c r="AC958" s="47">
        <f t="shared" si="99"/>
        <v>0</v>
      </c>
      <c r="AD958" s="51"/>
      <c r="AE958" s="51"/>
      <c r="AF958" s="51"/>
      <c r="AH958" s="290"/>
      <c r="AI958" s="53">
        <f t="shared" si="100"/>
        <v>0</v>
      </c>
      <c r="AJ958" s="52"/>
      <c r="AK958" s="293"/>
      <c r="AL958" s="300"/>
      <c r="AM958" s="52"/>
      <c r="AN958" s="300"/>
      <c r="AO958" s="54"/>
      <c r="AQ958" s="47" t="str">
        <f>IF(OR('Input 1 - Schedule 1'!$C958="Non-Ins, Non-Fin",G958="Other Unregulated Financial Entity"),"Yes","No")</f>
        <v>No</v>
      </c>
      <c r="AR958" s="47" t="str">
        <f>IF(AQ958="Yes", 'Input 1 - Schedule 1'!AL958/'Input 1 - Schedule 1'!AM958*'Input 1 - Schedule 1'!AN958,"N/A")</f>
        <v>N/A</v>
      </c>
      <c r="AS958" s="47" t="str">
        <f>IF(AR958="N/A","N/A",MAX('Input 1 - Schedule 1'!AN958*0.02,AR958))</f>
        <v>N/A</v>
      </c>
      <c r="AT958" s="47" t="str">
        <f>IF(AQ958="Yes",'Input 1 - Schedule 1'!$AH958*IF($AX958="RBC Filing U.S. Insurer (Life)",0.0247,IF($AX958="RBC Filing U.S. Insurer (Health)",0.057*2/3,0.0364)),"N/A")</f>
        <v>N/A</v>
      </c>
      <c r="AU958" s="47" t="str">
        <f>IF(AQ958="Yes",'Input 1 - Schedule 1'!$AH958*IF($AX958="RBC Filing U.S. Insurer (Life)",0.037,IF($AX958="RBC Filing U.S. Insurer (Health)",0.057,0.054)),"N/A")</f>
        <v>N/A</v>
      </c>
      <c r="AV958" s="47" t="str">
        <f>IF(AQ958="Yes",'Input 1 - Schedule 1'!$AJ958*0.03,"N/A")</f>
        <v>N/A</v>
      </c>
      <c r="AW958" s="47" t="str">
        <f>IF(AQ958="Yes",IF(AX958="RBC Filing U.S. Insurer (Life)",0.195*'Input 1 - Schedule 1'!AJ958,0.225*'Input 1 - Schedule 1'!AJ958),"N/A")</f>
        <v>N/A</v>
      </c>
      <c r="AX958" s="47" t="str">
        <f>IFERROR(VLOOKUP('Input 1 - Schedule 1'!I958,'Input 1 - Schedule 1'!$D$7:$G$1009,4,FALSE),"")</f>
        <v/>
      </c>
      <c r="AZ958" s="17" t="s">
        <v>1</v>
      </c>
    </row>
    <row r="959" spans="1:52" x14ac:dyDescent="0.25">
      <c r="A959" s="56">
        <f t="shared" si="95"/>
        <v>950</v>
      </c>
      <c r="B959" s="267" t="str">
        <f t="shared" si="96"/>
        <v/>
      </c>
      <c r="C959" s="55" t="str">
        <f>IFERROR(VLOOKUP(G959,GCC.Param!$B$3:$D$96,3,FALSE),"")</f>
        <v/>
      </c>
      <c r="D959" s="40"/>
      <c r="E959" s="40"/>
      <c r="F959" s="42"/>
      <c r="G959" s="42"/>
      <c r="H959" s="42"/>
      <c r="I959" s="42"/>
      <c r="J959" s="267" t="str">
        <f t="shared" si="97"/>
        <v/>
      </c>
      <c r="K959" s="289"/>
      <c r="L959" s="289"/>
      <c r="M959" s="42"/>
      <c r="N959" s="42"/>
      <c r="O959" s="42"/>
      <c r="P959" s="42"/>
      <c r="Q959" s="42"/>
      <c r="R959" s="42"/>
      <c r="S959" s="266">
        <f t="shared" si="98"/>
        <v>0</v>
      </c>
      <c r="T959" s="32"/>
      <c r="U959" s="50"/>
      <c r="V959" s="44"/>
      <c r="W959" s="44"/>
      <c r="X959" s="45"/>
      <c r="Y959" s="50"/>
      <c r="Z959" s="46"/>
      <c r="AA959" s="46"/>
      <c r="AB959" s="46"/>
      <c r="AC959" s="47">
        <f t="shared" si="99"/>
        <v>0</v>
      </c>
      <c r="AD959" s="51"/>
      <c r="AE959" s="51"/>
      <c r="AF959" s="51"/>
      <c r="AH959" s="290"/>
      <c r="AI959" s="53">
        <f t="shared" si="100"/>
        <v>0</v>
      </c>
      <c r="AJ959" s="52"/>
      <c r="AK959" s="293"/>
      <c r="AL959" s="300"/>
      <c r="AM959" s="52"/>
      <c r="AN959" s="300"/>
      <c r="AO959" s="54"/>
      <c r="AQ959" s="47" t="str">
        <f>IF(OR('Input 1 - Schedule 1'!$C959="Non-Ins, Non-Fin",G959="Other Unregulated Financial Entity"),"Yes","No")</f>
        <v>No</v>
      </c>
      <c r="AR959" s="47" t="str">
        <f>IF(AQ959="Yes", 'Input 1 - Schedule 1'!AL959/'Input 1 - Schedule 1'!AM959*'Input 1 - Schedule 1'!AN959,"N/A")</f>
        <v>N/A</v>
      </c>
      <c r="AS959" s="47" t="str">
        <f>IF(AR959="N/A","N/A",MAX('Input 1 - Schedule 1'!AN959*0.02,AR959))</f>
        <v>N/A</v>
      </c>
      <c r="AT959" s="47" t="str">
        <f>IF(AQ959="Yes",'Input 1 - Schedule 1'!$AH959*IF($AX959="RBC Filing U.S. Insurer (Life)",0.0247,IF($AX959="RBC Filing U.S. Insurer (Health)",0.057*2/3,0.0364)),"N/A")</f>
        <v>N/A</v>
      </c>
      <c r="AU959" s="47" t="str">
        <f>IF(AQ959="Yes",'Input 1 - Schedule 1'!$AH959*IF($AX959="RBC Filing U.S. Insurer (Life)",0.037,IF($AX959="RBC Filing U.S. Insurer (Health)",0.057,0.054)),"N/A")</f>
        <v>N/A</v>
      </c>
      <c r="AV959" s="47" t="str">
        <f>IF(AQ959="Yes",'Input 1 - Schedule 1'!$AJ959*0.03,"N/A")</f>
        <v>N/A</v>
      </c>
      <c r="AW959" s="47" t="str">
        <f>IF(AQ959="Yes",IF(AX959="RBC Filing U.S. Insurer (Life)",0.195*'Input 1 - Schedule 1'!AJ959,0.225*'Input 1 - Schedule 1'!AJ959),"N/A")</f>
        <v>N/A</v>
      </c>
      <c r="AX959" s="47" t="str">
        <f>IFERROR(VLOOKUP('Input 1 - Schedule 1'!I959,'Input 1 - Schedule 1'!$D$7:$G$1009,4,FALSE),"")</f>
        <v/>
      </c>
      <c r="AZ959" s="17" t="s">
        <v>1</v>
      </c>
    </row>
    <row r="960" spans="1:52" x14ac:dyDescent="0.25">
      <c r="A960" s="56">
        <f t="shared" si="95"/>
        <v>951</v>
      </c>
      <c r="B960" s="267" t="str">
        <f t="shared" si="96"/>
        <v/>
      </c>
      <c r="C960" s="55" t="str">
        <f>IFERROR(VLOOKUP(G960,GCC.Param!$B$3:$D$96,3,FALSE),"")</f>
        <v/>
      </c>
      <c r="D960" s="40"/>
      <c r="E960" s="40"/>
      <c r="F960" s="42"/>
      <c r="G960" s="42"/>
      <c r="H960" s="42"/>
      <c r="I960" s="42"/>
      <c r="J960" s="267" t="str">
        <f t="shared" si="97"/>
        <v/>
      </c>
      <c r="K960" s="289"/>
      <c r="L960" s="289"/>
      <c r="M960" s="42"/>
      <c r="N960" s="42"/>
      <c r="O960" s="42"/>
      <c r="P960" s="42"/>
      <c r="Q960" s="42"/>
      <c r="R960" s="42"/>
      <c r="S960" s="266">
        <f t="shared" si="98"/>
        <v>0</v>
      </c>
      <c r="T960" s="32"/>
      <c r="U960" s="50"/>
      <c r="V960" s="44"/>
      <c r="W960" s="44"/>
      <c r="X960" s="45"/>
      <c r="Y960" s="50"/>
      <c r="Z960" s="46"/>
      <c r="AA960" s="46"/>
      <c r="AB960" s="46"/>
      <c r="AC960" s="47">
        <f t="shared" si="99"/>
        <v>0</v>
      </c>
      <c r="AD960" s="51"/>
      <c r="AE960" s="51"/>
      <c r="AF960" s="51"/>
      <c r="AH960" s="290"/>
      <c r="AI960" s="53">
        <f t="shared" si="100"/>
        <v>0</v>
      </c>
      <c r="AJ960" s="52"/>
      <c r="AK960" s="293"/>
      <c r="AL960" s="300"/>
      <c r="AM960" s="52"/>
      <c r="AN960" s="300"/>
      <c r="AO960" s="54"/>
      <c r="AQ960" s="47" t="str">
        <f>IF(OR('Input 1 - Schedule 1'!$C960="Non-Ins, Non-Fin",G960="Other Unregulated Financial Entity"),"Yes","No")</f>
        <v>No</v>
      </c>
      <c r="AR960" s="47" t="str">
        <f>IF(AQ960="Yes", 'Input 1 - Schedule 1'!AL960/'Input 1 - Schedule 1'!AM960*'Input 1 - Schedule 1'!AN960,"N/A")</f>
        <v>N/A</v>
      </c>
      <c r="AS960" s="47" t="str">
        <f>IF(AR960="N/A","N/A",MAX('Input 1 - Schedule 1'!AN960*0.02,AR960))</f>
        <v>N/A</v>
      </c>
      <c r="AT960" s="47" t="str">
        <f>IF(AQ960="Yes",'Input 1 - Schedule 1'!$AH960*IF($AX960="RBC Filing U.S. Insurer (Life)",0.0247,IF($AX960="RBC Filing U.S. Insurer (Health)",0.057*2/3,0.0364)),"N/A")</f>
        <v>N/A</v>
      </c>
      <c r="AU960" s="47" t="str">
        <f>IF(AQ960="Yes",'Input 1 - Schedule 1'!$AH960*IF($AX960="RBC Filing U.S. Insurer (Life)",0.037,IF($AX960="RBC Filing U.S. Insurer (Health)",0.057,0.054)),"N/A")</f>
        <v>N/A</v>
      </c>
      <c r="AV960" s="47" t="str">
        <f>IF(AQ960="Yes",'Input 1 - Schedule 1'!$AJ960*0.03,"N/A")</f>
        <v>N/A</v>
      </c>
      <c r="AW960" s="47" t="str">
        <f>IF(AQ960="Yes",IF(AX960="RBC Filing U.S. Insurer (Life)",0.195*'Input 1 - Schedule 1'!AJ960,0.225*'Input 1 - Schedule 1'!AJ960),"N/A")</f>
        <v>N/A</v>
      </c>
      <c r="AX960" s="47" t="str">
        <f>IFERROR(VLOOKUP('Input 1 - Schedule 1'!I960,'Input 1 - Schedule 1'!$D$7:$G$1009,4,FALSE),"")</f>
        <v/>
      </c>
      <c r="AZ960" s="17" t="s">
        <v>1</v>
      </c>
    </row>
    <row r="961" spans="1:52" x14ac:dyDescent="0.25">
      <c r="A961" s="56">
        <f t="shared" si="95"/>
        <v>952</v>
      </c>
      <c r="B961" s="267" t="str">
        <f t="shared" si="96"/>
        <v/>
      </c>
      <c r="C961" s="55" t="str">
        <f>IFERROR(VLOOKUP(G961,GCC.Param!$B$3:$D$96,3,FALSE),"")</f>
        <v/>
      </c>
      <c r="D961" s="40"/>
      <c r="E961" s="40"/>
      <c r="F961" s="42"/>
      <c r="G961" s="42"/>
      <c r="H961" s="42"/>
      <c r="I961" s="42"/>
      <c r="J961" s="267" t="str">
        <f t="shared" si="97"/>
        <v/>
      </c>
      <c r="K961" s="289"/>
      <c r="L961" s="289"/>
      <c r="M961" s="42"/>
      <c r="N961" s="42"/>
      <c r="O961" s="42"/>
      <c r="P961" s="42"/>
      <c r="Q961" s="42"/>
      <c r="R961" s="42"/>
      <c r="S961" s="266">
        <f t="shared" si="98"/>
        <v>0</v>
      </c>
      <c r="T961" s="32"/>
      <c r="U961" s="50"/>
      <c r="V961" s="44"/>
      <c r="W961" s="44"/>
      <c r="X961" s="45"/>
      <c r="Y961" s="50"/>
      <c r="Z961" s="46"/>
      <c r="AA961" s="46"/>
      <c r="AB961" s="46"/>
      <c r="AC961" s="47">
        <f t="shared" si="99"/>
        <v>0</v>
      </c>
      <c r="AD961" s="51"/>
      <c r="AE961" s="51"/>
      <c r="AF961" s="51"/>
      <c r="AH961" s="290"/>
      <c r="AI961" s="53">
        <f t="shared" si="100"/>
        <v>0</v>
      </c>
      <c r="AJ961" s="52"/>
      <c r="AK961" s="293"/>
      <c r="AL961" s="300"/>
      <c r="AM961" s="52"/>
      <c r="AN961" s="300"/>
      <c r="AO961" s="54"/>
      <c r="AQ961" s="47" t="str">
        <f>IF(OR('Input 1 - Schedule 1'!$C961="Non-Ins, Non-Fin",G961="Other Unregulated Financial Entity"),"Yes","No")</f>
        <v>No</v>
      </c>
      <c r="AR961" s="47" t="str">
        <f>IF(AQ961="Yes", 'Input 1 - Schedule 1'!AL961/'Input 1 - Schedule 1'!AM961*'Input 1 - Schedule 1'!AN961,"N/A")</f>
        <v>N/A</v>
      </c>
      <c r="AS961" s="47" t="str">
        <f>IF(AR961="N/A","N/A",MAX('Input 1 - Schedule 1'!AN961*0.02,AR961))</f>
        <v>N/A</v>
      </c>
      <c r="AT961" s="47" t="str">
        <f>IF(AQ961="Yes",'Input 1 - Schedule 1'!$AH961*IF($AX961="RBC Filing U.S. Insurer (Life)",0.0247,IF($AX961="RBC Filing U.S. Insurer (Health)",0.057*2/3,0.0364)),"N/A")</f>
        <v>N/A</v>
      </c>
      <c r="AU961" s="47" t="str">
        <f>IF(AQ961="Yes",'Input 1 - Schedule 1'!$AH961*IF($AX961="RBC Filing U.S. Insurer (Life)",0.037,IF($AX961="RBC Filing U.S. Insurer (Health)",0.057,0.054)),"N/A")</f>
        <v>N/A</v>
      </c>
      <c r="AV961" s="47" t="str">
        <f>IF(AQ961="Yes",'Input 1 - Schedule 1'!$AJ961*0.03,"N/A")</f>
        <v>N/A</v>
      </c>
      <c r="AW961" s="47" t="str">
        <f>IF(AQ961="Yes",IF(AX961="RBC Filing U.S. Insurer (Life)",0.195*'Input 1 - Schedule 1'!AJ961,0.225*'Input 1 - Schedule 1'!AJ961),"N/A")</f>
        <v>N/A</v>
      </c>
      <c r="AX961" s="47" t="str">
        <f>IFERROR(VLOOKUP('Input 1 - Schedule 1'!I961,'Input 1 - Schedule 1'!$D$7:$G$1009,4,FALSE),"")</f>
        <v/>
      </c>
      <c r="AZ961" s="17" t="s">
        <v>1</v>
      </c>
    </row>
    <row r="962" spans="1:52" x14ac:dyDescent="0.25">
      <c r="A962" s="56">
        <f t="shared" si="95"/>
        <v>953</v>
      </c>
      <c r="B962" s="267" t="str">
        <f t="shared" si="96"/>
        <v/>
      </c>
      <c r="C962" s="55" t="str">
        <f>IFERROR(VLOOKUP(G962,GCC.Param!$B$3:$D$96,3,FALSE),"")</f>
        <v/>
      </c>
      <c r="D962" s="40"/>
      <c r="E962" s="40"/>
      <c r="F962" s="42"/>
      <c r="G962" s="42"/>
      <c r="H962" s="42"/>
      <c r="I962" s="42"/>
      <c r="J962" s="267" t="str">
        <f t="shared" si="97"/>
        <v/>
      </c>
      <c r="K962" s="289"/>
      <c r="L962" s="289"/>
      <c r="M962" s="42"/>
      <c r="N962" s="42"/>
      <c r="O962" s="42"/>
      <c r="P962" s="42"/>
      <c r="Q962" s="42"/>
      <c r="R962" s="42"/>
      <c r="S962" s="266">
        <f t="shared" si="98"/>
        <v>0</v>
      </c>
      <c r="T962" s="32"/>
      <c r="U962" s="50"/>
      <c r="V962" s="44"/>
      <c r="W962" s="44"/>
      <c r="X962" s="45"/>
      <c r="Y962" s="50"/>
      <c r="Z962" s="46"/>
      <c r="AA962" s="46"/>
      <c r="AB962" s="46"/>
      <c r="AC962" s="47">
        <f t="shared" si="99"/>
        <v>0</v>
      </c>
      <c r="AD962" s="51"/>
      <c r="AE962" s="51"/>
      <c r="AF962" s="51"/>
      <c r="AH962" s="290"/>
      <c r="AI962" s="53">
        <f t="shared" si="100"/>
        <v>0</v>
      </c>
      <c r="AJ962" s="52"/>
      <c r="AK962" s="293"/>
      <c r="AL962" s="300"/>
      <c r="AM962" s="52"/>
      <c r="AN962" s="300"/>
      <c r="AO962" s="54"/>
      <c r="AQ962" s="47" t="str">
        <f>IF(OR('Input 1 - Schedule 1'!$C962="Non-Ins, Non-Fin",G962="Other Unregulated Financial Entity"),"Yes","No")</f>
        <v>No</v>
      </c>
      <c r="AR962" s="47" t="str">
        <f>IF(AQ962="Yes", 'Input 1 - Schedule 1'!AL962/'Input 1 - Schedule 1'!AM962*'Input 1 - Schedule 1'!AN962,"N/A")</f>
        <v>N/A</v>
      </c>
      <c r="AS962" s="47" t="str">
        <f>IF(AR962="N/A","N/A",MAX('Input 1 - Schedule 1'!AN962*0.02,AR962))</f>
        <v>N/A</v>
      </c>
      <c r="AT962" s="47" t="str">
        <f>IF(AQ962="Yes",'Input 1 - Schedule 1'!$AH962*IF($AX962="RBC Filing U.S. Insurer (Life)",0.0247,IF($AX962="RBC Filing U.S. Insurer (Health)",0.057*2/3,0.0364)),"N/A")</f>
        <v>N/A</v>
      </c>
      <c r="AU962" s="47" t="str">
        <f>IF(AQ962="Yes",'Input 1 - Schedule 1'!$AH962*IF($AX962="RBC Filing U.S. Insurer (Life)",0.037,IF($AX962="RBC Filing U.S. Insurer (Health)",0.057,0.054)),"N/A")</f>
        <v>N/A</v>
      </c>
      <c r="AV962" s="47" t="str">
        <f>IF(AQ962="Yes",'Input 1 - Schedule 1'!$AJ962*0.03,"N/A")</f>
        <v>N/A</v>
      </c>
      <c r="AW962" s="47" t="str">
        <f>IF(AQ962="Yes",IF(AX962="RBC Filing U.S. Insurer (Life)",0.195*'Input 1 - Schedule 1'!AJ962,0.225*'Input 1 - Schedule 1'!AJ962),"N/A")</f>
        <v>N/A</v>
      </c>
      <c r="AX962" s="47" t="str">
        <f>IFERROR(VLOOKUP('Input 1 - Schedule 1'!I962,'Input 1 - Schedule 1'!$D$7:$G$1009,4,FALSE),"")</f>
        <v/>
      </c>
      <c r="AZ962" s="17" t="s">
        <v>1</v>
      </c>
    </row>
    <row r="963" spans="1:52" x14ac:dyDescent="0.25">
      <c r="A963" s="56">
        <f t="shared" si="95"/>
        <v>954</v>
      </c>
      <c r="B963" s="267" t="str">
        <f t="shared" si="96"/>
        <v/>
      </c>
      <c r="C963" s="55" t="str">
        <f>IFERROR(VLOOKUP(G963,GCC.Param!$B$3:$D$96,3,FALSE),"")</f>
        <v/>
      </c>
      <c r="D963" s="40"/>
      <c r="E963" s="40"/>
      <c r="F963" s="42"/>
      <c r="G963" s="42"/>
      <c r="H963" s="42"/>
      <c r="I963" s="42"/>
      <c r="J963" s="267" t="str">
        <f t="shared" si="97"/>
        <v/>
      </c>
      <c r="K963" s="289"/>
      <c r="L963" s="289"/>
      <c r="M963" s="42"/>
      <c r="N963" s="42"/>
      <c r="O963" s="42"/>
      <c r="P963" s="42"/>
      <c r="Q963" s="42"/>
      <c r="R963" s="42"/>
      <c r="S963" s="266">
        <f t="shared" si="98"/>
        <v>0</v>
      </c>
      <c r="T963" s="32"/>
      <c r="U963" s="50"/>
      <c r="V963" s="44"/>
      <c r="W963" s="44"/>
      <c r="X963" s="45"/>
      <c r="Y963" s="50"/>
      <c r="Z963" s="46"/>
      <c r="AA963" s="46"/>
      <c r="AB963" s="46"/>
      <c r="AC963" s="47">
        <f t="shared" si="99"/>
        <v>0</v>
      </c>
      <c r="AD963" s="51"/>
      <c r="AE963" s="51"/>
      <c r="AF963" s="51"/>
      <c r="AH963" s="290"/>
      <c r="AI963" s="53">
        <f t="shared" si="100"/>
        <v>0</v>
      </c>
      <c r="AJ963" s="52"/>
      <c r="AK963" s="293"/>
      <c r="AL963" s="300"/>
      <c r="AM963" s="52"/>
      <c r="AN963" s="300"/>
      <c r="AO963" s="54"/>
      <c r="AQ963" s="47" t="str">
        <f>IF(OR('Input 1 - Schedule 1'!$C963="Non-Ins, Non-Fin",G963="Other Unregulated Financial Entity"),"Yes","No")</f>
        <v>No</v>
      </c>
      <c r="AR963" s="47" t="str">
        <f>IF(AQ963="Yes", 'Input 1 - Schedule 1'!AL963/'Input 1 - Schedule 1'!AM963*'Input 1 - Schedule 1'!AN963,"N/A")</f>
        <v>N/A</v>
      </c>
      <c r="AS963" s="47" t="str">
        <f>IF(AR963="N/A","N/A",MAX('Input 1 - Schedule 1'!AN963*0.02,AR963))</f>
        <v>N/A</v>
      </c>
      <c r="AT963" s="47" t="str">
        <f>IF(AQ963="Yes",'Input 1 - Schedule 1'!$AH963*IF($AX963="RBC Filing U.S. Insurer (Life)",0.0247,IF($AX963="RBC Filing U.S. Insurer (Health)",0.057*2/3,0.0364)),"N/A")</f>
        <v>N/A</v>
      </c>
      <c r="AU963" s="47" t="str">
        <f>IF(AQ963="Yes",'Input 1 - Schedule 1'!$AH963*IF($AX963="RBC Filing U.S. Insurer (Life)",0.037,IF($AX963="RBC Filing U.S. Insurer (Health)",0.057,0.054)),"N/A")</f>
        <v>N/A</v>
      </c>
      <c r="AV963" s="47" t="str">
        <f>IF(AQ963="Yes",'Input 1 - Schedule 1'!$AJ963*0.03,"N/A")</f>
        <v>N/A</v>
      </c>
      <c r="AW963" s="47" t="str">
        <f>IF(AQ963="Yes",IF(AX963="RBC Filing U.S. Insurer (Life)",0.195*'Input 1 - Schedule 1'!AJ963,0.225*'Input 1 - Schedule 1'!AJ963),"N/A")</f>
        <v>N/A</v>
      </c>
      <c r="AX963" s="47" t="str">
        <f>IFERROR(VLOOKUP('Input 1 - Schedule 1'!I963,'Input 1 - Schedule 1'!$D$7:$G$1009,4,FALSE),"")</f>
        <v/>
      </c>
      <c r="AZ963" s="17" t="s">
        <v>1</v>
      </c>
    </row>
    <row r="964" spans="1:52" x14ac:dyDescent="0.25">
      <c r="A964" s="56">
        <f t="shared" si="95"/>
        <v>955</v>
      </c>
      <c r="B964" s="267" t="str">
        <f t="shared" si="96"/>
        <v/>
      </c>
      <c r="C964" s="55" t="str">
        <f>IFERROR(VLOOKUP(G964,GCC.Param!$B$3:$D$96,3,FALSE),"")</f>
        <v/>
      </c>
      <c r="D964" s="40"/>
      <c r="E964" s="40"/>
      <c r="F964" s="42"/>
      <c r="G964" s="42"/>
      <c r="H964" s="42"/>
      <c r="I964" s="42"/>
      <c r="J964" s="267" t="str">
        <f t="shared" si="97"/>
        <v/>
      </c>
      <c r="K964" s="289"/>
      <c r="L964" s="289"/>
      <c r="M964" s="42"/>
      <c r="N964" s="42"/>
      <c r="O964" s="42"/>
      <c r="P964" s="42"/>
      <c r="Q964" s="42"/>
      <c r="R964" s="42"/>
      <c r="S964" s="266">
        <f t="shared" si="98"/>
        <v>0</v>
      </c>
      <c r="T964" s="32"/>
      <c r="U964" s="50"/>
      <c r="V964" s="44"/>
      <c r="W964" s="44"/>
      <c r="X964" s="45"/>
      <c r="Y964" s="50"/>
      <c r="Z964" s="46"/>
      <c r="AA964" s="46"/>
      <c r="AB964" s="46"/>
      <c r="AC964" s="47">
        <f t="shared" si="99"/>
        <v>0</v>
      </c>
      <c r="AD964" s="51"/>
      <c r="AE964" s="51"/>
      <c r="AF964" s="51"/>
      <c r="AH964" s="290"/>
      <c r="AI964" s="53">
        <f t="shared" si="100"/>
        <v>0</v>
      </c>
      <c r="AJ964" s="52"/>
      <c r="AK964" s="293"/>
      <c r="AL964" s="300"/>
      <c r="AM964" s="52"/>
      <c r="AN964" s="300"/>
      <c r="AO964" s="54"/>
      <c r="AQ964" s="47" t="str">
        <f>IF(OR('Input 1 - Schedule 1'!$C964="Non-Ins, Non-Fin",G964="Other Unregulated Financial Entity"),"Yes","No")</f>
        <v>No</v>
      </c>
      <c r="AR964" s="47" t="str">
        <f>IF(AQ964="Yes", 'Input 1 - Schedule 1'!AL964/'Input 1 - Schedule 1'!AM964*'Input 1 - Schedule 1'!AN964,"N/A")</f>
        <v>N/A</v>
      </c>
      <c r="AS964" s="47" t="str">
        <f>IF(AR964="N/A","N/A",MAX('Input 1 - Schedule 1'!AN964*0.02,AR964))</f>
        <v>N/A</v>
      </c>
      <c r="AT964" s="47" t="str">
        <f>IF(AQ964="Yes",'Input 1 - Schedule 1'!$AH964*IF($AX964="RBC Filing U.S. Insurer (Life)",0.0247,IF($AX964="RBC Filing U.S. Insurer (Health)",0.057*2/3,0.0364)),"N/A")</f>
        <v>N/A</v>
      </c>
      <c r="AU964" s="47" t="str">
        <f>IF(AQ964="Yes",'Input 1 - Schedule 1'!$AH964*IF($AX964="RBC Filing U.S. Insurer (Life)",0.037,IF($AX964="RBC Filing U.S. Insurer (Health)",0.057,0.054)),"N/A")</f>
        <v>N/A</v>
      </c>
      <c r="AV964" s="47" t="str">
        <f>IF(AQ964="Yes",'Input 1 - Schedule 1'!$AJ964*0.03,"N/A")</f>
        <v>N/A</v>
      </c>
      <c r="AW964" s="47" t="str">
        <f>IF(AQ964="Yes",IF(AX964="RBC Filing U.S. Insurer (Life)",0.195*'Input 1 - Schedule 1'!AJ964,0.225*'Input 1 - Schedule 1'!AJ964),"N/A")</f>
        <v>N/A</v>
      </c>
      <c r="AX964" s="47" t="str">
        <f>IFERROR(VLOOKUP('Input 1 - Schedule 1'!I964,'Input 1 - Schedule 1'!$D$7:$G$1009,4,FALSE),"")</f>
        <v/>
      </c>
      <c r="AZ964" s="17" t="s">
        <v>1</v>
      </c>
    </row>
    <row r="965" spans="1:52" x14ac:dyDescent="0.25">
      <c r="A965" s="56">
        <f t="shared" si="95"/>
        <v>956</v>
      </c>
      <c r="B965" s="267" t="str">
        <f t="shared" si="96"/>
        <v/>
      </c>
      <c r="C965" s="55" t="str">
        <f>IFERROR(VLOOKUP(G965,GCC.Param!$B$3:$D$96,3,FALSE),"")</f>
        <v/>
      </c>
      <c r="D965" s="40"/>
      <c r="E965" s="40"/>
      <c r="F965" s="42"/>
      <c r="G965" s="42"/>
      <c r="H965" s="42"/>
      <c r="I965" s="42"/>
      <c r="J965" s="267" t="str">
        <f t="shared" si="97"/>
        <v/>
      </c>
      <c r="K965" s="289"/>
      <c r="L965" s="289"/>
      <c r="M965" s="42"/>
      <c r="N965" s="42"/>
      <c r="O965" s="42"/>
      <c r="P965" s="42"/>
      <c r="Q965" s="42"/>
      <c r="R965" s="42"/>
      <c r="S965" s="266">
        <f t="shared" si="98"/>
        <v>0</v>
      </c>
      <c r="T965" s="32"/>
      <c r="U965" s="50"/>
      <c r="V965" s="44"/>
      <c r="W965" s="44"/>
      <c r="X965" s="45"/>
      <c r="Y965" s="50"/>
      <c r="Z965" s="46"/>
      <c r="AA965" s="46"/>
      <c r="AB965" s="46"/>
      <c r="AC965" s="47">
        <f t="shared" si="99"/>
        <v>0</v>
      </c>
      <c r="AD965" s="51"/>
      <c r="AE965" s="51"/>
      <c r="AF965" s="51"/>
      <c r="AH965" s="290"/>
      <c r="AI965" s="53">
        <f t="shared" si="100"/>
        <v>0</v>
      </c>
      <c r="AJ965" s="52"/>
      <c r="AK965" s="293"/>
      <c r="AL965" s="300"/>
      <c r="AM965" s="52"/>
      <c r="AN965" s="300"/>
      <c r="AO965" s="54"/>
      <c r="AQ965" s="47" t="str">
        <f>IF(OR('Input 1 - Schedule 1'!$C965="Non-Ins, Non-Fin",G965="Other Unregulated Financial Entity"),"Yes","No")</f>
        <v>No</v>
      </c>
      <c r="AR965" s="47" t="str">
        <f>IF(AQ965="Yes", 'Input 1 - Schedule 1'!AL965/'Input 1 - Schedule 1'!AM965*'Input 1 - Schedule 1'!AN965,"N/A")</f>
        <v>N/A</v>
      </c>
      <c r="AS965" s="47" t="str">
        <f>IF(AR965="N/A","N/A",MAX('Input 1 - Schedule 1'!AN965*0.02,AR965))</f>
        <v>N/A</v>
      </c>
      <c r="AT965" s="47" t="str">
        <f>IF(AQ965="Yes",'Input 1 - Schedule 1'!$AH965*IF($AX965="RBC Filing U.S. Insurer (Life)",0.0247,IF($AX965="RBC Filing U.S. Insurer (Health)",0.057*2/3,0.0364)),"N/A")</f>
        <v>N/A</v>
      </c>
      <c r="AU965" s="47" t="str">
        <f>IF(AQ965="Yes",'Input 1 - Schedule 1'!$AH965*IF($AX965="RBC Filing U.S. Insurer (Life)",0.037,IF($AX965="RBC Filing U.S. Insurer (Health)",0.057,0.054)),"N/A")</f>
        <v>N/A</v>
      </c>
      <c r="AV965" s="47" t="str">
        <f>IF(AQ965="Yes",'Input 1 - Schedule 1'!$AJ965*0.03,"N/A")</f>
        <v>N/A</v>
      </c>
      <c r="AW965" s="47" t="str">
        <f>IF(AQ965="Yes",IF(AX965="RBC Filing U.S. Insurer (Life)",0.195*'Input 1 - Schedule 1'!AJ965,0.225*'Input 1 - Schedule 1'!AJ965),"N/A")</f>
        <v>N/A</v>
      </c>
      <c r="AX965" s="47" t="str">
        <f>IFERROR(VLOOKUP('Input 1 - Schedule 1'!I965,'Input 1 - Schedule 1'!$D$7:$G$1009,4,FALSE),"")</f>
        <v/>
      </c>
      <c r="AZ965" s="17" t="s">
        <v>1</v>
      </c>
    </row>
    <row r="966" spans="1:52" x14ac:dyDescent="0.25">
      <c r="A966" s="56">
        <f t="shared" si="95"/>
        <v>957</v>
      </c>
      <c r="B966" s="267" t="str">
        <f t="shared" si="96"/>
        <v/>
      </c>
      <c r="C966" s="55" t="str">
        <f>IFERROR(VLOOKUP(G966,GCC.Param!$B$3:$D$96,3,FALSE),"")</f>
        <v/>
      </c>
      <c r="D966" s="40"/>
      <c r="E966" s="40"/>
      <c r="F966" s="42"/>
      <c r="G966" s="42"/>
      <c r="H966" s="42"/>
      <c r="I966" s="42"/>
      <c r="J966" s="267" t="str">
        <f t="shared" si="97"/>
        <v/>
      </c>
      <c r="K966" s="289"/>
      <c r="L966" s="289"/>
      <c r="M966" s="42"/>
      <c r="N966" s="42"/>
      <c r="O966" s="42"/>
      <c r="P966" s="42"/>
      <c r="Q966" s="42"/>
      <c r="R966" s="42"/>
      <c r="S966" s="266">
        <f t="shared" si="98"/>
        <v>0</v>
      </c>
      <c r="T966" s="32"/>
      <c r="U966" s="50"/>
      <c r="V966" s="44"/>
      <c r="W966" s="44"/>
      <c r="X966" s="45"/>
      <c r="Y966" s="50"/>
      <c r="Z966" s="46"/>
      <c r="AA966" s="46"/>
      <c r="AB966" s="46"/>
      <c r="AC966" s="47">
        <f t="shared" si="99"/>
        <v>0</v>
      </c>
      <c r="AD966" s="51"/>
      <c r="AE966" s="51"/>
      <c r="AF966" s="51"/>
      <c r="AH966" s="290"/>
      <c r="AI966" s="53">
        <f t="shared" si="100"/>
        <v>0</v>
      </c>
      <c r="AJ966" s="52"/>
      <c r="AK966" s="293"/>
      <c r="AL966" s="300"/>
      <c r="AM966" s="52"/>
      <c r="AN966" s="300"/>
      <c r="AO966" s="54"/>
      <c r="AQ966" s="47" t="str">
        <f>IF(OR('Input 1 - Schedule 1'!$C966="Non-Ins, Non-Fin",G966="Other Unregulated Financial Entity"),"Yes","No")</f>
        <v>No</v>
      </c>
      <c r="AR966" s="47" t="str">
        <f>IF(AQ966="Yes", 'Input 1 - Schedule 1'!AL966/'Input 1 - Schedule 1'!AM966*'Input 1 - Schedule 1'!AN966,"N/A")</f>
        <v>N/A</v>
      </c>
      <c r="AS966" s="47" t="str">
        <f>IF(AR966="N/A","N/A",MAX('Input 1 - Schedule 1'!AN966*0.02,AR966))</f>
        <v>N/A</v>
      </c>
      <c r="AT966" s="47" t="str">
        <f>IF(AQ966="Yes",'Input 1 - Schedule 1'!$AH966*IF($AX966="RBC Filing U.S. Insurer (Life)",0.0247,IF($AX966="RBC Filing U.S. Insurer (Health)",0.057*2/3,0.0364)),"N/A")</f>
        <v>N/A</v>
      </c>
      <c r="AU966" s="47" t="str">
        <f>IF(AQ966="Yes",'Input 1 - Schedule 1'!$AH966*IF($AX966="RBC Filing U.S. Insurer (Life)",0.037,IF($AX966="RBC Filing U.S. Insurer (Health)",0.057,0.054)),"N/A")</f>
        <v>N/A</v>
      </c>
      <c r="AV966" s="47" t="str">
        <f>IF(AQ966="Yes",'Input 1 - Schedule 1'!$AJ966*0.03,"N/A")</f>
        <v>N/A</v>
      </c>
      <c r="AW966" s="47" t="str">
        <f>IF(AQ966="Yes",IF(AX966="RBC Filing U.S. Insurer (Life)",0.195*'Input 1 - Schedule 1'!AJ966,0.225*'Input 1 - Schedule 1'!AJ966),"N/A")</f>
        <v>N/A</v>
      </c>
      <c r="AX966" s="47" t="str">
        <f>IFERROR(VLOOKUP('Input 1 - Schedule 1'!I966,'Input 1 - Schedule 1'!$D$7:$G$1009,4,FALSE),"")</f>
        <v/>
      </c>
      <c r="AZ966" s="17" t="s">
        <v>1</v>
      </c>
    </row>
    <row r="967" spans="1:52" x14ac:dyDescent="0.25">
      <c r="A967" s="56">
        <f t="shared" si="95"/>
        <v>958</v>
      </c>
      <c r="B967" s="267" t="str">
        <f t="shared" si="96"/>
        <v/>
      </c>
      <c r="C967" s="55" t="str">
        <f>IFERROR(VLOOKUP(G967,GCC.Param!$B$3:$D$96,3,FALSE),"")</f>
        <v/>
      </c>
      <c r="D967" s="40"/>
      <c r="E967" s="40"/>
      <c r="F967" s="42"/>
      <c r="G967" s="42"/>
      <c r="H967" s="42"/>
      <c r="I967" s="42"/>
      <c r="J967" s="267" t="str">
        <f t="shared" si="97"/>
        <v/>
      </c>
      <c r="K967" s="289"/>
      <c r="L967" s="289"/>
      <c r="M967" s="42"/>
      <c r="N967" s="42"/>
      <c r="O967" s="42"/>
      <c r="P967" s="42"/>
      <c r="Q967" s="42"/>
      <c r="R967" s="42"/>
      <c r="S967" s="266">
        <f t="shared" si="98"/>
        <v>0</v>
      </c>
      <c r="T967" s="32"/>
      <c r="U967" s="50"/>
      <c r="V967" s="44"/>
      <c r="W967" s="44"/>
      <c r="X967" s="45"/>
      <c r="Y967" s="50"/>
      <c r="Z967" s="46"/>
      <c r="AA967" s="46"/>
      <c r="AB967" s="46"/>
      <c r="AC967" s="47">
        <f t="shared" si="99"/>
        <v>0</v>
      </c>
      <c r="AD967" s="51"/>
      <c r="AE967" s="51"/>
      <c r="AF967" s="51"/>
      <c r="AH967" s="290"/>
      <c r="AI967" s="53">
        <f t="shared" si="100"/>
        <v>0</v>
      </c>
      <c r="AJ967" s="52"/>
      <c r="AK967" s="293"/>
      <c r="AL967" s="300"/>
      <c r="AM967" s="52"/>
      <c r="AN967" s="300"/>
      <c r="AO967" s="54"/>
      <c r="AQ967" s="47" t="str">
        <f>IF(OR('Input 1 - Schedule 1'!$C967="Non-Ins, Non-Fin",G967="Other Unregulated Financial Entity"),"Yes","No")</f>
        <v>No</v>
      </c>
      <c r="AR967" s="47" t="str">
        <f>IF(AQ967="Yes", 'Input 1 - Schedule 1'!AL967/'Input 1 - Schedule 1'!AM967*'Input 1 - Schedule 1'!AN967,"N/A")</f>
        <v>N/A</v>
      </c>
      <c r="AS967" s="47" t="str">
        <f>IF(AR967="N/A","N/A",MAX('Input 1 - Schedule 1'!AN967*0.02,AR967))</f>
        <v>N/A</v>
      </c>
      <c r="AT967" s="47" t="str">
        <f>IF(AQ967="Yes",'Input 1 - Schedule 1'!$AH967*IF($AX967="RBC Filing U.S. Insurer (Life)",0.0247,IF($AX967="RBC Filing U.S. Insurer (Health)",0.057*2/3,0.0364)),"N/A")</f>
        <v>N/A</v>
      </c>
      <c r="AU967" s="47" t="str">
        <f>IF(AQ967="Yes",'Input 1 - Schedule 1'!$AH967*IF($AX967="RBC Filing U.S. Insurer (Life)",0.037,IF($AX967="RBC Filing U.S. Insurer (Health)",0.057,0.054)),"N/A")</f>
        <v>N/A</v>
      </c>
      <c r="AV967" s="47" t="str">
        <f>IF(AQ967="Yes",'Input 1 - Schedule 1'!$AJ967*0.03,"N/A")</f>
        <v>N/A</v>
      </c>
      <c r="AW967" s="47" t="str">
        <f>IF(AQ967="Yes",IF(AX967="RBC Filing U.S. Insurer (Life)",0.195*'Input 1 - Schedule 1'!AJ967,0.225*'Input 1 - Schedule 1'!AJ967),"N/A")</f>
        <v>N/A</v>
      </c>
      <c r="AX967" s="47" t="str">
        <f>IFERROR(VLOOKUP('Input 1 - Schedule 1'!I967,'Input 1 - Schedule 1'!$D$7:$G$1009,4,FALSE),"")</f>
        <v/>
      </c>
      <c r="AZ967" s="17" t="s">
        <v>1</v>
      </c>
    </row>
    <row r="968" spans="1:52" x14ac:dyDescent="0.25">
      <c r="A968" s="56">
        <f t="shared" si="95"/>
        <v>959</v>
      </c>
      <c r="B968" s="267" t="str">
        <f t="shared" si="96"/>
        <v/>
      </c>
      <c r="C968" s="55" t="str">
        <f>IFERROR(VLOOKUP(G968,GCC.Param!$B$3:$D$96,3,FALSE),"")</f>
        <v/>
      </c>
      <c r="D968" s="40"/>
      <c r="E968" s="40"/>
      <c r="F968" s="42"/>
      <c r="G968" s="42"/>
      <c r="H968" s="42"/>
      <c r="I968" s="42"/>
      <c r="J968" s="267" t="str">
        <f t="shared" si="97"/>
        <v/>
      </c>
      <c r="K968" s="289"/>
      <c r="L968" s="289"/>
      <c r="M968" s="42"/>
      <c r="N968" s="42"/>
      <c r="O968" s="42"/>
      <c r="P968" s="42"/>
      <c r="Q968" s="42"/>
      <c r="R968" s="42"/>
      <c r="S968" s="266">
        <f t="shared" si="98"/>
        <v>0</v>
      </c>
      <c r="T968" s="32"/>
      <c r="U968" s="50"/>
      <c r="V968" s="44"/>
      <c r="W968" s="44"/>
      <c r="X968" s="45"/>
      <c r="Y968" s="50"/>
      <c r="Z968" s="46"/>
      <c r="AA968" s="46"/>
      <c r="AB968" s="46"/>
      <c r="AC968" s="47">
        <f t="shared" si="99"/>
        <v>0</v>
      </c>
      <c r="AD968" s="51"/>
      <c r="AE968" s="51"/>
      <c r="AF968" s="51"/>
      <c r="AH968" s="290"/>
      <c r="AI968" s="53">
        <f t="shared" si="100"/>
        <v>0</v>
      </c>
      <c r="AJ968" s="52"/>
      <c r="AK968" s="293"/>
      <c r="AL968" s="300"/>
      <c r="AM968" s="52"/>
      <c r="AN968" s="300"/>
      <c r="AO968" s="54"/>
      <c r="AQ968" s="47" t="str">
        <f>IF(OR('Input 1 - Schedule 1'!$C968="Non-Ins, Non-Fin",G968="Other Unregulated Financial Entity"),"Yes","No")</f>
        <v>No</v>
      </c>
      <c r="AR968" s="47" t="str">
        <f>IF(AQ968="Yes", 'Input 1 - Schedule 1'!AL968/'Input 1 - Schedule 1'!AM968*'Input 1 - Schedule 1'!AN968,"N/A")</f>
        <v>N/A</v>
      </c>
      <c r="AS968" s="47" t="str">
        <f>IF(AR968="N/A","N/A",MAX('Input 1 - Schedule 1'!AN968*0.02,AR968))</f>
        <v>N/A</v>
      </c>
      <c r="AT968" s="47" t="str">
        <f>IF(AQ968="Yes",'Input 1 - Schedule 1'!$AH968*IF($AX968="RBC Filing U.S. Insurer (Life)",0.0247,IF($AX968="RBC Filing U.S. Insurer (Health)",0.057*2/3,0.0364)),"N/A")</f>
        <v>N/A</v>
      </c>
      <c r="AU968" s="47" t="str">
        <f>IF(AQ968="Yes",'Input 1 - Schedule 1'!$AH968*IF($AX968="RBC Filing U.S. Insurer (Life)",0.037,IF($AX968="RBC Filing U.S. Insurer (Health)",0.057,0.054)),"N/A")</f>
        <v>N/A</v>
      </c>
      <c r="AV968" s="47" t="str">
        <f>IF(AQ968="Yes",'Input 1 - Schedule 1'!$AJ968*0.03,"N/A")</f>
        <v>N/A</v>
      </c>
      <c r="AW968" s="47" t="str">
        <f>IF(AQ968="Yes",IF(AX968="RBC Filing U.S. Insurer (Life)",0.195*'Input 1 - Schedule 1'!AJ968,0.225*'Input 1 - Schedule 1'!AJ968),"N/A")</f>
        <v>N/A</v>
      </c>
      <c r="AX968" s="47" t="str">
        <f>IFERROR(VLOOKUP('Input 1 - Schedule 1'!I968,'Input 1 - Schedule 1'!$D$7:$G$1009,4,FALSE),"")</f>
        <v/>
      </c>
      <c r="AZ968" s="17" t="s">
        <v>1</v>
      </c>
    </row>
    <row r="969" spans="1:52" x14ac:dyDescent="0.25">
      <c r="A969" s="56">
        <f t="shared" si="95"/>
        <v>960</v>
      </c>
      <c r="B969" s="267" t="str">
        <f t="shared" si="96"/>
        <v/>
      </c>
      <c r="C969" s="55" t="str">
        <f>IFERROR(VLOOKUP(G969,GCC.Param!$B$3:$D$96,3,FALSE),"")</f>
        <v/>
      </c>
      <c r="D969" s="40"/>
      <c r="E969" s="40"/>
      <c r="F969" s="42"/>
      <c r="G969" s="42"/>
      <c r="H969" s="42"/>
      <c r="I969" s="42"/>
      <c r="J969" s="267" t="str">
        <f t="shared" si="97"/>
        <v/>
      </c>
      <c r="K969" s="289"/>
      <c r="L969" s="289"/>
      <c r="M969" s="42"/>
      <c r="N969" s="42"/>
      <c r="O969" s="42"/>
      <c r="P969" s="42"/>
      <c r="Q969" s="42"/>
      <c r="R969" s="42"/>
      <c r="S969" s="266">
        <f t="shared" si="98"/>
        <v>0</v>
      </c>
      <c r="T969" s="32"/>
      <c r="U969" s="50"/>
      <c r="V969" s="44"/>
      <c r="W969" s="44"/>
      <c r="X969" s="45"/>
      <c r="Y969" s="50"/>
      <c r="Z969" s="46"/>
      <c r="AA969" s="46"/>
      <c r="AB969" s="46"/>
      <c r="AC969" s="47">
        <f t="shared" si="99"/>
        <v>0</v>
      </c>
      <c r="AD969" s="51"/>
      <c r="AE969" s="51"/>
      <c r="AF969" s="51"/>
      <c r="AH969" s="290"/>
      <c r="AI969" s="53">
        <f t="shared" si="100"/>
        <v>0</v>
      </c>
      <c r="AJ969" s="52"/>
      <c r="AK969" s="293"/>
      <c r="AL969" s="300"/>
      <c r="AM969" s="52"/>
      <c r="AN969" s="300"/>
      <c r="AO969" s="54"/>
      <c r="AQ969" s="47" t="str">
        <f>IF(OR('Input 1 - Schedule 1'!$C969="Non-Ins, Non-Fin",G969="Other Unregulated Financial Entity"),"Yes","No")</f>
        <v>No</v>
      </c>
      <c r="AR969" s="47" t="str">
        <f>IF(AQ969="Yes", 'Input 1 - Schedule 1'!AL969/'Input 1 - Schedule 1'!AM969*'Input 1 - Schedule 1'!AN969,"N/A")</f>
        <v>N/A</v>
      </c>
      <c r="AS969" s="47" t="str">
        <f>IF(AR969="N/A","N/A",MAX('Input 1 - Schedule 1'!AN969*0.02,AR969))</f>
        <v>N/A</v>
      </c>
      <c r="AT969" s="47" t="str">
        <f>IF(AQ969="Yes",'Input 1 - Schedule 1'!$AH969*IF($AX969="RBC Filing U.S. Insurer (Life)",0.0247,IF($AX969="RBC Filing U.S. Insurer (Health)",0.057*2/3,0.0364)),"N/A")</f>
        <v>N/A</v>
      </c>
      <c r="AU969" s="47" t="str">
        <f>IF(AQ969="Yes",'Input 1 - Schedule 1'!$AH969*IF($AX969="RBC Filing U.S. Insurer (Life)",0.037,IF($AX969="RBC Filing U.S. Insurer (Health)",0.057,0.054)),"N/A")</f>
        <v>N/A</v>
      </c>
      <c r="AV969" s="47" t="str">
        <f>IF(AQ969="Yes",'Input 1 - Schedule 1'!$AJ969*0.03,"N/A")</f>
        <v>N/A</v>
      </c>
      <c r="AW969" s="47" t="str">
        <f>IF(AQ969="Yes",IF(AX969="RBC Filing U.S. Insurer (Life)",0.195*'Input 1 - Schedule 1'!AJ969,0.225*'Input 1 - Schedule 1'!AJ969),"N/A")</f>
        <v>N/A</v>
      </c>
      <c r="AX969" s="47" t="str">
        <f>IFERROR(VLOOKUP('Input 1 - Schedule 1'!I969,'Input 1 - Schedule 1'!$D$7:$G$1009,4,FALSE),"")</f>
        <v/>
      </c>
      <c r="AZ969" s="17" t="s">
        <v>1</v>
      </c>
    </row>
    <row r="970" spans="1:52" x14ac:dyDescent="0.25">
      <c r="A970" s="56">
        <f t="shared" si="95"/>
        <v>961</v>
      </c>
      <c r="B970" s="267" t="str">
        <f t="shared" si="96"/>
        <v/>
      </c>
      <c r="C970" s="55" t="str">
        <f>IFERROR(VLOOKUP(G970,GCC.Param!$B$3:$D$96,3,FALSE),"")</f>
        <v/>
      </c>
      <c r="D970" s="40"/>
      <c r="E970" s="40"/>
      <c r="F970" s="42"/>
      <c r="G970" s="42"/>
      <c r="H970" s="42"/>
      <c r="I970" s="42"/>
      <c r="J970" s="267" t="str">
        <f t="shared" si="97"/>
        <v/>
      </c>
      <c r="K970" s="289"/>
      <c r="L970" s="289"/>
      <c r="M970" s="42"/>
      <c r="N970" s="42"/>
      <c r="O970" s="42"/>
      <c r="P970" s="42"/>
      <c r="Q970" s="42"/>
      <c r="R970" s="42"/>
      <c r="S970" s="266">
        <f t="shared" si="98"/>
        <v>0</v>
      </c>
      <c r="T970" s="32"/>
      <c r="U970" s="50"/>
      <c r="V970" s="44"/>
      <c r="W970" s="44"/>
      <c r="X970" s="45"/>
      <c r="Y970" s="50"/>
      <c r="Z970" s="46"/>
      <c r="AA970" s="46"/>
      <c r="AB970" s="46"/>
      <c r="AC970" s="47">
        <f t="shared" si="99"/>
        <v>0</v>
      </c>
      <c r="AD970" s="51"/>
      <c r="AE970" s="51"/>
      <c r="AF970" s="51"/>
      <c r="AH970" s="290"/>
      <c r="AI970" s="53">
        <f t="shared" si="100"/>
        <v>0</v>
      </c>
      <c r="AJ970" s="52"/>
      <c r="AK970" s="293"/>
      <c r="AL970" s="300"/>
      <c r="AM970" s="52"/>
      <c r="AN970" s="300"/>
      <c r="AO970" s="54"/>
      <c r="AQ970" s="47" t="str">
        <f>IF(OR('Input 1 - Schedule 1'!$C970="Non-Ins, Non-Fin",G970="Other Unregulated Financial Entity"),"Yes","No")</f>
        <v>No</v>
      </c>
      <c r="AR970" s="47" t="str">
        <f>IF(AQ970="Yes", 'Input 1 - Schedule 1'!AL970/'Input 1 - Schedule 1'!AM970*'Input 1 - Schedule 1'!AN970,"N/A")</f>
        <v>N/A</v>
      </c>
      <c r="AS970" s="47" t="str">
        <f>IF(AR970="N/A","N/A",MAX('Input 1 - Schedule 1'!AN970*0.02,AR970))</f>
        <v>N/A</v>
      </c>
      <c r="AT970" s="47" t="str">
        <f>IF(AQ970="Yes",'Input 1 - Schedule 1'!$AH970*IF($AX970="RBC Filing U.S. Insurer (Life)",0.0247,IF($AX970="RBC Filing U.S. Insurer (Health)",0.057*2/3,0.0364)),"N/A")</f>
        <v>N/A</v>
      </c>
      <c r="AU970" s="47" t="str">
        <f>IF(AQ970="Yes",'Input 1 - Schedule 1'!$AH970*IF($AX970="RBC Filing U.S. Insurer (Life)",0.037,IF($AX970="RBC Filing U.S. Insurer (Health)",0.057,0.054)),"N/A")</f>
        <v>N/A</v>
      </c>
      <c r="AV970" s="47" t="str">
        <f>IF(AQ970="Yes",'Input 1 - Schedule 1'!$AJ970*0.03,"N/A")</f>
        <v>N/A</v>
      </c>
      <c r="AW970" s="47" t="str">
        <f>IF(AQ970="Yes",IF(AX970="RBC Filing U.S. Insurer (Life)",0.195*'Input 1 - Schedule 1'!AJ970,0.225*'Input 1 - Schedule 1'!AJ970),"N/A")</f>
        <v>N/A</v>
      </c>
      <c r="AX970" s="47" t="str">
        <f>IFERROR(VLOOKUP('Input 1 - Schedule 1'!I970,'Input 1 - Schedule 1'!$D$7:$G$1009,4,FALSE),"")</f>
        <v/>
      </c>
      <c r="AZ970" s="17" t="s">
        <v>1</v>
      </c>
    </row>
    <row r="971" spans="1:52" x14ac:dyDescent="0.25">
      <c r="A971" s="56">
        <f t="shared" si="95"/>
        <v>962</v>
      </c>
      <c r="B971" s="267" t="str">
        <f t="shared" si="96"/>
        <v/>
      </c>
      <c r="C971" s="55" t="str">
        <f>IFERROR(VLOOKUP(G971,GCC.Param!$B$3:$D$96,3,FALSE),"")</f>
        <v/>
      </c>
      <c r="D971" s="40"/>
      <c r="E971" s="40"/>
      <c r="F971" s="42"/>
      <c r="G971" s="42"/>
      <c r="H971" s="42"/>
      <c r="I971" s="42"/>
      <c r="J971" s="267" t="str">
        <f t="shared" si="97"/>
        <v/>
      </c>
      <c r="K971" s="289"/>
      <c r="L971" s="289"/>
      <c r="M971" s="42"/>
      <c r="N971" s="42"/>
      <c r="O971" s="42"/>
      <c r="P971" s="42"/>
      <c r="Q971" s="42"/>
      <c r="R971" s="42"/>
      <c r="S971" s="266">
        <f t="shared" si="98"/>
        <v>0</v>
      </c>
      <c r="T971" s="32"/>
      <c r="U971" s="50"/>
      <c r="V971" s="44"/>
      <c r="W971" s="44"/>
      <c r="X971" s="45"/>
      <c r="Y971" s="50"/>
      <c r="Z971" s="46"/>
      <c r="AA971" s="46"/>
      <c r="AB971" s="46"/>
      <c r="AC971" s="47">
        <f t="shared" si="99"/>
        <v>0</v>
      </c>
      <c r="AD971" s="51"/>
      <c r="AE971" s="51"/>
      <c r="AF971" s="51"/>
      <c r="AH971" s="290"/>
      <c r="AI971" s="53">
        <f t="shared" si="100"/>
        <v>0</v>
      </c>
      <c r="AJ971" s="52"/>
      <c r="AK971" s="293"/>
      <c r="AL971" s="300"/>
      <c r="AM971" s="52"/>
      <c r="AN971" s="300"/>
      <c r="AO971" s="54"/>
      <c r="AQ971" s="47" t="str">
        <f>IF(OR('Input 1 - Schedule 1'!$C971="Non-Ins, Non-Fin",G971="Other Unregulated Financial Entity"),"Yes","No")</f>
        <v>No</v>
      </c>
      <c r="AR971" s="47" t="str">
        <f>IF(AQ971="Yes", 'Input 1 - Schedule 1'!AL971/'Input 1 - Schedule 1'!AM971*'Input 1 - Schedule 1'!AN971,"N/A")</f>
        <v>N/A</v>
      </c>
      <c r="AS971" s="47" t="str">
        <f>IF(AR971="N/A","N/A",MAX('Input 1 - Schedule 1'!AN971*0.02,AR971))</f>
        <v>N/A</v>
      </c>
      <c r="AT971" s="47" t="str">
        <f>IF(AQ971="Yes",'Input 1 - Schedule 1'!$AH971*IF($AX971="RBC Filing U.S. Insurer (Life)",0.0247,IF($AX971="RBC Filing U.S. Insurer (Health)",0.057*2/3,0.0364)),"N/A")</f>
        <v>N/A</v>
      </c>
      <c r="AU971" s="47" t="str">
        <f>IF(AQ971="Yes",'Input 1 - Schedule 1'!$AH971*IF($AX971="RBC Filing U.S. Insurer (Life)",0.037,IF($AX971="RBC Filing U.S. Insurer (Health)",0.057,0.054)),"N/A")</f>
        <v>N/A</v>
      </c>
      <c r="AV971" s="47" t="str">
        <f>IF(AQ971="Yes",'Input 1 - Schedule 1'!$AJ971*0.03,"N/A")</f>
        <v>N/A</v>
      </c>
      <c r="AW971" s="47" t="str">
        <f>IF(AQ971="Yes",IF(AX971="RBC Filing U.S. Insurer (Life)",0.195*'Input 1 - Schedule 1'!AJ971,0.225*'Input 1 - Schedule 1'!AJ971),"N/A")</f>
        <v>N/A</v>
      </c>
      <c r="AX971" s="47" t="str">
        <f>IFERROR(VLOOKUP('Input 1 - Schedule 1'!I971,'Input 1 - Schedule 1'!$D$7:$G$1009,4,FALSE),"")</f>
        <v/>
      </c>
      <c r="AZ971" s="17" t="s">
        <v>1</v>
      </c>
    </row>
    <row r="972" spans="1:52" x14ac:dyDescent="0.25">
      <c r="A972" s="56">
        <f t="shared" si="95"/>
        <v>963</v>
      </c>
      <c r="B972" s="267" t="str">
        <f t="shared" si="96"/>
        <v/>
      </c>
      <c r="C972" s="55" t="str">
        <f>IFERROR(VLOOKUP(G972,GCC.Param!$B$3:$D$96,3,FALSE),"")</f>
        <v/>
      </c>
      <c r="D972" s="40"/>
      <c r="E972" s="40"/>
      <c r="F972" s="42"/>
      <c r="G972" s="42"/>
      <c r="H972" s="42"/>
      <c r="I972" s="42"/>
      <c r="J972" s="267" t="str">
        <f t="shared" si="97"/>
        <v/>
      </c>
      <c r="K972" s="289"/>
      <c r="L972" s="289"/>
      <c r="M972" s="42"/>
      <c r="N972" s="42"/>
      <c r="O972" s="42"/>
      <c r="P972" s="42"/>
      <c r="Q972" s="42"/>
      <c r="R972" s="42"/>
      <c r="S972" s="266">
        <f t="shared" si="98"/>
        <v>0</v>
      </c>
      <c r="T972" s="32"/>
      <c r="U972" s="50"/>
      <c r="V972" s="44"/>
      <c r="W972" s="44"/>
      <c r="X972" s="45"/>
      <c r="Y972" s="50"/>
      <c r="Z972" s="46"/>
      <c r="AA972" s="46"/>
      <c r="AB972" s="46"/>
      <c r="AC972" s="47">
        <f t="shared" si="99"/>
        <v>0</v>
      </c>
      <c r="AD972" s="51"/>
      <c r="AE972" s="51"/>
      <c r="AF972" s="51"/>
      <c r="AH972" s="290"/>
      <c r="AI972" s="53">
        <f t="shared" si="100"/>
        <v>0</v>
      </c>
      <c r="AJ972" s="52"/>
      <c r="AK972" s="293"/>
      <c r="AL972" s="300"/>
      <c r="AM972" s="52"/>
      <c r="AN972" s="300"/>
      <c r="AO972" s="54"/>
      <c r="AQ972" s="47" t="str">
        <f>IF(OR('Input 1 - Schedule 1'!$C972="Non-Ins, Non-Fin",G972="Other Unregulated Financial Entity"),"Yes","No")</f>
        <v>No</v>
      </c>
      <c r="AR972" s="47" t="str">
        <f>IF(AQ972="Yes", 'Input 1 - Schedule 1'!AL972/'Input 1 - Schedule 1'!AM972*'Input 1 - Schedule 1'!AN972,"N/A")</f>
        <v>N/A</v>
      </c>
      <c r="AS972" s="47" t="str">
        <f>IF(AR972="N/A","N/A",MAX('Input 1 - Schedule 1'!AN972*0.02,AR972))</f>
        <v>N/A</v>
      </c>
      <c r="AT972" s="47" t="str">
        <f>IF(AQ972="Yes",'Input 1 - Schedule 1'!$AH972*IF($AX972="RBC Filing U.S. Insurer (Life)",0.0247,IF($AX972="RBC Filing U.S. Insurer (Health)",0.057*2/3,0.0364)),"N/A")</f>
        <v>N/A</v>
      </c>
      <c r="AU972" s="47" t="str">
        <f>IF(AQ972="Yes",'Input 1 - Schedule 1'!$AH972*IF($AX972="RBC Filing U.S. Insurer (Life)",0.037,IF($AX972="RBC Filing U.S. Insurer (Health)",0.057,0.054)),"N/A")</f>
        <v>N/A</v>
      </c>
      <c r="AV972" s="47" t="str">
        <f>IF(AQ972="Yes",'Input 1 - Schedule 1'!$AJ972*0.03,"N/A")</f>
        <v>N/A</v>
      </c>
      <c r="AW972" s="47" t="str">
        <f>IF(AQ972="Yes",IF(AX972="RBC Filing U.S. Insurer (Life)",0.195*'Input 1 - Schedule 1'!AJ972,0.225*'Input 1 - Schedule 1'!AJ972),"N/A")</f>
        <v>N/A</v>
      </c>
      <c r="AX972" s="47" t="str">
        <f>IFERROR(VLOOKUP('Input 1 - Schedule 1'!I972,'Input 1 - Schedule 1'!$D$7:$G$1009,4,FALSE),"")</f>
        <v/>
      </c>
      <c r="AZ972" s="17" t="s">
        <v>1</v>
      </c>
    </row>
    <row r="973" spans="1:52" x14ac:dyDescent="0.25">
      <c r="A973" s="56">
        <f t="shared" si="95"/>
        <v>964</v>
      </c>
      <c r="B973" s="267" t="str">
        <f t="shared" si="96"/>
        <v/>
      </c>
      <c r="C973" s="55" t="str">
        <f>IFERROR(VLOOKUP(G973,GCC.Param!$B$3:$D$96,3,FALSE),"")</f>
        <v/>
      </c>
      <c r="D973" s="40"/>
      <c r="E973" s="40"/>
      <c r="F973" s="42"/>
      <c r="G973" s="42"/>
      <c r="H973" s="42"/>
      <c r="I973" s="42"/>
      <c r="J973" s="267" t="str">
        <f t="shared" si="97"/>
        <v/>
      </c>
      <c r="K973" s="289"/>
      <c r="L973" s="289"/>
      <c r="M973" s="42"/>
      <c r="N973" s="42"/>
      <c r="O973" s="42"/>
      <c r="P973" s="42"/>
      <c r="Q973" s="42"/>
      <c r="R973" s="42"/>
      <c r="S973" s="266">
        <f t="shared" si="98"/>
        <v>0</v>
      </c>
      <c r="T973" s="32"/>
      <c r="U973" s="50"/>
      <c r="V973" s="44"/>
      <c r="W973" s="44"/>
      <c r="X973" s="45"/>
      <c r="Y973" s="50"/>
      <c r="Z973" s="46"/>
      <c r="AA973" s="46"/>
      <c r="AB973" s="46"/>
      <c r="AC973" s="47">
        <f t="shared" si="99"/>
        <v>0</v>
      </c>
      <c r="AD973" s="51"/>
      <c r="AE973" s="51"/>
      <c r="AF973" s="51"/>
      <c r="AH973" s="290"/>
      <c r="AI973" s="53">
        <f t="shared" si="100"/>
        <v>0</v>
      </c>
      <c r="AJ973" s="52"/>
      <c r="AK973" s="293"/>
      <c r="AL973" s="300"/>
      <c r="AM973" s="52"/>
      <c r="AN973" s="300"/>
      <c r="AO973" s="54"/>
      <c r="AQ973" s="47" t="str">
        <f>IF(OR('Input 1 - Schedule 1'!$C973="Non-Ins, Non-Fin",G973="Other Unregulated Financial Entity"),"Yes","No")</f>
        <v>No</v>
      </c>
      <c r="AR973" s="47" t="str">
        <f>IF(AQ973="Yes", 'Input 1 - Schedule 1'!AL973/'Input 1 - Schedule 1'!AM973*'Input 1 - Schedule 1'!AN973,"N/A")</f>
        <v>N/A</v>
      </c>
      <c r="AS973" s="47" t="str">
        <f>IF(AR973="N/A","N/A",MAX('Input 1 - Schedule 1'!AN973*0.02,AR973))</f>
        <v>N/A</v>
      </c>
      <c r="AT973" s="47" t="str">
        <f>IF(AQ973="Yes",'Input 1 - Schedule 1'!$AH973*IF($AX973="RBC Filing U.S. Insurer (Life)",0.0247,IF($AX973="RBC Filing U.S. Insurer (Health)",0.057*2/3,0.0364)),"N/A")</f>
        <v>N/A</v>
      </c>
      <c r="AU973" s="47" t="str">
        <f>IF(AQ973="Yes",'Input 1 - Schedule 1'!$AH973*IF($AX973="RBC Filing U.S. Insurer (Life)",0.037,IF($AX973="RBC Filing U.S. Insurer (Health)",0.057,0.054)),"N/A")</f>
        <v>N/A</v>
      </c>
      <c r="AV973" s="47" t="str">
        <f>IF(AQ973="Yes",'Input 1 - Schedule 1'!$AJ973*0.03,"N/A")</f>
        <v>N/A</v>
      </c>
      <c r="AW973" s="47" t="str">
        <f>IF(AQ973="Yes",IF(AX973="RBC Filing U.S. Insurer (Life)",0.195*'Input 1 - Schedule 1'!AJ973,0.225*'Input 1 - Schedule 1'!AJ973),"N/A")</f>
        <v>N/A</v>
      </c>
      <c r="AX973" s="47" t="str">
        <f>IFERROR(VLOOKUP('Input 1 - Schedule 1'!I973,'Input 1 - Schedule 1'!$D$7:$G$1009,4,FALSE),"")</f>
        <v/>
      </c>
      <c r="AZ973" s="17" t="s">
        <v>1</v>
      </c>
    </row>
    <row r="974" spans="1:52" x14ac:dyDescent="0.25">
      <c r="A974" s="56">
        <f t="shared" si="95"/>
        <v>965</v>
      </c>
      <c r="B974" s="267" t="str">
        <f t="shared" si="96"/>
        <v/>
      </c>
      <c r="C974" s="55" t="str">
        <f>IFERROR(VLOOKUP(G974,GCC.Param!$B$3:$D$96,3,FALSE),"")</f>
        <v/>
      </c>
      <c r="D974" s="40"/>
      <c r="E974" s="40"/>
      <c r="F974" s="42"/>
      <c r="G974" s="42"/>
      <c r="H974" s="42"/>
      <c r="I974" s="42"/>
      <c r="J974" s="267" t="str">
        <f t="shared" si="97"/>
        <v/>
      </c>
      <c r="K974" s="289"/>
      <c r="L974" s="289"/>
      <c r="M974" s="42"/>
      <c r="N974" s="42"/>
      <c r="O974" s="42"/>
      <c r="P974" s="42"/>
      <c r="Q974" s="42"/>
      <c r="R974" s="42"/>
      <c r="S974" s="266">
        <f t="shared" si="98"/>
        <v>0</v>
      </c>
      <c r="T974" s="32"/>
      <c r="U974" s="50"/>
      <c r="V974" s="44"/>
      <c r="W974" s="44"/>
      <c r="X974" s="45"/>
      <c r="Y974" s="50"/>
      <c r="Z974" s="46"/>
      <c r="AA974" s="46"/>
      <c r="AB974" s="46"/>
      <c r="AC974" s="47">
        <f t="shared" si="99"/>
        <v>0</v>
      </c>
      <c r="AD974" s="51"/>
      <c r="AE974" s="51"/>
      <c r="AF974" s="51"/>
      <c r="AH974" s="290"/>
      <c r="AI974" s="53">
        <f t="shared" si="100"/>
        <v>0</v>
      </c>
      <c r="AJ974" s="52"/>
      <c r="AK974" s="293"/>
      <c r="AL974" s="300"/>
      <c r="AM974" s="52"/>
      <c r="AN974" s="300"/>
      <c r="AO974" s="54"/>
      <c r="AQ974" s="47" t="str">
        <f>IF(OR('Input 1 - Schedule 1'!$C974="Non-Ins, Non-Fin",G974="Other Unregulated Financial Entity"),"Yes","No")</f>
        <v>No</v>
      </c>
      <c r="AR974" s="47" t="str">
        <f>IF(AQ974="Yes", 'Input 1 - Schedule 1'!AL974/'Input 1 - Schedule 1'!AM974*'Input 1 - Schedule 1'!AN974,"N/A")</f>
        <v>N/A</v>
      </c>
      <c r="AS974" s="47" t="str">
        <f>IF(AR974="N/A","N/A",MAX('Input 1 - Schedule 1'!AN974*0.02,AR974))</f>
        <v>N/A</v>
      </c>
      <c r="AT974" s="47" t="str">
        <f>IF(AQ974="Yes",'Input 1 - Schedule 1'!$AH974*IF($AX974="RBC Filing U.S. Insurer (Life)",0.0247,IF($AX974="RBC Filing U.S. Insurer (Health)",0.057*2/3,0.0364)),"N/A")</f>
        <v>N/A</v>
      </c>
      <c r="AU974" s="47" t="str">
        <f>IF(AQ974="Yes",'Input 1 - Schedule 1'!$AH974*IF($AX974="RBC Filing U.S. Insurer (Life)",0.037,IF($AX974="RBC Filing U.S. Insurer (Health)",0.057,0.054)),"N/A")</f>
        <v>N/A</v>
      </c>
      <c r="AV974" s="47" t="str">
        <f>IF(AQ974="Yes",'Input 1 - Schedule 1'!$AJ974*0.03,"N/A")</f>
        <v>N/A</v>
      </c>
      <c r="AW974" s="47" t="str">
        <f>IF(AQ974="Yes",IF(AX974="RBC Filing U.S. Insurer (Life)",0.195*'Input 1 - Schedule 1'!AJ974,0.225*'Input 1 - Schedule 1'!AJ974),"N/A")</f>
        <v>N/A</v>
      </c>
      <c r="AX974" s="47" t="str">
        <f>IFERROR(VLOOKUP('Input 1 - Schedule 1'!I974,'Input 1 - Schedule 1'!$D$7:$G$1009,4,FALSE),"")</f>
        <v/>
      </c>
      <c r="AZ974" s="17" t="s">
        <v>1</v>
      </c>
    </row>
    <row r="975" spans="1:52" x14ac:dyDescent="0.25">
      <c r="A975" s="56">
        <f t="shared" si="95"/>
        <v>966</v>
      </c>
      <c r="B975" s="267" t="str">
        <f t="shared" si="96"/>
        <v/>
      </c>
      <c r="C975" s="55" t="str">
        <f>IFERROR(VLOOKUP(G975,GCC.Param!$B$3:$D$96,3,FALSE),"")</f>
        <v/>
      </c>
      <c r="D975" s="40"/>
      <c r="E975" s="40"/>
      <c r="F975" s="42"/>
      <c r="G975" s="42"/>
      <c r="H975" s="42"/>
      <c r="I975" s="42"/>
      <c r="J975" s="267" t="str">
        <f t="shared" si="97"/>
        <v/>
      </c>
      <c r="K975" s="289"/>
      <c r="L975" s="289"/>
      <c r="M975" s="42"/>
      <c r="N975" s="42"/>
      <c r="O975" s="42"/>
      <c r="P975" s="42"/>
      <c r="Q975" s="42"/>
      <c r="R975" s="42"/>
      <c r="S975" s="266">
        <f t="shared" si="98"/>
        <v>0</v>
      </c>
      <c r="T975" s="32"/>
      <c r="U975" s="50"/>
      <c r="V975" s="44"/>
      <c r="W975" s="44"/>
      <c r="X975" s="45"/>
      <c r="Y975" s="50"/>
      <c r="Z975" s="46"/>
      <c r="AA975" s="46"/>
      <c r="AB975" s="46"/>
      <c r="AC975" s="47">
        <f t="shared" si="99"/>
        <v>0</v>
      </c>
      <c r="AD975" s="51"/>
      <c r="AE975" s="51"/>
      <c r="AF975" s="51"/>
      <c r="AH975" s="290"/>
      <c r="AI975" s="53">
        <f t="shared" si="100"/>
        <v>0</v>
      </c>
      <c r="AJ975" s="52"/>
      <c r="AK975" s="293"/>
      <c r="AL975" s="300"/>
      <c r="AM975" s="52"/>
      <c r="AN975" s="300"/>
      <c r="AO975" s="54"/>
      <c r="AQ975" s="47" t="str">
        <f>IF(OR('Input 1 - Schedule 1'!$C975="Non-Ins, Non-Fin",G975="Other Unregulated Financial Entity"),"Yes","No")</f>
        <v>No</v>
      </c>
      <c r="AR975" s="47" t="str">
        <f>IF(AQ975="Yes", 'Input 1 - Schedule 1'!AL975/'Input 1 - Schedule 1'!AM975*'Input 1 - Schedule 1'!AN975,"N/A")</f>
        <v>N/A</v>
      </c>
      <c r="AS975" s="47" t="str">
        <f>IF(AR975="N/A","N/A",MAX('Input 1 - Schedule 1'!AN975*0.02,AR975))</f>
        <v>N/A</v>
      </c>
      <c r="AT975" s="47" t="str">
        <f>IF(AQ975="Yes",'Input 1 - Schedule 1'!$AH975*IF($AX975="RBC Filing U.S. Insurer (Life)",0.0247,IF($AX975="RBC Filing U.S. Insurer (Health)",0.057*2/3,0.0364)),"N/A")</f>
        <v>N/A</v>
      </c>
      <c r="AU975" s="47" t="str">
        <f>IF(AQ975="Yes",'Input 1 - Schedule 1'!$AH975*IF($AX975="RBC Filing U.S. Insurer (Life)",0.037,IF($AX975="RBC Filing U.S. Insurer (Health)",0.057,0.054)),"N/A")</f>
        <v>N/A</v>
      </c>
      <c r="AV975" s="47" t="str">
        <f>IF(AQ975="Yes",'Input 1 - Schedule 1'!$AJ975*0.03,"N/A")</f>
        <v>N/A</v>
      </c>
      <c r="AW975" s="47" t="str">
        <f>IF(AQ975="Yes",IF(AX975="RBC Filing U.S. Insurer (Life)",0.195*'Input 1 - Schedule 1'!AJ975,0.225*'Input 1 - Schedule 1'!AJ975),"N/A")</f>
        <v>N/A</v>
      </c>
      <c r="AX975" s="47" t="str">
        <f>IFERROR(VLOOKUP('Input 1 - Schedule 1'!I975,'Input 1 - Schedule 1'!$D$7:$G$1009,4,FALSE),"")</f>
        <v/>
      </c>
      <c r="AZ975" s="17" t="s">
        <v>1</v>
      </c>
    </row>
    <row r="976" spans="1:52" x14ac:dyDescent="0.25">
      <c r="A976" s="56">
        <f t="shared" ref="A976:A1009" si="101">A975+1</f>
        <v>967</v>
      </c>
      <c r="B976" s="267" t="str">
        <f t="shared" ref="B976:B1009" si="102">IF(OR(G976="Other Non-Ins/Non-Fin without Material Risk",Q976="Non-Admitted"),"Excluded",IF(OR(G976="",G976=0),"", "Included"))</f>
        <v/>
      </c>
      <c r="C976" s="55" t="str">
        <f>IFERROR(VLOOKUP(G976,GCC.Param!$B$3:$D$96,3,FALSE),"")</f>
        <v/>
      </c>
      <c r="D976" s="40"/>
      <c r="E976" s="40"/>
      <c r="F976" s="42"/>
      <c r="G976" s="42"/>
      <c r="H976" s="42"/>
      <c r="I976" s="42"/>
      <c r="J976" s="267" t="str">
        <f t="shared" ref="J976:J1009" si="103">IFERROR(VLOOKUP(I976,D:F,3,FALSE),"")</f>
        <v/>
      </c>
      <c r="K976" s="289"/>
      <c r="L976" s="289"/>
      <c r="M976" s="42"/>
      <c r="N976" s="42"/>
      <c r="O976" s="42"/>
      <c r="P976" s="42"/>
      <c r="Q976" s="42"/>
      <c r="R976" s="42"/>
      <c r="S976" s="266">
        <f t="shared" ref="S976:S1009" si="104">IF(H976="",F976,H976)</f>
        <v>0</v>
      </c>
      <c r="T976" s="32"/>
      <c r="U976" s="50"/>
      <c r="V976" s="44"/>
      <c r="W976" s="44"/>
      <c r="X976" s="45"/>
      <c r="Y976" s="50"/>
      <c r="Z976" s="46"/>
      <c r="AA976" s="46"/>
      <c r="AB976" s="46"/>
      <c r="AC976" s="47">
        <f t="shared" ref="AC976:AC1009" si="105">IFERROR(Z976+AA976-AB976,0)</f>
        <v>0</v>
      </c>
      <c r="AD976" s="51"/>
      <c r="AE976" s="51"/>
      <c r="AF976" s="51"/>
      <c r="AH976" s="290"/>
      <c r="AI976" s="53">
        <f t="shared" ref="AI976:AI1009" si="106">AD976-AE976</f>
        <v>0</v>
      </c>
      <c r="AJ976" s="52"/>
      <c r="AK976" s="293"/>
      <c r="AL976" s="300"/>
      <c r="AM976" s="52"/>
      <c r="AN976" s="300"/>
      <c r="AO976" s="54"/>
      <c r="AQ976" s="47" t="str">
        <f>IF(OR('Input 1 - Schedule 1'!$C976="Non-Ins, Non-Fin",G976="Other Unregulated Financial Entity"),"Yes","No")</f>
        <v>No</v>
      </c>
      <c r="AR976" s="47" t="str">
        <f>IF(AQ976="Yes", 'Input 1 - Schedule 1'!AL976/'Input 1 - Schedule 1'!AM976*'Input 1 - Schedule 1'!AN976,"N/A")</f>
        <v>N/A</v>
      </c>
      <c r="AS976" s="47" t="str">
        <f>IF(AR976="N/A","N/A",MAX('Input 1 - Schedule 1'!AN976*0.02,AR976))</f>
        <v>N/A</v>
      </c>
      <c r="AT976" s="47" t="str">
        <f>IF(AQ976="Yes",'Input 1 - Schedule 1'!$AH976*IF($AX976="RBC Filing U.S. Insurer (Life)",0.0247,IF($AX976="RBC Filing U.S. Insurer (Health)",0.057*2/3,0.0364)),"N/A")</f>
        <v>N/A</v>
      </c>
      <c r="AU976" s="47" t="str">
        <f>IF(AQ976="Yes",'Input 1 - Schedule 1'!$AH976*IF($AX976="RBC Filing U.S. Insurer (Life)",0.037,IF($AX976="RBC Filing U.S. Insurer (Health)",0.057,0.054)),"N/A")</f>
        <v>N/A</v>
      </c>
      <c r="AV976" s="47" t="str">
        <f>IF(AQ976="Yes",'Input 1 - Schedule 1'!$AJ976*0.03,"N/A")</f>
        <v>N/A</v>
      </c>
      <c r="AW976" s="47" t="str">
        <f>IF(AQ976="Yes",IF(AX976="RBC Filing U.S. Insurer (Life)",0.195*'Input 1 - Schedule 1'!AJ976,0.225*'Input 1 - Schedule 1'!AJ976),"N/A")</f>
        <v>N/A</v>
      </c>
      <c r="AX976" s="47" t="str">
        <f>IFERROR(VLOOKUP('Input 1 - Schedule 1'!I976,'Input 1 - Schedule 1'!$D$7:$G$1009,4,FALSE),"")</f>
        <v/>
      </c>
      <c r="AZ976" s="17" t="s">
        <v>1</v>
      </c>
    </row>
    <row r="977" spans="1:52" x14ac:dyDescent="0.25">
      <c r="A977" s="56">
        <f t="shared" si="101"/>
        <v>968</v>
      </c>
      <c r="B977" s="267" t="str">
        <f t="shared" si="102"/>
        <v/>
      </c>
      <c r="C977" s="55" t="str">
        <f>IFERROR(VLOOKUP(G977,GCC.Param!$B$3:$D$96,3,FALSE),"")</f>
        <v/>
      </c>
      <c r="D977" s="40"/>
      <c r="E977" s="40"/>
      <c r="F977" s="42"/>
      <c r="G977" s="42"/>
      <c r="H977" s="42"/>
      <c r="I977" s="42"/>
      <c r="J977" s="267" t="str">
        <f t="shared" si="103"/>
        <v/>
      </c>
      <c r="K977" s="289"/>
      <c r="L977" s="289"/>
      <c r="M977" s="42"/>
      <c r="N977" s="42"/>
      <c r="O977" s="42"/>
      <c r="P977" s="42"/>
      <c r="Q977" s="42"/>
      <c r="R977" s="42"/>
      <c r="S977" s="266">
        <f t="shared" si="104"/>
        <v>0</v>
      </c>
      <c r="T977" s="32"/>
      <c r="U977" s="50"/>
      <c r="V977" s="44"/>
      <c r="W977" s="44"/>
      <c r="X977" s="45"/>
      <c r="Y977" s="50"/>
      <c r="Z977" s="46"/>
      <c r="AA977" s="46"/>
      <c r="AB977" s="46"/>
      <c r="AC977" s="47">
        <f t="shared" si="105"/>
        <v>0</v>
      </c>
      <c r="AD977" s="51"/>
      <c r="AE977" s="51"/>
      <c r="AF977" s="51"/>
      <c r="AH977" s="290"/>
      <c r="AI977" s="53">
        <f t="shared" si="106"/>
        <v>0</v>
      </c>
      <c r="AJ977" s="52"/>
      <c r="AK977" s="293"/>
      <c r="AL977" s="300"/>
      <c r="AM977" s="52"/>
      <c r="AN977" s="300"/>
      <c r="AO977" s="54"/>
      <c r="AQ977" s="47" t="str">
        <f>IF(OR('Input 1 - Schedule 1'!$C977="Non-Ins, Non-Fin",G977="Other Unregulated Financial Entity"),"Yes","No")</f>
        <v>No</v>
      </c>
      <c r="AR977" s="47" t="str">
        <f>IF(AQ977="Yes", 'Input 1 - Schedule 1'!AL977/'Input 1 - Schedule 1'!AM977*'Input 1 - Schedule 1'!AN977,"N/A")</f>
        <v>N/A</v>
      </c>
      <c r="AS977" s="47" t="str">
        <f>IF(AR977="N/A","N/A",MAX('Input 1 - Schedule 1'!AN977*0.02,AR977))</f>
        <v>N/A</v>
      </c>
      <c r="AT977" s="47" t="str">
        <f>IF(AQ977="Yes",'Input 1 - Schedule 1'!$AH977*IF($AX977="RBC Filing U.S. Insurer (Life)",0.0247,IF($AX977="RBC Filing U.S. Insurer (Health)",0.057*2/3,0.0364)),"N/A")</f>
        <v>N/A</v>
      </c>
      <c r="AU977" s="47" t="str">
        <f>IF(AQ977="Yes",'Input 1 - Schedule 1'!$AH977*IF($AX977="RBC Filing U.S. Insurer (Life)",0.037,IF($AX977="RBC Filing U.S. Insurer (Health)",0.057,0.054)),"N/A")</f>
        <v>N/A</v>
      </c>
      <c r="AV977" s="47" t="str">
        <f>IF(AQ977="Yes",'Input 1 - Schedule 1'!$AJ977*0.03,"N/A")</f>
        <v>N/A</v>
      </c>
      <c r="AW977" s="47" t="str">
        <f>IF(AQ977="Yes",IF(AX977="RBC Filing U.S. Insurer (Life)",0.195*'Input 1 - Schedule 1'!AJ977,0.225*'Input 1 - Schedule 1'!AJ977),"N/A")</f>
        <v>N/A</v>
      </c>
      <c r="AX977" s="47" t="str">
        <f>IFERROR(VLOOKUP('Input 1 - Schedule 1'!I977,'Input 1 - Schedule 1'!$D$7:$G$1009,4,FALSE),"")</f>
        <v/>
      </c>
      <c r="AZ977" s="17" t="s">
        <v>1</v>
      </c>
    </row>
    <row r="978" spans="1:52" x14ac:dyDescent="0.25">
      <c r="A978" s="56">
        <f t="shared" si="101"/>
        <v>969</v>
      </c>
      <c r="B978" s="267" t="str">
        <f t="shared" si="102"/>
        <v/>
      </c>
      <c r="C978" s="55" t="str">
        <f>IFERROR(VLOOKUP(G978,GCC.Param!$B$3:$D$96,3,FALSE),"")</f>
        <v/>
      </c>
      <c r="D978" s="40"/>
      <c r="E978" s="40"/>
      <c r="F978" s="42"/>
      <c r="G978" s="42"/>
      <c r="H978" s="42"/>
      <c r="I978" s="42"/>
      <c r="J978" s="267" t="str">
        <f t="shared" si="103"/>
        <v/>
      </c>
      <c r="K978" s="289"/>
      <c r="L978" s="289"/>
      <c r="M978" s="42"/>
      <c r="N978" s="42"/>
      <c r="O978" s="42"/>
      <c r="P978" s="42"/>
      <c r="Q978" s="42"/>
      <c r="R978" s="42"/>
      <c r="S978" s="266">
        <f t="shared" si="104"/>
        <v>0</v>
      </c>
      <c r="T978" s="32"/>
      <c r="U978" s="50"/>
      <c r="V978" s="44"/>
      <c r="W978" s="44"/>
      <c r="X978" s="45"/>
      <c r="Y978" s="50"/>
      <c r="Z978" s="46"/>
      <c r="AA978" s="46"/>
      <c r="AB978" s="46"/>
      <c r="AC978" s="47">
        <f t="shared" si="105"/>
        <v>0</v>
      </c>
      <c r="AD978" s="51"/>
      <c r="AE978" s="51"/>
      <c r="AF978" s="51"/>
      <c r="AH978" s="290"/>
      <c r="AI978" s="53">
        <f t="shared" si="106"/>
        <v>0</v>
      </c>
      <c r="AJ978" s="52"/>
      <c r="AK978" s="293"/>
      <c r="AL978" s="300"/>
      <c r="AM978" s="52"/>
      <c r="AN978" s="300"/>
      <c r="AO978" s="54"/>
      <c r="AQ978" s="47" t="str">
        <f>IF(OR('Input 1 - Schedule 1'!$C978="Non-Ins, Non-Fin",G978="Other Unregulated Financial Entity"),"Yes","No")</f>
        <v>No</v>
      </c>
      <c r="AR978" s="47" t="str">
        <f>IF(AQ978="Yes", 'Input 1 - Schedule 1'!AL978/'Input 1 - Schedule 1'!AM978*'Input 1 - Schedule 1'!AN978,"N/A")</f>
        <v>N/A</v>
      </c>
      <c r="AS978" s="47" t="str">
        <f>IF(AR978="N/A","N/A",MAX('Input 1 - Schedule 1'!AN978*0.02,AR978))</f>
        <v>N/A</v>
      </c>
      <c r="AT978" s="47" t="str">
        <f>IF(AQ978="Yes",'Input 1 - Schedule 1'!$AH978*IF($AX978="RBC Filing U.S. Insurer (Life)",0.0247,IF($AX978="RBC Filing U.S. Insurer (Health)",0.057*2/3,0.0364)),"N/A")</f>
        <v>N/A</v>
      </c>
      <c r="AU978" s="47" t="str">
        <f>IF(AQ978="Yes",'Input 1 - Schedule 1'!$AH978*IF($AX978="RBC Filing U.S. Insurer (Life)",0.037,IF($AX978="RBC Filing U.S. Insurer (Health)",0.057,0.054)),"N/A")</f>
        <v>N/A</v>
      </c>
      <c r="AV978" s="47" t="str">
        <f>IF(AQ978="Yes",'Input 1 - Schedule 1'!$AJ978*0.03,"N/A")</f>
        <v>N/A</v>
      </c>
      <c r="AW978" s="47" t="str">
        <f>IF(AQ978="Yes",IF(AX978="RBC Filing U.S. Insurer (Life)",0.195*'Input 1 - Schedule 1'!AJ978,0.225*'Input 1 - Schedule 1'!AJ978),"N/A")</f>
        <v>N/A</v>
      </c>
      <c r="AX978" s="47" t="str">
        <f>IFERROR(VLOOKUP('Input 1 - Schedule 1'!I978,'Input 1 - Schedule 1'!$D$7:$G$1009,4,FALSE),"")</f>
        <v/>
      </c>
      <c r="AZ978" s="17" t="s">
        <v>1</v>
      </c>
    </row>
    <row r="979" spans="1:52" x14ac:dyDescent="0.25">
      <c r="A979" s="56">
        <f t="shared" si="101"/>
        <v>970</v>
      </c>
      <c r="B979" s="267" t="str">
        <f t="shared" si="102"/>
        <v/>
      </c>
      <c r="C979" s="55" t="str">
        <f>IFERROR(VLOOKUP(G979,GCC.Param!$B$3:$D$96,3,FALSE),"")</f>
        <v/>
      </c>
      <c r="D979" s="40"/>
      <c r="E979" s="40"/>
      <c r="F979" s="42"/>
      <c r="G979" s="42"/>
      <c r="H979" s="42"/>
      <c r="I979" s="42"/>
      <c r="J979" s="267" t="str">
        <f t="shared" si="103"/>
        <v/>
      </c>
      <c r="K979" s="289"/>
      <c r="L979" s="289"/>
      <c r="M979" s="42"/>
      <c r="N979" s="42"/>
      <c r="O979" s="42"/>
      <c r="P979" s="42"/>
      <c r="Q979" s="42"/>
      <c r="R979" s="42"/>
      <c r="S979" s="266">
        <f t="shared" si="104"/>
        <v>0</v>
      </c>
      <c r="T979" s="32"/>
      <c r="U979" s="50"/>
      <c r="V979" s="44"/>
      <c r="W979" s="44"/>
      <c r="X979" s="45"/>
      <c r="Y979" s="50"/>
      <c r="Z979" s="46"/>
      <c r="AA979" s="46"/>
      <c r="AB979" s="46"/>
      <c r="AC979" s="47">
        <f t="shared" si="105"/>
        <v>0</v>
      </c>
      <c r="AD979" s="51"/>
      <c r="AE979" s="51"/>
      <c r="AF979" s="51"/>
      <c r="AH979" s="290"/>
      <c r="AI979" s="53">
        <f t="shared" si="106"/>
        <v>0</v>
      </c>
      <c r="AJ979" s="52"/>
      <c r="AK979" s="293"/>
      <c r="AL979" s="300"/>
      <c r="AM979" s="52"/>
      <c r="AN979" s="300"/>
      <c r="AO979" s="54"/>
      <c r="AQ979" s="47" t="str">
        <f>IF(OR('Input 1 - Schedule 1'!$C979="Non-Ins, Non-Fin",G979="Other Unregulated Financial Entity"),"Yes","No")</f>
        <v>No</v>
      </c>
      <c r="AR979" s="47" t="str">
        <f>IF(AQ979="Yes", 'Input 1 - Schedule 1'!AL979/'Input 1 - Schedule 1'!AM979*'Input 1 - Schedule 1'!AN979,"N/A")</f>
        <v>N/A</v>
      </c>
      <c r="AS979" s="47" t="str">
        <f>IF(AR979="N/A","N/A",MAX('Input 1 - Schedule 1'!AN979*0.02,AR979))</f>
        <v>N/A</v>
      </c>
      <c r="AT979" s="47" t="str">
        <f>IF(AQ979="Yes",'Input 1 - Schedule 1'!$AH979*IF($AX979="RBC Filing U.S. Insurer (Life)",0.0247,IF($AX979="RBC Filing U.S. Insurer (Health)",0.057*2/3,0.0364)),"N/A")</f>
        <v>N/A</v>
      </c>
      <c r="AU979" s="47" t="str">
        <f>IF(AQ979="Yes",'Input 1 - Schedule 1'!$AH979*IF($AX979="RBC Filing U.S. Insurer (Life)",0.037,IF($AX979="RBC Filing U.S. Insurer (Health)",0.057,0.054)),"N/A")</f>
        <v>N/A</v>
      </c>
      <c r="AV979" s="47" t="str">
        <f>IF(AQ979="Yes",'Input 1 - Schedule 1'!$AJ979*0.03,"N/A")</f>
        <v>N/A</v>
      </c>
      <c r="AW979" s="47" t="str">
        <f>IF(AQ979="Yes",IF(AX979="RBC Filing U.S. Insurer (Life)",0.195*'Input 1 - Schedule 1'!AJ979,0.225*'Input 1 - Schedule 1'!AJ979),"N/A")</f>
        <v>N/A</v>
      </c>
      <c r="AX979" s="47" t="str">
        <f>IFERROR(VLOOKUP('Input 1 - Schedule 1'!I979,'Input 1 - Schedule 1'!$D$7:$G$1009,4,FALSE),"")</f>
        <v/>
      </c>
      <c r="AZ979" s="17" t="s">
        <v>1</v>
      </c>
    </row>
    <row r="980" spans="1:52" x14ac:dyDescent="0.25">
      <c r="A980" s="56">
        <f t="shared" si="101"/>
        <v>971</v>
      </c>
      <c r="B980" s="267" t="str">
        <f t="shared" si="102"/>
        <v/>
      </c>
      <c r="C980" s="55" t="str">
        <f>IFERROR(VLOOKUP(G980,GCC.Param!$B$3:$D$96,3,FALSE),"")</f>
        <v/>
      </c>
      <c r="D980" s="40"/>
      <c r="E980" s="40"/>
      <c r="F980" s="42"/>
      <c r="G980" s="42"/>
      <c r="H980" s="42"/>
      <c r="I980" s="42"/>
      <c r="J980" s="267" t="str">
        <f t="shared" si="103"/>
        <v/>
      </c>
      <c r="K980" s="289"/>
      <c r="L980" s="289"/>
      <c r="M980" s="42"/>
      <c r="N980" s="42"/>
      <c r="O980" s="42"/>
      <c r="P980" s="42"/>
      <c r="Q980" s="42"/>
      <c r="R980" s="42"/>
      <c r="S980" s="266">
        <f t="shared" si="104"/>
        <v>0</v>
      </c>
      <c r="T980" s="32"/>
      <c r="U980" s="50"/>
      <c r="V980" s="44"/>
      <c r="W980" s="44"/>
      <c r="X980" s="45"/>
      <c r="Y980" s="50"/>
      <c r="Z980" s="46"/>
      <c r="AA980" s="46"/>
      <c r="AB980" s="46"/>
      <c r="AC980" s="47">
        <f t="shared" si="105"/>
        <v>0</v>
      </c>
      <c r="AD980" s="51"/>
      <c r="AE980" s="51"/>
      <c r="AF980" s="51"/>
      <c r="AH980" s="290"/>
      <c r="AI980" s="53">
        <f t="shared" si="106"/>
        <v>0</v>
      </c>
      <c r="AJ980" s="52"/>
      <c r="AK980" s="293"/>
      <c r="AL980" s="300"/>
      <c r="AM980" s="52"/>
      <c r="AN980" s="300"/>
      <c r="AO980" s="54"/>
      <c r="AQ980" s="47" t="str">
        <f>IF(OR('Input 1 - Schedule 1'!$C980="Non-Ins, Non-Fin",G980="Other Unregulated Financial Entity"),"Yes","No")</f>
        <v>No</v>
      </c>
      <c r="AR980" s="47" t="str">
        <f>IF(AQ980="Yes", 'Input 1 - Schedule 1'!AL980/'Input 1 - Schedule 1'!AM980*'Input 1 - Schedule 1'!AN980,"N/A")</f>
        <v>N/A</v>
      </c>
      <c r="AS980" s="47" t="str">
        <f>IF(AR980="N/A","N/A",MAX('Input 1 - Schedule 1'!AN980*0.02,AR980))</f>
        <v>N/A</v>
      </c>
      <c r="AT980" s="47" t="str">
        <f>IF(AQ980="Yes",'Input 1 - Schedule 1'!$AH980*IF($AX980="RBC Filing U.S. Insurer (Life)",0.0247,IF($AX980="RBC Filing U.S. Insurer (Health)",0.057*2/3,0.0364)),"N/A")</f>
        <v>N/A</v>
      </c>
      <c r="AU980" s="47" t="str">
        <f>IF(AQ980="Yes",'Input 1 - Schedule 1'!$AH980*IF($AX980="RBC Filing U.S. Insurer (Life)",0.037,IF($AX980="RBC Filing U.S. Insurer (Health)",0.057,0.054)),"N/A")</f>
        <v>N/A</v>
      </c>
      <c r="AV980" s="47" t="str">
        <f>IF(AQ980="Yes",'Input 1 - Schedule 1'!$AJ980*0.03,"N/A")</f>
        <v>N/A</v>
      </c>
      <c r="AW980" s="47" t="str">
        <f>IF(AQ980="Yes",IF(AX980="RBC Filing U.S. Insurer (Life)",0.195*'Input 1 - Schedule 1'!AJ980,0.225*'Input 1 - Schedule 1'!AJ980),"N/A")</f>
        <v>N/A</v>
      </c>
      <c r="AX980" s="47" t="str">
        <f>IFERROR(VLOOKUP('Input 1 - Schedule 1'!I980,'Input 1 - Schedule 1'!$D$7:$G$1009,4,FALSE),"")</f>
        <v/>
      </c>
      <c r="AZ980" s="17" t="s">
        <v>1</v>
      </c>
    </row>
    <row r="981" spans="1:52" x14ac:dyDescent="0.25">
      <c r="A981" s="56">
        <f t="shared" si="101"/>
        <v>972</v>
      </c>
      <c r="B981" s="267" t="str">
        <f t="shared" si="102"/>
        <v/>
      </c>
      <c r="C981" s="55" t="str">
        <f>IFERROR(VLOOKUP(G981,GCC.Param!$B$3:$D$96,3,FALSE),"")</f>
        <v/>
      </c>
      <c r="D981" s="40"/>
      <c r="E981" s="40"/>
      <c r="F981" s="42"/>
      <c r="G981" s="42"/>
      <c r="H981" s="42"/>
      <c r="I981" s="42"/>
      <c r="J981" s="267" t="str">
        <f t="shared" si="103"/>
        <v/>
      </c>
      <c r="K981" s="289"/>
      <c r="L981" s="289"/>
      <c r="M981" s="42"/>
      <c r="N981" s="42"/>
      <c r="O981" s="42"/>
      <c r="P981" s="42"/>
      <c r="Q981" s="42"/>
      <c r="R981" s="42"/>
      <c r="S981" s="266">
        <f t="shared" si="104"/>
        <v>0</v>
      </c>
      <c r="T981" s="32"/>
      <c r="U981" s="50"/>
      <c r="V981" s="44"/>
      <c r="W981" s="44"/>
      <c r="X981" s="45"/>
      <c r="Y981" s="50"/>
      <c r="Z981" s="46"/>
      <c r="AA981" s="46"/>
      <c r="AB981" s="46"/>
      <c r="AC981" s="47">
        <f t="shared" si="105"/>
        <v>0</v>
      </c>
      <c r="AD981" s="51"/>
      <c r="AE981" s="51"/>
      <c r="AF981" s="51"/>
      <c r="AH981" s="290"/>
      <c r="AI981" s="53">
        <f t="shared" si="106"/>
        <v>0</v>
      </c>
      <c r="AJ981" s="52"/>
      <c r="AK981" s="293"/>
      <c r="AL981" s="300"/>
      <c r="AM981" s="52"/>
      <c r="AN981" s="300"/>
      <c r="AO981" s="54"/>
      <c r="AQ981" s="47" t="str">
        <f>IF(OR('Input 1 - Schedule 1'!$C981="Non-Ins, Non-Fin",G981="Other Unregulated Financial Entity"),"Yes","No")</f>
        <v>No</v>
      </c>
      <c r="AR981" s="47" t="str">
        <f>IF(AQ981="Yes", 'Input 1 - Schedule 1'!AL981/'Input 1 - Schedule 1'!AM981*'Input 1 - Schedule 1'!AN981,"N/A")</f>
        <v>N/A</v>
      </c>
      <c r="AS981" s="47" t="str">
        <f>IF(AR981="N/A","N/A",MAX('Input 1 - Schedule 1'!AN981*0.02,AR981))</f>
        <v>N/A</v>
      </c>
      <c r="AT981" s="47" t="str">
        <f>IF(AQ981="Yes",'Input 1 - Schedule 1'!$AH981*IF($AX981="RBC Filing U.S. Insurer (Life)",0.0247,IF($AX981="RBC Filing U.S. Insurer (Health)",0.057*2/3,0.0364)),"N/A")</f>
        <v>N/A</v>
      </c>
      <c r="AU981" s="47" t="str">
        <f>IF(AQ981="Yes",'Input 1 - Schedule 1'!$AH981*IF($AX981="RBC Filing U.S. Insurer (Life)",0.037,IF($AX981="RBC Filing U.S. Insurer (Health)",0.057,0.054)),"N/A")</f>
        <v>N/A</v>
      </c>
      <c r="AV981" s="47" t="str">
        <f>IF(AQ981="Yes",'Input 1 - Schedule 1'!$AJ981*0.03,"N/A")</f>
        <v>N/A</v>
      </c>
      <c r="AW981" s="47" t="str">
        <f>IF(AQ981="Yes",IF(AX981="RBC Filing U.S. Insurer (Life)",0.195*'Input 1 - Schedule 1'!AJ981,0.225*'Input 1 - Schedule 1'!AJ981),"N/A")</f>
        <v>N/A</v>
      </c>
      <c r="AX981" s="47" t="str">
        <f>IFERROR(VLOOKUP('Input 1 - Schedule 1'!I981,'Input 1 - Schedule 1'!$D$7:$G$1009,4,FALSE),"")</f>
        <v/>
      </c>
      <c r="AZ981" s="17" t="s">
        <v>1</v>
      </c>
    </row>
    <row r="982" spans="1:52" x14ac:dyDescent="0.25">
      <c r="A982" s="56">
        <f t="shared" si="101"/>
        <v>973</v>
      </c>
      <c r="B982" s="267" t="str">
        <f t="shared" si="102"/>
        <v/>
      </c>
      <c r="C982" s="55" t="str">
        <f>IFERROR(VLOOKUP(G982,GCC.Param!$B$3:$D$96,3,FALSE),"")</f>
        <v/>
      </c>
      <c r="D982" s="40"/>
      <c r="E982" s="40"/>
      <c r="F982" s="42"/>
      <c r="G982" s="42"/>
      <c r="H982" s="42"/>
      <c r="I982" s="42"/>
      <c r="J982" s="267" t="str">
        <f t="shared" si="103"/>
        <v/>
      </c>
      <c r="K982" s="289"/>
      <c r="L982" s="289"/>
      <c r="M982" s="42"/>
      <c r="N982" s="42"/>
      <c r="O982" s="42"/>
      <c r="P982" s="42"/>
      <c r="Q982" s="42"/>
      <c r="R982" s="42"/>
      <c r="S982" s="266">
        <f t="shared" si="104"/>
        <v>0</v>
      </c>
      <c r="T982" s="32"/>
      <c r="U982" s="50"/>
      <c r="V982" s="44"/>
      <c r="W982" s="44"/>
      <c r="X982" s="45"/>
      <c r="Y982" s="50"/>
      <c r="Z982" s="46"/>
      <c r="AA982" s="46"/>
      <c r="AB982" s="46"/>
      <c r="AC982" s="47">
        <f t="shared" si="105"/>
        <v>0</v>
      </c>
      <c r="AD982" s="51"/>
      <c r="AE982" s="51"/>
      <c r="AF982" s="51"/>
      <c r="AH982" s="290"/>
      <c r="AI982" s="53">
        <f t="shared" si="106"/>
        <v>0</v>
      </c>
      <c r="AJ982" s="52"/>
      <c r="AK982" s="293"/>
      <c r="AL982" s="300"/>
      <c r="AM982" s="52"/>
      <c r="AN982" s="300"/>
      <c r="AO982" s="54"/>
      <c r="AQ982" s="47" t="str">
        <f>IF(OR('Input 1 - Schedule 1'!$C982="Non-Ins, Non-Fin",G982="Other Unregulated Financial Entity"),"Yes","No")</f>
        <v>No</v>
      </c>
      <c r="AR982" s="47" t="str">
        <f>IF(AQ982="Yes", 'Input 1 - Schedule 1'!AL982/'Input 1 - Schedule 1'!AM982*'Input 1 - Schedule 1'!AN982,"N/A")</f>
        <v>N/A</v>
      </c>
      <c r="AS982" s="47" t="str">
        <f>IF(AR982="N/A","N/A",MAX('Input 1 - Schedule 1'!AN982*0.02,AR982))</f>
        <v>N/A</v>
      </c>
      <c r="AT982" s="47" t="str">
        <f>IF(AQ982="Yes",'Input 1 - Schedule 1'!$AH982*IF($AX982="RBC Filing U.S. Insurer (Life)",0.0247,IF($AX982="RBC Filing U.S. Insurer (Health)",0.057*2/3,0.0364)),"N/A")</f>
        <v>N/A</v>
      </c>
      <c r="AU982" s="47" t="str">
        <f>IF(AQ982="Yes",'Input 1 - Schedule 1'!$AH982*IF($AX982="RBC Filing U.S. Insurer (Life)",0.037,IF($AX982="RBC Filing U.S. Insurer (Health)",0.057,0.054)),"N/A")</f>
        <v>N/A</v>
      </c>
      <c r="AV982" s="47" t="str">
        <f>IF(AQ982="Yes",'Input 1 - Schedule 1'!$AJ982*0.03,"N/A")</f>
        <v>N/A</v>
      </c>
      <c r="AW982" s="47" t="str">
        <f>IF(AQ982="Yes",IF(AX982="RBC Filing U.S. Insurer (Life)",0.195*'Input 1 - Schedule 1'!AJ982,0.225*'Input 1 - Schedule 1'!AJ982),"N/A")</f>
        <v>N/A</v>
      </c>
      <c r="AX982" s="47" t="str">
        <f>IFERROR(VLOOKUP('Input 1 - Schedule 1'!I982,'Input 1 - Schedule 1'!$D$7:$G$1009,4,FALSE),"")</f>
        <v/>
      </c>
      <c r="AZ982" s="17" t="s">
        <v>1</v>
      </c>
    </row>
    <row r="983" spans="1:52" x14ac:dyDescent="0.25">
      <c r="A983" s="56">
        <f t="shared" si="101"/>
        <v>974</v>
      </c>
      <c r="B983" s="267" t="str">
        <f t="shared" si="102"/>
        <v/>
      </c>
      <c r="C983" s="55" t="str">
        <f>IFERROR(VLOOKUP(G983,GCC.Param!$B$3:$D$96,3,FALSE),"")</f>
        <v/>
      </c>
      <c r="D983" s="40"/>
      <c r="E983" s="40"/>
      <c r="F983" s="42"/>
      <c r="G983" s="42"/>
      <c r="H983" s="42"/>
      <c r="I983" s="42"/>
      <c r="J983" s="267" t="str">
        <f t="shared" si="103"/>
        <v/>
      </c>
      <c r="K983" s="289"/>
      <c r="L983" s="289"/>
      <c r="M983" s="42"/>
      <c r="N983" s="42"/>
      <c r="O983" s="42"/>
      <c r="P983" s="42"/>
      <c r="Q983" s="42"/>
      <c r="R983" s="42"/>
      <c r="S983" s="266">
        <f t="shared" si="104"/>
        <v>0</v>
      </c>
      <c r="T983" s="32"/>
      <c r="U983" s="50"/>
      <c r="V983" s="44"/>
      <c r="W983" s="44"/>
      <c r="X983" s="45"/>
      <c r="Y983" s="50"/>
      <c r="Z983" s="46"/>
      <c r="AA983" s="46"/>
      <c r="AB983" s="46"/>
      <c r="AC983" s="47">
        <f t="shared" si="105"/>
        <v>0</v>
      </c>
      <c r="AD983" s="51"/>
      <c r="AE983" s="51"/>
      <c r="AF983" s="51"/>
      <c r="AH983" s="290"/>
      <c r="AI983" s="53">
        <f t="shared" si="106"/>
        <v>0</v>
      </c>
      <c r="AJ983" s="52"/>
      <c r="AK983" s="293"/>
      <c r="AL983" s="300"/>
      <c r="AM983" s="52"/>
      <c r="AN983" s="300"/>
      <c r="AO983" s="54"/>
      <c r="AQ983" s="47" t="str">
        <f>IF(OR('Input 1 - Schedule 1'!$C983="Non-Ins, Non-Fin",G983="Other Unregulated Financial Entity"),"Yes","No")</f>
        <v>No</v>
      </c>
      <c r="AR983" s="47" t="str">
        <f>IF(AQ983="Yes", 'Input 1 - Schedule 1'!AL983/'Input 1 - Schedule 1'!AM983*'Input 1 - Schedule 1'!AN983,"N/A")</f>
        <v>N/A</v>
      </c>
      <c r="AS983" s="47" t="str">
        <f>IF(AR983="N/A","N/A",MAX('Input 1 - Schedule 1'!AN983*0.02,AR983))</f>
        <v>N/A</v>
      </c>
      <c r="AT983" s="47" t="str">
        <f>IF(AQ983="Yes",'Input 1 - Schedule 1'!$AH983*IF($AX983="RBC Filing U.S. Insurer (Life)",0.0247,IF($AX983="RBC Filing U.S. Insurer (Health)",0.057*2/3,0.0364)),"N/A")</f>
        <v>N/A</v>
      </c>
      <c r="AU983" s="47" t="str">
        <f>IF(AQ983="Yes",'Input 1 - Schedule 1'!$AH983*IF($AX983="RBC Filing U.S. Insurer (Life)",0.037,IF($AX983="RBC Filing U.S. Insurer (Health)",0.057,0.054)),"N/A")</f>
        <v>N/A</v>
      </c>
      <c r="AV983" s="47" t="str">
        <f>IF(AQ983="Yes",'Input 1 - Schedule 1'!$AJ983*0.03,"N/A")</f>
        <v>N/A</v>
      </c>
      <c r="AW983" s="47" t="str">
        <f>IF(AQ983="Yes",IF(AX983="RBC Filing U.S. Insurer (Life)",0.195*'Input 1 - Schedule 1'!AJ983,0.225*'Input 1 - Schedule 1'!AJ983),"N/A")</f>
        <v>N/A</v>
      </c>
      <c r="AX983" s="47" t="str">
        <f>IFERROR(VLOOKUP('Input 1 - Schedule 1'!I983,'Input 1 - Schedule 1'!$D$7:$G$1009,4,FALSE),"")</f>
        <v/>
      </c>
      <c r="AZ983" s="17" t="s">
        <v>1</v>
      </c>
    </row>
    <row r="984" spans="1:52" x14ac:dyDescent="0.25">
      <c r="A984" s="56">
        <f t="shared" si="101"/>
        <v>975</v>
      </c>
      <c r="B984" s="267" t="str">
        <f t="shared" si="102"/>
        <v/>
      </c>
      <c r="C984" s="55" t="str">
        <f>IFERROR(VLOOKUP(G984,GCC.Param!$B$3:$D$96,3,FALSE),"")</f>
        <v/>
      </c>
      <c r="D984" s="40"/>
      <c r="E984" s="40"/>
      <c r="F984" s="42"/>
      <c r="G984" s="42"/>
      <c r="H984" s="42"/>
      <c r="I984" s="42"/>
      <c r="J984" s="267" t="str">
        <f t="shared" si="103"/>
        <v/>
      </c>
      <c r="K984" s="289"/>
      <c r="L984" s="289"/>
      <c r="M984" s="42"/>
      <c r="N984" s="42"/>
      <c r="O984" s="42"/>
      <c r="P984" s="42"/>
      <c r="Q984" s="42"/>
      <c r="R984" s="42"/>
      <c r="S984" s="266">
        <f t="shared" si="104"/>
        <v>0</v>
      </c>
      <c r="T984" s="32"/>
      <c r="U984" s="50"/>
      <c r="V984" s="44"/>
      <c r="W984" s="44"/>
      <c r="X984" s="45"/>
      <c r="Y984" s="50"/>
      <c r="Z984" s="46"/>
      <c r="AA984" s="46"/>
      <c r="AB984" s="46"/>
      <c r="AC984" s="47">
        <f t="shared" si="105"/>
        <v>0</v>
      </c>
      <c r="AD984" s="51"/>
      <c r="AE984" s="51"/>
      <c r="AF984" s="51"/>
      <c r="AH984" s="290"/>
      <c r="AI984" s="53">
        <f t="shared" si="106"/>
        <v>0</v>
      </c>
      <c r="AJ984" s="52"/>
      <c r="AK984" s="293"/>
      <c r="AL984" s="300"/>
      <c r="AM984" s="52"/>
      <c r="AN984" s="300"/>
      <c r="AO984" s="54"/>
      <c r="AQ984" s="47" t="str">
        <f>IF(OR('Input 1 - Schedule 1'!$C984="Non-Ins, Non-Fin",G984="Other Unregulated Financial Entity"),"Yes","No")</f>
        <v>No</v>
      </c>
      <c r="AR984" s="47" t="str">
        <f>IF(AQ984="Yes", 'Input 1 - Schedule 1'!AL984/'Input 1 - Schedule 1'!AM984*'Input 1 - Schedule 1'!AN984,"N/A")</f>
        <v>N/A</v>
      </c>
      <c r="AS984" s="47" t="str">
        <f>IF(AR984="N/A","N/A",MAX('Input 1 - Schedule 1'!AN984*0.02,AR984))</f>
        <v>N/A</v>
      </c>
      <c r="AT984" s="47" t="str">
        <f>IF(AQ984="Yes",'Input 1 - Schedule 1'!$AH984*IF($AX984="RBC Filing U.S. Insurer (Life)",0.0247,IF($AX984="RBC Filing U.S. Insurer (Health)",0.057*2/3,0.0364)),"N/A")</f>
        <v>N/A</v>
      </c>
      <c r="AU984" s="47" t="str">
        <f>IF(AQ984="Yes",'Input 1 - Schedule 1'!$AH984*IF($AX984="RBC Filing U.S. Insurer (Life)",0.037,IF($AX984="RBC Filing U.S. Insurer (Health)",0.057,0.054)),"N/A")</f>
        <v>N/A</v>
      </c>
      <c r="AV984" s="47" t="str">
        <f>IF(AQ984="Yes",'Input 1 - Schedule 1'!$AJ984*0.03,"N/A")</f>
        <v>N/A</v>
      </c>
      <c r="AW984" s="47" t="str">
        <f>IF(AQ984="Yes",IF(AX984="RBC Filing U.S. Insurer (Life)",0.195*'Input 1 - Schedule 1'!AJ984,0.225*'Input 1 - Schedule 1'!AJ984),"N/A")</f>
        <v>N/A</v>
      </c>
      <c r="AX984" s="47" t="str">
        <f>IFERROR(VLOOKUP('Input 1 - Schedule 1'!I984,'Input 1 - Schedule 1'!$D$7:$G$1009,4,FALSE),"")</f>
        <v/>
      </c>
      <c r="AZ984" s="17" t="s">
        <v>1</v>
      </c>
    </row>
    <row r="985" spans="1:52" x14ac:dyDescent="0.25">
      <c r="A985" s="56">
        <f t="shared" si="101"/>
        <v>976</v>
      </c>
      <c r="B985" s="267" t="str">
        <f t="shared" si="102"/>
        <v/>
      </c>
      <c r="C985" s="55" t="str">
        <f>IFERROR(VLOOKUP(G985,GCC.Param!$B$3:$D$96,3,FALSE),"")</f>
        <v/>
      </c>
      <c r="D985" s="40"/>
      <c r="E985" s="40"/>
      <c r="F985" s="42"/>
      <c r="G985" s="42"/>
      <c r="H985" s="42"/>
      <c r="I985" s="42"/>
      <c r="J985" s="267" t="str">
        <f t="shared" si="103"/>
        <v/>
      </c>
      <c r="K985" s="289"/>
      <c r="L985" s="289"/>
      <c r="M985" s="42"/>
      <c r="N985" s="42"/>
      <c r="O985" s="42"/>
      <c r="P985" s="42"/>
      <c r="Q985" s="42"/>
      <c r="R985" s="42"/>
      <c r="S985" s="266">
        <f t="shared" si="104"/>
        <v>0</v>
      </c>
      <c r="T985" s="32"/>
      <c r="U985" s="50"/>
      <c r="V985" s="44"/>
      <c r="W985" s="44"/>
      <c r="X985" s="45"/>
      <c r="Y985" s="50"/>
      <c r="Z985" s="46"/>
      <c r="AA985" s="46"/>
      <c r="AB985" s="46"/>
      <c r="AC985" s="47">
        <f t="shared" si="105"/>
        <v>0</v>
      </c>
      <c r="AD985" s="51"/>
      <c r="AE985" s="51"/>
      <c r="AF985" s="51"/>
      <c r="AH985" s="290"/>
      <c r="AI985" s="53">
        <f t="shared" si="106"/>
        <v>0</v>
      </c>
      <c r="AJ985" s="52"/>
      <c r="AK985" s="293"/>
      <c r="AL985" s="300"/>
      <c r="AM985" s="52"/>
      <c r="AN985" s="300"/>
      <c r="AO985" s="54"/>
      <c r="AQ985" s="47" t="str">
        <f>IF(OR('Input 1 - Schedule 1'!$C985="Non-Ins, Non-Fin",G985="Other Unregulated Financial Entity"),"Yes","No")</f>
        <v>No</v>
      </c>
      <c r="AR985" s="47" t="str">
        <f>IF(AQ985="Yes", 'Input 1 - Schedule 1'!AL985/'Input 1 - Schedule 1'!AM985*'Input 1 - Schedule 1'!AN985,"N/A")</f>
        <v>N/A</v>
      </c>
      <c r="AS985" s="47" t="str">
        <f>IF(AR985="N/A","N/A",MAX('Input 1 - Schedule 1'!AN985*0.02,AR985))</f>
        <v>N/A</v>
      </c>
      <c r="AT985" s="47" t="str">
        <f>IF(AQ985="Yes",'Input 1 - Schedule 1'!$AH985*IF($AX985="RBC Filing U.S. Insurer (Life)",0.0247,IF($AX985="RBC Filing U.S. Insurer (Health)",0.057*2/3,0.0364)),"N/A")</f>
        <v>N/A</v>
      </c>
      <c r="AU985" s="47" t="str">
        <f>IF(AQ985="Yes",'Input 1 - Schedule 1'!$AH985*IF($AX985="RBC Filing U.S. Insurer (Life)",0.037,IF($AX985="RBC Filing U.S. Insurer (Health)",0.057,0.054)),"N/A")</f>
        <v>N/A</v>
      </c>
      <c r="AV985" s="47" t="str">
        <f>IF(AQ985="Yes",'Input 1 - Schedule 1'!$AJ985*0.03,"N/A")</f>
        <v>N/A</v>
      </c>
      <c r="AW985" s="47" t="str">
        <f>IF(AQ985="Yes",IF(AX985="RBC Filing U.S. Insurer (Life)",0.195*'Input 1 - Schedule 1'!AJ985,0.225*'Input 1 - Schedule 1'!AJ985),"N/A")</f>
        <v>N/A</v>
      </c>
      <c r="AX985" s="47" t="str">
        <f>IFERROR(VLOOKUP('Input 1 - Schedule 1'!I985,'Input 1 - Schedule 1'!$D$7:$G$1009,4,FALSE),"")</f>
        <v/>
      </c>
      <c r="AZ985" s="17" t="s">
        <v>1</v>
      </c>
    </row>
    <row r="986" spans="1:52" x14ac:dyDescent="0.25">
      <c r="A986" s="56">
        <f t="shared" si="101"/>
        <v>977</v>
      </c>
      <c r="B986" s="267" t="str">
        <f t="shared" si="102"/>
        <v/>
      </c>
      <c r="C986" s="55" t="str">
        <f>IFERROR(VLOOKUP(G986,GCC.Param!$B$3:$D$96,3,FALSE),"")</f>
        <v/>
      </c>
      <c r="D986" s="40"/>
      <c r="E986" s="40"/>
      <c r="F986" s="42"/>
      <c r="G986" s="42"/>
      <c r="H986" s="42"/>
      <c r="I986" s="42"/>
      <c r="J986" s="267" t="str">
        <f t="shared" si="103"/>
        <v/>
      </c>
      <c r="K986" s="289"/>
      <c r="L986" s="289"/>
      <c r="M986" s="42"/>
      <c r="N986" s="42"/>
      <c r="O986" s="42"/>
      <c r="P986" s="42"/>
      <c r="Q986" s="42"/>
      <c r="R986" s="42"/>
      <c r="S986" s="266">
        <f t="shared" si="104"/>
        <v>0</v>
      </c>
      <c r="T986" s="32"/>
      <c r="U986" s="50"/>
      <c r="V986" s="44"/>
      <c r="W986" s="44"/>
      <c r="X986" s="45"/>
      <c r="Y986" s="50"/>
      <c r="Z986" s="46"/>
      <c r="AA986" s="46"/>
      <c r="AB986" s="46"/>
      <c r="AC986" s="47">
        <f t="shared" si="105"/>
        <v>0</v>
      </c>
      <c r="AD986" s="51"/>
      <c r="AE986" s="51"/>
      <c r="AF986" s="51"/>
      <c r="AH986" s="290"/>
      <c r="AI986" s="53">
        <f t="shared" si="106"/>
        <v>0</v>
      </c>
      <c r="AJ986" s="52"/>
      <c r="AK986" s="293"/>
      <c r="AL986" s="300"/>
      <c r="AM986" s="52"/>
      <c r="AN986" s="300"/>
      <c r="AO986" s="54"/>
      <c r="AQ986" s="47" t="str">
        <f>IF(OR('Input 1 - Schedule 1'!$C986="Non-Ins, Non-Fin",G986="Other Unregulated Financial Entity"),"Yes","No")</f>
        <v>No</v>
      </c>
      <c r="AR986" s="47" t="str">
        <f>IF(AQ986="Yes", 'Input 1 - Schedule 1'!AL986/'Input 1 - Schedule 1'!AM986*'Input 1 - Schedule 1'!AN986,"N/A")</f>
        <v>N/A</v>
      </c>
      <c r="AS986" s="47" t="str">
        <f>IF(AR986="N/A","N/A",MAX('Input 1 - Schedule 1'!AN986*0.02,AR986))</f>
        <v>N/A</v>
      </c>
      <c r="AT986" s="47" t="str">
        <f>IF(AQ986="Yes",'Input 1 - Schedule 1'!$AH986*IF($AX986="RBC Filing U.S. Insurer (Life)",0.0247,IF($AX986="RBC Filing U.S. Insurer (Health)",0.057*2/3,0.0364)),"N/A")</f>
        <v>N/A</v>
      </c>
      <c r="AU986" s="47" t="str">
        <f>IF(AQ986="Yes",'Input 1 - Schedule 1'!$AH986*IF($AX986="RBC Filing U.S. Insurer (Life)",0.037,IF($AX986="RBC Filing U.S. Insurer (Health)",0.057,0.054)),"N/A")</f>
        <v>N/A</v>
      </c>
      <c r="AV986" s="47" t="str">
        <f>IF(AQ986="Yes",'Input 1 - Schedule 1'!$AJ986*0.03,"N/A")</f>
        <v>N/A</v>
      </c>
      <c r="AW986" s="47" t="str">
        <f>IF(AQ986="Yes",IF(AX986="RBC Filing U.S. Insurer (Life)",0.195*'Input 1 - Schedule 1'!AJ986,0.225*'Input 1 - Schedule 1'!AJ986),"N/A")</f>
        <v>N/A</v>
      </c>
      <c r="AX986" s="47" t="str">
        <f>IFERROR(VLOOKUP('Input 1 - Schedule 1'!I986,'Input 1 - Schedule 1'!$D$7:$G$1009,4,FALSE),"")</f>
        <v/>
      </c>
      <c r="AZ986" s="17" t="s">
        <v>1</v>
      </c>
    </row>
    <row r="987" spans="1:52" x14ac:dyDescent="0.25">
      <c r="A987" s="56">
        <f t="shared" si="101"/>
        <v>978</v>
      </c>
      <c r="B987" s="267" t="str">
        <f t="shared" si="102"/>
        <v/>
      </c>
      <c r="C987" s="55" t="str">
        <f>IFERROR(VLOOKUP(G987,GCC.Param!$B$3:$D$96,3,FALSE),"")</f>
        <v/>
      </c>
      <c r="D987" s="40"/>
      <c r="E987" s="40"/>
      <c r="F987" s="42"/>
      <c r="G987" s="42"/>
      <c r="H987" s="42"/>
      <c r="I987" s="42"/>
      <c r="J987" s="267" t="str">
        <f t="shared" si="103"/>
        <v/>
      </c>
      <c r="K987" s="289"/>
      <c r="L987" s="289"/>
      <c r="M987" s="42"/>
      <c r="N987" s="42"/>
      <c r="O987" s="42"/>
      <c r="P987" s="42"/>
      <c r="Q987" s="42"/>
      <c r="R987" s="42"/>
      <c r="S987" s="266">
        <f t="shared" si="104"/>
        <v>0</v>
      </c>
      <c r="T987" s="32"/>
      <c r="U987" s="50"/>
      <c r="V987" s="44"/>
      <c r="W987" s="44"/>
      <c r="X987" s="45"/>
      <c r="Y987" s="50"/>
      <c r="Z987" s="46"/>
      <c r="AA987" s="46"/>
      <c r="AB987" s="46"/>
      <c r="AC987" s="47">
        <f t="shared" si="105"/>
        <v>0</v>
      </c>
      <c r="AD987" s="51"/>
      <c r="AE987" s="51"/>
      <c r="AF987" s="51"/>
      <c r="AH987" s="290"/>
      <c r="AI987" s="53">
        <f t="shared" si="106"/>
        <v>0</v>
      </c>
      <c r="AJ987" s="52"/>
      <c r="AK987" s="293"/>
      <c r="AL987" s="300"/>
      <c r="AM987" s="52"/>
      <c r="AN987" s="300"/>
      <c r="AO987" s="54"/>
      <c r="AQ987" s="47" t="str">
        <f>IF(OR('Input 1 - Schedule 1'!$C987="Non-Ins, Non-Fin",G987="Other Unregulated Financial Entity"),"Yes","No")</f>
        <v>No</v>
      </c>
      <c r="AR987" s="47" t="str">
        <f>IF(AQ987="Yes", 'Input 1 - Schedule 1'!AL987/'Input 1 - Schedule 1'!AM987*'Input 1 - Schedule 1'!AN987,"N/A")</f>
        <v>N/A</v>
      </c>
      <c r="AS987" s="47" t="str">
        <f>IF(AR987="N/A","N/A",MAX('Input 1 - Schedule 1'!AN987*0.02,AR987))</f>
        <v>N/A</v>
      </c>
      <c r="AT987" s="47" t="str">
        <f>IF(AQ987="Yes",'Input 1 - Schedule 1'!$AH987*IF($AX987="RBC Filing U.S. Insurer (Life)",0.0247,IF($AX987="RBC Filing U.S. Insurer (Health)",0.057*2/3,0.0364)),"N/A")</f>
        <v>N/A</v>
      </c>
      <c r="AU987" s="47" t="str">
        <f>IF(AQ987="Yes",'Input 1 - Schedule 1'!$AH987*IF($AX987="RBC Filing U.S. Insurer (Life)",0.037,IF($AX987="RBC Filing U.S. Insurer (Health)",0.057,0.054)),"N/A")</f>
        <v>N/A</v>
      </c>
      <c r="AV987" s="47" t="str">
        <f>IF(AQ987="Yes",'Input 1 - Schedule 1'!$AJ987*0.03,"N/A")</f>
        <v>N/A</v>
      </c>
      <c r="AW987" s="47" t="str">
        <f>IF(AQ987="Yes",IF(AX987="RBC Filing U.S. Insurer (Life)",0.195*'Input 1 - Schedule 1'!AJ987,0.225*'Input 1 - Schedule 1'!AJ987),"N/A")</f>
        <v>N/A</v>
      </c>
      <c r="AX987" s="47" t="str">
        <f>IFERROR(VLOOKUP('Input 1 - Schedule 1'!I987,'Input 1 - Schedule 1'!$D$7:$G$1009,4,FALSE),"")</f>
        <v/>
      </c>
      <c r="AZ987" s="17" t="s">
        <v>1</v>
      </c>
    </row>
    <row r="988" spans="1:52" x14ac:dyDescent="0.25">
      <c r="A988" s="56">
        <f t="shared" si="101"/>
        <v>979</v>
      </c>
      <c r="B988" s="267" t="str">
        <f t="shared" si="102"/>
        <v/>
      </c>
      <c r="C988" s="55" t="str">
        <f>IFERROR(VLOOKUP(G988,GCC.Param!$B$3:$D$96,3,FALSE),"")</f>
        <v/>
      </c>
      <c r="D988" s="40"/>
      <c r="E988" s="40"/>
      <c r="F988" s="42"/>
      <c r="G988" s="42"/>
      <c r="H988" s="42"/>
      <c r="I988" s="42"/>
      <c r="J988" s="267" t="str">
        <f t="shared" si="103"/>
        <v/>
      </c>
      <c r="K988" s="289"/>
      <c r="L988" s="289"/>
      <c r="M988" s="42"/>
      <c r="N988" s="42"/>
      <c r="O988" s="42"/>
      <c r="P988" s="42"/>
      <c r="Q988" s="42"/>
      <c r="R988" s="42"/>
      <c r="S988" s="266">
        <f t="shared" si="104"/>
        <v>0</v>
      </c>
      <c r="T988" s="32"/>
      <c r="U988" s="50"/>
      <c r="V988" s="44"/>
      <c r="W988" s="44"/>
      <c r="X988" s="45"/>
      <c r="Y988" s="50"/>
      <c r="Z988" s="46"/>
      <c r="AA988" s="46"/>
      <c r="AB988" s="46"/>
      <c r="AC988" s="47">
        <f t="shared" si="105"/>
        <v>0</v>
      </c>
      <c r="AD988" s="51"/>
      <c r="AE988" s="51"/>
      <c r="AF988" s="51"/>
      <c r="AH988" s="290"/>
      <c r="AI988" s="53">
        <f t="shared" si="106"/>
        <v>0</v>
      </c>
      <c r="AJ988" s="52"/>
      <c r="AK988" s="293"/>
      <c r="AL988" s="300"/>
      <c r="AM988" s="52"/>
      <c r="AN988" s="300"/>
      <c r="AO988" s="54"/>
      <c r="AQ988" s="47" t="str">
        <f>IF(OR('Input 1 - Schedule 1'!$C988="Non-Ins, Non-Fin",G988="Other Unregulated Financial Entity"),"Yes","No")</f>
        <v>No</v>
      </c>
      <c r="AR988" s="47" t="str">
        <f>IF(AQ988="Yes", 'Input 1 - Schedule 1'!AL988/'Input 1 - Schedule 1'!AM988*'Input 1 - Schedule 1'!AN988,"N/A")</f>
        <v>N/A</v>
      </c>
      <c r="AS988" s="47" t="str">
        <f>IF(AR988="N/A","N/A",MAX('Input 1 - Schedule 1'!AN988*0.02,AR988))</f>
        <v>N/A</v>
      </c>
      <c r="AT988" s="47" t="str">
        <f>IF(AQ988="Yes",'Input 1 - Schedule 1'!$AH988*IF($AX988="RBC Filing U.S. Insurer (Life)",0.0247,IF($AX988="RBC Filing U.S. Insurer (Health)",0.057*2/3,0.0364)),"N/A")</f>
        <v>N/A</v>
      </c>
      <c r="AU988" s="47" t="str">
        <f>IF(AQ988="Yes",'Input 1 - Schedule 1'!$AH988*IF($AX988="RBC Filing U.S. Insurer (Life)",0.037,IF($AX988="RBC Filing U.S. Insurer (Health)",0.057,0.054)),"N/A")</f>
        <v>N/A</v>
      </c>
      <c r="AV988" s="47" t="str">
        <f>IF(AQ988="Yes",'Input 1 - Schedule 1'!$AJ988*0.03,"N/A")</f>
        <v>N/A</v>
      </c>
      <c r="AW988" s="47" t="str">
        <f>IF(AQ988="Yes",IF(AX988="RBC Filing U.S. Insurer (Life)",0.195*'Input 1 - Schedule 1'!AJ988,0.225*'Input 1 - Schedule 1'!AJ988),"N/A")</f>
        <v>N/A</v>
      </c>
      <c r="AX988" s="47" t="str">
        <f>IFERROR(VLOOKUP('Input 1 - Schedule 1'!I988,'Input 1 - Schedule 1'!$D$7:$G$1009,4,FALSE),"")</f>
        <v/>
      </c>
      <c r="AZ988" s="17" t="s">
        <v>1</v>
      </c>
    </row>
    <row r="989" spans="1:52" x14ac:dyDescent="0.25">
      <c r="A989" s="56">
        <f t="shared" si="101"/>
        <v>980</v>
      </c>
      <c r="B989" s="267" t="str">
        <f t="shared" si="102"/>
        <v/>
      </c>
      <c r="C989" s="55" t="str">
        <f>IFERROR(VLOOKUP(G989,GCC.Param!$B$3:$D$96,3,FALSE),"")</f>
        <v/>
      </c>
      <c r="D989" s="40"/>
      <c r="E989" s="40"/>
      <c r="F989" s="42"/>
      <c r="G989" s="42"/>
      <c r="H989" s="42"/>
      <c r="I989" s="42"/>
      <c r="J989" s="267" t="str">
        <f t="shared" si="103"/>
        <v/>
      </c>
      <c r="K989" s="289"/>
      <c r="L989" s="289"/>
      <c r="M989" s="42"/>
      <c r="N989" s="42"/>
      <c r="O989" s="42"/>
      <c r="P989" s="42"/>
      <c r="Q989" s="42"/>
      <c r="R989" s="42"/>
      <c r="S989" s="266">
        <f t="shared" si="104"/>
        <v>0</v>
      </c>
      <c r="T989" s="32"/>
      <c r="U989" s="50"/>
      <c r="V989" s="44"/>
      <c r="W989" s="44"/>
      <c r="X989" s="45"/>
      <c r="Y989" s="50"/>
      <c r="Z989" s="46"/>
      <c r="AA989" s="46"/>
      <c r="AB989" s="46"/>
      <c r="AC989" s="47">
        <f t="shared" si="105"/>
        <v>0</v>
      </c>
      <c r="AD989" s="51"/>
      <c r="AE989" s="51"/>
      <c r="AF989" s="51"/>
      <c r="AH989" s="290"/>
      <c r="AI989" s="53">
        <f t="shared" si="106"/>
        <v>0</v>
      </c>
      <c r="AJ989" s="52"/>
      <c r="AK989" s="293"/>
      <c r="AL989" s="300"/>
      <c r="AM989" s="52"/>
      <c r="AN989" s="300"/>
      <c r="AO989" s="54"/>
      <c r="AQ989" s="47" t="str">
        <f>IF(OR('Input 1 - Schedule 1'!$C989="Non-Ins, Non-Fin",G989="Other Unregulated Financial Entity"),"Yes","No")</f>
        <v>No</v>
      </c>
      <c r="AR989" s="47" t="str">
        <f>IF(AQ989="Yes", 'Input 1 - Schedule 1'!AL989/'Input 1 - Schedule 1'!AM989*'Input 1 - Schedule 1'!AN989,"N/A")</f>
        <v>N/A</v>
      </c>
      <c r="AS989" s="47" t="str">
        <f>IF(AR989="N/A","N/A",MAX('Input 1 - Schedule 1'!AN989*0.02,AR989))</f>
        <v>N/A</v>
      </c>
      <c r="AT989" s="47" t="str">
        <f>IF(AQ989="Yes",'Input 1 - Schedule 1'!$AH989*IF($AX989="RBC Filing U.S. Insurer (Life)",0.0247,IF($AX989="RBC Filing U.S. Insurer (Health)",0.057*2/3,0.0364)),"N/A")</f>
        <v>N/A</v>
      </c>
      <c r="AU989" s="47" t="str">
        <f>IF(AQ989="Yes",'Input 1 - Schedule 1'!$AH989*IF($AX989="RBC Filing U.S. Insurer (Life)",0.037,IF($AX989="RBC Filing U.S. Insurer (Health)",0.057,0.054)),"N/A")</f>
        <v>N/A</v>
      </c>
      <c r="AV989" s="47" t="str">
        <f>IF(AQ989="Yes",'Input 1 - Schedule 1'!$AJ989*0.03,"N/A")</f>
        <v>N/A</v>
      </c>
      <c r="AW989" s="47" t="str">
        <f>IF(AQ989="Yes",IF(AX989="RBC Filing U.S. Insurer (Life)",0.195*'Input 1 - Schedule 1'!AJ989,0.225*'Input 1 - Schedule 1'!AJ989),"N/A")</f>
        <v>N/A</v>
      </c>
      <c r="AX989" s="47" t="str">
        <f>IFERROR(VLOOKUP('Input 1 - Schedule 1'!I989,'Input 1 - Schedule 1'!$D$7:$G$1009,4,FALSE),"")</f>
        <v/>
      </c>
      <c r="AZ989" s="17" t="s">
        <v>1</v>
      </c>
    </row>
    <row r="990" spans="1:52" x14ac:dyDescent="0.25">
      <c r="A990" s="56">
        <f t="shared" si="101"/>
        <v>981</v>
      </c>
      <c r="B990" s="267" t="str">
        <f t="shared" si="102"/>
        <v/>
      </c>
      <c r="C990" s="55" t="str">
        <f>IFERROR(VLOOKUP(G990,GCC.Param!$B$3:$D$96,3,FALSE),"")</f>
        <v/>
      </c>
      <c r="D990" s="40"/>
      <c r="E990" s="40"/>
      <c r="F990" s="42"/>
      <c r="G990" s="42"/>
      <c r="H990" s="42"/>
      <c r="I990" s="42"/>
      <c r="J990" s="267" t="str">
        <f t="shared" si="103"/>
        <v/>
      </c>
      <c r="K990" s="289"/>
      <c r="L990" s="289"/>
      <c r="M990" s="42"/>
      <c r="N990" s="42"/>
      <c r="O990" s="42"/>
      <c r="P990" s="42"/>
      <c r="Q990" s="42"/>
      <c r="R990" s="42"/>
      <c r="S990" s="266">
        <f t="shared" si="104"/>
        <v>0</v>
      </c>
      <c r="T990" s="32"/>
      <c r="U990" s="50"/>
      <c r="V990" s="44"/>
      <c r="W990" s="44"/>
      <c r="X990" s="45"/>
      <c r="Y990" s="50"/>
      <c r="Z990" s="46"/>
      <c r="AA990" s="46"/>
      <c r="AB990" s="46"/>
      <c r="AC990" s="47">
        <f t="shared" si="105"/>
        <v>0</v>
      </c>
      <c r="AD990" s="51"/>
      <c r="AE990" s="51"/>
      <c r="AF990" s="51"/>
      <c r="AH990" s="290"/>
      <c r="AI990" s="53">
        <f t="shared" si="106"/>
        <v>0</v>
      </c>
      <c r="AJ990" s="52"/>
      <c r="AK990" s="293"/>
      <c r="AL990" s="300"/>
      <c r="AM990" s="52"/>
      <c r="AN990" s="300"/>
      <c r="AO990" s="54"/>
      <c r="AQ990" s="47" t="str">
        <f>IF(OR('Input 1 - Schedule 1'!$C990="Non-Ins, Non-Fin",G990="Other Unregulated Financial Entity"),"Yes","No")</f>
        <v>No</v>
      </c>
      <c r="AR990" s="47" t="str">
        <f>IF(AQ990="Yes", 'Input 1 - Schedule 1'!AL990/'Input 1 - Schedule 1'!AM990*'Input 1 - Schedule 1'!AN990,"N/A")</f>
        <v>N/A</v>
      </c>
      <c r="AS990" s="47" t="str">
        <f>IF(AR990="N/A","N/A",MAX('Input 1 - Schedule 1'!AN990*0.02,AR990))</f>
        <v>N/A</v>
      </c>
      <c r="AT990" s="47" t="str">
        <f>IF(AQ990="Yes",'Input 1 - Schedule 1'!$AH990*IF($AX990="RBC Filing U.S. Insurer (Life)",0.0247,IF($AX990="RBC Filing U.S. Insurer (Health)",0.057*2/3,0.0364)),"N/A")</f>
        <v>N/A</v>
      </c>
      <c r="AU990" s="47" t="str">
        <f>IF(AQ990="Yes",'Input 1 - Schedule 1'!$AH990*IF($AX990="RBC Filing U.S. Insurer (Life)",0.037,IF($AX990="RBC Filing U.S. Insurer (Health)",0.057,0.054)),"N/A")</f>
        <v>N/A</v>
      </c>
      <c r="AV990" s="47" t="str">
        <f>IF(AQ990="Yes",'Input 1 - Schedule 1'!$AJ990*0.03,"N/A")</f>
        <v>N/A</v>
      </c>
      <c r="AW990" s="47" t="str">
        <f>IF(AQ990="Yes",IF(AX990="RBC Filing U.S. Insurer (Life)",0.195*'Input 1 - Schedule 1'!AJ990,0.225*'Input 1 - Schedule 1'!AJ990),"N/A")</f>
        <v>N/A</v>
      </c>
      <c r="AX990" s="47" t="str">
        <f>IFERROR(VLOOKUP('Input 1 - Schedule 1'!I990,'Input 1 - Schedule 1'!$D$7:$G$1009,4,FALSE),"")</f>
        <v/>
      </c>
      <c r="AZ990" s="17" t="s">
        <v>1</v>
      </c>
    </row>
    <row r="991" spans="1:52" x14ac:dyDescent="0.25">
      <c r="A991" s="56">
        <f t="shared" si="101"/>
        <v>982</v>
      </c>
      <c r="B991" s="267" t="str">
        <f t="shared" si="102"/>
        <v/>
      </c>
      <c r="C991" s="55" t="str">
        <f>IFERROR(VLOOKUP(G991,GCC.Param!$B$3:$D$96,3,FALSE),"")</f>
        <v/>
      </c>
      <c r="D991" s="40"/>
      <c r="E991" s="40"/>
      <c r="F991" s="42"/>
      <c r="G991" s="42"/>
      <c r="H991" s="42"/>
      <c r="I991" s="42"/>
      <c r="J991" s="267" t="str">
        <f t="shared" si="103"/>
        <v/>
      </c>
      <c r="K991" s="289"/>
      <c r="L991" s="289"/>
      <c r="M991" s="42"/>
      <c r="N991" s="42"/>
      <c r="O991" s="42"/>
      <c r="P991" s="42"/>
      <c r="Q991" s="42"/>
      <c r="R991" s="42"/>
      <c r="S991" s="266">
        <f t="shared" si="104"/>
        <v>0</v>
      </c>
      <c r="T991" s="32"/>
      <c r="U991" s="50"/>
      <c r="V991" s="44"/>
      <c r="W991" s="44"/>
      <c r="X991" s="45"/>
      <c r="Y991" s="50"/>
      <c r="Z991" s="46"/>
      <c r="AA991" s="46"/>
      <c r="AB991" s="46"/>
      <c r="AC991" s="47">
        <f t="shared" si="105"/>
        <v>0</v>
      </c>
      <c r="AD991" s="51"/>
      <c r="AE991" s="51"/>
      <c r="AF991" s="51"/>
      <c r="AH991" s="290"/>
      <c r="AI991" s="53">
        <f t="shared" si="106"/>
        <v>0</v>
      </c>
      <c r="AJ991" s="52"/>
      <c r="AK991" s="293"/>
      <c r="AL991" s="300"/>
      <c r="AM991" s="52"/>
      <c r="AN991" s="300"/>
      <c r="AO991" s="54"/>
      <c r="AQ991" s="47" t="str">
        <f>IF(OR('Input 1 - Schedule 1'!$C991="Non-Ins, Non-Fin",G991="Other Unregulated Financial Entity"),"Yes","No")</f>
        <v>No</v>
      </c>
      <c r="AR991" s="47" t="str">
        <f>IF(AQ991="Yes", 'Input 1 - Schedule 1'!AL991/'Input 1 - Schedule 1'!AM991*'Input 1 - Schedule 1'!AN991,"N/A")</f>
        <v>N/A</v>
      </c>
      <c r="AS991" s="47" t="str">
        <f>IF(AR991="N/A","N/A",MAX('Input 1 - Schedule 1'!AN991*0.02,AR991))</f>
        <v>N/A</v>
      </c>
      <c r="AT991" s="47" t="str">
        <f>IF(AQ991="Yes",'Input 1 - Schedule 1'!$AH991*IF($AX991="RBC Filing U.S. Insurer (Life)",0.0247,IF($AX991="RBC Filing U.S. Insurer (Health)",0.057*2/3,0.0364)),"N/A")</f>
        <v>N/A</v>
      </c>
      <c r="AU991" s="47" t="str">
        <f>IF(AQ991="Yes",'Input 1 - Schedule 1'!$AH991*IF($AX991="RBC Filing U.S. Insurer (Life)",0.037,IF($AX991="RBC Filing U.S. Insurer (Health)",0.057,0.054)),"N/A")</f>
        <v>N/A</v>
      </c>
      <c r="AV991" s="47" t="str">
        <f>IF(AQ991="Yes",'Input 1 - Schedule 1'!$AJ991*0.03,"N/A")</f>
        <v>N/A</v>
      </c>
      <c r="AW991" s="47" t="str">
        <f>IF(AQ991="Yes",IF(AX991="RBC Filing U.S. Insurer (Life)",0.195*'Input 1 - Schedule 1'!AJ991,0.225*'Input 1 - Schedule 1'!AJ991),"N/A")</f>
        <v>N/A</v>
      </c>
      <c r="AX991" s="47" t="str">
        <f>IFERROR(VLOOKUP('Input 1 - Schedule 1'!I991,'Input 1 - Schedule 1'!$D$7:$G$1009,4,FALSE),"")</f>
        <v/>
      </c>
      <c r="AZ991" s="17" t="s">
        <v>1</v>
      </c>
    </row>
    <row r="992" spans="1:52" x14ac:dyDescent="0.25">
      <c r="A992" s="56">
        <f t="shared" si="101"/>
        <v>983</v>
      </c>
      <c r="B992" s="267" t="str">
        <f t="shared" si="102"/>
        <v/>
      </c>
      <c r="C992" s="55" t="str">
        <f>IFERROR(VLOOKUP(G992,GCC.Param!$B$3:$D$96,3,FALSE),"")</f>
        <v/>
      </c>
      <c r="D992" s="40"/>
      <c r="E992" s="40"/>
      <c r="F992" s="42"/>
      <c r="G992" s="42"/>
      <c r="H992" s="42"/>
      <c r="I992" s="42"/>
      <c r="J992" s="267" t="str">
        <f t="shared" si="103"/>
        <v/>
      </c>
      <c r="K992" s="289"/>
      <c r="L992" s="289"/>
      <c r="M992" s="42"/>
      <c r="N992" s="42"/>
      <c r="O992" s="42"/>
      <c r="P992" s="42"/>
      <c r="Q992" s="42"/>
      <c r="R992" s="42"/>
      <c r="S992" s="266">
        <f t="shared" si="104"/>
        <v>0</v>
      </c>
      <c r="T992" s="32"/>
      <c r="U992" s="50"/>
      <c r="V992" s="44"/>
      <c r="W992" s="44"/>
      <c r="X992" s="45"/>
      <c r="Y992" s="50"/>
      <c r="Z992" s="46"/>
      <c r="AA992" s="46"/>
      <c r="AB992" s="46"/>
      <c r="AC992" s="47">
        <f t="shared" si="105"/>
        <v>0</v>
      </c>
      <c r="AD992" s="51"/>
      <c r="AE992" s="51"/>
      <c r="AF992" s="51"/>
      <c r="AH992" s="290"/>
      <c r="AI992" s="53">
        <f t="shared" si="106"/>
        <v>0</v>
      </c>
      <c r="AJ992" s="52"/>
      <c r="AK992" s="293"/>
      <c r="AL992" s="300"/>
      <c r="AM992" s="52"/>
      <c r="AN992" s="300"/>
      <c r="AO992" s="54"/>
      <c r="AQ992" s="47" t="str">
        <f>IF(OR('Input 1 - Schedule 1'!$C992="Non-Ins, Non-Fin",G992="Other Unregulated Financial Entity"),"Yes","No")</f>
        <v>No</v>
      </c>
      <c r="AR992" s="47" t="str">
        <f>IF(AQ992="Yes", 'Input 1 - Schedule 1'!AL992/'Input 1 - Schedule 1'!AM992*'Input 1 - Schedule 1'!AN992,"N/A")</f>
        <v>N/A</v>
      </c>
      <c r="AS992" s="47" t="str">
        <f>IF(AR992="N/A","N/A",MAX('Input 1 - Schedule 1'!AN992*0.02,AR992))</f>
        <v>N/A</v>
      </c>
      <c r="AT992" s="47" t="str">
        <f>IF(AQ992="Yes",'Input 1 - Schedule 1'!$AH992*IF($AX992="RBC Filing U.S. Insurer (Life)",0.0247,IF($AX992="RBC Filing U.S. Insurer (Health)",0.057*2/3,0.0364)),"N/A")</f>
        <v>N/A</v>
      </c>
      <c r="AU992" s="47" t="str">
        <f>IF(AQ992="Yes",'Input 1 - Schedule 1'!$AH992*IF($AX992="RBC Filing U.S. Insurer (Life)",0.037,IF($AX992="RBC Filing U.S. Insurer (Health)",0.057,0.054)),"N/A")</f>
        <v>N/A</v>
      </c>
      <c r="AV992" s="47" t="str">
        <f>IF(AQ992="Yes",'Input 1 - Schedule 1'!$AJ992*0.03,"N/A")</f>
        <v>N/A</v>
      </c>
      <c r="AW992" s="47" t="str">
        <f>IF(AQ992="Yes",IF(AX992="RBC Filing U.S. Insurer (Life)",0.195*'Input 1 - Schedule 1'!AJ992,0.225*'Input 1 - Schedule 1'!AJ992),"N/A")</f>
        <v>N/A</v>
      </c>
      <c r="AX992" s="47" t="str">
        <f>IFERROR(VLOOKUP('Input 1 - Schedule 1'!I992,'Input 1 - Schedule 1'!$D$7:$G$1009,4,FALSE),"")</f>
        <v/>
      </c>
      <c r="AZ992" s="17" t="s">
        <v>1</v>
      </c>
    </row>
    <row r="993" spans="1:52" x14ac:dyDescent="0.25">
      <c r="A993" s="56">
        <f t="shared" si="101"/>
        <v>984</v>
      </c>
      <c r="B993" s="267" t="str">
        <f t="shared" si="102"/>
        <v/>
      </c>
      <c r="C993" s="55" t="str">
        <f>IFERROR(VLOOKUP(G993,GCC.Param!$B$3:$D$96,3,FALSE),"")</f>
        <v/>
      </c>
      <c r="D993" s="40"/>
      <c r="E993" s="40"/>
      <c r="F993" s="42"/>
      <c r="G993" s="42"/>
      <c r="H993" s="42"/>
      <c r="I993" s="42"/>
      <c r="J993" s="267" t="str">
        <f t="shared" si="103"/>
        <v/>
      </c>
      <c r="K993" s="289"/>
      <c r="L993" s="289"/>
      <c r="M993" s="42"/>
      <c r="N993" s="42"/>
      <c r="O993" s="42"/>
      <c r="P993" s="42"/>
      <c r="Q993" s="42"/>
      <c r="R993" s="42"/>
      <c r="S993" s="266">
        <f t="shared" si="104"/>
        <v>0</v>
      </c>
      <c r="T993" s="32"/>
      <c r="U993" s="50"/>
      <c r="V993" s="44"/>
      <c r="W993" s="44"/>
      <c r="X993" s="45"/>
      <c r="Y993" s="50"/>
      <c r="Z993" s="46"/>
      <c r="AA993" s="46"/>
      <c r="AB993" s="46"/>
      <c r="AC993" s="47">
        <f t="shared" si="105"/>
        <v>0</v>
      </c>
      <c r="AD993" s="51"/>
      <c r="AE993" s="51"/>
      <c r="AF993" s="51"/>
      <c r="AH993" s="290"/>
      <c r="AI993" s="53">
        <f t="shared" si="106"/>
        <v>0</v>
      </c>
      <c r="AJ993" s="52"/>
      <c r="AK993" s="293"/>
      <c r="AL993" s="300"/>
      <c r="AM993" s="52"/>
      <c r="AN993" s="300"/>
      <c r="AO993" s="54"/>
      <c r="AQ993" s="47" t="str">
        <f>IF(OR('Input 1 - Schedule 1'!$C993="Non-Ins, Non-Fin",G993="Other Unregulated Financial Entity"),"Yes","No")</f>
        <v>No</v>
      </c>
      <c r="AR993" s="47" t="str">
        <f>IF(AQ993="Yes", 'Input 1 - Schedule 1'!AL993/'Input 1 - Schedule 1'!AM993*'Input 1 - Schedule 1'!AN993,"N/A")</f>
        <v>N/A</v>
      </c>
      <c r="AS993" s="47" t="str">
        <f>IF(AR993="N/A","N/A",MAX('Input 1 - Schedule 1'!AN993*0.02,AR993))</f>
        <v>N/A</v>
      </c>
      <c r="AT993" s="47" t="str">
        <f>IF(AQ993="Yes",'Input 1 - Schedule 1'!$AH993*IF($AX993="RBC Filing U.S. Insurer (Life)",0.0247,IF($AX993="RBC Filing U.S. Insurer (Health)",0.057*2/3,0.0364)),"N/A")</f>
        <v>N/A</v>
      </c>
      <c r="AU993" s="47" t="str">
        <f>IF(AQ993="Yes",'Input 1 - Schedule 1'!$AH993*IF($AX993="RBC Filing U.S. Insurer (Life)",0.037,IF($AX993="RBC Filing U.S. Insurer (Health)",0.057,0.054)),"N/A")</f>
        <v>N/A</v>
      </c>
      <c r="AV993" s="47" t="str">
        <f>IF(AQ993="Yes",'Input 1 - Schedule 1'!$AJ993*0.03,"N/A")</f>
        <v>N/A</v>
      </c>
      <c r="AW993" s="47" t="str">
        <f>IF(AQ993="Yes",IF(AX993="RBC Filing U.S. Insurer (Life)",0.195*'Input 1 - Schedule 1'!AJ993,0.225*'Input 1 - Schedule 1'!AJ993),"N/A")</f>
        <v>N/A</v>
      </c>
      <c r="AX993" s="47" t="str">
        <f>IFERROR(VLOOKUP('Input 1 - Schedule 1'!I993,'Input 1 - Schedule 1'!$D$7:$G$1009,4,FALSE),"")</f>
        <v/>
      </c>
      <c r="AZ993" s="17" t="s">
        <v>1</v>
      </c>
    </row>
    <row r="994" spans="1:52" x14ac:dyDescent="0.25">
      <c r="A994" s="56">
        <f t="shared" si="101"/>
        <v>985</v>
      </c>
      <c r="B994" s="267" t="str">
        <f t="shared" si="102"/>
        <v/>
      </c>
      <c r="C994" s="55" t="str">
        <f>IFERROR(VLOOKUP(G994,GCC.Param!$B$3:$D$96,3,FALSE),"")</f>
        <v/>
      </c>
      <c r="D994" s="40"/>
      <c r="E994" s="40"/>
      <c r="F994" s="42"/>
      <c r="G994" s="42"/>
      <c r="H994" s="42"/>
      <c r="I994" s="42"/>
      <c r="J994" s="267" t="str">
        <f t="shared" si="103"/>
        <v/>
      </c>
      <c r="K994" s="289"/>
      <c r="L994" s="289"/>
      <c r="M994" s="42"/>
      <c r="N994" s="42"/>
      <c r="O994" s="42"/>
      <c r="P994" s="42"/>
      <c r="Q994" s="42"/>
      <c r="R994" s="42"/>
      <c r="S994" s="266">
        <f t="shared" si="104"/>
        <v>0</v>
      </c>
      <c r="T994" s="32"/>
      <c r="U994" s="50"/>
      <c r="V994" s="44"/>
      <c r="W994" s="44"/>
      <c r="X994" s="45"/>
      <c r="Y994" s="50"/>
      <c r="Z994" s="46"/>
      <c r="AA994" s="46"/>
      <c r="AB994" s="46"/>
      <c r="AC994" s="47">
        <f t="shared" si="105"/>
        <v>0</v>
      </c>
      <c r="AD994" s="51"/>
      <c r="AE994" s="51"/>
      <c r="AF994" s="51"/>
      <c r="AH994" s="290"/>
      <c r="AI994" s="53">
        <f t="shared" si="106"/>
        <v>0</v>
      </c>
      <c r="AJ994" s="52"/>
      <c r="AK994" s="293"/>
      <c r="AL994" s="300"/>
      <c r="AM994" s="52"/>
      <c r="AN994" s="300"/>
      <c r="AO994" s="54"/>
      <c r="AQ994" s="47" t="str">
        <f>IF(OR('Input 1 - Schedule 1'!$C994="Non-Ins, Non-Fin",G994="Other Unregulated Financial Entity"),"Yes","No")</f>
        <v>No</v>
      </c>
      <c r="AR994" s="47" t="str">
        <f>IF(AQ994="Yes", 'Input 1 - Schedule 1'!AL994/'Input 1 - Schedule 1'!AM994*'Input 1 - Schedule 1'!AN994,"N/A")</f>
        <v>N/A</v>
      </c>
      <c r="AS994" s="47" t="str">
        <f>IF(AR994="N/A","N/A",MAX('Input 1 - Schedule 1'!AN994*0.02,AR994))</f>
        <v>N/A</v>
      </c>
      <c r="AT994" s="47" t="str">
        <f>IF(AQ994="Yes",'Input 1 - Schedule 1'!$AH994*IF($AX994="RBC Filing U.S. Insurer (Life)",0.0247,IF($AX994="RBC Filing U.S. Insurer (Health)",0.057*2/3,0.0364)),"N/A")</f>
        <v>N/A</v>
      </c>
      <c r="AU994" s="47" t="str">
        <f>IF(AQ994="Yes",'Input 1 - Schedule 1'!$AH994*IF($AX994="RBC Filing U.S. Insurer (Life)",0.037,IF($AX994="RBC Filing U.S. Insurer (Health)",0.057,0.054)),"N/A")</f>
        <v>N/A</v>
      </c>
      <c r="AV994" s="47" t="str">
        <f>IF(AQ994="Yes",'Input 1 - Schedule 1'!$AJ994*0.03,"N/A")</f>
        <v>N/A</v>
      </c>
      <c r="AW994" s="47" t="str">
        <f>IF(AQ994="Yes",IF(AX994="RBC Filing U.S. Insurer (Life)",0.195*'Input 1 - Schedule 1'!AJ994,0.225*'Input 1 - Schedule 1'!AJ994),"N/A")</f>
        <v>N/A</v>
      </c>
      <c r="AX994" s="47" t="str">
        <f>IFERROR(VLOOKUP('Input 1 - Schedule 1'!I994,'Input 1 - Schedule 1'!$D$7:$G$1009,4,FALSE),"")</f>
        <v/>
      </c>
      <c r="AZ994" s="17" t="s">
        <v>1</v>
      </c>
    </row>
    <row r="995" spans="1:52" x14ac:dyDescent="0.25">
      <c r="A995" s="56">
        <f t="shared" si="101"/>
        <v>986</v>
      </c>
      <c r="B995" s="267" t="str">
        <f t="shared" si="102"/>
        <v/>
      </c>
      <c r="C995" s="55" t="str">
        <f>IFERROR(VLOOKUP(G995,GCC.Param!$B$3:$D$96,3,FALSE),"")</f>
        <v/>
      </c>
      <c r="D995" s="40"/>
      <c r="E995" s="40"/>
      <c r="F995" s="42"/>
      <c r="G995" s="42"/>
      <c r="H995" s="42"/>
      <c r="I995" s="42"/>
      <c r="J995" s="267" t="str">
        <f t="shared" si="103"/>
        <v/>
      </c>
      <c r="K995" s="289"/>
      <c r="L995" s="289"/>
      <c r="M995" s="42"/>
      <c r="N995" s="42"/>
      <c r="O995" s="42"/>
      <c r="P995" s="42"/>
      <c r="Q995" s="42"/>
      <c r="R995" s="42"/>
      <c r="S995" s="266">
        <f t="shared" si="104"/>
        <v>0</v>
      </c>
      <c r="T995" s="32"/>
      <c r="U995" s="50"/>
      <c r="V995" s="44"/>
      <c r="W995" s="44"/>
      <c r="X995" s="45"/>
      <c r="Y995" s="50"/>
      <c r="Z995" s="46"/>
      <c r="AA995" s="46"/>
      <c r="AB995" s="46"/>
      <c r="AC995" s="47">
        <f t="shared" si="105"/>
        <v>0</v>
      </c>
      <c r="AD995" s="51"/>
      <c r="AE995" s="51"/>
      <c r="AF995" s="51"/>
      <c r="AH995" s="290"/>
      <c r="AI995" s="53">
        <f t="shared" si="106"/>
        <v>0</v>
      </c>
      <c r="AJ995" s="52"/>
      <c r="AK995" s="293"/>
      <c r="AL995" s="300"/>
      <c r="AM995" s="52"/>
      <c r="AN995" s="300"/>
      <c r="AO995" s="54"/>
      <c r="AQ995" s="47" t="str">
        <f>IF(OR('Input 1 - Schedule 1'!$C995="Non-Ins, Non-Fin",G995="Other Unregulated Financial Entity"),"Yes","No")</f>
        <v>No</v>
      </c>
      <c r="AR995" s="47" t="str">
        <f>IF(AQ995="Yes", 'Input 1 - Schedule 1'!AL995/'Input 1 - Schedule 1'!AM995*'Input 1 - Schedule 1'!AN995,"N/A")</f>
        <v>N/A</v>
      </c>
      <c r="AS995" s="47" t="str">
        <f>IF(AR995="N/A","N/A",MAX('Input 1 - Schedule 1'!AN995*0.02,AR995))</f>
        <v>N/A</v>
      </c>
      <c r="AT995" s="47" t="str">
        <f>IF(AQ995="Yes",'Input 1 - Schedule 1'!$AH995*IF($AX995="RBC Filing U.S. Insurer (Life)",0.0247,IF($AX995="RBC Filing U.S. Insurer (Health)",0.057*2/3,0.0364)),"N/A")</f>
        <v>N/A</v>
      </c>
      <c r="AU995" s="47" t="str">
        <f>IF(AQ995="Yes",'Input 1 - Schedule 1'!$AH995*IF($AX995="RBC Filing U.S. Insurer (Life)",0.037,IF($AX995="RBC Filing U.S. Insurer (Health)",0.057,0.054)),"N/A")</f>
        <v>N/A</v>
      </c>
      <c r="AV995" s="47" t="str">
        <f>IF(AQ995="Yes",'Input 1 - Schedule 1'!$AJ995*0.03,"N/A")</f>
        <v>N/A</v>
      </c>
      <c r="AW995" s="47" t="str">
        <f>IF(AQ995="Yes",IF(AX995="RBC Filing U.S. Insurer (Life)",0.195*'Input 1 - Schedule 1'!AJ995,0.225*'Input 1 - Schedule 1'!AJ995),"N/A")</f>
        <v>N/A</v>
      </c>
      <c r="AX995" s="47" t="str">
        <f>IFERROR(VLOOKUP('Input 1 - Schedule 1'!I995,'Input 1 - Schedule 1'!$D$7:$G$1009,4,FALSE),"")</f>
        <v/>
      </c>
      <c r="AZ995" s="17" t="s">
        <v>1</v>
      </c>
    </row>
    <row r="996" spans="1:52" x14ac:dyDescent="0.25">
      <c r="A996" s="56">
        <f t="shared" si="101"/>
        <v>987</v>
      </c>
      <c r="B996" s="267" t="str">
        <f t="shared" si="102"/>
        <v/>
      </c>
      <c r="C996" s="55" t="str">
        <f>IFERROR(VLOOKUP(G996,GCC.Param!$B$3:$D$96,3,FALSE),"")</f>
        <v/>
      </c>
      <c r="D996" s="40"/>
      <c r="E996" s="40"/>
      <c r="F996" s="42"/>
      <c r="G996" s="42"/>
      <c r="H996" s="42"/>
      <c r="I996" s="42"/>
      <c r="J996" s="267" t="str">
        <f t="shared" si="103"/>
        <v/>
      </c>
      <c r="K996" s="289"/>
      <c r="L996" s="289"/>
      <c r="M996" s="42"/>
      <c r="N996" s="42"/>
      <c r="O996" s="42"/>
      <c r="P996" s="42"/>
      <c r="Q996" s="42"/>
      <c r="R996" s="42"/>
      <c r="S996" s="266">
        <f t="shared" si="104"/>
        <v>0</v>
      </c>
      <c r="T996" s="32"/>
      <c r="U996" s="50"/>
      <c r="V996" s="44"/>
      <c r="W996" s="44"/>
      <c r="X996" s="45"/>
      <c r="Y996" s="50"/>
      <c r="Z996" s="46"/>
      <c r="AA996" s="46"/>
      <c r="AB996" s="46"/>
      <c r="AC996" s="47">
        <f t="shared" si="105"/>
        <v>0</v>
      </c>
      <c r="AD996" s="51"/>
      <c r="AE996" s="51"/>
      <c r="AF996" s="51"/>
      <c r="AH996" s="290"/>
      <c r="AI996" s="53">
        <f t="shared" si="106"/>
        <v>0</v>
      </c>
      <c r="AJ996" s="52"/>
      <c r="AK996" s="293"/>
      <c r="AL996" s="300"/>
      <c r="AM996" s="52"/>
      <c r="AN996" s="300"/>
      <c r="AO996" s="54"/>
      <c r="AQ996" s="47" t="str">
        <f>IF(OR('Input 1 - Schedule 1'!$C996="Non-Ins, Non-Fin",G996="Other Unregulated Financial Entity"),"Yes","No")</f>
        <v>No</v>
      </c>
      <c r="AR996" s="47" t="str">
        <f>IF(AQ996="Yes", 'Input 1 - Schedule 1'!AL996/'Input 1 - Schedule 1'!AM996*'Input 1 - Schedule 1'!AN996,"N/A")</f>
        <v>N/A</v>
      </c>
      <c r="AS996" s="47" t="str">
        <f>IF(AR996="N/A","N/A",MAX('Input 1 - Schedule 1'!AN996*0.02,AR996))</f>
        <v>N/A</v>
      </c>
      <c r="AT996" s="47" t="str">
        <f>IF(AQ996="Yes",'Input 1 - Schedule 1'!$AH996*IF($AX996="RBC Filing U.S. Insurer (Life)",0.0247,IF($AX996="RBC Filing U.S. Insurer (Health)",0.057*2/3,0.0364)),"N/A")</f>
        <v>N/A</v>
      </c>
      <c r="AU996" s="47" t="str">
        <f>IF(AQ996="Yes",'Input 1 - Schedule 1'!$AH996*IF($AX996="RBC Filing U.S. Insurer (Life)",0.037,IF($AX996="RBC Filing U.S. Insurer (Health)",0.057,0.054)),"N/A")</f>
        <v>N/A</v>
      </c>
      <c r="AV996" s="47" t="str">
        <f>IF(AQ996="Yes",'Input 1 - Schedule 1'!$AJ996*0.03,"N/A")</f>
        <v>N/A</v>
      </c>
      <c r="AW996" s="47" t="str">
        <f>IF(AQ996="Yes",IF(AX996="RBC Filing U.S. Insurer (Life)",0.195*'Input 1 - Schedule 1'!AJ996,0.225*'Input 1 - Schedule 1'!AJ996),"N/A")</f>
        <v>N/A</v>
      </c>
      <c r="AX996" s="47" t="str">
        <f>IFERROR(VLOOKUP('Input 1 - Schedule 1'!I996,'Input 1 - Schedule 1'!$D$7:$G$1009,4,FALSE),"")</f>
        <v/>
      </c>
      <c r="AZ996" s="17" t="s">
        <v>1</v>
      </c>
    </row>
    <row r="997" spans="1:52" x14ac:dyDescent="0.25">
      <c r="A997" s="56">
        <f t="shared" si="101"/>
        <v>988</v>
      </c>
      <c r="B997" s="267" t="str">
        <f t="shared" si="102"/>
        <v/>
      </c>
      <c r="C997" s="55" t="str">
        <f>IFERROR(VLOOKUP(G997,GCC.Param!$B$3:$D$96,3,FALSE),"")</f>
        <v/>
      </c>
      <c r="D997" s="40"/>
      <c r="E997" s="40"/>
      <c r="F997" s="42"/>
      <c r="G997" s="42"/>
      <c r="H997" s="42"/>
      <c r="I997" s="42"/>
      <c r="J997" s="267" t="str">
        <f t="shared" si="103"/>
        <v/>
      </c>
      <c r="K997" s="289"/>
      <c r="L997" s="289"/>
      <c r="M997" s="42"/>
      <c r="N997" s="42"/>
      <c r="O997" s="42"/>
      <c r="P997" s="42"/>
      <c r="Q997" s="42"/>
      <c r="R997" s="42"/>
      <c r="S997" s="266">
        <f t="shared" si="104"/>
        <v>0</v>
      </c>
      <c r="T997" s="32"/>
      <c r="U997" s="50"/>
      <c r="V997" s="44"/>
      <c r="W997" s="44"/>
      <c r="X997" s="45"/>
      <c r="Y997" s="50"/>
      <c r="Z997" s="46"/>
      <c r="AA997" s="46"/>
      <c r="AB997" s="46"/>
      <c r="AC997" s="47">
        <f t="shared" si="105"/>
        <v>0</v>
      </c>
      <c r="AD997" s="51"/>
      <c r="AE997" s="51"/>
      <c r="AF997" s="51"/>
      <c r="AH997" s="290"/>
      <c r="AI997" s="53">
        <f t="shared" si="106"/>
        <v>0</v>
      </c>
      <c r="AJ997" s="52"/>
      <c r="AK997" s="293"/>
      <c r="AL997" s="300"/>
      <c r="AM997" s="52"/>
      <c r="AN997" s="300"/>
      <c r="AO997" s="54"/>
      <c r="AQ997" s="47" t="str">
        <f>IF(OR('Input 1 - Schedule 1'!$C997="Non-Ins, Non-Fin",G997="Other Unregulated Financial Entity"),"Yes","No")</f>
        <v>No</v>
      </c>
      <c r="AR997" s="47" t="str">
        <f>IF(AQ997="Yes", 'Input 1 - Schedule 1'!AL997/'Input 1 - Schedule 1'!AM997*'Input 1 - Schedule 1'!AN997,"N/A")</f>
        <v>N/A</v>
      </c>
      <c r="AS997" s="47" t="str">
        <f>IF(AR997="N/A","N/A",MAX('Input 1 - Schedule 1'!AN997*0.02,AR997))</f>
        <v>N/A</v>
      </c>
      <c r="AT997" s="47" t="str">
        <f>IF(AQ997="Yes",'Input 1 - Schedule 1'!$AH997*IF($AX997="RBC Filing U.S. Insurer (Life)",0.0247,IF($AX997="RBC Filing U.S. Insurer (Health)",0.057*2/3,0.0364)),"N/A")</f>
        <v>N/A</v>
      </c>
      <c r="AU997" s="47" t="str">
        <f>IF(AQ997="Yes",'Input 1 - Schedule 1'!$AH997*IF($AX997="RBC Filing U.S. Insurer (Life)",0.037,IF($AX997="RBC Filing U.S. Insurer (Health)",0.057,0.054)),"N/A")</f>
        <v>N/A</v>
      </c>
      <c r="AV997" s="47" t="str">
        <f>IF(AQ997="Yes",'Input 1 - Schedule 1'!$AJ997*0.03,"N/A")</f>
        <v>N/A</v>
      </c>
      <c r="AW997" s="47" t="str">
        <f>IF(AQ997="Yes",IF(AX997="RBC Filing U.S. Insurer (Life)",0.195*'Input 1 - Schedule 1'!AJ997,0.225*'Input 1 - Schedule 1'!AJ997),"N/A")</f>
        <v>N/A</v>
      </c>
      <c r="AX997" s="47" t="str">
        <f>IFERROR(VLOOKUP('Input 1 - Schedule 1'!I997,'Input 1 - Schedule 1'!$D$7:$G$1009,4,FALSE),"")</f>
        <v/>
      </c>
      <c r="AZ997" s="17" t="s">
        <v>1</v>
      </c>
    </row>
    <row r="998" spans="1:52" x14ac:dyDescent="0.25">
      <c r="A998" s="56">
        <f t="shared" si="101"/>
        <v>989</v>
      </c>
      <c r="B998" s="267" t="str">
        <f t="shared" si="102"/>
        <v/>
      </c>
      <c r="C998" s="55" t="str">
        <f>IFERROR(VLOOKUP(G998,GCC.Param!$B$3:$D$96,3,FALSE),"")</f>
        <v/>
      </c>
      <c r="D998" s="40"/>
      <c r="E998" s="40"/>
      <c r="F998" s="42"/>
      <c r="G998" s="42"/>
      <c r="H998" s="42"/>
      <c r="I998" s="42"/>
      <c r="J998" s="267" t="str">
        <f t="shared" si="103"/>
        <v/>
      </c>
      <c r="K998" s="289"/>
      <c r="L998" s="289"/>
      <c r="M998" s="42"/>
      <c r="N998" s="42"/>
      <c r="O998" s="42"/>
      <c r="P998" s="42"/>
      <c r="Q998" s="42"/>
      <c r="R998" s="42"/>
      <c r="S998" s="266">
        <f t="shared" si="104"/>
        <v>0</v>
      </c>
      <c r="T998" s="32"/>
      <c r="U998" s="50"/>
      <c r="V998" s="44"/>
      <c r="W998" s="44"/>
      <c r="X998" s="45"/>
      <c r="Y998" s="50"/>
      <c r="Z998" s="46"/>
      <c r="AA998" s="46"/>
      <c r="AB998" s="46"/>
      <c r="AC998" s="47">
        <f t="shared" si="105"/>
        <v>0</v>
      </c>
      <c r="AD998" s="51"/>
      <c r="AE998" s="51"/>
      <c r="AF998" s="51"/>
      <c r="AH998" s="290"/>
      <c r="AI998" s="53">
        <f t="shared" si="106"/>
        <v>0</v>
      </c>
      <c r="AJ998" s="52"/>
      <c r="AK998" s="293"/>
      <c r="AL998" s="300"/>
      <c r="AM998" s="52"/>
      <c r="AN998" s="300"/>
      <c r="AO998" s="54"/>
      <c r="AQ998" s="47" t="str">
        <f>IF(OR('Input 1 - Schedule 1'!$C998="Non-Ins, Non-Fin",G998="Other Unregulated Financial Entity"),"Yes","No")</f>
        <v>No</v>
      </c>
      <c r="AR998" s="47" t="str">
        <f>IF(AQ998="Yes", 'Input 1 - Schedule 1'!AL998/'Input 1 - Schedule 1'!AM998*'Input 1 - Schedule 1'!AN998,"N/A")</f>
        <v>N/A</v>
      </c>
      <c r="AS998" s="47" t="str">
        <f>IF(AR998="N/A","N/A",MAX('Input 1 - Schedule 1'!AN998*0.02,AR998))</f>
        <v>N/A</v>
      </c>
      <c r="AT998" s="47" t="str">
        <f>IF(AQ998="Yes",'Input 1 - Schedule 1'!$AH998*IF($AX998="RBC Filing U.S. Insurer (Life)",0.0247,IF($AX998="RBC Filing U.S. Insurer (Health)",0.057*2/3,0.0364)),"N/A")</f>
        <v>N/A</v>
      </c>
      <c r="AU998" s="47" t="str">
        <f>IF(AQ998="Yes",'Input 1 - Schedule 1'!$AH998*IF($AX998="RBC Filing U.S. Insurer (Life)",0.037,IF($AX998="RBC Filing U.S. Insurer (Health)",0.057,0.054)),"N/A")</f>
        <v>N/A</v>
      </c>
      <c r="AV998" s="47" t="str">
        <f>IF(AQ998="Yes",'Input 1 - Schedule 1'!$AJ998*0.03,"N/A")</f>
        <v>N/A</v>
      </c>
      <c r="AW998" s="47" t="str">
        <f>IF(AQ998="Yes",IF(AX998="RBC Filing U.S. Insurer (Life)",0.195*'Input 1 - Schedule 1'!AJ998,0.225*'Input 1 - Schedule 1'!AJ998),"N/A")</f>
        <v>N/A</v>
      </c>
      <c r="AX998" s="47" t="str">
        <f>IFERROR(VLOOKUP('Input 1 - Schedule 1'!I998,'Input 1 - Schedule 1'!$D$7:$G$1009,4,FALSE),"")</f>
        <v/>
      </c>
      <c r="AZ998" s="17" t="s">
        <v>1</v>
      </c>
    </row>
    <row r="999" spans="1:52" x14ac:dyDescent="0.25">
      <c r="A999" s="56">
        <f t="shared" si="101"/>
        <v>990</v>
      </c>
      <c r="B999" s="267" t="str">
        <f t="shared" si="102"/>
        <v/>
      </c>
      <c r="C999" s="55" t="str">
        <f>IFERROR(VLOOKUP(G999,GCC.Param!$B$3:$D$96,3,FALSE),"")</f>
        <v/>
      </c>
      <c r="D999" s="40"/>
      <c r="E999" s="40"/>
      <c r="F999" s="42"/>
      <c r="G999" s="42"/>
      <c r="H999" s="42"/>
      <c r="I999" s="42"/>
      <c r="J999" s="267" t="str">
        <f t="shared" si="103"/>
        <v/>
      </c>
      <c r="K999" s="289"/>
      <c r="L999" s="289"/>
      <c r="M999" s="42"/>
      <c r="N999" s="42"/>
      <c r="O999" s="42"/>
      <c r="P999" s="42"/>
      <c r="Q999" s="42"/>
      <c r="R999" s="42"/>
      <c r="S999" s="266">
        <f t="shared" si="104"/>
        <v>0</v>
      </c>
      <c r="T999" s="32"/>
      <c r="U999" s="50"/>
      <c r="V999" s="44"/>
      <c r="W999" s="44"/>
      <c r="X999" s="45"/>
      <c r="Y999" s="50"/>
      <c r="Z999" s="46"/>
      <c r="AA999" s="46"/>
      <c r="AB999" s="46"/>
      <c r="AC999" s="47">
        <f t="shared" si="105"/>
        <v>0</v>
      </c>
      <c r="AD999" s="51"/>
      <c r="AE999" s="51"/>
      <c r="AF999" s="51"/>
      <c r="AH999" s="290"/>
      <c r="AI999" s="53">
        <f t="shared" si="106"/>
        <v>0</v>
      </c>
      <c r="AJ999" s="52"/>
      <c r="AK999" s="293"/>
      <c r="AL999" s="300"/>
      <c r="AM999" s="52"/>
      <c r="AN999" s="300"/>
      <c r="AO999" s="54"/>
      <c r="AQ999" s="47" t="str">
        <f>IF(OR('Input 1 - Schedule 1'!$C999="Non-Ins, Non-Fin",G999="Other Unregulated Financial Entity"),"Yes","No")</f>
        <v>No</v>
      </c>
      <c r="AR999" s="47" t="str">
        <f>IF(AQ999="Yes", 'Input 1 - Schedule 1'!AL999/'Input 1 - Schedule 1'!AM999*'Input 1 - Schedule 1'!AN999,"N/A")</f>
        <v>N/A</v>
      </c>
      <c r="AS999" s="47" t="str">
        <f>IF(AR999="N/A","N/A",MAX('Input 1 - Schedule 1'!AN999*0.02,AR999))</f>
        <v>N/A</v>
      </c>
      <c r="AT999" s="47" t="str">
        <f>IF(AQ999="Yes",'Input 1 - Schedule 1'!$AH999*IF($AX999="RBC Filing U.S. Insurer (Life)",0.0247,IF($AX999="RBC Filing U.S. Insurer (Health)",0.057*2/3,0.0364)),"N/A")</f>
        <v>N/A</v>
      </c>
      <c r="AU999" s="47" t="str">
        <f>IF(AQ999="Yes",'Input 1 - Schedule 1'!$AH999*IF($AX999="RBC Filing U.S. Insurer (Life)",0.037,IF($AX999="RBC Filing U.S. Insurer (Health)",0.057,0.054)),"N/A")</f>
        <v>N/A</v>
      </c>
      <c r="AV999" s="47" t="str">
        <f>IF(AQ999="Yes",'Input 1 - Schedule 1'!$AJ999*0.03,"N/A")</f>
        <v>N/A</v>
      </c>
      <c r="AW999" s="47" t="str">
        <f>IF(AQ999="Yes",IF(AX999="RBC Filing U.S. Insurer (Life)",0.195*'Input 1 - Schedule 1'!AJ999,0.225*'Input 1 - Schedule 1'!AJ999),"N/A")</f>
        <v>N/A</v>
      </c>
      <c r="AX999" s="47" t="str">
        <f>IFERROR(VLOOKUP('Input 1 - Schedule 1'!I999,'Input 1 - Schedule 1'!$D$7:$G$1009,4,FALSE),"")</f>
        <v/>
      </c>
      <c r="AZ999" s="17" t="s">
        <v>1</v>
      </c>
    </row>
    <row r="1000" spans="1:52" x14ac:dyDescent="0.25">
      <c r="A1000" s="56">
        <f t="shared" si="101"/>
        <v>991</v>
      </c>
      <c r="B1000" s="267" t="str">
        <f t="shared" si="102"/>
        <v/>
      </c>
      <c r="C1000" s="55" t="str">
        <f>IFERROR(VLOOKUP(G1000,GCC.Param!$B$3:$D$96,3,FALSE),"")</f>
        <v/>
      </c>
      <c r="D1000" s="40"/>
      <c r="E1000" s="40"/>
      <c r="F1000" s="42"/>
      <c r="G1000" s="42"/>
      <c r="H1000" s="42"/>
      <c r="I1000" s="42"/>
      <c r="J1000" s="267" t="str">
        <f t="shared" si="103"/>
        <v/>
      </c>
      <c r="K1000" s="289"/>
      <c r="L1000" s="289"/>
      <c r="M1000" s="42"/>
      <c r="N1000" s="42"/>
      <c r="O1000" s="42"/>
      <c r="P1000" s="42"/>
      <c r="Q1000" s="42"/>
      <c r="R1000" s="42"/>
      <c r="S1000" s="266">
        <f t="shared" si="104"/>
        <v>0</v>
      </c>
      <c r="T1000" s="32"/>
      <c r="U1000" s="50"/>
      <c r="V1000" s="44"/>
      <c r="W1000" s="44"/>
      <c r="X1000" s="45"/>
      <c r="Y1000" s="50"/>
      <c r="Z1000" s="46"/>
      <c r="AA1000" s="46"/>
      <c r="AB1000" s="46"/>
      <c r="AC1000" s="47">
        <f t="shared" si="105"/>
        <v>0</v>
      </c>
      <c r="AD1000" s="51"/>
      <c r="AE1000" s="51"/>
      <c r="AF1000" s="51"/>
      <c r="AH1000" s="290"/>
      <c r="AI1000" s="53">
        <f t="shared" si="106"/>
        <v>0</v>
      </c>
      <c r="AJ1000" s="52"/>
      <c r="AK1000" s="293"/>
      <c r="AL1000" s="300"/>
      <c r="AM1000" s="52"/>
      <c r="AN1000" s="300"/>
      <c r="AO1000" s="54"/>
      <c r="AQ1000" s="47" t="str">
        <f>IF(OR('Input 1 - Schedule 1'!$C1000="Non-Ins, Non-Fin",G1000="Other Unregulated Financial Entity"),"Yes","No")</f>
        <v>No</v>
      </c>
      <c r="AR1000" s="47" t="str">
        <f>IF(AQ1000="Yes", 'Input 1 - Schedule 1'!AL1000/'Input 1 - Schedule 1'!AM1000*'Input 1 - Schedule 1'!AN1000,"N/A")</f>
        <v>N/A</v>
      </c>
      <c r="AS1000" s="47" t="str">
        <f>IF(AR1000="N/A","N/A",MAX('Input 1 - Schedule 1'!AN1000*0.02,AR1000))</f>
        <v>N/A</v>
      </c>
      <c r="AT1000" s="47" t="str">
        <f>IF(AQ1000="Yes",'Input 1 - Schedule 1'!$AH1000*IF($AX1000="RBC Filing U.S. Insurer (Life)",0.0247,IF($AX1000="RBC Filing U.S. Insurer (Health)",0.057*2/3,0.0364)),"N/A")</f>
        <v>N/A</v>
      </c>
      <c r="AU1000" s="47" t="str">
        <f>IF(AQ1000="Yes",'Input 1 - Schedule 1'!$AH1000*IF($AX1000="RBC Filing U.S. Insurer (Life)",0.037,IF($AX1000="RBC Filing U.S. Insurer (Health)",0.057,0.054)),"N/A")</f>
        <v>N/A</v>
      </c>
      <c r="AV1000" s="47" t="str">
        <f>IF(AQ1000="Yes",'Input 1 - Schedule 1'!$AJ1000*0.03,"N/A")</f>
        <v>N/A</v>
      </c>
      <c r="AW1000" s="47" t="str">
        <f>IF(AQ1000="Yes",IF(AX1000="RBC Filing U.S. Insurer (Life)",0.195*'Input 1 - Schedule 1'!AJ1000,0.225*'Input 1 - Schedule 1'!AJ1000),"N/A")</f>
        <v>N/A</v>
      </c>
      <c r="AX1000" s="47" t="str">
        <f>IFERROR(VLOOKUP('Input 1 - Schedule 1'!I1000,'Input 1 - Schedule 1'!$D$7:$G$1009,4,FALSE),"")</f>
        <v/>
      </c>
      <c r="AZ1000" s="17" t="s">
        <v>1</v>
      </c>
    </row>
    <row r="1001" spans="1:52" x14ac:dyDescent="0.25">
      <c r="A1001" s="56">
        <f t="shared" si="101"/>
        <v>992</v>
      </c>
      <c r="B1001" s="267" t="str">
        <f t="shared" si="102"/>
        <v/>
      </c>
      <c r="C1001" s="55" t="str">
        <f>IFERROR(VLOOKUP(G1001,GCC.Param!$B$3:$D$96,3,FALSE),"")</f>
        <v/>
      </c>
      <c r="D1001" s="40"/>
      <c r="E1001" s="40"/>
      <c r="F1001" s="42"/>
      <c r="G1001" s="42"/>
      <c r="H1001" s="42"/>
      <c r="I1001" s="42"/>
      <c r="J1001" s="267" t="str">
        <f t="shared" si="103"/>
        <v/>
      </c>
      <c r="K1001" s="289"/>
      <c r="L1001" s="289"/>
      <c r="M1001" s="42"/>
      <c r="N1001" s="42"/>
      <c r="O1001" s="42"/>
      <c r="P1001" s="42"/>
      <c r="Q1001" s="42"/>
      <c r="R1001" s="42"/>
      <c r="S1001" s="266">
        <f t="shared" si="104"/>
        <v>0</v>
      </c>
      <c r="T1001" s="32"/>
      <c r="U1001" s="50"/>
      <c r="V1001" s="44"/>
      <c r="W1001" s="44"/>
      <c r="X1001" s="45"/>
      <c r="Y1001" s="50"/>
      <c r="Z1001" s="46"/>
      <c r="AA1001" s="46"/>
      <c r="AB1001" s="46"/>
      <c r="AC1001" s="47">
        <f t="shared" si="105"/>
        <v>0</v>
      </c>
      <c r="AD1001" s="51"/>
      <c r="AE1001" s="51"/>
      <c r="AF1001" s="51"/>
      <c r="AH1001" s="290"/>
      <c r="AI1001" s="53">
        <f t="shared" si="106"/>
        <v>0</v>
      </c>
      <c r="AJ1001" s="52"/>
      <c r="AK1001" s="293"/>
      <c r="AL1001" s="300"/>
      <c r="AM1001" s="52"/>
      <c r="AN1001" s="300"/>
      <c r="AO1001" s="54"/>
      <c r="AQ1001" s="47" t="str">
        <f>IF(OR('Input 1 - Schedule 1'!$C1001="Non-Ins, Non-Fin",G1001="Other Unregulated Financial Entity"),"Yes","No")</f>
        <v>No</v>
      </c>
      <c r="AR1001" s="47" t="str">
        <f>IF(AQ1001="Yes", 'Input 1 - Schedule 1'!AL1001/'Input 1 - Schedule 1'!AM1001*'Input 1 - Schedule 1'!AN1001,"N/A")</f>
        <v>N/A</v>
      </c>
      <c r="AS1001" s="47" t="str">
        <f>IF(AR1001="N/A","N/A",MAX('Input 1 - Schedule 1'!AN1001*0.02,AR1001))</f>
        <v>N/A</v>
      </c>
      <c r="AT1001" s="47" t="str">
        <f>IF(AQ1001="Yes",'Input 1 - Schedule 1'!$AH1001*IF($AX1001="RBC Filing U.S. Insurer (Life)",0.0247,IF($AX1001="RBC Filing U.S. Insurer (Health)",0.057*2/3,0.0364)),"N/A")</f>
        <v>N/A</v>
      </c>
      <c r="AU1001" s="47" t="str">
        <f>IF(AQ1001="Yes",'Input 1 - Schedule 1'!$AH1001*IF($AX1001="RBC Filing U.S. Insurer (Life)",0.037,IF($AX1001="RBC Filing U.S. Insurer (Health)",0.057,0.054)),"N/A")</f>
        <v>N/A</v>
      </c>
      <c r="AV1001" s="47" t="str">
        <f>IF(AQ1001="Yes",'Input 1 - Schedule 1'!$AJ1001*0.03,"N/A")</f>
        <v>N/A</v>
      </c>
      <c r="AW1001" s="47" t="str">
        <f>IF(AQ1001="Yes",IF(AX1001="RBC Filing U.S. Insurer (Life)",0.195*'Input 1 - Schedule 1'!AJ1001,0.225*'Input 1 - Schedule 1'!AJ1001),"N/A")</f>
        <v>N/A</v>
      </c>
      <c r="AX1001" s="47" t="str">
        <f>IFERROR(VLOOKUP('Input 1 - Schedule 1'!I1001,'Input 1 - Schedule 1'!$D$7:$G$1009,4,FALSE),"")</f>
        <v/>
      </c>
      <c r="AZ1001" s="17" t="s">
        <v>1</v>
      </c>
    </row>
    <row r="1002" spans="1:52" x14ac:dyDescent="0.25">
      <c r="A1002" s="56">
        <f t="shared" si="101"/>
        <v>993</v>
      </c>
      <c r="B1002" s="267" t="str">
        <f t="shared" si="102"/>
        <v/>
      </c>
      <c r="C1002" s="55" t="str">
        <f>IFERROR(VLOOKUP(G1002,GCC.Param!$B$3:$D$96,3,FALSE),"")</f>
        <v/>
      </c>
      <c r="D1002" s="40"/>
      <c r="E1002" s="40"/>
      <c r="F1002" s="42"/>
      <c r="G1002" s="42"/>
      <c r="H1002" s="42"/>
      <c r="I1002" s="42"/>
      <c r="J1002" s="267" t="str">
        <f t="shared" si="103"/>
        <v/>
      </c>
      <c r="K1002" s="289"/>
      <c r="L1002" s="289"/>
      <c r="M1002" s="42"/>
      <c r="N1002" s="42"/>
      <c r="O1002" s="42"/>
      <c r="P1002" s="42"/>
      <c r="Q1002" s="42"/>
      <c r="R1002" s="42"/>
      <c r="S1002" s="266">
        <f t="shared" si="104"/>
        <v>0</v>
      </c>
      <c r="T1002" s="32"/>
      <c r="U1002" s="50"/>
      <c r="V1002" s="44"/>
      <c r="W1002" s="44"/>
      <c r="X1002" s="45"/>
      <c r="Y1002" s="50"/>
      <c r="Z1002" s="46"/>
      <c r="AA1002" s="46"/>
      <c r="AB1002" s="46"/>
      <c r="AC1002" s="47">
        <f t="shared" si="105"/>
        <v>0</v>
      </c>
      <c r="AD1002" s="51"/>
      <c r="AE1002" s="51"/>
      <c r="AF1002" s="51"/>
      <c r="AH1002" s="290"/>
      <c r="AI1002" s="53">
        <f t="shared" si="106"/>
        <v>0</v>
      </c>
      <c r="AJ1002" s="52"/>
      <c r="AK1002" s="293"/>
      <c r="AL1002" s="300"/>
      <c r="AM1002" s="52"/>
      <c r="AN1002" s="300"/>
      <c r="AO1002" s="54"/>
      <c r="AQ1002" s="47" t="str">
        <f>IF(OR('Input 1 - Schedule 1'!$C1002="Non-Ins, Non-Fin",G1002="Other Unregulated Financial Entity"),"Yes","No")</f>
        <v>No</v>
      </c>
      <c r="AR1002" s="47" t="str">
        <f>IF(AQ1002="Yes", 'Input 1 - Schedule 1'!AL1002/'Input 1 - Schedule 1'!AM1002*'Input 1 - Schedule 1'!AN1002,"N/A")</f>
        <v>N/A</v>
      </c>
      <c r="AS1002" s="47" t="str">
        <f>IF(AR1002="N/A","N/A",MAX('Input 1 - Schedule 1'!AN1002*0.02,AR1002))</f>
        <v>N/A</v>
      </c>
      <c r="AT1002" s="47" t="str">
        <f>IF(AQ1002="Yes",'Input 1 - Schedule 1'!$AH1002*IF($AX1002="RBC Filing U.S. Insurer (Life)",0.0247,IF($AX1002="RBC Filing U.S. Insurer (Health)",0.057*2/3,0.0364)),"N/A")</f>
        <v>N/A</v>
      </c>
      <c r="AU1002" s="47" t="str">
        <f>IF(AQ1002="Yes",'Input 1 - Schedule 1'!$AH1002*IF($AX1002="RBC Filing U.S. Insurer (Life)",0.037,IF($AX1002="RBC Filing U.S. Insurer (Health)",0.057,0.054)),"N/A")</f>
        <v>N/A</v>
      </c>
      <c r="AV1002" s="47" t="str">
        <f>IF(AQ1002="Yes",'Input 1 - Schedule 1'!$AJ1002*0.03,"N/A")</f>
        <v>N/A</v>
      </c>
      <c r="AW1002" s="47" t="str">
        <f>IF(AQ1002="Yes",IF(AX1002="RBC Filing U.S. Insurer (Life)",0.195*'Input 1 - Schedule 1'!AJ1002,0.225*'Input 1 - Schedule 1'!AJ1002),"N/A")</f>
        <v>N/A</v>
      </c>
      <c r="AX1002" s="47" t="str">
        <f>IFERROR(VLOOKUP('Input 1 - Schedule 1'!I1002,'Input 1 - Schedule 1'!$D$7:$G$1009,4,FALSE),"")</f>
        <v/>
      </c>
      <c r="AZ1002" s="17" t="s">
        <v>1</v>
      </c>
    </row>
    <row r="1003" spans="1:52" x14ac:dyDescent="0.25">
      <c r="A1003" s="56">
        <f t="shared" si="101"/>
        <v>994</v>
      </c>
      <c r="B1003" s="267" t="str">
        <f t="shared" si="102"/>
        <v/>
      </c>
      <c r="C1003" s="55" t="str">
        <f>IFERROR(VLOOKUP(G1003,GCC.Param!$B$3:$D$96,3,FALSE),"")</f>
        <v/>
      </c>
      <c r="D1003" s="40"/>
      <c r="E1003" s="40"/>
      <c r="F1003" s="42"/>
      <c r="G1003" s="42"/>
      <c r="H1003" s="42"/>
      <c r="I1003" s="42"/>
      <c r="J1003" s="267" t="str">
        <f t="shared" si="103"/>
        <v/>
      </c>
      <c r="K1003" s="289"/>
      <c r="L1003" s="289"/>
      <c r="M1003" s="42"/>
      <c r="N1003" s="42"/>
      <c r="O1003" s="42"/>
      <c r="P1003" s="42"/>
      <c r="Q1003" s="42"/>
      <c r="R1003" s="42"/>
      <c r="S1003" s="266">
        <f t="shared" si="104"/>
        <v>0</v>
      </c>
      <c r="T1003" s="32"/>
      <c r="U1003" s="50"/>
      <c r="V1003" s="44"/>
      <c r="W1003" s="44"/>
      <c r="X1003" s="45"/>
      <c r="Y1003" s="50"/>
      <c r="Z1003" s="46"/>
      <c r="AA1003" s="46"/>
      <c r="AB1003" s="46"/>
      <c r="AC1003" s="47">
        <f t="shared" si="105"/>
        <v>0</v>
      </c>
      <c r="AD1003" s="51"/>
      <c r="AE1003" s="51"/>
      <c r="AF1003" s="51"/>
      <c r="AH1003" s="290"/>
      <c r="AI1003" s="53">
        <f t="shared" si="106"/>
        <v>0</v>
      </c>
      <c r="AJ1003" s="52"/>
      <c r="AK1003" s="293"/>
      <c r="AL1003" s="300"/>
      <c r="AM1003" s="52"/>
      <c r="AN1003" s="300"/>
      <c r="AO1003" s="54"/>
      <c r="AQ1003" s="47" t="str">
        <f>IF(OR('Input 1 - Schedule 1'!$C1003="Non-Ins, Non-Fin",G1003="Other Unregulated Financial Entity"),"Yes","No")</f>
        <v>No</v>
      </c>
      <c r="AR1003" s="47" t="str">
        <f>IF(AQ1003="Yes", 'Input 1 - Schedule 1'!AL1003/'Input 1 - Schedule 1'!AM1003*'Input 1 - Schedule 1'!AN1003,"N/A")</f>
        <v>N/A</v>
      </c>
      <c r="AS1003" s="47" t="str">
        <f>IF(AR1003="N/A","N/A",MAX('Input 1 - Schedule 1'!AN1003*0.02,AR1003))</f>
        <v>N/A</v>
      </c>
      <c r="AT1003" s="47" t="str">
        <f>IF(AQ1003="Yes",'Input 1 - Schedule 1'!$AH1003*IF($AX1003="RBC Filing U.S. Insurer (Life)",0.0247,IF($AX1003="RBC Filing U.S. Insurer (Health)",0.057*2/3,0.0364)),"N/A")</f>
        <v>N/A</v>
      </c>
      <c r="AU1003" s="47" t="str">
        <f>IF(AQ1003="Yes",'Input 1 - Schedule 1'!$AH1003*IF($AX1003="RBC Filing U.S. Insurer (Life)",0.037,IF($AX1003="RBC Filing U.S. Insurer (Health)",0.057,0.054)),"N/A")</f>
        <v>N/A</v>
      </c>
      <c r="AV1003" s="47" t="str">
        <f>IF(AQ1003="Yes",'Input 1 - Schedule 1'!$AJ1003*0.03,"N/A")</f>
        <v>N/A</v>
      </c>
      <c r="AW1003" s="47" t="str">
        <f>IF(AQ1003="Yes",IF(AX1003="RBC Filing U.S. Insurer (Life)",0.195*'Input 1 - Schedule 1'!AJ1003,0.225*'Input 1 - Schedule 1'!AJ1003),"N/A")</f>
        <v>N/A</v>
      </c>
      <c r="AX1003" s="47" t="str">
        <f>IFERROR(VLOOKUP('Input 1 - Schedule 1'!I1003,'Input 1 - Schedule 1'!$D$7:$G$1009,4,FALSE),"")</f>
        <v/>
      </c>
      <c r="AZ1003" s="17" t="s">
        <v>1</v>
      </c>
    </row>
    <row r="1004" spans="1:52" x14ac:dyDescent="0.25">
      <c r="A1004" s="56">
        <f t="shared" si="101"/>
        <v>995</v>
      </c>
      <c r="B1004" s="267" t="str">
        <f t="shared" si="102"/>
        <v/>
      </c>
      <c r="C1004" s="55" t="str">
        <f>IFERROR(VLOOKUP(G1004,GCC.Param!$B$3:$D$96,3,FALSE),"")</f>
        <v/>
      </c>
      <c r="D1004" s="40"/>
      <c r="E1004" s="40"/>
      <c r="F1004" s="42"/>
      <c r="G1004" s="42"/>
      <c r="H1004" s="42"/>
      <c r="I1004" s="42"/>
      <c r="J1004" s="267" t="str">
        <f t="shared" si="103"/>
        <v/>
      </c>
      <c r="K1004" s="289"/>
      <c r="L1004" s="289"/>
      <c r="M1004" s="42"/>
      <c r="N1004" s="42"/>
      <c r="O1004" s="42"/>
      <c r="P1004" s="42"/>
      <c r="Q1004" s="42"/>
      <c r="R1004" s="42"/>
      <c r="S1004" s="266">
        <f t="shared" si="104"/>
        <v>0</v>
      </c>
      <c r="T1004" s="32"/>
      <c r="U1004" s="50"/>
      <c r="V1004" s="44"/>
      <c r="W1004" s="44"/>
      <c r="X1004" s="45"/>
      <c r="Y1004" s="50"/>
      <c r="Z1004" s="46"/>
      <c r="AA1004" s="46"/>
      <c r="AB1004" s="46"/>
      <c r="AC1004" s="47">
        <f t="shared" si="105"/>
        <v>0</v>
      </c>
      <c r="AD1004" s="51"/>
      <c r="AE1004" s="51"/>
      <c r="AF1004" s="51"/>
      <c r="AH1004" s="290"/>
      <c r="AI1004" s="53">
        <f t="shared" si="106"/>
        <v>0</v>
      </c>
      <c r="AJ1004" s="52"/>
      <c r="AK1004" s="293"/>
      <c r="AL1004" s="300"/>
      <c r="AM1004" s="52"/>
      <c r="AN1004" s="300"/>
      <c r="AO1004" s="54"/>
      <c r="AQ1004" s="47" t="str">
        <f>IF(OR('Input 1 - Schedule 1'!$C1004="Non-Ins, Non-Fin",G1004="Other Unregulated Financial Entity"),"Yes","No")</f>
        <v>No</v>
      </c>
      <c r="AR1004" s="47" t="str">
        <f>IF(AQ1004="Yes", 'Input 1 - Schedule 1'!AL1004/'Input 1 - Schedule 1'!AM1004*'Input 1 - Schedule 1'!AN1004,"N/A")</f>
        <v>N/A</v>
      </c>
      <c r="AS1004" s="47" t="str">
        <f>IF(AR1004="N/A","N/A",MAX('Input 1 - Schedule 1'!AN1004*0.02,AR1004))</f>
        <v>N/A</v>
      </c>
      <c r="AT1004" s="47" t="str">
        <f>IF(AQ1004="Yes",'Input 1 - Schedule 1'!$AH1004*IF($AX1004="RBC Filing U.S. Insurer (Life)",0.0247,IF($AX1004="RBC Filing U.S. Insurer (Health)",0.057*2/3,0.0364)),"N/A")</f>
        <v>N/A</v>
      </c>
      <c r="AU1004" s="47" t="str">
        <f>IF(AQ1004="Yes",'Input 1 - Schedule 1'!$AH1004*IF($AX1004="RBC Filing U.S. Insurer (Life)",0.037,IF($AX1004="RBC Filing U.S. Insurer (Health)",0.057,0.054)),"N/A")</f>
        <v>N/A</v>
      </c>
      <c r="AV1004" s="47" t="str">
        <f>IF(AQ1004="Yes",'Input 1 - Schedule 1'!$AJ1004*0.03,"N/A")</f>
        <v>N/A</v>
      </c>
      <c r="AW1004" s="47" t="str">
        <f>IF(AQ1004="Yes",IF(AX1004="RBC Filing U.S. Insurer (Life)",0.195*'Input 1 - Schedule 1'!AJ1004,0.225*'Input 1 - Schedule 1'!AJ1004),"N/A")</f>
        <v>N/A</v>
      </c>
      <c r="AX1004" s="47" t="str">
        <f>IFERROR(VLOOKUP('Input 1 - Schedule 1'!I1004,'Input 1 - Schedule 1'!$D$7:$G$1009,4,FALSE),"")</f>
        <v/>
      </c>
      <c r="AZ1004" s="17" t="s">
        <v>1</v>
      </c>
    </row>
    <row r="1005" spans="1:52" x14ac:dyDescent="0.25">
      <c r="A1005" s="56">
        <f t="shared" si="101"/>
        <v>996</v>
      </c>
      <c r="B1005" s="267" t="str">
        <f t="shared" si="102"/>
        <v/>
      </c>
      <c r="C1005" s="55" t="str">
        <f>IFERROR(VLOOKUP(G1005,GCC.Param!$B$3:$D$96,3,FALSE),"")</f>
        <v/>
      </c>
      <c r="D1005" s="40"/>
      <c r="E1005" s="40"/>
      <c r="F1005" s="42"/>
      <c r="G1005" s="42"/>
      <c r="H1005" s="42"/>
      <c r="I1005" s="42"/>
      <c r="J1005" s="267" t="str">
        <f t="shared" si="103"/>
        <v/>
      </c>
      <c r="K1005" s="289"/>
      <c r="L1005" s="289"/>
      <c r="M1005" s="42"/>
      <c r="N1005" s="42"/>
      <c r="O1005" s="42"/>
      <c r="P1005" s="42"/>
      <c r="Q1005" s="42"/>
      <c r="R1005" s="42"/>
      <c r="S1005" s="266">
        <f t="shared" si="104"/>
        <v>0</v>
      </c>
      <c r="T1005" s="32"/>
      <c r="U1005" s="50"/>
      <c r="V1005" s="44"/>
      <c r="W1005" s="44"/>
      <c r="X1005" s="45"/>
      <c r="Y1005" s="50"/>
      <c r="Z1005" s="46"/>
      <c r="AA1005" s="46"/>
      <c r="AB1005" s="46"/>
      <c r="AC1005" s="47">
        <f t="shared" si="105"/>
        <v>0</v>
      </c>
      <c r="AD1005" s="51"/>
      <c r="AE1005" s="51"/>
      <c r="AF1005" s="51"/>
      <c r="AH1005" s="290"/>
      <c r="AI1005" s="53">
        <f t="shared" si="106"/>
        <v>0</v>
      </c>
      <c r="AJ1005" s="52"/>
      <c r="AK1005" s="293"/>
      <c r="AL1005" s="300"/>
      <c r="AM1005" s="52"/>
      <c r="AN1005" s="300"/>
      <c r="AO1005" s="54"/>
      <c r="AQ1005" s="47" t="str">
        <f>IF(OR('Input 1 - Schedule 1'!$C1005="Non-Ins, Non-Fin",G1005="Other Unregulated Financial Entity"),"Yes","No")</f>
        <v>No</v>
      </c>
      <c r="AR1005" s="47" t="str">
        <f>IF(AQ1005="Yes", 'Input 1 - Schedule 1'!AL1005/'Input 1 - Schedule 1'!AM1005*'Input 1 - Schedule 1'!AN1005,"N/A")</f>
        <v>N/A</v>
      </c>
      <c r="AS1005" s="47" t="str">
        <f>IF(AR1005="N/A","N/A",MAX('Input 1 - Schedule 1'!AN1005*0.02,AR1005))</f>
        <v>N/A</v>
      </c>
      <c r="AT1005" s="47" t="str">
        <f>IF(AQ1005="Yes",'Input 1 - Schedule 1'!$AH1005*IF($AX1005="RBC Filing U.S. Insurer (Life)",0.0247,IF($AX1005="RBC Filing U.S. Insurer (Health)",0.057*2/3,0.0364)),"N/A")</f>
        <v>N/A</v>
      </c>
      <c r="AU1005" s="47" t="str">
        <f>IF(AQ1005="Yes",'Input 1 - Schedule 1'!$AH1005*IF($AX1005="RBC Filing U.S. Insurer (Life)",0.037,IF($AX1005="RBC Filing U.S. Insurer (Health)",0.057,0.054)),"N/A")</f>
        <v>N/A</v>
      </c>
      <c r="AV1005" s="47" t="str">
        <f>IF(AQ1005="Yes",'Input 1 - Schedule 1'!$AJ1005*0.03,"N/A")</f>
        <v>N/A</v>
      </c>
      <c r="AW1005" s="47" t="str">
        <f>IF(AQ1005="Yes",IF(AX1005="RBC Filing U.S. Insurer (Life)",0.195*'Input 1 - Schedule 1'!AJ1005,0.225*'Input 1 - Schedule 1'!AJ1005),"N/A")</f>
        <v>N/A</v>
      </c>
      <c r="AX1005" s="47" t="str">
        <f>IFERROR(VLOOKUP('Input 1 - Schedule 1'!I1005,'Input 1 - Schedule 1'!$D$7:$G$1009,4,FALSE),"")</f>
        <v/>
      </c>
      <c r="AZ1005" s="17" t="s">
        <v>1</v>
      </c>
    </row>
    <row r="1006" spans="1:52" x14ac:dyDescent="0.25">
      <c r="A1006" s="56">
        <f t="shared" si="101"/>
        <v>997</v>
      </c>
      <c r="B1006" s="267" t="str">
        <f t="shared" si="102"/>
        <v/>
      </c>
      <c r="C1006" s="55" t="str">
        <f>IFERROR(VLOOKUP(G1006,GCC.Param!$B$3:$D$96,3,FALSE),"")</f>
        <v/>
      </c>
      <c r="D1006" s="40"/>
      <c r="E1006" s="40"/>
      <c r="F1006" s="42"/>
      <c r="G1006" s="42"/>
      <c r="H1006" s="42"/>
      <c r="I1006" s="42"/>
      <c r="J1006" s="267" t="str">
        <f t="shared" si="103"/>
        <v/>
      </c>
      <c r="K1006" s="289"/>
      <c r="L1006" s="289"/>
      <c r="M1006" s="42"/>
      <c r="N1006" s="42"/>
      <c r="O1006" s="42"/>
      <c r="P1006" s="42"/>
      <c r="Q1006" s="42"/>
      <c r="R1006" s="42"/>
      <c r="S1006" s="266">
        <f t="shared" si="104"/>
        <v>0</v>
      </c>
      <c r="T1006" s="32"/>
      <c r="U1006" s="50"/>
      <c r="V1006" s="44"/>
      <c r="W1006" s="44"/>
      <c r="X1006" s="45"/>
      <c r="Y1006" s="50"/>
      <c r="Z1006" s="46"/>
      <c r="AA1006" s="46"/>
      <c r="AB1006" s="46"/>
      <c r="AC1006" s="47">
        <f t="shared" si="105"/>
        <v>0</v>
      </c>
      <c r="AD1006" s="51"/>
      <c r="AE1006" s="51"/>
      <c r="AF1006" s="51"/>
      <c r="AH1006" s="290"/>
      <c r="AI1006" s="53">
        <f t="shared" si="106"/>
        <v>0</v>
      </c>
      <c r="AJ1006" s="52"/>
      <c r="AK1006" s="293"/>
      <c r="AL1006" s="300"/>
      <c r="AM1006" s="52"/>
      <c r="AN1006" s="300"/>
      <c r="AO1006" s="54"/>
      <c r="AQ1006" s="47" t="str">
        <f>IF(OR('Input 1 - Schedule 1'!$C1006="Non-Ins, Non-Fin",G1006="Other Unregulated Financial Entity"),"Yes","No")</f>
        <v>No</v>
      </c>
      <c r="AR1006" s="47" t="str">
        <f>IF(AQ1006="Yes", 'Input 1 - Schedule 1'!AL1006/'Input 1 - Schedule 1'!AM1006*'Input 1 - Schedule 1'!AN1006,"N/A")</f>
        <v>N/A</v>
      </c>
      <c r="AS1006" s="47" t="str">
        <f>IF(AR1006="N/A","N/A",MAX('Input 1 - Schedule 1'!AN1006*0.02,AR1006))</f>
        <v>N/A</v>
      </c>
      <c r="AT1006" s="47" t="str">
        <f>IF(AQ1006="Yes",'Input 1 - Schedule 1'!$AH1006*IF($AX1006="RBC Filing U.S. Insurer (Life)",0.0247,IF($AX1006="RBC Filing U.S. Insurer (Health)",0.057*2/3,0.0364)),"N/A")</f>
        <v>N/A</v>
      </c>
      <c r="AU1006" s="47" t="str">
        <f>IF(AQ1006="Yes",'Input 1 - Schedule 1'!$AH1006*IF($AX1006="RBC Filing U.S. Insurer (Life)",0.037,IF($AX1006="RBC Filing U.S. Insurer (Health)",0.057,0.054)),"N/A")</f>
        <v>N/A</v>
      </c>
      <c r="AV1006" s="47" t="str">
        <f>IF(AQ1006="Yes",'Input 1 - Schedule 1'!$AJ1006*0.03,"N/A")</f>
        <v>N/A</v>
      </c>
      <c r="AW1006" s="47" t="str">
        <f>IF(AQ1006="Yes",IF(AX1006="RBC Filing U.S. Insurer (Life)",0.195*'Input 1 - Schedule 1'!AJ1006,0.225*'Input 1 - Schedule 1'!AJ1006),"N/A")</f>
        <v>N/A</v>
      </c>
      <c r="AX1006" s="47" t="str">
        <f>IFERROR(VLOOKUP('Input 1 - Schedule 1'!I1006,'Input 1 - Schedule 1'!$D$7:$G$1009,4,FALSE),"")</f>
        <v/>
      </c>
      <c r="AZ1006" s="17" t="s">
        <v>1</v>
      </c>
    </row>
    <row r="1007" spans="1:52" x14ac:dyDescent="0.25">
      <c r="A1007" s="56">
        <f t="shared" si="101"/>
        <v>998</v>
      </c>
      <c r="B1007" s="267" t="str">
        <f t="shared" si="102"/>
        <v/>
      </c>
      <c r="C1007" s="55" t="str">
        <f>IFERROR(VLOOKUP(G1007,GCC.Param!$B$3:$D$96,3,FALSE),"")</f>
        <v/>
      </c>
      <c r="D1007" s="40"/>
      <c r="E1007" s="40"/>
      <c r="F1007" s="42"/>
      <c r="G1007" s="42"/>
      <c r="H1007" s="42"/>
      <c r="I1007" s="42"/>
      <c r="J1007" s="267" t="str">
        <f t="shared" si="103"/>
        <v/>
      </c>
      <c r="K1007" s="289"/>
      <c r="L1007" s="289"/>
      <c r="M1007" s="42"/>
      <c r="N1007" s="42"/>
      <c r="O1007" s="42"/>
      <c r="P1007" s="42"/>
      <c r="Q1007" s="42"/>
      <c r="R1007" s="42"/>
      <c r="S1007" s="266">
        <f t="shared" si="104"/>
        <v>0</v>
      </c>
      <c r="T1007" s="32"/>
      <c r="U1007" s="50"/>
      <c r="V1007" s="44"/>
      <c r="W1007" s="44"/>
      <c r="X1007" s="45"/>
      <c r="Y1007" s="50"/>
      <c r="Z1007" s="46"/>
      <c r="AA1007" s="46"/>
      <c r="AB1007" s="46"/>
      <c r="AC1007" s="47">
        <f t="shared" si="105"/>
        <v>0</v>
      </c>
      <c r="AD1007" s="51"/>
      <c r="AE1007" s="51"/>
      <c r="AF1007" s="51"/>
      <c r="AH1007" s="290"/>
      <c r="AI1007" s="53">
        <f t="shared" si="106"/>
        <v>0</v>
      </c>
      <c r="AJ1007" s="52"/>
      <c r="AK1007" s="293"/>
      <c r="AL1007" s="300"/>
      <c r="AM1007" s="52"/>
      <c r="AN1007" s="300"/>
      <c r="AO1007" s="54"/>
      <c r="AQ1007" s="47" t="str">
        <f>IF(OR('Input 1 - Schedule 1'!$C1007="Non-Ins, Non-Fin",G1007="Other Unregulated Financial Entity"),"Yes","No")</f>
        <v>No</v>
      </c>
      <c r="AR1007" s="47" t="str">
        <f>IF(AQ1007="Yes", 'Input 1 - Schedule 1'!AL1007/'Input 1 - Schedule 1'!AM1007*'Input 1 - Schedule 1'!AN1007,"N/A")</f>
        <v>N/A</v>
      </c>
      <c r="AS1007" s="47" t="str">
        <f>IF(AR1007="N/A","N/A",MAX('Input 1 - Schedule 1'!AN1007*0.02,AR1007))</f>
        <v>N/A</v>
      </c>
      <c r="AT1007" s="47" t="str">
        <f>IF(AQ1007="Yes",'Input 1 - Schedule 1'!$AH1007*IF($AX1007="RBC Filing U.S. Insurer (Life)",0.0247,IF($AX1007="RBC Filing U.S. Insurer (Health)",0.057*2/3,0.0364)),"N/A")</f>
        <v>N/A</v>
      </c>
      <c r="AU1007" s="47" t="str">
        <f>IF(AQ1007="Yes",'Input 1 - Schedule 1'!$AH1007*IF($AX1007="RBC Filing U.S. Insurer (Life)",0.037,IF($AX1007="RBC Filing U.S. Insurer (Health)",0.057,0.054)),"N/A")</f>
        <v>N/A</v>
      </c>
      <c r="AV1007" s="47" t="str">
        <f>IF(AQ1007="Yes",'Input 1 - Schedule 1'!$AJ1007*0.03,"N/A")</f>
        <v>N/A</v>
      </c>
      <c r="AW1007" s="47" t="str">
        <f>IF(AQ1007="Yes",IF(AX1007="RBC Filing U.S. Insurer (Life)",0.195*'Input 1 - Schedule 1'!AJ1007,0.225*'Input 1 - Schedule 1'!AJ1007),"N/A")</f>
        <v>N/A</v>
      </c>
      <c r="AX1007" s="47" t="str">
        <f>IFERROR(VLOOKUP('Input 1 - Schedule 1'!I1007,'Input 1 - Schedule 1'!$D$7:$G$1009,4,FALSE),"")</f>
        <v/>
      </c>
      <c r="AZ1007" s="17" t="s">
        <v>1</v>
      </c>
    </row>
    <row r="1008" spans="1:52" x14ac:dyDescent="0.25">
      <c r="A1008" s="56">
        <f t="shared" si="101"/>
        <v>999</v>
      </c>
      <c r="B1008" s="267" t="str">
        <f t="shared" si="102"/>
        <v/>
      </c>
      <c r="C1008" s="55" t="str">
        <f>IFERROR(VLOOKUP(G1008,GCC.Param!$B$3:$D$96,3,FALSE),"")</f>
        <v/>
      </c>
      <c r="D1008" s="40"/>
      <c r="E1008" s="40"/>
      <c r="F1008" s="42"/>
      <c r="G1008" s="42"/>
      <c r="H1008" s="42"/>
      <c r="I1008" s="42"/>
      <c r="J1008" s="267" t="str">
        <f t="shared" si="103"/>
        <v/>
      </c>
      <c r="K1008" s="289"/>
      <c r="L1008" s="289"/>
      <c r="M1008" s="42"/>
      <c r="N1008" s="42"/>
      <c r="O1008" s="42"/>
      <c r="P1008" s="42"/>
      <c r="Q1008" s="42"/>
      <c r="R1008" s="42"/>
      <c r="S1008" s="266">
        <f t="shared" si="104"/>
        <v>0</v>
      </c>
      <c r="T1008" s="32"/>
      <c r="U1008" s="50"/>
      <c r="V1008" s="44"/>
      <c r="W1008" s="44"/>
      <c r="X1008" s="45"/>
      <c r="Y1008" s="50"/>
      <c r="Z1008" s="46"/>
      <c r="AA1008" s="46"/>
      <c r="AB1008" s="46"/>
      <c r="AC1008" s="47">
        <f t="shared" si="105"/>
        <v>0</v>
      </c>
      <c r="AD1008" s="51"/>
      <c r="AE1008" s="51"/>
      <c r="AF1008" s="51"/>
      <c r="AH1008" s="290"/>
      <c r="AI1008" s="53">
        <f t="shared" si="106"/>
        <v>0</v>
      </c>
      <c r="AJ1008" s="52"/>
      <c r="AK1008" s="293"/>
      <c r="AL1008" s="300"/>
      <c r="AM1008" s="52"/>
      <c r="AN1008" s="300"/>
      <c r="AO1008" s="54"/>
      <c r="AQ1008" s="47" t="str">
        <f>IF(OR('Input 1 - Schedule 1'!$C1008="Non-Ins, Non-Fin",G1008="Other Unregulated Financial Entity"),"Yes","No")</f>
        <v>No</v>
      </c>
      <c r="AR1008" s="47" t="str">
        <f>IF(AQ1008="Yes", 'Input 1 - Schedule 1'!AL1008/'Input 1 - Schedule 1'!AM1008*'Input 1 - Schedule 1'!AN1008,"N/A")</f>
        <v>N/A</v>
      </c>
      <c r="AS1008" s="47" t="str">
        <f>IF(AR1008="N/A","N/A",MAX('Input 1 - Schedule 1'!AN1008*0.02,AR1008))</f>
        <v>N/A</v>
      </c>
      <c r="AT1008" s="47" t="str">
        <f>IF(AQ1008="Yes",'Input 1 - Schedule 1'!$AH1008*IF($AX1008="RBC Filing U.S. Insurer (Life)",0.0247,IF($AX1008="RBC Filing U.S. Insurer (Health)",0.057*2/3,0.0364)),"N/A")</f>
        <v>N/A</v>
      </c>
      <c r="AU1008" s="47" t="str">
        <f>IF(AQ1008="Yes",'Input 1 - Schedule 1'!$AH1008*IF($AX1008="RBC Filing U.S. Insurer (Life)",0.037,IF($AX1008="RBC Filing U.S. Insurer (Health)",0.057,0.054)),"N/A")</f>
        <v>N/A</v>
      </c>
      <c r="AV1008" s="47" t="str">
        <f>IF(AQ1008="Yes",'Input 1 - Schedule 1'!$AJ1008*0.03,"N/A")</f>
        <v>N/A</v>
      </c>
      <c r="AW1008" s="47" t="str">
        <f>IF(AQ1008="Yes",IF(AX1008="RBC Filing U.S. Insurer (Life)",0.195*'Input 1 - Schedule 1'!AJ1008,0.225*'Input 1 - Schedule 1'!AJ1008),"N/A")</f>
        <v>N/A</v>
      </c>
      <c r="AX1008" s="47" t="str">
        <f>IFERROR(VLOOKUP('Input 1 - Schedule 1'!I1008,'Input 1 - Schedule 1'!$D$7:$G$1009,4,FALSE),"")</f>
        <v/>
      </c>
      <c r="AZ1008" s="17" t="s">
        <v>1</v>
      </c>
    </row>
    <row r="1009" spans="1:52" x14ac:dyDescent="0.25">
      <c r="A1009" s="56">
        <f t="shared" si="101"/>
        <v>1000</v>
      </c>
      <c r="B1009" s="267" t="str">
        <f t="shared" si="102"/>
        <v/>
      </c>
      <c r="C1009" s="55" t="str">
        <f>IFERROR(VLOOKUP(G1009,GCC.Param!$B$3:$D$96,3,FALSE),"")</f>
        <v/>
      </c>
      <c r="D1009" s="40"/>
      <c r="E1009" s="40"/>
      <c r="F1009" s="42"/>
      <c r="G1009" s="42"/>
      <c r="H1009" s="42"/>
      <c r="I1009" s="42"/>
      <c r="J1009" s="267" t="str">
        <f t="shared" si="103"/>
        <v/>
      </c>
      <c r="K1009" s="289"/>
      <c r="L1009" s="289"/>
      <c r="M1009" s="42"/>
      <c r="N1009" s="42"/>
      <c r="O1009" s="42"/>
      <c r="P1009" s="42"/>
      <c r="Q1009" s="42"/>
      <c r="R1009" s="42"/>
      <c r="S1009" s="266">
        <f t="shared" si="104"/>
        <v>0</v>
      </c>
      <c r="T1009" s="32"/>
      <c r="U1009" s="50"/>
      <c r="V1009" s="44"/>
      <c r="W1009" s="44"/>
      <c r="X1009" s="45"/>
      <c r="Y1009" s="50"/>
      <c r="Z1009" s="46"/>
      <c r="AA1009" s="46"/>
      <c r="AB1009" s="46"/>
      <c r="AC1009" s="47">
        <f t="shared" si="105"/>
        <v>0</v>
      </c>
      <c r="AD1009" s="51"/>
      <c r="AE1009" s="51"/>
      <c r="AF1009" s="51"/>
      <c r="AH1009" s="291"/>
      <c r="AI1009" s="57">
        <f t="shared" si="106"/>
        <v>0</v>
      </c>
      <c r="AJ1009" s="298"/>
      <c r="AK1009" s="294"/>
      <c r="AL1009" s="301"/>
      <c r="AM1009" s="298"/>
      <c r="AN1009" s="301"/>
      <c r="AO1009" s="302"/>
      <c r="AQ1009" s="47" t="str">
        <f>IF(OR('Input 1 - Schedule 1'!$C1009="Non-Ins, Non-Fin",G1009="Other Unregulated Financial Entity"),"Yes","No")</f>
        <v>No</v>
      </c>
      <c r="AR1009" s="47" t="str">
        <f>IF(AQ1009="Yes", 'Input 1 - Schedule 1'!AL1009/'Input 1 - Schedule 1'!AM1009*'Input 1 - Schedule 1'!AN1009,"N/A")</f>
        <v>N/A</v>
      </c>
      <c r="AS1009" s="47" t="str">
        <f>IF(AR1009="N/A","N/A",MAX('Input 1 - Schedule 1'!AN1009*0.02,AR1009))</f>
        <v>N/A</v>
      </c>
      <c r="AT1009" s="47" t="str">
        <f>IF(AQ1009="Yes",'Input 1 - Schedule 1'!$AH1009*IF($AX1009="RBC Filing U.S. Insurer (Life)",0.0247,IF($AX1009="RBC Filing U.S. Insurer (Health)",0.057*2/3,0.0364)),"N/A")</f>
        <v>N/A</v>
      </c>
      <c r="AU1009" s="47" t="str">
        <f>IF(AQ1009="Yes",'Input 1 - Schedule 1'!$AH1009*IF($AX1009="RBC Filing U.S. Insurer (Life)",0.037,IF($AX1009="RBC Filing U.S. Insurer (Health)",0.057,0.054)),"N/A")</f>
        <v>N/A</v>
      </c>
      <c r="AV1009" s="47" t="str">
        <f>IF(AQ1009="Yes",'Input 1 - Schedule 1'!$AJ1009*0.03,"N/A")</f>
        <v>N/A</v>
      </c>
      <c r="AW1009" s="47" t="str">
        <f>IF(AQ1009="Yes",IF(AX1009="RBC Filing U.S. Insurer (Life)",0.195*'Input 1 - Schedule 1'!AJ1009,0.225*'Input 1 - Schedule 1'!AJ1009),"N/A")</f>
        <v>N/A</v>
      </c>
      <c r="AX1009" s="47" t="str">
        <f>IFERROR(VLOOKUP('Input 1 - Schedule 1'!I1009,'Input 1 - Schedule 1'!$D$7:$G$1009,4,FALSE),"")</f>
        <v/>
      </c>
      <c r="AZ1009" s="17" t="s">
        <v>1</v>
      </c>
    </row>
    <row r="1010" spans="1:52" x14ac:dyDescent="0.25">
      <c r="K1010" s="23"/>
      <c r="L1010" s="23"/>
      <c r="N1010" s="32"/>
      <c r="O1010" s="32"/>
      <c r="P1010" s="32"/>
      <c r="Q1010" s="32"/>
      <c r="R1010" s="32"/>
      <c r="S1010" s="32"/>
      <c r="T1010" s="32"/>
      <c r="AZ1010" s="17" t="s">
        <v>1</v>
      </c>
    </row>
    <row r="1011" spans="1:52" x14ac:dyDescent="0.25">
      <c r="K1011" s="23"/>
      <c r="L1011" s="23"/>
      <c r="N1011" s="32"/>
      <c r="O1011" s="32"/>
      <c r="P1011" s="32"/>
      <c r="Q1011" s="32"/>
      <c r="R1011" s="32"/>
      <c r="S1011" s="32"/>
      <c r="T1011" s="32"/>
      <c r="Z1011" s="32"/>
      <c r="AA1011" s="32"/>
      <c r="AB1011" s="32"/>
      <c r="AC1011" s="32"/>
      <c r="AD1011" s="32"/>
      <c r="AE1011" s="32"/>
      <c r="AF1011" s="32"/>
      <c r="AH1011" s="32"/>
      <c r="AI1011" s="32"/>
      <c r="AJ1011" s="32"/>
      <c r="AK1011" s="32"/>
      <c r="AL1011" s="32"/>
      <c r="AM1011" s="32"/>
      <c r="AZ1011" s="17" t="s">
        <v>1</v>
      </c>
    </row>
    <row r="1012" spans="1:52" ht="12.75" x14ac:dyDescent="0.2">
      <c r="A1012" s="17" t="s">
        <v>1</v>
      </c>
      <c r="B1012" s="17" t="s">
        <v>1</v>
      </c>
      <c r="C1012" s="17" t="s">
        <v>1</v>
      </c>
      <c r="D1012" s="17" t="s">
        <v>1</v>
      </c>
      <c r="E1012" s="17" t="s">
        <v>1</v>
      </c>
      <c r="F1012" s="17" t="s">
        <v>1</v>
      </c>
      <c r="G1012" s="17" t="s">
        <v>1</v>
      </c>
      <c r="H1012" s="17" t="s">
        <v>1</v>
      </c>
      <c r="I1012" s="17" t="s">
        <v>1</v>
      </c>
      <c r="J1012" s="17" t="s">
        <v>1</v>
      </c>
      <c r="K1012" s="17" t="s">
        <v>1</v>
      </c>
      <c r="L1012" s="17" t="s">
        <v>1</v>
      </c>
      <c r="M1012" s="17" t="s">
        <v>1</v>
      </c>
      <c r="N1012" s="17" t="s">
        <v>1</v>
      </c>
      <c r="O1012" s="17" t="s">
        <v>1</v>
      </c>
      <c r="P1012" s="17" t="s">
        <v>1</v>
      </c>
      <c r="Q1012" s="17"/>
      <c r="R1012" s="17"/>
      <c r="S1012" s="17" t="s">
        <v>1</v>
      </c>
      <c r="T1012" s="17" t="s">
        <v>1</v>
      </c>
      <c r="U1012" s="17" t="s">
        <v>1</v>
      </c>
      <c r="V1012" s="17" t="s">
        <v>1</v>
      </c>
      <c r="W1012" s="17" t="s">
        <v>1</v>
      </c>
      <c r="X1012" s="17" t="s">
        <v>1</v>
      </c>
      <c r="Y1012" s="17" t="s">
        <v>1</v>
      </c>
      <c r="Z1012" s="17" t="s">
        <v>1</v>
      </c>
      <c r="AA1012" s="17" t="s">
        <v>1</v>
      </c>
      <c r="AB1012" s="17" t="s">
        <v>1</v>
      </c>
      <c r="AC1012" s="17" t="s">
        <v>1</v>
      </c>
      <c r="AD1012" s="17" t="s">
        <v>1</v>
      </c>
      <c r="AE1012" s="17" t="s">
        <v>1</v>
      </c>
      <c r="AF1012" s="17" t="s">
        <v>1</v>
      </c>
      <c r="AG1012" s="17" t="s">
        <v>1</v>
      </c>
      <c r="AH1012" s="17" t="s">
        <v>1</v>
      </c>
      <c r="AI1012" s="17" t="s">
        <v>1</v>
      </c>
      <c r="AJ1012" s="17" t="s">
        <v>1</v>
      </c>
      <c r="AK1012" s="17" t="s">
        <v>1</v>
      </c>
      <c r="AL1012" s="17" t="s">
        <v>1</v>
      </c>
      <c r="AM1012" s="17"/>
      <c r="AN1012" s="17" t="s">
        <v>1</v>
      </c>
      <c r="AO1012" s="17" t="s">
        <v>1</v>
      </c>
      <c r="AP1012" s="17" t="s">
        <v>1</v>
      </c>
      <c r="AQ1012" s="17" t="s">
        <v>1</v>
      </c>
      <c r="AR1012" s="17" t="s">
        <v>1</v>
      </c>
      <c r="AS1012" s="17" t="s">
        <v>1</v>
      </c>
      <c r="AT1012" s="17" t="s">
        <v>1</v>
      </c>
      <c r="AU1012" s="17" t="s">
        <v>1</v>
      </c>
      <c r="AV1012" s="17" t="s">
        <v>1</v>
      </c>
      <c r="AW1012" s="17" t="s">
        <v>1</v>
      </c>
      <c r="AX1012" s="17" t="s">
        <v>1</v>
      </c>
      <c r="AY1012" s="17" t="s">
        <v>1</v>
      </c>
      <c r="AZ1012" s="17" t="s">
        <v>1</v>
      </c>
    </row>
  </sheetData>
  <sheetProtection formatCells="0" formatColumns="0" formatRows="0"/>
  <autoFilter ref="A7:AO1009" xr:uid="{00000000-0009-0000-0000-000001000000}"/>
  <mergeCells count="10">
    <mergeCell ref="AQ6:AX6"/>
    <mergeCell ref="A1:B1"/>
    <mergeCell ref="D1:F1"/>
    <mergeCell ref="C3:D3"/>
    <mergeCell ref="C4:D4"/>
    <mergeCell ref="AH5:AO5"/>
    <mergeCell ref="U6:AF6"/>
    <mergeCell ref="AH6:AJ6"/>
    <mergeCell ref="AL6:AO6"/>
    <mergeCell ref="B6:S6"/>
  </mergeCells>
  <pageMargins left="0.70866141732283472" right="0.70866141732283472" top="0.74803149606299213" bottom="0.74803149606299213" header="0.31496062992125984" footer="0.31496062992125984"/>
  <pageSetup paperSize="5" scale="70" fitToWidth="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100-000000000000}">
          <x14:formula1>
            <xm:f>GCC.Param!$B$4:$B$50</xm:f>
          </x14:formula1>
          <xm:sqref>G9 G11:G1009</xm:sqref>
        </x14:dataValidation>
        <x14:dataValidation type="list" allowBlank="1" showInputMessage="1" showErrorMessage="1" xr:uid="{00000000-0002-0000-0100-000001000000}">
          <x14:formula1>
            <xm:f>GCC.Param!$W$4:$W$22</xm:f>
          </x14:formula1>
          <xm:sqref>X9 X11:X1009</xm:sqref>
        </x14:dataValidation>
        <x14:dataValidation type="list" allowBlank="1" showInputMessage="1" showErrorMessage="1" xr:uid="{00000000-0002-0000-0100-000002000000}">
          <x14:formula1>
            <xm:f>GCC.Param!$V$4:$V$22</xm:f>
          </x14:formula1>
          <xm:sqref>W9 W11:W1009</xm:sqref>
        </x14:dataValidation>
        <x14:dataValidation type="list" allowBlank="1" showInputMessage="1" showErrorMessage="1" xr:uid="{00000000-0002-0000-0100-000003000000}">
          <x14:formula1>
            <xm:f>GCC.Param!$U$4:$U$15</xm:f>
          </x14:formula1>
          <xm:sqref>V9 V11:V1009</xm:sqref>
        </x14:dataValidation>
        <x14:dataValidation type="list" allowBlank="1" showInputMessage="1" showErrorMessage="1" xr:uid="{00000000-0002-0000-0100-000004000000}">
          <x14:formula1>
            <xm:f>GCC.Param!$I$4:$I$6</xm:f>
          </x14:formula1>
          <xm:sqref>R9 R11:R1009 N9:P9 N11:P1009</xm:sqref>
        </x14:dataValidation>
        <x14:dataValidation type="list" allowBlank="1" showInputMessage="1" showErrorMessage="1" xr:uid="{00000000-0002-0000-0100-000005000000}">
          <x14:formula1>
            <xm:f>GCC.Param!$S$5:$S$279</xm:f>
          </x14:formula1>
          <xm:sqref>M9 M11:M1009</xm:sqref>
        </x14:dataValidation>
        <x14:dataValidation type="list" allowBlank="1" showInputMessage="1" showErrorMessage="1" xr:uid="{00000000-0002-0000-0100-000006000000}">
          <x14:formula1>
            <xm:f>GCC.Param!$N$4:$N$9</xm:f>
          </x14:formula1>
          <xm:sqref>E9 E11:E1009</xm:sqref>
        </x14:dataValidation>
        <x14:dataValidation type="list" allowBlank="1" showInputMessage="1" showErrorMessage="1" xr:uid="{00000000-0002-0000-0100-000007000000}">
          <x14:formula1>
            <xm:f>GCC.Param!$J$3:$J$6</xm:f>
          </x14:formula1>
          <xm:sqref>Q11:Q1009 Q9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92D050"/>
    <pageSetUpPr fitToPage="1"/>
  </sheetPr>
  <dimension ref="A1:AW1011"/>
  <sheetViews>
    <sheetView zoomScale="80" zoomScaleNormal="80" workbookViewId="0">
      <pane xSplit="7" topLeftCell="Y1" activePane="topRight" state="frozen"/>
      <selection activeCell="D20" sqref="D20"/>
      <selection pane="topRight" activeCell="AH7" sqref="AH7"/>
    </sheetView>
  </sheetViews>
  <sheetFormatPr defaultColWidth="9.140625" defaultRowHeight="12.75" x14ac:dyDescent="0.2"/>
  <cols>
    <col min="1" max="1" width="7.42578125" style="18" customWidth="1"/>
    <col min="2" max="2" width="19.5703125" style="18" customWidth="1"/>
    <col min="3" max="3" width="15.28515625" style="23" customWidth="1"/>
    <col min="4" max="4" width="23.7109375" style="23" bestFit="1" customWidth="1"/>
    <col min="5" max="5" width="15.28515625" style="23" customWidth="1"/>
    <col min="6" max="6" width="25.5703125" style="23" customWidth="1"/>
    <col min="7" max="8" width="15.28515625" style="23" customWidth="1"/>
    <col min="9" max="9" width="14.85546875" style="23" customWidth="1"/>
    <col min="10" max="10" width="15" style="23" customWidth="1"/>
    <col min="11" max="11" width="2.42578125" style="23" customWidth="1"/>
    <col min="12" max="23" width="14.28515625" style="23" customWidth="1"/>
    <col min="24" max="24" width="5" style="23" customWidth="1"/>
    <col min="25" max="25" width="24.28515625" style="23" customWidth="1"/>
    <col min="26" max="26" width="4.28515625" style="23" customWidth="1"/>
    <col min="27" max="38" width="14.42578125" style="23" customWidth="1"/>
    <col min="39" max="39" width="3" style="23" customWidth="1"/>
    <col min="40" max="40" width="16.28515625" style="23" customWidth="1"/>
    <col min="41" max="41" width="17" style="23" customWidth="1"/>
    <col min="42" max="42" width="18.28515625" style="23" bestFit="1" customWidth="1"/>
    <col min="43" max="43" width="14.5703125" style="23" customWidth="1"/>
    <col min="44" max="44" width="15.5703125" style="23" customWidth="1"/>
    <col min="45" max="46" width="13.42578125" style="23" customWidth="1"/>
    <col min="47" max="47" width="12.28515625" style="19" customWidth="1"/>
    <col min="48" max="16384" width="9.140625" style="18"/>
  </cols>
  <sheetData>
    <row r="1" spans="1:49" x14ac:dyDescent="0.2">
      <c r="A1" s="58">
        <f>'Input 1 - Schedule 1'!A1:B1</f>
        <v>0</v>
      </c>
      <c r="B1" s="58"/>
      <c r="C1" s="59"/>
      <c r="D1" s="59"/>
      <c r="E1" s="59"/>
      <c r="F1" s="14"/>
      <c r="G1" s="13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60"/>
      <c r="AV1" s="61"/>
      <c r="AW1" s="3" t="s">
        <v>1</v>
      </c>
    </row>
    <row r="2" spans="1:49" x14ac:dyDescent="0.2">
      <c r="A2" s="62"/>
      <c r="B2" s="62"/>
      <c r="C2" s="62"/>
      <c r="D2" s="62"/>
      <c r="E2" s="62"/>
      <c r="F2" s="62"/>
      <c r="G2" s="63"/>
      <c r="H2" s="62"/>
      <c r="I2" s="62"/>
      <c r="J2" s="18"/>
      <c r="K2" s="18"/>
      <c r="L2" s="18"/>
      <c r="M2" s="18"/>
      <c r="N2" s="18"/>
      <c r="O2" s="18"/>
      <c r="P2" s="18"/>
      <c r="Q2" s="62"/>
      <c r="R2" s="62"/>
      <c r="S2" s="62"/>
      <c r="T2" s="62"/>
      <c r="U2" s="62"/>
      <c r="V2" s="62"/>
      <c r="W2" s="62"/>
      <c r="X2" s="62"/>
      <c r="Y2" s="18"/>
      <c r="Z2" s="18"/>
      <c r="AA2" s="18"/>
      <c r="AB2" s="18"/>
      <c r="AC2" s="18"/>
      <c r="AD2" s="18"/>
      <c r="AE2" s="18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W2" s="3" t="s">
        <v>1</v>
      </c>
    </row>
    <row r="3" spans="1:49" x14ac:dyDescent="0.2">
      <c r="A3" s="317" t="s">
        <v>148</v>
      </c>
      <c r="B3" s="318"/>
      <c r="C3" s="318"/>
      <c r="D3" s="318"/>
      <c r="E3" s="318"/>
      <c r="F3" s="318"/>
      <c r="G3" s="318"/>
      <c r="H3" s="319"/>
      <c r="I3" s="32"/>
      <c r="J3" s="330" t="s">
        <v>149</v>
      </c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64"/>
      <c r="Y3" s="330" t="s">
        <v>150</v>
      </c>
      <c r="Z3" s="331"/>
      <c r="AA3" s="331"/>
      <c r="AB3" s="331"/>
      <c r="AC3" s="331"/>
      <c r="AD3" s="331"/>
      <c r="AE3" s="331"/>
      <c r="AF3" s="331"/>
      <c r="AG3" s="331"/>
      <c r="AH3" s="285"/>
      <c r="AI3" s="285"/>
      <c r="AJ3" s="285"/>
      <c r="AK3" s="285"/>
      <c r="AL3" s="285"/>
      <c r="AN3" s="332" t="s">
        <v>151</v>
      </c>
      <c r="AO3" s="333"/>
      <c r="AP3" s="333"/>
      <c r="AQ3" s="333"/>
      <c r="AR3" s="333"/>
      <c r="AS3" s="333"/>
      <c r="AT3" s="333"/>
      <c r="AU3" s="334"/>
      <c r="AW3" s="3" t="s">
        <v>1</v>
      </c>
    </row>
    <row r="4" spans="1:49" ht="22.5" customHeight="1" x14ac:dyDescent="0.35">
      <c r="A4" s="23"/>
      <c r="M4" s="23">
        <f>RH32</f>
        <v>0</v>
      </c>
      <c r="X4" s="65"/>
      <c r="Y4" s="65"/>
      <c r="AH4" s="335" t="s">
        <v>820</v>
      </c>
      <c r="AI4" s="335"/>
      <c r="AJ4" s="335"/>
      <c r="AK4" s="335"/>
      <c r="AL4" s="335"/>
      <c r="AW4" s="3" t="s">
        <v>1</v>
      </c>
    </row>
    <row r="5" spans="1:49" ht="94.5" customHeight="1" x14ac:dyDescent="0.2">
      <c r="A5" s="66" t="s">
        <v>152</v>
      </c>
      <c r="B5" s="21" t="s">
        <v>153</v>
      </c>
      <c r="C5" s="21" t="s">
        <v>154</v>
      </c>
      <c r="D5" s="22" t="s">
        <v>54</v>
      </c>
      <c r="E5" s="22" t="s">
        <v>55</v>
      </c>
      <c r="F5" s="22" t="s">
        <v>155</v>
      </c>
      <c r="G5" s="22" t="s">
        <v>57</v>
      </c>
      <c r="H5" s="22" t="s">
        <v>58</v>
      </c>
      <c r="I5" s="278" t="s">
        <v>65</v>
      </c>
      <c r="J5" s="22" t="s">
        <v>156</v>
      </c>
      <c r="L5" s="22" t="s">
        <v>157</v>
      </c>
      <c r="M5" s="67" t="s">
        <v>158</v>
      </c>
      <c r="N5" s="22" t="s">
        <v>159</v>
      </c>
      <c r="O5" s="21" t="s">
        <v>160</v>
      </c>
      <c r="P5" s="22" t="s">
        <v>161</v>
      </c>
      <c r="Q5" s="22" t="s">
        <v>162</v>
      </c>
      <c r="R5" s="22" t="s">
        <v>163</v>
      </c>
      <c r="S5" s="22" t="s">
        <v>164</v>
      </c>
      <c r="T5" s="22" t="s">
        <v>165</v>
      </c>
      <c r="U5" s="22" t="s">
        <v>166</v>
      </c>
      <c r="V5" s="22" t="s">
        <v>167</v>
      </c>
      <c r="W5" s="22" t="s">
        <v>168</v>
      </c>
      <c r="X5" s="65"/>
      <c r="Y5" s="22" t="s">
        <v>169</v>
      </c>
      <c r="AA5" s="22" t="s">
        <v>170</v>
      </c>
      <c r="AB5" s="22" t="s">
        <v>158</v>
      </c>
      <c r="AC5" s="22" t="s">
        <v>159</v>
      </c>
      <c r="AD5" s="21" t="s">
        <v>160</v>
      </c>
      <c r="AE5" s="22" t="s">
        <v>161</v>
      </c>
      <c r="AF5" s="22" t="s">
        <v>162</v>
      </c>
      <c r="AG5" s="22" t="s">
        <v>171</v>
      </c>
      <c r="AH5" s="286" t="s">
        <v>164</v>
      </c>
      <c r="AI5" s="286" t="s">
        <v>165</v>
      </c>
      <c r="AJ5" s="286" t="s">
        <v>821</v>
      </c>
      <c r="AK5" s="286" t="s">
        <v>822</v>
      </c>
      <c r="AL5" s="286" t="s">
        <v>823</v>
      </c>
      <c r="AN5" s="22" t="s">
        <v>172</v>
      </c>
      <c r="AO5" s="22" t="s">
        <v>158</v>
      </c>
      <c r="AP5" s="22" t="s">
        <v>173</v>
      </c>
      <c r="AQ5" s="22" t="s">
        <v>174</v>
      </c>
      <c r="AR5" s="22" t="s">
        <v>175</v>
      </c>
      <c r="AS5" s="22" t="s">
        <v>173</v>
      </c>
      <c r="AT5" s="31" t="s">
        <v>176</v>
      </c>
      <c r="AU5" s="31" t="s">
        <v>177</v>
      </c>
      <c r="AW5" s="3" t="s">
        <v>1</v>
      </c>
    </row>
    <row r="6" spans="1:49" ht="13.5" customHeight="1" x14ac:dyDescent="0.2">
      <c r="A6" s="33"/>
      <c r="B6" s="34">
        <v>1</v>
      </c>
      <c r="C6" s="34">
        <f t="shared" ref="C6:I6" si="0">B6+1</f>
        <v>2</v>
      </c>
      <c r="D6" s="34">
        <f t="shared" si="0"/>
        <v>3</v>
      </c>
      <c r="E6" s="34">
        <f t="shared" si="0"/>
        <v>4</v>
      </c>
      <c r="F6" s="34">
        <f t="shared" si="0"/>
        <v>5</v>
      </c>
      <c r="G6" s="34">
        <f t="shared" si="0"/>
        <v>6</v>
      </c>
      <c r="H6" s="34">
        <f t="shared" si="0"/>
        <v>7</v>
      </c>
      <c r="I6" s="34">
        <f t="shared" si="0"/>
        <v>8</v>
      </c>
      <c r="J6" s="36">
        <v>1</v>
      </c>
      <c r="L6" s="36">
        <f>J6+1</f>
        <v>2</v>
      </c>
      <c r="M6" s="36">
        <f t="shared" ref="M6:P6" si="1">1+L6</f>
        <v>3</v>
      </c>
      <c r="N6" s="36">
        <f t="shared" si="1"/>
        <v>4</v>
      </c>
      <c r="O6" s="36">
        <f t="shared" si="1"/>
        <v>5</v>
      </c>
      <c r="P6" s="36">
        <f t="shared" si="1"/>
        <v>6</v>
      </c>
      <c r="Q6" s="36">
        <f>P6+1</f>
        <v>7</v>
      </c>
      <c r="R6" s="36">
        <f t="shared" ref="R6:W6" si="2">1+Q6</f>
        <v>8</v>
      </c>
      <c r="S6" s="36">
        <f t="shared" si="2"/>
        <v>9</v>
      </c>
      <c r="T6" s="36">
        <f t="shared" si="2"/>
        <v>10</v>
      </c>
      <c r="U6" s="36">
        <f t="shared" si="2"/>
        <v>11</v>
      </c>
      <c r="V6" s="36">
        <f t="shared" si="2"/>
        <v>12</v>
      </c>
      <c r="W6" s="36">
        <f t="shared" si="2"/>
        <v>13</v>
      </c>
      <c r="X6" s="65"/>
      <c r="Y6" s="36">
        <v>1</v>
      </c>
      <c r="AA6" s="36">
        <f>Y6+1</f>
        <v>2</v>
      </c>
      <c r="AB6" s="36">
        <f t="shared" ref="AB6:AE6" si="3">1+AA6</f>
        <v>3</v>
      </c>
      <c r="AC6" s="36">
        <f t="shared" si="3"/>
        <v>4</v>
      </c>
      <c r="AD6" s="36">
        <f t="shared" si="3"/>
        <v>5</v>
      </c>
      <c r="AE6" s="36">
        <f t="shared" si="3"/>
        <v>6</v>
      </c>
      <c r="AF6" s="36">
        <f>AE6+1</f>
        <v>7</v>
      </c>
      <c r="AG6" s="36">
        <f t="shared" ref="AG6" si="4">1+AF6</f>
        <v>8</v>
      </c>
      <c r="AH6" s="36">
        <f t="shared" ref="AH6" si="5">1+AG6</f>
        <v>9</v>
      </c>
      <c r="AI6" s="36">
        <f t="shared" ref="AI6" si="6">1+AH6</f>
        <v>10</v>
      </c>
      <c r="AJ6" s="36">
        <f t="shared" ref="AJ6" si="7">1+AI6</f>
        <v>11</v>
      </c>
      <c r="AK6" s="36">
        <f t="shared" ref="AK6" si="8">1+AJ6</f>
        <v>12</v>
      </c>
      <c r="AL6" s="36">
        <f t="shared" ref="AL6" si="9">1+AK6</f>
        <v>13</v>
      </c>
      <c r="AN6" s="36">
        <v>1</v>
      </c>
      <c r="AO6" s="36">
        <f t="shared" ref="AO6:AU6" si="10">1+AN6</f>
        <v>2</v>
      </c>
      <c r="AP6" s="36">
        <f t="shared" si="10"/>
        <v>3</v>
      </c>
      <c r="AQ6" s="36">
        <f t="shared" si="10"/>
        <v>4</v>
      </c>
      <c r="AR6" s="36">
        <f t="shared" si="10"/>
        <v>5</v>
      </c>
      <c r="AS6" s="36">
        <f t="shared" si="10"/>
        <v>6</v>
      </c>
      <c r="AT6" s="36">
        <f t="shared" si="10"/>
        <v>7</v>
      </c>
      <c r="AU6" s="36">
        <f t="shared" si="10"/>
        <v>8</v>
      </c>
      <c r="AW6" s="3" t="s">
        <v>1</v>
      </c>
    </row>
    <row r="7" spans="1:49" x14ac:dyDescent="0.2">
      <c r="A7" s="68">
        <v>1</v>
      </c>
      <c r="B7" s="69" t="str">
        <f>IFERROR(VLOOKUP(F7,GCC.Param!$B$3:$C$96,2,FALSE),"")</f>
        <v/>
      </c>
      <c r="C7" s="70">
        <f>'Input 1 - Schedule 1'!D9</f>
        <v>0</v>
      </c>
      <c r="D7" s="70">
        <f>'Input 1 - Schedule 1'!E9</f>
        <v>0</v>
      </c>
      <c r="E7" s="70">
        <f>'Input 1 - Schedule 1'!F9</f>
        <v>0</v>
      </c>
      <c r="F7" s="70">
        <f>'Input 1 - Schedule 1'!G9</f>
        <v>0</v>
      </c>
      <c r="G7" s="70">
        <f>'Input 1 - Schedule 1'!I9</f>
        <v>0</v>
      </c>
      <c r="H7" s="70" t="str">
        <f>'Input 1 - Schedule 1'!J9</f>
        <v/>
      </c>
      <c r="I7" s="70">
        <f>'Input 1 - Schedule 1'!U9</f>
        <v>0</v>
      </c>
      <c r="J7" s="46"/>
      <c r="L7" s="46"/>
      <c r="M7" s="46"/>
      <c r="N7" s="70">
        <f>SUMIFS('Input 3 - Capital Instruments'!P$6:P$222,'Input 3 - Capital Instruments'!$N$6:$N$222,C7)</f>
        <v>0</v>
      </c>
      <c r="O7" s="46"/>
      <c r="P7" s="46"/>
      <c r="Q7" s="46"/>
      <c r="R7" s="71">
        <f>L7-SUM(M7:Q7)</f>
        <v>0</v>
      </c>
      <c r="S7" s="46"/>
      <c r="T7" s="46"/>
      <c r="U7" s="71">
        <f>R7-S7</f>
        <v>0</v>
      </c>
      <c r="V7" s="71">
        <f>R7-T7</f>
        <v>0</v>
      </c>
      <c r="W7" s="71">
        <f>R7-S7-T7</f>
        <v>0</v>
      </c>
      <c r="Y7" s="46"/>
      <c r="AA7" s="46"/>
      <c r="AB7" s="51"/>
      <c r="AC7" s="51"/>
      <c r="AD7" s="51"/>
      <c r="AE7" s="51"/>
      <c r="AF7" s="51"/>
      <c r="AG7" s="72">
        <f>AA7-SUM(AB7:AF7)</f>
        <v>0</v>
      </c>
      <c r="AH7" s="46"/>
      <c r="AI7" s="46"/>
      <c r="AJ7" s="71">
        <f>AG7-AH7</f>
        <v>0</v>
      </c>
      <c r="AK7" s="71">
        <f>AG7-AI7</f>
        <v>0</v>
      </c>
      <c r="AL7" s="71">
        <f>AG7-AH7-AI7</f>
        <v>0</v>
      </c>
      <c r="AN7" s="73">
        <f>SUMPRODUCT(J$7:J$1008*(G$7:G$1008=$C7))</f>
        <v>0</v>
      </c>
      <c r="AO7" s="73">
        <f>M7</f>
        <v>0</v>
      </c>
      <c r="AP7" s="74">
        <f>AN7-AO7</f>
        <v>0</v>
      </c>
      <c r="AQ7" s="73">
        <f>SUMPRODUCT(Y$7:Y$1008*(G$7:G$1008=$C7))</f>
        <v>0</v>
      </c>
      <c r="AR7" s="73">
        <f>AB7</f>
        <v>0</v>
      </c>
      <c r="AS7" s="74">
        <f>AQ7-AR7</f>
        <v>0</v>
      </c>
      <c r="AT7" s="75" t="str">
        <f>IFERROR(L7/AA7,"")</f>
        <v/>
      </c>
      <c r="AU7" s="75" t="str">
        <f>IFERROR(R7/AG7,"")</f>
        <v/>
      </c>
      <c r="AW7" s="3" t="s">
        <v>1</v>
      </c>
    </row>
    <row r="8" spans="1:49" ht="4.5" customHeight="1" x14ac:dyDescent="0.2">
      <c r="A8" s="68"/>
      <c r="B8" s="76"/>
      <c r="C8" s="70"/>
      <c r="D8" s="70"/>
      <c r="E8" s="70"/>
      <c r="F8" s="70"/>
      <c r="G8" s="70"/>
      <c r="H8" s="70"/>
      <c r="I8" s="70">
        <f>'Input 1 - Schedule 1'!U10</f>
        <v>0</v>
      </c>
      <c r="J8" s="46"/>
      <c r="L8" s="46"/>
      <c r="M8" s="46"/>
      <c r="N8" s="70"/>
      <c r="O8" s="46"/>
      <c r="P8" s="46"/>
      <c r="Q8" s="46"/>
      <c r="R8" s="71"/>
      <c r="S8" s="46"/>
      <c r="T8" s="46"/>
      <c r="U8" s="71"/>
      <c r="V8" s="71"/>
      <c r="W8" s="71"/>
      <c r="Y8" s="46"/>
      <c r="AA8" s="46"/>
      <c r="AB8" s="51"/>
      <c r="AC8" s="51"/>
      <c r="AD8" s="51"/>
      <c r="AE8" s="51"/>
      <c r="AF8" s="51"/>
      <c r="AG8" s="72"/>
      <c r="AH8" s="46"/>
      <c r="AI8" s="46"/>
      <c r="AJ8" s="71"/>
      <c r="AK8" s="71"/>
      <c r="AL8" s="71"/>
      <c r="AN8" s="73"/>
      <c r="AO8" s="73"/>
      <c r="AP8" s="74"/>
      <c r="AQ8" s="73"/>
      <c r="AR8" s="73"/>
      <c r="AS8" s="74"/>
      <c r="AT8" s="75"/>
      <c r="AU8" s="75"/>
      <c r="AW8" s="3" t="s">
        <v>1</v>
      </c>
    </row>
    <row r="9" spans="1:49" x14ac:dyDescent="0.2">
      <c r="A9" s="68">
        <v>2</v>
      </c>
      <c r="B9" s="77" t="str">
        <f>IFERROR(VLOOKUP(F9,GCC.Param!$B$3:$C$96,2,FALSE),"")</f>
        <v/>
      </c>
      <c r="C9" s="70">
        <f>'Input 1 - Schedule 1'!D11</f>
        <v>0</v>
      </c>
      <c r="D9" s="70">
        <f>'Input 1 - Schedule 1'!E11</f>
        <v>0</v>
      </c>
      <c r="E9" s="70">
        <f>'Input 1 - Schedule 1'!F11</f>
        <v>0</v>
      </c>
      <c r="F9" s="70">
        <f>'Input 1 - Schedule 1'!G11</f>
        <v>0</v>
      </c>
      <c r="G9" s="70">
        <f>'Input 1 - Schedule 1'!I11</f>
        <v>0</v>
      </c>
      <c r="H9" s="70" t="str">
        <f>'Input 1 - Schedule 1'!J11</f>
        <v/>
      </c>
      <c r="I9" s="70">
        <f>'Input 1 - Schedule 1'!U11</f>
        <v>0</v>
      </c>
      <c r="J9" s="46"/>
      <c r="L9" s="46"/>
      <c r="M9" s="46"/>
      <c r="N9" s="70">
        <f>SUMIFS('Input 3 - Capital Instruments'!P$6:P$222,'Input 3 - Capital Instruments'!$N$6:$N$222,C9)</f>
        <v>0</v>
      </c>
      <c r="O9" s="46"/>
      <c r="P9" s="46"/>
      <c r="Q9" s="46"/>
      <c r="R9" s="71">
        <f t="shared" ref="R9:R10" si="11">L9-SUM(M9:Q9)</f>
        <v>0</v>
      </c>
      <c r="S9" s="46"/>
      <c r="T9" s="46"/>
      <c r="U9" s="72">
        <f t="shared" ref="U9:U10" si="12">R9-S9</f>
        <v>0</v>
      </c>
      <c r="V9" s="71">
        <f t="shared" ref="V9:V10" si="13">R9-T9</f>
        <v>0</v>
      </c>
      <c r="W9" s="71">
        <f t="shared" ref="W9:W10" si="14">R9-S9-T9</f>
        <v>0</v>
      </c>
      <c r="Y9" s="46"/>
      <c r="AA9" s="46"/>
      <c r="AB9" s="51"/>
      <c r="AC9" s="51"/>
      <c r="AD9" s="51"/>
      <c r="AE9" s="51"/>
      <c r="AF9" s="51"/>
      <c r="AG9" s="72">
        <f t="shared" ref="AG9:AG10" si="15">AA9-SUM(AB9:AF9)</f>
        <v>0</v>
      </c>
      <c r="AH9" s="46"/>
      <c r="AI9" s="46"/>
      <c r="AJ9" s="72">
        <f t="shared" ref="AJ9:AJ72" si="16">AG9-AH9</f>
        <v>0</v>
      </c>
      <c r="AK9" s="71">
        <f t="shared" ref="AK9:AK72" si="17">AG9-AI9</f>
        <v>0</v>
      </c>
      <c r="AL9" s="71">
        <f t="shared" ref="AL9:AL72" si="18">AG9-AH9-AI9</f>
        <v>0</v>
      </c>
      <c r="AN9" s="73">
        <f>SUMPRODUCT(J$7:J$1008*(G$7:G$1008=$C9))</f>
        <v>0</v>
      </c>
      <c r="AO9" s="78">
        <f t="shared" ref="AO9:AO10" si="19">M9</f>
        <v>0</v>
      </c>
      <c r="AP9" s="79">
        <f t="shared" ref="AP9:AP10" si="20">AN9-AO9</f>
        <v>0</v>
      </c>
      <c r="AQ9" s="73">
        <f>SUMPRODUCT(Y$7:Y$1008*(G$7:G$1008=$C9))</f>
        <v>0</v>
      </c>
      <c r="AR9" s="78">
        <f t="shared" ref="AR9:AR10" si="21">AB9</f>
        <v>0</v>
      </c>
      <c r="AS9" s="79">
        <f t="shared" ref="AS9:AS10" si="22">AQ9-AR9</f>
        <v>0</v>
      </c>
      <c r="AT9" s="80" t="str">
        <f t="shared" ref="AT9:AT10" si="23">IFERROR(L9/AA9,"")</f>
        <v/>
      </c>
      <c r="AU9" s="80" t="str">
        <f t="shared" ref="AU9:AU10" si="24">IFERROR(R9/AG9,"")</f>
        <v/>
      </c>
      <c r="AW9" s="3" t="s">
        <v>1</v>
      </c>
    </row>
    <row r="10" spans="1:49" x14ac:dyDescent="0.2">
      <c r="A10" s="81">
        <f t="shared" ref="A10:A73" si="25">A9+1</f>
        <v>3</v>
      </c>
      <c r="B10" s="77" t="str">
        <f>IFERROR(VLOOKUP(F10,GCC.Param!$B$3:$C$96,2,FALSE),"")</f>
        <v/>
      </c>
      <c r="C10" s="70">
        <f>'Input 1 - Schedule 1'!D12</f>
        <v>0</v>
      </c>
      <c r="D10" s="70">
        <f>'Input 1 - Schedule 1'!E12</f>
        <v>0</v>
      </c>
      <c r="E10" s="70">
        <f>'Input 1 - Schedule 1'!F12</f>
        <v>0</v>
      </c>
      <c r="F10" s="70">
        <f>'Input 1 - Schedule 1'!G12</f>
        <v>0</v>
      </c>
      <c r="G10" s="70">
        <f>'Input 1 - Schedule 1'!I12</f>
        <v>0</v>
      </c>
      <c r="H10" s="70" t="str">
        <f>'Input 1 - Schedule 1'!J12</f>
        <v/>
      </c>
      <c r="I10" s="70">
        <f>'Input 1 - Schedule 1'!U12</f>
        <v>0</v>
      </c>
      <c r="J10" s="46"/>
      <c r="L10" s="46"/>
      <c r="M10" s="46"/>
      <c r="N10" s="70">
        <f>SUMIFS('Input 3 - Capital Instruments'!P$6:P$222,'Input 3 - Capital Instruments'!$N$6:$N$222,C10)</f>
        <v>0</v>
      </c>
      <c r="O10" s="46"/>
      <c r="P10" s="46"/>
      <c r="Q10" s="46"/>
      <c r="R10" s="71">
        <f t="shared" si="11"/>
        <v>0</v>
      </c>
      <c r="S10" s="46"/>
      <c r="T10" s="46"/>
      <c r="U10" s="72">
        <f t="shared" si="12"/>
        <v>0</v>
      </c>
      <c r="V10" s="71">
        <f t="shared" si="13"/>
        <v>0</v>
      </c>
      <c r="W10" s="71">
        <f t="shared" si="14"/>
        <v>0</v>
      </c>
      <c r="Y10" s="46"/>
      <c r="AA10" s="46"/>
      <c r="AB10" s="51"/>
      <c r="AC10" s="51"/>
      <c r="AD10" s="51"/>
      <c r="AE10" s="51"/>
      <c r="AF10" s="51"/>
      <c r="AG10" s="72">
        <f t="shared" si="15"/>
        <v>0</v>
      </c>
      <c r="AH10" s="46"/>
      <c r="AI10" s="46"/>
      <c r="AJ10" s="72">
        <f t="shared" si="16"/>
        <v>0</v>
      </c>
      <c r="AK10" s="71">
        <f t="shared" si="17"/>
        <v>0</v>
      </c>
      <c r="AL10" s="71">
        <f t="shared" si="18"/>
        <v>0</v>
      </c>
      <c r="AN10" s="73">
        <f>SUMPRODUCT(J$7:J$1008*(G$7:G$1008=$C10))</f>
        <v>0</v>
      </c>
      <c r="AO10" s="78">
        <f t="shared" si="19"/>
        <v>0</v>
      </c>
      <c r="AP10" s="79">
        <f t="shared" si="20"/>
        <v>0</v>
      </c>
      <c r="AQ10" s="73">
        <f>SUMPRODUCT(Y$7:Y$1008*(G$7:G$1008=$C10))</f>
        <v>0</v>
      </c>
      <c r="AR10" s="78">
        <f t="shared" si="21"/>
        <v>0</v>
      </c>
      <c r="AS10" s="79">
        <f t="shared" si="22"/>
        <v>0</v>
      </c>
      <c r="AT10" s="80" t="str">
        <f t="shared" si="23"/>
        <v/>
      </c>
      <c r="AU10" s="80" t="str">
        <f t="shared" si="24"/>
        <v/>
      </c>
      <c r="AW10" s="3" t="s">
        <v>1</v>
      </c>
    </row>
    <row r="11" spans="1:49" x14ac:dyDescent="0.2">
      <c r="A11" s="81">
        <f t="shared" si="25"/>
        <v>4</v>
      </c>
      <c r="B11" s="77" t="str">
        <f>IFERROR(VLOOKUP(F11,GCC.Param!$B$3:$C$96,2,FALSE),"")</f>
        <v/>
      </c>
      <c r="C11" s="70">
        <f>'Input 1 - Schedule 1'!D13</f>
        <v>0</v>
      </c>
      <c r="D11" s="70">
        <f>'Input 1 - Schedule 1'!E13</f>
        <v>0</v>
      </c>
      <c r="E11" s="70">
        <f>'Input 1 - Schedule 1'!F13</f>
        <v>0</v>
      </c>
      <c r="F11" s="70">
        <f>'Input 1 - Schedule 1'!G13</f>
        <v>0</v>
      </c>
      <c r="G11" s="70">
        <f>'Input 1 - Schedule 1'!I13</f>
        <v>0</v>
      </c>
      <c r="H11" s="70" t="str">
        <f>'Input 1 - Schedule 1'!J13</f>
        <v/>
      </c>
      <c r="I11" s="70">
        <f>'Input 1 - Schedule 1'!U13</f>
        <v>0</v>
      </c>
      <c r="J11" s="46"/>
      <c r="L11" s="46"/>
      <c r="M11" s="46"/>
      <c r="N11" s="70">
        <f>SUMIFS('Input 3 - Capital Instruments'!P$6:P$222,'Input 3 - Capital Instruments'!$N$6:$N$222,C11)</f>
        <v>0</v>
      </c>
      <c r="O11" s="46"/>
      <c r="P11" s="46"/>
      <c r="Q11" s="46"/>
      <c r="R11" s="71">
        <f t="shared" ref="R11:R74" si="26">L11-SUM(M11:Q11)</f>
        <v>0</v>
      </c>
      <c r="S11" s="46"/>
      <c r="T11" s="46"/>
      <c r="U11" s="72">
        <f t="shared" ref="U11:U74" si="27">R11-S11</f>
        <v>0</v>
      </c>
      <c r="V11" s="71">
        <f t="shared" ref="V11:V74" si="28">R11-T11</f>
        <v>0</v>
      </c>
      <c r="W11" s="71">
        <f t="shared" ref="W11:W74" si="29">R11-S11-T11</f>
        <v>0</v>
      </c>
      <c r="Y11" s="46"/>
      <c r="AA11" s="46"/>
      <c r="AB11" s="51"/>
      <c r="AC11" s="51"/>
      <c r="AD11" s="51"/>
      <c r="AE11" s="51"/>
      <c r="AF11" s="51"/>
      <c r="AG11" s="72">
        <f t="shared" ref="AG11:AG74" si="30">AA11-SUM(AB11:AF11)</f>
        <v>0</v>
      </c>
      <c r="AH11" s="46"/>
      <c r="AI11" s="46"/>
      <c r="AJ11" s="72">
        <f t="shared" si="16"/>
        <v>0</v>
      </c>
      <c r="AK11" s="71">
        <f t="shared" si="17"/>
        <v>0</v>
      </c>
      <c r="AL11" s="71">
        <f t="shared" si="18"/>
        <v>0</v>
      </c>
      <c r="AN11" s="73">
        <f t="shared" ref="AN11:AN74" si="31">SUMPRODUCT(J$7:J$1008*(G$7:G$1008=$C11))</f>
        <v>0</v>
      </c>
      <c r="AO11" s="78">
        <f t="shared" ref="AO11:AO74" si="32">M11</f>
        <v>0</v>
      </c>
      <c r="AP11" s="79">
        <f t="shared" ref="AP11:AP74" si="33">AN11-AO11</f>
        <v>0</v>
      </c>
      <c r="AQ11" s="73">
        <f t="shared" ref="AQ11:AQ74" si="34">SUMPRODUCT(Y$7:Y$1008*(G$7:G$1008=$C11))</f>
        <v>0</v>
      </c>
      <c r="AR11" s="78">
        <f t="shared" ref="AR11:AR74" si="35">AB11</f>
        <v>0</v>
      </c>
      <c r="AS11" s="79">
        <f t="shared" ref="AS11:AS74" si="36">AQ11-AR11</f>
        <v>0</v>
      </c>
      <c r="AT11" s="80" t="str">
        <f t="shared" ref="AT11:AT74" si="37">IFERROR(L11/AA11,"")</f>
        <v/>
      </c>
      <c r="AU11" s="80" t="str">
        <f t="shared" ref="AU11:AU74" si="38">IFERROR(R11/AG11,"")</f>
        <v/>
      </c>
      <c r="AW11" s="3" t="s">
        <v>1</v>
      </c>
    </row>
    <row r="12" spans="1:49" x14ac:dyDescent="0.2">
      <c r="A12" s="81">
        <f t="shared" si="25"/>
        <v>5</v>
      </c>
      <c r="B12" s="77" t="str">
        <f>IFERROR(VLOOKUP(F12,GCC.Param!$B$3:$C$96,2,FALSE),"")</f>
        <v/>
      </c>
      <c r="C12" s="70">
        <f>'Input 1 - Schedule 1'!D14</f>
        <v>0</v>
      </c>
      <c r="D12" s="70">
        <f>'Input 1 - Schedule 1'!E14</f>
        <v>0</v>
      </c>
      <c r="E12" s="70">
        <f>'Input 1 - Schedule 1'!F14</f>
        <v>0</v>
      </c>
      <c r="F12" s="70">
        <f>'Input 1 - Schedule 1'!G14</f>
        <v>0</v>
      </c>
      <c r="G12" s="70">
        <f>'Input 1 - Schedule 1'!I14</f>
        <v>0</v>
      </c>
      <c r="H12" s="70" t="str">
        <f>'Input 1 - Schedule 1'!J14</f>
        <v/>
      </c>
      <c r="I12" s="70">
        <f>'Input 1 - Schedule 1'!U14</f>
        <v>0</v>
      </c>
      <c r="J12" s="46"/>
      <c r="L12" s="46"/>
      <c r="M12" s="46"/>
      <c r="N12" s="70">
        <f>SUMIFS('Input 3 - Capital Instruments'!P$6:P$222,'Input 3 - Capital Instruments'!$N$6:$N$222,C12)</f>
        <v>0</v>
      </c>
      <c r="O12" s="46"/>
      <c r="P12" s="46"/>
      <c r="Q12" s="46"/>
      <c r="R12" s="71">
        <f t="shared" si="26"/>
        <v>0</v>
      </c>
      <c r="S12" s="46"/>
      <c r="T12" s="46"/>
      <c r="U12" s="72">
        <f t="shared" si="27"/>
        <v>0</v>
      </c>
      <c r="V12" s="71">
        <f t="shared" si="28"/>
        <v>0</v>
      </c>
      <c r="W12" s="71">
        <f t="shared" si="29"/>
        <v>0</v>
      </c>
      <c r="Y12" s="46"/>
      <c r="AA12" s="46"/>
      <c r="AB12" s="51"/>
      <c r="AC12" s="51"/>
      <c r="AD12" s="51"/>
      <c r="AE12" s="51"/>
      <c r="AF12" s="51"/>
      <c r="AG12" s="72">
        <f t="shared" si="30"/>
        <v>0</v>
      </c>
      <c r="AH12" s="46"/>
      <c r="AI12" s="46"/>
      <c r="AJ12" s="72">
        <f t="shared" si="16"/>
        <v>0</v>
      </c>
      <c r="AK12" s="71">
        <f t="shared" si="17"/>
        <v>0</v>
      </c>
      <c r="AL12" s="71">
        <f t="shared" si="18"/>
        <v>0</v>
      </c>
      <c r="AN12" s="73">
        <f t="shared" si="31"/>
        <v>0</v>
      </c>
      <c r="AO12" s="78">
        <f t="shared" si="32"/>
        <v>0</v>
      </c>
      <c r="AP12" s="79">
        <f t="shared" si="33"/>
        <v>0</v>
      </c>
      <c r="AQ12" s="73">
        <f t="shared" si="34"/>
        <v>0</v>
      </c>
      <c r="AR12" s="78">
        <f t="shared" si="35"/>
        <v>0</v>
      </c>
      <c r="AS12" s="79">
        <f t="shared" si="36"/>
        <v>0</v>
      </c>
      <c r="AT12" s="80" t="str">
        <f t="shared" si="37"/>
        <v/>
      </c>
      <c r="AU12" s="80" t="str">
        <f t="shared" si="38"/>
        <v/>
      </c>
      <c r="AW12" s="3" t="s">
        <v>1</v>
      </c>
    </row>
    <row r="13" spans="1:49" x14ac:dyDescent="0.2">
      <c r="A13" s="81">
        <f t="shared" si="25"/>
        <v>6</v>
      </c>
      <c r="B13" s="77" t="str">
        <f>IFERROR(VLOOKUP(F13,GCC.Param!$B$3:$C$96,2,FALSE),"")</f>
        <v/>
      </c>
      <c r="C13" s="70">
        <f>'Input 1 - Schedule 1'!D15</f>
        <v>0</v>
      </c>
      <c r="D13" s="70">
        <f>'Input 1 - Schedule 1'!E15</f>
        <v>0</v>
      </c>
      <c r="E13" s="70">
        <f>'Input 1 - Schedule 1'!F15</f>
        <v>0</v>
      </c>
      <c r="F13" s="70">
        <f>'Input 1 - Schedule 1'!G15</f>
        <v>0</v>
      </c>
      <c r="G13" s="70">
        <f>'Input 1 - Schedule 1'!I15</f>
        <v>0</v>
      </c>
      <c r="H13" s="70" t="str">
        <f>'Input 1 - Schedule 1'!J15</f>
        <v/>
      </c>
      <c r="I13" s="70">
        <f>'Input 1 - Schedule 1'!U15</f>
        <v>0</v>
      </c>
      <c r="J13" s="46"/>
      <c r="L13" s="46"/>
      <c r="M13" s="46"/>
      <c r="N13" s="70">
        <f>SUMIFS('Input 3 - Capital Instruments'!P$6:P$222,'Input 3 - Capital Instruments'!$N$6:$N$222,C13)</f>
        <v>0</v>
      </c>
      <c r="O13" s="46"/>
      <c r="P13" s="46"/>
      <c r="Q13" s="46"/>
      <c r="R13" s="71">
        <f t="shared" si="26"/>
        <v>0</v>
      </c>
      <c r="S13" s="46"/>
      <c r="T13" s="46"/>
      <c r="U13" s="72">
        <f t="shared" si="27"/>
        <v>0</v>
      </c>
      <c r="V13" s="71">
        <f t="shared" si="28"/>
        <v>0</v>
      </c>
      <c r="W13" s="71">
        <f t="shared" si="29"/>
        <v>0</v>
      </c>
      <c r="Y13" s="46"/>
      <c r="AA13" s="46"/>
      <c r="AB13" s="51"/>
      <c r="AC13" s="51"/>
      <c r="AD13" s="51"/>
      <c r="AE13" s="51"/>
      <c r="AF13" s="51"/>
      <c r="AG13" s="72">
        <f t="shared" si="30"/>
        <v>0</v>
      </c>
      <c r="AH13" s="46"/>
      <c r="AI13" s="46"/>
      <c r="AJ13" s="72">
        <f t="shared" si="16"/>
        <v>0</v>
      </c>
      <c r="AK13" s="71">
        <f t="shared" si="17"/>
        <v>0</v>
      </c>
      <c r="AL13" s="71">
        <f t="shared" si="18"/>
        <v>0</v>
      </c>
      <c r="AN13" s="73">
        <f t="shared" si="31"/>
        <v>0</v>
      </c>
      <c r="AO13" s="78">
        <f t="shared" si="32"/>
        <v>0</v>
      </c>
      <c r="AP13" s="79">
        <f t="shared" si="33"/>
        <v>0</v>
      </c>
      <c r="AQ13" s="73">
        <f t="shared" si="34"/>
        <v>0</v>
      </c>
      <c r="AR13" s="78">
        <f t="shared" si="35"/>
        <v>0</v>
      </c>
      <c r="AS13" s="79">
        <f t="shared" si="36"/>
        <v>0</v>
      </c>
      <c r="AT13" s="80" t="str">
        <f t="shared" si="37"/>
        <v/>
      </c>
      <c r="AU13" s="80" t="str">
        <f t="shared" si="38"/>
        <v/>
      </c>
      <c r="AW13" s="3" t="s">
        <v>1</v>
      </c>
    </row>
    <row r="14" spans="1:49" x14ac:dyDescent="0.2">
      <c r="A14" s="81">
        <f t="shared" si="25"/>
        <v>7</v>
      </c>
      <c r="B14" s="77" t="str">
        <f>IFERROR(VLOOKUP(F14,GCC.Param!$B$3:$C$96,2,FALSE),"")</f>
        <v/>
      </c>
      <c r="C14" s="70">
        <f>'Input 1 - Schedule 1'!D16</f>
        <v>0</v>
      </c>
      <c r="D14" s="70">
        <f>'Input 1 - Schedule 1'!E16</f>
        <v>0</v>
      </c>
      <c r="E14" s="70">
        <f>'Input 1 - Schedule 1'!F16</f>
        <v>0</v>
      </c>
      <c r="F14" s="70">
        <f>'Input 1 - Schedule 1'!G16</f>
        <v>0</v>
      </c>
      <c r="G14" s="70">
        <f>'Input 1 - Schedule 1'!I16</f>
        <v>0</v>
      </c>
      <c r="H14" s="70" t="str">
        <f>'Input 1 - Schedule 1'!J16</f>
        <v/>
      </c>
      <c r="I14" s="70">
        <f>'Input 1 - Schedule 1'!U16</f>
        <v>0</v>
      </c>
      <c r="J14" s="46"/>
      <c r="L14" s="46"/>
      <c r="M14" s="46"/>
      <c r="N14" s="70">
        <f>SUMIFS('Input 3 - Capital Instruments'!P$6:P$222,'Input 3 - Capital Instruments'!$N$6:$N$222,C14)</f>
        <v>0</v>
      </c>
      <c r="O14" s="46"/>
      <c r="P14" s="46"/>
      <c r="Q14" s="46"/>
      <c r="R14" s="71">
        <f t="shared" si="26"/>
        <v>0</v>
      </c>
      <c r="S14" s="46"/>
      <c r="T14" s="46"/>
      <c r="U14" s="72">
        <f t="shared" si="27"/>
        <v>0</v>
      </c>
      <c r="V14" s="71">
        <f t="shared" si="28"/>
        <v>0</v>
      </c>
      <c r="W14" s="71">
        <f t="shared" si="29"/>
        <v>0</v>
      </c>
      <c r="Y14" s="46"/>
      <c r="AA14" s="46"/>
      <c r="AB14" s="51"/>
      <c r="AC14" s="51"/>
      <c r="AD14" s="51"/>
      <c r="AE14" s="51"/>
      <c r="AF14" s="51"/>
      <c r="AG14" s="72">
        <f t="shared" si="30"/>
        <v>0</v>
      </c>
      <c r="AH14" s="46"/>
      <c r="AI14" s="46"/>
      <c r="AJ14" s="72">
        <f t="shared" si="16"/>
        <v>0</v>
      </c>
      <c r="AK14" s="71">
        <f t="shared" si="17"/>
        <v>0</v>
      </c>
      <c r="AL14" s="71">
        <f t="shared" si="18"/>
        <v>0</v>
      </c>
      <c r="AN14" s="73">
        <f t="shared" si="31"/>
        <v>0</v>
      </c>
      <c r="AO14" s="78">
        <f t="shared" si="32"/>
        <v>0</v>
      </c>
      <c r="AP14" s="79">
        <f t="shared" si="33"/>
        <v>0</v>
      </c>
      <c r="AQ14" s="73">
        <f t="shared" si="34"/>
        <v>0</v>
      </c>
      <c r="AR14" s="78">
        <f t="shared" si="35"/>
        <v>0</v>
      </c>
      <c r="AS14" s="79">
        <f t="shared" si="36"/>
        <v>0</v>
      </c>
      <c r="AT14" s="80" t="str">
        <f t="shared" si="37"/>
        <v/>
      </c>
      <c r="AU14" s="80" t="str">
        <f t="shared" si="38"/>
        <v/>
      </c>
      <c r="AW14" s="3" t="s">
        <v>1</v>
      </c>
    </row>
    <row r="15" spans="1:49" x14ac:dyDescent="0.2">
      <c r="A15" s="81">
        <f t="shared" si="25"/>
        <v>8</v>
      </c>
      <c r="B15" s="77" t="str">
        <f>IFERROR(VLOOKUP(F15,GCC.Param!$B$3:$C$96,2,FALSE),"")</f>
        <v/>
      </c>
      <c r="C15" s="70">
        <f>'Input 1 - Schedule 1'!D17</f>
        <v>0</v>
      </c>
      <c r="D15" s="70">
        <f>'Input 1 - Schedule 1'!E17</f>
        <v>0</v>
      </c>
      <c r="E15" s="70">
        <f>'Input 1 - Schedule 1'!F17</f>
        <v>0</v>
      </c>
      <c r="F15" s="70">
        <f>'Input 1 - Schedule 1'!G17</f>
        <v>0</v>
      </c>
      <c r="G15" s="70">
        <f>'Input 1 - Schedule 1'!I17</f>
        <v>0</v>
      </c>
      <c r="H15" s="70" t="str">
        <f>'Input 1 - Schedule 1'!J17</f>
        <v/>
      </c>
      <c r="I15" s="70">
        <f>'Input 1 - Schedule 1'!U17</f>
        <v>0</v>
      </c>
      <c r="J15" s="46"/>
      <c r="L15" s="46"/>
      <c r="M15" s="46"/>
      <c r="N15" s="70">
        <f>SUMIFS('Input 3 - Capital Instruments'!P$6:P$222,'Input 3 - Capital Instruments'!$N$6:$N$222,C15)</f>
        <v>0</v>
      </c>
      <c r="O15" s="46"/>
      <c r="P15" s="46"/>
      <c r="Q15" s="46"/>
      <c r="R15" s="71">
        <f t="shared" si="26"/>
        <v>0</v>
      </c>
      <c r="S15" s="46"/>
      <c r="T15" s="46"/>
      <c r="U15" s="72">
        <f t="shared" si="27"/>
        <v>0</v>
      </c>
      <c r="V15" s="71">
        <f t="shared" si="28"/>
        <v>0</v>
      </c>
      <c r="W15" s="71">
        <f t="shared" si="29"/>
        <v>0</v>
      </c>
      <c r="Y15" s="46"/>
      <c r="AA15" s="46"/>
      <c r="AB15" s="51"/>
      <c r="AC15" s="51"/>
      <c r="AD15" s="51"/>
      <c r="AE15" s="51"/>
      <c r="AF15" s="51"/>
      <c r="AG15" s="72">
        <f t="shared" si="30"/>
        <v>0</v>
      </c>
      <c r="AH15" s="46"/>
      <c r="AI15" s="46"/>
      <c r="AJ15" s="72">
        <f t="shared" si="16"/>
        <v>0</v>
      </c>
      <c r="AK15" s="71">
        <f t="shared" si="17"/>
        <v>0</v>
      </c>
      <c r="AL15" s="71">
        <f t="shared" si="18"/>
        <v>0</v>
      </c>
      <c r="AN15" s="73">
        <f t="shared" si="31"/>
        <v>0</v>
      </c>
      <c r="AO15" s="78">
        <f t="shared" si="32"/>
        <v>0</v>
      </c>
      <c r="AP15" s="79">
        <f t="shared" si="33"/>
        <v>0</v>
      </c>
      <c r="AQ15" s="73">
        <f t="shared" si="34"/>
        <v>0</v>
      </c>
      <c r="AR15" s="78">
        <f t="shared" si="35"/>
        <v>0</v>
      </c>
      <c r="AS15" s="79">
        <f t="shared" si="36"/>
        <v>0</v>
      </c>
      <c r="AT15" s="80" t="str">
        <f t="shared" si="37"/>
        <v/>
      </c>
      <c r="AU15" s="80" t="str">
        <f t="shared" si="38"/>
        <v/>
      </c>
      <c r="AW15" s="3" t="s">
        <v>1</v>
      </c>
    </row>
    <row r="16" spans="1:49" x14ac:dyDescent="0.2">
      <c r="A16" s="81">
        <f t="shared" si="25"/>
        <v>9</v>
      </c>
      <c r="B16" s="77" t="str">
        <f>IFERROR(VLOOKUP(F16,GCC.Param!$B$3:$C$96,2,FALSE),"")</f>
        <v/>
      </c>
      <c r="C16" s="70">
        <f>'Input 1 - Schedule 1'!D18</f>
        <v>0</v>
      </c>
      <c r="D16" s="70">
        <f>'Input 1 - Schedule 1'!E18</f>
        <v>0</v>
      </c>
      <c r="E16" s="70">
        <f>'Input 1 - Schedule 1'!F18</f>
        <v>0</v>
      </c>
      <c r="F16" s="70">
        <f>'Input 1 - Schedule 1'!G18</f>
        <v>0</v>
      </c>
      <c r="G16" s="70">
        <f>'Input 1 - Schedule 1'!I18</f>
        <v>0</v>
      </c>
      <c r="H16" s="70" t="str">
        <f>'Input 1 - Schedule 1'!J18</f>
        <v/>
      </c>
      <c r="I16" s="70">
        <f>'Input 1 - Schedule 1'!U18</f>
        <v>0</v>
      </c>
      <c r="J16" s="46"/>
      <c r="L16" s="46"/>
      <c r="M16" s="46"/>
      <c r="N16" s="70">
        <f>SUMIFS('Input 3 - Capital Instruments'!P$6:P$222,'Input 3 - Capital Instruments'!$N$6:$N$222,C16)</f>
        <v>0</v>
      </c>
      <c r="O16" s="46"/>
      <c r="P16" s="46"/>
      <c r="Q16" s="46"/>
      <c r="R16" s="71">
        <f t="shared" si="26"/>
        <v>0</v>
      </c>
      <c r="S16" s="46"/>
      <c r="T16" s="46"/>
      <c r="U16" s="72">
        <f t="shared" si="27"/>
        <v>0</v>
      </c>
      <c r="V16" s="71">
        <f t="shared" si="28"/>
        <v>0</v>
      </c>
      <c r="W16" s="71">
        <f t="shared" si="29"/>
        <v>0</v>
      </c>
      <c r="Y16" s="46"/>
      <c r="AA16" s="46"/>
      <c r="AB16" s="51"/>
      <c r="AC16" s="51"/>
      <c r="AD16" s="51"/>
      <c r="AE16" s="51"/>
      <c r="AF16" s="51"/>
      <c r="AG16" s="72">
        <f t="shared" si="30"/>
        <v>0</v>
      </c>
      <c r="AH16" s="46"/>
      <c r="AI16" s="46"/>
      <c r="AJ16" s="72">
        <f t="shared" si="16"/>
        <v>0</v>
      </c>
      <c r="AK16" s="71">
        <f t="shared" si="17"/>
        <v>0</v>
      </c>
      <c r="AL16" s="71">
        <f t="shared" si="18"/>
        <v>0</v>
      </c>
      <c r="AN16" s="73">
        <f t="shared" si="31"/>
        <v>0</v>
      </c>
      <c r="AO16" s="78">
        <f t="shared" si="32"/>
        <v>0</v>
      </c>
      <c r="AP16" s="79">
        <f t="shared" si="33"/>
        <v>0</v>
      </c>
      <c r="AQ16" s="73">
        <f t="shared" si="34"/>
        <v>0</v>
      </c>
      <c r="AR16" s="78">
        <f t="shared" si="35"/>
        <v>0</v>
      </c>
      <c r="AS16" s="79">
        <f t="shared" si="36"/>
        <v>0</v>
      </c>
      <c r="AT16" s="80" t="str">
        <f t="shared" si="37"/>
        <v/>
      </c>
      <c r="AU16" s="80" t="str">
        <f t="shared" si="38"/>
        <v/>
      </c>
      <c r="AW16" s="3" t="s">
        <v>1</v>
      </c>
    </row>
    <row r="17" spans="1:49" x14ac:dyDescent="0.2">
      <c r="A17" s="81">
        <f t="shared" si="25"/>
        <v>10</v>
      </c>
      <c r="B17" s="77" t="str">
        <f>IFERROR(VLOOKUP(F17,GCC.Param!$B$3:$C$96,2,FALSE),"")</f>
        <v/>
      </c>
      <c r="C17" s="70">
        <f>'Input 1 - Schedule 1'!D19</f>
        <v>0</v>
      </c>
      <c r="D17" s="70">
        <f>'Input 1 - Schedule 1'!E19</f>
        <v>0</v>
      </c>
      <c r="E17" s="70">
        <f>'Input 1 - Schedule 1'!F19</f>
        <v>0</v>
      </c>
      <c r="F17" s="70">
        <f>'Input 1 - Schedule 1'!G19</f>
        <v>0</v>
      </c>
      <c r="G17" s="70">
        <f>'Input 1 - Schedule 1'!I19</f>
        <v>0</v>
      </c>
      <c r="H17" s="70" t="str">
        <f>'Input 1 - Schedule 1'!J19</f>
        <v/>
      </c>
      <c r="I17" s="70">
        <f>'Input 1 - Schedule 1'!U19</f>
        <v>0</v>
      </c>
      <c r="J17" s="46"/>
      <c r="L17" s="46"/>
      <c r="M17" s="46"/>
      <c r="N17" s="70">
        <f>SUMIFS('Input 3 - Capital Instruments'!P$6:P$222,'Input 3 - Capital Instruments'!$N$6:$N$222,C17)</f>
        <v>0</v>
      </c>
      <c r="O17" s="46"/>
      <c r="P17" s="46"/>
      <c r="Q17" s="46"/>
      <c r="R17" s="71">
        <f t="shared" si="26"/>
        <v>0</v>
      </c>
      <c r="S17" s="46"/>
      <c r="T17" s="46"/>
      <c r="U17" s="72">
        <f t="shared" si="27"/>
        <v>0</v>
      </c>
      <c r="V17" s="71">
        <f t="shared" si="28"/>
        <v>0</v>
      </c>
      <c r="W17" s="71">
        <f t="shared" si="29"/>
        <v>0</v>
      </c>
      <c r="Y17" s="46"/>
      <c r="AA17" s="46"/>
      <c r="AB17" s="51"/>
      <c r="AC17" s="51"/>
      <c r="AD17" s="51"/>
      <c r="AE17" s="51"/>
      <c r="AF17" s="51"/>
      <c r="AG17" s="72">
        <f t="shared" si="30"/>
        <v>0</v>
      </c>
      <c r="AH17" s="46"/>
      <c r="AI17" s="46"/>
      <c r="AJ17" s="72">
        <f t="shared" si="16"/>
        <v>0</v>
      </c>
      <c r="AK17" s="71">
        <f t="shared" si="17"/>
        <v>0</v>
      </c>
      <c r="AL17" s="71">
        <f t="shared" si="18"/>
        <v>0</v>
      </c>
      <c r="AN17" s="73">
        <f t="shared" si="31"/>
        <v>0</v>
      </c>
      <c r="AO17" s="78">
        <f t="shared" si="32"/>
        <v>0</v>
      </c>
      <c r="AP17" s="79">
        <f t="shared" si="33"/>
        <v>0</v>
      </c>
      <c r="AQ17" s="73">
        <f t="shared" si="34"/>
        <v>0</v>
      </c>
      <c r="AR17" s="78">
        <f t="shared" si="35"/>
        <v>0</v>
      </c>
      <c r="AS17" s="79">
        <f t="shared" si="36"/>
        <v>0</v>
      </c>
      <c r="AT17" s="80" t="str">
        <f t="shared" si="37"/>
        <v/>
      </c>
      <c r="AU17" s="80" t="str">
        <f t="shared" si="38"/>
        <v/>
      </c>
      <c r="AW17" s="3" t="s">
        <v>1</v>
      </c>
    </row>
    <row r="18" spans="1:49" x14ac:dyDescent="0.2">
      <c r="A18" s="81">
        <f t="shared" si="25"/>
        <v>11</v>
      </c>
      <c r="B18" s="77" t="str">
        <f>IFERROR(VLOOKUP(F18,GCC.Param!$B$3:$C$96,2,FALSE),"")</f>
        <v/>
      </c>
      <c r="C18" s="70">
        <f>'Input 1 - Schedule 1'!D20</f>
        <v>0</v>
      </c>
      <c r="D18" s="70">
        <f>'Input 1 - Schedule 1'!E20</f>
        <v>0</v>
      </c>
      <c r="E18" s="70">
        <f>'Input 1 - Schedule 1'!F20</f>
        <v>0</v>
      </c>
      <c r="F18" s="70">
        <f>'Input 1 - Schedule 1'!G20</f>
        <v>0</v>
      </c>
      <c r="G18" s="70">
        <f>'Input 1 - Schedule 1'!I20</f>
        <v>0</v>
      </c>
      <c r="H18" s="70" t="str">
        <f>'Input 1 - Schedule 1'!J20</f>
        <v/>
      </c>
      <c r="I18" s="70">
        <f>'Input 1 - Schedule 1'!U20</f>
        <v>0</v>
      </c>
      <c r="J18" s="46"/>
      <c r="L18" s="46"/>
      <c r="M18" s="46"/>
      <c r="N18" s="70">
        <f>SUMIFS('Input 3 - Capital Instruments'!P$6:P$222,'Input 3 - Capital Instruments'!$N$6:$N$222,C18)</f>
        <v>0</v>
      </c>
      <c r="O18" s="46"/>
      <c r="P18" s="46"/>
      <c r="Q18" s="46"/>
      <c r="R18" s="71">
        <f t="shared" si="26"/>
        <v>0</v>
      </c>
      <c r="S18" s="46"/>
      <c r="T18" s="46"/>
      <c r="U18" s="72">
        <f t="shared" si="27"/>
        <v>0</v>
      </c>
      <c r="V18" s="71">
        <f t="shared" si="28"/>
        <v>0</v>
      </c>
      <c r="W18" s="71">
        <f t="shared" si="29"/>
        <v>0</v>
      </c>
      <c r="Y18" s="46"/>
      <c r="AA18" s="46"/>
      <c r="AB18" s="51"/>
      <c r="AC18" s="51"/>
      <c r="AD18" s="51"/>
      <c r="AE18" s="51"/>
      <c r="AF18" s="51"/>
      <c r="AG18" s="72">
        <f t="shared" si="30"/>
        <v>0</v>
      </c>
      <c r="AH18" s="46"/>
      <c r="AI18" s="46"/>
      <c r="AJ18" s="72">
        <f t="shared" si="16"/>
        <v>0</v>
      </c>
      <c r="AK18" s="71">
        <f t="shared" si="17"/>
        <v>0</v>
      </c>
      <c r="AL18" s="71">
        <f t="shared" si="18"/>
        <v>0</v>
      </c>
      <c r="AN18" s="73">
        <f t="shared" si="31"/>
        <v>0</v>
      </c>
      <c r="AO18" s="78">
        <f t="shared" si="32"/>
        <v>0</v>
      </c>
      <c r="AP18" s="79">
        <f t="shared" si="33"/>
        <v>0</v>
      </c>
      <c r="AQ18" s="73">
        <f t="shared" si="34"/>
        <v>0</v>
      </c>
      <c r="AR18" s="78">
        <f t="shared" si="35"/>
        <v>0</v>
      </c>
      <c r="AS18" s="79">
        <f t="shared" si="36"/>
        <v>0</v>
      </c>
      <c r="AT18" s="80" t="str">
        <f t="shared" si="37"/>
        <v/>
      </c>
      <c r="AU18" s="80" t="str">
        <f t="shared" si="38"/>
        <v/>
      </c>
      <c r="AW18" s="3" t="s">
        <v>1</v>
      </c>
    </row>
    <row r="19" spans="1:49" x14ac:dyDescent="0.2">
      <c r="A19" s="81">
        <f t="shared" si="25"/>
        <v>12</v>
      </c>
      <c r="B19" s="77" t="str">
        <f>IFERROR(VLOOKUP(F19,GCC.Param!$B$3:$C$96,2,FALSE),"")</f>
        <v/>
      </c>
      <c r="C19" s="70">
        <f>'Input 1 - Schedule 1'!D21</f>
        <v>0</v>
      </c>
      <c r="D19" s="70">
        <f>'Input 1 - Schedule 1'!E21</f>
        <v>0</v>
      </c>
      <c r="E19" s="70">
        <f>'Input 1 - Schedule 1'!F21</f>
        <v>0</v>
      </c>
      <c r="F19" s="70">
        <f>'Input 1 - Schedule 1'!G21</f>
        <v>0</v>
      </c>
      <c r="G19" s="70">
        <f>'Input 1 - Schedule 1'!I21</f>
        <v>0</v>
      </c>
      <c r="H19" s="70" t="str">
        <f>'Input 1 - Schedule 1'!J21</f>
        <v/>
      </c>
      <c r="I19" s="70">
        <f>'Input 1 - Schedule 1'!U21</f>
        <v>0</v>
      </c>
      <c r="J19" s="46"/>
      <c r="L19" s="46"/>
      <c r="M19" s="46"/>
      <c r="N19" s="70">
        <f>SUMIFS('Input 3 - Capital Instruments'!P$6:P$222,'Input 3 - Capital Instruments'!$N$6:$N$222,C19)</f>
        <v>0</v>
      </c>
      <c r="O19" s="46"/>
      <c r="P19" s="46"/>
      <c r="Q19" s="46"/>
      <c r="R19" s="71">
        <f t="shared" si="26"/>
        <v>0</v>
      </c>
      <c r="S19" s="46"/>
      <c r="T19" s="46"/>
      <c r="U19" s="72">
        <f t="shared" si="27"/>
        <v>0</v>
      </c>
      <c r="V19" s="71">
        <f t="shared" si="28"/>
        <v>0</v>
      </c>
      <c r="W19" s="71">
        <f t="shared" si="29"/>
        <v>0</v>
      </c>
      <c r="Y19" s="46"/>
      <c r="AA19" s="46"/>
      <c r="AB19" s="51"/>
      <c r="AC19" s="51"/>
      <c r="AD19" s="51"/>
      <c r="AE19" s="51"/>
      <c r="AF19" s="51"/>
      <c r="AG19" s="72">
        <f t="shared" si="30"/>
        <v>0</v>
      </c>
      <c r="AH19" s="46"/>
      <c r="AI19" s="46"/>
      <c r="AJ19" s="72">
        <f t="shared" si="16"/>
        <v>0</v>
      </c>
      <c r="AK19" s="71">
        <f t="shared" si="17"/>
        <v>0</v>
      </c>
      <c r="AL19" s="71">
        <f t="shared" si="18"/>
        <v>0</v>
      </c>
      <c r="AN19" s="73">
        <f t="shared" si="31"/>
        <v>0</v>
      </c>
      <c r="AO19" s="78">
        <f t="shared" si="32"/>
        <v>0</v>
      </c>
      <c r="AP19" s="79">
        <f t="shared" si="33"/>
        <v>0</v>
      </c>
      <c r="AQ19" s="73">
        <f t="shared" si="34"/>
        <v>0</v>
      </c>
      <c r="AR19" s="78">
        <f t="shared" si="35"/>
        <v>0</v>
      </c>
      <c r="AS19" s="79">
        <f t="shared" si="36"/>
        <v>0</v>
      </c>
      <c r="AT19" s="80" t="str">
        <f t="shared" si="37"/>
        <v/>
      </c>
      <c r="AU19" s="80" t="str">
        <f t="shared" si="38"/>
        <v/>
      </c>
      <c r="AW19" s="3" t="s">
        <v>1</v>
      </c>
    </row>
    <row r="20" spans="1:49" x14ac:dyDescent="0.2">
      <c r="A20" s="81">
        <f t="shared" si="25"/>
        <v>13</v>
      </c>
      <c r="B20" s="77" t="str">
        <f>IFERROR(VLOOKUP(F20,GCC.Param!$B$3:$C$96,2,FALSE),"")</f>
        <v/>
      </c>
      <c r="C20" s="70">
        <f>'Input 1 - Schedule 1'!D22</f>
        <v>0</v>
      </c>
      <c r="D20" s="70">
        <f>'Input 1 - Schedule 1'!E22</f>
        <v>0</v>
      </c>
      <c r="E20" s="70">
        <f>'Input 1 - Schedule 1'!F22</f>
        <v>0</v>
      </c>
      <c r="F20" s="70">
        <f>'Input 1 - Schedule 1'!G22</f>
        <v>0</v>
      </c>
      <c r="G20" s="70">
        <f>'Input 1 - Schedule 1'!I22</f>
        <v>0</v>
      </c>
      <c r="H20" s="70" t="str">
        <f>'Input 1 - Schedule 1'!J22</f>
        <v/>
      </c>
      <c r="I20" s="70">
        <f>'Input 1 - Schedule 1'!U22</f>
        <v>0</v>
      </c>
      <c r="J20" s="46"/>
      <c r="L20" s="46"/>
      <c r="M20" s="46"/>
      <c r="N20" s="70">
        <f>SUMIFS('Input 3 - Capital Instruments'!P$6:P$222,'Input 3 - Capital Instruments'!$N$6:$N$222,C20)</f>
        <v>0</v>
      </c>
      <c r="O20" s="46"/>
      <c r="P20" s="46"/>
      <c r="Q20" s="46"/>
      <c r="R20" s="71">
        <f t="shared" si="26"/>
        <v>0</v>
      </c>
      <c r="S20" s="46"/>
      <c r="T20" s="46"/>
      <c r="U20" s="72">
        <f t="shared" si="27"/>
        <v>0</v>
      </c>
      <c r="V20" s="71">
        <f t="shared" si="28"/>
        <v>0</v>
      </c>
      <c r="W20" s="71">
        <f t="shared" si="29"/>
        <v>0</v>
      </c>
      <c r="Y20" s="46"/>
      <c r="AA20" s="46"/>
      <c r="AB20" s="51"/>
      <c r="AC20" s="51"/>
      <c r="AD20" s="51"/>
      <c r="AE20" s="51"/>
      <c r="AF20" s="51"/>
      <c r="AG20" s="72">
        <f t="shared" si="30"/>
        <v>0</v>
      </c>
      <c r="AH20" s="46"/>
      <c r="AI20" s="46"/>
      <c r="AJ20" s="72">
        <f t="shared" si="16"/>
        <v>0</v>
      </c>
      <c r="AK20" s="71">
        <f t="shared" si="17"/>
        <v>0</v>
      </c>
      <c r="AL20" s="71">
        <f t="shared" si="18"/>
        <v>0</v>
      </c>
      <c r="AN20" s="73">
        <f t="shared" si="31"/>
        <v>0</v>
      </c>
      <c r="AO20" s="78">
        <f t="shared" si="32"/>
        <v>0</v>
      </c>
      <c r="AP20" s="79">
        <f t="shared" si="33"/>
        <v>0</v>
      </c>
      <c r="AQ20" s="73">
        <f t="shared" si="34"/>
        <v>0</v>
      </c>
      <c r="AR20" s="78">
        <f t="shared" si="35"/>
        <v>0</v>
      </c>
      <c r="AS20" s="79">
        <f t="shared" si="36"/>
        <v>0</v>
      </c>
      <c r="AT20" s="80" t="str">
        <f t="shared" si="37"/>
        <v/>
      </c>
      <c r="AU20" s="80" t="str">
        <f t="shared" si="38"/>
        <v/>
      </c>
      <c r="AW20" s="3" t="s">
        <v>1</v>
      </c>
    </row>
    <row r="21" spans="1:49" x14ac:dyDescent="0.2">
      <c r="A21" s="81">
        <f t="shared" si="25"/>
        <v>14</v>
      </c>
      <c r="B21" s="77" t="str">
        <f>IFERROR(VLOOKUP(F21,GCC.Param!$B$3:$C$96,2,FALSE),"")</f>
        <v/>
      </c>
      <c r="C21" s="70">
        <f>'Input 1 - Schedule 1'!D23</f>
        <v>0</v>
      </c>
      <c r="D21" s="70">
        <f>'Input 1 - Schedule 1'!E23</f>
        <v>0</v>
      </c>
      <c r="E21" s="70">
        <f>'Input 1 - Schedule 1'!F23</f>
        <v>0</v>
      </c>
      <c r="F21" s="70">
        <f>'Input 1 - Schedule 1'!G23</f>
        <v>0</v>
      </c>
      <c r="G21" s="70">
        <f>'Input 1 - Schedule 1'!I23</f>
        <v>0</v>
      </c>
      <c r="H21" s="70" t="str">
        <f>'Input 1 - Schedule 1'!J23</f>
        <v/>
      </c>
      <c r="I21" s="70">
        <f>'Input 1 - Schedule 1'!U23</f>
        <v>0</v>
      </c>
      <c r="J21" s="46"/>
      <c r="L21" s="46"/>
      <c r="M21" s="46"/>
      <c r="N21" s="70">
        <f>SUMIFS('Input 3 - Capital Instruments'!P$6:P$222,'Input 3 - Capital Instruments'!$N$6:$N$222,C21)</f>
        <v>0</v>
      </c>
      <c r="O21" s="46"/>
      <c r="P21" s="46"/>
      <c r="Q21" s="46"/>
      <c r="R21" s="71">
        <f t="shared" si="26"/>
        <v>0</v>
      </c>
      <c r="S21" s="46"/>
      <c r="T21" s="46"/>
      <c r="U21" s="72">
        <f t="shared" si="27"/>
        <v>0</v>
      </c>
      <c r="V21" s="71">
        <f t="shared" si="28"/>
        <v>0</v>
      </c>
      <c r="W21" s="71">
        <f t="shared" si="29"/>
        <v>0</v>
      </c>
      <c r="Y21" s="46"/>
      <c r="AA21" s="46"/>
      <c r="AB21" s="51"/>
      <c r="AC21" s="51"/>
      <c r="AD21" s="51"/>
      <c r="AE21" s="51"/>
      <c r="AF21" s="51"/>
      <c r="AG21" s="72">
        <f t="shared" si="30"/>
        <v>0</v>
      </c>
      <c r="AH21" s="46"/>
      <c r="AI21" s="46"/>
      <c r="AJ21" s="72">
        <f t="shared" si="16"/>
        <v>0</v>
      </c>
      <c r="AK21" s="71">
        <f t="shared" si="17"/>
        <v>0</v>
      </c>
      <c r="AL21" s="71">
        <f t="shared" si="18"/>
        <v>0</v>
      </c>
      <c r="AN21" s="73">
        <f t="shared" si="31"/>
        <v>0</v>
      </c>
      <c r="AO21" s="78">
        <f t="shared" si="32"/>
        <v>0</v>
      </c>
      <c r="AP21" s="79">
        <f t="shared" si="33"/>
        <v>0</v>
      </c>
      <c r="AQ21" s="73">
        <f t="shared" si="34"/>
        <v>0</v>
      </c>
      <c r="AR21" s="78">
        <f t="shared" si="35"/>
        <v>0</v>
      </c>
      <c r="AS21" s="79">
        <f t="shared" si="36"/>
        <v>0</v>
      </c>
      <c r="AT21" s="80" t="str">
        <f t="shared" si="37"/>
        <v/>
      </c>
      <c r="AU21" s="80" t="str">
        <f t="shared" si="38"/>
        <v/>
      </c>
      <c r="AW21" s="3" t="s">
        <v>1</v>
      </c>
    </row>
    <row r="22" spans="1:49" x14ac:dyDescent="0.2">
      <c r="A22" s="81">
        <f t="shared" si="25"/>
        <v>15</v>
      </c>
      <c r="B22" s="77" t="str">
        <f>IFERROR(VLOOKUP(F22,GCC.Param!$B$3:$C$96,2,FALSE),"")</f>
        <v/>
      </c>
      <c r="C22" s="70">
        <f>'Input 1 - Schedule 1'!D24</f>
        <v>0</v>
      </c>
      <c r="D22" s="70">
        <f>'Input 1 - Schedule 1'!E24</f>
        <v>0</v>
      </c>
      <c r="E22" s="70">
        <f>'Input 1 - Schedule 1'!F24</f>
        <v>0</v>
      </c>
      <c r="F22" s="70">
        <f>'Input 1 - Schedule 1'!G24</f>
        <v>0</v>
      </c>
      <c r="G22" s="70">
        <f>'Input 1 - Schedule 1'!I24</f>
        <v>0</v>
      </c>
      <c r="H22" s="70" t="str">
        <f>'Input 1 - Schedule 1'!J24</f>
        <v/>
      </c>
      <c r="I22" s="70">
        <f>'Input 1 - Schedule 1'!U24</f>
        <v>0</v>
      </c>
      <c r="J22" s="46"/>
      <c r="L22" s="46"/>
      <c r="M22" s="46"/>
      <c r="N22" s="70">
        <f>SUMIFS('Input 3 - Capital Instruments'!P$6:P$222,'Input 3 - Capital Instruments'!$N$6:$N$222,C22)</f>
        <v>0</v>
      </c>
      <c r="O22" s="46"/>
      <c r="P22" s="46"/>
      <c r="Q22" s="46"/>
      <c r="R22" s="71">
        <f t="shared" si="26"/>
        <v>0</v>
      </c>
      <c r="S22" s="46"/>
      <c r="T22" s="46"/>
      <c r="U22" s="72">
        <f t="shared" si="27"/>
        <v>0</v>
      </c>
      <c r="V22" s="71">
        <f t="shared" si="28"/>
        <v>0</v>
      </c>
      <c r="W22" s="71">
        <f t="shared" si="29"/>
        <v>0</v>
      </c>
      <c r="Y22" s="46"/>
      <c r="AA22" s="46"/>
      <c r="AB22" s="51"/>
      <c r="AC22" s="51"/>
      <c r="AD22" s="51"/>
      <c r="AE22" s="51"/>
      <c r="AF22" s="51"/>
      <c r="AG22" s="72">
        <f t="shared" si="30"/>
        <v>0</v>
      </c>
      <c r="AH22" s="46"/>
      <c r="AI22" s="46"/>
      <c r="AJ22" s="72">
        <f t="shared" si="16"/>
        <v>0</v>
      </c>
      <c r="AK22" s="71">
        <f t="shared" si="17"/>
        <v>0</v>
      </c>
      <c r="AL22" s="71">
        <f t="shared" si="18"/>
        <v>0</v>
      </c>
      <c r="AN22" s="73">
        <f t="shared" si="31"/>
        <v>0</v>
      </c>
      <c r="AO22" s="78">
        <f t="shared" si="32"/>
        <v>0</v>
      </c>
      <c r="AP22" s="79">
        <f t="shared" si="33"/>
        <v>0</v>
      </c>
      <c r="AQ22" s="73">
        <f t="shared" si="34"/>
        <v>0</v>
      </c>
      <c r="AR22" s="78">
        <f t="shared" si="35"/>
        <v>0</v>
      </c>
      <c r="AS22" s="79">
        <f t="shared" si="36"/>
        <v>0</v>
      </c>
      <c r="AT22" s="80" t="str">
        <f t="shared" si="37"/>
        <v/>
      </c>
      <c r="AU22" s="80" t="str">
        <f t="shared" si="38"/>
        <v/>
      </c>
      <c r="AW22" s="3" t="s">
        <v>1</v>
      </c>
    </row>
    <row r="23" spans="1:49" x14ac:dyDescent="0.2">
      <c r="A23" s="81">
        <f t="shared" si="25"/>
        <v>16</v>
      </c>
      <c r="B23" s="77" t="str">
        <f>IFERROR(VLOOKUP(F23,GCC.Param!$B$3:$C$96,2,FALSE),"")</f>
        <v/>
      </c>
      <c r="C23" s="70">
        <f>'Input 1 - Schedule 1'!D25</f>
        <v>0</v>
      </c>
      <c r="D23" s="70">
        <f>'Input 1 - Schedule 1'!E25</f>
        <v>0</v>
      </c>
      <c r="E23" s="70">
        <f>'Input 1 - Schedule 1'!F25</f>
        <v>0</v>
      </c>
      <c r="F23" s="70">
        <f>'Input 1 - Schedule 1'!G25</f>
        <v>0</v>
      </c>
      <c r="G23" s="70">
        <f>'Input 1 - Schedule 1'!I25</f>
        <v>0</v>
      </c>
      <c r="H23" s="70" t="str">
        <f>'Input 1 - Schedule 1'!J25</f>
        <v/>
      </c>
      <c r="I23" s="70">
        <f>'Input 1 - Schedule 1'!U25</f>
        <v>0</v>
      </c>
      <c r="J23" s="46"/>
      <c r="L23" s="46"/>
      <c r="M23" s="46"/>
      <c r="N23" s="70">
        <f>SUMIFS('Input 3 - Capital Instruments'!P$6:P$222,'Input 3 - Capital Instruments'!$N$6:$N$222,C23)</f>
        <v>0</v>
      </c>
      <c r="O23" s="46"/>
      <c r="P23" s="46"/>
      <c r="Q23" s="46"/>
      <c r="R23" s="71">
        <f t="shared" si="26"/>
        <v>0</v>
      </c>
      <c r="S23" s="46"/>
      <c r="T23" s="46"/>
      <c r="U23" s="72">
        <f t="shared" si="27"/>
        <v>0</v>
      </c>
      <c r="V23" s="71">
        <f t="shared" si="28"/>
        <v>0</v>
      </c>
      <c r="W23" s="71">
        <f t="shared" si="29"/>
        <v>0</v>
      </c>
      <c r="Y23" s="46"/>
      <c r="AA23" s="46"/>
      <c r="AB23" s="51"/>
      <c r="AC23" s="51"/>
      <c r="AD23" s="51"/>
      <c r="AE23" s="51"/>
      <c r="AF23" s="51"/>
      <c r="AG23" s="72">
        <f t="shared" si="30"/>
        <v>0</v>
      </c>
      <c r="AH23" s="46"/>
      <c r="AI23" s="46"/>
      <c r="AJ23" s="72">
        <f t="shared" si="16"/>
        <v>0</v>
      </c>
      <c r="AK23" s="71">
        <f t="shared" si="17"/>
        <v>0</v>
      </c>
      <c r="AL23" s="71">
        <f t="shared" si="18"/>
        <v>0</v>
      </c>
      <c r="AN23" s="73">
        <f t="shared" si="31"/>
        <v>0</v>
      </c>
      <c r="AO23" s="78">
        <f t="shared" si="32"/>
        <v>0</v>
      </c>
      <c r="AP23" s="79">
        <f t="shared" si="33"/>
        <v>0</v>
      </c>
      <c r="AQ23" s="73">
        <f t="shared" si="34"/>
        <v>0</v>
      </c>
      <c r="AR23" s="78">
        <f t="shared" si="35"/>
        <v>0</v>
      </c>
      <c r="AS23" s="79">
        <f t="shared" si="36"/>
        <v>0</v>
      </c>
      <c r="AT23" s="80" t="str">
        <f t="shared" si="37"/>
        <v/>
      </c>
      <c r="AU23" s="80" t="str">
        <f t="shared" si="38"/>
        <v/>
      </c>
      <c r="AW23" s="3" t="s">
        <v>1</v>
      </c>
    </row>
    <row r="24" spans="1:49" x14ac:dyDescent="0.2">
      <c r="A24" s="81">
        <f t="shared" si="25"/>
        <v>17</v>
      </c>
      <c r="B24" s="77" t="str">
        <f>IFERROR(VLOOKUP(F24,GCC.Param!$B$3:$C$96,2,FALSE),"")</f>
        <v/>
      </c>
      <c r="C24" s="70">
        <f>'Input 1 - Schedule 1'!D26</f>
        <v>0</v>
      </c>
      <c r="D24" s="70">
        <f>'Input 1 - Schedule 1'!E26</f>
        <v>0</v>
      </c>
      <c r="E24" s="70">
        <f>'Input 1 - Schedule 1'!F26</f>
        <v>0</v>
      </c>
      <c r="F24" s="70">
        <f>'Input 1 - Schedule 1'!G26</f>
        <v>0</v>
      </c>
      <c r="G24" s="70">
        <f>'Input 1 - Schedule 1'!I26</f>
        <v>0</v>
      </c>
      <c r="H24" s="70" t="str">
        <f>'Input 1 - Schedule 1'!J26</f>
        <v/>
      </c>
      <c r="I24" s="70">
        <f>'Input 1 - Schedule 1'!U26</f>
        <v>0</v>
      </c>
      <c r="J24" s="46"/>
      <c r="L24" s="46"/>
      <c r="M24" s="46"/>
      <c r="N24" s="70">
        <f>SUMIFS('Input 3 - Capital Instruments'!P$6:P$222,'Input 3 - Capital Instruments'!$N$6:$N$222,C24)</f>
        <v>0</v>
      </c>
      <c r="O24" s="46"/>
      <c r="P24" s="46"/>
      <c r="Q24" s="46"/>
      <c r="R24" s="71">
        <f t="shared" si="26"/>
        <v>0</v>
      </c>
      <c r="S24" s="46"/>
      <c r="T24" s="46"/>
      <c r="U24" s="72">
        <f t="shared" si="27"/>
        <v>0</v>
      </c>
      <c r="V24" s="71">
        <f t="shared" si="28"/>
        <v>0</v>
      </c>
      <c r="W24" s="71">
        <f t="shared" si="29"/>
        <v>0</v>
      </c>
      <c r="Y24" s="46"/>
      <c r="AA24" s="46"/>
      <c r="AB24" s="51"/>
      <c r="AC24" s="51"/>
      <c r="AD24" s="51"/>
      <c r="AE24" s="51"/>
      <c r="AF24" s="51"/>
      <c r="AG24" s="72">
        <f t="shared" si="30"/>
        <v>0</v>
      </c>
      <c r="AH24" s="46"/>
      <c r="AI24" s="46"/>
      <c r="AJ24" s="72">
        <f t="shared" si="16"/>
        <v>0</v>
      </c>
      <c r="AK24" s="71">
        <f t="shared" si="17"/>
        <v>0</v>
      </c>
      <c r="AL24" s="71">
        <f t="shared" si="18"/>
        <v>0</v>
      </c>
      <c r="AN24" s="73">
        <f t="shared" si="31"/>
        <v>0</v>
      </c>
      <c r="AO24" s="78">
        <f t="shared" si="32"/>
        <v>0</v>
      </c>
      <c r="AP24" s="79">
        <f t="shared" si="33"/>
        <v>0</v>
      </c>
      <c r="AQ24" s="73">
        <f t="shared" si="34"/>
        <v>0</v>
      </c>
      <c r="AR24" s="78">
        <f t="shared" si="35"/>
        <v>0</v>
      </c>
      <c r="AS24" s="79">
        <f t="shared" si="36"/>
        <v>0</v>
      </c>
      <c r="AT24" s="80" t="str">
        <f t="shared" si="37"/>
        <v/>
      </c>
      <c r="AU24" s="80" t="str">
        <f t="shared" si="38"/>
        <v/>
      </c>
      <c r="AW24" s="3" t="s">
        <v>1</v>
      </c>
    </row>
    <row r="25" spans="1:49" x14ac:dyDescent="0.2">
      <c r="A25" s="81">
        <f t="shared" si="25"/>
        <v>18</v>
      </c>
      <c r="B25" s="77" t="str">
        <f>IFERROR(VLOOKUP(F25,GCC.Param!$B$3:$C$96,2,FALSE),"")</f>
        <v/>
      </c>
      <c r="C25" s="70">
        <f>'Input 1 - Schedule 1'!D27</f>
        <v>0</v>
      </c>
      <c r="D25" s="70">
        <f>'Input 1 - Schedule 1'!E27</f>
        <v>0</v>
      </c>
      <c r="E25" s="70">
        <f>'Input 1 - Schedule 1'!F27</f>
        <v>0</v>
      </c>
      <c r="F25" s="70">
        <f>'Input 1 - Schedule 1'!G27</f>
        <v>0</v>
      </c>
      <c r="G25" s="70">
        <f>'Input 1 - Schedule 1'!I27</f>
        <v>0</v>
      </c>
      <c r="H25" s="70" t="str">
        <f>'Input 1 - Schedule 1'!J27</f>
        <v/>
      </c>
      <c r="I25" s="70">
        <f>'Input 1 - Schedule 1'!U27</f>
        <v>0</v>
      </c>
      <c r="J25" s="46"/>
      <c r="L25" s="46"/>
      <c r="M25" s="46"/>
      <c r="N25" s="70">
        <f>SUMIFS('Input 3 - Capital Instruments'!P$6:P$222,'Input 3 - Capital Instruments'!$N$6:$N$222,C25)</f>
        <v>0</v>
      </c>
      <c r="O25" s="46"/>
      <c r="P25" s="46"/>
      <c r="Q25" s="46"/>
      <c r="R25" s="71">
        <f t="shared" si="26"/>
        <v>0</v>
      </c>
      <c r="S25" s="46"/>
      <c r="T25" s="46"/>
      <c r="U25" s="72">
        <f t="shared" si="27"/>
        <v>0</v>
      </c>
      <c r="V25" s="71">
        <f t="shared" si="28"/>
        <v>0</v>
      </c>
      <c r="W25" s="71">
        <f t="shared" si="29"/>
        <v>0</v>
      </c>
      <c r="Y25" s="46"/>
      <c r="AA25" s="46"/>
      <c r="AB25" s="51"/>
      <c r="AC25" s="51"/>
      <c r="AD25" s="51"/>
      <c r="AE25" s="51"/>
      <c r="AF25" s="51"/>
      <c r="AG25" s="72">
        <f t="shared" si="30"/>
        <v>0</v>
      </c>
      <c r="AH25" s="46"/>
      <c r="AI25" s="46"/>
      <c r="AJ25" s="72">
        <f t="shared" si="16"/>
        <v>0</v>
      </c>
      <c r="AK25" s="71">
        <f t="shared" si="17"/>
        <v>0</v>
      </c>
      <c r="AL25" s="71">
        <f t="shared" si="18"/>
        <v>0</v>
      </c>
      <c r="AN25" s="73">
        <f t="shared" si="31"/>
        <v>0</v>
      </c>
      <c r="AO25" s="78">
        <f t="shared" si="32"/>
        <v>0</v>
      </c>
      <c r="AP25" s="79">
        <f t="shared" si="33"/>
        <v>0</v>
      </c>
      <c r="AQ25" s="73">
        <f t="shared" si="34"/>
        <v>0</v>
      </c>
      <c r="AR25" s="78">
        <f t="shared" si="35"/>
        <v>0</v>
      </c>
      <c r="AS25" s="79">
        <f t="shared" si="36"/>
        <v>0</v>
      </c>
      <c r="AT25" s="80" t="str">
        <f t="shared" si="37"/>
        <v/>
      </c>
      <c r="AU25" s="80" t="str">
        <f t="shared" si="38"/>
        <v/>
      </c>
      <c r="AW25" s="3" t="s">
        <v>1</v>
      </c>
    </row>
    <row r="26" spans="1:49" x14ac:dyDescent="0.2">
      <c r="A26" s="81">
        <f t="shared" si="25"/>
        <v>19</v>
      </c>
      <c r="B26" s="77" t="str">
        <f>IFERROR(VLOOKUP(F26,GCC.Param!$B$3:$C$96,2,FALSE),"")</f>
        <v/>
      </c>
      <c r="C26" s="70">
        <f>'Input 1 - Schedule 1'!D28</f>
        <v>0</v>
      </c>
      <c r="D26" s="70">
        <f>'Input 1 - Schedule 1'!E28</f>
        <v>0</v>
      </c>
      <c r="E26" s="70">
        <f>'Input 1 - Schedule 1'!F28</f>
        <v>0</v>
      </c>
      <c r="F26" s="70">
        <f>'Input 1 - Schedule 1'!G28</f>
        <v>0</v>
      </c>
      <c r="G26" s="70">
        <f>'Input 1 - Schedule 1'!I28</f>
        <v>0</v>
      </c>
      <c r="H26" s="70" t="str">
        <f>'Input 1 - Schedule 1'!J28</f>
        <v/>
      </c>
      <c r="I26" s="70">
        <f>'Input 1 - Schedule 1'!U28</f>
        <v>0</v>
      </c>
      <c r="J26" s="46"/>
      <c r="L26" s="46"/>
      <c r="M26" s="46"/>
      <c r="N26" s="70">
        <f>SUMIFS('Input 3 - Capital Instruments'!P$6:P$222,'Input 3 - Capital Instruments'!$N$6:$N$222,C26)</f>
        <v>0</v>
      </c>
      <c r="O26" s="46"/>
      <c r="P26" s="46"/>
      <c r="Q26" s="46"/>
      <c r="R26" s="71">
        <f t="shared" si="26"/>
        <v>0</v>
      </c>
      <c r="S26" s="46"/>
      <c r="T26" s="46"/>
      <c r="U26" s="72">
        <f t="shared" si="27"/>
        <v>0</v>
      </c>
      <c r="V26" s="71">
        <f t="shared" si="28"/>
        <v>0</v>
      </c>
      <c r="W26" s="71">
        <f t="shared" si="29"/>
        <v>0</v>
      </c>
      <c r="Y26" s="46"/>
      <c r="AA26" s="46"/>
      <c r="AB26" s="51"/>
      <c r="AC26" s="51"/>
      <c r="AD26" s="51"/>
      <c r="AE26" s="51"/>
      <c r="AF26" s="51"/>
      <c r="AG26" s="72">
        <f t="shared" si="30"/>
        <v>0</v>
      </c>
      <c r="AH26" s="46"/>
      <c r="AI26" s="46"/>
      <c r="AJ26" s="72">
        <f t="shared" si="16"/>
        <v>0</v>
      </c>
      <c r="AK26" s="71">
        <f t="shared" si="17"/>
        <v>0</v>
      </c>
      <c r="AL26" s="71">
        <f t="shared" si="18"/>
        <v>0</v>
      </c>
      <c r="AN26" s="73">
        <f t="shared" si="31"/>
        <v>0</v>
      </c>
      <c r="AO26" s="78">
        <f t="shared" si="32"/>
        <v>0</v>
      </c>
      <c r="AP26" s="79">
        <f t="shared" si="33"/>
        <v>0</v>
      </c>
      <c r="AQ26" s="73">
        <f t="shared" si="34"/>
        <v>0</v>
      </c>
      <c r="AR26" s="78">
        <f t="shared" si="35"/>
        <v>0</v>
      </c>
      <c r="AS26" s="79">
        <f t="shared" si="36"/>
        <v>0</v>
      </c>
      <c r="AT26" s="80" t="str">
        <f t="shared" si="37"/>
        <v/>
      </c>
      <c r="AU26" s="80" t="str">
        <f t="shared" si="38"/>
        <v/>
      </c>
      <c r="AW26" s="3" t="s">
        <v>1</v>
      </c>
    </row>
    <row r="27" spans="1:49" x14ac:dyDescent="0.2">
      <c r="A27" s="81">
        <f t="shared" si="25"/>
        <v>20</v>
      </c>
      <c r="B27" s="77" t="str">
        <f>IFERROR(VLOOKUP(F27,GCC.Param!$B$3:$C$96,2,FALSE),"")</f>
        <v/>
      </c>
      <c r="C27" s="70">
        <f>'Input 1 - Schedule 1'!D29</f>
        <v>0</v>
      </c>
      <c r="D27" s="70">
        <f>'Input 1 - Schedule 1'!E29</f>
        <v>0</v>
      </c>
      <c r="E27" s="70">
        <f>'Input 1 - Schedule 1'!F29</f>
        <v>0</v>
      </c>
      <c r="F27" s="70">
        <f>'Input 1 - Schedule 1'!G29</f>
        <v>0</v>
      </c>
      <c r="G27" s="70">
        <f>'Input 1 - Schedule 1'!I29</f>
        <v>0</v>
      </c>
      <c r="H27" s="70" t="str">
        <f>'Input 1 - Schedule 1'!J29</f>
        <v/>
      </c>
      <c r="I27" s="70">
        <f>'Input 1 - Schedule 1'!U29</f>
        <v>0</v>
      </c>
      <c r="J27" s="46"/>
      <c r="L27" s="46"/>
      <c r="M27" s="46"/>
      <c r="N27" s="70">
        <f>SUMIFS('Input 3 - Capital Instruments'!P$6:P$222,'Input 3 - Capital Instruments'!$N$6:$N$222,C27)</f>
        <v>0</v>
      </c>
      <c r="O27" s="46"/>
      <c r="P27" s="46"/>
      <c r="Q27" s="46"/>
      <c r="R27" s="71">
        <f t="shared" si="26"/>
        <v>0</v>
      </c>
      <c r="S27" s="46"/>
      <c r="T27" s="46"/>
      <c r="U27" s="72">
        <f t="shared" si="27"/>
        <v>0</v>
      </c>
      <c r="V27" s="71">
        <f t="shared" si="28"/>
        <v>0</v>
      </c>
      <c r="W27" s="71">
        <f t="shared" si="29"/>
        <v>0</v>
      </c>
      <c r="Y27" s="46"/>
      <c r="AA27" s="46"/>
      <c r="AB27" s="51"/>
      <c r="AC27" s="51"/>
      <c r="AD27" s="51"/>
      <c r="AE27" s="51"/>
      <c r="AF27" s="51"/>
      <c r="AG27" s="72">
        <f t="shared" si="30"/>
        <v>0</v>
      </c>
      <c r="AH27" s="46"/>
      <c r="AI27" s="46"/>
      <c r="AJ27" s="72">
        <f t="shared" si="16"/>
        <v>0</v>
      </c>
      <c r="AK27" s="71">
        <f t="shared" si="17"/>
        <v>0</v>
      </c>
      <c r="AL27" s="71">
        <f t="shared" si="18"/>
        <v>0</v>
      </c>
      <c r="AN27" s="73">
        <f t="shared" si="31"/>
        <v>0</v>
      </c>
      <c r="AO27" s="78">
        <f t="shared" si="32"/>
        <v>0</v>
      </c>
      <c r="AP27" s="79">
        <f t="shared" si="33"/>
        <v>0</v>
      </c>
      <c r="AQ27" s="73">
        <f t="shared" si="34"/>
        <v>0</v>
      </c>
      <c r="AR27" s="78">
        <f t="shared" si="35"/>
        <v>0</v>
      </c>
      <c r="AS27" s="79">
        <f t="shared" si="36"/>
        <v>0</v>
      </c>
      <c r="AT27" s="80" t="str">
        <f t="shared" si="37"/>
        <v/>
      </c>
      <c r="AU27" s="80" t="str">
        <f t="shared" si="38"/>
        <v/>
      </c>
      <c r="AW27" s="3" t="s">
        <v>1</v>
      </c>
    </row>
    <row r="28" spans="1:49" x14ac:dyDescent="0.2">
      <c r="A28" s="81">
        <f t="shared" si="25"/>
        <v>21</v>
      </c>
      <c r="B28" s="77" t="str">
        <f>IFERROR(VLOOKUP(F28,GCC.Param!$B$3:$C$96,2,FALSE),"")</f>
        <v/>
      </c>
      <c r="C28" s="70">
        <f>'Input 1 - Schedule 1'!D30</f>
        <v>0</v>
      </c>
      <c r="D28" s="70">
        <f>'Input 1 - Schedule 1'!E30</f>
        <v>0</v>
      </c>
      <c r="E28" s="70">
        <f>'Input 1 - Schedule 1'!F30</f>
        <v>0</v>
      </c>
      <c r="F28" s="70">
        <f>'Input 1 - Schedule 1'!G30</f>
        <v>0</v>
      </c>
      <c r="G28" s="70">
        <f>'Input 1 - Schedule 1'!I30</f>
        <v>0</v>
      </c>
      <c r="H28" s="70" t="str">
        <f>'Input 1 - Schedule 1'!J30</f>
        <v/>
      </c>
      <c r="I28" s="70">
        <f>'Input 1 - Schedule 1'!U30</f>
        <v>0</v>
      </c>
      <c r="J28" s="46"/>
      <c r="L28" s="46"/>
      <c r="M28" s="46"/>
      <c r="N28" s="70">
        <f>SUMIFS('Input 3 - Capital Instruments'!P$6:P$222,'Input 3 - Capital Instruments'!$N$6:$N$222,C28)</f>
        <v>0</v>
      </c>
      <c r="O28" s="46"/>
      <c r="P28" s="46"/>
      <c r="Q28" s="46"/>
      <c r="R28" s="71">
        <f t="shared" si="26"/>
        <v>0</v>
      </c>
      <c r="S28" s="46"/>
      <c r="T28" s="46"/>
      <c r="U28" s="72">
        <f t="shared" si="27"/>
        <v>0</v>
      </c>
      <c r="V28" s="71">
        <f t="shared" si="28"/>
        <v>0</v>
      </c>
      <c r="W28" s="71">
        <f t="shared" si="29"/>
        <v>0</v>
      </c>
      <c r="Y28" s="46"/>
      <c r="AA28" s="46"/>
      <c r="AB28" s="51"/>
      <c r="AC28" s="51"/>
      <c r="AD28" s="51"/>
      <c r="AE28" s="51"/>
      <c r="AF28" s="51"/>
      <c r="AG28" s="72">
        <f t="shared" si="30"/>
        <v>0</v>
      </c>
      <c r="AH28" s="46"/>
      <c r="AI28" s="46"/>
      <c r="AJ28" s="72">
        <f t="shared" si="16"/>
        <v>0</v>
      </c>
      <c r="AK28" s="71">
        <f t="shared" si="17"/>
        <v>0</v>
      </c>
      <c r="AL28" s="71">
        <f t="shared" si="18"/>
        <v>0</v>
      </c>
      <c r="AN28" s="73">
        <f t="shared" si="31"/>
        <v>0</v>
      </c>
      <c r="AO28" s="78">
        <f t="shared" si="32"/>
        <v>0</v>
      </c>
      <c r="AP28" s="79">
        <f t="shared" si="33"/>
        <v>0</v>
      </c>
      <c r="AQ28" s="73">
        <f t="shared" si="34"/>
        <v>0</v>
      </c>
      <c r="AR28" s="78">
        <f t="shared" si="35"/>
        <v>0</v>
      </c>
      <c r="AS28" s="79">
        <f t="shared" si="36"/>
        <v>0</v>
      </c>
      <c r="AT28" s="80" t="str">
        <f t="shared" si="37"/>
        <v/>
      </c>
      <c r="AU28" s="80" t="str">
        <f t="shared" si="38"/>
        <v/>
      </c>
      <c r="AW28" s="3" t="s">
        <v>1</v>
      </c>
    </row>
    <row r="29" spans="1:49" x14ac:dyDescent="0.2">
      <c r="A29" s="81">
        <f t="shared" si="25"/>
        <v>22</v>
      </c>
      <c r="B29" s="77" t="str">
        <f>IFERROR(VLOOKUP(F29,GCC.Param!$B$3:$C$96,2,FALSE),"")</f>
        <v/>
      </c>
      <c r="C29" s="70">
        <f>'Input 1 - Schedule 1'!D31</f>
        <v>0</v>
      </c>
      <c r="D29" s="70">
        <f>'Input 1 - Schedule 1'!E31</f>
        <v>0</v>
      </c>
      <c r="E29" s="70">
        <f>'Input 1 - Schedule 1'!F31</f>
        <v>0</v>
      </c>
      <c r="F29" s="70">
        <f>'Input 1 - Schedule 1'!G31</f>
        <v>0</v>
      </c>
      <c r="G29" s="70">
        <f>'Input 1 - Schedule 1'!I31</f>
        <v>0</v>
      </c>
      <c r="H29" s="70" t="str">
        <f>'Input 1 - Schedule 1'!J31</f>
        <v/>
      </c>
      <c r="I29" s="70">
        <f>'Input 1 - Schedule 1'!U31</f>
        <v>0</v>
      </c>
      <c r="J29" s="46"/>
      <c r="L29" s="46"/>
      <c r="M29" s="46"/>
      <c r="N29" s="70">
        <f>SUMIFS('Input 3 - Capital Instruments'!P$6:P$222,'Input 3 - Capital Instruments'!$N$6:$N$222,C29)</f>
        <v>0</v>
      </c>
      <c r="O29" s="46"/>
      <c r="P29" s="46"/>
      <c r="Q29" s="46"/>
      <c r="R29" s="71">
        <f t="shared" si="26"/>
        <v>0</v>
      </c>
      <c r="S29" s="46"/>
      <c r="T29" s="46"/>
      <c r="U29" s="72">
        <f t="shared" si="27"/>
        <v>0</v>
      </c>
      <c r="V29" s="71">
        <f t="shared" si="28"/>
        <v>0</v>
      </c>
      <c r="W29" s="71">
        <f t="shared" si="29"/>
        <v>0</v>
      </c>
      <c r="Y29" s="46"/>
      <c r="AA29" s="46"/>
      <c r="AB29" s="51"/>
      <c r="AC29" s="51"/>
      <c r="AD29" s="51"/>
      <c r="AE29" s="51"/>
      <c r="AF29" s="51"/>
      <c r="AG29" s="72">
        <f t="shared" si="30"/>
        <v>0</v>
      </c>
      <c r="AH29" s="46"/>
      <c r="AI29" s="46"/>
      <c r="AJ29" s="72">
        <f t="shared" si="16"/>
        <v>0</v>
      </c>
      <c r="AK29" s="71">
        <f t="shared" si="17"/>
        <v>0</v>
      </c>
      <c r="AL29" s="71">
        <f t="shared" si="18"/>
        <v>0</v>
      </c>
      <c r="AN29" s="73">
        <f t="shared" si="31"/>
        <v>0</v>
      </c>
      <c r="AO29" s="78">
        <f t="shared" si="32"/>
        <v>0</v>
      </c>
      <c r="AP29" s="79">
        <f t="shared" si="33"/>
        <v>0</v>
      </c>
      <c r="AQ29" s="73">
        <f t="shared" si="34"/>
        <v>0</v>
      </c>
      <c r="AR29" s="78">
        <f t="shared" si="35"/>
        <v>0</v>
      </c>
      <c r="AS29" s="79">
        <f t="shared" si="36"/>
        <v>0</v>
      </c>
      <c r="AT29" s="80" t="str">
        <f t="shared" si="37"/>
        <v/>
      </c>
      <c r="AU29" s="80" t="str">
        <f t="shared" si="38"/>
        <v/>
      </c>
      <c r="AW29" s="3" t="s">
        <v>1</v>
      </c>
    </row>
    <row r="30" spans="1:49" x14ac:dyDescent="0.2">
      <c r="A30" s="81">
        <f t="shared" si="25"/>
        <v>23</v>
      </c>
      <c r="B30" s="77" t="str">
        <f>IFERROR(VLOOKUP(F30,GCC.Param!$B$3:$C$96,2,FALSE),"")</f>
        <v/>
      </c>
      <c r="C30" s="70">
        <f>'Input 1 - Schedule 1'!D32</f>
        <v>0</v>
      </c>
      <c r="D30" s="70">
        <f>'Input 1 - Schedule 1'!E32</f>
        <v>0</v>
      </c>
      <c r="E30" s="70">
        <f>'Input 1 - Schedule 1'!F32</f>
        <v>0</v>
      </c>
      <c r="F30" s="70">
        <f>'Input 1 - Schedule 1'!G32</f>
        <v>0</v>
      </c>
      <c r="G30" s="70">
        <f>'Input 1 - Schedule 1'!I32</f>
        <v>0</v>
      </c>
      <c r="H30" s="70" t="str">
        <f>'Input 1 - Schedule 1'!J32</f>
        <v/>
      </c>
      <c r="I30" s="70">
        <f>'Input 1 - Schedule 1'!U32</f>
        <v>0</v>
      </c>
      <c r="J30" s="46"/>
      <c r="L30" s="46"/>
      <c r="M30" s="46"/>
      <c r="N30" s="70">
        <f>SUMIFS('Input 3 - Capital Instruments'!P$6:P$222,'Input 3 - Capital Instruments'!$N$6:$N$222,C30)</f>
        <v>0</v>
      </c>
      <c r="O30" s="46"/>
      <c r="P30" s="46"/>
      <c r="Q30" s="46"/>
      <c r="R30" s="71">
        <f t="shared" si="26"/>
        <v>0</v>
      </c>
      <c r="S30" s="46"/>
      <c r="T30" s="46"/>
      <c r="U30" s="72">
        <f t="shared" si="27"/>
        <v>0</v>
      </c>
      <c r="V30" s="71">
        <f t="shared" si="28"/>
        <v>0</v>
      </c>
      <c r="W30" s="71">
        <f t="shared" si="29"/>
        <v>0</v>
      </c>
      <c r="Y30" s="46"/>
      <c r="AA30" s="46"/>
      <c r="AB30" s="51"/>
      <c r="AC30" s="51"/>
      <c r="AD30" s="51"/>
      <c r="AE30" s="51"/>
      <c r="AF30" s="51"/>
      <c r="AG30" s="72">
        <f t="shared" si="30"/>
        <v>0</v>
      </c>
      <c r="AH30" s="46"/>
      <c r="AI30" s="46"/>
      <c r="AJ30" s="72">
        <f t="shared" si="16"/>
        <v>0</v>
      </c>
      <c r="AK30" s="71">
        <f t="shared" si="17"/>
        <v>0</v>
      </c>
      <c r="AL30" s="71">
        <f t="shared" si="18"/>
        <v>0</v>
      </c>
      <c r="AN30" s="73">
        <f t="shared" si="31"/>
        <v>0</v>
      </c>
      <c r="AO30" s="78">
        <f t="shared" si="32"/>
        <v>0</v>
      </c>
      <c r="AP30" s="79">
        <f t="shared" si="33"/>
        <v>0</v>
      </c>
      <c r="AQ30" s="73">
        <f t="shared" si="34"/>
        <v>0</v>
      </c>
      <c r="AR30" s="78">
        <f t="shared" si="35"/>
        <v>0</v>
      </c>
      <c r="AS30" s="79">
        <f t="shared" si="36"/>
        <v>0</v>
      </c>
      <c r="AT30" s="80" t="str">
        <f t="shared" si="37"/>
        <v/>
      </c>
      <c r="AU30" s="80" t="str">
        <f t="shared" si="38"/>
        <v/>
      </c>
      <c r="AW30" s="3" t="s">
        <v>1</v>
      </c>
    </row>
    <row r="31" spans="1:49" x14ac:dyDescent="0.2">
      <c r="A31" s="81">
        <f t="shared" si="25"/>
        <v>24</v>
      </c>
      <c r="B31" s="77" t="str">
        <f>IFERROR(VLOOKUP(F31,GCC.Param!$B$3:$C$96,2,FALSE),"")</f>
        <v/>
      </c>
      <c r="C31" s="70">
        <f>'Input 1 - Schedule 1'!D33</f>
        <v>0</v>
      </c>
      <c r="D31" s="70">
        <f>'Input 1 - Schedule 1'!E33</f>
        <v>0</v>
      </c>
      <c r="E31" s="70">
        <f>'Input 1 - Schedule 1'!F33</f>
        <v>0</v>
      </c>
      <c r="F31" s="70">
        <f>'Input 1 - Schedule 1'!G33</f>
        <v>0</v>
      </c>
      <c r="G31" s="70">
        <f>'Input 1 - Schedule 1'!I33</f>
        <v>0</v>
      </c>
      <c r="H31" s="70" t="str">
        <f>'Input 1 - Schedule 1'!J33</f>
        <v/>
      </c>
      <c r="I31" s="70">
        <f>'Input 1 - Schedule 1'!U33</f>
        <v>0</v>
      </c>
      <c r="J31" s="46"/>
      <c r="L31" s="46"/>
      <c r="M31" s="46"/>
      <c r="N31" s="70">
        <f>SUMIFS('Input 3 - Capital Instruments'!P$6:P$222,'Input 3 - Capital Instruments'!$N$6:$N$222,C31)</f>
        <v>0</v>
      </c>
      <c r="O31" s="46"/>
      <c r="P31" s="46"/>
      <c r="Q31" s="46"/>
      <c r="R31" s="71">
        <f t="shared" si="26"/>
        <v>0</v>
      </c>
      <c r="S31" s="46"/>
      <c r="T31" s="46"/>
      <c r="U31" s="72">
        <f t="shared" si="27"/>
        <v>0</v>
      </c>
      <c r="V31" s="71">
        <f t="shared" si="28"/>
        <v>0</v>
      </c>
      <c r="W31" s="71">
        <f t="shared" si="29"/>
        <v>0</v>
      </c>
      <c r="Y31" s="46"/>
      <c r="AA31" s="46"/>
      <c r="AB31" s="51"/>
      <c r="AC31" s="51"/>
      <c r="AD31" s="51"/>
      <c r="AE31" s="51"/>
      <c r="AF31" s="51"/>
      <c r="AG31" s="72">
        <f t="shared" si="30"/>
        <v>0</v>
      </c>
      <c r="AH31" s="46"/>
      <c r="AI31" s="46"/>
      <c r="AJ31" s="72">
        <f t="shared" si="16"/>
        <v>0</v>
      </c>
      <c r="AK31" s="71">
        <f t="shared" si="17"/>
        <v>0</v>
      </c>
      <c r="AL31" s="71">
        <f t="shared" si="18"/>
        <v>0</v>
      </c>
      <c r="AN31" s="73">
        <f t="shared" si="31"/>
        <v>0</v>
      </c>
      <c r="AO31" s="78">
        <f t="shared" si="32"/>
        <v>0</v>
      </c>
      <c r="AP31" s="79">
        <f t="shared" si="33"/>
        <v>0</v>
      </c>
      <c r="AQ31" s="73">
        <f t="shared" si="34"/>
        <v>0</v>
      </c>
      <c r="AR31" s="78">
        <f t="shared" si="35"/>
        <v>0</v>
      </c>
      <c r="AS31" s="79">
        <f t="shared" si="36"/>
        <v>0</v>
      </c>
      <c r="AT31" s="80" t="str">
        <f t="shared" si="37"/>
        <v/>
      </c>
      <c r="AU31" s="80" t="str">
        <f t="shared" si="38"/>
        <v/>
      </c>
      <c r="AW31" s="3" t="s">
        <v>1</v>
      </c>
    </row>
    <row r="32" spans="1:49" x14ac:dyDescent="0.2">
      <c r="A32" s="81">
        <f t="shared" si="25"/>
        <v>25</v>
      </c>
      <c r="B32" s="77" t="str">
        <f>IFERROR(VLOOKUP(F32,GCC.Param!$B$3:$C$96,2,FALSE),"")</f>
        <v/>
      </c>
      <c r="C32" s="70">
        <f>'Input 1 - Schedule 1'!D34</f>
        <v>0</v>
      </c>
      <c r="D32" s="70">
        <f>'Input 1 - Schedule 1'!E34</f>
        <v>0</v>
      </c>
      <c r="E32" s="70">
        <f>'Input 1 - Schedule 1'!F34</f>
        <v>0</v>
      </c>
      <c r="F32" s="70">
        <f>'Input 1 - Schedule 1'!G34</f>
        <v>0</v>
      </c>
      <c r="G32" s="70">
        <f>'Input 1 - Schedule 1'!I34</f>
        <v>0</v>
      </c>
      <c r="H32" s="70" t="str">
        <f>'Input 1 - Schedule 1'!J34</f>
        <v/>
      </c>
      <c r="I32" s="70">
        <f>'Input 1 - Schedule 1'!U34</f>
        <v>0</v>
      </c>
      <c r="J32" s="46"/>
      <c r="L32" s="46"/>
      <c r="M32" s="46"/>
      <c r="N32" s="70">
        <f>SUMIFS('Input 3 - Capital Instruments'!P$6:P$222,'Input 3 - Capital Instruments'!$N$6:$N$222,C32)</f>
        <v>0</v>
      </c>
      <c r="O32" s="46"/>
      <c r="P32" s="46"/>
      <c r="Q32" s="46"/>
      <c r="R32" s="71">
        <f t="shared" si="26"/>
        <v>0</v>
      </c>
      <c r="S32" s="46"/>
      <c r="T32" s="46"/>
      <c r="U32" s="72">
        <f t="shared" si="27"/>
        <v>0</v>
      </c>
      <c r="V32" s="71">
        <f t="shared" si="28"/>
        <v>0</v>
      </c>
      <c r="W32" s="71">
        <f t="shared" si="29"/>
        <v>0</v>
      </c>
      <c r="Y32" s="46"/>
      <c r="AA32" s="46"/>
      <c r="AB32" s="51"/>
      <c r="AC32" s="51"/>
      <c r="AD32" s="51"/>
      <c r="AE32" s="51"/>
      <c r="AF32" s="51"/>
      <c r="AG32" s="72">
        <f t="shared" si="30"/>
        <v>0</v>
      </c>
      <c r="AH32" s="46"/>
      <c r="AI32" s="46"/>
      <c r="AJ32" s="72">
        <f t="shared" si="16"/>
        <v>0</v>
      </c>
      <c r="AK32" s="71">
        <f t="shared" si="17"/>
        <v>0</v>
      </c>
      <c r="AL32" s="71">
        <f t="shared" si="18"/>
        <v>0</v>
      </c>
      <c r="AN32" s="73">
        <f t="shared" si="31"/>
        <v>0</v>
      </c>
      <c r="AO32" s="78">
        <f t="shared" si="32"/>
        <v>0</v>
      </c>
      <c r="AP32" s="79">
        <f t="shared" si="33"/>
        <v>0</v>
      </c>
      <c r="AQ32" s="73">
        <f t="shared" si="34"/>
        <v>0</v>
      </c>
      <c r="AR32" s="78">
        <f t="shared" si="35"/>
        <v>0</v>
      </c>
      <c r="AS32" s="79">
        <f t="shared" si="36"/>
        <v>0</v>
      </c>
      <c r="AT32" s="80" t="str">
        <f t="shared" si="37"/>
        <v/>
      </c>
      <c r="AU32" s="80" t="str">
        <f t="shared" si="38"/>
        <v/>
      </c>
      <c r="AW32" s="3" t="s">
        <v>1</v>
      </c>
    </row>
    <row r="33" spans="1:49" x14ac:dyDescent="0.2">
      <c r="A33" s="81">
        <f t="shared" si="25"/>
        <v>26</v>
      </c>
      <c r="B33" s="77" t="str">
        <f>IFERROR(VLOOKUP(F33,GCC.Param!$B$3:$C$96,2,FALSE),"")</f>
        <v/>
      </c>
      <c r="C33" s="70">
        <f>'Input 1 - Schedule 1'!D35</f>
        <v>0</v>
      </c>
      <c r="D33" s="70">
        <f>'Input 1 - Schedule 1'!E35</f>
        <v>0</v>
      </c>
      <c r="E33" s="70">
        <f>'Input 1 - Schedule 1'!F35</f>
        <v>0</v>
      </c>
      <c r="F33" s="70">
        <f>'Input 1 - Schedule 1'!G35</f>
        <v>0</v>
      </c>
      <c r="G33" s="70">
        <f>'Input 1 - Schedule 1'!I35</f>
        <v>0</v>
      </c>
      <c r="H33" s="70" t="str">
        <f>'Input 1 - Schedule 1'!J35</f>
        <v/>
      </c>
      <c r="I33" s="70">
        <f>'Input 1 - Schedule 1'!U35</f>
        <v>0</v>
      </c>
      <c r="J33" s="46"/>
      <c r="L33" s="46"/>
      <c r="M33" s="46"/>
      <c r="N33" s="70">
        <f>SUMIFS('Input 3 - Capital Instruments'!P$6:P$222,'Input 3 - Capital Instruments'!$N$6:$N$222,C33)</f>
        <v>0</v>
      </c>
      <c r="O33" s="46"/>
      <c r="P33" s="46"/>
      <c r="Q33" s="46"/>
      <c r="R33" s="71">
        <f t="shared" si="26"/>
        <v>0</v>
      </c>
      <c r="S33" s="46"/>
      <c r="T33" s="46"/>
      <c r="U33" s="72">
        <f t="shared" si="27"/>
        <v>0</v>
      </c>
      <c r="V33" s="71">
        <f t="shared" si="28"/>
        <v>0</v>
      </c>
      <c r="W33" s="71">
        <f t="shared" si="29"/>
        <v>0</v>
      </c>
      <c r="Y33" s="46"/>
      <c r="AA33" s="46"/>
      <c r="AB33" s="51"/>
      <c r="AC33" s="51"/>
      <c r="AD33" s="51"/>
      <c r="AE33" s="51"/>
      <c r="AF33" s="51"/>
      <c r="AG33" s="72">
        <f t="shared" si="30"/>
        <v>0</v>
      </c>
      <c r="AH33" s="46"/>
      <c r="AI33" s="46"/>
      <c r="AJ33" s="72">
        <f t="shared" si="16"/>
        <v>0</v>
      </c>
      <c r="AK33" s="71">
        <f t="shared" si="17"/>
        <v>0</v>
      </c>
      <c r="AL33" s="71">
        <f t="shared" si="18"/>
        <v>0</v>
      </c>
      <c r="AN33" s="73">
        <f t="shared" si="31"/>
        <v>0</v>
      </c>
      <c r="AO33" s="78">
        <f t="shared" si="32"/>
        <v>0</v>
      </c>
      <c r="AP33" s="79">
        <f t="shared" si="33"/>
        <v>0</v>
      </c>
      <c r="AQ33" s="73">
        <f t="shared" si="34"/>
        <v>0</v>
      </c>
      <c r="AR33" s="78">
        <f t="shared" si="35"/>
        <v>0</v>
      </c>
      <c r="AS33" s="79">
        <f t="shared" si="36"/>
        <v>0</v>
      </c>
      <c r="AT33" s="80" t="str">
        <f t="shared" si="37"/>
        <v/>
      </c>
      <c r="AU33" s="80" t="str">
        <f t="shared" si="38"/>
        <v/>
      </c>
      <c r="AW33" s="3" t="s">
        <v>1</v>
      </c>
    </row>
    <row r="34" spans="1:49" x14ac:dyDescent="0.2">
      <c r="A34" s="81">
        <f t="shared" si="25"/>
        <v>27</v>
      </c>
      <c r="B34" s="77" t="str">
        <f>IFERROR(VLOOKUP(F34,GCC.Param!$B$3:$C$96,2,FALSE),"")</f>
        <v/>
      </c>
      <c r="C34" s="70">
        <f>'Input 1 - Schedule 1'!D36</f>
        <v>0</v>
      </c>
      <c r="D34" s="70">
        <f>'Input 1 - Schedule 1'!E36</f>
        <v>0</v>
      </c>
      <c r="E34" s="70">
        <f>'Input 1 - Schedule 1'!F36</f>
        <v>0</v>
      </c>
      <c r="F34" s="70">
        <f>'Input 1 - Schedule 1'!G36</f>
        <v>0</v>
      </c>
      <c r="G34" s="70">
        <f>'Input 1 - Schedule 1'!I36</f>
        <v>0</v>
      </c>
      <c r="H34" s="70" t="str">
        <f>'Input 1 - Schedule 1'!J36</f>
        <v/>
      </c>
      <c r="I34" s="70">
        <f>'Input 1 - Schedule 1'!U36</f>
        <v>0</v>
      </c>
      <c r="J34" s="46"/>
      <c r="L34" s="46"/>
      <c r="M34" s="46"/>
      <c r="N34" s="70">
        <f>SUMIFS('Input 3 - Capital Instruments'!P$6:P$222,'Input 3 - Capital Instruments'!$N$6:$N$222,C34)</f>
        <v>0</v>
      </c>
      <c r="O34" s="46"/>
      <c r="P34" s="46"/>
      <c r="Q34" s="46"/>
      <c r="R34" s="71">
        <f t="shared" si="26"/>
        <v>0</v>
      </c>
      <c r="S34" s="46"/>
      <c r="T34" s="46"/>
      <c r="U34" s="72">
        <f t="shared" si="27"/>
        <v>0</v>
      </c>
      <c r="V34" s="71">
        <f t="shared" si="28"/>
        <v>0</v>
      </c>
      <c r="W34" s="71">
        <f t="shared" si="29"/>
        <v>0</v>
      </c>
      <c r="Y34" s="46"/>
      <c r="AA34" s="46"/>
      <c r="AB34" s="51"/>
      <c r="AC34" s="51"/>
      <c r="AD34" s="51"/>
      <c r="AE34" s="51"/>
      <c r="AF34" s="51"/>
      <c r="AG34" s="72">
        <f t="shared" si="30"/>
        <v>0</v>
      </c>
      <c r="AH34" s="46"/>
      <c r="AI34" s="46"/>
      <c r="AJ34" s="72">
        <f t="shared" si="16"/>
        <v>0</v>
      </c>
      <c r="AK34" s="71">
        <f t="shared" si="17"/>
        <v>0</v>
      </c>
      <c r="AL34" s="71">
        <f t="shared" si="18"/>
        <v>0</v>
      </c>
      <c r="AN34" s="73">
        <f t="shared" si="31"/>
        <v>0</v>
      </c>
      <c r="AO34" s="78">
        <f t="shared" si="32"/>
        <v>0</v>
      </c>
      <c r="AP34" s="79">
        <f t="shared" si="33"/>
        <v>0</v>
      </c>
      <c r="AQ34" s="73">
        <f t="shared" si="34"/>
        <v>0</v>
      </c>
      <c r="AR34" s="78">
        <f t="shared" si="35"/>
        <v>0</v>
      </c>
      <c r="AS34" s="79">
        <f t="shared" si="36"/>
        <v>0</v>
      </c>
      <c r="AT34" s="80" t="str">
        <f t="shared" si="37"/>
        <v/>
      </c>
      <c r="AU34" s="80" t="str">
        <f t="shared" si="38"/>
        <v/>
      </c>
      <c r="AW34" s="3" t="s">
        <v>1</v>
      </c>
    </row>
    <row r="35" spans="1:49" x14ac:dyDescent="0.2">
      <c r="A35" s="81">
        <f t="shared" si="25"/>
        <v>28</v>
      </c>
      <c r="B35" s="77" t="str">
        <f>IFERROR(VLOOKUP(F35,GCC.Param!$B$3:$C$96,2,FALSE),"")</f>
        <v/>
      </c>
      <c r="C35" s="70">
        <f>'Input 1 - Schedule 1'!D37</f>
        <v>0</v>
      </c>
      <c r="D35" s="70">
        <f>'Input 1 - Schedule 1'!E37</f>
        <v>0</v>
      </c>
      <c r="E35" s="70">
        <f>'Input 1 - Schedule 1'!F37</f>
        <v>0</v>
      </c>
      <c r="F35" s="70">
        <f>'Input 1 - Schedule 1'!G37</f>
        <v>0</v>
      </c>
      <c r="G35" s="70">
        <f>'Input 1 - Schedule 1'!I37</f>
        <v>0</v>
      </c>
      <c r="H35" s="70" t="str">
        <f>'Input 1 - Schedule 1'!J37</f>
        <v/>
      </c>
      <c r="I35" s="70">
        <f>'Input 1 - Schedule 1'!U37</f>
        <v>0</v>
      </c>
      <c r="J35" s="46"/>
      <c r="L35" s="46"/>
      <c r="M35" s="46"/>
      <c r="N35" s="70">
        <f>SUMIFS('Input 3 - Capital Instruments'!P$6:P$222,'Input 3 - Capital Instruments'!$N$6:$N$222,C35)</f>
        <v>0</v>
      </c>
      <c r="O35" s="46"/>
      <c r="P35" s="46"/>
      <c r="Q35" s="46"/>
      <c r="R35" s="71">
        <f t="shared" si="26"/>
        <v>0</v>
      </c>
      <c r="S35" s="46"/>
      <c r="T35" s="46"/>
      <c r="U35" s="72">
        <f t="shared" si="27"/>
        <v>0</v>
      </c>
      <c r="V35" s="71">
        <f t="shared" si="28"/>
        <v>0</v>
      </c>
      <c r="W35" s="71">
        <f t="shared" si="29"/>
        <v>0</v>
      </c>
      <c r="Y35" s="46"/>
      <c r="AA35" s="46"/>
      <c r="AB35" s="51"/>
      <c r="AC35" s="51"/>
      <c r="AD35" s="51"/>
      <c r="AE35" s="51"/>
      <c r="AF35" s="51"/>
      <c r="AG35" s="72">
        <f t="shared" si="30"/>
        <v>0</v>
      </c>
      <c r="AH35" s="46"/>
      <c r="AI35" s="46"/>
      <c r="AJ35" s="72">
        <f t="shared" si="16"/>
        <v>0</v>
      </c>
      <c r="AK35" s="71">
        <f t="shared" si="17"/>
        <v>0</v>
      </c>
      <c r="AL35" s="71">
        <f t="shared" si="18"/>
        <v>0</v>
      </c>
      <c r="AN35" s="73">
        <f t="shared" si="31"/>
        <v>0</v>
      </c>
      <c r="AO35" s="78">
        <f t="shared" si="32"/>
        <v>0</v>
      </c>
      <c r="AP35" s="79">
        <f t="shared" si="33"/>
        <v>0</v>
      </c>
      <c r="AQ35" s="73">
        <f t="shared" si="34"/>
        <v>0</v>
      </c>
      <c r="AR35" s="78">
        <f t="shared" si="35"/>
        <v>0</v>
      </c>
      <c r="AS35" s="79">
        <f t="shared" si="36"/>
        <v>0</v>
      </c>
      <c r="AT35" s="80" t="str">
        <f t="shared" si="37"/>
        <v/>
      </c>
      <c r="AU35" s="80" t="str">
        <f t="shared" si="38"/>
        <v/>
      </c>
      <c r="AW35" s="3" t="s">
        <v>1</v>
      </c>
    </row>
    <row r="36" spans="1:49" x14ac:dyDescent="0.2">
      <c r="A36" s="81">
        <f t="shared" si="25"/>
        <v>29</v>
      </c>
      <c r="B36" s="77" t="str">
        <f>IFERROR(VLOOKUP(F36,GCC.Param!$B$3:$C$96,2,FALSE),"")</f>
        <v/>
      </c>
      <c r="C36" s="70">
        <f>'Input 1 - Schedule 1'!D38</f>
        <v>0</v>
      </c>
      <c r="D36" s="70">
        <f>'Input 1 - Schedule 1'!E38</f>
        <v>0</v>
      </c>
      <c r="E36" s="70">
        <f>'Input 1 - Schedule 1'!F38</f>
        <v>0</v>
      </c>
      <c r="F36" s="70">
        <f>'Input 1 - Schedule 1'!G38</f>
        <v>0</v>
      </c>
      <c r="G36" s="70">
        <f>'Input 1 - Schedule 1'!I38</f>
        <v>0</v>
      </c>
      <c r="H36" s="70" t="str">
        <f>'Input 1 - Schedule 1'!J38</f>
        <v/>
      </c>
      <c r="I36" s="70">
        <f>'Input 1 - Schedule 1'!U38</f>
        <v>0</v>
      </c>
      <c r="J36" s="46"/>
      <c r="L36" s="46"/>
      <c r="M36" s="46"/>
      <c r="N36" s="70">
        <f>SUMIFS('Input 3 - Capital Instruments'!P$6:P$222,'Input 3 - Capital Instruments'!$N$6:$N$222,C36)</f>
        <v>0</v>
      </c>
      <c r="O36" s="46"/>
      <c r="P36" s="46"/>
      <c r="Q36" s="46"/>
      <c r="R36" s="71">
        <f t="shared" si="26"/>
        <v>0</v>
      </c>
      <c r="S36" s="46"/>
      <c r="T36" s="46"/>
      <c r="U36" s="72">
        <f t="shared" si="27"/>
        <v>0</v>
      </c>
      <c r="V36" s="71">
        <f t="shared" si="28"/>
        <v>0</v>
      </c>
      <c r="W36" s="71">
        <f t="shared" si="29"/>
        <v>0</v>
      </c>
      <c r="Y36" s="46"/>
      <c r="AA36" s="46"/>
      <c r="AB36" s="51"/>
      <c r="AC36" s="51"/>
      <c r="AD36" s="51"/>
      <c r="AE36" s="51"/>
      <c r="AF36" s="51"/>
      <c r="AG36" s="72">
        <f t="shared" si="30"/>
        <v>0</v>
      </c>
      <c r="AH36" s="46"/>
      <c r="AI36" s="46"/>
      <c r="AJ36" s="72">
        <f t="shared" si="16"/>
        <v>0</v>
      </c>
      <c r="AK36" s="71">
        <f t="shared" si="17"/>
        <v>0</v>
      </c>
      <c r="AL36" s="71">
        <f t="shared" si="18"/>
        <v>0</v>
      </c>
      <c r="AN36" s="73">
        <f t="shared" si="31"/>
        <v>0</v>
      </c>
      <c r="AO36" s="78">
        <f t="shared" si="32"/>
        <v>0</v>
      </c>
      <c r="AP36" s="79">
        <f t="shared" si="33"/>
        <v>0</v>
      </c>
      <c r="AQ36" s="73">
        <f t="shared" si="34"/>
        <v>0</v>
      </c>
      <c r="AR36" s="78">
        <f t="shared" si="35"/>
        <v>0</v>
      </c>
      <c r="AS36" s="79">
        <f t="shared" si="36"/>
        <v>0</v>
      </c>
      <c r="AT36" s="80" t="str">
        <f t="shared" si="37"/>
        <v/>
      </c>
      <c r="AU36" s="80" t="str">
        <f t="shared" si="38"/>
        <v/>
      </c>
      <c r="AW36" s="3" t="s">
        <v>1</v>
      </c>
    </row>
    <row r="37" spans="1:49" x14ac:dyDescent="0.2">
      <c r="A37" s="81">
        <f t="shared" si="25"/>
        <v>30</v>
      </c>
      <c r="B37" s="77" t="str">
        <f>IFERROR(VLOOKUP(F37,GCC.Param!$B$3:$C$96,2,FALSE),"")</f>
        <v/>
      </c>
      <c r="C37" s="70">
        <f>'Input 1 - Schedule 1'!D39</f>
        <v>0</v>
      </c>
      <c r="D37" s="70">
        <f>'Input 1 - Schedule 1'!E39</f>
        <v>0</v>
      </c>
      <c r="E37" s="70">
        <f>'Input 1 - Schedule 1'!F39</f>
        <v>0</v>
      </c>
      <c r="F37" s="70">
        <f>'Input 1 - Schedule 1'!G39</f>
        <v>0</v>
      </c>
      <c r="G37" s="70">
        <f>'Input 1 - Schedule 1'!I39</f>
        <v>0</v>
      </c>
      <c r="H37" s="70" t="str">
        <f>'Input 1 - Schedule 1'!J39</f>
        <v/>
      </c>
      <c r="I37" s="70">
        <f>'Input 1 - Schedule 1'!U39</f>
        <v>0</v>
      </c>
      <c r="J37" s="46"/>
      <c r="L37" s="46"/>
      <c r="M37" s="46"/>
      <c r="N37" s="70">
        <f>SUMIFS('Input 3 - Capital Instruments'!P$6:P$222,'Input 3 - Capital Instruments'!$N$6:$N$222,C37)</f>
        <v>0</v>
      </c>
      <c r="O37" s="46"/>
      <c r="P37" s="46"/>
      <c r="Q37" s="46"/>
      <c r="R37" s="71">
        <f t="shared" si="26"/>
        <v>0</v>
      </c>
      <c r="S37" s="46"/>
      <c r="T37" s="46"/>
      <c r="U37" s="72">
        <f t="shared" si="27"/>
        <v>0</v>
      </c>
      <c r="V37" s="71">
        <f t="shared" si="28"/>
        <v>0</v>
      </c>
      <c r="W37" s="71">
        <f t="shared" si="29"/>
        <v>0</v>
      </c>
      <c r="Y37" s="46"/>
      <c r="AA37" s="46"/>
      <c r="AB37" s="51"/>
      <c r="AC37" s="51"/>
      <c r="AD37" s="51"/>
      <c r="AE37" s="51"/>
      <c r="AF37" s="51"/>
      <c r="AG37" s="72">
        <f t="shared" si="30"/>
        <v>0</v>
      </c>
      <c r="AH37" s="46"/>
      <c r="AI37" s="46"/>
      <c r="AJ37" s="72">
        <f t="shared" si="16"/>
        <v>0</v>
      </c>
      <c r="AK37" s="71">
        <f t="shared" si="17"/>
        <v>0</v>
      </c>
      <c r="AL37" s="71">
        <f t="shared" si="18"/>
        <v>0</v>
      </c>
      <c r="AN37" s="73">
        <f t="shared" si="31"/>
        <v>0</v>
      </c>
      <c r="AO37" s="78">
        <f t="shared" si="32"/>
        <v>0</v>
      </c>
      <c r="AP37" s="79">
        <f t="shared" si="33"/>
        <v>0</v>
      </c>
      <c r="AQ37" s="73">
        <f t="shared" si="34"/>
        <v>0</v>
      </c>
      <c r="AR37" s="78">
        <f t="shared" si="35"/>
        <v>0</v>
      </c>
      <c r="AS37" s="79">
        <f t="shared" si="36"/>
        <v>0</v>
      </c>
      <c r="AT37" s="80" t="str">
        <f t="shared" si="37"/>
        <v/>
      </c>
      <c r="AU37" s="80" t="str">
        <f t="shared" si="38"/>
        <v/>
      </c>
      <c r="AW37" s="3" t="s">
        <v>1</v>
      </c>
    </row>
    <row r="38" spans="1:49" x14ac:dyDescent="0.2">
      <c r="A38" s="81">
        <f t="shared" si="25"/>
        <v>31</v>
      </c>
      <c r="B38" s="77" t="str">
        <f>IFERROR(VLOOKUP(F38,GCC.Param!$B$3:$C$96,2,FALSE),"")</f>
        <v/>
      </c>
      <c r="C38" s="70">
        <f>'Input 1 - Schedule 1'!D40</f>
        <v>0</v>
      </c>
      <c r="D38" s="70">
        <f>'Input 1 - Schedule 1'!E40</f>
        <v>0</v>
      </c>
      <c r="E38" s="70">
        <f>'Input 1 - Schedule 1'!F40</f>
        <v>0</v>
      </c>
      <c r="F38" s="70">
        <f>'Input 1 - Schedule 1'!G40</f>
        <v>0</v>
      </c>
      <c r="G38" s="70">
        <f>'Input 1 - Schedule 1'!I40</f>
        <v>0</v>
      </c>
      <c r="H38" s="70" t="str">
        <f>'Input 1 - Schedule 1'!J40</f>
        <v/>
      </c>
      <c r="I38" s="70">
        <f>'Input 1 - Schedule 1'!U40</f>
        <v>0</v>
      </c>
      <c r="J38" s="46"/>
      <c r="L38" s="46"/>
      <c r="M38" s="46"/>
      <c r="N38" s="70">
        <f>SUMIFS('Input 3 - Capital Instruments'!P$6:P$222,'Input 3 - Capital Instruments'!$N$6:$N$222,C38)</f>
        <v>0</v>
      </c>
      <c r="O38" s="46"/>
      <c r="P38" s="46"/>
      <c r="Q38" s="46"/>
      <c r="R38" s="71">
        <f t="shared" si="26"/>
        <v>0</v>
      </c>
      <c r="S38" s="46"/>
      <c r="T38" s="46"/>
      <c r="U38" s="72">
        <f t="shared" si="27"/>
        <v>0</v>
      </c>
      <c r="V38" s="71">
        <f t="shared" si="28"/>
        <v>0</v>
      </c>
      <c r="W38" s="71">
        <f t="shared" si="29"/>
        <v>0</v>
      </c>
      <c r="Y38" s="46"/>
      <c r="AA38" s="46"/>
      <c r="AB38" s="51"/>
      <c r="AC38" s="51"/>
      <c r="AD38" s="51"/>
      <c r="AE38" s="51"/>
      <c r="AF38" s="51"/>
      <c r="AG38" s="72">
        <f t="shared" si="30"/>
        <v>0</v>
      </c>
      <c r="AH38" s="46"/>
      <c r="AI38" s="46"/>
      <c r="AJ38" s="72">
        <f t="shared" si="16"/>
        <v>0</v>
      </c>
      <c r="AK38" s="71">
        <f t="shared" si="17"/>
        <v>0</v>
      </c>
      <c r="AL38" s="71">
        <f t="shared" si="18"/>
        <v>0</v>
      </c>
      <c r="AN38" s="73">
        <f t="shared" si="31"/>
        <v>0</v>
      </c>
      <c r="AO38" s="78">
        <f t="shared" si="32"/>
        <v>0</v>
      </c>
      <c r="AP38" s="79">
        <f t="shared" si="33"/>
        <v>0</v>
      </c>
      <c r="AQ38" s="73">
        <f t="shared" si="34"/>
        <v>0</v>
      </c>
      <c r="AR38" s="78">
        <f t="shared" si="35"/>
        <v>0</v>
      </c>
      <c r="AS38" s="79">
        <f t="shared" si="36"/>
        <v>0</v>
      </c>
      <c r="AT38" s="80" t="str">
        <f t="shared" si="37"/>
        <v/>
      </c>
      <c r="AU38" s="80" t="str">
        <f t="shared" si="38"/>
        <v/>
      </c>
      <c r="AW38" s="3" t="s">
        <v>1</v>
      </c>
    </row>
    <row r="39" spans="1:49" x14ac:dyDescent="0.2">
      <c r="A39" s="81">
        <f t="shared" si="25"/>
        <v>32</v>
      </c>
      <c r="B39" s="77" t="str">
        <f>IFERROR(VLOOKUP(F39,GCC.Param!$B$3:$C$96,2,FALSE),"")</f>
        <v/>
      </c>
      <c r="C39" s="70">
        <f>'Input 1 - Schedule 1'!D41</f>
        <v>0</v>
      </c>
      <c r="D39" s="70">
        <f>'Input 1 - Schedule 1'!E41</f>
        <v>0</v>
      </c>
      <c r="E39" s="70">
        <f>'Input 1 - Schedule 1'!F41</f>
        <v>0</v>
      </c>
      <c r="F39" s="70">
        <f>'Input 1 - Schedule 1'!G41</f>
        <v>0</v>
      </c>
      <c r="G39" s="70">
        <f>'Input 1 - Schedule 1'!I41</f>
        <v>0</v>
      </c>
      <c r="H39" s="70" t="str">
        <f>'Input 1 - Schedule 1'!J41</f>
        <v/>
      </c>
      <c r="I39" s="70">
        <f>'Input 1 - Schedule 1'!U41</f>
        <v>0</v>
      </c>
      <c r="J39" s="46"/>
      <c r="L39" s="46"/>
      <c r="M39" s="46"/>
      <c r="N39" s="70">
        <f>SUMIFS('Input 3 - Capital Instruments'!P$6:P$222,'Input 3 - Capital Instruments'!$N$6:$N$222,C39)</f>
        <v>0</v>
      </c>
      <c r="O39" s="46"/>
      <c r="P39" s="46"/>
      <c r="Q39" s="46"/>
      <c r="R39" s="71">
        <f t="shared" si="26"/>
        <v>0</v>
      </c>
      <c r="S39" s="46"/>
      <c r="T39" s="46"/>
      <c r="U39" s="72">
        <f t="shared" si="27"/>
        <v>0</v>
      </c>
      <c r="V39" s="71">
        <f t="shared" si="28"/>
        <v>0</v>
      </c>
      <c r="W39" s="71">
        <f t="shared" si="29"/>
        <v>0</v>
      </c>
      <c r="Y39" s="46"/>
      <c r="AA39" s="46"/>
      <c r="AB39" s="51"/>
      <c r="AC39" s="51"/>
      <c r="AD39" s="51"/>
      <c r="AE39" s="51"/>
      <c r="AF39" s="51"/>
      <c r="AG39" s="72">
        <f t="shared" si="30"/>
        <v>0</v>
      </c>
      <c r="AH39" s="46"/>
      <c r="AI39" s="46"/>
      <c r="AJ39" s="72">
        <f t="shared" si="16"/>
        <v>0</v>
      </c>
      <c r="AK39" s="71">
        <f t="shared" si="17"/>
        <v>0</v>
      </c>
      <c r="AL39" s="71">
        <f t="shared" si="18"/>
        <v>0</v>
      </c>
      <c r="AN39" s="73">
        <f t="shared" si="31"/>
        <v>0</v>
      </c>
      <c r="AO39" s="78">
        <f t="shared" si="32"/>
        <v>0</v>
      </c>
      <c r="AP39" s="79">
        <f t="shared" si="33"/>
        <v>0</v>
      </c>
      <c r="AQ39" s="73">
        <f t="shared" si="34"/>
        <v>0</v>
      </c>
      <c r="AR39" s="78">
        <f t="shared" si="35"/>
        <v>0</v>
      </c>
      <c r="AS39" s="79">
        <f t="shared" si="36"/>
        <v>0</v>
      </c>
      <c r="AT39" s="80" t="str">
        <f t="shared" si="37"/>
        <v/>
      </c>
      <c r="AU39" s="80" t="str">
        <f t="shared" si="38"/>
        <v/>
      </c>
      <c r="AW39" s="3" t="s">
        <v>1</v>
      </c>
    </row>
    <row r="40" spans="1:49" x14ac:dyDescent="0.2">
      <c r="A40" s="81">
        <f t="shared" si="25"/>
        <v>33</v>
      </c>
      <c r="B40" s="77" t="str">
        <f>IFERROR(VLOOKUP(F40,GCC.Param!$B$3:$C$96,2,FALSE),"")</f>
        <v/>
      </c>
      <c r="C40" s="70">
        <f>'Input 1 - Schedule 1'!D42</f>
        <v>0</v>
      </c>
      <c r="D40" s="70">
        <f>'Input 1 - Schedule 1'!E42</f>
        <v>0</v>
      </c>
      <c r="E40" s="70">
        <f>'Input 1 - Schedule 1'!F42</f>
        <v>0</v>
      </c>
      <c r="F40" s="70">
        <f>'Input 1 - Schedule 1'!G42</f>
        <v>0</v>
      </c>
      <c r="G40" s="70">
        <f>'Input 1 - Schedule 1'!I42</f>
        <v>0</v>
      </c>
      <c r="H40" s="70" t="str">
        <f>'Input 1 - Schedule 1'!J42</f>
        <v/>
      </c>
      <c r="I40" s="70">
        <f>'Input 1 - Schedule 1'!U42</f>
        <v>0</v>
      </c>
      <c r="J40" s="46"/>
      <c r="L40" s="46"/>
      <c r="M40" s="46"/>
      <c r="N40" s="70">
        <f>SUMIFS('Input 3 - Capital Instruments'!P$6:P$222,'Input 3 - Capital Instruments'!$N$6:$N$222,C40)</f>
        <v>0</v>
      </c>
      <c r="O40" s="46"/>
      <c r="P40" s="46"/>
      <c r="Q40" s="46"/>
      <c r="R40" s="71">
        <f t="shared" si="26"/>
        <v>0</v>
      </c>
      <c r="S40" s="46"/>
      <c r="T40" s="46"/>
      <c r="U40" s="72">
        <f t="shared" si="27"/>
        <v>0</v>
      </c>
      <c r="V40" s="71">
        <f t="shared" si="28"/>
        <v>0</v>
      </c>
      <c r="W40" s="71">
        <f t="shared" si="29"/>
        <v>0</v>
      </c>
      <c r="Y40" s="46"/>
      <c r="AA40" s="46"/>
      <c r="AB40" s="51"/>
      <c r="AC40" s="51"/>
      <c r="AD40" s="51"/>
      <c r="AE40" s="51"/>
      <c r="AF40" s="51"/>
      <c r="AG40" s="72">
        <f t="shared" si="30"/>
        <v>0</v>
      </c>
      <c r="AH40" s="46"/>
      <c r="AI40" s="46"/>
      <c r="AJ40" s="72">
        <f t="shared" si="16"/>
        <v>0</v>
      </c>
      <c r="AK40" s="71">
        <f t="shared" si="17"/>
        <v>0</v>
      </c>
      <c r="AL40" s="71">
        <f t="shared" si="18"/>
        <v>0</v>
      </c>
      <c r="AN40" s="73">
        <f t="shared" si="31"/>
        <v>0</v>
      </c>
      <c r="AO40" s="78">
        <f t="shared" si="32"/>
        <v>0</v>
      </c>
      <c r="AP40" s="79">
        <f t="shared" si="33"/>
        <v>0</v>
      </c>
      <c r="AQ40" s="73">
        <f t="shared" si="34"/>
        <v>0</v>
      </c>
      <c r="AR40" s="78">
        <f t="shared" si="35"/>
        <v>0</v>
      </c>
      <c r="AS40" s="79">
        <f t="shared" si="36"/>
        <v>0</v>
      </c>
      <c r="AT40" s="80" t="str">
        <f t="shared" si="37"/>
        <v/>
      </c>
      <c r="AU40" s="80" t="str">
        <f t="shared" si="38"/>
        <v/>
      </c>
      <c r="AW40" s="3" t="s">
        <v>1</v>
      </c>
    </row>
    <row r="41" spans="1:49" x14ac:dyDescent="0.2">
      <c r="A41" s="81">
        <f t="shared" si="25"/>
        <v>34</v>
      </c>
      <c r="B41" s="77" t="str">
        <f>IFERROR(VLOOKUP(F41,GCC.Param!$B$3:$C$96,2,FALSE),"")</f>
        <v/>
      </c>
      <c r="C41" s="70">
        <f>'Input 1 - Schedule 1'!D43</f>
        <v>0</v>
      </c>
      <c r="D41" s="70">
        <f>'Input 1 - Schedule 1'!E43</f>
        <v>0</v>
      </c>
      <c r="E41" s="70">
        <f>'Input 1 - Schedule 1'!F43</f>
        <v>0</v>
      </c>
      <c r="F41" s="70">
        <f>'Input 1 - Schedule 1'!G43</f>
        <v>0</v>
      </c>
      <c r="G41" s="70">
        <f>'Input 1 - Schedule 1'!I43</f>
        <v>0</v>
      </c>
      <c r="H41" s="70" t="str">
        <f>'Input 1 - Schedule 1'!J43</f>
        <v/>
      </c>
      <c r="I41" s="70">
        <f>'Input 1 - Schedule 1'!U43</f>
        <v>0</v>
      </c>
      <c r="J41" s="46"/>
      <c r="L41" s="46"/>
      <c r="M41" s="46"/>
      <c r="N41" s="70">
        <f>SUMIFS('Input 3 - Capital Instruments'!P$6:P$222,'Input 3 - Capital Instruments'!$N$6:$N$222,C41)</f>
        <v>0</v>
      </c>
      <c r="O41" s="46"/>
      <c r="P41" s="46"/>
      <c r="Q41" s="46"/>
      <c r="R41" s="71">
        <f t="shared" si="26"/>
        <v>0</v>
      </c>
      <c r="S41" s="46"/>
      <c r="T41" s="46"/>
      <c r="U41" s="72">
        <f t="shared" si="27"/>
        <v>0</v>
      </c>
      <c r="V41" s="71">
        <f t="shared" si="28"/>
        <v>0</v>
      </c>
      <c r="W41" s="71">
        <f t="shared" si="29"/>
        <v>0</v>
      </c>
      <c r="Y41" s="46"/>
      <c r="AA41" s="46"/>
      <c r="AB41" s="51"/>
      <c r="AC41" s="51"/>
      <c r="AD41" s="51"/>
      <c r="AE41" s="51"/>
      <c r="AF41" s="51"/>
      <c r="AG41" s="72">
        <f t="shared" si="30"/>
        <v>0</v>
      </c>
      <c r="AH41" s="46"/>
      <c r="AI41" s="46"/>
      <c r="AJ41" s="72">
        <f t="shared" si="16"/>
        <v>0</v>
      </c>
      <c r="AK41" s="71">
        <f t="shared" si="17"/>
        <v>0</v>
      </c>
      <c r="AL41" s="71">
        <f t="shared" si="18"/>
        <v>0</v>
      </c>
      <c r="AN41" s="73">
        <f t="shared" si="31"/>
        <v>0</v>
      </c>
      <c r="AO41" s="78">
        <f t="shared" si="32"/>
        <v>0</v>
      </c>
      <c r="AP41" s="79">
        <f t="shared" si="33"/>
        <v>0</v>
      </c>
      <c r="AQ41" s="73">
        <f t="shared" si="34"/>
        <v>0</v>
      </c>
      <c r="AR41" s="78">
        <f t="shared" si="35"/>
        <v>0</v>
      </c>
      <c r="AS41" s="79">
        <f t="shared" si="36"/>
        <v>0</v>
      </c>
      <c r="AT41" s="80" t="str">
        <f t="shared" si="37"/>
        <v/>
      </c>
      <c r="AU41" s="80" t="str">
        <f t="shared" si="38"/>
        <v/>
      </c>
      <c r="AW41" s="3" t="s">
        <v>1</v>
      </c>
    </row>
    <row r="42" spans="1:49" x14ac:dyDescent="0.2">
      <c r="A42" s="81">
        <f t="shared" si="25"/>
        <v>35</v>
      </c>
      <c r="B42" s="77" t="str">
        <f>IFERROR(VLOOKUP(F42,GCC.Param!$B$3:$C$96,2,FALSE),"")</f>
        <v/>
      </c>
      <c r="C42" s="70">
        <f>'Input 1 - Schedule 1'!D44</f>
        <v>0</v>
      </c>
      <c r="D42" s="70">
        <f>'Input 1 - Schedule 1'!E44</f>
        <v>0</v>
      </c>
      <c r="E42" s="70">
        <f>'Input 1 - Schedule 1'!F44</f>
        <v>0</v>
      </c>
      <c r="F42" s="70">
        <f>'Input 1 - Schedule 1'!G44</f>
        <v>0</v>
      </c>
      <c r="G42" s="70">
        <f>'Input 1 - Schedule 1'!I44</f>
        <v>0</v>
      </c>
      <c r="H42" s="70" t="str">
        <f>'Input 1 - Schedule 1'!J44</f>
        <v/>
      </c>
      <c r="I42" s="70">
        <f>'Input 1 - Schedule 1'!U44</f>
        <v>0</v>
      </c>
      <c r="J42" s="46"/>
      <c r="L42" s="46"/>
      <c r="M42" s="46"/>
      <c r="N42" s="70">
        <f>SUMIFS('Input 3 - Capital Instruments'!P$6:P$222,'Input 3 - Capital Instruments'!$N$6:$N$222,C42)</f>
        <v>0</v>
      </c>
      <c r="O42" s="46"/>
      <c r="P42" s="46"/>
      <c r="Q42" s="46"/>
      <c r="R42" s="71">
        <f t="shared" si="26"/>
        <v>0</v>
      </c>
      <c r="S42" s="46"/>
      <c r="T42" s="46"/>
      <c r="U42" s="72">
        <f t="shared" si="27"/>
        <v>0</v>
      </c>
      <c r="V42" s="71">
        <f t="shared" si="28"/>
        <v>0</v>
      </c>
      <c r="W42" s="71">
        <f t="shared" si="29"/>
        <v>0</v>
      </c>
      <c r="Y42" s="46"/>
      <c r="AA42" s="46"/>
      <c r="AB42" s="51"/>
      <c r="AC42" s="51"/>
      <c r="AD42" s="51"/>
      <c r="AE42" s="51"/>
      <c r="AF42" s="51"/>
      <c r="AG42" s="72">
        <f t="shared" si="30"/>
        <v>0</v>
      </c>
      <c r="AH42" s="46"/>
      <c r="AI42" s="46"/>
      <c r="AJ42" s="72">
        <f t="shared" si="16"/>
        <v>0</v>
      </c>
      <c r="AK42" s="71">
        <f t="shared" si="17"/>
        <v>0</v>
      </c>
      <c r="AL42" s="71">
        <f t="shared" si="18"/>
        <v>0</v>
      </c>
      <c r="AN42" s="73">
        <f t="shared" si="31"/>
        <v>0</v>
      </c>
      <c r="AO42" s="78">
        <f t="shared" si="32"/>
        <v>0</v>
      </c>
      <c r="AP42" s="79">
        <f t="shared" si="33"/>
        <v>0</v>
      </c>
      <c r="AQ42" s="73">
        <f t="shared" si="34"/>
        <v>0</v>
      </c>
      <c r="AR42" s="78">
        <f t="shared" si="35"/>
        <v>0</v>
      </c>
      <c r="AS42" s="79">
        <f t="shared" si="36"/>
        <v>0</v>
      </c>
      <c r="AT42" s="80" t="str">
        <f t="shared" si="37"/>
        <v/>
      </c>
      <c r="AU42" s="80" t="str">
        <f t="shared" si="38"/>
        <v/>
      </c>
      <c r="AW42" s="3" t="s">
        <v>1</v>
      </c>
    </row>
    <row r="43" spans="1:49" x14ac:dyDescent="0.2">
      <c r="A43" s="81">
        <f t="shared" si="25"/>
        <v>36</v>
      </c>
      <c r="B43" s="77" t="str">
        <f>IFERROR(VLOOKUP(F43,GCC.Param!$B$3:$C$96,2,FALSE),"")</f>
        <v/>
      </c>
      <c r="C43" s="70">
        <f>'Input 1 - Schedule 1'!D45</f>
        <v>0</v>
      </c>
      <c r="D43" s="70">
        <f>'Input 1 - Schedule 1'!E45</f>
        <v>0</v>
      </c>
      <c r="E43" s="70">
        <f>'Input 1 - Schedule 1'!F45</f>
        <v>0</v>
      </c>
      <c r="F43" s="70">
        <f>'Input 1 - Schedule 1'!G45</f>
        <v>0</v>
      </c>
      <c r="G43" s="70">
        <f>'Input 1 - Schedule 1'!I45</f>
        <v>0</v>
      </c>
      <c r="H43" s="70" t="str">
        <f>'Input 1 - Schedule 1'!J45</f>
        <v/>
      </c>
      <c r="I43" s="70">
        <f>'Input 1 - Schedule 1'!U45</f>
        <v>0</v>
      </c>
      <c r="J43" s="46"/>
      <c r="L43" s="46"/>
      <c r="M43" s="46"/>
      <c r="N43" s="70">
        <f>SUMIFS('Input 3 - Capital Instruments'!P$6:P$222,'Input 3 - Capital Instruments'!$N$6:$N$222,C43)</f>
        <v>0</v>
      </c>
      <c r="O43" s="46"/>
      <c r="P43" s="46"/>
      <c r="Q43" s="46"/>
      <c r="R43" s="71">
        <f t="shared" si="26"/>
        <v>0</v>
      </c>
      <c r="S43" s="46"/>
      <c r="T43" s="46"/>
      <c r="U43" s="72">
        <f t="shared" si="27"/>
        <v>0</v>
      </c>
      <c r="V43" s="71">
        <f t="shared" si="28"/>
        <v>0</v>
      </c>
      <c r="W43" s="71">
        <f t="shared" si="29"/>
        <v>0</v>
      </c>
      <c r="Y43" s="46"/>
      <c r="AA43" s="46"/>
      <c r="AB43" s="51"/>
      <c r="AC43" s="51"/>
      <c r="AD43" s="51"/>
      <c r="AE43" s="51"/>
      <c r="AF43" s="51"/>
      <c r="AG43" s="72">
        <f t="shared" si="30"/>
        <v>0</v>
      </c>
      <c r="AH43" s="46"/>
      <c r="AI43" s="46"/>
      <c r="AJ43" s="72">
        <f t="shared" si="16"/>
        <v>0</v>
      </c>
      <c r="AK43" s="71">
        <f t="shared" si="17"/>
        <v>0</v>
      </c>
      <c r="AL43" s="71">
        <f t="shared" si="18"/>
        <v>0</v>
      </c>
      <c r="AN43" s="73">
        <f t="shared" si="31"/>
        <v>0</v>
      </c>
      <c r="AO43" s="78">
        <f t="shared" si="32"/>
        <v>0</v>
      </c>
      <c r="AP43" s="79">
        <f t="shared" si="33"/>
        <v>0</v>
      </c>
      <c r="AQ43" s="73">
        <f t="shared" si="34"/>
        <v>0</v>
      </c>
      <c r="AR43" s="78">
        <f t="shared" si="35"/>
        <v>0</v>
      </c>
      <c r="AS43" s="79">
        <f t="shared" si="36"/>
        <v>0</v>
      </c>
      <c r="AT43" s="80" t="str">
        <f t="shared" si="37"/>
        <v/>
      </c>
      <c r="AU43" s="80" t="str">
        <f t="shared" si="38"/>
        <v/>
      </c>
      <c r="AW43" s="3" t="s">
        <v>1</v>
      </c>
    </row>
    <row r="44" spans="1:49" x14ac:dyDescent="0.2">
      <c r="A44" s="81">
        <f t="shared" si="25"/>
        <v>37</v>
      </c>
      <c r="B44" s="77" t="str">
        <f>IFERROR(VLOOKUP(F44,GCC.Param!$B$3:$C$96,2,FALSE),"")</f>
        <v/>
      </c>
      <c r="C44" s="70">
        <f>'Input 1 - Schedule 1'!D46</f>
        <v>0</v>
      </c>
      <c r="D44" s="70">
        <f>'Input 1 - Schedule 1'!E46</f>
        <v>0</v>
      </c>
      <c r="E44" s="70">
        <f>'Input 1 - Schedule 1'!F46</f>
        <v>0</v>
      </c>
      <c r="F44" s="70">
        <f>'Input 1 - Schedule 1'!G46</f>
        <v>0</v>
      </c>
      <c r="G44" s="70">
        <f>'Input 1 - Schedule 1'!I46</f>
        <v>0</v>
      </c>
      <c r="H44" s="70" t="str">
        <f>'Input 1 - Schedule 1'!J46</f>
        <v/>
      </c>
      <c r="I44" s="70">
        <f>'Input 1 - Schedule 1'!U46</f>
        <v>0</v>
      </c>
      <c r="J44" s="46"/>
      <c r="L44" s="46"/>
      <c r="M44" s="46"/>
      <c r="N44" s="70">
        <f>SUMIFS('Input 3 - Capital Instruments'!P$6:P$222,'Input 3 - Capital Instruments'!$N$6:$N$222,C44)</f>
        <v>0</v>
      </c>
      <c r="O44" s="46"/>
      <c r="P44" s="46"/>
      <c r="Q44" s="46"/>
      <c r="R44" s="71">
        <f t="shared" si="26"/>
        <v>0</v>
      </c>
      <c r="S44" s="46"/>
      <c r="T44" s="46"/>
      <c r="U44" s="72">
        <f t="shared" si="27"/>
        <v>0</v>
      </c>
      <c r="V44" s="71">
        <f t="shared" si="28"/>
        <v>0</v>
      </c>
      <c r="W44" s="71">
        <f t="shared" si="29"/>
        <v>0</v>
      </c>
      <c r="Y44" s="46"/>
      <c r="AA44" s="46"/>
      <c r="AB44" s="51"/>
      <c r="AC44" s="51"/>
      <c r="AD44" s="51"/>
      <c r="AE44" s="51"/>
      <c r="AF44" s="51"/>
      <c r="AG44" s="72">
        <f t="shared" si="30"/>
        <v>0</v>
      </c>
      <c r="AH44" s="46"/>
      <c r="AI44" s="46"/>
      <c r="AJ44" s="72">
        <f t="shared" si="16"/>
        <v>0</v>
      </c>
      <c r="AK44" s="71">
        <f t="shared" si="17"/>
        <v>0</v>
      </c>
      <c r="AL44" s="71">
        <f t="shared" si="18"/>
        <v>0</v>
      </c>
      <c r="AN44" s="73">
        <f t="shared" si="31"/>
        <v>0</v>
      </c>
      <c r="AO44" s="78">
        <f t="shared" si="32"/>
        <v>0</v>
      </c>
      <c r="AP44" s="79">
        <f t="shared" si="33"/>
        <v>0</v>
      </c>
      <c r="AQ44" s="73">
        <f t="shared" si="34"/>
        <v>0</v>
      </c>
      <c r="AR44" s="78">
        <f t="shared" si="35"/>
        <v>0</v>
      </c>
      <c r="AS44" s="79">
        <f t="shared" si="36"/>
        <v>0</v>
      </c>
      <c r="AT44" s="80" t="str">
        <f t="shared" si="37"/>
        <v/>
      </c>
      <c r="AU44" s="80" t="str">
        <f t="shared" si="38"/>
        <v/>
      </c>
      <c r="AW44" s="3" t="s">
        <v>1</v>
      </c>
    </row>
    <row r="45" spans="1:49" x14ac:dyDescent="0.2">
      <c r="A45" s="81">
        <f t="shared" si="25"/>
        <v>38</v>
      </c>
      <c r="B45" s="77" t="str">
        <f>IFERROR(VLOOKUP(F45,GCC.Param!$B$3:$C$96,2,FALSE),"")</f>
        <v/>
      </c>
      <c r="C45" s="70">
        <f>'Input 1 - Schedule 1'!D47</f>
        <v>0</v>
      </c>
      <c r="D45" s="70">
        <f>'Input 1 - Schedule 1'!E47</f>
        <v>0</v>
      </c>
      <c r="E45" s="70">
        <f>'Input 1 - Schedule 1'!F47</f>
        <v>0</v>
      </c>
      <c r="F45" s="70">
        <f>'Input 1 - Schedule 1'!G47</f>
        <v>0</v>
      </c>
      <c r="G45" s="70">
        <f>'Input 1 - Schedule 1'!I47</f>
        <v>0</v>
      </c>
      <c r="H45" s="70" t="str">
        <f>'Input 1 - Schedule 1'!J47</f>
        <v/>
      </c>
      <c r="I45" s="70">
        <f>'Input 1 - Schedule 1'!U47</f>
        <v>0</v>
      </c>
      <c r="J45" s="46"/>
      <c r="L45" s="46"/>
      <c r="M45" s="46"/>
      <c r="N45" s="70">
        <f>SUMIFS('Input 3 - Capital Instruments'!P$6:P$222,'Input 3 - Capital Instruments'!$N$6:$N$222,C45)</f>
        <v>0</v>
      </c>
      <c r="O45" s="46"/>
      <c r="P45" s="46"/>
      <c r="Q45" s="46"/>
      <c r="R45" s="71">
        <f t="shared" si="26"/>
        <v>0</v>
      </c>
      <c r="S45" s="46"/>
      <c r="T45" s="46"/>
      <c r="U45" s="72">
        <f t="shared" si="27"/>
        <v>0</v>
      </c>
      <c r="V45" s="71">
        <f t="shared" si="28"/>
        <v>0</v>
      </c>
      <c r="W45" s="71">
        <f t="shared" si="29"/>
        <v>0</v>
      </c>
      <c r="Y45" s="46"/>
      <c r="AA45" s="46"/>
      <c r="AB45" s="51"/>
      <c r="AC45" s="51"/>
      <c r="AD45" s="51"/>
      <c r="AE45" s="51"/>
      <c r="AF45" s="51"/>
      <c r="AG45" s="72">
        <f t="shared" si="30"/>
        <v>0</v>
      </c>
      <c r="AH45" s="46"/>
      <c r="AI45" s="46"/>
      <c r="AJ45" s="72">
        <f t="shared" si="16"/>
        <v>0</v>
      </c>
      <c r="AK45" s="71">
        <f t="shared" si="17"/>
        <v>0</v>
      </c>
      <c r="AL45" s="71">
        <f t="shared" si="18"/>
        <v>0</v>
      </c>
      <c r="AN45" s="73">
        <f t="shared" si="31"/>
        <v>0</v>
      </c>
      <c r="AO45" s="78">
        <f t="shared" si="32"/>
        <v>0</v>
      </c>
      <c r="AP45" s="79">
        <f t="shared" si="33"/>
        <v>0</v>
      </c>
      <c r="AQ45" s="73">
        <f t="shared" si="34"/>
        <v>0</v>
      </c>
      <c r="AR45" s="78">
        <f t="shared" si="35"/>
        <v>0</v>
      </c>
      <c r="AS45" s="79">
        <f t="shared" si="36"/>
        <v>0</v>
      </c>
      <c r="AT45" s="80" t="str">
        <f t="shared" si="37"/>
        <v/>
      </c>
      <c r="AU45" s="80" t="str">
        <f t="shared" si="38"/>
        <v/>
      </c>
      <c r="AW45" s="3" t="s">
        <v>1</v>
      </c>
    </row>
    <row r="46" spans="1:49" x14ac:dyDescent="0.2">
      <c r="A46" s="81">
        <f t="shared" si="25"/>
        <v>39</v>
      </c>
      <c r="B46" s="77" t="str">
        <f>IFERROR(VLOOKUP(F46,GCC.Param!$B$3:$C$96,2,FALSE),"")</f>
        <v/>
      </c>
      <c r="C46" s="70">
        <f>'Input 1 - Schedule 1'!D48</f>
        <v>0</v>
      </c>
      <c r="D46" s="70">
        <f>'Input 1 - Schedule 1'!E48</f>
        <v>0</v>
      </c>
      <c r="E46" s="70">
        <f>'Input 1 - Schedule 1'!F48</f>
        <v>0</v>
      </c>
      <c r="F46" s="70">
        <f>'Input 1 - Schedule 1'!G48</f>
        <v>0</v>
      </c>
      <c r="G46" s="70">
        <f>'Input 1 - Schedule 1'!I48</f>
        <v>0</v>
      </c>
      <c r="H46" s="70" t="str">
        <f>'Input 1 - Schedule 1'!J48</f>
        <v/>
      </c>
      <c r="I46" s="70">
        <f>'Input 1 - Schedule 1'!U48</f>
        <v>0</v>
      </c>
      <c r="J46" s="46"/>
      <c r="L46" s="46"/>
      <c r="M46" s="46"/>
      <c r="N46" s="70">
        <f>SUMIFS('Input 3 - Capital Instruments'!P$6:P$222,'Input 3 - Capital Instruments'!$N$6:$N$222,C46)</f>
        <v>0</v>
      </c>
      <c r="O46" s="46"/>
      <c r="P46" s="46"/>
      <c r="Q46" s="46"/>
      <c r="R46" s="71">
        <f t="shared" si="26"/>
        <v>0</v>
      </c>
      <c r="S46" s="46"/>
      <c r="T46" s="46"/>
      <c r="U46" s="72">
        <f t="shared" si="27"/>
        <v>0</v>
      </c>
      <c r="V46" s="71">
        <f t="shared" si="28"/>
        <v>0</v>
      </c>
      <c r="W46" s="71">
        <f t="shared" si="29"/>
        <v>0</v>
      </c>
      <c r="Y46" s="46"/>
      <c r="AA46" s="46"/>
      <c r="AB46" s="51"/>
      <c r="AC46" s="51"/>
      <c r="AD46" s="51"/>
      <c r="AE46" s="51"/>
      <c r="AF46" s="51"/>
      <c r="AG46" s="72">
        <f t="shared" si="30"/>
        <v>0</v>
      </c>
      <c r="AH46" s="46"/>
      <c r="AI46" s="46"/>
      <c r="AJ46" s="72">
        <f t="shared" si="16"/>
        <v>0</v>
      </c>
      <c r="AK46" s="71">
        <f t="shared" si="17"/>
        <v>0</v>
      </c>
      <c r="AL46" s="71">
        <f t="shared" si="18"/>
        <v>0</v>
      </c>
      <c r="AN46" s="73">
        <f t="shared" si="31"/>
        <v>0</v>
      </c>
      <c r="AO46" s="78">
        <f t="shared" si="32"/>
        <v>0</v>
      </c>
      <c r="AP46" s="79">
        <f t="shared" si="33"/>
        <v>0</v>
      </c>
      <c r="AQ46" s="73">
        <f t="shared" si="34"/>
        <v>0</v>
      </c>
      <c r="AR46" s="78">
        <f t="shared" si="35"/>
        <v>0</v>
      </c>
      <c r="AS46" s="79">
        <f t="shared" si="36"/>
        <v>0</v>
      </c>
      <c r="AT46" s="80" t="str">
        <f t="shared" si="37"/>
        <v/>
      </c>
      <c r="AU46" s="80" t="str">
        <f t="shared" si="38"/>
        <v/>
      </c>
      <c r="AW46" s="3" t="s">
        <v>1</v>
      </c>
    </row>
    <row r="47" spans="1:49" x14ac:dyDescent="0.2">
      <c r="A47" s="81">
        <f t="shared" si="25"/>
        <v>40</v>
      </c>
      <c r="B47" s="77" t="str">
        <f>IFERROR(VLOOKUP(F47,GCC.Param!$B$3:$C$96,2,FALSE),"")</f>
        <v/>
      </c>
      <c r="C47" s="70">
        <f>'Input 1 - Schedule 1'!D49</f>
        <v>0</v>
      </c>
      <c r="D47" s="70">
        <f>'Input 1 - Schedule 1'!E49</f>
        <v>0</v>
      </c>
      <c r="E47" s="70">
        <f>'Input 1 - Schedule 1'!F49</f>
        <v>0</v>
      </c>
      <c r="F47" s="70">
        <f>'Input 1 - Schedule 1'!G49</f>
        <v>0</v>
      </c>
      <c r="G47" s="70">
        <f>'Input 1 - Schedule 1'!I49</f>
        <v>0</v>
      </c>
      <c r="H47" s="70" t="str">
        <f>'Input 1 - Schedule 1'!J49</f>
        <v/>
      </c>
      <c r="I47" s="70">
        <f>'Input 1 - Schedule 1'!U49</f>
        <v>0</v>
      </c>
      <c r="J47" s="46"/>
      <c r="L47" s="46"/>
      <c r="M47" s="46"/>
      <c r="N47" s="70">
        <f>SUMIFS('Input 3 - Capital Instruments'!P$6:P$222,'Input 3 - Capital Instruments'!$N$6:$N$222,C47)</f>
        <v>0</v>
      </c>
      <c r="O47" s="46"/>
      <c r="P47" s="46"/>
      <c r="Q47" s="46"/>
      <c r="R47" s="71">
        <f t="shared" si="26"/>
        <v>0</v>
      </c>
      <c r="S47" s="46"/>
      <c r="T47" s="46"/>
      <c r="U47" s="72">
        <f t="shared" si="27"/>
        <v>0</v>
      </c>
      <c r="V47" s="71">
        <f t="shared" si="28"/>
        <v>0</v>
      </c>
      <c r="W47" s="71">
        <f t="shared" si="29"/>
        <v>0</v>
      </c>
      <c r="Y47" s="46"/>
      <c r="AA47" s="46"/>
      <c r="AB47" s="51"/>
      <c r="AC47" s="51"/>
      <c r="AD47" s="51"/>
      <c r="AE47" s="51"/>
      <c r="AF47" s="51"/>
      <c r="AG47" s="72">
        <f t="shared" si="30"/>
        <v>0</v>
      </c>
      <c r="AH47" s="46"/>
      <c r="AI47" s="46"/>
      <c r="AJ47" s="72">
        <f t="shared" si="16"/>
        <v>0</v>
      </c>
      <c r="AK47" s="71">
        <f t="shared" si="17"/>
        <v>0</v>
      </c>
      <c r="AL47" s="71">
        <f t="shared" si="18"/>
        <v>0</v>
      </c>
      <c r="AN47" s="73">
        <f t="shared" si="31"/>
        <v>0</v>
      </c>
      <c r="AO47" s="78">
        <f t="shared" si="32"/>
        <v>0</v>
      </c>
      <c r="AP47" s="79">
        <f t="shared" si="33"/>
        <v>0</v>
      </c>
      <c r="AQ47" s="73">
        <f t="shared" si="34"/>
        <v>0</v>
      </c>
      <c r="AR47" s="78">
        <f t="shared" si="35"/>
        <v>0</v>
      </c>
      <c r="AS47" s="79">
        <f t="shared" si="36"/>
        <v>0</v>
      </c>
      <c r="AT47" s="80" t="str">
        <f t="shared" si="37"/>
        <v/>
      </c>
      <c r="AU47" s="80" t="str">
        <f t="shared" si="38"/>
        <v/>
      </c>
      <c r="AW47" s="3" t="s">
        <v>1</v>
      </c>
    </row>
    <row r="48" spans="1:49" x14ac:dyDescent="0.2">
      <c r="A48" s="81">
        <f t="shared" si="25"/>
        <v>41</v>
      </c>
      <c r="B48" s="77" t="str">
        <f>IFERROR(VLOOKUP(F48,GCC.Param!$B$3:$C$96,2,FALSE),"")</f>
        <v/>
      </c>
      <c r="C48" s="70">
        <f>'Input 1 - Schedule 1'!D50</f>
        <v>0</v>
      </c>
      <c r="D48" s="70">
        <f>'Input 1 - Schedule 1'!E50</f>
        <v>0</v>
      </c>
      <c r="E48" s="70">
        <f>'Input 1 - Schedule 1'!F50</f>
        <v>0</v>
      </c>
      <c r="F48" s="70">
        <f>'Input 1 - Schedule 1'!G50</f>
        <v>0</v>
      </c>
      <c r="G48" s="70">
        <f>'Input 1 - Schedule 1'!I50</f>
        <v>0</v>
      </c>
      <c r="H48" s="70" t="str">
        <f>'Input 1 - Schedule 1'!J50</f>
        <v/>
      </c>
      <c r="I48" s="70">
        <f>'Input 1 - Schedule 1'!U50</f>
        <v>0</v>
      </c>
      <c r="J48" s="46"/>
      <c r="L48" s="46"/>
      <c r="M48" s="46"/>
      <c r="N48" s="70">
        <f>SUMIFS('Input 3 - Capital Instruments'!P$6:P$222,'Input 3 - Capital Instruments'!$N$6:$N$222,C48)</f>
        <v>0</v>
      </c>
      <c r="O48" s="46"/>
      <c r="P48" s="46"/>
      <c r="Q48" s="46"/>
      <c r="R48" s="71">
        <f t="shared" si="26"/>
        <v>0</v>
      </c>
      <c r="S48" s="46"/>
      <c r="T48" s="46"/>
      <c r="U48" s="72">
        <f t="shared" si="27"/>
        <v>0</v>
      </c>
      <c r="V48" s="71">
        <f t="shared" si="28"/>
        <v>0</v>
      </c>
      <c r="W48" s="71">
        <f t="shared" si="29"/>
        <v>0</v>
      </c>
      <c r="Y48" s="46"/>
      <c r="AA48" s="46"/>
      <c r="AB48" s="51"/>
      <c r="AC48" s="51"/>
      <c r="AD48" s="51"/>
      <c r="AE48" s="51"/>
      <c r="AF48" s="51"/>
      <c r="AG48" s="72">
        <f t="shared" si="30"/>
        <v>0</v>
      </c>
      <c r="AH48" s="46"/>
      <c r="AI48" s="46"/>
      <c r="AJ48" s="72">
        <f t="shared" si="16"/>
        <v>0</v>
      </c>
      <c r="AK48" s="71">
        <f t="shared" si="17"/>
        <v>0</v>
      </c>
      <c r="AL48" s="71">
        <f t="shared" si="18"/>
        <v>0</v>
      </c>
      <c r="AN48" s="73">
        <f t="shared" si="31"/>
        <v>0</v>
      </c>
      <c r="AO48" s="78">
        <f t="shared" si="32"/>
        <v>0</v>
      </c>
      <c r="AP48" s="79">
        <f t="shared" si="33"/>
        <v>0</v>
      </c>
      <c r="AQ48" s="73">
        <f t="shared" si="34"/>
        <v>0</v>
      </c>
      <c r="AR48" s="78">
        <f t="shared" si="35"/>
        <v>0</v>
      </c>
      <c r="AS48" s="79">
        <f t="shared" si="36"/>
        <v>0</v>
      </c>
      <c r="AT48" s="80" t="str">
        <f t="shared" si="37"/>
        <v/>
      </c>
      <c r="AU48" s="80" t="str">
        <f t="shared" si="38"/>
        <v/>
      </c>
      <c r="AW48" s="3" t="s">
        <v>1</v>
      </c>
    </row>
    <row r="49" spans="1:49" x14ac:dyDescent="0.2">
      <c r="A49" s="81">
        <f t="shared" si="25"/>
        <v>42</v>
      </c>
      <c r="B49" s="77" t="str">
        <f>IFERROR(VLOOKUP(F49,GCC.Param!$B$3:$C$96,2,FALSE),"")</f>
        <v/>
      </c>
      <c r="C49" s="70">
        <f>'Input 1 - Schedule 1'!D51</f>
        <v>0</v>
      </c>
      <c r="D49" s="70">
        <f>'Input 1 - Schedule 1'!E51</f>
        <v>0</v>
      </c>
      <c r="E49" s="70">
        <f>'Input 1 - Schedule 1'!F51</f>
        <v>0</v>
      </c>
      <c r="F49" s="70">
        <f>'Input 1 - Schedule 1'!G51</f>
        <v>0</v>
      </c>
      <c r="G49" s="70">
        <f>'Input 1 - Schedule 1'!I51</f>
        <v>0</v>
      </c>
      <c r="H49" s="70" t="str">
        <f>'Input 1 - Schedule 1'!J51</f>
        <v/>
      </c>
      <c r="I49" s="70">
        <f>'Input 1 - Schedule 1'!U51</f>
        <v>0</v>
      </c>
      <c r="J49" s="46"/>
      <c r="L49" s="46"/>
      <c r="M49" s="46"/>
      <c r="N49" s="70">
        <f>SUMIFS('Input 3 - Capital Instruments'!P$6:P$222,'Input 3 - Capital Instruments'!$N$6:$N$222,C49)</f>
        <v>0</v>
      </c>
      <c r="O49" s="46"/>
      <c r="P49" s="46"/>
      <c r="Q49" s="46"/>
      <c r="R49" s="71">
        <f t="shared" si="26"/>
        <v>0</v>
      </c>
      <c r="S49" s="46"/>
      <c r="T49" s="46"/>
      <c r="U49" s="72">
        <f t="shared" si="27"/>
        <v>0</v>
      </c>
      <c r="V49" s="71">
        <f t="shared" si="28"/>
        <v>0</v>
      </c>
      <c r="W49" s="71">
        <f t="shared" si="29"/>
        <v>0</v>
      </c>
      <c r="Y49" s="46"/>
      <c r="AA49" s="46"/>
      <c r="AB49" s="51"/>
      <c r="AC49" s="51"/>
      <c r="AD49" s="51"/>
      <c r="AE49" s="51"/>
      <c r="AF49" s="51"/>
      <c r="AG49" s="72">
        <f t="shared" si="30"/>
        <v>0</v>
      </c>
      <c r="AH49" s="46"/>
      <c r="AI49" s="46"/>
      <c r="AJ49" s="72">
        <f t="shared" si="16"/>
        <v>0</v>
      </c>
      <c r="AK49" s="71">
        <f t="shared" si="17"/>
        <v>0</v>
      </c>
      <c r="AL49" s="71">
        <f t="shared" si="18"/>
        <v>0</v>
      </c>
      <c r="AN49" s="73">
        <f t="shared" si="31"/>
        <v>0</v>
      </c>
      <c r="AO49" s="78">
        <f t="shared" si="32"/>
        <v>0</v>
      </c>
      <c r="AP49" s="79">
        <f t="shared" si="33"/>
        <v>0</v>
      </c>
      <c r="AQ49" s="73">
        <f t="shared" si="34"/>
        <v>0</v>
      </c>
      <c r="AR49" s="78">
        <f t="shared" si="35"/>
        <v>0</v>
      </c>
      <c r="AS49" s="79">
        <f t="shared" si="36"/>
        <v>0</v>
      </c>
      <c r="AT49" s="80" t="str">
        <f t="shared" si="37"/>
        <v/>
      </c>
      <c r="AU49" s="80" t="str">
        <f t="shared" si="38"/>
        <v/>
      </c>
      <c r="AW49" s="3" t="s">
        <v>1</v>
      </c>
    </row>
    <row r="50" spans="1:49" x14ac:dyDescent="0.2">
      <c r="A50" s="81">
        <f t="shared" si="25"/>
        <v>43</v>
      </c>
      <c r="B50" s="77" t="str">
        <f>IFERROR(VLOOKUP(F50,GCC.Param!$B$3:$C$96,2,FALSE),"")</f>
        <v/>
      </c>
      <c r="C50" s="70">
        <f>'Input 1 - Schedule 1'!D52</f>
        <v>0</v>
      </c>
      <c r="D50" s="70">
        <f>'Input 1 - Schedule 1'!E52</f>
        <v>0</v>
      </c>
      <c r="E50" s="70">
        <f>'Input 1 - Schedule 1'!F52</f>
        <v>0</v>
      </c>
      <c r="F50" s="70">
        <f>'Input 1 - Schedule 1'!G52</f>
        <v>0</v>
      </c>
      <c r="G50" s="70">
        <f>'Input 1 - Schedule 1'!I52</f>
        <v>0</v>
      </c>
      <c r="H50" s="70" t="str">
        <f>'Input 1 - Schedule 1'!J52</f>
        <v/>
      </c>
      <c r="I50" s="70">
        <f>'Input 1 - Schedule 1'!U52</f>
        <v>0</v>
      </c>
      <c r="J50" s="46"/>
      <c r="L50" s="46"/>
      <c r="M50" s="46"/>
      <c r="N50" s="70">
        <f>SUMIFS('Input 3 - Capital Instruments'!P$6:P$222,'Input 3 - Capital Instruments'!$N$6:$N$222,C50)</f>
        <v>0</v>
      </c>
      <c r="O50" s="46"/>
      <c r="P50" s="46"/>
      <c r="Q50" s="46"/>
      <c r="R50" s="71">
        <f t="shared" si="26"/>
        <v>0</v>
      </c>
      <c r="S50" s="46"/>
      <c r="T50" s="46"/>
      <c r="U50" s="72">
        <f t="shared" si="27"/>
        <v>0</v>
      </c>
      <c r="V50" s="71">
        <f t="shared" si="28"/>
        <v>0</v>
      </c>
      <c r="W50" s="71">
        <f t="shared" si="29"/>
        <v>0</v>
      </c>
      <c r="Y50" s="46"/>
      <c r="AA50" s="46"/>
      <c r="AB50" s="51"/>
      <c r="AC50" s="51"/>
      <c r="AD50" s="51"/>
      <c r="AE50" s="51"/>
      <c r="AF50" s="51"/>
      <c r="AG50" s="72">
        <f t="shared" si="30"/>
        <v>0</v>
      </c>
      <c r="AH50" s="46"/>
      <c r="AI50" s="46"/>
      <c r="AJ50" s="72">
        <f t="shared" si="16"/>
        <v>0</v>
      </c>
      <c r="AK50" s="71">
        <f t="shared" si="17"/>
        <v>0</v>
      </c>
      <c r="AL50" s="71">
        <f t="shared" si="18"/>
        <v>0</v>
      </c>
      <c r="AN50" s="73">
        <f t="shared" si="31"/>
        <v>0</v>
      </c>
      <c r="AO50" s="78">
        <f t="shared" si="32"/>
        <v>0</v>
      </c>
      <c r="AP50" s="79">
        <f t="shared" si="33"/>
        <v>0</v>
      </c>
      <c r="AQ50" s="73">
        <f t="shared" si="34"/>
        <v>0</v>
      </c>
      <c r="AR50" s="78">
        <f t="shared" si="35"/>
        <v>0</v>
      </c>
      <c r="AS50" s="79">
        <f t="shared" si="36"/>
        <v>0</v>
      </c>
      <c r="AT50" s="80" t="str">
        <f t="shared" si="37"/>
        <v/>
      </c>
      <c r="AU50" s="80" t="str">
        <f t="shared" si="38"/>
        <v/>
      </c>
      <c r="AW50" s="3" t="s">
        <v>1</v>
      </c>
    </row>
    <row r="51" spans="1:49" x14ac:dyDescent="0.2">
      <c r="A51" s="81">
        <f t="shared" si="25"/>
        <v>44</v>
      </c>
      <c r="B51" s="77" t="str">
        <f>IFERROR(VLOOKUP(F51,GCC.Param!$B$3:$C$96,2,FALSE),"")</f>
        <v/>
      </c>
      <c r="C51" s="70">
        <f>'Input 1 - Schedule 1'!D53</f>
        <v>0</v>
      </c>
      <c r="D51" s="70">
        <f>'Input 1 - Schedule 1'!E53</f>
        <v>0</v>
      </c>
      <c r="E51" s="70">
        <f>'Input 1 - Schedule 1'!F53</f>
        <v>0</v>
      </c>
      <c r="F51" s="70">
        <f>'Input 1 - Schedule 1'!G53</f>
        <v>0</v>
      </c>
      <c r="G51" s="70">
        <f>'Input 1 - Schedule 1'!I53</f>
        <v>0</v>
      </c>
      <c r="H51" s="70" t="str">
        <f>'Input 1 - Schedule 1'!J53</f>
        <v/>
      </c>
      <c r="I51" s="70">
        <f>'Input 1 - Schedule 1'!U53</f>
        <v>0</v>
      </c>
      <c r="J51" s="46"/>
      <c r="L51" s="46"/>
      <c r="M51" s="46"/>
      <c r="N51" s="70">
        <f>SUMIFS('Input 3 - Capital Instruments'!P$6:P$222,'Input 3 - Capital Instruments'!$N$6:$N$222,C51)</f>
        <v>0</v>
      </c>
      <c r="O51" s="46"/>
      <c r="P51" s="46"/>
      <c r="Q51" s="46"/>
      <c r="R51" s="71">
        <f t="shared" si="26"/>
        <v>0</v>
      </c>
      <c r="S51" s="46"/>
      <c r="T51" s="46"/>
      <c r="U51" s="72">
        <f t="shared" si="27"/>
        <v>0</v>
      </c>
      <c r="V51" s="71">
        <f t="shared" si="28"/>
        <v>0</v>
      </c>
      <c r="W51" s="71">
        <f t="shared" si="29"/>
        <v>0</v>
      </c>
      <c r="Y51" s="46"/>
      <c r="AA51" s="46"/>
      <c r="AB51" s="51"/>
      <c r="AC51" s="51"/>
      <c r="AD51" s="51"/>
      <c r="AE51" s="51"/>
      <c r="AF51" s="51"/>
      <c r="AG51" s="72">
        <f t="shared" si="30"/>
        <v>0</v>
      </c>
      <c r="AH51" s="46"/>
      <c r="AI51" s="46"/>
      <c r="AJ51" s="72">
        <f t="shared" si="16"/>
        <v>0</v>
      </c>
      <c r="AK51" s="71">
        <f t="shared" si="17"/>
        <v>0</v>
      </c>
      <c r="AL51" s="71">
        <f t="shared" si="18"/>
        <v>0</v>
      </c>
      <c r="AN51" s="73">
        <f t="shared" si="31"/>
        <v>0</v>
      </c>
      <c r="AO51" s="78">
        <f t="shared" si="32"/>
        <v>0</v>
      </c>
      <c r="AP51" s="79">
        <f t="shared" si="33"/>
        <v>0</v>
      </c>
      <c r="AQ51" s="73">
        <f t="shared" si="34"/>
        <v>0</v>
      </c>
      <c r="AR51" s="78">
        <f t="shared" si="35"/>
        <v>0</v>
      </c>
      <c r="AS51" s="79">
        <f t="shared" si="36"/>
        <v>0</v>
      </c>
      <c r="AT51" s="80" t="str">
        <f t="shared" si="37"/>
        <v/>
      </c>
      <c r="AU51" s="80" t="str">
        <f t="shared" si="38"/>
        <v/>
      </c>
      <c r="AW51" s="3" t="s">
        <v>1</v>
      </c>
    </row>
    <row r="52" spans="1:49" x14ac:dyDescent="0.2">
      <c r="A52" s="81">
        <f t="shared" si="25"/>
        <v>45</v>
      </c>
      <c r="B52" s="77" t="str">
        <f>IFERROR(VLOOKUP(F52,GCC.Param!$B$3:$C$96,2,FALSE),"")</f>
        <v/>
      </c>
      <c r="C52" s="70">
        <f>'Input 1 - Schedule 1'!D54</f>
        <v>0</v>
      </c>
      <c r="D52" s="70">
        <f>'Input 1 - Schedule 1'!E54</f>
        <v>0</v>
      </c>
      <c r="E52" s="70">
        <f>'Input 1 - Schedule 1'!F54</f>
        <v>0</v>
      </c>
      <c r="F52" s="70">
        <f>'Input 1 - Schedule 1'!G54</f>
        <v>0</v>
      </c>
      <c r="G52" s="70">
        <f>'Input 1 - Schedule 1'!I54</f>
        <v>0</v>
      </c>
      <c r="H52" s="70" t="str">
        <f>'Input 1 - Schedule 1'!J54</f>
        <v/>
      </c>
      <c r="I52" s="70">
        <f>'Input 1 - Schedule 1'!U54</f>
        <v>0</v>
      </c>
      <c r="J52" s="46"/>
      <c r="L52" s="46"/>
      <c r="M52" s="46"/>
      <c r="N52" s="70">
        <f>SUMIFS('Input 3 - Capital Instruments'!P$6:P$222,'Input 3 - Capital Instruments'!$N$6:$N$222,C52)</f>
        <v>0</v>
      </c>
      <c r="O52" s="46"/>
      <c r="P52" s="46"/>
      <c r="Q52" s="46"/>
      <c r="R52" s="71">
        <f t="shared" si="26"/>
        <v>0</v>
      </c>
      <c r="S52" s="46"/>
      <c r="T52" s="46"/>
      <c r="U52" s="72">
        <f t="shared" si="27"/>
        <v>0</v>
      </c>
      <c r="V52" s="71">
        <f t="shared" si="28"/>
        <v>0</v>
      </c>
      <c r="W52" s="71">
        <f t="shared" si="29"/>
        <v>0</v>
      </c>
      <c r="Y52" s="46"/>
      <c r="AA52" s="46"/>
      <c r="AB52" s="51"/>
      <c r="AC52" s="51"/>
      <c r="AD52" s="51"/>
      <c r="AE52" s="51"/>
      <c r="AF52" s="51"/>
      <c r="AG52" s="72">
        <f t="shared" si="30"/>
        <v>0</v>
      </c>
      <c r="AH52" s="46"/>
      <c r="AI52" s="46"/>
      <c r="AJ52" s="72">
        <f t="shared" si="16"/>
        <v>0</v>
      </c>
      <c r="AK52" s="71">
        <f t="shared" si="17"/>
        <v>0</v>
      </c>
      <c r="AL52" s="71">
        <f t="shared" si="18"/>
        <v>0</v>
      </c>
      <c r="AN52" s="73">
        <f t="shared" si="31"/>
        <v>0</v>
      </c>
      <c r="AO52" s="78">
        <f t="shared" si="32"/>
        <v>0</v>
      </c>
      <c r="AP52" s="79">
        <f t="shared" si="33"/>
        <v>0</v>
      </c>
      <c r="AQ52" s="73">
        <f t="shared" si="34"/>
        <v>0</v>
      </c>
      <c r="AR52" s="78">
        <f t="shared" si="35"/>
        <v>0</v>
      </c>
      <c r="AS52" s="79">
        <f t="shared" si="36"/>
        <v>0</v>
      </c>
      <c r="AT52" s="80" t="str">
        <f t="shared" si="37"/>
        <v/>
      </c>
      <c r="AU52" s="80" t="str">
        <f t="shared" si="38"/>
        <v/>
      </c>
      <c r="AW52" s="3" t="s">
        <v>1</v>
      </c>
    </row>
    <row r="53" spans="1:49" x14ac:dyDescent="0.2">
      <c r="A53" s="81">
        <f t="shared" si="25"/>
        <v>46</v>
      </c>
      <c r="B53" s="77" t="str">
        <f>IFERROR(VLOOKUP(F53,GCC.Param!$B$3:$C$96,2,FALSE),"")</f>
        <v/>
      </c>
      <c r="C53" s="70">
        <f>'Input 1 - Schedule 1'!D55</f>
        <v>0</v>
      </c>
      <c r="D53" s="70">
        <f>'Input 1 - Schedule 1'!E55</f>
        <v>0</v>
      </c>
      <c r="E53" s="70">
        <f>'Input 1 - Schedule 1'!F55</f>
        <v>0</v>
      </c>
      <c r="F53" s="70">
        <f>'Input 1 - Schedule 1'!G55</f>
        <v>0</v>
      </c>
      <c r="G53" s="70">
        <f>'Input 1 - Schedule 1'!I55</f>
        <v>0</v>
      </c>
      <c r="H53" s="70" t="str">
        <f>'Input 1 - Schedule 1'!J55</f>
        <v/>
      </c>
      <c r="I53" s="70">
        <f>'Input 1 - Schedule 1'!U55</f>
        <v>0</v>
      </c>
      <c r="J53" s="46"/>
      <c r="L53" s="46"/>
      <c r="M53" s="46"/>
      <c r="N53" s="70">
        <f>SUMIFS('Input 3 - Capital Instruments'!P$6:P$222,'Input 3 - Capital Instruments'!$N$6:$N$222,C53)</f>
        <v>0</v>
      </c>
      <c r="O53" s="46"/>
      <c r="P53" s="46"/>
      <c r="Q53" s="46"/>
      <c r="R53" s="71">
        <f t="shared" si="26"/>
        <v>0</v>
      </c>
      <c r="S53" s="46"/>
      <c r="T53" s="46"/>
      <c r="U53" s="72">
        <f t="shared" si="27"/>
        <v>0</v>
      </c>
      <c r="V53" s="71">
        <f t="shared" si="28"/>
        <v>0</v>
      </c>
      <c r="W53" s="71">
        <f t="shared" si="29"/>
        <v>0</v>
      </c>
      <c r="Y53" s="46"/>
      <c r="AA53" s="46"/>
      <c r="AB53" s="51"/>
      <c r="AC53" s="51"/>
      <c r="AD53" s="51"/>
      <c r="AE53" s="51"/>
      <c r="AF53" s="51"/>
      <c r="AG53" s="72">
        <f t="shared" si="30"/>
        <v>0</v>
      </c>
      <c r="AH53" s="46"/>
      <c r="AI53" s="46"/>
      <c r="AJ53" s="72">
        <f t="shared" si="16"/>
        <v>0</v>
      </c>
      <c r="AK53" s="71">
        <f t="shared" si="17"/>
        <v>0</v>
      </c>
      <c r="AL53" s="71">
        <f t="shared" si="18"/>
        <v>0</v>
      </c>
      <c r="AN53" s="73">
        <f t="shared" si="31"/>
        <v>0</v>
      </c>
      <c r="AO53" s="78">
        <f t="shared" si="32"/>
        <v>0</v>
      </c>
      <c r="AP53" s="79">
        <f t="shared" si="33"/>
        <v>0</v>
      </c>
      <c r="AQ53" s="73">
        <f t="shared" si="34"/>
        <v>0</v>
      </c>
      <c r="AR53" s="78">
        <f t="shared" si="35"/>
        <v>0</v>
      </c>
      <c r="AS53" s="79">
        <f t="shared" si="36"/>
        <v>0</v>
      </c>
      <c r="AT53" s="80" t="str">
        <f t="shared" si="37"/>
        <v/>
      </c>
      <c r="AU53" s="80" t="str">
        <f t="shared" si="38"/>
        <v/>
      </c>
      <c r="AW53" s="3" t="s">
        <v>1</v>
      </c>
    </row>
    <row r="54" spans="1:49" x14ac:dyDescent="0.2">
      <c r="A54" s="81">
        <f t="shared" si="25"/>
        <v>47</v>
      </c>
      <c r="B54" s="77" t="str">
        <f>IFERROR(VLOOKUP(F54,GCC.Param!$B$3:$C$96,2,FALSE),"")</f>
        <v/>
      </c>
      <c r="C54" s="70">
        <f>'Input 1 - Schedule 1'!D56</f>
        <v>0</v>
      </c>
      <c r="D54" s="70">
        <f>'Input 1 - Schedule 1'!E56</f>
        <v>0</v>
      </c>
      <c r="E54" s="70">
        <f>'Input 1 - Schedule 1'!F56</f>
        <v>0</v>
      </c>
      <c r="F54" s="70">
        <f>'Input 1 - Schedule 1'!G56</f>
        <v>0</v>
      </c>
      <c r="G54" s="70">
        <f>'Input 1 - Schedule 1'!I56</f>
        <v>0</v>
      </c>
      <c r="H54" s="70" t="str">
        <f>'Input 1 - Schedule 1'!J56</f>
        <v/>
      </c>
      <c r="I54" s="70">
        <f>'Input 1 - Schedule 1'!U56</f>
        <v>0</v>
      </c>
      <c r="J54" s="46"/>
      <c r="L54" s="46"/>
      <c r="M54" s="46"/>
      <c r="N54" s="70">
        <f>SUMIFS('Input 3 - Capital Instruments'!P$6:P$222,'Input 3 - Capital Instruments'!$N$6:$N$222,C54)</f>
        <v>0</v>
      </c>
      <c r="O54" s="46"/>
      <c r="P54" s="46"/>
      <c r="Q54" s="46"/>
      <c r="R54" s="71">
        <f t="shared" si="26"/>
        <v>0</v>
      </c>
      <c r="S54" s="46"/>
      <c r="T54" s="46"/>
      <c r="U54" s="72">
        <f t="shared" si="27"/>
        <v>0</v>
      </c>
      <c r="V54" s="71">
        <f t="shared" si="28"/>
        <v>0</v>
      </c>
      <c r="W54" s="71">
        <f t="shared" si="29"/>
        <v>0</v>
      </c>
      <c r="Y54" s="46"/>
      <c r="AA54" s="46"/>
      <c r="AB54" s="51"/>
      <c r="AC54" s="51"/>
      <c r="AD54" s="51"/>
      <c r="AE54" s="51"/>
      <c r="AF54" s="51"/>
      <c r="AG54" s="72">
        <f t="shared" si="30"/>
        <v>0</v>
      </c>
      <c r="AH54" s="46"/>
      <c r="AI54" s="46"/>
      <c r="AJ54" s="72">
        <f t="shared" si="16"/>
        <v>0</v>
      </c>
      <c r="AK54" s="71">
        <f t="shared" si="17"/>
        <v>0</v>
      </c>
      <c r="AL54" s="71">
        <f t="shared" si="18"/>
        <v>0</v>
      </c>
      <c r="AN54" s="73">
        <f t="shared" si="31"/>
        <v>0</v>
      </c>
      <c r="AO54" s="78">
        <f t="shared" si="32"/>
        <v>0</v>
      </c>
      <c r="AP54" s="79">
        <f t="shared" si="33"/>
        <v>0</v>
      </c>
      <c r="AQ54" s="73">
        <f t="shared" si="34"/>
        <v>0</v>
      </c>
      <c r="AR54" s="78">
        <f t="shared" si="35"/>
        <v>0</v>
      </c>
      <c r="AS54" s="79">
        <f t="shared" si="36"/>
        <v>0</v>
      </c>
      <c r="AT54" s="80" t="str">
        <f t="shared" si="37"/>
        <v/>
      </c>
      <c r="AU54" s="80" t="str">
        <f t="shared" si="38"/>
        <v/>
      </c>
      <c r="AW54" s="3" t="s">
        <v>1</v>
      </c>
    </row>
    <row r="55" spans="1:49" x14ac:dyDescent="0.2">
      <c r="A55" s="81">
        <f t="shared" si="25"/>
        <v>48</v>
      </c>
      <c r="B55" s="77" t="str">
        <f>IFERROR(VLOOKUP(F55,GCC.Param!$B$3:$C$96,2,FALSE),"")</f>
        <v/>
      </c>
      <c r="C55" s="70">
        <f>'Input 1 - Schedule 1'!D57</f>
        <v>0</v>
      </c>
      <c r="D55" s="70">
        <f>'Input 1 - Schedule 1'!E57</f>
        <v>0</v>
      </c>
      <c r="E55" s="70">
        <f>'Input 1 - Schedule 1'!F57</f>
        <v>0</v>
      </c>
      <c r="F55" s="70">
        <f>'Input 1 - Schedule 1'!G57</f>
        <v>0</v>
      </c>
      <c r="G55" s="70">
        <f>'Input 1 - Schedule 1'!I57</f>
        <v>0</v>
      </c>
      <c r="H55" s="70" t="str">
        <f>'Input 1 - Schedule 1'!J57</f>
        <v/>
      </c>
      <c r="I55" s="70">
        <f>'Input 1 - Schedule 1'!U57</f>
        <v>0</v>
      </c>
      <c r="J55" s="46"/>
      <c r="L55" s="46"/>
      <c r="M55" s="46"/>
      <c r="N55" s="70">
        <f>SUMIFS('Input 3 - Capital Instruments'!P$6:P$222,'Input 3 - Capital Instruments'!$N$6:$N$222,C55)</f>
        <v>0</v>
      </c>
      <c r="O55" s="46"/>
      <c r="P55" s="46"/>
      <c r="Q55" s="46"/>
      <c r="R55" s="71">
        <f t="shared" si="26"/>
        <v>0</v>
      </c>
      <c r="S55" s="46"/>
      <c r="T55" s="46"/>
      <c r="U55" s="72">
        <f t="shared" si="27"/>
        <v>0</v>
      </c>
      <c r="V55" s="71">
        <f t="shared" si="28"/>
        <v>0</v>
      </c>
      <c r="W55" s="71">
        <f t="shared" si="29"/>
        <v>0</v>
      </c>
      <c r="Y55" s="46"/>
      <c r="AA55" s="46"/>
      <c r="AB55" s="51"/>
      <c r="AC55" s="51"/>
      <c r="AD55" s="51"/>
      <c r="AE55" s="51"/>
      <c r="AF55" s="51"/>
      <c r="AG55" s="72">
        <f t="shared" si="30"/>
        <v>0</v>
      </c>
      <c r="AH55" s="46"/>
      <c r="AI55" s="46"/>
      <c r="AJ55" s="72">
        <f t="shared" si="16"/>
        <v>0</v>
      </c>
      <c r="AK55" s="71">
        <f t="shared" si="17"/>
        <v>0</v>
      </c>
      <c r="AL55" s="71">
        <f t="shared" si="18"/>
        <v>0</v>
      </c>
      <c r="AN55" s="73">
        <f t="shared" si="31"/>
        <v>0</v>
      </c>
      <c r="AO55" s="78">
        <f t="shared" si="32"/>
        <v>0</v>
      </c>
      <c r="AP55" s="79">
        <f t="shared" si="33"/>
        <v>0</v>
      </c>
      <c r="AQ55" s="73">
        <f t="shared" si="34"/>
        <v>0</v>
      </c>
      <c r="AR55" s="78">
        <f t="shared" si="35"/>
        <v>0</v>
      </c>
      <c r="AS55" s="79">
        <f t="shared" si="36"/>
        <v>0</v>
      </c>
      <c r="AT55" s="80" t="str">
        <f t="shared" si="37"/>
        <v/>
      </c>
      <c r="AU55" s="80" t="str">
        <f t="shared" si="38"/>
        <v/>
      </c>
      <c r="AW55" s="3" t="s">
        <v>1</v>
      </c>
    </row>
    <row r="56" spans="1:49" x14ac:dyDescent="0.2">
      <c r="A56" s="81">
        <f t="shared" si="25"/>
        <v>49</v>
      </c>
      <c r="B56" s="77" t="str">
        <f>IFERROR(VLOOKUP(F56,GCC.Param!$B$3:$C$96,2,FALSE),"")</f>
        <v/>
      </c>
      <c r="C56" s="70">
        <f>'Input 1 - Schedule 1'!D58</f>
        <v>0</v>
      </c>
      <c r="D56" s="70">
        <f>'Input 1 - Schedule 1'!E58</f>
        <v>0</v>
      </c>
      <c r="E56" s="70">
        <f>'Input 1 - Schedule 1'!F58</f>
        <v>0</v>
      </c>
      <c r="F56" s="70">
        <f>'Input 1 - Schedule 1'!G58</f>
        <v>0</v>
      </c>
      <c r="G56" s="70">
        <f>'Input 1 - Schedule 1'!I58</f>
        <v>0</v>
      </c>
      <c r="H56" s="70" t="str">
        <f>'Input 1 - Schedule 1'!J58</f>
        <v/>
      </c>
      <c r="I56" s="70">
        <f>'Input 1 - Schedule 1'!U58</f>
        <v>0</v>
      </c>
      <c r="J56" s="46"/>
      <c r="L56" s="46"/>
      <c r="M56" s="46"/>
      <c r="N56" s="70">
        <f>SUMIFS('Input 3 - Capital Instruments'!P$6:P$222,'Input 3 - Capital Instruments'!$N$6:$N$222,C56)</f>
        <v>0</v>
      </c>
      <c r="O56" s="46"/>
      <c r="P56" s="46"/>
      <c r="Q56" s="46"/>
      <c r="R56" s="71">
        <f t="shared" si="26"/>
        <v>0</v>
      </c>
      <c r="S56" s="46"/>
      <c r="T56" s="46"/>
      <c r="U56" s="72">
        <f t="shared" si="27"/>
        <v>0</v>
      </c>
      <c r="V56" s="71">
        <f t="shared" si="28"/>
        <v>0</v>
      </c>
      <c r="W56" s="71">
        <f t="shared" si="29"/>
        <v>0</v>
      </c>
      <c r="Y56" s="46"/>
      <c r="AA56" s="46"/>
      <c r="AB56" s="51"/>
      <c r="AC56" s="51"/>
      <c r="AD56" s="51"/>
      <c r="AE56" s="51"/>
      <c r="AF56" s="51"/>
      <c r="AG56" s="72">
        <f t="shared" si="30"/>
        <v>0</v>
      </c>
      <c r="AH56" s="46"/>
      <c r="AI56" s="46"/>
      <c r="AJ56" s="72">
        <f t="shared" si="16"/>
        <v>0</v>
      </c>
      <c r="AK56" s="71">
        <f t="shared" si="17"/>
        <v>0</v>
      </c>
      <c r="AL56" s="71">
        <f t="shared" si="18"/>
        <v>0</v>
      </c>
      <c r="AN56" s="73">
        <f t="shared" si="31"/>
        <v>0</v>
      </c>
      <c r="AO56" s="78">
        <f t="shared" si="32"/>
        <v>0</v>
      </c>
      <c r="AP56" s="79">
        <f t="shared" si="33"/>
        <v>0</v>
      </c>
      <c r="AQ56" s="73">
        <f t="shared" si="34"/>
        <v>0</v>
      </c>
      <c r="AR56" s="78">
        <f t="shared" si="35"/>
        <v>0</v>
      </c>
      <c r="AS56" s="79">
        <f t="shared" si="36"/>
        <v>0</v>
      </c>
      <c r="AT56" s="80" t="str">
        <f t="shared" si="37"/>
        <v/>
      </c>
      <c r="AU56" s="80" t="str">
        <f t="shared" si="38"/>
        <v/>
      </c>
      <c r="AW56" s="3" t="s">
        <v>1</v>
      </c>
    </row>
    <row r="57" spans="1:49" x14ac:dyDescent="0.2">
      <c r="A57" s="81">
        <f t="shared" si="25"/>
        <v>50</v>
      </c>
      <c r="B57" s="77" t="str">
        <f>IFERROR(VLOOKUP(F57,GCC.Param!$B$3:$C$96,2,FALSE),"")</f>
        <v/>
      </c>
      <c r="C57" s="70">
        <f>'Input 1 - Schedule 1'!D59</f>
        <v>0</v>
      </c>
      <c r="D57" s="70">
        <f>'Input 1 - Schedule 1'!E59</f>
        <v>0</v>
      </c>
      <c r="E57" s="70">
        <f>'Input 1 - Schedule 1'!F59</f>
        <v>0</v>
      </c>
      <c r="F57" s="70">
        <f>'Input 1 - Schedule 1'!G59</f>
        <v>0</v>
      </c>
      <c r="G57" s="70">
        <f>'Input 1 - Schedule 1'!I59</f>
        <v>0</v>
      </c>
      <c r="H57" s="70" t="str">
        <f>'Input 1 - Schedule 1'!J59</f>
        <v/>
      </c>
      <c r="I57" s="70">
        <f>'Input 1 - Schedule 1'!U59</f>
        <v>0</v>
      </c>
      <c r="J57" s="46"/>
      <c r="L57" s="46"/>
      <c r="M57" s="46"/>
      <c r="N57" s="70">
        <f>SUMIFS('Input 3 - Capital Instruments'!P$6:P$222,'Input 3 - Capital Instruments'!$N$6:$N$222,C57)</f>
        <v>0</v>
      </c>
      <c r="O57" s="46"/>
      <c r="P57" s="46"/>
      <c r="Q57" s="46"/>
      <c r="R57" s="71">
        <f t="shared" si="26"/>
        <v>0</v>
      </c>
      <c r="S57" s="46"/>
      <c r="T57" s="46"/>
      <c r="U57" s="72">
        <f t="shared" si="27"/>
        <v>0</v>
      </c>
      <c r="V57" s="71">
        <f t="shared" si="28"/>
        <v>0</v>
      </c>
      <c r="W57" s="71">
        <f t="shared" si="29"/>
        <v>0</v>
      </c>
      <c r="Y57" s="46"/>
      <c r="AA57" s="46"/>
      <c r="AB57" s="51"/>
      <c r="AC57" s="51"/>
      <c r="AD57" s="51"/>
      <c r="AE57" s="51"/>
      <c r="AF57" s="51"/>
      <c r="AG57" s="72">
        <f t="shared" si="30"/>
        <v>0</v>
      </c>
      <c r="AH57" s="46"/>
      <c r="AI57" s="46"/>
      <c r="AJ57" s="72">
        <f t="shared" si="16"/>
        <v>0</v>
      </c>
      <c r="AK57" s="71">
        <f t="shared" si="17"/>
        <v>0</v>
      </c>
      <c r="AL57" s="71">
        <f t="shared" si="18"/>
        <v>0</v>
      </c>
      <c r="AN57" s="73">
        <f t="shared" si="31"/>
        <v>0</v>
      </c>
      <c r="AO57" s="78">
        <f t="shared" si="32"/>
        <v>0</v>
      </c>
      <c r="AP57" s="79">
        <f t="shared" si="33"/>
        <v>0</v>
      </c>
      <c r="AQ57" s="73">
        <f t="shared" si="34"/>
        <v>0</v>
      </c>
      <c r="AR57" s="78">
        <f t="shared" si="35"/>
        <v>0</v>
      </c>
      <c r="AS57" s="79">
        <f t="shared" si="36"/>
        <v>0</v>
      </c>
      <c r="AT57" s="80" t="str">
        <f t="shared" si="37"/>
        <v/>
      </c>
      <c r="AU57" s="80" t="str">
        <f t="shared" si="38"/>
        <v/>
      </c>
      <c r="AW57" s="3" t="s">
        <v>1</v>
      </c>
    </row>
    <row r="58" spans="1:49" x14ac:dyDescent="0.2">
      <c r="A58" s="81">
        <f t="shared" si="25"/>
        <v>51</v>
      </c>
      <c r="B58" s="77" t="str">
        <f>IFERROR(VLOOKUP(F58,GCC.Param!$B$3:$C$96,2,FALSE),"")</f>
        <v/>
      </c>
      <c r="C58" s="70">
        <f>'Input 1 - Schedule 1'!D60</f>
        <v>0</v>
      </c>
      <c r="D58" s="70">
        <f>'Input 1 - Schedule 1'!E60</f>
        <v>0</v>
      </c>
      <c r="E58" s="70">
        <f>'Input 1 - Schedule 1'!F60</f>
        <v>0</v>
      </c>
      <c r="F58" s="70">
        <f>'Input 1 - Schedule 1'!G60</f>
        <v>0</v>
      </c>
      <c r="G58" s="70">
        <f>'Input 1 - Schedule 1'!I60</f>
        <v>0</v>
      </c>
      <c r="H58" s="70" t="str">
        <f>'Input 1 - Schedule 1'!J60</f>
        <v/>
      </c>
      <c r="I58" s="70">
        <f>'Input 1 - Schedule 1'!U60</f>
        <v>0</v>
      </c>
      <c r="J58" s="46"/>
      <c r="L58" s="46"/>
      <c r="M58" s="46"/>
      <c r="N58" s="70">
        <f>SUMIFS('Input 3 - Capital Instruments'!P$6:P$222,'Input 3 - Capital Instruments'!$N$6:$N$222,C58)</f>
        <v>0</v>
      </c>
      <c r="O58" s="46"/>
      <c r="P58" s="46"/>
      <c r="Q58" s="46"/>
      <c r="R58" s="71">
        <f t="shared" si="26"/>
        <v>0</v>
      </c>
      <c r="S58" s="46"/>
      <c r="T58" s="46"/>
      <c r="U58" s="72">
        <f t="shared" si="27"/>
        <v>0</v>
      </c>
      <c r="V58" s="71">
        <f t="shared" si="28"/>
        <v>0</v>
      </c>
      <c r="W58" s="71">
        <f t="shared" si="29"/>
        <v>0</v>
      </c>
      <c r="Y58" s="46"/>
      <c r="AA58" s="46"/>
      <c r="AB58" s="51"/>
      <c r="AC58" s="51"/>
      <c r="AD58" s="51"/>
      <c r="AE58" s="51"/>
      <c r="AF58" s="51"/>
      <c r="AG58" s="72">
        <f t="shared" si="30"/>
        <v>0</v>
      </c>
      <c r="AH58" s="46"/>
      <c r="AI58" s="46"/>
      <c r="AJ58" s="72">
        <f t="shared" si="16"/>
        <v>0</v>
      </c>
      <c r="AK58" s="71">
        <f t="shared" si="17"/>
        <v>0</v>
      </c>
      <c r="AL58" s="71">
        <f t="shared" si="18"/>
        <v>0</v>
      </c>
      <c r="AN58" s="73">
        <f t="shared" si="31"/>
        <v>0</v>
      </c>
      <c r="AO58" s="78">
        <f t="shared" si="32"/>
        <v>0</v>
      </c>
      <c r="AP58" s="79">
        <f t="shared" si="33"/>
        <v>0</v>
      </c>
      <c r="AQ58" s="73">
        <f t="shared" si="34"/>
        <v>0</v>
      </c>
      <c r="AR58" s="78">
        <f t="shared" si="35"/>
        <v>0</v>
      </c>
      <c r="AS58" s="79">
        <f t="shared" si="36"/>
        <v>0</v>
      </c>
      <c r="AT58" s="80" t="str">
        <f t="shared" si="37"/>
        <v/>
      </c>
      <c r="AU58" s="80" t="str">
        <f t="shared" si="38"/>
        <v/>
      </c>
      <c r="AW58" s="3" t="s">
        <v>1</v>
      </c>
    </row>
    <row r="59" spans="1:49" x14ac:dyDescent="0.2">
      <c r="A59" s="81">
        <f t="shared" si="25"/>
        <v>52</v>
      </c>
      <c r="B59" s="77" t="str">
        <f>IFERROR(VLOOKUP(F59,GCC.Param!$B$3:$C$96,2,FALSE),"")</f>
        <v/>
      </c>
      <c r="C59" s="70">
        <f>'Input 1 - Schedule 1'!D61</f>
        <v>0</v>
      </c>
      <c r="D59" s="70">
        <f>'Input 1 - Schedule 1'!E61</f>
        <v>0</v>
      </c>
      <c r="E59" s="70">
        <f>'Input 1 - Schedule 1'!F61</f>
        <v>0</v>
      </c>
      <c r="F59" s="70">
        <f>'Input 1 - Schedule 1'!G61</f>
        <v>0</v>
      </c>
      <c r="G59" s="70">
        <f>'Input 1 - Schedule 1'!I61</f>
        <v>0</v>
      </c>
      <c r="H59" s="70" t="str">
        <f>'Input 1 - Schedule 1'!J61</f>
        <v/>
      </c>
      <c r="I59" s="70">
        <f>'Input 1 - Schedule 1'!U61</f>
        <v>0</v>
      </c>
      <c r="J59" s="46"/>
      <c r="L59" s="46"/>
      <c r="M59" s="46"/>
      <c r="N59" s="70">
        <f>SUMIFS('Input 3 - Capital Instruments'!P$6:P$222,'Input 3 - Capital Instruments'!$N$6:$N$222,C59)</f>
        <v>0</v>
      </c>
      <c r="O59" s="46"/>
      <c r="P59" s="46"/>
      <c r="Q59" s="46"/>
      <c r="R59" s="71">
        <f t="shared" si="26"/>
        <v>0</v>
      </c>
      <c r="S59" s="46"/>
      <c r="T59" s="46"/>
      <c r="U59" s="72">
        <f t="shared" si="27"/>
        <v>0</v>
      </c>
      <c r="V59" s="71">
        <f t="shared" si="28"/>
        <v>0</v>
      </c>
      <c r="W59" s="71">
        <f t="shared" si="29"/>
        <v>0</v>
      </c>
      <c r="Y59" s="46"/>
      <c r="AA59" s="46"/>
      <c r="AB59" s="51"/>
      <c r="AC59" s="51"/>
      <c r="AD59" s="51"/>
      <c r="AE59" s="51"/>
      <c r="AF59" s="51"/>
      <c r="AG59" s="72">
        <f t="shared" si="30"/>
        <v>0</v>
      </c>
      <c r="AH59" s="46"/>
      <c r="AI59" s="46"/>
      <c r="AJ59" s="72">
        <f t="shared" si="16"/>
        <v>0</v>
      </c>
      <c r="AK59" s="71">
        <f t="shared" si="17"/>
        <v>0</v>
      </c>
      <c r="AL59" s="71">
        <f t="shared" si="18"/>
        <v>0</v>
      </c>
      <c r="AN59" s="73">
        <f t="shared" si="31"/>
        <v>0</v>
      </c>
      <c r="AO59" s="78">
        <f t="shared" si="32"/>
        <v>0</v>
      </c>
      <c r="AP59" s="79">
        <f t="shared" si="33"/>
        <v>0</v>
      </c>
      <c r="AQ59" s="73">
        <f t="shared" si="34"/>
        <v>0</v>
      </c>
      <c r="AR59" s="78">
        <f t="shared" si="35"/>
        <v>0</v>
      </c>
      <c r="AS59" s="79">
        <f t="shared" si="36"/>
        <v>0</v>
      </c>
      <c r="AT59" s="80" t="str">
        <f t="shared" si="37"/>
        <v/>
      </c>
      <c r="AU59" s="80" t="str">
        <f t="shared" si="38"/>
        <v/>
      </c>
      <c r="AW59" s="3" t="s">
        <v>1</v>
      </c>
    </row>
    <row r="60" spans="1:49" x14ac:dyDescent="0.2">
      <c r="A60" s="81">
        <f t="shared" si="25"/>
        <v>53</v>
      </c>
      <c r="B60" s="77" t="str">
        <f>IFERROR(VLOOKUP(F60,GCC.Param!$B$3:$C$96,2,FALSE),"")</f>
        <v/>
      </c>
      <c r="C60" s="70">
        <f>'Input 1 - Schedule 1'!D62</f>
        <v>0</v>
      </c>
      <c r="D60" s="70">
        <f>'Input 1 - Schedule 1'!E62</f>
        <v>0</v>
      </c>
      <c r="E60" s="70">
        <f>'Input 1 - Schedule 1'!F62</f>
        <v>0</v>
      </c>
      <c r="F60" s="70">
        <f>'Input 1 - Schedule 1'!G62</f>
        <v>0</v>
      </c>
      <c r="G60" s="70">
        <f>'Input 1 - Schedule 1'!I62</f>
        <v>0</v>
      </c>
      <c r="H60" s="70" t="str">
        <f>'Input 1 - Schedule 1'!J62</f>
        <v/>
      </c>
      <c r="I60" s="70">
        <f>'Input 1 - Schedule 1'!U62</f>
        <v>0</v>
      </c>
      <c r="J60" s="46"/>
      <c r="L60" s="46"/>
      <c r="M60" s="46"/>
      <c r="N60" s="70">
        <f>SUMIFS('Input 3 - Capital Instruments'!P$6:P$222,'Input 3 - Capital Instruments'!$N$6:$N$222,C60)</f>
        <v>0</v>
      </c>
      <c r="O60" s="46"/>
      <c r="P60" s="46"/>
      <c r="Q60" s="46"/>
      <c r="R60" s="71">
        <f t="shared" si="26"/>
        <v>0</v>
      </c>
      <c r="S60" s="46"/>
      <c r="T60" s="46"/>
      <c r="U60" s="72">
        <f t="shared" si="27"/>
        <v>0</v>
      </c>
      <c r="V60" s="71">
        <f t="shared" si="28"/>
        <v>0</v>
      </c>
      <c r="W60" s="71">
        <f t="shared" si="29"/>
        <v>0</v>
      </c>
      <c r="Y60" s="46"/>
      <c r="AA60" s="46"/>
      <c r="AB60" s="51"/>
      <c r="AC60" s="51"/>
      <c r="AD60" s="51"/>
      <c r="AE60" s="51"/>
      <c r="AF60" s="51"/>
      <c r="AG60" s="72">
        <f t="shared" si="30"/>
        <v>0</v>
      </c>
      <c r="AH60" s="46"/>
      <c r="AI60" s="46"/>
      <c r="AJ60" s="72">
        <f t="shared" si="16"/>
        <v>0</v>
      </c>
      <c r="AK60" s="71">
        <f t="shared" si="17"/>
        <v>0</v>
      </c>
      <c r="AL60" s="71">
        <f t="shared" si="18"/>
        <v>0</v>
      </c>
      <c r="AN60" s="73">
        <f t="shared" si="31"/>
        <v>0</v>
      </c>
      <c r="AO60" s="78">
        <f t="shared" si="32"/>
        <v>0</v>
      </c>
      <c r="AP60" s="79">
        <f t="shared" si="33"/>
        <v>0</v>
      </c>
      <c r="AQ60" s="73">
        <f t="shared" si="34"/>
        <v>0</v>
      </c>
      <c r="AR60" s="78">
        <f t="shared" si="35"/>
        <v>0</v>
      </c>
      <c r="AS60" s="79">
        <f t="shared" si="36"/>
        <v>0</v>
      </c>
      <c r="AT60" s="80" t="str">
        <f t="shared" si="37"/>
        <v/>
      </c>
      <c r="AU60" s="80" t="str">
        <f t="shared" si="38"/>
        <v/>
      </c>
      <c r="AW60" s="3" t="s">
        <v>1</v>
      </c>
    </row>
    <row r="61" spans="1:49" x14ac:dyDescent="0.2">
      <c r="A61" s="81">
        <f t="shared" si="25"/>
        <v>54</v>
      </c>
      <c r="B61" s="77" t="str">
        <f>IFERROR(VLOOKUP(F61,GCC.Param!$B$3:$C$96,2,FALSE),"")</f>
        <v/>
      </c>
      <c r="C61" s="70">
        <f>'Input 1 - Schedule 1'!D63</f>
        <v>0</v>
      </c>
      <c r="D61" s="70">
        <f>'Input 1 - Schedule 1'!E63</f>
        <v>0</v>
      </c>
      <c r="E61" s="70">
        <f>'Input 1 - Schedule 1'!F63</f>
        <v>0</v>
      </c>
      <c r="F61" s="70">
        <f>'Input 1 - Schedule 1'!G63</f>
        <v>0</v>
      </c>
      <c r="G61" s="70">
        <f>'Input 1 - Schedule 1'!I63</f>
        <v>0</v>
      </c>
      <c r="H61" s="70" t="str">
        <f>'Input 1 - Schedule 1'!J63</f>
        <v/>
      </c>
      <c r="I61" s="70">
        <f>'Input 1 - Schedule 1'!U63</f>
        <v>0</v>
      </c>
      <c r="J61" s="46"/>
      <c r="L61" s="46"/>
      <c r="M61" s="46"/>
      <c r="N61" s="70">
        <f>SUMIFS('Input 3 - Capital Instruments'!P$6:P$222,'Input 3 - Capital Instruments'!$N$6:$N$222,C61)</f>
        <v>0</v>
      </c>
      <c r="O61" s="46"/>
      <c r="P61" s="46"/>
      <c r="Q61" s="46"/>
      <c r="R61" s="71">
        <f t="shared" si="26"/>
        <v>0</v>
      </c>
      <c r="S61" s="46"/>
      <c r="T61" s="46"/>
      <c r="U61" s="72">
        <f t="shared" si="27"/>
        <v>0</v>
      </c>
      <c r="V61" s="71">
        <f t="shared" si="28"/>
        <v>0</v>
      </c>
      <c r="W61" s="71">
        <f t="shared" si="29"/>
        <v>0</v>
      </c>
      <c r="Y61" s="46"/>
      <c r="AA61" s="46"/>
      <c r="AB61" s="51"/>
      <c r="AC61" s="51"/>
      <c r="AD61" s="51"/>
      <c r="AE61" s="51"/>
      <c r="AF61" s="51"/>
      <c r="AG61" s="72">
        <f t="shared" si="30"/>
        <v>0</v>
      </c>
      <c r="AH61" s="46"/>
      <c r="AI61" s="46"/>
      <c r="AJ61" s="72">
        <f t="shared" si="16"/>
        <v>0</v>
      </c>
      <c r="AK61" s="71">
        <f t="shared" si="17"/>
        <v>0</v>
      </c>
      <c r="AL61" s="71">
        <f t="shared" si="18"/>
        <v>0</v>
      </c>
      <c r="AN61" s="73">
        <f t="shared" si="31"/>
        <v>0</v>
      </c>
      <c r="AO61" s="78">
        <f t="shared" si="32"/>
        <v>0</v>
      </c>
      <c r="AP61" s="79">
        <f t="shared" si="33"/>
        <v>0</v>
      </c>
      <c r="AQ61" s="73">
        <f t="shared" si="34"/>
        <v>0</v>
      </c>
      <c r="AR61" s="78">
        <f t="shared" si="35"/>
        <v>0</v>
      </c>
      <c r="AS61" s="79">
        <f t="shared" si="36"/>
        <v>0</v>
      </c>
      <c r="AT61" s="80" t="str">
        <f t="shared" si="37"/>
        <v/>
      </c>
      <c r="AU61" s="80" t="str">
        <f t="shared" si="38"/>
        <v/>
      </c>
      <c r="AW61" s="3" t="s">
        <v>1</v>
      </c>
    </row>
    <row r="62" spans="1:49" x14ac:dyDescent="0.2">
      <c r="A62" s="81">
        <f t="shared" si="25"/>
        <v>55</v>
      </c>
      <c r="B62" s="77" t="str">
        <f>IFERROR(VLOOKUP(F62,GCC.Param!$B$3:$C$96,2,FALSE),"")</f>
        <v/>
      </c>
      <c r="C62" s="70">
        <f>'Input 1 - Schedule 1'!D64</f>
        <v>0</v>
      </c>
      <c r="D62" s="70">
        <f>'Input 1 - Schedule 1'!E64</f>
        <v>0</v>
      </c>
      <c r="E62" s="70">
        <f>'Input 1 - Schedule 1'!F64</f>
        <v>0</v>
      </c>
      <c r="F62" s="70">
        <f>'Input 1 - Schedule 1'!G64</f>
        <v>0</v>
      </c>
      <c r="G62" s="70">
        <f>'Input 1 - Schedule 1'!I64</f>
        <v>0</v>
      </c>
      <c r="H62" s="70" t="str">
        <f>'Input 1 - Schedule 1'!J64</f>
        <v/>
      </c>
      <c r="I62" s="70">
        <f>'Input 1 - Schedule 1'!U64</f>
        <v>0</v>
      </c>
      <c r="J62" s="46"/>
      <c r="L62" s="46"/>
      <c r="M62" s="46"/>
      <c r="N62" s="70">
        <f>SUMIFS('Input 3 - Capital Instruments'!P$6:P$222,'Input 3 - Capital Instruments'!$N$6:$N$222,C62)</f>
        <v>0</v>
      </c>
      <c r="O62" s="46"/>
      <c r="P62" s="46"/>
      <c r="Q62" s="46"/>
      <c r="R62" s="71">
        <f t="shared" si="26"/>
        <v>0</v>
      </c>
      <c r="S62" s="46"/>
      <c r="T62" s="46"/>
      <c r="U62" s="72">
        <f t="shared" si="27"/>
        <v>0</v>
      </c>
      <c r="V62" s="71">
        <f t="shared" si="28"/>
        <v>0</v>
      </c>
      <c r="W62" s="71">
        <f t="shared" si="29"/>
        <v>0</v>
      </c>
      <c r="Y62" s="46"/>
      <c r="AA62" s="46"/>
      <c r="AB62" s="51"/>
      <c r="AC62" s="51"/>
      <c r="AD62" s="51"/>
      <c r="AE62" s="51"/>
      <c r="AF62" s="51"/>
      <c r="AG62" s="72">
        <f t="shared" si="30"/>
        <v>0</v>
      </c>
      <c r="AH62" s="46"/>
      <c r="AI62" s="46"/>
      <c r="AJ62" s="72">
        <f t="shared" si="16"/>
        <v>0</v>
      </c>
      <c r="AK62" s="71">
        <f t="shared" si="17"/>
        <v>0</v>
      </c>
      <c r="AL62" s="71">
        <f t="shared" si="18"/>
        <v>0</v>
      </c>
      <c r="AN62" s="73">
        <f t="shared" si="31"/>
        <v>0</v>
      </c>
      <c r="AO62" s="78">
        <f t="shared" si="32"/>
        <v>0</v>
      </c>
      <c r="AP62" s="79">
        <f t="shared" si="33"/>
        <v>0</v>
      </c>
      <c r="AQ62" s="73">
        <f t="shared" si="34"/>
        <v>0</v>
      </c>
      <c r="AR62" s="78">
        <f t="shared" si="35"/>
        <v>0</v>
      </c>
      <c r="AS62" s="79">
        <f t="shared" si="36"/>
        <v>0</v>
      </c>
      <c r="AT62" s="80" t="str">
        <f t="shared" si="37"/>
        <v/>
      </c>
      <c r="AU62" s="80" t="str">
        <f t="shared" si="38"/>
        <v/>
      </c>
      <c r="AW62" s="3" t="s">
        <v>1</v>
      </c>
    </row>
    <row r="63" spans="1:49" x14ac:dyDescent="0.2">
      <c r="A63" s="81">
        <f t="shared" si="25"/>
        <v>56</v>
      </c>
      <c r="B63" s="77" t="str">
        <f>IFERROR(VLOOKUP(F63,GCC.Param!$B$3:$C$96,2,FALSE),"")</f>
        <v/>
      </c>
      <c r="C63" s="70">
        <f>'Input 1 - Schedule 1'!D65</f>
        <v>0</v>
      </c>
      <c r="D63" s="70">
        <f>'Input 1 - Schedule 1'!E65</f>
        <v>0</v>
      </c>
      <c r="E63" s="70">
        <f>'Input 1 - Schedule 1'!F65</f>
        <v>0</v>
      </c>
      <c r="F63" s="70">
        <f>'Input 1 - Schedule 1'!G65</f>
        <v>0</v>
      </c>
      <c r="G63" s="70">
        <f>'Input 1 - Schedule 1'!I65</f>
        <v>0</v>
      </c>
      <c r="H63" s="70" t="str">
        <f>'Input 1 - Schedule 1'!J65</f>
        <v/>
      </c>
      <c r="I63" s="70">
        <f>'Input 1 - Schedule 1'!U65</f>
        <v>0</v>
      </c>
      <c r="J63" s="46"/>
      <c r="L63" s="46"/>
      <c r="M63" s="46"/>
      <c r="N63" s="70">
        <f>SUMIFS('Input 3 - Capital Instruments'!P$6:P$222,'Input 3 - Capital Instruments'!$N$6:$N$222,C63)</f>
        <v>0</v>
      </c>
      <c r="O63" s="46"/>
      <c r="P63" s="46"/>
      <c r="Q63" s="46"/>
      <c r="R63" s="71">
        <f t="shared" si="26"/>
        <v>0</v>
      </c>
      <c r="S63" s="46"/>
      <c r="T63" s="46"/>
      <c r="U63" s="72">
        <f t="shared" si="27"/>
        <v>0</v>
      </c>
      <c r="V63" s="71">
        <f t="shared" si="28"/>
        <v>0</v>
      </c>
      <c r="W63" s="71">
        <f t="shared" si="29"/>
        <v>0</v>
      </c>
      <c r="Y63" s="46"/>
      <c r="AA63" s="46"/>
      <c r="AB63" s="51"/>
      <c r="AC63" s="51"/>
      <c r="AD63" s="51"/>
      <c r="AE63" s="51"/>
      <c r="AF63" s="51"/>
      <c r="AG63" s="72">
        <f t="shared" si="30"/>
        <v>0</v>
      </c>
      <c r="AH63" s="46"/>
      <c r="AI63" s="46"/>
      <c r="AJ63" s="72">
        <f t="shared" si="16"/>
        <v>0</v>
      </c>
      <c r="AK63" s="71">
        <f t="shared" si="17"/>
        <v>0</v>
      </c>
      <c r="AL63" s="71">
        <f t="shared" si="18"/>
        <v>0</v>
      </c>
      <c r="AN63" s="73">
        <f t="shared" si="31"/>
        <v>0</v>
      </c>
      <c r="AO63" s="78">
        <f t="shared" si="32"/>
        <v>0</v>
      </c>
      <c r="AP63" s="79">
        <f t="shared" si="33"/>
        <v>0</v>
      </c>
      <c r="AQ63" s="73">
        <f t="shared" si="34"/>
        <v>0</v>
      </c>
      <c r="AR63" s="78">
        <f t="shared" si="35"/>
        <v>0</v>
      </c>
      <c r="AS63" s="79">
        <f t="shared" si="36"/>
        <v>0</v>
      </c>
      <c r="AT63" s="80" t="str">
        <f t="shared" si="37"/>
        <v/>
      </c>
      <c r="AU63" s="80" t="str">
        <f t="shared" si="38"/>
        <v/>
      </c>
      <c r="AW63" s="3" t="s">
        <v>1</v>
      </c>
    </row>
    <row r="64" spans="1:49" x14ac:dyDescent="0.2">
      <c r="A64" s="81">
        <f t="shared" si="25"/>
        <v>57</v>
      </c>
      <c r="B64" s="77" t="str">
        <f>IFERROR(VLOOKUP(F64,GCC.Param!$B$3:$C$96,2,FALSE),"")</f>
        <v/>
      </c>
      <c r="C64" s="70">
        <f>'Input 1 - Schedule 1'!D66</f>
        <v>0</v>
      </c>
      <c r="D64" s="70">
        <f>'Input 1 - Schedule 1'!E66</f>
        <v>0</v>
      </c>
      <c r="E64" s="70">
        <f>'Input 1 - Schedule 1'!F66</f>
        <v>0</v>
      </c>
      <c r="F64" s="70">
        <f>'Input 1 - Schedule 1'!G66</f>
        <v>0</v>
      </c>
      <c r="G64" s="70">
        <f>'Input 1 - Schedule 1'!I66</f>
        <v>0</v>
      </c>
      <c r="H64" s="70" t="str">
        <f>'Input 1 - Schedule 1'!J66</f>
        <v/>
      </c>
      <c r="I64" s="70">
        <f>'Input 1 - Schedule 1'!U66</f>
        <v>0</v>
      </c>
      <c r="J64" s="46"/>
      <c r="L64" s="46"/>
      <c r="M64" s="46"/>
      <c r="N64" s="70">
        <f>SUMIFS('Input 3 - Capital Instruments'!P$6:P$222,'Input 3 - Capital Instruments'!$N$6:$N$222,C64)</f>
        <v>0</v>
      </c>
      <c r="O64" s="46"/>
      <c r="P64" s="46"/>
      <c r="Q64" s="46"/>
      <c r="R64" s="71">
        <f t="shared" si="26"/>
        <v>0</v>
      </c>
      <c r="S64" s="46"/>
      <c r="T64" s="46"/>
      <c r="U64" s="72">
        <f t="shared" si="27"/>
        <v>0</v>
      </c>
      <c r="V64" s="71">
        <f t="shared" si="28"/>
        <v>0</v>
      </c>
      <c r="W64" s="71">
        <f t="shared" si="29"/>
        <v>0</v>
      </c>
      <c r="Y64" s="46"/>
      <c r="AA64" s="46"/>
      <c r="AB64" s="51"/>
      <c r="AC64" s="51"/>
      <c r="AD64" s="51"/>
      <c r="AE64" s="51"/>
      <c r="AF64" s="51"/>
      <c r="AG64" s="72">
        <f t="shared" si="30"/>
        <v>0</v>
      </c>
      <c r="AH64" s="46"/>
      <c r="AI64" s="46"/>
      <c r="AJ64" s="72">
        <f t="shared" si="16"/>
        <v>0</v>
      </c>
      <c r="AK64" s="71">
        <f t="shared" si="17"/>
        <v>0</v>
      </c>
      <c r="AL64" s="71">
        <f t="shared" si="18"/>
        <v>0</v>
      </c>
      <c r="AN64" s="73">
        <f t="shared" si="31"/>
        <v>0</v>
      </c>
      <c r="AO64" s="78">
        <f t="shared" si="32"/>
        <v>0</v>
      </c>
      <c r="AP64" s="79">
        <f t="shared" si="33"/>
        <v>0</v>
      </c>
      <c r="AQ64" s="73">
        <f t="shared" si="34"/>
        <v>0</v>
      </c>
      <c r="AR64" s="78">
        <f t="shared" si="35"/>
        <v>0</v>
      </c>
      <c r="AS64" s="79">
        <f t="shared" si="36"/>
        <v>0</v>
      </c>
      <c r="AT64" s="80" t="str">
        <f t="shared" si="37"/>
        <v/>
      </c>
      <c r="AU64" s="80" t="str">
        <f t="shared" si="38"/>
        <v/>
      </c>
      <c r="AW64" s="3" t="s">
        <v>1</v>
      </c>
    </row>
    <row r="65" spans="1:49" x14ac:dyDescent="0.2">
      <c r="A65" s="81">
        <f t="shared" si="25"/>
        <v>58</v>
      </c>
      <c r="B65" s="77" t="str">
        <f>IFERROR(VLOOKUP(F65,GCC.Param!$B$3:$C$96,2,FALSE),"")</f>
        <v/>
      </c>
      <c r="C65" s="70">
        <f>'Input 1 - Schedule 1'!D67</f>
        <v>0</v>
      </c>
      <c r="D65" s="70">
        <f>'Input 1 - Schedule 1'!E67</f>
        <v>0</v>
      </c>
      <c r="E65" s="70">
        <f>'Input 1 - Schedule 1'!F67</f>
        <v>0</v>
      </c>
      <c r="F65" s="70">
        <f>'Input 1 - Schedule 1'!G67</f>
        <v>0</v>
      </c>
      <c r="G65" s="70">
        <f>'Input 1 - Schedule 1'!I67</f>
        <v>0</v>
      </c>
      <c r="H65" s="70" t="str">
        <f>'Input 1 - Schedule 1'!J67</f>
        <v/>
      </c>
      <c r="I65" s="70">
        <f>'Input 1 - Schedule 1'!U67</f>
        <v>0</v>
      </c>
      <c r="J65" s="46"/>
      <c r="L65" s="46"/>
      <c r="M65" s="46"/>
      <c r="N65" s="70">
        <f>SUMIFS('Input 3 - Capital Instruments'!P$6:P$222,'Input 3 - Capital Instruments'!$N$6:$N$222,C65)</f>
        <v>0</v>
      </c>
      <c r="O65" s="46"/>
      <c r="P65" s="46"/>
      <c r="Q65" s="46"/>
      <c r="R65" s="71">
        <f t="shared" si="26"/>
        <v>0</v>
      </c>
      <c r="S65" s="46"/>
      <c r="T65" s="46"/>
      <c r="U65" s="72">
        <f t="shared" si="27"/>
        <v>0</v>
      </c>
      <c r="V65" s="71">
        <f t="shared" si="28"/>
        <v>0</v>
      </c>
      <c r="W65" s="71">
        <f t="shared" si="29"/>
        <v>0</v>
      </c>
      <c r="Y65" s="46"/>
      <c r="AA65" s="46"/>
      <c r="AB65" s="51"/>
      <c r="AC65" s="51"/>
      <c r="AD65" s="51"/>
      <c r="AE65" s="51"/>
      <c r="AF65" s="51"/>
      <c r="AG65" s="72">
        <f t="shared" si="30"/>
        <v>0</v>
      </c>
      <c r="AH65" s="46"/>
      <c r="AI65" s="46"/>
      <c r="AJ65" s="72">
        <f t="shared" si="16"/>
        <v>0</v>
      </c>
      <c r="AK65" s="71">
        <f t="shared" si="17"/>
        <v>0</v>
      </c>
      <c r="AL65" s="71">
        <f t="shared" si="18"/>
        <v>0</v>
      </c>
      <c r="AN65" s="73">
        <f t="shared" si="31"/>
        <v>0</v>
      </c>
      <c r="AO65" s="78">
        <f t="shared" si="32"/>
        <v>0</v>
      </c>
      <c r="AP65" s="79">
        <f t="shared" si="33"/>
        <v>0</v>
      </c>
      <c r="AQ65" s="73">
        <f t="shared" si="34"/>
        <v>0</v>
      </c>
      <c r="AR65" s="78">
        <f t="shared" si="35"/>
        <v>0</v>
      </c>
      <c r="AS65" s="79">
        <f t="shared" si="36"/>
        <v>0</v>
      </c>
      <c r="AT65" s="80" t="str">
        <f t="shared" si="37"/>
        <v/>
      </c>
      <c r="AU65" s="80" t="str">
        <f t="shared" si="38"/>
        <v/>
      </c>
      <c r="AW65" s="3" t="s">
        <v>1</v>
      </c>
    </row>
    <row r="66" spans="1:49" x14ac:dyDescent="0.2">
      <c r="A66" s="81">
        <f t="shared" si="25"/>
        <v>59</v>
      </c>
      <c r="B66" s="77" t="str">
        <f>IFERROR(VLOOKUP(F66,GCC.Param!$B$3:$C$96,2,FALSE),"")</f>
        <v/>
      </c>
      <c r="C66" s="70">
        <f>'Input 1 - Schedule 1'!D68</f>
        <v>0</v>
      </c>
      <c r="D66" s="70">
        <f>'Input 1 - Schedule 1'!E68</f>
        <v>0</v>
      </c>
      <c r="E66" s="70">
        <f>'Input 1 - Schedule 1'!F68</f>
        <v>0</v>
      </c>
      <c r="F66" s="70">
        <f>'Input 1 - Schedule 1'!G68</f>
        <v>0</v>
      </c>
      <c r="G66" s="70">
        <f>'Input 1 - Schedule 1'!I68</f>
        <v>0</v>
      </c>
      <c r="H66" s="70" t="str">
        <f>'Input 1 - Schedule 1'!J68</f>
        <v/>
      </c>
      <c r="I66" s="70">
        <f>'Input 1 - Schedule 1'!U68</f>
        <v>0</v>
      </c>
      <c r="J66" s="46"/>
      <c r="L66" s="46"/>
      <c r="M66" s="46"/>
      <c r="N66" s="70">
        <f>SUMIFS('Input 3 - Capital Instruments'!P$6:P$222,'Input 3 - Capital Instruments'!$N$6:$N$222,C66)</f>
        <v>0</v>
      </c>
      <c r="O66" s="46"/>
      <c r="P66" s="46"/>
      <c r="Q66" s="46"/>
      <c r="R66" s="71">
        <f t="shared" si="26"/>
        <v>0</v>
      </c>
      <c r="S66" s="46"/>
      <c r="T66" s="46"/>
      <c r="U66" s="72">
        <f t="shared" si="27"/>
        <v>0</v>
      </c>
      <c r="V66" s="71">
        <f t="shared" si="28"/>
        <v>0</v>
      </c>
      <c r="W66" s="71">
        <f t="shared" si="29"/>
        <v>0</v>
      </c>
      <c r="Y66" s="46"/>
      <c r="AA66" s="46"/>
      <c r="AB66" s="51"/>
      <c r="AC66" s="51"/>
      <c r="AD66" s="51"/>
      <c r="AE66" s="51"/>
      <c r="AF66" s="51"/>
      <c r="AG66" s="72">
        <f t="shared" si="30"/>
        <v>0</v>
      </c>
      <c r="AH66" s="46"/>
      <c r="AI66" s="46"/>
      <c r="AJ66" s="72">
        <f t="shared" si="16"/>
        <v>0</v>
      </c>
      <c r="AK66" s="71">
        <f t="shared" si="17"/>
        <v>0</v>
      </c>
      <c r="AL66" s="71">
        <f t="shared" si="18"/>
        <v>0</v>
      </c>
      <c r="AN66" s="73">
        <f t="shared" si="31"/>
        <v>0</v>
      </c>
      <c r="AO66" s="78">
        <f t="shared" si="32"/>
        <v>0</v>
      </c>
      <c r="AP66" s="79">
        <f t="shared" si="33"/>
        <v>0</v>
      </c>
      <c r="AQ66" s="73">
        <f t="shared" si="34"/>
        <v>0</v>
      </c>
      <c r="AR66" s="78">
        <f t="shared" si="35"/>
        <v>0</v>
      </c>
      <c r="AS66" s="79">
        <f t="shared" si="36"/>
        <v>0</v>
      </c>
      <c r="AT66" s="80" t="str">
        <f t="shared" si="37"/>
        <v/>
      </c>
      <c r="AU66" s="80" t="str">
        <f t="shared" si="38"/>
        <v/>
      </c>
      <c r="AW66" s="3" t="s">
        <v>1</v>
      </c>
    </row>
    <row r="67" spans="1:49" x14ac:dyDescent="0.2">
      <c r="A67" s="81">
        <f t="shared" si="25"/>
        <v>60</v>
      </c>
      <c r="B67" s="77" t="str">
        <f>IFERROR(VLOOKUP(F67,GCC.Param!$B$3:$C$96,2,FALSE),"")</f>
        <v/>
      </c>
      <c r="C67" s="70">
        <f>'Input 1 - Schedule 1'!D69</f>
        <v>0</v>
      </c>
      <c r="D67" s="70">
        <f>'Input 1 - Schedule 1'!E69</f>
        <v>0</v>
      </c>
      <c r="E67" s="70">
        <f>'Input 1 - Schedule 1'!F69</f>
        <v>0</v>
      </c>
      <c r="F67" s="70">
        <f>'Input 1 - Schedule 1'!G69</f>
        <v>0</v>
      </c>
      <c r="G67" s="70">
        <f>'Input 1 - Schedule 1'!I69</f>
        <v>0</v>
      </c>
      <c r="H67" s="70" t="str">
        <f>'Input 1 - Schedule 1'!J69</f>
        <v/>
      </c>
      <c r="I67" s="70">
        <f>'Input 1 - Schedule 1'!U69</f>
        <v>0</v>
      </c>
      <c r="J67" s="46"/>
      <c r="L67" s="46"/>
      <c r="M67" s="46"/>
      <c r="N67" s="70">
        <f>SUMIFS('Input 3 - Capital Instruments'!P$6:P$222,'Input 3 - Capital Instruments'!$N$6:$N$222,C67)</f>
        <v>0</v>
      </c>
      <c r="O67" s="46"/>
      <c r="P67" s="46"/>
      <c r="Q67" s="46"/>
      <c r="R67" s="71">
        <f t="shared" si="26"/>
        <v>0</v>
      </c>
      <c r="S67" s="46"/>
      <c r="T67" s="46"/>
      <c r="U67" s="72">
        <f t="shared" si="27"/>
        <v>0</v>
      </c>
      <c r="V67" s="71">
        <f t="shared" si="28"/>
        <v>0</v>
      </c>
      <c r="W67" s="71">
        <f t="shared" si="29"/>
        <v>0</v>
      </c>
      <c r="Y67" s="46"/>
      <c r="AA67" s="46"/>
      <c r="AB67" s="51"/>
      <c r="AC67" s="51"/>
      <c r="AD67" s="51"/>
      <c r="AE67" s="51"/>
      <c r="AF67" s="51"/>
      <c r="AG67" s="72">
        <f t="shared" si="30"/>
        <v>0</v>
      </c>
      <c r="AH67" s="46"/>
      <c r="AI67" s="46"/>
      <c r="AJ67" s="72">
        <f t="shared" si="16"/>
        <v>0</v>
      </c>
      <c r="AK67" s="71">
        <f t="shared" si="17"/>
        <v>0</v>
      </c>
      <c r="AL67" s="71">
        <f t="shared" si="18"/>
        <v>0</v>
      </c>
      <c r="AN67" s="73">
        <f t="shared" si="31"/>
        <v>0</v>
      </c>
      <c r="AO67" s="78">
        <f t="shared" si="32"/>
        <v>0</v>
      </c>
      <c r="AP67" s="79">
        <f t="shared" si="33"/>
        <v>0</v>
      </c>
      <c r="AQ67" s="73">
        <f t="shared" si="34"/>
        <v>0</v>
      </c>
      <c r="AR67" s="78">
        <f t="shared" si="35"/>
        <v>0</v>
      </c>
      <c r="AS67" s="79">
        <f t="shared" si="36"/>
        <v>0</v>
      </c>
      <c r="AT67" s="80" t="str">
        <f t="shared" si="37"/>
        <v/>
      </c>
      <c r="AU67" s="80" t="str">
        <f t="shared" si="38"/>
        <v/>
      </c>
      <c r="AW67" s="3" t="s">
        <v>1</v>
      </c>
    </row>
    <row r="68" spans="1:49" x14ac:dyDescent="0.2">
      <c r="A68" s="81">
        <f t="shared" si="25"/>
        <v>61</v>
      </c>
      <c r="B68" s="77" t="str">
        <f>IFERROR(VLOOKUP(F68,GCC.Param!$B$3:$C$96,2,FALSE),"")</f>
        <v/>
      </c>
      <c r="C68" s="70">
        <f>'Input 1 - Schedule 1'!D70</f>
        <v>0</v>
      </c>
      <c r="D68" s="70">
        <f>'Input 1 - Schedule 1'!E70</f>
        <v>0</v>
      </c>
      <c r="E68" s="70">
        <f>'Input 1 - Schedule 1'!F70</f>
        <v>0</v>
      </c>
      <c r="F68" s="70">
        <f>'Input 1 - Schedule 1'!G70</f>
        <v>0</v>
      </c>
      <c r="G68" s="70">
        <f>'Input 1 - Schedule 1'!I70</f>
        <v>0</v>
      </c>
      <c r="H68" s="70" t="str">
        <f>'Input 1 - Schedule 1'!J70</f>
        <v/>
      </c>
      <c r="I68" s="70">
        <f>'Input 1 - Schedule 1'!U70</f>
        <v>0</v>
      </c>
      <c r="J68" s="46"/>
      <c r="L68" s="46"/>
      <c r="M68" s="46"/>
      <c r="N68" s="70">
        <f>SUMIFS('Input 3 - Capital Instruments'!P$6:P$222,'Input 3 - Capital Instruments'!$N$6:$N$222,C68)</f>
        <v>0</v>
      </c>
      <c r="O68" s="46"/>
      <c r="P68" s="46"/>
      <c r="Q68" s="46"/>
      <c r="R68" s="71">
        <f t="shared" si="26"/>
        <v>0</v>
      </c>
      <c r="S68" s="46"/>
      <c r="T68" s="46"/>
      <c r="U68" s="72">
        <f t="shared" si="27"/>
        <v>0</v>
      </c>
      <c r="V68" s="71">
        <f t="shared" si="28"/>
        <v>0</v>
      </c>
      <c r="W68" s="71">
        <f t="shared" si="29"/>
        <v>0</v>
      </c>
      <c r="Y68" s="46"/>
      <c r="AA68" s="46"/>
      <c r="AB68" s="51"/>
      <c r="AC68" s="51"/>
      <c r="AD68" s="51"/>
      <c r="AE68" s="51"/>
      <c r="AF68" s="51"/>
      <c r="AG68" s="72">
        <f t="shared" si="30"/>
        <v>0</v>
      </c>
      <c r="AH68" s="46"/>
      <c r="AI68" s="46"/>
      <c r="AJ68" s="72">
        <f t="shared" si="16"/>
        <v>0</v>
      </c>
      <c r="AK68" s="71">
        <f t="shared" si="17"/>
        <v>0</v>
      </c>
      <c r="AL68" s="71">
        <f t="shared" si="18"/>
        <v>0</v>
      </c>
      <c r="AN68" s="73">
        <f t="shared" si="31"/>
        <v>0</v>
      </c>
      <c r="AO68" s="78">
        <f t="shared" si="32"/>
        <v>0</v>
      </c>
      <c r="AP68" s="79">
        <f t="shared" si="33"/>
        <v>0</v>
      </c>
      <c r="AQ68" s="73">
        <f t="shared" si="34"/>
        <v>0</v>
      </c>
      <c r="AR68" s="78">
        <f t="shared" si="35"/>
        <v>0</v>
      </c>
      <c r="AS68" s="79">
        <f t="shared" si="36"/>
        <v>0</v>
      </c>
      <c r="AT68" s="80" t="str">
        <f t="shared" si="37"/>
        <v/>
      </c>
      <c r="AU68" s="80" t="str">
        <f t="shared" si="38"/>
        <v/>
      </c>
      <c r="AW68" s="3" t="s">
        <v>1</v>
      </c>
    </row>
    <row r="69" spans="1:49" x14ac:dyDescent="0.2">
      <c r="A69" s="81">
        <f t="shared" si="25"/>
        <v>62</v>
      </c>
      <c r="B69" s="77" t="str">
        <f>IFERROR(VLOOKUP(F69,GCC.Param!$B$3:$C$96,2,FALSE),"")</f>
        <v/>
      </c>
      <c r="C69" s="70">
        <f>'Input 1 - Schedule 1'!D71</f>
        <v>0</v>
      </c>
      <c r="D69" s="70">
        <f>'Input 1 - Schedule 1'!E71</f>
        <v>0</v>
      </c>
      <c r="E69" s="70">
        <f>'Input 1 - Schedule 1'!F71</f>
        <v>0</v>
      </c>
      <c r="F69" s="70">
        <f>'Input 1 - Schedule 1'!G71</f>
        <v>0</v>
      </c>
      <c r="G69" s="70">
        <f>'Input 1 - Schedule 1'!I71</f>
        <v>0</v>
      </c>
      <c r="H69" s="70" t="str">
        <f>'Input 1 - Schedule 1'!J71</f>
        <v/>
      </c>
      <c r="I69" s="70">
        <f>'Input 1 - Schedule 1'!U71</f>
        <v>0</v>
      </c>
      <c r="J69" s="46"/>
      <c r="L69" s="46"/>
      <c r="M69" s="46"/>
      <c r="N69" s="70">
        <f>SUMIFS('Input 3 - Capital Instruments'!P$6:P$222,'Input 3 - Capital Instruments'!$N$6:$N$222,C69)</f>
        <v>0</v>
      </c>
      <c r="O69" s="46"/>
      <c r="P69" s="46"/>
      <c r="Q69" s="46"/>
      <c r="R69" s="71">
        <f t="shared" si="26"/>
        <v>0</v>
      </c>
      <c r="S69" s="46"/>
      <c r="T69" s="46"/>
      <c r="U69" s="72">
        <f t="shared" si="27"/>
        <v>0</v>
      </c>
      <c r="V69" s="71">
        <f t="shared" si="28"/>
        <v>0</v>
      </c>
      <c r="W69" s="71">
        <f t="shared" si="29"/>
        <v>0</v>
      </c>
      <c r="Y69" s="46"/>
      <c r="AA69" s="46"/>
      <c r="AB69" s="51"/>
      <c r="AC69" s="51"/>
      <c r="AD69" s="51"/>
      <c r="AE69" s="51"/>
      <c r="AF69" s="51"/>
      <c r="AG69" s="72">
        <f t="shared" si="30"/>
        <v>0</v>
      </c>
      <c r="AH69" s="46"/>
      <c r="AI69" s="46"/>
      <c r="AJ69" s="72">
        <f t="shared" si="16"/>
        <v>0</v>
      </c>
      <c r="AK69" s="71">
        <f t="shared" si="17"/>
        <v>0</v>
      </c>
      <c r="AL69" s="71">
        <f t="shared" si="18"/>
        <v>0</v>
      </c>
      <c r="AN69" s="73">
        <f t="shared" si="31"/>
        <v>0</v>
      </c>
      <c r="AO69" s="78">
        <f t="shared" si="32"/>
        <v>0</v>
      </c>
      <c r="AP69" s="79">
        <f t="shared" si="33"/>
        <v>0</v>
      </c>
      <c r="AQ69" s="73">
        <f t="shared" si="34"/>
        <v>0</v>
      </c>
      <c r="AR69" s="78">
        <f t="shared" si="35"/>
        <v>0</v>
      </c>
      <c r="AS69" s="79">
        <f t="shared" si="36"/>
        <v>0</v>
      </c>
      <c r="AT69" s="80" t="str">
        <f t="shared" si="37"/>
        <v/>
      </c>
      <c r="AU69" s="80" t="str">
        <f t="shared" si="38"/>
        <v/>
      </c>
      <c r="AW69" s="3" t="s">
        <v>1</v>
      </c>
    </row>
    <row r="70" spans="1:49" x14ac:dyDescent="0.2">
      <c r="A70" s="81">
        <f t="shared" si="25"/>
        <v>63</v>
      </c>
      <c r="B70" s="77" t="str">
        <f>IFERROR(VLOOKUP(F70,GCC.Param!$B$3:$C$96,2,FALSE),"")</f>
        <v/>
      </c>
      <c r="C70" s="70">
        <f>'Input 1 - Schedule 1'!D72</f>
        <v>0</v>
      </c>
      <c r="D70" s="70">
        <f>'Input 1 - Schedule 1'!E72</f>
        <v>0</v>
      </c>
      <c r="E70" s="70">
        <f>'Input 1 - Schedule 1'!F72</f>
        <v>0</v>
      </c>
      <c r="F70" s="70">
        <f>'Input 1 - Schedule 1'!G72</f>
        <v>0</v>
      </c>
      <c r="G70" s="70">
        <f>'Input 1 - Schedule 1'!I72</f>
        <v>0</v>
      </c>
      <c r="H70" s="70" t="str">
        <f>'Input 1 - Schedule 1'!J72</f>
        <v/>
      </c>
      <c r="I70" s="70">
        <f>'Input 1 - Schedule 1'!U72</f>
        <v>0</v>
      </c>
      <c r="J70" s="46"/>
      <c r="L70" s="46"/>
      <c r="M70" s="46"/>
      <c r="N70" s="70">
        <f>SUMIFS('Input 3 - Capital Instruments'!P$6:P$222,'Input 3 - Capital Instruments'!$N$6:$N$222,C70)</f>
        <v>0</v>
      </c>
      <c r="O70" s="46"/>
      <c r="P70" s="46"/>
      <c r="Q70" s="46"/>
      <c r="R70" s="71">
        <f t="shared" si="26"/>
        <v>0</v>
      </c>
      <c r="S70" s="46"/>
      <c r="T70" s="46"/>
      <c r="U70" s="72">
        <f t="shared" si="27"/>
        <v>0</v>
      </c>
      <c r="V70" s="71">
        <f t="shared" si="28"/>
        <v>0</v>
      </c>
      <c r="W70" s="71">
        <f t="shared" si="29"/>
        <v>0</v>
      </c>
      <c r="Y70" s="46"/>
      <c r="AA70" s="46"/>
      <c r="AB70" s="51"/>
      <c r="AC70" s="51"/>
      <c r="AD70" s="51"/>
      <c r="AE70" s="51"/>
      <c r="AF70" s="51"/>
      <c r="AG70" s="72">
        <f t="shared" si="30"/>
        <v>0</v>
      </c>
      <c r="AH70" s="46"/>
      <c r="AI70" s="46"/>
      <c r="AJ70" s="72">
        <f t="shared" si="16"/>
        <v>0</v>
      </c>
      <c r="AK70" s="71">
        <f t="shared" si="17"/>
        <v>0</v>
      </c>
      <c r="AL70" s="71">
        <f t="shared" si="18"/>
        <v>0</v>
      </c>
      <c r="AN70" s="73">
        <f t="shared" si="31"/>
        <v>0</v>
      </c>
      <c r="AO70" s="78">
        <f t="shared" si="32"/>
        <v>0</v>
      </c>
      <c r="AP70" s="79">
        <f t="shared" si="33"/>
        <v>0</v>
      </c>
      <c r="AQ70" s="73">
        <f t="shared" si="34"/>
        <v>0</v>
      </c>
      <c r="AR70" s="78">
        <f t="shared" si="35"/>
        <v>0</v>
      </c>
      <c r="AS70" s="79">
        <f t="shared" si="36"/>
        <v>0</v>
      </c>
      <c r="AT70" s="80" t="str">
        <f t="shared" si="37"/>
        <v/>
      </c>
      <c r="AU70" s="80" t="str">
        <f t="shared" si="38"/>
        <v/>
      </c>
      <c r="AW70" s="3" t="s">
        <v>1</v>
      </c>
    </row>
    <row r="71" spans="1:49" x14ac:dyDescent="0.2">
      <c r="A71" s="81">
        <f t="shared" si="25"/>
        <v>64</v>
      </c>
      <c r="B71" s="77" t="str">
        <f>IFERROR(VLOOKUP(F71,GCC.Param!$B$3:$C$96,2,FALSE),"")</f>
        <v/>
      </c>
      <c r="C71" s="70">
        <f>'Input 1 - Schedule 1'!D73</f>
        <v>0</v>
      </c>
      <c r="D71" s="70">
        <f>'Input 1 - Schedule 1'!E73</f>
        <v>0</v>
      </c>
      <c r="E71" s="70">
        <f>'Input 1 - Schedule 1'!F73</f>
        <v>0</v>
      </c>
      <c r="F71" s="70">
        <f>'Input 1 - Schedule 1'!G73</f>
        <v>0</v>
      </c>
      <c r="G71" s="70">
        <f>'Input 1 - Schedule 1'!I73</f>
        <v>0</v>
      </c>
      <c r="H71" s="70" t="str">
        <f>'Input 1 - Schedule 1'!J73</f>
        <v/>
      </c>
      <c r="I71" s="70">
        <f>'Input 1 - Schedule 1'!U73</f>
        <v>0</v>
      </c>
      <c r="J71" s="46"/>
      <c r="L71" s="46"/>
      <c r="M71" s="46"/>
      <c r="N71" s="70">
        <f>SUMIFS('Input 3 - Capital Instruments'!P$6:P$222,'Input 3 - Capital Instruments'!$N$6:$N$222,C71)</f>
        <v>0</v>
      </c>
      <c r="O71" s="46"/>
      <c r="P71" s="46"/>
      <c r="Q71" s="46"/>
      <c r="R71" s="71">
        <f t="shared" si="26"/>
        <v>0</v>
      </c>
      <c r="S71" s="46"/>
      <c r="T71" s="46"/>
      <c r="U71" s="72">
        <f t="shared" si="27"/>
        <v>0</v>
      </c>
      <c r="V71" s="71">
        <f t="shared" si="28"/>
        <v>0</v>
      </c>
      <c r="W71" s="71">
        <f t="shared" si="29"/>
        <v>0</v>
      </c>
      <c r="Y71" s="46"/>
      <c r="AA71" s="46"/>
      <c r="AB71" s="51"/>
      <c r="AC71" s="51"/>
      <c r="AD71" s="51"/>
      <c r="AE71" s="51"/>
      <c r="AF71" s="51"/>
      <c r="AG71" s="72">
        <f t="shared" si="30"/>
        <v>0</v>
      </c>
      <c r="AH71" s="46"/>
      <c r="AI71" s="46"/>
      <c r="AJ71" s="72">
        <f t="shared" si="16"/>
        <v>0</v>
      </c>
      <c r="AK71" s="71">
        <f t="shared" si="17"/>
        <v>0</v>
      </c>
      <c r="AL71" s="71">
        <f t="shared" si="18"/>
        <v>0</v>
      </c>
      <c r="AN71" s="73">
        <f t="shared" si="31"/>
        <v>0</v>
      </c>
      <c r="AO71" s="78">
        <f t="shared" si="32"/>
        <v>0</v>
      </c>
      <c r="AP71" s="79">
        <f t="shared" si="33"/>
        <v>0</v>
      </c>
      <c r="AQ71" s="73">
        <f t="shared" si="34"/>
        <v>0</v>
      </c>
      <c r="AR71" s="78">
        <f t="shared" si="35"/>
        <v>0</v>
      </c>
      <c r="AS71" s="79">
        <f t="shared" si="36"/>
        <v>0</v>
      </c>
      <c r="AT71" s="80" t="str">
        <f t="shared" si="37"/>
        <v/>
      </c>
      <c r="AU71" s="80" t="str">
        <f t="shared" si="38"/>
        <v/>
      </c>
      <c r="AW71" s="3" t="s">
        <v>1</v>
      </c>
    </row>
    <row r="72" spans="1:49" x14ac:dyDescent="0.2">
      <c r="A72" s="81">
        <f t="shared" si="25"/>
        <v>65</v>
      </c>
      <c r="B72" s="77" t="str">
        <f>IFERROR(VLOOKUP(F72,GCC.Param!$B$3:$C$96,2,FALSE),"")</f>
        <v/>
      </c>
      <c r="C72" s="70">
        <f>'Input 1 - Schedule 1'!D74</f>
        <v>0</v>
      </c>
      <c r="D72" s="70">
        <f>'Input 1 - Schedule 1'!E74</f>
        <v>0</v>
      </c>
      <c r="E72" s="70">
        <f>'Input 1 - Schedule 1'!F74</f>
        <v>0</v>
      </c>
      <c r="F72" s="70">
        <f>'Input 1 - Schedule 1'!G74</f>
        <v>0</v>
      </c>
      <c r="G72" s="70">
        <f>'Input 1 - Schedule 1'!I74</f>
        <v>0</v>
      </c>
      <c r="H72" s="70" t="str">
        <f>'Input 1 - Schedule 1'!J74</f>
        <v/>
      </c>
      <c r="I72" s="70">
        <f>'Input 1 - Schedule 1'!U74</f>
        <v>0</v>
      </c>
      <c r="J72" s="46"/>
      <c r="L72" s="46"/>
      <c r="M72" s="46"/>
      <c r="N72" s="70">
        <f>SUMIFS('Input 3 - Capital Instruments'!P$6:P$222,'Input 3 - Capital Instruments'!$N$6:$N$222,C72)</f>
        <v>0</v>
      </c>
      <c r="O72" s="46"/>
      <c r="P72" s="46"/>
      <c r="Q72" s="46"/>
      <c r="R72" s="71">
        <f t="shared" si="26"/>
        <v>0</v>
      </c>
      <c r="S72" s="46"/>
      <c r="T72" s="46"/>
      <c r="U72" s="72">
        <f t="shared" si="27"/>
        <v>0</v>
      </c>
      <c r="V72" s="71">
        <f t="shared" si="28"/>
        <v>0</v>
      </c>
      <c r="W72" s="71">
        <f t="shared" si="29"/>
        <v>0</v>
      </c>
      <c r="Y72" s="46"/>
      <c r="AA72" s="46"/>
      <c r="AB72" s="51"/>
      <c r="AC72" s="51"/>
      <c r="AD72" s="51"/>
      <c r="AE72" s="51"/>
      <c r="AF72" s="51"/>
      <c r="AG72" s="72">
        <f t="shared" si="30"/>
        <v>0</v>
      </c>
      <c r="AH72" s="46"/>
      <c r="AI72" s="46"/>
      <c r="AJ72" s="72">
        <f t="shared" si="16"/>
        <v>0</v>
      </c>
      <c r="AK72" s="71">
        <f t="shared" si="17"/>
        <v>0</v>
      </c>
      <c r="AL72" s="71">
        <f t="shared" si="18"/>
        <v>0</v>
      </c>
      <c r="AN72" s="73">
        <f t="shared" si="31"/>
        <v>0</v>
      </c>
      <c r="AO72" s="78">
        <f t="shared" si="32"/>
        <v>0</v>
      </c>
      <c r="AP72" s="79">
        <f t="shared" si="33"/>
        <v>0</v>
      </c>
      <c r="AQ72" s="73">
        <f t="shared" si="34"/>
        <v>0</v>
      </c>
      <c r="AR72" s="78">
        <f t="shared" si="35"/>
        <v>0</v>
      </c>
      <c r="AS72" s="79">
        <f t="shared" si="36"/>
        <v>0</v>
      </c>
      <c r="AT72" s="80" t="str">
        <f t="shared" si="37"/>
        <v/>
      </c>
      <c r="AU72" s="80" t="str">
        <f t="shared" si="38"/>
        <v/>
      </c>
      <c r="AW72" s="3" t="s">
        <v>1</v>
      </c>
    </row>
    <row r="73" spans="1:49" x14ac:dyDescent="0.2">
      <c r="A73" s="81">
        <f t="shared" si="25"/>
        <v>66</v>
      </c>
      <c r="B73" s="77" t="str">
        <f>IFERROR(VLOOKUP(F73,GCC.Param!$B$3:$C$96,2,FALSE),"")</f>
        <v/>
      </c>
      <c r="C73" s="70">
        <f>'Input 1 - Schedule 1'!D75</f>
        <v>0</v>
      </c>
      <c r="D73" s="70">
        <f>'Input 1 - Schedule 1'!E75</f>
        <v>0</v>
      </c>
      <c r="E73" s="70">
        <f>'Input 1 - Schedule 1'!F75</f>
        <v>0</v>
      </c>
      <c r="F73" s="70">
        <f>'Input 1 - Schedule 1'!G75</f>
        <v>0</v>
      </c>
      <c r="G73" s="70">
        <f>'Input 1 - Schedule 1'!I75</f>
        <v>0</v>
      </c>
      <c r="H73" s="70" t="str">
        <f>'Input 1 - Schedule 1'!J75</f>
        <v/>
      </c>
      <c r="I73" s="70">
        <f>'Input 1 - Schedule 1'!U75</f>
        <v>0</v>
      </c>
      <c r="J73" s="46"/>
      <c r="L73" s="46"/>
      <c r="M73" s="46"/>
      <c r="N73" s="70">
        <f>SUMIFS('Input 3 - Capital Instruments'!P$6:P$222,'Input 3 - Capital Instruments'!$N$6:$N$222,C73)</f>
        <v>0</v>
      </c>
      <c r="O73" s="46"/>
      <c r="P73" s="46"/>
      <c r="Q73" s="46"/>
      <c r="R73" s="71">
        <f t="shared" si="26"/>
        <v>0</v>
      </c>
      <c r="S73" s="46"/>
      <c r="T73" s="46"/>
      <c r="U73" s="72">
        <f t="shared" si="27"/>
        <v>0</v>
      </c>
      <c r="V73" s="71">
        <f t="shared" si="28"/>
        <v>0</v>
      </c>
      <c r="W73" s="71">
        <f t="shared" si="29"/>
        <v>0</v>
      </c>
      <c r="Y73" s="46"/>
      <c r="AA73" s="46"/>
      <c r="AB73" s="51"/>
      <c r="AC73" s="51"/>
      <c r="AD73" s="51"/>
      <c r="AE73" s="51"/>
      <c r="AF73" s="51"/>
      <c r="AG73" s="72">
        <f t="shared" si="30"/>
        <v>0</v>
      </c>
      <c r="AH73" s="46"/>
      <c r="AI73" s="46"/>
      <c r="AJ73" s="72">
        <f t="shared" ref="AJ73:AJ136" si="39">AG73-AH73</f>
        <v>0</v>
      </c>
      <c r="AK73" s="71">
        <f t="shared" ref="AK73:AK136" si="40">AG73-AI73</f>
        <v>0</v>
      </c>
      <c r="AL73" s="71">
        <f t="shared" ref="AL73:AL136" si="41">AG73-AH73-AI73</f>
        <v>0</v>
      </c>
      <c r="AN73" s="73">
        <f t="shared" si="31"/>
        <v>0</v>
      </c>
      <c r="AO73" s="78">
        <f t="shared" si="32"/>
        <v>0</v>
      </c>
      <c r="AP73" s="79">
        <f t="shared" si="33"/>
        <v>0</v>
      </c>
      <c r="AQ73" s="73">
        <f t="shared" si="34"/>
        <v>0</v>
      </c>
      <c r="AR73" s="78">
        <f t="shared" si="35"/>
        <v>0</v>
      </c>
      <c r="AS73" s="79">
        <f t="shared" si="36"/>
        <v>0</v>
      </c>
      <c r="AT73" s="80" t="str">
        <f t="shared" si="37"/>
        <v/>
      </c>
      <c r="AU73" s="80" t="str">
        <f t="shared" si="38"/>
        <v/>
      </c>
      <c r="AW73" s="3" t="s">
        <v>1</v>
      </c>
    </row>
    <row r="74" spans="1:49" x14ac:dyDescent="0.2">
      <c r="A74" s="81">
        <f t="shared" ref="A74:A137" si="42">A73+1</f>
        <v>67</v>
      </c>
      <c r="B74" s="77" t="str">
        <f>IFERROR(VLOOKUP(F74,GCC.Param!$B$3:$C$96,2,FALSE),"")</f>
        <v/>
      </c>
      <c r="C74" s="70">
        <f>'Input 1 - Schedule 1'!D76</f>
        <v>0</v>
      </c>
      <c r="D74" s="70">
        <f>'Input 1 - Schedule 1'!E76</f>
        <v>0</v>
      </c>
      <c r="E74" s="70">
        <f>'Input 1 - Schedule 1'!F76</f>
        <v>0</v>
      </c>
      <c r="F74" s="70">
        <f>'Input 1 - Schedule 1'!G76</f>
        <v>0</v>
      </c>
      <c r="G74" s="70">
        <f>'Input 1 - Schedule 1'!I76</f>
        <v>0</v>
      </c>
      <c r="H74" s="70" t="str">
        <f>'Input 1 - Schedule 1'!J76</f>
        <v/>
      </c>
      <c r="I74" s="70">
        <f>'Input 1 - Schedule 1'!U76</f>
        <v>0</v>
      </c>
      <c r="J74" s="46"/>
      <c r="L74" s="46"/>
      <c r="M74" s="46"/>
      <c r="N74" s="70">
        <f>SUMIFS('Input 3 - Capital Instruments'!P$6:P$222,'Input 3 - Capital Instruments'!$N$6:$N$222,C74)</f>
        <v>0</v>
      </c>
      <c r="O74" s="46"/>
      <c r="P74" s="46"/>
      <c r="Q74" s="46"/>
      <c r="R74" s="71">
        <f t="shared" si="26"/>
        <v>0</v>
      </c>
      <c r="S74" s="46"/>
      <c r="T74" s="46"/>
      <c r="U74" s="72">
        <f t="shared" si="27"/>
        <v>0</v>
      </c>
      <c r="V74" s="71">
        <f t="shared" si="28"/>
        <v>0</v>
      </c>
      <c r="W74" s="71">
        <f t="shared" si="29"/>
        <v>0</v>
      </c>
      <c r="Y74" s="46"/>
      <c r="AA74" s="46"/>
      <c r="AB74" s="51"/>
      <c r="AC74" s="51"/>
      <c r="AD74" s="51"/>
      <c r="AE74" s="51"/>
      <c r="AF74" s="51"/>
      <c r="AG74" s="72">
        <f t="shared" si="30"/>
        <v>0</v>
      </c>
      <c r="AH74" s="46"/>
      <c r="AI74" s="46"/>
      <c r="AJ74" s="72">
        <f t="shared" si="39"/>
        <v>0</v>
      </c>
      <c r="AK74" s="71">
        <f t="shared" si="40"/>
        <v>0</v>
      </c>
      <c r="AL74" s="71">
        <f t="shared" si="41"/>
        <v>0</v>
      </c>
      <c r="AN74" s="73">
        <f t="shared" si="31"/>
        <v>0</v>
      </c>
      <c r="AO74" s="78">
        <f t="shared" si="32"/>
        <v>0</v>
      </c>
      <c r="AP74" s="79">
        <f t="shared" si="33"/>
        <v>0</v>
      </c>
      <c r="AQ74" s="73">
        <f t="shared" si="34"/>
        <v>0</v>
      </c>
      <c r="AR74" s="78">
        <f t="shared" si="35"/>
        <v>0</v>
      </c>
      <c r="AS74" s="79">
        <f t="shared" si="36"/>
        <v>0</v>
      </c>
      <c r="AT74" s="80" t="str">
        <f t="shared" si="37"/>
        <v/>
      </c>
      <c r="AU74" s="80" t="str">
        <f t="shared" si="38"/>
        <v/>
      </c>
      <c r="AW74" s="3" t="s">
        <v>1</v>
      </c>
    </row>
    <row r="75" spans="1:49" x14ac:dyDescent="0.2">
      <c r="A75" s="81">
        <f t="shared" si="42"/>
        <v>68</v>
      </c>
      <c r="B75" s="77" t="str">
        <f>IFERROR(VLOOKUP(F75,GCC.Param!$B$3:$C$96,2,FALSE),"")</f>
        <v/>
      </c>
      <c r="C75" s="70">
        <f>'Input 1 - Schedule 1'!D77</f>
        <v>0</v>
      </c>
      <c r="D75" s="70">
        <f>'Input 1 - Schedule 1'!E77</f>
        <v>0</v>
      </c>
      <c r="E75" s="70">
        <f>'Input 1 - Schedule 1'!F77</f>
        <v>0</v>
      </c>
      <c r="F75" s="70">
        <f>'Input 1 - Schedule 1'!G77</f>
        <v>0</v>
      </c>
      <c r="G75" s="70">
        <f>'Input 1 - Schedule 1'!I77</f>
        <v>0</v>
      </c>
      <c r="H75" s="70" t="str">
        <f>'Input 1 - Schedule 1'!J77</f>
        <v/>
      </c>
      <c r="I75" s="70">
        <f>'Input 1 - Schedule 1'!U77</f>
        <v>0</v>
      </c>
      <c r="J75" s="46"/>
      <c r="L75" s="46"/>
      <c r="M75" s="46"/>
      <c r="N75" s="70">
        <f>SUMIFS('Input 3 - Capital Instruments'!P$6:P$222,'Input 3 - Capital Instruments'!$N$6:$N$222,C75)</f>
        <v>0</v>
      </c>
      <c r="O75" s="46"/>
      <c r="P75" s="46"/>
      <c r="Q75" s="46"/>
      <c r="R75" s="71">
        <f t="shared" ref="R75:R138" si="43">L75-SUM(M75:Q75)</f>
        <v>0</v>
      </c>
      <c r="S75" s="46"/>
      <c r="T75" s="46"/>
      <c r="U75" s="72">
        <f t="shared" ref="U75:U138" si="44">R75-S75</f>
        <v>0</v>
      </c>
      <c r="V75" s="71">
        <f t="shared" ref="V75:V138" si="45">R75-T75</f>
        <v>0</v>
      </c>
      <c r="W75" s="71">
        <f t="shared" ref="W75:W138" si="46">R75-S75-T75</f>
        <v>0</v>
      </c>
      <c r="Y75" s="46"/>
      <c r="AA75" s="46"/>
      <c r="AB75" s="51"/>
      <c r="AC75" s="51"/>
      <c r="AD75" s="51"/>
      <c r="AE75" s="51"/>
      <c r="AF75" s="51"/>
      <c r="AG75" s="72">
        <f t="shared" ref="AG75:AG138" si="47">AA75-SUM(AB75:AF75)</f>
        <v>0</v>
      </c>
      <c r="AH75" s="46"/>
      <c r="AI75" s="46"/>
      <c r="AJ75" s="72">
        <f t="shared" si="39"/>
        <v>0</v>
      </c>
      <c r="AK75" s="71">
        <f t="shared" si="40"/>
        <v>0</v>
      </c>
      <c r="AL75" s="71">
        <f t="shared" si="41"/>
        <v>0</v>
      </c>
      <c r="AN75" s="73">
        <f t="shared" ref="AN75:AN138" si="48">SUMPRODUCT(J$7:J$1008*(G$7:G$1008=$C75))</f>
        <v>0</v>
      </c>
      <c r="AO75" s="78">
        <f t="shared" ref="AO75:AO138" si="49">M75</f>
        <v>0</v>
      </c>
      <c r="AP75" s="79">
        <f t="shared" ref="AP75:AP138" si="50">AN75-AO75</f>
        <v>0</v>
      </c>
      <c r="AQ75" s="73">
        <f t="shared" ref="AQ75:AQ138" si="51">SUMPRODUCT(Y$7:Y$1008*(G$7:G$1008=$C75))</f>
        <v>0</v>
      </c>
      <c r="AR75" s="78">
        <f t="shared" ref="AR75:AR138" si="52">AB75</f>
        <v>0</v>
      </c>
      <c r="AS75" s="79">
        <f t="shared" ref="AS75:AS138" si="53">AQ75-AR75</f>
        <v>0</v>
      </c>
      <c r="AT75" s="80" t="str">
        <f t="shared" ref="AT75:AT138" si="54">IFERROR(L75/AA75,"")</f>
        <v/>
      </c>
      <c r="AU75" s="80" t="str">
        <f t="shared" ref="AU75:AU138" si="55">IFERROR(R75/AG75,"")</f>
        <v/>
      </c>
      <c r="AW75" s="3" t="s">
        <v>1</v>
      </c>
    </row>
    <row r="76" spans="1:49" x14ac:dyDescent="0.2">
      <c r="A76" s="81">
        <f t="shared" si="42"/>
        <v>69</v>
      </c>
      <c r="B76" s="77" t="str">
        <f>IFERROR(VLOOKUP(F76,GCC.Param!$B$3:$C$96,2,FALSE),"")</f>
        <v/>
      </c>
      <c r="C76" s="70">
        <f>'Input 1 - Schedule 1'!D78</f>
        <v>0</v>
      </c>
      <c r="D76" s="70">
        <f>'Input 1 - Schedule 1'!E78</f>
        <v>0</v>
      </c>
      <c r="E76" s="70">
        <f>'Input 1 - Schedule 1'!F78</f>
        <v>0</v>
      </c>
      <c r="F76" s="70">
        <f>'Input 1 - Schedule 1'!G78</f>
        <v>0</v>
      </c>
      <c r="G76" s="70">
        <f>'Input 1 - Schedule 1'!I78</f>
        <v>0</v>
      </c>
      <c r="H76" s="70" t="str">
        <f>'Input 1 - Schedule 1'!J78</f>
        <v/>
      </c>
      <c r="I76" s="70">
        <f>'Input 1 - Schedule 1'!U78</f>
        <v>0</v>
      </c>
      <c r="J76" s="46"/>
      <c r="L76" s="46"/>
      <c r="M76" s="46"/>
      <c r="N76" s="70">
        <f>SUMIFS('Input 3 - Capital Instruments'!P$6:P$222,'Input 3 - Capital Instruments'!$N$6:$N$222,C76)</f>
        <v>0</v>
      </c>
      <c r="O76" s="46"/>
      <c r="P76" s="46"/>
      <c r="Q76" s="46"/>
      <c r="R76" s="71">
        <f t="shared" si="43"/>
        <v>0</v>
      </c>
      <c r="S76" s="46"/>
      <c r="T76" s="46"/>
      <c r="U76" s="72">
        <f t="shared" si="44"/>
        <v>0</v>
      </c>
      <c r="V76" s="71">
        <f t="shared" si="45"/>
        <v>0</v>
      </c>
      <c r="W76" s="71">
        <f t="shared" si="46"/>
        <v>0</v>
      </c>
      <c r="Y76" s="46"/>
      <c r="AA76" s="46"/>
      <c r="AB76" s="51"/>
      <c r="AC76" s="51"/>
      <c r="AD76" s="51"/>
      <c r="AE76" s="51"/>
      <c r="AF76" s="51"/>
      <c r="AG76" s="72">
        <f t="shared" si="47"/>
        <v>0</v>
      </c>
      <c r="AH76" s="46"/>
      <c r="AI76" s="46"/>
      <c r="AJ76" s="72">
        <f t="shared" si="39"/>
        <v>0</v>
      </c>
      <c r="AK76" s="71">
        <f t="shared" si="40"/>
        <v>0</v>
      </c>
      <c r="AL76" s="71">
        <f t="shared" si="41"/>
        <v>0</v>
      </c>
      <c r="AN76" s="73">
        <f t="shared" si="48"/>
        <v>0</v>
      </c>
      <c r="AO76" s="78">
        <f t="shared" si="49"/>
        <v>0</v>
      </c>
      <c r="AP76" s="79">
        <f t="shared" si="50"/>
        <v>0</v>
      </c>
      <c r="AQ76" s="73">
        <f t="shared" si="51"/>
        <v>0</v>
      </c>
      <c r="AR76" s="78">
        <f t="shared" si="52"/>
        <v>0</v>
      </c>
      <c r="AS76" s="79">
        <f t="shared" si="53"/>
        <v>0</v>
      </c>
      <c r="AT76" s="80" t="str">
        <f t="shared" si="54"/>
        <v/>
      </c>
      <c r="AU76" s="80" t="str">
        <f t="shared" si="55"/>
        <v/>
      </c>
      <c r="AW76" s="3" t="s">
        <v>1</v>
      </c>
    </row>
    <row r="77" spans="1:49" x14ac:dyDescent="0.2">
      <c r="A77" s="81">
        <f t="shared" si="42"/>
        <v>70</v>
      </c>
      <c r="B77" s="77" t="str">
        <f>IFERROR(VLOOKUP(F77,GCC.Param!$B$3:$C$96,2,FALSE),"")</f>
        <v/>
      </c>
      <c r="C77" s="70">
        <f>'Input 1 - Schedule 1'!D79</f>
        <v>0</v>
      </c>
      <c r="D77" s="70">
        <f>'Input 1 - Schedule 1'!E79</f>
        <v>0</v>
      </c>
      <c r="E77" s="70">
        <f>'Input 1 - Schedule 1'!F79</f>
        <v>0</v>
      </c>
      <c r="F77" s="70">
        <f>'Input 1 - Schedule 1'!G79</f>
        <v>0</v>
      </c>
      <c r="G77" s="70">
        <f>'Input 1 - Schedule 1'!I79</f>
        <v>0</v>
      </c>
      <c r="H77" s="70" t="str">
        <f>'Input 1 - Schedule 1'!J79</f>
        <v/>
      </c>
      <c r="I77" s="70">
        <f>'Input 1 - Schedule 1'!U79</f>
        <v>0</v>
      </c>
      <c r="J77" s="46"/>
      <c r="L77" s="46"/>
      <c r="M77" s="46"/>
      <c r="N77" s="70">
        <f>SUMIFS('Input 3 - Capital Instruments'!P$6:P$222,'Input 3 - Capital Instruments'!$N$6:$N$222,C77)</f>
        <v>0</v>
      </c>
      <c r="O77" s="46"/>
      <c r="P77" s="46"/>
      <c r="Q77" s="46"/>
      <c r="R77" s="71">
        <f t="shared" si="43"/>
        <v>0</v>
      </c>
      <c r="S77" s="46"/>
      <c r="T77" s="46"/>
      <c r="U77" s="72">
        <f t="shared" si="44"/>
        <v>0</v>
      </c>
      <c r="V77" s="71">
        <f t="shared" si="45"/>
        <v>0</v>
      </c>
      <c r="W77" s="71">
        <f t="shared" si="46"/>
        <v>0</v>
      </c>
      <c r="Y77" s="46"/>
      <c r="AA77" s="46"/>
      <c r="AB77" s="51"/>
      <c r="AC77" s="51"/>
      <c r="AD77" s="51"/>
      <c r="AE77" s="51"/>
      <c r="AF77" s="51"/>
      <c r="AG77" s="72">
        <f t="shared" si="47"/>
        <v>0</v>
      </c>
      <c r="AH77" s="46"/>
      <c r="AI77" s="46"/>
      <c r="AJ77" s="72">
        <f t="shared" si="39"/>
        <v>0</v>
      </c>
      <c r="AK77" s="71">
        <f t="shared" si="40"/>
        <v>0</v>
      </c>
      <c r="AL77" s="71">
        <f t="shared" si="41"/>
        <v>0</v>
      </c>
      <c r="AN77" s="73">
        <f t="shared" si="48"/>
        <v>0</v>
      </c>
      <c r="AO77" s="78">
        <f t="shared" si="49"/>
        <v>0</v>
      </c>
      <c r="AP77" s="79">
        <f t="shared" si="50"/>
        <v>0</v>
      </c>
      <c r="AQ77" s="73">
        <f t="shared" si="51"/>
        <v>0</v>
      </c>
      <c r="AR77" s="78">
        <f t="shared" si="52"/>
        <v>0</v>
      </c>
      <c r="AS77" s="79">
        <f t="shared" si="53"/>
        <v>0</v>
      </c>
      <c r="AT77" s="80" t="str">
        <f t="shared" si="54"/>
        <v/>
      </c>
      <c r="AU77" s="80" t="str">
        <f t="shared" si="55"/>
        <v/>
      </c>
      <c r="AW77" s="3" t="s">
        <v>1</v>
      </c>
    </row>
    <row r="78" spans="1:49" x14ac:dyDescent="0.2">
      <c r="A78" s="81">
        <f t="shared" si="42"/>
        <v>71</v>
      </c>
      <c r="B78" s="77" t="str">
        <f>IFERROR(VLOOKUP(F78,GCC.Param!$B$3:$C$96,2,FALSE),"")</f>
        <v/>
      </c>
      <c r="C78" s="70">
        <f>'Input 1 - Schedule 1'!D80</f>
        <v>0</v>
      </c>
      <c r="D78" s="70">
        <f>'Input 1 - Schedule 1'!E80</f>
        <v>0</v>
      </c>
      <c r="E78" s="70">
        <f>'Input 1 - Schedule 1'!F80</f>
        <v>0</v>
      </c>
      <c r="F78" s="70">
        <f>'Input 1 - Schedule 1'!G80</f>
        <v>0</v>
      </c>
      <c r="G78" s="70">
        <f>'Input 1 - Schedule 1'!I80</f>
        <v>0</v>
      </c>
      <c r="H78" s="70" t="str">
        <f>'Input 1 - Schedule 1'!J80</f>
        <v/>
      </c>
      <c r="I78" s="70">
        <f>'Input 1 - Schedule 1'!U80</f>
        <v>0</v>
      </c>
      <c r="J78" s="46"/>
      <c r="L78" s="46"/>
      <c r="M78" s="46"/>
      <c r="N78" s="70">
        <f>SUMIFS('Input 3 - Capital Instruments'!P$6:P$222,'Input 3 - Capital Instruments'!$N$6:$N$222,C78)</f>
        <v>0</v>
      </c>
      <c r="O78" s="46"/>
      <c r="P78" s="46"/>
      <c r="Q78" s="46"/>
      <c r="R78" s="71">
        <f t="shared" si="43"/>
        <v>0</v>
      </c>
      <c r="S78" s="46"/>
      <c r="T78" s="46"/>
      <c r="U78" s="72">
        <f t="shared" si="44"/>
        <v>0</v>
      </c>
      <c r="V78" s="71">
        <f t="shared" si="45"/>
        <v>0</v>
      </c>
      <c r="W78" s="71">
        <f t="shared" si="46"/>
        <v>0</v>
      </c>
      <c r="Y78" s="46"/>
      <c r="AA78" s="46"/>
      <c r="AB78" s="51"/>
      <c r="AC78" s="51"/>
      <c r="AD78" s="51"/>
      <c r="AE78" s="51"/>
      <c r="AF78" s="51"/>
      <c r="AG78" s="72">
        <f t="shared" si="47"/>
        <v>0</v>
      </c>
      <c r="AH78" s="46"/>
      <c r="AI78" s="46"/>
      <c r="AJ78" s="72">
        <f t="shared" si="39"/>
        <v>0</v>
      </c>
      <c r="AK78" s="71">
        <f t="shared" si="40"/>
        <v>0</v>
      </c>
      <c r="AL78" s="71">
        <f t="shared" si="41"/>
        <v>0</v>
      </c>
      <c r="AN78" s="73">
        <f t="shared" si="48"/>
        <v>0</v>
      </c>
      <c r="AO78" s="78">
        <f t="shared" si="49"/>
        <v>0</v>
      </c>
      <c r="AP78" s="79">
        <f t="shared" si="50"/>
        <v>0</v>
      </c>
      <c r="AQ78" s="73">
        <f t="shared" si="51"/>
        <v>0</v>
      </c>
      <c r="AR78" s="78">
        <f t="shared" si="52"/>
        <v>0</v>
      </c>
      <c r="AS78" s="79">
        <f t="shared" si="53"/>
        <v>0</v>
      </c>
      <c r="AT78" s="80" t="str">
        <f t="shared" si="54"/>
        <v/>
      </c>
      <c r="AU78" s="80" t="str">
        <f t="shared" si="55"/>
        <v/>
      </c>
      <c r="AW78" s="3" t="s">
        <v>1</v>
      </c>
    </row>
    <row r="79" spans="1:49" x14ac:dyDescent="0.2">
      <c r="A79" s="81">
        <f t="shared" si="42"/>
        <v>72</v>
      </c>
      <c r="B79" s="77" t="str">
        <f>IFERROR(VLOOKUP(F79,GCC.Param!$B$3:$C$96,2,FALSE),"")</f>
        <v/>
      </c>
      <c r="C79" s="70">
        <f>'Input 1 - Schedule 1'!D81</f>
        <v>0</v>
      </c>
      <c r="D79" s="70">
        <f>'Input 1 - Schedule 1'!E81</f>
        <v>0</v>
      </c>
      <c r="E79" s="70">
        <f>'Input 1 - Schedule 1'!F81</f>
        <v>0</v>
      </c>
      <c r="F79" s="70">
        <f>'Input 1 - Schedule 1'!G81</f>
        <v>0</v>
      </c>
      <c r="G79" s="70">
        <f>'Input 1 - Schedule 1'!I81</f>
        <v>0</v>
      </c>
      <c r="H79" s="70" t="str">
        <f>'Input 1 - Schedule 1'!J81</f>
        <v/>
      </c>
      <c r="I79" s="70">
        <f>'Input 1 - Schedule 1'!U81</f>
        <v>0</v>
      </c>
      <c r="J79" s="46"/>
      <c r="L79" s="46"/>
      <c r="M79" s="46"/>
      <c r="N79" s="70">
        <f>SUMIFS('Input 3 - Capital Instruments'!P$6:P$222,'Input 3 - Capital Instruments'!$N$6:$N$222,C79)</f>
        <v>0</v>
      </c>
      <c r="O79" s="46"/>
      <c r="P79" s="46"/>
      <c r="Q79" s="46"/>
      <c r="R79" s="71">
        <f t="shared" si="43"/>
        <v>0</v>
      </c>
      <c r="S79" s="46"/>
      <c r="T79" s="46"/>
      <c r="U79" s="72">
        <f t="shared" si="44"/>
        <v>0</v>
      </c>
      <c r="V79" s="71">
        <f t="shared" si="45"/>
        <v>0</v>
      </c>
      <c r="W79" s="71">
        <f t="shared" si="46"/>
        <v>0</v>
      </c>
      <c r="Y79" s="46"/>
      <c r="AA79" s="46"/>
      <c r="AB79" s="51"/>
      <c r="AC79" s="51"/>
      <c r="AD79" s="51"/>
      <c r="AE79" s="51"/>
      <c r="AF79" s="51"/>
      <c r="AG79" s="72">
        <f t="shared" si="47"/>
        <v>0</v>
      </c>
      <c r="AH79" s="46"/>
      <c r="AI79" s="46"/>
      <c r="AJ79" s="72">
        <f t="shared" si="39"/>
        <v>0</v>
      </c>
      <c r="AK79" s="71">
        <f t="shared" si="40"/>
        <v>0</v>
      </c>
      <c r="AL79" s="71">
        <f t="shared" si="41"/>
        <v>0</v>
      </c>
      <c r="AN79" s="73">
        <f t="shared" si="48"/>
        <v>0</v>
      </c>
      <c r="AO79" s="78">
        <f t="shared" si="49"/>
        <v>0</v>
      </c>
      <c r="AP79" s="79">
        <f t="shared" si="50"/>
        <v>0</v>
      </c>
      <c r="AQ79" s="73">
        <f t="shared" si="51"/>
        <v>0</v>
      </c>
      <c r="AR79" s="78">
        <f t="shared" si="52"/>
        <v>0</v>
      </c>
      <c r="AS79" s="79">
        <f t="shared" si="53"/>
        <v>0</v>
      </c>
      <c r="AT79" s="80" t="str">
        <f t="shared" si="54"/>
        <v/>
      </c>
      <c r="AU79" s="80" t="str">
        <f t="shared" si="55"/>
        <v/>
      </c>
      <c r="AW79" s="3" t="s">
        <v>1</v>
      </c>
    </row>
    <row r="80" spans="1:49" x14ac:dyDescent="0.2">
      <c r="A80" s="81">
        <f t="shared" si="42"/>
        <v>73</v>
      </c>
      <c r="B80" s="77" t="str">
        <f>IFERROR(VLOOKUP(F80,GCC.Param!$B$3:$C$96,2,FALSE),"")</f>
        <v/>
      </c>
      <c r="C80" s="70">
        <f>'Input 1 - Schedule 1'!D82</f>
        <v>0</v>
      </c>
      <c r="D80" s="70">
        <f>'Input 1 - Schedule 1'!E82</f>
        <v>0</v>
      </c>
      <c r="E80" s="70">
        <f>'Input 1 - Schedule 1'!F82</f>
        <v>0</v>
      </c>
      <c r="F80" s="70">
        <f>'Input 1 - Schedule 1'!G82</f>
        <v>0</v>
      </c>
      <c r="G80" s="70">
        <f>'Input 1 - Schedule 1'!I82</f>
        <v>0</v>
      </c>
      <c r="H80" s="70" t="str">
        <f>'Input 1 - Schedule 1'!J82</f>
        <v/>
      </c>
      <c r="I80" s="70">
        <f>'Input 1 - Schedule 1'!U82</f>
        <v>0</v>
      </c>
      <c r="J80" s="46"/>
      <c r="L80" s="46"/>
      <c r="M80" s="46"/>
      <c r="N80" s="70">
        <f>SUMIFS('Input 3 - Capital Instruments'!P$6:P$222,'Input 3 - Capital Instruments'!$N$6:$N$222,C80)</f>
        <v>0</v>
      </c>
      <c r="O80" s="46"/>
      <c r="P80" s="46"/>
      <c r="Q80" s="46"/>
      <c r="R80" s="71">
        <f t="shared" si="43"/>
        <v>0</v>
      </c>
      <c r="S80" s="46"/>
      <c r="T80" s="46"/>
      <c r="U80" s="72">
        <f t="shared" si="44"/>
        <v>0</v>
      </c>
      <c r="V80" s="71">
        <f t="shared" si="45"/>
        <v>0</v>
      </c>
      <c r="W80" s="71">
        <f t="shared" si="46"/>
        <v>0</v>
      </c>
      <c r="Y80" s="46"/>
      <c r="AA80" s="46"/>
      <c r="AB80" s="51"/>
      <c r="AC80" s="51"/>
      <c r="AD80" s="51"/>
      <c r="AE80" s="51"/>
      <c r="AF80" s="51"/>
      <c r="AG80" s="72">
        <f t="shared" si="47"/>
        <v>0</v>
      </c>
      <c r="AH80" s="46"/>
      <c r="AI80" s="46"/>
      <c r="AJ80" s="72">
        <f t="shared" si="39"/>
        <v>0</v>
      </c>
      <c r="AK80" s="71">
        <f t="shared" si="40"/>
        <v>0</v>
      </c>
      <c r="AL80" s="71">
        <f t="shared" si="41"/>
        <v>0</v>
      </c>
      <c r="AN80" s="73">
        <f t="shared" si="48"/>
        <v>0</v>
      </c>
      <c r="AO80" s="78">
        <f t="shared" si="49"/>
        <v>0</v>
      </c>
      <c r="AP80" s="79">
        <f t="shared" si="50"/>
        <v>0</v>
      </c>
      <c r="AQ80" s="73">
        <f t="shared" si="51"/>
        <v>0</v>
      </c>
      <c r="AR80" s="78">
        <f t="shared" si="52"/>
        <v>0</v>
      </c>
      <c r="AS80" s="79">
        <f t="shared" si="53"/>
        <v>0</v>
      </c>
      <c r="AT80" s="80" t="str">
        <f t="shared" si="54"/>
        <v/>
      </c>
      <c r="AU80" s="80" t="str">
        <f t="shared" si="55"/>
        <v/>
      </c>
      <c r="AW80" s="3" t="s">
        <v>1</v>
      </c>
    </row>
    <row r="81" spans="1:49" x14ac:dyDescent="0.2">
      <c r="A81" s="81">
        <f t="shared" si="42"/>
        <v>74</v>
      </c>
      <c r="B81" s="77" t="str">
        <f>IFERROR(VLOOKUP(F81,GCC.Param!$B$3:$C$96,2,FALSE),"")</f>
        <v/>
      </c>
      <c r="C81" s="70">
        <f>'Input 1 - Schedule 1'!D83</f>
        <v>0</v>
      </c>
      <c r="D81" s="70">
        <f>'Input 1 - Schedule 1'!E83</f>
        <v>0</v>
      </c>
      <c r="E81" s="70">
        <f>'Input 1 - Schedule 1'!F83</f>
        <v>0</v>
      </c>
      <c r="F81" s="70">
        <f>'Input 1 - Schedule 1'!G83</f>
        <v>0</v>
      </c>
      <c r="G81" s="70">
        <f>'Input 1 - Schedule 1'!I83</f>
        <v>0</v>
      </c>
      <c r="H81" s="70" t="str">
        <f>'Input 1 - Schedule 1'!J83</f>
        <v/>
      </c>
      <c r="I81" s="70">
        <f>'Input 1 - Schedule 1'!U83</f>
        <v>0</v>
      </c>
      <c r="J81" s="46"/>
      <c r="L81" s="46"/>
      <c r="M81" s="46"/>
      <c r="N81" s="70">
        <f>SUMIFS('Input 3 - Capital Instruments'!P$6:P$222,'Input 3 - Capital Instruments'!$N$6:$N$222,C81)</f>
        <v>0</v>
      </c>
      <c r="O81" s="46"/>
      <c r="P81" s="46"/>
      <c r="Q81" s="46"/>
      <c r="R81" s="71">
        <f t="shared" si="43"/>
        <v>0</v>
      </c>
      <c r="S81" s="46"/>
      <c r="T81" s="46"/>
      <c r="U81" s="72">
        <f t="shared" si="44"/>
        <v>0</v>
      </c>
      <c r="V81" s="71">
        <f t="shared" si="45"/>
        <v>0</v>
      </c>
      <c r="W81" s="71">
        <f t="shared" si="46"/>
        <v>0</v>
      </c>
      <c r="Y81" s="46"/>
      <c r="AA81" s="46"/>
      <c r="AB81" s="51"/>
      <c r="AC81" s="51"/>
      <c r="AD81" s="51"/>
      <c r="AE81" s="51"/>
      <c r="AF81" s="51"/>
      <c r="AG81" s="72">
        <f t="shared" si="47"/>
        <v>0</v>
      </c>
      <c r="AH81" s="46"/>
      <c r="AI81" s="46"/>
      <c r="AJ81" s="72">
        <f t="shared" si="39"/>
        <v>0</v>
      </c>
      <c r="AK81" s="71">
        <f t="shared" si="40"/>
        <v>0</v>
      </c>
      <c r="AL81" s="71">
        <f t="shared" si="41"/>
        <v>0</v>
      </c>
      <c r="AN81" s="73">
        <f t="shared" si="48"/>
        <v>0</v>
      </c>
      <c r="AO81" s="78">
        <f t="shared" si="49"/>
        <v>0</v>
      </c>
      <c r="AP81" s="79">
        <f t="shared" si="50"/>
        <v>0</v>
      </c>
      <c r="AQ81" s="73">
        <f t="shared" si="51"/>
        <v>0</v>
      </c>
      <c r="AR81" s="78">
        <f t="shared" si="52"/>
        <v>0</v>
      </c>
      <c r="AS81" s="79">
        <f t="shared" si="53"/>
        <v>0</v>
      </c>
      <c r="AT81" s="80" t="str">
        <f t="shared" si="54"/>
        <v/>
      </c>
      <c r="AU81" s="80" t="str">
        <f t="shared" si="55"/>
        <v/>
      </c>
      <c r="AW81" s="3" t="s">
        <v>1</v>
      </c>
    </row>
    <row r="82" spans="1:49" x14ac:dyDescent="0.2">
      <c r="A82" s="81">
        <f t="shared" si="42"/>
        <v>75</v>
      </c>
      <c r="B82" s="77" t="str">
        <f>IFERROR(VLOOKUP(F82,GCC.Param!$B$3:$C$96,2,FALSE),"")</f>
        <v/>
      </c>
      <c r="C82" s="70">
        <f>'Input 1 - Schedule 1'!D84</f>
        <v>0</v>
      </c>
      <c r="D82" s="70">
        <f>'Input 1 - Schedule 1'!E84</f>
        <v>0</v>
      </c>
      <c r="E82" s="70">
        <f>'Input 1 - Schedule 1'!F84</f>
        <v>0</v>
      </c>
      <c r="F82" s="70">
        <f>'Input 1 - Schedule 1'!G84</f>
        <v>0</v>
      </c>
      <c r="G82" s="70">
        <f>'Input 1 - Schedule 1'!I84</f>
        <v>0</v>
      </c>
      <c r="H82" s="70" t="str">
        <f>'Input 1 - Schedule 1'!J84</f>
        <v/>
      </c>
      <c r="I82" s="70">
        <f>'Input 1 - Schedule 1'!U84</f>
        <v>0</v>
      </c>
      <c r="J82" s="46"/>
      <c r="L82" s="46"/>
      <c r="M82" s="46"/>
      <c r="N82" s="70">
        <f>SUMIFS('Input 3 - Capital Instruments'!P$6:P$222,'Input 3 - Capital Instruments'!$N$6:$N$222,C82)</f>
        <v>0</v>
      </c>
      <c r="O82" s="46"/>
      <c r="P82" s="46"/>
      <c r="Q82" s="46"/>
      <c r="R82" s="71">
        <f t="shared" si="43"/>
        <v>0</v>
      </c>
      <c r="S82" s="46"/>
      <c r="T82" s="46"/>
      <c r="U82" s="72">
        <f t="shared" si="44"/>
        <v>0</v>
      </c>
      <c r="V82" s="71">
        <f t="shared" si="45"/>
        <v>0</v>
      </c>
      <c r="W82" s="71">
        <f t="shared" si="46"/>
        <v>0</v>
      </c>
      <c r="Y82" s="46"/>
      <c r="AA82" s="46"/>
      <c r="AB82" s="51"/>
      <c r="AC82" s="51"/>
      <c r="AD82" s="51"/>
      <c r="AE82" s="51"/>
      <c r="AF82" s="51"/>
      <c r="AG82" s="72">
        <f t="shared" si="47"/>
        <v>0</v>
      </c>
      <c r="AH82" s="46"/>
      <c r="AI82" s="46"/>
      <c r="AJ82" s="72">
        <f t="shared" si="39"/>
        <v>0</v>
      </c>
      <c r="AK82" s="71">
        <f t="shared" si="40"/>
        <v>0</v>
      </c>
      <c r="AL82" s="71">
        <f t="shared" si="41"/>
        <v>0</v>
      </c>
      <c r="AN82" s="73">
        <f t="shared" si="48"/>
        <v>0</v>
      </c>
      <c r="AO82" s="78">
        <f t="shared" si="49"/>
        <v>0</v>
      </c>
      <c r="AP82" s="79">
        <f t="shared" si="50"/>
        <v>0</v>
      </c>
      <c r="AQ82" s="73">
        <f t="shared" si="51"/>
        <v>0</v>
      </c>
      <c r="AR82" s="78">
        <f t="shared" si="52"/>
        <v>0</v>
      </c>
      <c r="AS82" s="79">
        <f t="shared" si="53"/>
        <v>0</v>
      </c>
      <c r="AT82" s="80" t="str">
        <f t="shared" si="54"/>
        <v/>
      </c>
      <c r="AU82" s="80" t="str">
        <f t="shared" si="55"/>
        <v/>
      </c>
      <c r="AW82" s="3" t="s">
        <v>1</v>
      </c>
    </row>
    <row r="83" spans="1:49" x14ac:dyDescent="0.2">
      <c r="A83" s="81">
        <f t="shared" si="42"/>
        <v>76</v>
      </c>
      <c r="B83" s="77" t="str">
        <f>IFERROR(VLOOKUP(F83,GCC.Param!$B$3:$C$96,2,FALSE),"")</f>
        <v/>
      </c>
      <c r="C83" s="70">
        <f>'Input 1 - Schedule 1'!D85</f>
        <v>0</v>
      </c>
      <c r="D83" s="70">
        <f>'Input 1 - Schedule 1'!E85</f>
        <v>0</v>
      </c>
      <c r="E83" s="70">
        <f>'Input 1 - Schedule 1'!F85</f>
        <v>0</v>
      </c>
      <c r="F83" s="70">
        <f>'Input 1 - Schedule 1'!G85</f>
        <v>0</v>
      </c>
      <c r="G83" s="70">
        <f>'Input 1 - Schedule 1'!I85</f>
        <v>0</v>
      </c>
      <c r="H83" s="70" t="str">
        <f>'Input 1 - Schedule 1'!J85</f>
        <v/>
      </c>
      <c r="I83" s="70">
        <f>'Input 1 - Schedule 1'!U85</f>
        <v>0</v>
      </c>
      <c r="J83" s="46"/>
      <c r="L83" s="46"/>
      <c r="M83" s="46"/>
      <c r="N83" s="70">
        <f>SUMIFS('Input 3 - Capital Instruments'!P$6:P$222,'Input 3 - Capital Instruments'!$N$6:$N$222,C83)</f>
        <v>0</v>
      </c>
      <c r="O83" s="46"/>
      <c r="P83" s="46"/>
      <c r="Q83" s="46"/>
      <c r="R83" s="71">
        <f t="shared" si="43"/>
        <v>0</v>
      </c>
      <c r="S83" s="46"/>
      <c r="T83" s="46"/>
      <c r="U83" s="72">
        <f t="shared" si="44"/>
        <v>0</v>
      </c>
      <c r="V83" s="71">
        <f t="shared" si="45"/>
        <v>0</v>
      </c>
      <c r="W83" s="71">
        <f t="shared" si="46"/>
        <v>0</v>
      </c>
      <c r="Y83" s="46"/>
      <c r="AA83" s="46"/>
      <c r="AB83" s="51"/>
      <c r="AC83" s="51"/>
      <c r="AD83" s="51"/>
      <c r="AE83" s="51"/>
      <c r="AF83" s="51"/>
      <c r="AG83" s="72">
        <f t="shared" si="47"/>
        <v>0</v>
      </c>
      <c r="AH83" s="46"/>
      <c r="AI83" s="46"/>
      <c r="AJ83" s="72">
        <f t="shared" si="39"/>
        <v>0</v>
      </c>
      <c r="AK83" s="71">
        <f t="shared" si="40"/>
        <v>0</v>
      </c>
      <c r="AL83" s="71">
        <f t="shared" si="41"/>
        <v>0</v>
      </c>
      <c r="AN83" s="73">
        <f t="shared" si="48"/>
        <v>0</v>
      </c>
      <c r="AO83" s="78">
        <f t="shared" si="49"/>
        <v>0</v>
      </c>
      <c r="AP83" s="79">
        <f t="shared" si="50"/>
        <v>0</v>
      </c>
      <c r="AQ83" s="73">
        <f t="shared" si="51"/>
        <v>0</v>
      </c>
      <c r="AR83" s="78">
        <f t="shared" si="52"/>
        <v>0</v>
      </c>
      <c r="AS83" s="79">
        <f t="shared" si="53"/>
        <v>0</v>
      </c>
      <c r="AT83" s="80" t="str">
        <f t="shared" si="54"/>
        <v/>
      </c>
      <c r="AU83" s="80" t="str">
        <f t="shared" si="55"/>
        <v/>
      </c>
      <c r="AW83" s="3" t="s">
        <v>1</v>
      </c>
    </row>
    <row r="84" spans="1:49" x14ac:dyDescent="0.2">
      <c r="A84" s="81">
        <f t="shared" si="42"/>
        <v>77</v>
      </c>
      <c r="B84" s="77" t="str">
        <f>IFERROR(VLOOKUP(F84,GCC.Param!$B$3:$C$96,2,FALSE),"")</f>
        <v/>
      </c>
      <c r="C84" s="70">
        <f>'Input 1 - Schedule 1'!D86</f>
        <v>0</v>
      </c>
      <c r="D84" s="70">
        <f>'Input 1 - Schedule 1'!E86</f>
        <v>0</v>
      </c>
      <c r="E84" s="70">
        <f>'Input 1 - Schedule 1'!F86</f>
        <v>0</v>
      </c>
      <c r="F84" s="70">
        <f>'Input 1 - Schedule 1'!G86</f>
        <v>0</v>
      </c>
      <c r="G84" s="70">
        <f>'Input 1 - Schedule 1'!I86</f>
        <v>0</v>
      </c>
      <c r="H84" s="70" t="str">
        <f>'Input 1 - Schedule 1'!J86</f>
        <v/>
      </c>
      <c r="I84" s="70">
        <f>'Input 1 - Schedule 1'!U86</f>
        <v>0</v>
      </c>
      <c r="J84" s="46"/>
      <c r="L84" s="46"/>
      <c r="M84" s="46"/>
      <c r="N84" s="70">
        <f>SUMIFS('Input 3 - Capital Instruments'!P$6:P$222,'Input 3 - Capital Instruments'!$N$6:$N$222,C84)</f>
        <v>0</v>
      </c>
      <c r="O84" s="46"/>
      <c r="P84" s="46"/>
      <c r="Q84" s="46"/>
      <c r="R84" s="71">
        <f t="shared" si="43"/>
        <v>0</v>
      </c>
      <c r="S84" s="46"/>
      <c r="T84" s="46"/>
      <c r="U84" s="72">
        <f t="shared" si="44"/>
        <v>0</v>
      </c>
      <c r="V84" s="71">
        <f t="shared" si="45"/>
        <v>0</v>
      </c>
      <c r="W84" s="71">
        <f t="shared" si="46"/>
        <v>0</v>
      </c>
      <c r="Y84" s="46"/>
      <c r="AA84" s="46"/>
      <c r="AB84" s="51"/>
      <c r="AC84" s="51"/>
      <c r="AD84" s="51"/>
      <c r="AE84" s="51"/>
      <c r="AF84" s="51"/>
      <c r="AG84" s="72">
        <f t="shared" si="47"/>
        <v>0</v>
      </c>
      <c r="AH84" s="46"/>
      <c r="AI84" s="46"/>
      <c r="AJ84" s="72">
        <f t="shared" si="39"/>
        <v>0</v>
      </c>
      <c r="AK84" s="71">
        <f t="shared" si="40"/>
        <v>0</v>
      </c>
      <c r="AL84" s="71">
        <f t="shared" si="41"/>
        <v>0</v>
      </c>
      <c r="AN84" s="73">
        <f t="shared" si="48"/>
        <v>0</v>
      </c>
      <c r="AO84" s="78">
        <f t="shared" si="49"/>
        <v>0</v>
      </c>
      <c r="AP84" s="79">
        <f t="shared" si="50"/>
        <v>0</v>
      </c>
      <c r="AQ84" s="73">
        <f t="shared" si="51"/>
        <v>0</v>
      </c>
      <c r="AR84" s="78">
        <f t="shared" si="52"/>
        <v>0</v>
      </c>
      <c r="AS84" s="79">
        <f t="shared" si="53"/>
        <v>0</v>
      </c>
      <c r="AT84" s="80" t="str">
        <f t="shared" si="54"/>
        <v/>
      </c>
      <c r="AU84" s="80" t="str">
        <f t="shared" si="55"/>
        <v/>
      </c>
      <c r="AW84" s="3" t="s">
        <v>1</v>
      </c>
    </row>
    <row r="85" spans="1:49" x14ac:dyDescent="0.2">
      <c r="A85" s="81">
        <f t="shared" si="42"/>
        <v>78</v>
      </c>
      <c r="B85" s="77" t="str">
        <f>IFERROR(VLOOKUP(F85,GCC.Param!$B$3:$C$96,2,FALSE),"")</f>
        <v/>
      </c>
      <c r="C85" s="70">
        <f>'Input 1 - Schedule 1'!D87</f>
        <v>0</v>
      </c>
      <c r="D85" s="70">
        <f>'Input 1 - Schedule 1'!E87</f>
        <v>0</v>
      </c>
      <c r="E85" s="70">
        <f>'Input 1 - Schedule 1'!F87</f>
        <v>0</v>
      </c>
      <c r="F85" s="70">
        <f>'Input 1 - Schedule 1'!G87</f>
        <v>0</v>
      </c>
      <c r="G85" s="70">
        <f>'Input 1 - Schedule 1'!I87</f>
        <v>0</v>
      </c>
      <c r="H85" s="70" t="str">
        <f>'Input 1 - Schedule 1'!J87</f>
        <v/>
      </c>
      <c r="I85" s="70">
        <f>'Input 1 - Schedule 1'!U87</f>
        <v>0</v>
      </c>
      <c r="J85" s="46"/>
      <c r="L85" s="46"/>
      <c r="M85" s="46"/>
      <c r="N85" s="70">
        <f>SUMIFS('Input 3 - Capital Instruments'!P$6:P$222,'Input 3 - Capital Instruments'!$N$6:$N$222,C85)</f>
        <v>0</v>
      </c>
      <c r="O85" s="46"/>
      <c r="P85" s="46"/>
      <c r="Q85" s="46"/>
      <c r="R85" s="71">
        <f t="shared" si="43"/>
        <v>0</v>
      </c>
      <c r="S85" s="46"/>
      <c r="T85" s="46"/>
      <c r="U85" s="72">
        <f t="shared" si="44"/>
        <v>0</v>
      </c>
      <c r="V85" s="71">
        <f t="shared" si="45"/>
        <v>0</v>
      </c>
      <c r="W85" s="71">
        <f t="shared" si="46"/>
        <v>0</v>
      </c>
      <c r="Y85" s="46"/>
      <c r="AA85" s="46"/>
      <c r="AB85" s="51"/>
      <c r="AC85" s="51"/>
      <c r="AD85" s="51"/>
      <c r="AE85" s="51"/>
      <c r="AF85" s="51"/>
      <c r="AG85" s="72">
        <f t="shared" si="47"/>
        <v>0</v>
      </c>
      <c r="AH85" s="46"/>
      <c r="AI85" s="46"/>
      <c r="AJ85" s="72">
        <f t="shared" si="39"/>
        <v>0</v>
      </c>
      <c r="AK85" s="71">
        <f t="shared" si="40"/>
        <v>0</v>
      </c>
      <c r="AL85" s="71">
        <f t="shared" si="41"/>
        <v>0</v>
      </c>
      <c r="AN85" s="73">
        <f t="shared" si="48"/>
        <v>0</v>
      </c>
      <c r="AO85" s="78">
        <f t="shared" si="49"/>
        <v>0</v>
      </c>
      <c r="AP85" s="79">
        <f t="shared" si="50"/>
        <v>0</v>
      </c>
      <c r="AQ85" s="73">
        <f t="shared" si="51"/>
        <v>0</v>
      </c>
      <c r="AR85" s="78">
        <f t="shared" si="52"/>
        <v>0</v>
      </c>
      <c r="AS85" s="79">
        <f t="shared" si="53"/>
        <v>0</v>
      </c>
      <c r="AT85" s="80" t="str">
        <f t="shared" si="54"/>
        <v/>
      </c>
      <c r="AU85" s="80" t="str">
        <f t="shared" si="55"/>
        <v/>
      </c>
      <c r="AW85" s="3" t="s">
        <v>1</v>
      </c>
    </row>
    <row r="86" spans="1:49" x14ac:dyDescent="0.2">
      <c r="A86" s="81">
        <f t="shared" si="42"/>
        <v>79</v>
      </c>
      <c r="B86" s="77" t="str">
        <f>IFERROR(VLOOKUP(F86,GCC.Param!$B$3:$C$96,2,FALSE),"")</f>
        <v/>
      </c>
      <c r="C86" s="70">
        <f>'Input 1 - Schedule 1'!D88</f>
        <v>0</v>
      </c>
      <c r="D86" s="70">
        <f>'Input 1 - Schedule 1'!E88</f>
        <v>0</v>
      </c>
      <c r="E86" s="70">
        <f>'Input 1 - Schedule 1'!F88</f>
        <v>0</v>
      </c>
      <c r="F86" s="70">
        <f>'Input 1 - Schedule 1'!G88</f>
        <v>0</v>
      </c>
      <c r="G86" s="70">
        <f>'Input 1 - Schedule 1'!I88</f>
        <v>0</v>
      </c>
      <c r="H86" s="70" t="str">
        <f>'Input 1 - Schedule 1'!J88</f>
        <v/>
      </c>
      <c r="I86" s="70">
        <f>'Input 1 - Schedule 1'!U88</f>
        <v>0</v>
      </c>
      <c r="J86" s="46"/>
      <c r="L86" s="46"/>
      <c r="M86" s="46"/>
      <c r="N86" s="70">
        <f>SUMIFS('Input 3 - Capital Instruments'!P$6:P$222,'Input 3 - Capital Instruments'!$N$6:$N$222,C86)</f>
        <v>0</v>
      </c>
      <c r="O86" s="46"/>
      <c r="P86" s="46"/>
      <c r="Q86" s="46"/>
      <c r="R86" s="71">
        <f t="shared" si="43"/>
        <v>0</v>
      </c>
      <c r="S86" s="46"/>
      <c r="T86" s="46"/>
      <c r="U86" s="72">
        <f t="shared" si="44"/>
        <v>0</v>
      </c>
      <c r="V86" s="71">
        <f t="shared" si="45"/>
        <v>0</v>
      </c>
      <c r="W86" s="71">
        <f t="shared" si="46"/>
        <v>0</v>
      </c>
      <c r="Y86" s="46"/>
      <c r="AA86" s="46"/>
      <c r="AB86" s="51"/>
      <c r="AC86" s="51"/>
      <c r="AD86" s="51"/>
      <c r="AE86" s="51"/>
      <c r="AF86" s="51"/>
      <c r="AG86" s="72">
        <f t="shared" si="47"/>
        <v>0</v>
      </c>
      <c r="AH86" s="46"/>
      <c r="AI86" s="46"/>
      <c r="AJ86" s="72">
        <f t="shared" si="39"/>
        <v>0</v>
      </c>
      <c r="AK86" s="71">
        <f t="shared" si="40"/>
        <v>0</v>
      </c>
      <c r="AL86" s="71">
        <f t="shared" si="41"/>
        <v>0</v>
      </c>
      <c r="AN86" s="73">
        <f t="shared" si="48"/>
        <v>0</v>
      </c>
      <c r="AO86" s="78">
        <f t="shared" si="49"/>
        <v>0</v>
      </c>
      <c r="AP86" s="79">
        <f t="shared" si="50"/>
        <v>0</v>
      </c>
      <c r="AQ86" s="73">
        <f t="shared" si="51"/>
        <v>0</v>
      </c>
      <c r="AR86" s="78">
        <f t="shared" si="52"/>
        <v>0</v>
      </c>
      <c r="AS86" s="79">
        <f t="shared" si="53"/>
        <v>0</v>
      </c>
      <c r="AT86" s="80" t="str">
        <f t="shared" si="54"/>
        <v/>
      </c>
      <c r="AU86" s="80" t="str">
        <f t="shared" si="55"/>
        <v/>
      </c>
      <c r="AW86" s="3" t="s">
        <v>1</v>
      </c>
    </row>
    <row r="87" spans="1:49" x14ac:dyDescent="0.2">
      <c r="A87" s="81">
        <f t="shared" si="42"/>
        <v>80</v>
      </c>
      <c r="B87" s="77" t="str">
        <f>IFERROR(VLOOKUP(F87,GCC.Param!$B$3:$C$96,2,FALSE),"")</f>
        <v/>
      </c>
      <c r="C87" s="70">
        <f>'Input 1 - Schedule 1'!D89</f>
        <v>0</v>
      </c>
      <c r="D87" s="70">
        <f>'Input 1 - Schedule 1'!E89</f>
        <v>0</v>
      </c>
      <c r="E87" s="70">
        <f>'Input 1 - Schedule 1'!F89</f>
        <v>0</v>
      </c>
      <c r="F87" s="70">
        <f>'Input 1 - Schedule 1'!G89</f>
        <v>0</v>
      </c>
      <c r="G87" s="70">
        <f>'Input 1 - Schedule 1'!I89</f>
        <v>0</v>
      </c>
      <c r="H87" s="70" t="str">
        <f>'Input 1 - Schedule 1'!J89</f>
        <v/>
      </c>
      <c r="I87" s="70">
        <f>'Input 1 - Schedule 1'!U89</f>
        <v>0</v>
      </c>
      <c r="J87" s="46"/>
      <c r="L87" s="46"/>
      <c r="M87" s="46"/>
      <c r="N87" s="70">
        <f>SUMIFS('Input 3 - Capital Instruments'!P$6:P$222,'Input 3 - Capital Instruments'!$N$6:$N$222,C87)</f>
        <v>0</v>
      </c>
      <c r="O87" s="46"/>
      <c r="P87" s="46"/>
      <c r="Q87" s="46"/>
      <c r="R87" s="71">
        <f t="shared" si="43"/>
        <v>0</v>
      </c>
      <c r="S87" s="46"/>
      <c r="T87" s="46"/>
      <c r="U87" s="72">
        <f t="shared" si="44"/>
        <v>0</v>
      </c>
      <c r="V87" s="71">
        <f t="shared" si="45"/>
        <v>0</v>
      </c>
      <c r="W87" s="71">
        <f t="shared" si="46"/>
        <v>0</v>
      </c>
      <c r="Y87" s="46"/>
      <c r="AA87" s="46"/>
      <c r="AB87" s="51"/>
      <c r="AC87" s="51"/>
      <c r="AD87" s="51"/>
      <c r="AE87" s="51"/>
      <c r="AF87" s="51"/>
      <c r="AG87" s="72">
        <f t="shared" si="47"/>
        <v>0</v>
      </c>
      <c r="AH87" s="46"/>
      <c r="AI87" s="46"/>
      <c r="AJ87" s="72">
        <f t="shared" si="39"/>
        <v>0</v>
      </c>
      <c r="AK87" s="71">
        <f t="shared" si="40"/>
        <v>0</v>
      </c>
      <c r="AL87" s="71">
        <f t="shared" si="41"/>
        <v>0</v>
      </c>
      <c r="AN87" s="73">
        <f t="shared" si="48"/>
        <v>0</v>
      </c>
      <c r="AO87" s="78">
        <f t="shared" si="49"/>
        <v>0</v>
      </c>
      <c r="AP87" s="79">
        <f t="shared" si="50"/>
        <v>0</v>
      </c>
      <c r="AQ87" s="73">
        <f t="shared" si="51"/>
        <v>0</v>
      </c>
      <c r="AR87" s="78">
        <f t="shared" si="52"/>
        <v>0</v>
      </c>
      <c r="AS87" s="79">
        <f t="shared" si="53"/>
        <v>0</v>
      </c>
      <c r="AT87" s="80" t="str">
        <f t="shared" si="54"/>
        <v/>
      </c>
      <c r="AU87" s="80" t="str">
        <f t="shared" si="55"/>
        <v/>
      </c>
      <c r="AW87" s="3" t="s">
        <v>1</v>
      </c>
    </row>
    <row r="88" spans="1:49" x14ac:dyDescent="0.2">
      <c r="A88" s="81">
        <f t="shared" si="42"/>
        <v>81</v>
      </c>
      <c r="B88" s="77" t="str">
        <f>IFERROR(VLOOKUP(F88,GCC.Param!$B$3:$C$96,2,FALSE),"")</f>
        <v/>
      </c>
      <c r="C88" s="70">
        <f>'Input 1 - Schedule 1'!D90</f>
        <v>0</v>
      </c>
      <c r="D88" s="70">
        <f>'Input 1 - Schedule 1'!E90</f>
        <v>0</v>
      </c>
      <c r="E88" s="70">
        <f>'Input 1 - Schedule 1'!F90</f>
        <v>0</v>
      </c>
      <c r="F88" s="70">
        <f>'Input 1 - Schedule 1'!G90</f>
        <v>0</v>
      </c>
      <c r="G88" s="70">
        <f>'Input 1 - Schedule 1'!I90</f>
        <v>0</v>
      </c>
      <c r="H88" s="70" t="str">
        <f>'Input 1 - Schedule 1'!J90</f>
        <v/>
      </c>
      <c r="I88" s="70">
        <f>'Input 1 - Schedule 1'!U90</f>
        <v>0</v>
      </c>
      <c r="J88" s="46"/>
      <c r="L88" s="46"/>
      <c r="M88" s="46"/>
      <c r="N88" s="70">
        <f>SUMIFS('Input 3 - Capital Instruments'!P$6:P$222,'Input 3 - Capital Instruments'!$N$6:$N$222,C88)</f>
        <v>0</v>
      </c>
      <c r="O88" s="46"/>
      <c r="P88" s="46"/>
      <c r="Q88" s="46"/>
      <c r="R88" s="71">
        <f t="shared" si="43"/>
        <v>0</v>
      </c>
      <c r="S88" s="46"/>
      <c r="T88" s="46"/>
      <c r="U88" s="72">
        <f t="shared" si="44"/>
        <v>0</v>
      </c>
      <c r="V88" s="71">
        <f t="shared" si="45"/>
        <v>0</v>
      </c>
      <c r="W88" s="71">
        <f t="shared" si="46"/>
        <v>0</v>
      </c>
      <c r="Y88" s="46"/>
      <c r="AA88" s="46"/>
      <c r="AB88" s="51"/>
      <c r="AC88" s="51"/>
      <c r="AD88" s="51"/>
      <c r="AE88" s="51"/>
      <c r="AF88" s="51"/>
      <c r="AG88" s="72">
        <f t="shared" si="47"/>
        <v>0</v>
      </c>
      <c r="AH88" s="46"/>
      <c r="AI88" s="46"/>
      <c r="AJ88" s="72">
        <f t="shared" si="39"/>
        <v>0</v>
      </c>
      <c r="AK88" s="71">
        <f t="shared" si="40"/>
        <v>0</v>
      </c>
      <c r="AL88" s="71">
        <f t="shared" si="41"/>
        <v>0</v>
      </c>
      <c r="AN88" s="73">
        <f t="shared" si="48"/>
        <v>0</v>
      </c>
      <c r="AO88" s="78">
        <f t="shared" si="49"/>
        <v>0</v>
      </c>
      <c r="AP88" s="79">
        <f t="shared" si="50"/>
        <v>0</v>
      </c>
      <c r="AQ88" s="73">
        <f t="shared" si="51"/>
        <v>0</v>
      </c>
      <c r="AR88" s="78">
        <f t="shared" si="52"/>
        <v>0</v>
      </c>
      <c r="AS88" s="79">
        <f t="shared" si="53"/>
        <v>0</v>
      </c>
      <c r="AT88" s="80" t="str">
        <f t="shared" si="54"/>
        <v/>
      </c>
      <c r="AU88" s="80" t="str">
        <f t="shared" si="55"/>
        <v/>
      </c>
      <c r="AW88" s="3" t="s">
        <v>1</v>
      </c>
    </row>
    <row r="89" spans="1:49" x14ac:dyDescent="0.2">
      <c r="A89" s="81">
        <f t="shared" si="42"/>
        <v>82</v>
      </c>
      <c r="B89" s="77" t="str">
        <f>IFERROR(VLOOKUP(F89,GCC.Param!$B$3:$C$96,2,FALSE),"")</f>
        <v/>
      </c>
      <c r="C89" s="70">
        <f>'Input 1 - Schedule 1'!D91</f>
        <v>0</v>
      </c>
      <c r="D89" s="70">
        <f>'Input 1 - Schedule 1'!E91</f>
        <v>0</v>
      </c>
      <c r="E89" s="70">
        <f>'Input 1 - Schedule 1'!F91</f>
        <v>0</v>
      </c>
      <c r="F89" s="70">
        <f>'Input 1 - Schedule 1'!G91</f>
        <v>0</v>
      </c>
      <c r="G89" s="70">
        <f>'Input 1 - Schedule 1'!I91</f>
        <v>0</v>
      </c>
      <c r="H89" s="70" t="str">
        <f>'Input 1 - Schedule 1'!J91</f>
        <v/>
      </c>
      <c r="I89" s="70">
        <f>'Input 1 - Schedule 1'!U91</f>
        <v>0</v>
      </c>
      <c r="J89" s="46"/>
      <c r="L89" s="46"/>
      <c r="M89" s="46"/>
      <c r="N89" s="70">
        <f>SUMIFS('Input 3 - Capital Instruments'!P$6:P$222,'Input 3 - Capital Instruments'!$N$6:$N$222,C89)</f>
        <v>0</v>
      </c>
      <c r="O89" s="46"/>
      <c r="P89" s="46"/>
      <c r="Q89" s="46"/>
      <c r="R89" s="71">
        <f t="shared" si="43"/>
        <v>0</v>
      </c>
      <c r="S89" s="46"/>
      <c r="T89" s="46"/>
      <c r="U89" s="72">
        <f t="shared" si="44"/>
        <v>0</v>
      </c>
      <c r="V89" s="71">
        <f t="shared" si="45"/>
        <v>0</v>
      </c>
      <c r="W89" s="71">
        <f t="shared" si="46"/>
        <v>0</v>
      </c>
      <c r="Y89" s="46"/>
      <c r="AA89" s="46"/>
      <c r="AB89" s="51"/>
      <c r="AC89" s="51"/>
      <c r="AD89" s="51"/>
      <c r="AE89" s="51"/>
      <c r="AF89" s="51"/>
      <c r="AG89" s="72">
        <f t="shared" si="47"/>
        <v>0</v>
      </c>
      <c r="AH89" s="46"/>
      <c r="AI89" s="46"/>
      <c r="AJ89" s="72">
        <f t="shared" si="39"/>
        <v>0</v>
      </c>
      <c r="AK89" s="71">
        <f t="shared" si="40"/>
        <v>0</v>
      </c>
      <c r="AL89" s="71">
        <f t="shared" si="41"/>
        <v>0</v>
      </c>
      <c r="AN89" s="73">
        <f t="shared" si="48"/>
        <v>0</v>
      </c>
      <c r="AO89" s="78">
        <f t="shared" si="49"/>
        <v>0</v>
      </c>
      <c r="AP89" s="79">
        <f t="shared" si="50"/>
        <v>0</v>
      </c>
      <c r="AQ89" s="73">
        <f t="shared" si="51"/>
        <v>0</v>
      </c>
      <c r="AR89" s="78">
        <f t="shared" si="52"/>
        <v>0</v>
      </c>
      <c r="AS89" s="79">
        <f t="shared" si="53"/>
        <v>0</v>
      </c>
      <c r="AT89" s="80" t="str">
        <f t="shared" si="54"/>
        <v/>
      </c>
      <c r="AU89" s="80" t="str">
        <f t="shared" si="55"/>
        <v/>
      </c>
      <c r="AW89" s="3" t="s">
        <v>1</v>
      </c>
    </row>
    <row r="90" spans="1:49" x14ac:dyDescent="0.2">
      <c r="A90" s="81">
        <f t="shared" si="42"/>
        <v>83</v>
      </c>
      <c r="B90" s="77" t="str">
        <f>IFERROR(VLOOKUP(F90,GCC.Param!$B$3:$C$96,2,FALSE),"")</f>
        <v/>
      </c>
      <c r="C90" s="70">
        <f>'Input 1 - Schedule 1'!D92</f>
        <v>0</v>
      </c>
      <c r="D90" s="70">
        <f>'Input 1 - Schedule 1'!E92</f>
        <v>0</v>
      </c>
      <c r="E90" s="70">
        <f>'Input 1 - Schedule 1'!F92</f>
        <v>0</v>
      </c>
      <c r="F90" s="70">
        <f>'Input 1 - Schedule 1'!G92</f>
        <v>0</v>
      </c>
      <c r="G90" s="70">
        <f>'Input 1 - Schedule 1'!I92</f>
        <v>0</v>
      </c>
      <c r="H90" s="70" t="str">
        <f>'Input 1 - Schedule 1'!J92</f>
        <v/>
      </c>
      <c r="I90" s="70">
        <f>'Input 1 - Schedule 1'!U92</f>
        <v>0</v>
      </c>
      <c r="J90" s="46"/>
      <c r="L90" s="46"/>
      <c r="M90" s="46"/>
      <c r="N90" s="70">
        <f>SUMIFS('Input 3 - Capital Instruments'!P$6:P$222,'Input 3 - Capital Instruments'!$N$6:$N$222,C90)</f>
        <v>0</v>
      </c>
      <c r="O90" s="46"/>
      <c r="P90" s="46"/>
      <c r="Q90" s="46"/>
      <c r="R90" s="71">
        <f t="shared" si="43"/>
        <v>0</v>
      </c>
      <c r="S90" s="46"/>
      <c r="T90" s="46"/>
      <c r="U90" s="72">
        <f t="shared" si="44"/>
        <v>0</v>
      </c>
      <c r="V90" s="71">
        <f t="shared" si="45"/>
        <v>0</v>
      </c>
      <c r="W90" s="71">
        <f t="shared" si="46"/>
        <v>0</v>
      </c>
      <c r="Y90" s="46"/>
      <c r="AA90" s="46"/>
      <c r="AB90" s="51"/>
      <c r="AC90" s="51"/>
      <c r="AD90" s="51"/>
      <c r="AE90" s="51"/>
      <c r="AF90" s="51"/>
      <c r="AG90" s="72">
        <f t="shared" si="47"/>
        <v>0</v>
      </c>
      <c r="AH90" s="46"/>
      <c r="AI90" s="46"/>
      <c r="AJ90" s="72">
        <f t="shared" si="39"/>
        <v>0</v>
      </c>
      <c r="AK90" s="71">
        <f t="shared" si="40"/>
        <v>0</v>
      </c>
      <c r="AL90" s="71">
        <f t="shared" si="41"/>
        <v>0</v>
      </c>
      <c r="AN90" s="73">
        <f t="shared" si="48"/>
        <v>0</v>
      </c>
      <c r="AO90" s="78">
        <f t="shared" si="49"/>
        <v>0</v>
      </c>
      <c r="AP90" s="79">
        <f t="shared" si="50"/>
        <v>0</v>
      </c>
      <c r="AQ90" s="73">
        <f t="shared" si="51"/>
        <v>0</v>
      </c>
      <c r="AR90" s="78">
        <f t="shared" si="52"/>
        <v>0</v>
      </c>
      <c r="AS90" s="79">
        <f t="shared" si="53"/>
        <v>0</v>
      </c>
      <c r="AT90" s="80" t="str">
        <f t="shared" si="54"/>
        <v/>
      </c>
      <c r="AU90" s="80" t="str">
        <f t="shared" si="55"/>
        <v/>
      </c>
      <c r="AW90" s="3" t="s">
        <v>1</v>
      </c>
    </row>
    <row r="91" spans="1:49" x14ac:dyDescent="0.2">
      <c r="A91" s="81">
        <f t="shared" si="42"/>
        <v>84</v>
      </c>
      <c r="B91" s="77" t="str">
        <f>IFERROR(VLOOKUP(F91,GCC.Param!$B$3:$C$96,2,FALSE),"")</f>
        <v/>
      </c>
      <c r="C91" s="70">
        <f>'Input 1 - Schedule 1'!D93</f>
        <v>0</v>
      </c>
      <c r="D91" s="70">
        <f>'Input 1 - Schedule 1'!E93</f>
        <v>0</v>
      </c>
      <c r="E91" s="70">
        <f>'Input 1 - Schedule 1'!F93</f>
        <v>0</v>
      </c>
      <c r="F91" s="70">
        <f>'Input 1 - Schedule 1'!G93</f>
        <v>0</v>
      </c>
      <c r="G91" s="70">
        <f>'Input 1 - Schedule 1'!I93</f>
        <v>0</v>
      </c>
      <c r="H91" s="70" t="str">
        <f>'Input 1 - Schedule 1'!J93</f>
        <v/>
      </c>
      <c r="I91" s="70">
        <f>'Input 1 - Schedule 1'!U93</f>
        <v>0</v>
      </c>
      <c r="J91" s="46"/>
      <c r="L91" s="46"/>
      <c r="M91" s="46"/>
      <c r="N91" s="70">
        <f>SUMIFS('Input 3 - Capital Instruments'!P$6:P$222,'Input 3 - Capital Instruments'!$N$6:$N$222,C91)</f>
        <v>0</v>
      </c>
      <c r="O91" s="46"/>
      <c r="P91" s="46"/>
      <c r="Q91" s="46"/>
      <c r="R91" s="71">
        <f t="shared" si="43"/>
        <v>0</v>
      </c>
      <c r="S91" s="46"/>
      <c r="T91" s="46"/>
      <c r="U91" s="72">
        <f t="shared" si="44"/>
        <v>0</v>
      </c>
      <c r="V91" s="71">
        <f t="shared" si="45"/>
        <v>0</v>
      </c>
      <c r="W91" s="71">
        <f t="shared" si="46"/>
        <v>0</v>
      </c>
      <c r="Y91" s="46"/>
      <c r="AA91" s="46"/>
      <c r="AB91" s="51"/>
      <c r="AC91" s="51"/>
      <c r="AD91" s="51"/>
      <c r="AE91" s="51"/>
      <c r="AF91" s="51"/>
      <c r="AG91" s="72">
        <f t="shared" si="47"/>
        <v>0</v>
      </c>
      <c r="AH91" s="46"/>
      <c r="AI91" s="46"/>
      <c r="AJ91" s="72">
        <f t="shared" si="39"/>
        <v>0</v>
      </c>
      <c r="AK91" s="71">
        <f t="shared" si="40"/>
        <v>0</v>
      </c>
      <c r="AL91" s="71">
        <f t="shared" si="41"/>
        <v>0</v>
      </c>
      <c r="AN91" s="73">
        <f t="shared" si="48"/>
        <v>0</v>
      </c>
      <c r="AO91" s="78">
        <f t="shared" si="49"/>
        <v>0</v>
      </c>
      <c r="AP91" s="79">
        <f t="shared" si="50"/>
        <v>0</v>
      </c>
      <c r="AQ91" s="73">
        <f t="shared" si="51"/>
        <v>0</v>
      </c>
      <c r="AR91" s="78">
        <f t="shared" si="52"/>
        <v>0</v>
      </c>
      <c r="AS91" s="79">
        <f t="shared" si="53"/>
        <v>0</v>
      </c>
      <c r="AT91" s="80" t="str">
        <f t="shared" si="54"/>
        <v/>
      </c>
      <c r="AU91" s="80" t="str">
        <f t="shared" si="55"/>
        <v/>
      </c>
      <c r="AW91" s="3" t="s">
        <v>1</v>
      </c>
    </row>
    <row r="92" spans="1:49" x14ac:dyDescent="0.2">
      <c r="A92" s="81">
        <f t="shared" si="42"/>
        <v>85</v>
      </c>
      <c r="B92" s="77" t="str">
        <f>IFERROR(VLOOKUP(F92,GCC.Param!$B$3:$C$96,2,FALSE),"")</f>
        <v/>
      </c>
      <c r="C92" s="70">
        <f>'Input 1 - Schedule 1'!D94</f>
        <v>0</v>
      </c>
      <c r="D92" s="70">
        <f>'Input 1 - Schedule 1'!E94</f>
        <v>0</v>
      </c>
      <c r="E92" s="70">
        <f>'Input 1 - Schedule 1'!F94</f>
        <v>0</v>
      </c>
      <c r="F92" s="70">
        <f>'Input 1 - Schedule 1'!G94</f>
        <v>0</v>
      </c>
      <c r="G92" s="70">
        <f>'Input 1 - Schedule 1'!I94</f>
        <v>0</v>
      </c>
      <c r="H92" s="70" t="str">
        <f>'Input 1 - Schedule 1'!J94</f>
        <v/>
      </c>
      <c r="I92" s="70">
        <f>'Input 1 - Schedule 1'!U94</f>
        <v>0</v>
      </c>
      <c r="J92" s="46"/>
      <c r="L92" s="46"/>
      <c r="M92" s="46"/>
      <c r="N92" s="70">
        <f>SUMIFS('Input 3 - Capital Instruments'!P$6:P$222,'Input 3 - Capital Instruments'!$N$6:$N$222,C92)</f>
        <v>0</v>
      </c>
      <c r="O92" s="46"/>
      <c r="P92" s="46"/>
      <c r="Q92" s="46"/>
      <c r="R92" s="71">
        <f t="shared" si="43"/>
        <v>0</v>
      </c>
      <c r="S92" s="46"/>
      <c r="T92" s="46"/>
      <c r="U92" s="72">
        <f t="shared" si="44"/>
        <v>0</v>
      </c>
      <c r="V92" s="71">
        <f t="shared" si="45"/>
        <v>0</v>
      </c>
      <c r="W92" s="71">
        <f t="shared" si="46"/>
        <v>0</v>
      </c>
      <c r="Y92" s="46"/>
      <c r="AA92" s="46"/>
      <c r="AB92" s="51"/>
      <c r="AC92" s="51"/>
      <c r="AD92" s="51"/>
      <c r="AE92" s="51"/>
      <c r="AF92" s="51"/>
      <c r="AG92" s="72">
        <f t="shared" si="47"/>
        <v>0</v>
      </c>
      <c r="AH92" s="46"/>
      <c r="AI92" s="46"/>
      <c r="AJ92" s="72">
        <f t="shared" si="39"/>
        <v>0</v>
      </c>
      <c r="AK92" s="71">
        <f t="shared" si="40"/>
        <v>0</v>
      </c>
      <c r="AL92" s="71">
        <f t="shared" si="41"/>
        <v>0</v>
      </c>
      <c r="AN92" s="73">
        <f t="shared" si="48"/>
        <v>0</v>
      </c>
      <c r="AO92" s="78">
        <f t="shared" si="49"/>
        <v>0</v>
      </c>
      <c r="AP92" s="79">
        <f t="shared" si="50"/>
        <v>0</v>
      </c>
      <c r="AQ92" s="73">
        <f t="shared" si="51"/>
        <v>0</v>
      </c>
      <c r="AR92" s="78">
        <f t="shared" si="52"/>
        <v>0</v>
      </c>
      <c r="AS92" s="79">
        <f t="shared" si="53"/>
        <v>0</v>
      </c>
      <c r="AT92" s="80" t="str">
        <f t="shared" si="54"/>
        <v/>
      </c>
      <c r="AU92" s="80" t="str">
        <f t="shared" si="55"/>
        <v/>
      </c>
      <c r="AW92" s="3" t="s">
        <v>1</v>
      </c>
    </row>
    <row r="93" spans="1:49" x14ac:dyDescent="0.2">
      <c r="A93" s="81">
        <f t="shared" si="42"/>
        <v>86</v>
      </c>
      <c r="B93" s="77" t="str">
        <f>IFERROR(VLOOKUP(F93,GCC.Param!$B$3:$C$96,2,FALSE),"")</f>
        <v/>
      </c>
      <c r="C93" s="70">
        <f>'Input 1 - Schedule 1'!D95</f>
        <v>0</v>
      </c>
      <c r="D93" s="70">
        <f>'Input 1 - Schedule 1'!E95</f>
        <v>0</v>
      </c>
      <c r="E93" s="70">
        <f>'Input 1 - Schedule 1'!F95</f>
        <v>0</v>
      </c>
      <c r="F93" s="70">
        <f>'Input 1 - Schedule 1'!G95</f>
        <v>0</v>
      </c>
      <c r="G93" s="70">
        <f>'Input 1 - Schedule 1'!I95</f>
        <v>0</v>
      </c>
      <c r="H93" s="70" t="str">
        <f>'Input 1 - Schedule 1'!J95</f>
        <v/>
      </c>
      <c r="I93" s="70">
        <f>'Input 1 - Schedule 1'!U95</f>
        <v>0</v>
      </c>
      <c r="J93" s="46"/>
      <c r="L93" s="46"/>
      <c r="M93" s="46"/>
      <c r="N93" s="70">
        <f>SUMIFS('Input 3 - Capital Instruments'!P$6:P$222,'Input 3 - Capital Instruments'!$N$6:$N$222,C93)</f>
        <v>0</v>
      </c>
      <c r="O93" s="46"/>
      <c r="P93" s="46"/>
      <c r="Q93" s="46"/>
      <c r="R93" s="71">
        <f t="shared" si="43"/>
        <v>0</v>
      </c>
      <c r="S93" s="46"/>
      <c r="T93" s="46"/>
      <c r="U93" s="72">
        <f t="shared" si="44"/>
        <v>0</v>
      </c>
      <c r="V93" s="71">
        <f t="shared" si="45"/>
        <v>0</v>
      </c>
      <c r="W93" s="71">
        <f t="shared" si="46"/>
        <v>0</v>
      </c>
      <c r="Y93" s="46"/>
      <c r="AA93" s="46"/>
      <c r="AB93" s="51"/>
      <c r="AC93" s="51"/>
      <c r="AD93" s="51"/>
      <c r="AE93" s="51"/>
      <c r="AF93" s="51"/>
      <c r="AG93" s="72">
        <f t="shared" si="47"/>
        <v>0</v>
      </c>
      <c r="AH93" s="46"/>
      <c r="AI93" s="46"/>
      <c r="AJ93" s="72">
        <f t="shared" si="39"/>
        <v>0</v>
      </c>
      <c r="AK93" s="71">
        <f t="shared" si="40"/>
        <v>0</v>
      </c>
      <c r="AL93" s="71">
        <f t="shared" si="41"/>
        <v>0</v>
      </c>
      <c r="AN93" s="73">
        <f t="shared" si="48"/>
        <v>0</v>
      </c>
      <c r="AO93" s="78">
        <f t="shared" si="49"/>
        <v>0</v>
      </c>
      <c r="AP93" s="79">
        <f t="shared" si="50"/>
        <v>0</v>
      </c>
      <c r="AQ93" s="73">
        <f t="shared" si="51"/>
        <v>0</v>
      </c>
      <c r="AR93" s="78">
        <f t="shared" si="52"/>
        <v>0</v>
      </c>
      <c r="AS93" s="79">
        <f t="shared" si="53"/>
        <v>0</v>
      </c>
      <c r="AT93" s="80" t="str">
        <f t="shared" si="54"/>
        <v/>
      </c>
      <c r="AU93" s="80" t="str">
        <f t="shared" si="55"/>
        <v/>
      </c>
      <c r="AW93" s="3" t="s">
        <v>1</v>
      </c>
    </row>
    <row r="94" spans="1:49" x14ac:dyDescent="0.2">
      <c r="A94" s="81">
        <f t="shared" si="42"/>
        <v>87</v>
      </c>
      <c r="B94" s="77" t="str">
        <f>IFERROR(VLOOKUP(F94,GCC.Param!$B$3:$C$96,2,FALSE),"")</f>
        <v/>
      </c>
      <c r="C94" s="70">
        <f>'Input 1 - Schedule 1'!D96</f>
        <v>0</v>
      </c>
      <c r="D94" s="70">
        <f>'Input 1 - Schedule 1'!E96</f>
        <v>0</v>
      </c>
      <c r="E94" s="70">
        <f>'Input 1 - Schedule 1'!F96</f>
        <v>0</v>
      </c>
      <c r="F94" s="70">
        <f>'Input 1 - Schedule 1'!G96</f>
        <v>0</v>
      </c>
      <c r="G94" s="70">
        <f>'Input 1 - Schedule 1'!I96</f>
        <v>0</v>
      </c>
      <c r="H94" s="70" t="str">
        <f>'Input 1 - Schedule 1'!J96</f>
        <v/>
      </c>
      <c r="I94" s="70">
        <f>'Input 1 - Schedule 1'!U96</f>
        <v>0</v>
      </c>
      <c r="J94" s="46"/>
      <c r="L94" s="46"/>
      <c r="M94" s="46"/>
      <c r="N94" s="70">
        <f>SUMIFS('Input 3 - Capital Instruments'!P$6:P$222,'Input 3 - Capital Instruments'!$N$6:$N$222,C94)</f>
        <v>0</v>
      </c>
      <c r="O94" s="46"/>
      <c r="P94" s="46"/>
      <c r="Q94" s="46"/>
      <c r="R94" s="71">
        <f t="shared" si="43"/>
        <v>0</v>
      </c>
      <c r="S94" s="46"/>
      <c r="T94" s="46"/>
      <c r="U94" s="72">
        <f t="shared" si="44"/>
        <v>0</v>
      </c>
      <c r="V94" s="71">
        <f t="shared" si="45"/>
        <v>0</v>
      </c>
      <c r="W94" s="71">
        <f t="shared" si="46"/>
        <v>0</v>
      </c>
      <c r="Y94" s="46"/>
      <c r="AA94" s="46"/>
      <c r="AB94" s="51"/>
      <c r="AC94" s="51"/>
      <c r="AD94" s="51"/>
      <c r="AE94" s="51"/>
      <c r="AF94" s="51"/>
      <c r="AG94" s="72">
        <f t="shared" si="47"/>
        <v>0</v>
      </c>
      <c r="AH94" s="46"/>
      <c r="AI94" s="46"/>
      <c r="AJ94" s="72">
        <f t="shared" si="39"/>
        <v>0</v>
      </c>
      <c r="AK94" s="71">
        <f t="shared" si="40"/>
        <v>0</v>
      </c>
      <c r="AL94" s="71">
        <f t="shared" si="41"/>
        <v>0</v>
      </c>
      <c r="AN94" s="73">
        <f t="shared" si="48"/>
        <v>0</v>
      </c>
      <c r="AO94" s="78">
        <f t="shared" si="49"/>
        <v>0</v>
      </c>
      <c r="AP94" s="79">
        <f t="shared" si="50"/>
        <v>0</v>
      </c>
      <c r="AQ94" s="73">
        <f t="shared" si="51"/>
        <v>0</v>
      </c>
      <c r="AR94" s="78">
        <f t="shared" si="52"/>
        <v>0</v>
      </c>
      <c r="AS94" s="79">
        <f t="shared" si="53"/>
        <v>0</v>
      </c>
      <c r="AT94" s="80" t="str">
        <f t="shared" si="54"/>
        <v/>
      </c>
      <c r="AU94" s="80" t="str">
        <f t="shared" si="55"/>
        <v/>
      </c>
      <c r="AW94" s="3" t="s">
        <v>1</v>
      </c>
    </row>
    <row r="95" spans="1:49" x14ac:dyDescent="0.2">
      <c r="A95" s="81">
        <f t="shared" si="42"/>
        <v>88</v>
      </c>
      <c r="B95" s="77" t="str">
        <f>IFERROR(VLOOKUP(F95,GCC.Param!$B$3:$C$96,2,FALSE),"")</f>
        <v/>
      </c>
      <c r="C95" s="70">
        <f>'Input 1 - Schedule 1'!D97</f>
        <v>0</v>
      </c>
      <c r="D95" s="70">
        <f>'Input 1 - Schedule 1'!E97</f>
        <v>0</v>
      </c>
      <c r="E95" s="70">
        <f>'Input 1 - Schedule 1'!F97</f>
        <v>0</v>
      </c>
      <c r="F95" s="70">
        <f>'Input 1 - Schedule 1'!G97</f>
        <v>0</v>
      </c>
      <c r="G95" s="70">
        <f>'Input 1 - Schedule 1'!I97</f>
        <v>0</v>
      </c>
      <c r="H95" s="70" t="str">
        <f>'Input 1 - Schedule 1'!J97</f>
        <v/>
      </c>
      <c r="I95" s="70">
        <f>'Input 1 - Schedule 1'!U97</f>
        <v>0</v>
      </c>
      <c r="J95" s="46"/>
      <c r="L95" s="46"/>
      <c r="M95" s="46"/>
      <c r="N95" s="70">
        <f>SUMIFS('Input 3 - Capital Instruments'!P$6:P$222,'Input 3 - Capital Instruments'!$N$6:$N$222,C95)</f>
        <v>0</v>
      </c>
      <c r="O95" s="46"/>
      <c r="P95" s="46"/>
      <c r="Q95" s="46"/>
      <c r="R95" s="71">
        <f t="shared" si="43"/>
        <v>0</v>
      </c>
      <c r="S95" s="46"/>
      <c r="T95" s="46"/>
      <c r="U95" s="72">
        <f t="shared" si="44"/>
        <v>0</v>
      </c>
      <c r="V95" s="71">
        <f t="shared" si="45"/>
        <v>0</v>
      </c>
      <c r="W95" s="71">
        <f t="shared" si="46"/>
        <v>0</v>
      </c>
      <c r="Y95" s="46"/>
      <c r="AA95" s="46"/>
      <c r="AB95" s="51"/>
      <c r="AC95" s="51"/>
      <c r="AD95" s="51"/>
      <c r="AE95" s="51"/>
      <c r="AF95" s="51"/>
      <c r="AG95" s="72">
        <f t="shared" si="47"/>
        <v>0</v>
      </c>
      <c r="AH95" s="46"/>
      <c r="AI95" s="46"/>
      <c r="AJ95" s="72">
        <f t="shared" si="39"/>
        <v>0</v>
      </c>
      <c r="AK95" s="71">
        <f t="shared" si="40"/>
        <v>0</v>
      </c>
      <c r="AL95" s="71">
        <f t="shared" si="41"/>
        <v>0</v>
      </c>
      <c r="AN95" s="73">
        <f t="shared" si="48"/>
        <v>0</v>
      </c>
      <c r="AO95" s="78">
        <f t="shared" si="49"/>
        <v>0</v>
      </c>
      <c r="AP95" s="79">
        <f t="shared" si="50"/>
        <v>0</v>
      </c>
      <c r="AQ95" s="73">
        <f t="shared" si="51"/>
        <v>0</v>
      </c>
      <c r="AR95" s="78">
        <f t="shared" si="52"/>
        <v>0</v>
      </c>
      <c r="AS95" s="79">
        <f t="shared" si="53"/>
        <v>0</v>
      </c>
      <c r="AT95" s="80" t="str">
        <f t="shared" si="54"/>
        <v/>
      </c>
      <c r="AU95" s="80" t="str">
        <f t="shared" si="55"/>
        <v/>
      </c>
      <c r="AW95" s="3" t="s">
        <v>1</v>
      </c>
    </row>
    <row r="96" spans="1:49" x14ac:dyDescent="0.2">
      <c r="A96" s="81">
        <f t="shared" si="42"/>
        <v>89</v>
      </c>
      <c r="B96" s="77" t="str">
        <f>IFERROR(VLOOKUP(F96,GCC.Param!$B$3:$C$96,2,FALSE),"")</f>
        <v/>
      </c>
      <c r="C96" s="70">
        <f>'Input 1 - Schedule 1'!D98</f>
        <v>0</v>
      </c>
      <c r="D96" s="70">
        <f>'Input 1 - Schedule 1'!E98</f>
        <v>0</v>
      </c>
      <c r="E96" s="70">
        <f>'Input 1 - Schedule 1'!F98</f>
        <v>0</v>
      </c>
      <c r="F96" s="70">
        <f>'Input 1 - Schedule 1'!G98</f>
        <v>0</v>
      </c>
      <c r="G96" s="70">
        <f>'Input 1 - Schedule 1'!I98</f>
        <v>0</v>
      </c>
      <c r="H96" s="70" t="str">
        <f>'Input 1 - Schedule 1'!J98</f>
        <v/>
      </c>
      <c r="I96" s="70">
        <f>'Input 1 - Schedule 1'!U98</f>
        <v>0</v>
      </c>
      <c r="J96" s="46"/>
      <c r="L96" s="46"/>
      <c r="M96" s="46"/>
      <c r="N96" s="70">
        <f>SUMIFS('Input 3 - Capital Instruments'!P$6:P$222,'Input 3 - Capital Instruments'!$N$6:$N$222,C96)</f>
        <v>0</v>
      </c>
      <c r="O96" s="46"/>
      <c r="P96" s="46"/>
      <c r="Q96" s="46"/>
      <c r="R96" s="71">
        <f t="shared" si="43"/>
        <v>0</v>
      </c>
      <c r="S96" s="46"/>
      <c r="T96" s="46"/>
      <c r="U96" s="72">
        <f t="shared" si="44"/>
        <v>0</v>
      </c>
      <c r="V96" s="71">
        <f t="shared" si="45"/>
        <v>0</v>
      </c>
      <c r="W96" s="71">
        <f t="shared" si="46"/>
        <v>0</v>
      </c>
      <c r="Y96" s="46"/>
      <c r="AA96" s="46"/>
      <c r="AB96" s="51"/>
      <c r="AC96" s="51"/>
      <c r="AD96" s="51"/>
      <c r="AE96" s="51"/>
      <c r="AF96" s="51"/>
      <c r="AG96" s="72">
        <f t="shared" si="47"/>
        <v>0</v>
      </c>
      <c r="AH96" s="46"/>
      <c r="AI96" s="46"/>
      <c r="AJ96" s="72">
        <f t="shared" si="39"/>
        <v>0</v>
      </c>
      <c r="AK96" s="71">
        <f t="shared" si="40"/>
        <v>0</v>
      </c>
      <c r="AL96" s="71">
        <f t="shared" si="41"/>
        <v>0</v>
      </c>
      <c r="AN96" s="73">
        <f t="shared" si="48"/>
        <v>0</v>
      </c>
      <c r="AO96" s="78">
        <f t="shared" si="49"/>
        <v>0</v>
      </c>
      <c r="AP96" s="79">
        <f t="shared" si="50"/>
        <v>0</v>
      </c>
      <c r="AQ96" s="73">
        <f t="shared" si="51"/>
        <v>0</v>
      </c>
      <c r="AR96" s="78">
        <f t="shared" si="52"/>
        <v>0</v>
      </c>
      <c r="AS96" s="79">
        <f t="shared" si="53"/>
        <v>0</v>
      </c>
      <c r="AT96" s="80" t="str">
        <f t="shared" si="54"/>
        <v/>
      </c>
      <c r="AU96" s="80" t="str">
        <f t="shared" si="55"/>
        <v/>
      </c>
      <c r="AW96" s="3" t="s">
        <v>1</v>
      </c>
    </row>
    <row r="97" spans="1:49" x14ac:dyDescent="0.2">
      <c r="A97" s="81">
        <f t="shared" si="42"/>
        <v>90</v>
      </c>
      <c r="B97" s="77" t="str">
        <f>IFERROR(VLOOKUP(F97,GCC.Param!$B$3:$C$96,2,FALSE),"")</f>
        <v/>
      </c>
      <c r="C97" s="70">
        <f>'Input 1 - Schedule 1'!D99</f>
        <v>0</v>
      </c>
      <c r="D97" s="70">
        <f>'Input 1 - Schedule 1'!E99</f>
        <v>0</v>
      </c>
      <c r="E97" s="70">
        <f>'Input 1 - Schedule 1'!F99</f>
        <v>0</v>
      </c>
      <c r="F97" s="70">
        <f>'Input 1 - Schedule 1'!G99</f>
        <v>0</v>
      </c>
      <c r="G97" s="70">
        <f>'Input 1 - Schedule 1'!I99</f>
        <v>0</v>
      </c>
      <c r="H97" s="70" t="str">
        <f>'Input 1 - Schedule 1'!J99</f>
        <v/>
      </c>
      <c r="I97" s="70">
        <f>'Input 1 - Schedule 1'!U99</f>
        <v>0</v>
      </c>
      <c r="J97" s="46"/>
      <c r="L97" s="46"/>
      <c r="M97" s="46"/>
      <c r="N97" s="70">
        <f>SUMIFS('Input 3 - Capital Instruments'!P$6:P$222,'Input 3 - Capital Instruments'!$N$6:$N$222,C97)</f>
        <v>0</v>
      </c>
      <c r="O97" s="46"/>
      <c r="P97" s="46"/>
      <c r="Q97" s="46"/>
      <c r="R97" s="71">
        <f t="shared" si="43"/>
        <v>0</v>
      </c>
      <c r="S97" s="46"/>
      <c r="T97" s="46"/>
      <c r="U97" s="72">
        <f t="shared" si="44"/>
        <v>0</v>
      </c>
      <c r="V97" s="71">
        <f t="shared" si="45"/>
        <v>0</v>
      </c>
      <c r="W97" s="71">
        <f t="shared" si="46"/>
        <v>0</v>
      </c>
      <c r="Y97" s="46"/>
      <c r="AA97" s="46"/>
      <c r="AB97" s="51"/>
      <c r="AC97" s="51"/>
      <c r="AD97" s="51"/>
      <c r="AE97" s="51"/>
      <c r="AF97" s="51"/>
      <c r="AG97" s="72">
        <f t="shared" si="47"/>
        <v>0</v>
      </c>
      <c r="AH97" s="46"/>
      <c r="AI97" s="46"/>
      <c r="AJ97" s="72">
        <f t="shared" si="39"/>
        <v>0</v>
      </c>
      <c r="AK97" s="71">
        <f t="shared" si="40"/>
        <v>0</v>
      </c>
      <c r="AL97" s="71">
        <f t="shared" si="41"/>
        <v>0</v>
      </c>
      <c r="AN97" s="73">
        <f t="shared" si="48"/>
        <v>0</v>
      </c>
      <c r="AO97" s="78">
        <f t="shared" si="49"/>
        <v>0</v>
      </c>
      <c r="AP97" s="79">
        <f t="shared" si="50"/>
        <v>0</v>
      </c>
      <c r="AQ97" s="73">
        <f t="shared" si="51"/>
        <v>0</v>
      </c>
      <c r="AR97" s="78">
        <f t="shared" si="52"/>
        <v>0</v>
      </c>
      <c r="AS97" s="79">
        <f t="shared" si="53"/>
        <v>0</v>
      </c>
      <c r="AT97" s="80" t="str">
        <f t="shared" si="54"/>
        <v/>
      </c>
      <c r="AU97" s="80" t="str">
        <f t="shared" si="55"/>
        <v/>
      </c>
      <c r="AW97" s="3" t="s">
        <v>1</v>
      </c>
    </row>
    <row r="98" spans="1:49" x14ac:dyDescent="0.2">
      <c r="A98" s="81">
        <f t="shared" si="42"/>
        <v>91</v>
      </c>
      <c r="B98" s="77" t="str">
        <f>IFERROR(VLOOKUP(F98,GCC.Param!$B$3:$C$96,2,FALSE),"")</f>
        <v/>
      </c>
      <c r="C98" s="70">
        <f>'Input 1 - Schedule 1'!D100</f>
        <v>0</v>
      </c>
      <c r="D98" s="70">
        <f>'Input 1 - Schedule 1'!E100</f>
        <v>0</v>
      </c>
      <c r="E98" s="70">
        <f>'Input 1 - Schedule 1'!F100</f>
        <v>0</v>
      </c>
      <c r="F98" s="70">
        <f>'Input 1 - Schedule 1'!G100</f>
        <v>0</v>
      </c>
      <c r="G98" s="70">
        <f>'Input 1 - Schedule 1'!I100</f>
        <v>0</v>
      </c>
      <c r="H98" s="70" t="str">
        <f>'Input 1 - Schedule 1'!J100</f>
        <v/>
      </c>
      <c r="I98" s="70">
        <f>'Input 1 - Schedule 1'!U100</f>
        <v>0</v>
      </c>
      <c r="J98" s="46"/>
      <c r="L98" s="46"/>
      <c r="M98" s="46"/>
      <c r="N98" s="70">
        <f>SUMIFS('Input 3 - Capital Instruments'!P$6:P$222,'Input 3 - Capital Instruments'!$N$6:$N$222,C98)</f>
        <v>0</v>
      </c>
      <c r="O98" s="46"/>
      <c r="P98" s="46"/>
      <c r="Q98" s="46"/>
      <c r="R98" s="71">
        <f t="shared" si="43"/>
        <v>0</v>
      </c>
      <c r="S98" s="46"/>
      <c r="T98" s="46"/>
      <c r="U98" s="72">
        <f t="shared" si="44"/>
        <v>0</v>
      </c>
      <c r="V98" s="71">
        <f t="shared" si="45"/>
        <v>0</v>
      </c>
      <c r="W98" s="71">
        <f t="shared" si="46"/>
        <v>0</v>
      </c>
      <c r="Y98" s="46"/>
      <c r="AA98" s="46"/>
      <c r="AB98" s="51"/>
      <c r="AC98" s="51"/>
      <c r="AD98" s="51"/>
      <c r="AE98" s="51"/>
      <c r="AF98" s="51"/>
      <c r="AG98" s="72">
        <f t="shared" si="47"/>
        <v>0</v>
      </c>
      <c r="AH98" s="46"/>
      <c r="AI98" s="46"/>
      <c r="AJ98" s="72">
        <f t="shared" si="39"/>
        <v>0</v>
      </c>
      <c r="AK98" s="71">
        <f t="shared" si="40"/>
        <v>0</v>
      </c>
      <c r="AL98" s="71">
        <f t="shared" si="41"/>
        <v>0</v>
      </c>
      <c r="AN98" s="73">
        <f t="shared" si="48"/>
        <v>0</v>
      </c>
      <c r="AO98" s="78">
        <f t="shared" si="49"/>
        <v>0</v>
      </c>
      <c r="AP98" s="79">
        <f t="shared" si="50"/>
        <v>0</v>
      </c>
      <c r="AQ98" s="73">
        <f t="shared" si="51"/>
        <v>0</v>
      </c>
      <c r="AR98" s="78">
        <f t="shared" si="52"/>
        <v>0</v>
      </c>
      <c r="AS98" s="79">
        <f t="shared" si="53"/>
        <v>0</v>
      </c>
      <c r="AT98" s="80" t="str">
        <f t="shared" si="54"/>
        <v/>
      </c>
      <c r="AU98" s="80" t="str">
        <f t="shared" si="55"/>
        <v/>
      </c>
      <c r="AW98" s="3" t="s">
        <v>1</v>
      </c>
    </row>
    <row r="99" spans="1:49" x14ac:dyDescent="0.2">
      <c r="A99" s="81">
        <f t="shared" si="42"/>
        <v>92</v>
      </c>
      <c r="B99" s="77" t="str">
        <f>IFERROR(VLOOKUP(F99,GCC.Param!$B$3:$C$96,2,FALSE),"")</f>
        <v/>
      </c>
      <c r="C99" s="70">
        <f>'Input 1 - Schedule 1'!D101</f>
        <v>0</v>
      </c>
      <c r="D99" s="70">
        <f>'Input 1 - Schedule 1'!E101</f>
        <v>0</v>
      </c>
      <c r="E99" s="70">
        <f>'Input 1 - Schedule 1'!F101</f>
        <v>0</v>
      </c>
      <c r="F99" s="70">
        <f>'Input 1 - Schedule 1'!G101</f>
        <v>0</v>
      </c>
      <c r="G99" s="70">
        <f>'Input 1 - Schedule 1'!I101</f>
        <v>0</v>
      </c>
      <c r="H99" s="70" t="str">
        <f>'Input 1 - Schedule 1'!J101</f>
        <v/>
      </c>
      <c r="I99" s="70">
        <f>'Input 1 - Schedule 1'!U101</f>
        <v>0</v>
      </c>
      <c r="J99" s="46"/>
      <c r="L99" s="46"/>
      <c r="M99" s="46"/>
      <c r="N99" s="70">
        <f>SUMIFS('Input 3 - Capital Instruments'!P$6:P$222,'Input 3 - Capital Instruments'!$N$6:$N$222,C99)</f>
        <v>0</v>
      </c>
      <c r="O99" s="46"/>
      <c r="P99" s="46"/>
      <c r="Q99" s="46"/>
      <c r="R99" s="71">
        <f t="shared" si="43"/>
        <v>0</v>
      </c>
      <c r="S99" s="46"/>
      <c r="T99" s="46"/>
      <c r="U99" s="72">
        <f t="shared" si="44"/>
        <v>0</v>
      </c>
      <c r="V99" s="71">
        <f t="shared" si="45"/>
        <v>0</v>
      </c>
      <c r="W99" s="71">
        <f t="shared" si="46"/>
        <v>0</v>
      </c>
      <c r="Y99" s="46"/>
      <c r="AA99" s="46"/>
      <c r="AB99" s="51"/>
      <c r="AC99" s="51"/>
      <c r="AD99" s="51"/>
      <c r="AE99" s="51"/>
      <c r="AF99" s="51"/>
      <c r="AG99" s="72">
        <f t="shared" si="47"/>
        <v>0</v>
      </c>
      <c r="AH99" s="46"/>
      <c r="AI99" s="46"/>
      <c r="AJ99" s="72">
        <f t="shared" si="39"/>
        <v>0</v>
      </c>
      <c r="AK99" s="71">
        <f t="shared" si="40"/>
        <v>0</v>
      </c>
      <c r="AL99" s="71">
        <f t="shared" si="41"/>
        <v>0</v>
      </c>
      <c r="AN99" s="73">
        <f t="shared" si="48"/>
        <v>0</v>
      </c>
      <c r="AO99" s="78">
        <f t="shared" si="49"/>
        <v>0</v>
      </c>
      <c r="AP99" s="79">
        <f t="shared" si="50"/>
        <v>0</v>
      </c>
      <c r="AQ99" s="73">
        <f t="shared" si="51"/>
        <v>0</v>
      </c>
      <c r="AR99" s="78">
        <f t="shared" si="52"/>
        <v>0</v>
      </c>
      <c r="AS99" s="79">
        <f t="shared" si="53"/>
        <v>0</v>
      </c>
      <c r="AT99" s="80" t="str">
        <f t="shared" si="54"/>
        <v/>
      </c>
      <c r="AU99" s="80" t="str">
        <f t="shared" si="55"/>
        <v/>
      </c>
      <c r="AW99" s="3" t="s">
        <v>1</v>
      </c>
    </row>
    <row r="100" spans="1:49" x14ac:dyDescent="0.2">
      <c r="A100" s="81">
        <f t="shared" si="42"/>
        <v>93</v>
      </c>
      <c r="B100" s="77" t="str">
        <f>IFERROR(VLOOKUP(F100,GCC.Param!$B$3:$C$96,2,FALSE),"")</f>
        <v/>
      </c>
      <c r="C100" s="70">
        <f>'Input 1 - Schedule 1'!D102</f>
        <v>0</v>
      </c>
      <c r="D100" s="70">
        <f>'Input 1 - Schedule 1'!E102</f>
        <v>0</v>
      </c>
      <c r="E100" s="70">
        <f>'Input 1 - Schedule 1'!F102</f>
        <v>0</v>
      </c>
      <c r="F100" s="70">
        <f>'Input 1 - Schedule 1'!G102</f>
        <v>0</v>
      </c>
      <c r="G100" s="70">
        <f>'Input 1 - Schedule 1'!I102</f>
        <v>0</v>
      </c>
      <c r="H100" s="70" t="str">
        <f>'Input 1 - Schedule 1'!J102</f>
        <v/>
      </c>
      <c r="I100" s="70">
        <f>'Input 1 - Schedule 1'!U102</f>
        <v>0</v>
      </c>
      <c r="J100" s="46"/>
      <c r="L100" s="46"/>
      <c r="M100" s="46"/>
      <c r="N100" s="70">
        <f>SUMIFS('Input 3 - Capital Instruments'!P$6:P$222,'Input 3 - Capital Instruments'!$N$6:$N$222,C100)</f>
        <v>0</v>
      </c>
      <c r="O100" s="46"/>
      <c r="P100" s="46"/>
      <c r="Q100" s="46"/>
      <c r="R100" s="71">
        <f t="shared" si="43"/>
        <v>0</v>
      </c>
      <c r="S100" s="46"/>
      <c r="T100" s="46"/>
      <c r="U100" s="72">
        <f t="shared" si="44"/>
        <v>0</v>
      </c>
      <c r="V100" s="71">
        <f t="shared" si="45"/>
        <v>0</v>
      </c>
      <c r="W100" s="71">
        <f t="shared" si="46"/>
        <v>0</v>
      </c>
      <c r="Y100" s="46"/>
      <c r="AA100" s="46"/>
      <c r="AB100" s="51"/>
      <c r="AC100" s="51"/>
      <c r="AD100" s="51"/>
      <c r="AE100" s="51"/>
      <c r="AF100" s="51"/>
      <c r="AG100" s="72">
        <f t="shared" si="47"/>
        <v>0</v>
      </c>
      <c r="AH100" s="46"/>
      <c r="AI100" s="46"/>
      <c r="AJ100" s="72">
        <f t="shared" si="39"/>
        <v>0</v>
      </c>
      <c r="AK100" s="71">
        <f t="shared" si="40"/>
        <v>0</v>
      </c>
      <c r="AL100" s="71">
        <f t="shared" si="41"/>
        <v>0</v>
      </c>
      <c r="AN100" s="73">
        <f t="shared" si="48"/>
        <v>0</v>
      </c>
      <c r="AO100" s="78">
        <f t="shared" si="49"/>
        <v>0</v>
      </c>
      <c r="AP100" s="79">
        <f t="shared" si="50"/>
        <v>0</v>
      </c>
      <c r="AQ100" s="73">
        <f t="shared" si="51"/>
        <v>0</v>
      </c>
      <c r="AR100" s="78">
        <f t="shared" si="52"/>
        <v>0</v>
      </c>
      <c r="AS100" s="79">
        <f t="shared" si="53"/>
        <v>0</v>
      </c>
      <c r="AT100" s="80" t="str">
        <f t="shared" si="54"/>
        <v/>
      </c>
      <c r="AU100" s="80" t="str">
        <f t="shared" si="55"/>
        <v/>
      </c>
      <c r="AW100" s="3" t="s">
        <v>1</v>
      </c>
    </row>
    <row r="101" spans="1:49" x14ac:dyDescent="0.2">
      <c r="A101" s="81">
        <f t="shared" si="42"/>
        <v>94</v>
      </c>
      <c r="B101" s="77" t="str">
        <f>IFERROR(VLOOKUP(F101,GCC.Param!$B$3:$C$96,2,FALSE),"")</f>
        <v/>
      </c>
      <c r="C101" s="70">
        <f>'Input 1 - Schedule 1'!D103</f>
        <v>0</v>
      </c>
      <c r="D101" s="70">
        <f>'Input 1 - Schedule 1'!E103</f>
        <v>0</v>
      </c>
      <c r="E101" s="70">
        <f>'Input 1 - Schedule 1'!F103</f>
        <v>0</v>
      </c>
      <c r="F101" s="70">
        <f>'Input 1 - Schedule 1'!G103</f>
        <v>0</v>
      </c>
      <c r="G101" s="70">
        <f>'Input 1 - Schedule 1'!I103</f>
        <v>0</v>
      </c>
      <c r="H101" s="70" t="str">
        <f>'Input 1 - Schedule 1'!J103</f>
        <v/>
      </c>
      <c r="I101" s="70">
        <f>'Input 1 - Schedule 1'!U103</f>
        <v>0</v>
      </c>
      <c r="J101" s="46"/>
      <c r="L101" s="46"/>
      <c r="M101" s="46"/>
      <c r="N101" s="70">
        <f>SUMIFS('Input 3 - Capital Instruments'!P$6:P$222,'Input 3 - Capital Instruments'!$N$6:$N$222,C101)</f>
        <v>0</v>
      </c>
      <c r="O101" s="46"/>
      <c r="P101" s="46"/>
      <c r="Q101" s="46"/>
      <c r="R101" s="71">
        <f t="shared" si="43"/>
        <v>0</v>
      </c>
      <c r="S101" s="46"/>
      <c r="T101" s="46"/>
      <c r="U101" s="72">
        <f t="shared" si="44"/>
        <v>0</v>
      </c>
      <c r="V101" s="71">
        <f t="shared" si="45"/>
        <v>0</v>
      </c>
      <c r="W101" s="71">
        <f t="shared" si="46"/>
        <v>0</v>
      </c>
      <c r="Y101" s="46"/>
      <c r="AA101" s="46"/>
      <c r="AB101" s="51"/>
      <c r="AC101" s="51"/>
      <c r="AD101" s="51"/>
      <c r="AE101" s="51"/>
      <c r="AF101" s="51"/>
      <c r="AG101" s="72">
        <f t="shared" si="47"/>
        <v>0</v>
      </c>
      <c r="AH101" s="46"/>
      <c r="AI101" s="46"/>
      <c r="AJ101" s="72">
        <f t="shared" si="39"/>
        <v>0</v>
      </c>
      <c r="AK101" s="71">
        <f t="shared" si="40"/>
        <v>0</v>
      </c>
      <c r="AL101" s="71">
        <f t="shared" si="41"/>
        <v>0</v>
      </c>
      <c r="AN101" s="73">
        <f t="shared" si="48"/>
        <v>0</v>
      </c>
      <c r="AO101" s="78">
        <f t="shared" si="49"/>
        <v>0</v>
      </c>
      <c r="AP101" s="79">
        <f t="shared" si="50"/>
        <v>0</v>
      </c>
      <c r="AQ101" s="73">
        <f t="shared" si="51"/>
        <v>0</v>
      </c>
      <c r="AR101" s="78">
        <f t="shared" si="52"/>
        <v>0</v>
      </c>
      <c r="AS101" s="79">
        <f t="shared" si="53"/>
        <v>0</v>
      </c>
      <c r="AT101" s="80" t="str">
        <f t="shared" si="54"/>
        <v/>
      </c>
      <c r="AU101" s="80" t="str">
        <f t="shared" si="55"/>
        <v/>
      </c>
      <c r="AW101" s="3" t="s">
        <v>1</v>
      </c>
    </row>
    <row r="102" spans="1:49" x14ac:dyDescent="0.2">
      <c r="A102" s="81">
        <f t="shared" si="42"/>
        <v>95</v>
      </c>
      <c r="B102" s="77" t="str">
        <f>IFERROR(VLOOKUP(F102,GCC.Param!$B$3:$C$96,2,FALSE),"")</f>
        <v/>
      </c>
      <c r="C102" s="70">
        <f>'Input 1 - Schedule 1'!D104</f>
        <v>0</v>
      </c>
      <c r="D102" s="70">
        <f>'Input 1 - Schedule 1'!E104</f>
        <v>0</v>
      </c>
      <c r="E102" s="70">
        <f>'Input 1 - Schedule 1'!F104</f>
        <v>0</v>
      </c>
      <c r="F102" s="70">
        <f>'Input 1 - Schedule 1'!G104</f>
        <v>0</v>
      </c>
      <c r="G102" s="70">
        <f>'Input 1 - Schedule 1'!I104</f>
        <v>0</v>
      </c>
      <c r="H102" s="70" t="str">
        <f>'Input 1 - Schedule 1'!J104</f>
        <v/>
      </c>
      <c r="I102" s="70">
        <f>'Input 1 - Schedule 1'!U104</f>
        <v>0</v>
      </c>
      <c r="J102" s="46"/>
      <c r="L102" s="46"/>
      <c r="M102" s="46"/>
      <c r="N102" s="70">
        <f>SUMIFS('Input 3 - Capital Instruments'!P$6:P$222,'Input 3 - Capital Instruments'!$N$6:$N$222,C102)</f>
        <v>0</v>
      </c>
      <c r="O102" s="46"/>
      <c r="P102" s="46"/>
      <c r="Q102" s="46"/>
      <c r="R102" s="71">
        <f t="shared" si="43"/>
        <v>0</v>
      </c>
      <c r="S102" s="46"/>
      <c r="T102" s="46"/>
      <c r="U102" s="72">
        <f t="shared" si="44"/>
        <v>0</v>
      </c>
      <c r="V102" s="71">
        <f t="shared" si="45"/>
        <v>0</v>
      </c>
      <c r="W102" s="71">
        <f t="shared" si="46"/>
        <v>0</v>
      </c>
      <c r="Y102" s="46"/>
      <c r="AA102" s="46"/>
      <c r="AB102" s="51"/>
      <c r="AC102" s="51"/>
      <c r="AD102" s="51"/>
      <c r="AE102" s="51"/>
      <c r="AF102" s="51"/>
      <c r="AG102" s="72">
        <f t="shared" si="47"/>
        <v>0</v>
      </c>
      <c r="AH102" s="46"/>
      <c r="AI102" s="46"/>
      <c r="AJ102" s="72">
        <f t="shared" si="39"/>
        <v>0</v>
      </c>
      <c r="AK102" s="71">
        <f t="shared" si="40"/>
        <v>0</v>
      </c>
      <c r="AL102" s="71">
        <f t="shared" si="41"/>
        <v>0</v>
      </c>
      <c r="AN102" s="73">
        <f t="shared" si="48"/>
        <v>0</v>
      </c>
      <c r="AO102" s="78">
        <f t="shared" si="49"/>
        <v>0</v>
      </c>
      <c r="AP102" s="79">
        <f t="shared" si="50"/>
        <v>0</v>
      </c>
      <c r="AQ102" s="73">
        <f t="shared" si="51"/>
        <v>0</v>
      </c>
      <c r="AR102" s="78">
        <f t="shared" si="52"/>
        <v>0</v>
      </c>
      <c r="AS102" s="79">
        <f t="shared" si="53"/>
        <v>0</v>
      </c>
      <c r="AT102" s="80" t="str">
        <f t="shared" si="54"/>
        <v/>
      </c>
      <c r="AU102" s="80" t="str">
        <f t="shared" si="55"/>
        <v/>
      </c>
      <c r="AW102" s="3" t="s">
        <v>1</v>
      </c>
    </row>
    <row r="103" spans="1:49" x14ac:dyDescent="0.2">
      <c r="A103" s="81">
        <f t="shared" si="42"/>
        <v>96</v>
      </c>
      <c r="B103" s="77" t="str">
        <f>IFERROR(VLOOKUP(F103,GCC.Param!$B$3:$C$96,2,FALSE),"")</f>
        <v/>
      </c>
      <c r="C103" s="70">
        <f>'Input 1 - Schedule 1'!D105</f>
        <v>0</v>
      </c>
      <c r="D103" s="70">
        <f>'Input 1 - Schedule 1'!E105</f>
        <v>0</v>
      </c>
      <c r="E103" s="70">
        <f>'Input 1 - Schedule 1'!F105</f>
        <v>0</v>
      </c>
      <c r="F103" s="70">
        <f>'Input 1 - Schedule 1'!G105</f>
        <v>0</v>
      </c>
      <c r="G103" s="70">
        <f>'Input 1 - Schedule 1'!I105</f>
        <v>0</v>
      </c>
      <c r="H103" s="70" t="str">
        <f>'Input 1 - Schedule 1'!J105</f>
        <v/>
      </c>
      <c r="I103" s="70">
        <f>'Input 1 - Schedule 1'!U105</f>
        <v>0</v>
      </c>
      <c r="J103" s="46"/>
      <c r="L103" s="46"/>
      <c r="M103" s="46"/>
      <c r="N103" s="70">
        <f>SUMIFS('Input 3 - Capital Instruments'!P$6:P$222,'Input 3 - Capital Instruments'!$N$6:$N$222,C103)</f>
        <v>0</v>
      </c>
      <c r="O103" s="46"/>
      <c r="P103" s="46"/>
      <c r="Q103" s="46"/>
      <c r="R103" s="71">
        <f t="shared" si="43"/>
        <v>0</v>
      </c>
      <c r="S103" s="46"/>
      <c r="T103" s="46"/>
      <c r="U103" s="72">
        <f t="shared" si="44"/>
        <v>0</v>
      </c>
      <c r="V103" s="71">
        <f t="shared" si="45"/>
        <v>0</v>
      </c>
      <c r="W103" s="71">
        <f t="shared" si="46"/>
        <v>0</v>
      </c>
      <c r="Y103" s="46"/>
      <c r="AA103" s="46"/>
      <c r="AB103" s="51"/>
      <c r="AC103" s="51"/>
      <c r="AD103" s="51"/>
      <c r="AE103" s="51"/>
      <c r="AF103" s="51"/>
      <c r="AG103" s="72">
        <f t="shared" si="47"/>
        <v>0</v>
      </c>
      <c r="AH103" s="46"/>
      <c r="AI103" s="46"/>
      <c r="AJ103" s="72">
        <f t="shared" si="39"/>
        <v>0</v>
      </c>
      <c r="AK103" s="71">
        <f t="shared" si="40"/>
        <v>0</v>
      </c>
      <c r="AL103" s="71">
        <f t="shared" si="41"/>
        <v>0</v>
      </c>
      <c r="AN103" s="73">
        <f t="shared" si="48"/>
        <v>0</v>
      </c>
      <c r="AO103" s="78">
        <f t="shared" si="49"/>
        <v>0</v>
      </c>
      <c r="AP103" s="79">
        <f t="shared" si="50"/>
        <v>0</v>
      </c>
      <c r="AQ103" s="73">
        <f t="shared" si="51"/>
        <v>0</v>
      </c>
      <c r="AR103" s="78">
        <f t="shared" si="52"/>
        <v>0</v>
      </c>
      <c r="AS103" s="79">
        <f t="shared" si="53"/>
        <v>0</v>
      </c>
      <c r="AT103" s="80" t="str">
        <f t="shared" si="54"/>
        <v/>
      </c>
      <c r="AU103" s="80" t="str">
        <f t="shared" si="55"/>
        <v/>
      </c>
      <c r="AW103" s="3" t="s">
        <v>1</v>
      </c>
    </row>
    <row r="104" spans="1:49" x14ac:dyDescent="0.2">
      <c r="A104" s="81">
        <f t="shared" si="42"/>
        <v>97</v>
      </c>
      <c r="B104" s="77" t="str">
        <f>IFERROR(VLOOKUP(F104,GCC.Param!$B$3:$C$96,2,FALSE),"")</f>
        <v/>
      </c>
      <c r="C104" s="70">
        <f>'Input 1 - Schedule 1'!D106</f>
        <v>0</v>
      </c>
      <c r="D104" s="70">
        <f>'Input 1 - Schedule 1'!E106</f>
        <v>0</v>
      </c>
      <c r="E104" s="70">
        <f>'Input 1 - Schedule 1'!F106</f>
        <v>0</v>
      </c>
      <c r="F104" s="70">
        <f>'Input 1 - Schedule 1'!G106</f>
        <v>0</v>
      </c>
      <c r="G104" s="70">
        <f>'Input 1 - Schedule 1'!I106</f>
        <v>0</v>
      </c>
      <c r="H104" s="70" t="str">
        <f>'Input 1 - Schedule 1'!J106</f>
        <v/>
      </c>
      <c r="I104" s="70">
        <f>'Input 1 - Schedule 1'!U106</f>
        <v>0</v>
      </c>
      <c r="J104" s="46"/>
      <c r="L104" s="46"/>
      <c r="M104" s="46"/>
      <c r="N104" s="70">
        <f>SUMIFS('Input 3 - Capital Instruments'!P$6:P$222,'Input 3 - Capital Instruments'!$N$6:$N$222,C104)</f>
        <v>0</v>
      </c>
      <c r="O104" s="46"/>
      <c r="P104" s="46"/>
      <c r="Q104" s="46"/>
      <c r="R104" s="71">
        <f t="shared" si="43"/>
        <v>0</v>
      </c>
      <c r="S104" s="46"/>
      <c r="T104" s="46"/>
      <c r="U104" s="72">
        <f t="shared" si="44"/>
        <v>0</v>
      </c>
      <c r="V104" s="71">
        <f t="shared" si="45"/>
        <v>0</v>
      </c>
      <c r="W104" s="71">
        <f t="shared" si="46"/>
        <v>0</v>
      </c>
      <c r="Y104" s="46"/>
      <c r="AA104" s="46"/>
      <c r="AB104" s="51"/>
      <c r="AC104" s="51"/>
      <c r="AD104" s="51"/>
      <c r="AE104" s="51"/>
      <c r="AF104" s="51"/>
      <c r="AG104" s="72">
        <f t="shared" si="47"/>
        <v>0</v>
      </c>
      <c r="AH104" s="46"/>
      <c r="AI104" s="46"/>
      <c r="AJ104" s="72">
        <f t="shared" si="39"/>
        <v>0</v>
      </c>
      <c r="AK104" s="71">
        <f t="shared" si="40"/>
        <v>0</v>
      </c>
      <c r="AL104" s="71">
        <f t="shared" si="41"/>
        <v>0</v>
      </c>
      <c r="AN104" s="73">
        <f t="shared" si="48"/>
        <v>0</v>
      </c>
      <c r="AO104" s="78">
        <f t="shared" si="49"/>
        <v>0</v>
      </c>
      <c r="AP104" s="79">
        <f t="shared" si="50"/>
        <v>0</v>
      </c>
      <c r="AQ104" s="73">
        <f t="shared" si="51"/>
        <v>0</v>
      </c>
      <c r="AR104" s="78">
        <f t="shared" si="52"/>
        <v>0</v>
      </c>
      <c r="AS104" s="79">
        <f t="shared" si="53"/>
        <v>0</v>
      </c>
      <c r="AT104" s="80" t="str">
        <f t="shared" si="54"/>
        <v/>
      </c>
      <c r="AU104" s="80" t="str">
        <f t="shared" si="55"/>
        <v/>
      </c>
      <c r="AW104" s="3" t="s">
        <v>1</v>
      </c>
    </row>
    <row r="105" spans="1:49" x14ac:dyDescent="0.2">
      <c r="A105" s="81">
        <f t="shared" si="42"/>
        <v>98</v>
      </c>
      <c r="B105" s="77" t="str">
        <f>IFERROR(VLOOKUP(F105,GCC.Param!$B$3:$C$96,2,FALSE),"")</f>
        <v/>
      </c>
      <c r="C105" s="70">
        <f>'Input 1 - Schedule 1'!D107</f>
        <v>0</v>
      </c>
      <c r="D105" s="70">
        <f>'Input 1 - Schedule 1'!E107</f>
        <v>0</v>
      </c>
      <c r="E105" s="70">
        <f>'Input 1 - Schedule 1'!F107</f>
        <v>0</v>
      </c>
      <c r="F105" s="70">
        <f>'Input 1 - Schedule 1'!G107</f>
        <v>0</v>
      </c>
      <c r="G105" s="70">
        <f>'Input 1 - Schedule 1'!I107</f>
        <v>0</v>
      </c>
      <c r="H105" s="70" t="str">
        <f>'Input 1 - Schedule 1'!J107</f>
        <v/>
      </c>
      <c r="I105" s="70">
        <f>'Input 1 - Schedule 1'!U107</f>
        <v>0</v>
      </c>
      <c r="J105" s="46"/>
      <c r="L105" s="46"/>
      <c r="M105" s="46"/>
      <c r="N105" s="70">
        <f>SUMIFS('Input 3 - Capital Instruments'!P$6:P$222,'Input 3 - Capital Instruments'!$N$6:$N$222,C105)</f>
        <v>0</v>
      </c>
      <c r="O105" s="46"/>
      <c r="P105" s="46"/>
      <c r="Q105" s="46"/>
      <c r="R105" s="71">
        <f t="shared" si="43"/>
        <v>0</v>
      </c>
      <c r="S105" s="46"/>
      <c r="T105" s="46"/>
      <c r="U105" s="72">
        <f t="shared" si="44"/>
        <v>0</v>
      </c>
      <c r="V105" s="71">
        <f t="shared" si="45"/>
        <v>0</v>
      </c>
      <c r="W105" s="71">
        <f t="shared" si="46"/>
        <v>0</v>
      </c>
      <c r="Y105" s="46"/>
      <c r="AA105" s="46"/>
      <c r="AB105" s="51"/>
      <c r="AC105" s="51"/>
      <c r="AD105" s="51"/>
      <c r="AE105" s="51"/>
      <c r="AF105" s="51"/>
      <c r="AG105" s="72">
        <f t="shared" si="47"/>
        <v>0</v>
      </c>
      <c r="AH105" s="46"/>
      <c r="AI105" s="46"/>
      <c r="AJ105" s="72">
        <f t="shared" si="39"/>
        <v>0</v>
      </c>
      <c r="AK105" s="71">
        <f t="shared" si="40"/>
        <v>0</v>
      </c>
      <c r="AL105" s="71">
        <f t="shared" si="41"/>
        <v>0</v>
      </c>
      <c r="AN105" s="73">
        <f t="shared" si="48"/>
        <v>0</v>
      </c>
      <c r="AO105" s="78">
        <f t="shared" si="49"/>
        <v>0</v>
      </c>
      <c r="AP105" s="79">
        <f t="shared" si="50"/>
        <v>0</v>
      </c>
      <c r="AQ105" s="73">
        <f t="shared" si="51"/>
        <v>0</v>
      </c>
      <c r="AR105" s="78">
        <f t="shared" si="52"/>
        <v>0</v>
      </c>
      <c r="AS105" s="79">
        <f t="shared" si="53"/>
        <v>0</v>
      </c>
      <c r="AT105" s="80" t="str">
        <f t="shared" si="54"/>
        <v/>
      </c>
      <c r="AU105" s="80" t="str">
        <f t="shared" si="55"/>
        <v/>
      </c>
      <c r="AW105" s="3" t="s">
        <v>1</v>
      </c>
    </row>
    <row r="106" spans="1:49" x14ac:dyDescent="0.2">
      <c r="A106" s="81">
        <f t="shared" si="42"/>
        <v>99</v>
      </c>
      <c r="B106" s="77" t="str">
        <f>IFERROR(VLOOKUP(F106,GCC.Param!$B$3:$C$96,2,FALSE),"")</f>
        <v/>
      </c>
      <c r="C106" s="70">
        <f>'Input 1 - Schedule 1'!D108</f>
        <v>0</v>
      </c>
      <c r="D106" s="70">
        <f>'Input 1 - Schedule 1'!E108</f>
        <v>0</v>
      </c>
      <c r="E106" s="70">
        <f>'Input 1 - Schedule 1'!F108</f>
        <v>0</v>
      </c>
      <c r="F106" s="70">
        <f>'Input 1 - Schedule 1'!G108</f>
        <v>0</v>
      </c>
      <c r="G106" s="70">
        <f>'Input 1 - Schedule 1'!I108</f>
        <v>0</v>
      </c>
      <c r="H106" s="70" t="str">
        <f>'Input 1 - Schedule 1'!J108</f>
        <v/>
      </c>
      <c r="I106" s="70">
        <f>'Input 1 - Schedule 1'!U108</f>
        <v>0</v>
      </c>
      <c r="J106" s="46"/>
      <c r="L106" s="46"/>
      <c r="M106" s="46"/>
      <c r="N106" s="70">
        <f>SUMIFS('Input 3 - Capital Instruments'!P$6:P$222,'Input 3 - Capital Instruments'!$N$6:$N$222,C106)</f>
        <v>0</v>
      </c>
      <c r="O106" s="46"/>
      <c r="P106" s="46"/>
      <c r="Q106" s="46"/>
      <c r="R106" s="71">
        <f t="shared" si="43"/>
        <v>0</v>
      </c>
      <c r="S106" s="46"/>
      <c r="T106" s="46"/>
      <c r="U106" s="72">
        <f t="shared" si="44"/>
        <v>0</v>
      </c>
      <c r="V106" s="71">
        <f t="shared" si="45"/>
        <v>0</v>
      </c>
      <c r="W106" s="71">
        <f t="shared" si="46"/>
        <v>0</v>
      </c>
      <c r="Y106" s="46"/>
      <c r="AA106" s="46"/>
      <c r="AB106" s="51"/>
      <c r="AC106" s="51"/>
      <c r="AD106" s="51"/>
      <c r="AE106" s="51"/>
      <c r="AF106" s="51"/>
      <c r="AG106" s="72">
        <f t="shared" si="47"/>
        <v>0</v>
      </c>
      <c r="AH106" s="46"/>
      <c r="AI106" s="46"/>
      <c r="AJ106" s="72">
        <f t="shared" si="39"/>
        <v>0</v>
      </c>
      <c r="AK106" s="71">
        <f t="shared" si="40"/>
        <v>0</v>
      </c>
      <c r="AL106" s="71">
        <f t="shared" si="41"/>
        <v>0</v>
      </c>
      <c r="AN106" s="73">
        <f t="shared" si="48"/>
        <v>0</v>
      </c>
      <c r="AO106" s="78">
        <f t="shared" si="49"/>
        <v>0</v>
      </c>
      <c r="AP106" s="79">
        <f t="shared" si="50"/>
        <v>0</v>
      </c>
      <c r="AQ106" s="73">
        <f t="shared" si="51"/>
        <v>0</v>
      </c>
      <c r="AR106" s="78">
        <f t="shared" si="52"/>
        <v>0</v>
      </c>
      <c r="AS106" s="79">
        <f t="shared" si="53"/>
        <v>0</v>
      </c>
      <c r="AT106" s="80" t="str">
        <f t="shared" si="54"/>
        <v/>
      </c>
      <c r="AU106" s="80" t="str">
        <f t="shared" si="55"/>
        <v/>
      </c>
      <c r="AW106" s="3" t="s">
        <v>1</v>
      </c>
    </row>
    <row r="107" spans="1:49" x14ac:dyDescent="0.2">
      <c r="A107" s="81">
        <f t="shared" si="42"/>
        <v>100</v>
      </c>
      <c r="B107" s="77" t="str">
        <f>IFERROR(VLOOKUP(F107,GCC.Param!$B$3:$C$96,2,FALSE),"")</f>
        <v/>
      </c>
      <c r="C107" s="70">
        <f>'Input 1 - Schedule 1'!D109</f>
        <v>0</v>
      </c>
      <c r="D107" s="70">
        <f>'Input 1 - Schedule 1'!E109</f>
        <v>0</v>
      </c>
      <c r="E107" s="70">
        <f>'Input 1 - Schedule 1'!F109</f>
        <v>0</v>
      </c>
      <c r="F107" s="70">
        <f>'Input 1 - Schedule 1'!G109</f>
        <v>0</v>
      </c>
      <c r="G107" s="70">
        <f>'Input 1 - Schedule 1'!I109</f>
        <v>0</v>
      </c>
      <c r="H107" s="70" t="str">
        <f>'Input 1 - Schedule 1'!J109</f>
        <v/>
      </c>
      <c r="I107" s="70">
        <f>'Input 1 - Schedule 1'!U109</f>
        <v>0</v>
      </c>
      <c r="J107" s="46"/>
      <c r="L107" s="46"/>
      <c r="M107" s="46"/>
      <c r="N107" s="70">
        <f>SUMIFS('Input 3 - Capital Instruments'!P$6:P$222,'Input 3 - Capital Instruments'!$N$6:$N$222,C107)</f>
        <v>0</v>
      </c>
      <c r="O107" s="46"/>
      <c r="P107" s="46"/>
      <c r="Q107" s="46"/>
      <c r="R107" s="71">
        <f t="shared" si="43"/>
        <v>0</v>
      </c>
      <c r="S107" s="46"/>
      <c r="T107" s="46"/>
      <c r="U107" s="72">
        <f t="shared" si="44"/>
        <v>0</v>
      </c>
      <c r="V107" s="71">
        <f t="shared" si="45"/>
        <v>0</v>
      </c>
      <c r="W107" s="71">
        <f t="shared" si="46"/>
        <v>0</v>
      </c>
      <c r="Y107" s="46"/>
      <c r="AA107" s="46"/>
      <c r="AB107" s="51"/>
      <c r="AC107" s="51"/>
      <c r="AD107" s="51"/>
      <c r="AE107" s="51"/>
      <c r="AF107" s="51"/>
      <c r="AG107" s="72">
        <f t="shared" si="47"/>
        <v>0</v>
      </c>
      <c r="AH107" s="46"/>
      <c r="AI107" s="46"/>
      <c r="AJ107" s="72">
        <f t="shared" si="39"/>
        <v>0</v>
      </c>
      <c r="AK107" s="71">
        <f t="shared" si="40"/>
        <v>0</v>
      </c>
      <c r="AL107" s="71">
        <f t="shared" si="41"/>
        <v>0</v>
      </c>
      <c r="AN107" s="73">
        <f t="shared" si="48"/>
        <v>0</v>
      </c>
      <c r="AO107" s="78">
        <f t="shared" si="49"/>
        <v>0</v>
      </c>
      <c r="AP107" s="79">
        <f t="shared" si="50"/>
        <v>0</v>
      </c>
      <c r="AQ107" s="73">
        <f t="shared" si="51"/>
        <v>0</v>
      </c>
      <c r="AR107" s="78">
        <f t="shared" si="52"/>
        <v>0</v>
      </c>
      <c r="AS107" s="79">
        <f t="shared" si="53"/>
        <v>0</v>
      </c>
      <c r="AT107" s="80" t="str">
        <f t="shared" si="54"/>
        <v/>
      </c>
      <c r="AU107" s="80" t="str">
        <f t="shared" si="55"/>
        <v/>
      </c>
      <c r="AW107" s="3" t="s">
        <v>1</v>
      </c>
    </row>
    <row r="108" spans="1:49" x14ac:dyDescent="0.2">
      <c r="A108" s="81">
        <f t="shared" si="42"/>
        <v>101</v>
      </c>
      <c r="B108" s="77" t="str">
        <f>IFERROR(VLOOKUP(F108,GCC.Param!$B$3:$C$96,2,FALSE),"")</f>
        <v/>
      </c>
      <c r="C108" s="70">
        <f>'Input 1 - Schedule 1'!D110</f>
        <v>0</v>
      </c>
      <c r="D108" s="70">
        <f>'Input 1 - Schedule 1'!E110</f>
        <v>0</v>
      </c>
      <c r="E108" s="70">
        <f>'Input 1 - Schedule 1'!F110</f>
        <v>0</v>
      </c>
      <c r="F108" s="70">
        <f>'Input 1 - Schedule 1'!G110</f>
        <v>0</v>
      </c>
      <c r="G108" s="70">
        <f>'Input 1 - Schedule 1'!I110</f>
        <v>0</v>
      </c>
      <c r="H108" s="70" t="str">
        <f>'Input 1 - Schedule 1'!J110</f>
        <v/>
      </c>
      <c r="I108" s="70">
        <f>'Input 1 - Schedule 1'!U110</f>
        <v>0</v>
      </c>
      <c r="J108" s="46"/>
      <c r="L108" s="46"/>
      <c r="M108" s="46"/>
      <c r="N108" s="70">
        <f>SUMIFS('Input 3 - Capital Instruments'!P$6:P$222,'Input 3 - Capital Instruments'!$N$6:$N$222,C108)</f>
        <v>0</v>
      </c>
      <c r="O108" s="46"/>
      <c r="P108" s="46"/>
      <c r="Q108" s="46"/>
      <c r="R108" s="71">
        <f t="shared" si="43"/>
        <v>0</v>
      </c>
      <c r="S108" s="46"/>
      <c r="T108" s="46"/>
      <c r="U108" s="72">
        <f t="shared" si="44"/>
        <v>0</v>
      </c>
      <c r="V108" s="71">
        <f t="shared" si="45"/>
        <v>0</v>
      </c>
      <c r="W108" s="71">
        <f t="shared" si="46"/>
        <v>0</v>
      </c>
      <c r="Y108" s="46"/>
      <c r="AA108" s="46"/>
      <c r="AB108" s="51"/>
      <c r="AC108" s="51"/>
      <c r="AD108" s="51"/>
      <c r="AE108" s="51"/>
      <c r="AF108" s="51"/>
      <c r="AG108" s="72">
        <f t="shared" si="47"/>
        <v>0</v>
      </c>
      <c r="AH108" s="46"/>
      <c r="AI108" s="46"/>
      <c r="AJ108" s="72">
        <f t="shared" si="39"/>
        <v>0</v>
      </c>
      <c r="AK108" s="71">
        <f t="shared" si="40"/>
        <v>0</v>
      </c>
      <c r="AL108" s="71">
        <f t="shared" si="41"/>
        <v>0</v>
      </c>
      <c r="AN108" s="73">
        <f t="shared" si="48"/>
        <v>0</v>
      </c>
      <c r="AO108" s="78">
        <f t="shared" si="49"/>
        <v>0</v>
      </c>
      <c r="AP108" s="79">
        <f t="shared" si="50"/>
        <v>0</v>
      </c>
      <c r="AQ108" s="73">
        <f t="shared" si="51"/>
        <v>0</v>
      </c>
      <c r="AR108" s="78">
        <f t="shared" si="52"/>
        <v>0</v>
      </c>
      <c r="AS108" s="79">
        <f t="shared" si="53"/>
        <v>0</v>
      </c>
      <c r="AT108" s="80" t="str">
        <f t="shared" si="54"/>
        <v/>
      </c>
      <c r="AU108" s="80" t="str">
        <f t="shared" si="55"/>
        <v/>
      </c>
      <c r="AW108" s="3" t="s">
        <v>1</v>
      </c>
    </row>
    <row r="109" spans="1:49" x14ac:dyDescent="0.2">
      <c r="A109" s="81">
        <f t="shared" si="42"/>
        <v>102</v>
      </c>
      <c r="B109" s="77" t="str">
        <f>IFERROR(VLOOKUP(F109,GCC.Param!$B$3:$C$96,2,FALSE),"")</f>
        <v/>
      </c>
      <c r="C109" s="70">
        <f>'Input 1 - Schedule 1'!D111</f>
        <v>0</v>
      </c>
      <c r="D109" s="70">
        <f>'Input 1 - Schedule 1'!E111</f>
        <v>0</v>
      </c>
      <c r="E109" s="70">
        <f>'Input 1 - Schedule 1'!F111</f>
        <v>0</v>
      </c>
      <c r="F109" s="70">
        <f>'Input 1 - Schedule 1'!G111</f>
        <v>0</v>
      </c>
      <c r="G109" s="70">
        <f>'Input 1 - Schedule 1'!I111</f>
        <v>0</v>
      </c>
      <c r="H109" s="70" t="str">
        <f>'Input 1 - Schedule 1'!J111</f>
        <v/>
      </c>
      <c r="I109" s="70">
        <f>'Input 1 - Schedule 1'!U111</f>
        <v>0</v>
      </c>
      <c r="J109" s="46"/>
      <c r="L109" s="46"/>
      <c r="M109" s="46"/>
      <c r="N109" s="70">
        <f>SUMIFS('Input 3 - Capital Instruments'!P$6:P$222,'Input 3 - Capital Instruments'!$N$6:$N$222,C109)</f>
        <v>0</v>
      </c>
      <c r="O109" s="46"/>
      <c r="P109" s="46"/>
      <c r="Q109" s="46"/>
      <c r="R109" s="71">
        <f t="shared" si="43"/>
        <v>0</v>
      </c>
      <c r="S109" s="46"/>
      <c r="T109" s="46"/>
      <c r="U109" s="72">
        <f t="shared" si="44"/>
        <v>0</v>
      </c>
      <c r="V109" s="71">
        <f t="shared" si="45"/>
        <v>0</v>
      </c>
      <c r="W109" s="71">
        <f t="shared" si="46"/>
        <v>0</v>
      </c>
      <c r="Y109" s="46"/>
      <c r="AA109" s="46"/>
      <c r="AB109" s="51"/>
      <c r="AC109" s="51"/>
      <c r="AD109" s="51"/>
      <c r="AE109" s="51"/>
      <c r="AF109" s="51"/>
      <c r="AG109" s="72">
        <f t="shared" si="47"/>
        <v>0</v>
      </c>
      <c r="AH109" s="46"/>
      <c r="AI109" s="46"/>
      <c r="AJ109" s="72">
        <f t="shared" si="39"/>
        <v>0</v>
      </c>
      <c r="AK109" s="71">
        <f t="shared" si="40"/>
        <v>0</v>
      </c>
      <c r="AL109" s="71">
        <f t="shared" si="41"/>
        <v>0</v>
      </c>
      <c r="AN109" s="73">
        <f t="shared" si="48"/>
        <v>0</v>
      </c>
      <c r="AO109" s="78">
        <f t="shared" si="49"/>
        <v>0</v>
      </c>
      <c r="AP109" s="79">
        <f t="shared" si="50"/>
        <v>0</v>
      </c>
      <c r="AQ109" s="73">
        <f t="shared" si="51"/>
        <v>0</v>
      </c>
      <c r="AR109" s="78">
        <f t="shared" si="52"/>
        <v>0</v>
      </c>
      <c r="AS109" s="79">
        <f t="shared" si="53"/>
        <v>0</v>
      </c>
      <c r="AT109" s="80" t="str">
        <f t="shared" si="54"/>
        <v/>
      </c>
      <c r="AU109" s="80" t="str">
        <f t="shared" si="55"/>
        <v/>
      </c>
      <c r="AW109" s="3" t="s">
        <v>1</v>
      </c>
    </row>
    <row r="110" spans="1:49" x14ac:dyDescent="0.2">
      <c r="A110" s="81">
        <f t="shared" si="42"/>
        <v>103</v>
      </c>
      <c r="B110" s="77" t="str">
        <f>IFERROR(VLOOKUP(F110,GCC.Param!$B$3:$C$96,2,FALSE),"")</f>
        <v/>
      </c>
      <c r="C110" s="70">
        <f>'Input 1 - Schedule 1'!D112</f>
        <v>0</v>
      </c>
      <c r="D110" s="70">
        <f>'Input 1 - Schedule 1'!E112</f>
        <v>0</v>
      </c>
      <c r="E110" s="70">
        <f>'Input 1 - Schedule 1'!F112</f>
        <v>0</v>
      </c>
      <c r="F110" s="70">
        <f>'Input 1 - Schedule 1'!G112</f>
        <v>0</v>
      </c>
      <c r="G110" s="70">
        <f>'Input 1 - Schedule 1'!I112</f>
        <v>0</v>
      </c>
      <c r="H110" s="70" t="str">
        <f>'Input 1 - Schedule 1'!J112</f>
        <v/>
      </c>
      <c r="I110" s="70">
        <f>'Input 1 - Schedule 1'!U112</f>
        <v>0</v>
      </c>
      <c r="J110" s="46"/>
      <c r="L110" s="46"/>
      <c r="M110" s="46"/>
      <c r="N110" s="70">
        <f>SUMIFS('Input 3 - Capital Instruments'!P$6:P$222,'Input 3 - Capital Instruments'!$N$6:$N$222,C110)</f>
        <v>0</v>
      </c>
      <c r="O110" s="46"/>
      <c r="P110" s="46"/>
      <c r="Q110" s="46"/>
      <c r="R110" s="71">
        <f t="shared" si="43"/>
        <v>0</v>
      </c>
      <c r="S110" s="46"/>
      <c r="T110" s="46"/>
      <c r="U110" s="72">
        <f t="shared" si="44"/>
        <v>0</v>
      </c>
      <c r="V110" s="71">
        <f t="shared" si="45"/>
        <v>0</v>
      </c>
      <c r="W110" s="71">
        <f t="shared" si="46"/>
        <v>0</v>
      </c>
      <c r="Y110" s="46"/>
      <c r="AA110" s="46"/>
      <c r="AB110" s="51"/>
      <c r="AC110" s="51"/>
      <c r="AD110" s="51"/>
      <c r="AE110" s="51"/>
      <c r="AF110" s="51"/>
      <c r="AG110" s="72">
        <f t="shared" si="47"/>
        <v>0</v>
      </c>
      <c r="AH110" s="46"/>
      <c r="AI110" s="46"/>
      <c r="AJ110" s="72">
        <f t="shared" si="39"/>
        <v>0</v>
      </c>
      <c r="AK110" s="71">
        <f t="shared" si="40"/>
        <v>0</v>
      </c>
      <c r="AL110" s="71">
        <f t="shared" si="41"/>
        <v>0</v>
      </c>
      <c r="AN110" s="73">
        <f t="shared" si="48"/>
        <v>0</v>
      </c>
      <c r="AO110" s="78">
        <f t="shared" si="49"/>
        <v>0</v>
      </c>
      <c r="AP110" s="79">
        <f t="shared" si="50"/>
        <v>0</v>
      </c>
      <c r="AQ110" s="73">
        <f t="shared" si="51"/>
        <v>0</v>
      </c>
      <c r="AR110" s="78">
        <f t="shared" si="52"/>
        <v>0</v>
      </c>
      <c r="AS110" s="79">
        <f t="shared" si="53"/>
        <v>0</v>
      </c>
      <c r="AT110" s="80" t="str">
        <f t="shared" si="54"/>
        <v/>
      </c>
      <c r="AU110" s="80" t="str">
        <f t="shared" si="55"/>
        <v/>
      </c>
      <c r="AW110" s="3" t="s">
        <v>1</v>
      </c>
    </row>
    <row r="111" spans="1:49" x14ac:dyDescent="0.2">
      <c r="A111" s="81">
        <f t="shared" si="42"/>
        <v>104</v>
      </c>
      <c r="B111" s="77" t="str">
        <f>IFERROR(VLOOKUP(F111,GCC.Param!$B$3:$C$96,2,FALSE),"")</f>
        <v/>
      </c>
      <c r="C111" s="70">
        <f>'Input 1 - Schedule 1'!D113</f>
        <v>0</v>
      </c>
      <c r="D111" s="70">
        <f>'Input 1 - Schedule 1'!E113</f>
        <v>0</v>
      </c>
      <c r="E111" s="70">
        <f>'Input 1 - Schedule 1'!F113</f>
        <v>0</v>
      </c>
      <c r="F111" s="70">
        <f>'Input 1 - Schedule 1'!G113</f>
        <v>0</v>
      </c>
      <c r="G111" s="70">
        <f>'Input 1 - Schedule 1'!I113</f>
        <v>0</v>
      </c>
      <c r="H111" s="70" t="str">
        <f>'Input 1 - Schedule 1'!J113</f>
        <v/>
      </c>
      <c r="I111" s="70">
        <f>'Input 1 - Schedule 1'!U113</f>
        <v>0</v>
      </c>
      <c r="J111" s="46"/>
      <c r="L111" s="46"/>
      <c r="M111" s="46"/>
      <c r="N111" s="70">
        <f>SUMIFS('Input 3 - Capital Instruments'!P$6:P$222,'Input 3 - Capital Instruments'!$N$6:$N$222,C111)</f>
        <v>0</v>
      </c>
      <c r="O111" s="46"/>
      <c r="P111" s="46"/>
      <c r="Q111" s="46"/>
      <c r="R111" s="71">
        <f t="shared" si="43"/>
        <v>0</v>
      </c>
      <c r="S111" s="46"/>
      <c r="T111" s="46"/>
      <c r="U111" s="72">
        <f t="shared" si="44"/>
        <v>0</v>
      </c>
      <c r="V111" s="71">
        <f t="shared" si="45"/>
        <v>0</v>
      </c>
      <c r="W111" s="71">
        <f t="shared" si="46"/>
        <v>0</v>
      </c>
      <c r="Y111" s="46"/>
      <c r="AA111" s="46"/>
      <c r="AB111" s="51"/>
      <c r="AC111" s="51"/>
      <c r="AD111" s="51"/>
      <c r="AE111" s="51"/>
      <c r="AF111" s="51"/>
      <c r="AG111" s="72">
        <f t="shared" si="47"/>
        <v>0</v>
      </c>
      <c r="AH111" s="46"/>
      <c r="AI111" s="46"/>
      <c r="AJ111" s="72">
        <f t="shared" si="39"/>
        <v>0</v>
      </c>
      <c r="AK111" s="71">
        <f t="shared" si="40"/>
        <v>0</v>
      </c>
      <c r="AL111" s="71">
        <f t="shared" si="41"/>
        <v>0</v>
      </c>
      <c r="AN111" s="73">
        <f t="shared" si="48"/>
        <v>0</v>
      </c>
      <c r="AO111" s="78">
        <f t="shared" si="49"/>
        <v>0</v>
      </c>
      <c r="AP111" s="79">
        <f t="shared" si="50"/>
        <v>0</v>
      </c>
      <c r="AQ111" s="73">
        <f t="shared" si="51"/>
        <v>0</v>
      </c>
      <c r="AR111" s="78">
        <f t="shared" si="52"/>
        <v>0</v>
      </c>
      <c r="AS111" s="79">
        <f t="shared" si="53"/>
        <v>0</v>
      </c>
      <c r="AT111" s="80" t="str">
        <f t="shared" si="54"/>
        <v/>
      </c>
      <c r="AU111" s="80" t="str">
        <f t="shared" si="55"/>
        <v/>
      </c>
      <c r="AW111" s="3" t="s">
        <v>1</v>
      </c>
    </row>
    <row r="112" spans="1:49" x14ac:dyDescent="0.2">
      <c r="A112" s="81">
        <f t="shared" si="42"/>
        <v>105</v>
      </c>
      <c r="B112" s="77" t="str">
        <f>IFERROR(VLOOKUP(F112,GCC.Param!$B$3:$C$96,2,FALSE),"")</f>
        <v/>
      </c>
      <c r="C112" s="70">
        <f>'Input 1 - Schedule 1'!D114</f>
        <v>0</v>
      </c>
      <c r="D112" s="70">
        <f>'Input 1 - Schedule 1'!E114</f>
        <v>0</v>
      </c>
      <c r="E112" s="70">
        <f>'Input 1 - Schedule 1'!F114</f>
        <v>0</v>
      </c>
      <c r="F112" s="70">
        <f>'Input 1 - Schedule 1'!G114</f>
        <v>0</v>
      </c>
      <c r="G112" s="70">
        <f>'Input 1 - Schedule 1'!I114</f>
        <v>0</v>
      </c>
      <c r="H112" s="70" t="str">
        <f>'Input 1 - Schedule 1'!J114</f>
        <v/>
      </c>
      <c r="I112" s="70">
        <f>'Input 1 - Schedule 1'!U114</f>
        <v>0</v>
      </c>
      <c r="J112" s="46"/>
      <c r="L112" s="46"/>
      <c r="M112" s="46"/>
      <c r="N112" s="70">
        <f>SUMIFS('Input 3 - Capital Instruments'!P$6:P$222,'Input 3 - Capital Instruments'!$N$6:$N$222,C112)</f>
        <v>0</v>
      </c>
      <c r="O112" s="46"/>
      <c r="P112" s="46"/>
      <c r="Q112" s="46"/>
      <c r="R112" s="71">
        <f t="shared" si="43"/>
        <v>0</v>
      </c>
      <c r="S112" s="46"/>
      <c r="T112" s="46"/>
      <c r="U112" s="72">
        <f t="shared" si="44"/>
        <v>0</v>
      </c>
      <c r="V112" s="71">
        <f t="shared" si="45"/>
        <v>0</v>
      </c>
      <c r="W112" s="71">
        <f t="shared" si="46"/>
        <v>0</v>
      </c>
      <c r="Y112" s="46"/>
      <c r="AA112" s="46"/>
      <c r="AB112" s="51"/>
      <c r="AC112" s="51"/>
      <c r="AD112" s="51"/>
      <c r="AE112" s="51"/>
      <c r="AF112" s="51"/>
      <c r="AG112" s="72">
        <f t="shared" si="47"/>
        <v>0</v>
      </c>
      <c r="AH112" s="46"/>
      <c r="AI112" s="46"/>
      <c r="AJ112" s="72">
        <f t="shared" si="39"/>
        <v>0</v>
      </c>
      <c r="AK112" s="71">
        <f t="shared" si="40"/>
        <v>0</v>
      </c>
      <c r="AL112" s="71">
        <f t="shared" si="41"/>
        <v>0</v>
      </c>
      <c r="AN112" s="73">
        <f t="shared" si="48"/>
        <v>0</v>
      </c>
      <c r="AO112" s="78">
        <f t="shared" si="49"/>
        <v>0</v>
      </c>
      <c r="AP112" s="79">
        <f t="shared" si="50"/>
        <v>0</v>
      </c>
      <c r="AQ112" s="73">
        <f t="shared" si="51"/>
        <v>0</v>
      </c>
      <c r="AR112" s="78">
        <f t="shared" si="52"/>
        <v>0</v>
      </c>
      <c r="AS112" s="79">
        <f t="shared" si="53"/>
        <v>0</v>
      </c>
      <c r="AT112" s="80" t="str">
        <f t="shared" si="54"/>
        <v/>
      </c>
      <c r="AU112" s="80" t="str">
        <f t="shared" si="55"/>
        <v/>
      </c>
      <c r="AW112" s="3" t="s">
        <v>1</v>
      </c>
    </row>
    <row r="113" spans="1:49" x14ac:dyDescent="0.2">
      <c r="A113" s="81">
        <f t="shared" si="42"/>
        <v>106</v>
      </c>
      <c r="B113" s="77" t="str">
        <f>IFERROR(VLOOKUP(F113,GCC.Param!$B$3:$C$96,2,FALSE),"")</f>
        <v/>
      </c>
      <c r="C113" s="70">
        <f>'Input 1 - Schedule 1'!D115</f>
        <v>0</v>
      </c>
      <c r="D113" s="70">
        <f>'Input 1 - Schedule 1'!E115</f>
        <v>0</v>
      </c>
      <c r="E113" s="70">
        <f>'Input 1 - Schedule 1'!F115</f>
        <v>0</v>
      </c>
      <c r="F113" s="70">
        <f>'Input 1 - Schedule 1'!G115</f>
        <v>0</v>
      </c>
      <c r="G113" s="70">
        <f>'Input 1 - Schedule 1'!I115</f>
        <v>0</v>
      </c>
      <c r="H113" s="70" t="str">
        <f>'Input 1 - Schedule 1'!J115</f>
        <v/>
      </c>
      <c r="I113" s="70">
        <f>'Input 1 - Schedule 1'!U115</f>
        <v>0</v>
      </c>
      <c r="J113" s="46"/>
      <c r="L113" s="46"/>
      <c r="M113" s="46"/>
      <c r="N113" s="70">
        <f>SUMIFS('Input 3 - Capital Instruments'!P$6:P$222,'Input 3 - Capital Instruments'!$N$6:$N$222,C113)</f>
        <v>0</v>
      </c>
      <c r="O113" s="46"/>
      <c r="P113" s="46"/>
      <c r="Q113" s="46"/>
      <c r="R113" s="71">
        <f t="shared" si="43"/>
        <v>0</v>
      </c>
      <c r="S113" s="46"/>
      <c r="T113" s="46"/>
      <c r="U113" s="72">
        <f t="shared" si="44"/>
        <v>0</v>
      </c>
      <c r="V113" s="71">
        <f t="shared" si="45"/>
        <v>0</v>
      </c>
      <c r="W113" s="71">
        <f t="shared" si="46"/>
        <v>0</v>
      </c>
      <c r="Y113" s="46"/>
      <c r="AA113" s="46"/>
      <c r="AB113" s="51"/>
      <c r="AC113" s="51"/>
      <c r="AD113" s="51"/>
      <c r="AE113" s="51"/>
      <c r="AF113" s="51"/>
      <c r="AG113" s="72">
        <f t="shared" si="47"/>
        <v>0</v>
      </c>
      <c r="AH113" s="46"/>
      <c r="AI113" s="46"/>
      <c r="AJ113" s="72">
        <f t="shared" si="39"/>
        <v>0</v>
      </c>
      <c r="AK113" s="71">
        <f t="shared" si="40"/>
        <v>0</v>
      </c>
      <c r="AL113" s="71">
        <f t="shared" si="41"/>
        <v>0</v>
      </c>
      <c r="AN113" s="73">
        <f t="shared" si="48"/>
        <v>0</v>
      </c>
      <c r="AO113" s="78">
        <f t="shared" si="49"/>
        <v>0</v>
      </c>
      <c r="AP113" s="79">
        <f t="shared" si="50"/>
        <v>0</v>
      </c>
      <c r="AQ113" s="73">
        <f t="shared" si="51"/>
        <v>0</v>
      </c>
      <c r="AR113" s="78">
        <f t="shared" si="52"/>
        <v>0</v>
      </c>
      <c r="AS113" s="79">
        <f t="shared" si="53"/>
        <v>0</v>
      </c>
      <c r="AT113" s="80" t="str">
        <f t="shared" si="54"/>
        <v/>
      </c>
      <c r="AU113" s="80" t="str">
        <f t="shared" si="55"/>
        <v/>
      </c>
      <c r="AW113" s="3" t="s">
        <v>1</v>
      </c>
    </row>
    <row r="114" spans="1:49" x14ac:dyDescent="0.2">
      <c r="A114" s="81">
        <f t="shared" si="42"/>
        <v>107</v>
      </c>
      <c r="B114" s="77" t="str">
        <f>IFERROR(VLOOKUP(F114,GCC.Param!$B$3:$C$96,2,FALSE),"")</f>
        <v/>
      </c>
      <c r="C114" s="70">
        <f>'Input 1 - Schedule 1'!D116</f>
        <v>0</v>
      </c>
      <c r="D114" s="70">
        <f>'Input 1 - Schedule 1'!E116</f>
        <v>0</v>
      </c>
      <c r="E114" s="70">
        <f>'Input 1 - Schedule 1'!F116</f>
        <v>0</v>
      </c>
      <c r="F114" s="70">
        <f>'Input 1 - Schedule 1'!G116</f>
        <v>0</v>
      </c>
      <c r="G114" s="70">
        <f>'Input 1 - Schedule 1'!I116</f>
        <v>0</v>
      </c>
      <c r="H114" s="70" t="str">
        <f>'Input 1 - Schedule 1'!J116</f>
        <v/>
      </c>
      <c r="I114" s="70">
        <f>'Input 1 - Schedule 1'!U116</f>
        <v>0</v>
      </c>
      <c r="J114" s="46"/>
      <c r="L114" s="46"/>
      <c r="M114" s="46"/>
      <c r="N114" s="70">
        <f>SUMIFS('Input 3 - Capital Instruments'!P$6:P$222,'Input 3 - Capital Instruments'!$N$6:$N$222,C114)</f>
        <v>0</v>
      </c>
      <c r="O114" s="46"/>
      <c r="P114" s="46"/>
      <c r="Q114" s="46"/>
      <c r="R114" s="71">
        <f t="shared" si="43"/>
        <v>0</v>
      </c>
      <c r="S114" s="46"/>
      <c r="T114" s="46"/>
      <c r="U114" s="72">
        <f t="shared" si="44"/>
        <v>0</v>
      </c>
      <c r="V114" s="71">
        <f t="shared" si="45"/>
        <v>0</v>
      </c>
      <c r="W114" s="71">
        <f t="shared" si="46"/>
        <v>0</v>
      </c>
      <c r="Y114" s="46"/>
      <c r="AA114" s="46"/>
      <c r="AB114" s="51"/>
      <c r="AC114" s="51"/>
      <c r="AD114" s="51"/>
      <c r="AE114" s="51"/>
      <c r="AF114" s="51"/>
      <c r="AG114" s="72">
        <f t="shared" si="47"/>
        <v>0</v>
      </c>
      <c r="AH114" s="46"/>
      <c r="AI114" s="46"/>
      <c r="AJ114" s="72">
        <f t="shared" si="39"/>
        <v>0</v>
      </c>
      <c r="AK114" s="71">
        <f t="shared" si="40"/>
        <v>0</v>
      </c>
      <c r="AL114" s="71">
        <f t="shared" si="41"/>
        <v>0</v>
      </c>
      <c r="AN114" s="73">
        <f t="shared" si="48"/>
        <v>0</v>
      </c>
      <c r="AO114" s="78">
        <f t="shared" si="49"/>
        <v>0</v>
      </c>
      <c r="AP114" s="79">
        <f t="shared" si="50"/>
        <v>0</v>
      </c>
      <c r="AQ114" s="73">
        <f t="shared" si="51"/>
        <v>0</v>
      </c>
      <c r="AR114" s="78">
        <f t="shared" si="52"/>
        <v>0</v>
      </c>
      <c r="AS114" s="79">
        <f t="shared" si="53"/>
        <v>0</v>
      </c>
      <c r="AT114" s="80" t="str">
        <f t="shared" si="54"/>
        <v/>
      </c>
      <c r="AU114" s="80" t="str">
        <f t="shared" si="55"/>
        <v/>
      </c>
      <c r="AW114" s="3" t="s">
        <v>1</v>
      </c>
    </row>
    <row r="115" spans="1:49" x14ac:dyDescent="0.2">
      <c r="A115" s="81">
        <f t="shared" si="42"/>
        <v>108</v>
      </c>
      <c r="B115" s="77" t="str">
        <f>IFERROR(VLOOKUP(F115,GCC.Param!$B$3:$C$96,2,FALSE),"")</f>
        <v/>
      </c>
      <c r="C115" s="70">
        <f>'Input 1 - Schedule 1'!D117</f>
        <v>0</v>
      </c>
      <c r="D115" s="70">
        <f>'Input 1 - Schedule 1'!E117</f>
        <v>0</v>
      </c>
      <c r="E115" s="70">
        <f>'Input 1 - Schedule 1'!F117</f>
        <v>0</v>
      </c>
      <c r="F115" s="70">
        <f>'Input 1 - Schedule 1'!G117</f>
        <v>0</v>
      </c>
      <c r="G115" s="70">
        <f>'Input 1 - Schedule 1'!I117</f>
        <v>0</v>
      </c>
      <c r="H115" s="70" t="str">
        <f>'Input 1 - Schedule 1'!J117</f>
        <v/>
      </c>
      <c r="I115" s="70">
        <f>'Input 1 - Schedule 1'!U117</f>
        <v>0</v>
      </c>
      <c r="J115" s="46"/>
      <c r="L115" s="46"/>
      <c r="M115" s="46"/>
      <c r="N115" s="70">
        <f>SUMIFS('Input 3 - Capital Instruments'!P$6:P$222,'Input 3 - Capital Instruments'!$N$6:$N$222,C115)</f>
        <v>0</v>
      </c>
      <c r="O115" s="46"/>
      <c r="P115" s="46"/>
      <c r="Q115" s="46"/>
      <c r="R115" s="71">
        <f t="shared" si="43"/>
        <v>0</v>
      </c>
      <c r="S115" s="46"/>
      <c r="T115" s="46"/>
      <c r="U115" s="72">
        <f t="shared" si="44"/>
        <v>0</v>
      </c>
      <c r="V115" s="71">
        <f t="shared" si="45"/>
        <v>0</v>
      </c>
      <c r="W115" s="71">
        <f t="shared" si="46"/>
        <v>0</v>
      </c>
      <c r="Y115" s="46"/>
      <c r="AA115" s="46"/>
      <c r="AB115" s="51"/>
      <c r="AC115" s="51"/>
      <c r="AD115" s="51"/>
      <c r="AE115" s="51"/>
      <c r="AF115" s="51"/>
      <c r="AG115" s="72">
        <f t="shared" si="47"/>
        <v>0</v>
      </c>
      <c r="AH115" s="46"/>
      <c r="AI115" s="46"/>
      <c r="AJ115" s="72">
        <f t="shared" si="39"/>
        <v>0</v>
      </c>
      <c r="AK115" s="71">
        <f t="shared" si="40"/>
        <v>0</v>
      </c>
      <c r="AL115" s="71">
        <f t="shared" si="41"/>
        <v>0</v>
      </c>
      <c r="AN115" s="73">
        <f t="shared" si="48"/>
        <v>0</v>
      </c>
      <c r="AO115" s="78">
        <f t="shared" si="49"/>
        <v>0</v>
      </c>
      <c r="AP115" s="79">
        <f t="shared" si="50"/>
        <v>0</v>
      </c>
      <c r="AQ115" s="73">
        <f t="shared" si="51"/>
        <v>0</v>
      </c>
      <c r="AR115" s="78">
        <f t="shared" si="52"/>
        <v>0</v>
      </c>
      <c r="AS115" s="79">
        <f t="shared" si="53"/>
        <v>0</v>
      </c>
      <c r="AT115" s="80" t="str">
        <f t="shared" si="54"/>
        <v/>
      </c>
      <c r="AU115" s="80" t="str">
        <f t="shared" si="55"/>
        <v/>
      </c>
      <c r="AW115" s="3" t="s">
        <v>1</v>
      </c>
    </row>
    <row r="116" spans="1:49" x14ac:dyDescent="0.2">
      <c r="A116" s="81">
        <f t="shared" si="42"/>
        <v>109</v>
      </c>
      <c r="B116" s="77" t="str">
        <f>IFERROR(VLOOKUP(F116,GCC.Param!$B$3:$C$96,2,FALSE),"")</f>
        <v/>
      </c>
      <c r="C116" s="70">
        <f>'Input 1 - Schedule 1'!D118</f>
        <v>0</v>
      </c>
      <c r="D116" s="70">
        <f>'Input 1 - Schedule 1'!E118</f>
        <v>0</v>
      </c>
      <c r="E116" s="70">
        <f>'Input 1 - Schedule 1'!F118</f>
        <v>0</v>
      </c>
      <c r="F116" s="70">
        <f>'Input 1 - Schedule 1'!G118</f>
        <v>0</v>
      </c>
      <c r="G116" s="70">
        <f>'Input 1 - Schedule 1'!I118</f>
        <v>0</v>
      </c>
      <c r="H116" s="70" t="str">
        <f>'Input 1 - Schedule 1'!J118</f>
        <v/>
      </c>
      <c r="I116" s="70">
        <f>'Input 1 - Schedule 1'!U118</f>
        <v>0</v>
      </c>
      <c r="J116" s="46"/>
      <c r="L116" s="46"/>
      <c r="M116" s="46"/>
      <c r="N116" s="70">
        <f>SUMIFS('Input 3 - Capital Instruments'!P$6:P$222,'Input 3 - Capital Instruments'!$N$6:$N$222,C116)</f>
        <v>0</v>
      </c>
      <c r="O116" s="46"/>
      <c r="P116" s="46"/>
      <c r="Q116" s="46"/>
      <c r="R116" s="71">
        <f t="shared" si="43"/>
        <v>0</v>
      </c>
      <c r="S116" s="46"/>
      <c r="T116" s="46"/>
      <c r="U116" s="72">
        <f t="shared" si="44"/>
        <v>0</v>
      </c>
      <c r="V116" s="71">
        <f t="shared" si="45"/>
        <v>0</v>
      </c>
      <c r="W116" s="71">
        <f t="shared" si="46"/>
        <v>0</v>
      </c>
      <c r="Y116" s="46"/>
      <c r="AA116" s="46"/>
      <c r="AB116" s="51"/>
      <c r="AC116" s="51"/>
      <c r="AD116" s="51"/>
      <c r="AE116" s="51"/>
      <c r="AF116" s="51"/>
      <c r="AG116" s="72">
        <f t="shared" si="47"/>
        <v>0</v>
      </c>
      <c r="AH116" s="46"/>
      <c r="AI116" s="46"/>
      <c r="AJ116" s="72">
        <f t="shared" si="39"/>
        <v>0</v>
      </c>
      <c r="AK116" s="71">
        <f t="shared" si="40"/>
        <v>0</v>
      </c>
      <c r="AL116" s="71">
        <f t="shared" si="41"/>
        <v>0</v>
      </c>
      <c r="AN116" s="73">
        <f t="shared" si="48"/>
        <v>0</v>
      </c>
      <c r="AO116" s="78">
        <f t="shared" si="49"/>
        <v>0</v>
      </c>
      <c r="AP116" s="79">
        <f t="shared" si="50"/>
        <v>0</v>
      </c>
      <c r="AQ116" s="73">
        <f t="shared" si="51"/>
        <v>0</v>
      </c>
      <c r="AR116" s="78">
        <f t="shared" si="52"/>
        <v>0</v>
      </c>
      <c r="AS116" s="79">
        <f t="shared" si="53"/>
        <v>0</v>
      </c>
      <c r="AT116" s="80" t="str">
        <f t="shared" si="54"/>
        <v/>
      </c>
      <c r="AU116" s="80" t="str">
        <f t="shared" si="55"/>
        <v/>
      </c>
      <c r="AW116" s="3" t="s">
        <v>1</v>
      </c>
    </row>
    <row r="117" spans="1:49" x14ac:dyDescent="0.2">
      <c r="A117" s="81">
        <f t="shared" si="42"/>
        <v>110</v>
      </c>
      <c r="B117" s="77" t="str">
        <f>IFERROR(VLOOKUP(F117,GCC.Param!$B$3:$C$96,2,FALSE),"")</f>
        <v/>
      </c>
      <c r="C117" s="70">
        <f>'Input 1 - Schedule 1'!D119</f>
        <v>0</v>
      </c>
      <c r="D117" s="70">
        <f>'Input 1 - Schedule 1'!E119</f>
        <v>0</v>
      </c>
      <c r="E117" s="70">
        <f>'Input 1 - Schedule 1'!F119</f>
        <v>0</v>
      </c>
      <c r="F117" s="70">
        <f>'Input 1 - Schedule 1'!G119</f>
        <v>0</v>
      </c>
      <c r="G117" s="70">
        <f>'Input 1 - Schedule 1'!I119</f>
        <v>0</v>
      </c>
      <c r="H117" s="70" t="str">
        <f>'Input 1 - Schedule 1'!J119</f>
        <v/>
      </c>
      <c r="I117" s="70">
        <f>'Input 1 - Schedule 1'!U119</f>
        <v>0</v>
      </c>
      <c r="J117" s="46"/>
      <c r="L117" s="46"/>
      <c r="M117" s="46"/>
      <c r="N117" s="70">
        <f>SUMIFS('Input 3 - Capital Instruments'!P$6:P$222,'Input 3 - Capital Instruments'!$N$6:$N$222,C117)</f>
        <v>0</v>
      </c>
      <c r="O117" s="46"/>
      <c r="P117" s="46"/>
      <c r="Q117" s="46"/>
      <c r="R117" s="71">
        <f t="shared" si="43"/>
        <v>0</v>
      </c>
      <c r="S117" s="46"/>
      <c r="T117" s="46"/>
      <c r="U117" s="72">
        <f t="shared" si="44"/>
        <v>0</v>
      </c>
      <c r="V117" s="71">
        <f t="shared" si="45"/>
        <v>0</v>
      </c>
      <c r="W117" s="71">
        <f t="shared" si="46"/>
        <v>0</v>
      </c>
      <c r="Y117" s="46"/>
      <c r="AA117" s="46"/>
      <c r="AB117" s="51"/>
      <c r="AC117" s="51"/>
      <c r="AD117" s="51"/>
      <c r="AE117" s="51"/>
      <c r="AF117" s="51"/>
      <c r="AG117" s="72">
        <f t="shared" si="47"/>
        <v>0</v>
      </c>
      <c r="AH117" s="46"/>
      <c r="AI117" s="46"/>
      <c r="AJ117" s="72">
        <f t="shared" si="39"/>
        <v>0</v>
      </c>
      <c r="AK117" s="71">
        <f t="shared" si="40"/>
        <v>0</v>
      </c>
      <c r="AL117" s="71">
        <f t="shared" si="41"/>
        <v>0</v>
      </c>
      <c r="AN117" s="73">
        <f t="shared" si="48"/>
        <v>0</v>
      </c>
      <c r="AO117" s="78">
        <f t="shared" si="49"/>
        <v>0</v>
      </c>
      <c r="AP117" s="79">
        <f t="shared" si="50"/>
        <v>0</v>
      </c>
      <c r="AQ117" s="73">
        <f t="shared" si="51"/>
        <v>0</v>
      </c>
      <c r="AR117" s="78">
        <f t="shared" si="52"/>
        <v>0</v>
      </c>
      <c r="AS117" s="79">
        <f t="shared" si="53"/>
        <v>0</v>
      </c>
      <c r="AT117" s="80" t="str">
        <f t="shared" si="54"/>
        <v/>
      </c>
      <c r="AU117" s="80" t="str">
        <f t="shared" si="55"/>
        <v/>
      </c>
      <c r="AW117" s="3" t="s">
        <v>1</v>
      </c>
    </row>
    <row r="118" spans="1:49" x14ac:dyDescent="0.2">
      <c r="A118" s="81">
        <f t="shared" si="42"/>
        <v>111</v>
      </c>
      <c r="B118" s="77" t="str">
        <f>IFERROR(VLOOKUP(F118,GCC.Param!$B$3:$C$96,2,FALSE),"")</f>
        <v/>
      </c>
      <c r="C118" s="70">
        <f>'Input 1 - Schedule 1'!D120</f>
        <v>0</v>
      </c>
      <c r="D118" s="70">
        <f>'Input 1 - Schedule 1'!E120</f>
        <v>0</v>
      </c>
      <c r="E118" s="70">
        <f>'Input 1 - Schedule 1'!F120</f>
        <v>0</v>
      </c>
      <c r="F118" s="70">
        <f>'Input 1 - Schedule 1'!G120</f>
        <v>0</v>
      </c>
      <c r="G118" s="70">
        <f>'Input 1 - Schedule 1'!I120</f>
        <v>0</v>
      </c>
      <c r="H118" s="70" t="str">
        <f>'Input 1 - Schedule 1'!J120</f>
        <v/>
      </c>
      <c r="I118" s="70">
        <f>'Input 1 - Schedule 1'!U120</f>
        <v>0</v>
      </c>
      <c r="J118" s="46"/>
      <c r="L118" s="46"/>
      <c r="M118" s="46"/>
      <c r="N118" s="70">
        <f>SUMIFS('Input 3 - Capital Instruments'!P$6:P$222,'Input 3 - Capital Instruments'!$N$6:$N$222,C118)</f>
        <v>0</v>
      </c>
      <c r="O118" s="46"/>
      <c r="P118" s="46"/>
      <c r="Q118" s="46"/>
      <c r="R118" s="71">
        <f t="shared" si="43"/>
        <v>0</v>
      </c>
      <c r="S118" s="46"/>
      <c r="T118" s="46"/>
      <c r="U118" s="72">
        <f t="shared" si="44"/>
        <v>0</v>
      </c>
      <c r="V118" s="71">
        <f t="shared" si="45"/>
        <v>0</v>
      </c>
      <c r="W118" s="71">
        <f t="shared" si="46"/>
        <v>0</v>
      </c>
      <c r="Y118" s="46"/>
      <c r="AA118" s="46"/>
      <c r="AB118" s="51"/>
      <c r="AC118" s="51"/>
      <c r="AD118" s="51"/>
      <c r="AE118" s="51"/>
      <c r="AF118" s="51"/>
      <c r="AG118" s="72">
        <f t="shared" si="47"/>
        <v>0</v>
      </c>
      <c r="AH118" s="46"/>
      <c r="AI118" s="46"/>
      <c r="AJ118" s="72">
        <f t="shared" si="39"/>
        <v>0</v>
      </c>
      <c r="AK118" s="71">
        <f t="shared" si="40"/>
        <v>0</v>
      </c>
      <c r="AL118" s="71">
        <f t="shared" si="41"/>
        <v>0</v>
      </c>
      <c r="AN118" s="73">
        <f t="shared" si="48"/>
        <v>0</v>
      </c>
      <c r="AO118" s="78">
        <f t="shared" si="49"/>
        <v>0</v>
      </c>
      <c r="AP118" s="79">
        <f t="shared" si="50"/>
        <v>0</v>
      </c>
      <c r="AQ118" s="73">
        <f t="shared" si="51"/>
        <v>0</v>
      </c>
      <c r="AR118" s="78">
        <f t="shared" si="52"/>
        <v>0</v>
      </c>
      <c r="AS118" s="79">
        <f t="shared" si="53"/>
        <v>0</v>
      </c>
      <c r="AT118" s="80" t="str">
        <f t="shared" si="54"/>
        <v/>
      </c>
      <c r="AU118" s="80" t="str">
        <f t="shared" si="55"/>
        <v/>
      </c>
      <c r="AW118" s="3" t="s">
        <v>1</v>
      </c>
    </row>
    <row r="119" spans="1:49" x14ac:dyDescent="0.2">
      <c r="A119" s="81">
        <f t="shared" si="42"/>
        <v>112</v>
      </c>
      <c r="B119" s="77" t="str">
        <f>IFERROR(VLOOKUP(F119,GCC.Param!$B$3:$C$96,2,FALSE),"")</f>
        <v/>
      </c>
      <c r="C119" s="70">
        <f>'Input 1 - Schedule 1'!D121</f>
        <v>0</v>
      </c>
      <c r="D119" s="70">
        <f>'Input 1 - Schedule 1'!E121</f>
        <v>0</v>
      </c>
      <c r="E119" s="70">
        <f>'Input 1 - Schedule 1'!F121</f>
        <v>0</v>
      </c>
      <c r="F119" s="70">
        <f>'Input 1 - Schedule 1'!G121</f>
        <v>0</v>
      </c>
      <c r="G119" s="70">
        <f>'Input 1 - Schedule 1'!I121</f>
        <v>0</v>
      </c>
      <c r="H119" s="70" t="str">
        <f>'Input 1 - Schedule 1'!J121</f>
        <v/>
      </c>
      <c r="I119" s="70">
        <f>'Input 1 - Schedule 1'!U121</f>
        <v>0</v>
      </c>
      <c r="J119" s="46"/>
      <c r="L119" s="46"/>
      <c r="M119" s="46"/>
      <c r="N119" s="70">
        <f>SUMIFS('Input 3 - Capital Instruments'!P$6:P$222,'Input 3 - Capital Instruments'!$N$6:$N$222,C119)</f>
        <v>0</v>
      </c>
      <c r="O119" s="46"/>
      <c r="P119" s="46"/>
      <c r="Q119" s="46"/>
      <c r="R119" s="71">
        <f t="shared" si="43"/>
        <v>0</v>
      </c>
      <c r="S119" s="46"/>
      <c r="T119" s="46"/>
      <c r="U119" s="72">
        <f t="shared" si="44"/>
        <v>0</v>
      </c>
      <c r="V119" s="71">
        <f t="shared" si="45"/>
        <v>0</v>
      </c>
      <c r="W119" s="71">
        <f t="shared" si="46"/>
        <v>0</v>
      </c>
      <c r="Y119" s="46"/>
      <c r="AA119" s="46"/>
      <c r="AB119" s="51"/>
      <c r="AC119" s="51"/>
      <c r="AD119" s="51"/>
      <c r="AE119" s="51"/>
      <c r="AF119" s="51"/>
      <c r="AG119" s="72">
        <f t="shared" si="47"/>
        <v>0</v>
      </c>
      <c r="AH119" s="46"/>
      <c r="AI119" s="46"/>
      <c r="AJ119" s="72">
        <f t="shared" si="39"/>
        <v>0</v>
      </c>
      <c r="AK119" s="71">
        <f t="shared" si="40"/>
        <v>0</v>
      </c>
      <c r="AL119" s="71">
        <f t="shared" si="41"/>
        <v>0</v>
      </c>
      <c r="AN119" s="73">
        <f t="shared" si="48"/>
        <v>0</v>
      </c>
      <c r="AO119" s="78">
        <f t="shared" si="49"/>
        <v>0</v>
      </c>
      <c r="AP119" s="79">
        <f t="shared" si="50"/>
        <v>0</v>
      </c>
      <c r="AQ119" s="73">
        <f t="shared" si="51"/>
        <v>0</v>
      </c>
      <c r="AR119" s="78">
        <f t="shared" si="52"/>
        <v>0</v>
      </c>
      <c r="AS119" s="79">
        <f t="shared" si="53"/>
        <v>0</v>
      </c>
      <c r="AT119" s="80" t="str">
        <f t="shared" si="54"/>
        <v/>
      </c>
      <c r="AU119" s="80" t="str">
        <f t="shared" si="55"/>
        <v/>
      </c>
      <c r="AW119" s="3" t="s">
        <v>1</v>
      </c>
    </row>
    <row r="120" spans="1:49" x14ac:dyDescent="0.2">
      <c r="A120" s="81">
        <f t="shared" si="42"/>
        <v>113</v>
      </c>
      <c r="B120" s="77" t="str">
        <f>IFERROR(VLOOKUP(F120,GCC.Param!$B$3:$C$96,2,FALSE),"")</f>
        <v/>
      </c>
      <c r="C120" s="70">
        <f>'Input 1 - Schedule 1'!D122</f>
        <v>0</v>
      </c>
      <c r="D120" s="70">
        <f>'Input 1 - Schedule 1'!E122</f>
        <v>0</v>
      </c>
      <c r="E120" s="70">
        <f>'Input 1 - Schedule 1'!F122</f>
        <v>0</v>
      </c>
      <c r="F120" s="70">
        <f>'Input 1 - Schedule 1'!G122</f>
        <v>0</v>
      </c>
      <c r="G120" s="70">
        <f>'Input 1 - Schedule 1'!I122</f>
        <v>0</v>
      </c>
      <c r="H120" s="70" t="str">
        <f>'Input 1 - Schedule 1'!J122</f>
        <v/>
      </c>
      <c r="I120" s="70">
        <f>'Input 1 - Schedule 1'!U122</f>
        <v>0</v>
      </c>
      <c r="J120" s="46"/>
      <c r="L120" s="46"/>
      <c r="M120" s="46"/>
      <c r="N120" s="70">
        <f>SUMIFS('Input 3 - Capital Instruments'!P$6:P$222,'Input 3 - Capital Instruments'!$N$6:$N$222,C120)</f>
        <v>0</v>
      </c>
      <c r="O120" s="46"/>
      <c r="P120" s="46"/>
      <c r="Q120" s="46"/>
      <c r="R120" s="71">
        <f t="shared" si="43"/>
        <v>0</v>
      </c>
      <c r="S120" s="46"/>
      <c r="T120" s="46"/>
      <c r="U120" s="72">
        <f t="shared" si="44"/>
        <v>0</v>
      </c>
      <c r="V120" s="71">
        <f t="shared" si="45"/>
        <v>0</v>
      </c>
      <c r="W120" s="71">
        <f t="shared" si="46"/>
        <v>0</v>
      </c>
      <c r="Y120" s="46"/>
      <c r="AA120" s="46"/>
      <c r="AB120" s="51"/>
      <c r="AC120" s="51"/>
      <c r="AD120" s="51"/>
      <c r="AE120" s="51"/>
      <c r="AF120" s="51"/>
      <c r="AG120" s="72">
        <f t="shared" si="47"/>
        <v>0</v>
      </c>
      <c r="AH120" s="46"/>
      <c r="AI120" s="46"/>
      <c r="AJ120" s="72">
        <f t="shared" si="39"/>
        <v>0</v>
      </c>
      <c r="AK120" s="71">
        <f t="shared" si="40"/>
        <v>0</v>
      </c>
      <c r="AL120" s="71">
        <f t="shared" si="41"/>
        <v>0</v>
      </c>
      <c r="AN120" s="73">
        <f t="shared" si="48"/>
        <v>0</v>
      </c>
      <c r="AO120" s="78">
        <f t="shared" si="49"/>
        <v>0</v>
      </c>
      <c r="AP120" s="79">
        <f t="shared" si="50"/>
        <v>0</v>
      </c>
      <c r="AQ120" s="73">
        <f t="shared" si="51"/>
        <v>0</v>
      </c>
      <c r="AR120" s="78">
        <f t="shared" si="52"/>
        <v>0</v>
      </c>
      <c r="AS120" s="79">
        <f t="shared" si="53"/>
        <v>0</v>
      </c>
      <c r="AT120" s="80" t="str">
        <f t="shared" si="54"/>
        <v/>
      </c>
      <c r="AU120" s="80" t="str">
        <f t="shared" si="55"/>
        <v/>
      </c>
      <c r="AW120" s="3" t="s">
        <v>1</v>
      </c>
    </row>
    <row r="121" spans="1:49" x14ac:dyDescent="0.2">
      <c r="A121" s="81">
        <f t="shared" si="42"/>
        <v>114</v>
      </c>
      <c r="B121" s="77" t="str">
        <f>IFERROR(VLOOKUP(F121,GCC.Param!$B$3:$C$96,2,FALSE),"")</f>
        <v/>
      </c>
      <c r="C121" s="70">
        <f>'Input 1 - Schedule 1'!D123</f>
        <v>0</v>
      </c>
      <c r="D121" s="70">
        <f>'Input 1 - Schedule 1'!E123</f>
        <v>0</v>
      </c>
      <c r="E121" s="70">
        <f>'Input 1 - Schedule 1'!F123</f>
        <v>0</v>
      </c>
      <c r="F121" s="70">
        <f>'Input 1 - Schedule 1'!G123</f>
        <v>0</v>
      </c>
      <c r="G121" s="70">
        <f>'Input 1 - Schedule 1'!I123</f>
        <v>0</v>
      </c>
      <c r="H121" s="70" t="str">
        <f>'Input 1 - Schedule 1'!J123</f>
        <v/>
      </c>
      <c r="I121" s="70">
        <f>'Input 1 - Schedule 1'!U123</f>
        <v>0</v>
      </c>
      <c r="J121" s="46"/>
      <c r="L121" s="46"/>
      <c r="M121" s="46"/>
      <c r="N121" s="70">
        <f>SUMIFS('Input 3 - Capital Instruments'!P$6:P$222,'Input 3 - Capital Instruments'!$N$6:$N$222,C121)</f>
        <v>0</v>
      </c>
      <c r="O121" s="46"/>
      <c r="P121" s="46"/>
      <c r="Q121" s="46"/>
      <c r="R121" s="71">
        <f t="shared" si="43"/>
        <v>0</v>
      </c>
      <c r="S121" s="46"/>
      <c r="T121" s="46"/>
      <c r="U121" s="72">
        <f t="shared" si="44"/>
        <v>0</v>
      </c>
      <c r="V121" s="71">
        <f t="shared" si="45"/>
        <v>0</v>
      </c>
      <c r="W121" s="71">
        <f t="shared" si="46"/>
        <v>0</v>
      </c>
      <c r="Y121" s="46"/>
      <c r="AA121" s="46"/>
      <c r="AB121" s="51"/>
      <c r="AC121" s="51"/>
      <c r="AD121" s="51"/>
      <c r="AE121" s="51"/>
      <c r="AF121" s="51"/>
      <c r="AG121" s="72">
        <f t="shared" si="47"/>
        <v>0</v>
      </c>
      <c r="AH121" s="46"/>
      <c r="AI121" s="46"/>
      <c r="AJ121" s="72">
        <f t="shared" si="39"/>
        <v>0</v>
      </c>
      <c r="AK121" s="71">
        <f t="shared" si="40"/>
        <v>0</v>
      </c>
      <c r="AL121" s="71">
        <f t="shared" si="41"/>
        <v>0</v>
      </c>
      <c r="AN121" s="73">
        <f t="shared" si="48"/>
        <v>0</v>
      </c>
      <c r="AO121" s="78">
        <f t="shared" si="49"/>
        <v>0</v>
      </c>
      <c r="AP121" s="79">
        <f t="shared" si="50"/>
        <v>0</v>
      </c>
      <c r="AQ121" s="73">
        <f t="shared" si="51"/>
        <v>0</v>
      </c>
      <c r="AR121" s="78">
        <f t="shared" si="52"/>
        <v>0</v>
      </c>
      <c r="AS121" s="79">
        <f t="shared" si="53"/>
        <v>0</v>
      </c>
      <c r="AT121" s="80" t="str">
        <f t="shared" si="54"/>
        <v/>
      </c>
      <c r="AU121" s="80" t="str">
        <f t="shared" si="55"/>
        <v/>
      </c>
      <c r="AW121" s="3" t="s">
        <v>1</v>
      </c>
    </row>
    <row r="122" spans="1:49" x14ac:dyDescent="0.2">
      <c r="A122" s="81">
        <f t="shared" si="42"/>
        <v>115</v>
      </c>
      <c r="B122" s="77" t="str">
        <f>IFERROR(VLOOKUP(F122,GCC.Param!$B$3:$C$96,2,FALSE),"")</f>
        <v/>
      </c>
      <c r="C122" s="70">
        <f>'Input 1 - Schedule 1'!D124</f>
        <v>0</v>
      </c>
      <c r="D122" s="70">
        <f>'Input 1 - Schedule 1'!E124</f>
        <v>0</v>
      </c>
      <c r="E122" s="70">
        <f>'Input 1 - Schedule 1'!F124</f>
        <v>0</v>
      </c>
      <c r="F122" s="70">
        <f>'Input 1 - Schedule 1'!G124</f>
        <v>0</v>
      </c>
      <c r="G122" s="70">
        <f>'Input 1 - Schedule 1'!I124</f>
        <v>0</v>
      </c>
      <c r="H122" s="70" t="str">
        <f>'Input 1 - Schedule 1'!J124</f>
        <v/>
      </c>
      <c r="I122" s="70">
        <f>'Input 1 - Schedule 1'!U124</f>
        <v>0</v>
      </c>
      <c r="J122" s="46"/>
      <c r="L122" s="46"/>
      <c r="M122" s="46"/>
      <c r="N122" s="70">
        <f>SUMIFS('Input 3 - Capital Instruments'!P$6:P$222,'Input 3 - Capital Instruments'!$N$6:$N$222,C122)</f>
        <v>0</v>
      </c>
      <c r="O122" s="46"/>
      <c r="P122" s="46"/>
      <c r="Q122" s="46"/>
      <c r="R122" s="71">
        <f t="shared" si="43"/>
        <v>0</v>
      </c>
      <c r="S122" s="46"/>
      <c r="T122" s="46"/>
      <c r="U122" s="72">
        <f t="shared" si="44"/>
        <v>0</v>
      </c>
      <c r="V122" s="71">
        <f t="shared" si="45"/>
        <v>0</v>
      </c>
      <c r="W122" s="71">
        <f t="shared" si="46"/>
        <v>0</v>
      </c>
      <c r="Y122" s="46"/>
      <c r="AA122" s="46"/>
      <c r="AB122" s="51"/>
      <c r="AC122" s="51"/>
      <c r="AD122" s="51"/>
      <c r="AE122" s="51"/>
      <c r="AF122" s="51"/>
      <c r="AG122" s="72">
        <f t="shared" si="47"/>
        <v>0</v>
      </c>
      <c r="AH122" s="46"/>
      <c r="AI122" s="46"/>
      <c r="AJ122" s="72">
        <f t="shared" si="39"/>
        <v>0</v>
      </c>
      <c r="AK122" s="71">
        <f t="shared" si="40"/>
        <v>0</v>
      </c>
      <c r="AL122" s="71">
        <f t="shared" si="41"/>
        <v>0</v>
      </c>
      <c r="AN122" s="73">
        <f t="shared" si="48"/>
        <v>0</v>
      </c>
      <c r="AO122" s="78">
        <f t="shared" si="49"/>
        <v>0</v>
      </c>
      <c r="AP122" s="79">
        <f t="shared" si="50"/>
        <v>0</v>
      </c>
      <c r="AQ122" s="73">
        <f t="shared" si="51"/>
        <v>0</v>
      </c>
      <c r="AR122" s="78">
        <f t="shared" si="52"/>
        <v>0</v>
      </c>
      <c r="AS122" s="79">
        <f t="shared" si="53"/>
        <v>0</v>
      </c>
      <c r="AT122" s="80" t="str">
        <f t="shared" si="54"/>
        <v/>
      </c>
      <c r="AU122" s="80" t="str">
        <f t="shared" si="55"/>
        <v/>
      </c>
      <c r="AW122" s="3" t="s">
        <v>1</v>
      </c>
    </row>
    <row r="123" spans="1:49" x14ac:dyDescent="0.2">
      <c r="A123" s="81">
        <f t="shared" si="42"/>
        <v>116</v>
      </c>
      <c r="B123" s="77" t="str">
        <f>IFERROR(VLOOKUP(F123,GCC.Param!$B$3:$C$96,2,FALSE),"")</f>
        <v/>
      </c>
      <c r="C123" s="70">
        <f>'Input 1 - Schedule 1'!D125</f>
        <v>0</v>
      </c>
      <c r="D123" s="70">
        <f>'Input 1 - Schedule 1'!E125</f>
        <v>0</v>
      </c>
      <c r="E123" s="70">
        <f>'Input 1 - Schedule 1'!F125</f>
        <v>0</v>
      </c>
      <c r="F123" s="70">
        <f>'Input 1 - Schedule 1'!G125</f>
        <v>0</v>
      </c>
      <c r="G123" s="70">
        <f>'Input 1 - Schedule 1'!I125</f>
        <v>0</v>
      </c>
      <c r="H123" s="70" t="str">
        <f>'Input 1 - Schedule 1'!J125</f>
        <v/>
      </c>
      <c r="I123" s="70">
        <f>'Input 1 - Schedule 1'!U125</f>
        <v>0</v>
      </c>
      <c r="J123" s="46"/>
      <c r="L123" s="46"/>
      <c r="M123" s="46"/>
      <c r="N123" s="70">
        <f>SUMIFS('Input 3 - Capital Instruments'!P$6:P$222,'Input 3 - Capital Instruments'!$N$6:$N$222,C123)</f>
        <v>0</v>
      </c>
      <c r="O123" s="46"/>
      <c r="P123" s="46"/>
      <c r="Q123" s="46"/>
      <c r="R123" s="71">
        <f t="shared" si="43"/>
        <v>0</v>
      </c>
      <c r="S123" s="46"/>
      <c r="T123" s="46"/>
      <c r="U123" s="72">
        <f t="shared" si="44"/>
        <v>0</v>
      </c>
      <c r="V123" s="71">
        <f t="shared" si="45"/>
        <v>0</v>
      </c>
      <c r="W123" s="71">
        <f t="shared" si="46"/>
        <v>0</v>
      </c>
      <c r="Y123" s="46"/>
      <c r="AA123" s="46"/>
      <c r="AB123" s="51"/>
      <c r="AC123" s="51"/>
      <c r="AD123" s="51"/>
      <c r="AE123" s="51"/>
      <c r="AF123" s="51"/>
      <c r="AG123" s="72">
        <f t="shared" si="47"/>
        <v>0</v>
      </c>
      <c r="AH123" s="46"/>
      <c r="AI123" s="46"/>
      <c r="AJ123" s="72">
        <f t="shared" si="39"/>
        <v>0</v>
      </c>
      <c r="AK123" s="71">
        <f t="shared" si="40"/>
        <v>0</v>
      </c>
      <c r="AL123" s="71">
        <f t="shared" si="41"/>
        <v>0</v>
      </c>
      <c r="AN123" s="73">
        <f t="shared" si="48"/>
        <v>0</v>
      </c>
      <c r="AO123" s="78">
        <f t="shared" si="49"/>
        <v>0</v>
      </c>
      <c r="AP123" s="79">
        <f t="shared" si="50"/>
        <v>0</v>
      </c>
      <c r="AQ123" s="73">
        <f t="shared" si="51"/>
        <v>0</v>
      </c>
      <c r="AR123" s="78">
        <f t="shared" si="52"/>
        <v>0</v>
      </c>
      <c r="AS123" s="79">
        <f t="shared" si="53"/>
        <v>0</v>
      </c>
      <c r="AT123" s="80" t="str">
        <f t="shared" si="54"/>
        <v/>
      </c>
      <c r="AU123" s="80" t="str">
        <f t="shared" si="55"/>
        <v/>
      </c>
      <c r="AW123" s="3" t="s">
        <v>1</v>
      </c>
    </row>
    <row r="124" spans="1:49" x14ac:dyDescent="0.2">
      <c r="A124" s="81">
        <f t="shared" si="42"/>
        <v>117</v>
      </c>
      <c r="B124" s="77" t="str">
        <f>IFERROR(VLOOKUP(F124,GCC.Param!$B$3:$C$96,2,FALSE),"")</f>
        <v/>
      </c>
      <c r="C124" s="70">
        <f>'Input 1 - Schedule 1'!D126</f>
        <v>0</v>
      </c>
      <c r="D124" s="70">
        <f>'Input 1 - Schedule 1'!E126</f>
        <v>0</v>
      </c>
      <c r="E124" s="70">
        <f>'Input 1 - Schedule 1'!F126</f>
        <v>0</v>
      </c>
      <c r="F124" s="70">
        <f>'Input 1 - Schedule 1'!G126</f>
        <v>0</v>
      </c>
      <c r="G124" s="70">
        <f>'Input 1 - Schedule 1'!I126</f>
        <v>0</v>
      </c>
      <c r="H124" s="70" t="str">
        <f>'Input 1 - Schedule 1'!J126</f>
        <v/>
      </c>
      <c r="I124" s="70">
        <f>'Input 1 - Schedule 1'!U126</f>
        <v>0</v>
      </c>
      <c r="J124" s="46"/>
      <c r="L124" s="46"/>
      <c r="M124" s="46"/>
      <c r="N124" s="70">
        <f>SUMIFS('Input 3 - Capital Instruments'!P$6:P$222,'Input 3 - Capital Instruments'!$N$6:$N$222,C124)</f>
        <v>0</v>
      </c>
      <c r="O124" s="46"/>
      <c r="P124" s="46"/>
      <c r="Q124" s="46"/>
      <c r="R124" s="71">
        <f t="shared" si="43"/>
        <v>0</v>
      </c>
      <c r="S124" s="46"/>
      <c r="T124" s="46"/>
      <c r="U124" s="72">
        <f t="shared" si="44"/>
        <v>0</v>
      </c>
      <c r="V124" s="71">
        <f t="shared" si="45"/>
        <v>0</v>
      </c>
      <c r="W124" s="71">
        <f t="shared" si="46"/>
        <v>0</v>
      </c>
      <c r="Y124" s="46"/>
      <c r="AA124" s="46"/>
      <c r="AB124" s="51"/>
      <c r="AC124" s="51"/>
      <c r="AD124" s="51"/>
      <c r="AE124" s="51"/>
      <c r="AF124" s="51"/>
      <c r="AG124" s="72">
        <f t="shared" si="47"/>
        <v>0</v>
      </c>
      <c r="AH124" s="46"/>
      <c r="AI124" s="46"/>
      <c r="AJ124" s="72">
        <f t="shared" si="39"/>
        <v>0</v>
      </c>
      <c r="AK124" s="71">
        <f t="shared" si="40"/>
        <v>0</v>
      </c>
      <c r="AL124" s="71">
        <f t="shared" si="41"/>
        <v>0</v>
      </c>
      <c r="AN124" s="73">
        <f t="shared" si="48"/>
        <v>0</v>
      </c>
      <c r="AO124" s="78">
        <f t="shared" si="49"/>
        <v>0</v>
      </c>
      <c r="AP124" s="79">
        <f t="shared" si="50"/>
        <v>0</v>
      </c>
      <c r="AQ124" s="73">
        <f t="shared" si="51"/>
        <v>0</v>
      </c>
      <c r="AR124" s="78">
        <f t="shared" si="52"/>
        <v>0</v>
      </c>
      <c r="AS124" s="79">
        <f t="shared" si="53"/>
        <v>0</v>
      </c>
      <c r="AT124" s="80" t="str">
        <f t="shared" si="54"/>
        <v/>
      </c>
      <c r="AU124" s="80" t="str">
        <f t="shared" si="55"/>
        <v/>
      </c>
      <c r="AW124" s="3" t="s">
        <v>1</v>
      </c>
    </row>
    <row r="125" spans="1:49" x14ac:dyDescent="0.2">
      <c r="A125" s="81">
        <f t="shared" si="42"/>
        <v>118</v>
      </c>
      <c r="B125" s="77" t="str">
        <f>IFERROR(VLOOKUP(F125,GCC.Param!$B$3:$C$96,2,FALSE),"")</f>
        <v/>
      </c>
      <c r="C125" s="70">
        <f>'Input 1 - Schedule 1'!D127</f>
        <v>0</v>
      </c>
      <c r="D125" s="70">
        <f>'Input 1 - Schedule 1'!E127</f>
        <v>0</v>
      </c>
      <c r="E125" s="70">
        <f>'Input 1 - Schedule 1'!F127</f>
        <v>0</v>
      </c>
      <c r="F125" s="70">
        <f>'Input 1 - Schedule 1'!G127</f>
        <v>0</v>
      </c>
      <c r="G125" s="70">
        <f>'Input 1 - Schedule 1'!I127</f>
        <v>0</v>
      </c>
      <c r="H125" s="70" t="str">
        <f>'Input 1 - Schedule 1'!J127</f>
        <v/>
      </c>
      <c r="I125" s="70">
        <f>'Input 1 - Schedule 1'!U127</f>
        <v>0</v>
      </c>
      <c r="J125" s="46"/>
      <c r="L125" s="46"/>
      <c r="M125" s="46"/>
      <c r="N125" s="70">
        <f>SUMIFS('Input 3 - Capital Instruments'!P$6:P$222,'Input 3 - Capital Instruments'!$N$6:$N$222,C125)</f>
        <v>0</v>
      </c>
      <c r="O125" s="46"/>
      <c r="P125" s="46"/>
      <c r="Q125" s="46"/>
      <c r="R125" s="71">
        <f t="shared" si="43"/>
        <v>0</v>
      </c>
      <c r="S125" s="46"/>
      <c r="T125" s="46"/>
      <c r="U125" s="72">
        <f t="shared" si="44"/>
        <v>0</v>
      </c>
      <c r="V125" s="71">
        <f t="shared" si="45"/>
        <v>0</v>
      </c>
      <c r="W125" s="71">
        <f t="shared" si="46"/>
        <v>0</v>
      </c>
      <c r="Y125" s="46"/>
      <c r="AA125" s="46"/>
      <c r="AB125" s="51"/>
      <c r="AC125" s="51"/>
      <c r="AD125" s="51"/>
      <c r="AE125" s="51"/>
      <c r="AF125" s="51"/>
      <c r="AG125" s="72">
        <f t="shared" si="47"/>
        <v>0</v>
      </c>
      <c r="AH125" s="46"/>
      <c r="AI125" s="46"/>
      <c r="AJ125" s="72">
        <f t="shared" si="39"/>
        <v>0</v>
      </c>
      <c r="AK125" s="71">
        <f t="shared" si="40"/>
        <v>0</v>
      </c>
      <c r="AL125" s="71">
        <f t="shared" si="41"/>
        <v>0</v>
      </c>
      <c r="AN125" s="73">
        <f t="shared" si="48"/>
        <v>0</v>
      </c>
      <c r="AO125" s="78">
        <f t="shared" si="49"/>
        <v>0</v>
      </c>
      <c r="AP125" s="79">
        <f t="shared" si="50"/>
        <v>0</v>
      </c>
      <c r="AQ125" s="73">
        <f t="shared" si="51"/>
        <v>0</v>
      </c>
      <c r="AR125" s="78">
        <f t="shared" si="52"/>
        <v>0</v>
      </c>
      <c r="AS125" s="79">
        <f t="shared" si="53"/>
        <v>0</v>
      </c>
      <c r="AT125" s="80" t="str">
        <f t="shared" si="54"/>
        <v/>
      </c>
      <c r="AU125" s="80" t="str">
        <f t="shared" si="55"/>
        <v/>
      </c>
      <c r="AW125" s="3" t="s">
        <v>1</v>
      </c>
    </row>
    <row r="126" spans="1:49" x14ac:dyDescent="0.2">
      <c r="A126" s="81">
        <f t="shared" si="42"/>
        <v>119</v>
      </c>
      <c r="B126" s="77" t="str">
        <f>IFERROR(VLOOKUP(F126,GCC.Param!$B$3:$C$96,2,FALSE),"")</f>
        <v/>
      </c>
      <c r="C126" s="70">
        <f>'Input 1 - Schedule 1'!D128</f>
        <v>0</v>
      </c>
      <c r="D126" s="70">
        <f>'Input 1 - Schedule 1'!E128</f>
        <v>0</v>
      </c>
      <c r="E126" s="70">
        <f>'Input 1 - Schedule 1'!F128</f>
        <v>0</v>
      </c>
      <c r="F126" s="70">
        <f>'Input 1 - Schedule 1'!G128</f>
        <v>0</v>
      </c>
      <c r="G126" s="70">
        <f>'Input 1 - Schedule 1'!I128</f>
        <v>0</v>
      </c>
      <c r="H126" s="70" t="str">
        <f>'Input 1 - Schedule 1'!J128</f>
        <v/>
      </c>
      <c r="I126" s="70">
        <f>'Input 1 - Schedule 1'!U128</f>
        <v>0</v>
      </c>
      <c r="J126" s="46"/>
      <c r="L126" s="46"/>
      <c r="M126" s="46"/>
      <c r="N126" s="70">
        <f>SUMIFS('Input 3 - Capital Instruments'!P$6:P$222,'Input 3 - Capital Instruments'!$N$6:$N$222,C126)</f>
        <v>0</v>
      </c>
      <c r="O126" s="46"/>
      <c r="P126" s="46"/>
      <c r="Q126" s="46"/>
      <c r="R126" s="71">
        <f t="shared" si="43"/>
        <v>0</v>
      </c>
      <c r="S126" s="46"/>
      <c r="T126" s="46"/>
      <c r="U126" s="72">
        <f t="shared" si="44"/>
        <v>0</v>
      </c>
      <c r="V126" s="71">
        <f t="shared" si="45"/>
        <v>0</v>
      </c>
      <c r="W126" s="71">
        <f t="shared" si="46"/>
        <v>0</v>
      </c>
      <c r="Y126" s="46"/>
      <c r="AA126" s="46"/>
      <c r="AB126" s="51"/>
      <c r="AC126" s="51"/>
      <c r="AD126" s="51"/>
      <c r="AE126" s="51"/>
      <c r="AF126" s="51"/>
      <c r="AG126" s="72">
        <f t="shared" si="47"/>
        <v>0</v>
      </c>
      <c r="AH126" s="46"/>
      <c r="AI126" s="46"/>
      <c r="AJ126" s="72">
        <f t="shared" si="39"/>
        <v>0</v>
      </c>
      <c r="AK126" s="71">
        <f t="shared" si="40"/>
        <v>0</v>
      </c>
      <c r="AL126" s="71">
        <f t="shared" si="41"/>
        <v>0</v>
      </c>
      <c r="AN126" s="73">
        <f t="shared" si="48"/>
        <v>0</v>
      </c>
      <c r="AO126" s="78">
        <f t="shared" si="49"/>
        <v>0</v>
      </c>
      <c r="AP126" s="79">
        <f t="shared" si="50"/>
        <v>0</v>
      </c>
      <c r="AQ126" s="73">
        <f t="shared" si="51"/>
        <v>0</v>
      </c>
      <c r="AR126" s="78">
        <f t="shared" si="52"/>
        <v>0</v>
      </c>
      <c r="AS126" s="79">
        <f t="shared" si="53"/>
        <v>0</v>
      </c>
      <c r="AT126" s="80" t="str">
        <f t="shared" si="54"/>
        <v/>
      </c>
      <c r="AU126" s="80" t="str">
        <f t="shared" si="55"/>
        <v/>
      </c>
      <c r="AW126" s="3" t="s">
        <v>1</v>
      </c>
    </row>
    <row r="127" spans="1:49" x14ac:dyDescent="0.2">
      <c r="A127" s="81">
        <f t="shared" si="42"/>
        <v>120</v>
      </c>
      <c r="B127" s="77" t="str">
        <f>IFERROR(VLOOKUP(F127,GCC.Param!$B$3:$C$96,2,FALSE),"")</f>
        <v/>
      </c>
      <c r="C127" s="70">
        <f>'Input 1 - Schedule 1'!D129</f>
        <v>0</v>
      </c>
      <c r="D127" s="70">
        <f>'Input 1 - Schedule 1'!E129</f>
        <v>0</v>
      </c>
      <c r="E127" s="70">
        <f>'Input 1 - Schedule 1'!F129</f>
        <v>0</v>
      </c>
      <c r="F127" s="70">
        <f>'Input 1 - Schedule 1'!G129</f>
        <v>0</v>
      </c>
      <c r="G127" s="70">
        <f>'Input 1 - Schedule 1'!I129</f>
        <v>0</v>
      </c>
      <c r="H127" s="70" t="str">
        <f>'Input 1 - Schedule 1'!J129</f>
        <v/>
      </c>
      <c r="I127" s="70">
        <f>'Input 1 - Schedule 1'!U129</f>
        <v>0</v>
      </c>
      <c r="J127" s="46"/>
      <c r="L127" s="46"/>
      <c r="M127" s="46"/>
      <c r="N127" s="70">
        <f>SUMIFS('Input 3 - Capital Instruments'!P$6:P$222,'Input 3 - Capital Instruments'!$N$6:$N$222,C127)</f>
        <v>0</v>
      </c>
      <c r="O127" s="46"/>
      <c r="P127" s="46"/>
      <c r="Q127" s="46"/>
      <c r="R127" s="71">
        <f t="shared" si="43"/>
        <v>0</v>
      </c>
      <c r="S127" s="46"/>
      <c r="T127" s="46"/>
      <c r="U127" s="72">
        <f t="shared" si="44"/>
        <v>0</v>
      </c>
      <c r="V127" s="71">
        <f t="shared" si="45"/>
        <v>0</v>
      </c>
      <c r="W127" s="71">
        <f t="shared" si="46"/>
        <v>0</v>
      </c>
      <c r="Y127" s="46"/>
      <c r="AA127" s="46"/>
      <c r="AB127" s="51"/>
      <c r="AC127" s="51"/>
      <c r="AD127" s="51"/>
      <c r="AE127" s="51"/>
      <c r="AF127" s="51"/>
      <c r="AG127" s="72">
        <f t="shared" si="47"/>
        <v>0</v>
      </c>
      <c r="AH127" s="46"/>
      <c r="AI127" s="46"/>
      <c r="AJ127" s="72">
        <f t="shared" si="39"/>
        <v>0</v>
      </c>
      <c r="AK127" s="71">
        <f t="shared" si="40"/>
        <v>0</v>
      </c>
      <c r="AL127" s="71">
        <f t="shared" si="41"/>
        <v>0</v>
      </c>
      <c r="AN127" s="73">
        <f t="shared" si="48"/>
        <v>0</v>
      </c>
      <c r="AO127" s="78">
        <f t="shared" si="49"/>
        <v>0</v>
      </c>
      <c r="AP127" s="79">
        <f t="shared" si="50"/>
        <v>0</v>
      </c>
      <c r="AQ127" s="73">
        <f t="shared" si="51"/>
        <v>0</v>
      </c>
      <c r="AR127" s="78">
        <f t="shared" si="52"/>
        <v>0</v>
      </c>
      <c r="AS127" s="79">
        <f t="shared" si="53"/>
        <v>0</v>
      </c>
      <c r="AT127" s="80" t="str">
        <f t="shared" si="54"/>
        <v/>
      </c>
      <c r="AU127" s="80" t="str">
        <f t="shared" si="55"/>
        <v/>
      </c>
      <c r="AW127" s="3" t="s">
        <v>1</v>
      </c>
    </row>
    <row r="128" spans="1:49" x14ac:dyDescent="0.2">
      <c r="A128" s="81">
        <f t="shared" si="42"/>
        <v>121</v>
      </c>
      <c r="B128" s="77" t="str">
        <f>IFERROR(VLOOKUP(F128,GCC.Param!$B$3:$C$96,2,FALSE),"")</f>
        <v/>
      </c>
      <c r="C128" s="70">
        <f>'Input 1 - Schedule 1'!D130</f>
        <v>0</v>
      </c>
      <c r="D128" s="70">
        <f>'Input 1 - Schedule 1'!E130</f>
        <v>0</v>
      </c>
      <c r="E128" s="70">
        <f>'Input 1 - Schedule 1'!F130</f>
        <v>0</v>
      </c>
      <c r="F128" s="70">
        <f>'Input 1 - Schedule 1'!G130</f>
        <v>0</v>
      </c>
      <c r="G128" s="70">
        <f>'Input 1 - Schedule 1'!I130</f>
        <v>0</v>
      </c>
      <c r="H128" s="70" t="str">
        <f>'Input 1 - Schedule 1'!J130</f>
        <v/>
      </c>
      <c r="I128" s="70">
        <f>'Input 1 - Schedule 1'!U130</f>
        <v>0</v>
      </c>
      <c r="J128" s="46"/>
      <c r="L128" s="46"/>
      <c r="M128" s="46"/>
      <c r="N128" s="70">
        <f>SUMIFS('Input 3 - Capital Instruments'!P$6:P$222,'Input 3 - Capital Instruments'!$N$6:$N$222,C128)</f>
        <v>0</v>
      </c>
      <c r="O128" s="46"/>
      <c r="P128" s="46"/>
      <c r="Q128" s="46"/>
      <c r="R128" s="71">
        <f t="shared" si="43"/>
        <v>0</v>
      </c>
      <c r="S128" s="46"/>
      <c r="T128" s="46"/>
      <c r="U128" s="72">
        <f t="shared" si="44"/>
        <v>0</v>
      </c>
      <c r="V128" s="71">
        <f t="shared" si="45"/>
        <v>0</v>
      </c>
      <c r="W128" s="71">
        <f t="shared" si="46"/>
        <v>0</v>
      </c>
      <c r="Y128" s="46"/>
      <c r="AA128" s="46"/>
      <c r="AB128" s="51"/>
      <c r="AC128" s="51"/>
      <c r="AD128" s="51"/>
      <c r="AE128" s="51"/>
      <c r="AF128" s="51"/>
      <c r="AG128" s="72">
        <f t="shared" si="47"/>
        <v>0</v>
      </c>
      <c r="AH128" s="46"/>
      <c r="AI128" s="46"/>
      <c r="AJ128" s="72">
        <f t="shared" si="39"/>
        <v>0</v>
      </c>
      <c r="AK128" s="71">
        <f t="shared" si="40"/>
        <v>0</v>
      </c>
      <c r="AL128" s="71">
        <f t="shared" si="41"/>
        <v>0</v>
      </c>
      <c r="AN128" s="73">
        <f t="shared" si="48"/>
        <v>0</v>
      </c>
      <c r="AO128" s="78">
        <f t="shared" si="49"/>
        <v>0</v>
      </c>
      <c r="AP128" s="79">
        <f t="shared" si="50"/>
        <v>0</v>
      </c>
      <c r="AQ128" s="73">
        <f t="shared" si="51"/>
        <v>0</v>
      </c>
      <c r="AR128" s="78">
        <f t="shared" si="52"/>
        <v>0</v>
      </c>
      <c r="AS128" s="79">
        <f t="shared" si="53"/>
        <v>0</v>
      </c>
      <c r="AT128" s="80" t="str">
        <f t="shared" si="54"/>
        <v/>
      </c>
      <c r="AU128" s="80" t="str">
        <f t="shared" si="55"/>
        <v/>
      </c>
      <c r="AW128" s="3" t="s">
        <v>1</v>
      </c>
    </row>
    <row r="129" spans="1:49" x14ac:dyDescent="0.2">
      <c r="A129" s="81">
        <f t="shared" si="42"/>
        <v>122</v>
      </c>
      <c r="B129" s="77" t="str">
        <f>IFERROR(VLOOKUP(F129,GCC.Param!$B$3:$C$96,2,FALSE),"")</f>
        <v/>
      </c>
      <c r="C129" s="70">
        <f>'Input 1 - Schedule 1'!D131</f>
        <v>0</v>
      </c>
      <c r="D129" s="70">
        <f>'Input 1 - Schedule 1'!E131</f>
        <v>0</v>
      </c>
      <c r="E129" s="70">
        <f>'Input 1 - Schedule 1'!F131</f>
        <v>0</v>
      </c>
      <c r="F129" s="70">
        <f>'Input 1 - Schedule 1'!G131</f>
        <v>0</v>
      </c>
      <c r="G129" s="70">
        <f>'Input 1 - Schedule 1'!I131</f>
        <v>0</v>
      </c>
      <c r="H129" s="70" t="str">
        <f>'Input 1 - Schedule 1'!J131</f>
        <v/>
      </c>
      <c r="I129" s="70">
        <f>'Input 1 - Schedule 1'!U131</f>
        <v>0</v>
      </c>
      <c r="J129" s="46"/>
      <c r="L129" s="46"/>
      <c r="M129" s="46"/>
      <c r="N129" s="70">
        <f>SUMIFS('Input 3 - Capital Instruments'!P$6:P$222,'Input 3 - Capital Instruments'!$N$6:$N$222,C129)</f>
        <v>0</v>
      </c>
      <c r="O129" s="46"/>
      <c r="P129" s="46"/>
      <c r="Q129" s="46"/>
      <c r="R129" s="71">
        <f t="shared" si="43"/>
        <v>0</v>
      </c>
      <c r="S129" s="46"/>
      <c r="T129" s="46"/>
      <c r="U129" s="72">
        <f t="shared" si="44"/>
        <v>0</v>
      </c>
      <c r="V129" s="71">
        <f t="shared" si="45"/>
        <v>0</v>
      </c>
      <c r="W129" s="71">
        <f t="shared" si="46"/>
        <v>0</v>
      </c>
      <c r="Y129" s="46"/>
      <c r="AA129" s="46"/>
      <c r="AB129" s="51"/>
      <c r="AC129" s="51"/>
      <c r="AD129" s="51"/>
      <c r="AE129" s="51"/>
      <c r="AF129" s="51"/>
      <c r="AG129" s="72">
        <f t="shared" si="47"/>
        <v>0</v>
      </c>
      <c r="AH129" s="46"/>
      <c r="AI129" s="46"/>
      <c r="AJ129" s="72">
        <f t="shared" si="39"/>
        <v>0</v>
      </c>
      <c r="AK129" s="71">
        <f t="shared" si="40"/>
        <v>0</v>
      </c>
      <c r="AL129" s="71">
        <f t="shared" si="41"/>
        <v>0</v>
      </c>
      <c r="AN129" s="73">
        <f t="shared" si="48"/>
        <v>0</v>
      </c>
      <c r="AO129" s="78">
        <f t="shared" si="49"/>
        <v>0</v>
      </c>
      <c r="AP129" s="79">
        <f t="shared" si="50"/>
        <v>0</v>
      </c>
      <c r="AQ129" s="73">
        <f t="shared" si="51"/>
        <v>0</v>
      </c>
      <c r="AR129" s="78">
        <f t="shared" si="52"/>
        <v>0</v>
      </c>
      <c r="AS129" s="79">
        <f t="shared" si="53"/>
        <v>0</v>
      </c>
      <c r="AT129" s="80" t="str">
        <f t="shared" si="54"/>
        <v/>
      </c>
      <c r="AU129" s="80" t="str">
        <f t="shared" si="55"/>
        <v/>
      </c>
      <c r="AW129" s="3" t="s">
        <v>1</v>
      </c>
    </row>
    <row r="130" spans="1:49" x14ac:dyDescent="0.2">
      <c r="A130" s="81">
        <f t="shared" si="42"/>
        <v>123</v>
      </c>
      <c r="B130" s="77" t="str">
        <f>IFERROR(VLOOKUP(F130,GCC.Param!$B$3:$C$96,2,FALSE),"")</f>
        <v/>
      </c>
      <c r="C130" s="70">
        <f>'Input 1 - Schedule 1'!D132</f>
        <v>0</v>
      </c>
      <c r="D130" s="70">
        <f>'Input 1 - Schedule 1'!E132</f>
        <v>0</v>
      </c>
      <c r="E130" s="70">
        <f>'Input 1 - Schedule 1'!F132</f>
        <v>0</v>
      </c>
      <c r="F130" s="70">
        <f>'Input 1 - Schedule 1'!G132</f>
        <v>0</v>
      </c>
      <c r="G130" s="70">
        <f>'Input 1 - Schedule 1'!I132</f>
        <v>0</v>
      </c>
      <c r="H130" s="70" t="str">
        <f>'Input 1 - Schedule 1'!J132</f>
        <v/>
      </c>
      <c r="I130" s="70">
        <f>'Input 1 - Schedule 1'!U132</f>
        <v>0</v>
      </c>
      <c r="J130" s="46"/>
      <c r="L130" s="46"/>
      <c r="M130" s="46"/>
      <c r="N130" s="70">
        <f>SUMIFS('Input 3 - Capital Instruments'!P$6:P$222,'Input 3 - Capital Instruments'!$N$6:$N$222,C130)</f>
        <v>0</v>
      </c>
      <c r="O130" s="46"/>
      <c r="P130" s="46"/>
      <c r="Q130" s="46"/>
      <c r="R130" s="71">
        <f t="shared" si="43"/>
        <v>0</v>
      </c>
      <c r="S130" s="46"/>
      <c r="T130" s="46"/>
      <c r="U130" s="72">
        <f t="shared" si="44"/>
        <v>0</v>
      </c>
      <c r="V130" s="71">
        <f t="shared" si="45"/>
        <v>0</v>
      </c>
      <c r="W130" s="71">
        <f t="shared" si="46"/>
        <v>0</v>
      </c>
      <c r="Y130" s="46"/>
      <c r="AA130" s="46"/>
      <c r="AB130" s="51"/>
      <c r="AC130" s="51"/>
      <c r="AD130" s="51"/>
      <c r="AE130" s="51"/>
      <c r="AF130" s="51"/>
      <c r="AG130" s="72">
        <f t="shared" si="47"/>
        <v>0</v>
      </c>
      <c r="AH130" s="46"/>
      <c r="AI130" s="46"/>
      <c r="AJ130" s="72">
        <f t="shared" si="39"/>
        <v>0</v>
      </c>
      <c r="AK130" s="71">
        <f t="shared" si="40"/>
        <v>0</v>
      </c>
      <c r="AL130" s="71">
        <f t="shared" si="41"/>
        <v>0</v>
      </c>
      <c r="AN130" s="73">
        <f t="shared" si="48"/>
        <v>0</v>
      </c>
      <c r="AO130" s="78">
        <f t="shared" si="49"/>
        <v>0</v>
      </c>
      <c r="AP130" s="79">
        <f t="shared" si="50"/>
        <v>0</v>
      </c>
      <c r="AQ130" s="73">
        <f t="shared" si="51"/>
        <v>0</v>
      </c>
      <c r="AR130" s="78">
        <f t="shared" si="52"/>
        <v>0</v>
      </c>
      <c r="AS130" s="79">
        <f t="shared" si="53"/>
        <v>0</v>
      </c>
      <c r="AT130" s="80" t="str">
        <f t="shared" si="54"/>
        <v/>
      </c>
      <c r="AU130" s="80" t="str">
        <f t="shared" si="55"/>
        <v/>
      </c>
      <c r="AW130" s="3" t="s">
        <v>1</v>
      </c>
    </row>
    <row r="131" spans="1:49" x14ac:dyDescent="0.2">
      <c r="A131" s="81">
        <f t="shared" si="42"/>
        <v>124</v>
      </c>
      <c r="B131" s="77" t="str">
        <f>IFERROR(VLOOKUP(F131,GCC.Param!$B$3:$C$96,2,FALSE),"")</f>
        <v/>
      </c>
      <c r="C131" s="70">
        <f>'Input 1 - Schedule 1'!D133</f>
        <v>0</v>
      </c>
      <c r="D131" s="70">
        <f>'Input 1 - Schedule 1'!E133</f>
        <v>0</v>
      </c>
      <c r="E131" s="70">
        <f>'Input 1 - Schedule 1'!F133</f>
        <v>0</v>
      </c>
      <c r="F131" s="70">
        <f>'Input 1 - Schedule 1'!G133</f>
        <v>0</v>
      </c>
      <c r="G131" s="70">
        <f>'Input 1 - Schedule 1'!I133</f>
        <v>0</v>
      </c>
      <c r="H131" s="70" t="str">
        <f>'Input 1 - Schedule 1'!J133</f>
        <v/>
      </c>
      <c r="I131" s="70">
        <f>'Input 1 - Schedule 1'!U133</f>
        <v>0</v>
      </c>
      <c r="J131" s="46"/>
      <c r="L131" s="46"/>
      <c r="M131" s="46"/>
      <c r="N131" s="70">
        <f>SUMIFS('Input 3 - Capital Instruments'!P$6:P$222,'Input 3 - Capital Instruments'!$N$6:$N$222,C131)</f>
        <v>0</v>
      </c>
      <c r="O131" s="46"/>
      <c r="P131" s="46"/>
      <c r="Q131" s="46"/>
      <c r="R131" s="71">
        <f t="shared" si="43"/>
        <v>0</v>
      </c>
      <c r="S131" s="46"/>
      <c r="T131" s="46"/>
      <c r="U131" s="72">
        <f t="shared" si="44"/>
        <v>0</v>
      </c>
      <c r="V131" s="71">
        <f t="shared" si="45"/>
        <v>0</v>
      </c>
      <c r="W131" s="71">
        <f t="shared" si="46"/>
        <v>0</v>
      </c>
      <c r="Y131" s="46"/>
      <c r="AA131" s="46"/>
      <c r="AB131" s="51"/>
      <c r="AC131" s="51"/>
      <c r="AD131" s="51"/>
      <c r="AE131" s="51"/>
      <c r="AF131" s="51"/>
      <c r="AG131" s="72">
        <f t="shared" si="47"/>
        <v>0</v>
      </c>
      <c r="AH131" s="46"/>
      <c r="AI131" s="46"/>
      <c r="AJ131" s="72">
        <f t="shared" si="39"/>
        <v>0</v>
      </c>
      <c r="AK131" s="71">
        <f t="shared" si="40"/>
        <v>0</v>
      </c>
      <c r="AL131" s="71">
        <f t="shared" si="41"/>
        <v>0</v>
      </c>
      <c r="AN131" s="73">
        <f t="shared" si="48"/>
        <v>0</v>
      </c>
      <c r="AO131" s="78">
        <f t="shared" si="49"/>
        <v>0</v>
      </c>
      <c r="AP131" s="79">
        <f t="shared" si="50"/>
        <v>0</v>
      </c>
      <c r="AQ131" s="73">
        <f t="shared" si="51"/>
        <v>0</v>
      </c>
      <c r="AR131" s="78">
        <f t="shared" si="52"/>
        <v>0</v>
      </c>
      <c r="AS131" s="79">
        <f t="shared" si="53"/>
        <v>0</v>
      </c>
      <c r="AT131" s="80" t="str">
        <f t="shared" si="54"/>
        <v/>
      </c>
      <c r="AU131" s="80" t="str">
        <f t="shared" si="55"/>
        <v/>
      </c>
      <c r="AW131" s="3" t="s">
        <v>1</v>
      </c>
    </row>
    <row r="132" spans="1:49" x14ac:dyDescent="0.2">
      <c r="A132" s="81">
        <f t="shared" si="42"/>
        <v>125</v>
      </c>
      <c r="B132" s="77" t="str">
        <f>IFERROR(VLOOKUP(F132,GCC.Param!$B$3:$C$96,2,FALSE),"")</f>
        <v/>
      </c>
      <c r="C132" s="70">
        <f>'Input 1 - Schedule 1'!D134</f>
        <v>0</v>
      </c>
      <c r="D132" s="70">
        <f>'Input 1 - Schedule 1'!E134</f>
        <v>0</v>
      </c>
      <c r="E132" s="70">
        <f>'Input 1 - Schedule 1'!F134</f>
        <v>0</v>
      </c>
      <c r="F132" s="70">
        <f>'Input 1 - Schedule 1'!G134</f>
        <v>0</v>
      </c>
      <c r="G132" s="70">
        <f>'Input 1 - Schedule 1'!I134</f>
        <v>0</v>
      </c>
      <c r="H132" s="70" t="str">
        <f>'Input 1 - Schedule 1'!J134</f>
        <v/>
      </c>
      <c r="I132" s="70">
        <f>'Input 1 - Schedule 1'!U134</f>
        <v>0</v>
      </c>
      <c r="J132" s="46"/>
      <c r="L132" s="46"/>
      <c r="M132" s="46"/>
      <c r="N132" s="70">
        <f>SUMIFS('Input 3 - Capital Instruments'!P$6:P$222,'Input 3 - Capital Instruments'!$N$6:$N$222,C132)</f>
        <v>0</v>
      </c>
      <c r="O132" s="46"/>
      <c r="P132" s="46"/>
      <c r="Q132" s="46"/>
      <c r="R132" s="71">
        <f t="shared" si="43"/>
        <v>0</v>
      </c>
      <c r="S132" s="46"/>
      <c r="T132" s="46"/>
      <c r="U132" s="72">
        <f t="shared" si="44"/>
        <v>0</v>
      </c>
      <c r="V132" s="71">
        <f t="shared" si="45"/>
        <v>0</v>
      </c>
      <c r="W132" s="71">
        <f t="shared" si="46"/>
        <v>0</v>
      </c>
      <c r="Y132" s="46"/>
      <c r="AA132" s="46"/>
      <c r="AB132" s="51"/>
      <c r="AC132" s="51"/>
      <c r="AD132" s="51"/>
      <c r="AE132" s="51"/>
      <c r="AF132" s="51"/>
      <c r="AG132" s="72">
        <f t="shared" si="47"/>
        <v>0</v>
      </c>
      <c r="AH132" s="46"/>
      <c r="AI132" s="46"/>
      <c r="AJ132" s="72">
        <f t="shared" si="39"/>
        <v>0</v>
      </c>
      <c r="AK132" s="71">
        <f t="shared" si="40"/>
        <v>0</v>
      </c>
      <c r="AL132" s="71">
        <f t="shared" si="41"/>
        <v>0</v>
      </c>
      <c r="AN132" s="73">
        <f t="shared" si="48"/>
        <v>0</v>
      </c>
      <c r="AO132" s="78">
        <f t="shared" si="49"/>
        <v>0</v>
      </c>
      <c r="AP132" s="79">
        <f t="shared" si="50"/>
        <v>0</v>
      </c>
      <c r="AQ132" s="73">
        <f t="shared" si="51"/>
        <v>0</v>
      </c>
      <c r="AR132" s="78">
        <f t="shared" si="52"/>
        <v>0</v>
      </c>
      <c r="AS132" s="79">
        <f t="shared" si="53"/>
        <v>0</v>
      </c>
      <c r="AT132" s="80" t="str">
        <f t="shared" si="54"/>
        <v/>
      </c>
      <c r="AU132" s="80" t="str">
        <f t="shared" si="55"/>
        <v/>
      </c>
      <c r="AW132" s="3" t="s">
        <v>1</v>
      </c>
    </row>
    <row r="133" spans="1:49" x14ac:dyDescent="0.2">
      <c r="A133" s="81">
        <f t="shared" si="42"/>
        <v>126</v>
      </c>
      <c r="B133" s="77" t="str">
        <f>IFERROR(VLOOKUP(F133,GCC.Param!$B$3:$C$96,2,FALSE),"")</f>
        <v/>
      </c>
      <c r="C133" s="70">
        <f>'Input 1 - Schedule 1'!D135</f>
        <v>0</v>
      </c>
      <c r="D133" s="70">
        <f>'Input 1 - Schedule 1'!E135</f>
        <v>0</v>
      </c>
      <c r="E133" s="70">
        <f>'Input 1 - Schedule 1'!F135</f>
        <v>0</v>
      </c>
      <c r="F133" s="70">
        <f>'Input 1 - Schedule 1'!G135</f>
        <v>0</v>
      </c>
      <c r="G133" s="70">
        <f>'Input 1 - Schedule 1'!I135</f>
        <v>0</v>
      </c>
      <c r="H133" s="70" t="str">
        <f>'Input 1 - Schedule 1'!J135</f>
        <v/>
      </c>
      <c r="I133" s="70">
        <f>'Input 1 - Schedule 1'!U135</f>
        <v>0</v>
      </c>
      <c r="J133" s="46"/>
      <c r="L133" s="46"/>
      <c r="M133" s="46"/>
      <c r="N133" s="70">
        <f>SUMIFS('Input 3 - Capital Instruments'!P$6:P$222,'Input 3 - Capital Instruments'!$N$6:$N$222,C133)</f>
        <v>0</v>
      </c>
      <c r="O133" s="46"/>
      <c r="P133" s="46"/>
      <c r="Q133" s="46"/>
      <c r="R133" s="71">
        <f t="shared" si="43"/>
        <v>0</v>
      </c>
      <c r="S133" s="46"/>
      <c r="T133" s="46"/>
      <c r="U133" s="72">
        <f t="shared" si="44"/>
        <v>0</v>
      </c>
      <c r="V133" s="71">
        <f t="shared" si="45"/>
        <v>0</v>
      </c>
      <c r="W133" s="71">
        <f t="shared" si="46"/>
        <v>0</v>
      </c>
      <c r="Y133" s="46"/>
      <c r="AA133" s="46"/>
      <c r="AB133" s="51"/>
      <c r="AC133" s="51"/>
      <c r="AD133" s="51"/>
      <c r="AE133" s="51"/>
      <c r="AF133" s="51"/>
      <c r="AG133" s="72">
        <f t="shared" si="47"/>
        <v>0</v>
      </c>
      <c r="AH133" s="46"/>
      <c r="AI133" s="46"/>
      <c r="AJ133" s="72">
        <f t="shared" si="39"/>
        <v>0</v>
      </c>
      <c r="AK133" s="71">
        <f t="shared" si="40"/>
        <v>0</v>
      </c>
      <c r="AL133" s="71">
        <f t="shared" si="41"/>
        <v>0</v>
      </c>
      <c r="AN133" s="73">
        <f t="shared" si="48"/>
        <v>0</v>
      </c>
      <c r="AO133" s="78">
        <f t="shared" si="49"/>
        <v>0</v>
      </c>
      <c r="AP133" s="79">
        <f t="shared" si="50"/>
        <v>0</v>
      </c>
      <c r="AQ133" s="73">
        <f t="shared" si="51"/>
        <v>0</v>
      </c>
      <c r="AR133" s="78">
        <f t="shared" si="52"/>
        <v>0</v>
      </c>
      <c r="AS133" s="79">
        <f t="shared" si="53"/>
        <v>0</v>
      </c>
      <c r="AT133" s="80" t="str">
        <f t="shared" si="54"/>
        <v/>
      </c>
      <c r="AU133" s="80" t="str">
        <f t="shared" si="55"/>
        <v/>
      </c>
      <c r="AW133" s="3" t="s">
        <v>1</v>
      </c>
    </row>
    <row r="134" spans="1:49" x14ac:dyDescent="0.2">
      <c r="A134" s="81">
        <f t="shared" si="42"/>
        <v>127</v>
      </c>
      <c r="B134" s="77" t="str">
        <f>IFERROR(VLOOKUP(F134,GCC.Param!$B$3:$C$96,2,FALSE),"")</f>
        <v/>
      </c>
      <c r="C134" s="70">
        <f>'Input 1 - Schedule 1'!D136</f>
        <v>0</v>
      </c>
      <c r="D134" s="70">
        <f>'Input 1 - Schedule 1'!E136</f>
        <v>0</v>
      </c>
      <c r="E134" s="70">
        <f>'Input 1 - Schedule 1'!F136</f>
        <v>0</v>
      </c>
      <c r="F134" s="70">
        <f>'Input 1 - Schedule 1'!G136</f>
        <v>0</v>
      </c>
      <c r="G134" s="70">
        <f>'Input 1 - Schedule 1'!I136</f>
        <v>0</v>
      </c>
      <c r="H134" s="70" t="str">
        <f>'Input 1 - Schedule 1'!J136</f>
        <v/>
      </c>
      <c r="I134" s="70">
        <f>'Input 1 - Schedule 1'!U136</f>
        <v>0</v>
      </c>
      <c r="J134" s="46"/>
      <c r="L134" s="46"/>
      <c r="M134" s="46"/>
      <c r="N134" s="70">
        <f>SUMIFS('Input 3 - Capital Instruments'!P$6:P$222,'Input 3 - Capital Instruments'!$N$6:$N$222,C134)</f>
        <v>0</v>
      </c>
      <c r="O134" s="46"/>
      <c r="P134" s="46"/>
      <c r="Q134" s="46"/>
      <c r="R134" s="71">
        <f t="shared" si="43"/>
        <v>0</v>
      </c>
      <c r="S134" s="46"/>
      <c r="T134" s="46"/>
      <c r="U134" s="72">
        <f t="shared" si="44"/>
        <v>0</v>
      </c>
      <c r="V134" s="71">
        <f t="shared" si="45"/>
        <v>0</v>
      </c>
      <c r="W134" s="71">
        <f t="shared" si="46"/>
        <v>0</v>
      </c>
      <c r="Y134" s="46"/>
      <c r="AA134" s="46"/>
      <c r="AB134" s="51"/>
      <c r="AC134" s="51"/>
      <c r="AD134" s="51"/>
      <c r="AE134" s="51"/>
      <c r="AF134" s="51"/>
      <c r="AG134" s="72">
        <f t="shared" si="47"/>
        <v>0</v>
      </c>
      <c r="AH134" s="46"/>
      <c r="AI134" s="46"/>
      <c r="AJ134" s="72">
        <f t="shared" si="39"/>
        <v>0</v>
      </c>
      <c r="AK134" s="71">
        <f t="shared" si="40"/>
        <v>0</v>
      </c>
      <c r="AL134" s="71">
        <f t="shared" si="41"/>
        <v>0</v>
      </c>
      <c r="AN134" s="73">
        <f t="shared" si="48"/>
        <v>0</v>
      </c>
      <c r="AO134" s="78">
        <f t="shared" si="49"/>
        <v>0</v>
      </c>
      <c r="AP134" s="79">
        <f t="shared" si="50"/>
        <v>0</v>
      </c>
      <c r="AQ134" s="73">
        <f t="shared" si="51"/>
        <v>0</v>
      </c>
      <c r="AR134" s="78">
        <f t="shared" si="52"/>
        <v>0</v>
      </c>
      <c r="AS134" s="79">
        <f t="shared" si="53"/>
        <v>0</v>
      </c>
      <c r="AT134" s="80" t="str">
        <f t="shared" si="54"/>
        <v/>
      </c>
      <c r="AU134" s="80" t="str">
        <f t="shared" si="55"/>
        <v/>
      </c>
      <c r="AW134" s="3" t="s">
        <v>1</v>
      </c>
    </row>
    <row r="135" spans="1:49" x14ac:dyDescent="0.2">
      <c r="A135" s="81">
        <f t="shared" si="42"/>
        <v>128</v>
      </c>
      <c r="B135" s="77" t="str">
        <f>IFERROR(VLOOKUP(F135,GCC.Param!$B$3:$C$96,2,FALSE),"")</f>
        <v/>
      </c>
      <c r="C135" s="70">
        <f>'Input 1 - Schedule 1'!D137</f>
        <v>0</v>
      </c>
      <c r="D135" s="70">
        <f>'Input 1 - Schedule 1'!E137</f>
        <v>0</v>
      </c>
      <c r="E135" s="70">
        <f>'Input 1 - Schedule 1'!F137</f>
        <v>0</v>
      </c>
      <c r="F135" s="70">
        <f>'Input 1 - Schedule 1'!G137</f>
        <v>0</v>
      </c>
      <c r="G135" s="70">
        <f>'Input 1 - Schedule 1'!I137</f>
        <v>0</v>
      </c>
      <c r="H135" s="70" t="str">
        <f>'Input 1 - Schedule 1'!J137</f>
        <v/>
      </c>
      <c r="I135" s="70">
        <f>'Input 1 - Schedule 1'!U137</f>
        <v>0</v>
      </c>
      <c r="J135" s="46"/>
      <c r="L135" s="46"/>
      <c r="M135" s="46"/>
      <c r="N135" s="70">
        <f>SUMIFS('Input 3 - Capital Instruments'!P$6:P$222,'Input 3 - Capital Instruments'!$N$6:$N$222,C135)</f>
        <v>0</v>
      </c>
      <c r="O135" s="46"/>
      <c r="P135" s="46"/>
      <c r="Q135" s="46"/>
      <c r="R135" s="71">
        <f t="shared" si="43"/>
        <v>0</v>
      </c>
      <c r="S135" s="46"/>
      <c r="T135" s="46"/>
      <c r="U135" s="72">
        <f t="shared" si="44"/>
        <v>0</v>
      </c>
      <c r="V135" s="71">
        <f t="shared" si="45"/>
        <v>0</v>
      </c>
      <c r="W135" s="71">
        <f t="shared" si="46"/>
        <v>0</v>
      </c>
      <c r="Y135" s="46"/>
      <c r="AA135" s="46"/>
      <c r="AB135" s="51"/>
      <c r="AC135" s="51"/>
      <c r="AD135" s="51"/>
      <c r="AE135" s="51"/>
      <c r="AF135" s="51"/>
      <c r="AG135" s="72">
        <f t="shared" si="47"/>
        <v>0</v>
      </c>
      <c r="AH135" s="46"/>
      <c r="AI135" s="46"/>
      <c r="AJ135" s="72">
        <f t="shared" si="39"/>
        <v>0</v>
      </c>
      <c r="AK135" s="71">
        <f t="shared" si="40"/>
        <v>0</v>
      </c>
      <c r="AL135" s="71">
        <f t="shared" si="41"/>
        <v>0</v>
      </c>
      <c r="AN135" s="73">
        <f t="shared" si="48"/>
        <v>0</v>
      </c>
      <c r="AO135" s="78">
        <f t="shared" si="49"/>
        <v>0</v>
      </c>
      <c r="AP135" s="79">
        <f t="shared" si="50"/>
        <v>0</v>
      </c>
      <c r="AQ135" s="73">
        <f t="shared" si="51"/>
        <v>0</v>
      </c>
      <c r="AR135" s="78">
        <f t="shared" si="52"/>
        <v>0</v>
      </c>
      <c r="AS135" s="79">
        <f t="shared" si="53"/>
        <v>0</v>
      </c>
      <c r="AT135" s="80" t="str">
        <f t="shared" si="54"/>
        <v/>
      </c>
      <c r="AU135" s="80" t="str">
        <f t="shared" si="55"/>
        <v/>
      </c>
      <c r="AW135" s="3" t="s">
        <v>1</v>
      </c>
    </row>
    <row r="136" spans="1:49" x14ac:dyDescent="0.2">
      <c r="A136" s="81">
        <f t="shared" si="42"/>
        <v>129</v>
      </c>
      <c r="B136" s="77" t="str">
        <f>IFERROR(VLOOKUP(F136,GCC.Param!$B$3:$C$96,2,FALSE),"")</f>
        <v/>
      </c>
      <c r="C136" s="70">
        <f>'Input 1 - Schedule 1'!D138</f>
        <v>0</v>
      </c>
      <c r="D136" s="70">
        <f>'Input 1 - Schedule 1'!E138</f>
        <v>0</v>
      </c>
      <c r="E136" s="70">
        <f>'Input 1 - Schedule 1'!F138</f>
        <v>0</v>
      </c>
      <c r="F136" s="70">
        <f>'Input 1 - Schedule 1'!G138</f>
        <v>0</v>
      </c>
      <c r="G136" s="70">
        <f>'Input 1 - Schedule 1'!I138</f>
        <v>0</v>
      </c>
      <c r="H136" s="70" t="str">
        <f>'Input 1 - Schedule 1'!J138</f>
        <v/>
      </c>
      <c r="I136" s="70">
        <f>'Input 1 - Schedule 1'!U138</f>
        <v>0</v>
      </c>
      <c r="J136" s="46"/>
      <c r="L136" s="46"/>
      <c r="M136" s="46"/>
      <c r="N136" s="70">
        <f>SUMIFS('Input 3 - Capital Instruments'!P$6:P$222,'Input 3 - Capital Instruments'!$N$6:$N$222,C136)</f>
        <v>0</v>
      </c>
      <c r="O136" s="46"/>
      <c r="P136" s="46"/>
      <c r="Q136" s="46"/>
      <c r="R136" s="71">
        <f t="shared" si="43"/>
        <v>0</v>
      </c>
      <c r="S136" s="46"/>
      <c r="T136" s="46"/>
      <c r="U136" s="72">
        <f t="shared" si="44"/>
        <v>0</v>
      </c>
      <c r="V136" s="71">
        <f t="shared" si="45"/>
        <v>0</v>
      </c>
      <c r="W136" s="71">
        <f t="shared" si="46"/>
        <v>0</v>
      </c>
      <c r="Y136" s="46"/>
      <c r="AA136" s="46"/>
      <c r="AB136" s="51"/>
      <c r="AC136" s="51"/>
      <c r="AD136" s="51"/>
      <c r="AE136" s="51"/>
      <c r="AF136" s="51"/>
      <c r="AG136" s="72">
        <f t="shared" si="47"/>
        <v>0</v>
      </c>
      <c r="AH136" s="46"/>
      <c r="AI136" s="46"/>
      <c r="AJ136" s="72">
        <f t="shared" si="39"/>
        <v>0</v>
      </c>
      <c r="AK136" s="71">
        <f t="shared" si="40"/>
        <v>0</v>
      </c>
      <c r="AL136" s="71">
        <f t="shared" si="41"/>
        <v>0</v>
      </c>
      <c r="AN136" s="73">
        <f t="shared" si="48"/>
        <v>0</v>
      </c>
      <c r="AO136" s="78">
        <f t="shared" si="49"/>
        <v>0</v>
      </c>
      <c r="AP136" s="79">
        <f t="shared" si="50"/>
        <v>0</v>
      </c>
      <c r="AQ136" s="73">
        <f t="shared" si="51"/>
        <v>0</v>
      </c>
      <c r="AR136" s="78">
        <f t="shared" si="52"/>
        <v>0</v>
      </c>
      <c r="AS136" s="79">
        <f t="shared" si="53"/>
        <v>0</v>
      </c>
      <c r="AT136" s="80" t="str">
        <f t="shared" si="54"/>
        <v/>
      </c>
      <c r="AU136" s="80" t="str">
        <f t="shared" si="55"/>
        <v/>
      </c>
      <c r="AW136" s="3" t="s">
        <v>1</v>
      </c>
    </row>
    <row r="137" spans="1:49" x14ac:dyDescent="0.2">
      <c r="A137" s="81">
        <f t="shared" si="42"/>
        <v>130</v>
      </c>
      <c r="B137" s="77" t="str">
        <f>IFERROR(VLOOKUP(F137,GCC.Param!$B$3:$C$96,2,FALSE),"")</f>
        <v/>
      </c>
      <c r="C137" s="70">
        <f>'Input 1 - Schedule 1'!D139</f>
        <v>0</v>
      </c>
      <c r="D137" s="70">
        <f>'Input 1 - Schedule 1'!E139</f>
        <v>0</v>
      </c>
      <c r="E137" s="70">
        <f>'Input 1 - Schedule 1'!F139</f>
        <v>0</v>
      </c>
      <c r="F137" s="70">
        <f>'Input 1 - Schedule 1'!G139</f>
        <v>0</v>
      </c>
      <c r="G137" s="70">
        <f>'Input 1 - Schedule 1'!I139</f>
        <v>0</v>
      </c>
      <c r="H137" s="70" t="str">
        <f>'Input 1 - Schedule 1'!J139</f>
        <v/>
      </c>
      <c r="I137" s="70">
        <f>'Input 1 - Schedule 1'!U139</f>
        <v>0</v>
      </c>
      <c r="J137" s="46"/>
      <c r="L137" s="46"/>
      <c r="M137" s="46"/>
      <c r="N137" s="70">
        <f>SUMIFS('Input 3 - Capital Instruments'!P$6:P$222,'Input 3 - Capital Instruments'!$N$6:$N$222,C137)</f>
        <v>0</v>
      </c>
      <c r="O137" s="46"/>
      <c r="P137" s="46"/>
      <c r="Q137" s="46"/>
      <c r="R137" s="71">
        <f t="shared" si="43"/>
        <v>0</v>
      </c>
      <c r="S137" s="46"/>
      <c r="T137" s="46"/>
      <c r="U137" s="72">
        <f t="shared" si="44"/>
        <v>0</v>
      </c>
      <c r="V137" s="71">
        <f t="shared" si="45"/>
        <v>0</v>
      </c>
      <c r="W137" s="71">
        <f t="shared" si="46"/>
        <v>0</v>
      </c>
      <c r="Y137" s="46"/>
      <c r="AA137" s="46"/>
      <c r="AB137" s="51"/>
      <c r="AC137" s="51"/>
      <c r="AD137" s="51"/>
      <c r="AE137" s="51"/>
      <c r="AF137" s="51"/>
      <c r="AG137" s="72">
        <f t="shared" si="47"/>
        <v>0</v>
      </c>
      <c r="AH137" s="46"/>
      <c r="AI137" s="46"/>
      <c r="AJ137" s="72">
        <f t="shared" ref="AJ137:AJ200" si="56">AG137-AH137</f>
        <v>0</v>
      </c>
      <c r="AK137" s="71">
        <f t="shared" ref="AK137:AK200" si="57">AG137-AI137</f>
        <v>0</v>
      </c>
      <c r="AL137" s="71">
        <f t="shared" ref="AL137:AL200" si="58">AG137-AH137-AI137</f>
        <v>0</v>
      </c>
      <c r="AN137" s="73">
        <f t="shared" si="48"/>
        <v>0</v>
      </c>
      <c r="AO137" s="78">
        <f t="shared" si="49"/>
        <v>0</v>
      </c>
      <c r="AP137" s="79">
        <f t="shared" si="50"/>
        <v>0</v>
      </c>
      <c r="AQ137" s="73">
        <f t="shared" si="51"/>
        <v>0</v>
      </c>
      <c r="AR137" s="78">
        <f t="shared" si="52"/>
        <v>0</v>
      </c>
      <c r="AS137" s="79">
        <f t="shared" si="53"/>
        <v>0</v>
      </c>
      <c r="AT137" s="80" t="str">
        <f t="shared" si="54"/>
        <v/>
      </c>
      <c r="AU137" s="80" t="str">
        <f t="shared" si="55"/>
        <v/>
      </c>
      <c r="AW137" s="3" t="s">
        <v>1</v>
      </c>
    </row>
    <row r="138" spans="1:49" x14ac:dyDescent="0.2">
      <c r="A138" s="81">
        <f t="shared" ref="A138:A201" si="59">A137+1</f>
        <v>131</v>
      </c>
      <c r="B138" s="77" t="str">
        <f>IFERROR(VLOOKUP(F138,GCC.Param!$B$3:$C$96,2,FALSE),"")</f>
        <v/>
      </c>
      <c r="C138" s="70">
        <f>'Input 1 - Schedule 1'!D140</f>
        <v>0</v>
      </c>
      <c r="D138" s="70">
        <f>'Input 1 - Schedule 1'!E140</f>
        <v>0</v>
      </c>
      <c r="E138" s="70">
        <f>'Input 1 - Schedule 1'!F140</f>
        <v>0</v>
      </c>
      <c r="F138" s="70">
        <f>'Input 1 - Schedule 1'!G140</f>
        <v>0</v>
      </c>
      <c r="G138" s="70">
        <f>'Input 1 - Schedule 1'!I140</f>
        <v>0</v>
      </c>
      <c r="H138" s="70" t="str">
        <f>'Input 1 - Schedule 1'!J140</f>
        <v/>
      </c>
      <c r="I138" s="70">
        <f>'Input 1 - Schedule 1'!U140</f>
        <v>0</v>
      </c>
      <c r="J138" s="46"/>
      <c r="L138" s="46"/>
      <c r="M138" s="46"/>
      <c r="N138" s="70">
        <f>SUMIFS('Input 3 - Capital Instruments'!P$6:P$222,'Input 3 - Capital Instruments'!$N$6:$N$222,C138)</f>
        <v>0</v>
      </c>
      <c r="O138" s="46"/>
      <c r="P138" s="46"/>
      <c r="Q138" s="46"/>
      <c r="R138" s="71">
        <f t="shared" si="43"/>
        <v>0</v>
      </c>
      <c r="S138" s="46"/>
      <c r="T138" s="46"/>
      <c r="U138" s="72">
        <f t="shared" si="44"/>
        <v>0</v>
      </c>
      <c r="V138" s="71">
        <f t="shared" si="45"/>
        <v>0</v>
      </c>
      <c r="W138" s="71">
        <f t="shared" si="46"/>
        <v>0</v>
      </c>
      <c r="Y138" s="46"/>
      <c r="AA138" s="46"/>
      <c r="AB138" s="51"/>
      <c r="AC138" s="51"/>
      <c r="AD138" s="51"/>
      <c r="AE138" s="51"/>
      <c r="AF138" s="51"/>
      <c r="AG138" s="72">
        <f t="shared" si="47"/>
        <v>0</v>
      </c>
      <c r="AH138" s="46"/>
      <c r="AI138" s="46"/>
      <c r="AJ138" s="72">
        <f t="shared" si="56"/>
        <v>0</v>
      </c>
      <c r="AK138" s="71">
        <f t="shared" si="57"/>
        <v>0</v>
      </c>
      <c r="AL138" s="71">
        <f t="shared" si="58"/>
        <v>0</v>
      </c>
      <c r="AN138" s="73">
        <f t="shared" si="48"/>
        <v>0</v>
      </c>
      <c r="AO138" s="78">
        <f t="shared" si="49"/>
        <v>0</v>
      </c>
      <c r="AP138" s="79">
        <f t="shared" si="50"/>
        <v>0</v>
      </c>
      <c r="AQ138" s="73">
        <f t="shared" si="51"/>
        <v>0</v>
      </c>
      <c r="AR138" s="78">
        <f t="shared" si="52"/>
        <v>0</v>
      </c>
      <c r="AS138" s="79">
        <f t="shared" si="53"/>
        <v>0</v>
      </c>
      <c r="AT138" s="80" t="str">
        <f t="shared" si="54"/>
        <v/>
      </c>
      <c r="AU138" s="80" t="str">
        <f t="shared" si="55"/>
        <v/>
      </c>
      <c r="AW138" s="3" t="s">
        <v>1</v>
      </c>
    </row>
    <row r="139" spans="1:49" x14ac:dyDescent="0.2">
      <c r="A139" s="81">
        <f t="shared" si="59"/>
        <v>132</v>
      </c>
      <c r="B139" s="77" t="str">
        <f>IFERROR(VLOOKUP(F139,GCC.Param!$B$3:$C$96,2,FALSE),"")</f>
        <v/>
      </c>
      <c r="C139" s="70">
        <f>'Input 1 - Schedule 1'!D141</f>
        <v>0</v>
      </c>
      <c r="D139" s="70">
        <f>'Input 1 - Schedule 1'!E141</f>
        <v>0</v>
      </c>
      <c r="E139" s="70">
        <f>'Input 1 - Schedule 1'!F141</f>
        <v>0</v>
      </c>
      <c r="F139" s="70">
        <f>'Input 1 - Schedule 1'!G141</f>
        <v>0</v>
      </c>
      <c r="G139" s="70">
        <f>'Input 1 - Schedule 1'!I141</f>
        <v>0</v>
      </c>
      <c r="H139" s="70" t="str">
        <f>'Input 1 - Schedule 1'!J141</f>
        <v/>
      </c>
      <c r="I139" s="70">
        <f>'Input 1 - Schedule 1'!U141</f>
        <v>0</v>
      </c>
      <c r="J139" s="46"/>
      <c r="L139" s="46"/>
      <c r="M139" s="46"/>
      <c r="N139" s="70">
        <f>SUMIFS('Input 3 - Capital Instruments'!P$6:P$222,'Input 3 - Capital Instruments'!$N$6:$N$222,C139)</f>
        <v>0</v>
      </c>
      <c r="O139" s="46"/>
      <c r="P139" s="46"/>
      <c r="Q139" s="46"/>
      <c r="R139" s="71">
        <f t="shared" ref="R139:R202" si="60">L139-SUM(M139:Q139)</f>
        <v>0</v>
      </c>
      <c r="S139" s="46"/>
      <c r="T139" s="46"/>
      <c r="U139" s="72">
        <f t="shared" ref="U139:U202" si="61">R139-S139</f>
        <v>0</v>
      </c>
      <c r="V139" s="71">
        <f t="shared" ref="V139:V202" si="62">R139-T139</f>
        <v>0</v>
      </c>
      <c r="W139" s="71">
        <f t="shared" ref="W139:W202" si="63">R139-S139-T139</f>
        <v>0</v>
      </c>
      <c r="Y139" s="46"/>
      <c r="AA139" s="46"/>
      <c r="AB139" s="51"/>
      <c r="AC139" s="51"/>
      <c r="AD139" s="51"/>
      <c r="AE139" s="51"/>
      <c r="AF139" s="51"/>
      <c r="AG139" s="72">
        <f t="shared" ref="AG139:AG202" si="64">AA139-SUM(AB139:AF139)</f>
        <v>0</v>
      </c>
      <c r="AH139" s="46"/>
      <c r="AI139" s="46"/>
      <c r="AJ139" s="72">
        <f t="shared" si="56"/>
        <v>0</v>
      </c>
      <c r="AK139" s="71">
        <f t="shared" si="57"/>
        <v>0</v>
      </c>
      <c r="AL139" s="71">
        <f t="shared" si="58"/>
        <v>0</v>
      </c>
      <c r="AN139" s="73">
        <f t="shared" ref="AN139:AN202" si="65">SUMPRODUCT(J$7:J$1008*(G$7:G$1008=$C139))</f>
        <v>0</v>
      </c>
      <c r="AO139" s="78">
        <f t="shared" ref="AO139:AO202" si="66">M139</f>
        <v>0</v>
      </c>
      <c r="AP139" s="79">
        <f t="shared" ref="AP139:AP202" si="67">AN139-AO139</f>
        <v>0</v>
      </c>
      <c r="AQ139" s="73">
        <f t="shared" ref="AQ139:AQ202" si="68">SUMPRODUCT(Y$7:Y$1008*(G$7:G$1008=$C139))</f>
        <v>0</v>
      </c>
      <c r="AR139" s="78">
        <f t="shared" ref="AR139:AR202" si="69">AB139</f>
        <v>0</v>
      </c>
      <c r="AS139" s="79">
        <f t="shared" ref="AS139:AS202" si="70">AQ139-AR139</f>
        <v>0</v>
      </c>
      <c r="AT139" s="80" t="str">
        <f t="shared" ref="AT139:AT202" si="71">IFERROR(L139/AA139,"")</f>
        <v/>
      </c>
      <c r="AU139" s="80" t="str">
        <f t="shared" ref="AU139:AU202" si="72">IFERROR(R139/AG139,"")</f>
        <v/>
      </c>
      <c r="AW139" s="3" t="s">
        <v>1</v>
      </c>
    </row>
    <row r="140" spans="1:49" x14ac:dyDescent="0.2">
      <c r="A140" s="81">
        <f t="shared" si="59"/>
        <v>133</v>
      </c>
      <c r="B140" s="77" t="str">
        <f>IFERROR(VLOOKUP(F140,GCC.Param!$B$3:$C$96,2,FALSE),"")</f>
        <v/>
      </c>
      <c r="C140" s="70">
        <f>'Input 1 - Schedule 1'!D142</f>
        <v>0</v>
      </c>
      <c r="D140" s="70">
        <f>'Input 1 - Schedule 1'!E142</f>
        <v>0</v>
      </c>
      <c r="E140" s="70">
        <f>'Input 1 - Schedule 1'!F142</f>
        <v>0</v>
      </c>
      <c r="F140" s="70">
        <f>'Input 1 - Schedule 1'!G142</f>
        <v>0</v>
      </c>
      <c r="G140" s="70">
        <f>'Input 1 - Schedule 1'!I142</f>
        <v>0</v>
      </c>
      <c r="H140" s="70" t="str">
        <f>'Input 1 - Schedule 1'!J142</f>
        <v/>
      </c>
      <c r="I140" s="70">
        <f>'Input 1 - Schedule 1'!U142</f>
        <v>0</v>
      </c>
      <c r="J140" s="46"/>
      <c r="L140" s="46"/>
      <c r="M140" s="46"/>
      <c r="N140" s="70">
        <f>SUMIFS('Input 3 - Capital Instruments'!P$6:P$222,'Input 3 - Capital Instruments'!$N$6:$N$222,C140)</f>
        <v>0</v>
      </c>
      <c r="O140" s="46"/>
      <c r="P140" s="46"/>
      <c r="Q140" s="46"/>
      <c r="R140" s="71">
        <f t="shared" si="60"/>
        <v>0</v>
      </c>
      <c r="S140" s="46"/>
      <c r="T140" s="46"/>
      <c r="U140" s="72">
        <f t="shared" si="61"/>
        <v>0</v>
      </c>
      <c r="V140" s="71">
        <f t="shared" si="62"/>
        <v>0</v>
      </c>
      <c r="W140" s="71">
        <f t="shared" si="63"/>
        <v>0</v>
      </c>
      <c r="Y140" s="46"/>
      <c r="AA140" s="46"/>
      <c r="AB140" s="51"/>
      <c r="AC140" s="51"/>
      <c r="AD140" s="51"/>
      <c r="AE140" s="51"/>
      <c r="AF140" s="51"/>
      <c r="AG140" s="72">
        <f t="shared" si="64"/>
        <v>0</v>
      </c>
      <c r="AH140" s="46"/>
      <c r="AI140" s="46"/>
      <c r="AJ140" s="72">
        <f t="shared" si="56"/>
        <v>0</v>
      </c>
      <c r="AK140" s="71">
        <f t="shared" si="57"/>
        <v>0</v>
      </c>
      <c r="AL140" s="71">
        <f t="shared" si="58"/>
        <v>0</v>
      </c>
      <c r="AN140" s="73">
        <f t="shared" si="65"/>
        <v>0</v>
      </c>
      <c r="AO140" s="78">
        <f t="shared" si="66"/>
        <v>0</v>
      </c>
      <c r="AP140" s="79">
        <f t="shared" si="67"/>
        <v>0</v>
      </c>
      <c r="AQ140" s="73">
        <f t="shared" si="68"/>
        <v>0</v>
      </c>
      <c r="AR140" s="78">
        <f t="shared" si="69"/>
        <v>0</v>
      </c>
      <c r="AS140" s="79">
        <f t="shared" si="70"/>
        <v>0</v>
      </c>
      <c r="AT140" s="80" t="str">
        <f t="shared" si="71"/>
        <v/>
      </c>
      <c r="AU140" s="80" t="str">
        <f t="shared" si="72"/>
        <v/>
      </c>
      <c r="AW140" s="3" t="s">
        <v>1</v>
      </c>
    </row>
    <row r="141" spans="1:49" x14ac:dyDescent="0.2">
      <c r="A141" s="81">
        <f t="shared" si="59"/>
        <v>134</v>
      </c>
      <c r="B141" s="77" t="str">
        <f>IFERROR(VLOOKUP(F141,GCC.Param!$B$3:$C$96,2,FALSE),"")</f>
        <v/>
      </c>
      <c r="C141" s="70">
        <f>'Input 1 - Schedule 1'!D143</f>
        <v>0</v>
      </c>
      <c r="D141" s="70">
        <f>'Input 1 - Schedule 1'!E143</f>
        <v>0</v>
      </c>
      <c r="E141" s="70">
        <f>'Input 1 - Schedule 1'!F143</f>
        <v>0</v>
      </c>
      <c r="F141" s="70">
        <f>'Input 1 - Schedule 1'!G143</f>
        <v>0</v>
      </c>
      <c r="G141" s="70">
        <f>'Input 1 - Schedule 1'!I143</f>
        <v>0</v>
      </c>
      <c r="H141" s="70" t="str">
        <f>'Input 1 - Schedule 1'!J143</f>
        <v/>
      </c>
      <c r="I141" s="70">
        <f>'Input 1 - Schedule 1'!U143</f>
        <v>0</v>
      </c>
      <c r="J141" s="46"/>
      <c r="L141" s="46"/>
      <c r="M141" s="46"/>
      <c r="N141" s="70">
        <f>SUMIFS('Input 3 - Capital Instruments'!P$6:P$222,'Input 3 - Capital Instruments'!$N$6:$N$222,C141)</f>
        <v>0</v>
      </c>
      <c r="O141" s="46"/>
      <c r="P141" s="46"/>
      <c r="Q141" s="46"/>
      <c r="R141" s="71">
        <f t="shared" si="60"/>
        <v>0</v>
      </c>
      <c r="S141" s="46"/>
      <c r="T141" s="46"/>
      <c r="U141" s="72">
        <f t="shared" si="61"/>
        <v>0</v>
      </c>
      <c r="V141" s="71">
        <f t="shared" si="62"/>
        <v>0</v>
      </c>
      <c r="W141" s="71">
        <f t="shared" si="63"/>
        <v>0</v>
      </c>
      <c r="Y141" s="46"/>
      <c r="AA141" s="46"/>
      <c r="AB141" s="51"/>
      <c r="AC141" s="51"/>
      <c r="AD141" s="51"/>
      <c r="AE141" s="51"/>
      <c r="AF141" s="51"/>
      <c r="AG141" s="72">
        <f t="shared" si="64"/>
        <v>0</v>
      </c>
      <c r="AH141" s="46"/>
      <c r="AI141" s="46"/>
      <c r="AJ141" s="72">
        <f t="shared" si="56"/>
        <v>0</v>
      </c>
      <c r="AK141" s="71">
        <f t="shared" si="57"/>
        <v>0</v>
      </c>
      <c r="AL141" s="71">
        <f t="shared" si="58"/>
        <v>0</v>
      </c>
      <c r="AN141" s="73">
        <f t="shared" si="65"/>
        <v>0</v>
      </c>
      <c r="AO141" s="78">
        <f t="shared" si="66"/>
        <v>0</v>
      </c>
      <c r="AP141" s="79">
        <f t="shared" si="67"/>
        <v>0</v>
      </c>
      <c r="AQ141" s="73">
        <f t="shared" si="68"/>
        <v>0</v>
      </c>
      <c r="AR141" s="78">
        <f t="shared" si="69"/>
        <v>0</v>
      </c>
      <c r="AS141" s="79">
        <f t="shared" si="70"/>
        <v>0</v>
      </c>
      <c r="AT141" s="80" t="str">
        <f t="shared" si="71"/>
        <v/>
      </c>
      <c r="AU141" s="80" t="str">
        <f t="shared" si="72"/>
        <v/>
      </c>
      <c r="AW141" s="3" t="s">
        <v>1</v>
      </c>
    </row>
    <row r="142" spans="1:49" x14ac:dyDescent="0.2">
      <c r="A142" s="81">
        <f t="shared" si="59"/>
        <v>135</v>
      </c>
      <c r="B142" s="77" t="str">
        <f>IFERROR(VLOOKUP(F142,GCC.Param!$B$3:$C$96,2,FALSE),"")</f>
        <v/>
      </c>
      <c r="C142" s="70">
        <f>'Input 1 - Schedule 1'!D144</f>
        <v>0</v>
      </c>
      <c r="D142" s="70">
        <f>'Input 1 - Schedule 1'!E144</f>
        <v>0</v>
      </c>
      <c r="E142" s="70">
        <f>'Input 1 - Schedule 1'!F144</f>
        <v>0</v>
      </c>
      <c r="F142" s="70">
        <f>'Input 1 - Schedule 1'!G144</f>
        <v>0</v>
      </c>
      <c r="G142" s="70">
        <f>'Input 1 - Schedule 1'!I144</f>
        <v>0</v>
      </c>
      <c r="H142" s="70" t="str">
        <f>'Input 1 - Schedule 1'!J144</f>
        <v/>
      </c>
      <c r="I142" s="70">
        <f>'Input 1 - Schedule 1'!U144</f>
        <v>0</v>
      </c>
      <c r="J142" s="46"/>
      <c r="L142" s="46"/>
      <c r="M142" s="46"/>
      <c r="N142" s="70">
        <f>SUMIFS('Input 3 - Capital Instruments'!P$6:P$222,'Input 3 - Capital Instruments'!$N$6:$N$222,C142)</f>
        <v>0</v>
      </c>
      <c r="O142" s="46"/>
      <c r="P142" s="46"/>
      <c r="Q142" s="46"/>
      <c r="R142" s="71">
        <f t="shared" si="60"/>
        <v>0</v>
      </c>
      <c r="S142" s="46"/>
      <c r="T142" s="46"/>
      <c r="U142" s="72">
        <f t="shared" si="61"/>
        <v>0</v>
      </c>
      <c r="V142" s="71">
        <f t="shared" si="62"/>
        <v>0</v>
      </c>
      <c r="W142" s="71">
        <f t="shared" si="63"/>
        <v>0</v>
      </c>
      <c r="Y142" s="46"/>
      <c r="AA142" s="46"/>
      <c r="AB142" s="51"/>
      <c r="AC142" s="51"/>
      <c r="AD142" s="51"/>
      <c r="AE142" s="51"/>
      <c r="AF142" s="51"/>
      <c r="AG142" s="72">
        <f t="shared" si="64"/>
        <v>0</v>
      </c>
      <c r="AH142" s="46"/>
      <c r="AI142" s="46"/>
      <c r="AJ142" s="72">
        <f t="shared" si="56"/>
        <v>0</v>
      </c>
      <c r="AK142" s="71">
        <f t="shared" si="57"/>
        <v>0</v>
      </c>
      <c r="AL142" s="71">
        <f t="shared" si="58"/>
        <v>0</v>
      </c>
      <c r="AN142" s="73">
        <f t="shared" si="65"/>
        <v>0</v>
      </c>
      <c r="AO142" s="78">
        <f t="shared" si="66"/>
        <v>0</v>
      </c>
      <c r="AP142" s="79">
        <f t="shared" si="67"/>
        <v>0</v>
      </c>
      <c r="AQ142" s="73">
        <f t="shared" si="68"/>
        <v>0</v>
      </c>
      <c r="AR142" s="78">
        <f t="shared" si="69"/>
        <v>0</v>
      </c>
      <c r="AS142" s="79">
        <f t="shared" si="70"/>
        <v>0</v>
      </c>
      <c r="AT142" s="80" t="str">
        <f t="shared" si="71"/>
        <v/>
      </c>
      <c r="AU142" s="80" t="str">
        <f t="shared" si="72"/>
        <v/>
      </c>
      <c r="AW142" s="3" t="s">
        <v>1</v>
      </c>
    </row>
    <row r="143" spans="1:49" x14ac:dyDescent="0.2">
      <c r="A143" s="81">
        <f t="shared" si="59"/>
        <v>136</v>
      </c>
      <c r="B143" s="77" t="str">
        <f>IFERROR(VLOOKUP(F143,GCC.Param!$B$3:$C$96,2,FALSE),"")</f>
        <v/>
      </c>
      <c r="C143" s="70">
        <f>'Input 1 - Schedule 1'!D145</f>
        <v>0</v>
      </c>
      <c r="D143" s="70">
        <f>'Input 1 - Schedule 1'!E145</f>
        <v>0</v>
      </c>
      <c r="E143" s="70">
        <f>'Input 1 - Schedule 1'!F145</f>
        <v>0</v>
      </c>
      <c r="F143" s="70">
        <f>'Input 1 - Schedule 1'!G145</f>
        <v>0</v>
      </c>
      <c r="G143" s="70">
        <f>'Input 1 - Schedule 1'!I145</f>
        <v>0</v>
      </c>
      <c r="H143" s="70" t="str">
        <f>'Input 1 - Schedule 1'!J145</f>
        <v/>
      </c>
      <c r="I143" s="70">
        <f>'Input 1 - Schedule 1'!U145</f>
        <v>0</v>
      </c>
      <c r="J143" s="46"/>
      <c r="L143" s="46"/>
      <c r="M143" s="46"/>
      <c r="N143" s="70">
        <f>SUMIFS('Input 3 - Capital Instruments'!P$6:P$222,'Input 3 - Capital Instruments'!$N$6:$N$222,C143)</f>
        <v>0</v>
      </c>
      <c r="O143" s="46"/>
      <c r="P143" s="46"/>
      <c r="Q143" s="46"/>
      <c r="R143" s="71">
        <f t="shared" si="60"/>
        <v>0</v>
      </c>
      <c r="S143" s="46"/>
      <c r="T143" s="46"/>
      <c r="U143" s="72">
        <f t="shared" si="61"/>
        <v>0</v>
      </c>
      <c r="V143" s="71">
        <f t="shared" si="62"/>
        <v>0</v>
      </c>
      <c r="W143" s="71">
        <f t="shared" si="63"/>
        <v>0</v>
      </c>
      <c r="Y143" s="46"/>
      <c r="AA143" s="46"/>
      <c r="AB143" s="51"/>
      <c r="AC143" s="51"/>
      <c r="AD143" s="51"/>
      <c r="AE143" s="51"/>
      <c r="AF143" s="51"/>
      <c r="AG143" s="72">
        <f t="shared" si="64"/>
        <v>0</v>
      </c>
      <c r="AH143" s="46"/>
      <c r="AI143" s="46"/>
      <c r="AJ143" s="72">
        <f t="shared" si="56"/>
        <v>0</v>
      </c>
      <c r="AK143" s="71">
        <f t="shared" si="57"/>
        <v>0</v>
      </c>
      <c r="AL143" s="71">
        <f t="shared" si="58"/>
        <v>0</v>
      </c>
      <c r="AN143" s="73">
        <f t="shared" si="65"/>
        <v>0</v>
      </c>
      <c r="AO143" s="78">
        <f t="shared" si="66"/>
        <v>0</v>
      </c>
      <c r="AP143" s="79">
        <f t="shared" si="67"/>
        <v>0</v>
      </c>
      <c r="AQ143" s="73">
        <f t="shared" si="68"/>
        <v>0</v>
      </c>
      <c r="AR143" s="78">
        <f t="shared" si="69"/>
        <v>0</v>
      </c>
      <c r="AS143" s="79">
        <f t="shared" si="70"/>
        <v>0</v>
      </c>
      <c r="AT143" s="80" t="str">
        <f t="shared" si="71"/>
        <v/>
      </c>
      <c r="AU143" s="80" t="str">
        <f t="shared" si="72"/>
        <v/>
      </c>
      <c r="AW143" s="3" t="s">
        <v>1</v>
      </c>
    </row>
    <row r="144" spans="1:49" x14ac:dyDescent="0.2">
      <c r="A144" s="81">
        <f t="shared" si="59"/>
        <v>137</v>
      </c>
      <c r="B144" s="77" t="str">
        <f>IFERROR(VLOOKUP(F144,GCC.Param!$B$3:$C$96,2,FALSE),"")</f>
        <v/>
      </c>
      <c r="C144" s="70">
        <f>'Input 1 - Schedule 1'!D146</f>
        <v>0</v>
      </c>
      <c r="D144" s="70">
        <f>'Input 1 - Schedule 1'!E146</f>
        <v>0</v>
      </c>
      <c r="E144" s="70">
        <f>'Input 1 - Schedule 1'!F146</f>
        <v>0</v>
      </c>
      <c r="F144" s="70">
        <f>'Input 1 - Schedule 1'!G146</f>
        <v>0</v>
      </c>
      <c r="G144" s="70">
        <f>'Input 1 - Schedule 1'!I146</f>
        <v>0</v>
      </c>
      <c r="H144" s="70" t="str">
        <f>'Input 1 - Schedule 1'!J146</f>
        <v/>
      </c>
      <c r="I144" s="70">
        <f>'Input 1 - Schedule 1'!U146</f>
        <v>0</v>
      </c>
      <c r="J144" s="46"/>
      <c r="L144" s="46"/>
      <c r="M144" s="46"/>
      <c r="N144" s="70">
        <f>SUMIFS('Input 3 - Capital Instruments'!P$6:P$222,'Input 3 - Capital Instruments'!$N$6:$N$222,C144)</f>
        <v>0</v>
      </c>
      <c r="O144" s="46"/>
      <c r="P144" s="46"/>
      <c r="Q144" s="46"/>
      <c r="R144" s="71">
        <f t="shared" si="60"/>
        <v>0</v>
      </c>
      <c r="S144" s="46"/>
      <c r="T144" s="46"/>
      <c r="U144" s="72">
        <f t="shared" si="61"/>
        <v>0</v>
      </c>
      <c r="V144" s="71">
        <f t="shared" si="62"/>
        <v>0</v>
      </c>
      <c r="W144" s="71">
        <f t="shared" si="63"/>
        <v>0</v>
      </c>
      <c r="Y144" s="46"/>
      <c r="AA144" s="46"/>
      <c r="AB144" s="51"/>
      <c r="AC144" s="51"/>
      <c r="AD144" s="51"/>
      <c r="AE144" s="51"/>
      <c r="AF144" s="51"/>
      <c r="AG144" s="72">
        <f t="shared" si="64"/>
        <v>0</v>
      </c>
      <c r="AH144" s="46"/>
      <c r="AI144" s="46"/>
      <c r="AJ144" s="72">
        <f t="shared" si="56"/>
        <v>0</v>
      </c>
      <c r="AK144" s="71">
        <f t="shared" si="57"/>
        <v>0</v>
      </c>
      <c r="AL144" s="71">
        <f t="shared" si="58"/>
        <v>0</v>
      </c>
      <c r="AN144" s="73">
        <f t="shared" si="65"/>
        <v>0</v>
      </c>
      <c r="AO144" s="78">
        <f t="shared" si="66"/>
        <v>0</v>
      </c>
      <c r="AP144" s="79">
        <f t="shared" si="67"/>
        <v>0</v>
      </c>
      <c r="AQ144" s="73">
        <f t="shared" si="68"/>
        <v>0</v>
      </c>
      <c r="AR144" s="78">
        <f t="shared" si="69"/>
        <v>0</v>
      </c>
      <c r="AS144" s="79">
        <f t="shared" si="70"/>
        <v>0</v>
      </c>
      <c r="AT144" s="80" t="str">
        <f t="shared" si="71"/>
        <v/>
      </c>
      <c r="AU144" s="80" t="str">
        <f t="shared" si="72"/>
        <v/>
      </c>
      <c r="AW144" s="3" t="s">
        <v>1</v>
      </c>
    </row>
    <row r="145" spans="1:49" x14ac:dyDescent="0.2">
      <c r="A145" s="81">
        <f t="shared" si="59"/>
        <v>138</v>
      </c>
      <c r="B145" s="77" t="str">
        <f>IFERROR(VLOOKUP(F145,GCC.Param!$B$3:$C$96,2,FALSE),"")</f>
        <v/>
      </c>
      <c r="C145" s="70">
        <f>'Input 1 - Schedule 1'!D147</f>
        <v>0</v>
      </c>
      <c r="D145" s="70">
        <f>'Input 1 - Schedule 1'!E147</f>
        <v>0</v>
      </c>
      <c r="E145" s="70">
        <f>'Input 1 - Schedule 1'!F147</f>
        <v>0</v>
      </c>
      <c r="F145" s="70">
        <f>'Input 1 - Schedule 1'!G147</f>
        <v>0</v>
      </c>
      <c r="G145" s="70">
        <f>'Input 1 - Schedule 1'!I147</f>
        <v>0</v>
      </c>
      <c r="H145" s="70" t="str">
        <f>'Input 1 - Schedule 1'!J147</f>
        <v/>
      </c>
      <c r="I145" s="70">
        <f>'Input 1 - Schedule 1'!U147</f>
        <v>0</v>
      </c>
      <c r="J145" s="46"/>
      <c r="L145" s="46"/>
      <c r="M145" s="46"/>
      <c r="N145" s="70">
        <f>SUMIFS('Input 3 - Capital Instruments'!P$6:P$222,'Input 3 - Capital Instruments'!$N$6:$N$222,C145)</f>
        <v>0</v>
      </c>
      <c r="O145" s="46"/>
      <c r="P145" s="46"/>
      <c r="Q145" s="46"/>
      <c r="R145" s="71">
        <f t="shared" si="60"/>
        <v>0</v>
      </c>
      <c r="S145" s="46"/>
      <c r="T145" s="46"/>
      <c r="U145" s="72">
        <f t="shared" si="61"/>
        <v>0</v>
      </c>
      <c r="V145" s="71">
        <f t="shared" si="62"/>
        <v>0</v>
      </c>
      <c r="W145" s="71">
        <f t="shared" si="63"/>
        <v>0</v>
      </c>
      <c r="Y145" s="46"/>
      <c r="AA145" s="46"/>
      <c r="AB145" s="51"/>
      <c r="AC145" s="51"/>
      <c r="AD145" s="51"/>
      <c r="AE145" s="51"/>
      <c r="AF145" s="51"/>
      <c r="AG145" s="72">
        <f t="shared" si="64"/>
        <v>0</v>
      </c>
      <c r="AH145" s="46"/>
      <c r="AI145" s="46"/>
      <c r="AJ145" s="72">
        <f t="shared" si="56"/>
        <v>0</v>
      </c>
      <c r="AK145" s="71">
        <f t="shared" si="57"/>
        <v>0</v>
      </c>
      <c r="AL145" s="71">
        <f t="shared" si="58"/>
        <v>0</v>
      </c>
      <c r="AN145" s="73">
        <f t="shared" si="65"/>
        <v>0</v>
      </c>
      <c r="AO145" s="78">
        <f t="shared" si="66"/>
        <v>0</v>
      </c>
      <c r="AP145" s="79">
        <f t="shared" si="67"/>
        <v>0</v>
      </c>
      <c r="AQ145" s="73">
        <f t="shared" si="68"/>
        <v>0</v>
      </c>
      <c r="AR145" s="78">
        <f t="shared" si="69"/>
        <v>0</v>
      </c>
      <c r="AS145" s="79">
        <f t="shared" si="70"/>
        <v>0</v>
      </c>
      <c r="AT145" s="80" t="str">
        <f t="shared" si="71"/>
        <v/>
      </c>
      <c r="AU145" s="80" t="str">
        <f t="shared" si="72"/>
        <v/>
      </c>
      <c r="AW145" s="3" t="s">
        <v>1</v>
      </c>
    </row>
    <row r="146" spans="1:49" x14ac:dyDescent="0.2">
      <c r="A146" s="81">
        <f t="shared" si="59"/>
        <v>139</v>
      </c>
      <c r="B146" s="77" t="str">
        <f>IFERROR(VLOOKUP(F146,GCC.Param!$B$3:$C$96,2,FALSE),"")</f>
        <v/>
      </c>
      <c r="C146" s="70">
        <f>'Input 1 - Schedule 1'!D148</f>
        <v>0</v>
      </c>
      <c r="D146" s="70">
        <f>'Input 1 - Schedule 1'!E148</f>
        <v>0</v>
      </c>
      <c r="E146" s="70">
        <f>'Input 1 - Schedule 1'!F148</f>
        <v>0</v>
      </c>
      <c r="F146" s="70">
        <f>'Input 1 - Schedule 1'!G148</f>
        <v>0</v>
      </c>
      <c r="G146" s="70">
        <f>'Input 1 - Schedule 1'!I148</f>
        <v>0</v>
      </c>
      <c r="H146" s="70" t="str">
        <f>'Input 1 - Schedule 1'!J148</f>
        <v/>
      </c>
      <c r="I146" s="70">
        <f>'Input 1 - Schedule 1'!U148</f>
        <v>0</v>
      </c>
      <c r="J146" s="46"/>
      <c r="L146" s="46"/>
      <c r="M146" s="46"/>
      <c r="N146" s="70">
        <f>SUMIFS('Input 3 - Capital Instruments'!P$6:P$222,'Input 3 - Capital Instruments'!$N$6:$N$222,C146)</f>
        <v>0</v>
      </c>
      <c r="O146" s="46"/>
      <c r="P146" s="46"/>
      <c r="Q146" s="46"/>
      <c r="R146" s="71">
        <f t="shared" si="60"/>
        <v>0</v>
      </c>
      <c r="S146" s="46"/>
      <c r="T146" s="46"/>
      <c r="U146" s="72">
        <f t="shared" si="61"/>
        <v>0</v>
      </c>
      <c r="V146" s="71">
        <f t="shared" si="62"/>
        <v>0</v>
      </c>
      <c r="W146" s="71">
        <f t="shared" si="63"/>
        <v>0</v>
      </c>
      <c r="Y146" s="46"/>
      <c r="AA146" s="46"/>
      <c r="AB146" s="51"/>
      <c r="AC146" s="51"/>
      <c r="AD146" s="51"/>
      <c r="AE146" s="51"/>
      <c r="AF146" s="51"/>
      <c r="AG146" s="72">
        <f t="shared" si="64"/>
        <v>0</v>
      </c>
      <c r="AH146" s="46"/>
      <c r="AI146" s="46"/>
      <c r="AJ146" s="72">
        <f t="shared" si="56"/>
        <v>0</v>
      </c>
      <c r="AK146" s="71">
        <f t="shared" si="57"/>
        <v>0</v>
      </c>
      <c r="AL146" s="71">
        <f t="shared" si="58"/>
        <v>0</v>
      </c>
      <c r="AN146" s="73">
        <f t="shared" si="65"/>
        <v>0</v>
      </c>
      <c r="AO146" s="78">
        <f t="shared" si="66"/>
        <v>0</v>
      </c>
      <c r="AP146" s="79">
        <f t="shared" si="67"/>
        <v>0</v>
      </c>
      <c r="AQ146" s="73">
        <f t="shared" si="68"/>
        <v>0</v>
      </c>
      <c r="AR146" s="78">
        <f t="shared" si="69"/>
        <v>0</v>
      </c>
      <c r="AS146" s="79">
        <f t="shared" si="70"/>
        <v>0</v>
      </c>
      <c r="AT146" s="80" t="str">
        <f t="shared" si="71"/>
        <v/>
      </c>
      <c r="AU146" s="80" t="str">
        <f t="shared" si="72"/>
        <v/>
      </c>
      <c r="AW146" s="3" t="s">
        <v>1</v>
      </c>
    </row>
    <row r="147" spans="1:49" x14ac:dyDescent="0.2">
      <c r="A147" s="81">
        <f t="shared" si="59"/>
        <v>140</v>
      </c>
      <c r="B147" s="77" t="str">
        <f>IFERROR(VLOOKUP(F147,GCC.Param!$B$3:$C$96,2,FALSE),"")</f>
        <v/>
      </c>
      <c r="C147" s="70">
        <f>'Input 1 - Schedule 1'!D149</f>
        <v>0</v>
      </c>
      <c r="D147" s="70">
        <f>'Input 1 - Schedule 1'!E149</f>
        <v>0</v>
      </c>
      <c r="E147" s="70">
        <f>'Input 1 - Schedule 1'!F149</f>
        <v>0</v>
      </c>
      <c r="F147" s="70">
        <f>'Input 1 - Schedule 1'!G149</f>
        <v>0</v>
      </c>
      <c r="G147" s="70">
        <f>'Input 1 - Schedule 1'!I149</f>
        <v>0</v>
      </c>
      <c r="H147" s="70" t="str">
        <f>'Input 1 - Schedule 1'!J149</f>
        <v/>
      </c>
      <c r="I147" s="70">
        <f>'Input 1 - Schedule 1'!U149</f>
        <v>0</v>
      </c>
      <c r="J147" s="46"/>
      <c r="L147" s="46"/>
      <c r="M147" s="46"/>
      <c r="N147" s="70">
        <f>SUMIFS('Input 3 - Capital Instruments'!P$6:P$222,'Input 3 - Capital Instruments'!$N$6:$N$222,C147)</f>
        <v>0</v>
      </c>
      <c r="O147" s="46"/>
      <c r="P147" s="46"/>
      <c r="Q147" s="46"/>
      <c r="R147" s="71">
        <f t="shared" si="60"/>
        <v>0</v>
      </c>
      <c r="S147" s="46"/>
      <c r="T147" s="46"/>
      <c r="U147" s="72">
        <f t="shared" si="61"/>
        <v>0</v>
      </c>
      <c r="V147" s="71">
        <f t="shared" si="62"/>
        <v>0</v>
      </c>
      <c r="W147" s="71">
        <f t="shared" si="63"/>
        <v>0</v>
      </c>
      <c r="Y147" s="46"/>
      <c r="AA147" s="46"/>
      <c r="AB147" s="51"/>
      <c r="AC147" s="51"/>
      <c r="AD147" s="51"/>
      <c r="AE147" s="51"/>
      <c r="AF147" s="51"/>
      <c r="AG147" s="72">
        <f t="shared" si="64"/>
        <v>0</v>
      </c>
      <c r="AH147" s="46"/>
      <c r="AI147" s="46"/>
      <c r="AJ147" s="72">
        <f t="shared" si="56"/>
        <v>0</v>
      </c>
      <c r="AK147" s="71">
        <f t="shared" si="57"/>
        <v>0</v>
      </c>
      <c r="AL147" s="71">
        <f t="shared" si="58"/>
        <v>0</v>
      </c>
      <c r="AN147" s="73">
        <f t="shared" si="65"/>
        <v>0</v>
      </c>
      <c r="AO147" s="78">
        <f t="shared" si="66"/>
        <v>0</v>
      </c>
      <c r="AP147" s="79">
        <f t="shared" si="67"/>
        <v>0</v>
      </c>
      <c r="AQ147" s="73">
        <f t="shared" si="68"/>
        <v>0</v>
      </c>
      <c r="AR147" s="78">
        <f t="shared" si="69"/>
        <v>0</v>
      </c>
      <c r="AS147" s="79">
        <f t="shared" si="70"/>
        <v>0</v>
      </c>
      <c r="AT147" s="80" t="str">
        <f t="shared" si="71"/>
        <v/>
      </c>
      <c r="AU147" s="80" t="str">
        <f t="shared" si="72"/>
        <v/>
      </c>
      <c r="AW147" s="3" t="s">
        <v>1</v>
      </c>
    </row>
    <row r="148" spans="1:49" x14ac:dyDescent="0.2">
      <c r="A148" s="81">
        <f t="shared" si="59"/>
        <v>141</v>
      </c>
      <c r="B148" s="77" t="str">
        <f>IFERROR(VLOOKUP(F148,GCC.Param!$B$3:$C$96,2,FALSE),"")</f>
        <v/>
      </c>
      <c r="C148" s="70">
        <f>'Input 1 - Schedule 1'!D150</f>
        <v>0</v>
      </c>
      <c r="D148" s="70">
        <f>'Input 1 - Schedule 1'!E150</f>
        <v>0</v>
      </c>
      <c r="E148" s="70">
        <f>'Input 1 - Schedule 1'!F150</f>
        <v>0</v>
      </c>
      <c r="F148" s="70">
        <f>'Input 1 - Schedule 1'!G150</f>
        <v>0</v>
      </c>
      <c r="G148" s="70">
        <f>'Input 1 - Schedule 1'!I150</f>
        <v>0</v>
      </c>
      <c r="H148" s="70" t="str">
        <f>'Input 1 - Schedule 1'!J150</f>
        <v/>
      </c>
      <c r="I148" s="70">
        <f>'Input 1 - Schedule 1'!U150</f>
        <v>0</v>
      </c>
      <c r="J148" s="46"/>
      <c r="L148" s="46"/>
      <c r="M148" s="46"/>
      <c r="N148" s="70">
        <f>SUMIFS('Input 3 - Capital Instruments'!P$6:P$222,'Input 3 - Capital Instruments'!$N$6:$N$222,C148)</f>
        <v>0</v>
      </c>
      <c r="O148" s="46"/>
      <c r="P148" s="46"/>
      <c r="Q148" s="46"/>
      <c r="R148" s="71">
        <f t="shared" si="60"/>
        <v>0</v>
      </c>
      <c r="S148" s="46"/>
      <c r="T148" s="46"/>
      <c r="U148" s="72">
        <f t="shared" si="61"/>
        <v>0</v>
      </c>
      <c r="V148" s="71">
        <f t="shared" si="62"/>
        <v>0</v>
      </c>
      <c r="W148" s="71">
        <f t="shared" si="63"/>
        <v>0</v>
      </c>
      <c r="Y148" s="46"/>
      <c r="AA148" s="46"/>
      <c r="AB148" s="51"/>
      <c r="AC148" s="51"/>
      <c r="AD148" s="51"/>
      <c r="AE148" s="51"/>
      <c r="AF148" s="51"/>
      <c r="AG148" s="72">
        <f t="shared" si="64"/>
        <v>0</v>
      </c>
      <c r="AH148" s="46"/>
      <c r="AI148" s="46"/>
      <c r="AJ148" s="72">
        <f t="shared" si="56"/>
        <v>0</v>
      </c>
      <c r="AK148" s="71">
        <f t="shared" si="57"/>
        <v>0</v>
      </c>
      <c r="AL148" s="71">
        <f t="shared" si="58"/>
        <v>0</v>
      </c>
      <c r="AN148" s="73">
        <f t="shared" si="65"/>
        <v>0</v>
      </c>
      <c r="AO148" s="78">
        <f t="shared" si="66"/>
        <v>0</v>
      </c>
      <c r="AP148" s="79">
        <f t="shared" si="67"/>
        <v>0</v>
      </c>
      <c r="AQ148" s="73">
        <f t="shared" si="68"/>
        <v>0</v>
      </c>
      <c r="AR148" s="78">
        <f t="shared" si="69"/>
        <v>0</v>
      </c>
      <c r="AS148" s="79">
        <f t="shared" si="70"/>
        <v>0</v>
      </c>
      <c r="AT148" s="80" t="str">
        <f t="shared" si="71"/>
        <v/>
      </c>
      <c r="AU148" s="80" t="str">
        <f t="shared" si="72"/>
        <v/>
      </c>
      <c r="AW148" s="3" t="s">
        <v>1</v>
      </c>
    </row>
    <row r="149" spans="1:49" x14ac:dyDescent="0.2">
      <c r="A149" s="81">
        <f t="shared" si="59"/>
        <v>142</v>
      </c>
      <c r="B149" s="77" t="str">
        <f>IFERROR(VLOOKUP(F149,GCC.Param!$B$3:$C$96,2,FALSE),"")</f>
        <v/>
      </c>
      <c r="C149" s="70">
        <f>'Input 1 - Schedule 1'!D151</f>
        <v>0</v>
      </c>
      <c r="D149" s="70">
        <f>'Input 1 - Schedule 1'!E151</f>
        <v>0</v>
      </c>
      <c r="E149" s="70">
        <f>'Input 1 - Schedule 1'!F151</f>
        <v>0</v>
      </c>
      <c r="F149" s="70">
        <f>'Input 1 - Schedule 1'!G151</f>
        <v>0</v>
      </c>
      <c r="G149" s="70">
        <f>'Input 1 - Schedule 1'!I151</f>
        <v>0</v>
      </c>
      <c r="H149" s="70" t="str">
        <f>'Input 1 - Schedule 1'!J151</f>
        <v/>
      </c>
      <c r="I149" s="70">
        <f>'Input 1 - Schedule 1'!U151</f>
        <v>0</v>
      </c>
      <c r="J149" s="46"/>
      <c r="L149" s="46"/>
      <c r="M149" s="46"/>
      <c r="N149" s="70">
        <f>SUMIFS('Input 3 - Capital Instruments'!P$6:P$222,'Input 3 - Capital Instruments'!$N$6:$N$222,C149)</f>
        <v>0</v>
      </c>
      <c r="O149" s="46"/>
      <c r="P149" s="46"/>
      <c r="Q149" s="46"/>
      <c r="R149" s="71">
        <f t="shared" si="60"/>
        <v>0</v>
      </c>
      <c r="S149" s="46"/>
      <c r="T149" s="46"/>
      <c r="U149" s="72">
        <f t="shared" si="61"/>
        <v>0</v>
      </c>
      <c r="V149" s="71">
        <f t="shared" si="62"/>
        <v>0</v>
      </c>
      <c r="W149" s="71">
        <f t="shared" si="63"/>
        <v>0</v>
      </c>
      <c r="Y149" s="46"/>
      <c r="AA149" s="46"/>
      <c r="AB149" s="51"/>
      <c r="AC149" s="51"/>
      <c r="AD149" s="51"/>
      <c r="AE149" s="51"/>
      <c r="AF149" s="51"/>
      <c r="AG149" s="72">
        <f t="shared" si="64"/>
        <v>0</v>
      </c>
      <c r="AH149" s="46"/>
      <c r="AI149" s="46"/>
      <c r="AJ149" s="72">
        <f t="shared" si="56"/>
        <v>0</v>
      </c>
      <c r="AK149" s="71">
        <f t="shared" si="57"/>
        <v>0</v>
      </c>
      <c r="AL149" s="71">
        <f t="shared" si="58"/>
        <v>0</v>
      </c>
      <c r="AN149" s="73">
        <f t="shared" si="65"/>
        <v>0</v>
      </c>
      <c r="AO149" s="78">
        <f t="shared" si="66"/>
        <v>0</v>
      </c>
      <c r="AP149" s="79">
        <f t="shared" si="67"/>
        <v>0</v>
      </c>
      <c r="AQ149" s="73">
        <f t="shared" si="68"/>
        <v>0</v>
      </c>
      <c r="AR149" s="78">
        <f t="shared" si="69"/>
        <v>0</v>
      </c>
      <c r="AS149" s="79">
        <f t="shared" si="70"/>
        <v>0</v>
      </c>
      <c r="AT149" s="80" t="str">
        <f t="shared" si="71"/>
        <v/>
      </c>
      <c r="AU149" s="80" t="str">
        <f t="shared" si="72"/>
        <v/>
      </c>
      <c r="AW149" s="3" t="s">
        <v>1</v>
      </c>
    </row>
    <row r="150" spans="1:49" x14ac:dyDescent="0.2">
      <c r="A150" s="81">
        <f t="shared" si="59"/>
        <v>143</v>
      </c>
      <c r="B150" s="77" t="str">
        <f>IFERROR(VLOOKUP(F150,GCC.Param!$B$3:$C$96,2,FALSE),"")</f>
        <v/>
      </c>
      <c r="C150" s="70">
        <f>'Input 1 - Schedule 1'!D152</f>
        <v>0</v>
      </c>
      <c r="D150" s="70">
        <f>'Input 1 - Schedule 1'!E152</f>
        <v>0</v>
      </c>
      <c r="E150" s="70">
        <f>'Input 1 - Schedule 1'!F152</f>
        <v>0</v>
      </c>
      <c r="F150" s="70">
        <f>'Input 1 - Schedule 1'!G152</f>
        <v>0</v>
      </c>
      <c r="G150" s="70">
        <f>'Input 1 - Schedule 1'!I152</f>
        <v>0</v>
      </c>
      <c r="H150" s="70" t="str">
        <f>'Input 1 - Schedule 1'!J152</f>
        <v/>
      </c>
      <c r="I150" s="70">
        <f>'Input 1 - Schedule 1'!U152</f>
        <v>0</v>
      </c>
      <c r="J150" s="46"/>
      <c r="L150" s="46"/>
      <c r="M150" s="46"/>
      <c r="N150" s="70">
        <f>SUMIFS('Input 3 - Capital Instruments'!P$6:P$222,'Input 3 - Capital Instruments'!$N$6:$N$222,C150)</f>
        <v>0</v>
      </c>
      <c r="O150" s="46"/>
      <c r="P150" s="46"/>
      <c r="Q150" s="46"/>
      <c r="R150" s="71">
        <f t="shared" si="60"/>
        <v>0</v>
      </c>
      <c r="S150" s="46"/>
      <c r="T150" s="46"/>
      <c r="U150" s="72">
        <f t="shared" si="61"/>
        <v>0</v>
      </c>
      <c r="V150" s="71">
        <f t="shared" si="62"/>
        <v>0</v>
      </c>
      <c r="W150" s="71">
        <f t="shared" si="63"/>
        <v>0</v>
      </c>
      <c r="Y150" s="46"/>
      <c r="AA150" s="46"/>
      <c r="AB150" s="51"/>
      <c r="AC150" s="51"/>
      <c r="AD150" s="51"/>
      <c r="AE150" s="51"/>
      <c r="AF150" s="51"/>
      <c r="AG150" s="72">
        <f t="shared" si="64"/>
        <v>0</v>
      </c>
      <c r="AH150" s="46"/>
      <c r="AI150" s="46"/>
      <c r="AJ150" s="72">
        <f t="shared" si="56"/>
        <v>0</v>
      </c>
      <c r="AK150" s="71">
        <f t="shared" si="57"/>
        <v>0</v>
      </c>
      <c r="AL150" s="71">
        <f t="shared" si="58"/>
        <v>0</v>
      </c>
      <c r="AN150" s="73">
        <f t="shared" si="65"/>
        <v>0</v>
      </c>
      <c r="AO150" s="78">
        <f t="shared" si="66"/>
        <v>0</v>
      </c>
      <c r="AP150" s="79">
        <f t="shared" si="67"/>
        <v>0</v>
      </c>
      <c r="AQ150" s="73">
        <f t="shared" si="68"/>
        <v>0</v>
      </c>
      <c r="AR150" s="78">
        <f t="shared" si="69"/>
        <v>0</v>
      </c>
      <c r="AS150" s="79">
        <f t="shared" si="70"/>
        <v>0</v>
      </c>
      <c r="AT150" s="80" t="str">
        <f t="shared" si="71"/>
        <v/>
      </c>
      <c r="AU150" s="80" t="str">
        <f t="shared" si="72"/>
        <v/>
      </c>
      <c r="AW150" s="3" t="s">
        <v>1</v>
      </c>
    </row>
    <row r="151" spans="1:49" x14ac:dyDescent="0.2">
      <c r="A151" s="81">
        <f t="shared" si="59"/>
        <v>144</v>
      </c>
      <c r="B151" s="77" t="str">
        <f>IFERROR(VLOOKUP(F151,GCC.Param!$B$3:$C$96,2,FALSE),"")</f>
        <v/>
      </c>
      <c r="C151" s="70">
        <f>'Input 1 - Schedule 1'!D153</f>
        <v>0</v>
      </c>
      <c r="D151" s="70">
        <f>'Input 1 - Schedule 1'!E153</f>
        <v>0</v>
      </c>
      <c r="E151" s="70">
        <f>'Input 1 - Schedule 1'!F153</f>
        <v>0</v>
      </c>
      <c r="F151" s="70">
        <f>'Input 1 - Schedule 1'!G153</f>
        <v>0</v>
      </c>
      <c r="G151" s="70">
        <f>'Input 1 - Schedule 1'!I153</f>
        <v>0</v>
      </c>
      <c r="H151" s="70" t="str">
        <f>'Input 1 - Schedule 1'!J153</f>
        <v/>
      </c>
      <c r="I151" s="70">
        <f>'Input 1 - Schedule 1'!U153</f>
        <v>0</v>
      </c>
      <c r="J151" s="46"/>
      <c r="L151" s="46"/>
      <c r="M151" s="46"/>
      <c r="N151" s="70">
        <f>SUMIFS('Input 3 - Capital Instruments'!P$6:P$222,'Input 3 - Capital Instruments'!$N$6:$N$222,C151)</f>
        <v>0</v>
      </c>
      <c r="O151" s="46"/>
      <c r="P151" s="46"/>
      <c r="Q151" s="46"/>
      <c r="R151" s="71">
        <f t="shared" si="60"/>
        <v>0</v>
      </c>
      <c r="S151" s="46"/>
      <c r="T151" s="46"/>
      <c r="U151" s="72">
        <f t="shared" si="61"/>
        <v>0</v>
      </c>
      <c r="V151" s="71">
        <f t="shared" si="62"/>
        <v>0</v>
      </c>
      <c r="W151" s="71">
        <f t="shared" si="63"/>
        <v>0</v>
      </c>
      <c r="Y151" s="46"/>
      <c r="AA151" s="46"/>
      <c r="AB151" s="51"/>
      <c r="AC151" s="51"/>
      <c r="AD151" s="51"/>
      <c r="AE151" s="51"/>
      <c r="AF151" s="51"/>
      <c r="AG151" s="72">
        <f t="shared" si="64"/>
        <v>0</v>
      </c>
      <c r="AH151" s="46"/>
      <c r="AI151" s="46"/>
      <c r="AJ151" s="72">
        <f t="shared" si="56"/>
        <v>0</v>
      </c>
      <c r="AK151" s="71">
        <f t="shared" si="57"/>
        <v>0</v>
      </c>
      <c r="AL151" s="71">
        <f t="shared" si="58"/>
        <v>0</v>
      </c>
      <c r="AN151" s="73">
        <f t="shared" si="65"/>
        <v>0</v>
      </c>
      <c r="AO151" s="78">
        <f t="shared" si="66"/>
        <v>0</v>
      </c>
      <c r="AP151" s="79">
        <f t="shared" si="67"/>
        <v>0</v>
      </c>
      <c r="AQ151" s="73">
        <f t="shared" si="68"/>
        <v>0</v>
      </c>
      <c r="AR151" s="78">
        <f t="shared" si="69"/>
        <v>0</v>
      </c>
      <c r="AS151" s="79">
        <f t="shared" si="70"/>
        <v>0</v>
      </c>
      <c r="AT151" s="80" t="str">
        <f t="shared" si="71"/>
        <v/>
      </c>
      <c r="AU151" s="80" t="str">
        <f t="shared" si="72"/>
        <v/>
      </c>
      <c r="AW151" s="3" t="s">
        <v>1</v>
      </c>
    </row>
    <row r="152" spans="1:49" x14ac:dyDescent="0.2">
      <c r="A152" s="81">
        <f t="shared" si="59"/>
        <v>145</v>
      </c>
      <c r="B152" s="77" t="str">
        <f>IFERROR(VLOOKUP(F152,GCC.Param!$B$3:$C$96,2,FALSE),"")</f>
        <v/>
      </c>
      <c r="C152" s="70">
        <f>'Input 1 - Schedule 1'!D154</f>
        <v>0</v>
      </c>
      <c r="D152" s="70">
        <f>'Input 1 - Schedule 1'!E154</f>
        <v>0</v>
      </c>
      <c r="E152" s="70">
        <f>'Input 1 - Schedule 1'!F154</f>
        <v>0</v>
      </c>
      <c r="F152" s="70">
        <f>'Input 1 - Schedule 1'!G154</f>
        <v>0</v>
      </c>
      <c r="G152" s="70">
        <f>'Input 1 - Schedule 1'!I154</f>
        <v>0</v>
      </c>
      <c r="H152" s="70" t="str">
        <f>'Input 1 - Schedule 1'!J154</f>
        <v/>
      </c>
      <c r="I152" s="70">
        <f>'Input 1 - Schedule 1'!U154</f>
        <v>0</v>
      </c>
      <c r="J152" s="46"/>
      <c r="L152" s="46"/>
      <c r="M152" s="46"/>
      <c r="N152" s="70">
        <f>SUMIFS('Input 3 - Capital Instruments'!P$6:P$222,'Input 3 - Capital Instruments'!$N$6:$N$222,C152)</f>
        <v>0</v>
      </c>
      <c r="O152" s="46"/>
      <c r="P152" s="46"/>
      <c r="Q152" s="46"/>
      <c r="R152" s="71">
        <f t="shared" si="60"/>
        <v>0</v>
      </c>
      <c r="S152" s="46"/>
      <c r="T152" s="46"/>
      <c r="U152" s="72">
        <f t="shared" si="61"/>
        <v>0</v>
      </c>
      <c r="V152" s="71">
        <f t="shared" si="62"/>
        <v>0</v>
      </c>
      <c r="W152" s="71">
        <f t="shared" si="63"/>
        <v>0</v>
      </c>
      <c r="Y152" s="46"/>
      <c r="AA152" s="46"/>
      <c r="AB152" s="51"/>
      <c r="AC152" s="51"/>
      <c r="AD152" s="51"/>
      <c r="AE152" s="51"/>
      <c r="AF152" s="51"/>
      <c r="AG152" s="72">
        <f t="shared" si="64"/>
        <v>0</v>
      </c>
      <c r="AH152" s="46"/>
      <c r="AI152" s="46"/>
      <c r="AJ152" s="72">
        <f t="shared" si="56"/>
        <v>0</v>
      </c>
      <c r="AK152" s="71">
        <f t="shared" si="57"/>
        <v>0</v>
      </c>
      <c r="AL152" s="71">
        <f t="shared" si="58"/>
        <v>0</v>
      </c>
      <c r="AN152" s="73">
        <f t="shared" si="65"/>
        <v>0</v>
      </c>
      <c r="AO152" s="78">
        <f t="shared" si="66"/>
        <v>0</v>
      </c>
      <c r="AP152" s="79">
        <f t="shared" si="67"/>
        <v>0</v>
      </c>
      <c r="AQ152" s="73">
        <f t="shared" si="68"/>
        <v>0</v>
      </c>
      <c r="AR152" s="78">
        <f t="shared" si="69"/>
        <v>0</v>
      </c>
      <c r="AS152" s="79">
        <f t="shared" si="70"/>
        <v>0</v>
      </c>
      <c r="AT152" s="80" t="str">
        <f t="shared" si="71"/>
        <v/>
      </c>
      <c r="AU152" s="80" t="str">
        <f t="shared" si="72"/>
        <v/>
      </c>
      <c r="AW152" s="3" t="s">
        <v>1</v>
      </c>
    </row>
    <row r="153" spans="1:49" x14ac:dyDescent="0.2">
      <c r="A153" s="81">
        <f t="shared" si="59"/>
        <v>146</v>
      </c>
      <c r="B153" s="77" t="str">
        <f>IFERROR(VLOOKUP(F153,GCC.Param!$B$3:$C$96,2,FALSE),"")</f>
        <v/>
      </c>
      <c r="C153" s="70">
        <f>'Input 1 - Schedule 1'!D155</f>
        <v>0</v>
      </c>
      <c r="D153" s="70">
        <f>'Input 1 - Schedule 1'!E155</f>
        <v>0</v>
      </c>
      <c r="E153" s="70">
        <f>'Input 1 - Schedule 1'!F155</f>
        <v>0</v>
      </c>
      <c r="F153" s="70">
        <f>'Input 1 - Schedule 1'!G155</f>
        <v>0</v>
      </c>
      <c r="G153" s="70">
        <f>'Input 1 - Schedule 1'!I155</f>
        <v>0</v>
      </c>
      <c r="H153" s="70" t="str">
        <f>'Input 1 - Schedule 1'!J155</f>
        <v/>
      </c>
      <c r="I153" s="70">
        <f>'Input 1 - Schedule 1'!U155</f>
        <v>0</v>
      </c>
      <c r="J153" s="46"/>
      <c r="L153" s="46"/>
      <c r="M153" s="46"/>
      <c r="N153" s="70">
        <f>SUMIFS('Input 3 - Capital Instruments'!P$6:P$222,'Input 3 - Capital Instruments'!$N$6:$N$222,C153)</f>
        <v>0</v>
      </c>
      <c r="O153" s="46"/>
      <c r="P153" s="46"/>
      <c r="Q153" s="46"/>
      <c r="R153" s="71">
        <f t="shared" si="60"/>
        <v>0</v>
      </c>
      <c r="S153" s="46"/>
      <c r="T153" s="46"/>
      <c r="U153" s="72">
        <f t="shared" si="61"/>
        <v>0</v>
      </c>
      <c r="V153" s="71">
        <f t="shared" si="62"/>
        <v>0</v>
      </c>
      <c r="W153" s="71">
        <f t="shared" si="63"/>
        <v>0</v>
      </c>
      <c r="Y153" s="46"/>
      <c r="AA153" s="46"/>
      <c r="AB153" s="51"/>
      <c r="AC153" s="51"/>
      <c r="AD153" s="51"/>
      <c r="AE153" s="51"/>
      <c r="AF153" s="51"/>
      <c r="AG153" s="72">
        <f t="shared" si="64"/>
        <v>0</v>
      </c>
      <c r="AH153" s="46"/>
      <c r="AI153" s="46"/>
      <c r="AJ153" s="72">
        <f t="shared" si="56"/>
        <v>0</v>
      </c>
      <c r="AK153" s="71">
        <f t="shared" si="57"/>
        <v>0</v>
      </c>
      <c r="AL153" s="71">
        <f t="shared" si="58"/>
        <v>0</v>
      </c>
      <c r="AN153" s="73">
        <f t="shared" si="65"/>
        <v>0</v>
      </c>
      <c r="AO153" s="78">
        <f t="shared" si="66"/>
        <v>0</v>
      </c>
      <c r="AP153" s="79">
        <f t="shared" si="67"/>
        <v>0</v>
      </c>
      <c r="AQ153" s="73">
        <f t="shared" si="68"/>
        <v>0</v>
      </c>
      <c r="AR153" s="78">
        <f t="shared" si="69"/>
        <v>0</v>
      </c>
      <c r="AS153" s="79">
        <f t="shared" si="70"/>
        <v>0</v>
      </c>
      <c r="AT153" s="80" t="str">
        <f t="shared" si="71"/>
        <v/>
      </c>
      <c r="AU153" s="80" t="str">
        <f t="shared" si="72"/>
        <v/>
      </c>
      <c r="AW153" s="3" t="s">
        <v>1</v>
      </c>
    </row>
    <row r="154" spans="1:49" x14ac:dyDescent="0.2">
      <c r="A154" s="81">
        <f t="shared" si="59"/>
        <v>147</v>
      </c>
      <c r="B154" s="77" t="str">
        <f>IFERROR(VLOOKUP(F154,GCC.Param!$B$3:$C$96,2,FALSE),"")</f>
        <v/>
      </c>
      <c r="C154" s="70">
        <f>'Input 1 - Schedule 1'!D156</f>
        <v>0</v>
      </c>
      <c r="D154" s="70">
        <f>'Input 1 - Schedule 1'!E156</f>
        <v>0</v>
      </c>
      <c r="E154" s="70">
        <f>'Input 1 - Schedule 1'!F156</f>
        <v>0</v>
      </c>
      <c r="F154" s="70">
        <f>'Input 1 - Schedule 1'!G156</f>
        <v>0</v>
      </c>
      <c r="G154" s="70">
        <f>'Input 1 - Schedule 1'!I156</f>
        <v>0</v>
      </c>
      <c r="H154" s="70" t="str">
        <f>'Input 1 - Schedule 1'!J156</f>
        <v/>
      </c>
      <c r="I154" s="70">
        <f>'Input 1 - Schedule 1'!U156</f>
        <v>0</v>
      </c>
      <c r="J154" s="46"/>
      <c r="L154" s="46"/>
      <c r="M154" s="46"/>
      <c r="N154" s="70">
        <f>SUMIFS('Input 3 - Capital Instruments'!P$6:P$222,'Input 3 - Capital Instruments'!$N$6:$N$222,C154)</f>
        <v>0</v>
      </c>
      <c r="O154" s="46"/>
      <c r="P154" s="46"/>
      <c r="Q154" s="46"/>
      <c r="R154" s="71">
        <f t="shared" si="60"/>
        <v>0</v>
      </c>
      <c r="S154" s="46"/>
      <c r="T154" s="46"/>
      <c r="U154" s="72">
        <f t="shared" si="61"/>
        <v>0</v>
      </c>
      <c r="V154" s="71">
        <f t="shared" si="62"/>
        <v>0</v>
      </c>
      <c r="W154" s="71">
        <f t="shared" si="63"/>
        <v>0</v>
      </c>
      <c r="Y154" s="46"/>
      <c r="AA154" s="46"/>
      <c r="AB154" s="51"/>
      <c r="AC154" s="51"/>
      <c r="AD154" s="51"/>
      <c r="AE154" s="51"/>
      <c r="AF154" s="51"/>
      <c r="AG154" s="72">
        <f t="shared" si="64"/>
        <v>0</v>
      </c>
      <c r="AH154" s="46"/>
      <c r="AI154" s="46"/>
      <c r="AJ154" s="72">
        <f t="shared" si="56"/>
        <v>0</v>
      </c>
      <c r="AK154" s="71">
        <f t="shared" si="57"/>
        <v>0</v>
      </c>
      <c r="AL154" s="71">
        <f t="shared" si="58"/>
        <v>0</v>
      </c>
      <c r="AN154" s="73">
        <f t="shared" si="65"/>
        <v>0</v>
      </c>
      <c r="AO154" s="78">
        <f t="shared" si="66"/>
        <v>0</v>
      </c>
      <c r="AP154" s="79">
        <f t="shared" si="67"/>
        <v>0</v>
      </c>
      <c r="AQ154" s="73">
        <f t="shared" si="68"/>
        <v>0</v>
      </c>
      <c r="AR154" s="78">
        <f t="shared" si="69"/>
        <v>0</v>
      </c>
      <c r="AS154" s="79">
        <f t="shared" si="70"/>
        <v>0</v>
      </c>
      <c r="AT154" s="80" t="str">
        <f t="shared" si="71"/>
        <v/>
      </c>
      <c r="AU154" s="80" t="str">
        <f t="shared" si="72"/>
        <v/>
      </c>
      <c r="AW154" s="3" t="s">
        <v>1</v>
      </c>
    </row>
    <row r="155" spans="1:49" x14ac:dyDescent="0.2">
      <c r="A155" s="81">
        <f t="shared" si="59"/>
        <v>148</v>
      </c>
      <c r="B155" s="77" t="str">
        <f>IFERROR(VLOOKUP(F155,GCC.Param!$B$3:$C$96,2,FALSE),"")</f>
        <v/>
      </c>
      <c r="C155" s="70">
        <f>'Input 1 - Schedule 1'!D157</f>
        <v>0</v>
      </c>
      <c r="D155" s="70">
        <f>'Input 1 - Schedule 1'!E157</f>
        <v>0</v>
      </c>
      <c r="E155" s="70">
        <f>'Input 1 - Schedule 1'!F157</f>
        <v>0</v>
      </c>
      <c r="F155" s="70">
        <f>'Input 1 - Schedule 1'!G157</f>
        <v>0</v>
      </c>
      <c r="G155" s="70">
        <f>'Input 1 - Schedule 1'!I157</f>
        <v>0</v>
      </c>
      <c r="H155" s="70" t="str">
        <f>'Input 1 - Schedule 1'!J157</f>
        <v/>
      </c>
      <c r="I155" s="70">
        <f>'Input 1 - Schedule 1'!U157</f>
        <v>0</v>
      </c>
      <c r="J155" s="46"/>
      <c r="L155" s="46"/>
      <c r="M155" s="46"/>
      <c r="N155" s="70">
        <f>SUMIFS('Input 3 - Capital Instruments'!P$6:P$222,'Input 3 - Capital Instruments'!$N$6:$N$222,C155)</f>
        <v>0</v>
      </c>
      <c r="O155" s="46"/>
      <c r="P155" s="46"/>
      <c r="Q155" s="46"/>
      <c r="R155" s="71">
        <f t="shared" si="60"/>
        <v>0</v>
      </c>
      <c r="S155" s="46"/>
      <c r="T155" s="46"/>
      <c r="U155" s="72">
        <f t="shared" si="61"/>
        <v>0</v>
      </c>
      <c r="V155" s="71">
        <f t="shared" si="62"/>
        <v>0</v>
      </c>
      <c r="W155" s="71">
        <f t="shared" si="63"/>
        <v>0</v>
      </c>
      <c r="Y155" s="46"/>
      <c r="AA155" s="46"/>
      <c r="AB155" s="51"/>
      <c r="AC155" s="51"/>
      <c r="AD155" s="51"/>
      <c r="AE155" s="51"/>
      <c r="AF155" s="51"/>
      <c r="AG155" s="72">
        <f t="shared" si="64"/>
        <v>0</v>
      </c>
      <c r="AH155" s="46"/>
      <c r="AI155" s="46"/>
      <c r="AJ155" s="72">
        <f t="shared" si="56"/>
        <v>0</v>
      </c>
      <c r="AK155" s="71">
        <f t="shared" si="57"/>
        <v>0</v>
      </c>
      <c r="AL155" s="71">
        <f t="shared" si="58"/>
        <v>0</v>
      </c>
      <c r="AN155" s="73">
        <f t="shared" si="65"/>
        <v>0</v>
      </c>
      <c r="AO155" s="78">
        <f t="shared" si="66"/>
        <v>0</v>
      </c>
      <c r="AP155" s="79">
        <f t="shared" si="67"/>
        <v>0</v>
      </c>
      <c r="AQ155" s="73">
        <f t="shared" si="68"/>
        <v>0</v>
      </c>
      <c r="AR155" s="78">
        <f t="shared" si="69"/>
        <v>0</v>
      </c>
      <c r="AS155" s="79">
        <f t="shared" si="70"/>
        <v>0</v>
      </c>
      <c r="AT155" s="80" t="str">
        <f t="shared" si="71"/>
        <v/>
      </c>
      <c r="AU155" s="80" t="str">
        <f t="shared" si="72"/>
        <v/>
      </c>
      <c r="AW155" s="3" t="s">
        <v>1</v>
      </c>
    </row>
    <row r="156" spans="1:49" x14ac:dyDescent="0.2">
      <c r="A156" s="81">
        <f t="shared" si="59"/>
        <v>149</v>
      </c>
      <c r="B156" s="77" t="str">
        <f>IFERROR(VLOOKUP(F156,GCC.Param!$B$3:$C$96,2,FALSE),"")</f>
        <v/>
      </c>
      <c r="C156" s="70">
        <f>'Input 1 - Schedule 1'!D158</f>
        <v>0</v>
      </c>
      <c r="D156" s="70">
        <f>'Input 1 - Schedule 1'!E158</f>
        <v>0</v>
      </c>
      <c r="E156" s="70">
        <f>'Input 1 - Schedule 1'!F158</f>
        <v>0</v>
      </c>
      <c r="F156" s="70">
        <f>'Input 1 - Schedule 1'!G158</f>
        <v>0</v>
      </c>
      <c r="G156" s="70">
        <f>'Input 1 - Schedule 1'!I158</f>
        <v>0</v>
      </c>
      <c r="H156" s="70" t="str">
        <f>'Input 1 - Schedule 1'!J158</f>
        <v/>
      </c>
      <c r="I156" s="70">
        <f>'Input 1 - Schedule 1'!U158</f>
        <v>0</v>
      </c>
      <c r="J156" s="46"/>
      <c r="L156" s="46"/>
      <c r="M156" s="46"/>
      <c r="N156" s="70">
        <f>SUMIFS('Input 3 - Capital Instruments'!P$6:P$222,'Input 3 - Capital Instruments'!$N$6:$N$222,C156)</f>
        <v>0</v>
      </c>
      <c r="O156" s="46"/>
      <c r="P156" s="46"/>
      <c r="Q156" s="46"/>
      <c r="R156" s="71">
        <f t="shared" si="60"/>
        <v>0</v>
      </c>
      <c r="S156" s="46"/>
      <c r="T156" s="46"/>
      <c r="U156" s="72">
        <f t="shared" si="61"/>
        <v>0</v>
      </c>
      <c r="V156" s="71">
        <f t="shared" si="62"/>
        <v>0</v>
      </c>
      <c r="W156" s="71">
        <f t="shared" si="63"/>
        <v>0</v>
      </c>
      <c r="Y156" s="46"/>
      <c r="AA156" s="46"/>
      <c r="AB156" s="51"/>
      <c r="AC156" s="51"/>
      <c r="AD156" s="51"/>
      <c r="AE156" s="51"/>
      <c r="AF156" s="51"/>
      <c r="AG156" s="72">
        <f t="shared" si="64"/>
        <v>0</v>
      </c>
      <c r="AH156" s="46"/>
      <c r="AI156" s="46"/>
      <c r="AJ156" s="72">
        <f t="shared" si="56"/>
        <v>0</v>
      </c>
      <c r="AK156" s="71">
        <f t="shared" si="57"/>
        <v>0</v>
      </c>
      <c r="AL156" s="71">
        <f t="shared" si="58"/>
        <v>0</v>
      </c>
      <c r="AN156" s="73">
        <f t="shared" si="65"/>
        <v>0</v>
      </c>
      <c r="AO156" s="78">
        <f t="shared" si="66"/>
        <v>0</v>
      </c>
      <c r="AP156" s="79">
        <f t="shared" si="67"/>
        <v>0</v>
      </c>
      <c r="AQ156" s="73">
        <f t="shared" si="68"/>
        <v>0</v>
      </c>
      <c r="AR156" s="78">
        <f t="shared" si="69"/>
        <v>0</v>
      </c>
      <c r="AS156" s="79">
        <f t="shared" si="70"/>
        <v>0</v>
      </c>
      <c r="AT156" s="80" t="str">
        <f t="shared" si="71"/>
        <v/>
      </c>
      <c r="AU156" s="80" t="str">
        <f t="shared" si="72"/>
        <v/>
      </c>
      <c r="AW156" s="3" t="s">
        <v>1</v>
      </c>
    </row>
    <row r="157" spans="1:49" x14ac:dyDescent="0.2">
      <c r="A157" s="81">
        <f t="shared" si="59"/>
        <v>150</v>
      </c>
      <c r="B157" s="77" t="str">
        <f>IFERROR(VLOOKUP(F157,GCC.Param!$B$3:$C$96,2,FALSE),"")</f>
        <v/>
      </c>
      <c r="C157" s="70">
        <f>'Input 1 - Schedule 1'!D159</f>
        <v>0</v>
      </c>
      <c r="D157" s="70">
        <f>'Input 1 - Schedule 1'!E159</f>
        <v>0</v>
      </c>
      <c r="E157" s="70">
        <f>'Input 1 - Schedule 1'!F159</f>
        <v>0</v>
      </c>
      <c r="F157" s="70">
        <f>'Input 1 - Schedule 1'!G159</f>
        <v>0</v>
      </c>
      <c r="G157" s="70">
        <f>'Input 1 - Schedule 1'!I159</f>
        <v>0</v>
      </c>
      <c r="H157" s="70" t="str">
        <f>'Input 1 - Schedule 1'!J159</f>
        <v/>
      </c>
      <c r="I157" s="70">
        <f>'Input 1 - Schedule 1'!U159</f>
        <v>0</v>
      </c>
      <c r="J157" s="46"/>
      <c r="L157" s="46"/>
      <c r="M157" s="46"/>
      <c r="N157" s="70">
        <f>SUMIFS('Input 3 - Capital Instruments'!P$6:P$222,'Input 3 - Capital Instruments'!$N$6:$N$222,C157)</f>
        <v>0</v>
      </c>
      <c r="O157" s="46"/>
      <c r="P157" s="46"/>
      <c r="Q157" s="46"/>
      <c r="R157" s="71">
        <f t="shared" si="60"/>
        <v>0</v>
      </c>
      <c r="S157" s="46"/>
      <c r="T157" s="46"/>
      <c r="U157" s="72">
        <f t="shared" si="61"/>
        <v>0</v>
      </c>
      <c r="V157" s="71">
        <f t="shared" si="62"/>
        <v>0</v>
      </c>
      <c r="W157" s="71">
        <f t="shared" si="63"/>
        <v>0</v>
      </c>
      <c r="Y157" s="46"/>
      <c r="AA157" s="46"/>
      <c r="AB157" s="51"/>
      <c r="AC157" s="51"/>
      <c r="AD157" s="51"/>
      <c r="AE157" s="51"/>
      <c r="AF157" s="51"/>
      <c r="AG157" s="72">
        <f t="shared" si="64"/>
        <v>0</v>
      </c>
      <c r="AH157" s="46"/>
      <c r="AI157" s="46"/>
      <c r="AJ157" s="72">
        <f t="shared" si="56"/>
        <v>0</v>
      </c>
      <c r="AK157" s="71">
        <f t="shared" si="57"/>
        <v>0</v>
      </c>
      <c r="AL157" s="71">
        <f t="shared" si="58"/>
        <v>0</v>
      </c>
      <c r="AN157" s="73">
        <f t="shared" si="65"/>
        <v>0</v>
      </c>
      <c r="AO157" s="78">
        <f t="shared" si="66"/>
        <v>0</v>
      </c>
      <c r="AP157" s="79">
        <f t="shared" si="67"/>
        <v>0</v>
      </c>
      <c r="AQ157" s="73">
        <f t="shared" si="68"/>
        <v>0</v>
      </c>
      <c r="AR157" s="78">
        <f t="shared" si="69"/>
        <v>0</v>
      </c>
      <c r="AS157" s="79">
        <f t="shared" si="70"/>
        <v>0</v>
      </c>
      <c r="AT157" s="80" t="str">
        <f t="shared" si="71"/>
        <v/>
      </c>
      <c r="AU157" s="80" t="str">
        <f t="shared" si="72"/>
        <v/>
      </c>
      <c r="AW157" s="3" t="s">
        <v>1</v>
      </c>
    </row>
    <row r="158" spans="1:49" x14ac:dyDescent="0.2">
      <c r="A158" s="81">
        <f t="shared" si="59"/>
        <v>151</v>
      </c>
      <c r="B158" s="77" t="str">
        <f>IFERROR(VLOOKUP(F158,GCC.Param!$B$3:$C$96,2,FALSE),"")</f>
        <v/>
      </c>
      <c r="C158" s="70">
        <f>'Input 1 - Schedule 1'!D160</f>
        <v>0</v>
      </c>
      <c r="D158" s="70">
        <f>'Input 1 - Schedule 1'!E160</f>
        <v>0</v>
      </c>
      <c r="E158" s="70">
        <f>'Input 1 - Schedule 1'!F160</f>
        <v>0</v>
      </c>
      <c r="F158" s="70">
        <f>'Input 1 - Schedule 1'!G160</f>
        <v>0</v>
      </c>
      <c r="G158" s="70">
        <f>'Input 1 - Schedule 1'!I160</f>
        <v>0</v>
      </c>
      <c r="H158" s="70" t="str">
        <f>'Input 1 - Schedule 1'!J160</f>
        <v/>
      </c>
      <c r="I158" s="70">
        <f>'Input 1 - Schedule 1'!U160</f>
        <v>0</v>
      </c>
      <c r="J158" s="46"/>
      <c r="L158" s="46"/>
      <c r="M158" s="46"/>
      <c r="N158" s="70">
        <f>SUMIFS('Input 3 - Capital Instruments'!P$6:P$222,'Input 3 - Capital Instruments'!$N$6:$N$222,C158)</f>
        <v>0</v>
      </c>
      <c r="O158" s="46"/>
      <c r="P158" s="46"/>
      <c r="Q158" s="46"/>
      <c r="R158" s="71">
        <f t="shared" si="60"/>
        <v>0</v>
      </c>
      <c r="S158" s="46"/>
      <c r="T158" s="46"/>
      <c r="U158" s="72">
        <f t="shared" si="61"/>
        <v>0</v>
      </c>
      <c r="V158" s="71">
        <f t="shared" si="62"/>
        <v>0</v>
      </c>
      <c r="W158" s="71">
        <f t="shared" si="63"/>
        <v>0</v>
      </c>
      <c r="Y158" s="46"/>
      <c r="AA158" s="46"/>
      <c r="AB158" s="51"/>
      <c r="AC158" s="51"/>
      <c r="AD158" s="51"/>
      <c r="AE158" s="51"/>
      <c r="AF158" s="51"/>
      <c r="AG158" s="72">
        <f t="shared" si="64"/>
        <v>0</v>
      </c>
      <c r="AH158" s="46"/>
      <c r="AI158" s="46"/>
      <c r="AJ158" s="72">
        <f t="shared" si="56"/>
        <v>0</v>
      </c>
      <c r="AK158" s="71">
        <f t="shared" si="57"/>
        <v>0</v>
      </c>
      <c r="AL158" s="71">
        <f t="shared" si="58"/>
        <v>0</v>
      </c>
      <c r="AN158" s="73">
        <f t="shared" si="65"/>
        <v>0</v>
      </c>
      <c r="AO158" s="78">
        <f t="shared" si="66"/>
        <v>0</v>
      </c>
      <c r="AP158" s="79">
        <f t="shared" si="67"/>
        <v>0</v>
      </c>
      <c r="AQ158" s="73">
        <f t="shared" si="68"/>
        <v>0</v>
      </c>
      <c r="AR158" s="78">
        <f t="shared" si="69"/>
        <v>0</v>
      </c>
      <c r="AS158" s="79">
        <f t="shared" si="70"/>
        <v>0</v>
      </c>
      <c r="AT158" s="80" t="str">
        <f t="shared" si="71"/>
        <v/>
      </c>
      <c r="AU158" s="80" t="str">
        <f t="shared" si="72"/>
        <v/>
      </c>
      <c r="AW158" s="3" t="s">
        <v>1</v>
      </c>
    </row>
    <row r="159" spans="1:49" x14ac:dyDescent="0.2">
      <c r="A159" s="81">
        <f t="shared" si="59"/>
        <v>152</v>
      </c>
      <c r="B159" s="77" t="str">
        <f>IFERROR(VLOOKUP(F159,GCC.Param!$B$3:$C$96,2,FALSE),"")</f>
        <v/>
      </c>
      <c r="C159" s="70">
        <f>'Input 1 - Schedule 1'!D161</f>
        <v>0</v>
      </c>
      <c r="D159" s="70">
        <f>'Input 1 - Schedule 1'!E161</f>
        <v>0</v>
      </c>
      <c r="E159" s="70">
        <f>'Input 1 - Schedule 1'!F161</f>
        <v>0</v>
      </c>
      <c r="F159" s="70">
        <f>'Input 1 - Schedule 1'!G161</f>
        <v>0</v>
      </c>
      <c r="G159" s="70">
        <f>'Input 1 - Schedule 1'!I161</f>
        <v>0</v>
      </c>
      <c r="H159" s="70" t="str">
        <f>'Input 1 - Schedule 1'!J161</f>
        <v/>
      </c>
      <c r="I159" s="70">
        <f>'Input 1 - Schedule 1'!U161</f>
        <v>0</v>
      </c>
      <c r="J159" s="46"/>
      <c r="L159" s="46"/>
      <c r="M159" s="46"/>
      <c r="N159" s="70">
        <f>SUMIFS('Input 3 - Capital Instruments'!P$6:P$222,'Input 3 - Capital Instruments'!$N$6:$N$222,C159)</f>
        <v>0</v>
      </c>
      <c r="O159" s="46"/>
      <c r="P159" s="46"/>
      <c r="Q159" s="46"/>
      <c r="R159" s="71">
        <f t="shared" si="60"/>
        <v>0</v>
      </c>
      <c r="S159" s="46"/>
      <c r="T159" s="46"/>
      <c r="U159" s="72">
        <f t="shared" si="61"/>
        <v>0</v>
      </c>
      <c r="V159" s="71">
        <f t="shared" si="62"/>
        <v>0</v>
      </c>
      <c r="W159" s="71">
        <f t="shared" si="63"/>
        <v>0</v>
      </c>
      <c r="Y159" s="46"/>
      <c r="AA159" s="46"/>
      <c r="AB159" s="51"/>
      <c r="AC159" s="51"/>
      <c r="AD159" s="51"/>
      <c r="AE159" s="51"/>
      <c r="AF159" s="51"/>
      <c r="AG159" s="72">
        <f t="shared" si="64"/>
        <v>0</v>
      </c>
      <c r="AH159" s="46"/>
      <c r="AI159" s="46"/>
      <c r="AJ159" s="72">
        <f t="shared" si="56"/>
        <v>0</v>
      </c>
      <c r="AK159" s="71">
        <f t="shared" si="57"/>
        <v>0</v>
      </c>
      <c r="AL159" s="71">
        <f t="shared" si="58"/>
        <v>0</v>
      </c>
      <c r="AN159" s="73">
        <f t="shared" si="65"/>
        <v>0</v>
      </c>
      <c r="AO159" s="78">
        <f t="shared" si="66"/>
        <v>0</v>
      </c>
      <c r="AP159" s="79">
        <f t="shared" si="67"/>
        <v>0</v>
      </c>
      <c r="AQ159" s="73">
        <f t="shared" si="68"/>
        <v>0</v>
      </c>
      <c r="AR159" s="78">
        <f t="shared" si="69"/>
        <v>0</v>
      </c>
      <c r="AS159" s="79">
        <f t="shared" si="70"/>
        <v>0</v>
      </c>
      <c r="AT159" s="80" t="str">
        <f t="shared" si="71"/>
        <v/>
      </c>
      <c r="AU159" s="80" t="str">
        <f t="shared" si="72"/>
        <v/>
      </c>
      <c r="AW159" s="3" t="s">
        <v>1</v>
      </c>
    </row>
    <row r="160" spans="1:49" x14ac:dyDescent="0.2">
      <c r="A160" s="81">
        <f t="shared" si="59"/>
        <v>153</v>
      </c>
      <c r="B160" s="77" t="str">
        <f>IFERROR(VLOOKUP(F160,GCC.Param!$B$3:$C$96,2,FALSE),"")</f>
        <v/>
      </c>
      <c r="C160" s="70">
        <f>'Input 1 - Schedule 1'!D162</f>
        <v>0</v>
      </c>
      <c r="D160" s="70">
        <f>'Input 1 - Schedule 1'!E162</f>
        <v>0</v>
      </c>
      <c r="E160" s="70">
        <f>'Input 1 - Schedule 1'!F162</f>
        <v>0</v>
      </c>
      <c r="F160" s="70">
        <f>'Input 1 - Schedule 1'!G162</f>
        <v>0</v>
      </c>
      <c r="G160" s="70">
        <f>'Input 1 - Schedule 1'!I162</f>
        <v>0</v>
      </c>
      <c r="H160" s="70" t="str">
        <f>'Input 1 - Schedule 1'!J162</f>
        <v/>
      </c>
      <c r="I160" s="70">
        <f>'Input 1 - Schedule 1'!U162</f>
        <v>0</v>
      </c>
      <c r="J160" s="46"/>
      <c r="L160" s="46"/>
      <c r="M160" s="46"/>
      <c r="N160" s="70">
        <f>SUMIFS('Input 3 - Capital Instruments'!P$6:P$222,'Input 3 - Capital Instruments'!$N$6:$N$222,C160)</f>
        <v>0</v>
      </c>
      <c r="O160" s="46"/>
      <c r="P160" s="46"/>
      <c r="Q160" s="46"/>
      <c r="R160" s="71">
        <f t="shared" si="60"/>
        <v>0</v>
      </c>
      <c r="S160" s="46"/>
      <c r="T160" s="46"/>
      <c r="U160" s="72">
        <f t="shared" si="61"/>
        <v>0</v>
      </c>
      <c r="V160" s="71">
        <f t="shared" si="62"/>
        <v>0</v>
      </c>
      <c r="W160" s="71">
        <f t="shared" si="63"/>
        <v>0</v>
      </c>
      <c r="Y160" s="46"/>
      <c r="AA160" s="46"/>
      <c r="AB160" s="51"/>
      <c r="AC160" s="51"/>
      <c r="AD160" s="51"/>
      <c r="AE160" s="51"/>
      <c r="AF160" s="51"/>
      <c r="AG160" s="72">
        <f t="shared" si="64"/>
        <v>0</v>
      </c>
      <c r="AH160" s="46"/>
      <c r="AI160" s="46"/>
      <c r="AJ160" s="72">
        <f t="shared" si="56"/>
        <v>0</v>
      </c>
      <c r="AK160" s="71">
        <f t="shared" si="57"/>
        <v>0</v>
      </c>
      <c r="AL160" s="71">
        <f t="shared" si="58"/>
        <v>0</v>
      </c>
      <c r="AN160" s="73">
        <f t="shared" si="65"/>
        <v>0</v>
      </c>
      <c r="AO160" s="78">
        <f t="shared" si="66"/>
        <v>0</v>
      </c>
      <c r="AP160" s="79">
        <f t="shared" si="67"/>
        <v>0</v>
      </c>
      <c r="AQ160" s="73">
        <f t="shared" si="68"/>
        <v>0</v>
      </c>
      <c r="AR160" s="78">
        <f t="shared" si="69"/>
        <v>0</v>
      </c>
      <c r="AS160" s="79">
        <f t="shared" si="70"/>
        <v>0</v>
      </c>
      <c r="AT160" s="80" t="str">
        <f t="shared" si="71"/>
        <v/>
      </c>
      <c r="AU160" s="80" t="str">
        <f t="shared" si="72"/>
        <v/>
      </c>
      <c r="AW160" s="3" t="s">
        <v>1</v>
      </c>
    </row>
    <row r="161" spans="1:49" x14ac:dyDescent="0.2">
      <c r="A161" s="81">
        <f t="shared" si="59"/>
        <v>154</v>
      </c>
      <c r="B161" s="77" t="str">
        <f>IFERROR(VLOOKUP(F161,GCC.Param!$B$3:$C$96,2,FALSE),"")</f>
        <v/>
      </c>
      <c r="C161" s="70">
        <f>'Input 1 - Schedule 1'!D163</f>
        <v>0</v>
      </c>
      <c r="D161" s="70">
        <f>'Input 1 - Schedule 1'!E163</f>
        <v>0</v>
      </c>
      <c r="E161" s="70">
        <f>'Input 1 - Schedule 1'!F163</f>
        <v>0</v>
      </c>
      <c r="F161" s="70">
        <f>'Input 1 - Schedule 1'!G163</f>
        <v>0</v>
      </c>
      <c r="G161" s="70">
        <f>'Input 1 - Schedule 1'!I163</f>
        <v>0</v>
      </c>
      <c r="H161" s="70" t="str">
        <f>'Input 1 - Schedule 1'!J163</f>
        <v/>
      </c>
      <c r="I161" s="70">
        <f>'Input 1 - Schedule 1'!U163</f>
        <v>0</v>
      </c>
      <c r="J161" s="46"/>
      <c r="L161" s="46"/>
      <c r="M161" s="46"/>
      <c r="N161" s="70">
        <f>SUMIFS('Input 3 - Capital Instruments'!P$6:P$222,'Input 3 - Capital Instruments'!$N$6:$N$222,C161)</f>
        <v>0</v>
      </c>
      <c r="O161" s="46"/>
      <c r="P161" s="46"/>
      <c r="Q161" s="46"/>
      <c r="R161" s="71">
        <f t="shared" si="60"/>
        <v>0</v>
      </c>
      <c r="S161" s="46"/>
      <c r="T161" s="46"/>
      <c r="U161" s="72">
        <f t="shared" si="61"/>
        <v>0</v>
      </c>
      <c r="V161" s="71">
        <f t="shared" si="62"/>
        <v>0</v>
      </c>
      <c r="W161" s="71">
        <f t="shared" si="63"/>
        <v>0</v>
      </c>
      <c r="Y161" s="46"/>
      <c r="AA161" s="46"/>
      <c r="AB161" s="51"/>
      <c r="AC161" s="51"/>
      <c r="AD161" s="51"/>
      <c r="AE161" s="51"/>
      <c r="AF161" s="51"/>
      <c r="AG161" s="72">
        <f t="shared" si="64"/>
        <v>0</v>
      </c>
      <c r="AH161" s="46"/>
      <c r="AI161" s="46"/>
      <c r="AJ161" s="72">
        <f t="shared" si="56"/>
        <v>0</v>
      </c>
      <c r="AK161" s="71">
        <f t="shared" si="57"/>
        <v>0</v>
      </c>
      <c r="AL161" s="71">
        <f t="shared" si="58"/>
        <v>0</v>
      </c>
      <c r="AN161" s="73">
        <f t="shared" si="65"/>
        <v>0</v>
      </c>
      <c r="AO161" s="78">
        <f t="shared" si="66"/>
        <v>0</v>
      </c>
      <c r="AP161" s="79">
        <f t="shared" si="67"/>
        <v>0</v>
      </c>
      <c r="AQ161" s="73">
        <f t="shared" si="68"/>
        <v>0</v>
      </c>
      <c r="AR161" s="78">
        <f t="shared" si="69"/>
        <v>0</v>
      </c>
      <c r="AS161" s="79">
        <f t="shared" si="70"/>
        <v>0</v>
      </c>
      <c r="AT161" s="80" t="str">
        <f t="shared" si="71"/>
        <v/>
      </c>
      <c r="AU161" s="80" t="str">
        <f t="shared" si="72"/>
        <v/>
      </c>
      <c r="AW161" s="3" t="s">
        <v>1</v>
      </c>
    </row>
    <row r="162" spans="1:49" x14ac:dyDescent="0.2">
      <c r="A162" s="81">
        <f t="shared" si="59"/>
        <v>155</v>
      </c>
      <c r="B162" s="77" t="str">
        <f>IFERROR(VLOOKUP(F162,GCC.Param!$B$3:$C$96,2,FALSE),"")</f>
        <v/>
      </c>
      <c r="C162" s="70">
        <f>'Input 1 - Schedule 1'!D164</f>
        <v>0</v>
      </c>
      <c r="D162" s="70">
        <f>'Input 1 - Schedule 1'!E164</f>
        <v>0</v>
      </c>
      <c r="E162" s="70">
        <f>'Input 1 - Schedule 1'!F164</f>
        <v>0</v>
      </c>
      <c r="F162" s="70">
        <f>'Input 1 - Schedule 1'!G164</f>
        <v>0</v>
      </c>
      <c r="G162" s="70">
        <f>'Input 1 - Schedule 1'!I164</f>
        <v>0</v>
      </c>
      <c r="H162" s="70" t="str">
        <f>'Input 1 - Schedule 1'!J164</f>
        <v/>
      </c>
      <c r="I162" s="70">
        <f>'Input 1 - Schedule 1'!U164</f>
        <v>0</v>
      </c>
      <c r="J162" s="46"/>
      <c r="L162" s="46"/>
      <c r="M162" s="46"/>
      <c r="N162" s="70">
        <f>SUMIFS('Input 3 - Capital Instruments'!P$6:P$222,'Input 3 - Capital Instruments'!$N$6:$N$222,C162)</f>
        <v>0</v>
      </c>
      <c r="O162" s="46"/>
      <c r="P162" s="46"/>
      <c r="Q162" s="46"/>
      <c r="R162" s="71">
        <f t="shared" si="60"/>
        <v>0</v>
      </c>
      <c r="S162" s="46"/>
      <c r="T162" s="46"/>
      <c r="U162" s="72">
        <f t="shared" si="61"/>
        <v>0</v>
      </c>
      <c r="V162" s="71">
        <f t="shared" si="62"/>
        <v>0</v>
      </c>
      <c r="W162" s="71">
        <f t="shared" si="63"/>
        <v>0</v>
      </c>
      <c r="Y162" s="46"/>
      <c r="AA162" s="46"/>
      <c r="AB162" s="51"/>
      <c r="AC162" s="51"/>
      <c r="AD162" s="51"/>
      <c r="AE162" s="51"/>
      <c r="AF162" s="51"/>
      <c r="AG162" s="72">
        <f t="shared" si="64"/>
        <v>0</v>
      </c>
      <c r="AH162" s="46"/>
      <c r="AI162" s="46"/>
      <c r="AJ162" s="72">
        <f t="shared" si="56"/>
        <v>0</v>
      </c>
      <c r="AK162" s="71">
        <f t="shared" si="57"/>
        <v>0</v>
      </c>
      <c r="AL162" s="71">
        <f t="shared" si="58"/>
        <v>0</v>
      </c>
      <c r="AN162" s="73">
        <f t="shared" si="65"/>
        <v>0</v>
      </c>
      <c r="AO162" s="78">
        <f t="shared" si="66"/>
        <v>0</v>
      </c>
      <c r="AP162" s="79">
        <f t="shared" si="67"/>
        <v>0</v>
      </c>
      <c r="AQ162" s="73">
        <f t="shared" si="68"/>
        <v>0</v>
      </c>
      <c r="AR162" s="78">
        <f t="shared" si="69"/>
        <v>0</v>
      </c>
      <c r="AS162" s="79">
        <f t="shared" si="70"/>
        <v>0</v>
      </c>
      <c r="AT162" s="80" t="str">
        <f t="shared" si="71"/>
        <v/>
      </c>
      <c r="AU162" s="80" t="str">
        <f t="shared" si="72"/>
        <v/>
      </c>
      <c r="AW162" s="3" t="s">
        <v>1</v>
      </c>
    </row>
    <row r="163" spans="1:49" x14ac:dyDescent="0.2">
      <c r="A163" s="81">
        <f t="shared" si="59"/>
        <v>156</v>
      </c>
      <c r="B163" s="77" t="str">
        <f>IFERROR(VLOOKUP(F163,GCC.Param!$B$3:$C$96,2,FALSE),"")</f>
        <v/>
      </c>
      <c r="C163" s="70">
        <f>'Input 1 - Schedule 1'!D165</f>
        <v>0</v>
      </c>
      <c r="D163" s="70">
        <f>'Input 1 - Schedule 1'!E165</f>
        <v>0</v>
      </c>
      <c r="E163" s="70">
        <f>'Input 1 - Schedule 1'!F165</f>
        <v>0</v>
      </c>
      <c r="F163" s="70">
        <f>'Input 1 - Schedule 1'!G165</f>
        <v>0</v>
      </c>
      <c r="G163" s="70">
        <f>'Input 1 - Schedule 1'!I165</f>
        <v>0</v>
      </c>
      <c r="H163" s="70" t="str">
        <f>'Input 1 - Schedule 1'!J165</f>
        <v/>
      </c>
      <c r="I163" s="70">
        <f>'Input 1 - Schedule 1'!U165</f>
        <v>0</v>
      </c>
      <c r="J163" s="46"/>
      <c r="L163" s="46"/>
      <c r="M163" s="46"/>
      <c r="N163" s="70">
        <f>SUMIFS('Input 3 - Capital Instruments'!P$6:P$222,'Input 3 - Capital Instruments'!$N$6:$N$222,C163)</f>
        <v>0</v>
      </c>
      <c r="O163" s="46"/>
      <c r="P163" s="46"/>
      <c r="Q163" s="46"/>
      <c r="R163" s="71">
        <f t="shared" si="60"/>
        <v>0</v>
      </c>
      <c r="S163" s="46"/>
      <c r="T163" s="46"/>
      <c r="U163" s="72">
        <f t="shared" si="61"/>
        <v>0</v>
      </c>
      <c r="V163" s="71">
        <f t="shared" si="62"/>
        <v>0</v>
      </c>
      <c r="W163" s="71">
        <f t="shared" si="63"/>
        <v>0</v>
      </c>
      <c r="Y163" s="46"/>
      <c r="AA163" s="46"/>
      <c r="AB163" s="51"/>
      <c r="AC163" s="51"/>
      <c r="AD163" s="51"/>
      <c r="AE163" s="51"/>
      <c r="AF163" s="51"/>
      <c r="AG163" s="72">
        <f t="shared" si="64"/>
        <v>0</v>
      </c>
      <c r="AH163" s="46"/>
      <c r="AI163" s="46"/>
      <c r="AJ163" s="72">
        <f t="shared" si="56"/>
        <v>0</v>
      </c>
      <c r="AK163" s="71">
        <f t="shared" si="57"/>
        <v>0</v>
      </c>
      <c r="AL163" s="71">
        <f t="shared" si="58"/>
        <v>0</v>
      </c>
      <c r="AN163" s="73">
        <f t="shared" si="65"/>
        <v>0</v>
      </c>
      <c r="AO163" s="78">
        <f t="shared" si="66"/>
        <v>0</v>
      </c>
      <c r="AP163" s="79">
        <f t="shared" si="67"/>
        <v>0</v>
      </c>
      <c r="AQ163" s="73">
        <f t="shared" si="68"/>
        <v>0</v>
      </c>
      <c r="AR163" s="78">
        <f t="shared" si="69"/>
        <v>0</v>
      </c>
      <c r="AS163" s="79">
        <f t="shared" si="70"/>
        <v>0</v>
      </c>
      <c r="AT163" s="80" t="str">
        <f t="shared" si="71"/>
        <v/>
      </c>
      <c r="AU163" s="80" t="str">
        <f t="shared" si="72"/>
        <v/>
      </c>
      <c r="AW163" s="3" t="s">
        <v>1</v>
      </c>
    </row>
    <row r="164" spans="1:49" x14ac:dyDescent="0.2">
      <c r="A164" s="81">
        <f t="shared" si="59"/>
        <v>157</v>
      </c>
      <c r="B164" s="77" t="str">
        <f>IFERROR(VLOOKUP(F164,GCC.Param!$B$3:$C$96,2,FALSE),"")</f>
        <v/>
      </c>
      <c r="C164" s="70">
        <f>'Input 1 - Schedule 1'!D166</f>
        <v>0</v>
      </c>
      <c r="D164" s="70">
        <f>'Input 1 - Schedule 1'!E166</f>
        <v>0</v>
      </c>
      <c r="E164" s="70">
        <f>'Input 1 - Schedule 1'!F166</f>
        <v>0</v>
      </c>
      <c r="F164" s="70">
        <f>'Input 1 - Schedule 1'!G166</f>
        <v>0</v>
      </c>
      <c r="G164" s="70">
        <f>'Input 1 - Schedule 1'!I166</f>
        <v>0</v>
      </c>
      <c r="H164" s="70" t="str">
        <f>'Input 1 - Schedule 1'!J166</f>
        <v/>
      </c>
      <c r="I164" s="70">
        <f>'Input 1 - Schedule 1'!U166</f>
        <v>0</v>
      </c>
      <c r="J164" s="46"/>
      <c r="L164" s="46"/>
      <c r="M164" s="46"/>
      <c r="N164" s="70">
        <f>SUMIFS('Input 3 - Capital Instruments'!P$6:P$222,'Input 3 - Capital Instruments'!$N$6:$N$222,C164)</f>
        <v>0</v>
      </c>
      <c r="O164" s="46"/>
      <c r="P164" s="46"/>
      <c r="Q164" s="46"/>
      <c r="R164" s="71">
        <f t="shared" si="60"/>
        <v>0</v>
      </c>
      <c r="S164" s="46"/>
      <c r="T164" s="46"/>
      <c r="U164" s="72">
        <f t="shared" si="61"/>
        <v>0</v>
      </c>
      <c r="V164" s="71">
        <f t="shared" si="62"/>
        <v>0</v>
      </c>
      <c r="W164" s="71">
        <f t="shared" si="63"/>
        <v>0</v>
      </c>
      <c r="Y164" s="46"/>
      <c r="AA164" s="46"/>
      <c r="AB164" s="51"/>
      <c r="AC164" s="51"/>
      <c r="AD164" s="51"/>
      <c r="AE164" s="51"/>
      <c r="AF164" s="51"/>
      <c r="AG164" s="72">
        <f t="shared" si="64"/>
        <v>0</v>
      </c>
      <c r="AH164" s="46"/>
      <c r="AI164" s="46"/>
      <c r="AJ164" s="72">
        <f t="shared" si="56"/>
        <v>0</v>
      </c>
      <c r="AK164" s="71">
        <f t="shared" si="57"/>
        <v>0</v>
      </c>
      <c r="AL164" s="71">
        <f t="shared" si="58"/>
        <v>0</v>
      </c>
      <c r="AN164" s="73">
        <f t="shared" si="65"/>
        <v>0</v>
      </c>
      <c r="AO164" s="78">
        <f t="shared" si="66"/>
        <v>0</v>
      </c>
      <c r="AP164" s="79">
        <f t="shared" si="67"/>
        <v>0</v>
      </c>
      <c r="AQ164" s="73">
        <f t="shared" si="68"/>
        <v>0</v>
      </c>
      <c r="AR164" s="78">
        <f t="shared" si="69"/>
        <v>0</v>
      </c>
      <c r="AS164" s="79">
        <f t="shared" si="70"/>
        <v>0</v>
      </c>
      <c r="AT164" s="80" t="str">
        <f t="shared" si="71"/>
        <v/>
      </c>
      <c r="AU164" s="80" t="str">
        <f t="shared" si="72"/>
        <v/>
      </c>
      <c r="AW164" s="3" t="s">
        <v>1</v>
      </c>
    </row>
    <row r="165" spans="1:49" x14ac:dyDescent="0.2">
      <c r="A165" s="81">
        <f t="shared" si="59"/>
        <v>158</v>
      </c>
      <c r="B165" s="77" t="str">
        <f>IFERROR(VLOOKUP(F165,GCC.Param!$B$3:$C$96,2,FALSE),"")</f>
        <v/>
      </c>
      <c r="C165" s="70">
        <f>'Input 1 - Schedule 1'!D167</f>
        <v>0</v>
      </c>
      <c r="D165" s="70">
        <f>'Input 1 - Schedule 1'!E167</f>
        <v>0</v>
      </c>
      <c r="E165" s="70">
        <f>'Input 1 - Schedule 1'!F167</f>
        <v>0</v>
      </c>
      <c r="F165" s="70">
        <f>'Input 1 - Schedule 1'!G167</f>
        <v>0</v>
      </c>
      <c r="G165" s="70">
        <f>'Input 1 - Schedule 1'!I167</f>
        <v>0</v>
      </c>
      <c r="H165" s="70" t="str">
        <f>'Input 1 - Schedule 1'!J167</f>
        <v/>
      </c>
      <c r="I165" s="70">
        <f>'Input 1 - Schedule 1'!U167</f>
        <v>0</v>
      </c>
      <c r="J165" s="46"/>
      <c r="L165" s="46"/>
      <c r="M165" s="46"/>
      <c r="N165" s="70">
        <f>SUMIFS('Input 3 - Capital Instruments'!P$6:P$222,'Input 3 - Capital Instruments'!$N$6:$N$222,C165)</f>
        <v>0</v>
      </c>
      <c r="O165" s="46"/>
      <c r="P165" s="46"/>
      <c r="Q165" s="46"/>
      <c r="R165" s="71">
        <f t="shared" si="60"/>
        <v>0</v>
      </c>
      <c r="S165" s="46"/>
      <c r="T165" s="46"/>
      <c r="U165" s="72">
        <f t="shared" si="61"/>
        <v>0</v>
      </c>
      <c r="V165" s="71">
        <f t="shared" si="62"/>
        <v>0</v>
      </c>
      <c r="W165" s="71">
        <f t="shared" si="63"/>
        <v>0</v>
      </c>
      <c r="Y165" s="46"/>
      <c r="AA165" s="46"/>
      <c r="AB165" s="51"/>
      <c r="AC165" s="51"/>
      <c r="AD165" s="51"/>
      <c r="AE165" s="51"/>
      <c r="AF165" s="51"/>
      <c r="AG165" s="72">
        <f t="shared" si="64"/>
        <v>0</v>
      </c>
      <c r="AH165" s="46"/>
      <c r="AI165" s="46"/>
      <c r="AJ165" s="72">
        <f t="shared" si="56"/>
        <v>0</v>
      </c>
      <c r="AK165" s="71">
        <f t="shared" si="57"/>
        <v>0</v>
      </c>
      <c r="AL165" s="71">
        <f t="shared" si="58"/>
        <v>0</v>
      </c>
      <c r="AN165" s="73">
        <f t="shared" si="65"/>
        <v>0</v>
      </c>
      <c r="AO165" s="78">
        <f t="shared" si="66"/>
        <v>0</v>
      </c>
      <c r="AP165" s="79">
        <f t="shared" si="67"/>
        <v>0</v>
      </c>
      <c r="AQ165" s="73">
        <f t="shared" si="68"/>
        <v>0</v>
      </c>
      <c r="AR165" s="78">
        <f t="shared" si="69"/>
        <v>0</v>
      </c>
      <c r="AS165" s="79">
        <f t="shared" si="70"/>
        <v>0</v>
      </c>
      <c r="AT165" s="80" t="str">
        <f t="shared" si="71"/>
        <v/>
      </c>
      <c r="AU165" s="80" t="str">
        <f t="shared" si="72"/>
        <v/>
      </c>
      <c r="AW165" s="3" t="s">
        <v>1</v>
      </c>
    </row>
    <row r="166" spans="1:49" x14ac:dyDescent="0.2">
      <c r="A166" s="81">
        <f t="shared" si="59"/>
        <v>159</v>
      </c>
      <c r="B166" s="77" t="str">
        <f>IFERROR(VLOOKUP(F166,GCC.Param!$B$3:$C$96,2,FALSE),"")</f>
        <v/>
      </c>
      <c r="C166" s="70">
        <f>'Input 1 - Schedule 1'!D168</f>
        <v>0</v>
      </c>
      <c r="D166" s="70">
        <f>'Input 1 - Schedule 1'!E168</f>
        <v>0</v>
      </c>
      <c r="E166" s="70">
        <f>'Input 1 - Schedule 1'!F168</f>
        <v>0</v>
      </c>
      <c r="F166" s="70">
        <f>'Input 1 - Schedule 1'!G168</f>
        <v>0</v>
      </c>
      <c r="G166" s="70">
        <f>'Input 1 - Schedule 1'!I168</f>
        <v>0</v>
      </c>
      <c r="H166" s="70" t="str">
        <f>'Input 1 - Schedule 1'!J168</f>
        <v/>
      </c>
      <c r="I166" s="70">
        <f>'Input 1 - Schedule 1'!U168</f>
        <v>0</v>
      </c>
      <c r="J166" s="46"/>
      <c r="L166" s="46"/>
      <c r="M166" s="46"/>
      <c r="N166" s="70">
        <f>SUMIFS('Input 3 - Capital Instruments'!P$6:P$222,'Input 3 - Capital Instruments'!$N$6:$N$222,C166)</f>
        <v>0</v>
      </c>
      <c r="O166" s="46"/>
      <c r="P166" s="46"/>
      <c r="Q166" s="46"/>
      <c r="R166" s="71">
        <f t="shared" si="60"/>
        <v>0</v>
      </c>
      <c r="S166" s="46"/>
      <c r="T166" s="46"/>
      <c r="U166" s="72">
        <f t="shared" si="61"/>
        <v>0</v>
      </c>
      <c r="V166" s="71">
        <f t="shared" si="62"/>
        <v>0</v>
      </c>
      <c r="W166" s="71">
        <f t="shared" si="63"/>
        <v>0</v>
      </c>
      <c r="Y166" s="46"/>
      <c r="AA166" s="46"/>
      <c r="AB166" s="51"/>
      <c r="AC166" s="51"/>
      <c r="AD166" s="51"/>
      <c r="AE166" s="51"/>
      <c r="AF166" s="51"/>
      <c r="AG166" s="72">
        <f t="shared" si="64"/>
        <v>0</v>
      </c>
      <c r="AH166" s="46"/>
      <c r="AI166" s="46"/>
      <c r="AJ166" s="72">
        <f t="shared" si="56"/>
        <v>0</v>
      </c>
      <c r="AK166" s="71">
        <f t="shared" si="57"/>
        <v>0</v>
      </c>
      <c r="AL166" s="71">
        <f t="shared" si="58"/>
        <v>0</v>
      </c>
      <c r="AN166" s="73">
        <f t="shared" si="65"/>
        <v>0</v>
      </c>
      <c r="AO166" s="78">
        <f t="shared" si="66"/>
        <v>0</v>
      </c>
      <c r="AP166" s="79">
        <f t="shared" si="67"/>
        <v>0</v>
      </c>
      <c r="AQ166" s="73">
        <f t="shared" si="68"/>
        <v>0</v>
      </c>
      <c r="AR166" s="78">
        <f t="shared" si="69"/>
        <v>0</v>
      </c>
      <c r="AS166" s="79">
        <f t="shared" si="70"/>
        <v>0</v>
      </c>
      <c r="AT166" s="80" t="str">
        <f t="shared" si="71"/>
        <v/>
      </c>
      <c r="AU166" s="80" t="str">
        <f t="shared" si="72"/>
        <v/>
      </c>
      <c r="AW166" s="3" t="s">
        <v>1</v>
      </c>
    </row>
    <row r="167" spans="1:49" x14ac:dyDescent="0.2">
      <c r="A167" s="81">
        <f t="shared" si="59"/>
        <v>160</v>
      </c>
      <c r="B167" s="77" t="str">
        <f>IFERROR(VLOOKUP(F167,GCC.Param!$B$3:$C$96,2,FALSE),"")</f>
        <v/>
      </c>
      <c r="C167" s="70">
        <f>'Input 1 - Schedule 1'!D169</f>
        <v>0</v>
      </c>
      <c r="D167" s="70">
        <f>'Input 1 - Schedule 1'!E169</f>
        <v>0</v>
      </c>
      <c r="E167" s="70">
        <f>'Input 1 - Schedule 1'!F169</f>
        <v>0</v>
      </c>
      <c r="F167" s="70">
        <f>'Input 1 - Schedule 1'!G169</f>
        <v>0</v>
      </c>
      <c r="G167" s="70">
        <f>'Input 1 - Schedule 1'!I169</f>
        <v>0</v>
      </c>
      <c r="H167" s="70" t="str">
        <f>'Input 1 - Schedule 1'!J169</f>
        <v/>
      </c>
      <c r="I167" s="70">
        <f>'Input 1 - Schedule 1'!U169</f>
        <v>0</v>
      </c>
      <c r="J167" s="46"/>
      <c r="L167" s="46"/>
      <c r="M167" s="46"/>
      <c r="N167" s="70">
        <f>SUMIFS('Input 3 - Capital Instruments'!P$6:P$222,'Input 3 - Capital Instruments'!$N$6:$N$222,C167)</f>
        <v>0</v>
      </c>
      <c r="O167" s="46"/>
      <c r="P167" s="46"/>
      <c r="Q167" s="46"/>
      <c r="R167" s="71">
        <f t="shared" si="60"/>
        <v>0</v>
      </c>
      <c r="S167" s="46"/>
      <c r="T167" s="46"/>
      <c r="U167" s="72">
        <f t="shared" si="61"/>
        <v>0</v>
      </c>
      <c r="V167" s="71">
        <f t="shared" si="62"/>
        <v>0</v>
      </c>
      <c r="W167" s="71">
        <f t="shared" si="63"/>
        <v>0</v>
      </c>
      <c r="Y167" s="46"/>
      <c r="AA167" s="46"/>
      <c r="AB167" s="51"/>
      <c r="AC167" s="51"/>
      <c r="AD167" s="51"/>
      <c r="AE167" s="51"/>
      <c r="AF167" s="51"/>
      <c r="AG167" s="72">
        <f t="shared" si="64"/>
        <v>0</v>
      </c>
      <c r="AH167" s="46"/>
      <c r="AI167" s="46"/>
      <c r="AJ167" s="72">
        <f t="shared" si="56"/>
        <v>0</v>
      </c>
      <c r="AK167" s="71">
        <f t="shared" si="57"/>
        <v>0</v>
      </c>
      <c r="AL167" s="71">
        <f t="shared" si="58"/>
        <v>0</v>
      </c>
      <c r="AN167" s="73">
        <f t="shared" si="65"/>
        <v>0</v>
      </c>
      <c r="AO167" s="78">
        <f t="shared" si="66"/>
        <v>0</v>
      </c>
      <c r="AP167" s="79">
        <f t="shared" si="67"/>
        <v>0</v>
      </c>
      <c r="AQ167" s="73">
        <f t="shared" si="68"/>
        <v>0</v>
      </c>
      <c r="AR167" s="78">
        <f t="shared" si="69"/>
        <v>0</v>
      </c>
      <c r="AS167" s="79">
        <f t="shared" si="70"/>
        <v>0</v>
      </c>
      <c r="AT167" s="80" t="str">
        <f t="shared" si="71"/>
        <v/>
      </c>
      <c r="AU167" s="80" t="str">
        <f t="shared" si="72"/>
        <v/>
      </c>
      <c r="AW167" s="3" t="s">
        <v>1</v>
      </c>
    </row>
    <row r="168" spans="1:49" x14ac:dyDescent="0.2">
      <c r="A168" s="81">
        <f t="shared" si="59"/>
        <v>161</v>
      </c>
      <c r="B168" s="77" t="str">
        <f>IFERROR(VLOOKUP(F168,GCC.Param!$B$3:$C$96,2,FALSE),"")</f>
        <v/>
      </c>
      <c r="C168" s="70">
        <f>'Input 1 - Schedule 1'!D170</f>
        <v>0</v>
      </c>
      <c r="D168" s="70">
        <f>'Input 1 - Schedule 1'!E170</f>
        <v>0</v>
      </c>
      <c r="E168" s="70">
        <f>'Input 1 - Schedule 1'!F170</f>
        <v>0</v>
      </c>
      <c r="F168" s="70">
        <f>'Input 1 - Schedule 1'!G170</f>
        <v>0</v>
      </c>
      <c r="G168" s="70">
        <f>'Input 1 - Schedule 1'!I170</f>
        <v>0</v>
      </c>
      <c r="H168" s="70" t="str">
        <f>'Input 1 - Schedule 1'!J170</f>
        <v/>
      </c>
      <c r="I168" s="70">
        <f>'Input 1 - Schedule 1'!U170</f>
        <v>0</v>
      </c>
      <c r="J168" s="46"/>
      <c r="L168" s="46"/>
      <c r="M168" s="46"/>
      <c r="N168" s="70">
        <f>SUMIFS('Input 3 - Capital Instruments'!P$6:P$222,'Input 3 - Capital Instruments'!$N$6:$N$222,C168)</f>
        <v>0</v>
      </c>
      <c r="O168" s="46"/>
      <c r="P168" s="46"/>
      <c r="Q168" s="46"/>
      <c r="R168" s="71">
        <f t="shared" si="60"/>
        <v>0</v>
      </c>
      <c r="S168" s="46"/>
      <c r="T168" s="46"/>
      <c r="U168" s="72">
        <f t="shared" si="61"/>
        <v>0</v>
      </c>
      <c r="V168" s="71">
        <f t="shared" si="62"/>
        <v>0</v>
      </c>
      <c r="W168" s="71">
        <f t="shared" si="63"/>
        <v>0</v>
      </c>
      <c r="Y168" s="46"/>
      <c r="AA168" s="46"/>
      <c r="AB168" s="51"/>
      <c r="AC168" s="51"/>
      <c r="AD168" s="51"/>
      <c r="AE168" s="51"/>
      <c r="AF168" s="51"/>
      <c r="AG168" s="72">
        <f t="shared" si="64"/>
        <v>0</v>
      </c>
      <c r="AH168" s="46"/>
      <c r="AI168" s="46"/>
      <c r="AJ168" s="72">
        <f t="shared" si="56"/>
        <v>0</v>
      </c>
      <c r="AK168" s="71">
        <f t="shared" si="57"/>
        <v>0</v>
      </c>
      <c r="AL168" s="71">
        <f t="shared" si="58"/>
        <v>0</v>
      </c>
      <c r="AN168" s="73">
        <f t="shared" si="65"/>
        <v>0</v>
      </c>
      <c r="AO168" s="78">
        <f t="shared" si="66"/>
        <v>0</v>
      </c>
      <c r="AP168" s="79">
        <f t="shared" si="67"/>
        <v>0</v>
      </c>
      <c r="AQ168" s="73">
        <f t="shared" si="68"/>
        <v>0</v>
      </c>
      <c r="AR168" s="78">
        <f t="shared" si="69"/>
        <v>0</v>
      </c>
      <c r="AS168" s="79">
        <f t="shared" si="70"/>
        <v>0</v>
      </c>
      <c r="AT168" s="80" t="str">
        <f t="shared" si="71"/>
        <v/>
      </c>
      <c r="AU168" s="80" t="str">
        <f t="shared" si="72"/>
        <v/>
      </c>
      <c r="AW168" s="3" t="s">
        <v>1</v>
      </c>
    </row>
    <row r="169" spans="1:49" x14ac:dyDescent="0.2">
      <c r="A169" s="81">
        <f t="shared" si="59"/>
        <v>162</v>
      </c>
      <c r="B169" s="77" t="str">
        <f>IFERROR(VLOOKUP(F169,GCC.Param!$B$3:$C$96,2,FALSE),"")</f>
        <v/>
      </c>
      <c r="C169" s="70">
        <f>'Input 1 - Schedule 1'!D171</f>
        <v>0</v>
      </c>
      <c r="D169" s="70">
        <f>'Input 1 - Schedule 1'!E171</f>
        <v>0</v>
      </c>
      <c r="E169" s="70">
        <f>'Input 1 - Schedule 1'!F171</f>
        <v>0</v>
      </c>
      <c r="F169" s="70">
        <f>'Input 1 - Schedule 1'!G171</f>
        <v>0</v>
      </c>
      <c r="G169" s="70">
        <f>'Input 1 - Schedule 1'!I171</f>
        <v>0</v>
      </c>
      <c r="H169" s="70" t="str">
        <f>'Input 1 - Schedule 1'!J171</f>
        <v/>
      </c>
      <c r="I169" s="70">
        <f>'Input 1 - Schedule 1'!U171</f>
        <v>0</v>
      </c>
      <c r="J169" s="46"/>
      <c r="L169" s="46"/>
      <c r="M169" s="46"/>
      <c r="N169" s="70">
        <f>SUMIFS('Input 3 - Capital Instruments'!P$6:P$222,'Input 3 - Capital Instruments'!$N$6:$N$222,C169)</f>
        <v>0</v>
      </c>
      <c r="O169" s="46"/>
      <c r="P169" s="46"/>
      <c r="Q169" s="46"/>
      <c r="R169" s="71">
        <f t="shared" si="60"/>
        <v>0</v>
      </c>
      <c r="S169" s="46"/>
      <c r="T169" s="46"/>
      <c r="U169" s="72">
        <f t="shared" si="61"/>
        <v>0</v>
      </c>
      <c r="V169" s="71">
        <f t="shared" si="62"/>
        <v>0</v>
      </c>
      <c r="W169" s="71">
        <f t="shared" si="63"/>
        <v>0</v>
      </c>
      <c r="Y169" s="46"/>
      <c r="AA169" s="46"/>
      <c r="AB169" s="51"/>
      <c r="AC169" s="51"/>
      <c r="AD169" s="51"/>
      <c r="AE169" s="51"/>
      <c r="AF169" s="51"/>
      <c r="AG169" s="72">
        <f t="shared" si="64"/>
        <v>0</v>
      </c>
      <c r="AH169" s="46"/>
      <c r="AI169" s="46"/>
      <c r="AJ169" s="72">
        <f t="shared" si="56"/>
        <v>0</v>
      </c>
      <c r="AK169" s="71">
        <f t="shared" si="57"/>
        <v>0</v>
      </c>
      <c r="AL169" s="71">
        <f t="shared" si="58"/>
        <v>0</v>
      </c>
      <c r="AN169" s="73">
        <f t="shared" si="65"/>
        <v>0</v>
      </c>
      <c r="AO169" s="78">
        <f t="shared" si="66"/>
        <v>0</v>
      </c>
      <c r="AP169" s="79">
        <f t="shared" si="67"/>
        <v>0</v>
      </c>
      <c r="AQ169" s="73">
        <f t="shared" si="68"/>
        <v>0</v>
      </c>
      <c r="AR169" s="78">
        <f t="shared" si="69"/>
        <v>0</v>
      </c>
      <c r="AS169" s="79">
        <f t="shared" si="70"/>
        <v>0</v>
      </c>
      <c r="AT169" s="80" t="str">
        <f t="shared" si="71"/>
        <v/>
      </c>
      <c r="AU169" s="80" t="str">
        <f t="shared" si="72"/>
        <v/>
      </c>
      <c r="AW169" s="3" t="s">
        <v>1</v>
      </c>
    </row>
    <row r="170" spans="1:49" x14ac:dyDescent="0.2">
      <c r="A170" s="81">
        <f t="shared" si="59"/>
        <v>163</v>
      </c>
      <c r="B170" s="77" t="str">
        <f>IFERROR(VLOOKUP(F170,GCC.Param!$B$3:$C$96,2,FALSE),"")</f>
        <v/>
      </c>
      <c r="C170" s="70">
        <f>'Input 1 - Schedule 1'!D172</f>
        <v>0</v>
      </c>
      <c r="D170" s="70">
        <f>'Input 1 - Schedule 1'!E172</f>
        <v>0</v>
      </c>
      <c r="E170" s="70">
        <f>'Input 1 - Schedule 1'!F172</f>
        <v>0</v>
      </c>
      <c r="F170" s="70">
        <f>'Input 1 - Schedule 1'!G172</f>
        <v>0</v>
      </c>
      <c r="G170" s="70">
        <f>'Input 1 - Schedule 1'!I172</f>
        <v>0</v>
      </c>
      <c r="H170" s="70" t="str">
        <f>'Input 1 - Schedule 1'!J172</f>
        <v/>
      </c>
      <c r="I170" s="70">
        <f>'Input 1 - Schedule 1'!U172</f>
        <v>0</v>
      </c>
      <c r="J170" s="46"/>
      <c r="L170" s="46"/>
      <c r="M170" s="46"/>
      <c r="N170" s="70">
        <f>SUMIFS('Input 3 - Capital Instruments'!P$6:P$222,'Input 3 - Capital Instruments'!$N$6:$N$222,C170)</f>
        <v>0</v>
      </c>
      <c r="O170" s="46"/>
      <c r="P170" s="46"/>
      <c r="Q170" s="46"/>
      <c r="R170" s="71">
        <f t="shared" si="60"/>
        <v>0</v>
      </c>
      <c r="S170" s="46"/>
      <c r="T170" s="46"/>
      <c r="U170" s="72">
        <f t="shared" si="61"/>
        <v>0</v>
      </c>
      <c r="V170" s="71">
        <f t="shared" si="62"/>
        <v>0</v>
      </c>
      <c r="W170" s="71">
        <f t="shared" si="63"/>
        <v>0</v>
      </c>
      <c r="Y170" s="46"/>
      <c r="AA170" s="46"/>
      <c r="AB170" s="51"/>
      <c r="AC170" s="51"/>
      <c r="AD170" s="51"/>
      <c r="AE170" s="51"/>
      <c r="AF170" s="51"/>
      <c r="AG170" s="72">
        <f t="shared" si="64"/>
        <v>0</v>
      </c>
      <c r="AH170" s="46"/>
      <c r="AI170" s="46"/>
      <c r="AJ170" s="72">
        <f t="shared" si="56"/>
        <v>0</v>
      </c>
      <c r="AK170" s="71">
        <f t="shared" si="57"/>
        <v>0</v>
      </c>
      <c r="AL170" s="71">
        <f t="shared" si="58"/>
        <v>0</v>
      </c>
      <c r="AN170" s="73">
        <f t="shared" si="65"/>
        <v>0</v>
      </c>
      <c r="AO170" s="78">
        <f t="shared" si="66"/>
        <v>0</v>
      </c>
      <c r="AP170" s="79">
        <f t="shared" si="67"/>
        <v>0</v>
      </c>
      <c r="AQ170" s="73">
        <f t="shared" si="68"/>
        <v>0</v>
      </c>
      <c r="AR170" s="78">
        <f t="shared" si="69"/>
        <v>0</v>
      </c>
      <c r="AS170" s="79">
        <f t="shared" si="70"/>
        <v>0</v>
      </c>
      <c r="AT170" s="80" t="str">
        <f t="shared" si="71"/>
        <v/>
      </c>
      <c r="AU170" s="80" t="str">
        <f t="shared" si="72"/>
        <v/>
      </c>
      <c r="AW170" s="3" t="s">
        <v>1</v>
      </c>
    </row>
    <row r="171" spans="1:49" x14ac:dyDescent="0.2">
      <c r="A171" s="81">
        <f t="shared" si="59"/>
        <v>164</v>
      </c>
      <c r="B171" s="77" t="str">
        <f>IFERROR(VLOOKUP(F171,GCC.Param!$B$3:$C$96,2,FALSE),"")</f>
        <v/>
      </c>
      <c r="C171" s="70">
        <f>'Input 1 - Schedule 1'!D173</f>
        <v>0</v>
      </c>
      <c r="D171" s="70">
        <f>'Input 1 - Schedule 1'!E173</f>
        <v>0</v>
      </c>
      <c r="E171" s="70">
        <f>'Input 1 - Schedule 1'!F173</f>
        <v>0</v>
      </c>
      <c r="F171" s="70">
        <f>'Input 1 - Schedule 1'!G173</f>
        <v>0</v>
      </c>
      <c r="G171" s="70">
        <f>'Input 1 - Schedule 1'!I173</f>
        <v>0</v>
      </c>
      <c r="H171" s="70" t="str">
        <f>'Input 1 - Schedule 1'!J173</f>
        <v/>
      </c>
      <c r="I171" s="70">
        <f>'Input 1 - Schedule 1'!U173</f>
        <v>0</v>
      </c>
      <c r="J171" s="46"/>
      <c r="L171" s="46"/>
      <c r="M171" s="46"/>
      <c r="N171" s="70">
        <f>SUMIFS('Input 3 - Capital Instruments'!P$6:P$222,'Input 3 - Capital Instruments'!$N$6:$N$222,C171)</f>
        <v>0</v>
      </c>
      <c r="O171" s="46"/>
      <c r="P171" s="46"/>
      <c r="Q171" s="46"/>
      <c r="R171" s="71">
        <f t="shared" si="60"/>
        <v>0</v>
      </c>
      <c r="S171" s="46"/>
      <c r="T171" s="46"/>
      <c r="U171" s="72">
        <f t="shared" si="61"/>
        <v>0</v>
      </c>
      <c r="V171" s="71">
        <f t="shared" si="62"/>
        <v>0</v>
      </c>
      <c r="W171" s="71">
        <f t="shared" si="63"/>
        <v>0</v>
      </c>
      <c r="Y171" s="46"/>
      <c r="AA171" s="46"/>
      <c r="AB171" s="51"/>
      <c r="AC171" s="51"/>
      <c r="AD171" s="51"/>
      <c r="AE171" s="51"/>
      <c r="AF171" s="51"/>
      <c r="AG171" s="72">
        <f t="shared" si="64"/>
        <v>0</v>
      </c>
      <c r="AH171" s="46"/>
      <c r="AI171" s="46"/>
      <c r="AJ171" s="72">
        <f t="shared" si="56"/>
        <v>0</v>
      </c>
      <c r="AK171" s="71">
        <f t="shared" si="57"/>
        <v>0</v>
      </c>
      <c r="AL171" s="71">
        <f t="shared" si="58"/>
        <v>0</v>
      </c>
      <c r="AN171" s="73">
        <f t="shared" si="65"/>
        <v>0</v>
      </c>
      <c r="AO171" s="78">
        <f t="shared" si="66"/>
        <v>0</v>
      </c>
      <c r="AP171" s="79">
        <f t="shared" si="67"/>
        <v>0</v>
      </c>
      <c r="AQ171" s="73">
        <f t="shared" si="68"/>
        <v>0</v>
      </c>
      <c r="AR171" s="78">
        <f t="shared" si="69"/>
        <v>0</v>
      </c>
      <c r="AS171" s="79">
        <f t="shared" si="70"/>
        <v>0</v>
      </c>
      <c r="AT171" s="80" t="str">
        <f t="shared" si="71"/>
        <v/>
      </c>
      <c r="AU171" s="80" t="str">
        <f t="shared" si="72"/>
        <v/>
      </c>
      <c r="AW171" s="3" t="s">
        <v>1</v>
      </c>
    </row>
    <row r="172" spans="1:49" x14ac:dyDescent="0.2">
      <c r="A172" s="81">
        <f t="shared" si="59"/>
        <v>165</v>
      </c>
      <c r="B172" s="77" t="str">
        <f>IFERROR(VLOOKUP(F172,GCC.Param!$B$3:$C$96,2,FALSE),"")</f>
        <v/>
      </c>
      <c r="C172" s="70">
        <f>'Input 1 - Schedule 1'!D174</f>
        <v>0</v>
      </c>
      <c r="D172" s="70">
        <f>'Input 1 - Schedule 1'!E174</f>
        <v>0</v>
      </c>
      <c r="E172" s="70">
        <f>'Input 1 - Schedule 1'!F174</f>
        <v>0</v>
      </c>
      <c r="F172" s="70">
        <f>'Input 1 - Schedule 1'!G174</f>
        <v>0</v>
      </c>
      <c r="G172" s="70">
        <f>'Input 1 - Schedule 1'!I174</f>
        <v>0</v>
      </c>
      <c r="H172" s="70" t="str">
        <f>'Input 1 - Schedule 1'!J174</f>
        <v/>
      </c>
      <c r="I172" s="70">
        <f>'Input 1 - Schedule 1'!U174</f>
        <v>0</v>
      </c>
      <c r="J172" s="46"/>
      <c r="L172" s="46"/>
      <c r="M172" s="46"/>
      <c r="N172" s="70">
        <f>SUMIFS('Input 3 - Capital Instruments'!P$6:P$222,'Input 3 - Capital Instruments'!$N$6:$N$222,C172)</f>
        <v>0</v>
      </c>
      <c r="O172" s="46"/>
      <c r="P172" s="46"/>
      <c r="Q172" s="46"/>
      <c r="R172" s="71">
        <f t="shared" si="60"/>
        <v>0</v>
      </c>
      <c r="S172" s="46"/>
      <c r="T172" s="46"/>
      <c r="U172" s="72">
        <f t="shared" si="61"/>
        <v>0</v>
      </c>
      <c r="V172" s="71">
        <f t="shared" si="62"/>
        <v>0</v>
      </c>
      <c r="W172" s="71">
        <f t="shared" si="63"/>
        <v>0</v>
      </c>
      <c r="Y172" s="46"/>
      <c r="AA172" s="46"/>
      <c r="AB172" s="51"/>
      <c r="AC172" s="51"/>
      <c r="AD172" s="51"/>
      <c r="AE172" s="51"/>
      <c r="AF172" s="51"/>
      <c r="AG172" s="72">
        <f t="shared" si="64"/>
        <v>0</v>
      </c>
      <c r="AH172" s="46"/>
      <c r="AI172" s="46"/>
      <c r="AJ172" s="72">
        <f t="shared" si="56"/>
        <v>0</v>
      </c>
      <c r="AK172" s="71">
        <f t="shared" si="57"/>
        <v>0</v>
      </c>
      <c r="AL172" s="71">
        <f t="shared" si="58"/>
        <v>0</v>
      </c>
      <c r="AN172" s="73">
        <f t="shared" si="65"/>
        <v>0</v>
      </c>
      <c r="AO172" s="78">
        <f t="shared" si="66"/>
        <v>0</v>
      </c>
      <c r="AP172" s="79">
        <f t="shared" si="67"/>
        <v>0</v>
      </c>
      <c r="AQ172" s="73">
        <f t="shared" si="68"/>
        <v>0</v>
      </c>
      <c r="AR172" s="78">
        <f t="shared" si="69"/>
        <v>0</v>
      </c>
      <c r="AS172" s="79">
        <f t="shared" si="70"/>
        <v>0</v>
      </c>
      <c r="AT172" s="80" t="str">
        <f t="shared" si="71"/>
        <v/>
      </c>
      <c r="AU172" s="80" t="str">
        <f t="shared" si="72"/>
        <v/>
      </c>
      <c r="AW172" s="3" t="s">
        <v>1</v>
      </c>
    </row>
    <row r="173" spans="1:49" x14ac:dyDescent="0.2">
      <c r="A173" s="81">
        <f t="shared" si="59"/>
        <v>166</v>
      </c>
      <c r="B173" s="77" t="str">
        <f>IFERROR(VLOOKUP(F173,GCC.Param!$B$3:$C$96,2,FALSE),"")</f>
        <v/>
      </c>
      <c r="C173" s="70">
        <f>'Input 1 - Schedule 1'!D175</f>
        <v>0</v>
      </c>
      <c r="D173" s="70">
        <f>'Input 1 - Schedule 1'!E175</f>
        <v>0</v>
      </c>
      <c r="E173" s="70">
        <f>'Input 1 - Schedule 1'!F175</f>
        <v>0</v>
      </c>
      <c r="F173" s="70">
        <f>'Input 1 - Schedule 1'!G175</f>
        <v>0</v>
      </c>
      <c r="G173" s="70">
        <f>'Input 1 - Schedule 1'!I175</f>
        <v>0</v>
      </c>
      <c r="H173" s="70" t="str">
        <f>'Input 1 - Schedule 1'!J175</f>
        <v/>
      </c>
      <c r="I173" s="70">
        <f>'Input 1 - Schedule 1'!U175</f>
        <v>0</v>
      </c>
      <c r="J173" s="46"/>
      <c r="L173" s="46"/>
      <c r="M173" s="46"/>
      <c r="N173" s="70">
        <f>SUMIFS('Input 3 - Capital Instruments'!P$6:P$222,'Input 3 - Capital Instruments'!$N$6:$N$222,C173)</f>
        <v>0</v>
      </c>
      <c r="O173" s="46"/>
      <c r="P173" s="46"/>
      <c r="Q173" s="46"/>
      <c r="R173" s="71">
        <f t="shared" si="60"/>
        <v>0</v>
      </c>
      <c r="S173" s="46"/>
      <c r="T173" s="46"/>
      <c r="U173" s="72">
        <f t="shared" si="61"/>
        <v>0</v>
      </c>
      <c r="V173" s="71">
        <f t="shared" si="62"/>
        <v>0</v>
      </c>
      <c r="W173" s="71">
        <f t="shared" si="63"/>
        <v>0</v>
      </c>
      <c r="Y173" s="46"/>
      <c r="AA173" s="46"/>
      <c r="AB173" s="51"/>
      <c r="AC173" s="51"/>
      <c r="AD173" s="51"/>
      <c r="AE173" s="51"/>
      <c r="AF173" s="51"/>
      <c r="AG173" s="72">
        <f t="shared" si="64"/>
        <v>0</v>
      </c>
      <c r="AH173" s="46"/>
      <c r="AI173" s="46"/>
      <c r="AJ173" s="72">
        <f t="shared" si="56"/>
        <v>0</v>
      </c>
      <c r="AK173" s="71">
        <f t="shared" si="57"/>
        <v>0</v>
      </c>
      <c r="AL173" s="71">
        <f t="shared" si="58"/>
        <v>0</v>
      </c>
      <c r="AN173" s="73">
        <f t="shared" si="65"/>
        <v>0</v>
      </c>
      <c r="AO173" s="78">
        <f t="shared" si="66"/>
        <v>0</v>
      </c>
      <c r="AP173" s="79">
        <f t="shared" si="67"/>
        <v>0</v>
      </c>
      <c r="AQ173" s="73">
        <f t="shared" si="68"/>
        <v>0</v>
      </c>
      <c r="AR173" s="78">
        <f t="shared" si="69"/>
        <v>0</v>
      </c>
      <c r="AS173" s="79">
        <f t="shared" si="70"/>
        <v>0</v>
      </c>
      <c r="AT173" s="80" t="str">
        <f t="shared" si="71"/>
        <v/>
      </c>
      <c r="AU173" s="80" t="str">
        <f t="shared" si="72"/>
        <v/>
      </c>
      <c r="AW173" s="3" t="s">
        <v>1</v>
      </c>
    </row>
    <row r="174" spans="1:49" x14ac:dyDescent="0.2">
      <c r="A174" s="81">
        <f t="shared" si="59"/>
        <v>167</v>
      </c>
      <c r="B174" s="77" t="str">
        <f>IFERROR(VLOOKUP(F174,GCC.Param!$B$3:$C$96,2,FALSE),"")</f>
        <v/>
      </c>
      <c r="C174" s="70">
        <f>'Input 1 - Schedule 1'!D176</f>
        <v>0</v>
      </c>
      <c r="D174" s="70">
        <f>'Input 1 - Schedule 1'!E176</f>
        <v>0</v>
      </c>
      <c r="E174" s="70">
        <f>'Input 1 - Schedule 1'!F176</f>
        <v>0</v>
      </c>
      <c r="F174" s="70">
        <f>'Input 1 - Schedule 1'!G176</f>
        <v>0</v>
      </c>
      <c r="G174" s="70">
        <f>'Input 1 - Schedule 1'!I176</f>
        <v>0</v>
      </c>
      <c r="H174" s="70" t="str">
        <f>'Input 1 - Schedule 1'!J176</f>
        <v/>
      </c>
      <c r="I174" s="70">
        <f>'Input 1 - Schedule 1'!U176</f>
        <v>0</v>
      </c>
      <c r="J174" s="46"/>
      <c r="L174" s="46"/>
      <c r="M174" s="46"/>
      <c r="N174" s="70">
        <f>SUMIFS('Input 3 - Capital Instruments'!P$6:P$222,'Input 3 - Capital Instruments'!$N$6:$N$222,C174)</f>
        <v>0</v>
      </c>
      <c r="O174" s="46"/>
      <c r="P174" s="46"/>
      <c r="Q174" s="46"/>
      <c r="R174" s="71">
        <f t="shared" si="60"/>
        <v>0</v>
      </c>
      <c r="S174" s="46"/>
      <c r="T174" s="46"/>
      <c r="U174" s="72">
        <f t="shared" si="61"/>
        <v>0</v>
      </c>
      <c r="V174" s="71">
        <f t="shared" si="62"/>
        <v>0</v>
      </c>
      <c r="W174" s="71">
        <f t="shared" si="63"/>
        <v>0</v>
      </c>
      <c r="Y174" s="46"/>
      <c r="AA174" s="46"/>
      <c r="AB174" s="51"/>
      <c r="AC174" s="51"/>
      <c r="AD174" s="51"/>
      <c r="AE174" s="51"/>
      <c r="AF174" s="51"/>
      <c r="AG174" s="72">
        <f t="shared" si="64"/>
        <v>0</v>
      </c>
      <c r="AH174" s="46"/>
      <c r="AI174" s="46"/>
      <c r="AJ174" s="72">
        <f t="shared" si="56"/>
        <v>0</v>
      </c>
      <c r="AK174" s="71">
        <f t="shared" si="57"/>
        <v>0</v>
      </c>
      <c r="AL174" s="71">
        <f t="shared" si="58"/>
        <v>0</v>
      </c>
      <c r="AN174" s="73">
        <f t="shared" si="65"/>
        <v>0</v>
      </c>
      <c r="AO174" s="78">
        <f t="shared" si="66"/>
        <v>0</v>
      </c>
      <c r="AP174" s="79">
        <f t="shared" si="67"/>
        <v>0</v>
      </c>
      <c r="AQ174" s="73">
        <f t="shared" si="68"/>
        <v>0</v>
      </c>
      <c r="AR174" s="78">
        <f t="shared" si="69"/>
        <v>0</v>
      </c>
      <c r="AS174" s="79">
        <f t="shared" si="70"/>
        <v>0</v>
      </c>
      <c r="AT174" s="80" t="str">
        <f t="shared" si="71"/>
        <v/>
      </c>
      <c r="AU174" s="80" t="str">
        <f t="shared" si="72"/>
        <v/>
      </c>
      <c r="AW174" s="3" t="s">
        <v>1</v>
      </c>
    </row>
    <row r="175" spans="1:49" x14ac:dyDescent="0.2">
      <c r="A175" s="81">
        <f t="shared" si="59"/>
        <v>168</v>
      </c>
      <c r="B175" s="77" t="str">
        <f>IFERROR(VLOOKUP(F175,GCC.Param!$B$3:$C$96,2,FALSE),"")</f>
        <v/>
      </c>
      <c r="C175" s="70">
        <f>'Input 1 - Schedule 1'!D177</f>
        <v>0</v>
      </c>
      <c r="D175" s="70">
        <f>'Input 1 - Schedule 1'!E177</f>
        <v>0</v>
      </c>
      <c r="E175" s="70">
        <f>'Input 1 - Schedule 1'!F177</f>
        <v>0</v>
      </c>
      <c r="F175" s="70">
        <f>'Input 1 - Schedule 1'!G177</f>
        <v>0</v>
      </c>
      <c r="G175" s="70">
        <f>'Input 1 - Schedule 1'!I177</f>
        <v>0</v>
      </c>
      <c r="H175" s="70" t="str">
        <f>'Input 1 - Schedule 1'!J177</f>
        <v/>
      </c>
      <c r="I175" s="70">
        <f>'Input 1 - Schedule 1'!U177</f>
        <v>0</v>
      </c>
      <c r="J175" s="46"/>
      <c r="L175" s="46"/>
      <c r="M175" s="46"/>
      <c r="N175" s="70">
        <f>SUMIFS('Input 3 - Capital Instruments'!P$6:P$222,'Input 3 - Capital Instruments'!$N$6:$N$222,C175)</f>
        <v>0</v>
      </c>
      <c r="O175" s="46"/>
      <c r="P175" s="46"/>
      <c r="Q175" s="46"/>
      <c r="R175" s="71">
        <f t="shared" si="60"/>
        <v>0</v>
      </c>
      <c r="S175" s="46"/>
      <c r="T175" s="46"/>
      <c r="U175" s="72">
        <f t="shared" si="61"/>
        <v>0</v>
      </c>
      <c r="V175" s="71">
        <f t="shared" si="62"/>
        <v>0</v>
      </c>
      <c r="W175" s="71">
        <f t="shared" si="63"/>
        <v>0</v>
      </c>
      <c r="Y175" s="46"/>
      <c r="AA175" s="46"/>
      <c r="AB175" s="51"/>
      <c r="AC175" s="51"/>
      <c r="AD175" s="51"/>
      <c r="AE175" s="51"/>
      <c r="AF175" s="51"/>
      <c r="AG175" s="72">
        <f t="shared" si="64"/>
        <v>0</v>
      </c>
      <c r="AH175" s="46"/>
      <c r="AI175" s="46"/>
      <c r="AJ175" s="72">
        <f t="shared" si="56"/>
        <v>0</v>
      </c>
      <c r="AK175" s="71">
        <f t="shared" si="57"/>
        <v>0</v>
      </c>
      <c r="AL175" s="71">
        <f t="shared" si="58"/>
        <v>0</v>
      </c>
      <c r="AN175" s="73">
        <f t="shared" si="65"/>
        <v>0</v>
      </c>
      <c r="AO175" s="78">
        <f t="shared" si="66"/>
        <v>0</v>
      </c>
      <c r="AP175" s="79">
        <f t="shared" si="67"/>
        <v>0</v>
      </c>
      <c r="AQ175" s="73">
        <f t="shared" si="68"/>
        <v>0</v>
      </c>
      <c r="AR175" s="78">
        <f t="shared" si="69"/>
        <v>0</v>
      </c>
      <c r="AS175" s="79">
        <f t="shared" si="70"/>
        <v>0</v>
      </c>
      <c r="AT175" s="80" t="str">
        <f t="shared" si="71"/>
        <v/>
      </c>
      <c r="AU175" s="80" t="str">
        <f t="shared" si="72"/>
        <v/>
      </c>
      <c r="AW175" s="3" t="s">
        <v>1</v>
      </c>
    </row>
    <row r="176" spans="1:49" x14ac:dyDescent="0.2">
      <c r="A176" s="81">
        <f t="shared" si="59"/>
        <v>169</v>
      </c>
      <c r="B176" s="77" t="str">
        <f>IFERROR(VLOOKUP(F176,GCC.Param!$B$3:$C$96,2,FALSE),"")</f>
        <v/>
      </c>
      <c r="C176" s="70">
        <f>'Input 1 - Schedule 1'!D178</f>
        <v>0</v>
      </c>
      <c r="D176" s="70">
        <f>'Input 1 - Schedule 1'!E178</f>
        <v>0</v>
      </c>
      <c r="E176" s="70">
        <f>'Input 1 - Schedule 1'!F178</f>
        <v>0</v>
      </c>
      <c r="F176" s="70">
        <f>'Input 1 - Schedule 1'!G178</f>
        <v>0</v>
      </c>
      <c r="G176" s="70">
        <f>'Input 1 - Schedule 1'!I178</f>
        <v>0</v>
      </c>
      <c r="H176" s="70" t="str">
        <f>'Input 1 - Schedule 1'!J178</f>
        <v/>
      </c>
      <c r="I176" s="70">
        <f>'Input 1 - Schedule 1'!U178</f>
        <v>0</v>
      </c>
      <c r="J176" s="46"/>
      <c r="L176" s="46"/>
      <c r="M176" s="46"/>
      <c r="N176" s="70">
        <f>SUMIFS('Input 3 - Capital Instruments'!P$6:P$222,'Input 3 - Capital Instruments'!$N$6:$N$222,C176)</f>
        <v>0</v>
      </c>
      <c r="O176" s="46"/>
      <c r="P176" s="46"/>
      <c r="Q176" s="46"/>
      <c r="R176" s="71">
        <f t="shared" si="60"/>
        <v>0</v>
      </c>
      <c r="S176" s="46"/>
      <c r="T176" s="46"/>
      <c r="U176" s="72">
        <f t="shared" si="61"/>
        <v>0</v>
      </c>
      <c r="V176" s="71">
        <f t="shared" si="62"/>
        <v>0</v>
      </c>
      <c r="W176" s="71">
        <f t="shared" si="63"/>
        <v>0</v>
      </c>
      <c r="Y176" s="46"/>
      <c r="AA176" s="46"/>
      <c r="AB176" s="51"/>
      <c r="AC176" s="51"/>
      <c r="AD176" s="51"/>
      <c r="AE176" s="51"/>
      <c r="AF176" s="51"/>
      <c r="AG176" s="72">
        <f t="shared" si="64"/>
        <v>0</v>
      </c>
      <c r="AH176" s="46"/>
      <c r="AI176" s="46"/>
      <c r="AJ176" s="72">
        <f t="shared" si="56"/>
        <v>0</v>
      </c>
      <c r="AK176" s="71">
        <f t="shared" si="57"/>
        <v>0</v>
      </c>
      <c r="AL176" s="71">
        <f t="shared" si="58"/>
        <v>0</v>
      </c>
      <c r="AN176" s="73">
        <f t="shared" si="65"/>
        <v>0</v>
      </c>
      <c r="AO176" s="78">
        <f t="shared" si="66"/>
        <v>0</v>
      </c>
      <c r="AP176" s="79">
        <f t="shared" si="67"/>
        <v>0</v>
      </c>
      <c r="AQ176" s="73">
        <f t="shared" si="68"/>
        <v>0</v>
      </c>
      <c r="AR176" s="78">
        <f t="shared" si="69"/>
        <v>0</v>
      </c>
      <c r="AS176" s="79">
        <f t="shared" si="70"/>
        <v>0</v>
      </c>
      <c r="AT176" s="80" t="str">
        <f t="shared" si="71"/>
        <v/>
      </c>
      <c r="AU176" s="80" t="str">
        <f t="shared" si="72"/>
        <v/>
      </c>
      <c r="AW176" s="3" t="s">
        <v>1</v>
      </c>
    </row>
    <row r="177" spans="1:49" x14ac:dyDescent="0.2">
      <c r="A177" s="81">
        <f t="shared" si="59"/>
        <v>170</v>
      </c>
      <c r="B177" s="77" t="str">
        <f>IFERROR(VLOOKUP(F177,GCC.Param!$B$3:$C$96,2,FALSE),"")</f>
        <v/>
      </c>
      <c r="C177" s="70">
        <f>'Input 1 - Schedule 1'!D179</f>
        <v>0</v>
      </c>
      <c r="D177" s="70">
        <f>'Input 1 - Schedule 1'!E179</f>
        <v>0</v>
      </c>
      <c r="E177" s="70">
        <f>'Input 1 - Schedule 1'!F179</f>
        <v>0</v>
      </c>
      <c r="F177" s="70">
        <f>'Input 1 - Schedule 1'!G179</f>
        <v>0</v>
      </c>
      <c r="G177" s="70">
        <f>'Input 1 - Schedule 1'!I179</f>
        <v>0</v>
      </c>
      <c r="H177" s="70" t="str">
        <f>'Input 1 - Schedule 1'!J179</f>
        <v/>
      </c>
      <c r="I177" s="70">
        <f>'Input 1 - Schedule 1'!U179</f>
        <v>0</v>
      </c>
      <c r="J177" s="46"/>
      <c r="L177" s="46"/>
      <c r="M177" s="46"/>
      <c r="N177" s="70">
        <f>SUMIFS('Input 3 - Capital Instruments'!P$6:P$222,'Input 3 - Capital Instruments'!$N$6:$N$222,C177)</f>
        <v>0</v>
      </c>
      <c r="O177" s="46"/>
      <c r="P177" s="46"/>
      <c r="Q177" s="46"/>
      <c r="R177" s="71">
        <f t="shared" si="60"/>
        <v>0</v>
      </c>
      <c r="S177" s="46"/>
      <c r="T177" s="46"/>
      <c r="U177" s="72">
        <f t="shared" si="61"/>
        <v>0</v>
      </c>
      <c r="V177" s="71">
        <f t="shared" si="62"/>
        <v>0</v>
      </c>
      <c r="W177" s="71">
        <f t="shared" si="63"/>
        <v>0</v>
      </c>
      <c r="Y177" s="46"/>
      <c r="AA177" s="46"/>
      <c r="AB177" s="51"/>
      <c r="AC177" s="51"/>
      <c r="AD177" s="51"/>
      <c r="AE177" s="51"/>
      <c r="AF177" s="51"/>
      <c r="AG177" s="72">
        <f t="shared" si="64"/>
        <v>0</v>
      </c>
      <c r="AH177" s="46"/>
      <c r="AI177" s="46"/>
      <c r="AJ177" s="72">
        <f t="shared" si="56"/>
        <v>0</v>
      </c>
      <c r="AK177" s="71">
        <f t="shared" si="57"/>
        <v>0</v>
      </c>
      <c r="AL177" s="71">
        <f t="shared" si="58"/>
        <v>0</v>
      </c>
      <c r="AN177" s="73">
        <f t="shared" si="65"/>
        <v>0</v>
      </c>
      <c r="AO177" s="78">
        <f t="shared" si="66"/>
        <v>0</v>
      </c>
      <c r="AP177" s="79">
        <f t="shared" si="67"/>
        <v>0</v>
      </c>
      <c r="AQ177" s="73">
        <f t="shared" si="68"/>
        <v>0</v>
      </c>
      <c r="AR177" s="78">
        <f t="shared" si="69"/>
        <v>0</v>
      </c>
      <c r="AS177" s="79">
        <f t="shared" si="70"/>
        <v>0</v>
      </c>
      <c r="AT177" s="80" t="str">
        <f t="shared" si="71"/>
        <v/>
      </c>
      <c r="AU177" s="80" t="str">
        <f t="shared" si="72"/>
        <v/>
      </c>
      <c r="AW177" s="3" t="s">
        <v>1</v>
      </c>
    </row>
    <row r="178" spans="1:49" x14ac:dyDescent="0.2">
      <c r="A178" s="81">
        <f t="shared" si="59"/>
        <v>171</v>
      </c>
      <c r="B178" s="77" t="str">
        <f>IFERROR(VLOOKUP(F178,GCC.Param!$B$3:$C$96,2,FALSE),"")</f>
        <v/>
      </c>
      <c r="C178" s="70">
        <f>'Input 1 - Schedule 1'!D180</f>
        <v>0</v>
      </c>
      <c r="D178" s="70">
        <f>'Input 1 - Schedule 1'!E180</f>
        <v>0</v>
      </c>
      <c r="E178" s="70">
        <f>'Input 1 - Schedule 1'!F180</f>
        <v>0</v>
      </c>
      <c r="F178" s="70">
        <f>'Input 1 - Schedule 1'!G180</f>
        <v>0</v>
      </c>
      <c r="G178" s="70">
        <f>'Input 1 - Schedule 1'!I180</f>
        <v>0</v>
      </c>
      <c r="H178" s="70" t="str">
        <f>'Input 1 - Schedule 1'!J180</f>
        <v/>
      </c>
      <c r="I178" s="70">
        <f>'Input 1 - Schedule 1'!U180</f>
        <v>0</v>
      </c>
      <c r="J178" s="46"/>
      <c r="L178" s="46"/>
      <c r="M178" s="46"/>
      <c r="N178" s="70">
        <f>SUMIFS('Input 3 - Capital Instruments'!P$6:P$222,'Input 3 - Capital Instruments'!$N$6:$N$222,C178)</f>
        <v>0</v>
      </c>
      <c r="O178" s="46"/>
      <c r="P178" s="46"/>
      <c r="Q178" s="46"/>
      <c r="R178" s="71">
        <f t="shared" si="60"/>
        <v>0</v>
      </c>
      <c r="S178" s="46"/>
      <c r="T178" s="46"/>
      <c r="U178" s="72">
        <f t="shared" si="61"/>
        <v>0</v>
      </c>
      <c r="V178" s="71">
        <f t="shared" si="62"/>
        <v>0</v>
      </c>
      <c r="W178" s="71">
        <f t="shared" si="63"/>
        <v>0</v>
      </c>
      <c r="Y178" s="46"/>
      <c r="AA178" s="46"/>
      <c r="AB178" s="51"/>
      <c r="AC178" s="51"/>
      <c r="AD178" s="51"/>
      <c r="AE178" s="51"/>
      <c r="AF178" s="51"/>
      <c r="AG178" s="72">
        <f t="shared" si="64"/>
        <v>0</v>
      </c>
      <c r="AH178" s="46"/>
      <c r="AI178" s="46"/>
      <c r="AJ178" s="72">
        <f t="shared" si="56"/>
        <v>0</v>
      </c>
      <c r="AK178" s="71">
        <f t="shared" si="57"/>
        <v>0</v>
      </c>
      <c r="AL178" s="71">
        <f t="shared" si="58"/>
        <v>0</v>
      </c>
      <c r="AN178" s="73">
        <f t="shared" si="65"/>
        <v>0</v>
      </c>
      <c r="AO178" s="78">
        <f t="shared" si="66"/>
        <v>0</v>
      </c>
      <c r="AP178" s="79">
        <f t="shared" si="67"/>
        <v>0</v>
      </c>
      <c r="AQ178" s="73">
        <f t="shared" si="68"/>
        <v>0</v>
      </c>
      <c r="AR178" s="78">
        <f t="shared" si="69"/>
        <v>0</v>
      </c>
      <c r="AS178" s="79">
        <f t="shared" si="70"/>
        <v>0</v>
      </c>
      <c r="AT178" s="80" t="str">
        <f t="shared" si="71"/>
        <v/>
      </c>
      <c r="AU178" s="80" t="str">
        <f t="shared" si="72"/>
        <v/>
      </c>
      <c r="AW178" s="3" t="s">
        <v>1</v>
      </c>
    </row>
    <row r="179" spans="1:49" x14ac:dyDescent="0.2">
      <c r="A179" s="81">
        <f t="shared" si="59"/>
        <v>172</v>
      </c>
      <c r="B179" s="77" t="str">
        <f>IFERROR(VLOOKUP(F179,GCC.Param!$B$3:$C$96,2,FALSE),"")</f>
        <v/>
      </c>
      <c r="C179" s="70">
        <f>'Input 1 - Schedule 1'!D181</f>
        <v>0</v>
      </c>
      <c r="D179" s="70">
        <f>'Input 1 - Schedule 1'!E181</f>
        <v>0</v>
      </c>
      <c r="E179" s="70">
        <f>'Input 1 - Schedule 1'!F181</f>
        <v>0</v>
      </c>
      <c r="F179" s="70">
        <f>'Input 1 - Schedule 1'!G181</f>
        <v>0</v>
      </c>
      <c r="G179" s="70">
        <f>'Input 1 - Schedule 1'!I181</f>
        <v>0</v>
      </c>
      <c r="H179" s="70" t="str">
        <f>'Input 1 - Schedule 1'!J181</f>
        <v/>
      </c>
      <c r="I179" s="70">
        <f>'Input 1 - Schedule 1'!U181</f>
        <v>0</v>
      </c>
      <c r="J179" s="46"/>
      <c r="L179" s="46"/>
      <c r="M179" s="46"/>
      <c r="N179" s="70">
        <f>SUMIFS('Input 3 - Capital Instruments'!P$6:P$222,'Input 3 - Capital Instruments'!$N$6:$N$222,C179)</f>
        <v>0</v>
      </c>
      <c r="O179" s="46"/>
      <c r="P179" s="46"/>
      <c r="Q179" s="46"/>
      <c r="R179" s="71">
        <f t="shared" si="60"/>
        <v>0</v>
      </c>
      <c r="S179" s="46"/>
      <c r="T179" s="46"/>
      <c r="U179" s="72">
        <f t="shared" si="61"/>
        <v>0</v>
      </c>
      <c r="V179" s="71">
        <f t="shared" si="62"/>
        <v>0</v>
      </c>
      <c r="W179" s="71">
        <f t="shared" si="63"/>
        <v>0</v>
      </c>
      <c r="Y179" s="46"/>
      <c r="AA179" s="46"/>
      <c r="AB179" s="51"/>
      <c r="AC179" s="51"/>
      <c r="AD179" s="51"/>
      <c r="AE179" s="51"/>
      <c r="AF179" s="51"/>
      <c r="AG179" s="72">
        <f t="shared" si="64"/>
        <v>0</v>
      </c>
      <c r="AH179" s="46"/>
      <c r="AI179" s="46"/>
      <c r="AJ179" s="72">
        <f t="shared" si="56"/>
        <v>0</v>
      </c>
      <c r="AK179" s="71">
        <f t="shared" si="57"/>
        <v>0</v>
      </c>
      <c r="AL179" s="71">
        <f t="shared" si="58"/>
        <v>0</v>
      </c>
      <c r="AN179" s="73">
        <f t="shared" si="65"/>
        <v>0</v>
      </c>
      <c r="AO179" s="78">
        <f t="shared" si="66"/>
        <v>0</v>
      </c>
      <c r="AP179" s="79">
        <f t="shared" si="67"/>
        <v>0</v>
      </c>
      <c r="AQ179" s="73">
        <f t="shared" si="68"/>
        <v>0</v>
      </c>
      <c r="AR179" s="78">
        <f t="shared" si="69"/>
        <v>0</v>
      </c>
      <c r="AS179" s="79">
        <f t="shared" si="70"/>
        <v>0</v>
      </c>
      <c r="AT179" s="80" t="str">
        <f t="shared" si="71"/>
        <v/>
      </c>
      <c r="AU179" s="80" t="str">
        <f t="shared" si="72"/>
        <v/>
      </c>
      <c r="AW179" s="3" t="s">
        <v>1</v>
      </c>
    </row>
    <row r="180" spans="1:49" x14ac:dyDescent="0.2">
      <c r="A180" s="81">
        <f t="shared" si="59"/>
        <v>173</v>
      </c>
      <c r="B180" s="77" t="str">
        <f>IFERROR(VLOOKUP(F180,GCC.Param!$B$3:$C$96,2,FALSE),"")</f>
        <v/>
      </c>
      <c r="C180" s="70">
        <f>'Input 1 - Schedule 1'!D182</f>
        <v>0</v>
      </c>
      <c r="D180" s="70">
        <f>'Input 1 - Schedule 1'!E182</f>
        <v>0</v>
      </c>
      <c r="E180" s="70">
        <f>'Input 1 - Schedule 1'!F182</f>
        <v>0</v>
      </c>
      <c r="F180" s="70">
        <f>'Input 1 - Schedule 1'!G182</f>
        <v>0</v>
      </c>
      <c r="G180" s="70">
        <f>'Input 1 - Schedule 1'!I182</f>
        <v>0</v>
      </c>
      <c r="H180" s="70" t="str">
        <f>'Input 1 - Schedule 1'!J182</f>
        <v/>
      </c>
      <c r="I180" s="70">
        <f>'Input 1 - Schedule 1'!U182</f>
        <v>0</v>
      </c>
      <c r="J180" s="46"/>
      <c r="L180" s="46"/>
      <c r="M180" s="46"/>
      <c r="N180" s="70">
        <f>SUMIFS('Input 3 - Capital Instruments'!P$6:P$222,'Input 3 - Capital Instruments'!$N$6:$N$222,C180)</f>
        <v>0</v>
      </c>
      <c r="O180" s="46"/>
      <c r="P180" s="46"/>
      <c r="Q180" s="46"/>
      <c r="R180" s="71">
        <f t="shared" si="60"/>
        <v>0</v>
      </c>
      <c r="S180" s="46"/>
      <c r="T180" s="46"/>
      <c r="U180" s="72">
        <f t="shared" si="61"/>
        <v>0</v>
      </c>
      <c r="V180" s="71">
        <f t="shared" si="62"/>
        <v>0</v>
      </c>
      <c r="W180" s="71">
        <f t="shared" si="63"/>
        <v>0</v>
      </c>
      <c r="Y180" s="46"/>
      <c r="AA180" s="46"/>
      <c r="AB180" s="51"/>
      <c r="AC180" s="51"/>
      <c r="AD180" s="51"/>
      <c r="AE180" s="51"/>
      <c r="AF180" s="51"/>
      <c r="AG180" s="72">
        <f t="shared" si="64"/>
        <v>0</v>
      </c>
      <c r="AH180" s="46"/>
      <c r="AI180" s="46"/>
      <c r="AJ180" s="72">
        <f t="shared" si="56"/>
        <v>0</v>
      </c>
      <c r="AK180" s="71">
        <f t="shared" si="57"/>
        <v>0</v>
      </c>
      <c r="AL180" s="71">
        <f t="shared" si="58"/>
        <v>0</v>
      </c>
      <c r="AN180" s="73">
        <f t="shared" si="65"/>
        <v>0</v>
      </c>
      <c r="AO180" s="78">
        <f t="shared" si="66"/>
        <v>0</v>
      </c>
      <c r="AP180" s="79">
        <f t="shared" si="67"/>
        <v>0</v>
      </c>
      <c r="AQ180" s="73">
        <f t="shared" si="68"/>
        <v>0</v>
      </c>
      <c r="AR180" s="78">
        <f t="shared" si="69"/>
        <v>0</v>
      </c>
      <c r="AS180" s="79">
        <f t="shared" si="70"/>
        <v>0</v>
      </c>
      <c r="AT180" s="80" t="str">
        <f t="shared" si="71"/>
        <v/>
      </c>
      <c r="AU180" s="80" t="str">
        <f t="shared" si="72"/>
        <v/>
      </c>
      <c r="AW180" s="3" t="s">
        <v>1</v>
      </c>
    </row>
    <row r="181" spans="1:49" x14ac:dyDescent="0.2">
      <c r="A181" s="81">
        <f t="shared" si="59"/>
        <v>174</v>
      </c>
      <c r="B181" s="77" t="str">
        <f>IFERROR(VLOOKUP(F181,GCC.Param!$B$3:$C$96,2,FALSE),"")</f>
        <v/>
      </c>
      <c r="C181" s="70">
        <f>'Input 1 - Schedule 1'!D183</f>
        <v>0</v>
      </c>
      <c r="D181" s="70">
        <f>'Input 1 - Schedule 1'!E183</f>
        <v>0</v>
      </c>
      <c r="E181" s="70">
        <f>'Input 1 - Schedule 1'!F183</f>
        <v>0</v>
      </c>
      <c r="F181" s="70">
        <f>'Input 1 - Schedule 1'!G183</f>
        <v>0</v>
      </c>
      <c r="G181" s="70">
        <f>'Input 1 - Schedule 1'!I183</f>
        <v>0</v>
      </c>
      <c r="H181" s="70" t="str">
        <f>'Input 1 - Schedule 1'!J183</f>
        <v/>
      </c>
      <c r="I181" s="70">
        <f>'Input 1 - Schedule 1'!U183</f>
        <v>0</v>
      </c>
      <c r="J181" s="46"/>
      <c r="L181" s="46"/>
      <c r="M181" s="46"/>
      <c r="N181" s="70">
        <f>SUMIFS('Input 3 - Capital Instruments'!P$6:P$222,'Input 3 - Capital Instruments'!$N$6:$N$222,C181)</f>
        <v>0</v>
      </c>
      <c r="O181" s="46"/>
      <c r="P181" s="46"/>
      <c r="Q181" s="46"/>
      <c r="R181" s="71">
        <f t="shared" si="60"/>
        <v>0</v>
      </c>
      <c r="S181" s="46"/>
      <c r="T181" s="46"/>
      <c r="U181" s="72">
        <f t="shared" si="61"/>
        <v>0</v>
      </c>
      <c r="V181" s="71">
        <f t="shared" si="62"/>
        <v>0</v>
      </c>
      <c r="W181" s="71">
        <f t="shared" si="63"/>
        <v>0</v>
      </c>
      <c r="Y181" s="46"/>
      <c r="AA181" s="46"/>
      <c r="AB181" s="51"/>
      <c r="AC181" s="51"/>
      <c r="AD181" s="51"/>
      <c r="AE181" s="51"/>
      <c r="AF181" s="51"/>
      <c r="AG181" s="72">
        <f t="shared" si="64"/>
        <v>0</v>
      </c>
      <c r="AH181" s="46"/>
      <c r="AI181" s="46"/>
      <c r="AJ181" s="72">
        <f t="shared" si="56"/>
        <v>0</v>
      </c>
      <c r="AK181" s="71">
        <f t="shared" si="57"/>
        <v>0</v>
      </c>
      <c r="AL181" s="71">
        <f t="shared" si="58"/>
        <v>0</v>
      </c>
      <c r="AN181" s="73">
        <f t="shared" si="65"/>
        <v>0</v>
      </c>
      <c r="AO181" s="78">
        <f t="shared" si="66"/>
        <v>0</v>
      </c>
      <c r="AP181" s="79">
        <f t="shared" si="67"/>
        <v>0</v>
      </c>
      <c r="AQ181" s="73">
        <f t="shared" si="68"/>
        <v>0</v>
      </c>
      <c r="AR181" s="78">
        <f t="shared" si="69"/>
        <v>0</v>
      </c>
      <c r="AS181" s="79">
        <f t="shared" si="70"/>
        <v>0</v>
      </c>
      <c r="AT181" s="80" t="str">
        <f t="shared" si="71"/>
        <v/>
      </c>
      <c r="AU181" s="80" t="str">
        <f t="shared" si="72"/>
        <v/>
      </c>
      <c r="AW181" s="3" t="s">
        <v>1</v>
      </c>
    </row>
    <row r="182" spans="1:49" x14ac:dyDescent="0.2">
      <c r="A182" s="81">
        <f t="shared" si="59"/>
        <v>175</v>
      </c>
      <c r="B182" s="77" t="str">
        <f>IFERROR(VLOOKUP(F182,GCC.Param!$B$3:$C$96,2,FALSE),"")</f>
        <v/>
      </c>
      <c r="C182" s="70">
        <f>'Input 1 - Schedule 1'!D184</f>
        <v>0</v>
      </c>
      <c r="D182" s="70">
        <f>'Input 1 - Schedule 1'!E184</f>
        <v>0</v>
      </c>
      <c r="E182" s="70">
        <f>'Input 1 - Schedule 1'!F184</f>
        <v>0</v>
      </c>
      <c r="F182" s="70">
        <f>'Input 1 - Schedule 1'!G184</f>
        <v>0</v>
      </c>
      <c r="G182" s="70">
        <f>'Input 1 - Schedule 1'!I184</f>
        <v>0</v>
      </c>
      <c r="H182" s="70" t="str">
        <f>'Input 1 - Schedule 1'!J184</f>
        <v/>
      </c>
      <c r="I182" s="70">
        <f>'Input 1 - Schedule 1'!U184</f>
        <v>0</v>
      </c>
      <c r="J182" s="46"/>
      <c r="L182" s="46"/>
      <c r="M182" s="46"/>
      <c r="N182" s="70">
        <f>SUMIFS('Input 3 - Capital Instruments'!P$6:P$222,'Input 3 - Capital Instruments'!$N$6:$N$222,C182)</f>
        <v>0</v>
      </c>
      <c r="O182" s="46"/>
      <c r="P182" s="46"/>
      <c r="Q182" s="46"/>
      <c r="R182" s="71">
        <f t="shared" si="60"/>
        <v>0</v>
      </c>
      <c r="S182" s="46"/>
      <c r="T182" s="46"/>
      <c r="U182" s="72">
        <f t="shared" si="61"/>
        <v>0</v>
      </c>
      <c r="V182" s="71">
        <f t="shared" si="62"/>
        <v>0</v>
      </c>
      <c r="W182" s="71">
        <f t="shared" si="63"/>
        <v>0</v>
      </c>
      <c r="Y182" s="46"/>
      <c r="AA182" s="46"/>
      <c r="AB182" s="51"/>
      <c r="AC182" s="51"/>
      <c r="AD182" s="51"/>
      <c r="AE182" s="51"/>
      <c r="AF182" s="51"/>
      <c r="AG182" s="72">
        <f t="shared" si="64"/>
        <v>0</v>
      </c>
      <c r="AH182" s="46"/>
      <c r="AI182" s="46"/>
      <c r="AJ182" s="72">
        <f t="shared" si="56"/>
        <v>0</v>
      </c>
      <c r="AK182" s="71">
        <f t="shared" si="57"/>
        <v>0</v>
      </c>
      <c r="AL182" s="71">
        <f t="shared" si="58"/>
        <v>0</v>
      </c>
      <c r="AN182" s="73">
        <f t="shared" si="65"/>
        <v>0</v>
      </c>
      <c r="AO182" s="78">
        <f t="shared" si="66"/>
        <v>0</v>
      </c>
      <c r="AP182" s="79">
        <f t="shared" si="67"/>
        <v>0</v>
      </c>
      <c r="AQ182" s="73">
        <f t="shared" si="68"/>
        <v>0</v>
      </c>
      <c r="AR182" s="78">
        <f t="shared" si="69"/>
        <v>0</v>
      </c>
      <c r="AS182" s="79">
        <f t="shared" si="70"/>
        <v>0</v>
      </c>
      <c r="AT182" s="80" t="str">
        <f t="shared" si="71"/>
        <v/>
      </c>
      <c r="AU182" s="80" t="str">
        <f t="shared" si="72"/>
        <v/>
      </c>
      <c r="AW182" s="3" t="s">
        <v>1</v>
      </c>
    </row>
    <row r="183" spans="1:49" x14ac:dyDescent="0.2">
      <c r="A183" s="81">
        <f t="shared" si="59"/>
        <v>176</v>
      </c>
      <c r="B183" s="77" t="str">
        <f>IFERROR(VLOOKUP(F183,GCC.Param!$B$3:$C$96,2,FALSE),"")</f>
        <v/>
      </c>
      <c r="C183" s="70">
        <f>'Input 1 - Schedule 1'!D185</f>
        <v>0</v>
      </c>
      <c r="D183" s="70">
        <f>'Input 1 - Schedule 1'!E185</f>
        <v>0</v>
      </c>
      <c r="E183" s="70">
        <f>'Input 1 - Schedule 1'!F185</f>
        <v>0</v>
      </c>
      <c r="F183" s="70">
        <f>'Input 1 - Schedule 1'!G185</f>
        <v>0</v>
      </c>
      <c r="G183" s="70">
        <f>'Input 1 - Schedule 1'!I185</f>
        <v>0</v>
      </c>
      <c r="H183" s="70" t="str">
        <f>'Input 1 - Schedule 1'!J185</f>
        <v/>
      </c>
      <c r="I183" s="70">
        <f>'Input 1 - Schedule 1'!U185</f>
        <v>0</v>
      </c>
      <c r="J183" s="46"/>
      <c r="L183" s="46"/>
      <c r="M183" s="46"/>
      <c r="N183" s="70">
        <f>SUMIFS('Input 3 - Capital Instruments'!P$6:P$222,'Input 3 - Capital Instruments'!$N$6:$N$222,C183)</f>
        <v>0</v>
      </c>
      <c r="O183" s="46"/>
      <c r="P183" s="46"/>
      <c r="Q183" s="46"/>
      <c r="R183" s="71">
        <f t="shared" si="60"/>
        <v>0</v>
      </c>
      <c r="S183" s="46"/>
      <c r="T183" s="46"/>
      <c r="U183" s="72">
        <f t="shared" si="61"/>
        <v>0</v>
      </c>
      <c r="V183" s="71">
        <f t="shared" si="62"/>
        <v>0</v>
      </c>
      <c r="W183" s="71">
        <f t="shared" si="63"/>
        <v>0</v>
      </c>
      <c r="Y183" s="46"/>
      <c r="AA183" s="46"/>
      <c r="AB183" s="51"/>
      <c r="AC183" s="51"/>
      <c r="AD183" s="51"/>
      <c r="AE183" s="51"/>
      <c r="AF183" s="51"/>
      <c r="AG183" s="72">
        <f t="shared" si="64"/>
        <v>0</v>
      </c>
      <c r="AH183" s="46"/>
      <c r="AI183" s="46"/>
      <c r="AJ183" s="72">
        <f t="shared" si="56"/>
        <v>0</v>
      </c>
      <c r="AK183" s="71">
        <f t="shared" si="57"/>
        <v>0</v>
      </c>
      <c r="AL183" s="71">
        <f t="shared" si="58"/>
        <v>0</v>
      </c>
      <c r="AN183" s="73">
        <f t="shared" si="65"/>
        <v>0</v>
      </c>
      <c r="AO183" s="78">
        <f t="shared" si="66"/>
        <v>0</v>
      </c>
      <c r="AP183" s="79">
        <f t="shared" si="67"/>
        <v>0</v>
      </c>
      <c r="AQ183" s="73">
        <f t="shared" si="68"/>
        <v>0</v>
      </c>
      <c r="AR183" s="78">
        <f t="shared" si="69"/>
        <v>0</v>
      </c>
      <c r="AS183" s="79">
        <f t="shared" si="70"/>
        <v>0</v>
      </c>
      <c r="AT183" s="80" t="str">
        <f t="shared" si="71"/>
        <v/>
      </c>
      <c r="AU183" s="80" t="str">
        <f t="shared" si="72"/>
        <v/>
      </c>
      <c r="AW183" s="3" t="s">
        <v>1</v>
      </c>
    </row>
    <row r="184" spans="1:49" x14ac:dyDescent="0.2">
      <c r="A184" s="81">
        <f t="shared" si="59"/>
        <v>177</v>
      </c>
      <c r="B184" s="77" t="str">
        <f>IFERROR(VLOOKUP(F184,GCC.Param!$B$3:$C$96,2,FALSE),"")</f>
        <v/>
      </c>
      <c r="C184" s="70">
        <f>'Input 1 - Schedule 1'!D186</f>
        <v>0</v>
      </c>
      <c r="D184" s="70">
        <f>'Input 1 - Schedule 1'!E186</f>
        <v>0</v>
      </c>
      <c r="E184" s="70">
        <f>'Input 1 - Schedule 1'!F186</f>
        <v>0</v>
      </c>
      <c r="F184" s="70">
        <f>'Input 1 - Schedule 1'!G186</f>
        <v>0</v>
      </c>
      <c r="G184" s="70">
        <f>'Input 1 - Schedule 1'!I186</f>
        <v>0</v>
      </c>
      <c r="H184" s="70" t="str">
        <f>'Input 1 - Schedule 1'!J186</f>
        <v/>
      </c>
      <c r="I184" s="70">
        <f>'Input 1 - Schedule 1'!U186</f>
        <v>0</v>
      </c>
      <c r="J184" s="46"/>
      <c r="L184" s="46"/>
      <c r="M184" s="46"/>
      <c r="N184" s="70">
        <f>SUMIFS('Input 3 - Capital Instruments'!P$6:P$222,'Input 3 - Capital Instruments'!$N$6:$N$222,C184)</f>
        <v>0</v>
      </c>
      <c r="O184" s="46"/>
      <c r="P184" s="46"/>
      <c r="Q184" s="46"/>
      <c r="R184" s="71">
        <f t="shared" si="60"/>
        <v>0</v>
      </c>
      <c r="S184" s="46"/>
      <c r="T184" s="46"/>
      <c r="U184" s="72">
        <f t="shared" si="61"/>
        <v>0</v>
      </c>
      <c r="V184" s="71">
        <f t="shared" si="62"/>
        <v>0</v>
      </c>
      <c r="W184" s="71">
        <f t="shared" si="63"/>
        <v>0</v>
      </c>
      <c r="Y184" s="46"/>
      <c r="AA184" s="46"/>
      <c r="AB184" s="51"/>
      <c r="AC184" s="51"/>
      <c r="AD184" s="51"/>
      <c r="AE184" s="51"/>
      <c r="AF184" s="51"/>
      <c r="AG184" s="72">
        <f t="shared" si="64"/>
        <v>0</v>
      </c>
      <c r="AH184" s="46"/>
      <c r="AI184" s="46"/>
      <c r="AJ184" s="72">
        <f t="shared" si="56"/>
        <v>0</v>
      </c>
      <c r="AK184" s="71">
        <f t="shared" si="57"/>
        <v>0</v>
      </c>
      <c r="AL184" s="71">
        <f t="shared" si="58"/>
        <v>0</v>
      </c>
      <c r="AN184" s="73">
        <f t="shared" si="65"/>
        <v>0</v>
      </c>
      <c r="AO184" s="78">
        <f t="shared" si="66"/>
        <v>0</v>
      </c>
      <c r="AP184" s="79">
        <f t="shared" si="67"/>
        <v>0</v>
      </c>
      <c r="AQ184" s="73">
        <f t="shared" si="68"/>
        <v>0</v>
      </c>
      <c r="AR184" s="78">
        <f t="shared" si="69"/>
        <v>0</v>
      </c>
      <c r="AS184" s="79">
        <f t="shared" si="70"/>
        <v>0</v>
      </c>
      <c r="AT184" s="80" t="str">
        <f t="shared" si="71"/>
        <v/>
      </c>
      <c r="AU184" s="80" t="str">
        <f t="shared" si="72"/>
        <v/>
      </c>
      <c r="AW184" s="3" t="s">
        <v>1</v>
      </c>
    </row>
    <row r="185" spans="1:49" x14ac:dyDescent="0.2">
      <c r="A185" s="81">
        <f t="shared" si="59"/>
        <v>178</v>
      </c>
      <c r="B185" s="77" t="str">
        <f>IFERROR(VLOOKUP(F185,GCC.Param!$B$3:$C$96,2,FALSE),"")</f>
        <v/>
      </c>
      <c r="C185" s="70">
        <f>'Input 1 - Schedule 1'!D187</f>
        <v>0</v>
      </c>
      <c r="D185" s="70">
        <f>'Input 1 - Schedule 1'!E187</f>
        <v>0</v>
      </c>
      <c r="E185" s="70">
        <f>'Input 1 - Schedule 1'!F187</f>
        <v>0</v>
      </c>
      <c r="F185" s="70">
        <f>'Input 1 - Schedule 1'!G187</f>
        <v>0</v>
      </c>
      <c r="G185" s="70">
        <f>'Input 1 - Schedule 1'!I187</f>
        <v>0</v>
      </c>
      <c r="H185" s="70" t="str">
        <f>'Input 1 - Schedule 1'!J187</f>
        <v/>
      </c>
      <c r="I185" s="70">
        <f>'Input 1 - Schedule 1'!U187</f>
        <v>0</v>
      </c>
      <c r="J185" s="46"/>
      <c r="L185" s="46"/>
      <c r="M185" s="46"/>
      <c r="N185" s="70">
        <f>SUMIFS('Input 3 - Capital Instruments'!P$6:P$222,'Input 3 - Capital Instruments'!$N$6:$N$222,C185)</f>
        <v>0</v>
      </c>
      <c r="O185" s="46"/>
      <c r="P185" s="46"/>
      <c r="Q185" s="46"/>
      <c r="R185" s="71">
        <f t="shared" si="60"/>
        <v>0</v>
      </c>
      <c r="S185" s="46"/>
      <c r="T185" s="46"/>
      <c r="U185" s="72">
        <f t="shared" si="61"/>
        <v>0</v>
      </c>
      <c r="V185" s="71">
        <f t="shared" si="62"/>
        <v>0</v>
      </c>
      <c r="W185" s="71">
        <f t="shared" si="63"/>
        <v>0</v>
      </c>
      <c r="Y185" s="46"/>
      <c r="AA185" s="46"/>
      <c r="AB185" s="51"/>
      <c r="AC185" s="51"/>
      <c r="AD185" s="51"/>
      <c r="AE185" s="51"/>
      <c r="AF185" s="51"/>
      <c r="AG185" s="72">
        <f t="shared" si="64"/>
        <v>0</v>
      </c>
      <c r="AH185" s="46"/>
      <c r="AI185" s="46"/>
      <c r="AJ185" s="72">
        <f t="shared" si="56"/>
        <v>0</v>
      </c>
      <c r="AK185" s="71">
        <f t="shared" si="57"/>
        <v>0</v>
      </c>
      <c r="AL185" s="71">
        <f t="shared" si="58"/>
        <v>0</v>
      </c>
      <c r="AN185" s="73">
        <f t="shared" si="65"/>
        <v>0</v>
      </c>
      <c r="AO185" s="78">
        <f t="shared" si="66"/>
        <v>0</v>
      </c>
      <c r="AP185" s="79">
        <f t="shared" si="67"/>
        <v>0</v>
      </c>
      <c r="AQ185" s="73">
        <f t="shared" si="68"/>
        <v>0</v>
      </c>
      <c r="AR185" s="78">
        <f t="shared" si="69"/>
        <v>0</v>
      </c>
      <c r="AS185" s="79">
        <f t="shared" si="70"/>
        <v>0</v>
      </c>
      <c r="AT185" s="80" t="str">
        <f t="shared" si="71"/>
        <v/>
      </c>
      <c r="AU185" s="80" t="str">
        <f t="shared" si="72"/>
        <v/>
      </c>
      <c r="AW185" s="3" t="s">
        <v>1</v>
      </c>
    </row>
    <row r="186" spans="1:49" x14ac:dyDescent="0.2">
      <c r="A186" s="81">
        <f t="shared" si="59"/>
        <v>179</v>
      </c>
      <c r="B186" s="77" t="str">
        <f>IFERROR(VLOOKUP(F186,GCC.Param!$B$3:$C$96,2,FALSE),"")</f>
        <v/>
      </c>
      <c r="C186" s="70">
        <f>'Input 1 - Schedule 1'!D188</f>
        <v>0</v>
      </c>
      <c r="D186" s="70">
        <f>'Input 1 - Schedule 1'!E188</f>
        <v>0</v>
      </c>
      <c r="E186" s="70">
        <f>'Input 1 - Schedule 1'!F188</f>
        <v>0</v>
      </c>
      <c r="F186" s="70">
        <f>'Input 1 - Schedule 1'!G188</f>
        <v>0</v>
      </c>
      <c r="G186" s="70">
        <f>'Input 1 - Schedule 1'!I188</f>
        <v>0</v>
      </c>
      <c r="H186" s="70" t="str">
        <f>'Input 1 - Schedule 1'!J188</f>
        <v/>
      </c>
      <c r="I186" s="70">
        <f>'Input 1 - Schedule 1'!U188</f>
        <v>0</v>
      </c>
      <c r="J186" s="46"/>
      <c r="L186" s="46"/>
      <c r="M186" s="46"/>
      <c r="N186" s="70">
        <f>SUMIFS('Input 3 - Capital Instruments'!P$6:P$222,'Input 3 - Capital Instruments'!$N$6:$N$222,C186)</f>
        <v>0</v>
      </c>
      <c r="O186" s="46"/>
      <c r="P186" s="46"/>
      <c r="Q186" s="46"/>
      <c r="R186" s="71">
        <f t="shared" si="60"/>
        <v>0</v>
      </c>
      <c r="S186" s="46"/>
      <c r="T186" s="46"/>
      <c r="U186" s="72">
        <f t="shared" si="61"/>
        <v>0</v>
      </c>
      <c r="V186" s="71">
        <f t="shared" si="62"/>
        <v>0</v>
      </c>
      <c r="W186" s="71">
        <f t="shared" si="63"/>
        <v>0</v>
      </c>
      <c r="Y186" s="46"/>
      <c r="AA186" s="46"/>
      <c r="AB186" s="51"/>
      <c r="AC186" s="51"/>
      <c r="AD186" s="51"/>
      <c r="AE186" s="51"/>
      <c r="AF186" s="51"/>
      <c r="AG186" s="72">
        <f t="shared" si="64"/>
        <v>0</v>
      </c>
      <c r="AH186" s="46"/>
      <c r="AI186" s="46"/>
      <c r="AJ186" s="72">
        <f t="shared" si="56"/>
        <v>0</v>
      </c>
      <c r="AK186" s="71">
        <f t="shared" si="57"/>
        <v>0</v>
      </c>
      <c r="AL186" s="71">
        <f t="shared" si="58"/>
        <v>0</v>
      </c>
      <c r="AN186" s="73">
        <f t="shared" si="65"/>
        <v>0</v>
      </c>
      <c r="AO186" s="78">
        <f t="shared" si="66"/>
        <v>0</v>
      </c>
      <c r="AP186" s="79">
        <f t="shared" si="67"/>
        <v>0</v>
      </c>
      <c r="AQ186" s="73">
        <f t="shared" si="68"/>
        <v>0</v>
      </c>
      <c r="AR186" s="78">
        <f t="shared" si="69"/>
        <v>0</v>
      </c>
      <c r="AS186" s="79">
        <f t="shared" si="70"/>
        <v>0</v>
      </c>
      <c r="AT186" s="80" t="str">
        <f t="shared" si="71"/>
        <v/>
      </c>
      <c r="AU186" s="80" t="str">
        <f t="shared" si="72"/>
        <v/>
      </c>
      <c r="AW186" s="3" t="s">
        <v>1</v>
      </c>
    </row>
    <row r="187" spans="1:49" x14ac:dyDescent="0.2">
      <c r="A187" s="81">
        <f t="shared" si="59"/>
        <v>180</v>
      </c>
      <c r="B187" s="77" t="str">
        <f>IFERROR(VLOOKUP(F187,GCC.Param!$B$3:$C$96,2,FALSE),"")</f>
        <v/>
      </c>
      <c r="C187" s="70">
        <f>'Input 1 - Schedule 1'!D189</f>
        <v>0</v>
      </c>
      <c r="D187" s="70">
        <f>'Input 1 - Schedule 1'!E189</f>
        <v>0</v>
      </c>
      <c r="E187" s="70">
        <f>'Input 1 - Schedule 1'!F189</f>
        <v>0</v>
      </c>
      <c r="F187" s="70">
        <f>'Input 1 - Schedule 1'!G189</f>
        <v>0</v>
      </c>
      <c r="G187" s="70">
        <f>'Input 1 - Schedule 1'!I189</f>
        <v>0</v>
      </c>
      <c r="H187" s="70" t="str">
        <f>'Input 1 - Schedule 1'!J189</f>
        <v/>
      </c>
      <c r="I187" s="70">
        <f>'Input 1 - Schedule 1'!U189</f>
        <v>0</v>
      </c>
      <c r="J187" s="46"/>
      <c r="L187" s="46"/>
      <c r="M187" s="46"/>
      <c r="N187" s="70">
        <f>SUMIFS('Input 3 - Capital Instruments'!P$6:P$222,'Input 3 - Capital Instruments'!$N$6:$N$222,C187)</f>
        <v>0</v>
      </c>
      <c r="O187" s="46"/>
      <c r="P187" s="46"/>
      <c r="Q187" s="46"/>
      <c r="R187" s="71">
        <f t="shared" si="60"/>
        <v>0</v>
      </c>
      <c r="S187" s="46"/>
      <c r="T187" s="46"/>
      <c r="U187" s="72">
        <f t="shared" si="61"/>
        <v>0</v>
      </c>
      <c r="V187" s="71">
        <f t="shared" si="62"/>
        <v>0</v>
      </c>
      <c r="W187" s="71">
        <f t="shared" si="63"/>
        <v>0</v>
      </c>
      <c r="Y187" s="46"/>
      <c r="AA187" s="46"/>
      <c r="AB187" s="51"/>
      <c r="AC187" s="51"/>
      <c r="AD187" s="51"/>
      <c r="AE187" s="51"/>
      <c r="AF187" s="51"/>
      <c r="AG187" s="72">
        <f t="shared" si="64"/>
        <v>0</v>
      </c>
      <c r="AH187" s="46"/>
      <c r="AI187" s="46"/>
      <c r="AJ187" s="72">
        <f t="shared" si="56"/>
        <v>0</v>
      </c>
      <c r="AK187" s="71">
        <f t="shared" si="57"/>
        <v>0</v>
      </c>
      <c r="AL187" s="71">
        <f t="shared" si="58"/>
        <v>0</v>
      </c>
      <c r="AN187" s="73">
        <f t="shared" si="65"/>
        <v>0</v>
      </c>
      <c r="AO187" s="78">
        <f t="shared" si="66"/>
        <v>0</v>
      </c>
      <c r="AP187" s="79">
        <f t="shared" si="67"/>
        <v>0</v>
      </c>
      <c r="AQ187" s="73">
        <f t="shared" si="68"/>
        <v>0</v>
      </c>
      <c r="AR187" s="78">
        <f t="shared" si="69"/>
        <v>0</v>
      </c>
      <c r="AS187" s="79">
        <f t="shared" si="70"/>
        <v>0</v>
      </c>
      <c r="AT187" s="80" t="str">
        <f t="shared" si="71"/>
        <v/>
      </c>
      <c r="AU187" s="80" t="str">
        <f t="shared" si="72"/>
        <v/>
      </c>
      <c r="AW187" s="3" t="s">
        <v>1</v>
      </c>
    </row>
    <row r="188" spans="1:49" x14ac:dyDescent="0.2">
      <c r="A188" s="81">
        <f t="shared" si="59"/>
        <v>181</v>
      </c>
      <c r="B188" s="77" t="str">
        <f>IFERROR(VLOOKUP(F188,GCC.Param!$B$3:$C$96,2,FALSE),"")</f>
        <v/>
      </c>
      <c r="C188" s="70">
        <f>'Input 1 - Schedule 1'!D190</f>
        <v>0</v>
      </c>
      <c r="D188" s="70">
        <f>'Input 1 - Schedule 1'!E190</f>
        <v>0</v>
      </c>
      <c r="E188" s="70">
        <f>'Input 1 - Schedule 1'!F190</f>
        <v>0</v>
      </c>
      <c r="F188" s="70">
        <f>'Input 1 - Schedule 1'!G190</f>
        <v>0</v>
      </c>
      <c r="G188" s="70">
        <f>'Input 1 - Schedule 1'!I190</f>
        <v>0</v>
      </c>
      <c r="H188" s="70" t="str">
        <f>'Input 1 - Schedule 1'!J190</f>
        <v/>
      </c>
      <c r="I188" s="70">
        <f>'Input 1 - Schedule 1'!U190</f>
        <v>0</v>
      </c>
      <c r="J188" s="46"/>
      <c r="L188" s="46"/>
      <c r="M188" s="46"/>
      <c r="N188" s="70">
        <f>SUMIFS('Input 3 - Capital Instruments'!P$6:P$222,'Input 3 - Capital Instruments'!$N$6:$N$222,C188)</f>
        <v>0</v>
      </c>
      <c r="O188" s="46"/>
      <c r="P188" s="46"/>
      <c r="Q188" s="46"/>
      <c r="R188" s="71">
        <f t="shared" si="60"/>
        <v>0</v>
      </c>
      <c r="S188" s="46"/>
      <c r="T188" s="46"/>
      <c r="U188" s="72">
        <f t="shared" si="61"/>
        <v>0</v>
      </c>
      <c r="V188" s="71">
        <f t="shared" si="62"/>
        <v>0</v>
      </c>
      <c r="W188" s="71">
        <f t="shared" si="63"/>
        <v>0</v>
      </c>
      <c r="Y188" s="46"/>
      <c r="AA188" s="46"/>
      <c r="AB188" s="51"/>
      <c r="AC188" s="51"/>
      <c r="AD188" s="51"/>
      <c r="AE188" s="51"/>
      <c r="AF188" s="51"/>
      <c r="AG188" s="72">
        <f t="shared" si="64"/>
        <v>0</v>
      </c>
      <c r="AH188" s="46"/>
      <c r="AI188" s="46"/>
      <c r="AJ188" s="72">
        <f t="shared" si="56"/>
        <v>0</v>
      </c>
      <c r="AK188" s="71">
        <f t="shared" si="57"/>
        <v>0</v>
      </c>
      <c r="AL188" s="71">
        <f t="shared" si="58"/>
        <v>0</v>
      </c>
      <c r="AN188" s="73">
        <f t="shared" si="65"/>
        <v>0</v>
      </c>
      <c r="AO188" s="78">
        <f t="shared" si="66"/>
        <v>0</v>
      </c>
      <c r="AP188" s="79">
        <f t="shared" si="67"/>
        <v>0</v>
      </c>
      <c r="AQ188" s="73">
        <f t="shared" si="68"/>
        <v>0</v>
      </c>
      <c r="AR188" s="78">
        <f t="shared" si="69"/>
        <v>0</v>
      </c>
      <c r="AS188" s="79">
        <f t="shared" si="70"/>
        <v>0</v>
      </c>
      <c r="AT188" s="80" t="str">
        <f t="shared" si="71"/>
        <v/>
      </c>
      <c r="AU188" s="80" t="str">
        <f t="shared" si="72"/>
        <v/>
      </c>
      <c r="AW188" s="3" t="s">
        <v>1</v>
      </c>
    </row>
    <row r="189" spans="1:49" x14ac:dyDescent="0.2">
      <c r="A189" s="81">
        <f t="shared" si="59"/>
        <v>182</v>
      </c>
      <c r="B189" s="77" t="str">
        <f>IFERROR(VLOOKUP(F189,GCC.Param!$B$3:$C$96,2,FALSE),"")</f>
        <v/>
      </c>
      <c r="C189" s="70">
        <f>'Input 1 - Schedule 1'!D191</f>
        <v>0</v>
      </c>
      <c r="D189" s="70">
        <f>'Input 1 - Schedule 1'!E191</f>
        <v>0</v>
      </c>
      <c r="E189" s="70">
        <f>'Input 1 - Schedule 1'!F191</f>
        <v>0</v>
      </c>
      <c r="F189" s="70">
        <f>'Input 1 - Schedule 1'!G191</f>
        <v>0</v>
      </c>
      <c r="G189" s="70">
        <f>'Input 1 - Schedule 1'!I191</f>
        <v>0</v>
      </c>
      <c r="H189" s="70" t="str">
        <f>'Input 1 - Schedule 1'!J191</f>
        <v/>
      </c>
      <c r="I189" s="70">
        <f>'Input 1 - Schedule 1'!U191</f>
        <v>0</v>
      </c>
      <c r="J189" s="46"/>
      <c r="L189" s="46"/>
      <c r="M189" s="46"/>
      <c r="N189" s="70">
        <f>SUMIFS('Input 3 - Capital Instruments'!P$6:P$222,'Input 3 - Capital Instruments'!$N$6:$N$222,C189)</f>
        <v>0</v>
      </c>
      <c r="O189" s="46"/>
      <c r="P189" s="46"/>
      <c r="Q189" s="46"/>
      <c r="R189" s="71">
        <f t="shared" si="60"/>
        <v>0</v>
      </c>
      <c r="S189" s="46"/>
      <c r="T189" s="46"/>
      <c r="U189" s="72">
        <f t="shared" si="61"/>
        <v>0</v>
      </c>
      <c r="V189" s="71">
        <f t="shared" si="62"/>
        <v>0</v>
      </c>
      <c r="W189" s="71">
        <f t="shared" si="63"/>
        <v>0</v>
      </c>
      <c r="Y189" s="46"/>
      <c r="AA189" s="46"/>
      <c r="AB189" s="51"/>
      <c r="AC189" s="51"/>
      <c r="AD189" s="51"/>
      <c r="AE189" s="51"/>
      <c r="AF189" s="51"/>
      <c r="AG189" s="72">
        <f t="shared" si="64"/>
        <v>0</v>
      </c>
      <c r="AH189" s="46"/>
      <c r="AI189" s="46"/>
      <c r="AJ189" s="72">
        <f t="shared" si="56"/>
        <v>0</v>
      </c>
      <c r="AK189" s="71">
        <f t="shared" si="57"/>
        <v>0</v>
      </c>
      <c r="AL189" s="71">
        <f t="shared" si="58"/>
        <v>0</v>
      </c>
      <c r="AN189" s="73">
        <f t="shared" si="65"/>
        <v>0</v>
      </c>
      <c r="AO189" s="78">
        <f t="shared" si="66"/>
        <v>0</v>
      </c>
      <c r="AP189" s="79">
        <f t="shared" si="67"/>
        <v>0</v>
      </c>
      <c r="AQ189" s="73">
        <f t="shared" si="68"/>
        <v>0</v>
      </c>
      <c r="AR189" s="78">
        <f t="shared" si="69"/>
        <v>0</v>
      </c>
      <c r="AS189" s="79">
        <f t="shared" si="70"/>
        <v>0</v>
      </c>
      <c r="AT189" s="80" t="str">
        <f t="shared" si="71"/>
        <v/>
      </c>
      <c r="AU189" s="80" t="str">
        <f t="shared" si="72"/>
        <v/>
      </c>
      <c r="AW189" s="3" t="s">
        <v>1</v>
      </c>
    </row>
    <row r="190" spans="1:49" x14ac:dyDescent="0.2">
      <c r="A190" s="81">
        <f t="shared" si="59"/>
        <v>183</v>
      </c>
      <c r="B190" s="77" t="str">
        <f>IFERROR(VLOOKUP(F190,GCC.Param!$B$3:$C$96,2,FALSE),"")</f>
        <v/>
      </c>
      <c r="C190" s="70">
        <f>'Input 1 - Schedule 1'!D192</f>
        <v>0</v>
      </c>
      <c r="D190" s="70">
        <f>'Input 1 - Schedule 1'!E192</f>
        <v>0</v>
      </c>
      <c r="E190" s="70">
        <f>'Input 1 - Schedule 1'!F192</f>
        <v>0</v>
      </c>
      <c r="F190" s="70">
        <f>'Input 1 - Schedule 1'!G192</f>
        <v>0</v>
      </c>
      <c r="G190" s="70">
        <f>'Input 1 - Schedule 1'!I192</f>
        <v>0</v>
      </c>
      <c r="H190" s="70" t="str">
        <f>'Input 1 - Schedule 1'!J192</f>
        <v/>
      </c>
      <c r="I190" s="70">
        <f>'Input 1 - Schedule 1'!U192</f>
        <v>0</v>
      </c>
      <c r="J190" s="46"/>
      <c r="L190" s="46"/>
      <c r="M190" s="46"/>
      <c r="N190" s="70">
        <f>SUMIFS('Input 3 - Capital Instruments'!P$6:P$222,'Input 3 - Capital Instruments'!$N$6:$N$222,C190)</f>
        <v>0</v>
      </c>
      <c r="O190" s="46"/>
      <c r="P190" s="46"/>
      <c r="Q190" s="46"/>
      <c r="R190" s="71">
        <f t="shared" si="60"/>
        <v>0</v>
      </c>
      <c r="S190" s="46"/>
      <c r="T190" s="46"/>
      <c r="U190" s="72">
        <f t="shared" si="61"/>
        <v>0</v>
      </c>
      <c r="V190" s="71">
        <f t="shared" si="62"/>
        <v>0</v>
      </c>
      <c r="W190" s="71">
        <f t="shared" si="63"/>
        <v>0</v>
      </c>
      <c r="Y190" s="46"/>
      <c r="AA190" s="46"/>
      <c r="AB190" s="51"/>
      <c r="AC190" s="51"/>
      <c r="AD190" s="51"/>
      <c r="AE190" s="51"/>
      <c r="AF190" s="51"/>
      <c r="AG190" s="72">
        <f t="shared" si="64"/>
        <v>0</v>
      </c>
      <c r="AH190" s="46"/>
      <c r="AI190" s="46"/>
      <c r="AJ190" s="72">
        <f t="shared" si="56"/>
        <v>0</v>
      </c>
      <c r="AK190" s="71">
        <f t="shared" si="57"/>
        <v>0</v>
      </c>
      <c r="AL190" s="71">
        <f t="shared" si="58"/>
        <v>0</v>
      </c>
      <c r="AN190" s="73">
        <f t="shared" si="65"/>
        <v>0</v>
      </c>
      <c r="AO190" s="78">
        <f t="shared" si="66"/>
        <v>0</v>
      </c>
      <c r="AP190" s="79">
        <f t="shared" si="67"/>
        <v>0</v>
      </c>
      <c r="AQ190" s="73">
        <f t="shared" si="68"/>
        <v>0</v>
      </c>
      <c r="AR190" s="78">
        <f t="shared" si="69"/>
        <v>0</v>
      </c>
      <c r="AS190" s="79">
        <f t="shared" si="70"/>
        <v>0</v>
      </c>
      <c r="AT190" s="80" t="str">
        <f t="shared" si="71"/>
        <v/>
      </c>
      <c r="AU190" s="80" t="str">
        <f t="shared" si="72"/>
        <v/>
      </c>
      <c r="AW190" s="3" t="s">
        <v>1</v>
      </c>
    </row>
    <row r="191" spans="1:49" x14ac:dyDescent="0.2">
      <c r="A191" s="81">
        <f t="shared" si="59"/>
        <v>184</v>
      </c>
      <c r="B191" s="77" t="str">
        <f>IFERROR(VLOOKUP(F191,GCC.Param!$B$3:$C$96,2,FALSE),"")</f>
        <v/>
      </c>
      <c r="C191" s="70">
        <f>'Input 1 - Schedule 1'!D193</f>
        <v>0</v>
      </c>
      <c r="D191" s="70">
        <f>'Input 1 - Schedule 1'!E193</f>
        <v>0</v>
      </c>
      <c r="E191" s="70">
        <f>'Input 1 - Schedule 1'!F193</f>
        <v>0</v>
      </c>
      <c r="F191" s="70">
        <f>'Input 1 - Schedule 1'!G193</f>
        <v>0</v>
      </c>
      <c r="G191" s="70">
        <f>'Input 1 - Schedule 1'!I193</f>
        <v>0</v>
      </c>
      <c r="H191" s="70" t="str">
        <f>'Input 1 - Schedule 1'!J193</f>
        <v/>
      </c>
      <c r="I191" s="70">
        <f>'Input 1 - Schedule 1'!U193</f>
        <v>0</v>
      </c>
      <c r="J191" s="46"/>
      <c r="L191" s="46"/>
      <c r="M191" s="46"/>
      <c r="N191" s="70">
        <f>SUMIFS('Input 3 - Capital Instruments'!P$6:P$222,'Input 3 - Capital Instruments'!$N$6:$N$222,C191)</f>
        <v>0</v>
      </c>
      <c r="O191" s="46"/>
      <c r="P191" s="46"/>
      <c r="Q191" s="46"/>
      <c r="R191" s="71">
        <f t="shared" si="60"/>
        <v>0</v>
      </c>
      <c r="S191" s="46"/>
      <c r="T191" s="46"/>
      <c r="U191" s="72">
        <f t="shared" si="61"/>
        <v>0</v>
      </c>
      <c r="V191" s="71">
        <f t="shared" si="62"/>
        <v>0</v>
      </c>
      <c r="W191" s="71">
        <f t="shared" si="63"/>
        <v>0</v>
      </c>
      <c r="Y191" s="46"/>
      <c r="AA191" s="46"/>
      <c r="AB191" s="51"/>
      <c r="AC191" s="51"/>
      <c r="AD191" s="51"/>
      <c r="AE191" s="51"/>
      <c r="AF191" s="51"/>
      <c r="AG191" s="72">
        <f t="shared" si="64"/>
        <v>0</v>
      </c>
      <c r="AH191" s="46"/>
      <c r="AI191" s="46"/>
      <c r="AJ191" s="72">
        <f t="shared" si="56"/>
        <v>0</v>
      </c>
      <c r="AK191" s="71">
        <f t="shared" si="57"/>
        <v>0</v>
      </c>
      <c r="AL191" s="71">
        <f t="shared" si="58"/>
        <v>0</v>
      </c>
      <c r="AN191" s="73">
        <f t="shared" si="65"/>
        <v>0</v>
      </c>
      <c r="AO191" s="78">
        <f t="shared" si="66"/>
        <v>0</v>
      </c>
      <c r="AP191" s="79">
        <f t="shared" si="67"/>
        <v>0</v>
      </c>
      <c r="AQ191" s="73">
        <f t="shared" si="68"/>
        <v>0</v>
      </c>
      <c r="AR191" s="78">
        <f t="shared" si="69"/>
        <v>0</v>
      </c>
      <c r="AS191" s="79">
        <f t="shared" si="70"/>
        <v>0</v>
      </c>
      <c r="AT191" s="80" t="str">
        <f t="shared" si="71"/>
        <v/>
      </c>
      <c r="AU191" s="80" t="str">
        <f t="shared" si="72"/>
        <v/>
      </c>
      <c r="AW191" s="3" t="s">
        <v>1</v>
      </c>
    </row>
    <row r="192" spans="1:49" x14ac:dyDescent="0.2">
      <c r="A192" s="81">
        <f t="shared" si="59"/>
        <v>185</v>
      </c>
      <c r="B192" s="77" t="str">
        <f>IFERROR(VLOOKUP(F192,GCC.Param!$B$3:$C$96,2,FALSE),"")</f>
        <v/>
      </c>
      <c r="C192" s="70">
        <f>'Input 1 - Schedule 1'!D194</f>
        <v>0</v>
      </c>
      <c r="D192" s="70">
        <f>'Input 1 - Schedule 1'!E194</f>
        <v>0</v>
      </c>
      <c r="E192" s="70">
        <f>'Input 1 - Schedule 1'!F194</f>
        <v>0</v>
      </c>
      <c r="F192" s="70">
        <f>'Input 1 - Schedule 1'!G194</f>
        <v>0</v>
      </c>
      <c r="G192" s="70">
        <f>'Input 1 - Schedule 1'!I194</f>
        <v>0</v>
      </c>
      <c r="H192" s="70" t="str">
        <f>'Input 1 - Schedule 1'!J194</f>
        <v/>
      </c>
      <c r="I192" s="70">
        <f>'Input 1 - Schedule 1'!U194</f>
        <v>0</v>
      </c>
      <c r="J192" s="46"/>
      <c r="L192" s="46"/>
      <c r="M192" s="46"/>
      <c r="N192" s="70">
        <f>SUMIFS('Input 3 - Capital Instruments'!P$6:P$222,'Input 3 - Capital Instruments'!$N$6:$N$222,C192)</f>
        <v>0</v>
      </c>
      <c r="O192" s="46"/>
      <c r="P192" s="46"/>
      <c r="Q192" s="46"/>
      <c r="R192" s="71">
        <f t="shared" si="60"/>
        <v>0</v>
      </c>
      <c r="S192" s="46"/>
      <c r="T192" s="46"/>
      <c r="U192" s="72">
        <f t="shared" si="61"/>
        <v>0</v>
      </c>
      <c r="V192" s="71">
        <f t="shared" si="62"/>
        <v>0</v>
      </c>
      <c r="W192" s="71">
        <f t="shared" si="63"/>
        <v>0</v>
      </c>
      <c r="Y192" s="46"/>
      <c r="AA192" s="46"/>
      <c r="AB192" s="51"/>
      <c r="AC192" s="51"/>
      <c r="AD192" s="51"/>
      <c r="AE192" s="51"/>
      <c r="AF192" s="51"/>
      <c r="AG192" s="72">
        <f t="shared" si="64"/>
        <v>0</v>
      </c>
      <c r="AH192" s="46"/>
      <c r="AI192" s="46"/>
      <c r="AJ192" s="72">
        <f t="shared" si="56"/>
        <v>0</v>
      </c>
      <c r="AK192" s="71">
        <f t="shared" si="57"/>
        <v>0</v>
      </c>
      <c r="AL192" s="71">
        <f t="shared" si="58"/>
        <v>0</v>
      </c>
      <c r="AN192" s="73">
        <f t="shared" si="65"/>
        <v>0</v>
      </c>
      <c r="AO192" s="78">
        <f t="shared" si="66"/>
        <v>0</v>
      </c>
      <c r="AP192" s="79">
        <f t="shared" si="67"/>
        <v>0</v>
      </c>
      <c r="AQ192" s="73">
        <f t="shared" si="68"/>
        <v>0</v>
      </c>
      <c r="AR192" s="78">
        <f t="shared" si="69"/>
        <v>0</v>
      </c>
      <c r="AS192" s="79">
        <f t="shared" si="70"/>
        <v>0</v>
      </c>
      <c r="AT192" s="80" t="str">
        <f t="shared" si="71"/>
        <v/>
      </c>
      <c r="AU192" s="80" t="str">
        <f t="shared" si="72"/>
        <v/>
      </c>
      <c r="AW192" s="3" t="s">
        <v>1</v>
      </c>
    </row>
    <row r="193" spans="1:49" x14ac:dyDescent="0.2">
      <c r="A193" s="81">
        <f t="shared" si="59"/>
        <v>186</v>
      </c>
      <c r="B193" s="77" t="str">
        <f>IFERROR(VLOOKUP(F193,GCC.Param!$B$3:$C$96,2,FALSE),"")</f>
        <v/>
      </c>
      <c r="C193" s="70">
        <f>'Input 1 - Schedule 1'!D195</f>
        <v>0</v>
      </c>
      <c r="D193" s="70">
        <f>'Input 1 - Schedule 1'!E195</f>
        <v>0</v>
      </c>
      <c r="E193" s="70">
        <f>'Input 1 - Schedule 1'!F195</f>
        <v>0</v>
      </c>
      <c r="F193" s="70">
        <f>'Input 1 - Schedule 1'!G195</f>
        <v>0</v>
      </c>
      <c r="G193" s="70">
        <f>'Input 1 - Schedule 1'!I195</f>
        <v>0</v>
      </c>
      <c r="H193" s="70" t="str">
        <f>'Input 1 - Schedule 1'!J195</f>
        <v/>
      </c>
      <c r="I193" s="70">
        <f>'Input 1 - Schedule 1'!U195</f>
        <v>0</v>
      </c>
      <c r="J193" s="46"/>
      <c r="L193" s="46"/>
      <c r="M193" s="46"/>
      <c r="N193" s="70">
        <f>SUMIFS('Input 3 - Capital Instruments'!P$6:P$222,'Input 3 - Capital Instruments'!$N$6:$N$222,C193)</f>
        <v>0</v>
      </c>
      <c r="O193" s="46"/>
      <c r="P193" s="46"/>
      <c r="Q193" s="46"/>
      <c r="R193" s="71">
        <f t="shared" si="60"/>
        <v>0</v>
      </c>
      <c r="S193" s="46"/>
      <c r="T193" s="46"/>
      <c r="U193" s="72">
        <f t="shared" si="61"/>
        <v>0</v>
      </c>
      <c r="V193" s="71">
        <f t="shared" si="62"/>
        <v>0</v>
      </c>
      <c r="W193" s="71">
        <f t="shared" si="63"/>
        <v>0</v>
      </c>
      <c r="Y193" s="46"/>
      <c r="AA193" s="46"/>
      <c r="AB193" s="51"/>
      <c r="AC193" s="51"/>
      <c r="AD193" s="51"/>
      <c r="AE193" s="51"/>
      <c r="AF193" s="51"/>
      <c r="AG193" s="72">
        <f t="shared" si="64"/>
        <v>0</v>
      </c>
      <c r="AH193" s="46"/>
      <c r="AI193" s="46"/>
      <c r="AJ193" s="72">
        <f t="shared" si="56"/>
        <v>0</v>
      </c>
      <c r="AK193" s="71">
        <f t="shared" si="57"/>
        <v>0</v>
      </c>
      <c r="AL193" s="71">
        <f t="shared" si="58"/>
        <v>0</v>
      </c>
      <c r="AN193" s="73">
        <f t="shared" si="65"/>
        <v>0</v>
      </c>
      <c r="AO193" s="78">
        <f t="shared" si="66"/>
        <v>0</v>
      </c>
      <c r="AP193" s="79">
        <f t="shared" si="67"/>
        <v>0</v>
      </c>
      <c r="AQ193" s="73">
        <f t="shared" si="68"/>
        <v>0</v>
      </c>
      <c r="AR193" s="78">
        <f t="shared" si="69"/>
        <v>0</v>
      </c>
      <c r="AS193" s="79">
        <f t="shared" si="70"/>
        <v>0</v>
      </c>
      <c r="AT193" s="80" t="str">
        <f t="shared" si="71"/>
        <v/>
      </c>
      <c r="AU193" s="80" t="str">
        <f t="shared" si="72"/>
        <v/>
      </c>
      <c r="AW193" s="3" t="s">
        <v>1</v>
      </c>
    </row>
    <row r="194" spans="1:49" x14ac:dyDescent="0.2">
      <c r="A194" s="81">
        <f t="shared" si="59"/>
        <v>187</v>
      </c>
      <c r="B194" s="77" t="str">
        <f>IFERROR(VLOOKUP(F194,GCC.Param!$B$3:$C$96,2,FALSE),"")</f>
        <v/>
      </c>
      <c r="C194" s="70">
        <f>'Input 1 - Schedule 1'!D196</f>
        <v>0</v>
      </c>
      <c r="D194" s="70">
        <f>'Input 1 - Schedule 1'!E196</f>
        <v>0</v>
      </c>
      <c r="E194" s="70">
        <f>'Input 1 - Schedule 1'!F196</f>
        <v>0</v>
      </c>
      <c r="F194" s="70">
        <f>'Input 1 - Schedule 1'!G196</f>
        <v>0</v>
      </c>
      <c r="G194" s="70">
        <f>'Input 1 - Schedule 1'!I196</f>
        <v>0</v>
      </c>
      <c r="H194" s="70" t="str">
        <f>'Input 1 - Schedule 1'!J196</f>
        <v/>
      </c>
      <c r="I194" s="70">
        <f>'Input 1 - Schedule 1'!U196</f>
        <v>0</v>
      </c>
      <c r="J194" s="46"/>
      <c r="L194" s="46"/>
      <c r="M194" s="46"/>
      <c r="N194" s="70">
        <f>SUMIFS('Input 3 - Capital Instruments'!P$6:P$222,'Input 3 - Capital Instruments'!$N$6:$N$222,C194)</f>
        <v>0</v>
      </c>
      <c r="O194" s="46"/>
      <c r="P194" s="46"/>
      <c r="Q194" s="46"/>
      <c r="R194" s="71">
        <f t="shared" si="60"/>
        <v>0</v>
      </c>
      <c r="S194" s="46"/>
      <c r="T194" s="46"/>
      <c r="U194" s="72">
        <f t="shared" si="61"/>
        <v>0</v>
      </c>
      <c r="V194" s="71">
        <f t="shared" si="62"/>
        <v>0</v>
      </c>
      <c r="W194" s="71">
        <f t="shared" si="63"/>
        <v>0</v>
      </c>
      <c r="Y194" s="46"/>
      <c r="AA194" s="46"/>
      <c r="AB194" s="51"/>
      <c r="AC194" s="51"/>
      <c r="AD194" s="51"/>
      <c r="AE194" s="51"/>
      <c r="AF194" s="51"/>
      <c r="AG194" s="72">
        <f t="shared" si="64"/>
        <v>0</v>
      </c>
      <c r="AH194" s="46"/>
      <c r="AI194" s="46"/>
      <c r="AJ194" s="72">
        <f t="shared" si="56"/>
        <v>0</v>
      </c>
      <c r="AK194" s="71">
        <f t="shared" si="57"/>
        <v>0</v>
      </c>
      <c r="AL194" s="71">
        <f t="shared" si="58"/>
        <v>0</v>
      </c>
      <c r="AN194" s="73">
        <f t="shared" si="65"/>
        <v>0</v>
      </c>
      <c r="AO194" s="78">
        <f t="shared" si="66"/>
        <v>0</v>
      </c>
      <c r="AP194" s="79">
        <f t="shared" si="67"/>
        <v>0</v>
      </c>
      <c r="AQ194" s="73">
        <f t="shared" si="68"/>
        <v>0</v>
      </c>
      <c r="AR194" s="78">
        <f t="shared" si="69"/>
        <v>0</v>
      </c>
      <c r="AS194" s="79">
        <f t="shared" si="70"/>
        <v>0</v>
      </c>
      <c r="AT194" s="80" t="str">
        <f t="shared" si="71"/>
        <v/>
      </c>
      <c r="AU194" s="80" t="str">
        <f t="shared" si="72"/>
        <v/>
      </c>
      <c r="AW194" s="3" t="s">
        <v>1</v>
      </c>
    </row>
    <row r="195" spans="1:49" x14ac:dyDescent="0.2">
      <c r="A195" s="81">
        <f t="shared" si="59"/>
        <v>188</v>
      </c>
      <c r="B195" s="77" t="str">
        <f>IFERROR(VLOOKUP(F195,GCC.Param!$B$3:$C$96,2,FALSE),"")</f>
        <v/>
      </c>
      <c r="C195" s="70">
        <f>'Input 1 - Schedule 1'!D197</f>
        <v>0</v>
      </c>
      <c r="D195" s="70">
        <f>'Input 1 - Schedule 1'!E197</f>
        <v>0</v>
      </c>
      <c r="E195" s="70">
        <f>'Input 1 - Schedule 1'!F197</f>
        <v>0</v>
      </c>
      <c r="F195" s="70">
        <f>'Input 1 - Schedule 1'!G197</f>
        <v>0</v>
      </c>
      <c r="G195" s="70">
        <f>'Input 1 - Schedule 1'!I197</f>
        <v>0</v>
      </c>
      <c r="H195" s="70" t="str">
        <f>'Input 1 - Schedule 1'!J197</f>
        <v/>
      </c>
      <c r="I195" s="70">
        <f>'Input 1 - Schedule 1'!U197</f>
        <v>0</v>
      </c>
      <c r="J195" s="46"/>
      <c r="L195" s="46"/>
      <c r="M195" s="46"/>
      <c r="N195" s="70">
        <f>SUMIFS('Input 3 - Capital Instruments'!P$6:P$222,'Input 3 - Capital Instruments'!$N$6:$N$222,C195)</f>
        <v>0</v>
      </c>
      <c r="O195" s="46"/>
      <c r="P195" s="46"/>
      <c r="Q195" s="46"/>
      <c r="R195" s="71">
        <f t="shared" si="60"/>
        <v>0</v>
      </c>
      <c r="S195" s="46"/>
      <c r="T195" s="46"/>
      <c r="U195" s="72">
        <f t="shared" si="61"/>
        <v>0</v>
      </c>
      <c r="V195" s="71">
        <f t="shared" si="62"/>
        <v>0</v>
      </c>
      <c r="W195" s="71">
        <f t="shared" si="63"/>
        <v>0</v>
      </c>
      <c r="Y195" s="46"/>
      <c r="AA195" s="46"/>
      <c r="AB195" s="51"/>
      <c r="AC195" s="51"/>
      <c r="AD195" s="51"/>
      <c r="AE195" s="51"/>
      <c r="AF195" s="51"/>
      <c r="AG195" s="72">
        <f t="shared" si="64"/>
        <v>0</v>
      </c>
      <c r="AH195" s="46"/>
      <c r="AI195" s="46"/>
      <c r="AJ195" s="72">
        <f t="shared" si="56"/>
        <v>0</v>
      </c>
      <c r="AK195" s="71">
        <f t="shared" si="57"/>
        <v>0</v>
      </c>
      <c r="AL195" s="71">
        <f t="shared" si="58"/>
        <v>0</v>
      </c>
      <c r="AN195" s="73">
        <f t="shared" si="65"/>
        <v>0</v>
      </c>
      <c r="AO195" s="78">
        <f t="shared" si="66"/>
        <v>0</v>
      </c>
      <c r="AP195" s="79">
        <f t="shared" si="67"/>
        <v>0</v>
      </c>
      <c r="AQ195" s="73">
        <f t="shared" si="68"/>
        <v>0</v>
      </c>
      <c r="AR195" s="78">
        <f t="shared" si="69"/>
        <v>0</v>
      </c>
      <c r="AS195" s="79">
        <f t="shared" si="70"/>
        <v>0</v>
      </c>
      <c r="AT195" s="80" t="str">
        <f t="shared" si="71"/>
        <v/>
      </c>
      <c r="AU195" s="80" t="str">
        <f t="shared" si="72"/>
        <v/>
      </c>
      <c r="AW195" s="3" t="s">
        <v>1</v>
      </c>
    </row>
    <row r="196" spans="1:49" x14ac:dyDescent="0.2">
      <c r="A196" s="81">
        <f t="shared" si="59"/>
        <v>189</v>
      </c>
      <c r="B196" s="77" t="str">
        <f>IFERROR(VLOOKUP(F196,GCC.Param!$B$3:$C$96,2,FALSE),"")</f>
        <v/>
      </c>
      <c r="C196" s="70">
        <f>'Input 1 - Schedule 1'!D198</f>
        <v>0</v>
      </c>
      <c r="D196" s="70">
        <f>'Input 1 - Schedule 1'!E198</f>
        <v>0</v>
      </c>
      <c r="E196" s="70">
        <f>'Input 1 - Schedule 1'!F198</f>
        <v>0</v>
      </c>
      <c r="F196" s="70">
        <f>'Input 1 - Schedule 1'!G198</f>
        <v>0</v>
      </c>
      <c r="G196" s="70">
        <f>'Input 1 - Schedule 1'!I198</f>
        <v>0</v>
      </c>
      <c r="H196" s="70" t="str">
        <f>'Input 1 - Schedule 1'!J198</f>
        <v/>
      </c>
      <c r="I196" s="70">
        <f>'Input 1 - Schedule 1'!U198</f>
        <v>0</v>
      </c>
      <c r="J196" s="46"/>
      <c r="L196" s="46"/>
      <c r="M196" s="46"/>
      <c r="N196" s="70">
        <f>SUMIFS('Input 3 - Capital Instruments'!P$6:P$222,'Input 3 - Capital Instruments'!$N$6:$N$222,C196)</f>
        <v>0</v>
      </c>
      <c r="O196" s="46"/>
      <c r="P196" s="46"/>
      <c r="Q196" s="46"/>
      <c r="R196" s="71">
        <f t="shared" si="60"/>
        <v>0</v>
      </c>
      <c r="S196" s="46"/>
      <c r="T196" s="46"/>
      <c r="U196" s="72">
        <f t="shared" si="61"/>
        <v>0</v>
      </c>
      <c r="V196" s="71">
        <f t="shared" si="62"/>
        <v>0</v>
      </c>
      <c r="W196" s="71">
        <f t="shared" si="63"/>
        <v>0</v>
      </c>
      <c r="Y196" s="46"/>
      <c r="AA196" s="46"/>
      <c r="AB196" s="51"/>
      <c r="AC196" s="51"/>
      <c r="AD196" s="51"/>
      <c r="AE196" s="51"/>
      <c r="AF196" s="51"/>
      <c r="AG196" s="72">
        <f t="shared" si="64"/>
        <v>0</v>
      </c>
      <c r="AH196" s="46"/>
      <c r="AI196" s="46"/>
      <c r="AJ196" s="72">
        <f t="shared" si="56"/>
        <v>0</v>
      </c>
      <c r="AK196" s="71">
        <f t="shared" si="57"/>
        <v>0</v>
      </c>
      <c r="AL196" s="71">
        <f t="shared" si="58"/>
        <v>0</v>
      </c>
      <c r="AN196" s="73">
        <f t="shared" si="65"/>
        <v>0</v>
      </c>
      <c r="AO196" s="78">
        <f t="shared" si="66"/>
        <v>0</v>
      </c>
      <c r="AP196" s="79">
        <f t="shared" si="67"/>
        <v>0</v>
      </c>
      <c r="AQ196" s="73">
        <f t="shared" si="68"/>
        <v>0</v>
      </c>
      <c r="AR196" s="78">
        <f t="shared" si="69"/>
        <v>0</v>
      </c>
      <c r="AS196" s="79">
        <f t="shared" si="70"/>
        <v>0</v>
      </c>
      <c r="AT196" s="80" t="str">
        <f t="shared" si="71"/>
        <v/>
      </c>
      <c r="AU196" s="80" t="str">
        <f t="shared" si="72"/>
        <v/>
      </c>
      <c r="AW196" s="3" t="s">
        <v>1</v>
      </c>
    </row>
    <row r="197" spans="1:49" x14ac:dyDescent="0.2">
      <c r="A197" s="81">
        <f t="shared" si="59"/>
        <v>190</v>
      </c>
      <c r="B197" s="77" t="str">
        <f>IFERROR(VLOOKUP(F197,GCC.Param!$B$3:$C$96,2,FALSE),"")</f>
        <v/>
      </c>
      <c r="C197" s="70">
        <f>'Input 1 - Schedule 1'!D199</f>
        <v>0</v>
      </c>
      <c r="D197" s="70">
        <f>'Input 1 - Schedule 1'!E199</f>
        <v>0</v>
      </c>
      <c r="E197" s="70">
        <f>'Input 1 - Schedule 1'!F199</f>
        <v>0</v>
      </c>
      <c r="F197" s="70">
        <f>'Input 1 - Schedule 1'!G199</f>
        <v>0</v>
      </c>
      <c r="G197" s="70">
        <f>'Input 1 - Schedule 1'!I199</f>
        <v>0</v>
      </c>
      <c r="H197" s="70" t="str">
        <f>'Input 1 - Schedule 1'!J199</f>
        <v/>
      </c>
      <c r="I197" s="70">
        <f>'Input 1 - Schedule 1'!U199</f>
        <v>0</v>
      </c>
      <c r="J197" s="46"/>
      <c r="L197" s="46"/>
      <c r="M197" s="46"/>
      <c r="N197" s="70">
        <f>SUMIFS('Input 3 - Capital Instruments'!P$6:P$222,'Input 3 - Capital Instruments'!$N$6:$N$222,C197)</f>
        <v>0</v>
      </c>
      <c r="O197" s="46"/>
      <c r="P197" s="46"/>
      <c r="Q197" s="46"/>
      <c r="R197" s="71">
        <f t="shared" si="60"/>
        <v>0</v>
      </c>
      <c r="S197" s="46"/>
      <c r="T197" s="46"/>
      <c r="U197" s="72">
        <f t="shared" si="61"/>
        <v>0</v>
      </c>
      <c r="V197" s="71">
        <f t="shared" si="62"/>
        <v>0</v>
      </c>
      <c r="W197" s="71">
        <f t="shared" si="63"/>
        <v>0</v>
      </c>
      <c r="Y197" s="46"/>
      <c r="AA197" s="46"/>
      <c r="AB197" s="51"/>
      <c r="AC197" s="51"/>
      <c r="AD197" s="51"/>
      <c r="AE197" s="51"/>
      <c r="AF197" s="51"/>
      <c r="AG197" s="72">
        <f t="shared" si="64"/>
        <v>0</v>
      </c>
      <c r="AH197" s="46"/>
      <c r="AI197" s="46"/>
      <c r="AJ197" s="72">
        <f t="shared" si="56"/>
        <v>0</v>
      </c>
      <c r="AK197" s="71">
        <f t="shared" si="57"/>
        <v>0</v>
      </c>
      <c r="AL197" s="71">
        <f t="shared" si="58"/>
        <v>0</v>
      </c>
      <c r="AN197" s="73">
        <f t="shared" si="65"/>
        <v>0</v>
      </c>
      <c r="AO197" s="78">
        <f t="shared" si="66"/>
        <v>0</v>
      </c>
      <c r="AP197" s="79">
        <f t="shared" si="67"/>
        <v>0</v>
      </c>
      <c r="AQ197" s="73">
        <f t="shared" si="68"/>
        <v>0</v>
      </c>
      <c r="AR197" s="78">
        <f t="shared" si="69"/>
        <v>0</v>
      </c>
      <c r="AS197" s="79">
        <f t="shared" si="70"/>
        <v>0</v>
      </c>
      <c r="AT197" s="80" t="str">
        <f t="shared" si="71"/>
        <v/>
      </c>
      <c r="AU197" s="80" t="str">
        <f t="shared" si="72"/>
        <v/>
      </c>
      <c r="AW197" s="3" t="s">
        <v>1</v>
      </c>
    </row>
    <row r="198" spans="1:49" x14ac:dyDescent="0.2">
      <c r="A198" s="81">
        <f t="shared" si="59"/>
        <v>191</v>
      </c>
      <c r="B198" s="77" t="str">
        <f>IFERROR(VLOOKUP(F198,GCC.Param!$B$3:$C$96,2,FALSE),"")</f>
        <v/>
      </c>
      <c r="C198" s="70">
        <f>'Input 1 - Schedule 1'!D200</f>
        <v>0</v>
      </c>
      <c r="D198" s="70">
        <f>'Input 1 - Schedule 1'!E200</f>
        <v>0</v>
      </c>
      <c r="E198" s="70">
        <f>'Input 1 - Schedule 1'!F200</f>
        <v>0</v>
      </c>
      <c r="F198" s="70">
        <f>'Input 1 - Schedule 1'!G200</f>
        <v>0</v>
      </c>
      <c r="G198" s="70">
        <f>'Input 1 - Schedule 1'!I200</f>
        <v>0</v>
      </c>
      <c r="H198" s="70" t="str">
        <f>'Input 1 - Schedule 1'!J200</f>
        <v/>
      </c>
      <c r="I198" s="70">
        <f>'Input 1 - Schedule 1'!U200</f>
        <v>0</v>
      </c>
      <c r="J198" s="46"/>
      <c r="L198" s="46"/>
      <c r="M198" s="46"/>
      <c r="N198" s="70">
        <f>SUMIFS('Input 3 - Capital Instruments'!P$6:P$222,'Input 3 - Capital Instruments'!$N$6:$N$222,C198)</f>
        <v>0</v>
      </c>
      <c r="O198" s="46"/>
      <c r="P198" s="46"/>
      <c r="Q198" s="46"/>
      <c r="R198" s="71">
        <f t="shared" si="60"/>
        <v>0</v>
      </c>
      <c r="S198" s="46"/>
      <c r="T198" s="46"/>
      <c r="U198" s="72">
        <f t="shared" si="61"/>
        <v>0</v>
      </c>
      <c r="V198" s="71">
        <f t="shared" si="62"/>
        <v>0</v>
      </c>
      <c r="W198" s="71">
        <f t="shared" si="63"/>
        <v>0</v>
      </c>
      <c r="Y198" s="46"/>
      <c r="AA198" s="46"/>
      <c r="AB198" s="51"/>
      <c r="AC198" s="51"/>
      <c r="AD198" s="51"/>
      <c r="AE198" s="51"/>
      <c r="AF198" s="51"/>
      <c r="AG198" s="72">
        <f t="shared" si="64"/>
        <v>0</v>
      </c>
      <c r="AH198" s="46"/>
      <c r="AI198" s="46"/>
      <c r="AJ198" s="72">
        <f t="shared" si="56"/>
        <v>0</v>
      </c>
      <c r="AK198" s="71">
        <f t="shared" si="57"/>
        <v>0</v>
      </c>
      <c r="AL198" s="71">
        <f t="shared" si="58"/>
        <v>0</v>
      </c>
      <c r="AN198" s="73">
        <f t="shared" si="65"/>
        <v>0</v>
      </c>
      <c r="AO198" s="78">
        <f t="shared" si="66"/>
        <v>0</v>
      </c>
      <c r="AP198" s="79">
        <f t="shared" si="67"/>
        <v>0</v>
      </c>
      <c r="AQ198" s="73">
        <f t="shared" si="68"/>
        <v>0</v>
      </c>
      <c r="AR198" s="78">
        <f t="shared" si="69"/>
        <v>0</v>
      </c>
      <c r="AS198" s="79">
        <f t="shared" si="70"/>
        <v>0</v>
      </c>
      <c r="AT198" s="80" t="str">
        <f t="shared" si="71"/>
        <v/>
      </c>
      <c r="AU198" s="80" t="str">
        <f t="shared" si="72"/>
        <v/>
      </c>
      <c r="AW198" s="3" t="s">
        <v>1</v>
      </c>
    </row>
    <row r="199" spans="1:49" x14ac:dyDescent="0.2">
      <c r="A199" s="81">
        <f t="shared" si="59"/>
        <v>192</v>
      </c>
      <c r="B199" s="77" t="str">
        <f>IFERROR(VLOOKUP(F199,GCC.Param!$B$3:$C$96,2,FALSE),"")</f>
        <v/>
      </c>
      <c r="C199" s="70">
        <f>'Input 1 - Schedule 1'!D201</f>
        <v>0</v>
      </c>
      <c r="D199" s="70">
        <f>'Input 1 - Schedule 1'!E201</f>
        <v>0</v>
      </c>
      <c r="E199" s="70">
        <f>'Input 1 - Schedule 1'!F201</f>
        <v>0</v>
      </c>
      <c r="F199" s="70">
        <f>'Input 1 - Schedule 1'!G201</f>
        <v>0</v>
      </c>
      <c r="G199" s="70">
        <f>'Input 1 - Schedule 1'!I201</f>
        <v>0</v>
      </c>
      <c r="H199" s="70" t="str">
        <f>'Input 1 - Schedule 1'!J201</f>
        <v/>
      </c>
      <c r="I199" s="70">
        <f>'Input 1 - Schedule 1'!U201</f>
        <v>0</v>
      </c>
      <c r="J199" s="46"/>
      <c r="L199" s="46"/>
      <c r="M199" s="46"/>
      <c r="N199" s="70">
        <f>SUMIFS('Input 3 - Capital Instruments'!P$6:P$222,'Input 3 - Capital Instruments'!$N$6:$N$222,C199)</f>
        <v>0</v>
      </c>
      <c r="O199" s="46"/>
      <c r="P199" s="46"/>
      <c r="Q199" s="46"/>
      <c r="R199" s="71">
        <f t="shared" si="60"/>
        <v>0</v>
      </c>
      <c r="S199" s="46"/>
      <c r="T199" s="46"/>
      <c r="U199" s="72">
        <f t="shared" si="61"/>
        <v>0</v>
      </c>
      <c r="V199" s="71">
        <f t="shared" si="62"/>
        <v>0</v>
      </c>
      <c r="W199" s="71">
        <f t="shared" si="63"/>
        <v>0</v>
      </c>
      <c r="Y199" s="46"/>
      <c r="AA199" s="46"/>
      <c r="AB199" s="51"/>
      <c r="AC199" s="51"/>
      <c r="AD199" s="51"/>
      <c r="AE199" s="51"/>
      <c r="AF199" s="51"/>
      <c r="AG199" s="72">
        <f t="shared" si="64"/>
        <v>0</v>
      </c>
      <c r="AH199" s="46"/>
      <c r="AI199" s="46"/>
      <c r="AJ199" s="72">
        <f t="shared" si="56"/>
        <v>0</v>
      </c>
      <c r="AK199" s="71">
        <f t="shared" si="57"/>
        <v>0</v>
      </c>
      <c r="AL199" s="71">
        <f t="shared" si="58"/>
        <v>0</v>
      </c>
      <c r="AN199" s="73">
        <f t="shared" si="65"/>
        <v>0</v>
      </c>
      <c r="AO199" s="78">
        <f t="shared" si="66"/>
        <v>0</v>
      </c>
      <c r="AP199" s="79">
        <f t="shared" si="67"/>
        <v>0</v>
      </c>
      <c r="AQ199" s="73">
        <f t="shared" si="68"/>
        <v>0</v>
      </c>
      <c r="AR199" s="78">
        <f t="shared" si="69"/>
        <v>0</v>
      </c>
      <c r="AS199" s="79">
        <f t="shared" si="70"/>
        <v>0</v>
      </c>
      <c r="AT199" s="80" t="str">
        <f t="shared" si="71"/>
        <v/>
      </c>
      <c r="AU199" s="80" t="str">
        <f t="shared" si="72"/>
        <v/>
      </c>
      <c r="AW199" s="3" t="s">
        <v>1</v>
      </c>
    </row>
    <row r="200" spans="1:49" x14ac:dyDescent="0.2">
      <c r="A200" s="81">
        <f t="shared" si="59"/>
        <v>193</v>
      </c>
      <c r="B200" s="77" t="str">
        <f>IFERROR(VLOOKUP(F200,GCC.Param!$B$3:$C$96,2,FALSE),"")</f>
        <v/>
      </c>
      <c r="C200" s="70">
        <f>'Input 1 - Schedule 1'!D202</f>
        <v>0</v>
      </c>
      <c r="D200" s="70">
        <f>'Input 1 - Schedule 1'!E202</f>
        <v>0</v>
      </c>
      <c r="E200" s="70">
        <f>'Input 1 - Schedule 1'!F202</f>
        <v>0</v>
      </c>
      <c r="F200" s="70">
        <f>'Input 1 - Schedule 1'!G202</f>
        <v>0</v>
      </c>
      <c r="G200" s="70">
        <f>'Input 1 - Schedule 1'!I202</f>
        <v>0</v>
      </c>
      <c r="H200" s="70" t="str">
        <f>'Input 1 - Schedule 1'!J202</f>
        <v/>
      </c>
      <c r="I200" s="70">
        <f>'Input 1 - Schedule 1'!U202</f>
        <v>0</v>
      </c>
      <c r="J200" s="46"/>
      <c r="L200" s="46"/>
      <c r="M200" s="46"/>
      <c r="N200" s="70">
        <f>SUMIFS('Input 3 - Capital Instruments'!P$6:P$222,'Input 3 - Capital Instruments'!$N$6:$N$222,C200)</f>
        <v>0</v>
      </c>
      <c r="O200" s="46"/>
      <c r="P200" s="46"/>
      <c r="Q200" s="46"/>
      <c r="R200" s="71">
        <f t="shared" si="60"/>
        <v>0</v>
      </c>
      <c r="S200" s="46"/>
      <c r="T200" s="46"/>
      <c r="U200" s="72">
        <f t="shared" si="61"/>
        <v>0</v>
      </c>
      <c r="V200" s="71">
        <f t="shared" si="62"/>
        <v>0</v>
      </c>
      <c r="W200" s="71">
        <f t="shared" si="63"/>
        <v>0</v>
      </c>
      <c r="Y200" s="46"/>
      <c r="AA200" s="46"/>
      <c r="AB200" s="51"/>
      <c r="AC200" s="51"/>
      <c r="AD200" s="51"/>
      <c r="AE200" s="51"/>
      <c r="AF200" s="51"/>
      <c r="AG200" s="72">
        <f t="shared" si="64"/>
        <v>0</v>
      </c>
      <c r="AH200" s="46"/>
      <c r="AI200" s="46"/>
      <c r="AJ200" s="72">
        <f t="shared" si="56"/>
        <v>0</v>
      </c>
      <c r="AK200" s="71">
        <f t="shared" si="57"/>
        <v>0</v>
      </c>
      <c r="AL200" s="71">
        <f t="shared" si="58"/>
        <v>0</v>
      </c>
      <c r="AN200" s="73">
        <f t="shared" si="65"/>
        <v>0</v>
      </c>
      <c r="AO200" s="78">
        <f t="shared" si="66"/>
        <v>0</v>
      </c>
      <c r="AP200" s="79">
        <f t="shared" si="67"/>
        <v>0</v>
      </c>
      <c r="AQ200" s="73">
        <f t="shared" si="68"/>
        <v>0</v>
      </c>
      <c r="AR200" s="78">
        <f t="shared" si="69"/>
        <v>0</v>
      </c>
      <c r="AS200" s="79">
        <f t="shared" si="70"/>
        <v>0</v>
      </c>
      <c r="AT200" s="80" t="str">
        <f t="shared" si="71"/>
        <v/>
      </c>
      <c r="AU200" s="80" t="str">
        <f t="shared" si="72"/>
        <v/>
      </c>
      <c r="AW200" s="3" t="s">
        <v>1</v>
      </c>
    </row>
    <row r="201" spans="1:49" x14ac:dyDescent="0.2">
      <c r="A201" s="81">
        <f t="shared" si="59"/>
        <v>194</v>
      </c>
      <c r="B201" s="77" t="str">
        <f>IFERROR(VLOOKUP(F201,GCC.Param!$B$3:$C$96,2,FALSE),"")</f>
        <v/>
      </c>
      <c r="C201" s="70">
        <f>'Input 1 - Schedule 1'!D203</f>
        <v>0</v>
      </c>
      <c r="D201" s="70">
        <f>'Input 1 - Schedule 1'!E203</f>
        <v>0</v>
      </c>
      <c r="E201" s="70">
        <f>'Input 1 - Schedule 1'!F203</f>
        <v>0</v>
      </c>
      <c r="F201" s="70">
        <f>'Input 1 - Schedule 1'!G203</f>
        <v>0</v>
      </c>
      <c r="G201" s="70">
        <f>'Input 1 - Schedule 1'!I203</f>
        <v>0</v>
      </c>
      <c r="H201" s="70" t="str">
        <f>'Input 1 - Schedule 1'!J203</f>
        <v/>
      </c>
      <c r="I201" s="70">
        <f>'Input 1 - Schedule 1'!U203</f>
        <v>0</v>
      </c>
      <c r="J201" s="46"/>
      <c r="L201" s="46"/>
      <c r="M201" s="46"/>
      <c r="N201" s="70">
        <f>SUMIFS('Input 3 - Capital Instruments'!P$6:P$222,'Input 3 - Capital Instruments'!$N$6:$N$222,C201)</f>
        <v>0</v>
      </c>
      <c r="O201" s="46"/>
      <c r="P201" s="46"/>
      <c r="Q201" s="46"/>
      <c r="R201" s="71">
        <f t="shared" si="60"/>
        <v>0</v>
      </c>
      <c r="S201" s="46"/>
      <c r="T201" s="46"/>
      <c r="U201" s="72">
        <f t="shared" si="61"/>
        <v>0</v>
      </c>
      <c r="V201" s="71">
        <f t="shared" si="62"/>
        <v>0</v>
      </c>
      <c r="W201" s="71">
        <f t="shared" si="63"/>
        <v>0</v>
      </c>
      <c r="Y201" s="46"/>
      <c r="AA201" s="46"/>
      <c r="AB201" s="51"/>
      <c r="AC201" s="51"/>
      <c r="AD201" s="51"/>
      <c r="AE201" s="51"/>
      <c r="AF201" s="51"/>
      <c r="AG201" s="72">
        <f t="shared" si="64"/>
        <v>0</v>
      </c>
      <c r="AH201" s="46"/>
      <c r="AI201" s="46"/>
      <c r="AJ201" s="72">
        <f t="shared" ref="AJ201:AJ264" si="73">AG201-AH201</f>
        <v>0</v>
      </c>
      <c r="AK201" s="71">
        <f t="shared" ref="AK201:AK264" si="74">AG201-AI201</f>
        <v>0</v>
      </c>
      <c r="AL201" s="71">
        <f t="shared" ref="AL201:AL264" si="75">AG201-AH201-AI201</f>
        <v>0</v>
      </c>
      <c r="AN201" s="73">
        <f t="shared" si="65"/>
        <v>0</v>
      </c>
      <c r="AO201" s="78">
        <f t="shared" si="66"/>
        <v>0</v>
      </c>
      <c r="AP201" s="79">
        <f t="shared" si="67"/>
        <v>0</v>
      </c>
      <c r="AQ201" s="73">
        <f t="shared" si="68"/>
        <v>0</v>
      </c>
      <c r="AR201" s="78">
        <f t="shared" si="69"/>
        <v>0</v>
      </c>
      <c r="AS201" s="79">
        <f t="shared" si="70"/>
        <v>0</v>
      </c>
      <c r="AT201" s="80" t="str">
        <f t="shared" si="71"/>
        <v/>
      </c>
      <c r="AU201" s="80" t="str">
        <f t="shared" si="72"/>
        <v/>
      </c>
      <c r="AW201" s="3" t="s">
        <v>1</v>
      </c>
    </row>
    <row r="202" spans="1:49" x14ac:dyDescent="0.2">
      <c r="A202" s="81">
        <f t="shared" ref="A202:A265" si="76">A201+1</f>
        <v>195</v>
      </c>
      <c r="B202" s="77" t="str">
        <f>IFERROR(VLOOKUP(F202,GCC.Param!$B$3:$C$96,2,FALSE),"")</f>
        <v/>
      </c>
      <c r="C202" s="70">
        <f>'Input 1 - Schedule 1'!D204</f>
        <v>0</v>
      </c>
      <c r="D202" s="70">
        <f>'Input 1 - Schedule 1'!E204</f>
        <v>0</v>
      </c>
      <c r="E202" s="70">
        <f>'Input 1 - Schedule 1'!F204</f>
        <v>0</v>
      </c>
      <c r="F202" s="70">
        <f>'Input 1 - Schedule 1'!G204</f>
        <v>0</v>
      </c>
      <c r="G202" s="70">
        <f>'Input 1 - Schedule 1'!I204</f>
        <v>0</v>
      </c>
      <c r="H202" s="70" t="str">
        <f>'Input 1 - Schedule 1'!J204</f>
        <v/>
      </c>
      <c r="I202" s="70">
        <f>'Input 1 - Schedule 1'!U204</f>
        <v>0</v>
      </c>
      <c r="J202" s="46"/>
      <c r="L202" s="46"/>
      <c r="M202" s="46"/>
      <c r="N202" s="70">
        <f>SUMIFS('Input 3 - Capital Instruments'!P$6:P$222,'Input 3 - Capital Instruments'!$N$6:$N$222,C202)</f>
        <v>0</v>
      </c>
      <c r="O202" s="46"/>
      <c r="P202" s="46"/>
      <c r="Q202" s="46"/>
      <c r="R202" s="71">
        <f t="shared" si="60"/>
        <v>0</v>
      </c>
      <c r="S202" s="46"/>
      <c r="T202" s="46"/>
      <c r="U202" s="72">
        <f t="shared" si="61"/>
        <v>0</v>
      </c>
      <c r="V202" s="71">
        <f t="shared" si="62"/>
        <v>0</v>
      </c>
      <c r="W202" s="71">
        <f t="shared" si="63"/>
        <v>0</v>
      </c>
      <c r="Y202" s="46"/>
      <c r="AA202" s="46"/>
      <c r="AB202" s="51"/>
      <c r="AC202" s="51"/>
      <c r="AD202" s="51"/>
      <c r="AE202" s="51"/>
      <c r="AF202" s="51"/>
      <c r="AG202" s="72">
        <f t="shared" si="64"/>
        <v>0</v>
      </c>
      <c r="AH202" s="46"/>
      <c r="AI202" s="46"/>
      <c r="AJ202" s="72">
        <f t="shared" si="73"/>
        <v>0</v>
      </c>
      <c r="AK202" s="71">
        <f t="shared" si="74"/>
        <v>0</v>
      </c>
      <c r="AL202" s="71">
        <f t="shared" si="75"/>
        <v>0</v>
      </c>
      <c r="AN202" s="73">
        <f t="shared" si="65"/>
        <v>0</v>
      </c>
      <c r="AO202" s="78">
        <f t="shared" si="66"/>
        <v>0</v>
      </c>
      <c r="AP202" s="79">
        <f t="shared" si="67"/>
        <v>0</v>
      </c>
      <c r="AQ202" s="73">
        <f t="shared" si="68"/>
        <v>0</v>
      </c>
      <c r="AR202" s="78">
        <f t="shared" si="69"/>
        <v>0</v>
      </c>
      <c r="AS202" s="79">
        <f t="shared" si="70"/>
        <v>0</v>
      </c>
      <c r="AT202" s="80" t="str">
        <f t="shared" si="71"/>
        <v/>
      </c>
      <c r="AU202" s="80" t="str">
        <f t="shared" si="72"/>
        <v/>
      </c>
      <c r="AW202" s="3" t="s">
        <v>1</v>
      </c>
    </row>
    <row r="203" spans="1:49" x14ac:dyDescent="0.2">
      <c r="A203" s="81">
        <f t="shared" si="76"/>
        <v>196</v>
      </c>
      <c r="B203" s="77" t="str">
        <f>IFERROR(VLOOKUP(F203,GCC.Param!$B$3:$C$96,2,FALSE),"")</f>
        <v/>
      </c>
      <c r="C203" s="70">
        <f>'Input 1 - Schedule 1'!D205</f>
        <v>0</v>
      </c>
      <c r="D203" s="70">
        <f>'Input 1 - Schedule 1'!E205</f>
        <v>0</v>
      </c>
      <c r="E203" s="70">
        <f>'Input 1 - Schedule 1'!F205</f>
        <v>0</v>
      </c>
      <c r="F203" s="70">
        <f>'Input 1 - Schedule 1'!G205</f>
        <v>0</v>
      </c>
      <c r="G203" s="70">
        <f>'Input 1 - Schedule 1'!I205</f>
        <v>0</v>
      </c>
      <c r="H203" s="70" t="str">
        <f>'Input 1 - Schedule 1'!J205</f>
        <v/>
      </c>
      <c r="I203" s="70">
        <f>'Input 1 - Schedule 1'!U205</f>
        <v>0</v>
      </c>
      <c r="J203" s="46"/>
      <c r="L203" s="46"/>
      <c r="M203" s="46"/>
      <c r="N203" s="70">
        <f>SUMIFS('Input 3 - Capital Instruments'!P$6:P$222,'Input 3 - Capital Instruments'!$N$6:$N$222,C203)</f>
        <v>0</v>
      </c>
      <c r="O203" s="46"/>
      <c r="P203" s="46"/>
      <c r="Q203" s="46"/>
      <c r="R203" s="71">
        <f t="shared" ref="R203:R266" si="77">L203-SUM(M203:Q203)</f>
        <v>0</v>
      </c>
      <c r="S203" s="46"/>
      <c r="T203" s="46"/>
      <c r="U203" s="72">
        <f t="shared" ref="U203:U266" si="78">R203-S203</f>
        <v>0</v>
      </c>
      <c r="V203" s="71">
        <f t="shared" ref="V203:V266" si="79">R203-T203</f>
        <v>0</v>
      </c>
      <c r="W203" s="71">
        <f t="shared" ref="W203:W266" si="80">R203-S203-T203</f>
        <v>0</v>
      </c>
      <c r="Y203" s="46"/>
      <c r="AA203" s="46"/>
      <c r="AB203" s="51"/>
      <c r="AC203" s="51"/>
      <c r="AD203" s="51"/>
      <c r="AE203" s="51"/>
      <c r="AF203" s="51"/>
      <c r="AG203" s="72">
        <f t="shared" ref="AG203:AG266" si="81">AA203-SUM(AB203:AF203)</f>
        <v>0</v>
      </c>
      <c r="AH203" s="46"/>
      <c r="AI203" s="46"/>
      <c r="AJ203" s="72">
        <f t="shared" si="73"/>
        <v>0</v>
      </c>
      <c r="AK203" s="71">
        <f t="shared" si="74"/>
        <v>0</v>
      </c>
      <c r="AL203" s="71">
        <f t="shared" si="75"/>
        <v>0</v>
      </c>
      <c r="AN203" s="73">
        <f t="shared" ref="AN203:AN266" si="82">SUMPRODUCT(J$7:J$1008*(G$7:G$1008=$C203))</f>
        <v>0</v>
      </c>
      <c r="AO203" s="78">
        <f t="shared" ref="AO203:AO266" si="83">M203</f>
        <v>0</v>
      </c>
      <c r="AP203" s="79">
        <f t="shared" ref="AP203:AP266" si="84">AN203-AO203</f>
        <v>0</v>
      </c>
      <c r="AQ203" s="73">
        <f t="shared" ref="AQ203:AQ266" si="85">SUMPRODUCT(Y$7:Y$1008*(G$7:G$1008=$C203))</f>
        <v>0</v>
      </c>
      <c r="AR203" s="78">
        <f t="shared" ref="AR203:AR266" si="86">AB203</f>
        <v>0</v>
      </c>
      <c r="AS203" s="79">
        <f t="shared" ref="AS203:AS266" si="87">AQ203-AR203</f>
        <v>0</v>
      </c>
      <c r="AT203" s="80" t="str">
        <f t="shared" ref="AT203:AT266" si="88">IFERROR(L203/AA203,"")</f>
        <v/>
      </c>
      <c r="AU203" s="80" t="str">
        <f t="shared" ref="AU203:AU266" si="89">IFERROR(R203/AG203,"")</f>
        <v/>
      </c>
      <c r="AW203" s="3" t="s">
        <v>1</v>
      </c>
    </row>
    <row r="204" spans="1:49" x14ac:dyDescent="0.2">
      <c r="A204" s="81">
        <f t="shared" si="76"/>
        <v>197</v>
      </c>
      <c r="B204" s="77" t="str">
        <f>IFERROR(VLOOKUP(F204,GCC.Param!$B$3:$C$96,2,FALSE),"")</f>
        <v/>
      </c>
      <c r="C204" s="70">
        <f>'Input 1 - Schedule 1'!D206</f>
        <v>0</v>
      </c>
      <c r="D204" s="70">
        <f>'Input 1 - Schedule 1'!E206</f>
        <v>0</v>
      </c>
      <c r="E204" s="70">
        <f>'Input 1 - Schedule 1'!F206</f>
        <v>0</v>
      </c>
      <c r="F204" s="70">
        <f>'Input 1 - Schedule 1'!G206</f>
        <v>0</v>
      </c>
      <c r="G204" s="70">
        <f>'Input 1 - Schedule 1'!I206</f>
        <v>0</v>
      </c>
      <c r="H204" s="70" t="str">
        <f>'Input 1 - Schedule 1'!J206</f>
        <v/>
      </c>
      <c r="I204" s="70">
        <f>'Input 1 - Schedule 1'!U206</f>
        <v>0</v>
      </c>
      <c r="J204" s="46"/>
      <c r="L204" s="46"/>
      <c r="M204" s="46"/>
      <c r="N204" s="70">
        <f>SUMIFS('Input 3 - Capital Instruments'!P$6:P$222,'Input 3 - Capital Instruments'!$N$6:$N$222,C204)</f>
        <v>0</v>
      </c>
      <c r="O204" s="46"/>
      <c r="P204" s="46"/>
      <c r="Q204" s="46"/>
      <c r="R204" s="71">
        <f t="shared" si="77"/>
        <v>0</v>
      </c>
      <c r="S204" s="46"/>
      <c r="T204" s="46"/>
      <c r="U204" s="72">
        <f t="shared" si="78"/>
        <v>0</v>
      </c>
      <c r="V204" s="71">
        <f t="shared" si="79"/>
        <v>0</v>
      </c>
      <c r="W204" s="71">
        <f t="shared" si="80"/>
        <v>0</v>
      </c>
      <c r="Y204" s="46"/>
      <c r="AA204" s="46"/>
      <c r="AB204" s="51"/>
      <c r="AC204" s="51"/>
      <c r="AD204" s="51"/>
      <c r="AE204" s="51"/>
      <c r="AF204" s="51"/>
      <c r="AG204" s="72">
        <f t="shared" si="81"/>
        <v>0</v>
      </c>
      <c r="AH204" s="46"/>
      <c r="AI204" s="46"/>
      <c r="AJ204" s="72">
        <f t="shared" si="73"/>
        <v>0</v>
      </c>
      <c r="AK204" s="71">
        <f t="shared" si="74"/>
        <v>0</v>
      </c>
      <c r="AL204" s="71">
        <f t="shared" si="75"/>
        <v>0</v>
      </c>
      <c r="AN204" s="73">
        <f t="shared" si="82"/>
        <v>0</v>
      </c>
      <c r="AO204" s="78">
        <f t="shared" si="83"/>
        <v>0</v>
      </c>
      <c r="AP204" s="79">
        <f t="shared" si="84"/>
        <v>0</v>
      </c>
      <c r="AQ204" s="73">
        <f t="shared" si="85"/>
        <v>0</v>
      </c>
      <c r="AR204" s="78">
        <f t="shared" si="86"/>
        <v>0</v>
      </c>
      <c r="AS204" s="79">
        <f t="shared" si="87"/>
        <v>0</v>
      </c>
      <c r="AT204" s="80" t="str">
        <f t="shared" si="88"/>
        <v/>
      </c>
      <c r="AU204" s="80" t="str">
        <f t="shared" si="89"/>
        <v/>
      </c>
      <c r="AW204" s="3" t="s">
        <v>1</v>
      </c>
    </row>
    <row r="205" spans="1:49" x14ac:dyDescent="0.2">
      <c r="A205" s="81">
        <f t="shared" si="76"/>
        <v>198</v>
      </c>
      <c r="B205" s="77" t="str">
        <f>IFERROR(VLOOKUP(F205,GCC.Param!$B$3:$C$96,2,FALSE),"")</f>
        <v/>
      </c>
      <c r="C205" s="70">
        <f>'Input 1 - Schedule 1'!D207</f>
        <v>0</v>
      </c>
      <c r="D205" s="70">
        <f>'Input 1 - Schedule 1'!E207</f>
        <v>0</v>
      </c>
      <c r="E205" s="70">
        <f>'Input 1 - Schedule 1'!F207</f>
        <v>0</v>
      </c>
      <c r="F205" s="70">
        <f>'Input 1 - Schedule 1'!G207</f>
        <v>0</v>
      </c>
      <c r="G205" s="70">
        <f>'Input 1 - Schedule 1'!I207</f>
        <v>0</v>
      </c>
      <c r="H205" s="70" t="str">
        <f>'Input 1 - Schedule 1'!J207</f>
        <v/>
      </c>
      <c r="I205" s="70">
        <f>'Input 1 - Schedule 1'!U207</f>
        <v>0</v>
      </c>
      <c r="J205" s="46"/>
      <c r="L205" s="46"/>
      <c r="M205" s="46"/>
      <c r="N205" s="70">
        <f>SUMIFS('Input 3 - Capital Instruments'!P$6:P$222,'Input 3 - Capital Instruments'!$N$6:$N$222,C205)</f>
        <v>0</v>
      </c>
      <c r="O205" s="46"/>
      <c r="P205" s="46"/>
      <c r="Q205" s="46"/>
      <c r="R205" s="71">
        <f t="shared" si="77"/>
        <v>0</v>
      </c>
      <c r="S205" s="46"/>
      <c r="T205" s="46"/>
      <c r="U205" s="72">
        <f t="shared" si="78"/>
        <v>0</v>
      </c>
      <c r="V205" s="71">
        <f t="shared" si="79"/>
        <v>0</v>
      </c>
      <c r="W205" s="71">
        <f t="shared" si="80"/>
        <v>0</v>
      </c>
      <c r="Y205" s="46"/>
      <c r="AA205" s="46"/>
      <c r="AB205" s="51"/>
      <c r="AC205" s="51"/>
      <c r="AD205" s="51"/>
      <c r="AE205" s="51"/>
      <c r="AF205" s="51"/>
      <c r="AG205" s="72">
        <f t="shared" si="81"/>
        <v>0</v>
      </c>
      <c r="AH205" s="46"/>
      <c r="AI205" s="46"/>
      <c r="AJ205" s="72">
        <f t="shared" si="73"/>
        <v>0</v>
      </c>
      <c r="AK205" s="71">
        <f t="shared" si="74"/>
        <v>0</v>
      </c>
      <c r="AL205" s="71">
        <f t="shared" si="75"/>
        <v>0</v>
      </c>
      <c r="AN205" s="73">
        <f t="shared" si="82"/>
        <v>0</v>
      </c>
      <c r="AO205" s="78">
        <f t="shared" si="83"/>
        <v>0</v>
      </c>
      <c r="AP205" s="79">
        <f t="shared" si="84"/>
        <v>0</v>
      </c>
      <c r="AQ205" s="73">
        <f t="shared" si="85"/>
        <v>0</v>
      </c>
      <c r="AR205" s="78">
        <f t="shared" si="86"/>
        <v>0</v>
      </c>
      <c r="AS205" s="79">
        <f t="shared" si="87"/>
        <v>0</v>
      </c>
      <c r="AT205" s="80" t="str">
        <f t="shared" si="88"/>
        <v/>
      </c>
      <c r="AU205" s="80" t="str">
        <f t="shared" si="89"/>
        <v/>
      </c>
      <c r="AW205" s="3" t="s">
        <v>1</v>
      </c>
    </row>
    <row r="206" spans="1:49" x14ac:dyDescent="0.2">
      <c r="A206" s="81">
        <f t="shared" si="76"/>
        <v>199</v>
      </c>
      <c r="B206" s="77" t="str">
        <f>IFERROR(VLOOKUP(F206,GCC.Param!$B$3:$C$96,2,FALSE),"")</f>
        <v/>
      </c>
      <c r="C206" s="70">
        <f>'Input 1 - Schedule 1'!D208</f>
        <v>0</v>
      </c>
      <c r="D206" s="70">
        <f>'Input 1 - Schedule 1'!E208</f>
        <v>0</v>
      </c>
      <c r="E206" s="70">
        <f>'Input 1 - Schedule 1'!F208</f>
        <v>0</v>
      </c>
      <c r="F206" s="70">
        <f>'Input 1 - Schedule 1'!G208</f>
        <v>0</v>
      </c>
      <c r="G206" s="70">
        <f>'Input 1 - Schedule 1'!I208</f>
        <v>0</v>
      </c>
      <c r="H206" s="70" t="str">
        <f>'Input 1 - Schedule 1'!J208</f>
        <v/>
      </c>
      <c r="I206" s="70">
        <f>'Input 1 - Schedule 1'!U208</f>
        <v>0</v>
      </c>
      <c r="J206" s="46"/>
      <c r="L206" s="46"/>
      <c r="M206" s="46"/>
      <c r="N206" s="70">
        <f>SUMIFS('Input 3 - Capital Instruments'!P$6:P$222,'Input 3 - Capital Instruments'!$N$6:$N$222,C206)</f>
        <v>0</v>
      </c>
      <c r="O206" s="46"/>
      <c r="P206" s="46"/>
      <c r="Q206" s="46"/>
      <c r="R206" s="71">
        <f t="shared" si="77"/>
        <v>0</v>
      </c>
      <c r="S206" s="46"/>
      <c r="T206" s="46"/>
      <c r="U206" s="72">
        <f t="shared" si="78"/>
        <v>0</v>
      </c>
      <c r="V206" s="71">
        <f t="shared" si="79"/>
        <v>0</v>
      </c>
      <c r="W206" s="71">
        <f t="shared" si="80"/>
        <v>0</v>
      </c>
      <c r="Y206" s="46"/>
      <c r="AA206" s="46"/>
      <c r="AB206" s="51"/>
      <c r="AC206" s="51"/>
      <c r="AD206" s="51"/>
      <c r="AE206" s="51"/>
      <c r="AF206" s="51"/>
      <c r="AG206" s="72">
        <f t="shared" si="81"/>
        <v>0</v>
      </c>
      <c r="AH206" s="46"/>
      <c r="AI206" s="46"/>
      <c r="AJ206" s="72">
        <f t="shared" si="73"/>
        <v>0</v>
      </c>
      <c r="AK206" s="71">
        <f t="shared" si="74"/>
        <v>0</v>
      </c>
      <c r="AL206" s="71">
        <f t="shared" si="75"/>
        <v>0</v>
      </c>
      <c r="AN206" s="73">
        <f t="shared" si="82"/>
        <v>0</v>
      </c>
      <c r="AO206" s="78">
        <f t="shared" si="83"/>
        <v>0</v>
      </c>
      <c r="AP206" s="79">
        <f t="shared" si="84"/>
        <v>0</v>
      </c>
      <c r="AQ206" s="73">
        <f t="shared" si="85"/>
        <v>0</v>
      </c>
      <c r="AR206" s="78">
        <f t="shared" si="86"/>
        <v>0</v>
      </c>
      <c r="AS206" s="79">
        <f t="shared" si="87"/>
        <v>0</v>
      </c>
      <c r="AT206" s="80" t="str">
        <f t="shared" si="88"/>
        <v/>
      </c>
      <c r="AU206" s="80" t="str">
        <f t="shared" si="89"/>
        <v/>
      </c>
      <c r="AW206" s="3" t="s">
        <v>1</v>
      </c>
    </row>
    <row r="207" spans="1:49" x14ac:dyDescent="0.2">
      <c r="A207" s="81">
        <f t="shared" si="76"/>
        <v>200</v>
      </c>
      <c r="B207" s="77" t="str">
        <f>IFERROR(VLOOKUP(F207,GCC.Param!$B$3:$C$96,2,FALSE),"")</f>
        <v/>
      </c>
      <c r="C207" s="70">
        <f>'Input 1 - Schedule 1'!D209</f>
        <v>0</v>
      </c>
      <c r="D207" s="70">
        <f>'Input 1 - Schedule 1'!E209</f>
        <v>0</v>
      </c>
      <c r="E207" s="70">
        <f>'Input 1 - Schedule 1'!F209</f>
        <v>0</v>
      </c>
      <c r="F207" s="70">
        <f>'Input 1 - Schedule 1'!G209</f>
        <v>0</v>
      </c>
      <c r="G207" s="70">
        <f>'Input 1 - Schedule 1'!I209</f>
        <v>0</v>
      </c>
      <c r="H207" s="70" t="str">
        <f>'Input 1 - Schedule 1'!J209</f>
        <v/>
      </c>
      <c r="I207" s="70">
        <f>'Input 1 - Schedule 1'!U209</f>
        <v>0</v>
      </c>
      <c r="J207" s="46"/>
      <c r="L207" s="46"/>
      <c r="M207" s="46"/>
      <c r="N207" s="70">
        <f>SUMIFS('Input 3 - Capital Instruments'!P$6:P$222,'Input 3 - Capital Instruments'!$N$6:$N$222,C207)</f>
        <v>0</v>
      </c>
      <c r="O207" s="46"/>
      <c r="P207" s="46"/>
      <c r="Q207" s="46"/>
      <c r="R207" s="71">
        <f t="shared" si="77"/>
        <v>0</v>
      </c>
      <c r="S207" s="46"/>
      <c r="T207" s="46"/>
      <c r="U207" s="72">
        <f t="shared" si="78"/>
        <v>0</v>
      </c>
      <c r="V207" s="71">
        <f t="shared" si="79"/>
        <v>0</v>
      </c>
      <c r="W207" s="71">
        <f t="shared" si="80"/>
        <v>0</v>
      </c>
      <c r="Y207" s="46"/>
      <c r="AA207" s="46"/>
      <c r="AB207" s="51"/>
      <c r="AC207" s="51"/>
      <c r="AD207" s="51"/>
      <c r="AE207" s="51"/>
      <c r="AF207" s="51"/>
      <c r="AG207" s="72">
        <f t="shared" si="81"/>
        <v>0</v>
      </c>
      <c r="AH207" s="46"/>
      <c r="AI207" s="46"/>
      <c r="AJ207" s="72">
        <f t="shared" si="73"/>
        <v>0</v>
      </c>
      <c r="AK207" s="71">
        <f t="shared" si="74"/>
        <v>0</v>
      </c>
      <c r="AL207" s="71">
        <f t="shared" si="75"/>
        <v>0</v>
      </c>
      <c r="AN207" s="73">
        <f t="shared" si="82"/>
        <v>0</v>
      </c>
      <c r="AO207" s="78">
        <f t="shared" si="83"/>
        <v>0</v>
      </c>
      <c r="AP207" s="79">
        <f t="shared" si="84"/>
        <v>0</v>
      </c>
      <c r="AQ207" s="73">
        <f t="shared" si="85"/>
        <v>0</v>
      </c>
      <c r="AR207" s="78">
        <f t="shared" si="86"/>
        <v>0</v>
      </c>
      <c r="AS207" s="79">
        <f t="shared" si="87"/>
        <v>0</v>
      </c>
      <c r="AT207" s="80" t="str">
        <f t="shared" si="88"/>
        <v/>
      </c>
      <c r="AU207" s="80" t="str">
        <f t="shared" si="89"/>
        <v/>
      </c>
      <c r="AW207" s="3" t="s">
        <v>1</v>
      </c>
    </row>
    <row r="208" spans="1:49" x14ac:dyDescent="0.2">
      <c r="A208" s="81">
        <f t="shared" si="76"/>
        <v>201</v>
      </c>
      <c r="B208" s="77" t="str">
        <f>IFERROR(VLOOKUP(F208,GCC.Param!$B$3:$C$96,2,FALSE),"")</f>
        <v/>
      </c>
      <c r="C208" s="70">
        <f>'Input 1 - Schedule 1'!D210</f>
        <v>0</v>
      </c>
      <c r="D208" s="70">
        <f>'Input 1 - Schedule 1'!E210</f>
        <v>0</v>
      </c>
      <c r="E208" s="70">
        <f>'Input 1 - Schedule 1'!F210</f>
        <v>0</v>
      </c>
      <c r="F208" s="70">
        <f>'Input 1 - Schedule 1'!G210</f>
        <v>0</v>
      </c>
      <c r="G208" s="70">
        <f>'Input 1 - Schedule 1'!I210</f>
        <v>0</v>
      </c>
      <c r="H208" s="70" t="str">
        <f>'Input 1 - Schedule 1'!J210</f>
        <v/>
      </c>
      <c r="I208" s="70">
        <f>'Input 1 - Schedule 1'!U210</f>
        <v>0</v>
      </c>
      <c r="J208" s="46"/>
      <c r="L208" s="46"/>
      <c r="M208" s="46"/>
      <c r="N208" s="70">
        <f>SUMIFS('Input 3 - Capital Instruments'!P$6:P$222,'Input 3 - Capital Instruments'!$N$6:$N$222,C208)</f>
        <v>0</v>
      </c>
      <c r="O208" s="46"/>
      <c r="P208" s="46"/>
      <c r="Q208" s="46"/>
      <c r="R208" s="71">
        <f t="shared" si="77"/>
        <v>0</v>
      </c>
      <c r="S208" s="46"/>
      <c r="T208" s="46"/>
      <c r="U208" s="72">
        <f t="shared" si="78"/>
        <v>0</v>
      </c>
      <c r="V208" s="71">
        <f t="shared" si="79"/>
        <v>0</v>
      </c>
      <c r="W208" s="71">
        <f t="shared" si="80"/>
        <v>0</v>
      </c>
      <c r="Y208" s="46"/>
      <c r="AA208" s="46"/>
      <c r="AB208" s="51"/>
      <c r="AC208" s="51"/>
      <c r="AD208" s="51"/>
      <c r="AE208" s="51"/>
      <c r="AF208" s="51"/>
      <c r="AG208" s="72">
        <f t="shared" si="81"/>
        <v>0</v>
      </c>
      <c r="AH208" s="46"/>
      <c r="AI208" s="46"/>
      <c r="AJ208" s="72">
        <f t="shared" si="73"/>
        <v>0</v>
      </c>
      <c r="AK208" s="71">
        <f t="shared" si="74"/>
        <v>0</v>
      </c>
      <c r="AL208" s="71">
        <f t="shared" si="75"/>
        <v>0</v>
      </c>
      <c r="AN208" s="73">
        <f t="shared" si="82"/>
        <v>0</v>
      </c>
      <c r="AO208" s="78">
        <f t="shared" si="83"/>
        <v>0</v>
      </c>
      <c r="AP208" s="79">
        <f t="shared" si="84"/>
        <v>0</v>
      </c>
      <c r="AQ208" s="73">
        <f t="shared" si="85"/>
        <v>0</v>
      </c>
      <c r="AR208" s="78">
        <f t="shared" si="86"/>
        <v>0</v>
      </c>
      <c r="AS208" s="79">
        <f t="shared" si="87"/>
        <v>0</v>
      </c>
      <c r="AT208" s="80" t="str">
        <f t="shared" si="88"/>
        <v/>
      </c>
      <c r="AU208" s="80" t="str">
        <f t="shared" si="89"/>
        <v/>
      </c>
      <c r="AW208" s="3" t="s">
        <v>1</v>
      </c>
    </row>
    <row r="209" spans="1:49" x14ac:dyDescent="0.2">
      <c r="A209" s="81">
        <f t="shared" si="76"/>
        <v>202</v>
      </c>
      <c r="B209" s="77" t="str">
        <f>IFERROR(VLOOKUP(F209,GCC.Param!$B$3:$C$96,2,FALSE),"")</f>
        <v/>
      </c>
      <c r="C209" s="70">
        <f>'Input 1 - Schedule 1'!D211</f>
        <v>0</v>
      </c>
      <c r="D209" s="70">
        <f>'Input 1 - Schedule 1'!E211</f>
        <v>0</v>
      </c>
      <c r="E209" s="70">
        <f>'Input 1 - Schedule 1'!F211</f>
        <v>0</v>
      </c>
      <c r="F209" s="70">
        <f>'Input 1 - Schedule 1'!G211</f>
        <v>0</v>
      </c>
      <c r="G209" s="70">
        <f>'Input 1 - Schedule 1'!I211</f>
        <v>0</v>
      </c>
      <c r="H209" s="70" t="str">
        <f>'Input 1 - Schedule 1'!J211</f>
        <v/>
      </c>
      <c r="I209" s="70">
        <f>'Input 1 - Schedule 1'!U211</f>
        <v>0</v>
      </c>
      <c r="J209" s="46"/>
      <c r="L209" s="46"/>
      <c r="M209" s="46"/>
      <c r="N209" s="70">
        <f>SUMIFS('Input 3 - Capital Instruments'!P$6:P$222,'Input 3 - Capital Instruments'!$N$6:$N$222,C209)</f>
        <v>0</v>
      </c>
      <c r="O209" s="46"/>
      <c r="P209" s="46"/>
      <c r="Q209" s="46"/>
      <c r="R209" s="71">
        <f t="shared" si="77"/>
        <v>0</v>
      </c>
      <c r="S209" s="46"/>
      <c r="T209" s="46"/>
      <c r="U209" s="72">
        <f t="shared" si="78"/>
        <v>0</v>
      </c>
      <c r="V209" s="71">
        <f t="shared" si="79"/>
        <v>0</v>
      </c>
      <c r="W209" s="71">
        <f t="shared" si="80"/>
        <v>0</v>
      </c>
      <c r="Y209" s="46"/>
      <c r="AA209" s="46"/>
      <c r="AB209" s="51"/>
      <c r="AC209" s="51"/>
      <c r="AD209" s="51"/>
      <c r="AE209" s="51"/>
      <c r="AF209" s="51"/>
      <c r="AG209" s="72">
        <f t="shared" si="81"/>
        <v>0</v>
      </c>
      <c r="AH209" s="46"/>
      <c r="AI209" s="46"/>
      <c r="AJ209" s="72">
        <f t="shared" si="73"/>
        <v>0</v>
      </c>
      <c r="AK209" s="71">
        <f t="shared" si="74"/>
        <v>0</v>
      </c>
      <c r="AL209" s="71">
        <f t="shared" si="75"/>
        <v>0</v>
      </c>
      <c r="AN209" s="73">
        <f t="shared" si="82"/>
        <v>0</v>
      </c>
      <c r="AO209" s="78">
        <f t="shared" si="83"/>
        <v>0</v>
      </c>
      <c r="AP209" s="79">
        <f t="shared" si="84"/>
        <v>0</v>
      </c>
      <c r="AQ209" s="73">
        <f t="shared" si="85"/>
        <v>0</v>
      </c>
      <c r="AR209" s="78">
        <f t="shared" si="86"/>
        <v>0</v>
      </c>
      <c r="AS209" s="79">
        <f t="shared" si="87"/>
        <v>0</v>
      </c>
      <c r="AT209" s="80" t="str">
        <f t="shared" si="88"/>
        <v/>
      </c>
      <c r="AU209" s="80" t="str">
        <f t="shared" si="89"/>
        <v/>
      </c>
      <c r="AW209" s="3" t="s">
        <v>1</v>
      </c>
    </row>
    <row r="210" spans="1:49" x14ac:dyDescent="0.2">
      <c r="A210" s="81">
        <f t="shared" si="76"/>
        <v>203</v>
      </c>
      <c r="B210" s="77" t="str">
        <f>IFERROR(VLOOKUP(F210,GCC.Param!$B$3:$C$96,2,FALSE),"")</f>
        <v/>
      </c>
      <c r="C210" s="70">
        <f>'Input 1 - Schedule 1'!D212</f>
        <v>0</v>
      </c>
      <c r="D210" s="70">
        <f>'Input 1 - Schedule 1'!E212</f>
        <v>0</v>
      </c>
      <c r="E210" s="70">
        <f>'Input 1 - Schedule 1'!F212</f>
        <v>0</v>
      </c>
      <c r="F210" s="70">
        <f>'Input 1 - Schedule 1'!G212</f>
        <v>0</v>
      </c>
      <c r="G210" s="70">
        <f>'Input 1 - Schedule 1'!I212</f>
        <v>0</v>
      </c>
      <c r="H210" s="70" t="str">
        <f>'Input 1 - Schedule 1'!J212</f>
        <v/>
      </c>
      <c r="I210" s="70">
        <f>'Input 1 - Schedule 1'!U212</f>
        <v>0</v>
      </c>
      <c r="J210" s="46"/>
      <c r="L210" s="46"/>
      <c r="M210" s="46"/>
      <c r="N210" s="70">
        <f>SUMIFS('Input 3 - Capital Instruments'!P$6:P$222,'Input 3 - Capital Instruments'!$N$6:$N$222,C210)</f>
        <v>0</v>
      </c>
      <c r="O210" s="46"/>
      <c r="P210" s="46"/>
      <c r="Q210" s="46"/>
      <c r="R210" s="71">
        <f t="shared" si="77"/>
        <v>0</v>
      </c>
      <c r="S210" s="46"/>
      <c r="T210" s="46"/>
      <c r="U210" s="72">
        <f t="shared" si="78"/>
        <v>0</v>
      </c>
      <c r="V210" s="71">
        <f t="shared" si="79"/>
        <v>0</v>
      </c>
      <c r="W210" s="71">
        <f t="shared" si="80"/>
        <v>0</v>
      </c>
      <c r="Y210" s="46"/>
      <c r="AA210" s="46"/>
      <c r="AB210" s="51"/>
      <c r="AC210" s="51"/>
      <c r="AD210" s="51"/>
      <c r="AE210" s="51"/>
      <c r="AF210" s="51"/>
      <c r="AG210" s="72">
        <f t="shared" si="81"/>
        <v>0</v>
      </c>
      <c r="AH210" s="46"/>
      <c r="AI210" s="46"/>
      <c r="AJ210" s="72">
        <f t="shared" si="73"/>
        <v>0</v>
      </c>
      <c r="AK210" s="71">
        <f t="shared" si="74"/>
        <v>0</v>
      </c>
      <c r="AL210" s="71">
        <f t="shared" si="75"/>
        <v>0</v>
      </c>
      <c r="AN210" s="73">
        <f t="shared" si="82"/>
        <v>0</v>
      </c>
      <c r="AO210" s="78">
        <f t="shared" si="83"/>
        <v>0</v>
      </c>
      <c r="AP210" s="79">
        <f t="shared" si="84"/>
        <v>0</v>
      </c>
      <c r="AQ210" s="73">
        <f t="shared" si="85"/>
        <v>0</v>
      </c>
      <c r="AR210" s="78">
        <f t="shared" si="86"/>
        <v>0</v>
      </c>
      <c r="AS210" s="79">
        <f t="shared" si="87"/>
        <v>0</v>
      </c>
      <c r="AT210" s="80" t="str">
        <f t="shared" si="88"/>
        <v/>
      </c>
      <c r="AU210" s="80" t="str">
        <f t="shared" si="89"/>
        <v/>
      </c>
      <c r="AW210" s="3" t="s">
        <v>1</v>
      </c>
    </row>
    <row r="211" spans="1:49" x14ac:dyDescent="0.2">
      <c r="A211" s="81">
        <f t="shared" si="76"/>
        <v>204</v>
      </c>
      <c r="B211" s="77" t="str">
        <f>IFERROR(VLOOKUP(F211,GCC.Param!$B$3:$C$96,2,FALSE),"")</f>
        <v/>
      </c>
      <c r="C211" s="70">
        <f>'Input 1 - Schedule 1'!D213</f>
        <v>0</v>
      </c>
      <c r="D211" s="70">
        <f>'Input 1 - Schedule 1'!E213</f>
        <v>0</v>
      </c>
      <c r="E211" s="70">
        <f>'Input 1 - Schedule 1'!F213</f>
        <v>0</v>
      </c>
      <c r="F211" s="70">
        <f>'Input 1 - Schedule 1'!G213</f>
        <v>0</v>
      </c>
      <c r="G211" s="70">
        <f>'Input 1 - Schedule 1'!I213</f>
        <v>0</v>
      </c>
      <c r="H211" s="70" t="str">
        <f>'Input 1 - Schedule 1'!J213</f>
        <v/>
      </c>
      <c r="I211" s="70">
        <f>'Input 1 - Schedule 1'!U213</f>
        <v>0</v>
      </c>
      <c r="J211" s="46"/>
      <c r="L211" s="46"/>
      <c r="M211" s="46"/>
      <c r="N211" s="70">
        <f>SUMIFS('Input 3 - Capital Instruments'!P$6:P$222,'Input 3 - Capital Instruments'!$N$6:$N$222,C211)</f>
        <v>0</v>
      </c>
      <c r="O211" s="46"/>
      <c r="P211" s="46"/>
      <c r="Q211" s="46"/>
      <c r="R211" s="71">
        <f t="shared" si="77"/>
        <v>0</v>
      </c>
      <c r="S211" s="46"/>
      <c r="T211" s="46"/>
      <c r="U211" s="72">
        <f t="shared" si="78"/>
        <v>0</v>
      </c>
      <c r="V211" s="71">
        <f t="shared" si="79"/>
        <v>0</v>
      </c>
      <c r="W211" s="71">
        <f t="shared" si="80"/>
        <v>0</v>
      </c>
      <c r="Y211" s="46"/>
      <c r="AA211" s="46"/>
      <c r="AB211" s="51"/>
      <c r="AC211" s="51"/>
      <c r="AD211" s="51"/>
      <c r="AE211" s="51"/>
      <c r="AF211" s="51"/>
      <c r="AG211" s="72">
        <f t="shared" si="81"/>
        <v>0</v>
      </c>
      <c r="AH211" s="46"/>
      <c r="AI211" s="46"/>
      <c r="AJ211" s="72">
        <f t="shared" si="73"/>
        <v>0</v>
      </c>
      <c r="AK211" s="71">
        <f t="shared" si="74"/>
        <v>0</v>
      </c>
      <c r="AL211" s="71">
        <f t="shared" si="75"/>
        <v>0</v>
      </c>
      <c r="AN211" s="73">
        <f t="shared" si="82"/>
        <v>0</v>
      </c>
      <c r="AO211" s="78">
        <f t="shared" si="83"/>
        <v>0</v>
      </c>
      <c r="AP211" s="79">
        <f t="shared" si="84"/>
        <v>0</v>
      </c>
      <c r="AQ211" s="73">
        <f t="shared" si="85"/>
        <v>0</v>
      </c>
      <c r="AR211" s="78">
        <f t="shared" si="86"/>
        <v>0</v>
      </c>
      <c r="AS211" s="79">
        <f t="shared" si="87"/>
        <v>0</v>
      </c>
      <c r="AT211" s="80" t="str">
        <f t="shared" si="88"/>
        <v/>
      </c>
      <c r="AU211" s="80" t="str">
        <f t="shared" si="89"/>
        <v/>
      </c>
      <c r="AW211" s="3" t="s">
        <v>1</v>
      </c>
    </row>
    <row r="212" spans="1:49" x14ac:dyDescent="0.2">
      <c r="A212" s="81">
        <f t="shared" si="76"/>
        <v>205</v>
      </c>
      <c r="B212" s="77" t="str">
        <f>IFERROR(VLOOKUP(F212,GCC.Param!$B$3:$C$96,2,FALSE),"")</f>
        <v/>
      </c>
      <c r="C212" s="70">
        <f>'Input 1 - Schedule 1'!D214</f>
        <v>0</v>
      </c>
      <c r="D212" s="70">
        <f>'Input 1 - Schedule 1'!E214</f>
        <v>0</v>
      </c>
      <c r="E212" s="70">
        <f>'Input 1 - Schedule 1'!F214</f>
        <v>0</v>
      </c>
      <c r="F212" s="70">
        <f>'Input 1 - Schedule 1'!G214</f>
        <v>0</v>
      </c>
      <c r="G212" s="70">
        <f>'Input 1 - Schedule 1'!I214</f>
        <v>0</v>
      </c>
      <c r="H212" s="70" t="str">
        <f>'Input 1 - Schedule 1'!J214</f>
        <v/>
      </c>
      <c r="I212" s="70">
        <f>'Input 1 - Schedule 1'!U214</f>
        <v>0</v>
      </c>
      <c r="J212" s="46"/>
      <c r="L212" s="46"/>
      <c r="M212" s="46"/>
      <c r="N212" s="70">
        <f>SUMIFS('Input 3 - Capital Instruments'!P$6:P$222,'Input 3 - Capital Instruments'!$N$6:$N$222,C212)</f>
        <v>0</v>
      </c>
      <c r="O212" s="46"/>
      <c r="P212" s="46"/>
      <c r="Q212" s="46"/>
      <c r="R212" s="71">
        <f t="shared" si="77"/>
        <v>0</v>
      </c>
      <c r="S212" s="46"/>
      <c r="T212" s="46"/>
      <c r="U212" s="72">
        <f t="shared" si="78"/>
        <v>0</v>
      </c>
      <c r="V212" s="71">
        <f t="shared" si="79"/>
        <v>0</v>
      </c>
      <c r="W212" s="71">
        <f t="shared" si="80"/>
        <v>0</v>
      </c>
      <c r="Y212" s="46"/>
      <c r="AA212" s="46"/>
      <c r="AB212" s="51"/>
      <c r="AC212" s="51"/>
      <c r="AD212" s="51"/>
      <c r="AE212" s="51"/>
      <c r="AF212" s="51"/>
      <c r="AG212" s="72">
        <f t="shared" si="81"/>
        <v>0</v>
      </c>
      <c r="AH212" s="46"/>
      <c r="AI212" s="46"/>
      <c r="AJ212" s="72">
        <f t="shared" si="73"/>
        <v>0</v>
      </c>
      <c r="AK212" s="71">
        <f t="shared" si="74"/>
        <v>0</v>
      </c>
      <c r="AL212" s="71">
        <f t="shared" si="75"/>
        <v>0</v>
      </c>
      <c r="AN212" s="73">
        <f t="shared" si="82"/>
        <v>0</v>
      </c>
      <c r="AO212" s="78">
        <f t="shared" si="83"/>
        <v>0</v>
      </c>
      <c r="AP212" s="79">
        <f t="shared" si="84"/>
        <v>0</v>
      </c>
      <c r="AQ212" s="73">
        <f t="shared" si="85"/>
        <v>0</v>
      </c>
      <c r="AR212" s="78">
        <f t="shared" si="86"/>
        <v>0</v>
      </c>
      <c r="AS212" s="79">
        <f t="shared" si="87"/>
        <v>0</v>
      </c>
      <c r="AT212" s="80" t="str">
        <f t="shared" si="88"/>
        <v/>
      </c>
      <c r="AU212" s="80" t="str">
        <f t="shared" si="89"/>
        <v/>
      </c>
      <c r="AW212" s="3" t="s">
        <v>1</v>
      </c>
    </row>
    <row r="213" spans="1:49" x14ac:dyDescent="0.2">
      <c r="A213" s="81">
        <f t="shared" si="76"/>
        <v>206</v>
      </c>
      <c r="B213" s="77" t="str">
        <f>IFERROR(VLOOKUP(F213,GCC.Param!$B$3:$C$96,2,FALSE),"")</f>
        <v/>
      </c>
      <c r="C213" s="70">
        <f>'Input 1 - Schedule 1'!D215</f>
        <v>0</v>
      </c>
      <c r="D213" s="70">
        <f>'Input 1 - Schedule 1'!E215</f>
        <v>0</v>
      </c>
      <c r="E213" s="70">
        <f>'Input 1 - Schedule 1'!F215</f>
        <v>0</v>
      </c>
      <c r="F213" s="70">
        <f>'Input 1 - Schedule 1'!G215</f>
        <v>0</v>
      </c>
      <c r="G213" s="70">
        <f>'Input 1 - Schedule 1'!I215</f>
        <v>0</v>
      </c>
      <c r="H213" s="70" t="str">
        <f>'Input 1 - Schedule 1'!J215</f>
        <v/>
      </c>
      <c r="I213" s="70">
        <f>'Input 1 - Schedule 1'!U215</f>
        <v>0</v>
      </c>
      <c r="J213" s="46"/>
      <c r="L213" s="46"/>
      <c r="M213" s="46"/>
      <c r="N213" s="70">
        <f>SUMIFS('Input 3 - Capital Instruments'!P$6:P$222,'Input 3 - Capital Instruments'!$N$6:$N$222,C213)</f>
        <v>0</v>
      </c>
      <c r="O213" s="46"/>
      <c r="P213" s="46"/>
      <c r="Q213" s="46"/>
      <c r="R213" s="71">
        <f t="shared" si="77"/>
        <v>0</v>
      </c>
      <c r="S213" s="46"/>
      <c r="T213" s="46"/>
      <c r="U213" s="72">
        <f t="shared" si="78"/>
        <v>0</v>
      </c>
      <c r="V213" s="71">
        <f t="shared" si="79"/>
        <v>0</v>
      </c>
      <c r="W213" s="71">
        <f t="shared" si="80"/>
        <v>0</v>
      </c>
      <c r="Y213" s="46"/>
      <c r="AA213" s="46"/>
      <c r="AB213" s="51"/>
      <c r="AC213" s="51"/>
      <c r="AD213" s="51"/>
      <c r="AE213" s="51"/>
      <c r="AF213" s="51"/>
      <c r="AG213" s="72">
        <f t="shared" si="81"/>
        <v>0</v>
      </c>
      <c r="AH213" s="46"/>
      <c r="AI213" s="46"/>
      <c r="AJ213" s="72">
        <f t="shared" si="73"/>
        <v>0</v>
      </c>
      <c r="AK213" s="71">
        <f t="shared" si="74"/>
        <v>0</v>
      </c>
      <c r="AL213" s="71">
        <f t="shared" si="75"/>
        <v>0</v>
      </c>
      <c r="AN213" s="73">
        <f t="shared" si="82"/>
        <v>0</v>
      </c>
      <c r="AO213" s="78">
        <f t="shared" si="83"/>
        <v>0</v>
      </c>
      <c r="AP213" s="79">
        <f t="shared" si="84"/>
        <v>0</v>
      </c>
      <c r="AQ213" s="73">
        <f t="shared" si="85"/>
        <v>0</v>
      </c>
      <c r="AR213" s="78">
        <f t="shared" si="86"/>
        <v>0</v>
      </c>
      <c r="AS213" s="79">
        <f t="shared" si="87"/>
        <v>0</v>
      </c>
      <c r="AT213" s="80" t="str">
        <f t="shared" si="88"/>
        <v/>
      </c>
      <c r="AU213" s="80" t="str">
        <f t="shared" si="89"/>
        <v/>
      </c>
      <c r="AW213" s="3" t="s">
        <v>1</v>
      </c>
    </row>
    <row r="214" spans="1:49" x14ac:dyDescent="0.2">
      <c r="A214" s="81">
        <f t="shared" si="76"/>
        <v>207</v>
      </c>
      <c r="B214" s="77" t="str">
        <f>IFERROR(VLOOKUP(F214,GCC.Param!$B$3:$C$96,2,FALSE),"")</f>
        <v/>
      </c>
      <c r="C214" s="70">
        <f>'Input 1 - Schedule 1'!D216</f>
        <v>0</v>
      </c>
      <c r="D214" s="70">
        <f>'Input 1 - Schedule 1'!E216</f>
        <v>0</v>
      </c>
      <c r="E214" s="70">
        <f>'Input 1 - Schedule 1'!F216</f>
        <v>0</v>
      </c>
      <c r="F214" s="70">
        <f>'Input 1 - Schedule 1'!G216</f>
        <v>0</v>
      </c>
      <c r="G214" s="70">
        <f>'Input 1 - Schedule 1'!I216</f>
        <v>0</v>
      </c>
      <c r="H214" s="70" t="str">
        <f>'Input 1 - Schedule 1'!J216</f>
        <v/>
      </c>
      <c r="I214" s="70">
        <f>'Input 1 - Schedule 1'!U216</f>
        <v>0</v>
      </c>
      <c r="J214" s="46"/>
      <c r="L214" s="46"/>
      <c r="M214" s="46"/>
      <c r="N214" s="70">
        <f>SUMIFS('Input 3 - Capital Instruments'!P$6:P$222,'Input 3 - Capital Instruments'!$N$6:$N$222,C214)</f>
        <v>0</v>
      </c>
      <c r="O214" s="46"/>
      <c r="P214" s="46"/>
      <c r="Q214" s="46"/>
      <c r="R214" s="71">
        <f t="shared" si="77"/>
        <v>0</v>
      </c>
      <c r="S214" s="46"/>
      <c r="T214" s="46"/>
      <c r="U214" s="72">
        <f t="shared" si="78"/>
        <v>0</v>
      </c>
      <c r="V214" s="71">
        <f t="shared" si="79"/>
        <v>0</v>
      </c>
      <c r="W214" s="71">
        <f t="shared" si="80"/>
        <v>0</v>
      </c>
      <c r="Y214" s="46"/>
      <c r="AA214" s="46"/>
      <c r="AB214" s="51"/>
      <c r="AC214" s="51"/>
      <c r="AD214" s="51"/>
      <c r="AE214" s="51"/>
      <c r="AF214" s="51"/>
      <c r="AG214" s="72">
        <f t="shared" si="81"/>
        <v>0</v>
      </c>
      <c r="AH214" s="46"/>
      <c r="AI214" s="46"/>
      <c r="AJ214" s="72">
        <f t="shared" si="73"/>
        <v>0</v>
      </c>
      <c r="AK214" s="71">
        <f t="shared" si="74"/>
        <v>0</v>
      </c>
      <c r="AL214" s="71">
        <f t="shared" si="75"/>
        <v>0</v>
      </c>
      <c r="AN214" s="73">
        <f t="shared" si="82"/>
        <v>0</v>
      </c>
      <c r="AO214" s="78">
        <f t="shared" si="83"/>
        <v>0</v>
      </c>
      <c r="AP214" s="79">
        <f t="shared" si="84"/>
        <v>0</v>
      </c>
      <c r="AQ214" s="73">
        <f t="shared" si="85"/>
        <v>0</v>
      </c>
      <c r="AR214" s="78">
        <f t="shared" si="86"/>
        <v>0</v>
      </c>
      <c r="AS214" s="79">
        <f t="shared" si="87"/>
        <v>0</v>
      </c>
      <c r="AT214" s="80" t="str">
        <f t="shared" si="88"/>
        <v/>
      </c>
      <c r="AU214" s="80" t="str">
        <f t="shared" si="89"/>
        <v/>
      </c>
      <c r="AW214" s="3" t="s">
        <v>1</v>
      </c>
    </row>
    <row r="215" spans="1:49" x14ac:dyDescent="0.2">
      <c r="A215" s="81">
        <f t="shared" si="76"/>
        <v>208</v>
      </c>
      <c r="B215" s="77" t="str">
        <f>IFERROR(VLOOKUP(F215,GCC.Param!$B$3:$C$96,2,FALSE),"")</f>
        <v/>
      </c>
      <c r="C215" s="70">
        <f>'Input 1 - Schedule 1'!D217</f>
        <v>0</v>
      </c>
      <c r="D215" s="70">
        <f>'Input 1 - Schedule 1'!E217</f>
        <v>0</v>
      </c>
      <c r="E215" s="70">
        <f>'Input 1 - Schedule 1'!F217</f>
        <v>0</v>
      </c>
      <c r="F215" s="70">
        <f>'Input 1 - Schedule 1'!G217</f>
        <v>0</v>
      </c>
      <c r="G215" s="70">
        <f>'Input 1 - Schedule 1'!I217</f>
        <v>0</v>
      </c>
      <c r="H215" s="70" t="str">
        <f>'Input 1 - Schedule 1'!J217</f>
        <v/>
      </c>
      <c r="I215" s="70">
        <f>'Input 1 - Schedule 1'!U217</f>
        <v>0</v>
      </c>
      <c r="J215" s="46"/>
      <c r="L215" s="46"/>
      <c r="M215" s="46"/>
      <c r="N215" s="70">
        <f>SUMIFS('Input 3 - Capital Instruments'!P$6:P$222,'Input 3 - Capital Instruments'!$N$6:$N$222,C215)</f>
        <v>0</v>
      </c>
      <c r="O215" s="46"/>
      <c r="P215" s="46"/>
      <c r="Q215" s="46"/>
      <c r="R215" s="71">
        <f t="shared" si="77"/>
        <v>0</v>
      </c>
      <c r="S215" s="46"/>
      <c r="T215" s="46"/>
      <c r="U215" s="72">
        <f t="shared" si="78"/>
        <v>0</v>
      </c>
      <c r="V215" s="71">
        <f t="shared" si="79"/>
        <v>0</v>
      </c>
      <c r="W215" s="71">
        <f t="shared" si="80"/>
        <v>0</v>
      </c>
      <c r="Y215" s="46"/>
      <c r="AA215" s="46"/>
      <c r="AB215" s="51"/>
      <c r="AC215" s="51"/>
      <c r="AD215" s="51"/>
      <c r="AE215" s="51"/>
      <c r="AF215" s="51"/>
      <c r="AG215" s="72">
        <f t="shared" si="81"/>
        <v>0</v>
      </c>
      <c r="AH215" s="46"/>
      <c r="AI215" s="46"/>
      <c r="AJ215" s="72">
        <f t="shared" si="73"/>
        <v>0</v>
      </c>
      <c r="AK215" s="71">
        <f t="shared" si="74"/>
        <v>0</v>
      </c>
      <c r="AL215" s="71">
        <f t="shared" si="75"/>
        <v>0</v>
      </c>
      <c r="AN215" s="73">
        <f t="shared" si="82"/>
        <v>0</v>
      </c>
      <c r="AO215" s="78">
        <f t="shared" si="83"/>
        <v>0</v>
      </c>
      <c r="AP215" s="79">
        <f t="shared" si="84"/>
        <v>0</v>
      </c>
      <c r="AQ215" s="73">
        <f t="shared" si="85"/>
        <v>0</v>
      </c>
      <c r="AR215" s="78">
        <f t="shared" si="86"/>
        <v>0</v>
      </c>
      <c r="AS215" s="79">
        <f t="shared" si="87"/>
        <v>0</v>
      </c>
      <c r="AT215" s="80" t="str">
        <f t="shared" si="88"/>
        <v/>
      </c>
      <c r="AU215" s="80" t="str">
        <f t="shared" si="89"/>
        <v/>
      </c>
      <c r="AW215" s="3" t="s">
        <v>1</v>
      </c>
    </row>
    <row r="216" spans="1:49" x14ac:dyDescent="0.2">
      <c r="A216" s="81">
        <f t="shared" si="76"/>
        <v>209</v>
      </c>
      <c r="B216" s="77" t="str">
        <f>IFERROR(VLOOKUP(F216,GCC.Param!$B$3:$C$96,2,FALSE),"")</f>
        <v/>
      </c>
      <c r="C216" s="70">
        <f>'Input 1 - Schedule 1'!D218</f>
        <v>0</v>
      </c>
      <c r="D216" s="70">
        <f>'Input 1 - Schedule 1'!E218</f>
        <v>0</v>
      </c>
      <c r="E216" s="70">
        <f>'Input 1 - Schedule 1'!F218</f>
        <v>0</v>
      </c>
      <c r="F216" s="70">
        <f>'Input 1 - Schedule 1'!G218</f>
        <v>0</v>
      </c>
      <c r="G216" s="70">
        <f>'Input 1 - Schedule 1'!I218</f>
        <v>0</v>
      </c>
      <c r="H216" s="70" t="str">
        <f>'Input 1 - Schedule 1'!J218</f>
        <v/>
      </c>
      <c r="I216" s="70">
        <f>'Input 1 - Schedule 1'!U218</f>
        <v>0</v>
      </c>
      <c r="J216" s="46"/>
      <c r="L216" s="46"/>
      <c r="M216" s="46"/>
      <c r="N216" s="70">
        <f>SUMIFS('Input 3 - Capital Instruments'!P$6:P$222,'Input 3 - Capital Instruments'!$N$6:$N$222,C216)</f>
        <v>0</v>
      </c>
      <c r="O216" s="46"/>
      <c r="P216" s="46"/>
      <c r="Q216" s="46"/>
      <c r="R216" s="71">
        <f t="shared" si="77"/>
        <v>0</v>
      </c>
      <c r="S216" s="46"/>
      <c r="T216" s="46"/>
      <c r="U216" s="72">
        <f t="shared" si="78"/>
        <v>0</v>
      </c>
      <c r="V216" s="71">
        <f t="shared" si="79"/>
        <v>0</v>
      </c>
      <c r="W216" s="71">
        <f t="shared" si="80"/>
        <v>0</v>
      </c>
      <c r="Y216" s="46"/>
      <c r="AA216" s="46"/>
      <c r="AB216" s="51"/>
      <c r="AC216" s="51"/>
      <c r="AD216" s="51"/>
      <c r="AE216" s="51"/>
      <c r="AF216" s="51"/>
      <c r="AG216" s="72">
        <f t="shared" si="81"/>
        <v>0</v>
      </c>
      <c r="AH216" s="46"/>
      <c r="AI216" s="46"/>
      <c r="AJ216" s="72">
        <f t="shared" si="73"/>
        <v>0</v>
      </c>
      <c r="AK216" s="71">
        <f t="shared" si="74"/>
        <v>0</v>
      </c>
      <c r="AL216" s="71">
        <f t="shared" si="75"/>
        <v>0</v>
      </c>
      <c r="AN216" s="73">
        <f t="shared" si="82"/>
        <v>0</v>
      </c>
      <c r="AO216" s="78">
        <f t="shared" si="83"/>
        <v>0</v>
      </c>
      <c r="AP216" s="79">
        <f t="shared" si="84"/>
        <v>0</v>
      </c>
      <c r="AQ216" s="73">
        <f t="shared" si="85"/>
        <v>0</v>
      </c>
      <c r="AR216" s="78">
        <f t="shared" si="86"/>
        <v>0</v>
      </c>
      <c r="AS216" s="79">
        <f t="shared" si="87"/>
        <v>0</v>
      </c>
      <c r="AT216" s="80" t="str">
        <f t="shared" si="88"/>
        <v/>
      </c>
      <c r="AU216" s="80" t="str">
        <f t="shared" si="89"/>
        <v/>
      </c>
      <c r="AW216" s="3" t="s">
        <v>1</v>
      </c>
    </row>
    <row r="217" spans="1:49" x14ac:dyDescent="0.2">
      <c r="A217" s="81">
        <f t="shared" si="76"/>
        <v>210</v>
      </c>
      <c r="B217" s="77" t="str">
        <f>IFERROR(VLOOKUP(F217,GCC.Param!$B$3:$C$96,2,FALSE),"")</f>
        <v/>
      </c>
      <c r="C217" s="70">
        <f>'Input 1 - Schedule 1'!D219</f>
        <v>0</v>
      </c>
      <c r="D217" s="70">
        <f>'Input 1 - Schedule 1'!E219</f>
        <v>0</v>
      </c>
      <c r="E217" s="70">
        <f>'Input 1 - Schedule 1'!F219</f>
        <v>0</v>
      </c>
      <c r="F217" s="70">
        <f>'Input 1 - Schedule 1'!G219</f>
        <v>0</v>
      </c>
      <c r="G217" s="70">
        <f>'Input 1 - Schedule 1'!I219</f>
        <v>0</v>
      </c>
      <c r="H217" s="70" t="str">
        <f>'Input 1 - Schedule 1'!J219</f>
        <v/>
      </c>
      <c r="I217" s="70">
        <f>'Input 1 - Schedule 1'!U219</f>
        <v>0</v>
      </c>
      <c r="J217" s="46"/>
      <c r="L217" s="46"/>
      <c r="M217" s="46"/>
      <c r="N217" s="70">
        <f>SUMIFS('Input 3 - Capital Instruments'!P$6:P$222,'Input 3 - Capital Instruments'!$N$6:$N$222,C217)</f>
        <v>0</v>
      </c>
      <c r="O217" s="46"/>
      <c r="P217" s="46"/>
      <c r="Q217" s="46"/>
      <c r="R217" s="71">
        <f t="shared" si="77"/>
        <v>0</v>
      </c>
      <c r="S217" s="46"/>
      <c r="T217" s="46"/>
      <c r="U217" s="72">
        <f t="shared" si="78"/>
        <v>0</v>
      </c>
      <c r="V217" s="71">
        <f t="shared" si="79"/>
        <v>0</v>
      </c>
      <c r="W217" s="71">
        <f t="shared" si="80"/>
        <v>0</v>
      </c>
      <c r="Y217" s="46"/>
      <c r="AA217" s="46"/>
      <c r="AB217" s="51"/>
      <c r="AC217" s="51"/>
      <c r="AD217" s="51"/>
      <c r="AE217" s="51"/>
      <c r="AF217" s="51"/>
      <c r="AG217" s="72">
        <f t="shared" si="81"/>
        <v>0</v>
      </c>
      <c r="AH217" s="46"/>
      <c r="AI217" s="46"/>
      <c r="AJ217" s="72">
        <f t="shared" si="73"/>
        <v>0</v>
      </c>
      <c r="AK217" s="71">
        <f t="shared" si="74"/>
        <v>0</v>
      </c>
      <c r="AL217" s="71">
        <f t="shared" si="75"/>
        <v>0</v>
      </c>
      <c r="AN217" s="73">
        <f t="shared" si="82"/>
        <v>0</v>
      </c>
      <c r="AO217" s="78">
        <f t="shared" si="83"/>
        <v>0</v>
      </c>
      <c r="AP217" s="79">
        <f t="shared" si="84"/>
        <v>0</v>
      </c>
      <c r="AQ217" s="73">
        <f t="shared" si="85"/>
        <v>0</v>
      </c>
      <c r="AR217" s="78">
        <f t="shared" si="86"/>
        <v>0</v>
      </c>
      <c r="AS217" s="79">
        <f t="shared" si="87"/>
        <v>0</v>
      </c>
      <c r="AT217" s="80" t="str">
        <f t="shared" si="88"/>
        <v/>
      </c>
      <c r="AU217" s="80" t="str">
        <f t="shared" si="89"/>
        <v/>
      </c>
      <c r="AW217" s="3" t="s">
        <v>1</v>
      </c>
    </row>
    <row r="218" spans="1:49" x14ac:dyDescent="0.2">
      <c r="A218" s="81">
        <f t="shared" si="76"/>
        <v>211</v>
      </c>
      <c r="B218" s="77" t="str">
        <f>IFERROR(VLOOKUP(F218,GCC.Param!$B$3:$C$96,2,FALSE),"")</f>
        <v/>
      </c>
      <c r="C218" s="70">
        <f>'Input 1 - Schedule 1'!D220</f>
        <v>0</v>
      </c>
      <c r="D218" s="70">
        <f>'Input 1 - Schedule 1'!E220</f>
        <v>0</v>
      </c>
      <c r="E218" s="70">
        <f>'Input 1 - Schedule 1'!F220</f>
        <v>0</v>
      </c>
      <c r="F218" s="70">
        <f>'Input 1 - Schedule 1'!G220</f>
        <v>0</v>
      </c>
      <c r="G218" s="70">
        <f>'Input 1 - Schedule 1'!I220</f>
        <v>0</v>
      </c>
      <c r="H218" s="70" t="str">
        <f>'Input 1 - Schedule 1'!J220</f>
        <v/>
      </c>
      <c r="I218" s="70">
        <f>'Input 1 - Schedule 1'!U220</f>
        <v>0</v>
      </c>
      <c r="J218" s="46"/>
      <c r="L218" s="46"/>
      <c r="M218" s="46"/>
      <c r="N218" s="70">
        <f>SUMIFS('Input 3 - Capital Instruments'!P$6:P$222,'Input 3 - Capital Instruments'!$N$6:$N$222,C218)</f>
        <v>0</v>
      </c>
      <c r="O218" s="46"/>
      <c r="P218" s="46"/>
      <c r="Q218" s="46"/>
      <c r="R218" s="71">
        <f t="shared" si="77"/>
        <v>0</v>
      </c>
      <c r="S218" s="46"/>
      <c r="T218" s="46"/>
      <c r="U218" s="72">
        <f t="shared" si="78"/>
        <v>0</v>
      </c>
      <c r="V218" s="71">
        <f t="shared" si="79"/>
        <v>0</v>
      </c>
      <c r="W218" s="71">
        <f t="shared" si="80"/>
        <v>0</v>
      </c>
      <c r="Y218" s="46"/>
      <c r="AA218" s="46"/>
      <c r="AB218" s="51"/>
      <c r="AC218" s="51"/>
      <c r="AD218" s="51"/>
      <c r="AE218" s="51"/>
      <c r="AF218" s="51"/>
      <c r="AG218" s="72">
        <f t="shared" si="81"/>
        <v>0</v>
      </c>
      <c r="AH218" s="46"/>
      <c r="AI218" s="46"/>
      <c r="AJ218" s="72">
        <f t="shared" si="73"/>
        <v>0</v>
      </c>
      <c r="AK218" s="71">
        <f t="shared" si="74"/>
        <v>0</v>
      </c>
      <c r="AL218" s="71">
        <f t="shared" si="75"/>
        <v>0</v>
      </c>
      <c r="AN218" s="73">
        <f t="shared" si="82"/>
        <v>0</v>
      </c>
      <c r="AO218" s="78">
        <f t="shared" si="83"/>
        <v>0</v>
      </c>
      <c r="AP218" s="79">
        <f t="shared" si="84"/>
        <v>0</v>
      </c>
      <c r="AQ218" s="73">
        <f t="shared" si="85"/>
        <v>0</v>
      </c>
      <c r="AR218" s="78">
        <f t="shared" si="86"/>
        <v>0</v>
      </c>
      <c r="AS218" s="79">
        <f t="shared" si="87"/>
        <v>0</v>
      </c>
      <c r="AT218" s="80" t="str">
        <f t="shared" si="88"/>
        <v/>
      </c>
      <c r="AU218" s="80" t="str">
        <f t="shared" si="89"/>
        <v/>
      </c>
      <c r="AW218" s="3" t="s">
        <v>1</v>
      </c>
    </row>
    <row r="219" spans="1:49" x14ac:dyDescent="0.2">
      <c r="A219" s="81">
        <f t="shared" si="76"/>
        <v>212</v>
      </c>
      <c r="B219" s="77" t="str">
        <f>IFERROR(VLOOKUP(F219,GCC.Param!$B$3:$C$96,2,FALSE),"")</f>
        <v/>
      </c>
      <c r="C219" s="70">
        <f>'Input 1 - Schedule 1'!D221</f>
        <v>0</v>
      </c>
      <c r="D219" s="70">
        <f>'Input 1 - Schedule 1'!E221</f>
        <v>0</v>
      </c>
      <c r="E219" s="70">
        <f>'Input 1 - Schedule 1'!F221</f>
        <v>0</v>
      </c>
      <c r="F219" s="70">
        <f>'Input 1 - Schedule 1'!G221</f>
        <v>0</v>
      </c>
      <c r="G219" s="70">
        <f>'Input 1 - Schedule 1'!I221</f>
        <v>0</v>
      </c>
      <c r="H219" s="70" t="str">
        <f>'Input 1 - Schedule 1'!J221</f>
        <v/>
      </c>
      <c r="I219" s="70">
        <f>'Input 1 - Schedule 1'!U221</f>
        <v>0</v>
      </c>
      <c r="J219" s="46"/>
      <c r="L219" s="46"/>
      <c r="M219" s="46"/>
      <c r="N219" s="70">
        <f>SUMIFS('Input 3 - Capital Instruments'!P$6:P$222,'Input 3 - Capital Instruments'!$N$6:$N$222,C219)</f>
        <v>0</v>
      </c>
      <c r="O219" s="46"/>
      <c r="P219" s="46"/>
      <c r="Q219" s="46"/>
      <c r="R219" s="71">
        <f t="shared" si="77"/>
        <v>0</v>
      </c>
      <c r="S219" s="46"/>
      <c r="T219" s="46"/>
      <c r="U219" s="72">
        <f t="shared" si="78"/>
        <v>0</v>
      </c>
      <c r="V219" s="71">
        <f t="shared" si="79"/>
        <v>0</v>
      </c>
      <c r="W219" s="71">
        <f t="shared" si="80"/>
        <v>0</v>
      </c>
      <c r="Y219" s="46"/>
      <c r="AA219" s="46"/>
      <c r="AB219" s="51"/>
      <c r="AC219" s="51"/>
      <c r="AD219" s="51"/>
      <c r="AE219" s="51"/>
      <c r="AF219" s="51"/>
      <c r="AG219" s="72">
        <f t="shared" si="81"/>
        <v>0</v>
      </c>
      <c r="AH219" s="46"/>
      <c r="AI219" s="46"/>
      <c r="AJ219" s="72">
        <f t="shared" si="73"/>
        <v>0</v>
      </c>
      <c r="AK219" s="71">
        <f t="shared" si="74"/>
        <v>0</v>
      </c>
      <c r="AL219" s="71">
        <f t="shared" si="75"/>
        <v>0</v>
      </c>
      <c r="AN219" s="73">
        <f t="shared" si="82"/>
        <v>0</v>
      </c>
      <c r="AO219" s="78">
        <f t="shared" si="83"/>
        <v>0</v>
      </c>
      <c r="AP219" s="79">
        <f t="shared" si="84"/>
        <v>0</v>
      </c>
      <c r="AQ219" s="73">
        <f t="shared" si="85"/>
        <v>0</v>
      </c>
      <c r="AR219" s="78">
        <f t="shared" si="86"/>
        <v>0</v>
      </c>
      <c r="AS219" s="79">
        <f t="shared" si="87"/>
        <v>0</v>
      </c>
      <c r="AT219" s="80" t="str">
        <f t="shared" si="88"/>
        <v/>
      </c>
      <c r="AU219" s="80" t="str">
        <f t="shared" si="89"/>
        <v/>
      </c>
      <c r="AW219" s="3" t="s">
        <v>1</v>
      </c>
    </row>
    <row r="220" spans="1:49" x14ac:dyDescent="0.2">
      <c r="A220" s="81">
        <f t="shared" si="76"/>
        <v>213</v>
      </c>
      <c r="B220" s="77" t="str">
        <f>IFERROR(VLOOKUP(F220,GCC.Param!$B$3:$C$96,2,FALSE),"")</f>
        <v/>
      </c>
      <c r="C220" s="70">
        <f>'Input 1 - Schedule 1'!D222</f>
        <v>0</v>
      </c>
      <c r="D220" s="70">
        <f>'Input 1 - Schedule 1'!E222</f>
        <v>0</v>
      </c>
      <c r="E220" s="70">
        <f>'Input 1 - Schedule 1'!F222</f>
        <v>0</v>
      </c>
      <c r="F220" s="70">
        <f>'Input 1 - Schedule 1'!G222</f>
        <v>0</v>
      </c>
      <c r="G220" s="70">
        <f>'Input 1 - Schedule 1'!I222</f>
        <v>0</v>
      </c>
      <c r="H220" s="70" t="str">
        <f>'Input 1 - Schedule 1'!J222</f>
        <v/>
      </c>
      <c r="I220" s="70">
        <f>'Input 1 - Schedule 1'!U222</f>
        <v>0</v>
      </c>
      <c r="J220" s="46"/>
      <c r="L220" s="46"/>
      <c r="M220" s="46"/>
      <c r="N220" s="70">
        <f>SUMIFS('Input 3 - Capital Instruments'!P$6:P$222,'Input 3 - Capital Instruments'!$N$6:$N$222,C220)</f>
        <v>0</v>
      </c>
      <c r="O220" s="46"/>
      <c r="P220" s="46"/>
      <c r="Q220" s="46"/>
      <c r="R220" s="71">
        <f t="shared" si="77"/>
        <v>0</v>
      </c>
      <c r="S220" s="46"/>
      <c r="T220" s="46"/>
      <c r="U220" s="72">
        <f t="shared" si="78"/>
        <v>0</v>
      </c>
      <c r="V220" s="71">
        <f t="shared" si="79"/>
        <v>0</v>
      </c>
      <c r="W220" s="71">
        <f t="shared" si="80"/>
        <v>0</v>
      </c>
      <c r="Y220" s="46"/>
      <c r="AA220" s="46"/>
      <c r="AB220" s="51"/>
      <c r="AC220" s="51"/>
      <c r="AD220" s="51"/>
      <c r="AE220" s="51"/>
      <c r="AF220" s="51"/>
      <c r="AG220" s="72">
        <f t="shared" si="81"/>
        <v>0</v>
      </c>
      <c r="AH220" s="46"/>
      <c r="AI220" s="46"/>
      <c r="AJ220" s="72">
        <f t="shared" si="73"/>
        <v>0</v>
      </c>
      <c r="AK220" s="71">
        <f t="shared" si="74"/>
        <v>0</v>
      </c>
      <c r="AL220" s="71">
        <f t="shared" si="75"/>
        <v>0</v>
      </c>
      <c r="AN220" s="73">
        <f t="shared" si="82"/>
        <v>0</v>
      </c>
      <c r="AO220" s="78">
        <f t="shared" si="83"/>
        <v>0</v>
      </c>
      <c r="AP220" s="79">
        <f t="shared" si="84"/>
        <v>0</v>
      </c>
      <c r="AQ220" s="73">
        <f t="shared" si="85"/>
        <v>0</v>
      </c>
      <c r="AR220" s="78">
        <f t="shared" si="86"/>
        <v>0</v>
      </c>
      <c r="AS220" s="79">
        <f t="shared" si="87"/>
        <v>0</v>
      </c>
      <c r="AT220" s="80" t="str">
        <f t="shared" si="88"/>
        <v/>
      </c>
      <c r="AU220" s="80" t="str">
        <f t="shared" si="89"/>
        <v/>
      </c>
      <c r="AW220" s="3" t="s">
        <v>1</v>
      </c>
    </row>
    <row r="221" spans="1:49" x14ac:dyDescent="0.2">
      <c r="A221" s="81">
        <f t="shared" si="76"/>
        <v>214</v>
      </c>
      <c r="B221" s="77" t="str">
        <f>IFERROR(VLOOKUP(F221,GCC.Param!$B$3:$C$96,2,FALSE),"")</f>
        <v/>
      </c>
      <c r="C221" s="70">
        <f>'Input 1 - Schedule 1'!D223</f>
        <v>0</v>
      </c>
      <c r="D221" s="70">
        <f>'Input 1 - Schedule 1'!E223</f>
        <v>0</v>
      </c>
      <c r="E221" s="70">
        <f>'Input 1 - Schedule 1'!F223</f>
        <v>0</v>
      </c>
      <c r="F221" s="70">
        <f>'Input 1 - Schedule 1'!G223</f>
        <v>0</v>
      </c>
      <c r="G221" s="70">
        <f>'Input 1 - Schedule 1'!I223</f>
        <v>0</v>
      </c>
      <c r="H221" s="70" t="str">
        <f>'Input 1 - Schedule 1'!J223</f>
        <v/>
      </c>
      <c r="I221" s="70">
        <f>'Input 1 - Schedule 1'!U223</f>
        <v>0</v>
      </c>
      <c r="J221" s="46"/>
      <c r="L221" s="46"/>
      <c r="M221" s="46"/>
      <c r="N221" s="70">
        <f>SUMIFS('Input 3 - Capital Instruments'!P$6:P$222,'Input 3 - Capital Instruments'!$N$6:$N$222,C221)</f>
        <v>0</v>
      </c>
      <c r="O221" s="46"/>
      <c r="P221" s="46"/>
      <c r="Q221" s="46"/>
      <c r="R221" s="71">
        <f t="shared" si="77"/>
        <v>0</v>
      </c>
      <c r="S221" s="46"/>
      <c r="T221" s="46"/>
      <c r="U221" s="72">
        <f t="shared" si="78"/>
        <v>0</v>
      </c>
      <c r="V221" s="71">
        <f t="shared" si="79"/>
        <v>0</v>
      </c>
      <c r="W221" s="71">
        <f t="shared" si="80"/>
        <v>0</v>
      </c>
      <c r="Y221" s="46"/>
      <c r="AA221" s="46"/>
      <c r="AB221" s="51"/>
      <c r="AC221" s="51"/>
      <c r="AD221" s="51"/>
      <c r="AE221" s="51"/>
      <c r="AF221" s="51"/>
      <c r="AG221" s="72">
        <f t="shared" si="81"/>
        <v>0</v>
      </c>
      <c r="AH221" s="46"/>
      <c r="AI221" s="46"/>
      <c r="AJ221" s="72">
        <f t="shared" si="73"/>
        <v>0</v>
      </c>
      <c r="AK221" s="71">
        <f t="shared" si="74"/>
        <v>0</v>
      </c>
      <c r="AL221" s="71">
        <f t="shared" si="75"/>
        <v>0</v>
      </c>
      <c r="AN221" s="73">
        <f t="shared" si="82"/>
        <v>0</v>
      </c>
      <c r="AO221" s="78">
        <f t="shared" si="83"/>
        <v>0</v>
      </c>
      <c r="AP221" s="79">
        <f t="shared" si="84"/>
        <v>0</v>
      </c>
      <c r="AQ221" s="73">
        <f t="shared" si="85"/>
        <v>0</v>
      </c>
      <c r="AR221" s="78">
        <f t="shared" si="86"/>
        <v>0</v>
      </c>
      <c r="AS221" s="79">
        <f t="shared" si="87"/>
        <v>0</v>
      </c>
      <c r="AT221" s="80" t="str">
        <f t="shared" si="88"/>
        <v/>
      </c>
      <c r="AU221" s="80" t="str">
        <f t="shared" si="89"/>
        <v/>
      </c>
      <c r="AW221" s="3" t="s">
        <v>1</v>
      </c>
    </row>
    <row r="222" spans="1:49" x14ac:dyDescent="0.2">
      <c r="A222" s="81">
        <f t="shared" si="76"/>
        <v>215</v>
      </c>
      <c r="B222" s="77" t="str">
        <f>IFERROR(VLOOKUP(F222,GCC.Param!$B$3:$C$96,2,FALSE),"")</f>
        <v/>
      </c>
      <c r="C222" s="70">
        <f>'Input 1 - Schedule 1'!D224</f>
        <v>0</v>
      </c>
      <c r="D222" s="70">
        <f>'Input 1 - Schedule 1'!E224</f>
        <v>0</v>
      </c>
      <c r="E222" s="70">
        <f>'Input 1 - Schedule 1'!F224</f>
        <v>0</v>
      </c>
      <c r="F222" s="70">
        <f>'Input 1 - Schedule 1'!G224</f>
        <v>0</v>
      </c>
      <c r="G222" s="70">
        <f>'Input 1 - Schedule 1'!I224</f>
        <v>0</v>
      </c>
      <c r="H222" s="70" t="str">
        <f>'Input 1 - Schedule 1'!J224</f>
        <v/>
      </c>
      <c r="I222" s="70">
        <f>'Input 1 - Schedule 1'!U224</f>
        <v>0</v>
      </c>
      <c r="J222" s="46"/>
      <c r="L222" s="46"/>
      <c r="M222" s="46"/>
      <c r="N222" s="70">
        <f>SUMIFS('Input 3 - Capital Instruments'!P$6:P$222,'Input 3 - Capital Instruments'!$N$6:$N$222,C222)</f>
        <v>0</v>
      </c>
      <c r="O222" s="46"/>
      <c r="P222" s="46"/>
      <c r="Q222" s="46"/>
      <c r="R222" s="71">
        <f t="shared" si="77"/>
        <v>0</v>
      </c>
      <c r="S222" s="46"/>
      <c r="T222" s="46"/>
      <c r="U222" s="72">
        <f t="shared" si="78"/>
        <v>0</v>
      </c>
      <c r="V222" s="71">
        <f t="shared" si="79"/>
        <v>0</v>
      </c>
      <c r="W222" s="71">
        <f t="shared" si="80"/>
        <v>0</v>
      </c>
      <c r="Y222" s="46"/>
      <c r="AA222" s="46"/>
      <c r="AB222" s="51"/>
      <c r="AC222" s="51"/>
      <c r="AD222" s="51"/>
      <c r="AE222" s="51"/>
      <c r="AF222" s="51"/>
      <c r="AG222" s="72">
        <f t="shared" si="81"/>
        <v>0</v>
      </c>
      <c r="AH222" s="46"/>
      <c r="AI222" s="46"/>
      <c r="AJ222" s="72">
        <f t="shared" si="73"/>
        <v>0</v>
      </c>
      <c r="AK222" s="71">
        <f t="shared" si="74"/>
        <v>0</v>
      </c>
      <c r="AL222" s="71">
        <f t="shared" si="75"/>
        <v>0</v>
      </c>
      <c r="AN222" s="73">
        <f t="shared" si="82"/>
        <v>0</v>
      </c>
      <c r="AO222" s="78">
        <f t="shared" si="83"/>
        <v>0</v>
      </c>
      <c r="AP222" s="79">
        <f t="shared" si="84"/>
        <v>0</v>
      </c>
      <c r="AQ222" s="73">
        <f t="shared" si="85"/>
        <v>0</v>
      </c>
      <c r="AR222" s="78">
        <f t="shared" si="86"/>
        <v>0</v>
      </c>
      <c r="AS222" s="79">
        <f t="shared" si="87"/>
        <v>0</v>
      </c>
      <c r="AT222" s="80" t="str">
        <f t="shared" si="88"/>
        <v/>
      </c>
      <c r="AU222" s="80" t="str">
        <f t="shared" si="89"/>
        <v/>
      </c>
      <c r="AW222" s="3" t="s">
        <v>1</v>
      </c>
    </row>
    <row r="223" spans="1:49" x14ac:dyDescent="0.2">
      <c r="A223" s="81">
        <f t="shared" si="76"/>
        <v>216</v>
      </c>
      <c r="B223" s="77" t="str">
        <f>IFERROR(VLOOKUP(F223,GCC.Param!$B$3:$C$96,2,FALSE),"")</f>
        <v/>
      </c>
      <c r="C223" s="70">
        <f>'Input 1 - Schedule 1'!D225</f>
        <v>0</v>
      </c>
      <c r="D223" s="70">
        <f>'Input 1 - Schedule 1'!E225</f>
        <v>0</v>
      </c>
      <c r="E223" s="70">
        <f>'Input 1 - Schedule 1'!F225</f>
        <v>0</v>
      </c>
      <c r="F223" s="70">
        <f>'Input 1 - Schedule 1'!G225</f>
        <v>0</v>
      </c>
      <c r="G223" s="70">
        <f>'Input 1 - Schedule 1'!I225</f>
        <v>0</v>
      </c>
      <c r="H223" s="70" t="str">
        <f>'Input 1 - Schedule 1'!J225</f>
        <v/>
      </c>
      <c r="I223" s="70">
        <f>'Input 1 - Schedule 1'!U225</f>
        <v>0</v>
      </c>
      <c r="J223" s="46"/>
      <c r="L223" s="46"/>
      <c r="M223" s="46"/>
      <c r="N223" s="70">
        <f>SUMIFS('Input 3 - Capital Instruments'!P$6:P$222,'Input 3 - Capital Instruments'!$N$6:$N$222,C223)</f>
        <v>0</v>
      </c>
      <c r="O223" s="46"/>
      <c r="P223" s="46"/>
      <c r="Q223" s="46"/>
      <c r="R223" s="71">
        <f t="shared" si="77"/>
        <v>0</v>
      </c>
      <c r="S223" s="46"/>
      <c r="T223" s="46"/>
      <c r="U223" s="72">
        <f t="shared" si="78"/>
        <v>0</v>
      </c>
      <c r="V223" s="71">
        <f t="shared" si="79"/>
        <v>0</v>
      </c>
      <c r="W223" s="71">
        <f t="shared" si="80"/>
        <v>0</v>
      </c>
      <c r="Y223" s="46"/>
      <c r="AA223" s="46"/>
      <c r="AB223" s="51"/>
      <c r="AC223" s="51"/>
      <c r="AD223" s="51"/>
      <c r="AE223" s="51"/>
      <c r="AF223" s="51"/>
      <c r="AG223" s="72">
        <f t="shared" si="81"/>
        <v>0</v>
      </c>
      <c r="AH223" s="46"/>
      <c r="AI223" s="46"/>
      <c r="AJ223" s="72">
        <f t="shared" si="73"/>
        <v>0</v>
      </c>
      <c r="AK223" s="71">
        <f t="shared" si="74"/>
        <v>0</v>
      </c>
      <c r="AL223" s="71">
        <f t="shared" si="75"/>
        <v>0</v>
      </c>
      <c r="AN223" s="73">
        <f t="shared" si="82"/>
        <v>0</v>
      </c>
      <c r="AO223" s="78">
        <f t="shared" si="83"/>
        <v>0</v>
      </c>
      <c r="AP223" s="79">
        <f t="shared" si="84"/>
        <v>0</v>
      </c>
      <c r="AQ223" s="73">
        <f t="shared" si="85"/>
        <v>0</v>
      </c>
      <c r="AR223" s="78">
        <f t="shared" si="86"/>
        <v>0</v>
      </c>
      <c r="AS223" s="79">
        <f t="shared" si="87"/>
        <v>0</v>
      </c>
      <c r="AT223" s="80" t="str">
        <f t="shared" si="88"/>
        <v/>
      </c>
      <c r="AU223" s="80" t="str">
        <f t="shared" si="89"/>
        <v/>
      </c>
      <c r="AW223" s="3" t="s">
        <v>1</v>
      </c>
    </row>
    <row r="224" spans="1:49" x14ac:dyDescent="0.2">
      <c r="A224" s="81">
        <f t="shared" si="76"/>
        <v>217</v>
      </c>
      <c r="B224" s="77" t="str">
        <f>IFERROR(VLOOKUP(F224,GCC.Param!$B$3:$C$96,2,FALSE),"")</f>
        <v/>
      </c>
      <c r="C224" s="70">
        <f>'Input 1 - Schedule 1'!D226</f>
        <v>0</v>
      </c>
      <c r="D224" s="70">
        <f>'Input 1 - Schedule 1'!E226</f>
        <v>0</v>
      </c>
      <c r="E224" s="70">
        <f>'Input 1 - Schedule 1'!F226</f>
        <v>0</v>
      </c>
      <c r="F224" s="70">
        <f>'Input 1 - Schedule 1'!G226</f>
        <v>0</v>
      </c>
      <c r="G224" s="70">
        <f>'Input 1 - Schedule 1'!I226</f>
        <v>0</v>
      </c>
      <c r="H224" s="70" t="str">
        <f>'Input 1 - Schedule 1'!J226</f>
        <v/>
      </c>
      <c r="I224" s="70">
        <f>'Input 1 - Schedule 1'!U226</f>
        <v>0</v>
      </c>
      <c r="J224" s="46"/>
      <c r="L224" s="46"/>
      <c r="M224" s="46"/>
      <c r="N224" s="70">
        <f>SUMIFS('Input 3 - Capital Instruments'!P$6:P$222,'Input 3 - Capital Instruments'!$N$6:$N$222,C224)</f>
        <v>0</v>
      </c>
      <c r="O224" s="46"/>
      <c r="P224" s="46"/>
      <c r="Q224" s="46"/>
      <c r="R224" s="71">
        <f t="shared" si="77"/>
        <v>0</v>
      </c>
      <c r="S224" s="46"/>
      <c r="T224" s="46"/>
      <c r="U224" s="72">
        <f t="shared" si="78"/>
        <v>0</v>
      </c>
      <c r="V224" s="71">
        <f t="shared" si="79"/>
        <v>0</v>
      </c>
      <c r="W224" s="71">
        <f t="shared" si="80"/>
        <v>0</v>
      </c>
      <c r="Y224" s="46"/>
      <c r="AA224" s="46"/>
      <c r="AB224" s="51"/>
      <c r="AC224" s="51"/>
      <c r="AD224" s="51"/>
      <c r="AE224" s="51"/>
      <c r="AF224" s="51"/>
      <c r="AG224" s="72">
        <f t="shared" si="81"/>
        <v>0</v>
      </c>
      <c r="AH224" s="46"/>
      <c r="AI224" s="46"/>
      <c r="AJ224" s="72">
        <f t="shared" si="73"/>
        <v>0</v>
      </c>
      <c r="AK224" s="71">
        <f t="shared" si="74"/>
        <v>0</v>
      </c>
      <c r="AL224" s="71">
        <f t="shared" si="75"/>
        <v>0</v>
      </c>
      <c r="AN224" s="73">
        <f t="shared" si="82"/>
        <v>0</v>
      </c>
      <c r="AO224" s="78">
        <f t="shared" si="83"/>
        <v>0</v>
      </c>
      <c r="AP224" s="79">
        <f t="shared" si="84"/>
        <v>0</v>
      </c>
      <c r="AQ224" s="73">
        <f t="shared" si="85"/>
        <v>0</v>
      </c>
      <c r="AR224" s="78">
        <f t="shared" si="86"/>
        <v>0</v>
      </c>
      <c r="AS224" s="79">
        <f t="shared" si="87"/>
        <v>0</v>
      </c>
      <c r="AT224" s="80" t="str">
        <f t="shared" si="88"/>
        <v/>
      </c>
      <c r="AU224" s="80" t="str">
        <f t="shared" si="89"/>
        <v/>
      </c>
      <c r="AW224" s="3" t="s">
        <v>1</v>
      </c>
    </row>
    <row r="225" spans="1:49" x14ac:dyDescent="0.2">
      <c r="A225" s="81">
        <f t="shared" si="76"/>
        <v>218</v>
      </c>
      <c r="B225" s="77" t="str">
        <f>IFERROR(VLOOKUP(F225,GCC.Param!$B$3:$C$96,2,FALSE),"")</f>
        <v/>
      </c>
      <c r="C225" s="70">
        <f>'Input 1 - Schedule 1'!D227</f>
        <v>0</v>
      </c>
      <c r="D225" s="70">
        <f>'Input 1 - Schedule 1'!E227</f>
        <v>0</v>
      </c>
      <c r="E225" s="70">
        <f>'Input 1 - Schedule 1'!F227</f>
        <v>0</v>
      </c>
      <c r="F225" s="70">
        <f>'Input 1 - Schedule 1'!G227</f>
        <v>0</v>
      </c>
      <c r="G225" s="70">
        <f>'Input 1 - Schedule 1'!I227</f>
        <v>0</v>
      </c>
      <c r="H225" s="70" t="str">
        <f>'Input 1 - Schedule 1'!J227</f>
        <v/>
      </c>
      <c r="I225" s="70">
        <f>'Input 1 - Schedule 1'!U227</f>
        <v>0</v>
      </c>
      <c r="J225" s="46"/>
      <c r="L225" s="46"/>
      <c r="M225" s="46"/>
      <c r="N225" s="70">
        <f>SUMIFS('Input 3 - Capital Instruments'!P$6:P$222,'Input 3 - Capital Instruments'!$N$6:$N$222,C225)</f>
        <v>0</v>
      </c>
      <c r="O225" s="46"/>
      <c r="P225" s="46"/>
      <c r="Q225" s="46"/>
      <c r="R225" s="71">
        <f t="shared" si="77"/>
        <v>0</v>
      </c>
      <c r="S225" s="46"/>
      <c r="T225" s="46"/>
      <c r="U225" s="72">
        <f t="shared" si="78"/>
        <v>0</v>
      </c>
      <c r="V225" s="71">
        <f t="shared" si="79"/>
        <v>0</v>
      </c>
      <c r="W225" s="71">
        <f t="shared" si="80"/>
        <v>0</v>
      </c>
      <c r="Y225" s="46"/>
      <c r="AA225" s="46"/>
      <c r="AB225" s="51"/>
      <c r="AC225" s="51"/>
      <c r="AD225" s="51"/>
      <c r="AE225" s="51"/>
      <c r="AF225" s="51"/>
      <c r="AG225" s="72">
        <f t="shared" si="81"/>
        <v>0</v>
      </c>
      <c r="AH225" s="46"/>
      <c r="AI225" s="46"/>
      <c r="AJ225" s="72">
        <f t="shared" si="73"/>
        <v>0</v>
      </c>
      <c r="AK225" s="71">
        <f t="shared" si="74"/>
        <v>0</v>
      </c>
      <c r="AL225" s="71">
        <f t="shared" si="75"/>
        <v>0</v>
      </c>
      <c r="AN225" s="73">
        <f t="shared" si="82"/>
        <v>0</v>
      </c>
      <c r="AO225" s="78">
        <f t="shared" si="83"/>
        <v>0</v>
      </c>
      <c r="AP225" s="79">
        <f t="shared" si="84"/>
        <v>0</v>
      </c>
      <c r="AQ225" s="73">
        <f t="shared" si="85"/>
        <v>0</v>
      </c>
      <c r="AR225" s="78">
        <f t="shared" si="86"/>
        <v>0</v>
      </c>
      <c r="AS225" s="79">
        <f t="shared" si="87"/>
        <v>0</v>
      </c>
      <c r="AT225" s="80" t="str">
        <f t="shared" si="88"/>
        <v/>
      </c>
      <c r="AU225" s="80" t="str">
        <f t="shared" si="89"/>
        <v/>
      </c>
      <c r="AW225" s="3" t="s">
        <v>1</v>
      </c>
    </row>
    <row r="226" spans="1:49" x14ac:dyDescent="0.2">
      <c r="A226" s="81">
        <f t="shared" si="76"/>
        <v>219</v>
      </c>
      <c r="B226" s="77" t="str">
        <f>IFERROR(VLOOKUP(F226,GCC.Param!$B$3:$C$96,2,FALSE),"")</f>
        <v/>
      </c>
      <c r="C226" s="70">
        <f>'Input 1 - Schedule 1'!D228</f>
        <v>0</v>
      </c>
      <c r="D226" s="70">
        <f>'Input 1 - Schedule 1'!E228</f>
        <v>0</v>
      </c>
      <c r="E226" s="70">
        <f>'Input 1 - Schedule 1'!F228</f>
        <v>0</v>
      </c>
      <c r="F226" s="70">
        <f>'Input 1 - Schedule 1'!G228</f>
        <v>0</v>
      </c>
      <c r="G226" s="70">
        <f>'Input 1 - Schedule 1'!I228</f>
        <v>0</v>
      </c>
      <c r="H226" s="70" t="str">
        <f>'Input 1 - Schedule 1'!J228</f>
        <v/>
      </c>
      <c r="I226" s="70">
        <f>'Input 1 - Schedule 1'!U228</f>
        <v>0</v>
      </c>
      <c r="J226" s="46"/>
      <c r="L226" s="46"/>
      <c r="M226" s="46"/>
      <c r="N226" s="70">
        <f>SUMIFS('Input 3 - Capital Instruments'!P$6:P$222,'Input 3 - Capital Instruments'!$N$6:$N$222,C226)</f>
        <v>0</v>
      </c>
      <c r="O226" s="46"/>
      <c r="P226" s="46"/>
      <c r="Q226" s="46"/>
      <c r="R226" s="71">
        <f t="shared" si="77"/>
        <v>0</v>
      </c>
      <c r="S226" s="46"/>
      <c r="T226" s="46"/>
      <c r="U226" s="72">
        <f t="shared" si="78"/>
        <v>0</v>
      </c>
      <c r="V226" s="71">
        <f t="shared" si="79"/>
        <v>0</v>
      </c>
      <c r="W226" s="71">
        <f t="shared" si="80"/>
        <v>0</v>
      </c>
      <c r="Y226" s="46"/>
      <c r="AA226" s="46"/>
      <c r="AB226" s="51"/>
      <c r="AC226" s="51"/>
      <c r="AD226" s="51"/>
      <c r="AE226" s="51"/>
      <c r="AF226" s="51"/>
      <c r="AG226" s="72">
        <f t="shared" si="81"/>
        <v>0</v>
      </c>
      <c r="AH226" s="46"/>
      <c r="AI226" s="46"/>
      <c r="AJ226" s="72">
        <f t="shared" si="73"/>
        <v>0</v>
      </c>
      <c r="AK226" s="71">
        <f t="shared" si="74"/>
        <v>0</v>
      </c>
      <c r="AL226" s="71">
        <f t="shared" si="75"/>
        <v>0</v>
      </c>
      <c r="AN226" s="73">
        <f t="shared" si="82"/>
        <v>0</v>
      </c>
      <c r="AO226" s="78">
        <f t="shared" si="83"/>
        <v>0</v>
      </c>
      <c r="AP226" s="79">
        <f t="shared" si="84"/>
        <v>0</v>
      </c>
      <c r="AQ226" s="73">
        <f t="shared" si="85"/>
        <v>0</v>
      </c>
      <c r="AR226" s="78">
        <f t="shared" si="86"/>
        <v>0</v>
      </c>
      <c r="AS226" s="79">
        <f t="shared" si="87"/>
        <v>0</v>
      </c>
      <c r="AT226" s="80" t="str">
        <f t="shared" si="88"/>
        <v/>
      </c>
      <c r="AU226" s="80" t="str">
        <f t="shared" si="89"/>
        <v/>
      </c>
      <c r="AW226" s="3" t="s">
        <v>1</v>
      </c>
    </row>
    <row r="227" spans="1:49" x14ac:dyDescent="0.2">
      <c r="A227" s="81">
        <f t="shared" si="76"/>
        <v>220</v>
      </c>
      <c r="B227" s="77" t="str">
        <f>IFERROR(VLOOKUP(F227,GCC.Param!$B$3:$C$96,2,FALSE),"")</f>
        <v/>
      </c>
      <c r="C227" s="70">
        <f>'Input 1 - Schedule 1'!D229</f>
        <v>0</v>
      </c>
      <c r="D227" s="70">
        <f>'Input 1 - Schedule 1'!E229</f>
        <v>0</v>
      </c>
      <c r="E227" s="70">
        <f>'Input 1 - Schedule 1'!F229</f>
        <v>0</v>
      </c>
      <c r="F227" s="70">
        <f>'Input 1 - Schedule 1'!G229</f>
        <v>0</v>
      </c>
      <c r="G227" s="70">
        <f>'Input 1 - Schedule 1'!I229</f>
        <v>0</v>
      </c>
      <c r="H227" s="70" t="str">
        <f>'Input 1 - Schedule 1'!J229</f>
        <v/>
      </c>
      <c r="I227" s="70">
        <f>'Input 1 - Schedule 1'!U229</f>
        <v>0</v>
      </c>
      <c r="J227" s="46"/>
      <c r="L227" s="46"/>
      <c r="M227" s="46"/>
      <c r="N227" s="70">
        <f>SUMIFS('Input 3 - Capital Instruments'!P$6:P$222,'Input 3 - Capital Instruments'!$N$6:$N$222,C227)</f>
        <v>0</v>
      </c>
      <c r="O227" s="46"/>
      <c r="P227" s="46"/>
      <c r="Q227" s="46"/>
      <c r="R227" s="71">
        <f t="shared" si="77"/>
        <v>0</v>
      </c>
      <c r="S227" s="46"/>
      <c r="T227" s="46"/>
      <c r="U227" s="72">
        <f t="shared" si="78"/>
        <v>0</v>
      </c>
      <c r="V227" s="71">
        <f t="shared" si="79"/>
        <v>0</v>
      </c>
      <c r="W227" s="71">
        <f t="shared" si="80"/>
        <v>0</v>
      </c>
      <c r="Y227" s="46"/>
      <c r="AA227" s="46"/>
      <c r="AB227" s="51"/>
      <c r="AC227" s="51"/>
      <c r="AD227" s="51"/>
      <c r="AE227" s="51"/>
      <c r="AF227" s="51"/>
      <c r="AG227" s="72">
        <f t="shared" si="81"/>
        <v>0</v>
      </c>
      <c r="AH227" s="46"/>
      <c r="AI227" s="46"/>
      <c r="AJ227" s="72">
        <f t="shared" si="73"/>
        <v>0</v>
      </c>
      <c r="AK227" s="71">
        <f t="shared" si="74"/>
        <v>0</v>
      </c>
      <c r="AL227" s="71">
        <f t="shared" si="75"/>
        <v>0</v>
      </c>
      <c r="AN227" s="73">
        <f t="shared" si="82"/>
        <v>0</v>
      </c>
      <c r="AO227" s="78">
        <f t="shared" si="83"/>
        <v>0</v>
      </c>
      <c r="AP227" s="79">
        <f t="shared" si="84"/>
        <v>0</v>
      </c>
      <c r="AQ227" s="73">
        <f t="shared" si="85"/>
        <v>0</v>
      </c>
      <c r="AR227" s="78">
        <f t="shared" si="86"/>
        <v>0</v>
      </c>
      <c r="AS227" s="79">
        <f t="shared" si="87"/>
        <v>0</v>
      </c>
      <c r="AT227" s="80" t="str">
        <f t="shared" si="88"/>
        <v/>
      </c>
      <c r="AU227" s="80" t="str">
        <f t="shared" si="89"/>
        <v/>
      </c>
      <c r="AW227" s="3" t="s">
        <v>1</v>
      </c>
    </row>
    <row r="228" spans="1:49" x14ac:dyDescent="0.2">
      <c r="A228" s="81">
        <f t="shared" si="76"/>
        <v>221</v>
      </c>
      <c r="B228" s="77" t="str">
        <f>IFERROR(VLOOKUP(F228,GCC.Param!$B$3:$C$96,2,FALSE),"")</f>
        <v/>
      </c>
      <c r="C228" s="70">
        <f>'Input 1 - Schedule 1'!D230</f>
        <v>0</v>
      </c>
      <c r="D228" s="70">
        <f>'Input 1 - Schedule 1'!E230</f>
        <v>0</v>
      </c>
      <c r="E228" s="70">
        <f>'Input 1 - Schedule 1'!F230</f>
        <v>0</v>
      </c>
      <c r="F228" s="70">
        <f>'Input 1 - Schedule 1'!G230</f>
        <v>0</v>
      </c>
      <c r="G228" s="70">
        <f>'Input 1 - Schedule 1'!I230</f>
        <v>0</v>
      </c>
      <c r="H228" s="70" t="str">
        <f>'Input 1 - Schedule 1'!J230</f>
        <v/>
      </c>
      <c r="I228" s="70">
        <f>'Input 1 - Schedule 1'!U230</f>
        <v>0</v>
      </c>
      <c r="J228" s="46"/>
      <c r="L228" s="46"/>
      <c r="M228" s="46"/>
      <c r="N228" s="70">
        <f>SUMIFS('Input 3 - Capital Instruments'!P$6:P$222,'Input 3 - Capital Instruments'!$N$6:$N$222,C228)</f>
        <v>0</v>
      </c>
      <c r="O228" s="46"/>
      <c r="P228" s="46"/>
      <c r="Q228" s="46"/>
      <c r="R228" s="71">
        <f t="shared" si="77"/>
        <v>0</v>
      </c>
      <c r="S228" s="46"/>
      <c r="T228" s="46"/>
      <c r="U228" s="72">
        <f t="shared" si="78"/>
        <v>0</v>
      </c>
      <c r="V228" s="71">
        <f t="shared" si="79"/>
        <v>0</v>
      </c>
      <c r="W228" s="71">
        <f t="shared" si="80"/>
        <v>0</v>
      </c>
      <c r="Y228" s="46"/>
      <c r="AA228" s="46"/>
      <c r="AB228" s="51"/>
      <c r="AC228" s="51"/>
      <c r="AD228" s="51"/>
      <c r="AE228" s="51"/>
      <c r="AF228" s="51"/>
      <c r="AG228" s="72">
        <f t="shared" si="81"/>
        <v>0</v>
      </c>
      <c r="AH228" s="46"/>
      <c r="AI228" s="46"/>
      <c r="AJ228" s="72">
        <f t="shared" si="73"/>
        <v>0</v>
      </c>
      <c r="AK228" s="71">
        <f t="shared" si="74"/>
        <v>0</v>
      </c>
      <c r="AL228" s="71">
        <f t="shared" si="75"/>
        <v>0</v>
      </c>
      <c r="AN228" s="73">
        <f t="shared" si="82"/>
        <v>0</v>
      </c>
      <c r="AO228" s="78">
        <f t="shared" si="83"/>
        <v>0</v>
      </c>
      <c r="AP228" s="79">
        <f t="shared" si="84"/>
        <v>0</v>
      </c>
      <c r="AQ228" s="73">
        <f t="shared" si="85"/>
        <v>0</v>
      </c>
      <c r="AR228" s="78">
        <f t="shared" si="86"/>
        <v>0</v>
      </c>
      <c r="AS228" s="79">
        <f t="shared" si="87"/>
        <v>0</v>
      </c>
      <c r="AT228" s="80" t="str">
        <f t="shared" si="88"/>
        <v/>
      </c>
      <c r="AU228" s="80" t="str">
        <f t="shared" si="89"/>
        <v/>
      </c>
      <c r="AW228" s="3" t="s">
        <v>1</v>
      </c>
    </row>
    <row r="229" spans="1:49" x14ac:dyDescent="0.2">
      <c r="A229" s="81">
        <f t="shared" si="76"/>
        <v>222</v>
      </c>
      <c r="B229" s="77" t="str">
        <f>IFERROR(VLOOKUP(F229,GCC.Param!$B$3:$C$96,2,FALSE),"")</f>
        <v/>
      </c>
      <c r="C229" s="70">
        <f>'Input 1 - Schedule 1'!D231</f>
        <v>0</v>
      </c>
      <c r="D229" s="70">
        <f>'Input 1 - Schedule 1'!E231</f>
        <v>0</v>
      </c>
      <c r="E229" s="70">
        <f>'Input 1 - Schedule 1'!F231</f>
        <v>0</v>
      </c>
      <c r="F229" s="70">
        <f>'Input 1 - Schedule 1'!G231</f>
        <v>0</v>
      </c>
      <c r="G229" s="70">
        <f>'Input 1 - Schedule 1'!I231</f>
        <v>0</v>
      </c>
      <c r="H229" s="70" t="str">
        <f>'Input 1 - Schedule 1'!J231</f>
        <v/>
      </c>
      <c r="I229" s="70">
        <f>'Input 1 - Schedule 1'!U231</f>
        <v>0</v>
      </c>
      <c r="J229" s="46"/>
      <c r="L229" s="46"/>
      <c r="M229" s="46"/>
      <c r="N229" s="70">
        <f>SUMIFS('Input 3 - Capital Instruments'!P$6:P$222,'Input 3 - Capital Instruments'!$N$6:$N$222,C229)</f>
        <v>0</v>
      </c>
      <c r="O229" s="46"/>
      <c r="P229" s="46"/>
      <c r="Q229" s="46"/>
      <c r="R229" s="71">
        <f t="shared" si="77"/>
        <v>0</v>
      </c>
      <c r="S229" s="46"/>
      <c r="T229" s="46"/>
      <c r="U229" s="72">
        <f t="shared" si="78"/>
        <v>0</v>
      </c>
      <c r="V229" s="71">
        <f t="shared" si="79"/>
        <v>0</v>
      </c>
      <c r="W229" s="71">
        <f t="shared" si="80"/>
        <v>0</v>
      </c>
      <c r="Y229" s="46"/>
      <c r="AA229" s="46"/>
      <c r="AB229" s="51"/>
      <c r="AC229" s="51"/>
      <c r="AD229" s="51"/>
      <c r="AE229" s="51"/>
      <c r="AF229" s="51"/>
      <c r="AG229" s="72">
        <f t="shared" si="81"/>
        <v>0</v>
      </c>
      <c r="AH229" s="46"/>
      <c r="AI229" s="46"/>
      <c r="AJ229" s="72">
        <f t="shared" si="73"/>
        <v>0</v>
      </c>
      <c r="AK229" s="71">
        <f t="shared" si="74"/>
        <v>0</v>
      </c>
      <c r="AL229" s="71">
        <f t="shared" si="75"/>
        <v>0</v>
      </c>
      <c r="AN229" s="73">
        <f t="shared" si="82"/>
        <v>0</v>
      </c>
      <c r="AO229" s="78">
        <f t="shared" si="83"/>
        <v>0</v>
      </c>
      <c r="AP229" s="79">
        <f t="shared" si="84"/>
        <v>0</v>
      </c>
      <c r="AQ229" s="73">
        <f t="shared" si="85"/>
        <v>0</v>
      </c>
      <c r="AR229" s="78">
        <f t="shared" si="86"/>
        <v>0</v>
      </c>
      <c r="AS229" s="79">
        <f t="shared" si="87"/>
        <v>0</v>
      </c>
      <c r="AT229" s="80" t="str">
        <f t="shared" si="88"/>
        <v/>
      </c>
      <c r="AU229" s="80" t="str">
        <f t="shared" si="89"/>
        <v/>
      </c>
      <c r="AW229" s="3" t="s">
        <v>1</v>
      </c>
    </row>
    <row r="230" spans="1:49" x14ac:dyDescent="0.2">
      <c r="A230" s="81">
        <f t="shared" si="76"/>
        <v>223</v>
      </c>
      <c r="B230" s="77" t="str">
        <f>IFERROR(VLOOKUP(F230,GCC.Param!$B$3:$C$96,2,FALSE),"")</f>
        <v/>
      </c>
      <c r="C230" s="70">
        <f>'Input 1 - Schedule 1'!D232</f>
        <v>0</v>
      </c>
      <c r="D230" s="70">
        <f>'Input 1 - Schedule 1'!E232</f>
        <v>0</v>
      </c>
      <c r="E230" s="70">
        <f>'Input 1 - Schedule 1'!F232</f>
        <v>0</v>
      </c>
      <c r="F230" s="70">
        <f>'Input 1 - Schedule 1'!G232</f>
        <v>0</v>
      </c>
      <c r="G230" s="70">
        <f>'Input 1 - Schedule 1'!I232</f>
        <v>0</v>
      </c>
      <c r="H230" s="70" t="str">
        <f>'Input 1 - Schedule 1'!J232</f>
        <v/>
      </c>
      <c r="I230" s="70">
        <f>'Input 1 - Schedule 1'!U232</f>
        <v>0</v>
      </c>
      <c r="J230" s="46"/>
      <c r="L230" s="46"/>
      <c r="M230" s="46"/>
      <c r="N230" s="70">
        <f>SUMIFS('Input 3 - Capital Instruments'!P$6:P$222,'Input 3 - Capital Instruments'!$N$6:$N$222,C230)</f>
        <v>0</v>
      </c>
      <c r="O230" s="46"/>
      <c r="P230" s="46"/>
      <c r="Q230" s="46"/>
      <c r="R230" s="71">
        <f t="shared" si="77"/>
        <v>0</v>
      </c>
      <c r="S230" s="46"/>
      <c r="T230" s="46"/>
      <c r="U230" s="72">
        <f t="shared" si="78"/>
        <v>0</v>
      </c>
      <c r="V230" s="71">
        <f t="shared" si="79"/>
        <v>0</v>
      </c>
      <c r="W230" s="71">
        <f t="shared" si="80"/>
        <v>0</v>
      </c>
      <c r="Y230" s="46"/>
      <c r="AA230" s="46"/>
      <c r="AB230" s="51"/>
      <c r="AC230" s="51"/>
      <c r="AD230" s="51"/>
      <c r="AE230" s="51"/>
      <c r="AF230" s="51"/>
      <c r="AG230" s="72">
        <f t="shared" si="81"/>
        <v>0</v>
      </c>
      <c r="AH230" s="46"/>
      <c r="AI230" s="46"/>
      <c r="AJ230" s="72">
        <f t="shared" si="73"/>
        <v>0</v>
      </c>
      <c r="AK230" s="71">
        <f t="shared" si="74"/>
        <v>0</v>
      </c>
      <c r="AL230" s="71">
        <f t="shared" si="75"/>
        <v>0</v>
      </c>
      <c r="AN230" s="73">
        <f t="shared" si="82"/>
        <v>0</v>
      </c>
      <c r="AO230" s="78">
        <f t="shared" si="83"/>
        <v>0</v>
      </c>
      <c r="AP230" s="79">
        <f t="shared" si="84"/>
        <v>0</v>
      </c>
      <c r="AQ230" s="73">
        <f t="shared" si="85"/>
        <v>0</v>
      </c>
      <c r="AR230" s="78">
        <f t="shared" si="86"/>
        <v>0</v>
      </c>
      <c r="AS230" s="79">
        <f t="shared" si="87"/>
        <v>0</v>
      </c>
      <c r="AT230" s="80" t="str">
        <f t="shared" si="88"/>
        <v/>
      </c>
      <c r="AU230" s="80" t="str">
        <f t="shared" si="89"/>
        <v/>
      </c>
      <c r="AW230" s="3" t="s">
        <v>1</v>
      </c>
    </row>
    <row r="231" spans="1:49" x14ac:dyDescent="0.2">
      <c r="A231" s="81">
        <f t="shared" si="76"/>
        <v>224</v>
      </c>
      <c r="B231" s="77" t="str">
        <f>IFERROR(VLOOKUP(F231,GCC.Param!$B$3:$C$96,2,FALSE),"")</f>
        <v/>
      </c>
      <c r="C231" s="70">
        <f>'Input 1 - Schedule 1'!D233</f>
        <v>0</v>
      </c>
      <c r="D231" s="70">
        <f>'Input 1 - Schedule 1'!E233</f>
        <v>0</v>
      </c>
      <c r="E231" s="70">
        <f>'Input 1 - Schedule 1'!F233</f>
        <v>0</v>
      </c>
      <c r="F231" s="70">
        <f>'Input 1 - Schedule 1'!G233</f>
        <v>0</v>
      </c>
      <c r="G231" s="70">
        <f>'Input 1 - Schedule 1'!I233</f>
        <v>0</v>
      </c>
      <c r="H231" s="70" t="str">
        <f>'Input 1 - Schedule 1'!J233</f>
        <v/>
      </c>
      <c r="I231" s="70">
        <f>'Input 1 - Schedule 1'!U233</f>
        <v>0</v>
      </c>
      <c r="J231" s="46"/>
      <c r="L231" s="46"/>
      <c r="M231" s="46"/>
      <c r="N231" s="70">
        <f>SUMIFS('Input 3 - Capital Instruments'!P$6:P$222,'Input 3 - Capital Instruments'!$N$6:$N$222,C231)</f>
        <v>0</v>
      </c>
      <c r="O231" s="46"/>
      <c r="P231" s="46"/>
      <c r="Q231" s="46"/>
      <c r="R231" s="71">
        <f t="shared" si="77"/>
        <v>0</v>
      </c>
      <c r="S231" s="46"/>
      <c r="T231" s="46"/>
      <c r="U231" s="72">
        <f t="shared" si="78"/>
        <v>0</v>
      </c>
      <c r="V231" s="71">
        <f t="shared" si="79"/>
        <v>0</v>
      </c>
      <c r="W231" s="71">
        <f t="shared" si="80"/>
        <v>0</v>
      </c>
      <c r="Y231" s="46"/>
      <c r="AA231" s="46"/>
      <c r="AB231" s="51"/>
      <c r="AC231" s="51"/>
      <c r="AD231" s="51"/>
      <c r="AE231" s="51"/>
      <c r="AF231" s="51"/>
      <c r="AG231" s="72">
        <f t="shared" si="81"/>
        <v>0</v>
      </c>
      <c r="AH231" s="46"/>
      <c r="AI231" s="46"/>
      <c r="AJ231" s="72">
        <f t="shared" si="73"/>
        <v>0</v>
      </c>
      <c r="AK231" s="71">
        <f t="shared" si="74"/>
        <v>0</v>
      </c>
      <c r="AL231" s="71">
        <f t="shared" si="75"/>
        <v>0</v>
      </c>
      <c r="AN231" s="73">
        <f t="shared" si="82"/>
        <v>0</v>
      </c>
      <c r="AO231" s="78">
        <f t="shared" si="83"/>
        <v>0</v>
      </c>
      <c r="AP231" s="79">
        <f t="shared" si="84"/>
        <v>0</v>
      </c>
      <c r="AQ231" s="73">
        <f t="shared" si="85"/>
        <v>0</v>
      </c>
      <c r="AR231" s="78">
        <f t="shared" si="86"/>
        <v>0</v>
      </c>
      <c r="AS231" s="79">
        <f t="shared" si="87"/>
        <v>0</v>
      </c>
      <c r="AT231" s="80" t="str">
        <f t="shared" si="88"/>
        <v/>
      </c>
      <c r="AU231" s="80" t="str">
        <f t="shared" si="89"/>
        <v/>
      </c>
      <c r="AW231" s="3" t="s">
        <v>1</v>
      </c>
    </row>
    <row r="232" spans="1:49" x14ac:dyDescent="0.2">
      <c r="A232" s="81">
        <f t="shared" si="76"/>
        <v>225</v>
      </c>
      <c r="B232" s="77" t="str">
        <f>IFERROR(VLOOKUP(F232,GCC.Param!$B$3:$C$96,2,FALSE),"")</f>
        <v/>
      </c>
      <c r="C232" s="70">
        <f>'Input 1 - Schedule 1'!D234</f>
        <v>0</v>
      </c>
      <c r="D232" s="70">
        <f>'Input 1 - Schedule 1'!E234</f>
        <v>0</v>
      </c>
      <c r="E232" s="70">
        <f>'Input 1 - Schedule 1'!F234</f>
        <v>0</v>
      </c>
      <c r="F232" s="70">
        <f>'Input 1 - Schedule 1'!G234</f>
        <v>0</v>
      </c>
      <c r="G232" s="70">
        <f>'Input 1 - Schedule 1'!I234</f>
        <v>0</v>
      </c>
      <c r="H232" s="70" t="str">
        <f>'Input 1 - Schedule 1'!J234</f>
        <v/>
      </c>
      <c r="I232" s="70">
        <f>'Input 1 - Schedule 1'!U234</f>
        <v>0</v>
      </c>
      <c r="J232" s="46"/>
      <c r="L232" s="46"/>
      <c r="M232" s="46"/>
      <c r="N232" s="70">
        <f>SUMIFS('Input 3 - Capital Instruments'!P$6:P$222,'Input 3 - Capital Instruments'!$N$6:$N$222,C232)</f>
        <v>0</v>
      </c>
      <c r="O232" s="46"/>
      <c r="P232" s="46"/>
      <c r="Q232" s="46"/>
      <c r="R232" s="71">
        <f t="shared" si="77"/>
        <v>0</v>
      </c>
      <c r="S232" s="46"/>
      <c r="T232" s="46"/>
      <c r="U232" s="72">
        <f t="shared" si="78"/>
        <v>0</v>
      </c>
      <c r="V232" s="71">
        <f t="shared" si="79"/>
        <v>0</v>
      </c>
      <c r="W232" s="71">
        <f t="shared" si="80"/>
        <v>0</v>
      </c>
      <c r="Y232" s="46"/>
      <c r="AA232" s="46"/>
      <c r="AB232" s="51"/>
      <c r="AC232" s="51"/>
      <c r="AD232" s="51"/>
      <c r="AE232" s="51"/>
      <c r="AF232" s="51"/>
      <c r="AG232" s="72">
        <f t="shared" si="81"/>
        <v>0</v>
      </c>
      <c r="AH232" s="46"/>
      <c r="AI232" s="46"/>
      <c r="AJ232" s="72">
        <f t="shared" si="73"/>
        <v>0</v>
      </c>
      <c r="AK232" s="71">
        <f t="shared" si="74"/>
        <v>0</v>
      </c>
      <c r="AL232" s="71">
        <f t="shared" si="75"/>
        <v>0</v>
      </c>
      <c r="AN232" s="73">
        <f t="shared" si="82"/>
        <v>0</v>
      </c>
      <c r="AO232" s="78">
        <f t="shared" si="83"/>
        <v>0</v>
      </c>
      <c r="AP232" s="79">
        <f t="shared" si="84"/>
        <v>0</v>
      </c>
      <c r="AQ232" s="73">
        <f t="shared" si="85"/>
        <v>0</v>
      </c>
      <c r="AR232" s="78">
        <f t="shared" si="86"/>
        <v>0</v>
      </c>
      <c r="AS232" s="79">
        <f t="shared" si="87"/>
        <v>0</v>
      </c>
      <c r="AT232" s="80" t="str">
        <f t="shared" si="88"/>
        <v/>
      </c>
      <c r="AU232" s="80" t="str">
        <f t="shared" si="89"/>
        <v/>
      </c>
      <c r="AW232" s="3" t="s">
        <v>1</v>
      </c>
    </row>
    <row r="233" spans="1:49" x14ac:dyDescent="0.2">
      <c r="A233" s="81">
        <f t="shared" si="76"/>
        <v>226</v>
      </c>
      <c r="B233" s="77" t="str">
        <f>IFERROR(VLOOKUP(F233,GCC.Param!$B$3:$C$96,2,FALSE),"")</f>
        <v/>
      </c>
      <c r="C233" s="70">
        <f>'Input 1 - Schedule 1'!D235</f>
        <v>0</v>
      </c>
      <c r="D233" s="70">
        <f>'Input 1 - Schedule 1'!E235</f>
        <v>0</v>
      </c>
      <c r="E233" s="70">
        <f>'Input 1 - Schedule 1'!F235</f>
        <v>0</v>
      </c>
      <c r="F233" s="70">
        <f>'Input 1 - Schedule 1'!G235</f>
        <v>0</v>
      </c>
      <c r="G233" s="70">
        <f>'Input 1 - Schedule 1'!I235</f>
        <v>0</v>
      </c>
      <c r="H233" s="70" t="str">
        <f>'Input 1 - Schedule 1'!J235</f>
        <v/>
      </c>
      <c r="I233" s="70">
        <f>'Input 1 - Schedule 1'!U235</f>
        <v>0</v>
      </c>
      <c r="J233" s="46"/>
      <c r="L233" s="46"/>
      <c r="M233" s="46"/>
      <c r="N233" s="70">
        <f>SUMIFS('Input 3 - Capital Instruments'!P$6:P$222,'Input 3 - Capital Instruments'!$N$6:$N$222,C233)</f>
        <v>0</v>
      </c>
      <c r="O233" s="46"/>
      <c r="P233" s="46"/>
      <c r="Q233" s="46"/>
      <c r="R233" s="71">
        <f t="shared" si="77"/>
        <v>0</v>
      </c>
      <c r="S233" s="46"/>
      <c r="T233" s="46"/>
      <c r="U233" s="72">
        <f t="shared" si="78"/>
        <v>0</v>
      </c>
      <c r="V233" s="71">
        <f t="shared" si="79"/>
        <v>0</v>
      </c>
      <c r="W233" s="71">
        <f t="shared" si="80"/>
        <v>0</v>
      </c>
      <c r="Y233" s="46"/>
      <c r="AA233" s="46"/>
      <c r="AB233" s="51"/>
      <c r="AC233" s="51"/>
      <c r="AD233" s="51"/>
      <c r="AE233" s="51"/>
      <c r="AF233" s="51"/>
      <c r="AG233" s="72">
        <f t="shared" si="81"/>
        <v>0</v>
      </c>
      <c r="AH233" s="46"/>
      <c r="AI233" s="46"/>
      <c r="AJ233" s="72">
        <f t="shared" si="73"/>
        <v>0</v>
      </c>
      <c r="AK233" s="71">
        <f t="shared" si="74"/>
        <v>0</v>
      </c>
      <c r="AL233" s="71">
        <f t="shared" si="75"/>
        <v>0</v>
      </c>
      <c r="AN233" s="73">
        <f t="shared" si="82"/>
        <v>0</v>
      </c>
      <c r="AO233" s="78">
        <f t="shared" si="83"/>
        <v>0</v>
      </c>
      <c r="AP233" s="79">
        <f t="shared" si="84"/>
        <v>0</v>
      </c>
      <c r="AQ233" s="73">
        <f t="shared" si="85"/>
        <v>0</v>
      </c>
      <c r="AR233" s="78">
        <f t="shared" si="86"/>
        <v>0</v>
      </c>
      <c r="AS233" s="79">
        <f t="shared" si="87"/>
        <v>0</v>
      </c>
      <c r="AT233" s="80" t="str">
        <f t="shared" si="88"/>
        <v/>
      </c>
      <c r="AU233" s="80" t="str">
        <f t="shared" si="89"/>
        <v/>
      </c>
      <c r="AW233" s="3" t="s">
        <v>1</v>
      </c>
    </row>
    <row r="234" spans="1:49" x14ac:dyDescent="0.2">
      <c r="A234" s="81">
        <f t="shared" si="76"/>
        <v>227</v>
      </c>
      <c r="B234" s="77" t="str">
        <f>IFERROR(VLOOKUP(F234,GCC.Param!$B$3:$C$96,2,FALSE),"")</f>
        <v/>
      </c>
      <c r="C234" s="70">
        <f>'Input 1 - Schedule 1'!D236</f>
        <v>0</v>
      </c>
      <c r="D234" s="70">
        <f>'Input 1 - Schedule 1'!E236</f>
        <v>0</v>
      </c>
      <c r="E234" s="70">
        <f>'Input 1 - Schedule 1'!F236</f>
        <v>0</v>
      </c>
      <c r="F234" s="70">
        <f>'Input 1 - Schedule 1'!G236</f>
        <v>0</v>
      </c>
      <c r="G234" s="70">
        <f>'Input 1 - Schedule 1'!I236</f>
        <v>0</v>
      </c>
      <c r="H234" s="70" t="str">
        <f>'Input 1 - Schedule 1'!J236</f>
        <v/>
      </c>
      <c r="I234" s="70">
        <f>'Input 1 - Schedule 1'!U236</f>
        <v>0</v>
      </c>
      <c r="J234" s="46"/>
      <c r="L234" s="46"/>
      <c r="M234" s="46"/>
      <c r="N234" s="70">
        <f>SUMIFS('Input 3 - Capital Instruments'!P$6:P$222,'Input 3 - Capital Instruments'!$N$6:$N$222,C234)</f>
        <v>0</v>
      </c>
      <c r="O234" s="46"/>
      <c r="P234" s="46"/>
      <c r="Q234" s="46"/>
      <c r="R234" s="71">
        <f t="shared" si="77"/>
        <v>0</v>
      </c>
      <c r="S234" s="46"/>
      <c r="T234" s="46"/>
      <c r="U234" s="72">
        <f t="shared" si="78"/>
        <v>0</v>
      </c>
      <c r="V234" s="71">
        <f t="shared" si="79"/>
        <v>0</v>
      </c>
      <c r="W234" s="71">
        <f t="shared" si="80"/>
        <v>0</v>
      </c>
      <c r="Y234" s="46"/>
      <c r="AA234" s="46"/>
      <c r="AB234" s="51"/>
      <c r="AC234" s="51"/>
      <c r="AD234" s="51"/>
      <c r="AE234" s="51"/>
      <c r="AF234" s="51"/>
      <c r="AG234" s="72">
        <f t="shared" si="81"/>
        <v>0</v>
      </c>
      <c r="AH234" s="46"/>
      <c r="AI234" s="46"/>
      <c r="AJ234" s="72">
        <f t="shared" si="73"/>
        <v>0</v>
      </c>
      <c r="AK234" s="71">
        <f t="shared" si="74"/>
        <v>0</v>
      </c>
      <c r="AL234" s="71">
        <f t="shared" si="75"/>
        <v>0</v>
      </c>
      <c r="AN234" s="73">
        <f t="shared" si="82"/>
        <v>0</v>
      </c>
      <c r="AO234" s="78">
        <f t="shared" si="83"/>
        <v>0</v>
      </c>
      <c r="AP234" s="79">
        <f t="shared" si="84"/>
        <v>0</v>
      </c>
      <c r="AQ234" s="73">
        <f t="shared" si="85"/>
        <v>0</v>
      </c>
      <c r="AR234" s="78">
        <f t="shared" si="86"/>
        <v>0</v>
      </c>
      <c r="AS234" s="79">
        <f t="shared" si="87"/>
        <v>0</v>
      </c>
      <c r="AT234" s="80" t="str">
        <f t="shared" si="88"/>
        <v/>
      </c>
      <c r="AU234" s="80" t="str">
        <f t="shared" si="89"/>
        <v/>
      </c>
      <c r="AW234" s="3" t="s">
        <v>1</v>
      </c>
    </row>
    <row r="235" spans="1:49" x14ac:dyDescent="0.2">
      <c r="A235" s="81">
        <f t="shared" si="76"/>
        <v>228</v>
      </c>
      <c r="B235" s="77" t="str">
        <f>IFERROR(VLOOKUP(F235,GCC.Param!$B$3:$C$96,2,FALSE),"")</f>
        <v/>
      </c>
      <c r="C235" s="70">
        <f>'Input 1 - Schedule 1'!D237</f>
        <v>0</v>
      </c>
      <c r="D235" s="70">
        <f>'Input 1 - Schedule 1'!E237</f>
        <v>0</v>
      </c>
      <c r="E235" s="70">
        <f>'Input 1 - Schedule 1'!F237</f>
        <v>0</v>
      </c>
      <c r="F235" s="70">
        <f>'Input 1 - Schedule 1'!G237</f>
        <v>0</v>
      </c>
      <c r="G235" s="70">
        <f>'Input 1 - Schedule 1'!I237</f>
        <v>0</v>
      </c>
      <c r="H235" s="70" t="str">
        <f>'Input 1 - Schedule 1'!J237</f>
        <v/>
      </c>
      <c r="I235" s="70">
        <f>'Input 1 - Schedule 1'!U237</f>
        <v>0</v>
      </c>
      <c r="J235" s="46"/>
      <c r="L235" s="46"/>
      <c r="M235" s="46"/>
      <c r="N235" s="70">
        <f>SUMIFS('Input 3 - Capital Instruments'!P$6:P$222,'Input 3 - Capital Instruments'!$N$6:$N$222,C235)</f>
        <v>0</v>
      </c>
      <c r="O235" s="46"/>
      <c r="P235" s="46"/>
      <c r="Q235" s="46"/>
      <c r="R235" s="71">
        <f t="shared" si="77"/>
        <v>0</v>
      </c>
      <c r="S235" s="46"/>
      <c r="T235" s="46"/>
      <c r="U235" s="72">
        <f t="shared" si="78"/>
        <v>0</v>
      </c>
      <c r="V235" s="71">
        <f t="shared" si="79"/>
        <v>0</v>
      </c>
      <c r="W235" s="71">
        <f t="shared" si="80"/>
        <v>0</v>
      </c>
      <c r="Y235" s="46"/>
      <c r="AA235" s="46"/>
      <c r="AB235" s="51"/>
      <c r="AC235" s="51"/>
      <c r="AD235" s="51"/>
      <c r="AE235" s="51"/>
      <c r="AF235" s="51"/>
      <c r="AG235" s="72">
        <f t="shared" si="81"/>
        <v>0</v>
      </c>
      <c r="AH235" s="46"/>
      <c r="AI235" s="46"/>
      <c r="AJ235" s="72">
        <f t="shared" si="73"/>
        <v>0</v>
      </c>
      <c r="AK235" s="71">
        <f t="shared" si="74"/>
        <v>0</v>
      </c>
      <c r="AL235" s="71">
        <f t="shared" si="75"/>
        <v>0</v>
      </c>
      <c r="AN235" s="73">
        <f t="shared" si="82"/>
        <v>0</v>
      </c>
      <c r="AO235" s="78">
        <f t="shared" si="83"/>
        <v>0</v>
      </c>
      <c r="AP235" s="79">
        <f t="shared" si="84"/>
        <v>0</v>
      </c>
      <c r="AQ235" s="73">
        <f t="shared" si="85"/>
        <v>0</v>
      </c>
      <c r="AR235" s="78">
        <f t="shared" si="86"/>
        <v>0</v>
      </c>
      <c r="AS235" s="79">
        <f t="shared" si="87"/>
        <v>0</v>
      </c>
      <c r="AT235" s="80" t="str">
        <f t="shared" si="88"/>
        <v/>
      </c>
      <c r="AU235" s="80" t="str">
        <f t="shared" si="89"/>
        <v/>
      </c>
      <c r="AW235" s="3" t="s">
        <v>1</v>
      </c>
    </row>
    <row r="236" spans="1:49" x14ac:dyDescent="0.2">
      <c r="A236" s="81">
        <f t="shared" si="76"/>
        <v>229</v>
      </c>
      <c r="B236" s="77" t="str">
        <f>IFERROR(VLOOKUP(F236,GCC.Param!$B$3:$C$96,2,FALSE),"")</f>
        <v/>
      </c>
      <c r="C236" s="70">
        <f>'Input 1 - Schedule 1'!D238</f>
        <v>0</v>
      </c>
      <c r="D236" s="70">
        <f>'Input 1 - Schedule 1'!E238</f>
        <v>0</v>
      </c>
      <c r="E236" s="70">
        <f>'Input 1 - Schedule 1'!F238</f>
        <v>0</v>
      </c>
      <c r="F236" s="70">
        <f>'Input 1 - Schedule 1'!G238</f>
        <v>0</v>
      </c>
      <c r="G236" s="70">
        <f>'Input 1 - Schedule 1'!I238</f>
        <v>0</v>
      </c>
      <c r="H236" s="70" t="str">
        <f>'Input 1 - Schedule 1'!J238</f>
        <v/>
      </c>
      <c r="I236" s="70">
        <f>'Input 1 - Schedule 1'!U238</f>
        <v>0</v>
      </c>
      <c r="J236" s="46"/>
      <c r="L236" s="46"/>
      <c r="M236" s="46"/>
      <c r="N236" s="70">
        <f>SUMIFS('Input 3 - Capital Instruments'!P$6:P$222,'Input 3 - Capital Instruments'!$N$6:$N$222,C236)</f>
        <v>0</v>
      </c>
      <c r="O236" s="46"/>
      <c r="P236" s="46"/>
      <c r="Q236" s="46"/>
      <c r="R236" s="71">
        <f t="shared" si="77"/>
        <v>0</v>
      </c>
      <c r="S236" s="46"/>
      <c r="T236" s="46"/>
      <c r="U236" s="72">
        <f t="shared" si="78"/>
        <v>0</v>
      </c>
      <c r="V236" s="71">
        <f t="shared" si="79"/>
        <v>0</v>
      </c>
      <c r="W236" s="71">
        <f t="shared" si="80"/>
        <v>0</v>
      </c>
      <c r="Y236" s="46"/>
      <c r="AA236" s="46"/>
      <c r="AB236" s="51"/>
      <c r="AC236" s="51"/>
      <c r="AD236" s="51"/>
      <c r="AE236" s="51"/>
      <c r="AF236" s="51"/>
      <c r="AG236" s="72">
        <f t="shared" si="81"/>
        <v>0</v>
      </c>
      <c r="AH236" s="46"/>
      <c r="AI236" s="46"/>
      <c r="AJ236" s="72">
        <f t="shared" si="73"/>
        <v>0</v>
      </c>
      <c r="AK236" s="71">
        <f t="shared" si="74"/>
        <v>0</v>
      </c>
      <c r="AL236" s="71">
        <f t="shared" si="75"/>
        <v>0</v>
      </c>
      <c r="AN236" s="73">
        <f t="shared" si="82"/>
        <v>0</v>
      </c>
      <c r="AO236" s="78">
        <f t="shared" si="83"/>
        <v>0</v>
      </c>
      <c r="AP236" s="79">
        <f t="shared" si="84"/>
        <v>0</v>
      </c>
      <c r="AQ236" s="73">
        <f t="shared" si="85"/>
        <v>0</v>
      </c>
      <c r="AR236" s="78">
        <f t="shared" si="86"/>
        <v>0</v>
      </c>
      <c r="AS236" s="79">
        <f t="shared" si="87"/>
        <v>0</v>
      </c>
      <c r="AT236" s="80" t="str">
        <f t="shared" si="88"/>
        <v/>
      </c>
      <c r="AU236" s="80" t="str">
        <f t="shared" si="89"/>
        <v/>
      </c>
      <c r="AW236" s="3" t="s">
        <v>1</v>
      </c>
    </row>
    <row r="237" spans="1:49" x14ac:dyDescent="0.2">
      <c r="A237" s="81">
        <f t="shared" si="76"/>
        <v>230</v>
      </c>
      <c r="B237" s="77" t="str">
        <f>IFERROR(VLOOKUP(F237,GCC.Param!$B$3:$C$96,2,FALSE),"")</f>
        <v/>
      </c>
      <c r="C237" s="70">
        <f>'Input 1 - Schedule 1'!D239</f>
        <v>0</v>
      </c>
      <c r="D237" s="70">
        <f>'Input 1 - Schedule 1'!E239</f>
        <v>0</v>
      </c>
      <c r="E237" s="70">
        <f>'Input 1 - Schedule 1'!F239</f>
        <v>0</v>
      </c>
      <c r="F237" s="70">
        <f>'Input 1 - Schedule 1'!G239</f>
        <v>0</v>
      </c>
      <c r="G237" s="70">
        <f>'Input 1 - Schedule 1'!I239</f>
        <v>0</v>
      </c>
      <c r="H237" s="70" t="str">
        <f>'Input 1 - Schedule 1'!J239</f>
        <v/>
      </c>
      <c r="I237" s="70">
        <f>'Input 1 - Schedule 1'!U239</f>
        <v>0</v>
      </c>
      <c r="J237" s="46"/>
      <c r="L237" s="46"/>
      <c r="M237" s="46"/>
      <c r="N237" s="70">
        <f>SUMIFS('Input 3 - Capital Instruments'!P$6:P$222,'Input 3 - Capital Instruments'!$N$6:$N$222,C237)</f>
        <v>0</v>
      </c>
      <c r="O237" s="46"/>
      <c r="P237" s="46"/>
      <c r="Q237" s="46"/>
      <c r="R237" s="71">
        <f t="shared" si="77"/>
        <v>0</v>
      </c>
      <c r="S237" s="46"/>
      <c r="T237" s="46"/>
      <c r="U237" s="72">
        <f t="shared" si="78"/>
        <v>0</v>
      </c>
      <c r="V237" s="71">
        <f t="shared" si="79"/>
        <v>0</v>
      </c>
      <c r="W237" s="71">
        <f t="shared" si="80"/>
        <v>0</v>
      </c>
      <c r="Y237" s="46"/>
      <c r="AA237" s="46"/>
      <c r="AB237" s="51"/>
      <c r="AC237" s="51"/>
      <c r="AD237" s="51"/>
      <c r="AE237" s="51"/>
      <c r="AF237" s="51"/>
      <c r="AG237" s="72">
        <f t="shared" si="81"/>
        <v>0</v>
      </c>
      <c r="AH237" s="46"/>
      <c r="AI237" s="46"/>
      <c r="AJ237" s="72">
        <f t="shared" si="73"/>
        <v>0</v>
      </c>
      <c r="AK237" s="71">
        <f t="shared" si="74"/>
        <v>0</v>
      </c>
      <c r="AL237" s="71">
        <f t="shared" si="75"/>
        <v>0</v>
      </c>
      <c r="AN237" s="73">
        <f t="shared" si="82"/>
        <v>0</v>
      </c>
      <c r="AO237" s="78">
        <f t="shared" si="83"/>
        <v>0</v>
      </c>
      <c r="AP237" s="79">
        <f t="shared" si="84"/>
        <v>0</v>
      </c>
      <c r="AQ237" s="73">
        <f t="shared" si="85"/>
        <v>0</v>
      </c>
      <c r="AR237" s="78">
        <f t="shared" si="86"/>
        <v>0</v>
      </c>
      <c r="AS237" s="79">
        <f t="shared" si="87"/>
        <v>0</v>
      </c>
      <c r="AT237" s="80" t="str">
        <f t="shared" si="88"/>
        <v/>
      </c>
      <c r="AU237" s="80" t="str">
        <f t="shared" si="89"/>
        <v/>
      </c>
      <c r="AW237" s="3" t="s">
        <v>1</v>
      </c>
    </row>
    <row r="238" spans="1:49" x14ac:dyDescent="0.2">
      <c r="A238" s="81">
        <f t="shared" si="76"/>
        <v>231</v>
      </c>
      <c r="B238" s="77" t="str">
        <f>IFERROR(VLOOKUP(F238,GCC.Param!$B$3:$C$96,2,FALSE),"")</f>
        <v/>
      </c>
      <c r="C238" s="70">
        <f>'Input 1 - Schedule 1'!D240</f>
        <v>0</v>
      </c>
      <c r="D238" s="70">
        <f>'Input 1 - Schedule 1'!E240</f>
        <v>0</v>
      </c>
      <c r="E238" s="70">
        <f>'Input 1 - Schedule 1'!F240</f>
        <v>0</v>
      </c>
      <c r="F238" s="70">
        <f>'Input 1 - Schedule 1'!G240</f>
        <v>0</v>
      </c>
      <c r="G238" s="70">
        <f>'Input 1 - Schedule 1'!I240</f>
        <v>0</v>
      </c>
      <c r="H238" s="70" t="str">
        <f>'Input 1 - Schedule 1'!J240</f>
        <v/>
      </c>
      <c r="I238" s="70">
        <f>'Input 1 - Schedule 1'!U240</f>
        <v>0</v>
      </c>
      <c r="J238" s="46"/>
      <c r="L238" s="46"/>
      <c r="M238" s="46"/>
      <c r="N238" s="70">
        <f>SUMIFS('Input 3 - Capital Instruments'!P$6:P$222,'Input 3 - Capital Instruments'!$N$6:$N$222,C238)</f>
        <v>0</v>
      </c>
      <c r="O238" s="46"/>
      <c r="P238" s="46"/>
      <c r="Q238" s="46"/>
      <c r="R238" s="71">
        <f t="shared" si="77"/>
        <v>0</v>
      </c>
      <c r="S238" s="46"/>
      <c r="T238" s="46"/>
      <c r="U238" s="72">
        <f t="shared" si="78"/>
        <v>0</v>
      </c>
      <c r="V238" s="71">
        <f t="shared" si="79"/>
        <v>0</v>
      </c>
      <c r="W238" s="71">
        <f t="shared" si="80"/>
        <v>0</v>
      </c>
      <c r="Y238" s="46"/>
      <c r="AA238" s="46"/>
      <c r="AB238" s="51"/>
      <c r="AC238" s="51"/>
      <c r="AD238" s="51"/>
      <c r="AE238" s="51"/>
      <c r="AF238" s="51"/>
      <c r="AG238" s="72">
        <f t="shared" si="81"/>
        <v>0</v>
      </c>
      <c r="AH238" s="46"/>
      <c r="AI238" s="46"/>
      <c r="AJ238" s="72">
        <f t="shared" si="73"/>
        <v>0</v>
      </c>
      <c r="AK238" s="71">
        <f t="shared" si="74"/>
        <v>0</v>
      </c>
      <c r="AL238" s="71">
        <f t="shared" si="75"/>
        <v>0</v>
      </c>
      <c r="AN238" s="73">
        <f t="shared" si="82"/>
        <v>0</v>
      </c>
      <c r="AO238" s="78">
        <f t="shared" si="83"/>
        <v>0</v>
      </c>
      <c r="AP238" s="79">
        <f t="shared" si="84"/>
        <v>0</v>
      </c>
      <c r="AQ238" s="73">
        <f t="shared" si="85"/>
        <v>0</v>
      </c>
      <c r="AR238" s="78">
        <f t="shared" si="86"/>
        <v>0</v>
      </c>
      <c r="AS238" s="79">
        <f t="shared" si="87"/>
        <v>0</v>
      </c>
      <c r="AT238" s="80" t="str">
        <f t="shared" si="88"/>
        <v/>
      </c>
      <c r="AU238" s="80" t="str">
        <f t="shared" si="89"/>
        <v/>
      </c>
      <c r="AW238" s="3" t="s">
        <v>1</v>
      </c>
    </row>
    <row r="239" spans="1:49" x14ac:dyDescent="0.2">
      <c r="A239" s="81">
        <f t="shared" si="76"/>
        <v>232</v>
      </c>
      <c r="B239" s="77" t="str">
        <f>IFERROR(VLOOKUP(F239,GCC.Param!$B$3:$C$96,2,FALSE),"")</f>
        <v/>
      </c>
      <c r="C239" s="70">
        <f>'Input 1 - Schedule 1'!D241</f>
        <v>0</v>
      </c>
      <c r="D239" s="70">
        <f>'Input 1 - Schedule 1'!E241</f>
        <v>0</v>
      </c>
      <c r="E239" s="70">
        <f>'Input 1 - Schedule 1'!F241</f>
        <v>0</v>
      </c>
      <c r="F239" s="70">
        <f>'Input 1 - Schedule 1'!G241</f>
        <v>0</v>
      </c>
      <c r="G239" s="70">
        <f>'Input 1 - Schedule 1'!I241</f>
        <v>0</v>
      </c>
      <c r="H239" s="70" t="str">
        <f>'Input 1 - Schedule 1'!J241</f>
        <v/>
      </c>
      <c r="I239" s="70">
        <f>'Input 1 - Schedule 1'!U241</f>
        <v>0</v>
      </c>
      <c r="J239" s="46"/>
      <c r="L239" s="46"/>
      <c r="M239" s="46"/>
      <c r="N239" s="70">
        <f>SUMIFS('Input 3 - Capital Instruments'!P$6:P$222,'Input 3 - Capital Instruments'!$N$6:$N$222,C239)</f>
        <v>0</v>
      </c>
      <c r="O239" s="46"/>
      <c r="P239" s="46"/>
      <c r="Q239" s="46"/>
      <c r="R239" s="71">
        <f t="shared" si="77"/>
        <v>0</v>
      </c>
      <c r="S239" s="46"/>
      <c r="T239" s="46"/>
      <c r="U239" s="72">
        <f t="shared" si="78"/>
        <v>0</v>
      </c>
      <c r="V239" s="71">
        <f t="shared" si="79"/>
        <v>0</v>
      </c>
      <c r="W239" s="71">
        <f t="shared" si="80"/>
        <v>0</v>
      </c>
      <c r="Y239" s="46"/>
      <c r="AA239" s="46"/>
      <c r="AB239" s="51"/>
      <c r="AC239" s="51"/>
      <c r="AD239" s="51"/>
      <c r="AE239" s="51"/>
      <c r="AF239" s="51"/>
      <c r="AG239" s="72">
        <f t="shared" si="81"/>
        <v>0</v>
      </c>
      <c r="AH239" s="46"/>
      <c r="AI239" s="46"/>
      <c r="AJ239" s="72">
        <f t="shared" si="73"/>
        <v>0</v>
      </c>
      <c r="AK239" s="71">
        <f t="shared" si="74"/>
        <v>0</v>
      </c>
      <c r="AL239" s="71">
        <f t="shared" si="75"/>
        <v>0</v>
      </c>
      <c r="AN239" s="73">
        <f t="shared" si="82"/>
        <v>0</v>
      </c>
      <c r="AO239" s="78">
        <f t="shared" si="83"/>
        <v>0</v>
      </c>
      <c r="AP239" s="79">
        <f t="shared" si="84"/>
        <v>0</v>
      </c>
      <c r="AQ239" s="73">
        <f t="shared" si="85"/>
        <v>0</v>
      </c>
      <c r="AR239" s="78">
        <f t="shared" si="86"/>
        <v>0</v>
      </c>
      <c r="AS239" s="79">
        <f t="shared" si="87"/>
        <v>0</v>
      </c>
      <c r="AT239" s="80" t="str">
        <f t="shared" si="88"/>
        <v/>
      </c>
      <c r="AU239" s="80" t="str">
        <f t="shared" si="89"/>
        <v/>
      </c>
      <c r="AW239" s="3" t="s">
        <v>1</v>
      </c>
    </row>
    <row r="240" spans="1:49" x14ac:dyDescent="0.2">
      <c r="A240" s="81">
        <f t="shared" si="76"/>
        <v>233</v>
      </c>
      <c r="B240" s="77" t="str">
        <f>IFERROR(VLOOKUP(F240,GCC.Param!$B$3:$C$96,2,FALSE),"")</f>
        <v/>
      </c>
      <c r="C240" s="70">
        <f>'Input 1 - Schedule 1'!D242</f>
        <v>0</v>
      </c>
      <c r="D240" s="70">
        <f>'Input 1 - Schedule 1'!E242</f>
        <v>0</v>
      </c>
      <c r="E240" s="70">
        <f>'Input 1 - Schedule 1'!F242</f>
        <v>0</v>
      </c>
      <c r="F240" s="70">
        <f>'Input 1 - Schedule 1'!G242</f>
        <v>0</v>
      </c>
      <c r="G240" s="70">
        <f>'Input 1 - Schedule 1'!I242</f>
        <v>0</v>
      </c>
      <c r="H240" s="70" t="str">
        <f>'Input 1 - Schedule 1'!J242</f>
        <v/>
      </c>
      <c r="I240" s="70">
        <f>'Input 1 - Schedule 1'!U242</f>
        <v>0</v>
      </c>
      <c r="J240" s="46"/>
      <c r="L240" s="46"/>
      <c r="M240" s="46"/>
      <c r="N240" s="70">
        <f>SUMIFS('Input 3 - Capital Instruments'!P$6:P$222,'Input 3 - Capital Instruments'!$N$6:$N$222,C240)</f>
        <v>0</v>
      </c>
      <c r="O240" s="46"/>
      <c r="P240" s="46"/>
      <c r="Q240" s="46"/>
      <c r="R240" s="71">
        <f t="shared" si="77"/>
        <v>0</v>
      </c>
      <c r="S240" s="46"/>
      <c r="T240" s="46"/>
      <c r="U240" s="72">
        <f t="shared" si="78"/>
        <v>0</v>
      </c>
      <c r="V240" s="71">
        <f t="shared" si="79"/>
        <v>0</v>
      </c>
      <c r="W240" s="71">
        <f t="shared" si="80"/>
        <v>0</v>
      </c>
      <c r="Y240" s="46"/>
      <c r="AA240" s="46"/>
      <c r="AB240" s="51"/>
      <c r="AC240" s="51"/>
      <c r="AD240" s="51"/>
      <c r="AE240" s="51"/>
      <c r="AF240" s="51"/>
      <c r="AG240" s="72">
        <f t="shared" si="81"/>
        <v>0</v>
      </c>
      <c r="AH240" s="46"/>
      <c r="AI240" s="46"/>
      <c r="AJ240" s="72">
        <f t="shared" si="73"/>
        <v>0</v>
      </c>
      <c r="AK240" s="71">
        <f t="shared" si="74"/>
        <v>0</v>
      </c>
      <c r="AL240" s="71">
        <f t="shared" si="75"/>
        <v>0</v>
      </c>
      <c r="AN240" s="73">
        <f t="shared" si="82"/>
        <v>0</v>
      </c>
      <c r="AO240" s="78">
        <f t="shared" si="83"/>
        <v>0</v>
      </c>
      <c r="AP240" s="79">
        <f t="shared" si="84"/>
        <v>0</v>
      </c>
      <c r="AQ240" s="73">
        <f t="shared" si="85"/>
        <v>0</v>
      </c>
      <c r="AR240" s="78">
        <f t="shared" si="86"/>
        <v>0</v>
      </c>
      <c r="AS240" s="79">
        <f t="shared" si="87"/>
        <v>0</v>
      </c>
      <c r="AT240" s="80" t="str">
        <f t="shared" si="88"/>
        <v/>
      </c>
      <c r="AU240" s="80" t="str">
        <f t="shared" si="89"/>
        <v/>
      </c>
      <c r="AW240" s="3" t="s">
        <v>1</v>
      </c>
    </row>
    <row r="241" spans="1:49" x14ac:dyDescent="0.2">
      <c r="A241" s="81">
        <f t="shared" si="76"/>
        <v>234</v>
      </c>
      <c r="B241" s="77" t="str">
        <f>IFERROR(VLOOKUP(F241,GCC.Param!$B$3:$C$96,2,FALSE),"")</f>
        <v/>
      </c>
      <c r="C241" s="70">
        <f>'Input 1 - Schedule 1'!D243</f>
        <v>0</v>
      </c>
      <c r="D241" s="70">
        <f>'Input 1 - Schedule 1'!E243</f>
        <v>0</v>
      </c>
      <c r="E241" s="70">
        <f>'Input 1 - Schedule 1'!F243</f>
        <v>0</v>
      </c>
      <c r="F241" s="70">
        <f>'Input 1 - Schedule 1'!G243</f>
        <v>0</v>
      </c>
      <c r="G241" s="70">
        <f>'Input 1 - Schedule 1'!I243</f>
        <v>0</v>
      </c>
      <c r="H241" s="70" t="str">
        <f>'Input 1 - Schedule 1'!J243</f>
        <v/>
      </c>
      <c r="I241" s="70">
        <f>'Input 1 - Schedule 1'!U243</f>
        <v>0</v>
      </c>
      <c r="J241" s="46"/>
      <c r="L241" s="46"/>
      <c r="M241" s="46"/>
      <c r="N241" s="70">
        <f>SUMIFS('Input 3 - Capital Instruments'!P$6:P$222,'Input 3 - Capital Instruments'!$N$6:$N$222,C241)</f>
        <v>0</v>
      </c>
      <c r="O241" s="46"/>
      <c r="P241" s="46"/>
      <c r="Q241" s="46"/>
      <c r="R241" s="71">
        <f t="shared" si="77"/>
        <v>0</v>
      </c>
      <c r="S241" s="46"/>
      <c r="T241" s="46"/>
      <c r="U241" s="72">
        <f t="shared" si="78"/>
        <v>0</v>
      </c>
      <c r="V241" s="71">
        <f t="shared" si="79"/>
        <v>0</v>
      </c>
      <c r="W241" s="71">
        <f t="shared" si="80"/>
        <v>0</v>
      </c>
      <c r="Y241" s="46"/>
      <c r="AA241" s="46"/>
      <c r="AB241" s="51"/>
      <c r="AC241" s="51"/>
      <c r="AD241" s="51"/>
      <c r="AE241" s="51"/>
      <c r="AF241" s="51"/>
      <c r="AG241" s="72">
        <f t="shared" si="81"/>
        <v>0</v>
      </c>
      <c r="AH241" s="46"/>
      <c r="AI241" s="46"/>
      <c r="AJ241" s="72">
        <f t="shared" si="73"/>
        <v>0</v>
      </c>
      <c r="AK241" s="71">
        <f t="shared" si="74"/>
        <v>0</v>
      </c>
      <c r="AL241" s="71">
        <f t="shared" si="75"/>
        <v>0</v>
      </c>
      <c r="AN241" s="73">
        <f t="shared" si="82"/>
        <v>0</v>
      </c>
      <c r="AO241" s="78">
        <f t="shared" si="83"/>
        <v>0</v>
      </c>
      <c r="AP241" s="79">
        <f t="shared" si="84"/>
        <v>0</v>
      </c>
      <c r="AQ241" s="73">
        <f t="shared" si="85"/>
        <v>0</v>
      </c>
      <c r="AR241" s="78">
        <f t="shared" si="86"/>
        <v>0</v>
      </c>
      <c r="AS241" s="79">
        <f t="shared" si="87"/>
        <v>0</v>
      </c>
      <c r="AT241" s="80" t="str">
        <f t="shared" si="88"/>
        <v/>
      </c>
      <c r="AU241" s="80" t="str">
        <f t="shared" si="89"/>
        <v/>
      </c>
      <c r="AW241" s="3" t="s">
        <v>1</v>
      </c>
    </row>
    <row r="242" spans="1:49" x14ac:dyDescent="0.2">
      <c r="A242" s="81">
        <f t="shared" si="76"/>
        <v>235</v>
      </c>
      <c r="B242" s="77" t="str">
        <f>IFERROR(VLOOKUP(F242,GCC.Param!$B$3:$C$96,2,FALSE),"")</f>
        <v/>
      </c>
      <c r="C242" s="70">
        <f>'Input 1 - Schedule 1'!D244</f>
        <v>0</v>
      </c>
      <c r="D242" s="70">
        <f>'Input 1 - Schedule 1'!E244</f>
        <v>0</v>
      </c>
      <c r="E242" s="70">
        <f>'Input 1 - Schedule 1'!F244</f>
        <v>0</v>
      </c>
      <c r="F242" s="70">
        <f>'Input 1 - Schedule 1'!G244</f>
        <v>0</v>
      </c>
      <c r="G242" s="70">
        <f>'Input 1 - Schedule 1'!I244</f>
        <v>0</v>
      </c>
      <c r="H242" s="70" t="str">
        <f>'Input 1 - Schedule 1'!J244</f>
        <v/>
      </c>
      <c r="I242" s="70">
        <f>'Input 1 - Schedule 1'!U244</f>
        <v>0</v>
      </c>
      <c r="J242" s="46"/>
      <c r="L242" s="46"/>
      <c r="M242" s="46"/>
      <c r="N242" s="70">
        <f>SUMIFS('Input 3 - Capital Instruments'!P$6:P$222,'Input 3 - Capital Instruments'!$N$6:$N$222,C242)</f>
        <v>0</v>
      </c>
      <c r="O242" s="46"/>
      <c r="P242" s="46"/>
      <c r="Q242" s="46"/>
      <c r="R242" s="71">
        <f t="shared" si="77"/>
        <v>0</v>
      </c>
      <c r="S242" s="46"/>
      <c r="T242" s="46"/>
      <c r="U242" s="72">
        <f t="shared" si="78"/>
        <v>0</v>
      </c>
      <c r="V242" s="71">
        <f t="shared" si="79"/>
        <v>0</v>
      </c>
      <c r="W242" s="71">
        <f t="shared" si="80"/>
        <v>0</v>
      </c>
      <c r="Y242" s="46"/>
      <c r="AA242" s="46"/>
      <c r="AB242" s="51"/>
      <c r="AC242" s="51"/>
      <c r="AD242" s="51"/>
      <c r="AE242" s="51"/>
      <c r="AF242" s="51"/>
      <c r="AG242" s="72">
        <f t="shared" si="81"/>
        <v>0</v>
      </c>
      <c r="AH242" s="46"/>
      <c r="AI242" s="46"/>
      <c r="AJ242" s="72">
        <f t="shared" si="73"/>
        <v>0</v>
      </c>
      <c r="AK242" s="71">
        <f t="shared" si="74"/>
        <v>0</v>
      </c>
      <c r="AL242" s="71">
        <f t="shared" si="75"/>
        <v>0</v>
      </c>
      <c r="AN242" s="73">
        <f t="shared" si="82"/>
        <v>0</v>
      </c>
      <c r="AO242" s="78">
        <f t="shared" si="83"/>
        <v>0</v>
      </c>
      <c r="AP242" s="79">
        <f t="shared" si="84"/>
        <v>0</v>
      </c>
      <c r="AQ242" s="73">
        <f t="shared" si="85"/>
        <v>0</v>
      </c>
      <c r="AR242" s="78">
        <f t="shared" si="86"/>
        <v>0</v>
      </c>
      <c r="AS242" s="79">
        <f t="shared" si="87"/>
        <v>0</v>
      </c>
      <c r="AT242" s="80" t="str">
        <f t="shared" si="88"/>
        <v/>
      </c>
      <c r="AU242" s="80" t="str">
        <f t="shared" si="89"/>
        <v/>
      </c>
      <c r="AW242" s="3" t="s">
        <v>1</v>
      </c>
    </row>
    <row r="243" spans="1:49" x14ac:dyDescent="0.2">
      <c r="A243" s="81">
        <f t="shared" si="76"/>
        <v>236</v>
      </c>
      <c r="B243" s="77" t="str">
        <f>IFERROR(VLOOKUP(F243,GCC.Param!$B$3:$C$96,2,FALSE),"")</f>
        <v/>
      </c>
      <c r="C243" s="70">
        <f>'Input 1 - Schedule 1'!D245</f>
        <v>0</v>
      </c>
      <c r="D243" s="70">
        <f>'Input 1 - Schedule 1'!E245</f>
        <v>0</v>
      </c>
      <c r="E243" s="70">
        <f>'Input 1 - Schedule 1'!F245</f>
        <v>0</v>
      </c>
      <c r="F243" s="70">
        <f>'Input 1 - Schedule 1'!G245</f>
        <v>0</v>
      </c>
      <c r="G243" s="70">
        <f>'Input 1 - Schedule 1'!I245</f>
        <v>0</v>
      </c>
      <c r="H243" s="70" t="str">
        <f>'Input 1 - Schedule 1'!J245</f>
        <v/>
      </c>
      <c r="I243" s="70">
        <f>'Input 1 - Schedule 1'!U245</f>
        <v>0</v>
      </c>
      <c r="J243" s="46"/>
      <c r="L243" s="46"/>
      <c r="M243" s="46"/>
      <c r="N243" s="70">
        <f>SUMIFS('Input 3 - Capital Instruments'!P$6:P$222,'Input 3 - Capital Instruments'!$N$6:$N$222,C243)</f>
        <v>0</v>
      </c>
      <c r="O243" s="46"/>
      <c r="P243" s="46"/>
      <c r="Q243" s="46"/>
      <c r="R243" s="71">
        <f t="shared" si="77"/>
        <v>0</v>
      </c>
      <c r="S243" s="46"/>
      <c r="T243" s="46"/>
      <c r="U243" s="72">
        <f t="shared" si="78"/>
        <v>0</v>
      </c>
      <c r="V243" s="71">
        <f t="shared" si="79"/>
        <v>0</v>
      </c>
      <c r="W243" s="71">
        <f t="shared" si="80"/>
        <v>0</v>
      </c>
      <c r="Y243" s="46"/>
      <c r="AA243" s="46"/>
      <c r="AB243" s="51"/>
      <c r="AC243" s="51"/>
      <c r="AD243" s="51"/>
      <c r="AE243" s="51"/>
      <c r="AF243" s="51"/>
      <c r="AG243" s="72">
        <f t="shared" si="81"/>
        <v>0</v>
      </c>
      <c r="AH243" s="46"/>
      <c r="AI243" s="46"/>
      <c r="AJ243" s="72">
        <f t="shared" si="73"/>
        <v>0</v>
      </c>
      <c r="AK243" s="71">
        <f t="shared" si="74"/>
        <v>0</v>
      </c>
      <c r="AL243" s="71">
        <f t="shared" si="75"/>
        <v>0</v>
      </c>
      <c r="AN243" s="73">
        <f t="shared" si="82"/>
        <v>0</v>
      </c>
      <c r="AO243" s="78">
        <f t="shared" si="83"/>
        <v>0</v>
      </c>
      <c r="AP243" s="79">
        <f t="shared" si="84"/>
        <v>0</v>
      </c>
      <c r="AQ243" s="73">
        <f t="shared" si="85"/>
        <v>0</v>
      </c>
      <c r="AR243" s="78">
        <f t="shared" si="86"/>
        <v>0</v>
      </c>
      <c r="AS243" s="79">
        <f t="shared" si="87"/>
        <v>0</v>
      </c>
      <c r="AT243" s="80" t="str">
        <f t="shared" si="88"/>
        <v/>
      </c>
      <c r="AU243" s="80" t="str">
        <f t="shared" si="89"/>
        <v/>
      </c>
      <c r="AW243" s="3" t="s">
        <v>1</v>
      </c>
    </row>
    <row r="244" spans="1:49" x14ac:dyDescent="0.2">
      <c r="A244" s="81">
        <f t="shared" si="76"/>
        <v>237</v>
      </c>
      <c r="B244" s="77" t="str">
        <f>IFERROR(VLOOKUP(F244,GCC.Param!$B$3:$C$96,2,FALSE),"")</f>
        <v/>
      </c>
      <c r="C244" s="70">
        <f>'Input 1 - Schedule 1'!D246</f>
        <v>0</v>
      </c>
      <c r="D244" s="70">
        <f>'Input 1 - Schedule 1'!E246</f>
        <v>0</v>
      </c>
      <c r="E244" s="70">
        <f>'Input 1 - Schedule 1'!F246</f>
        <v>0</v>
      </c>
      <c r="F244" s="70">
        <f>'Input 1 - Schedule 1'!G246</f>
        <v>0</v>
      </c>
      <c r="G244" s="70">
        <f>'Input 1 - Schedule 1'!I246</f>
        <v>0</v>
      </c>
      <c r="H244" s="70" t="str">
        <f>'Input 1 - Schedule 1'!J246</f>
        <v/>
      </c>
      <c r="I244" s="70">
        <f>'Input 1 - Schedule 1'!U246</f>
        <v>0</v>
      </c>
      <c r="J244" s="46"/>
      <c r="L244" s="46"/>
      <c r="M244" s="46"/>
      <c r="N244" s="70">
        <f>SUMIFS('Input 3 - Capital Instruments'!P$6:P$222,'Input 3 - Capital Instruments'!$N$6:$N$222,C244)</f>
        <v>0</v>
      </c>
      <c r="O244" s="46"/>
      <c r="P244" s="46"/>
      <c r="Q244" s="46"/>
      <c r="R244" s="71">
        <f t="shared" si="77"/>
        <v>0</v>
      </c>
      <c r="S244" s="46"/>
      <c r="T244" s="46"/>
      <c r="U244" s="72">
        <f t="shared" si="78"/>
        <v>0</v>
      </c>
      <c r="V244" s="71">
        <f t="shared" si="79"/>
        <v>0</v>
      </c>
      <c r="W244" s="71">
        <f t="shared" si="80"/>
        <v>0</v>
      </c>
      <c r="Y244" s="46"/>
      <c r="AA244" s="46"/>
      <c r="AB244" s="51"/>
      <c r="AC244" s="51"/>
      <c r="AD244" s="51"/>
      <c r="AE244" s="51"/>
      <c r="AF244" s="51"/>
      <c r="AG244" s="72">
        <f t="shared" si="81"/>
        <v>0</v>
      </c>
      <c r="AH244" s="46"/>
      <c r="AI244" s="46"/>
      <c r="AJ244" s="72">
        <f t="shared" si="73"/>
        <v>0</v>
      </c>
      <c r="AK244" s="71">
        <f t="shared" si="74"/>
        <v>0</v>
      </c>
      <c r="AL244" s="71">
        <f t="shared" si="75"/>
        <v>0</v>
      </c>
      <c r="AN244" s="73">
        <f t="shared" si="82"/>
        <v>0</v>
      </c>
      <c r="AO244" s="78">
        <f t="shared" si="83"/>
        <v>0</v>
      </c>
      <c r="AP244" s="79">
        <f t="shared" si="84"/>
        <v>0</v>
      </c>
      <c r="AQ244" s="73">
        <f t="shared" si="85"/>
        <v>0</v>
      </c>
      <c r="AR244" s="78">
        <f t="shared" si="86"/>
        <v>0</v>
      </c>
      <c r="AS244" s="79">
        <f t="shared" si="87"/>
        <v>0</v>
      </c>
      <c r="AT244" s="80" t="str">
        <f t="shared" si="88"/>
        <v/>
      </c>
      <c r="AU244" s="80" t="str">
        <f t="shared" si="89"/>
        <v/>
      </c>
      <c r="AW244" s="3" t="s">
        <v>1</v>
      </c>
    </row>
    <row r="245" spans="1:49" x14ac:dyDescent="0.2">
      <c r="A245" s="81">
        <f t="shared" si="76"/>
        <v>238</v>
      </c>
      <c r="B245" s="77" t="str">
        <f>IFERROR(VLOOKUP(F245,GCC.Param!$B$3:$C$96,2,FALSE),"")</f>
        <v/>
      </c>
      <c r="C245" s="70">
        <f>'Input 1 - Schedule 1'!D247</f>
        <v>0</v>
      </c>
      <c r="D245" s="70">
        <f>'Input 1 - Schedule 1'!E247</f>
        <v>0</v>
      </c>
      <c r="E245" s="70">
        <f>'Input 1 - Schedule 1'!F247</f>
        <v>0</v>
      </c>
      <c r="F245" s="70">
        <f>'Input 1 - Schedule 1'!G247</f>
        <v>0</v>
      </c>
      <c r="G245" s="70">
        <f>'Input 1 - Schedule 1'!I247</f>
        <v>0</v>
      </c>
      <c r="H245" s="70" t="str">
        <f>'Input 1 - Schedule 1'!J247</f>
        <v/>
      </c>
      <c r="I245" s="70">
        <f>'Input 1 - Schedule 1'!U247</f>
        <v>0</v>
      </c>
      <c r="J245" s="46"/>
      <c r="L245" s="46"/>
      <c r="M245" s="46"/>
      <c r="N245" s="70">
        <f>SUMIFS('Input 3 - Capital Instruments'!P$6:P$222,'Input 3 - Capital Instruments'!$N$6:$N$222,C245)</f>
        <v>0</v>
      </c>
      <c r="O245" s="46"/>
      <c r="P245" s="46"/>
      <c r="Q245" s="46"/>
      <c r="R245" s="71">
        <f t="shared" si="77"/>
        <v>0</v>
      </c>
      <c r="S245" s="46"/>
      <c r="T245" s="46"/>
      <c r="U245" s="72">
        <f t="shared" si="78"/>
        <v>0</v>
      </c>
      <c r="V245" s="71">
        <f t="shared" si="79"/>
        <v>0</v>
      </c>
      <c r="W245" s="71">
        <f t="shared" si="80"/>
        <v>0</v>
      </c>
      <c r="Y245" s="46"/>
      <c r="AA245" s="46"/>
      <c r="AB245" s="51"/>
      <c r="AC245" s="51"/>
      <c r="AD245" s="51"/>
      <c r="AE245" s="51"/>
      <c r="AF245" s="51"/>
      <c r="AG245" s="72">
        <f t="shared" si="81"/>
        <v>0</v>
      </c>
      <c r="AH245" s="46"/>
      <c r="AI245" s="46"/>
      <c r="AJ245" s="72">
        <f t="shared" si="73"/>
        <v>0</v>
      </c>
      <c r="AK245" s="71">
        <f t="shared" si="74"/>
        <v>0</v>
      </c>
      <c r="AL245" s="71">
        <f t="shared" si="75"/>
        <v>0</v>
      </c>
      <c r="AN245" s="73">
        <f t="shared" si="82"/>
        <v>0</v>
      </c>
      <c r="AO245" s="78">
        <f t="shared" si="83"/>
        <v>0</v>
      </c>
      <c r="AP245" s="79">
        <f t="shared" si="84"/>
        <v>0</v>
      </c>
      <c r="AQ245" s="73">
        <f t="shared" si="85"/>
        <v>0</v>
      </c>
      <c r="AR245" s="78">
        <f t="shared" si="86"/>
        <v>0</v>
      </c>
      <c r="AS245" s="79">
        <f t="shared" si="87"/>
        <v>0</v>
      </c>
      <c r="AT245" s="80" t="str">
        <f t="shared" si="88"/>
        <v/>
      </c>
      <c r="AU245" s="80" t="str">
        <f t="shared" si="89"/>
        <v/>
      </c>
      <c r="AW245" s="3" t="s">
        <v>1</v>
      </c>
    </row>
    <row r="246" spans="1:49" x14ac:dyDescent="0.2">
      <c r="A246" s="81">
        <f t="shared" si="76"/>
        <v>239</v>
      </c>
      <c r="B246" s="77" t="str">
        <f>IFERROR(VLOOKUP(F246,GCC.Param!$B$3:$C$96,2,FALSE),"")</f>
        <v/>
      </c>
      <c r="C246" s="70">
        <f>'Input 1 - Schedule 1'!D248</f>
        <v>0</v>
      </c>
      <c r="D246" s="70">
        <f>'Input 1 - Schedule 1'!E248</f>
        <v>0</v>
      </c>
      <c r="E246" s="70">
        <f>'Input 1 - Schedule 1'!F248</f>
        <v>0</v>
      </c>
      <c r="F246" s="70">
        <f>'Input 1 - Schedule 1'!G248</f>
        <v>0</v>
      </c>
      <c r="G246" s="70">
        <f>'Input 1 - Schedule 1'!I248</f>
        <v>0</v>
      </c>
      <c r="H246" s="70" t="str">
        <f>'Input 1 - Schedule 1'!J248</f>
        <v/>
      </c>
      <c r="I246" s="70">
        <f>'Input 1 - Schedule 1'!U248</f>
        <v>0</v>
      </c>
      <c r="J246" s="46"/>
      <c r="L246" s="46"/>
      <c r="M246" s="46"/>
      <c r="N246" s="70">
        <f>SUMIFS('Input 3 - Capital Instruments'!P$6:P$222,'Input 3 - Capital Instruments'!$N$6:$N$222,C246)</f>
        <v>0</v>
      </c>
      <c r="O246" s="46"/>
      <c r="P246" s="46"/>
      <c r="Q246" s="46"/>
      <c r="R246" s="71">
        <f t="shared" si="77"/>
        <v>0</v>
      </c>
      <c r="S246" s="46"/>
      <c r="T246" s="46"/>
      <c r="U246" s="72">
        <f t="shared" si="78"/>
        <v>0</v>
      </c>
      <c r="V246" s="71">
        <f t="shared" si="79"/>
        <v>0</v>
      </c>
      <c r="W246" s="71">
        <f t="shared" si="80"/>
        <v>0</v>
      </c>
      <c r="Y246" s="46"/>
      <c r="AA246" s="46"/>
      <c r="AB246" s="51"/>
      <c r="AC246" s="51"/>
      <c r="AD246" s="51"/>
      <c r="AE246" s="51"/>
      <c r="AF246" s="51"/>
      <c r="AG246" s="72">
        <f t="shared" si="81"/>
        <v>0</v>
      </c>
      <c r="AH246" s="46"/>
      <c r="AI246" s="46"/>
      <c r="AJ246" s="72">
        <f t="shared" si="73"/>
        <v>0</v>
      </c>
      <c r="AK246" s="71">
        <f t="shared" si="74"/>
        <v>0</v>
      </c>
      <c r="AL246" s="71">
        <f t="shared" si="75"/>
        <v>0</v>
      </c>
      <c r="AN246" s="73">
        <f t="shared" si="82"/>
        <v>0</v>
      </c>
      <c r="AO246" s="78">
        <f t="shared" si="83"/>
        <v>0</v>
      </c>
      <c r="AP246" s="79">
        <f t="shared" si="84"/>
        <v>0</v>
      </c>
      <c r="AQ246" s="73">
        <f t="shared" si="85"/>
        <v>0</v>
      </c>
      <c r="AR246" s="78">
        <f t="shared" si="86"/>
        <v>0</v>
      </c>
      <c r="AS246" s="79">
        <f t="shared" si="87"/>
        <v>0</v>
      </c>
      <c r="AT246" s="80" t="str">
        <f t="shared" si="88"/>
        <v/>
      </c>
      <c r="AU246" s="80" t="str">
        <f t="shared" si="89"/>
        <v/>
      </c>
      <c r="AW246" s="3" t="s">
        <v>1</v>
      </c>
    </row>
    <row r="247" spans="1:49" x14ac:dyDescent="0.2">
      <c r="A247" s="81">
        <f t="shared" si="76"/>
        <v>240</v>
      </c>
      <c r="B247" s="77" t="str">
        <f>IFERROR(VLOOKUP(F247,GCC.Param!$B$3:$C$96,2,FALSE),"")</f>
        <v/>
      </c>
      <c r="C247" s="70">
        <f>'Input 1 - Schedule 1'!D249</f>
        <v>0</v>
      </c>
      <c r="D247" s="70">
        <f>'Input 1 - Schedule 1'!E249</f>
        <v>0</v>
      </c>
      <c r="E247" s="70">
        <f>'Input 1 - Schedule 1'!F249</f>
        <v>0</v>
      </c>
      <c r="F247" s="70">
        <f>'Input 1 - Schedule 1'!G249</f>
        <v>0</v>
      </c>
      <c r="G247" s="70">
        <f>'Input 1 - Schedule 1'!I249</f>
        <v>0</v>
      </c>
      <c r="H247" s="70" t="str">
        <f>'Input 1 - Schedule 1'!J249</f>
        <v/>
      </c>
      <c r="I247" s="70">
        <f>'Input 1 - Schedule 1'!U249</f>
        <v>0</v>
      </c>
      <c r="J247" s="46"/>
      <c r="L247" s="46"/>
      <c r="M247" s="46"/>
      <c r="N247" s="70">
        <f>SUMIFS('Input 3 - Capital Instruments'!P$6:P$222,'Input 3 - Capital Instruments'!$N$6:$N$222,C247)</f>
        <v>0</v>
      </c>
      <c r="O247" s="46"/>
      <c r="P247" s="46"/>
      <c r="Q247" s="46"/>
      <c r="R247" s="71">
        <f t="shared" si="77"/>
        <v>0</v>
      </c>
      <c r="S247" s="46"/>
      <c r="T247" s="46"/>
      <c r="U247" s="72">
        <f t="shared" si="78"/>
        <v>0</v>
      </c>
      <c r="V247" s="71">
        <f t="shared" si="79"/>
        <v>0</v>
      </c>
      <c r="W247" s="71">
        <f t="shared" si="80"/>
        <v>0</v>
      </c>
      <c r="Y247" s="46"/>
      <c r="AA247" s="46"/>
      <c r="AB247" s="51"/>
      <c r="AC247" s="51"/>
      <c r="AD247" s="51"/>
      <c r="AE247" s="51"/>
      <c r="AF247" s="51"/>
      <c r="AG247" s="72">
        <f t="shared" si="81"/>
        <v>0</v>
      </c>
      <c r="AH247" s="46"/>
      <c r="AI247" s="46"/>
      <c r="AJ247" s="72">
        <f t="shared" si="73"/>
        <v>0</v>
      </c>
      <c r="AK247" s="71">
        <f t="shared" si="74"/>
        <v>0</v>
      </c>
      <c r="AL247" s="71">
        <f t="shared" si="75"/>
        <v>0</v>
      </c>
      <c r="AN247" s="73">
        <f t="shared" si="82"/>
        <v>0</v>
      </c>
      <c r="AO247" s="78">
        <f t="shared" si="83"/>
        <v>0</v>
      </c>
      <c r="AP247" s="79">
        <f t="shared" si="84"/>
        <v>0</v>
      </c>
      <c r="AQ247" s="73">
        <f t="shared" si="85"/>
        <v>0</v>
      </c>
      <c r="AR247" s="78">
        <f t="shared" si="86"/>
        <v>0</v>
      </c>
      <c r="AS247" s="79">
        <f t="shared" si="87"/>
        <v>0</v>
      </c>
      <c r="AT247" s="80" t="str">
        <f t="shared" si="88"/>
        <v/>
      </c>
      <c r="AU247" s="80" t="str">
        <f t="shared" si="89"/>
        <v/>
      </c>
      <c r="AW247" s="3" t="s">
        <v>1</v>
      </c>
    </row>
    <row r="248" spans="1:49" x14ac:dyDescent="0.2">
      <c r="A248" s="81">
        <f t="shared" si="76"/>
        <v>241</v>
      </c>
      <c r="B248" s="77" t="str">
        <f>IFERROR(VLOOKUP(F248,GCC.Param!$B$3:$C$96,2,FALSE),"")</f>
        <v/>
      </c>
      <c r="C248" s="70">
        <f>'Input 1 - Schedule 1'!D250</f>
        <v>0</v>
      </c>
      <c r="D248" s="70">
        <f>'Input 1 - Schedule 1'!E250</f>
        <v>0</v>
      </c>
      <c r="E248" s="70">
        <f>'Input 1 - Schedule 1'!F250</f>
        <v>0</v>
      </c>
      <c r="F248" s="70">
        <f>'Input 1 - Schedule 1'!G250</f>
        <v>0</v>
      </c>
      <c r="G248" s="70">
        <f>'Input 1 - Schedule 1'!I250</f>
        <v>0</v>
      </c>
      <c r="H248" s="70" t="str">
        <f>'Input 1 - Schedule 1'!J250</f>
        <v/>
      </c>
      <c r="I248" s="70">
        <f>'Input 1 - Schedule 1'!U250</f>
        <v>0</v>
      </c>
      <c r="J248" s="46"/>
      <c r="L248" s="46"/>
      <c r="M248" s="46"/>
      <c r="N248" s="70">
        <f>SUMIFS('Input 3 - Capital Instruments'!P$6:P$222,'Input 3 - Capital Instruments'!$N$6:$N$222,C248)</f>
        <v>0</v>
      </c>
      <c r="O248" s="46"/>
      <c r="P248" s="46"/>
      <c r="Q248" s="46"/>
      <c r="R248" s="71">
        <f t="shared" si="77"/>
        <v>0</v>
      </c>
      <c r="S248" s="46"/>
      <c r="T248" s="46"/>
      <c r="U248" s="72">
        <f t="shared" si="78"/>
        <v>0</v>
      </c>
      <c r="V248" s="71">
        <f t="shared" si="79"/>
        <v>0</v>
      </c>
      <c r="W248" s="71">
        <f t="shared" si="80"/>
        <v>0</v>
      </c>
      <c r="Y248" s="46"/>
      <c r="AA248" s="46"/>
      <c r="AB248" s="51"/>
      <c r="AC248" s="51"/>
      <c r="AD248" s="51"/>
      <c r="AE248" s="51"/>
      <c r="AF248" s="51"/>
      <c r="AG248" s="72">
        <f t="shared" si="81"/>
        <v>0</v>
      </c>
      <c r="AH248" s="46"/>
      <c r="AI248" s="46"/>
      <c r="AJ248" s="72">
        <f t="shared" si="73"/>
        <v>0</v>
      </c>
      <c r="AK248" s="71">
        <f t="shared" si="74"/>
        <v>0</v>
      </c>
      <c r="AL248" s="71">
        <f t="shared" si="75"/>
        <v>0</v>
      </c>
      <c r="AN248" s="73">
        <f t="shared" si="82"/>
        <v>0</v>
      </c>
      <c r="AO248" s="78">
        <f t="shared" si="83"/>
        <v>0</v>
      </c>
      <c r="AP248" s="79">
        <f t="shared" si="84"/>
        <v>0</v>
      </c>
      <c r="AQ248" s="73">
        <f t="shared" si="85"/>
        <v>0</v>
      </c>
      <c r="AR248" s="78">
        <f t="shared" si="86"/>
        <v>0</v>
      </c>
      <c r="AS248" s="79">
        <f t="shared" si="87"/>
        <v>0</v>
      </c>
      <c r="AT248" s="80" t="str">
        <f t="shared" si="88"/>
        <v/>
      </c>
      <c r="AU248" s="80" t="str">
        <f t="shared" si="89"/>
        <v/>
      </c>
      <c r="AW248" s="3" t="s">
        <v>1</v>
      </c>
    </row>
    <row r="249" spans="1:49" x14ac:dyDescent="0.2">
      <c r="A249" s="81">
        <f t="shared" si="76"/>
        <v>242</v>
      </c>
      <c r="B249" s="77" t="str">
        <f>IFERROR(VLOOKUP(F249,GCC.Param!$B$3:$C$96,2,FALSE),"")</f>
        <v/>
      </c>
      <c r="C249" s="70">
        <f>'Input 1 - Schedule 1'!D251</f>
        <v>0</v>
      </c>
      <c r="D249" s="70">
        <f>'Input 1 - Schedule 1'!E251</f>
        <v>0</v>
      </c>
      <c r="E249" s="70">
        <f>'Input 1 - Schedule 1'!F251</f>
        <v>0</v>
      </c>
      <c r="F249" s="70">
        <f>'Input 1 - Schedule 1'!G251</f>
        <v>0</v>
      </c>
      <c r="G249" s="70">
        <f>'Input 1 - Schedule 1'!I251</f>
        <v>0</v>
      </c>
      <c r="H249" s="70" t="str">
        <f>'Input 1 - Schedule 1'!J251</f>
        <v/>
      </c>
      <c r="I249" s="70">
        <f>'Input 1 - Schedule 1'!U251</f>
        <v>0</v>
      </c>
      <c r="J249" s="46"/>
      <c r="L249" s="46"/>
      <c r="M249" s="46"/>
      <c r="N249" s="70">
        <f>SUMIFS('Input 3 - Capital Instruments'!P$6:P$222,'Input 3 - Capital Instruments'!$N$6:$N$222,C249)</f>
        <v>0</v>
      </c>
      <c r="O249" s="46"/>
      <c r="P249" s="46"/>
      <c r="Q249" s="46"/>
      <c r="R249" s="71">
        <f t="shared" si="77"/>
        <v>0</v>
      </c>
      <c r="S249" s="46"/>
      <c r="T249" s="46"/>
      <c r="U249" s="72">
        <f t="shared" si="78"/>
        <v>0</v>
      </c>
      <c r="V249" s="71">
        <f t="shared" si="79"/>
        <v>0</v>
      </c>
      <c r="W249" s="71">
        <f t="shared" si="80"/>
        <v>0</v>
      </c>
      <c r="Y249" s="46"/>
      <c r="AA249" s="46"/>
      <c r="AB249" s="51"/>
      <c r="AC249" s="51"/>
      <c r="AD249" s="51"/>
      <c r="AE249" s="51"/>
      <c r="AF249" s="51"/>
      <c r="AG249" s="72">
        <f t="shared" si="81"/>
        <v>0</v>
      </c>
      <c r="AH249" s="46"/>
      <c r="AI249" s="46"/>
      <c r="AJ249" s="72">
        <f t="shared" si="73"/>
        <v>0</v>
      </c>
      <c r="AK249" s="71">
        <f t="shared" si="74"/>
        <v>0</v>
      </c>
      <c r="AL249" s="71">
        <f t="shared" si="75"/>
        <v>0</v>
      </c>
      <c r="AN249" s="73">
        <f t="shared" si="82"/>
        <v>0</v>
      </c>
      <c r="AO249" s="78">
        <f t="shared" si="83"/>
        <v>0</v>
      </c>
      <c r="AP249" s="79">
        <f t="shared" si="84"/>
        <v>0</v>
      </c>
      <c r="AQ249" s="73">
        <f t="shared" si="85"/>
        <v>0</v>
      </c>
      <c r="AR249" s="78">
        <f t="shared" si="86"/>
        <v>0</v>
      </c>
      <c r="AS249" s="79">
        <f t="shared" si="87"/>
        <v>0</v>
      </c>
      <c r="AT249" s="80" t="str">
        <f t="shared" si="88"/>
        <v/>
      </c>
      <c r="AU249" s="80" t="str">
        <f t="shared" si="89"/>
        <v/>
      </c>
      <c r="AW249" s="3" t="s">
        <v>1</v>
      </c>
    </row>
    <row r="250" spans="1:49" x14ac:dyDescent="0.2">
      <c r="A250" s="81">
        <f t="shared" si="76"/>
        <v>243</v>
      </c>
      <c r="B250" s="77" t="str">
        <f>IFERROR(VLOOKUP(F250,GCC.Param!$B$3:$C$96,2,FALSE),"")</f>
        <v/>
      </c>
      <c r="C250" s="70">
        <f>'Input 1 - Schedule 1'!D252</f>
        <v>0</v>
      </c>
      <c r="D250" s="70">
        <f>'Input 1 - Schedule 1'!E252</f>
        <v>0</v>
      </c>
      <c r="E250" s="70">
        <f>'Input 1 - Schedule 1'!F252</f>
        <v>0</v>
      </c>
      <c r="F250" s="70">
        <f>'Input 1 - Schedule 1'!G252</f>
        <v>0</v>
      </c>
      <c r="G250" s="70">
        <f>'Input 1 - Schedule 1'!I252</f>
        <v>0</v>
      </c>
      <c r="H250" s="70" t="str">
        <f>'Input 1 - Schedule 1'!J252</f>
        <v/>
      </c>
      <c r="I250" s="70">
        <f>'Input 1 - Schedule 1'!U252</f>
        <v>0</v>
      </c>
      <c r="J250" s="46"/>
      <c r="L250" s="46"/>
      <c r="M250" s="46"/>
      <c r="N250" s="70">
        <f>SUMIFS('Input 3 - Capital Instruments'!P$6:P$222,'Input 3 - Capital Instruments'!$N$6:$N$222,C250)</f>
        <v>0</v>
      </c>
      <c r="O250" s="46"/>
      <c r="P250" s="46"/>
      <c r="Q250" s="46"/>
      <c r="R250" s="71">
        <f t="shared" si="77"/>
        <v>0</v>
      </c>
      <c r="S250" s="46"/>
      <c r="T250" s="46"/>
      <c r="U250" s="72">
        <f t="shared" si="78"/>
        <v>0</v>
      </c>
      <c r="V250" s="71">
        <f t="shared" si="79"/>
        <v>0</v>
      </c>
      <c r="W250" s="71">
        <f t="shared" si="80"/>
        <v>0</v>
      </c>
      <c r="Y250" s="46"/>
      <c r="AA250" s="46"/>
      <c r="AB250" s="51"/>
      <c r="AC250" s="51"/>
      <c r="AD250" s="51"/>
      <c r="AE250" s="51"/>
      <c r="AF250" s="51"/>
      <c r="AG250" s="72">
        <f t="shared" si="81"/>
        <v>0</v>
      </c>
      <c r="AH250" s="46"/>
      <c r="AI250" s="46"/>
      <c r="AJ250" s="72">
        <f t="shared" si="73"/>
        <v>0</v>
      </c>
      <c r="AK250" s="71">
        <f t="shared" si="74"/>
        <v>0</v>
      </c>
      <c r="AL250" s="71">
        <f t="shared" si="75"/>
        <v>0</v>
      </c>
      <c r="AN250" s="73">
        <f t="shared" si="82"/>
        <v>0</v>
      </c>
      <c r="AO250" s="78">
        <f t="shared" si="83"/>
        <v>0</v>
      </c>
      <c r="AP250" s="79">
        <f t="shared" si="84"/>
        <v>0</v>
      </c>
      <c r="AQ250" s="73">
        <f t="shared" si="85"/>
        <v>0</v>
      </c>
      <c r="AR250" s="78">
        <f t="shared" si="86"/>
        <v>0</v>
      </c>
      <c r="AS250" s="79">
        <f t="shared" si="87"/>
        <v>0</v>
      </c>
      <c r="AT250" s="80" t="str">
        <f t="shared" si="88"/>
        <v/>
      </c>
      <c r="AU250" s="80" t="str">
        <f t="shared" si="89"/>
        <v/>
      </c>
      <c r="AW250" s="3" t="s">
        <v>1</v>
      </c>
    </row>
    <row r="251" spans="1:49" x14ac:dyDescent="0.2">
      <c r="A251" s="81">
        <f t="shared" si="76"/>
        <v>244</v>
      </c>
      <c r="B251" s="77" t="str">
        <f>IFERROR(VLOOKUP(F251,GCC.Param!$B$3:$C$96,2,FALSE),"")</f>
        <v/>
      </c>
      <c r="C251" s="70">
        <f>'Input 1 - Schedule 1'!D253</f>
        <v>0</v>
      </c>
      <c r="D251" s="70">
        <f>'Input 1 - Schedule 1'!E253</f>
        <v>0</v>
      </c>
      <c r="E251" s="70">
        <f>'Input 1 - Schedule 1'!F253</f>
        <v>0</v>
      </c>
      <c r="F251" s="70">
        <f>'Input 1 - Schedule 1'!G253</f>
        <v>0</v>
      </c>
      <c r="G251" s="70">
        <f>'Input 1 - Schedule 1'!I253</f>
        <v>0</v>
      </c>
      <c r="H251" s="70" t="str">
        <f>'Input 1 - Schedule 1'!J253</f>
        <v/>
      </c>
      <c r="I251" s="70">
        <f>'Input 1 - Schedule 1'!U253</f>
        <v>0</v>
      </c>
      <c r="J251" s="46"/>
      <c r="L251" s="46"/>
      <c r="M251" s="46"/>
      <c r="N251" s="70">
        <f>SUMIFS('Input 3 - Capital Instruments'!P$6:P$222,'Input 3 - Capital Instruments'!$N$6:$N$222,C251)</f>
        <v>0</v>
      </c>
      <c r="O251" s="46"/>
      <c r="P251" s="46"/>
      <c r="Q251" s="46"/>
      <c r="R251" s="71">
        <f t="shared" si="77"/>
        <v>0</v>
      </c>
      <c r="S251" s="46"/>
      <c r="T251" s="46"/>
      <c r="U251" s="72">
        <f t="shared" si="78"/>
        <v>0</v>
      </c>
      <c r="V251" s="71">
        <f t="shared" si="79"/>
        <v>0</v>
      </c>
      <c r="W251" s="71">
        <f t="shared" si="80"/>
        <v>0</v>
      </c>
      <c r="Y251" s="46"/>
      <c r="AA251" s="46"/>
      <c r="AB251" s="51"/>
      <c r="AC251" s="51"/>
      <c r="AD251" s="51"/>
      <c r="AE251" s="51"/>
      <c r="AF251" s="51"/>
      <c r="AG251" s="72">
        <f t="shared" si="81"/>
        <v>0</v>
      </c>
      <c r="AH251" s="46"/>
      <c r="AI251" s="46"/>
      <c r="AJ251" s="72">
        <f t="shared" si="73"/>
        <v>0</v>
      </c>
      <c r="AK251" s="71">
        <f t="shared" si="74"/>
        <v>0</v>
      </c>
      <c r="AL251" s="71">
        <f t="shared" si="75"/>
        <v>0</v>
      </c>
      <c r="AN251" s="73">
        <f t="shared" si="82"/>
        <v>0</v>
      </c>
      <c r="AO251" s="78">
        <f t="shared" si="83"/>
        <v>0</v>
      </c>
      <c r="AP251" s="79">
        <f t="shared" si="84"/>
        <v>0</v>
      </c>
      <c r="AQ251" s="73">
        <f t="shared" si="85"/>
        <v>0</v>
      </c>
      <c r="AR251" s="78">
        <f t="shared" si="86"/>
        <v>0</v>
      </c>
      <c r="AS251" s="79">
        <f t="shared" si="87"/>
        <v>0</v>
      </c>
      <c r="AT251" s="80" t="str">
        <f t="shared" si="88"/>
        <v/>
      </c>
      <c r="AU251" s="80" t="str">
        <f t="shared" si="89"/>
        <v/>
      </c>
      <c r="AW251" s="3" t="s">
        <v>1</v>
      </c>
    </row>
    <row r="252" spans="1:49" x14ac:dyDescent="0.2">
      <c r="A252" s="81">
        <f t="shared" si="76"/>
        <v>245</v>
      </c>
      <c r="B252" s="77" t="str">
        <f>IFERROR(VLOOKUP(F252,GCC.Param!$B$3:$C$96,2,FALSE),"")</f>
        <v/>
      </c>
      <c r="C252" s="70">
        <f>'Input 1 - Schedule 1'!D254</f>
        <v>0</v>
      </c>
      <c r="D252" s="70">
        <f>'Input 1 - Schedule 1'!E254</f>
        <v>0</v>
      </c>
      <c r="E252" s="70">
        <f>'Input 1 - Schedule 1'!F254</f>
        <v>0</v>
      </c>
      <c r="F252" s="70">
        <f>'Input 1 - Schedule 1'!G254</f>
        <v>0</v>
      </c>
      <c r="G252" s="70">
        <f>'Input 1 - Schedule 1'!I254</f>
        <v>0</v>
      </c>
      <c r="H252" s="70" t="str">
        <f>'Input 1 - Schedule 1'!J254</f>
        <v/>
      </c>
      <c r="I252" s="70">
        <f>'Input 1 - Schedule 1'!U254</f>
        <v>0</v>
      </c>
      <c r="J252" s="46"/>
      <c r="L252" s="46"/>
      <c r="M252" s="46"/>
      <c r="N252" s="70">
        <f>SUMIFS('Input 3 - Capital Instruments'!P$6:P$222,'Input 3 - Capital Instruments'!$N$6:$N$222,C252)</f>
        <v>0</v>
      </c>
      <c r="O252" s="46"/>
      <c r="P252" s="46"/>
      <c r="Q252" s="46"/>
      <c r="R252" s="71">
        <f t="shared" si="77"/>
        <v>0</v>
      </c>
      <c r="S252" s="46"/>
      <c r="T252" s="46"/>
      <c r="U252" s="72">
        <f t="shared" si="78"/>
        <v>0</v>
      </c>
      <c r="V252" s="71">
        <f t="shared" si="79"/>
        <v>0</v>
      </c>
      <c r="W252" s="71">
        <f t="shared" si="80"/>
        <v>0</v>
      </c>
      <c r="Y252" s="46"/>
      <c r="AA252" s="46"/>
      <c r="AB252" s="51"/>
      <c r="AC252" s="51"/>
      <c r="AD252" s="51"/>
      <c r="AE252" s="51"/>
      <c r="AF252" s="51"/>
      <c r="AG252" s="72">
        <f t="shared" si="81"/>
        <v>0</v>
      </c>
      <c r="AH252" s="46"/>
      <c r="AI252" s="46"/>
      <c r="AJ252" s="72">
        <f t="shared" si="73"/>
        <v>0</v>
      </c>
      <c r="AK252" s="71">
        <f t="shared" si="74"/>
        <v>0</v>
      </c>
      <c r="AL252" s="71">
        <f t="shared" si="75"/>
        <v>0</v>
      </c>
      <c r="AN252" s="73">
        <f t="shared" si="82"/>
        <v>0</v>
      </c>
      <c r="AO252" s="78">
        <f t="shared" si="83"/>
        <v>0</v>
      </c>
      <c r="AP252" s="79">
        <f t="shared" si="84"/>
        <v>0</v>
      </c>
      <c r="AQ252" s="73">
        <f t="shared" si="85"/>
        <v>0</v>
      </c>
      <c r="AR252" s="78">
        <f t="shared" si="86"/>
        <v>0</v>
      </c>
      <c r="AS252" s="79">
        <f t="shared" si="87"/>
        <v>0</v>
      </c>
      <c r="AT252" s="80" t="str">
        <f t="shared" si="88"/>
        <v/>
      </c>
      <c r="AU252" s="80" t="str">
        <f t="shared" si="89"/>
        <v/>
      </c>
      <c r="AW252" s="3" t="s">
        <v>1</v>
      </c>
    </row>
    <row r="253" spans="1:49" x14ac:dyDescent="0.2">
      <c r="A253" s="81">
        <f t="shared" si="76"/>
        <v>246</v>
      </c>
      <c r="B253" s="77" t="str">
        <f>IFERROR(VLOOKUP(F253,GCC.Param!$B$3:$C$96,2,FALSE),"")</f>
        <v/>
      </c>
      <c r="C253" s="70">
        <f>'Input 1 - Schedule 1'!D255</f>
        <v>0</v>
      </c>
      <c r="D253" s="70">
        <f>'Input 1 - Schedule 1'!E255</f>
        <v>0</v>
      </c>
      <c r="E253" s="70">
        <f>'Input 1 - Schedule 1'!F255</f>
        <v>0</v>
      </c>
      <c r="F253" s="70">
        <f>'Input 1 - Schedule 1'!G255</f>
        <v>0</v>
      </c>
      <c r="G253" s="70">
        <f>'Input 1 - Schedule 1'!I255</f>
        <v>0</v>
      </c>
      <c r="H253" s="70" t="str">
        <f>'Input 1 - Schedule 1'!J255</f>
        <v/>
      </c>
      <c r="I253" s="70">
        <f>'Input 1 - Schedule 1'!U255</f>
        <v>0</v>
      </c>
      <c r="J253" s="46"/>
      <c r="L253" s="46"/>
      <c r="M253" s="46"/>
      <c r="N253" s="70">
        <f>SUMIFS('Input 3 - Capital Instruments'!P$6:P$222,'Input 3 - Capital Instruments'!$N$6:$N$222,C253)</f>
        <v>0</v>
      </c>
      <c r="O253" s="46"/>
      <c r="P253" s="46"/>
      <c r="Q253" s="46"/>
      <c r="R253" s="71">
        <f t="shared" si="77"/>
        <v>0</v>
      </c>
      <c r="S253" s="46"/>
      <c r="T253" s="46"/>
      <c r="U253" s="72">
        <f t="shared" si="78"/>
        <v>0</v>
      </c>
      <c r="V253" s="71">
        <f t="shared" si="79"/>
        <v>0</v>
      </c>
      <c r="W253" s="71">
        <f t="shared" si="80"/>
        <v>0</v>
      </c>
      <c r="Y253" s="46"/>
      <c r="AA253" s="46"/>
      <c r="AB253" s="51"/>
      <c r="AC253" s="51"/>
      <c r="AD253" s="51"/>
      <c r="AE253" s="51"/>
      <c r="AF253" s="51"/>
      <c r="AG253" s="72">
        <f t="shared" si="81"/>
        <v>0</v>
      </c>
      <c r="AH253" s="46"/>
      <c r="AI253" s="46"/>
      <c r="AJ253" s="72">
        <f t="shared" si="73"/>
        <v>0</v>
      </c>
      <c r="AK253" s="71">
        <f t="shared" si="74"/>
        <v>0</v>
      </c>
      <c r="AL253" s="71">
        <f t="shared" si="75"/>
        <v>0</v>
      </c>
      <c r="AN253" s="73">
        <f t="shared" si="82"/>
        <v>0</v>
      </c>
      <c r="AO253" s="78">
        <f t="shared" si="83"/>
        <v>0</v>
      </c>
      <c r="AP253" s="79">
        <f t="shared" si="84"/>
        <v>0</v>
      </c>
      <c r="AQ253" s="73">
        <f t="shared" si="85"/>
        <v>0</v>
      </c>
      <c r="AR253" s="78">
        <f t="shared" si="86"/>
        <v>0</v>
      </c>
      <c r="AS253" s="79">
        <f t="shared" si="87"/>
        <v>0</v>
      </c>
      <c r="AT253" s="80" t="str">
        <f t="shared" si="88"/>
        <v/>
      </c>
      <c r="AU253" s="80" t="str">
        <f t="shared" si="89"/>
        <v/>
      </c>
      <c r="AW253" s="3" t="s">
        <v>1</v>
      </c>
    </row>
    <row r="254" spans="1:49" x14ac:dyDescent="0.2">
      <c r="A254" s="81">
        <f t="shared" si="76"/>
        <v>247</v>
      </c>
      <c r="B254" s="77" t="str">
        <f>IFERROR(VLOOKUP(F254,GCC.Param!$B$3:$C$96,2,FALSE),"")</f>
        <v/>
      </c>
      <c r="C254" s="70">
        <f>'Input 1 - Schedule 1'!D256</f>
        <v>0</v>
      </c>
      <c r="D254" s="70">
        <f>'Input 1 - Schedule 1'!E256</f>
        <v>0</v>
      </c>
      <c r="E254" s="70">
        <f>'Input 1 - Schedule 1'!F256</f>
        <v>0</v>
      </c>
      <c r="F254" s="70">
        <f>'Input 1 - Schedule 1'!G256</f>
        <v>0</v>
      </c>
      <c r="G254" s="70">
        <f>'Input 1 - Schedule 1'!I256</f>
        <v>0</v>
      </c>
      <c r="H254" s="70" t="str">
        <f>'Input 1 - Schedule 1'!J256</f>
        <v/>
      </c>
      <c r="I254" s="70">
        <f>'Input 1 - Schedule 1'!U256</f>
        <v>0</v>
      </c>
      <c r="J254" s="46"/>
      <c r="L254" s="46"/>
      <c r="M254" s="46"/>
      <c r="N254" s="70">
        <f>SUMIFS('Input 3 - Capital Instruments'!P$6:P$222,'Input 3 - Capital Instruments'!$N$6:$N$222,C254)</f>
        <v>0</v>
      </c>
      <c r="O254" s="46"/>
      <c r="P254" s="46"/>
      <c r="Q254" s="46"/>
      <c r="R254" s="71">
        <f t="shared" si="77"/>
        <v>0</v>
      </c>
      <c r="S254" s="46"/>
      <c r="T254" s="46"/>
      <c r="U254" s="72">
        <f t="shared" si="78"/>
        <v>0</v>
      </c>
      <c r="V254" s="71">
        <f t="shared" si="79"/>
        <v>0</v>
      </c>
      <c r="W254" s="71">
        <f t="shared" si="80"/>
        <v>0</v>
      </c>
      <c r="Y254" s="46"/>
      <c r="AA254" s="46"/>
      <c r="AB254" s="51"/>
      <c r="AC254" s="51"/>
      <c r="AD254" s="51"/>
      <c r="AE254" s="51"/>
      <c r="AF254" s="51"/>
      <c r="AG254" s="72">
        <f t="shared" si="81"/>
        <v>0</v>
      </c>
      <c r="AH254" s="46"/>
      <c r="AI254" s="46"/>
      <c r="AJ254" s="72">
        <f t="shared" si="73"/>
        <v>0</v>
      </c>
      <c r="AK254" s="71">
        <f t="shared" si="74"/>
        <v>0</v>
      </c>
      <c r="AL254" s="71">
        <f t="shared" si="75"/>
        <v>0</v>
      </c>
      <c r="AN254" s="73">
        <f t="shared" si="82"/>
        <v>0</v>
      </c>
      <c r="AO254" s="78">
        <f t="shared" si="83"/>
        <v>0</v>
      </c>
      <c r="AP254" s="79">
        <f t="shared" si="84"/>
        <v>0</v>
      </c>
      <c r="AQ254" s="73">
        <f t="shared" si="85"/>
        <v>0</v>
      </c>
      <c r="AR254" s="78">
        <f t="shared" si="86"/>
        <v>0</v>
      </c>
      <c r="AS254" s="79">
        <f t="shared" si="87"/>
        <v>0</v>
      </c>
      <c r="AT254" s="80" t="str">
        <f t="shared" si="88"/>
        <v/>
      </c>
      <c r="AU254" s="80" t="str">
        <f t="shared" si="89"/>
        <v/>
      </c>
      <c r="AW254" s="3" t="s">
        <v>1</v>
      </c>
    </row>
    <row r="255" spans="1:49" x14ac:dyDescent="0.2">
      <c r="A255" s="81">
        <f t="shared" si="76"/>
        <v>248</v>
      </c>
      <c r="B255" s="77" t="str">
        <f>IFERROR(VLOOKUP(F255,GCC.Param!$B$3:$C$96,2,FALSE),"")</f>
        <v/>
      </c>
      <c r="C255" s="70">
        <f>'Input 1 - Schedule 1'!D257</f>
        <v>0</v>
      </c>
      <c r="D255" s="70">
        <f>'Input 1 - Schedule 1'!E257</f>
        <v>0</v>
      </c>
      <c r="E255" s="70">
        <f>'Input 1 - Schedule 1'!F257</f>
        <v>0</v>
      </c>
      <c r="F255" s="70">
        <f>'Input 1 - Schedule 1'!G257</f>
        <v>0</v>
      </c>
      <c r="G255" s="70">
        <f>'Input 1 - Schedule 1'!I257</f>
        <v>0</v>
      </c>
      <c r="H255" s="70" t="str">
        <f>'Input 1 - Schedule 1'!J257</f>
        <v/>
      </c>
      <c r="I255" s="70">
        <f>'Input 1 - Schedule 1'!U257</f>
        <v>0</v>
      </c>
      <c r="J255" s="46"/>
      <c r="L255" s="46"/>
      <c r="M255" s="46"/>
      <c r="N255" s="70">
        <f>SUMIFS('Input 3 - Capital Instruments'!P$6:P$222,'Input 3 - Capital Instruments'!$N$6:$N$222,C255)</f>
        <v>0</v>
      </c>
      <c r="O255" s="46"/>
      <c r="P255" s="46"/>
      <c r="Q255" s="46"/>
      <c r="R255" s="71">
        <f t="shared" si="77"/>
        <v>0</v>
      </c>
      <c r="S255" s="46"/>
      <c r="T255" s="46"/>
      <c r="U255" s="72">
        <f t="shared" si="78"/>
        <v>0</v>
      </c>
      <c r="V255" s="71">
        <f t="shared" si="79"/>
        <v>0</v>
      </c>
      <c r="W255" s="71">
        <f t="shared" si="80"/>
        <v>0</v>
      </c>
      <c r="Y255" s="46"/>
      <c r="AA255" s="46"/>
      <c r="AB255" s="51"/>
      <c r="AC255" s="51"/>
      <c r="AD255" s="51"/>
      <c r="AE255" s="51"/>
      <c r="AF255" s="51"/>
      <c r="AG255" s="72">
        <f t="shared" si="81"/>
        <v>0</v>
      </c>
      <c r="AH255" s="46"/>
      <c r="AI255" s="46"/>
      <c r="AJ255" s="72">
        <f t="shared" si="73"/>
        <v>0</v>
      </c>
      <c r="AK255" s="71">
        <f t="shared" si="74"/>
        <v>0</v>
      </c>
      <c r="AL255" s="71">
        <f t="shared" si="75"/>
        <v>0</v>
      </c>
      <c r="AN255" s="73">
        <f t="shared" si="82"/>
        <v>0</v>
      </c>
      <c r="AO255" s="78">
        <f t="shared" si="83"/>
        <v>0</v>
      </c>
      <c r="AP255" s="79">
        <f t="shared" si="84"/>
        <v>0</v>
      </c>
      <c r="AQ255" s="73">
        <f t="shared" si="85"/>
        <v>0</v>
      </c>
      <c r="AR255" s="78">
        <f t="shared" si="86"/>
        <v>0</v>
      </c>
      <c r="AS255" s="79">
        <f t="shared" si="87"/>
        <v>0</v>
      </c>
      <c r="AT255" s="80" t="str">
        <f t="shared" si="88"/>
        <v/>
      </c>
      <c r="AU255" s="80" t="str">
        <f t="shared" si="89"/>
        <v/>
      </c>
      <c r="AW255" s="3" t="s">
        <v>1</v>
      </c>
    </row>
    <row r="256" spans="1:49" x14ac:dyDescent="0.2">
      <c r="A256" s="81">
        <f t="shared" si="76"/>
        <v>249</v>
      </c>
      <c r="B256" s="77" t="str">
        <f>IFERROR(VLOOKUP(F256,GCC.Param!$B$3:$C$96,2,FALSE),"")</f>
        <v/>
      </c>
      <c r="C256" s="70">
        <f>'Input 1 - Schedule 1'!D258</f>
        <v>0</v>
      </c>
      <c r="D256" s="70">
        <f>'Input 1 - Schedule 1'!E258</f>
        <v>0</v>
      </c>
      <c r="E256" s="70">
        <f>'Input 1 - Schedule 1'!F258</f>
        <v>0</v>
      </c>
      <c r="F256" s="70">
        <f>'Input 1 - Schedule 1'!G258</f>
        <v>0</v>
      </c>
      <c r="G256" s="70">
        <f>'Input 1 - Schedule 1'!I258</f>
        <v>0</v>
      </c>
      <c r="H256" s="70" t="str">
        <f>'Input 1 - Schedule 1'!J258</f>
        <v/>
      </c>
      <c r="I256" s="70">
        <f>'Input 1 - Schedule 1'!U258</f>
        <v>0</v>
      </c>
      <c r="J256" s="46"/>
      <c r="L256" s="46"/>
      <c r="M256" s="46"/>
      <c r="N256" s="70">
        <f>SUMIFS('Input 3 - Capital Instruments'!P$6:P$222,'Input 3 - Capital Instruments'!$N$6:$N$222,C256)</f>
        <v>0</v>
      </c>
      <c r="O256" s="46"/>
      <c r="P256" s="46"/>
      <c r="Q256" s="46"/>
      <c r="R256" s="71">
        <f t="shared" si="77"/>
        <v>0</v>
      </c>
      <c r="S256" s="46"/>
      <c r="T256" s="46"/>
      <c r="U256" s="72">
        <f t="shared" si="78"/>
        <v>0</v>
      </c>
      <c r="V256" s="71">
        <f t="shared" si="79"/>
        <v>0</v>
      </c>
      <c r="W256" s="71">
        <f t="shared" si="80"/>
        <v>0</v>
      </c>
      <c r="Y256" s="46"/>
      <c r="AA256" s="46"/>
      <c r="AB256" s="51"/>
      <c r="AC256" s="51"/>
      <c r="AD256" s="51"/>
      <c r="AE256" s="51"/>
      <c r="AF256" s="51"/>
      <c r="AG256" s="72">
        <f t="shared" si="81"/>
        <v>0</v>
      </c>
      <c r="AH256" s="46"/>
      <c r="AI256" s="46"/>
      <c r="AJ256" s="72">
        <f t="shared" si="73"/>
        <v>0</v>
      </c>
      <c r="AK256" s="71">
        <f t="shared" si="74"/>
        <v>0</v>
      </c>
      <c r="AL256" s="71">
        <f t="shared" si="75"/>
        <v>0</v>
      </c>
      <c r="AN256" s="73">
        <f t="shared" si="82"/>
        <v>0</v>
      </c>
      <c r="AO256" s="78">
        <f t="shared" si="83"/>
        <v>0</v>
      </c>
      <c r="AP256" s="79">
        <f t="shared" si="84"/>
        <v>0</v>
      </c>
      <c r="AQ256" s="73">
        <f t="shared" si="85"/>
        <v>0</v>
      </c>
      <c r="AR256" s="78">
        <f t="shared" si="86"/>
        <v>0</v>
      </c>
      <c r="AS256" s="79">
        <f t="shared" si="87"/>
        <v>0</v>
      </c>
      <c r="AT256" s="80" t="str">
        <f t="shared" si="88"/>
        <v/>
      </c>
      <c r="AU256" s="80" t="str">
        <f t="shared" si="89"/>
        <v/>
      </c>
      <c r="AW256" s="3" t="s">
        <v>1</v>
      </c>
    </row>
    <row r="257" spans="1:49" x14ac:dyDescent="0.2">
      <c r="A257" s="81">
        <f t="shared" si="76"/>
        <v>250</v>
      </c>
      <c r="B257" s="77" t="str">
        <f>IFERROR(VLOOKUP(F257,GCC.Param!$B$3:$C$96,2,FALSE),"")</f>
        <v/>
      </c>
      <c r="C257" s="70">
        <f>'Input 1 - Schedule 1'!D259</f>
        <v>0</v>
      </c>
      <c r="D257" s="70">
        <f>'Input 1 - Schedule 1'!E259</f>
        <v>0</v>
      </c>
      <c r="E257" s="70">
        <f>'Input 1 - Schedule 1'!F259</f>
        <v>0</v>
      </c>
      <c r="F257" s="70">
        <f>'Input 1 - Schedule 1'!G259</f>
        <v>0</v>
      </c>
      <c r="G257" s="70">
        <f>'Input 1 - Schedule 1'!I259</f>
        <v>0</v>
      </c>
      <c r="H257" s="70" t="str">
        <f>'Input 1 - Schedule 1'!J259</f>
        <v/>
      </c>
      <c r="I257" s="70">
        <f>'Input 1 - Schedule 1'!U259</f>
        <v>0</v>
      </c>
      <c r="J257" s="46"/>
      <c r="L257" s="46"/>
      <c r="M257" s="46"/>
      <c r="N257" s="70">
        <f>SUMIFS('Input 3 - Capital Instruments'!P$6:P$222,'Input 3 - Capital Instruments'!$N$6:$N$222,C257)</f>
        <v>0</v>
      </c>
      <c r="O257" s="46"/>
      <c r="P257" s="46"/>
      <c r="Q257" s="46"/>
      <c r="R257" s="71">
        <f t="shared" si="77"/>
        <v>0</v>
      </c>
      <c r="S257" s="46"/>
      <c r="T257" s="46"/>
      <c r="U257" s="72">
        <f t="shared" si="78"/>
        <v>0</v>
      </c>
      <c r="V257" s="71">
        <f t="shared" si="79"/>
        <v>0</v>
      </c>
      <c r="W257" s="71">
        <f t="shared" si="80"/>
        <v>0</v>
      </c>
      <c r="Y257" s="46"/>
      <c r="AA257" s="46"/>
      <c r="AB257" s="51"/>
      <c r="AC257" s="51"/>
      <c r="AD257" s="51"/>
      <c r="AE257" s="51"/>
      <c r="AF257" s="51"/>
      <c r="AG257" s="72">
        <f t="shared" si="81"/>
        <v>0</v>
      </c>
      <c r="AH257" s="46"/>
      <c r="AI257" s="46"/>
      <c r="AJ257" s="72">
        <f t="shared" si="73"/>
        <v>0</v>
      </c>
      <c r="AK257" s="71">
        <f t="shared" si="74"/>
        <v>0</v>
      </c>
      <c r="AL257" s="71">
        <f t="shared" si="75"/>
        <v>0</v>
      </c>
      <c r="AN257" s="73">
        <f t="shared" si="82"/>
        <v>0</v>
      </c>
      <c r="AO257" s="78">
        <f t="shared" si="83"/>
        <v>0</v>
      </c>
      <c r="AP257" s="79">
        <f t="shared" si="84"/>
        <v>0</v>
      </c>
      <c r="AQ257" s="73">
        <f t="shared" si="85"/>
        <v>0</v>
      </c>
      <c r="AR257" s="78">
        <f t="shared" si="86"/>
        <v>0</v>
      </c>
      <c r="AS257" s="79">
        <f t="shared" si="87"/>
        <v>0</v>
      </c>
      <c r="AT257" s="80" t="str">
        <f t="shared" si="88"/>
        <v/>
      </c>
      <c r="AU257" s="80" t="str">
        <f t="shared" si="89"/>
        <v/>
      </c>
      <c r="AW257" s="3" t="s">
        <v>1</v>
      </c>
    </row>
    <row r="258" spans="1:49" x14ac:dyDescent="0.2">
      <c r="A258" s="81">
        <f t="shared" si="76"/>
        <v>251</v>
      </c>
      <c r="B258" s="77" t="str">
        <f>IFERROR(VLOOKUP(F258,GCC.Param!$B$3:$C$96,2,FALSE),"")</f>
        <v/>
      </c>
      <c r="C258" s="70">
        <f>'Input 1 - Schedule 1'!D260</f>
        <v>0</v>
      </c>
      <c r="D258" s="70">
        <f>'Input 1 - Schedule 1'!E260</f>
        <v>0</v>
      </c>
      <c r="E258" s="70">
        <f>'Input 1 - Schedule 1'!F260</f>
        <v>0</v>
      </c>
      <c r="F258" s="70">
        <f>'Input 1 - Schedule 1'!G260</f>
        <v>0</v>
      </c>
      <c r="G258" s="70">
        <f>'Input 1 - Schedule 1'!I260</f>
        <v>0</v>
      </c>
      <c r="H258" s="70" t="str">
        <f>'Input 1 - Schedule 1'!J260</f>
        <v/>
      </c>
      <c r="I258" s="70">
        <f>'Input 1 - Schedule 1'!U260</f>
        <v>0</v>
      </c>
      <c r="J258" s="46"/>
      <c r="L258" s="46"/>
      <c r="M258" s="46"/>
      <c r="N258" s="70">
        <f>SUMIFS('Input 3 - Capital Instruments'!P$6:P$222,'Input 3 - Capital Instruments'!$N$6:$N$222,C258)</f>
        <v>0</v>
      </c>
      <c r="O258" s="46"/>
      <c r="P258" s="46"/>
      <c r="Q258" s="46"/>
      <c r="R258" s="71">
        <f t="shared" si="77"/>
        <v>0</v>
      </c>
      <c r="S258" s="46"/>
      <c r="T258" s="46"/>
      <c r="U258" s="72">
        <f t="shared" si="78"/>
        <v>0</v>
      </c>
      <c r="V258" s="71">
        <f t="shared" si="79"/>
        <v>0</v>
      </c>
      <c r="W258" s="71">
        <f t="shared" si="80"/>
        <v>0</v>
      </c>
      <c r="Y258" s="46"/>
      <c r="AA258" s="46"/>
      <c r="AB258" s="51"/>
      <c r="AC258" s="51"/>
      <c r="AD258" s="51"/>
      <c r="AE258" s="51"/>
      <c r="AF258" s="51"/>
      <c r="AG258" s="72">
        <f t="shared" si="81"/>
        <v>0</v>
      </c>
      <c r="AH258" s="46"/>
      <c r="AI258" s="46"/>
      <c r="AJ258" s="72">
        <f t="shared" si="73"/>
        <v>0</v>
      </c>
      <c r="AK258" s="71">
        <f t="shared" si="74"/>
        <v>0</v>
      </c>
      <c r="AL258" s="71">
        <f t="shared" si="75"/>
        <v>0</v>
      </c>
      <c r="AN258" s="73">
        <f t="shared" si="82"/>
        <v>0</v>
      </c>
      <c r="AO258" s="78">
        <f t="shared" si="83"/>
        <v>0</v>
      </c>
      <c r="AP258" s="79">
        <f t="shared" si="84"/>
        <v>0</v>
      </c>
      <c r="AQ258" s="73">
        <f t="shared" si="85"/>
        <v>0</v>
      </c>
      <c r="AR258" s="78">
        <f t="shared" si="86"/>
        <v>0</v>
      </c>
      <c r="AS258" s="79">
        <f t="shared" si="87"/>
        <v>0</v>
      </c>
      <c r="AT258" s="80" t="str">
        <f t="shared" si="88"/>
        <v/>
      </c>
      <c r="AU258" s="80" t="str">
        <f t="shared" si="89"/>
        <v/>
      </c>
      <c r="AW258" s="3" t="s">
        <v>1</v>
      </c>
    </row>
    <row r="259" spans="1:49" x14ac:dyDescent="0.2">
      <c r="A259" s="81">
        <f t="shared" si="76"/>
        <v>252</v>
      </c>
      <c r="B259" s="77" t="str">
        <f>IFERROR(VLOOKUP(F259,GCC.Param!$B$3:$C$96,2,FALSE),"")</f>
        <v/>
      </c>
      <c r="C259" s="70">
        <f>'Input 1 - Schedule 1'!D261</f>
        <v>0</v>
      </c>
      <c r="D259" s="70">
        <f>'Input 1 - Schedule 1'!E261</f>
        <v>0</v>
      </c>
      <c r="E259" s="70">
        <f>'Input 1 - Schedule 1'!F261</f>
        <v>0</v>
      </c>
      <c r="F259" s="70">
        <f>'Input 1 - Schedule 1'!G261</f>
        <v>0</v>
      </c>
      <c r="G259" s="70">
        <f>'Input 1 - Schedule 1'!I261</f>
        <v>0</v>
      </c>
      <c r="H259" s="70" t="str">
        <f>'Input 1 - Schedule 1'!J261</f>
        <v/>
      </c>
      <c r="I259" s="70">
        <f>'Input 1 - Schedule 1'!U261</f>
        <v>0</v>
      </c>
      <c r="J259" s="46"/>
      <c r="L259" s="46"/>
      <c r="M259" s="46"/>
      <c r="N259" s="70">
        <f>SUMIFS('Input 3 - Capital Instruments'!P$6:P$222,'Input 3 - Capital Instruments'!$N$6:$N$222,C259)</f>
        <v>0</v>
      </c>
      <c r="O259" s="46"/>
      <c r="P259" s="46"/>
      <c r="Q259" s="46"/>
      <c r="R259" s="71">
        <f t="shared" si="77"/>
        <v>0</v>
      </c>
      <c r="S259" s="46"/>
      <c r="T259" s="46"/>
      <c r="U259" s="72">
        <f t="shared" si="78"/>
        <v>0</v>
      </c>
      <c r="V259" s="71">
        <f t="shared" si="79"/>
        <v>0</v>
      </c>
      <c r="W259" s="71">
        <f t="shared" si="80"/>
        <v>0</v>
      </c>
      <c r="Y259" s="46"/>
      <c r="AA259" s="46"/>
      <c r="AB259" s="51"/>
      <c r="AC259" s="51"/>
      <c r="AD259" s="51"/>
      <c r="AE259" s="51"/>
      <c r="AF259" s="51"/>
      <c r="AG259" s="72">
        <f t="shared" si="81"/>
        <v>0</v>
      </c>
      <c r="AH259" s="46"/>
      <c r="AI259" s="46"/>
      <c r="AJ259" s="72">
        <f t="shared" si="73"/>
        <v>0</v>
      </c>
      <c r="AK259" s="71">
        <f t="shared" si="74"/>
        <v>0</v>
      </c>
      <c r="AL259" s="71">
        <f t="shared" si="75"/>
        <v>0</v>
      </c>
      <c r="AN259" s="73">
        <f t="shared" si="82"/>
        <v>0</v>
      </c>
      <c r="AO259" s="78">
        <f t="shared" si="83"/>
        <v>0</v>
      </c>
      <c r="AP259" s="79">
        <f t="shared" si="84"/>
        <v>0</v>
      </c>
      <c r="AQ259" s="73">
        <f t="shared" si="85"/>
        <v>0</v>
      </c>
      <c r="AR259" s="78">
        <f t="shared" si="86"/>
        <v>0</v>
      </c>
      <c r="AS259" s="79">
        <f t="shared" si="87"/>
        <v>0</v>
      </c>
      <c r="AT259" s="80" t="str">
        <f t="shared" si="88"/>
        <v/>
      </c>
      <c r="AU259" s="80" t="str">
        <f t="shared" si="89"/>
        <v/>
      </c>
      <c r="AW259" s="3" t="s">
        <v>1</v>
      </c>
    </row>
    <row r="260" spans="1:49" x14ac:dyDescent="0.2">
      <c r="A260" s="81">
        <f t="shared" si="76"/>
        <v>253</v>
      </c>
      <c r="B260" s="77" t="str">
        <f>IFERROR(VLOOKUP(F260,GCC.Param!$B$3:$C$96,2,FALSE),"")</f>
        <v/>
      </c>
      <c r="C260" s="70">
        <f>'Input 1 - Schedule 1'!D262</f>
        <v>0</v>
      </c>
      <c r="D260" s="70">
        <f>'Input 1 - Schedule 1'!E262</f>
        <v>0</v>
      </c>
      <c r="E260" s="70">
        <f>'Input 1 - Schedule 1'!F262</f>
        <v>0</v>
      </c>
      <c r="F260" s="70">
        <f>'Input 1 - Schedule 1'!G262</f>
        <v>0</v>
      </c>
      <c r="G260" s="70">
        <f>'Input 1 - Schedule 1'!I262</f>
        <v>0</v>
      </c>
      <c r="H260" s="70" t="str">
        <f>'Input 1 - Schedule 1'!J262</f>
        <v/>
      </c>
      <c r="I260" s="70">
        <f>'Input 1 - Schedule 1'!U262</f>
        <v>0</v>
      </c>
      <c r="J260" s="46"/>
      <c r="L260" s="46"/>
      <c r="M260" s="46"/>
      <c r="N260" s="70">
        <f>SUMIFS('Input 3 - Capital Instruments'!P$6:P$222,'Input 3 - Capital Instruments'!$N$6:$N$222,C260)</f>
        <v>0</v>
      </c>
      <c r="O260" s="46"/>
      <c r="P260" s="46"/>
      <c r="Q260" s="46"/>
      <c r="R260" s="71">
        <f t="shared" si="77"/>
        <v>0</v>
      </c>
      <c r="S260" s="46"/>
      <c r="T260" s="46"/>
      <c r="U260" s="72">
        <f t="shared" si="78"/>
        <v>0</v>
      </c>
      <c r="V260" s="71">
        <f t="shared" si="79"/>
        <v>0</v>
      </c>
      <c r="W260" s="71">
        <f t="shared" si="80"/>
        <v>0</v>
      </c>
      <c r="Y260" s="46"/>
      <c r="AA260" s="46"/>
      <c r="AB260" s="51"/>
      <c r="AC260" s="51"/>
      <c r="AD260" s="51"/>
      <c r="AE260" s="51"/>
      <c r="AF260" s="51"/>
      <c r="AG260" s="72">
        <f t="shared" si="81"/>
        <v>0</v>
      </c>
      <c r="AH260" s="46"/>
      <c r="AI260" s="46"/>
      <c r="AJ260" s="72">
        <f t="shared" si="73"/>
        <v>0</v>
      </c>
      <c r="AK260" s="71">
        <f t="shared" si="74"/>
        <v>0</v>
      </c>
      <c r="AL260" s="71">
        <f t="shared" si="75"/>
        <v>0</v>
      </c>
      <c r="AN260" s="73">
        <f t="shared" si="82"/>
        <v>0</v>
      </c>
      <c r="AO260" s="78">
        <f t="shared" si="83"/>
        <v>0</v>
      </c>
      <c r="AP260" s="79">
        <f t="shared" si="84"/>
        <v>0</v>
      </c>
      <c r="AQ260" s="73">
        <f t="shared" si="85"/>
        <v>0</v>
      </c>
      <c r="AR260" s="78">
        <f t="shared" si="86"/>
        <v>0</v>
      </c>
      <c r="AS260" s="79">
        <f t="shared" si="87"/>
        <v>0</v>
      </c>
      <c r="AT260" s="80" t="str">
        <f t="shared" si="88"/>
        <v/>
      </c>
      <c r="AU260" s="80" t="str">
        <f t="shared" si="89"/>
        <v/>
      </c>
      <c r="AW260" s="3" t="s">
        <v>1</v>
      </c>
    </row>
    <row r="261" spans="1:49" x14ac:dyDescent="0.2">
      <c r="A261" s="81">
        <f t="shared" si="76"/>
        <v>254</v>
      </c>
      <c r="B261" s="77" t="str">
        <f>IFERROR(VLOOKUP(F261,GCC.Param!$B$3:$C$96,2,FALSE),"")</f>
        <v/>
      </c>
      <c r="C261" s="70">
        <f>'Input 1 - Schedule 1'!D263</f>
        <v>0</v>
      </c>
      <c r="D261" s="70">
        <f>'Input 1 - Schedule 1'!E263</f>
        <v>0</v>
      </c>
      <c r="E261" s="70">
        <f>'Input 1 - Schedule 1'!F263</f>
        <v>0</v>
      </c>
      <c r="F261" s="70">
        <f>'Input 1 - Schedule 1'!G263</f>
        <v>0</v>
      </c>
      <c r="G261" s="70">
        <f>'Input 1 - Schedule 1'!I263</f>
        <v>0</v>
      </c>
      <c r="H261" s="70" t="str">
        <f>'Input 1 - Schedule 1'!J263</f>
        <v/>
      </c>
      <c r="I261" s="70">
        <f>'Input 1 - Schedule 1'!U263</f>
        <v>0</v>
      </c>
      <c r="J261" s="46"/>
      <c r="L261" s="46"/>
      <c r="M261" s="46"/>
      <c r="N261" s="70">
        <f>SUMIFS('Input 3 - Capital Instruments'!P$6:P$222,'Input 3 - Capital Instruments'!$N$6:$N$222,C261)</f>
        <v>0</v>
      </c>
      <c r="O261" s="46"/>
      <c r="P261" s="46"/>
      <c r="Q261" s="46"/>
      <c r="R261" s="71">
        <f t="shared" si="77"/>
        <v>0</v>
      </c>
      <c r="S261" s="46"/>
      <c r="T261" s="46"/>
      <c r="U261" s="72">
        <f t="shared" si="78"/>
        <v>0</v>
      </c>
      <c r="V261" s="71">
        <f t="shared" si="79"/>
        <v>0</v>
      </c>
      <c r="W261" s="71">
        <f t="shared" si="80"/>
        <v>0</v>
      </c>
      <c r="Y261" s="46"/>
      <c r="AA261" s="46"/>
      <c r="AB261" s="51"/>
      <c r="AC261" s="51"/>
      <c r="AD261" s="51"/>
      <c r="AE261" s="51"/>
      <c r="AF261" s="51"/>
      <c r="AG261" s="72">
        <f t="shared" si="81"/>
        <v>0</v>
      </c>
      <c r="AH261" s="46"/>
      <c r="AI261" s="46"/>
      <c r="AJ261" s="72">
        <f t="shared" si="73"/>
        <v>0</v>
      </c>
      <c r="AK261" s="71">
        <f t="shared" si="74"/>
        <v>0</v>
      </c>
      <c r="AL261" s="71">
        <f t="shared" si="75"/>
        <v>0</v>
      </c>
      <c r="AN261" s="73">
        <f t="shared" si="82"/>
        <v>0</v>
      </c>
      <c r="AO261" s="78">
        <f t="shared" si="83"/>
        <v>0</v>
      </c>
      <c r="AP261" s="79">
        <f t="shared" si="84"/>
        <v>0</v>
      </c>
      <c r="AQ261" s="73">
        <f t="shared" si="85"/>
        <v>0</v>
      </c>
      <c r="AR261" s="78">
        <f t="shared" si="86"/>
        <v>0</v>
      </c>
      <c r="AS261" s="79">
        <f t="shared" si="87"/>
        <v>0</v>
      </c>
      <c r="AT261" s="80" t="str">
        <f t="shared" si="88"/>
        <v/>
      </c>
      <c r="AU261" s="80" t="str">
        <f t="shared" si="89"/>
        <v/>
      </c>
      <c r="AW261" s="3" t="s">
        <v>1</v>
      </c>
    </row>
    <row r="262" spans="1:49" x14ac:dyDescent="0.2">
      <c r="A262" s="81">
        <f t="shared" si="76"/>
        <v>255</v>
      </c>
      <c r="B262" s="77" t="str">
        <f>IFERROR(VLOOKUP(F262,GCC.Param!$B$3:$C$96,2,FALSE),"")</f>
        <v/>
      </c>
      <c r="C262" s="70">
        <f>'Input 1 - Schedule 1'!D264</f>
        <v>0</v>
      </c>
      <c r="D262" s="70">
        <f>'Input 1 - Schedule 1'!E264</f>
        <v>0</v>
      </c>
      <c r="E262" s="70">
        <f>'Input 1 - Schedule 1'!F264</f>
        <v>0</v>
      </c>
      <c r="F262" s="70">
        <f>'Input 1 - Schedule 1'!G264</f>
        <v>0</v>
      </c>
      <c r="G262" s="70">
        <f>'Input 1 - Schedule 1'!I264</f>
        <v>0</v>
      </c>
      <c r="H262" s="70" t="str">
        <f>'Input 1 - Schedule 1'!J264</f>
        <v/>
      </c>
      <c r="I262" s="70">
        <f>'Input 1 - Schedule 1'!U264</f>
        <v>0</v>
      </c>
      <c r="J262" s="46"/>
      <c r="L262" s="46"/>
      <c r="M262" s="46"/>
      <c r="N262" s="70">
        <f>SUMIFS('Input 3 - Capital Instruments'!P$6:P$222,'Input 3 - Capital Instruments'!$N$6:$N$222,C262)</f>
        <v>0</v>
      </c>
      <c r="O262" s="46"/>
      <c r="P262" s="46"/>
      <c r="Q262" s="46"/>
      <c r="R262" s="71">
        <f t="shared" si="77"/>
        <v>0</v>
      </c>
      <c r="S262" s="46"/>
      <c r="T262" s="46"/>
      <c r="U262" s="72">
        <f t="shared" si="78"/>
        <v>0</v>
      </c>
      <c r="V262" s="71">
        <f t="shared" si="79"/>
        <v>0</v>
      </c>
      <c r="W262" s="71">
        <f t="shared" si="80"/>
        <v>0</v>
      </c>
      <c r="Y262" s="46"/>
      <c r="AA262" s="46"/>
      <c r="AB262" s="51"/>
      <c r="AC262" s="51"/>
      <c r="AD262" s="51"/>
      <c r="AE262" s="51"/>
      <c r="AF262" s="51"/>
      <c r="AG262" s="72">
        <f t="shared" si="81"/>
        <v>0</v>
      </c>
      <c r="AH262" s="46"/>
      <c r="AI262" s="46"/>
      <c r="AJ262" s="72">
        <f t="shared" si="73"/>
        <v>0</v>
      </c>
      <c r="AK262" s="71">
        <f t="shared" si="74"/>
        <v>0</v>
      </c>
      <c r="AL262" s="71">
        <f t="shared" si="75"/>
        <v>0</v>
      </c>
      <c r="AN262" s="73">
        <f t="shared" si="82"/>
        <v>0</v>
      </c>
      <c r="AO262" s="78">
        <f t="shared" si="83"/>
        <v>0</v>
      </c>
      <c r="AP262" s="79">
        <f t="shared" si="84"/>
        <v>0</v>
      </c>
      <c r="AQ262" s="73">
        <f t="shared" si="85"/>
        <v>0</v>
      </c>
      <c r="AR262" s="78">
        <f t="shared" si="86"/>
        <v>0</v>
      </c>
      <c r="AS262" s="79">
        <f t="shared" si="87"/>
        <v>0</v>
      </c>
      <c r="AT262" s="80" t="str">
        <f t="shared" si="88"/>
        <v/>
      </c>
      <c r="AU262" s="80" t="str">
        <f t="shared" si="89"/>
        <v/>
      </c>
      <c r="AW262" s="3" t="s">
        <v>1</v>
      </c>
    </row>
    <row r="263" spans="1:49" x14ac:dyDescent="0.2">
      <c r="A263" s="81">
        <f t="shared" si="76"/>
        <v>256</v>
      </c>
      <c r="B263" s="77" t="str">
        <f>IFERROR(VLOOKUP(F263,GCC.Param!$B$3:$C$96,2,FALSE),"")</f>
        <v/>
      </c>
      <c r="C263" s="70">
        <f>'Input 1 - Schedule 1'!D265</f>
        <v>0</v>
      </c>
      <c r="D263" s="70">
        <f>'Input 1 - Schedule 1'!E265</f>
        <v>0</v>
      </c>
      <c r="E263" s="70">
        <f>'Input 1 - Schedule 1'!F265</f>
        <v>0</v>
      </c>
      <c r="F263" s="70">
        <f>'Input 1 - Schedule 1'!G265</f>
        <v>0</v>
      </c>
      <c r="G263" s="70">
        <f>'Input 1 - Schedule 1'!I265</f>
        <v>0</v>
      </c>
      <c r="H263" s="70" t="str">
        <f>'Input 1 - Schedule 1'!J265</f>
        <v/>
      </c>
      <c r="I263" s="70">
        <f>'Input 1 - Schedule 1'!U265</f>
        <v>0</v>
      </c>
      <c r="J263" s="46"/>
      <c r="L263" s="46"/>
      <c r="M263" s="46"/>
      <c r="N263" s="70">
        <f>SUMIFS('Input 3 - Capital Instruments'!P$6:P$222,'Input 3 - Capital Instruments'!$N$6:$N$222,C263)</f>
        <v>0</v>
      </c>
      <c r="O263" s="46"/>
      <c r="P263" s="46"/>
      <c r="Q263" s="46"/>
      <c r="R263" s="71">
        <f t="shared" si="77"/>
        <v>0</v>
      </c>
      <c r="S263" s="46"/>
      <c r="T263" s="46"/>
      <c r="U263" s="72">
        <f t="shared" si="78"/>
        <v>0</v>
      </c>
      <c r="V263" s="71">
        <f t="shared" si="79"/>
        <v>0</v>
      </c>
      <c r="W263" s="71">
        <f t="shared" si="80"/>
        <v>0</v>
      </c>
      <c r="Y263" s="46"/>
      <c r="AA263" s="46"/>
      <c r="AB263" s="51"/>
      <c r="AC263" s="51"/>
      <c r="AD263" s="51"/>
      <c r="AE263" s="51"/>
      <c r="AF263" s="51"/>
      <c r="AG263" s="72">
        <f t="shared" si="81"/>
        <v>0</v>
      </c>
      <c r="AH263" s="46"/>
      <c r="AI263" s="46"/>
      <c r="AJ263" s="72">
        <f t="shared" si="73"/>
        <v>0</v>
      </c>
      <c r="AK263" s="71">
        <f t="shared" si="74"/>
        <v>0</v>
      </c>
      <c r="AL263" s="71">
        <f t="shared" si="75"/>
        <v>0</v>
      </c>
      <c r="AN263" s="73">
        <f t="shared" si="82"/>
        <v>0</v>
      </c>
      <c r="AO263" s="78">
        <f t="shared" si="83"/>
        <v>0</v>
      </c>
      <c r="AP263" s="79">
        <f t="shared" si="84"/>
        <v>0</v>
      </c>
      <c r="AQ263" s="73">
        <f t="shared" si="85"/>
        <v>0</v>
      </c>
      <c r="AR263" s="78">
        <f t="shared" si="86"/>
        <v>0</v>
      </c>
      <c r="AS263" s="79">
        <f t="shared" si="87"/>
        <v>0</v>
      </c>
      <c r="AT263" s="80" t="str">
        <f t="shared" si="88"/>
        <v/>
      </c>
      <c r="AU263" s="80" t="str">
        <f t="shared" si="89"/>
        <v/>
      </c>
      <c r="AW263" s="3" t="s">
        <v>1</v>
      </c>
    </row>
    <row r="264" spans="1:49" x14ac:dyDescent="0.2">
      <c r="A264" s="81">
        <f t="shared" si="76"/>
        <v>257</v>
      </c>
      <c r="B264" s="77" t="str">
        <f>IFERROR(VLOOKUP(F264,GCC.Param!$B$3:$C$96,2,FALSE),"")</f>
        <v/>
      </c>
      <c r="C264" s="70">
        <f>'Input 1 - Schedule 1'!D266</f>
        <v>0</v>
      </c>
      <c r="D264" s="70">
        <f>'Input 1 - Schedule 1'!E266</f>
        <v>0</v>
      </c>
      <c r="E264" s="70">
        <f>'Input 1 - Schedule 1'!F266</f>
        <v>0</v>
      </c>
      <c r="F264" s="70">
        <f>'Input 1 - Schedule 1'!G266</f>
        <v>0</v>
      </c>
      <c r="G264" s="70">
        <f>'Input 1 - Schedule 1'!I266</f>
        <v>0</v>
      </c>
      <c r="H264" s="70" t="str">
        <f>'Input 1 - Schedule 1'!J266</f>
        <v/>
      </c>
      <c r="I264" s="70">
        <f>'Input 1 - Schedule 1'!U266</f>
        <v>0</v>
      </c>
      <c r="J264" s="46"/>
      <c r="L264" s="46"/>
      <c r="M264" s="46"/>
      <c r="N264" s="70">
        <f>SUMIFS('Input 3 - Capital Instruments'!P$6:P$222,'Input 3 - Capital Instruments'!$N$6:$N$222,C264)</f>
        <v>0</v>
      </c>
      <c r="O264" s="46"/>
      <c r="P264" s="46"/>
      <c r="Q264" s="46"/>
      <c r="R264" s="71">
        <f t="shared" si="77"/>
        <v>0</v>
      </c>
      <c r="S264" s="46"/>
      <c r="T264" s="46"/>
      <c r="U264" s="72">
        <f t="shared" si="78"/>
        <v>0</v>
      </c>
      <c r="V264" s="71">
        <f t="shared" si="79"/>
        <v>0</v>
      </c>
      <c r="W264" s="71">
        <f t="shared" si="80"/>
        <v>0</v>
      </c>
      <c r="Y264" s="46"/>
      <c r="AA264" s="46"/>
      <c r="AB264" s="51"/>
      <c r="AC264" s="51"/>
      <c r="AD264" s="51"/>
      <c r="AE264" s="51"/>
      <c r="AF264" s="51"/>
      <c r="AG264" s="72">
        <f t="shared" si="81"/>
        <v>0</v>
      </c>
      <c r="AH264" s="46"/>
      <c r="AI264" s="46"/>
      <c r="AJ264" s="72">
        <f t="shared" si="73"/>
        <v>0</v>
      </c>
      <c r="AK264" s="71">
        <f t="shared" si="74"/>
        <v>0</v>
      </c>
      <c r="AL264" s="71">
        <f t="shared" si="75"/>
        <v>0</v>
      </c>
      <c r="AN264" s="73">
        <f t="shared" si="82"/>
        <v>0</v>
      </c>
      <c r="AO264" s="78">
        <f t="shared" si="83"/>
        <v>0</v>
      </c>
      <c r="AP264" s="79">
        <f t="shared" si="84"/>
        <v>0</v>
      </c>
      <c r="AQ264" s="73">
        <f t="shared" si="85"/>
        <v>0</v>
      </c>
      <c r="AR264" s="78">
        <f t="shared" si="86"/>
        <v>0</v>
      </c>
      <c r="AS264" s="79">
        <f t="shared" si="87"/>
        <v>0</v>
      </c>
      <c r="AT264" s="80" t="str">
        <f t="shared" si="88"/>
        <v/>
      </c>
      <c r="AU264" s="80" t="str">
        <f t="shared" si="89"/>
        <v/>
      </c>
      <c r="AW264" s="3" t="s">
        <v>1</v>
      </c>
    </row>
    <row r="265" spans="1:49" x14ac:dyDescent="0.2">
      <c r="A265" s="81">
        <f t="shared" si="76"/>
        <v>258</v>
      </c>
      <c r="B265" s="77" t="str">
        <f>IFERROR(VLOOKUP(F265,GCC.Param!$B$3:$C$96,2,FALSE),"")</f>
        <v/>
      </c>
      <c r="C265" s="70">
        <f>'Input 1 - Schedule 1'!D267</f>
        <v>0</v>
      </c>
      <c r="D265" s="70">
        <f>'Input 1 - Schedule 1'!E267</f>
        <v>0</v>
      </c>
      <c r="E265" s="70">
        <f>'Input 1 - Schedule 1'!F267</f>
        <v>0</v>
      </c>
      <c r="F265" s="70">
        <f>'Input 1 - Schedule 1'!G267</f>
        <v>0</v>
      </c>
      <c r="G265" s="70">
        <f>'Input 1 - Schedule 1'!I267</f>
        <v>0</v>
      </c>
      <c r="H265" s="70" t="str">
        <f>'Input 1 - Schedule 1'!J267</f>
        <v/>
      </c>
      <c r="I265" s="70">
        <f>'Input 1 - Schedule 1'!U267</f>
        <v>0</v>
      </c>
      <c r="J265" s="46"/>
      <c r="L265" s="46"/>
      <c r="M265" s="46"/>
      <c r="N265" s="70">
        <f>SUMIFS('Input 3 - Capital Instruments'!P$6:P$222,'Input 3 - Capital Instruments'!$N$6:$N$222,C265)</f>
        <v>0</v>
      </c>
      <c r="O265" s="46"/>
      <c r="P265" s="46"/>
      <c r="Q265" s="46"/>
      <c r="R265" s="71">
        <f t="shared" si="77"/>
        <v>0</v>
      </c>
      <c r="S265" s="46"/>
      <c r="T265" s="46"/>
      <c r="U265" s="72">
        <f t="shared" si="78"/>
        <v>0</v>
      </c>
      <c r="V265" s="71">
        <f t="shared" si="79"/>
        <v>0</v>
      </c>
      <c r="W265" s="71">
        <f t="shared" si="80"/>
        <v>0</v>
      </c>
      <c r="Y265" s="46"/>
      <c r="AA265" s="46"/>
      <c r="AB265" s="51"/>
      <c r="AC265" s="51"/>
      <c r="AD265" s="51"/>
      <c r="AE265" s="51"/>
      <c r="AF265" s="51"/>
      <c r="AG265" s="72">
        <f t="shared" si="81"/>
        <v>0</v>
      </c>
      <c r="AH265" s="46"/>
      <c r="AI265" s="46"/>
      <c r="AJ265" s="72">
        <f t="shared" ref="AJ265:AJ328" si="90">AG265-AH265</f>
        <v>0</v>
      </c>
      <c r="AK265" s="71">
        <f t="shared" ref="AK265:AK328" si="91">AG265-AI265</f>
        <v>0</v>
      </c>
      <c r="AL265" s="71">
        <f t="shared" ref="AL265:AL328" si="92">AG265-AH265-AI265</f>
        <v>0</v>
      </c>
      <c r="AN265" s="73">
        <f t="shared" si="82"/>
        <v>0</v>
      </c>
      <c r="AO265" s="78">
        <f t="shared" si="83"/>
        <v>0</v>
      </c>
      <c r="AP265" s="79">
        <f t="shared" si="84"/>
        <v>0</v>
      </c>
      <c r="AQ265" s="73">
        <f t="shared" si="85"/>
        <v>0</v>
      </c>
      <c r="AR265" s="78">
        <f t="shared" si="86"/>
        <v>0</v>
      </c>
      <c r="AS265" s="79">
        <f t="shared" si="87"/>
        <v>0</v>
      </c>
      <c r="AT265" s="80" t="str">
        <f t="shared" si="88"/>
        <v/>
      </c>
      <c r="AU265" s="80" t="str">
        <f t="shared" si="89"/>
        <v/>
      </c>
      <c r="AW265" s="3" t="s">
        <v>1</v>
      </c>
    </row>
    <row r="266" spans="1:49" x14ac:dyDescent="0.2">
      <c r="A266" s="81">
        <f t="shared" ref="A266:A329" si="93">A265+1</f>
        <v>259</v>
      </c>
      <c r="B266" s="77" t="str">
        <f>IFERROR(VLOOKUP(F266,GCC.Param!$B$3:$C$96,2,FALSE),"")</f>
        <v/>
      </c>
      <c r="C266" s="70">
        <f>'Input 1 - Schedule 1'!D268</f>
        <v>0</v>
      </c>
      <c r="D266" s="70">
        <f>'Input 1 - Schedule 1'!E268</f>
        <v>0</v>
      </c>
      <c r="E266" s="70">
        <f>'Input 1 - Schedule 1'!F268</f>
        <v>0</v>
      </c>
      <c r="F266" s="70">
        <f>'Input 1 - Schedule 1'!G268</f>
        <v>0</v>
      </c>
      <c r="G266" s="70">
        <f>'Input 1 - Schedule 1'!I268</f>
        <v>0</v>
      </c>
      <c r="H266" s="70" t="str">
        <f>'Input 1 - Schedule 1'!J268</f>
        <v/>
      </c>
      <c r="I266" s="70">
        <f>'Input 1 - Schedule 1'!U268</f>
        <v>0</v>
      </c>
      <c r="J266" s="46"/>
      <c r="L266" s="46"/>
      <c r="M266" s="46"/>
      <c r="N266" s="70">
        <f>SUMIFS('Input 3 - Capital Instruments'!P$6:P$222,'Input 3 - Capital Instruments'!$N$6:$N$222,C266)</f>
        <v>0</v>
      </c>
      <c r="O266" s="46"/>
      <c r="P266" s="46"/>
      <c r="Q266" s="46"/>
      <c r="R266" s="71">
        <f t="shared" si="77"/>
        <v>0</v>
      </c>
      <c r="S266" s="46"/>
      <c r="T266" s="46"/>
      <c r="U266" s="72">
        <f t="shared" si="78"/>
        <v>0</v>
      </c>
      <c r="V266" s="71">
        <f t="shared" si="79"/>
        <v>0</v>
      </c>
      <c r="W266" s="71">
        <f t="shared" si="80"/>
        <v>0</v>
      </c>
      <c r="Y266" s="46"/>
      <c r="AA266" s="46"/>
      <c r="AB266" s="51"/>
      <c r="AC266" s="51"/>
      <c r="AD266" s="51"/>
      <c r="AE266" s="51"/>
      <c r="AF266" s="51"/>
      <c r="AG266" s="72">
        <f t="shared" si="81"/>
        <v>0</v>
      </c>
      <c r="AH266" s="46"/>
      <c r="AI266" s="46"/>
      <c r="AJ266" s="72">
        <f t="shared" si="90"/>
        <v>0</v>
      </c>
      <c r="AK266" s="71">
        <f t="shared" si="91"/>
        <v>0</v>
      </c>
      <c r="AL266" s="71">
        <f t="shared" si="92"/>
        <v>0</v>
      </c>
      <c r="AN266" s="73">
        <f t="shared" si="82"/>
        <v>0</v>
      </c>
      <c r="AO266" s="78">
        <f t="shared" si="83"/>
        <v>0</v>
      </c>
      <c r="AP266" s="79">
        <f t="shared" si="84"/>
        <v>0</v>
      </c>
      <c r="AQ266" s="73">
        <f t="shared" si="85"/>
        <v>0</v>
      </c>
      <c r="AR266" s="78">
        <f t="shared" si="86"/>
        <v>0</v>
      </c>
      <c r="AS266" s="79">
        <f t="shared" si="87"/>
        <v>0</v>
      </c>
      <c r="AT266" s="80" t="str">
        <f t="shared" si="88"/>
        <v/>
      </c>
      <c r="AU266" s="80" t="str">
        <f t="shared" si="89"/>
        <v/>
      </c>
      <c r="AW266" s="3" t="s">
        <v>1</v>
      </c>
    </row>
    <row r="267" spans="1:49" x14ac:dyDescent="0.2">
      <c r="A267" s="81">
        <f t="shared" si="93"/>
        <v>260</v>
      </c>
      <c r="B267" s="77" t="str">
        <f>IFERROR(VLOOKUP(F267,GCC.Param!$B$3:$C$96,2,FALSE),"")</f>
        <v/>
      </c>
      <c r="C267" s="70">
        <f>'Input 1 - Schedule 1'!D269</f>
        <v>0</v>
      </c>
      <c r="D267" s="70">
        <f>'Input 1 - Schedule 1'!E269</f>
        <v>0</v>
      </c>
      <c r="E267" s="70">
        <f>'Input 1 - Schedule 1'!F269</f>
        <v>0</v>
      </c>
      <c r="F267" s="70">
        <f>'Input 1 - Schedule 1'!G269</f>
        <v>0</v>
      </c>
      <c r="G267" s="70">
        <f>'Input 1 - Schedule 1'!I269</f>
        <v>0</v>
      </c>
      <c r="H267" s="70" t="str">
        <f>'Input 1 - Schedule 1'!J269</f>
        <v/>
      </c>
      <c r="I267" s="70">
        <f>'Input 1 - Schedule 1'!U269</f>
        <v>0</v>
      </c>
      <c r="J267" s="46"/>
      <c r="L267" s="46"/>
      <c r="M267" s="46"/>
      <c r="N267" s="70">
        <f>SUMIFS('Input 3 - Capital Instruments'!P$6:P$222,'Input 3 - Capital Instruments'!$N$6:$N$222,C267)</f>
        <v>0</v>
      </c>
      <c r="O267" s="46"/>
      <c r="P267" s="46"/>
      <c r="Q267" s="46"/>
      <c r="R267" s="71">
        <f t="shared" ref="R267:R330" si="94">L267-SUM(M267:Q267)</f>
        <v>0</v>
      </c>
      <c r="S267" s="46"/>
      <c r="T267" s="46"/>
      <c r="U267" s="72">
        <f t="shared" ref="U267:U330" si="95">R267-S267</f>
        <v>0</v>
      </c>
      <c r="V267" s="71">
        <f t="shared" ref="V267:V330" si="96">R267-T267</f>
        <v>0</v>
      </c>
      <c r="W267" s="71">
        <f t="shared" ref="W267:W330" si="97">R267-S267-T267</f>
        <v>0</v>
      </c>
      <c r="Y267" s="46"/>
      <c r="AA267" s="46"/>
      <c r="AB267" s="51"/>
      <c r="AC267" s="51"/>
      <c r="AD267" s="51"/>
      <c r="AE267" s="51"/>
      <c r="AF267" s="51"/>
      <c r="AG267" s="72">
        <f t="shared" ref="AG267:AG330" si="98">AA267-SUM(AB267:AF267)</f>
        <v>0</v>
      </c>
      <c r="AH267" s="46"/>
      <c r="AI267" s="46"/>
      <c r="AJ267" s="72">
        <f t="shared" si="90"/>
        <v>0</v>
      </c>
      <c r="AK267" s="71">
        <f t="shared" si="91"/>
        <v>0</v>
      </c>
      <c r="AL267" s="71">
        <f t="shared" si="92"/>
        <v>0</v>
      </c>
      <c r="AN267" s="73">
        <f t="shared" ref="AN267:AN330" si="99">SUMPRODUCT(J$7:J$1008*(G$7:G$1008=$C267))</f>
        <v>0</v>
      </c>
      <c r="AO267" s="78">
        <f t="shared" ref="AO267:AO330" si="100">M267</f>
        <v>0</v>
      </c>
      <c r="AP267" s="79">
        <f t="shared" ref="AP267:AP330" si="101">AN267-AO267</f>
        <v>0</v>
      </c>
      <c r="AQ267" s="73">
        <f t="shared" ref="AQ267:AQ330" si="102">SUMPRODUCT(Y$7:Y$1008*(G$7:G$1008=$C267))</f>
        <v>0</v>
      </c>
      <c r="AR267" s="78">
        <f t="shared" ref="AR267:AR330" si="103">AB267</f>
        <v>0</v>
      </c>
      <c r="AS267" s="79">
        <f t="shared" ref="AS267:AS330" si="104">AQ267-AR267</f>
        <v>0</v>
      </c>
      <c r="AT267" s="80" t="str">
        <f t="shared" ref="AT267:AT330" si="105">IFERROR(L267/AA267,"")</f>
        <v/>
      </c>
      <c r="AU267" s="80" t="str">
        <f t="shared" ref="AU267:AU330" si="106">IFERROR(R267/AG267,"")</f>
        <v/>
      </c>
      <c r="AW267" s="3" t="s">
        <v>1</v>
      </c>
    </row>
    <row r="268" spans="1:49" x14ac:dyDescent="0.2">
      <c r="A268" s="81">
        <f t="shared" si="93"/>
        <v>261</v>
      </c>
      <c r="B268" s="77" t="str">
        <f>IFERROR(VLOOKUP(F268,GCC.Param!$B$3:$C$96,2,FALSE),"")</f>
        <v/>
      </c>
      <c r="C268" s="70">
        <f>'Input 1 - Schedule 1'!D270</f>
        <v>0</v>
      </c>
      <c r="D268" s="70">
        <f>'Input 1 - Schedule 1'!E270</f>
        <v>0</v>
      </c>
      <c r="E268" s="70">
        <f>'Input 1 - Schedule 1'!F270</f>
        <v>0</v>
      </c>
      <c r="F268" s="70">
        <f>'Input 1 - Schedule 1'!G270</f>
        <v>0</v>
      </c>
      <c r="G268" s="70">
        <f>'Input 1 - Schedule 1'!I270</f>
        <v>0</v>
      </c>
      <c r="H268" s="70" t="str">
        <f>'Input 1 - Schedule 1'!J270</f>
        <v/>
      </c>
      <c r="I268" s="70">
        <f>'Input 1 - Schedule 1'!U270</f>
        <v>0</v>
      </c>
      <c r="J268" s="46"/>
      <c r="L268" s="46"/>
      <c r="M268" s="46"/>
      <c r="N268" s="70">
        <f>SUMIFS('Input 3 - Capital Instruments'!P$6:P$222,'Input 3 - Capital Instruments'!$N$6:$N$222,C268)</f>
        <v>0</v>
      </c>
      <c r="O268" s="46"/>
      <c r="P268" s="46"/>
      <c r="Q268" s="46"/>
      <c r="R268" s="71">
        <f t="shared" si="94"/>
        <v>0</v>
      </c>
      <c r="S268" s="46"/>
      <c r="T268" s="46"/>
      <c r="U268" s="72">
        <f t="shared" si="95"/>
        <v>0</v>
      </c>
      <c r="V268" s="71">
        <f t="shared" si="96"/>
        <v>0</v>
      </c>
      <c r="W268" s="71">
        <f t="shared" si="97"/>
        <v>0</v>
      </c>
      <c r="Y268" s="46"/>
      <c r="AA268" s="46"/>
      <c r="AB268" s="51"/>
      <c r="AC268" s="51"/>
      <c r="AD268" s="51"/>
      <c r="AE268" s="51"/>
      <c r="AF268" s="51"/>
      <c r="AG268" s="72">
        <f t="shared" si="98"/>
        <v>0</v>
      </c>
      <c r="AH268" s="46"/>
      <c r="AI268" s="46"/>
      <c r="AJ268" s="72">
        <f t="shared" si="90"/>
        <v>0</v>
      </c>
      <c r="AK268" s="71">
        <f t="shared" si="91"/>
        <v>0</v>
      </c>
      <c r="AL268" s="71">
        <f t="shared" si="92"/>
        <v>0</v>
      </c>
      <c r="AN268" s="73">
        <f t="shared" si="99"/>
        <v>0</v>
      </c>
      <c r="AO268" s="78">
        <f t="shared" si="100"/>
        <v>0</v>
      </c>
      <c r="AP268" s="79">
        <f t="shared" si="101"/>
        <v>0</v>
      </c>
      <c r="AQ268" s="73">
        <f t="shared" si="102"/>
        <v>0</v>
      </c>
      <c r="AR268" s="78">
        <f t="shared" si="103"/>
        <v>0</v>
      </c>
      <c r="AS268" s="79">
        <f t="shared" si="104"/>
        <v>0</v>
      </c>
      <c r="AT268" s="80" t="str">
        <f t="shared" si="105"/>
        <v/>
      </c>
      <c r="AU268" s="80" t="str">
        <f t="shared" si="106"/>
        <v/>
      </c>
      <c r="AW268" s="3" t="s">
        <v>1</v>
      </c>
    </row>
    <row r="269" spans="1:49" x14ac:dyDescent="0.2">
      <c r="A269" s="81">
        <f t="shared" si="93"/>
        <v>262</v>
      </c>
      <c r="B269" s="77" t="str">
        <f>IFERROR(VLOOKUP(F269,GCC.Param!$B$3:$C$96,2,FALSE),"")</f>
        <v/>
      </c>
      <c r="C269" s="70">
        <f>'Input 1 - Schedule 1'!D271</f>
        <v>0</v>
      </c>
      <c r="D269" s="70">
        <f>'Input 1 - Schedule 1'!E271</f>
        <v>0</v>
      </c>
      <c r="E269" s="70">
        <f>'Input 1 - Schedule 1'!F271</f>
        <v>0</v>
      </c>
      <c r="F269" s="70">
        <f>'Input 1 - Schedule 1'!G271</f>
        <v>0</v>
      </c>
      <c r="G269" s="70">
        <f>'Input 1 - Schedule 1'!I271</f>
        <v>0</v>
      </c>
      <c r="H269" s="70" t="str">
        <f>'Input 1 - Schedule 1'!J271</f>
        <v/>
      </c>
      <c r="I269" s="70">
        <f>'Input 1 - Schedule 1'!U271</f>
        <v>0</v>
      </c>
      <c r="J269" s="46"/>
      <c r="L269" s="46"/>
      <c r="M269" s="46"/>
      <c r="N269" s="70">
        <f>SUMIFS('Input 3 - Capital Instruments'!P$6:P$222,'Input 3 - Capital Instruments'!$N$6:$N$222,C269)</f>
        <v>0</v>
      </c>
      <c r="O269" s="46"/>
      <c r="P269" s="46"/>
      <c r="Q269" s="46"/>
      <c r="R269" s="71">
        <f t="shared" si="94"/>
        <v>0</v>
      </c>
      <c r="S269" s="46"/>
      <c r="T269" s="46"/>
      <c r="U269" s="72">
        <f t="shared" si="95"/>
        <v>0</v>
      </c>
      <c r="V269" s="71">
        <f t="shared" si="96"/>
        <v>0</v>
      </c>
      <c r="W269" s="71">
        <f t="shared" si="97"/>
        <v>0</v>
      </c>
      <c r="Y269" s="46"/>
      <c r="AA269" s="46"/>
      <c r="AB269" s="51"/>
      <c r="AC269" s="51"/>
      <c r="AD269" s="51"/>
      <c r="AE269" s="51"/>
      <c r="AF269" s="51"/>
      <c r="AG269" s="72">
        <f t="shared" si="98"/>
        <v>0</v>
      </c>
      <c r="AH269" s="46"/>
      <c r="AI269" s="46"/>
      <c r="AJ269" s="72">
        <f t="shared" si="90"/>
        <v>0</v>
      </c>
      <c r="AK269" s="71">
        <f t="shared" si="91"/>
        <v>0</v>
      </c>
      <c r="AL269" s="71">
        <f t="shared" si="92"/>
        <v>0</v>
      </c>
      <c r="AN269" s="73">
        <f t="shared" si="99"/>
        <v>0</v>
      </c>
      <c r="AO269" s="78">
        <f t="shared" si="100"/>
        <v>0</v>
      </c>
      <c r="AP269" s="79">
        <f t="shared" si="101"/>
        <v>0</v>
      </c>
      <c r="AQ269" s="73">
        <f t="shared" si="102"/>
        <v>0</v>
      </c>
      <c r="AR269" s="78">
        <f t="shared" si="103"/>
        <v>0</v>
      </c>
      <c r="AS269" s="79">
        <f t="shared" si="104"/>
        <v>0</v>
      </c>
      <c r="AT269" s="80" t="str">
        <f t="shared" si="105"/>
        <v/>
      </c>
      <c r="AU269" s="80" t="str">
        <f t="shared" si="106"/>
        <v/>
      </c>
      <c r="AW269" s="3" t="s">
        <v>1</v>
      </c>
    </row>
    <row r="270" spans="1:49" x14ac:dyDescent="0.2">
      <c r="A270" s="81">
        <f t="shared" si="93"/>
        <v>263</v>
      </c>
      <c r="B270" s="77" t="str">
        <f>IFERROR(VLOOKUP(F270,GCC.Param!$B$3:$C$96,2,FALSE),"")</f>
        <v/>
      </c>
      <c r="C270" s="70">
        <f>'Input 1 - Schedule 1'!D272</f>
        <v>0</v>
      </c>
      <c r="D270" s="70">
        <f>'Input 1 - Schedule 1'!E272</f>
        <v>0</v>
      </c>
      <c r="E270" s="70">
        <f>'Input 1 - Schedule 1'!F272</f>
        <v>0</v>
      </c>
      <c r="F270" s="70">
        <f>'Input 1 - Schedule 1'!G272</f>
        <v>0</v>
      </c>
      <c r="G270" s="70">
        <f>'Input 1 - Schedule 1'!I272</f>
        <v>0</v>
      </c>
      <c r="H270" s="70" t="str">
        <f>'Input 1 - Schedule 1'!J272</f>
        <v/>
      </c>
      <c r="I270" s="70">
        <f>'Input 1 - Schedule 1'!U272</f>
        <v>0</v>
      </c>
      <c r="J270" s="46"/>
      <c r="L270" s="46"/>
      <c r="M270" s="46"/>
      <c r="N270" s="70">
        <f>SUMIFS('Input 3 - Capital Instruments'!P$6:P$222,'Input 3 - Capital Instruments'!$N$6:$N$222,C270)</f>
        <v>0</v>
      </c>
      <c r="O270" s="46"/>
      <c r="P270" s="46"/>
      <c r="Q270" s="46"/>
      <c r="R270" s="71">
        <f t="shared" si="94"/>
        <v>0</v>
      </c>
      <c r="S270" s="46"/>
      <c r="T270" s="46"/>
      <c r="U270" s="72">
        <f t="shared" si="95"/>
        <v>0</v>
      </c>
      <c r="V270" s="71">
        <f t="shared" si="96"/>
        <v>0</v>
      </c>
      <c r="W270" s="71">
        <f t="shared" si="97"/>
        <v>0</v>
      </c>
      <c r="Y270" s="46"/>
      <c r="AA270" s="46"/>
      <c r="AB270" s="51"/>
      <c r="AC270" s="51"/>
      <c r="AD270" s="51"/>
      <c r="AE270" s="51"/>
      <c r="AF270" s="51"/>
      <c r="AG270" s="72">
        <f t="shared" si="98"/>
        <v>0</v>
      </c>
      <c r="AH270" s="46"/>
      <c r="AI270" s="46"/>
      <c r="AJ270" s="72">
        <f t="shared" si="90"/>
        <v>0</v>
      </c>
      <c r="AK270" s="71">
        <f t="shared" si="91"/>
        <v>0</v>
      </c>
      <c r="AL270" s="71">
        <f t="shared" si="92"/>
        <v>0</v>
      </c>
      <c r="AN270" s="73">
        <f t="shared" si="99"/>
        <v>0</v>
      </c>
      <c r="AO270" s="78">
        <f t="shared" si="100"/>
        <v>0</v>
      </c>
      <c r="AP270" s="79">
        <f t="shared" si="101"/>
        <v>0</v>
      </c>
      <c r="AQ270" s="73">
        <f t="shared" si="102"/>
        <v>0</v>
      </c>
      <c r="AR270" s="78">
        <f t="shared" si="103"/>
        <v>0</v>
      </c>
      <c r="AS270" s="79">
        <f t="shared" si="104"/>
        <v>0</v>
      </c>
      <c r="AT270" s="80" t="str">
        <f t="shared" si="105"/>
        <v/>
      </c>
      <c r="AU270" s="80" t="str">
        <f t="shared" si="106"/>
        <v/>
      </c>
      <c r="AW270" s="3" t="s">
        <v>1</v>
      </c>
    </row>
    <row r="271" spans="1:49" x14ac:dyDescent="0.2">
      <c r="A271" s="81">
        <f t="shared" si="93"/>
        <v>264</v>
      </c>
      <c r="B271" s="77" t="str">
        <f>IFERROR(VLOOKUP(F271,GCC.Param!$B$3:$C$96,2,FALSE),"")</f>
        <v/>
      </c>
      <c r="C271" s="70">
        <f>'Input 1 - Schedule 1'!D273</f>
        <v>0</v>
      </c>
      <c r="D271" s="70">
        <f>'Input 1 - Schedule 1'!E273</f>
        <v>0</v>
      </c>
      <c r="E271" s="70">
        <f>'Input 1 - Schedule 1'!F273</f>
        <v>0</v>
      </c>
      <c r="F271" s="70">
        <f>'Input 1 - Schedule 1'!G273</f>
        <v>0</v>
      </c>
      <c r="G271" s="70">
        <f>'Input 1 - Schedule 1'!I273</f>
        <v>0</v>
      </c>
      <c r="H271" s="70" t="str">
        <f>'Input 1 - Schedule 1'!J273</f>
        <v/>
      </c>
      <c r="I271" s="70">
        <f>'Input 1 - Schedule 1'!U273</f>
        <v>0</v>
      </c>
      <c r="J271" s="46"/>
      <c r="L271" s="46"/>
      <c r="M271" s="46"/>
      <c r="N271" s="70">
        <f>SUMIFS('Input 3 - Capital Instruments'!P$6:P$222,'Input 3 - Capital Instruments'!$N$6:$N$222,C271)</f>
        <v>0</v>
      </c>
      <c r="O271" s="46"/>
      <c r="P271" s="46"/>
      <c r="Q271" s="46"/>
      <c r="R271" s="71">
        <f t="shared" si="94"/>
        <v>0</v>
      </c>
      <c r="S271" s="46"/>
      <c r="T271" s="46"/>
      <c r="U271" s="72">
        <f t="shared" si="95"/>
        <v>0</v>
      </c>
      <c r="V271" s="71">
        <f t="shared" si="96"/>
        <v>0</v>
      </c>
      <c r="W271" s="71">
        <f t="shared" si="97"/>
        <v>0</v>
      </c>
      <c r="Y271" s="46"/>
      <c r="AA271" s="46"/>
      <c r="AB271" s="51"/>
      <c r="AC271" s="51"/>
      <c r="AD271" s="51"/>
      <c r="AE271" s="51"/>
      <c r="AF271" s="51"/>
      <c r="AG271" s="72">
        <f t="shared" si="98"/>
        <v>0</v>
      </c>
      <c r="AH271" s="46"/>
      <c r="AI271" s="46"/>
      <c r="AJ271" s="72">
        <f t="shared" si="90"/>
        <v>0</v>
      </c>
      <c r="AK271" s="71">
        <f t="shared" si="91"/>
        <v>0</v>
      </c>
      <c r="AL271" s="71">
        <f t="shared" si="92"/>
        <v>0</v>
      </c>
      <c r="AN271" s="73">
        <f t="shared" si="99"/>
        <v>0</v>
      </c>
      <c r="AO271" s="78">
        <f t="shared" si="100"/>
        <v>0</v>
      </c>
      <c r="AP271" s="79">
        <f t="shared" si="101"/>
        <v>0</v>
      </c>
      <c r="AQ271" s="73">
        <f t="shared" si="102"/>
        <v>0</v>
      </c>
      <c r="AR271" s="78">
        <f t="shared" si="103"/>
        <v>0</v>
      </c>
      <c r="AS271" s="79">
        <f t="shared" si="104"/>
        <v>0</v>
      </c>
      <c r="AT271" s="80" t="str">
        <f t="shared" si="105"/>
        <v/>
      </c>
      <c r="AU271" s="80" t="str">
        <f t="shared" si="106"/>
        <v/>
      </c>
      <c r="AW271" s="3" t="s">
        <v>1</v>
      </c>
    </row>
    <row r="272" spans="1:49" x14ac:dyDescent="0.2">
      <c r="A272" s="81">
        <f t="shared" si="93"/>
        <v>265</v>
      </c>
      <c r="B272" s="77" t="str">
        <f>IFERROR(VLOOKUP(F272,GCC.Param!$B$3:$C$96,2,FALSE),"")</f>
        <v/>
      </c>
      <c r="C272" s="70">
        <f>'Input 1 - Schedule 1'!D274</f>
        <v>0</v>
      </c>
      <c r="D272" s="70">
        <f>'Input 1 - Schedule 1'!E274</f>
        <v>0</v>
      </c>
      <c r="E272" s="70">
        <f>'Input 1 - Schedule 1'!F274</f>
        <v>0</v>
      </c>
      <c r="F272" s="70">
        <f>'Input 1 - Schedule 1'!G274</f>
        <v>0</v>
      </c>
      <c r="G272" s="70">
        <f>'Input 1 - Schedule 1'!I274</f>
        <v>0</v>
      </c>
      <c r="H272" s="70" t="str">
        <f>'Input 1 - Schedule 1'!J274</f>
        <v/>
      </c>
      <c r="I272" s="70">
        <f>'Input 1 - Schedule 1'!U274</f>
        <v>0</v>
      </c>
      <c r="J272" s="46"/>
      <c r="L272" s="46"/>
      <c r="M272" s="46"/>
      <c r="N272" s="70">
        <f>SUMIFS('Input 3 - Capital Instruments'!P$6:P$222,'Input 3 - Capital Instruments'!$N$6:$N$222,C272)</f>
        <v>0</v>
      </c>
      <c r="O272" s="46"/>
      <c r="P272" s="46"/>
      <c r="Q272" s="46"/>
      <c r="R272" s="71">
        <f t="shared" si="94"/>
        <v>0</v>
      </c>
      <c r="S272" s="46"/>
      <c r="T272" s="46"/>
      <c r="U272" s="72">
        <f t="shared" si="95"/>
        <v>0</v>
      </c>
      <c r="V272" s="71">
        <f t="shared" si="96"/>
        <v>0</v>
      </c>
      <c r="W272" s="71">
        <f t="shared" si="97"/>
        <v>0</v>
      </c>
      <c r="Y272" s="46"/>
      <c r="AA272" s="46"/>
      <c r="AB272" s="51"/>
      <c r="AC272" s="51"/>
      <c r="AD272" s="51"/>
      <c r="AE272" s="51"/>
      <c r="AF272" s="51"/>
      <c r="AG272" s="72">
        <f t="shared" si="98"/>
        <v>0</v>
      </c>
      <c r="AH272" s="46"/>
      <c r="AI272" s="46"/>
      <c r="AJ272" s="72">
        <f t="shared" si="90"/>
        <v>0</v>
      </c>
      <c r="AK272" s="71">
        <f t="shared" si="91"/>
        <v>0</v>
      </c>
      <c r="AL272" s="71">
        <f t="shared" si="92"/>
        <v>0</v>
      </c>
      <c r="AN272" s="73">
        <f t="shared" si="99"/>
        <v>0</v>
      </c>
      <c r="AO272" s="78">
        <f t="shared" si="100"/>
        <v>0</v>
      </c>
      <c r="AP272" s="79">
        <f t="shared" si="101"/>
        <v>0</v>
      </c>
      <c r="AQ272" s="73">
        <f t="shared" si="102"/>
        <v>0</v>
      </c>
      <c r="AR272" s="78">
        <f t="shared" si="103"/>
        <v>0</v>
      </c>
      <c r="AS272" s="79">
        <f t="shared" si="104"/>
        <v>0</v>
      </c>
      <c r="AT272" s="80" t="str">
        <f t="shared" si="105"/>
        <v/>
      </c>
      <c r="AU272" s="80" t="str">
        <f t="shared" si="106"/>
        <v/>
      </c>
      <c r="AW272" s="3" t="s">
        <v>1</v>
      </c>
    </row>
    <row r="273" spans="1:49" x14ac:dyDescent="0.2">
      <c r="A273" s="81">
        <f t="shared" si="93"/>
        <v>266</v>
      </c>
      <c r="B273" s="77" t="str">
        <f>IFERROR(VLOOKUP(F273,GCC.Param!$B$3:$C$96,2,FALSE),"")</f>
        <v/>
      </c>
      <c r="C273" s="70">
        <f>'Input 1 - Schedule 1'!D275</f>
        <v>0</v>
      </c>
      <c r="D273" s="70">
        <f>'Input 1 - Schedule 1'!E275</f>
        <v>0</v>
      </c>
      <c r="E273" s="70">
        <f>'Input 1 - Schedule 1'!F275</f>
        <v>0</v>
      </c>
      <c r="F273" s="70">
        <f>'Input 1 - Schedule 1'!G275</f>
        <v>0</v>
      </c>
      <c r="G273" s="70">
        <f>'Input 1 - Schedule 1'!I275</f>
        <v>0</v>
      </c>
      <c r="H273" s="70" t="str">
        <f>'Input 1 - Schedule 1'!J275</f>
        <v/>
      </c>
      <c r="I273" s="70">
        <f>'Input 1 - Schedule 1'!U275</f>
        <v>0</v>
      </c>
      <c r="J273" s="46"/>
      <c r="L273" s="46"/>
      <c r="M273" s="46"/>
      <c r="N273" s="70">
        <f>SUMIFS('Input 3 - Capital Instruments'!P$6:P$222,'Input 3 - Capital Instruments'!$N$6:$N$222,C273)</f>
        <v>0</v>
      </c>
      <c r="O273" s="46"/>
      <c r="P273" s="46"/>
      <c r="Q273" s="46"/>
      <c r="R273" s="71">
        <f t="shared" si="94"/>
        <v>0</v>
      </c>
      <c r="S273" s="46"/>
      <c r="T273" s="46"/>
      <c r="U273" s="72">
        <f t="shared" si="95"/>
        <v>0</v>
      </c>
      <c r="V273" s="71">
        <f t="shared" si="96"/>
        <v>0</v>
      </c>
      <c r="W273" s="71">
        <f t="shared" si="97"/>
        <v>0</v>
      </c>
      <c r="Y273" s="46"/>
      <c r="AA273" s="46"/>
      <c r="AB273" s="51"/>
      <c r="AC273" s="51"/>
      <c r="AD273" s="51"/>
      <c r="AE273" s="51"/>
      <c r="AF273" s="51"/>
      <c r="AG273" s="72">
        <f t="shared" si="98"/>
        <v>0</v>
      </c>
      <c r="AH273" s="46"/>
      <c r="AI273" s="46"/>
      <c r="AJ273" s="72">
        <f t="shared" si="90"/>
        <v>0</v>
      </c>
      <c r="AK273" s="71">
        <f t="shared" si="91"/>
        <v>0</v>
      </c>
      <c r="AL273" s="71">
        <f t="shared" si="92"/>
        <v>0</v>
      </c>
      <c r="AN273" s="73">
        <f t="shared" si="99"/>
        <v>0</v>
      </c>
      <c r="AO273" s="78">
        <f t="shared" si="100"/>
        <v>0</v>
      </c>
      <c r="AP273" s="79">
        <f t="shared" si="101"/>
        <v>0</v>
      </c>
      <c r="AQ273" s="73">
        <f t="shared" si="102"/>
        <v>0</v>
      </c>
      <c r="AR273" s="78">
        <f t="shared" si="103"/>
        <v>0</v>
      </c>
      <c r="AS273" s="79">
        <f t="shared" si="104"/>
        <v>0</v>
      </c>
      <c r="AT273" s="80" t="str">
        <f t="shared" si="105"/>
        <v/>
      </c>
      <c r="AU273" s="80" t="str">
        <f t="shared" si="106"/>
        <v/>
      </c>
      <c r="AW273" s="3" t="s">
        <v>1</v>
      </c>
    </row>
    <row r="274" spans="1:49" x14ac:dyDescent="0.2">
      <c r="A274" s="81">
        <f t="shared" si="93"/>
        <v>267</v>
      </c>
      <c r="B274" s="77" t="str">
        <f>IFERROR(VLOOKUP(F274,GCC.Param!$B$3:$C$96,2,FALSE),"")</f>
        <v/>
      </c>
      <c r="C274" s="70">
        <f>'Input 1 - Schedule 1'!D276</f>
        <v>0</v>
      </c>
      <c r="D274" s="70">
        <f>'Input 1 - Schedule 1'!E276</f>
        <v>0</v>
      </c>
      <c r="E274" s="70">
        <f>'Input 1 - Schedule 1'!F276</f>
        <v>0</v>
      </c>
      <c r="F274" s="70">
        <f>'Input 1 - Schedule 1'!G276</f>
        <v>0</v>
      </c>
      <c r="G274" s="70">
        <f>'Input 1 - Schedule 1'!I276</f>
        <v>0</v>
      </c>
      <c r="H274" s="70" t="str">
        <f>'Input 1 - Schedule 1'!J276</f>
        <v/>
      </c>
      <c r="I274" s="70">
        <f>'Input 1 - Schedule 1'!U276</f>
        <v>0</v>
      </c>
      <c r="J274" s="46"/>
      <c r="L274" s="46"/>
      <c r="M274" s="46"/>
      <c r="N274" s="70">
        <f>SUMIFS('Input 3 - Capital Instruments'!P$6:P$222,'Input 3 - Capital Instruments'!$N$6:$N$222,C274)</f>
        <v>0</v>
      </c>
      <c r="O274" s="46"/>
      <c r="P274" s="46"/>
      <c r="Q274" s="46"/>
      <c r="R274" s="71">
        <f t="shared" si="94"/>
        <v>0</v>
      </c>
      <c r="S274" s="46"/>
      <c r="T274" s="46"/>
      <c r="U274" s="72">
        <f t="shared" si="95"/>
        <v>0</v>
      </c>
      <c r="V274" s="71">
        <f t="shared" si="96"/>
        <v>0</v>
      </c>
      <c r="W274" s="71">
        <f t="shared" si="97"/>
        <v>0</v>
      </c>
      <c r="Y274" s="46"/>
      <c r="AA274" s="46"/>
      <c r="AB274" s="51"/>
      <c r="AC274" s="51"/>
      <c r="AD274" s="51"/>
      <c r="AE274" s="51"/>
      <c r="AF274" s="51"/>
      <c r="AG274" s="72">
        <f t="shared" si="98"/>
        <v>0</v>
      </c>
      <c r="AH274" s="46"/>
      <c r="AI274" s="46"/>
      <c r="AJ274" s="72">
        <f t="shared" si="90"/>
        <v>0</v>
      </c>
      <c r="AK274" s="71">
        <f t="shared" si="91"/>
        <v>0</v>
      </c>
      <c r="AL274" s="71">
        <f t="shared" si="92"/>
        <v>0</v>
      </c>
      <c r="AN274" s="73">
        <f t="shared" si="99"/>
        <v>0</v>
      </c>
      <c r="AO274" s="78">
        <f t="shared" si="100"/>
        <v>0</v>
      </c>
      <c r="AP274" s="79">
        <f t="shared" si="101"/>
        <v>0</v>
      </c>
      <c r="AQ274" s="73">
        <f t="shared" si="102"/>
        <v>0</v>
      </c>
      <c r="AR274" s="78">
        <f t="shared" si="103"/>
        <v>0</v>
      </c>
      <c r="AS274" s="79">
        <f t="shared" si="104"/>
        <v>0</v>
      </c>
      <c r="AT274" s="80" t="str">
        <f t="shared" si="105"/>
        <v/>
      </c>
      <c r="AU274" s="80" t="str">
        <f t="shared" si="106"/>
        <v/>
      </c>
      <c r="AW274" s="3" t="s">
        <v>1</v>
      </c>
    </row>
    <row r="275" spans="1:49" x14ac:dyDescent="0.2">
      <c r="A275" s="81">
        <f t="shared" si="93"/>
        <v>268</v>
      </c>
      <c r="B275" s="77" t="str">
        <f>IFERROR(VLOOKUP(F275,GCC.Param!$B$3:$C$96,2,FALSE),"")</f>
        <v/>
      </c>
      <c r="C275" s="70">
        <f>'Input 1 - Schedule 1'!D277</f>
        <v>0</v>
      </c>
      <c r="D275" s="70">
        <f>'Input 1 - Schedule 1'!E277</f>
        <v>0</v>
      </c>
      <c r="E275" s="70">
        <f>'Input 1 - Schedule 1'!F277</f>
        <v>0</v>
      </c>
      <c r="F275" s="70">
        <f>'Input 1 - Schedule 1'!G277</f>
        <v>0</v>
      </c>
      <c r="G275" s="70">
        <f>'Input 1 - Schedule 1'!I277</f>
        <v>0</v>
      </c>
      <c r="H275" s="70" t="str">
        <f>'Input 1 - Schedule 1'!J277</f>
        <v/>
      </c>
      <c r="I275" s="70">
        <f>'Input 1 - Schedule 1'!U277</f>
        <v>0</v>
      </c>
      <c r="J275" s="46"/>
      <c r="L275" s="46"/>
      <c r="M275" s="46"/>
      <c r="N275" s="70">
        <f>SUMIFS('Input 3 - Capital Instruments'!P$6:P$222,'Input 3 - Capital Instruments'!$N$6:$N$222,C275)</f>
        <v>0</v>
      </c>
      <c r="O275" s="46"/>
      <c r="P275" s="46"/>
      <c r="Q275" s="46"/>
      <c r="R275" s="71">
        <f t="shared" si="94"/>
        <v>0</v>
      </c>
      <c r="S275" s="46"/>
      <c r="T275" s="46"/>
      <c r="U275" s="72">
        <f t="shared" si="95"/>
        <v>0</v>
      </c>
      <c r="V275" s="71">
        <f t="shared" si="96"/>
        <v>0</v>
      </c>
      <c r="W275" s="71">
        <f t="shared" si="97"/>
        <v>0</v>
      </c>
      <c r="Y275" s="46"/>
      <c r="AA275" s="46"/>
      <c r="AB275" s="51"/>
      <c r="AC275" s="51"/>
      <c r="AD275" s="51"/>
      <c r="AE275" s="51"/>
      <c r="AF275" s="51"/>
      <c r="AG275" s="72">
        <f t="shared" si="98"/>
        <v>0</v>
      </c>
      <c r="AH275" s="46"/>
      <c r="AI275" s="46"/>
      <c r="AJ275" s="72">
        <f t="shared" si="90"/>
        <v>0</v>
      </c>
      <c r="AK275" s="71">
        <f t="shared" si="91"/>
        <v>0</v>
      </c>
      <c r="AL275" s="71">
        <f t="shared" si="92"/>
        <v>0</v>
      </c>
      <c r="AN275" s="73">
        <f t="shared" si="99"/>
        <v>0</v>
      </c>
      <c r="AO275" s="78">
        <f t="shared" si="100"/>
        <v>0</v>
      </c>
      <c r="AP275" s="79">
        <f t="shared" si="101"/>
        <v>0</v>
      </c>
      <c r="AQ275" s="73">
        <f t="shared" si="102"/>
        <v>0</v>
      </c>
      <c r="AR275" s="78">
        <f t="shared" si="103"/>
        <v>0</v>
      </c>
      <c r="AS275" s="79">
        <f t="shared" si="104"/>
        <v>0</v>
      </c>
      <c r="AT275" s="80" t="str">
        <f t="shared" si="105"/>
        <v/>
      </c>
      <c r="AU275" s="80" t="str">
        <f t="shared" si="106"/>
        <v/>
      </c>
      <c r="AW275" s="3" t="s">
        <v>1</v>
      </c>
    </row>
    <row r="276" spans="1:49" x14ac:dyDescent="0.2">
      <c r="A276" s="81">
        <f t="shared" si="93"/>
        <v>269</v>
      </c>
      <c r="B276" s="77" t="str">
        <f>IFERROR(VLOOKUP(F276,GCC.Param!$B$3:$C$96,2,FALSE),"")</f>
        <v/>
      </c>
      <c r="C276" s="70">
        <f>'Input 1 - Schedule 1'!D278</f>
        <v>0</v>
      </c>
      <c r="D276" s="70">
        <f>'Input 1 - Schedule 1'!E278</f>
        <v>0</v>
      </c>
      <c r="E276" s="70">
        <f>'Input 1 - Schedule 1'!F278</f>
        <v>0</v>
      </c>
      <c r="F276" s="70">
        <f>'Input 1 - Schedule 1'!G278</f>
        <v>0</v>
      </c>
      <c r="G276" s="70">
        <f>'Input 1 - Schedule 1'!I278</f>
        <v>0</v>
      </c>
      <c r="H276" s="70" t="str">
        <f>'Input 1 - Schedule 1'!J278</f>
        <v/>
      </c>
      <c r="I276" s="70">
        <f>'Input 1 - Schedule 1'!U278</f>
        <v>0</v>
      </c>
      <c r="J276" s="46"/>
      <c r="L276" s="46"/>
      <c r="M276" s="46"/>
      <c r="N276" s="70">
        <f>SUMIFS('Input 3 - Capital Instruments'!P$6:P$222,'Input 3 - Capital Instruments'!$N$6:$N$222,C276)</f>
        <v>0</v>
      </c>
      <c r="O276" s="46"/>
      <c r="P276" s="46"/>
      <c r="Q276" s="46"/>
      <c r="R276" s="71">
        <f t="shared" si="94"/>
        <v>0</v>
      </c>
      <c r="S276" s="46"/>
      <c r="T276" s="46"/>
      <c r="U276" s="72">
        <f t="shared" si="95"/>
        <v>0</v>
      </c>
      <c r="V276" s="71">
        <f t="shared" si="96"/>
        <v>0</v>
      </c>
      <c r="W276" s="71">
        <f t="shared" si="97"/>
        <v>0</v>
      </c>
      <c r="Y276" s="46"/>
      <c r="AA276" s="46"/>
      <c r="AB276" s="51"/>
      <c r="AC276" s="51"/>
      <c r="AD276" s="51"/>
      <c r="AE276" s="51"/>
      <c r="AF276" s="51"/>
      <c r="AG276" s="72">
        <f t="shared" si="98"/>
        <v>0</v>
      </c>
      <c r="AH276" s="46"/>
      <c r="AI276" s="46"/>
      <c r="AJ276" s="72">
        <f t="shared" si="90"/>
        <v>0</v>
      </c>
      <c r="AK276" s="71">
        <f t="shared" si="91"/>
        <v>0</v>
      </c>
      <c r="AL276" s="71">
        <f t="shared" si="92"/>
        <v>0</v>
      </c>
      <c r="AN276" s="73">
        <f t="shared" si="99"/>
        <v>0</v>
      </c>
      <c r="AO276" s="78">
        <f t="shared" si="100"/>
        <v>0</v>
      </c>
      <c r="AP276" s="79">
        <f t="shared" si="101"/>
        <v>0</v>
      </c>
      <c r="AQ276" s="73">
        <f t="shared" si="102"/>
        <v>0</v>
      </c>
      <c r="AR276" s="78">
        <f t="shared" si="103"/>
        <v>0</v>
      </c>
      <c r="AS276" s="79">
        <f t="shared" si="104"/>
        <v>0</v>
      </c>
      <c r="AT276" s="80" t="str">
        <f t="shared" si="105"/>
        <v/>
      </c>
      <c r="AU276" s="80" t="str">
        <f t="shared" si="106"/>
        <v/>
      </c>
      <c r="AW276" s="3" t="s">
        <v>1</v>
      </c>
    </row>
    <row r="277" spans="1:49" x14ac:dyDescent="0.2">
      <c r="A277" s="81">
        <f t="shared" si="93"/>
        <v>270</v>
      </c>
      <c r="B277" s="77" t="str">
        <f>IFERROR(VLOOKUP(F277,GCC.Param!$B$3:$C$96,2,FALSE),"")</f>
        <v/>
      </c>
      <c r="C277" s="70">
        <f>'Input 1 - Schedule 1'!D279</f>
        <v>0</v>
      </c>
      <c r="D277" s="70">
        <f>'Input 1 - Schedule 1'!E279</f>
        <v>0</v>
      </c>
      <c r="E277" s="70">
        <f>'Input 1 - Schedule 1'!F279</f>
        <v>0</v>
      </c>
      <c r="F277" s="70">
        <f>'Input 1 - Schedule 1'!G279</f>
        <v>0</v>
      </c>
      <c r="G277" s="70">
        <f>'Input 1 - Schedule 1'!I279</f>
        <v>0</v>
      </c>
      <c r="H277" s="70" t="str">
        <f>'Input 1 - Schedule 1'!J279</f>
        <v/>
      </c>
      <c r="I277" s="70">
        <f>'Input 1 - Schedule 1'!U279</f>
        <v>0</v>
      </c>
      <c r="J277" s="46"/>
      <c r="L277" s="46"/>
      <c r="M277" s="46"/>
      <c r="N277" s="70">
        <f>SUMIFS('Input 3 - Capital Instruments'!P$6:P$222,'Input 3 - Capital Instruments'!$N$6:$N$222,C277)</f>
        <v>0</v>
      </c>
      <c r="O277" s="46"/>
      <c r="P277" s="46"/>
      <c r="Q277" s="46"/>
      <c r="R277" s="71">
        <f t="shared" si="94"/>
        <v>0</v>
      </c>
      <c r="S277" s="46"/>
      <c r="T277" s="46"/>
      <c r="U277" s="72">
        <f t="shared" si="95"/>
        <v>0</v>
      </c>
      <c r="V277" s="71">
        <f t="shared" si="96"/>
        <v>0</v>
      </c>
      <c r="W277" s="71">
        <f t="shared" si="97"/>
        <v>0</v>
      </c>
      <c r="Y277" s="46"/>
      <c r="AA277" s="46"/>
      <c r="AB277" s="51"/>
      <c r="AC277" s="51"/>
      <c r="AD277" s="51"/>
      <c r="AE277" s="51"/>
      <c r="AF277" s="51"/>
      <c r="AG277" s="72">
        <f t="shared" si="98"/>
        <v>0</v>
      </c>
      <c r="AH277" s="46"/>
      <c r="AI277" s="46"/>
      <c r="AJ277" s="72">
        <f t="shared" si="90"/>
        <v>0</v>
      </c>
      <c r="AK277" s="71">
        <f t="shared" si="91"/>
        <v>0</v>
      </c>
      <c r="AL277" s="71">
        <f t="shared" si="92"/>
        <v>0</v>
      </c>
      <c r="AN277" s="73">
        <f t="shared" si="99"/>
        <v>0</v>
      </c>
      <c r="AO277" s="78">
        <f t="shared" si="100"/>
        <v>0</v>
      </c>
      <c r="AP277" s="79">
        <f t="shared" si="101"/>
        <v>0</v>
      </c>
      <c r="AQ277" s="73">
        <f t="shared" si="102"/>
        <v>0</v>
      </c>
      <c r="AR277" s="78">
        <f t="shared" si="103"/>
        <v>0</v>
      </c>
      <c r="AS277" s="79">
        <f t="shared" si="104"/>
        <v>0</v>
      </c>
      <c r="AT277" s="80" t="str">
        <f t="shared" si="105"/>
        <v/>
      </c>
      <c r="AU277" s="80" t="str">
        <f t="shared" si="106"/>
        <v/>
      </c>
      <c r="AW277" s="3" t="s">
        <v>1</v>
      </c>
    </row>
    <row r="278" spans="1:49" x14ac:dyDescent="0.2">
      <c r="A278" s="81">
        <f t="shared" si="93"/>
        <v>271</v>
      </c>
      <c r="B278" s="77" t="str">
        <f>IFERROR(VLOOKUP(F278,GCC.Param!$B$3:$C$96,2,FALSE),"")</f>
        <v/>
      </c>
      <c r="C278" s="70">
        <f>'Input 1 - Schedule 1'!D280</f>
        <v>0</v>
      </c>
      <c r="D278" s="70">
        <f>'Input 1 - Schedule 1'!E280</f>
        <v>0</v>
      </c>
      <c r="E278" s="70">
        <f>'Input 1 - Schedule 1'!F280</f>
        <v>0</v>
      </c>
      <c r="F278" s="70">
        <f>'Input 1 - Schedule 1'!G280</f>
        <v>0</v>
      </c>
      <c r="G278" s="70">
        <f>'Input 1 - Schedule 1'!I280</f>
        <v>0</v>
      </c>
      <c r="H278" s="70" t="str">
        <f>'Input 1 - Schedule 1'!J280</f>
        <v/>
      </c>
      <c r="I278" s="70">
        <f>'Input 1 - Schedule 1'!U280</f>
        <v>0</v>
      </c>
      <c r="J278" s="46"/>
      <c r="L278" s="46"/>
      <c r="M278" s="46"/>
      <c r="N278" s="70">
        <f>SUMIFS('Input 3 - Capital Instruments'!P$6:P$222,'Input 3 - Capital Instruments'!$N$6:$N$222,C278)</f>
        <v>0</v>
      </c>
      <c r="O278" s="46"/>
      <c r="P278" s="46"/>
      <c r="Q278" s="46"/>
      <c r="R278" s="71">
        <f t="shared" si="94"/>
        <v>0</v>
      </c>
      <c r="S278" s="46"/>
      <c r="T278" s="46"/>
      <c r="U278" s="72">
        <f t="shared" si="95"/>
        <v>0</v>
      </c>
      <c r="V278" s="71">
        <f t="shared" si="96"/>
        <v>0</v>
      </c>
      <c r="W278" s="71">
        <f t="shared" si="97"/>
        <v>0</v>
      </c>
      <c r="Y278" s="46"/>
      <c r="AA278" s="46"/>
      <c r="AB278" s="51"/>
      <c r="AC278" s="51"/>
      <c r="AD278" s="51"/>
      <c r="AE278" s="51"/>
      <c r="AF278" s="51"/>
      <c r="AG278" s="72">
        <f t="shared" si="98"/>
        <v>0</v>
      </c>
      <c r="AH278" s="46"/>
      <c r="AI278" s="46"/>
      <c r="AJ278" s="72">
        <f t="shared" si="90"/>
        <v>0</v>
      </c>
      <c r="AK278" s="71">
        <f t="shared" si="91"/>
        <v>0</v>
      </c>
      <c r="AL278" s="71">
        <f t="shared" si="92"/>
        <v>0</v>
      </c>
      <c r="AN278" s="73">
        <f t="shared" si="99"/>
        <v>0</v>
      </c>
      <c r="AO278" s="78">
        <f t="shared" si="100"/>
        <v>0</v>
      </c>
      <c r="AP278" s="79">
        <f t="shared" si="101"/>
        <v>0</v>
      </c>
      <c r="AQ278" s="73">
        <f t="shared" si="102"/>
        <v>0</v>
      </c>
      <c r="AR278" s="78">
        <f t="shared" si="103"/>
        <v>0</v>
      </c>
      <c r="AS278" s="79">
        <f t="shared" si="104"/>
        <v>0</v>
      </c>
      <c r="AT278" s="80" t="str">
        <f t="shared" si="105"/>
        <v/>
      </c>
      <c r="AU278" s="80" t="str">
        <f t="shared" si="106"/>
        <v/>
      </c>
      <c r="AW278" s="3" t="s">
        <v>1</v>
      </c>
    </row>
    <row r="279" spans="1:49" x14ac:dyDescent="0.2">
      <c r="A279" s="81">
        <f t="shared" si="93"/>
        <v>272</v>
      </c>
      <c r="B279" s="77" t="str">
        <f>IFERROR(VLOOKUP(F279,GCC.Param!$B$3:$C$96,2,FALSE),"")</f>
        <v/>
      </c>
      <c r="C279" s="70">
        <f>'Input 1 - Schedule 1'!D281</f>
        <v>0</v>
      </c>
      <c r="D279" s="70">
        <f>'Input 1 - Schedule 1'!E281</f>
        <v>0</v>
      </c>
      <c r="E279" s="70">
        <f>'Input 1 - Schedule 1'!F281</f>
        <v>0</v>
      </c>
      <c r="F279" s="70">
        <f>'Input 1 - Schedule 1'!G281</f>
        <v>0</v>
      </c>
      <c r="G279" s="70">
        <f>'Input 1 - Schedule 1'!I281</f>
        <v>0</v>
      </c>
      <c r="H279" s="70" t="str">
        <f>'Input 1 - Schedule 1'!J281</f>
        <v/>
      </c>
      <c r="I279" s="70">
        <f>'Input 1 - Schedule 1'!U281</f>
        <v>0</v>
      </c>
      <c r="J279" s="46"/>
      <c r="L279" s="46"/>
      <c r="M279" s="46"/>
      <c r="N279" s="70">
        <f>SUMIFS('Input 3 - Capital Instruments'!P$6:P$222,'Input 3 - Capital Instruments'!$N$6:$N$222,C279)</f>
        <v>0</v>
      </c>
      <c r="O279" s="46"/>
      <c r="P279" s="46"/>
      <c r="Q279" s="46"/>
      <c r="R279" s="71">
        <f t="shared" si="94"/>
        <v>0</v>
      </c>
      <c r="S279" s="46"/>
      <c r="T279" s="46"/>
      <c r="U279" s="72">
        <f t="shared" si="95"/>
        <v>0</v>
      </c>
      <c r="V279" s="71">
        <f t="shared" si="96"/>
        <v>0</v>
      </c>
      <c r="W279" s="71">
        <f t="shared" si="97"/>
        <v>0</v>
      </c>
      <c r="Y279" s="46"/>
      <c r="AA279" s="46"/>
      <c r="AB279" s="51"/>
      <c r="AC279" s="51"/>
      <c r="AD279" s="51"/>
      <c r="AE279" s="51"/>
      <c r="AF279" s="51"/>
      <c r="AG279" s="72">
        <f t="shared" si="98"/>
        <v>0</v>
      </c>
      <c r="AH279" s="46"/>
      <c r="AI279" s="46"/>
      <c r="AJ279" s="72">
        <f t="shared" si="90"/>
        <v>0</v>
      </c>
      <c r="AK279" s="71">
        <f t="shared" si="91"/>
        <v>0</v>
      </c>
      <c r="AL279" s="71">
        <f t="shared" si="92"/>
        <v>0</v>
      </c>
      <c r="AN279" s="73">
        <f t="shared" si="99"/>
        <v>0</v>
      </c>
      <c r="AO279" s="78">
        <f t="shared" si="100"/>
        <v>0</v>
      </c>
      <c r="AP279" s="79">
        <f t="shared" si="101"/>
        <v>0</v>
      </c>
      <c r="AQ279" s="73">
        <f t="shared" si="102"/>
        <v>0</v>
      </c>
      <c r="AR279" s="78">
        <f t="shared" si="103"/>
        <v>0</v>
      </c>
      <c r="AS279" s="79">
        <f t="shared" si="104"/>
        <v>0</v>
      </c>
      <c r="AT279" s="80" t="str">
        <f t="shared" si="105"/>
        <v/>
      </c>
      <c r="AU279" s="80" t="str">
        <f t="shared" si="106"/>
        <v/>
      </c>
      <c r="AW279" s="3" t="s">
        <v>1</v>
      </c>
    </row>
    <row r="280" spans="1:49" x14ac:dyDescent="0.2">
      <c r="A280" s="81">
        <f t="shared" si="93"/>
        <v>273</v>
      </c>
      <c r="B280" s="77" t="str">
        <f>IFERROR(VLOOKUP(F280,GCC.Param!$B$3:$C$96,2,FALSE),"")</f>
        <v/>
      </c>
      <c r="C280" s="70">
        <f>'Input 1 - Schedule 1'!D282</f>
        <v>0</v>
      </c>
      <c r="D280" s="70">
        <f>'Input 1 - Schedule 1'!E282</f>
        <v>0</v>
      </c>
      <c r="E280" s="70">
        <f>'Input 1 - Schedule 1'!F282</f>
        <v>0</v>
      </c>
      <c r="F280" s="70">
        <f>'Input 1 - Schedule 1'!G282</f>
        <v>0</v>
      </c>
      <c r="G280" s="70">
        <f>'Input 1 - Schedule 1'!I282</f>
        <v>0</v>
      </c>
      <c r="H280" s="70" t="str">
        <f>'Input 1 - Schedule 1'!J282</f>
        <v/>
      </c>
      <c r="I280" s="70">
        <f>'Input 1 - Schedule 1'!U282</f>
        <v>0</v>
      </c>
      <c r="J280" s="46"/>
      <c r="L280" s="46"/>
      <c r="M280" s="46"/>
      <c r="N280" s="70">
        <f>SUMIFS('Input 3 - Capital Instruments'!P$6:P$222,'Input 3 - Capital Instruments'!$N$6:$N$222,C280)</f>
        <v>0</v>
      </c>
      <c r="O280" s="46"/>
      <c r="P280" s="46"/>
      <c r="Q280" s="46"/>
      <c r="R280" s="71">
        <f t="shared" si="94"/>
        <v>0</v>
      </c>
      <c r="S280" s="46"/>
      <c r="T280" s="46"/>
      <c r="U280" s="72">
        <f t="shared" si="95"/>
        <v>0</v>
      </c>
      <c r="V280" s="71">
        <f t="shared" si="96"/>
        <v>0</v>
      </c>
      <c r="W280" s="71">
        <f t="shared" si="97"/>
        <v>0</v>
      </c>
      <c r="Y280" s="46"/>
      <c r="AA280" s="46"/>
      <c r="AB280" s="51"/>
      <c r="AC280" s="51"/>
      <c r="AD280" s="51"/>
      <c r="AE280" s="51"/>
      <c r="AF280" s="51"/>
      <c r="AG280" s="72">
        <f t="shared" si="98"/>
        <v>0</v>
      </c>
      <c r="AH280" s="46"/>
      <c r="AI280" s="46"/>
      <c r="AJ280" s="72">
        <f t="shared" si="90"/>
        <v>0</v>
      </c>
      <c r="AK280" s="71">
        <f t="shared" si="91"/>
        <v>0</v>
      </c>
      <c r="AL280" s="71">
        <f t="shared" si="92"/>
        <v>0</v>
      </c>
      <c r="AN280" s="73">
        <f t="shared" si="99"/>
        <v>0</v>
      </c>
      <c r="AO280" s="78">
        <f t="shared" si="100"/>
        <v>0</v>
      </c>
      <c r="AP280" s="79">
        <f t="shared" si="101"/>
        <v>0</v>
      </c>
      <c r="AQ280" s="73">
        <f t="shared" si="102"/>
        <v>0</v>
      </c>
      <c r="AR280" s="78">
        <f t="shared" si="103"/>
        <v>0</v>
      </c>
      <c r="AS280" s="79">
        <f t="shared" si="104"/>
        <v>0</v>
      </c>
      <c r="AT280" s="80" t="str">
        <f t="shared" si="105"/>
        <v/>
      </c>
      <c r="AU280" s="80" t="str">
        <f t="shared" si="106"/>
        <v/>
      </c>
      <c r="AW280" s="3" t="s">
        <v>1</v>
      </c>
    </row>
    <row r="281" spans="1:49" x14ac:dyDescent="0.2">
      <c r="A281" s="81">
        <f t="shared" si="93"/>
        <v>274</v>
      </c>
      <c r="B281" s="77" t="str">
        <f>IFERROR(VLOOKUP(F281,GCC.Param!$B$3:$C$96,2,FALSE),"")</f>
        <v/>
      </c>
      <c r="C281" s="70">
        <f>'Input 1 - Schedule 1'!D283</f>
        <v>0</v>
      </c>
      <c r="D281" s="70">
        <f>'Input 1 - Schedule 1'!E283</f>
        <v>0</v>
      </c>
      <c r="E281" s="70">
        <f>'Input 1 - Schedule 1'!F283</f>
        <v>0</v>
      </c>
      <c r="F281" s="70">
        <f>'Input 1 - Schedule 1'!G283</f>
        <v>0</v>
      </c>
      <c r="G281" s="70">
        <f>'Input 1 - Schedule 1'!I283</f>
        <v>0</v>
      </c>
      <c r="H281" s="70" t="str">
        <f>'Input 1 - Schedule 1'!J283</f>
        <v/>
      </c>
      <c r="I281" s="70">
        <f>'Input 1 - Schedule 1'!U283</f>
        <v>0</v>
      </c>
      <c r="J281" s="46"/>
      <c r="L281" s="46"/>
      <c r="M281" s="46"/>
      <c r="N281" s="70">
        <f>SUMIFS('Input 3 - Capital Instruments'!P$6:P$222,'Input 3 - Capital Instruments'!$N$6:$N$222,C281)</f>
        <v>0</v>
      </c>
      <c r="O281" s="46"/>
      <c r="P281" s="46"/>
      <c r="Q281" s="46"/>
      <c r="R281" s="71">
        <f t="shared" si="94"/>
        <v>0</v>
      </c>
      <c r="S281" s="46"/>
      <c r="T281" s="46"/>
      <c r="U281" s="72">
        <f t="shared" si="95"/>
        <v>0</v>
      </c>
      <c r="V281" s="71">
        <f t="shared" si="96"/>
        <v>0</v>
      </c>
      <c r="W281" s="71">
        <f t="shared" si="97"/>
        <v>0</v>
      </c>
      <c r="Y281" s="46"/>
      <c r="AA281" s="46"/>
      <c r="AB281" s="51"/>
      <c r="AC281" s="51"/>
      <c r="AD281" s="51"/>
      <c r="AE281" s="51"/>
      <c r="AF281" s="51"/>
      <c r="AG281" s="72">
        <f t="shared" si="98"/>
        <v>0</v>
      </c>
      <c r="AH281" s="46"/>
      <c r="AI281" s="46"/>
      <c r="AJ281" s="72">
        <f t="shared" si="90"/>
        <v>0</v>
      </c>
      <c r="AK281" s="71">
        <f t="shared" si="91"/>
        <v>0</v>
      </c>
      <c r="AL281" s="71">
        <f t="shared" si="92"/>
        <v>0</v>
      </c>
      <c r="AN281" s="73">
        <f t="shared" si="99"/>
        <v>0</v>
      </c>
      <c r="AO281" s="78">
        <f t="shared" si="100"/>
        <v>0</v>
      </c>
      <c r="AP281" s="79">
        <f t="shared" si="101"/>
        <v>0</v>
      </c>
      <c r="AQ281" s="73">
        <f t="shared" si="102"/>
        <v>0</v>
      </c>
      <c r="AR281" s="78">
        <f t="shared" si="103"/>
        <v>0</v>
      </c>
      <c r="AS281" s="79">
        <f t="shared" si="104"/>
        <v>0</v>
      </c>
      <c r="AT281" s="80" t="str">
        <f t="shared" si="105"/>
        <v/>
      </c>
      <c r="AU281" s="80" t="str">
        <f t="shared" si="106"/>
        <v/>
      </c>
      <c r="AW281" s="3" t="s">
        <v>1</v>
      </c>
    </row>
    <row r="282" spans="1:49" x14ac:dyDescent="0.2">
      <c r="A282" s="81">
        <f t="shared" si="93"/>
        <v>275</v>
      </c>
      <c r="B282" s="77" t="str">
        <f>IFERROR(VLOOKUP(F282,GCC.Param!$B$3:$C$96,2,FALSE),"")</f>
        <v/>
      </c>
      <c r="C282" s="70">
        <f>'Input 1 - Schedule 1'!D284</f>
        <v>0</v>
      </c>
      <c r="D282" s="70">
        <f>'Input 1 - Schedule 1'!E284</f>
        <v>0</v>
      </c>
      <c r="E282" s="70">
        <f>'Input 1 - Schedule 1'!F284</f>
        <v>0</v>
      </c>
      <c r="F282" s="70">
        <f>'Input 1 - Schedule 1'!G284</f>
        <v>0</v>
      </c>
      <c r="G282" s="70">
        <f>'Input 1 - Schedule 1'!I284</f>
        <v>0</v>
      </c>
      <c r="H282" s="70" t="str">
        <f>'Input 1 - Schedule 1'!J284</f>
        <v/>
      </c>
      <c r="I282" s="70">
        <f>'Input 1 - Schedule 1'!U284</f>
        <v>0</v>
      </c>
      <c r="J282" s="46"/>
      <c r="L282" s="46"/>
      <c r="M282" s="46"/>
      <c r="N282" s="70">
        <f>SUMIFS('Input 3 - Capital Instruments'!P$6:P$222,'Input 3 - Capital Instruments'!$N$6:$N$222,C282)</f>
        <v>0</v>
      </c>
      <c r="O282" s="46"/>
      <c r="P282" s="46"/>
      <c r="Q282" s="46"/>
      <c r="R282" s="71">
        <f t="shared" si="94"/>
        <v>0</v>
      </c>
      <c r="S282" s="46"/>
      <c r="T282" s="46"/>
      <c r="U282" s="72">
        <f t="shared" si="95"/>
        <v>0</v>
      </c>
      <c r="V282" s="71">
        <f t="shared" si="96"/>
        <v>0</v>
      </c>
      <c r="W282" s="71">
        <f t="shared" si="97"/>
        <v>0</v>
      </c>
      <c r="Y282" s="46"/>
      <c r="AA282" s="46"/>
      <c r="AB282" s="51"/>
      <c r="AC282" s="51"/>
      <c r="AD282" s="51"/>
      <c r="AE282" s="51"/>
      <c r="AF282" s="51"/>
      <c r="AG282" s="72">
        <f t="shared" si="98"/>
        <v>0</v>
      </c>
      <c r="AH282" s="46"/>
      <c r="AI282" s="46"/>
      <c r="AJ282" s="72">
        <f t="shared" si="90"/>
        <v>0</v>
      </c>
      <c r="AK282" s="71">
        <f t="shared" si="91"/>
        <v>0</v>
      </c>
      <c r="AL282" s="71">
        <f t="shared" si="92"/>
        <v>0</v>
      </c>
      <c r="AN282" s="73">
        <f t="shared" si="99"/>
        <v>0</v>
      </c>
      <c r="AO282" s="78">
        <f t="shared" si="100"/>
        <v>0</v>
      </c>
      <c r="AP282" s="79">
        <f t="shared" si="101"/>
        <v>0</v>
      </c>
      <c r="AQ282" s="73">
        <f t="shared" si="102"/>
        <v>0</v>
      </c>
      <c r="AR282" s="78">
        <f t="shared" si="103"/>
        <v>0</v>
      </c>
      <c r="AS282" s="79">
        <f t="shared" si="104"/>
        <v>0</v>
      </c>
      <c r="AT282" s="80" t="str">
        <f t="shared" si="105"/>
        <v/>
      </c>
      <c r="AU282" s="80" t="str">
        <f t="shared" si="106"/>
        <v/>
      </c>
      <c r="AW282" s="3" t="s">
        <v>1</v>
      </c>
    </row>
    <row r="283" spans="1:49" x14ac:dyDescent="0.2">
      <c r="A283" s="81">
        <f t="shared" si="93"/>
        <v>276</v>
      </c>
      <c r="B283" s="77" t="str">
        <f>IFERROR(VLOOKUP(F283,GCC.Param!$B$3:$C$96,2,FALSE),"")</f>
        <v/>
      </c>
      <c r="C283" s="70">
        <f>'Input 1 - Schedule 1'!D285</f>
        <v>0</v>
      </c>
      <c r="D283" s="70">
        <f>'Input 1 - Schedule 1'!E285</f>
        <v>0</v>
      </c>
      <c r="E283" s="70">
        <f>'Input 1 - Schedule 1'!F285</f>
        <v>0</v>
      </c>
      <c r="F283" s="70">
        <f>'Input 1 - Schedule 1'!G285</f>
        <v>0</v>
      </c>
      <c r="G283" s="70">
        <f>'Input 1 - Schedule 1'!I285</f>
        <v>0</v>
      </c>
      <c r="H283" s="70" t="str">
        <f>'Input 1 - Schedule 1'!J285</f>
        <v/>
      </c>
      <c r="I283" s="70">
        <f>'Input 1 - Schedule 1'!U285</f>
        <v>0</v>
      </c>
      <c r="J283" s="46"/>
      <c r="L283" s="46"/>
      <c r="M283" s="46"/>
      <c r="N283" s="70">
        <f>SUMIFS('Input 3 - Capital Instruments'!P$6:P$222,'Input 3 - Capital Instruments'!$N$6:$N$222,C283)</f>
        <v>0</v>
      </c>
      <c r="O283" s="46"/>
      <c r="P283" s="46"/>
      <c r="Q283" s="46"/>
      <c r="R283" s="71">
        <f t="shared" si="94"/>
        <v>0</v>
      </c>
      <c r="S283" s="46"/>
      <c r="T283" s="46"/>
      <c r="U283" s="72">
        <f t="shared" si="95"/>
        <v>0</v>
      </c>
      <c r="V283" s="71">
        <f t="shared" si="96"/>
        <v>0</v>
      </c>
      <c r="W283" s="71">
        <f t="shared" si="97"/>
        <v>0</v>
      </c>
      <c r="Y283" s="46"/>
      <c r="AA283" s="46"/>
      <c r="AB283" s="51"/>
      <c r="AC283" s="51"/>
      <c r="AD283" s="51"/>
      <c r="AE283" s="51"/>
      <c r="AF283" s="51"/>
      <c r="AG283" s="72">
        <f t="shared" si="98"/>
        <v>0</v>
      </c>
      <c r="AH283" s="46"/>
      <c r="AI283" s="46"/>
      <c r="AJ283" s="72">
        <f t="shared" si="90"/>
        <v>0</v>
      </c>
      <c r="AK283" s="71">
        <f t="shared" si="91"/>
        <v>0</v>
      </c>
      <c r="AL283" s="71">
        <f t="shared" si="92"/>
        <v>0</v>
      </c>
      <c r="AN283" s="73">
        <f t="shared" si="99"/>
        <v>0</v>
      </c>
      <c r="AO283" s="78">
        <f t="shared" si="100"/>
        <v>0</v>
      </c>
      <c r="AP283" s="79">
        <f t="shared" si="101"/>
        <v>0</v>
      </c>
      <c r="AQ283" s="73">
        <f t="shared" si="102"/>
        <v>0</v>
      </c>
      <c r="AR283" s="78">
        <f t="shared" si="103"/>
        <v>0</v>
      </c>
      <c r="AS283" s="79">
        <f t="shared" si="104"/>
        <v>0</v>
      </c>
      <c r="AT283" s="80" t="str">
        <f t="shared" si="105"/>
        <v/>
      </c>
      <c r="AU283" s="80" t="str">
        <f t="shared" si="106"/>
        <v/>
      </c>
      <c r="AW283" s="3" t="s">
        <v>1</v>
      </c>
    </row>
    <row r="284" spans="1:49" x14ac:dyDescent="0.2">
      <c r="A284" s="81">
        <f t="shared" si="93"/>
        <v>277</v>
      </c>
      <c r="B284" s="77" t="str">
        <f>IFERROR(VLOOKUP(F284,GCC.Param!$B$3:$C$96,2,FALSE),"")</f>
        <v/>
      </c>
      <c r="C284" s="70">
        <f>'Input 1 - Schedule 1'!D286</f>
        <v>0</v>
      </c>
      <c r="D284" s="70">
        <f>'Input 1 - Schedule 1'!E286</f>
        <v>0</v>
      </c>
      <c r="E284" s="70">
        <f>'Input 1 - Schedule 1'!F286</f>
        <v>0</v>
      </c>
      <c r="F284" s="70">
        <f>'Input 1 - Schedule 1'!G286</f>
        <v>0</v>
      </c>
      <c r="G284" s="70">
        <f>'Input 1 - Schedule 1'!I286</f>
        <v>0</v>
      </c>
      <c r="H284" s="70" t="str">
        <f>'Input 1 - Schedule 1'!J286</f>
        <v/>
      </c>
      <c r="I284" s="70">
        <f>'Input 1 - Schedule 1'!U286</f>
        <v>0</v>
      </c>
      <c r="J284" s="46"/>
      <c r="L284" s="46"/>
      <c r="M284" s="46"/>
      <c r="N284" s="70">
        <f>SUMIFS('Input 3 - Capital Instruments'!P$6:P$222,'Input 3 - Capital Instruments'!$N$6:$N$222,C284)</f>
        <v>0</v>
      </c>
      <c r="O284" s="46"/>
      <c r="P284" s="46"/>
      <c r="Q284" s="46"/>
      <c r="R284" s="71">
        <f t="shared" si="94"/>
        <v>0</v>
      </c>
      <c r="S284" s="46"/>
      <c r="T284" s="46"/>
      <c r="U284" s="72">
        <f t="shared" si="95"/>
        <v>0</v>
      </c>
      <c r="V284" s="71">
        <f t="shared" si="96"/>
        <v>0</v>
      </c>
      <c r="W284" s="71">
        <f t="shared" si="97"/>
        <v>0</v>
      </c>
      <c r="Y284" s="46"/>
      <c r="AA284" s="46"/>
      <c r="AB284" s="51"/>
      <c r="AC284" s="51"/>
      <c r="AD284" s="51"/>
      <c r="AE284" s="51"/>
      <c r="AF284" s="51"/>
      <c r="AG284" s="72">
        <f t="shared" si="98"/>
        <v>0</v>
      </c>
      <c r="AH284" s="46"/>
      <c r="AI284" s="46"/>
      <c r="AJ284" s="72">
        <f t="shared" si="90"/>
        <v>0</v>
      </c>
      <c r="AK284" s="71">
        <f t="shared" si="91"/>
        <v>0</v>
      </c>
      <c r="AL284" s="71">
        <f t="shared" si="92"/>
        <v>0</v>
      </c>
      <c r="AN284" s="73">
        <f t="shared" si="99"/>
        <v>0</v>
      </c>
      <c r="AO284" s="78">
        <f t="shared" si="100"/>
        <v>0</v>
      </c>
      <c r="AP284" s="79">
        <f t="shared" si="101"/>
        <v>0</v>
      </c>
      <c r="AQ284" s="73">
        <f t="shared" si="102"/>
        <v>0</v>
      </c>
      <c r="AR284" s="78">
        <f t="shared" si="103"/>
        <v>0</v>
      </c>
      <c r="AS284" s="79">
        <f t="shared" si="104"/>
        <v>0</v>
      </c>
      <c r="AT284" s="80" t="str">
        <f t="shared" si="105"/>
        <v/>
      </c>
      <c r="AU284" s="80" t="str">
        <f t="shared" si="106"/>
        <v/>
      </c>
      <c r="AW284" s="3" t="s">
        <v>1</v>
      </c>
    </row>
    <row r="285" spans="1:49" x14ac:dyDescent="0.2">
      <c r="A285" s="81">
        <f t="shared" si="93"/>
        <v>278</v>
      </c>
      <c r="B285" s="77" t="str">
        <f>IFERROR(VLOOKUP(F285,GCC.Param!$B$3:$C$96,2,FALSE),"")</f>
        <v/>
      </c>
      <c r="C285" s="70">
        <f>'Input 1 - Schedule 1'!D287</f>
        <v>0</v>
      </c>
      <c r="D285" s="70">
        <f>'Input 1 - Schedule 1'!E287</f>
        <v>0</v>
      </c>
      <c r="E285" s="70">
        <f>'Input 1 - Schedule 1'!F287</f>
        <v>0</v>
      </c>
      <c r="F285" s="70">
        <f>'Input 1 - Schedule 1'!G287</f>
        <v>0</v>
      </c>
      <c r="G285" s="70">
        <f>'Input 1 - Schedule 1'!I287</f>
        <v>0</v>
      </c>
      <c r="H285" s="70" t="str">
        <f>'Input 1 - Schedule 1'!J287</f>
        <v/>
      </c>
      <c r="I285" s="70">
        <f>'Input 1 - Schedule 1'!U287</f>
        <v>0</v>
      </c>
      <c r="J285" s="46"/>
      <c r="L285" s="46"/>
      <c r="M285" s="46"/>
      <c r="N285" s="70">
        <f>SUMIFS('Input 3 - Capital Instruments'!P$6:P$222,'Input 3 - Capital Instruments'!$N$6:$N$222,C285)</f>
        <v>0</v>
      </c>
      <c r="O285" s="46"/>
      <c r="P285" s="46"/>
      <c r="Q285" s="46"/>
      <c r="R285" s="71">
        <f t="shared" si="94"/>
        <v>0</v>
      </c>
      <c r="S285" s="46"/>
      <c r="T285" s="46"/>
      <c r="U285" s="72">
        <f t="shared" si="95"/>
        <v>0</v>
      </c>
      <c r="V285" s="71">
        <f t="shared" si="96"/>
        <v>0</v>
      </c>
      <c r="W285" s="71">
        <f t="shared" si="97"/>
        <v>0</v>
      </c>
      <c r="Y285" s="46"/>
      <c r="AA285" s="46"/>
      <c r="AB285" s="51"/>
      <c r="AC285" s="51"/>
      <c r="AD285" s="51"/>
      <c r="AE285" s="51"/>
      <c r="AF285" s="51"/>
      <c r="AG285" s="72">
        <f t="shared" si="98"/>
        <v>0</v>
      </c>
      <c r="AH285" s="46"/>
      <c r="AI285" s="46"/>
      <c r="AJ285" s="72">
        <f t="shared" si="90"/>
        <v>0</v>
      </c>
      <c r="AK285" s="71">
        <f t="shared" si="91"/>
        <v>0</v>
      </c>
      <c r="AL285" s="71">
        <f t="shared" si="92"/>
        <v>0</v>
      </c>
      <c r="AN285" s="73">
        <f t="shared" si="99"/>
        <v>0</v>
      </c>
      <c r="AO285" s="78">
        <f t="shared" si="100"/>
        <v>0</v>
      </c>
      <c r="AP285" s="79">
        <f t="shared" si="101"/>
        <v>0</v>
      </c>
      <c r="AQ285" s="73">
        <f t="shared" si="102"/>
        <v>0</v>
      </c>
      <c r="AR285" s="78">
        <f t="shared" si="103"/>
        <v>0</v>
      </c>
      <c r="AS285" s="79">
        <f t="shared" si="104"/>
        <v>0</v>
      </c>
      <c r="AT285" s="80" t="str">
        <f t="shared" si="105"/>
        <v/>
      </c>
      <c r="AU285" s="80" t="str">
        <f t="shared" si="106"/>
        <v/>
      </c>
      <c r="AW285" s="3" t="s">
        <v>1</v>
      </c>
    </row>
    <row r="286" spans="1:49" x14ac:dyDescent="0.2">
      <c r="A286" s="81">
        <f t="shared" si="93"/>
        <v>279</v>
      </c>
      <c r="B286" s="77" t="str">
        <f>IFERROR(VLOOKUP(F286,GCC.Param!$B$3:$C$96,2,FALSE),"")</f>
        <v/>
      </c>
      <c r="C286" s="70">
        <f>'Input 1 - Schedule 1'!D288</f>
        <v>0</v>
      </c>
      <c r="D286" s="70">
        <f>'Input 1 - Schedule 1'!E288</f>
        <v>0</v>
      </c>
      <c r="E286" s="70">
        <f>'Input 1 - Schedule 1'!F288</f>
        <v>0</v>
      </c>
      <c r="F286" s="70">
        <f>'Input 1 - Schedule 1'!G288</f>
        <v>0</v>
      </c>
      <c r="G286" s="70">
        <f>'Input 1 - Schedule 1'!I288</f>
        <v>0</v>
      </c>
      <c r="H286" s="70" t="str">
        <f>'Input 1 - Schedule 1'!J288</f>
        <v/>
      </c>
      <c r="I286" s="70">
        <f>'Input 1 - Schedule 1'!U288</f>
        <v>0</v>
      </c>
      <c r="J286" s="46"/>
      <c r="L286" s="46"/>
      <c r="M286" s="46"/>
      <c r="N286" s="70">
        <f>SUMIFS('Input 3 - Capital Instruments'!P$6:P$222,'Input 3 - Capital Instruments'!$N$6:$N$222,C286)</f>
        <v>0</v>
      </c>
      <c r="O286" s="46"/>
      <c r="P286" s="46"/>
      <c r="Q286" s="46"/>
      <c r="R286" s="71">
        <f t="shared" si="94"/>
        <v>0</v>
      </c>
      <c r="S286" s="46"/>
      <c r="T286" s="46"/>
      <c r="U286" s="72">
        <f t="shared" si="95"/>
        <v>0</v>
      </c>
      <c r="V286" s="71">
        <f t="shared" si="96"/>
        <v>0</v>
      </c>
      <c r="W286" s="71">
        <f t="shared" si="97"/>
        <v>0</v>
      </c>
      <c r="Y286" s="46"/>
      <c r="AA286" s="46"/>
      <c r="AB286" s="51"/>
      <c r="AC286" s="51"/>
      <c r="AD286" s="51"/>
      <c r="AE286" s="51"/>
      <c r="AF286" s="51"/>
      <c r="AG286" s="72">
        <f t="shared" si="98"/>
        <v>0</v>
      </c>
      <c r="AH286" s="46"/>
      <c r="AI286" s="46"/>
      <c r="AJ286" s="72">
        <f t="shared" si="90"/>
        <v>0</v>
      </c>
      <c r="AK286" s="71">
        <f t="shared" si="91"/>
        <v>0</v>
      </c>
      <c r="AL286" s="71">
        <f t="shared" si="92"/>
        <v>0</v>
      </c>
      <c r="AN286" s="73">
        <f t="shared" si="99"/>
        <v>0</v>
      </c>
      <c r="AO286" s="78">
        <f t="shared" si="100"/>
        <v>0</v>
      </c>
      <c r="AP286" s="79">
        <f t="shared" si="101"/>
        <v>0</v>
      </c>
      <c r="AQ286" s="73">
        <f t="shared" si="102"/>
        <v>0</v>
      </c>
      <c r="AR286" s="78">
        <f t="shared" si="103"/>
        <v>0</v>
      </c>
      <c r="AS286" s="79">
        <f t="shared" si="104"/>
        <v>0</v>
      </c>
      <c r="AT286" s="80" t="str">
        <f t="shared" si="105"/>
        <v/>
      </c>
      <c r="AU286" s="80" t="str">
        <f t="shared" si="106"/>
        <v/>
      </c>
      <c r="AW286" s="3" t="s">
        <v>1</v>
      </c>
    </row>
    <row r="287" spans="1:49" x14ac:dyDescent="0.2">
      <c r="A287" s="81">
        <f t="shared" si="93"/>
        <v>280</v>
      </c>
      <c r="B287" s="77" t="str">
        <f>IFERROR(VLOOKUP(F287,GCC.Param!$B$3:$C$96,2,FALSE),"")</f>
        <v/>
      </c>
      <c r="C287" s="70">
        <f>'Input 1 - Schedule 1'!D289</f>
        <v>0</v>
      </c>
      <c r="D287" s="70">
        <f>'Input 1 - Schedule 1'!E289</f>
        <v>0</v>
      </c>
      <c r="E287" s="70">
        <f>'Input 1 - Schedule 1'!F289</f>
        <v>0</v>
      </c>
      <c r="F287" s="70">
        <f>'Input 1 - Schedule 1'!G289</f>
        <v>0</v>
      </c>
      <c r="G287" s="70">
        <f>'Input 1 - Schedule 1'!I289</f>
        <v>0</v>
      </c>
      <c r="H287" s="70" t="str">
        <f>'Input 1 - Schedule 1'!J289</f>
        <v/>
      </c>
      <c r="I287" s="70">
        <f>'Input 1 - Schedule 1'!U289</f>
        <v>0</v>
      </c>
      <c r="J287" s="46"/>
      <c r="L287" s="46"/>
      <c r="M287" s="46"/>
      <c r="N287" s="70">
        <f>SUMIFS('Input 3 - Capital Instruments'!P$6:P$222,'Input 3 - Capital Instruments'!$N$6:$N$222,C287)</f>
        <v>0</v>
      </c>
      <c r="O287" s="46"/>
      <c r="P287" s="46"/>
      <c r="Q287" s="46"/>
      <c r="R287" s="71">
        <f t="shared" si="94"/>
        <v>0</v>
      </c>
      <c r="S287" s="46"/>
      <c r="T287" s="46"/>
      <c r="U287" s="72">
        <f t="shared" si="95"/>
        <v>0</v>
      </c>
      <c r="V287" s="71">
        <f t="shared" si="96"/>
        <v>0</v>
      </c>
      <c r="W287" s="71">
        <f t="shared" si="97"/>
        <v>0</v>
      </c>
      <c r="Y287" s="46"/>
      <c r="AA287" s="46"/>
      <c r="AB287" s="51"/>
      <c r="AC287" s="51"/>
      <c r="AD287" s="51"/>
      <c r="AE287" s="51"/>
      <c r="AF287" s="51"/>
      <c r="AG287" s="72">
        <f t="shared" si="98"/>
        <v>0</v>
      </c>
      <c r="AH287" s="46"/>
      <c r="AI287" s="46"/>
      <c r="AJ287" s="72">
        <f t="shared" si="90"/>
        <v>0</v>
      </c>
      <c r="AK287" s="71">
        <f t="shared" si="91"/>
        <v>0</v>
      </c>
      <c r="AL287" s="71">
        <f t="shared" si="92"/>
        <v>0</v>
      </c>
      <c r="AN287" s="73">
        <f t="shared" si="99"/>
        <v>0</v>
      </c>
      <c r="AO287" s="78">
        <f t="shared" si="100"/>
        <v>0</v>
      </c>
      <c r="AP287" s="79">
        <f t="shared" si="101"/>
        <v>0</v>
      </c>
      <c r="AQ287" s="73">
        <f t="shared" si="102"/>
        <v>0</v>
      </c>
      <c r="AR287" s="78">
        <f t="shared" si="103"/>
        <v>0</v>
      </c>
      <c r="AS287" s="79">
        <f t="shared" si="104"/>
        <v>0</v>
      </c>
      <c r="AT287" s="80" t="str">
        <f t="shared" si="105"/>
        <v/>
      </c>
      <c r="AU287" s="80" t="str">
        <f t="shared" si="106"/>
        <v/>
      </c>
      <c r="AW287" s="3" t="s">
        <v>1</v>
      </c>
    </row>
    <row r="288" spans="1:49" x14ac:dyDescent="0.2">
      <c r="A288" s="81">
        <f t="shared" si="93"/>
        <v>281</v>
      </c>
      <c r="B288" s="77" t="str">
        <f>IFERROR(VLOOKUP(F288,GCC.Param!$B$3:$C$96,2,FALSE),"")</f>
        <v/>
      </c>
      <c r="C288" s="70">
        <f>'Input 1 - Schedule 1'!D290</f>
        <v>0</v>
      </c>
      <c r="D288" s="70">
        <f>'Input 1 - Schedule 1'!E290</f>
        <v>0</v>
      </c>
      <c r="E288" s="70">
        <f>'Input 1 - Schedule 1'!F290</f>
        <v>0</v>
      </c>
      <c r="F288" s="70">
        <f>'Input 1 - Schedule 1'!G290</f>
        <v>0</v>
      </c>
      <c r="G288" s="70">
        <f>'Input 1 - Schedule 1'!I290</f>
        <v>0</v>
      </c>
      <c r="H288" s="70" t="str">
        <f>'Input 1 - Schedule 1'!J290</f>
        <v/>
      </c>
      <c r="I288" s="70">
        <f>'Input 1 - Schedule 1'!U290</f>
        <v>0</v>
      </c>
      <c r="J288" s="46"/>
      <c r="L288" s="46"/>
      <c r="M288" s="46"/>
      <c r="N288" s="70">
        <f>SUMIFS('Input 3 - Capital Instruments'!P$6:P$222,'Input 3 - Capital Instruments'!$N$6:$N$222,C288)</f>
        <v>0</v>
      </c>
      <c r="O288" s="46"/>
      <c r="P288" s="46"/>
      <c r="Q288" s="46"/>
      <c r="R288" s="71">
        <f t="shared" si="94"/>
        <v>0</v>
      </c>
      <c r="S288" s="46"/>
      <c r="T288" s="46"/>
      <c r="U288" s="72">
        <f t="shared" si="95"/>
        <v>0</v>
      </c>
      <c r="V288" s="71">
        <f t="shared" si="96"/>
        <v>0</v>
      </c>
      <c r="W288" s="71">
        <f t="shared" si="97"/>
        <v>0</v>
      </c>
      <c r="Y288" s="46"/>
      <c r="AA288" s="46"/>
      <c r="AB288" s="51"/>
      <c r="AC288" s="51"/>
      <c r="AD288" s="51"/>
      <c r="AE288" s="51"/>
      <c r="AF288" s="51"/>
      <c r="AG288" s="72">
        <f t="shared" si="98"/>
        <v>0</v>
      </c>
      <c r="AH288" s="46"/>
      <c r="AI288" s="46"/>
      <c r="AJ288" s="72">
        <f t="shared" si="90"/>
        <v>0</v>
      </c>
      <c r="AK288" s="71">
        <f t="shared" si="91"/>
        <v>0</v>
      </c>
      <c r="AL288" s="71">
        <f t="shared" si="92"/>
        <v>0</v>
      </c>
      <c r="AN288" s="73">
        <f t="shared" si="99"/>
        <v>0</v>
      </c>
      <c r="AO288" s="78">
        <f t="shared" si="100"/>
        <v>0</v>
      </c>
      <c r="AP288" s="79">
        <f t="shared" si="101"/>
        <v>0</v>
      </c>
      <c r="AQ288" s="73">
        <f t="shared" si="102"/>
        <v>0</v>
      </c>
      <c r="AR288" s="78">
        <f t="shared" si="103"/>
        <v>0</v>
      </c>
      <c r="AS288" s="79">
        <f t="shared" si="104"/>
        <v>0</v>
      </c>
      <c r="AT288" s="80" t="str">
        <f t="shared" si="105"/>
        <v/>
      </c>
      <c r="AU288" s="80" t="str">
        <f t="shared" si="106"/>
        <v/>
      </c>
      <c r="AW288" s="3" t="s">
        <v>1</v>
      </c>
    </row>
    <row r="289" spans="1:49" x14ac:dyDescent="0.2">
      <c r="A289" s="81">
        <f t="shared" si="93"/>
        <v>282</v>
      </c>
      <c r="B289" s="77" t="str">
        <f>IFERROR(VLOOKUP(F289,GCC.Param!$B$3:$C$96,2,FALSE),"")</f>
        <v/>
      </c>
      <c r="C289" s="70">
        <f>'Input 1 - Schedule 1'!D291</f>
        <v>0</v>
      </c>
      <c r="D289" s="70">
        <f>'Input 1 - Schedule 1'!E291</f>
        <v>0</v>
      </c>
      <c r="E289" s="70">
        <f>'Input 1 - Schedule 1'!F291</f>
        <v>0</v>
      </c>
      <c r="F289" s="70">
        <f>'Input 1 - Schedule 1'!G291</f>
        <v>0</v>
      </c>
      <c r="G289" s="70">
        <f>'Input 1 - Schedule 1'!I291</f>
        <v>0</v>
      </c>
      <c r="H289" s="70" t="str">
        <f>'Input 1 - Schedule 1'!J291</f>
        <v/>
      </c>
      <c r="I289" s="70">
        <f>'Input 1 - Schedule 1'!U291</f>
        <v>0</v>
      </c>
      <c r="J289" s="46"/>
      <c r="L289" s="46"/>
      <c r="M289" s="46"/>
      <c r="N289" s="70">
        <f>SUMIFS('Input 3 - Capital Instruments'!P$6:P$222,'Input 3 - Capital Instruments'!$N$6:$N$222,C289)</f>
        <v>0</v>
      </c>
      <c r="O289" s="46"/>
      <c r="P289" s="46"/>
      <c r="Q289" s="46"/>
      <c r="R289" s="71">
        <f t="shared" si="94"/>
        <v>0</v>
      </c>
      <c r="S289" s="46"/>
      <c r="T289" s="46"/>
      <c r="U289" s="72">
        <f t="shared" si="95"/>
        <v>0</v>
      </c>
      <c r="V289" s="71">
        <f t="shared" si="96"/>
        <v>0</v>
      </c>
      <c r="W289" s="71">
        <f t="shared" si="97"/>
        <v>0</v>
      </c>
      <c r="Y289" s="46"/>
      <c r="AA289" s="46"/>
      <c r="AB289" s="51"/>
      <c r="AC289" s="51"/>
      <c r="AD289" s="51"/>
      <c r="AE289" s="51"/>
      <c r="AF289" s="51"/>
      <c r="AG289" s="72">
        <f t="shared" si="98"/>
        <v>0</v>
      </c>
      <c r="AH289" s="46"/>
      <c r="AI289" s="46"/>
      <c r="AJ289" s="72">
        <f t="shared" si="90"/>
        <v>0</v>
      </c>
      <c r="AK289" s="71">
        <f t="shared" si="91"/>
        <v>0</v>
      </c>
      <c r="AL289" s="71">
        <f t="shared" si="92"/>
        <v>0</v>
      </c>
      <c r="AN289" s="73">
        <f t="shared" si="99"/>
        <v>0</v>
      </c>
      <c r="AO289" s="78">
        <f t="shared" si="100"/>
        <v>0</v>
      </c>
      <c r="AP289" s="79">
        <f t="shared" si="101"/>
        <v>0</v>
      </c>
      <c r="AQ289" s="73">
        <f t="shared" si="102"/>
        <v>0</v>
      </c>
      <c r="AR289" s="78">
        <f t="shared" si="103"/>
        <v>0</v>
      </c>
      <c r="AS289" s="79">
        <f t="shared" si="104"/>
        <v>0</v>
      </c>
      <c r="AT289" s="80" t="str">
        <f t="shared" si="105"/>
        <v/>
      </c>
      <c r="AU289" s="80" t="str">
        <f t="shared" si="106"/>
        <v/>
      </c>
      <c r="AW289" s="3" t="s">
        <v>1</v>
      </c>
    </row>
    <row r="290" spans="1:49" x14ac:dyDescent="0.2">
      <c r="A290" s="81">
        <f t="shared" si="93"/>
        <v>283</v>
      </c>
      <c r="B290" s="77" t="str">
        <f>IFERROR(VLOOKUP(F290,GCC.Param!$B$3:$C$96,2,FALSE),"")</f>
        <v/>
      </c>
      <c r="C290" s="70">
        <f>'Input 1 - Schedule 1'!D292</f>
        <v>0</v>
      </c>
      <c r="D290" s="70">
        <f>'Input 1 - Schedule 1'!E292</f>
        <v>0</v>
      </c>
      <c r="E290" s="70">
        <f>'Input 1 - Schedule 1'!F292</f>
        <v>0</v>
      </c>
      <c r="F290" s="70">
        <f>'Input 1 - Schedule 1'!G292</f>
        <v>0</v>
      </c>
      <c r="G290" s="70">
        <f>'Input 1 - Schedule 1'!I292</f>
        <v>0</v>
      </c>
      <c r="H290" s="70" t="str">
        <f>'Input 1 - Schedule 1'!J292</f>
        <v/>
      </c>
      <c r="I290" s="70">
        <f>'Input 1 - Schedule 1'!U292</f>
        <v>0</v>
      </c>
      <c r="J290" s="46"/>
      <c r="L290" s="46"/>
      <c r="M290" s="46"/>
      <c r="N290" s="70">
        <f>SUMIFS('Input 3 - Capital Instruments'!P$6:P$222,'Input 3 - Capital Instruments'!$N$6:$N$222,C290)</f>
        <v>0</v>
      </c>
      <c r="O290" s="46"/>
      <c r="P290" s="46"/>
      <c r="Q290" s="46"/>
      <c r="R290" s="71">
        <f t="shared" si="94"/>
        <v>0</v>
      </c>
      <c r="S290" s="46"/>
      <c r="T290" s="46"/>
      <c r="U290" s="72">
        <f t="shared" si="95"/>
        <v>0</v>
      </c>
      <c r="V290" s="71">
        <f t="shared" si="96"/>
        <v>0</v>
      </c>
      <c r="W290" s="71">
        <f t="shared" si="97"/>
        <v>0</v>
      </c>
      <c r="Y290" s="46"/>
      <c r="AA290" s="46"/>
      <c r="AB290" s="51"/>
      <c r="AC290" s="51"/>
      <c r="AD290" s="51"/>
      <c r="AE290" s="51"/>
      <c r="AF290" s="51"/>
      <c r="AG290" s="72">
        <f t="shared" si="98"/>
        <v>0</v>
      </c>
      <c r="AH290" s="46"/>
      <c r="AI290" s="46"/>
      <c r="AJ290" s="72">
        <f t="shared" si="90"/>
        <v>0</v>
      </c>
      <c r="AK290" s="71">
        <f t="shared" si="91"/>
        <v>0</v>
      </c>
      <c r="AL290" s="71">
        <f t="shared" si="92"/>
        <v>0</v>
      </c>
      <c r="AN290" s="73">
        <f t="shared" si="99"/>
        <v>0</v>
      </c>
      <c r="AO290" s="78">
        <f t="shared" si="100"/>
        <v>0</v>
      </c>
      <c r="AP290" s="79">
        <f t="shared" si="101"/>
        <v>0</v>
      </c>
      <c r="AQ290" s="73">
        <f t="shared" si="102"/>
        <v>0</v>
      </c>
      <c r="AR290" s="78">
        <f t="shared" si="103"/>
        <v>0</v>
      </c>
      <c r="AS290" s="79">
        <f t="shared" si="104"/>
        <v>0</v>
      </c>
      <c r="AT290" s="80" t="str">
        <f t="shared" si="105"/>
        <v/>
      </c>
      <c r="AU290" s="80" t="str">
        <f t="shared" si="106"/>
        <v/>
      </c>
      <c r="AW290" s="3" t="s">
        <v>1</v>
      </c>
    </row>
    <row r="291" spans="1:49" x14ac:dyDescent="0.2">
      <c r="A291" s="81">
        <f t="shared" si="93"/>
        <v>284</v>
      </c>
      <c r="B291" s="77" t="str">
        <f>IFERROR(VLOOKUP(F291,GCC.Param!$B$3:$C$96,2,FALSE),"")</f>
        <v/>
      </c>
      <c r="C291" s="70">
        <f>'Input 1 - Schedule 1'!D293</f>
        <v>0</v>
      </c>
      <c r="D291" s="70">
        <f>'Input 1 - Schedule 1'!E293</f>
        <v>0</v>
      </c>
      <c r="E291" s="70">
        <f>'Input 1 - Schedule 1'!F293</f>
        <v>0</v>
      </c>
      <c r="F291" s="70">
        <f>'Input 1 - Schedule 1'!G293</f>
        <v>0</v>
      </c>
      <c r="G291" s="70">
        <f>'Input 1 - Schedule 1'!I293</f>
        <v>0</v>
      </c>
      <c r="H291" s="70" t="str">
        <f>'Input 1 - Schedule 1'!J293</f>
        <v/>
      </c>
      <c r="I291" s="70">
        <f>'Input 1 - Schedule 1'!U293</f>
        <v>0</v>
      </c>
      <c r="J291" s="46"/>
      <c r="L291" s="46"/>
      <c r="M291" s="46"/>
      <c r="N291" s="70">
        <f>SUMIFS('Input 3 - Capital Instruments'!P$6:P$222,'Input 3 - Capital Instruments'!$N$6:$N$222,C291)</f>
        <v>0</v>
      </c>
      <c r="O291" s="46"/>
      <c r="P291" s="46"/>
      <c r="Q291" s="46"/>
      <c r="R291" s="71">
        <f t="shared" si="94"/>
        <v>0</v>
      </c>
      <c r="S291" s="46"/>
      <c r="T291" s="46"/>
      <c r="U291" s="72">
        <f t="shared" si="95"/>
        <v>0</v>
      </c>
      <c r="V291" s="71">
        <f t="shared" si="96"/>
        <v>0</v>
      </c>
      <c r="W291" s="71">
        <f t="shared" si="97"/>
        <v>0</v>
      </c>
      <c r="Y291" s="46"/>
      <c r="AA291" s="46"/>
      <c r="AB291" s="51"/>
      <c r="AC291" s="51"/>
      <c r="AD291" s="51"/>
      <c r="AE291" s="51"/>
      <c r="AF291" s="51"/>
      <c r="AG291" s="72">
        <f t="shared" si="98"/>
        <v>0</v>
      </c>
      <c r="AH291" s="46"/>
      <c r="AI291" s="46"/>
      <c r="AJ291" s="72">
        <f t="shared" si="90"/>
        <v>0</v>
      </c>
      <c r="AK291" s="71">
        <f t="shared" si="91"/>
        <v>0</v>
      </c>
      <c r="AL291" s="71">
        <f t="shared" si="92"/>
        <v>0</v>
      </c>
      <c r="AN291" s="73">
        <f t="shared" si="99"/>
        <v>0</v>
      </c>
      <c r="AO291" s="78">
        <f t="shared" si="100"/>
        <v>0</v>
      </c>
      <c r="AP291" s="79">
        <f t="shared" si="101"/>
        <v>0</v>
      </c>
      <c r="AQ291" s="73">
        <f t="shared" si="102"/>
        <v>0</v>
      </c>
      <c r="AR291" s="78">
        <f t="shared" si="103"/>
        <v>0</v>
      </c>
      <c r="AS291" s="79">
        <f t="shared" si="104"/>
        <v>0</v>
      </c>
      <c r="AT291" s="80" t="str">
        <f t="shared" si="105"/>
        <v/>
      </c>
      <c r="AU291" s="80" t="str">
        <f t="shared" si="106"/>
        <v/>
      </c>
      <c r="AW291" s="3" t="s">
        <v>1</v>
      </c>
    </row>
    <row r="292" spans="1:49" x14ac:dyDescent="0.2">
      <c r="A292" s="81">
        <f t="shared" si="93"/>
        <v>285</v>
      </c>
      <c r="B292" s="77" t="str">
        <f>IFERROR(VLOOKUP(F292,GCC.Param!$B$3:$C$96,2,FALSE),"")</f>
        <v/>
      </c>
      <c r="C292" s="70">
        <f>'Input 1 - Schedule 1'!D294</f>
        <v>0</v>
      </c>
      <c r="D292" s="70">
        <f>'Input 1 - Schedule 1'!E294</f>
        <v>0</v>
      </c>
      <c r="E292" s="70">
        <f>'Input 1 - Schedule 1'!F294</f>
        <v>0</v>
      </c>
      <c r="F292" s="70">
        <f>'Input 1 - Schedule 1'!G294</f>
        <v>0</v>
      </c>
      <c r="G292" s="70">
        <f>'Input 1 - Schedule 1'!I294</f>
        <v>0</v>
      </c>
      <c r="H292" s="70" t="str">
        <f>'Input 1 - Schedule 1'!J294</f>
        <v/>
      </c>
      <c r="I292" s="70">
        <f>'Input 1 - Schedule 1'!U294</f>
        <v>0</v>
      </c>
      <c r="J292" s="46"/>
      <c r="L292" s="46"/>
      <c r="M292" s="46"/>
      <c r="N292" s="70">
        <f>SUMIFS('Input 3 - Capital Instruments'!P$6:P$222,'Input 3 - Capital Instruments'!$N$6:$N$222,C292)</f>
        <v>0</v>
      </c>
      <c r="O292" s="46"/>
      <c r="P292" s="46"/>
      <c r="Q292" s="46"/>
      <c r="R292" s="71">
        <f t="shared" si="94"/>
        <v>0</v>
      </c>
      <c r="S292" s="46"/>
      <c r="T292" s="46"/>
      <c r="U292" s="72">
        <f t="shared" si="95"/>
        <v>0</v>
      </c>
      <c r="V292" s="71">
        <f t="shared" si="96"/>
        <v>0</v>
      </c>
      <c r="W292" s="71">
        <f t="shared" si="97"/>
        <v>0</v>
      </c>
      <c r="Y292" s="46"/>
      <c r="AA292" s="46"/>
      <c r="AB292" s="51"/>
      <c r="AC292" s="51"/>
      <c r="AD292" s="51"/>
      <c r="AE292" s="51"/>
      <c r="AF292" s="51"/>
      <c r="AG292" s="72">
        <f t="shared" si="98"/>
        <v>0</v>
      </c>
      <c r="AH292" s="46"/>
      <c r="AI292" s="46"/>
      <c r="AJ292" s="72">
        <f t="shared" si="90"/>
        <v>0</v>
      </c>
      <c r="AK292" s="71">
        <f t="shared" si="91"/>
        <v>0</v>
      </c>
      <c r="AL292" s="71">
        <f t="shared" si="92"/>
        <v>0</v>
      </c>
      <c r="AN292" s="73">
        <f t="shared" si="99"/>
        <v>0</v>
      </c>
      <c r="AO292" s="78">
        <f t="shared" si="100"/>
        <v>0</v>
      </c>
      <c r="AP292" s="79">
        <f t="shared" si="101"/>
        <v>0</v>
      </c>
      <c r="AQ292" s="73">
        <f t="shared" si="102"/>
        <v>0</v>
      </c>
      <c r="AR292" s="78">
        <f t="shared" si="103"/>
        <v>0</v>
      </c>
      <c r="AS292" s="79">
        <f t="shared" si="104"/>
        <v>0</v>
      </c>
      <c r="AT292" s="80" t="str">
        <f t="shared" si="105"/>
        <v/>
      </c>
      <c r="AU292" s="80" t="str">
        <f t="shared" si="106"/>
        <v/>
      </c>
      <c r="AW292" s="3" t="s">
        <v>1</v>
      </c>
    </row>
    <row r="293" spans="1:49" x14ac:dyDescent="0.2">
      <c r="A293" s="81">
        <f t="shared" si="93"/>
        <v>286</v>
      </c>
      <c r="B293" s="77" t="str">
        <f>IFERROR(VLOOKUP(F293,GCC.Param!$B$3:$C$96,2,FALSE),"")</f>
        <v/>
      </c>
      <c r="C293" s="70">
        <f>'Input 1 - Schedule 1'!D295</f>
        <v>0</v>
      </c>
      <c r="D293" s="70">
        <f>'Input 1 - Schedule 1'!E295</f>
        <v>0</v>
      </c>
      <c r="E293" s="70">
        <f>'Input 1 - Schedule 1'!F295</f>
        <v>0</v>
      </c>
      <c r="F293" s="70">
        <f>'Input 1 - Schedule 1'!G295</f>
        <v>0</v>
      </c>
      <c r="G293" s="70">
        <f>'Input 1 - Schedule 1'!I295</f>
        <v>0</v>
      </c>
      <c r="H293" s="70" t="str">
        <f>'Input 1 - Schedule 1'!J295</f>
        <v/>
      </c>
      <c r="I293" s="70">
        <f>'Input 1 - Schedule 1'!U295</f>
        <v>0</v>
      </c>
      <c r="J293" s="46"/>
      <c r="L293" s="46"/>
      <c r="M293" s="46"/>
      <c r="N293" s="70">
        <f>SUMIFS('Input 3 - Capital Instruments'!P$6:P$222,'Input 3 - Capital Instruments'!$N$6:$N$222,C293)</f>
        <v>0</v>
      </c>
      <c r="O293" s="46"/>
      <c r="P293" s="46"/>
      <c r="Q293" s="46"/>
      <c r="R293" s="71">
        <f t="shared" si="94"/>
        <v>0</v>
      </c>
      <c r="S293" s="46"/>
      <c r="T293" s="46"/>
      <c r="U293" s="72">
        <f t="shared" si="95"/>
        <v>0</v>
      </c>
      <c r="V293" s="71">
        <f t="shared" si="96"/>
        <v>0</v>
      </c>
      <c r="W293" s="71">
        <f t="shared" si="97"/>
        <v>0</v>
      </c>
      <c r="Y293" s="46"/>
      <c r="AA293" s="46"/>
      <c r="AB293" s="51"/>
      <c r="AC293" s="51"/>
      <c r="AD293" s="51"/>
      <c r="AE293" s="51"/>
      <c r="AF293" s="51"/>
      <c r="AG293" s="72">
        <f t="shared" si="98"/>
        <v>0</v>
      </c>
      <c r="AH293" s="46"/>
      <c r="AI293" s="46"/>
      <c r="AJ293" s="72">
        <f t="shared" si="90"/>
        <v>0</v>
      </c>
      <c r="AK293" s="71">
        <f t="shared" si="91"/>
        <v>0</v>
      </c>
      <c r="AL293" s="71">
        <f t="shared" si="92"/>
        <v>0</v>
      </c>
      <c r="AN293" s="73">
        <f t="shared" si="99"/>
        <v>0</v>
      </c>
      <c r="AO293" s="78">
        <f t="shared" si="100"/>
        <v>0</v>
      </c>
      <c r="AP293" s="79">
        <f t="shared" si="101"/>
        <v>0</v>
      </c>
      <c r="AQ293" s="73">
        <f t="shared" si="102"/>
        <v>0</v>
      </c>
      <c r="AR293" s="78">
        <f t="shared" si="103"/>
        <v>0</v>
      </c>
      <c r="AS293" s="79">
        <f t="shared" si="104"/>
        <v>0</v>
      </c>
      <c r="AT293" s="80" t="str">
        <f t="shared" si="105"/>
        <v/>
      </c>
      <c r="AU293" s="80" t="str">
        <f t="shared" si="106"/>
        <v/>
      </c>
      <c r="AW293" s="3" t="s">
        <v>1</v>
      </c>
    </row>
    <row r="294" spans="1:49" x14ac:dyDescent="0.2">
      <c r="A294" s="81">
        <f t="shared" si="93"/>
        <v>287</v>
      </c>
      <c r="B294" s="77" t="str">
        <f>IFERROR(VLOOKUP(F294,GCC.Param!$B$3:$C$96,2,FALSE),"")</f>
        <v/>
      </c>
      <c r="C294" s="70">
        <f>'Input 1 - Schedule 1'!D296</f>
        <v>0</v>
      </c>
      <c r="D294" s="70">
        <f>'Input 1 - Schedule 1'!E296</f>
        <v>0</v>
      </c>
      <c r="E294" s="70">
        <f>'Input 1 - Schedule 1'!F296</f>
        <v>0</v>
      </c>
      <c r="F294" s="70">
        <f>'Input 1 - Schedule 1'!G296</f>
        <v>0</v>
      </c>
      <c r="G294" s="70">
        <f>'Input 1 - Schedule 1'!I296</f>
        <v>0</v>
      </c>
      <c r="H294" s="70" t="str">
        <f>'Input 1 - Schedule 1'!J296</f>
        <v/>
      </c>
      <c r="I294" s="70">
        <f>'Input 1 - Schedule 1'!U296</f>
        <v>0</v>
      </c>
      <c r="J294" s="46"/>
      <c r="L294" s="46"/>
      <c r="M294" s="46"/>
      <c r="N294" s="70">
        <f>SUMIFS('Input 3 - Capital Instruments'!P$6:P$222,'Input 3 - Capital Instruments'!$N$6:$N$222,C294)</f>
        <v>0</v>
      </c>
      <c r="O294" s="46"/>
      <c r="P294" s="46"/>
      <c r="Q294" s="46"/>
      <c r="R294" s="71">
        <f t="shared" si="94"/>
        <v>0</v>
      </c>
      <c r="S294" s="46"/>
      <c r="T294" s="46"/>
      <c r="U294" s="72">
        <f t="shared" si="95"/>
        <v>0</v>
      </c>
      <c r="V294" s="71">
        <f t="shared" si="96"/>
        <v>0</v>
      </c>
      <c r="W294" s="71">
        <f t="shared" si="97"/>
        <v>0</v>
      </c>
      <c r="Y294" s="46"/>
      <c r="AA294" s="46"/>
      <c r="AB294" s="51"/>
      <c r="AC294" s="51"/>
      <c r="AD294" s="51"/>
      <c r="AE294" s="51"/>
      <c r="AF294" s="51"/>
      <c r="AG294" s="72">
        <f t="shared" si="98"/>
        <v>0</v>
      </c>
      <c r="AH294" s="46"/>
      <c r="AI294" s="46"/>
      <c r="AJ294" s="72">
        <f t="shared" si="90"/>
        <v>0</v>
      </c>
      <c r="AK294" s="71">
        <f t="shared" si="91"/>
        <v>0</v>
      </c>
      <c r="AL294" s="71">
        <f t="shared" si="92"/>
        <v>0</v>
      </c>
      <c r="AN294" s="73">
        <f t="shared" si="99"/>
        <v>0</v>
      </c>
      <c r="AO294" s="78">
        <f t="shared" si="100"/>
        <v>0</v>
      </c>
      <c r="AP294" s="79">
        <f t="shared" si="101"/>
        <v>0</v>
      </c>
      <c r="AQ294" s="73">
        <f t="shared" si="102"/>
        <v>0</v>
      </c>
      <c r="AR294" s="78">
        <f t="shared" si="103"/>
        <v>0</v>
      </c>
      <c r="AS294" s="79">
        <f t="shared" si="104"/>
        <v>0</v>
      </c>
      <c r="AT294" s="80" t="str">
        <f t="shared" si="105"/>
        <v/>
      </c>
      <c r="AU294" s="80" t="str">
        <f t="shared" si="106"/>
        <v/>
      </c>
      <c r="AW294" s="3" t="s">
        <v>1</v>
      </c>
    </row>
    <row r="295" spans="1:49" x14ac:dyDescent="0.2">
      <c r="A295" s="81">
        <f t="shared" si="93"/>
        <v>288</v>
      </c>
      <c r="B295" s="77" t="str">
        <f>IFERROR(VLOOKUP(F295,GCC.Param!$B$3:$C$96,2,FALSE),"")</f>
        <v/>
      </c>
      <c r="C295" s="70">
        <f>'Input 1 - Schedule 1'!D297</f>
        <v>0</v>
      </c>
      <c r="D295" s="70">
        <f>'Input 1 - Schedule 1'!E297</f>
        <v>0</v>
      </c>
      <c r="E295" s="70">
        <f>'Input 1 - Schedule 1'!F297</f>
        <v>0</v>
      </c>
      <c r="F295" s="70">
        <f>'Input 1 - Schedule 1'!G297</f>
        <v>0</v>
      </c>
      <c r="G295" s="70">
        <f>'Input 1 - Schedule 1'!I297</f>
        <v>0</v>
      </c>
      <c r="H295" s="70" t="str">
        <f>'Input 1 - Schedule 1'!J297</f>
        <v/>
      </c>
      <c r="I295" s="70">
        <f>'Input 1 - Schedule 1'!U297</f>
        <v>0</v>
      </c>
      <c r="J295" s="46"/>
      <c r="L295" s="46"/>
      <c r="M295" s="46"/>
      <c r="N295" s="70">
        <f>SUMIFS('Input 3 - Capital Instruments'!P$6:P$222,'Input 3 - Capital Instruments'!$N$6:$N$222,C295)</f>
        <v>0</v>
      </c>
      <c r="O295" s="46"/>
      <c r="P295" s="46"/>
      <c r="Q295" s="46"/>
      <c r="R295" s="71">
        <f t="shared" si="94"/>
        <v>0</v>
      </c>
      <c r="S295" s="46"/>
      <c r="T295" s="46"/>
      <c r="U295" s="72">
        <f t="shared" si="95"/>
        <v>0</v>
      </c>
      <c r="V295" s="71">
        <f t="shared" si="96"/>
        <v>0</v>
      </c>
      <c r="W295" s="71">
        <f t="shared" si="97"/>
        <v>0</v>
      </c>
      <c r="Y295" s="46"/>
      <c r="AA295" s="46"/>
      <c r="AB295" s="51"/>
      <c r="AC295" s="51"/>
      <c r="AD295" s="51"/>
      <c r="AE295" s="51"/>
      <c r="AF295" s="51"/>
      <c r="AG295" s="72">
        <f t="shared" si="98"/>
        <v>0</v>
      </c>
      <c r="AH295" s="46"/>
      <c r="AI295" s="46"/>
      <c r="AJ295" s="72">
        <f t="shared" si="90"/>
        <v>0</v>
      </c>
      <c r="AK295" s="71">
        <f t="shared" si="91"/>
        <v>0</v>
      </c>
      <c r="AL295" s="71">
        <f t="shared" si="92"/>
        <v>0</v>
      </c>
      <c r="AN295" s="73">
        <f t="shared" si="99"/>
        <v>0</v>
      </c>
      <c r="AO295" s="78">
        <f t="shared" si="100"/>
        <v>0</v>
      </c>
      <c r="AP295" s="79">
        <f t="shared" si="101"/>
        <v>0</v>
      </c>
      <c r="AQ295" s="73">
        <f t="shared" si="102"/>
        <v>0</v>
      </c>
      <c r="AR295" s="78">
        <f t="shared" si="103"/>
        <v>0</v>
      </c>
      <c r="AS295" s="79">
        <f t="shared" si="104"/>
        <v>0</v>
      </c>
      <c r="AT295" s="80" t="str">
        <f t="shared" si="105"/>
        <v/>
      </c>
      <c r="AU295" s="80" t="str">
        <f t="shared" si="106"/>
        <v/>
      </c>
      <c r="AW295" s="3" t="s">
        <v>1</v>
      </c>
    </row>
    <row r="296" spans="1:49" x14ac:dyDescent="0.2">
      <c r="A296" s="81">
        <f t="shared" si="93"/>
        <v>289</v>
      </c>
      <c r="B296" s="77" t="str">
        <f>IFERROR(VLOOKUP(F296,GCC.Param!$B$3:$C$96,2,FALSE),"")</f>
        <v/>
      </c>
      <c r="C296" s="70">
        <f>'Input 1 - Schedule 1'!D298</f>
        <v>0</v>
      </c>
      <c r="D296" s="70">
        <f>'Input 1 - Schedule 1'!E298</f>
        <v>0</v>
      </c>
      <c r="E296" s="70">
        <f>'Input 1 - Schedule 1'!F298</f>
        <v>0</v>
      </c>
      <c r="F296" s="70">
        <f>'Input 1 - Schedule 1'!G298</f>
        <v>0</v>
      </c>
      <c r="G296" s="70">
        <f>'Input 1 - Schedule 1'!I298</f>
        <v>0</v>
      </c>
      <c r="H296" s="70" t="str">
        <f>'Input 1 - Schedule 1'!J298</f>
        <v/>
      </c>
      <c r="I296" s="70">
        <f>'Input 1 - Schedule 1'!U298</f>
        <v>0</v>
      </c>
      <c r="J296" s="46"/>
      <c r="L296" s="46"/>
      <c r="M296" s="46"/>
      <c r="N296" s="70">
        <f>SUMIFS('Input 3 - Capital Instruments'!P$6:P$222,'Input 3 - Capital Instruments'!$N$6:$N$222,C296)</f>
        <v>0</v>
      </c>
      <c r="O296" s="46"/>
      <c r="P296" s="46"/>
      <c r="Q296" s="46"/>
      <c r="R296" s="71">
        <f t="shared" si="94"/>
        <v>0</v>
      </c>
      <c r="S296" s="46"/>
      <c r="T296" s="46"/>
      <c r="U296" s="72">
        <f t="shared" si="95"/>
        <v>0</v>
      </c>
      <c r="V296" s="71">
        <f t="shared" si="96"/>
        <v>0</v>
      </c>
      <c r="W296" s="71">
        <f t="shared" si="97"/>
        <v>0</v>
      </c>
      <c r="Y296" s="46"/>
      <c r="AA296" s="46"/>
      <c r="AB296" s="51"/>
      <c r="AC296" s="51"/>
      <c r="AD296" s="51"/>
      <c r="AE296" s="51"/>
      <c r="AF296" s="51"/>
      <c r="AG296" s="72">
        <f t="shared" si="98"/>
        <v>0</v>
      </c>
      <c r="AH296" s="46"/>
      <c r="AI296" s="46"/>
      <c r="AJ296" s="72">
        <f t="shared" si="90"/>
        <v>0</v>
      </c>
      <c r="AK296" s="71">
        <f t="shared" si="91"/>
        <v>0</v>
      </c>
      <c r="AL296" s="71">
        <f t="shared" si="92"/>
        <v>0</v>
      </c>
      <c r="AN296" s="73">
        <f t="shared" si="99"/>
        <v>0</v>
      </c>
      <c r="AO296" s="78">
        <f t="shared" si="100"/>
        <v>0</v>
      </c>
      <c r="AP296" s="79">
        <f t="shared" si="101"/>
        <v>0</v>
      </c>
      <c r="AQ296" s="73">
        <f t="shared" si="102"/>
        <v>0</v>
      </c>
      <c r="AR296" s="78">
        <f t="shared" si="103"/>
        <v>0</v>
      </c>
      <c r="AS296" s="79">
        <f t="shared" si="104"/>
        <v>0</v>
      </c>
      <c r="AT296" s="80" t="str">
        <f t="shared" si="105"/>
        <v/>
      </c>
      <c r="AU296" s="80" t="str">
        <f t="shared" si="106"/>
        <v/>
      </c>
      <c r="AW296" s="3" t="s">
        <v>1</v>
      </c>
    </row>
    <row r="297" spans="1:49" x14ac:dyDescent="0.2">
      <c r="A297" s="81">
        <f t="shared" si="93"/>
        <v>290</v>
      </c>
      <c r="B297" s="77" t="str">
        <f>IFERROR(VLOOKUP(F297,GCC.Param!$B$3:$C$96,2,FALSE),"")</f>
        <v/>
      </c>
      <c r="C297" s="70">
        <f>'Input 1 - Schedule 1'!D299</f>
        <v>0</v>
      </c>
      <c r="D297" s="70">
        <f>'Input 1 - Schedule 1'!E299</f>
        <v>0</v>
      </c>
      <c r="E297" s="70">
        <f>'Input 1 - Schedule 1'!F299</f>
        <v>0</v>
      </c>
      <c r="F297" s="70">
        <f>'Input 1 - Schedule 1'!G299</f>
        <v>0</v>
      </c>
      <c r="G297" s="70">
        <f>'Input 1 - Schedule 1'!I299</f>
        <v>0</v>
      </c>
      <c r="H297" s="70" t="str">
        <f>'Input 1 - Schedule 1'!J299</f>
        <v/>
      </c>
      <c r="I297" s="70">
        <f>'Input 1 - Schedule 1'!U299</f>
        <v>0</v>
      </c>
      <c r="J297" s="46"/>
      <c r="L297" s="46"/>
      <c r="M297" s="46"/>
      <c r="N297" s="70">
        <f>SUMIFS('Input 3 - Capital Instruments'!P$6:P$222,'Input 3 - Capital Instruments'!$N$6:$N$222,C297)</f>
        <v>0</v>
      </c>
      <c r="O297" s="46"/>
      <c r="P297" s="46"/>
      <c r="Q297" s="46"/>
      <c r="R297" s="71">
        <f t="shared" si="94"/>
        <v>0</v>
      </c>
      <c r="S297" s="46"/>
      <c r="T297" s="46"/>
      <c r="U297" s="72">
        <f t="shared" si="95"/>
        <v>0</v>
      </c>
      <c r="V297" s="71">
        <f t="shared" si="96"/>
        <v>0</v>
      </c>
      <c r="W297" s="71">
        <f t="shared" si="97"/>
        <v>0</v>
      </c>
      <c r="Y297" s="46"/>
      <c r="AA297" s="46"/>
      <c r="AB297" s="51"/>
      <c r="AC297" s="51"/>
      <c r="AD297" s="51"/>
      <c r="AE297" s="51"/>
      <c r="AF297" s="51"/>
      <c r="AG297" s="72">
        <f t="shared" si="98"/>
        <v>0</v>
      </c>
      <c r="AH297" s="46"/>
      <c r="AI297" s="46"/>
      <c r="AJ297" s="72">
        <f t="shared" si="90"/>
        <v>0</v>
      </c>
      <c r="AK297" s="71">
        <f t="shared" si="91"/>
        <v>0</v>
      </c>
      <c r="AL297" s="71">
        <f t="shared" si="92"/>
        <v>0</v>
      </c>
      <c r="AN297" s="73">
        <f t="shared" si="99"/>
        <v>0</v>
      </c>
      <c r="AO297" s="78">
        <f t="shared" si="100"/>
        <v>0</v>
      </c>
      <c r="AP297" s="79">
        <f t="shared" si="101"/>
        <v>0</v>
      </c>
      <c r="AQ297" s="73">
        <f t="shared" si="102"/>
        <v>0</v>
      </c>
      <c r="AR297" s="78">
        <f t="shared" si="103"/>
        <v>0</v>
      </c>
      <c r="AS297" s="79">
        <f t="shared" si="104"/>
        <v>0</v>
      </c>
      <c r="AT297" s="80" t="str">
        <f t="shared" si="105"/>
        <v/>
      </c>
      <c r="AU297" s="80" t="str">
        <f t="shared" si="106"/>
        <v/>
      </c>
      <c r="AW297" s="3" t="s">
        <v>1</v>
      </c>
    </row>
    <row r="298" spans="1:49" x14ac:dyDescent="0.2">
      <c r="A298" s="81">
        <f t="shared" si="93"/>
        <v>291</v>
      </c>
      <c r="B298" s="77" t="str">
        <f>IFERROR(VLOOKUP(F298,GCC.Param!$B$3:$C$96,2,FALSE),"")</f>
        <v/>
      </c>
      <c r="C298" s="70">
        <f>'Input 1 - Schedule 1'!D300</f>
        <v>0</v>
      </c>
      <c r="D298" s="70">
        <f>'Input 1 - Schedule 1'!E300</f>
        <v>0</v>
      </c>
      <c r="E298" s="70">
        <f>'Input 1 - Schedule 1'!F300</f>
        <v>0</v>
      </c>
      <c r="F298" s="70">
        <f>'Input 1 - Schedule 1'!G300</f>
        <v>0</v>
      </c>
      <c r="G298" s="70">
        <f>'Input 1 - Schedule 1'!I300</f>
        <v>0</v>
      </c>
      <c r="H298" s="70" t="str">
        <f>'Input 1 - Schedule 1'!J300</f>
        <v/>
      </c>
      <c r="I298" s="70">
        <f>'Input 1 - Schedule 1'!U300</f>
        <v>0</v>
      </c>
      <c r="J298" s="46"/>
      <c r="L298" s="46"/>
      <c r="M298" s="46"/>
      <c r="N298" s="70">
        <f>SUMIFS('Input 3 - Capital Instruments'!P$6:P$222,'Input 3 - Capital Instruments'!$N$6:$N$222,C298)</f>
        <v>0</v>
      </c>
      <c r="O298" s="46"/>
      <c r="P298" s="46"/>
      <c r="Q298" s="46"/>
      <c r="R298" s="71">
        <f t="shared" si="94"/>
        <v>0</v>
      </c>
      <c r="S298" s="46"/>
      <c r="T298" s="46"/>
      <c r="U298" s="72">
        <f t="shared" si="95"/>
        <v>0</v>
      </c>
      <c r="V298" s="71">
        <f t="shared" si="96"/>
        <v>0</v>
      </c>
      <c r="W298" s="71">
        <f t="shared" si="97"/>
        <v>0</v>
      </c>
      <c r="Y298" s="46"/>
      <c r="AA298" s="46"/>
      <c r="AB298" s="51"/>
      <c r="AC298" s="51"/>
      <c r="AD298" s="51"/>
      <c r="AE298" s="51"/>
      <c r="AF298" s="51"/>
      <c r="AG298" s="72">
        <f t="shared" si="98"/>
        <v>0</v>
      </c>
      <c r="AH298" s="46"/>
      <c r="AI298" s="46"/>
      <c r="AJ298" s="72">
        <f t="shared" si="90"/>
        <v>0</v>
      </c>
      <c r="AK298" s="71">
        <f t="shared" si="91"/>
        <v>0</v>
      </c>
      <c r="AL298" s="71">
        <f t="shared" si="92"/>
        <v>0</v>
      </c>
      <c r="AN298" s="73">
        <f t="shared" si="99"/>
        <v>0</v>
      </c>
      <c r="AO298" s="78">
        <f t="shared" si="100"/>
        <v>0</v>
      </c>
      <c r="AP298" s="79">
        <f t="shared" si="101"/>
        <v>0</v>
      </c>
      <c r="AQ298" s="73">
        <f t="shared" si="102"/>
        <v>0</v>
      </c>
      <c r="AR298" s="78">
        <f t="shared" si="103"/>
        <v>0</v>
      </c>
      <c r="AS298" s="79">
        <f t="shared" si="104"/>
        <v>0</v>
      </c>
      <c r="AT298" s="80" t="str">
        <f t="shared" si="105"/>
        <v/>
      </c>
      <c r="AU298" s="80" t="str">
        <f t="shared" si="106"/>
        <v/>
      </c>
      <c r="AW298" s="3" t="s">
        <v>1</v>
      </c>
    </row>
    <row r="299" spans="1:49" x14ac:dyDescent="0.2">
      <c r="A299" s="81">
        <f t="shared" si="93"/>
        <v>292</v>
      </c>
      <c r="B299" s="77" t="str">
        <f>IFERROR(VLOOKUP(F299,GCC.Param!$B$3:$C$96,2,FALSE),"")</f>
        <v/>
      </c>
      <c r="C299" s="70">
        <f>'Input 1 - Schedule 1'!D301</f>
        <v>0</v>
      </c>
      <c r="D299" s="70">
        <f>'Input 1 - Schedule 1'!E301</f>
        <v>0</v>
      </c>
      <c r="E299" s="70">
        <f>'Input 1 - Schedule 1'!F301</f>
        <v>0</v>
      </c>
      <c r="F299" s="70">
        <f>'Input 1 - Schedule 1'!G301</f>
        <v>0</v>
      </c>
      <c r="G299" s="70">
        <f>'Input 1 - Schedule 1'!I301</f>
        <v>0</v>
      </c>
      <c r="H299" s="70" t="str">
        <f>'Input 1 - Schedule 1'!J301</f>
        <v/>
      </c>
      <c r="I299" s="70">
        <f>'Input 1 - Schedule 1'!U301</f>
        <v>0</v>
      </c>
      <c r="J299" s="46"/>
      <c r="L299" s="46"/>
      <c r="M299" s="46"/>
      <c r="N299" s="70">
        <f>SUMIFS('Input 3 - Capital Instruments'!P$6:P$222,'Input 3 - Capital Instruments'!$N$6:$N$222,C299)</f>
        <v>0</v>
      </c>
      <c r="O299" s="46"/>
      <c r="P299" s="46"/>
      <c r="Q299" s="46"/>
      <c r="R299" s="71">
        <f t="shared" si="94"/>
        <v>0</v>
      </c>
      <c r="S299" s="46"/>
      <c r="T299" s="46"/>
      <c r="U299" s="72">
        <f t="shared" si="95"/>
        <v>0</v>
      </c>
      <c r="V299" s="71">
        <f t="shared" si="96"/>
        <v>0</v>
      </c>
      <c r="W299" s="71">
        <f t="shared" si="97"/>
        <v>0</v>
      </c>
      <c r="Y299" s="46"/>
      <c r="AA299" s="46"/>
      <c r="AB299" s="51"/>
      <c r="AC299" s="51"/>
      <c r="AD299" s="51"/>
      <c r="AE299" s="51"/>
      <c r="AF299" s="51"/>
      <c r="AG299" s="72">
        <f t="shared" si="98"/>
        <v>0</v>
      </c>
      <c r="AH299" s="46"/>
      <c r="AI299" s="46"/>
      <c r="AJ299" s="72">
        <f t="shared" si="90"/>
        <v>0</v>
      </c>
      <c r="AK299" s="71">
        <f t="shared" si="91"/>
        <v>0</v>
      </c>
      <c r="AL299" s="71">
        <f t="shared" si="92"/>
        <v>0</v>
      </c>
      <c r="AN299" s="73">
        <f t="shared" si="99"/>
        <v>0</v>
      </c>
      <c r="AO299" s="78">
        <f t="shared" si="100"/>
        <v>0</v>
      </c>
      <c r="AP299" s="79">
        <f t="shared" si="101"/>
        <v>0</v>
      </c>
      <c r="AQ299" s="73">
        <f t="shared" si="102"/>
        <v>0</v>
      </c>
      <c r="AR299" s="78">
        <f t="shared" si="103"/>
        <v>0</v>
      </c>
      <c r="AS299" s="79">
        <f t="shared" si="104"/>
        <v>0</v>
      </c>
      <c r="AT299" s="80" t="str">
        <f t="shared" si="105"/>
        <v/>
      </c>
      <c r="AU299" s="80" t="str">
        <f t="shared" si="106"/>
        <v/>
      </c>
      <c r="AW299" s="3" t="s">
        <v>1</v>
      </c>
    </row>
    <row r="300" spans="1:49" x14ac:dyDescent="0.2">
      <c r="A300" s="81">
        <f t="shared" si="93"/>
        <v>293</v>
      </c>
      <c r="B300" s="77" t="str">
        <f>IFERROR(VLOOKUP(F300,GCC.Param!$B$3:$C$96,2,FALSE),"")</f>
        <v/>
      </c>
      <c r="C300" s="70">
        <f>'Input 1 - Schedule 1'!D302</f>
        <v>0</v>
      </c>
      <c r="D300" s="70">
        <f>'Input 1 - Schedule 1'!E302</f>
        <v>0</v>
      </c>
      <c r="E300" s="70">
        <f>'Input 1 - Schedule 1'!F302</f>
        <v>0</v>
      </c>
      <c r="F300" s="70">
        <f>'Input 1 - Schedule 1'!G302</f>
        <v>0</v>
      </c>
      <c r="G300" s="70">
        <f>'Input 1 - Schedule 1'!I302</f>
        <v>0</v>
      </c>
      <c r="H300" s="70" t="str">
        <f>'Input 1 - Schedule 1'!J302</f>
        <v/>
      </c>
      <c r="I300" s="70">
        <f>'Input 1 - Schedule 1'!U302</f>
        <v>0</v>
      </c>
      <c r="J300" s="46"/>
      <c r="L300" s="46"/>
      <c r="M300" s="46"/>
      <c r="N300" s="70">
        <f>SUMIFS('Input 3 - Capital Instruments'!P$6:P$222,'Input 3 - Capital Instruments'!$N$6:$N$222,C300)</f>
        <v>0</v>
      </c>
      <c r="O300" s="46"/>
      <c r="P300" s="46"/>
      <c r="Q300" s="46"/>
      <c r="R300" s="71">
        <f t="shared" si="94"/>
        <v>0</v>
      </c>
      <c r="S300" s="46"/>
      <c r="T300" s="46"/>
      <c r="U300" s="72">
        <f t="shared" si="95"/>
        <v>0</v>
      </c>
      <c r="V300" s="71">
        <f t="shared" si="96"/>
        <v>0</v>
      </c>
      <c r="W300" s="71">
        <f t="shared" si="97"/>
        <v>0</v>
      </c>
      <c r="Y300" s="46"/>
      <c r="AA300" s="46"/>
      <c r="AB300" s="51"/>
      <c r="AC300" s="51"/>
      <c r="AD300" s="51"/>
      <c r="AE300" s="51"/>
      <c r="AF300" s="51"/>
      <c r="AG300" s="72">
        <f t="shared" si="98"/>
        <v>0</v>
      </c>
      <c r="AH300" s="46"/>
      <c r="AI300" s="46"/>
      <c r="AJ300" s="72">
        <f t="shared" si="90"/>
        <v>0</v>
      </c>
      <c r="AK300" s="71">
        <f t="shared" si="91"/>
        <v>0</v>
      </c>
      <c r="AL300" s="71">
        <f t="shared" si="92"/>
        <v>0</v>
      </c>
      <c r="AN300" s="73">
        <f t="shared" si="99"/>
        <v>0</v>
      </c>
      <c r="AO300" s="78">
        <f t="shared" si="100"/>
        <v>0</v>
      </c>
      <c r="AP300" s="79">
        <f t="shared" si="101"/>
        <v>0</v>
      </c>
      <c r="AQ300" s="73">
        <f t="shared" si="102"/>
        <v>0</v>
      </c>
      <c r="AR300" s="78">
        <f t="shared" si="103"/>
        <v>0</v>
      </c>
      <c r="AS300" s="79">
        <f t="shared" si="104"/>
        <v>0</v>
      </c>
      <c r="AT300" s="80" t="str">
        <f t="shared" si="105"/>
        <v/>
      </c>
      <c r="AU300" s="80" t="str">
        <f t="shared" si="106"/>
        <v/>
      </c>
      <c r="AW300" s="3" t="s">
        <v>1</v>
      </c>
    </row>
    <row r="301" spans="1:49" x14ac:dyDescent="0.2">
      <c r="A301" s="81">
        <f t="shared" si="93"/>
        <v>294</v>
      </c>
      <c r="B301" s="77" t="str">
        <f>IFERROR(VLOOKUP(F301,GCC.Param!$B$3:$C$96,2,FALSE),"")</f>
        <v/>
      </c>
      <c r="C301" s="70">
        <f>'Input 1 - Schedule 1'!D303</f>
        <v>0</v>
      </c>
      <c r="D301" s="70">
        <f>'Input 1 - Schedule 1'!E303</f>
        <v>0</v>
      </c>
      <c r="E301" s="70">
        <f>'Input 1 - Schedule 1'!F303</f>
        <v>0</v>
      </c>
      <c r="F301" s="70">
        <f>'Input 1 - Schedule 1'!G303</f>
        <v>0</v>
      </c>
      <c r="G301" s="70">
        <f>'Input 1 - Schedule 1'!I303</f>
        <v>0</v>
      </c>
      <c r="H301" s="70" t="str">
        <f>'Input 1 - Schedule 1'!J303</f>
        <v/>
      </c>
      <c r="I301" s="70">
        <f>'Input 1 - Schedule 1'!U303</f>
        <v>0</v>
      </c>
      <c r="J301" s="46"/>
      <c r="L301" s="46"/>
      <c r="M301" s="46"/>
      <c r="N301" s="70">
        <f>SUMIFS('Input 3 - Capital Instruments'!P$6:P$222,'Input 3 - Capital Instruments'!$N$6:$N$222,C301)</f>
        <v>0</v>
      </c>
      <c r="O301" s="46"/>
      <c r="P301" s="46"/>
      <c r="Q301" s="46"/>
      <c r="R301" s="71">
        <f t="shared" si="94"/>
        <v>0</v>
      </c>
      <c r="S301" s="46"/>
      <c r="T301" s="46"/>
      <c r="U301" s="72">
        <f t="shared" si="95"/>
        <v>0</v>
      </c>
      <c r="V301" s="71">
        <f t="shared" si="96"/>
        <v>0</v>
      </c>
      <c r="W301" s="71">
        <f t="shared" si="97"/>
        <v>0</v>
      </c>
      <c r="Y301" s="46"/>
      <c r="AA301" s="46"/>
      <c r="AB301" s="51"/>
      <c r="AC301" s="51"/>
      <c r="AD301" s="51"/>
      <c r="AE301" s="51"/>
      <c r="AF301" s="51"/>
      <c r="AG301" s="72">
        <f t="shared" si="98"/>
        <v>0</v>
      </c>
      <c r="AH301" s="46"/>
      <c r="AI301" s="46"/>
      <c r="AJ301" s="72">
        <f t="shared" si="90"/>
        <v>0</v>
      </c>
      <c r="AK301" s="71">
        <f t="shared" si="91"/>
        <v>0</v>
      </c>
      <c r="AL301" s="71">
        <f t="shared" si="92"/>
        <v>0</v>
      </c>
      <c r="AN301" s="73">
        <f t="shared" si="99"/>
        <v>0</v>
      </c>
      <c r="AO301" s="78">
        <f t="shared" si="100"/>
        <v>0</v>
      </c>
      <c r="AP301" s="79">
        <f t="shared" si="101"/>
        <v>0</v>
      </c>
      <c r="AQ301" s="73">
        <f t="shared" si="102"/>
        <v>0</v>
      </c>
      <c r="AR301" s="78">
        <f t="shared" si="103"/>
        <v>0</v>
      </c>
      <c r="AS301" s="79">
        <f t="shared" si="104"/>
        <v>0</v>
      </c>
      <c r="AT301" s="80" t="str">
        <f t="shared" si="105"/>
        <v/>
      </c>
      <c r="AU301" s="80" t="str">
        <f t="shared" si="106"/>
        <v/>
      </c>
      <c r="AW301" s="3" t="s">
        <v>1</v>
      </c>
    </row>
    <row r="302" spans="1:49" x14ac:dyDescent="0.2">
      <c r="A302" s="81">
        <f t="shared" si="93"/>
        <v>295</v>
      </c>
      <c r="B302" s="77" t="str">
        <f>IFERROR(VLOOKUP(F302,GCC.Param!$B$3:$C$96,2,FALSE),"")</f>
        <v/>
      </c>
      <c r="C302" s="70">
        <f>'Input 1 - Schedule 1'!D304</f>
        <v>0</v>
      </c>
      <c r="D302" s="70">
        <f>'Input 1 - Schedule 1'!E304</f>
        <v>0</v>
      </c>
      <c r="E302" s="70">
        <f>'Input 1 - Schedule 1'!F304</f>
        <v>0</v>
      </c>
      <c r="F302" s="70">
        <f>'Input 1 - Schedule 1'!G304</f>
        <v>0</v>
      </c>
      <c r="G302" s="70">
        <f>'Input 1 - Schedule 1'!I304</f>
        <v>0</v>
      </c>
      <c r="H302" s="70" t="str">
        <f>'Input 1 - Schedule 1'!J304</f>
        <v/>
      </c>
      <c r="I302" s="70">
        <f>'Input 1 - Schedule 1'!U304</f>
        <v>0</v>
      </c>
      <c r="J302" s="46"/>
      <c r="L302" s="46"/>
      <c r="M302" s="46"/>
      <c r="N302" s="70">
        <f>SUMIFS('Input 3 - Capital Instruments'!P$6:P$222,'Input 3 - Capital Instruments'!$N$6:$N$222,C302)</f>
        <v>0</v>
      </c>
      <c r="O302" s="46"/>
      <c r="P302" s="46"/>
      <c r="Q302" s="46"/>
      <c r="R302" s="71">
        <f t="shared" si="94"/>
        <v>0</v>
      </c>
      <c r="S302" s="46"/>
      <c r="T302" s="46"/>
      <c r="U302" s="72">
        <f t="shared" si="95"/>
        <v>0</v>
      </c>
      <c r="V302" s="71">
        <f t="shared" si="96"/>
        <v>0</v>
      </c>
      <c r="W302" s="71">
        <f t="shared" si="97"/>
        <v>0</v>
      </c>
      <c r="Y302" s="46"/>
      <c r="AA302" s="46"/>
      <c r="AB302" s="51"/>
      <c r="AC302" s="51"/>
      <c r="AD302" s="51"/>
      <c r="AE302" s="51"/>
      <c r="AF302" s="51"/>
      <c r="AG302" s="72">
        <f t="shared" si="98"/>
        <v>0</v>
      </c>
      <c r="AH302" s="46"/>
      <c r="AI302" s="46"/>
      <c r="AJ302" s="72">
        <f t="shared" si="90"/>
        <v>0</v>
      </c>
      <c r="AK302" s="71">
        <f t="shared" si="91"/>
        <v>0</v>
      </c>
      <c r="AL302" s="71">
        <f t="shared" si="92"/>
        <v>0</v>
      </c>
      <c r="AN302" s="73">
        <f t="shared" si="99"/>
        <v>0</v>
      </c>
      <c r="AO302" s="78">
        <f t="shared" si="100"/>
        <v>0</v>
      </c>
      <c r="AP302" s="79">
        <f t="shared" si="101"/>
        <v>0</v>
      </c>
      <c r="AQ302" s="73">
        <f t="shared" si="102"/>
        <v>0</v>
      </c>
      <c r="AR302" s="78">
        <f t="shared" si="103"/>
        <v>0</v>
      </c>
      <c r="AS302" s="79">
        <f t="shared" si="104"/>
        <v>0</v>
      </c>
      <c r="AT302" s="80" t="str">
        <f t="shared" si="105"/>
        <v/>
      </c>
      <c r="AU302" s="80" t="str">
        <f t="shared" si="106"/>
        <v/>
      </c>
      <c r="AW302" s="3" t="s">
        <v>1</v>
      </c>
    </row>
    <row r="303" spans="1:49" x14ac:dyDescent="0.2">
      <c r="A303" s="81">
        <f t="shared" si="93"/>
        <v>296</v>
      </c>
      <c r="B303" s="77" t="str">
        <f>IFERROR(VLOOKUP(F303,GCC.Param!$B$3:$C$96,2,FALSE),"")</f>
        <v/>
      </c>
      <c r="C303" s="70">
        <f>'Input 1 - Schedule 1'!D305</f>
        <v>0</v>
      </c>
      <c r="D303" s="70">
        <f>'Input 1 - Schedule 1'!E305</f>
        <v>0</v>
      </c>
      <c r="E303" s="70">
        <f>'Input 1 - Schedule 1'!F305</f>
        <v>0</v>
      </c>
      <c r="F303" s="70">
        <f>'Input 1 - Schedule 1'!G305</f>
        <v>0</v>
      </c>
      <c r="G303" s="70">
        <f>'Input 1 - Schedule 1'!I305</f>
        <v>0</v>
      </c>
      <c r="H303" s="70" t="str">
        <f>'Input 1 - Schedule 1'!J305</f>
        <v/>
      </c>
      <c r="I303" s="70">
        <f>'Input 1 - Schedule 1'!U305</f>
        <v>0</v>
      </c>
      <c r="J303" s="46"/>
      <c r="L303" s="46"/>
      <c r="M303" s="46"/>
      <c r="N303" s="70">
        <f>SUMIFS('Input 3 - Capital Instruments'!P$6:P$222,'Input 3 - Capital Instruments'!$N$6:$N$222,C303)</f>
        <v>0</v>
      </c>
      <c r="O303" s="46"/>
      <c r="P303" s="46"/>
      <c r="Q303" s="46"/>
      <c r="R303" s="71">
        <f t="shared" si="94"/>
        <v>0</v>
      </c>
      <c r="S303" s="46"/>
      <c r="T303" s="46"/>
      <c r="U303" s="72">
        <f t="shared" si="95"/>
        <v>0</v>
      </c>
      <c r="V303" s="71">
        <f t="shared" si="96"/>
        <v>0</v>
      </c>
      <c r="W303" s="71">
        <f t="shared" si="97"/>
        <v>0</v>
      </c>
      <c r="Y303" s="46"/>
      <c r="AA303" s="46"/>
      <c r="AB303" s="51"/>
      <c r="AC303" s="51"/>
      <c r="AD303" s="51"/>
      <c r="AE303" s="51"/>
      <c r="AF303" s="51"/>
      <c r="AG303" s="72">
        <f t="shared" si="98"/>
        <v>0</v>
      </c>
      <c r="AH303" s="46"/>
      <c r="AI303" s="46"/>
      <c r="AJ303" s="72">
        <f t="shared" si="90"/>
        <v>0</v>
      </c>
      <c r="AK303" s="71">
        <f t="shared" si="91"/>
        <v>0</v>
      </c>
      <c r="AL303" s="71">
        <f t="shared" si="92"/>
        <v>0</v>
      </c>
      <c r="AN303" s="73">
        <f t="shared" si="99"/>
        <v>0</v>
      </c>
      <c r="AO303" s="78">
        <f t="shared" si="100"/>
        <v>0</v>
      </c>
      <c r="AP303" s="79">
        <f t="shared" si="101"/>
        <v>0</v>
      </c>
      <c r="AQ303" s="73">
        <f t="shared" si="102"/>
        <v>0</v>
      </c>
      <c r="AR303" s="78">
        <f t="shared" si="103"/>
        <v>0</v>
      </c>
      <c r="AS303" s="79">
        <f t="shared" si="104"/>
        <v>0</v>
      </c>
      <c r="AT303" s="80" t="str">
        <f t="shared" si="105"/>
        <v/>
      </c>
      <c r="AU303" s="80" t="str">
        <f t="shared" si="106"/>
        <v/>
      </c>
      <c r="AW303" s="3" t="s">
        <v>1</v>
      </c>
    </row>
    <row r="304" spans="1:49" x14ac:dyDescent="0.2">
      <c r="A304" s="81">
        <f t="shared" si="93"/>
        <v>297</v>
      </c>
      <c r="B304" s="77" t="str">
        <f>IFERROR(VLOOKUP(F304,GCC.Param!$B$3:$C$96,2,FALSE),"")</f>
        <v/>
      </c>
      <c r="C304" s="70">
        <f>'Input 1 - Schedule 1'!D306</f>
        <v>0</v>
      </c>
      <c r="D304" s="70">
        <f>'Input 1 - Schedule 1'!E306</f>
        <v>0</v>
      </c>
      <c r="E304" s="70">
        <f>'Input 1 - Schedule 1'!F306</f>
        <v>0</v>
      </c>
      <c r="F304" s="70">
        <f>'Input 1 - Schedule 1'!G306</f>
        <v>0</v>
      </c>
      <c r="G304" s="70">
        <f>'Input 1 - Schedule 1'!I306</f>
        <v>0</v>
      </c>
      <c r="H304" s="70" t="str">
        <f>'Input 1 - Schedule 1'!J306</f>
        <v/>
      </c>
      <c r="I304" s="70">
        <f>'Input 1 - Schedule 1'!U306</f>
        <v>0</v>
      </c>
      <c r="J304" s="46"/>
      <c r="L304" s="46"/>
      <c r="M304" s="46"/>
      <c r="N304" s="70">
        <f>SUMIFS('Input 3 - Capital Instruments'!P$6:P$222,'Input 3 - Capital Instruments'!$N$6:$N$222,C304)</f>
        <v>0</v>
      </c>
      <c r="O304" s="46"/>
      <c r="P304" s="46"/>
      <c r="Q304" s="46"/>
      <c r="R304" s="71">
        <f t="shared" si="94"/>
        <v>0</v>
      </c>
      <c r="S304" s="46"/>
      <c r="T304" s="46"/>
      <c r="U304" s="72">
        <f t="shared" si="95"/>
        <v>0</v>
      </c>
      <c r="V304" s="71">
        <f t="shared" si="96"/>
        <v>0</v>
      </c>
      <c r="W304" s="71">
        <f t="shared" si="97"/>
        <v>0</v>
      </c>
      <c r="Y304" s="46"/>
      <c r="AA304" s="46"/>
      <c r="AB304" s="51"/>
      <c r="AC304" s="51"/>
      <c r="AD304" s="51"/>
      <c r="AE304" s="51"/>
      <c r="AF304" s="51"/>
      <c r="AG304" s="72">
        <f t="shared" si="98"/>
        <v>0</v>
      </c>
      <c r="AH304" s="46"/>
      <c r="AI304" s="46"/>
      <c r="AJ304" s="72">
        <f t="shared" si="90"/>
        <v>0</v>
      </c>
      <c r="AK304" s="71">
        <f t="shared" si="91"/>
        <v>0</v>
      </c>
      <c r="AL304" s="71">
        <f t="shared" si="92"/>
        <v>0</v>
      </c>
      <c r="AN304" s="73">
        <f t="shared" si="99"/>
        <v>0</v>
      </c>
      <c r="AO304" s="78">
        <f t="shared" si="100"/>
        <v>0</v>
      </c>
      <c r="AP304" s="79">
        <f t="shared" si="101"/>
        <v>0</v>
      </c>
      <c r="AQ304" s="73">
        <f t="shared" si="102"/>
        <v>0</v>
      </c>
      <c r="AR304" s="78">
        <f t="shared" si="103"/>
        <v>0</v>
      </c>
      <c r="AS304" s="79">
        <f t="shared" si="104"/>
        <v>0</v>
      </c>
      <c r="AT304" s="80" t="str">
        <f t="shared" si="105"/>
        <v/>
      </c>
      <c r="AU304" s="80" t="str">
        <f t="shared" si="106"/>
        <v/>
      </c>
      <c r="AW304" s="3" t="s">
        <v>1</v>
      </c>
    </row>
    <row r="305" spans="1:49" x14ac:dyDescent="0.2">
      <c r="A305" s="81">
        <f t="shared" si="93"/>
        <v>298</v>
      </c>
      <c r="B305" s="77" t="str">
        <f>IFERROR(VLOOKUP(F305,GCC.Param!$B$3:$C$96,2,FALSE),"")</f>
        <v/>
      </c>
      <c r="C305" s="70">
        <f>'Input 1 - Schedule 1'!D307</f>
        <v>0</v>
      </c>
      <c r="D305" s="70">
        <f>'Input 1 - Schedule 1'!E307</f>
        <v>0</v>
      </c>
      <c r="E305" s="70">
        <f>'Input 1 - Schedule 1'!F307</f>
        <v>0</v>
      </c>
      <c r="F305" s="70">
        <f>'Input 1 - Schedule 1'!G307</f>
        <v>0</v>
      </c>
      <c r="G305" s="70">
        <f>'Input 1 - Schedule 1'!I307</f>
        <v>0</v>
      </c>
      <c r="H305" s="70" t="str">
        <f>'Input 1 - Schedule 1'!J307</f>
        <v/>
      </c>
      <c r="I305" s="70">
        <f>'Input 1 - Schedule 1'!U307</f>
        <v>0</v>
      </c>
      <c r="J305" s="46"/>
      <c r="L305" s="46"/>
      <c r="M305" s="46"/>
      <c r="N305" s="70">
        <f>SUMIFS('Input 3 - Capital Instruments'!P$6:P$222,'Input 3 - Capital Instruments'!$N$6:$N$222,C305)</f>
        <v>0</v>
      </c>
      <c r="O305" s="46"/>
      <c r="P305" s="46"/>
      <c r="Q305" s="46"/>
      <c r="R305" s="71">
        <f t="shared" si="94"/>
        <v>0</v>
      </c>
      <c r="S305" s="46"/>
      <c r="T305" s="46"/>
      <c r="U305" s="72">
        <f t="shared" si="95"/>
        <v>0</v>
      </c>
      <c r="V305" s="71">
        <f t="shared" si="96"/>
        <v>0</v>
      </c>
      <c r="W305" s="71">
        <f t="shared" si="97"/>
        <v>0</v>
      </c>
      <c r="Y305" s="46"/>
      <c r="AA305" s="46"/>
      <c r="AB305" s="51"/>
      <c r="AC305" s="51"/>
      <c r="AD305" s="51"/>
      <c r="AE305" s="51"/>
      <c r="AF305" s="51"/>
      <c r="AG305" s="72">
        <f t="shared" si="98"/>
        <v>0</v>
      </c>
      <c r="AH305" s="46"/>
      <c r="AI305" s="46"/>
      <c r="AJ305" s="72">
        <f t="shared" si="90"/>
        <v>0</v>
      </c>
      <c r="AK305" s="71">
        <f t="shared" si="91"/>
        <v>0</v>
      </c>
      <c r="AL305" s="71">
        <f t="shared" si="92"/>
        <v>0</v>
      </c>
      <c r="AN305" s="73">
        <f t="shared" si="99"/>
        <v>0</v>
      </c>
      <c r="AO305" s="78">
        <f t="shared" si="100"/>
        <v>0</v>
      </c>
      <c r="AP305" s="79">
        <f t="shared" si="101"/>
        <v>0</v>
      </c>
      <c r="AQ305" s="73">
        <f t="shared" si="102"/>
        <v>0</v>
      </c>
      <c r="AR305" s="78">
        <f t="shared" si="103"/>
        <v>0</v>
      </c>
      <c r="AS305" s="79">
        <f t="shared" si="104"/>
        <v>0</v>
      </c>
      <c r="AT305" s="80" t="str">
        <f t="shared" si="105"/>
        <v/>
      </c>
      <c r="AU305" s="80" t="str">
        <f t="shared" si="106"/>
        <v/>
      </c>
      <c r="AW305" s="3" t="s">
        <v>1</v>
      </c>
    </row>
    <row r="306" spans="1:49" x14ac:dyDescent="0.2">
      <c r="A306" s="81">
        <f t="shared" si="93"/>
        <v>299</v>
      </c>
      <c r="B306" s="77" t="str">
        <f>IFERROR(VLOOKUP(F306,GCC.Param!$B$3:$C$96,2,FALSE),"")</f>
        <v/>
      </c>
      <c r="C306" s="70">
        <f>'Input 1 - Schedule 1'!D308</f>
        <v>0</v>
      </c>
      <c r="D306" s="70">
        <f>'Input 1 - Schedule 1'!E308</f>
        <v>0</v>
      </c>
      <c r="E306" s="70">
        <f>'Input 1 - Schedule 1'!F308</f>
        <v>0</v>
      </c>
      <c r="F306" s="70">
        <f>'Input 1 - Schedule 1'!G308</f>
        <v>0</v>
      </c>
      <c r="G306" s="70">
        <f>'Input 1 - Schedule 1'!I308</f>
        <v>0</v>
      </c>
      <c r="H306" s="70" t="str">
        <f>'Input 1 - Schedule 1'!J308</f>
        <v/>
      </c>
      <c r="I306" s="70">
        <f>'Input 1 - Schedule 1'!U308</f>
        <v>0</v>
      </c>
      <c r="J306" s="46"/>
      <c r="L306" s="46"/>
      <c r="M306" s="46"/>
      <c r="N306" s="70">
        <f>SUMIFS('Input 3 - Capital Instruments'!P$6:P$222,'Input 3 - Capital Instruments'!$N$6:$N$222,C306)</f>
        <v>0</v>
      </c>
      <c r="O306" s="46"/>
      <c r="P306" s="46"/>
      <c r="Q306" s="46"/>
      <c r="R306" s="71">
        <f t="shared" si="94"/>
        <v>0</v>
      </c>
      <c r="S306" s="46"/>
      <c r="T306" s="46"/>
      <c r="U306" s="72">
        <f t="shared" si="95"/>
        <v>0</v>
      </c>
      <c r="V306" s="71">
        <f t="shared" si="96"/>
        <v>0</v>
      </c>
      <c r="W306" s="71">
        <f t="shared" si="97"/>
        <v>0</v>
      </c>
      <c r="Y306" s="46"/>
      <c r="AA306" s="46"/>
      <c r="AB306" s="51"/>
      <c r="AC306" s="51"/>
      <c r="AD306" s="51"/>
      <c r="AE306" s="51"/>
      <c r="AF306" s="51"/>
      <c r="AG306" s="72">
        <f t="shared" si="98"/>
        <v>0</v>
      </c>
      <c r="AH306" s="46"/>
      <c r="AI306" s="46"/>
      <c r="AJ306" s="72">
        <f t="shared" si="90"/>
        <v>0</v>
      </c>
      <c r="AK306" s="71">
        <f t="shared" si="91"/>
        <v>0</v>
      </c>
      <c r="AL306" s="71">
        <f t="shared" si="92"/>
        <v>0</v>
      </c>
      <c r="AN306" s="73">
        <f t="shared" si="99"/>
        <v>0</v>
      </c>
      <c r="AO306" s="78">
        <f t="shared" si="100"/>
        <v>0</v>
      </c>
      <c r="AP306" s="79">
        <f t="shared" si="101"/>
        <v>0</v>
      </c>
      <c r="AQ306" s="73">
        <f t="shared" si="102"/>
        <v>0</v>
      </c>
      <c r="AR306" s="78">
        <f t="shared" si="103"/>
        <v>0</v>
      </c>
      <c r="AS306" s="79">
        <f t="shared" si="104"/>
        <v>0</v>
      </c>
      <c r="AT306" s="80" t="str">
        <f t="shared" si="105"/>
        <v/>
      </c>
      <c r="AU306" s="80" t="str">
        <f t="shared" si="106"/>
        <v/>
      </c>
      <c r="AW306" s="3" t="s">
        <v>1</v>
      </c>
    </row>
    <row r="307" spans="1:49" x14ac:dyDescent="0.2">
      <c r="A307" s="81">
        <f t="shared" si="93"/>
        <v>300</v>
      </c>
      <c r="B307" s="77" t="str">
        <f>IFERROR(VLOOKUP(F307,GCC.Param!$B$3:$C$96,2,FALSE),"")</f>
        <v/>
      </c>
      <c r="C307" s="70">
        <f>'Input 1 - Schedule 1'!D309</f>
        <v>0</v>
      </c>
      <c r="D307" s="70">
        <f>'Input 1 - Schedule 1'!E309</f>
        <v>0</v>
      </c>
      <c r="E307" s="70">
        <f>'Input 1 - Schedule 1'!F309</f>
        <v>0</v>
      </c>
      <c r="F307" s="70">
        <f>'Input 1 - Schedule 1'!G309</f>
        <v>0</v>
      </c>
      <c r="G307" s="70">
        <f>'Input 1 - Schedule 1'!I309</f>
        <v>0</v>
      </c>
      <c r="H307" s="70" t="str">
        <f>'Input 1 - Schedule 1'!J309</f>
        <v/>
      </c>
      <c r="I307" s="70">
        <f>'Input 1 - Schedule 1'!U309</f>
        <v>0</v>
      </c>
      <c r="J307" s="46"/>
      <c r="L307" s="46"/>
      <c r="M307" s="46"/>
      <c r="N307" s="70">
        <f>SUMIFS('Input 3 - Capital Instruments'!P$6:P$222,'Input 3 - Capital Instruments'!$N$6:$N$222,C307)</f>
        <v>0</v>
      </c>
      <c r="O307" s="46"/>
      <c r="P307" s="46"/>
      <c r="Q307" s="46"/>
      <c r="R307" s="71">
        <f t="shared" si="94"/>
        <v>0</v>
      </c>
      <c r="S307" s="46"/>
      <c r="T307" s="46"/>
      <c r="U307" s="72">
        <f t="shared" si="95"/>
        <v>0</v>
      </c>
      <c r="V307" s="71">
        <f t="shared" si="96"/>
        <v>0</v>
      </c>
      <c r="W307" s="71">
        <f t="shared" si="97"/>
        <v>0</v>
      </c>
      <c r="Y307" s="46"/>
      <c r="AA307" s="46"/>
      <c r="AB307" s="51"/>
      <c r="AC307" s="51"/>
      <c r="AD307" s="51"/>
      <c r="AE307" s="51"/>
      <c r="AF307" s="51"/>
      <c r="AG307" s="72">
        <f t="shared" si="98"/>
        <v>0</v>
      </c>
      <c r="AH307" s="46"/>
      <c r="AI307" s="46"/>
      <c r="AJ307" s="72">
        <f t="shared" si="90"/>
        <v>0</v>
      </c>
      <c r="AK307" s="71">
        <f t="shared" si="91"/>
        <v>0</v>
      </c>
      <c r="AL307" s="71">
        <f t="shared" si="92"/>
        <v>0</v>
      </c>
      <c r="AN307" s="73">
        <f t="shared" si="99"/>
        <v>0</v>
      </c>
      <c r="AO307" s="78">
        <f t="shared" si="100"/>
        <v>0</v>
      </c>
      <c r="AP307" s="79">
        <f t="shared" si="101"/>
        <v>0</v>
      </c>
      <c r="AQ307" s="73">
        <f t="shared" si="102"/>
        <v>0</v>
      </c>
      <c r="AR307" s="78">
        <f t="shared" si="103"/>
        <v>0</v>
      </c>
      <c r="AS307" s="79">
        <f t="shared" si="104"/>
        <v>0</v>
      </c>
      <c r="AT307" s="80" t="str">
        <f t="shared" si="105"/>
        <v/>
      </c>
      <c r="AU307" s="80" t="str">
        <f t="shared" si="106"/>
        <v/>
      </c>
      <c r="AW307" s="3" t="s">
        <v>1</v>
      </c>
    </row>
    <row r="308" spans="1:49" x14ac:dyDescent="0.2">
      <c r="A308" s="81">
        <f t="shared" si="93"/>
        <v>301</v>
      </c>
      <c r="B308" s="77" t="str">
        <f>IFERROR(VLOOKUP(F308,GCC.Param!$B$3:$C$96,2,FALSE),"")</f>
        <v/>
      </c>
      <c r="C308" s="70">
        <f>'Input 1 - Schedule 1'!D310</f>
        <v>0</v>
      </c>
      <c r="D308" s="70">
        <f>'Input 1 - Schedule 1'!E310</f>
        <v>0</v>
      </c>
      <c r="E308" s="70">
        <f>'Input 1 - Schedule 1'!F310</f>
        <v>0</v>
      </c>
      <c r="F308" s="70">
        <f>'Input 1 - Schedule 1'!G310</f>
        <v>0</v>
      </c>
      <c r="G308" s="70">
        <f>'Input 1 - Schedule 1'!I310</f>
        <v>0</v>
      </c>
      <c r="H308" s="70" t="str">
        <f>'Input 1 - Schedule 1'!J310</f>
        <v/>
      </c>
      <c r="I308" s="70">
        <f>'Input 1 - Schedule 1'!U310</f>
        <v>0</v>
      </c>
      <c r="J308" s="46"/>
      <c r="L308" s="46"/>
      <c r="M308" s="46"/>
      <c r="N308" s="70">
        <f>SUMIFS('Input 3 - Capital Instruments'!P$6:P$222,'Input 3 - Capital Instruments'!$N$6:$N$222,C308)</f>
        <v>0</v>
      </c>
      <c r="O308" s="46"/>
      <c r="P308" s="46"/>
      <c r="Q308" s="46"/>
      <c r="R308" s="71">
        <f t="shared" si="94"/>
        <v>0</v>
      </c>
      <c r="S308" s="46"/>
      <c r="T308" s="46"/>
      <c r="U308" s="72">
        <f t="shared" si="95"/>
        <v>0</v>
      </c>
      <c r="V308" s="71">
        <f t="shared" si="96"/>
        <v>0</v>
      </c>
      <c r="W308" s="71">
        <f t="shared" si="97"/>
        <v>0</v>
      </c>
      <c r="Y308" s="46"/>
      <c r="AA308" s="46"/>
      <c r="AB308" s="51"/>
      <c r="AC308" s="51"/>
      <c r="AD308" s="51"/>
      <c r="AE308" s="51"/>
      <c r="AF308" s="51"/>
      <c r="AG308" s="72">
        <f t="shared" si="98"/>
        <v>0</v>
      </c>
      <c r="AH308" s="46"/>
      <c r="AI308" s="46"/>
      <c r="AJ308" s="72">
        <f t="shared" si="90"/>
        <v>0</v>
      </c>
      <c r="AK308" s="71">
        <f t="shared" si="91"/>
        <v>0</v>
      </c>
      <c r="AL308" s="71">
        <f t="shared" si="92"/>
        <v>0</v>
      </c>
      <c r="AN308" s="73">
        <f t="shared" si="99"/>
        <v>0</v>
      </c>
      <c r="AO308" s="78">
        <f t="shared" si="100"/>
        <v>0</v>
      </c>
      <c r="AP308" s="79">
        <f t="shared" si="101"/>
        <v>0</v>
      </c>
      <c r="AQ308" s="73">
        <f t="shared" si="102"/>
        <v>0</v>
      </c>
      <c r="AR308" s="78">
        <f t="shared" si="103"/>
        <v>0</v>
      </c>
      <c r="AS308" s="79">
        <f t="shared" si="104"/>
        <v>0</v>
      </c>
      <c r="AT308" s="80" t="str">
        <f t="shared" si="105"/>
        <v/>
      </c>
      <c r="AU308" s="80" t="str">
        <f t="shared" si="106"/>
        <v/>
      </c>
      <c r="AW308" s="3" t="s">
        <v>1</v>
      </c>
    </row>
    <row r="309" spans="1:49" x14ac:dyDescent="0.2">
      <c r="A309" s="81">
        <f t="shared" si="93"/>
        <v>302</v>
      </c>
      <c r="B309" s="77" t="str">
        <f>IFERROR(VLOOKUP(F309,GCC.Param!$B$3:$C$96,2,FALSE),"")</f>
        <v/>
      </c>
      <c r="C309" s="70">
        <f>'Input 1 - Schedule 1'!D311</f>
        <v>0</v>
      </c>
      <c r="D309" s="70">
        <f>'Input 1 - Schedule 1'!E311</f>
        <v>0</v>
      </c>
      <c r="E309" s="70">
        <f>'Input 1 - Schedule 1'!F311</f>
        <v>0</v>
      </c>
      <c r="F309" s="70">
        <f>'Input 1 - Schedule 1'!G311</f>
        <v>0</v>
      </c>
      <c r="G309" s="70">
        <f>'Input 1 - Schedule 1'!I311</f>
        <v>0</v>
      </c>
      <c r="H309" s="70" t="str">
        <f>'Input 1 - Schedule 1'!J311</f>
        <v/>
      </c>
      <c r="I309" s="70">
        <f>'Input 1 - Schedule 1'!U311</f>
        <v>0</v>
      </c>
      <c r="J309" s="46"/>
      <c r="L309" s="46"/>
      <c r="M309" s="46"/>
      <c r="N309" s="70">
        <f>SUMIFS('Input 3 - Capital Instruments'!P$6:P$222,'Input 3 - Capital Instruments'!$N$6:$N$222,C309)</f>
        <v>0</v>
      </c>
      <c r="O309" s="46"/>
      <c r="P309" s="46"/>
      <c r="Q309" s="46"/>
      <c r="R309" s="71">
        <f t="shared" si="94"/>
        <v>0</v>
      </c>
      <c r="S309" s="46"/>
      <c r="T309" s="46"/>
      <c r="U309" s="72">
        <f t="shared" si="95"/>
        <v>0</v>
      </c>
      <c r="V309" s="71">
        <f t="shared" si="96"/>
        <v>0</v>
      </c>
      <c r="W309" s="71">
        <f t="shared" si="97"/>
        <v>0</v>
      </c>
      <c r="Y309" s="46"/>
      <c r="AA309" s="46"/>
      <c r="AB309" s="51"/>
      <c r="AC309" s="51"/>
      <c r="AD309" s="51"/>
      <c r="AE309" s="51"/>
      <c r="AF309" s="51"/>
      <c r="AG309" s="72">
        <f t="shared" si="98"/>
        <v>0</v>
      </c>
      <c r="AH309" s="46"/>
      <c r="AI309" s="46"/>
      <c r="AJ309" s="72">
        <f t="shared" si="90"/>
        <v>0</v>
      </c>
      <c r="AK309" s="71">
        <f t="shared" si="91"/>
        <v>0</v>
      </c>
      <c r="AL309" s="71">
        <f t="shared" si="92"/>
        <v>0</v>
      </c>
      <c r="AN309" s="73">
        <f t="shared" si="99"/>
        <v>0</v>
      </c>
      <c r="AO309" s="78">
        <f t="shared" si="100"/>
        <v>0</v>
      </c>
      <c r="AP309" s="79">
        <f t="shared" si="101"/>
        <v>0</v>
      </c>
      <c r="AQ309" s="73">
        <f t="shared" si="102"/>
        <v>0</v>
      </c>
      <c r="AR309" s="78">
        <f t="shared" si="103"/>
        <v>0</v>
      </c>
      <c r="AS309" s="79">
        <f t="shared" si="104"/>
        <v>0</v>
      </c>
      <c r="AT309" s="80" t="str">
        <f t="shared" si="105"/>
        <v/>
      </c>
      <c r="AU309" s="80" t="str">
        <f t="shared" si="106"/>
        <v/>
      </c>
      <c r="AW309" s="3" t="s">
        <v>1</v>
      </c>
    </row>
    <row r="310" spans="1:49" x14ac:dyDescent="0.2">
      <c r="A310" s="81">
        <f t="shared" si="93"/>
        <v>303</v>
      </c>
      <c r="B310" s="77" t="str">
        <f>IFERROR(VLOOKUP(F310,GCC.Param!$B$3:$C$96,2,FALSE),"")</f>
        <v/>
      </c>
      <c r="C310" s="70">
        <f>'Input 1 - Schedule 1'!D312</f>
        <v>0</v>
      </c>
      <c r="D310" s="70">
        <f>'Input 1 - Schedule 1'!E312</f>
        <v>0</v>
      </c>
      <c r="E310" s="70">
        <f>'Input 1 - Schedule 1'!F312</f>
        <v>0</v>
      </c>
      <c r="F310" s="70">
        <f>'Input 1 - Schedule 1'!G312</f>
        <v>0</v>
      </c>
      <c r="G310" s="70">
        <f>'Input 1 - Schedule 1'!I312</f>
        <v>0</v>
      </c>
      <c r="H310" s="70" t="str">
        <f>'Input 1 - Schedule 1'!J312</f>
        <v/>
      </c>
      <c r="I310" s="70">
        <f>'Input 1 - Schedule 1'!U312</f>
        <v>0</v>
      </c>
      <c r="J310" s="46"/>
      <c r="L310" s="46"/>
      <c r="M310" s="46"/>
      <c r="N310" s="70">
        <f>SUMIFS('Input 3 - Capital Instruments'!P$6:P$222,'Input 3 - Capital Instruments'!$N$6:$N$222,C310)</f>
        <v>0</v>
      </c>
      <c r="O310" s="46"/>
      <c r="P310" s="46"/>
      <c r="Q310" s="46"/>
      <c r="R310" s="71">
        <f t="shared" si="94"/>
        <v>0</v>
      </c>
      <c r="S310" s="46"/>
      <c r="T310" s="46"/>
      <c r="U310" s="72">
        <f t="shared" si="95"/>
        <v>0</v>
      </c>
      <c r="V310" s="71">
        <f t="shared" si="96"/>
        <v>0</v>
      </c>
      <c r="W310" s="71">
        <f t="shared" si="97"/>
        <v>0</v>
      </c>
      <c r="Y310" s="46"/>
      <c r="AA310" s="46"/>
      <c r="AB310" s="51"/>
      <c r="AC310" s="51"/>
      <c r="AD310" s="51"/>
      <c r="AE310" s="51"/>
      <c r="AF310" s="51"/>
      <c r="AG310" s="72">
        <f t="shared" si="98"/>
        <v>0</v>
      </c>
      <c r="AH310" s="46"/>
      <c r="AI310" s="46"/>
      <c r="AJ310" s="72">
        <f t="shared" si="90"/>
        <v>0</v>
      </c>
      <c r="AK310" s="71">
        <f t="shared" si="91"/>
        <v>0</v>
      </c>
      <c r="AL310" s="71">
        <f t="shared" si="92"/>
        <v>0</v>
      </c>
      <c r="AN310" s="73">
        <f t="shared" si="99"/>
        <v>0</v>
      </c>
      <c r="AO310" s="78">
        <f t="shared" si="100"/>
        <v>0</v>
      </c>
      <c r="AP310" s="79">
        <f t="shared" si="101"/>
        <v>0</v>
      </c>
      <c r="AQ310" s="73">
        <f t="shared" si="102"/>
        <v>0</v>
      </c>
      <c r="AR310" s="78">
        <f t="shared" si="103"/>
        <v>0</v>
      </c>
      <c r="AS310" s="79">
        <f t="shared" si="104"/>
        <v>0</v>
      </c>
      <c r="AT310" s="80" t="str">
        <f t="shared" si="105"/>
        <v/>
      </c>
      <c r="AU310" s="80" t="str">
        <f t="shared" si="106"/>
        <v/>
      </c>
      <c r="AW310" s="3" t="s">
        <v>1</v>
      </c>
    </row>
    <row r="311" spans="1:49" x14ac:dyDescent="0.2">
      <c r="A311" s="81">
        <f t="shared" si="93"/>
        <v>304</v>
      </c>
      <c r="B311" s="77" t="str">
        <f>IFERROR(VLOOKUP(F311,GCC.Param!$B$3:$C$96,2,FALSE),"")</f>
        <v/>
      </c>
      <c r="C311" s="70">
        <f>'Input 1 - Schedule 1'!D313</f>
        <v>0</v>
      </c>
      <c r="D311" s="70">
        <f>'Input 1 - Schedule 1'!E313</f>
        <v>0</v>
      </c>
      <c r="E311" s="70">
        <f>'Input 1 - Schedule 1'!F313</f>
        <v>0</v>
      </c>
      <c r="F311" s="70">
        <f>'Input 1 - Schedule 1'!G313</f>
        <v>0</v>
      </c>
      <c r="G311" s="70">
        <f>'Input 1 - Schedule 1'!I313</f>
        <v>0</v>
      </c>
      <c r="H311" s="70" t="str">
        <f>'Input 1 - Schedule 1'!J313</f>
        <v/>
      </c>
      <c r="I311" s="70">
        <f>'Input 1 - Schedule 1'!U313</f>
        <v>0</v>
      </c>
      <c r="J311" s="46"/>
      <c r="L311" s="46"/>
      <c r="M311" s="46"/>
      <c r="N311" s="70">
        <f>SUMIFS('Input 3 - Capital Instruments'!P$6:P$222,'Input 3 - Capital Instruments'!$N$6:$N$222,C311)</f>
        <v>0</v>
      </c>
      <c r="O311" s="46"/>
      <c r="P311" s="46"/>
      <c r="Q311" s="46"/>
      <c r="R311" s="71">
        <f t="shared" si="94"/>
        <v>0</v>
      </c>
      <c r="S311" s="46"/>
      <c r="T311" s="46"/>
      <c r="U311" s="72">
        <f t="shared" si="95"/>
        <v>0</v>
      </c>
      <c r="V311" s="71">
        <f t="shared" si="96"/>
        <v>0</v>
      </c>
      <c r="W311" s="71">
        <f t="shared" si="97"/>
        <v>0</v>
      </c>
      <c r="Y311" s="46"/>
      <c r="AA311" s="46"/>
      <c r="AB311" s="51"/>
      <c r="AC311" s="51"/>
      <c r="AD311" s="51"/>
      <c r="AE311" s="51"/>
      <c r="AF311" s="51"/>
      <c r="AG311" s="72">
        <f t="shared" si="98"/>
        <v>0</v>
      </c>
      <c r="AH311" s="46"/>
      <c r="AI311" s="46"/>
      <c r="AJ311" s="72">
        <f t="shared" si="90"/>
        <v>0</v>
      </c>
      <c r="AK311" s="71">
        <f t="shared" si="91"/>
        <v>0</v>
      </c>
      <c r="AL311" s="71">
        <f t="shared" si="92"/>
        <v>0</v>
      </c>
      <c r="AN311" s="73">
        <f t="shared" si="99"/>
        <v>0</v>
      </c>
      <c r="AO311" s="78">
        <f t="shared" si="100"/>
        <v>0</v>
      </c>
      <c r="AP311" s="79">
        <f t="shared" si="101"/>
        <v>0</v>
      </c>
      <c r="AQ311" s="73">
        <f t="shared" si="102"/>
        <v>0</v>
      </c>
      <c r="AR311" s="78">
        <f t="shared" si="103"/>
        <v>0</v>
      </c>
      <c r="AS311" s="79">
        <f t="shared" si="104"/>
        <v>0</v>
      </c>
      <c r="AT311" s="80" t="str">
        <f t="shared" si="105"/>
        <v/>
      </c>
      <c r="AU311" s="80" t="str">
        <f t="shared" si="106"/>
        <v/>
      </c>
      <c r="AW311" s="3" t="s">
        <v>1</v>
      </c>
    </row>
    <row r="312" spans="1:49" x14ac:dyDescent="0.2">
      <c r="A312" s="81">
        <f t="shared" si="93"/>
        <v>305</v>
      </c>
      <c r="B312" s="77" t="str">
        <f>IFERROR(VLOOKUP(F312,GCC.Param!$B$3:$C$96,2,FALSE),"")</f>
        <v/>
      </c>
      <c r="C312" s="70">
        <f>'Input 1 - Schedule 1'!D314</f>
        <v>0</v>
      </c>
      <c r="D312" s="70">
        <f>'Input 1 - Schedule 1'!E314</f>
        <v>0</v>
      </c>
      <c r="E312" s="70">
        <f>'Input 1 - Schedule 1'!F314</f>
        <v>0</v>
      </c>
      <c r="F312" s="70">
        <f>'Input 1 - Schedule 1'!G314</f>
        <v>0</v>
      </c>
      <c r="G312" s="70">
        <f>'Input 1 - Schedule 1'!I314</f>
        <v>0</v>
      </c>
      <c r="H312" s="70" t="str">
        <f>'Input 1 - Schedule 1'!J314</f>
        <v/>
      </c>
      <c r="I312" s="70">
        <f>'Input 1 - Schedule 1'!U314</f>
        <v>0</v>
      </c>
      <c r="J312" s="46"/>
      <c r="L312" s="46"/>
      <c r="M312" s="46"/>
      <c r="N312" s="70">
        <f>SUMIFS('Input 3 - Capital Instruments'!P$6:P$222,'Input 3 - Capital Instruments'!$N$6:$N$222,C312)</f>
        <v>0</v>
      </c>
      <c r="O312" s="46"/>
      <c r="P312" s="46"/>
      <c r="Q312" s="46"/>
      <c r="R312" s="71">
        <f t="shared" si="94"/>
        <v>0</v>
      </c>
      <c r="S312" s="46"/>
      <c r="T312" s="46"/>
      <c r="U312" s="72">
        <f t="shared" si="95"/>
        <v>0</v>
      </c>
      <c r="V312" s="71">
        <f t="shared" si="96"/>
        <v>0</v>
      </c>
      <c r="W312" s="71">
        <f t="shared" si="97"/>
        <v>0</v>
      </c>
      <c r="Y312" s="46"/>
      <c r="AA312" s="46"/>
      <c r="AB312" s="51"/>
      <c r="AC312" s="51"/>
      <c r="AD312" s="51"/>
      <c r="AE312" s="51"/>
      <c r="AF312" s="51"/>
      <c r="AG312" s="72">
        <f t="shared" si="98"/>
        <v>0</v>
      </c>
      <c r="AH312" s="46"/>
      <c r="AI312" s="46"/>
      <c r="AJ312" s="72">
        <f t="shared" si="90"/>
        <v>0</v>
      </c>
      <c r="AK312" s="71">
        <f t="shared" si="91"/>
        <v>0</v>
      </c>
      <c r="AL312" s="71">
        <f t="shared" si="92"/>
        <v>0</v>
      </c>
      <c r="AN312" s="73">
        <f t="shared" si="99"/>
        <v>0</v>
      </c>
      <c r="AO312" s="78">
        <f t="shared" si="100"/>
        <v>0</v>
      </c>
      <c r="AP312" s="79">
        <f t="shared" si="101"/>
        <v>0</v>
      </c>
      <c r="AQ312" s="73">
        <f t="shared" si="102"/>
        <v>0</v>
      </c>
      <c r="AR312" s="78">
        <f t="shared" si="103"/>
        <v>0</v>
      </c>
      <c r="AS312" s="79">
        <f t="shared" si="104"/>
        <v>0</v>
      </c>
      <c r="AT312" s="80" t="str">
        <f t="shared" si="105"/>
        <v/>
      </c>
      <c r="AU312" s="80" t="str">
        <f t="shared" si="106"/>
        <v/>
      </c>
      <c r="AW312" s="3" t="s">
        <v>1</v>
      </c>
    </row>
    <row r="313" spans="1:49" x14ac:dyDescent="0.2">
      <c r="A313" s="81">
        <f t="shared" si="93"/>
        <v>306</v>
      </c>
      <c r="B313" s="77" t="str">
        <f>IFERROR(VLOOKUP(F313,GCC.Param!$B$3:$C$96,2,FALSE),"")</f>
        <v/>
      </c>
      <c r="C313" s="70">
        <f>'Input 1 - Schedule 1'!D315</f>
        <v>0</v>
      </c>
      <c r="D313" s="70">
        <f>'Input 1 - Schedule 1'!E315</f>
        <v>0</v>
      </c>
      <c r="E313" s="70">
        <f>'Input 1 - Schedule 1'!F315</f>
        <v>0</v>
      </c>
      <c r="F313" s="70">
        <f>'Input 1 - Schedule 1'!G315</f>
        <v>0</v>
      </c>
      <c r="G313" s="70">
        <f>'Input 1 - Schedule 1'!I315</f>
        <v>0</v>
      </c>
      <c r="H313" s="70" t="str">
        <f>'Input 1 - Schedule 1'!J315</f>
        <v/>
      </c>
      <c r="I313" s="70">
        <f>'Input 1 - Schedule 1'!U315</f>
        <v>0</v>
      </c>
      <c r="J313" s="46"/>
      <c r="L313" s="46"/>
      <c r="M313" s="46"/>
      <c r="N313" s="70">
        <f>SUMIFS('Input 3 - Capital Instruments'!P$6:P$222,'Input 3 - Capital Instruments'!$N$6:$N$222,C313)</f>
        <v>0</v>
      </c>
      <c r="O313" s="46"/>
      <c r="P313" s="46"/>
      <c r="Q313" s="46"/>
      <c r="R313" s="71">
        <f t="shared" si="94"/>
        <v>0</v>
      </c>
      <c r="S313" s="46"/>
      <c r="T313" s="46"/>
      <c r="U313" s="72">
        <f t="shared" si="95"/>
        <v>0</v>
      </c>
      <c r="V313" s="71">
        <f t="shared" si="96"/>
        <v>0</v>
      </c>
      <c r="W313" s="71">
        <f t="shared" si="97"/>
        <v>0</v>
      </c>
      <c r="Y313" s="46"/>
      <c r="AA313" s="46"/>
      <c r="AB313" s="51"/>
      <c r="AC313" s="51"/>
      <c r="AD313" s="51"/>
      <c r="AE313" s="51"/>
      <c r="AF313" s="51"/>
      <c r="AG313" s="72">
        <f t="shared" si="98"/>
        <v>0</v>
      </c>
      <c r="AH313" s="46"/>
      <c r="AI313" s="46"/>
      <c r="AJ313" s="72">
        <f t="shared" si="90"/>
        <v>0</v>
      </c>
      <c r="AK313" s="71">
        <f t="shared" si="91"/>
        <v>0</v>
      </c>
      <c r="AL313" s="71">
        <f t="shared" si="92"/>
        <v>0</v>
      </c>
      <c r="AN313" s="73">
        <f t="shared" si="99"/>
        <v>0</v>
      </c>
      <c r="AO313" s="78">
        <f t="shared" si="100"/>
        <v>0</v>
      </c>
      <c r="AP313" s="79">
        <f t="shared" si="101"/>
        <v>0</v>
      </c>
      <c r="AQ313" s="73">
        <f t="shared" si="102"/>
        <v>0</v>
      </c>
      <c r="AR313" s="78">
        <f t="shared" si="103"/>
        <v>0</v>
      </c>
      <c r="AS313" s="79">
        <f t="shared" si="104"/>
        <v>0</v>
      </c>
      <c r="AT313" s="80" t="str">
        <f t="shared" si="105"/>
        <v/>
      </c>
      <c r="AU313" s="80" t="str">
        <f t="shared" si="106"/>
        <v/>
      </c>
      <c r="AW313" s="3" t="s">
        <v>1</v>
      </c>
    </row>
    <row r="314" spans="1:49" x14ac:dyDescent="0.2">
      <c r="A314" s="81">
        <f t="shared" si="93"/>
        <v>307</v>
      </c>
      <c r="B314" s="77" t="str">
        <f>IFERROR(VLOOKUP(F314,GCC.Param!$B$3:$C$96,2,FALSE),"")</f>
        <v/>
      </c>
      <c r="C314" s="70">
        <f>'Input 1 - Schedule 1'!D316</f>
        <v>0</v>
      </c>
      <c r="D314" s="70">
        <f>'Input 1 - Schedule 1'!E316</f>
        <v>0</v>
      </c>
      <c r="E314" s="70">
        <f>'Input 1 - Schedule 1'!F316</f>
        <v>0</v>
      </c>
      <c r="F314" s="70">
        <f>'Input 1 - Schedule 1'!G316</f>
        <v>0</v>
      </c>
      <c r="G314" s="70">
        <f>'Input 1 - Schedule 1'!I316</f>
        <v>0</v>
      </c>
      <c r="H314" s="70" t="str">
        <f>'Input 1 - Schedule 1'!J316</f>
        <v/>
      </c>
      <c r="I314" s="70">
        <f>'Input 1 - Schedule 1'!U316</f>
        <v>0</v>
      </c>
      <c r="J314" s="46"/>
      <c r="L314" s="46"/>
      <c r="M314" s="46"/>
      <c r="N314" s="70">
        <f>SUMIFS('Input 3 - Capital Instruments'!P$6:P$222,'Input 3 - Capital Instruments'!$N$6:$N$222,C314)</f>
        <v>0</v>
      </c>
      <c r="O314" s="46"/>
      <c r="P314" s="46"/>
      <c r="Q314" s="46"/>
      <c r="R314" s="71">
        <f t="shared" si="94"/>
        <v>0</v>
      </c>
      <c r="S314" s="46"/>
      <c r="T314" s="46"/>
      <c r="U314" s="72">
        <f t="shared" si="95"/>
        <v>0</v>
      </c>
      <c r="V314" s="71">
        <f t="shared" si="96"/>
        <v>0</v>
      </c>
      <c r="W314" s="71">
        <f t="shared" si="97"/>
        <v>0</v>
      </c>
      <c r="Y314" s="46"/>
      <c r="AA314" s="46"/>
      <c r="AB314" s="51"/>
      <c r="AC314" s="51"/>
      <c r="AD314" s="51"/>
      <c r="AE314" s="51"/>
      <c r="AF314" s="51"/>
      <c r="AG314" s="72">
        <f t="shared" si="98"/>
        <v>0</v>
      </c>
      <c r="AH314" s="46"/>
      <c r="AI314" s="46"/>
      <c r="AJ314" s="72">
        <f t="shared" si="90"/>
        <v>0</v>
      </c>
      <c r="AK314" s="71">
        <f t="shared" si="91"/>
        <v>0</v>
      </c>
      <c r="AL314" s="71">
        <f t="shared" si="92"/>
        <v>0</v>
      </c>
      <c r="AN314" s="73">
        <f t="shared" si="99"/>
        <v>0</v>
      </c>
      <c r="AO314" s="78">
        <f t="shared" si="100"/>
        <v>0</v>
      </c>
      <c r="AP314" s="79">
        <f t="shared" si="101"/>
        <v>0</v>
      </c>
      <c r="AQ314" s="73">
        <f t="shared" si="102"/>
        <v>0</v>
      </c>
      <c r="AR314" s="78">
        <f t="shared" si="103"/>
        <v>0</v>
      </c>
      <c r="AS314" s="79">
        <f t="shared" si="104"/>
        <v>0</v>
      </c>
      <c r="AT314" s="80" t="str">
        <f t="shared" si="105"/>
        <v/>
      </c>
      <c r="AU314" s="80" t="str">
        <f t="shared" si="106"/>
        <v/>
      </c>
      <c r="AW314" s="3" t="s">
        <v>1</v>
      </c>
    </row>
    <row r="315" spans="1:49" x14ac:dyDescent="0.2">
      <c r="A315" s="81">
        <f t="shared" si="93"/>
        <v>308</v>
      </c>
      <c r="B315" s="77" t="str">
        <f>IFERROR(VLOOKUP(F315,GCC.Param!$B$3:$C$96,2,FALSE),"")</f>
        <v/>
      </c>
      <c r="C315" s="70">
        <f>'Input 1 - Schedule 1'!D317</f>
        <v>0</v>
      </c>
      <c r="D315" s="70">
        <f>'Input 1 - Schedule 1'!E317</f>
        <v>0</v>
      </c>
      <c r="E315" s="70">
        <f>'Input 1 - Schedule 1'!F317</f>
        <v>0</v>
      </c>
      <c r="F315" s="70">
        <f>'Input 1 - Schedule 1'!G317</f>
        <v>0</v>
      </c>
      <c r="G315" s="70">
        <f>'Input 1 - Schedule 1'!I317</f>
        <v>0</v>
      </c>
      <c r="H315" s="70" t="str">
        <f>'Input 1 - Schedule 1'!J317</f>
        <v/>
      </c>
      <c r="I315" s="70">
        <f>'Input 1 - Schedule 1'!U317</f>
        <v>0</v>
      </c>
      <c r="J315" s="46"/>
      <c r="L315" s="46"/>
      <c r="M315" s="46"/>
      <c r="N315" s="70">
        <f>SUMIFS('Input 3 - Capital Instruments'!P$6:P$222,'Input 3 - Capital Instruments'!$N$6:$N$222,C315)</f>
        <v>0</v>
      </c>
      <c r="O315" s="46"/>
      <c r="P315" s="46"/>
      <c r="Q315" s="46"/>
      <c r="R315" s="71">
        <f t="shared" si="94"/>
        <v>0</v>
      </c>
      <c r="S315" s="46"/>
      <c r="T315" s="46"/>
      <c r="U315" s="72">
        <f t="shared" si="95"/>
        <v>0</v>
      </c>
      <c r="V315" s="71">
        <f t="shared" si="96"/>
        <v>0</v>
      </c>
      <c r="W315" s="71">
        <f t="shared" si="97"/>
        <v>0</v>
      </c>
      <c r="Y315" s="46"/>
      <c r="AA315" s="46"/>
      <c r="AB315" s="51"/>
      <c r="AC315" s="51"/>
      <c r="AD315" s="51"/>
      <c r="AE315" s="51"/>
      <c r="AF315" s="51"/>
      <c r="AG315" s="72">
        <f t="shared" si="98"/>
        <v>0</v>
      </c>
      <c r="AH315" s="46"/>
      <c r="AI315" s="46"/>
      <c r="AJ315" s="72">
        <f t="shared" si="90"/>
        <v>0</v>
      </c>
      <c r="AK315" s="71">
        <f t="shared" si="91"/>
        <v>0</v>
      </c>
      <c r="AL315" s="71">
        <f t="shared" si="92"/>
        <v>0</v>
      </c>
      <c r="AN315" s="73">
        <f t="shared" si="99"/>
        <v>0</v>
      </c>
      <c r="AO315" s="78">
        <f t="shared" si="100"/>
        <v>0</v>
      </c>
      <c r="AP315" s="79">
        <f t="shared" si="101"/>
        <v>0</v>
      </c>
      <c r="AQ315" s="73">
        <f t="shared" si="102"/>
        <v>0</v>
      </c>
      <c r="AR315" s="78">
        <f t="shared" si="103"/>
        <v>0</v>
      </c>
      <c r="AS315" s="79">
        <f t="shared" si="104"/>
        <v>0</v>
      </c>
      <c r="AT315" s="80" t="str">
        <f t="shared" si="105"/>
        <v/>
      </c>
      <c r="AU315" s="80" t="str">
        <f t="shared" si="106"/>
        <v/>
      </c>
      <c r="AW315" s="3" t="s">
        <v>1</v>
      </c>
    </row>
    <row r="316" spans="1:49" x14ac:dyDescent="0.2">
      <c r="A316" s="81">
        <f t="shared" si="93"/>
        <v>309</v>
      </c>
      <c r="B316" s="77" t="str">
        <f>IFERROR(VLOOKUP(F316,GCC.Param!$B$3:$C$96,2,FALSE),"")</f>
        <v/>
      </c>
      <c r="C316" s="70">
        <f>'Input 1 - Schedule 1'!D318</f>
        <v>0</v>
      </c>
      <c r="D316" s="70">
        <f>'Input 1 - Schedule 1'!E318</f>
        <v>0</v>
      </c>
      <c r="E316" s="70">
        <f>'Input 1 - Schedule 1'!F318</f>
        <v>0</v>
      </c>
      <c r="F316" s="70">
        <f>'Input 1 - Schedule 1'!G318</f>
        <v>0</v>
      </c>
      <c r="G316" s="70">
        <f>'Input 1 - Schedule 1'!I318</f>
        <v>0</v>
      </c>
      <c r="H316" s="70" t="str">
        <f>'Input 1 - Schedule 1'!J318</f>
        <v/>
      </c>
      <c r="I316" s="70">
        <f>'Input 1 - Schedule 1'!U318</f>
        <v>0</v>
      </c>
      <c r="J316" s="46"/>
      <c r="L316" s="46"/>
      <c r="M316" s="46"/>
      <c r="N316" s="70">
        <f>SUMIFS('Input 3 - Capital Instruments'!P$6:P$222,'Input 3 - Capital Instruments'!$N$6:$N$222,C316)</f>
        <v>0</v>
      </c>
      <c r="O316" s="46"/>
      <c r="P316" s="46"/>
      <c r="Q316" s="46"/>
      <c r="R316" s="71">
        <f t="shared" si="94"/>
        <v>0</v>
      </c>
      <c r="S316" s="46"/>
      <c r="T316" s="46"/>
      <c r="U316" s="72">
        <f t="shared" si="95"/>
        <v>0</v>
      </c>
      <c r="V316" s="71">
        <f t="shared" si="96"/>
        <v>0</v>
      </c>
      <c r="W316" s="71">
        <f t="shared" si="97"/>
        <v>0</v>
      </c>
      <c r="Y316" s="46"/>
      <c r="AA316" s="46"/>
      <c r="AB316" s="51"/>
      <c r="AC316" s="51"/>
      <c r="AD316" s="51"/>
      <c r="AE316" s="51"/>
      <c r="AF316" s="51"/>
      <c r="AG316" s="72">
        <f t="shared" si="98"/>
        <v>0</v>
      </c>
      <c r="AH316" s="46"/>
      <c r="AI316" s="46"/>
      <c r="AJ316" s="72">
        <f t="shared" si="90"/>
        <v>0</v>
      </c>
      <c r="AK316" s="71">
        <f t="shared" si="91"/>
        <v>0</v>
      </c>
      <c r="AL316" s="71">
        <f t="shared" si="92"/>
        <v>0</v>
      </c>
      <c r="AN316" s="73">
        <f t="shared" si="99"/>
        <v>0</v>
      </c>
      <c r="AO316" s="78">
        <f t="shared" si="100"/>
        <v>0</v>
      </c>
      <c r="AP316" s="79">
        <f t="shared" si="101"/>
        <v>0</v>
      </c>
      <c r="AQ316" s="73">
        <f t="shared" si="102"/>
        <v>0</v>
      </c>
      <c r="AR316" s="78">
        <f t="shared" si="103"/>
        <v>0</v>
      </c>
      <c r="AS316" s="79">
        <f t="shared" si="104"/>
        <v>0</v>
      </c>
      <c r="AT316" s="80" t="str">
        <f t="shared" si="105"/>
        <v/>
      </c>
      <c r="AU316" s="80" t="str">
        <f t="shared" si="106"/>
        <v/>
      </c>
      <c r="AW316" s="3" t="s">
        <v>1</v>
      </c>
    </row>
    <row r="317" spans="1:49" x14ac:dyDescent="0.2">
      <c r="A317" s="81">
        <f t="shared" si="93"/>
        <v>310</v>
      </c>
      <c r="B317" s="77" t="str">
        <f>IFERROR(VLOOKUP(F317,GCC.Param!$B$3:$C$96,2,FALSE),"")</f>
        <v/>
      </c>
      <c r="C317" s="70">
        <f>'Input 1 - Schedule 1'!D319</f>
        <v>0</v>
      </c>
      <c r="D317" s="70">
        <f>'Input 1 - Schedule 1'!E319</f>
        <v>0</v>
      </c>
      <c r="E317" s="70">
        <f>'Input 1 - Schedule 1'!F319</f>
        <v>0</v>
      </c>
      <c r="F317" s="70">
        <f>'Input 1 - Schedule 1'!G319</f>
        <v>0</v>
      </c>
      <c r="G317" s="70">
        <f>'Input 1 - Schedule 1'!I319</f>
        <v>0</v>
      </c>
      <c r="H317" s="70" t="str">
        <f>'Input 1 - Schedule 1'!J319</f>
        <v/>
      </c>
      <c r="I317" s="70">
        <f>'Input 1 - Schedule 1'!U319</f>
        <v>0</v>
      </c>
      <c r="J317" s="46"/>
      <c r="L317" s="46"/>
      <c r="M317" s="46"/>
      <c r="N317" s="70">
        <f>SUMIFS('Input 3 - Capital Instruments'!P$6:P$222,'Input 3 - Capital Instruments'!$N$6:$N$222,C317)</f>
        <v>0</v>
      </c>
      <c r="O317" s="46"/>
      <c r="P317" s="46"/>
      <c r="Q317" s="46"/>
      <c r="R317" s="71">
        <f t="shared" si="94"/>
        <v>0</v>
      </c>
      <c r="S317" s="46"/>
      <c r="T317" s="46"/>
      <c r="U317" s="72">
        <f t="shared" si="95"/>
        <v>0</v>
      </c>
      <c r="V317" s="71">
        <f t="shared" si="96"/>
        <v>0</v>
      </c>
      <c r="W317" s="71">
        <f t="shared" si="97"/>
        <v>0</v>
      </c>
      <c r="Y317" s="46"/>
      <c r="AA317" s="46"/>
      <c r="AB317" s="51"/>
      <c r="AC317" s="51"/>
      <c r="AD317" s="51"/>
      <c r="AE317" s="51"/>
      <c r="AF317" s="51"/>
      <c r="AG317" s="72">
        <f t="shared" si="98"/>
        <v>0</v>
      </c>
      <c r="AH317" s="46"/>
      <c r="AI317" s="46"/>
      <c r="AJ317" s="72">
        <f t="shared" si="90"/>
        <v>0</v>
      </c>
      <c r="AK317" s="71">
        <f t="shared" si="91"/>
        <v>0</v>
      </c>
      <c r="AL317" s="71">
        <f t="shared" si="92"/>
        <v>0</v>
      </c>
      <c r="AN317" s="73">
        <f t="shared" si="99"/>
        <v>0</v>
      </c>
      <c r="AO317" s="78">
        <f t="shared" si="100"/>
        <v>0</v>
      </c>
      <c r="AP317" s="79">
        <f t="shared" si="101"/>
        <v>0</v>
      </c>
      <c r="AQ317" s="73">
        <f t="shared" si="102"/>
        <v>0</v>
      </c>
      <c r="AR317" s="78">
        <f t="shared" si="103"/>
        <v>0</v>
      </c>
      <c r="AS317" s="79">
        <f t="shared" si="104"/>
        <v>0</v>
      </c>
      <c r="AT317" s="80" t="str">
        <f t="shared" si="105"/>
        <v/>
      </c>
      <c r="AU317" s="80" t="str">
        <f t="shared" si="106"/>
        <v/>
      </c>
      <c r="AW317" s="3" t="s">
        <v>1</v>
      </c>
    </row>
    <row r="318" spans="1:49" x14ac:dyDescent="0.2">
      <c r="A318" s="81">
        <f t="shared" si="93"/>
        <v>311</v>
      </c>
      <c r="B318" s="77" t="str">
        <f>IFERROR(VLOOKUP(F318,GCC.Param!$B$3:$C$96,2,FALSE),"")</f>
        <v/>
      </c>
      <c r="C318" s="70">
        <f>'Input 1 - Schedule 1'!D320</f>
        <v>0</v>
      </c>
      <c r="D318" s="70">
        <f>'Input 1 - Schedule 1'!E320</f>
        <v>0</v>
      </c>
      <c r="E318" s="70">
        <f>'Input 1 - Schedule 1'!F320</f>
        <v>0</v>
      </c>
      <c r="F318" s="70">
        <f>'Input 1 - Schedule 1'!G320</f>
        <v>0</v>
      </c>
      <c r="G318" s="70">
        <f>'Input 1 - Schedule 1'!I320</f>
        <v>0</v>
      </c>
      <c r="H318" s="70" t="str">
        <f>'Input 1 - Schedule 1'!J320</f>
        <v/>
      </c>
      <c r="I318" s="70">
        <f>'Input 1 - Schedule 1'!U320</f>
        <v>0</v>
      </c>
      <c r="J318" s="46"/>
      <c r="L318" s="46"/>
      <c r="M318" s="46"/>
      <c r="N318" s="70">
        <f>SUMIFS('Input 3 - Capital Instruments'!P$6:P$222,'Input 3 - Capital Instruments'!$N$6:$N$222,C318)</f>
        <v>0</v>
      </c>
      <c r="O318" s="46"/>
      <c r="P318" s="46"/>
      <c r="Q318" s="46"/>
      <c r="R318" s="71">
        <f t="shared" si="94"/>
        <v>0</v>
      </c>
      <c r="S318" s="46"/>
      <c r="T318" s="46"/>
      <c r="U318" s="72">
        <f t="shared" si="95"/>
        <v>0</v>
      </c>
      <c r="V318" s="71">
        <f t="shared" si="96"/>
        <v>0</v>
      </c>
      <c r="W318" s="71">
        <f t="shared" si="97"/>
        <v>0</v>
      </c>
      <c r="Y318" s="46"/>
      <c r="AA318" s="46"/>
      <c r="AB318" s="51"/>
      <c r="AC318" s="51"/>
      <c r="AD318" s="51"/>
      <c r="AE318" s="51"/>
      <c r="AF318" s="51"/>
      <c r="AG318" s="72">
        <f t="shared" si="98"/>
        <v>0</v>
      </c>
      <c r="AH318" s="46"/>
      <c r="AI318" s="46"/>
      <c r="AJ318" s="72">
        <f t="shared" si="90"/>
        <v>0</v>
      </c>
      <c r="AK318" s="71">
        <f t="shared" si="91"/>
        <v>0</v>
      </c>
      <c r="AL318" s="71">
        <f t="shared" si="92"/>
        <v>0</v>
      </c>
      <c r="AN318" s="73">
        <f t="shared" si="99"/>
        <v>0</v>
      </c>
      <c r="AO318" s="78">
        <f t="shared" si="100"/>
        <v>0</v>
      </c>
      <c r="AP318" s="79">
        <f t="shared" si="101"/>
        <v>0</v>
      </c>
      <c r="AQ318" s="73">
        <f t="shared" si="102"/>
        <v>0</v>
      </c>
      <c r="AR318" s="78">
        <f t="shared" si="103"/>
        <v>0</v>
      </c>
      <c r="AS318" s="79">
        <f t="shared" si="104"/>
        <v>0</v>
      </c>
      <c r="AT318" s="80" t="str">
        <f t="shared" si="105"/>
        <v/>
      </c>
      <c r="AU318" s="80" t="str">
        <f t="shared" si="106"/>
        <v/>
      </c>
      <c r="AW318" s="3" t="s">
        <v>1</v>
      </c>
    </row>
    <row r="319" spans="1:49" x14ac:dyDescent="0.2">
      <c r="A319" s="81">
        <f t="shared" si="93"/>
        <v>312</v>
      </c>
      <c r="B319" s="77" t="str">
        <f>IFERROR(VLOOKUP(F319,GCC.Param!$B$3:$C$96,2,FALSE),"")</f>
        <v/>
      </c>
      <c r="C319" s="70">
        <f>'Input 1 - Schedule 1'!D321</f>
        <v>0</v>
      </c>
      <c r="D319" s="70">
        <f>'Input 1 - Schedule 1'!E321</f>
        <v>0</v>
      </c>
      <c r="E319" s="70">
        <f>'Input 1 - Schedule 1'!F321</f>
        <v>0</v>
      </c>
      <c r="F319" s="70">
        <f>'Input 1 - Schedule 1'!G321</f>
        <v>0</v>
      </c>
      <c r="G319" s="70">
        <f>'Input 1 - Schedule 1'!I321</f>
        <v>0</v>
      </c>
      <c r="H319" s="70" t="str">
        <f>'Input 1 - Schedule 1'!J321</f>
        <v/>
      </c>
      <c r="I319" s="70">
        <f>'Input 1 - Schedule 1'!U321</f>
        <v>0</v>
      </c>
      <c r="J319" s="46"/>
      <c r="L319" s="46"/>
      <c r="M319" s="46"/>
      <c r="N319" s="70">
        <f>SUMIFS('Input 3 - Capital Instruments'!P$6:P$222,'Input 3 - Capital Instruments'!$N$6:$N$222,C319)</f>
        <v>0</v>
      </c>
      <c r="O319" s="46"/>
      <c r="P319" s="46"/>
      <c r="Q319" s="46"/>
      <c r="R319" s="71">
        <f t="shared" si="94"/>
        <v>0</v>
      </c>
      <c r="S319" s="46"/>
      <c r="T319" s="46"/>
      <c r="U319" s="72">
        <f t="shared" si="95"/>
        <v>0</v>
      </c>
      <c r="V319" s="71">
        <f t="shared" si="96"/>
        <v>0</v>
      </c>
      <c r="W319" s="71">
        <f t="shared" si="97"/>
        <v>0</v>
      </c>
      <c r="Y319" s="46"/>
      <c r="AA319" s="46"/>
      <c r="AB319" s="51"/>
      <c r="AC319" s="51"/>
      <c r="AD319" s="51"/>
      <c r="AE319" s="51"/>
      <c r="AF319" s="51"/>
      <c r="AG319" s="72">
        <f t="shared" si="98"/>
        <v>0</v>
      </c>
      <c r="AH319" s="46"/>
      <c r="AI319" s="46"/>
      <c r="AJ319" s="72">
        <f t="shared" si="90"/>
        <v>0</v>
      </c>
      <c r="AK319" s="71">
        <f t="shared" si="91"/>
        <v>0</v>
      </c>
      <c r="AL319" s="71">
        <f t="shared" si="92"/>
        <v>0</v>
      </c>
      <c r="AN319" s="73">
        <f t="shared" si="99"/>
        <v>0</v>
      </c>
      <c r="AO319" s="78">
        <f t="shared" si="100"/>
        <v>0</v>
      </c>
      <c r="AP319" s="79">
        <f t="shared" si="101"/>
        <v>0</v>
      </c>
      <c r="AQ319" s="73">
        <f t="shared" si="102"/>
        <v>0</v>
      </c>
      <c r="AR319" s="78">
        <f t="shared" si="103"/>
        <v>0</v>
      </c>
      <c r="AS319" s="79">
        <f t="shared" si="104"/>
        <v>0</v>
      </c>
      <c r="AT319" s="80" t="str">
        <f t="shared" si="105"/>
        <v/>
      </c>
      <c r="AU319" s="80" t="str">
        <f t="shared" si="106"/>
        <v/>
      </c>
      <c r="AW319" s="3" t="s">
        <v>1</v>
      </c>
    </row>
    <row r="320" spans="1:49" x14ac:dyDescent="0.2">
      <c r="A320" s="81">
        <f t="shared" si="93"/>
        <v>313</v>
      </c>
      <c r="B320" s="77" t="str">
        <f>IFERROR(VLOOKUP(F320,GCC.Param!$B$3:$C$96,2,FALSE),"")</f>
        <v/>
      </c>
      <c r="C320" s="70">
        <f>'Input 1 - Schedule 1'!D322</f>
        <v>0</v>
      </c>
      <c r="D320" s="70">
        <f>'Input 1 - Schedule 1'!E322</f>
        <v>0</v>
      </c>
      <c r="E320" s="70">
        <f>'Input 1 - Schedule 1'!F322</f>
        <v>0</v>
      </c>
      <c r="F320" s="70">
        <f>'Input 1 - Schedule 1'!G322</f>
        <v>0</v>
      </c>
      <c r="G320" s="70">
        <f>'Input 1 - Schedule 1'!I322</f>
        <v>0</v>
      </c>
      <c r="H320" s="70" t="str">
        <f>'Input 1 - Schedule 1'!J322</f>
        <v/>
      </c>
      <c r="I320" s="70">
        <f>'Input 1 - Schedule 1'!U322</f>
        <v>0</v>
      </c>
      <c r="J320" s="46"/>
      <c r="L320" s="46"/>
      <c r="M320" s="46"/>
      <c r="N320" s="70">
        <f>SUMIFS('Input 3 - Capital Instruments'!P$6:P$222,'Input 3 - Capital Instruments'!$N$6:$N$222,C320)</f>
        <v>0</v>
      </c>
      <c r="O320" s="46"/>
      <c r="P320" s="46"/>
      <c r="Q320" s="46"/>
      <c r="R320" s="71">
        <f t="shared" si="94"/>
        <v>0</v>
      </c>
      <c r="S320" s="46"/>
      <c r="T320" s="46"/>
      <c r="U320" s="72">
        <f t="shared" si="95"/>
        <v>0</v>
      </c>
      <c r="V320" s="71">
        <f t="shared" si="96"/>
        <v>0</v>
      </c>
      <c r="W320" s="71">
        <f t="shared" si="97"/>
        <v>0</v>
      </c>
      <c r="Y320" s="46"/>
      <c r="AA320" s="46"/>
      <c r="AB320" s="51"/>
      <c r="AC320" s="51"/>
      <c r="AD320" s="51"/>
      <c r="AE320" s="51"/>
      <c r="AF320" s="51"/>
      <c r="AG320" s="72">
        <f t="shared" si="98"/>
        <v>0</v>
      </c>
      <c r="AH320" s="46"/>
      <c r="AI320" s="46"/>
      <c r="AJ320" s="72">
        <f t="shared" si="90"/>
        <v>0</v>
      </c>
      <c r="AK320" s="71">
        <f t="shared" si="91"/>
        <v>0</v>
      </c>
      <c r="AL320" s="71">
        <f t="shared" si="92"/>
        <v>0</v>
      </c>
      <c r="AN320" s="73">
        <f t="shared" si="99"/>
        <v>0</v>
      </c>
      <c r="AO320" s="78">
        <f t="shared" si="100"/>
        <v>0</v>
      </c>
      <c r="AP320" s="79">
        <f t="shared" si="101"/>
        <v>0</v>
      </c>
      <c r="AQ320" s="73">
        <f t="shared" si="102"/>
        <v>0</v>
      </c>
      <c r="AR320" s="78">
        <f t="shared" si="103"/>
        <v>0</v>
      </c>
      <c r="AS320" s="79">
        <f t="shared" si="104"/>
        <v>0</v>
      </c>
      <c r="AT320" s="80" t="str">
        <f t="shared" si="105"/>
        <v/>
      </c>
      <c r="AU320" s="80" t="str">
        <f t="shared" si="106"/>
        <v/>
      </c>
      <c r="AW320" s="3" t="s">
        <v>1</v>
      </c>
    </row>
    <row r="321" spans="1:49" x14ac:dyDescent="0.2">
      <c r="A321" s="81">
        <f t="shared" si="93"/>
        <v>314</v>
      </c>
      <c r="B321" s="77" t="str">
        <f>IFERROR(VLOOKUP(F321,GCC.Param!$B$3:$C$96,2,FALSE),"")</f>
        <v/>
      </c>
      <c r="C321" s="70">
        <f>'Input 1 - Schedule 1'!D323</f>
        <v>0</v>
      </c>
      <c r="D321" s="70">
        <f>'Input 1 - Schedule 1'!E323</f>
        <v>0</v>
      </c>
      <c r="E321" s="70">
        <f>'Input 1 - Schedule 1'!F323</f>
        <v>0</v>
      </c>
      <c r="F321" s="70">
        <f>'Input 1 - Schedule 1'!G323</f>
        <v>0</v>
      </c>
      <c r="G321" s="70">
        <f>'Input 1 - Schedule 1'!I323</f>
        <v>0</v>
      </c>
      <c r="H321" s="70" t="str">
        <f>'Input 1 - Schedule 1'!J323</f>
        <v/>
      </c>
      <c r="I321" s="70">
        <f>'Input 1 - Schedule 1'!U323</f>
        <v>0</v>
      </c>
      <c r="J321" s="46"/>
      <c r="L321" s="46"/>
      <c r="M321" s="46"/>
      <c r="N321" s="70">
        <f>SUMIFS('Input 3 - Capital Instruments'!P$6:P$222,'Input 3 - Capital Instruments'!$N$6:$N$222,C321)</f>
        <v>0</v>
      </c>
      <c r="O321" s="46"/>
      <c r="P321" s="46"/>
      <c r="Q321" s="46"/>
      <c r="R321" s="71">
        <f t="shared" si="94"/>
        <v>0</v>
      </c>
      <c r="S321" s="46"/>
      <c r="T321" s="46"/>
      <c r="U321" s="72">
        <f t="shared" si="95"/>
        <v>0</v>
      </c>
      <c r="V321" s="71">
        <f t="shared" si="96"/>
        <v>0</v>
      </c>
      <c r="W321" s="71">
        <f t="shared" si="97"/>
        <v>0</v>
      </c>
      <c r="Y321" s="46"/>
      <c r="AA321" s="46"/>
      <c r="AB321" s="51"/>
      <c r="AC321" s="51"/>
      <c r="AD321" s="51"/>
      <c r="AE321" s="51"/>
      <c r="AF321" s="51"/>
      <c r="AG321" s="72">
        <f t="shared" si="98"/>
        <v>0</v>
      </c>
      <c r="AH321" s="46"/>
      <c r="AI321" s="46"/>
      <c r="AJ321" s="72">
        <f t="shared" si="90"/>
        <v>0</v>
      </c>
      <c r="AK321" s="71">
        <f t="shared" si="91"/>
        <v>0</v>
      </c>
      <c r="AL321" s="71">
        <f t="shared" si="92"/>
        <v>0</v>
      </c>
      <c r="AN321" s="73">
        <f t="shared" si="99"/>
        <v>0</v>
      </c>
      <c r="AO321" s="78">
        <f t="shared" si="100"/>
        <v>0</v>
      </c>
      <c r="AP321" s="79">
        <f t="shared" si="101"/>
        <v>0</v>
      </c>
      <c r="AQ321" s="73">
        <f t="shared" si="102"/>
        <v>0</v>
      </c>
      <c r="AR321" s="78">
        <f t="shared" si="103"/>
        <v>0</v>
      </c>
      <c r="AS321" s="79">
        <f t="shared" si="104"/>
        <v>0</v>
      </c>
      <c r="AT321" s="80" t="str">
        <f t="shared" si="105"/>
        <v/>
      </c>
      <c r="AU321" s="80" t="str">
        <f t="shared" si="106"/>
        <v/>
      </c>
      <c r="AW321" s="3" t="s">
        <v>1</v>
      </c>
    </row>
    <row r="322" spans="1:49" x14ac:dyDescent="0.2">
      <c r="A322" s="81">
        <f t="shared" si="93"/>
        <v>315</v>
      </c>
      <c r="B322" s="77" t="str">
        <f>IFERROR(VLOOKUP(F322,GCC.Param!$B$3:$C$96,2,FALSE),"")</f>
        <v/>
      </c>
      <c r="C322" s="70">
        <f>'Input 1 - Schedule 1'!D324</f>
        <v>0</v>
      </c>
      <c r="D322" s="70">
        <f>'Input 1 - Schedule 1'!E324</f>
        <v>0</v>
      </c>
      <c r="E322" s="70">
        <f>'Input 1 - Schedule 1'!F324</f>
        <v>0</v>
      </c>
      <c r="F322" s="70">
        <f>'Input 1 - Schedule 1'!G324</f>
        <v>0</v>
      </c>
      <c r="G322" s="70">
        <f>'Input 1 - Schedule 1'!I324</f>
        <v>0</v>
      </c>
      <c r="H322" s="70" t="str">
        <f>'Input 1 - Schedule 1'!J324</f>
        <v/>
      </c>
      <c r="I322" s="70">
        <f>'Input 1 - Schedule 1'!U324</f>
        <v>0</v>
      </c>
      <c r="J322" s="46"/>
      <c r="L322" s="46"/>
      <c r="M322" s="46"/>
      <c r="N322" s="70">
        <f>SUMIFS('Input 3 - Capital Instruments'!P$6:P$222,'Input 3 - Capital Instruments'!$N$6:$N$222,C322)</f>
        <v>0</v>
      </c>
      <c r="O322" s="46"/>
      <c r="P322" s="46"/>
      <c r="Q322" s="46"/>
      <c r="R322" s="71">
        <f t="shared" si="94"/>
        <v>0</v>
      </c>
      <c r="S322" s="46"/>
      <c r="T322" s="46"/>
      <c r="U322" s="72">
        <f t="shared" si="95"/>
        <v>0</v>
      </c>
      <c r="V322" s="71">
        <f t="shared" si="96"/>
        <v>0</v>
      </c>
      <c r="W322" s="71">
        <f t="shared" si="97"/>
        <v>0</v>
      </c>
      <c r="Y322" s="46"/>
      <c r="AA322" s="46"/>
      <c r="AB322" s="51"/>
      <c r="AC322" s="51"/>
      <c r="AD322" s="51"/>
      <c r="AE322" s="51"/>
      <c r="AF322" s="51"/>
      <c r="AG322" s="72">
        <f t="shared" si="98"/>
        <v>0</v>
      </c>
      <c r="AH322" s="46"/>
      <c r="AI322" s="46"/>
      <c r="AJ322" s="72">
        <f t="shared" si="90"/>
        <v>0</v>
      </c>
      <c r="AK322" s="71">
        <f t="shared" si="91"/>
        <v>0</v>
      </c>
      <c r="AL322" s="71">
        <f t="shared" si="92"/>
        <v>0</v>
      </c>
      <c r="AN322" s="73">
        <f t="shared" si="99"/>
        <v>0</v>
      </c>
      <c r="AO322" s="78">
        <f t="shared" si="100"/>
        <v>0</v>
      </c>
      <c r="AP322" s="79">
        <f t="shared" si="101"/>
        <v>0</v>
      </c>
      <c r="AQ322" s="73">
        <f t="shared" si="102"/>
        <v>0</v>
      </c>
      <c r="AR322" s="78">
        <f t="shared" si="103"/>
        <v>0</v>
      </c>
      <c r="AS322" s="79">
        <f t="shared" si="104"/>
        <v>0</v>
      </c>
      <c r="AT322" s="80" t="str">
        <f t="shared" si="105"/>
        <v/>
      </c>
      <c r="AU322" s="80" t="str">
        <f t="shared" si="106"/>
        <v/>
      </c>
      <c r="AW322" s="3" t="s">
        <v>1</v>
      </c>
    </row>
    <row r="323" spans="1:49" x14ac:dyDescent="0.2">
      <c r="A323" s="81">
        <f t="shared" si="93"/>
        <v>316</v>
      </c>
      <c r="B323" s="77" t="str">
        <f>IFERROR(VLOOKUP(F323,GCC.Param!$B$3:$C$96,2,FALSE),"")</f>
        <v/>
      </c>
      <c r="C323" s="70">
        <f>'Input 1 - Schedule 1'!D325</f>
        <v>0</v>
      </c>
      <c r="D323" s="70">
        <f>'Input 1 - Schedule 1'!E325</f>
        <v>0</v>
      </c>
      <c r="E323" s="70">
        <f>'Input 1 - Schedule 1'!F325</f>
        <v>0</v>
      </c>
      <c r="F323" s="70">
        <f>'Input 1 - Schedule 1'!G325</f>
        <v>0</v>
      </c>
      <c r="G323" s="70">
        <f>'Input 1 - Schedule 1'!I325</f>
        <v>0</v>
      </c>
      <c r="H323" s="70" t="str">
        <f>'Input 1 - Schedule 1'!J325</f>
        <v/>
      </c>
      <c r="I323" s="70">
        <f>'Input 1 - Schedule 1'!U325</f>
        <v>0</v>
      </c>
      <c r="J323" s="46"/>
      <c r="L323" s="46"/>
      <c r="M323" s="46"/>
      <c r="N323" s="70">
        <f>SUMIFS('Input 3 - Capital Instruments'!P$6:P$222,'Input 3 - Capital Instruments'!$N$6:$N$222,C323)</f>
        <v>0</v>
      </c>
      <c r="O323" s="46"/>
      <c r="P323" s="46"/>
      <c r="Q323" s="46"/>
      <c r="R323" s="71">
        <f t="shared" si="94"/>
        <v>0</v>
      </c>
      <c r="S323" s="46"/>
      <c r="T323" s="46"/>
      <c r="U323" s="72">
        <f t="shared" si="95"/>
        <v>0</v>
      </c>
      <c r="V323" s="71">
        <f t="shared" si="96"/>
        <v>0</v>
      </c>
      <c r="W323" s="71">
        <f t="shared" si="97"/>
        <v>0</v>
      </c>
      <c r="Y323" s="46"/>
      <c r="AA323" s="46"/>
      <c r="AB323" s="51"/>
      <c r="AC323" s="51"/>
      <c r="AD323" s="51"/>
      <c r="AE323" s="51"/>
      <c r="AF323" s="51"/>
      <c r="AG323" s="72">
        <f t="shared" si="98"/>
        <v>0</v>
      </c>
      <c r="AH323" s="46"/>
      <c r="AI323" s="46"/>
      <c r="AJ323" s="72">
        <f t="shared" si="90"/>
        <v>0</v>
      </c>
      <c r="AK323" s="71">
        <f t="shared" si="91"/>
        <v>0</v>
      </c>
      <c r="AL323" s="71">
        <f t="shared" si="92"/>
        <v>0</v>
      </c>
      <c r="AN323" s="73">
        <f t="shared" si="99"/>
        <v>0</v>
      </c>
      <c r="AO323" s="78">
        <f t="shared" si="100"/>
        <v>0</v>
      </c>
      <c r="AP323" s="79">
        <f t="shared" si="101"/>
        <v>0</v>
      </c>
      <c r="AQ323" s="73">
        <f t="shared" si="102"/>
        <v>0</v>
      </c>
      <c r="AR323" s="78">
        <f t="shared" si="103"/>
        <v>0</v>
      </c>
      <c r="AS323" s="79">
        <f t="shared" si="104"/>
        <v>0</v>
      </c>
      <c r="AT323" s="80" t="str">
        <f t="shared" si="105"/>
        <v/>
      </c>
      <c r="AU323" s="80" t="str">
        <f t="shared" si="106"/>
        <v/>
      </c>
      <c r="AW323" s="3" t="s">
        <v>1</v>
      </c>
    </row>
    <row r="324" spans="1:49" x14ac:dyDescent="0.2">
      <c r="A324" s="81">
        <f t="shared" si="93"/>
        <v>317</v>
      </c>
      <c r="B324" s="77" t="str">
        <f>IFERROR(VLOOKUP(F324,GCC.Param!$B$3:$C$96,2,FALSE),"")</f>
        <v/>
      </c>
      <c r="C324" s="70">
        <f>'Input 1 - Schedule 1'!D326</f>
        <v>0</v>
      </c>
      <c r="D324" s="70">
        <f>'Input 1 - Schedule 1'!E326</f>
        <v>0</v>
      </c>
      <c r="E324" s="70">
        <f>'Input 1 - Schedule 1'!F326</f>
        <v>0</v>
      </c>
      <c r="F324" s="70">
        <f>'Input 1 - Schedule 1'!G326</f>
        <v>0</v>
      </c>
      <c r="G324" s="70">
        <f>'Input 1 - Schedule 1'!I326</f>
        <v>0</v>
      </c>
      <c r="H324" s="70" t="str">
        <f>'Input 1 - Schedule 1'!J326</f>
        <v/>
      </c>
      <c r="I324" s="70">
        <f>'Input 1 - Schedule 1'!U326</f>
        <v>0</v>
      </c>
      <c r="J324" s="46"/>
      <c r="L324" s="46"/>
      <c r="M324" s="46"/>
      <c r="N324" s="70">
        <f>SUMIFS('Input 3 - Capital Instruments'!P$6:P$222,'Input 3 - Capital Instruments'!$N$6:$N$222,C324)</f>
        <v>0</v>
      </c>
      <c r="O324" s="46"/>
      <c r="P324" s="46"/>
      <c r="Q324" s="46"/>
      <c r="R324" s="71">
        <f t="shared" si="94"/>
        <v>0</v>
      </c>
      <c r="S324" s="46"/>
      <c r="T324" s="46"/>
      <c r="U324" s="72">
        <f t="shared" si="95"/>
        <v>0</v>
      </c>
      <c r="V324" s="71">
        <f t="shared" si="96"/>
        <v>0</v>
      </c>
      <c r="W324" s="71">
        <f t="shared" si="97"/>
        <v>0</v>
      </c>
      <c r="Y324" s="46"/>
      <c r="AA324" s="46"/>
      <c r="AB324" s="51"/>
      <c r="AC324" s="51"/>
      <c r="AD324" s="51"/>
      <c r="AE324" s="51"/>
      <c r="AF324" s="51"/>
      <c r="AG324" s="72">
        <f t="shared" si="98"/>
        <v>0</v>
      </c>
      <c r="AH324" s="46"/>
      <c r="AI324" s="46"/>
      <c r="AJ324" s="72">
        <f t="shared" si="90"/>
        <v>0</v>
      </c>
      <c r="AK324" s="71">
        <f t="shared" si="91"/>
        <v>0</v>
      </c>
      <c r="AL324" s="71">
        <f t="shared" si="92"/>
        <v>0</v>
      </c>
      <c r="AN324" s="73">
        <f t="shared" si="99"/>
        <v>0</v>
      </c>
      <c r="AO324" s="78">
        <f t="shared" si="100"/>
        <v>0</v>
      </c>
      <c r="AP324" s="79">
        <f t="shared" si="101"/>
        <v>0</v>
      </c>
      <c r="AQ324" s="73">
        <f t="shared" si="102"/>
        <v>0</v>
      </c>
      <c r="AR324" s="78">
        <f t="shared" si="103"/>
        <v>0</v>
      </c>
      <c r="AS324" s="79">
        <f t="shared" si="104"/>
        <v>0</v>
      </c>
      <c r="AT324" s="80" t="str">
        <f t="shared" si="105"/>
        <v/>
      </c>
      <c r="AU324" s="80" t="str">
        <f t="shared" si="106"/>
        <v/>
      </c>
      <c r="AW324" s="3" t="s">
        <v>1</v>
      </c>
    </row>
    <row r="325" spans="1:49" x14ac:dyDescent="0.2">
      <c r="A325" s="81">
        <f t="shared" si="93"/>
        <v>318</v>
      </c>
      <c r="B325" s="77" t="str">
        <f>IFERROR(VLOOKUP(F325,GCC.Param!$B$3:$C$96,2,FALSE),"")</f>
        <v/>
      </c>
      <c r="C325" s="70">
        <f>'Input 1 - Schedule 1'!D327</f>
        <v>0</v>
      </c>
      <c r="D325" s="70">
        <f>'Input 1 - Schedule 1'!E327</f>
        <v>0</v>
      </c>
      <c r="E325" s="70">
        <f>'Input 1 - Schedule 1'!F327</f>
        <v>0</v>
      </c>
      <c r="F325" s="70">
        <f>'Input 1 - Schedule 1'!G327</f>
        <v>0</v>
      </c>
      <c r="G325" s="70">
        <f>'Input 1 - Schedule 1'!I327</f>
        <v>0</v>
      </c>
      <c r="H325" s="70" t="str">
        <f>'Input 1 - Schedule 1'!J327</f>
        <v/>
      </c>
      <c r="I325" s="70">
        <f>'Input 1 - Schedule 1'!U327</f>
        <v>0</v>
      </c>
      <c r="J325" s="46"/>
      <c r="L325" s="46"/>
      <c r="M325" s="46"/>
      <c r="N325" s="70">
        <f>SUMIFS('Input 3 - Capital Instruments'!P$6:P$222,'Input 3 - Capital Instruments'!$N$6:$N$222,C325)</f>
        <v>0</v>
      </c>
      <c r="O325" s="46"/>
      <c r="P325" s="46"/>
      <c r="Q325" s="46"/>
      <c r="R325" s="71">
        <f t="shared" si="94"/>
        <v>0</v>
      </c>
      <c r="S325" s="46"/>
      <c r="T325" s="46"/>
      <c r="U325" s="72">
        <f t="shared" si="95"/>
        <v>0</v>
      </c>
      <c r="V325" s="71">
        <f t="shared" si="96"/>
        <v>0</v>
      </c>
      <c r="W325" s="71">
        <f t="shared" si="97"/>
        <v>0</v>
      </c>
      <c r="Y325" s="46"/>
      <c r="AA325" s="46"/>
      <c r="AB325" s="51"/>
      <c r="AC325" s="51"/>
      <c r="AD325" s="51"/>
      <c r="AE325" s="51"/>
      <c r="AF325" s="51"/>
      <c r="AG325" s="72">
        <f t="shared" si="98"/>
        <v>0</v>
      </c>
      <c r="AH325" s="46"/>
      <c r="AI325" s="46"/>
      <c r="AJ325" s="72">
        <f t="shared" si="90"/>
        <v>0</v>
      </c>
      <c r="AK325" s="71">
        <f t="shared" si="91"/>
        <v>0</v>
      </c>
      <c r="AL325" s="71">
        <f t="shared" si="92"/>
        <v>0</v>
      </c>
      <c r="AN325" s="73">
        <f t="shared" si="99"/>
        <v>0</v>
      </c>
      <c r="AO325" s="78">
        <f t="shared" si="100"/>
        <v>0</v>
      </c>
      <c r="AP325" s="79">
        <f t="shared" si="101"/>
        <v>0</v>
      </c>
      <c r="AQ325" s="73">
        <f t="shared" si="102"/>
        <v>0</v>
      </c>
      <c r="AR325" s="78">
        <f t="shared" si="103"/>
        <v>0</v>
      </c>
      <c r="AS325" s="79">
        <f t="shared" si="104"/>
        <v>0</v>
      </c>
      <c r="AT325" s="80" t="str">
        <f t="shared" si="105"/>
        <v/>
      </c>
      <c r="AU325" s="80" t="str">
        <f t="shared" si="106"/>
        <v/>
      </c>
      <c r="AW325" s="3" t="s">
        <v>1</v>
      </c>
    </row>
    <row r="326" spans="1:49" x14ac:dyDescent="0.2">
      <c r="A326" s="81">
        <f t="shared" si="93"/>
        <v>319</v>
      </c>
      <c r="B326" s="77" t="str">
        <f>IFERROR(VLOOKUP(F326,GCC.Param!$B$3:$C$96,2,FALSE),"")</f>
        <v/>
      </c>
      <c r="C326" s="70">
        <f>'Input 1 - Schedule 1'!D328</f>
        <v>0</v>
      </c>
      <c r="D326" s="70">
        <f>'Input 1 - Schedule 1'!E328</f>
        <v>0</v>
      </c>
      <c r="E326" s="70">
        <f>'Input 1 - Schedule 1'!F328</f>
        <v>0</v>
      </c>
      <c r="F326" s="70">
        <f>'Input 1 - Schedule 1'!G328</f>
        <v>0</v>
      </c>
      <c r="G326" s="70">
        <f>'Input 1 - Schedule 1'!I328</f>
        <v>0</v>
      </c>
      <c r="H326" s="70" t="str">
        <f>'Input 1 - Schedule 1'!J328</f>
        <v/>
      </c>
      <c r="I326" s="70">
        <f>'Input 1 - Schedule 1'!U328</f>
        <v>0</v>
      </c>
      <c r="J326" s="46"/>
      <c r="L326" s="46"/>
      <c r="M326" s="46"/>
      <c r="N326" s="70">
        <f>SUMIFS('Input 3 - Capital Instruments'!P$6:P$222,'Input 3 - Capital Instruments'!$N$6:$N$222,C326)</f>
        <v>0</v>
      </c>
      <c r="O326" s="46"/>
      <c r="P326" s="46"/>
      <c r="Q326" s="46"/>
      <c r="R326" s="71">
        <f t="shared" si="94"/>
        <v>0</v>
      </c>
      <c r="S326" s="46"/>
      <c r="T326" s="46"/>
      <c r="U326" s="72">
        <f t="shared" si="95"/>
        <v>0</v>
      </c>
      <c r="V326" s="71">
        <f t="shared" si="96"/>
        <v>0</v>
      </c>
      <c r="W326" s="71">
        <f t="shared" si="97"/>
        <v>0</v>
      </c>
      <c r="Y326" s="46"/>
      <c r="AA326" s="46"/>
      <c r="AB326" s="51"/>
      <c r="AC326" s="51"/>
      <c r="AD326" s="51"/>
      <c r="AE326" s="51"/>
      <c r="AF326" s="51"/>
      <c r="AG326" s="72">
        <f t="shared" si="98"/>
        <v>0</v>
      </c>
      <c r="AH326" s="46"/>
      <c r="AI326" s="46"/>
      <c r="AJ326" s="72">
        <f t="shared" si="90"/>
        <v>0</v>
      </c>
      <c r="AK326" s="71">
        <f t="shared" si="91"/>
        <v>0</v>
      </c>
      <c r="AL326" s="71">
        <f t="shared" si="92"/>
        <v>0</v>
      </c>
      <c r="AN326" s="73">
        <f t="shared" si="99"/>
        <v>0</v>
      </c>
      <c r="AO326" s="78">
        <f t="shared" si="100"/>
        <v>0</v>
      </c>
      <c r="AP326" s="79">
        <f t="shared" si="101"/>
        <v>0</v>
      </c>
      <c r="AQ326" s="73">
        <f t="shared" si="102"/>
        <v>0</v>
      </c>
      <c r="AR326" s="78">
        <f t="shared" si="103"/>
        <v>0</v>
      </c>
      <c r="AS326" s="79">
        <f t="shared" si="104"/>
        <v>0</v>
      </c>
      <c r="AT326" s="80" t="str">
        <f t="shared" si="105"/>
        <v/>
      </c>
      <c r="AU326" s="80" t="str">
        <f t="shared" si="106"/>
        <v/>
      </c>
      <c r="AW326" s="3" t="s">
        <v>1</v>
      </c>
    </row>
    <row r="327" spans="1:49" x14ac:dyDescent="0.2">
      <c r="A327" s="81">
        <f t="shared" si="93"/>
        <v>320</v>
      </c>
      <c r="B327" s="77" t="str">
        <f>IFERROR(VLOOKUP(F327,GCC.Param!$B$3:$C$96,2,FALSE),"")</f>
        <v/>
      </c>
      <c r="C327" s="70">
        <f>'Input 1 - Schedule 1'!D329</f>
        <v>0</v>
      </c>
      <c r="D327" s="70">
        <f>'Input 1 - Schedule 1'!E329</f>
        <v>0</v>
      </c>
      <c r="E327" s="70">
        <f>'Input 1 - Schedule 1'!F329</f>
        <v>0</v>
      </c>
      <c r="F327" s="70">
        <f>'Input 1 - Schedule 1'!G329</f>
        <v>0</v>
      </c>
      <c r="G327" s="70">
        <f>'Input 1 - Schedule 1'!I329</f>
        <v>0</v>
      </c>
      <c r="H327" s="70" t="str">
        <f>'Input 1 - Schedule 1'!J329</f>
        <v/>
      </c>
      <c r="I327" s="70">
        <f>'Input 1 - Schedule 1'!U329</f>
        <v>0</v>
      </c>
      <c r="J327" s="46"/>
      <c r="L327" s="46"/>
      <c r="M327" s="46"/>
      <c r="N327" s="70">
        <f>SUMIFS('Input 3 - Capital Instruments'!P$6:P$222,'Input 3 - Capital Instruments'!$N$6:$N$222,C327)</f>
        <v>0</v>
      </c>
      <c r="O327" s="46"/>
      <c r="P327" s="46"/>
      <c r="Q327" s="46"/>
      <c r="R327" s="71">
        <f t="shared" si="94"/>
        <v>0</v>
      </c>
      <c r="S327" s="46"/>
      <c r="T327" s="46"/>
      <c r="U327" s="72">
        <f t="shared" si="95"/>
        <v>0</v>
      </c>
      <c r="V327" s="71">
        <f t="shared" si="96"/>
        <v>0</v>
      </c>
      <c r="W327" s="71">
        <f t="shared" si="97"/>
        <v>0</v>
      </c>
      <c r="Y327" s="46"/>
      <c r="AA327" s="46"/>
      <c r="AB327" s="51"/>
      <c r="AC327" s="51"/>
      <c r="AD327" s="51"/>
      <c r="AE327" s="51"/>
      <c r="AF327" s="51"/>
      <c r="AG327" s="72">
        <f t="shared" si="98"/>
        <v>0</v>
      </c>
      <c r="AH327" s="46"/>
      <c r="AI327" s="46"/>
      <c r="AJ327" s="72">
        <f t="shared" si="90"/>
        <v>0</v>
      </c>
      <c r="AK327" s="71">
        <f t="shared" si="91"/>
        <v>0</v>
      </c>
      <c r="AL327" s="71">
        <f t="shared" si="92"/>
        <v>0</v>
      </c>
      <c r="AN327" s="73">
        <f t="shared" si="99"/>
        <v>0</v>
      </c>
      <c r="AO327" s="78">
        <f t="shared" si="100"/>
        <v>0</v>
      </c>
      <c r="AP327" s="79">
        <f t="shared" si="101"/>
        <v>0</v>
      </c>
      <c r="AQ327" s="73">
        <f t="shared" si="102"/>
        <v>0</v>
      </c>
      <c r="AR327" s="78">
        <f t="shared" si="103"/>
        <v>0</v>
      </c>
      <c r="AS327" s="79">
        <f t="shared" si="104"/>
        <v>0</v>
      </c>
      <c r="AT327" s="80" t="str">
        <f t="shared" si="105"/>
        <v/>
      </c>
      <c r="AU327" s="80" t="str">
        <f t="shared" si="106"/>
        <v/>
      </c>
      <c r="AW327" s="3" t="s">
        <v>1</v>
      </c>
    </row>
    <row r="328" spans="1:49" x14ac:dyDescent="0.2">
      <c r="A328" s="81">
        <f t="shared" si="93"/>
        <v>321</v>
      </c>
      <c r="B328" s="77" t="str">
        <f>IFERROR(VLOOKUP(F328,GCC.Param!$B$3:$C$96,2,FALSE),"")</f>
        <v/>
      </c>
      <c r="C328" s="70">
        <f>'Input 1 - Schedule 1'!D330</f>
        <v>0</v>
      </c>
      <c r="D328" s="70">
        <f>'Input 1 - Schedule 1'!E330</f>
        <v>0</v>
      </c>
      <c r="E328" s="70">
        <f>'Input 1 - Schedule 1'!F330</f>
        <v>0</v>
      </c>
      <c r="F328" s="70">
        <f>'Input 1 - Schedule 1'!G330</f>
        <v>0</v>
      </c>
      <c r="G328" s="70">
        <f>'Input 1 - Schedule 1'!I330</f>
        <v>0</v>
      </c>
      <c r="H328" s="70" t="str">
        <f>'Input 1 - Schedule 1'!J330</f>
        <v/>
      </c>
      <c r="I328" s="70">
        <f>'Input 1 - Schedule 1'!U330</f>
        <v>0</v>
      </c>
      <c r="J328" s="46"/>
      <c r="L328" s="46"/>
      <c r="M328" s="46"/>
      <c r="N328" s="70">
        <f>SUMIFS('Input 3 - Capital Instruments'!P$6:P$222,'Input 3 - Capital Instruments'!$N$6:$N$222,C328)</f>
        <v>0</v>
      </c>
      <c r="O328" s="46"/>
      <c r="P328" s="46"/>
      <c r="Q328" s="46"/>
      <c r="R328" s="71">
        <f t="shared" si="94"/>
        <v>0</v>
      </c>
      <c r="S328" s="46"/>
      <c r="T328" s="46"/>
      <c r="U328" s="72">
        <f t="shared" si="95"/>
        <v>0</v>
      </c>
      <c r="V328" s="71">
        <f t="shared" si="96"/>
        <v>0</v>
      </c>
      <c r="W328" s="71">
        <f t="shared" si="97"/>
        <v>0</v>
      </c>
      <c r="Y328" s="46"/>
      <c r="AA328" s="46"/>
      <c r="AB328" s="51"/>
      <c r="AC328" s="51"/>
      <c r="AD328" s="51"/>
      <c r="AE328" s="51"/>
      <c r="AF328" s="51"/>
      <c r="AG328" s="72">
        <f t="shared" si="98"/>
        <v>0</v>
      </c>
      <c r="AH328" s="46"/>
      <c r="AI328" s="46"/>
      <c r="AJ328" s="72">
        <f t="shared" si="90"/>
        <v>0</v>
      </c>
      <c r="AK328" s="71">
        <f t="shared" si="91"/>
        <v>0</v>
      </c>
      <c r="AL328" s="71">
        <f t="shared" si="92"/>
        <v>0</v>
      </c>
      <c r="AN328" s="73">
        <f t="shared" si="99"/>
        <v>0</v>
      </c>
      <c r="AO328" s="78">
        <f t="shared" si="100"/>
        <v>0</v>
      </c>
      <c r="AP328" s="79">
        <f t="shared" si="101"/>
        <v>0</v>
      </c>
      <c r="AQ328" s="73">
        <f t="shared" si="102"/>
        <v>0</v>
      </c>
      <c r="AR328" s="78">
        <f t="shared" si="103"/>
        <v>0</v>
      </c>
      <c r="AS328" s="79">
        <f t="shared" si="104"/>
        <v>0</v>
      </c>
      <c r="AT328" s="80" t="str">
        <f t="shared" si="105"/>
        <v/>
      </c>
      <c r="AU328" s="80" t="str">
        <f t="shared" si="106"/>
        <v/>
      </c>
      <c r="AW328" s="3" t="s">
        <v>1</v>
      </c>
    </row>
    <row r="329" spans="1:49" x14ac:dyDescent="0.2">
      <c r="A329" s="81">
        <f t="shared" si="93"/>
        <v>322</v>
      </c>
      <c r="B329" s="77" t="str">
        <f>IFERROR(VLOOKUP(F329,GCC.Param!$B$3:$C$96,2,FALSE),"")</f>
        <v/>
      </c>
      <c r="C329" s="70">
        <f>'Input 1 - Schedule 1'!D331</f>
        <v>0</v>
      </c>
      <c r="D329" s="70">
        <f>'Input 1 - Schedule 1'!E331</f>
        <v>0</v>
      </c>
      <c r="E329" s="70">
        <f>'Input 1 - Schedule 1'!F331</f>
        <v>0</v>
      </c>
      <c r="F329" s="70">
        <f>'Input 1 - Schedule 1'!G331</f>
        <v>0</v>
      </c>
      <c r="G329" s="70">
        <f>'Input 1 - Schedule 1'!I331</f>
        <v>0</v>
      </c>
      <c r="H329" s="70" t="str">
        <f>'Input 1 - Schedule 1'!J331</f>
        <v/>
      </c>
      <c r="I329" s="70">
        <f>'Input 1 - Schedule 1'!U331</f>
        <v>0</v>
      </c>
      <c r="J329" s="46"/>
      <c r="L329" s="46"/>
      <c r="M329" s="46"/>
      <c r="N329" s="70">
        <f>SUMIFS('Input 3 - Capital Instruments'!P$6:P$222,'Input 3 - Capital Instruments'!$N$6:$N$222,C329)</f>
        <v>0</v>
      </c>
      <c r="O329" s="46"/>
      <c r="P329" s="46"/>
      <c r="Q329" s="46"/>
      <c r="R329" s="71">
        <f t="shared" si="94"/>
        <v>0</v>
      </c>
      <c r="S329" s="46"/>
      <c r="T329" s="46"/>
      <c r="U329" s="72">
        <f t="shared" si="95"/>
        <v>0</v>
      </c>
      <c r="V329" s="71">
        <f t="shared" si="96"/>
        <v>0</v>
      </c>
      <c r="W329" s="71">
        <f t="shared" si="97"/>
        <v>0</v>
      </c>
      <c r="Y329" s="46"/>
      <c r="AA329" s="46"/>
      <c r="AB329" s="51"/>
      <c r="AC329" s="51"/>
      <c r="AD329" s="51"/>
      <c r="AE329" s="51"/>
      <c r="AF329" s="51"/>
      <c r="AG329" s="72">
        <f t="shared" si="98"/>
        <v>0</v>
      </c>
      <c r="AH329" s="46"/>
      <c r="AI329" s="46"/>
      <c r="AJ329" s="72">
        <f t="shared" ref="AJ329:AJ392" si="107">AG329-AH329</f>
        <v>0</v>
      </c>
      <c r="AK329" s="71">
        <f t="shared" ref="AK329:AK392" si="108">AG329-AI329</f>
        <v>0</v>
      </c>
      <c r="AL329" s="71">
        <f t="shared" ref="AL329:AL392" si="109">AG329-AH329-AI329</f>
        <v>0</v>
      </c>
      <c r="AN329" s="73">
        <f t="shared" si="99"/>
        <v>0</v>
      </c>
      <c r="AO329" s="78">
        <f t="shared" si="100"/>
        <v>0</v>
      </c>
      <c r="AP329" s="79">
        <f t="shared" si="101"/>
        <v>0</v>
      </c>
      <c r="AQ329" s="73">
        <f t="shared" si="102"/>
        <v>0</v>
      </c>
      <c r="AR329" s="78">
        <f t="shared" si="103"/>
        <v>0</v>
      </c>
      <c r="AS329" s="79">
        <f t="shared" si="104"/>
        <v>0</v>
      </c>
      <c r="AT329" s="80" t="str">
        <f t="shared" si="105"/>
        <v/>
      </c>
      <c r="AU329" s="80" t="str">
        <f t="shared" si="106"/>
        <v/>
      </c>
      <c r="AW329" s="3" t="s">
        <v>1</v>
      </c>
    </row>
    <row r="330" spans="1:49" x14ac:dyDescent="0.2">
      <c r="A330" s="81">
        <f t="shared" ref="A330:A393" si="110">A329+1</f>
        <v>323</v>
      </c>
      <c r="B330" s="77" t="str">
        <f>IFERROR(VLOOKUP(F330,GCC.Param!$B$3:$C$96,2,FALSE),"")</f>
        <v/>
      </c>
      <c r="C330" s="70">
        <f>'Input 1 - Schedule 1'!D332</f>
        <v>0</v>
      </c>
      <c r="D330" s="70">
        <f>'Input 1 - Schedule 1'!E332</f>
        <v>0</v>
      </c>
      <c r="E330" s="70">
        <f>'Input 1 - Schedule 1'!F332</f>
        <v>0</v>
      </c>
      <c r="F330" s="70">
        <f>'Input 1 - Schedule 1'!G332</f>
        <v>0</v>
      </c>
      <c r="G330" s="70">
        <f>'Input 1 - Schedule 1'!I332</f>
        <v>0</v>
      </c>
      <c r="H330" s="70" t="str">
        <f>'Input 1 - Schedule 1'!J332</f>
        <v/>
      </c>
      <c r="I330" s="70">
        <f>'Input 1 - Schedule 1'!U332</f>
        <v>0</v>
      </c>
      <c r="J330" s="46"/>
      <c r="L330" s="46"/>
      <c r="M330" s="46"/>
      <c r="N330" s="70">
        <f>SUMIFS('Input 3 - Capital Instruments'!P$6:P$222,'Input 3 - Capital Instruments'!$N$6:$N$222,C330)</f>
        <v>0</v>
      </c>
      <c r="O330" s="46"/>
      <c r="P330" s="46"/>
      <c r="Q330" s="46"/>
      <c r="R330" s="71">
        <f t="shared" si="94"/>
        <v>0</v>
      </c>
      <c r="S330" s="46"/>
      <c r="T330" s="46"/>
      <c r="U330" s="72">
        <f t="shared" si="95"/>
        <v>0</v>
      </c>
      <c r="V330" s="71">
        <f t="shared" si="96"/>
        <v>0</v>
      </c>
      <c r="W330" s="71">
        <f t="shared" si="97"/>
        <v>0</v>
      </c>
      <c r="Y330" s="46"/>
      <c r="AA330" s="46"/>
      <c r="AB330" s="51"/>
      <c r="AC330" s="51"/>
      <c r="AD330" s="51"/>
      <c r="AE330" s="51"/>
      <c r="AF330" s="51"/>
      <c r="AG330" s="72">
        <f t="shared" si="98"/>
        <v>0</v>
      </c>
      <c r="AH330" s="46"/>
      <c r="AI330" s="46"/>
      <c r="AJ330" s="72">
        <f t="shared" si="107"/>
        <v>0</v>
      </c>
      <c r="AK330" s="71">
        <f t="shared" si="108"/>
        <v>0</v>
      </c>
      <c r="AL330" s="71">
        <f t="shared" si="109"/>
        <v>0</v>
      </c>
      <c r="AN330" s="73">
        <f t="shared" si="99"/>
        <v>0</v>
      </c>
      <c r="AO330" s="78">
        <f t="shared" si="100"/>
        <v>0</v>
      </c>
      <c r="AP330" s="79">
        <f t="shared" si="101"/>
        <v>0</v>
      </c>
      <c r="AQ330" s="73">
        <f t="shared" si="102"/>
        <v>0</v>
      </c>
      <c r="AR330" s="78">
        <f t="shared" si="103"/>
        <v>0</v>
      </c>
      <c r="AS330" s="79">
        <f t="shared" si="104"/>
        <v>0</v>
      </c>
      <c r="AT330" s="80" t="str">
        <f t="shared" si="105"/>
        <v/>
      </c>
      <c r="AU330" s="80" t="str">
        <f t="shared" si="106"/>
        <v/>
      </c>
      <c r="AW330" s="3" t="s">
        <v>1</v>
      </c>
    </row>
    <row r="331" spans="1:49" x14ac:dyDescent="0.2">
      <c r="A331" s="81">
        <f t="shared" si="110"/>
        <v>324</v>
      </c>
      <c r="B331" s="77" t="str">
        <f>IFERROR(VLOOKUP(F331,GCC.Param!$B$3:$C$96,2,FALSE),"")</f>
        <v/>
      </c>
      <c r="C331" s="70">
        <f>'Input 1 - Schedule 1'!D333</f>
        <v>0</v>
      </c>
      <c r="D331" s="70">
        <f>'Input 1 - Schedule 1'!E333</f>
        <v>0</v>
      </c>
      <c r="E331" s="70">
        <f>'Input 1 - Schedule 1'!F333</f>
        <v>0</v>
      </c>
      <c r="F331" s="70">
        <f>'Input 1 - Schedule 1'!G333</f>
        <v>0</v>
      </c>
      <c r="G331" s="70">
        <f>'Input 1 - Schedule 1'!I333</f>
        <v>0</v>
      </c>
      <c r="H331" s="70" t="str">
        <f>'Input 1 - Schedule 1'!J333</f>
        <v/>
      </c>
      <c r="I331" s="70">
        <f>'Input 1 - Schedule 1'!U333</f>
        <v>0</v>
      </c>
      <c r="J331" s="46"/>
      <c r="L331" s="46"/>
      <c r="M331" s="46"/>
      <c r="N331" s="70">
        <f>SUMIFS('Input 3 - Capital Instruments'!P$6:P$222,'Input 3 - Capital Instruments'!$N$6:$N$222,C331)</f>
        <v>0</v>
      </c>
      <c r="O331" s="46"/>
      <c r="P331" s="46"/>
      <c r="Q331" s="46"/>
      <c r="R331" s="71">
        <f t="shared" ref="R331:R394" si="111">L331-SUM(M331:Q331)</f>
        <v>0</v>
      </c>
      <c r="S331" s="46"/>
      <c r="T331" s="46"/>
      <c r="U331" s="72">
        <f t="shared" ref="U331:U394" si="112">R331-S331</f>
        <v>0</v>
      </c>
      <c r="V331" s="71">
        <f t="shared" ref="V331:V394" si="113">R331-T331</f>
        <v>0</v>
      </c>
      <c r="W331" s="71">
        <f t="shared" ref="W331:W394" si="114">R331-S331-T331</f>
        <v>0</v>
      </c>
      <c r="Y331" s="46"/>
      <c r="AA331" s="46"/>
      <c r="AB331" s="51"/>
      <c r="AC331" s="51"/>
      <c r="AD331" s="51"/>
      <c r="AE331" s="51"/>
      <c r="AF331" s="51"/>
      <c r="AG331" s="72">
        <f t="shared" ref="AG331:AG394" si="115">AA331-SUM(AB331:AF331)</f>
        <v>0</v>
      </c>
      <c r="AH331" s="46"/>
      <c r="AI331" s="46"/>
      <c r="AJ331" s="72">
        <f t="shared" si="107"/>
        <v>0</v>
      </c>
      <c r="AK331" s="71">
        <f t="shared" si="108"/>
        <v>0</v>
      </c>
      <c r="AL331" s="71">
        <f t="shared" si="109"/>
        <v>0</v>
      </c>
      <c r="AN331" s="73">
        <f t="shared" ref="AN331:AN394" si="116">SUMPRODUCT(J$7:J$1008*(G$7:G$1008=$C331))</f>
        <v>0</v>
      </c>
      <c r="AO331" s="78">
        <f t="shared" ref="AO331:AO394" si="117">M331</f>
        <v>0</v>
      </c>
      <c r="AP331" s="79">
        <f t="shared" ref="AP331:AP394" si="118">AN331-AO331</f>
        <v>0</v>
      </c>
      <c r="AQ331" s="73">
        <f t="shared" ref="AQ331:AQ394" si="119">SUMPRODUCT(Y$7:Y$1008*(G$7:G$1008=$C331))</f>
        <v>0</v>
      </c>
      <c r="AR331" s="78">
        <f t="shared" ref="AR331:AR394" si="120">AB331</f>
        <v>0</v>
      </c>
      <c r="AS331" s="79">
        <f t="shared" ref="AS331:AS394" si="121">AQ331-AR331</f>
        <v>0</v>
      </c>
      <c r="AT331" s="80" t="str">
        <f t="shared" ref="AT331:AT394" si="122">IFERROR(L331/AA331,"")</f>
        <v/>
      </c>
      <c r="AU331" s="80" t="str">
        <f t="shared" ref="AU331:AU394" si="123">IFERROR(R331/AG331,"")</f>
        <v/>
      </c>
      <c r="AW331" s="3" t="s">
        <v>1</v>
      </c>
    </row>
    <row r="332" spans="1:49" x14ac:dyDescent="0.2">
      <c r="A332" s="81">
        <f t="shared" si="110"/>
        <v>325</v>
      </c>
      <c r="B332" s="77" t="str">
        <f>IFERROR(VLOOKUP(F332,GCC.Param!$B$3:$C$96,2,FALSE),"")</f>
        <v/>
      </c>
      <c r="C332" s="70">
        <f>'Input 1 - Schedule 1'!D334</f>
        <v>0</v>
      </c>
      <c r="D332" s="70">
        <f>'Input 1 - Schedule 1'!E334</f>
        <v>0</v>
      </c>
      <c r="E332" s="70">
        <f>'Input 1 - Schedule 1'!F334</f>
        <v>0</v>
      </c>
      <c r="F332" s="70">
        <f>'Input 1 - Schedule 1'!G334</f>
        <v>0</v>
      </c>
      <c r="G332" s="70">
        <f>'Input 1 - Schedule 1'!I334</f>
        <v>0</v>
      </c>
      <c r="H332" s="70" t="str">
        <f>'Input 1 - Schedule 1'!J334</f>
        <v/>
      </c>
      <c r="I332" s="70">
        <f>'Input 1 - Schedule 1'!U334</f>
        <v>0</v>
      </c>
      <c r="J332" s="46"/>
      <c r="L332" s="46"/>
      <c r="M332" s="46"/>
      <c r="N332" s="70">
        <f>SUMIFS('Input 3 - Capital Instruments'!P$6:P$222,'Input 3 - Capital Instruments'!$N$6:$N$222,C332)</f>
        <v>0</v>
      </c>
      <c r="O332" s="46"/>
      <c r="P332" s="46"/>
      <c r="Q332" s="46"/>
      <c r="R332" s="71">
        <f t="shared" si="111"/>
        <v>0</v>
      </c>
      <c r="S332" s="46"/>
      <c r="T332" s="46"/>
      <c r="U332" s="72">
        <f t="shared" si="112"/>
        <v>0</v>
      </c>
      <c r="V332" s="71">
        <f t="shared" si="113"/>
        <v>0</v>
      </c>
      <c r="W332" s="71">
        <f t="shared" si="114"/>
        <v>0</v>
      </c>
      <c r="Y332" s="46"/>
      <c r="AA332" s="46"/>
      <c r="AB332" s="51"/>
      <c r="AC332" s="51"/>
      <c r="AD332" s="51"/>
      <c r="AE332" s="51"/>
      <c r="AF332" s="51"/>
      <c r="AG332" s="72">
        <f t="shared" si="115"/>
        <v>0</v>
      </c>
      <c r="AH332" s="46"/>
      <c r="AI332" s="46"/>
      <c r="AJ332" s="72">
        <f t="shared" si="107"/>
        <v>0</v>
      </c>
      <c r="AK332" s="71">
        <f t="shared" si="108"/>
        <v>0</v>
      </c>
      <c r="AL332" s="71">
        <f t="shared" si="109"/>
        <v>0</v>
      </c>
      <c r="AN332" s="73">
        <f t="shared" si="116"/>
        <v>0</v>
      </c>
      <c r="AO332" s="78">
        <f t="shared" si="117"/>
        <v>0</v>
      </c>
      <c r="AP332" s="79">
        <f t="shared" si="118"/>
        <v>0</v>
      </c>
      <c r="AQ332" s="73">
        <f t="shared" si="119"/>
        <v>0</v>
      </c>
      <c r="AR332" s="78">
        <f t="shared" si="120"/>
        <v>0</v>
      </c>
      <c r="AS332" s="79">
        <f t="shared" si="121"/>
        <v>0</v>
      </c>
      <c r="AT332" s="80" t="str">
        <f t="shared" si="122"/>
        <v/>
      </c>
      <c r="AU332" s="80" t="str">
        <f t="shared" si="123"/>
        <v/>
      </c>
      <c r="AW332" s="3" t="s">
        <v>1</v>
      </c>
    </row>
    <row r="333" spans="1:49" x14ac:dyDescent="0.2">
      <c r="A333" s="81">
        <f t="shared" si="110"/>
        <v>326</v>
      </c>
      <c r="B333" s="77" t="str">
        <f>IFERROR(VLOOKUP(F333,GCC.Param!$B$3:$C$96,2,FALSE),"")</f>
        <v/>
      </c>
      <c r="C333" s="70">
        <f>'Input 1 - Schedule 1'!D335</f>
        <v>0</v>
      </c>
      <c r="D333" s="70">
        <f>'Input 1 - Schedule 1'!E335</f>
        <v>0</v>
      </c>
      <c r="E333" s="70">
        <f>'Input 1 - Schedule 1'!F335</f>
        <v>0</v>
      </c>
      <c r="F333" s="70">
        <f>'Input 1 - Schedule 1'!G335</f>
        <v>0</v>
      </c>
      <c r="G333" s="70">
        <f>'Input 1 - Schedule 1'!I335</f>
        <v>0</v>
      </c>
      <c r="H333" s="70" t="str">
        <f>'Input 1 - Schedule 1'!J335</f>
        <v/>
      </c>
      <c r="I333" s="70">
        <f>'Input 1 - Schedule 1'!U335</f>
        <v>0</v>
      </c>
      <c r="J333" s="46"/>
      <c r="L333" s="46"/>
      <c r="M333" s="46"/>
      <c r="N333" s="70">
        <f>SUMIFS('Input 3 - Capital Instruments'!P$6:P$222,'Input 3 - Capital Instruments'!$N$6:$N$222,C333)</f>
        <v>0</v>
      </c>
      <c r="O333" s="46"/>
      <c r="P333" s="46"/>
      <c r="Q333" s="46"/>
      <c r="R333" s="71">
        <f t="shared" si="111"/>
        <v>0</v>
      </c>
      <c r="S333" s="46"/>
      <c r="T333" s="46"/>
      <c r="U333" s="72">
        <f t="shared" si="112"/>
        <v>0</v>
      </c>
      <c r="V333" s="71">
        <f t="shared" si="113"/>
        <v>0</v>
      </c>
      <c r="W333" s="71">
        <f t="shared" si="114"/>
        <v>0</v>
      </c>
      <c r="Y333" s="46"/>
      <c r="AA333" s="46"/>
      <c r="AB333" s="51"/>
      <c r="AC333" s="51"/>
      <c r="AD333" s="51"/>
      <c r="AE333" s="51"/>
      <c r="AF333" s="51"/>
      <c r="AG333" s="72">
        <f t="shared" si="115"/>
        <v>0</v>
      </c>
      <c r="AH333" s="46"/>
      <c r="AI333" s="46"/>
      <c r="AJ333" s="72">
        <f t="shared" si="107"/>
        <v>0</v>
      </c>
      <c r="AK333" s="71">
        <f t="shared" si="108"/>
        <v>0</v>
      </c>
      <c r="AL333" s="71">
        <f t="shared" si="109"/>
        <v>0</v>
      </c>
      <c r="AN333" s="73">
        <f t="shared" si="116"/>
        <v>0</v>
      </c>
      <c r="AO333" s="78">
        <f t="shared" si="117"/>
        <v>0</v>
      </c>
      <c r="AP333" s="79">
        <f t="shared" si="118"/>
        <v>0</v>
      </c>
      <c r="AQ333" s="73">
        <f t="shared" si="119"/>
        <v>0</v>
      </c>
      <c r="AR333" s="78">
        <f t="shared" si="120"/>
        <v>0</v>
      </c>
      <c r="AS333" s="79">
        <f t="shared" si="121"/>
        <v>0</v>
      </c>
      <c r="AT333" s="80" t="str">
        <f t="shared" si="122"/>
        <v/>
      </c>
      <c r="AU333" s="80" t="str">
        <f t="shared" si="123"/>
        <v/>
      </c>
      <c r="AW333" s="3" t="s">
        <v>1</v>
      </c>
    </row>
    <row r="334" spans="1:49" x14ac:dyDescent="0.2">
      <c r="A334" s="81">
        <f t="shared" si="110"/>
        <v>327</v>
      </c>
      <c r="B334" s="77" t="str">
        <f>IFERROR(VLOOKUP(F334,GCC.Param!$B$3:$C$96,2,FALSE),"")</f>
        <v/>
      </c>
      <c r="C334" s="70">
        <f>'Input 1 - Schedule 1'!D336</f>
        <v>0</v>
      </c>
      <c r="D334" s="70">
        <f>'Input 1 - Schedule 1'!E336</f>
        <v>0</v>
      </c>
      <c r="E334" s="70">
        <f>'Input 1 - Schedule 1'!F336</f>
        <v>0</v>
      </c>
      <c r="F334" s="70">
        <f>'Input 1 - Schedule 1'!G336</f>
        <v>0</v>
      </c>
      <c r="G334" s="70">
        <f>'Input 1 - Schedule 1'!I336</f>
        <v>0</v>
      </c>
      <c r="H334" s="70" t="str">
        <f>'Input 1 - Schedule 1'!J336</f>
        <v/>
      </c>
      <c r="I334" s="70">
        <f>'Input 1 - Schedule 1'!U336</f>
        <v>0</v>
      </c>
      <c r="J334" s="46"/>
      <c r="L334" s="46"/>
      <c r="M334" s="46"/>
      <c r="N334" s="70">
        <f>SUMIFS('Input 3 - Capital Instruments'!P$6:P$222,'Input 3 - Capital Instruments'!$N$6:$N$222,C334)</f>
        <v>0</v>
      </c>
      <c r="O334" s="46"/>
      <c r="P334" s="46"/>
      <c r="Q334" s="46"/>
      <c r="R334" s="71">
        <f t="shared" si="111"/>
        <v>0</v>
      </c>
      <c r="S334" s="46"/>
      <c r="T334" s="46"/>
      <c r="U334" s="72">
        <f t="shared" si="112"/>
        <v>0</v>
      </c>
      <c r="V334" s="71">
        <f t="shared" si="113"/>
        <v>0</v>
      </c>
      <c r="W334" s="71">
        <f t="shared" si="114"/>
        <v>0</v>
      </c>
      <c r="Y334" s="46"/>
      <c r="AA334" s="46"/>
      <c r="AB334" s="51"/>
      <c r="AC334" s="51"/>
      <c r="AD334" s="51"/>
      <c r="AE334" s="51"/>
      <c r="AF334" s="51"/>
      <c r="AG334" s="72">
        <f t="shared" si="115"/>
        <v>0</v>
      </c>
      <c r="AH334" s="46"/>
      <c r="AI334" s="46"/>
      <c r="AJ334" s="72">
        <f t="shared" si="107"/>
        <v>0</v>
      </c>
      <c r="AK334" s="71">
        <f t="shared" si="108"/>
        <v>0</v>
      </c>
      <c r="AL334" s="71">
        <f t="shared" si="109"/>
        <v>0</v>
      </c>
      <c r="AN334" s="73">
        <f t="shared" si="116"/>
        <v>0</v>
      </c>
      <c r="AO334" s="78">
        <f t="shared" si="117"/>
        <v>0</v>
      </c>
      <c r="AP334" s="79">
        <f t="shared" si="118"/>
        <v>0</v>
      </c>
      <c r="AQ334" s="73">
        <f t="shared" si="119"/>
        <v>0</v>
      </c>
      <c r="AR334" s="78">
        <f t="shared" si="120"/>
        <v>0</v>
      </c>
      <c r="AS334" s="79">
        <f t="shared" si="121"/>
        <v>0</v>
      </c>
      <c r="AT334" s="80" t="str">
        <f t="shared" si="122"/>
        <v/>
      </c>
      <c r="AU334" s="80" t="str">
        <f t="shared" si="123"/>
        <v/>
      </c>
      <c r="AW334" s="3" t="s">
        <v>1</v>
      </c>
    </row>
    <row r="335" spans="1:49" x14ac:dyDescent="0.2">
      <c r="A335" s="81">
        <f t="shared" si="110"/>
        <v>328</v>
      </c>
      <c r="B335" s="77" t="str">
        <f>IFERROR(VLOOKUP(F335,GCC.Param!$B$3:$C$96,2,FALSE),"")</f>
        <v/>
      </c>
      <c r="C335" s="70">
        <f>'Input 1 - Schedule 1'!D337</f>
        <v>0</v>
      </c>
      <c r="D335" s="70">
        <f>'Input 1 - Schedule 1'!E337</f>
        <v>0</v>
      </c>
      <c r="E335" s="70">
        <f>'Input 1 - Schedule 1'!F337</f>
        <v>0</v>
      </c>
      <c r="F335" s="70">
        <f>'Input 1 - Schedule 1'!G337</f>
        <v>0</v>
      </c>
      <c r="G335" s="70">
        <f>'Input 1 - Schedule 1'!I337</f>
        <v>0</v>
      </c>
      <c r="H335" s="70" t="str">
        <f>'Input 1 - Schedule 1'!J337</f>
        <v/>
      </c>
      <c r="I335" s="70">
        <f>'Input 1 - Schedule 1'!U337</f>
        <v>0</v>
      </c>
      <c r="J335" s="46"/>
      <c r="L335" s="46"/>
      <c r="M335" s="46"/>
      <c r="N335" s="70">
        <f>SUMIFS('Input 3 - Capital Instruments'!P$6:P$222,'Input 3 - Capital Instruments'!$N$6:$N$222,C335)</f>
        <v>0</v>
      </c>
      <c r="O335" s="46"/>
      <c r="P335" s="46"/>
      <c r="Q335" s="46"/>
      <c r="R335" s="71">
        <f t="shared" si="111"/>
        <v>0</v>
      </c>
      <c r="S335" s="46"/>
      <c r="T335" s="46"/>
      <c r="U335" s="72">
        <f t="shared" si="112"/>
        <v>0</v>
      </c>
      <c r="V335" s="71">
        <f t="shared" si="113"/>
        <v>0</v>
      </c>
      <c r="W335" s="71">
        <f t="shared" si="114"/>
        <v>0</v>
      </c>
      <c r="Y335" s="46"/>
      <c r="AA335" s="46"/>
      <c r="AB335" s="51"/>
      <c r="AC335" s="51"/>
      <c r="AD335" s="51"/>
      <c r="AE335" s="51"/>
      <c r="AF335" s="51"/>
      <c r="AG335" s="72">
        <f t="shared" si="115"/>
        <v>0</v>
      </c>
      <c r="AH335" s="46"/>
      <c r="AI335" s="46"/>
      <c r="AJ335" s="72">
        <f t="shared" si="107"/>
        <v>0</v>
      </c>
      <c r="AK335" s="71">
        <f t="shared" si="108"/>
        <v>0</v>
      </c>
      <c r="AL335" s="71">
        <f t="shared" si="109"/>
        <v>0</v>
      </c>
      <c r="AN335" s="73">
        <f t="shared" si="116"/>
        <v>0</v>
      </c>
      <c r="AO335" s="78">
        <f t="shared" si="117"/>
        <v>0</v>
      </c>
      <c r="AP335" s="79">
        <f t="shared" si="118"/>
        <v>0</v>
      </c>
      <c r="AQ335" s="73">
        <f t="shared" si="119"/>
        <v>0</v>
      </c>
      <c r="AR335" s="78">
        <f t="shared" si="120"/>
        <v>0</v>
      </c>
      <c r="AS335" s="79">
        <f t="shared" si="121"/>
        <v>0</v>
      </c>
      <c r="AT335" s="80" t="str">
        <f t="shared" si="122"/>
        <v/>
      </c>
      <c r="AU335" s="80" t="str">
        <f t="shared" si="123"/>
        <v/>
      </c>
      <c r="AW335" s="3" t="s">
        <v>1</v>
      </c>
    </row>
    <row r="336" spans="1:49" x14ac:dyDescent="0.2">
      <c r="A336" s="81">
        <f t="shared" si="110"/>
        <v>329</v>
      </c>
      <c r="B336" s="77" t="str">
        <f>IFERROR(VLOOKUP(F336,GCC.Param!$B$3:$C$96,2,FALSE),"")</f>
        <v/>
      </c>
      <c r="C336" s="70">
        <f>'Input 1 - Schedule 1'!D338</f>
        <v>0</v>
      </c>
      <c r="D336" s="70">
        <f>'Input 1 - Schedule 1'!E338</f>
        <v>0</v>
      </c>
      <c r="E336" s="70">
        <f>'Input 1 - Schedule 1'!F338</f>
        <v>0</v>
      </c>
      <c r="F336" s="70">
        <f>'Input 1 - Schedule 1'!G338</f>
        <v>0</v>
      </c>
      <c r="G336" s="70">
        <f>'Input 1 - Schedule 1'!I338</f>
        <v>0</v>
      </c>
      <c r="H336" s="70" t="str">
        <f>'Input 1 - Schedule 1'!J338</f>
        <v/>
      </c>
      <c r="I336" s="70">
        <f>'Input 1 - Schedule 1'!U338</f>
        <v>0</v>
      </c>
      <c r="J336" s="46"/>
      <c r="L336" s="46"/>
      <c r="M336" s="46"/>
      <c r="N336" s="70">
        <f>SUMIFS('Input 3 - Capital Instruments'!P$6:P$222,'Input 3 - Capital Instruments'!$N$6:$N$222,C336)</f>
        <v>0</v>
      </c>
      <c r="O336" s="46"/>
      <c r="P336" s="46"/>
      <c r="Q336" s="46"/>
      <c r="R336" s="71">
        <f t="shared" si="111"/>
        <v>0</v>
      </c>
      <c r="S336" s="46"/>
      <c r="T336" s="46"/>
      <c r="U336" s="72">
        <f t="shared" si="112"/>
        <v>0</v>
      </c>
      <c r="V336" s="71">
        <f t="shared" si="113"/>
        <v>0</v>
      </c>
      <c r="W336" s="71">
        <f t="shared" si="114"/>
        <v>0</v>
      </c>
      <c r="Y336" s="46"/>
      <c r="AA336" s="46"/>
      <c r="AB336" s="51"/>
      <c r="AC336" s="51"/>
      <c r="AD336" s="51"/>
      <c r="AE336" s="51"/>
      <c r="AF336" s="51"/>
      <c r="AG336" s="72">
        <f t="shared" si="115"/>
        <v>0</v>
      </c>
      <c r="AH336" s="46"/>
      <c r="AI336" s="46"/>
      <c r="AJ336" s="72">
        <f t="shared" si="107"/>
        <v>0</v>
      </c>
      <c r="AK336" s="71">
        <f t="shared" si="108"/>
        <v>0</v>
      </c>
      <c r="AL336" s="71">
        <f t="shared" si="109"/>
        <v>0</v>
      </c>
      <c r="AN336" s="73">
        <f t="shared" si="116"/>
        <v>0</v>
      </c>
      <c r="AO336" s="78">
        <f t="shared" si="117"/>
        <v>0</v>
      </c>
      <c r="AP336" s="79">
        <f t="shared" si="118"/>
        <v>0</v>
      </c>
      <c r="AQ336" s="73">
        <f t="shared" si="119"/>
        <v>0</v>
      </c>
      <c r="AR336" s="78">
        <f t="shared" si="120"/>
        <v>0</v>
      </c>
      <c r="AS336" s="79">
        <f t="shared" si="121"/>
        <v>0</v>
      </c>
      <c r="AT336" s="80" t="str">
        <f t="shared" si="122"/>
        <v/>
      </c>
      <c r="AU336" s="80" t="str">
        <f t="shared" si="123"/>
        <v/>
      </c>
      <c r="AW336" s="3" t="s">
        <v>1</v>
      </c>
    </row>
    <row r="337" spans="1:49" x14ac:dyDescent="0.2">
      <c r="A337" s="81">
        <f t="shared" si="110"/>
        <v>330</v>
      </c>
      <c r="B337" s="77" t="str">
        <f>IFERROR(VLOOKUP(F337,GCC.Param!$B$3:$C$96,2,FALSE),"")</f>
        <v/>
      </c>
      <c r="C337" s="70">
        <f>'Input 1 - Schedule 1'!D339</f>
        <v>0</v>
      </c>
      <c r="D337" s="70">
        <f>'Input 1 - Schedule 1'!E339</f>
        <v>0</v>
      </c>
      <c r="E337" s="70">
        <f>'Input 1 - Schedule 1'!F339</f>
        <v>0</v>
      </c>
      <c r="F337" s="70">
        <f>'Input 1 - Schedule 1'!G339</f>
        <v>0</v>
      </c>
      <c r="G337" s="70">
        <f>'Input 1 - Schedule 1'!I339</f>
        <v>0</v>
      </c>
      <c r="H337" s="70" t="str">
        <f>'Input 1 - Schedule 1'!J339</f>
        <v/>
      </c>
      <c r="I337" s="70">
        <f>'Input 1 - Schedule 1'!U339</f>
        <v>0</v>
      </c>
      <c r="J337" s="46"/>
      <c r="L337" s="46"/>
      <c r="M337" s="46"/>
      <c r="N337" s="70">
        <f>SUMIFS('Input 3 - Capital Instruments'!P$6:P$222,'Input 3 - Capital Instruments'!$N$6:$N$222,C337)</f>
        <v>0</v>
      </c>
      <c r="O337" s="46"/>
      <c r="P337" s="46"/>
      <c r="Q337" s="46"/>
      <c r="R337" s="71">
        <f t="shared" si="111"/>
        <v>0</v>
      </c>
      <c r="S337" s="46"/>
      <c r="T337" s="46"/>
      <c r="U337" s="72">
        <f t="shared" si="112"/>
        <v>0</v>
      </c>
      <c r="V337" s="71">
        <f t="shared" si="113"/>
        <v>0</v>
      </c>
      <c r="W337" s="71">
        <f t="shared" si="114"/>
        <v>0</v>
      </c>
      <c r="Y337" s="46"/>
      <c r="AA337" s="46"/>
      <c r="AB337" s="51"/>
      <c r="AC337" s="51"/>
      <c r="AD337" s="51"/>
      <c r="AE337" s="51"/>
      <c r="AF337" s="51"/>
      <c r="AG337" s="72">
        <f t="shared" si="115"/>
        <v>0</v>
      </c>
      <c r="AH337" s="46"/>
      <c r="AI337" s="46"/>
      <c r="AJ337" s="72">
        <f t="shared" si="107"/>
        <v>0</v>
      </c>
      <c r="AK337" s="71">
        <f t="shared" si="108"/>
        <v>0</v>
      </c>
      <c r="AL337" s="71">
        <f t="shared" si="109"/>
        <v>0</v>
      </c>
      <c r="AN337" s="73">
        <f t="shared" si="116"/>
        <v>0</v>
      </c>
      <c r="AO337" s="78">
        <f t="shared" si="117"/>
        <v>0</v>
      </c>
      <c r="AP337" s="79">
        <f t="shared" si="118"/>
        <v>0</v>
      </c>
      <c r="AQ337" s="73">
        <f t="shared" si="119"/>
        <v>0</v>
      </c>
      <c r="AR337" s="78">
        <f t="shared" si="120"/>
        <v>0</v>
      </c>
      <c r="AS337" s="79">
        <f t="shared" si="121"/>
        <v>0</v>
      </c>
      <c r="AT337" s="80" t="str">
        <f t="shared" si="122"/>
        <v/>
      </c>
      <c r="AU337" s="80" t="str">
        <f t="shared" si="123"/>
        <v/>
      </c>
      <c r="AW337" s="3" t="s">
        <v>1</v>
      </c>
    </row>
    <row r="338" spans="1:49" x14ac:dyDescent="0.2">
      <c r="A338" s="81">
        <f t="shared" si="110"/>
        <v>331</v>
      </c>
      <c r="B338" s="77" t="str">
        <f>IFERROR(VLOOKUP(F338,GCC.Param!$B$3:$C$96,2,FALSE),"")</f>
        <v/>
      </c>
      <c r="C338" s="70">
        <f>'Input 1 - Schedule 1'!D340</f>
        <v>0</v>
      </c>
      <c r="D338" s="70">
        <f>'Input 1 - Schedule 1'!E340</f>
        <v>0</v>
      </c>
      <c r="E338" s="70">
        <f>'Input 1 - Schedule 1'!F340</f>
        <v>0</v>
      </c>
      <c r="F338" s="70">
        <f>'Input 1 - Schedule 1'!G340</f>
        <v>0</v>
      </c>
      <c r="G338" s="70">
        <f>'Input 1 - Schedule 1'!I340</f>
        <v>0</v>
      </c>
      <c r="H338" s="70" t="str">
        <f>'Input 1 - Schedule 1'!J340</f>
        <v/>
      </c>
      <c r="I338" s="70">
        <f>'Input 1 - Schedule 1'!U340</f>
        <v>0</v>
      </c>
      <c r="J338" s="46"/>
      <c r="L338" s="46"/>
      <c r="M338" s="46"/>
      <c r="N338" s="70">
        <f>SUMIFS('Input 3 - Capital Instruments'!P$6:P$222,'Input 3 - Capital Instruments'!$N$6:$N$222,C338)</f>
        <v>0</v>
      </c>
      <c r="O338" s="46"/>
      <c r="P338" s="46"/>
      <c r="Q338" s="46"/>
      <c r="R338" s="71">
        <f t="shared" si="111"/>
        <v>0</v>
      </c>
      <c r="S338" s="46"/>
      <c r="T338" s="46"/>
      <c r="U338" s="72">
        <f t="shared" si="112"/>
        <v>0</v>
      </c>
      <c r="V338" s="71">
        <f t="shared" si="113"/>
        <v>0</v>
      </c>
      <c r="W338" s="71">
        <f t="shared" si="114"/>
        <v>0</v>
      </c>
      <c r="Y338" s="46"/>
      <c r="AA338" s="46"/>
      <c r="AB338" s="51"/>
      <c r="AC338" s="51"/>
      <c r="AD338" s="51"/>
      <c r="AE338" s="51"/>
      <c r="AF338" s="51"/>
      <c r="AG338" s="72">
        <f t="shared" si="115"/>
        <v>0</v>
      </c>
      <c r="AH338" s="46"/>
      <c r="AI338" s="46"/>
      <c r="AJ338" s="72">
        <f t="shared" si="107"/>
        <v>0</v>
      </c>
      <c r="AK338" s="71">
        <f t="shared" si="108"/>
        <v>0</v>
      </c>
      <c r="AL338" s="71">
        <f t="shared" si="109"/>
        <v>0</v>
      </c>
      <c r="AN338" s="73">
        <f t="shared" si="116"/>
        <v>0</v>
      </c>
      <c r="AO338" s="78">
        <f t="shared" si="117"/>
        <v>0</v>
      </c>
      <c r="AP338" s="79">
        <f t="shared" si="118"/>
        <v>0</v>
      </c>
      <c r="AQ338" s="73">
        <f t="shared" si="119"/>
        <v>0</v>
      </c>
      <c r="AR338" s="78">
        <f t="shared" si="120"/>
        <v>0</v>
      </c>
      <c r="AS338" s="79">
        <f t="shared" si="121"/>
        <v>0</v>
      </c>
      <c r="AT338" s="80" t="str">
        <f t="shared" si="122"/>
        <v/>
      </c>
      <c r="AU338" s="80" t="str">
        <f t="shared" si="123"/>
        <v/>
      </c>
      <c r="AW338" s="3" t="s">
        <v>1</v>
      </c>
    </row>
    <row r="339" spans="1:49" x14ac:dyDescent="0.2">
      <c r="A339" s="81">
        <f t="shared" si="110"/>
        <v>332</v>
      </c>
      <c r="B339" s="77" t="str">
        <f>IFERROR(VLOOKUP(F339,GCC.Param!$B$3:$C$96,2,FALSE),"")</f>
        <v/>
      </c>
      <c r="C339" s="70">
        <f>'Input 1 - Schedule 1'!D341</f>
        <v>0</v>
      </c>
      <c r="D339" s="70">
        <f>'Input 1 - Schedule 1'!E341</f>
        <v>0</v>
      </c>
      <c r="E339" s="70">
        <f>'Input 1 - Schedule 1'!F341</f>
        <v>0</v>
      </c>
      <c r="F339" s="70">
        <f>'Input 1 - Schedule 1'!G341</f>
        <v>0</v>
      </c>
      <c r="G339" s="70">
        <f>'Input 1 - Schedule 1'!I341</f>
        <v>0</v>
      </c>
      <c r="H339" s="70" t="str">
        <f>'Input 1 - Schedule 1'!J341</f>
        <v/>
      </c>
      <c r="I339" s="70">
        <f>'Input 1 - Schedule 1'!U341</f>
        <v>0</v>
      </c>
      <c r="J339" s="46"/>
      <c r="L339" s="46"/>
      <c r="M339" s="46"/>
      <c r="N339" s="70">
        <f>SUMIFS('Input 3 - Capital Instruments'!P$6:P$222,'Input 3 - Capital Instruments'!$N$6:$N$222,C339)</f>
        <v>0</v>
      </c>
      <c r="O339" s="46"/>
      <c r="P339" s="46"/>
      <c r="Q339" s="46"/>
      <c r="R339" s="71">
        <f t="shared" si="111"/>
        <v>0</v>
      </c>
      <c r="S339" s="46"/>
      <c r="T339" s="46"/>
      <c r="U339" s="72">
        <f t="shared" si="112"/>
        <v>0</v>
      </c>
      <c r="V339" s="71">
        <f t="shared" si="113"/>
        <v>0</v>
      </c>
      <c r="W339" s="71">
        <f t="shared" si="114"/>
        <v>0</v>
      </c>
      <c r="Y339" s="46"/>
      <c r="AA339" s="46"/>
      <c r="AB339" s="51"/>
      <c r="AC339" s="51"/>
      <c r="AD339" s="51"/>
      <c r="AE339" s="51"/>
      <c r="AF339" s="51"/>
      <c r="AG339" s="72">
        <f t="shared" si="115"/>
        <v>0</v>
      </c>
      <c r="AH339" s="46"/>
      <c r="AI339" s="46"/>
      <c r="AJ339" s="72">
        <f t="shared" si="107"/>
        <v>0</v>
      </c>
      <c r="AK339" s="71">
        <f t="shared" si="108"/>
        <v>0</v>
      </c>
      <c r="AL339" s="71">
        <f t="shared" si="109"/>
        <v>0</v>
      </c>
      <c r="AN339" s="73">
        <f t="shared" si="116"/>
        <v>0</v>
      </c>
      <c r="AO339" s="78">
        <f t="shared" si="117"/>
        <v>0</v>
      </c>
      <c r="AP339" s="79">
        <f t="shared" si="118"/>
        <v>0</v>
      </c>
      <c r="AQ339" s="73">
        <f t="shared" si="119"/>
        <v>0</v>
      </c>
      <c r="AR339" s="78">
        <f t="shared" si="120"/>
        <v>0</v>
      </c>
      <c r="AS339" s="79">
        <f t="shared" si="121"/>
        <v>0</v>
      </c>
      <c r="AT339" s="80" t="str">
        <f t="shared" si="122"/>
        <v/>
      </c>
      <c r="AU339" s="80" t="str">
        <f t="shared" si="123"/>
        <v/>
      </c>
      <c r="AW339" s="3" t="s">
        <v>1</v>
      </c>
    </row>
    <row r="340" spans="1:49" x14ac:dyDescent="0.2">
      <c r="A340" s="81">
        <f t="shared" si="110"/>
        <v>333</v>
      </c>
      <c r="B340" s="77" t="str">
        <f>IFERROR(VLOOKUP(F340,GCC.Param!$B$3:$C$96,2,FALSE),"")</f>
        <v/>
      </c>
      <c r="C340" s="70">
        <f>'Input 1 - Schedule 1'!D342</f>
        <v>0</v>
      </c>
      <c r="D340" s="70">
        <f>'Input 1 - Schedule 1'!E342</f>
        <v>0</v>
      </c>
      <c r="E340" s="70">
        <f>'Input 1 - Schedule 1'!F342</f>
        <v>0</v>
      </c>
      <c r="F340" s="70">
        <f>'Input 1 - Schedule 1'!G342</f>
        <v>0</v>
      </c>
      <c r="G340" s="70">
        <f>'Input 1 - Schedule 1'!I342</f>
        <v>0</v>
      </c>
      <c r="H340" s="70" t="str">
        <f>'Input 1 - Schedule 1'!J342</f>
        <v/>
      </c>
      <c r="I340" s="70">
        <f>'Input 1 - Schedule 1'!U342</f>
        <v>0</v>
      </c>
      <c r="J340" s="46"/>
      <c r="L340" s="46"/>
      <c r="M340" s="46"/>
      <c r="N340" s="70">
        <f>SUMIFS('Input 3 - Capital Instruments'!P$6:P$222,'Input 3 - Capital Instruments'!$N$6:$N$222,C340)</f>
        <v>0</v>
      </c>
      <c r="O340" s="46"/>
      <c r="P340" s="46"/>
      <c r="Q340" s="46"/>
      <c r="R340" s="71">
        <f t="shared" si="111"/>
        <v>0</v>
      </c>
      <c r="S340" s="46"/>
      <c r="T340" s="46"/>
      <c r="U340" s="72">
        <f t="shared" si="112"/>
        <v>0</v>
      </c>
      <c r="V340" s="71">
        <f t="shared" si="113"/>
        <v>0</v>
      </c>
      <c r="W340" s="71">
        <f t="shared" si="114"/>
        <v>0</v>
      </c>
      <c r="Y340" s="46"/>
      <c r="AA340" s="46"/>
      <c r="AB340" s="51"/>
      <c r="AC340" s="51"/>
      <c r="AD340" s="51"/>
      <c r="AE340" s="51"/>
      <c r="AF340" s="51"/>
      <c r="AG340" s="72">
        <f t="shared" si="115"/>
        <v>0</v>
      </c>
      <c r="AH340" s="46"/>
      <c r="AI340" s="46"/>
      <c r="AJ340" s="72">
        <f t="shared" si="107"/>
        <v>0</v>
      </c>
      <c r="AK340" s="71">
        <f t="shared" si="108"/>
        <v>0</v>
      </c>
      <c r="AL340" s="71">
        <f t="shared" si="109"/>
        <v>0</v>
      </c>
      <c r="AN340" s="73">
        <f t="shared" si="116"/>
        <v>0</v>
      </c>
      <c r="AO340" s="78">
        <f t="shared" si="117"/>
        <v>0</v>
      </c>
      <c r="AP340" s="79">
        <f t="shared" si="118"/>
        <v>0</v>
      </c>
      <c r="AQ340" s="73">
        <f t="shared" si="119"/>
        <v>0</v>
      </c>
      <c r="AR340" s="78">
        <f t="shared" si="120"/>
        <v>0</v>
      </c>
      <c r="AS340" s="79">
        <f t="shared" si="121"/>
        <v>0</v>
      </c>
      <c r="AT340" s="80" t="str">
        <f t="shared" si="122"/>
        <v/>
      </c>
      <c r="AU340" s="80" t="str">
        <f t="shared" si="123"/>
        <v/>
      </c>
      <c r="AW340" s="3" t="s">
        <v>1</v>
      </c>
    </row>
    <row r="341" spans="1:49" x14ac:dyDescent="0.2">
      <c r="A341" s="81">
        <f t="shared" si="110"/>
        <v>334</v>
      </c>
      <c r="B341" s="77" t="str">
        <f>IFERROR(VLOOKUP(F341,GCC.Param!$B$3:$C$96,2,FALSE),"")</f>
        <v/>
      </c>
      <c r="C341" s="70">
        <f>'Input 1 - Schedule 1'!D343</f>
        <v>0</v>
      </c>
      <c r="D341" s="70">
        <f>'Input 1 - Schedule 1'!E343</f>
        <v>0</v>
      </c>
      <c r="E341" s="70">
        <f>'Input 1 - Schedule 1'!F343</f>
        <v>0</v>
      </c>
      <c r="F341" s="70">
        <f>'Input 1 - Schedule 1'!G343</f>
        <v>0</v>
      </c>
      <c r="G341" s="70">
        <f>'Input 1 - Schedule 1'!I343</f>
        <v>0</v>
      </c>
      <c r="H341" s="70" t="str">
        <f>'Input 1 - Schedule 1'!J343</f>
        <v/>
      </c>
      <c r="I341" s="70">
        <f>'Input 1 - Schedule 1'!U343</f>
        <v>0</v>
      </c>
      <c r="J341" s="46"/>
      <c r="L341" s="46"/>
      <c r="M341" s="46"/>
      <c r="N341" s="70">
        <f>SUMIFS('Input 3 - Capital Instruments'!P$6:P$222,'Input 3 - Capital Instruments'!$N$6:$N$222,C341)</f>
        <v>0</v>
      </c>
      <c r="O341" s="46"/>
      <c r="P341" s="46"/>
      <c r="Q341" s="46"/>
      <c r="R341" s="71">
        <f t="shared" si="111"/>
        <v>0</v>
      </c>
      <c r="S341" s="46"/>
      <c r="T341" s="46"/>
      <c r="U341" s="72">
        <f t="shared" si="112"/>
        <v>0</v>
      </c>
      <c r="V341" s="71">
        <f t="shared" si="113"/>
        <v>0</v>
      </c>
      <c r="W341" s="71">
        <f t="shared" si="114"/>
        <v>0</v>
      </c>
      <c r="Y341" s="46"/>
      <c r="AA341" s="46"/>
      <c r="AB341" s="51"/>
      <c r="AC341" s="51"/>
      <c r="AD341" s="51"/>
      <c r="AE341" s="51"/>
      <c r="AF341" s="51"/>
      <c r="AG341" s="72">
        <f t="shared" si="115"/>
        <v>0</v>
      </c>
      <c r="AH341" s="46"/>
      <c r="AI341" s="46"/>
      <c r="AJ341" s="72">
        <f t="shared" si="107"/>
        <v>0</v>
      </c>
      <c r="AK341" s="71">
        <f t="shared" si="108"/>
        <v>0</v>
      </c>
      <c r="AL341" s="71">
        <f t="shared" si="109"/>
        <v>0</v>
      </c>
      <c r="AN341" s="73">
        <f t="shared" si="116"/>
        <v>0</v>
      </c>
      <c r="AO341" s="78">
        <f t="shared" si="117"/>
        <v>0</v>
      </c>
      <c r="AP341" s="79">
        <f t="shared" si="118"/>
        <v>0</v>
      </c>
      <c r="AQ341" s="73">
        <f t="shared" si="119"/>
        <v>0</v>
      </c>
      <c r="AR341" s="78">
        <f t="shared" si="120"/>
        <v>0</v>
      </c>
      <c r="AS341" s="79">
        <f t="shared" si="121"/>
        <v>0</v>
      </c>
      <c r="AT341" s="80" t="str">
        <f t="shared" si="122"/>
        <v/>
      </c>
      <c r="AU341" s="80" t="str">
        <f t="shared" si="123"/>
        <v/>
      </c>
      <c r="AW341" s="3" t="s">
        <v>1</v>
      </c>
    </row>
    <row r="342" spans="1:49" x14ac:dyDescent="0.2">
      <c r="A342" s="81">
        <f t="shared" si="110"/>
        <v>335</v>
      </c>
      <c r="B342" s="77" t="str">
        <f>IFERROR(VLOOKUP(F342,GCC.Param!$B$3:$C$96,2,FALSE),"")</f>
        <v/>
      </c>
      <c r="C342" s="70">
        <f>'Input 1 - Schedule 1'!D344</f>
        <v>0</v>
      </c>
      <c r="D342" s="70">
        <f>'Input 1 - Schedule 1'!E344</f>
        <v>0</v>
      </c>
      <c r="E342" s="70">
        <f>'Input 1 - Schedule 1'!F344</f>
        <v>0</v>
      </c>
      <c r="F342" s="70">
        <f>'Input 1 - Schedule 1'!G344</f>
        <v>0</v>
      </c>
      <c r="G342" s="70">
        <f>'Input 1 - Schedule 1'!I344</f>
        <v>0</v>
      </c>
      <c r="H342" s="70" t="str">
        <f>'Input 1 - Schedule 1'!J344</f>
        <v/>
      </c>
      <c r="I342" s="70">
        <f>'Input 1 - Schedule 1'!U344</f>
        <v>0</v>
      </c>
      <c r="J342" s="46"/>
      <c r="L342" s="46"/>
      <c r="M342" s="46"/>
      <c r="N342" s="70">
        <f>SUMIFS('Input 3 - Capital Instruments'!P$6:P$222,'Input 3 - Capital Instruments'!$N$6:$N$222,C342)</f>
        <v>0</v>
      </c>
      <c r="O342" s="46"/>
      <c r="P342" s="46"/>
      <c r="Q342" s="46"/>
      <c r="R342" s="71">
        <f t="shared" si="111"/>
        <v>0</v>
      </c>
      <c r="S342" s="46"/>
      <c r="T342" s="46"/>
      <c r="U342" s="72">
        <f t="shared" si="112"/>
        <v>0</v>
      </c>
      <c r="V342" s="71">
        <f t="shared" si="113"/>
        <v>0</v>
      </c>
      <c r="W342" s="71">
        <f t="shared" si="114"/>
        <v>0</v>
      </c>
      <c r="Y342" s="46"/>
      <c r="AA342" s="46"/>
      <c r="AB342" s="51"/>
      <c r="AC342" s="51"/>
      <c r="AD342" s="51"/>
      <c r="AE342" s="51"/>
      <c r="AF342" s="51"/>
      <c r="AG342" s="72">
        <f t="shared" si="115"/>
        <v>0</v>
      </c>
      <c r="AH342" s="46"/>
      <c r="AI342" s="46"/>
      <c r="AJ342" s="72">
        <f t="shared" si="107"/>
        <v>0</v>
      </c>
      <c r="AK342" s="71">
        <f t="shared" si="108"/>
        <v>0</v>
      </c>
      <c r="AL342" s="71">
        <f t="shared" si="109"/>
        <v>0</v>
      </c>
      <c r="AN342" s="73">
        <f t="shared" si="116"/>
        <v>0</v>
      </c>
      <c r="AO342" s="78">
        <f t="shared" si="117"/>
        <v>0</v>
      </c>
      <c r="AP342" s="79">
        <f t="shared" si="118"/>
        <v>0</v>
      </c>
      <c r="AQ342" s="73">
        <f t="shared" si="119"/>
        <v>0</v>
      </c>
      <c r="AR342" s="78">
        <f t="shared" si="120"/>
        <v>0</v>
      </c>
      <c r="AS342" s="79">
        <f t="shared" si="121"/>
        <v>0</v>
      </c>
      <c r="AT342" s="80" t="str">
        <f t="shared" si="122"/>
        <v/>
      </c>
      <c r="AU342" s="80" t="str">
        <f t="shared" si="123"/>
        <v/>
      </c>
      <c r="AW342" s="3" t="s">
        <v>1</v>
      </c>
    </row>
    <row r="343" spans="1:49" x14ac:dyDescent="0.2">
      <c r="A343" s="81">
        <f t="shared" si="110"/>
        <v>336</v>
      </c>
      <c r="B343" s="77" t="str">
        <f>IFERROR(VLOOKUP(F343,GCC.Param!$B$3:$C$96,2,FALSE),"")</f>
        <v/>
      </c>
      <c r="C343" s="70">
        <f>'Input 1 - Schedule 1'!D345</f>
        <v>0</v>
      </c>
      <c r="D343" s="70">
        <f>'Input 1 - Schedule 1'!E345</f>
        <v>0</v>
      </c>
      <c r="E343" s="70">
        <f>'Input 1 - Schedule 1'!F345</f>
        <v>0</v>
      </c>
      <c r="F343" s="70">
        <f>'Input 1 - Schedule 1'!G345</f>
        <v>0</v>
      </c>
      <c r="G343" s="70">
        <f>'Input 1 - Schedule 1'!I345</f>
        <v>0</v>
      </c>
      <c r="H343" s="70" t="str">
        <f>'Input 1 - Schedule 1'!J345</f>
        <v/>
      </c>
      <c r="I343" s="70">
        <f>'Input 1 - Schedule 1'!U345</f>
        <v>0</v>
      </c>
      <c r="J343" s="46"/>
      <c r="L343" s="46"/>
      <c r="M343" s="46"/>
      <c r="N343" s="70">
        <f>SUMIFS('Input 3 - Capital Instruments'!P$6:P$222,'Input 3 - Capital Instruments'!$N$6:$N$222,C343)</f>
        <v>0</v>
      </c>
      <c r="O343" s="46"/>
      <c r="P343" s="46"/>
      <c r="Q343" s="46"/>
      <c r="R343" s="71">
        <f t="shared" si="111"/>
        <v>0</v>
      </c>
      <c r="S343" s="46"/>
      <c r="T343" s="46"/>
      <c r="U343" s="72">
        <f t="shared" si="112"/>
        <v>0</v>
      </c>
      <c r="V343" s="71">
        <f t="shared" si="113"/>
        <v>0</v>
      </c>
      <c r="W343" s="71">
        <f t="shared" si="114"/>
        <v>0</v>
      </c>
      <c r="Y343" s="46"/>
      <c r="AA343" s="46"/>
      <c r="AB343" s="51"/>
      <c r="AC343" s="51"/>
      <c r="AD343" s="51"/>
      <c r="AE343" s="51"/>
      <c r="AF343" s="51"/>
      <c r="AG343" s="72">
        <f t="shared" si="115"/>
        <v>0</v>
      </c>
      <c r="AH343" s="46"/>
      <c r="AI343" s="46"/>
      <c r="AJ343" s="72">
        <f t="shared" si="107"/>
        <v>0</v>
      </c>
      <c r="AK343" s="71">
        <f t="shared" si="108"/>
        <v>0</v>
      </c>
      <c r="AL343" s="71">
        <f t="shared" si="109"/>
        <v>0</v>
      </c>
      <c r="AN343" s="73">
        <f t="shared" si="116"/>
        <v>0</v>
      </c>
      <c r="AO343" s="78">
        <f t="shared" si="117"/>
        <v>0</v>
      </c>
      <c r="AP343" s="79">
        <f t="shared" si="118"/>
        <v>0</v>
      </c>
      <c r="AQ343" s="73">
        <f t="shared" si="119"/>
        <v>0</v>
      </c>
      <c r="AR343" s="78">
        <f t="shared" si="120"/>
        <v>0</v>
      </c>
      <c r="AS343" s="79">
        <f t="shared" si="121"/>
        <v>0</v>
      </c>
      <c r="AT343" s="80" t="str">
        <f t="shared" si="122"/>
        <v/>
      </c>
      <c r="AU343" s="80" t="str">
        <f t="shared" si="123"/>
        <v/>
      </c>
      <c r="AW343" s="3" t="s">
        <v>1</v>
      </c>
    </row>
    <row r="344" spans="1:49" x14ac:dyDescent="0.2">
      <c r="A344" s="81">
        <f t="shared" si="110"/>
        <v>337</v>
      </c>
      <c r="B344" s="77" t="str">
        <f>IFERROR(VLOOKUP(F344,GCC.Param!$B$3:$C$96,2,FALSE),"")</f>
        <v/>
      </c>
      <c r="C344" s="70">
        <f>'Input 1 - Schedule 1'!D346</f>
        <v>0</v>
      </c>
      <c r="D344" s="70">
        <f>'Input 1 - Schedule 1'!E346</f>
        <v>0</v>
      </c>
      <c r="E344" s="70">
        <f>'Input 1 - Schedule 1'!F346</f>
        <v>0</v>
      </c>
      <c r="F344" s="70">
        <f>'Input 1 - Schedule 1'!G346</f>
        <v>0</v>
      </c>
      <c r="G344" s="70">
        <f>'Input 1 - Schedule 1'!I346</f>
        <v>0</v>
      </c>
      <c r="H344" s="70" t="str">
        <f>'Input 1 - Schedule 1'!J346</f>
        <v/>
      </c>
      <c r="I344" s="70">
        <f>'Input 1 - Schedule 1'!U346</f>
        <v>0</v>
      </c>
      <c r="J344" s="46"/>
      <c r="L344" s="46"/>
      <c r="M344" s="46"/>
      <c r="N344" s="70">
        <f>SUMIFS('Input 3 - Capital Instruments'!P$6:P$222,'Input 3 - Capital Instruments'!$N$6:$N$222,C344)</f>
        <v>0</v>
      </c>
      <c r="O344" s="46"/>
      <c r="P344" s="46"/>
      <c r="Q344" s="46"/>
      <c r="R344" s="71">
        <f t="shared" si="111"/>
        <v>0</v>
      </c>
      <c r="S344" s="46"/>
      <c r="T344" s="46"/>
      <c r="U344" s="72">
        <f t="shared" si="112"/>
        <v>0</v>
      </c>
      <c r="V344" s="71">
        <f t="shared" si="113"/>
        <v>0</v>
      </c>
      <c r="W344" s="71">
        <f t="shared" si="114"/>
        <v>0</v>
      </c>
      <c r="Y344" s="46"/>
      <c r="AA344" s="46"/>
      <c r="AB344" s="51"/>
      <c r="AC344" s="51"/>
      <c r="AD344" s="51"/>
      <c r="AE344" s="51"/>
      <c r="AF344" s="51"/>
      <c r="AG344" s="72">
        <f t="shared" si="115"/>
        <v>0</v>
      </c>
      <c r="AH344" s="46"/>
      <c r="AI344" s="46"/>
      <c r="AJ344" s="72">
        <f t="shared" si="107"/>
        <v>0</v>
      </c>
      <c r="AK344" s="71">
        <f t="shared" si="108"/>
        <v>0</v>
      </c>
      <c r="AL344" s="71">
        <f t="shared" si="109"/>
        <v>0</v>
      </c>
      <c r="AN344" s="73">
        <f t="shared" si="116"/>
        <v>0</v>
      </c>
      <c r="AO344" s="78">
        <f t="shared" si="117"/>
        <v>0</v>
      </c>
      <c r="AP344" s="79">
        <f t="shared" si="118"/>
        <v>0</v>
      </c>
      <c r="AQ344" s="73">
        <f t="shared" si="119"/>
        <v>0</v>
      </c>
      <c r="AR344" s="78">
        <f t="shared" si="120"/>
        <v>0</v>
      </c>
      <c r="AS344" s="79">
        <f t="shared" si="121"/>
        <v>0</v>
      </c>
      <c r="AT344" s="80" t="str">
        <f t="shared" si="122"/>
        <v/>
      </c>
      <c r="AU344" s="80" t="str">
        <f t="shared" si="123"/>
        <v/>
      </c>
      <c r="AW344" s="3" t="s">
        <v>1</v>
      </c>
    </row>
    <row r="345" spans="1:49" x14ac:dyDescent="0.2">
      <c r="A345" s="81">
        <f t="shared" si="110"/>
        <v>338</v>
      </c>
      <c r="B345" s="77" t="str">
        <f>IFERROR(VLOOKUP(F345,GCC.Param!$B$3:$C$96,2,FALSE),"")</f>
        <v/>
      </c>
      <c r="C345" s="70">
        <f>'Input 1 - Schedule 1'!D347</f>
        <v>0</v>
      </c>
      <c r="D345" s="70">
        <f>'Input 1 - Schedule 1'!E347</f>
        <v>0</v>
      </c>
      <c r="E345" s="70">
        <f>'Input 1 - Schedule 1'!F347</f>
        <v>0</v>
      </c>
      <c r="F345" s="70">
        <f>'Input 1 - Schedule 1'!G347</f>
        <v>0</v>
      </c>
      <c r="G345" s="70">
        <f>'Input 1 - Schedule 1'!I347</f>
        <v>0</v>
      </c>
      <c r="H345" s="70" t="str">
        <f>'Input 1 - Schedule 1'!J347</f>
        <v/>
      </c>
      <c r="I345" s="70">
        <f>'Input 1 - Schedule 1'!U347</f>
        <v>0</v>
      </c>
      <c r="J345" s="46"/>
      <c r="L345" s="46"/>
      <c r="M345" s="46"/>
      <c r="N345" s="70">
        <f>SUMIFS('Input 3 - Capital Instruments'!P$6:P$222,'Input 3 - Capital Instruments'!$N$6:$N$222,C345)</f>
        <v>0</v>
      </c>
      <c r="O345" s="46"/>
      <c r="P345" s="46"/>
      <c r="Q345" s="46"/>
      <c r="R345" s="71">
        <f t="shared" si="111"/>
        <v>0</v>
      </c>
      <c r="S345" s="46"/>
      <c r="T345" s="46"/>
      <c r="U345" s="72">
        <f t="shared" si="112"/>
        <v>0</v>
      </c>
      <c r="V345" s="71">
        <f t="shared" si="113"/>
        <v>0</v>
      </c>
      <c r="W345" s="71">
        <f t="shared" si="114"/>
        <v>0</v>
      </c>
      <c r="Y345" s="46"/>
      <c r="AA345" s="46"/>
      <c r="AB345" s="51"/>
      <c r="AC345" s="51"/>
      <c r="AD345" s="51"/>
      <c r="AE345" s="51"/>
      <c r="AF345" s="51"/>
      <c r="AG345" s="72">
        <f t="shared" si="115"/>
        <v>0</v>
      </c>
      <c r="AH345" s="46"/>
      <c r="AI345" s="46"/>
      <c r="AJ345" s="72">
        <f t="shared" si="107"/>
        <v>0</v>
      </c>
      <c r="AK345" s="71">
        <f t="shared" si="108"/>
        <v>0</v>
      </c>
      <c r="AL345" s="71">
        <f t="shared" si="109"/>
        <v>0</v>
      </c>
      <c r="AN345" s="73">
        <f t="shared" si="116"/>
        <v>0</v>
      </c>
      <c r="AO345" s="78">
        <f t="shared" si="117"/>
        <v>0</v>
      </c>
      <c r="AP345" s="79">
        <f t="shared" si="118"/>
        <v>0</v>
      </c>
      <c r="AQ345" s="73">
        <f t="shared" si="119"/>
        <v>0</v>
      </c>
      <c r="AR345" s="78">
        <f t="shared" si="120"/>
        <v>0</v>
      </c>
      <c r="AS345" s="79">
        <f t="shared" si="121"/>
        <v>0</v>
      </c>
      <c r="AT345" s="80" t="str">
        <f t="shared" si="122"/>
        <v/>
      </c>
      <c r="AU345" s="80" t="str">
        <f t="shared" si="123"/>
        <v/>
      </c>
      <c r="AW345" s="3" t="s">
        <v>1</v>
      </c>
    </row>
    <row r="346" spans="1:49" x14ac:dyDescent="0.2">
      <c r="A346" s="81">
        <f t="shared" si="110"/>
        <v>339</v>
      </c>
      <c r="B346" s="77" t="str">
        <f>IFERROR(VLOOKUP(F346,GCC.Param!$B$3:$C$96,2,FALSE),"")</f>
        <v/>
      </c>
      <c r="C346" s="70">
        <f>'Input 1 - Schedule 1'!D348</f>
        <v>0</v>
      </c>
      <c r="D346" s="70">
        <f>'Input 1 - Schedule 1'!E348</f>
        <v>0</v>
      </c>
      <c r="E346" s="70">
        <f>'Input 1 - Schedule 1'!F348</f>
        <v>0</v>
      </c>
      <c r="F346" s="70">
        <f>'Input 1 - Schedule 1'!G348</f>
        <v>0</v>
      </c>
      <c r="G346" s="70">
        <f>'Input 1 - Schedule 1'!I348</f>
        <v>0</v>
      </c>
      <c r="H346" s="70" t="str">
        <f>'Input 1 - Schedule 1'!J348</f>
        <v/>
      </c>
      <c r="I346" s="70">
        <f>'Input 1 - Schedule 1'!U348</f>
        <v>0</v>
      </c>
      <c r="J346" s="46"/>
      <c r="L346" s="46"/>
      <c r="M346" s="46"/>
      <c r="N346" s="70">
        <f>SUMIFS('Input 3 - Capital Instruments'!P$6:P$222,'Input 3 - Capital Instruments'!$N$6:$N$222,C346)</f>
        <v>0</v>
      </c>
      <c r="O346" s="46"/>
      <c r="P346" s="46"/>
      <c r="Q346" s="46"/>
      <c r="R346" s="71">
        <f t="shared" si="111"/>
        <v>0</v>
      </c>
      <c r="S346" s="46"/>
      <c r="T346" s="46"/>
      <c r="U346" s="72">
        <f t="shared" si="112"/>
        <v>0</v>
      </c>
      <c r="V346" s="71">
        <f t="shared" si="113"/>
        <v>0</v>
      </c>
      <c r="W346" s="71">
        <f t="shared" si="114"/>
        <v>0</v>
      </c>
      <c r="Y346" s="46"/>
      <c r="AA346" s="46"/>
      <c r="AB346" s="51"/>
      <c r="AC346" s="51"/>
      <c r="AD346" s="51"/>
      <c r="AE346" s="51"/>
      <c r="AF346" s="51"/>
      <c r="AG346" s="72">
        <f t="shared" si="115"/>
        <v>0</v>
      </c>
      <c r="AH346" s="46"/>
      <c r="AI346" s="46"/>
      <c r="AJ346" s="72">
        <f t="shared" si="107"/>
        <v>0</v>
      </c>
      <c r="AK346" s="71">
        <f t="shared" si="108"/>
        <v>0</v>
      </c>
      <c r="AL346" s="71">
        <f t="shared" si="109"/>
        <v>0</v>
      </c>
      <c r="AN346" s="73">
        <f t="shared" si="116"/>
        <v>0</v>
      </c>
      <c r="AO346" s="78">
        <f t="shared" si="117"/>
        <v>0</v>
      </c>
      <c r="AP346" s="79">
        <f t="shared" si="118"/>
        <v>0</v>
      </c>
      <c r="AQ346" s="73">
        <f t="shared" si="119"/>
        <v>0</v>
      </c>
      <c r="AR346" s="78">
        <f t="shared" si="120"/>
        <v>0</v>
      </c>
      <c r="AS346" s="79">
        <f t="shared" si="121"/>
        <v>0</v>
      </c>
      <c r="AT346" s="80" t="str">
        <f t="shared" si="122"/>
        <v/>
      </c>
      <c r="AU346" s="80" t="str">
        <f t="shared" si="123"/>
        <v/>
      </c>
      <c r="AW346" s="3" t="s">
        <v>1</v>
      </c>
    </row>
    <row r="347" spans="1:49" x14ac:dyDescent="0.2">
      <c r="A347" s="81">
        <f t="shared" si="110"/>
        <v>340</v>
      </c>
      <c r="B347" s="77" t="str">
        <f>IFERROR(VLOOKUP(F347,GCC.Param!$B$3:$C$96,2,FALSE),"")</f>
        <v/>
      </c>
      <c r="C347" s="70">
        <f>'Input 1 - Schedule 1'!D349</f>
        <v>0</v>
      </c>
      <c r="D347" s="70">
        <f>'Input 1 - Schedule 1'!E349</f>
        <v>0</v>
      </c>
      <c r="E347" s="70">
        <f>'Input 1 - Schedule 1'!F349</f>
        <v>0</v>
      </c>
      <c r="F347" s="70">
        <f>'Input 1 - Schedule 1'!G349</f>
        <v>0</v>
      </c>
      <c r="G347" s="70">
        <f>'Input 1 - Schedule 1'!I349</f>
        <v>0</v>
      </c>
      <c r="H347" s="70" t="str">
        <f>'Input 1 - Schedule 1'!J349</f>
        <v/>
      </c>
      <c r="I347" s="70">
        <f>'Input 1 - Schedule 1'!U349</f>
        <v>0</v>
      </c>
      <c r="J347" s="46"/>
      <c r="L347" s="46"/>
      <c r="M347" s="46"/>
      <c r="N347" s="70">
        <f>SUMIFS('Input 3 - Capital Instruments'!P$6:P$222,'Input 3 - Capital Instruments'!$N$6:$N$222,C347)</f>
        <v>0</v>
      </c>
      <c r="O347" s="46"/>
      <c r="P347" s="46"/>
      <c r="Q347" s="46"/>
      <c r="R347" s="71">
        <f t="shared" si="111"/>
        <v>0</v>
      </c>
      <c r="S347" s="46"/>
      <c r="T347" s="46"/>
      <c r="U347" s="72">
        <f t="shared" si="112"/>
        <v>0</v>
      </c>
      <c r="V347" s="71">
        <f t="shared" si="113"/>
        <v>0</v>
      </c>
      <c r="W347" s="71">
        <f t="shared" si="114"/>
        <v>0</v>
      </c>
      <c r="Y347" s="46"/>
      <c r="AA347" s="46"/>
      <c r="AB347" s="51"/>
      <c r="AC347" s="51"/>
      <c r="AD347" s="51"/>
      <c r="AE347" s="51"/>
      <c r="AF347" s="51"/>
      <c r="AG347" s="72">
        <f t="shared" si="115"/>
        <v>0</v>
      </c>
      <c r="AH347" s="46"/>
      <c r="AI347" s="46"/>
      <c r="AJ347" s="72">
        <f t="shared" si="107"/>
        <v>0</v>
      </c>
      <c r="AK347" s="71">
        <f t="shared" si="108"/>
        <v>0</v>
      </c>
      <c r="AL347" s="71">
        <f t="shared" si="109"/>
        <v>0</v>
      </c>
      <c r="AN347" s="73">
        <f t="shared" si="116"/>
        <v>0</v>
      </c>
      <c r="AO347" s="78">
        <f t="shared" si="117"/>
        <v>0</v>
      </c>
      <c r="AP347" s="79">
        <f t="shared" si="118"/>
        <v>0</v>
      </c>
      <c r="AQ347" s="73">
        <f t="shared" si="119"/>
        <v>0</v>
      </c>
      <c r="AR347" s="78">
        <f t="shared" si="120"/>
        <v>0</v>
      </c>
      <c r="AS347" s="79">
        <f t="shared" si="121"/>
        <v>0</v>
      </c>
      <c r="AT347" s="80" t="str">
        <f t="shared" si="122"/>
        <v/>
      </c>
      <c r="AU347" s="80" t="str">
        <f t="shared" si="123"/>
        <v/>
      </c>
      <c r="AW347" s="3" t="s">
        <v>1</v>
      </c>
    </row>
    <row r="348" spans="1:49" x14ac:dyDescent="0.2">
      <c r="A348" s="81">
        <f t="shared" si="110"/>
        <v>341</v>
      </c>
      <c r="B348" s="77" t="str">
        <f>IFERROR(VLOOKUP(F348,GCC.Param!$B$3:$C$96,2,FALSE),"")</f>
        <v/>
      </c>
      <c r="C348" s="70">
        <f>'Input 1 - Schedule 1'!D350</f>
        <v>0</v>
      </c>
      <c r="D348" s="70">
        <f>'Input 1 - Schedule 1'!E350</f>
        <v>0</v>
      </c>
      <c r="E348" s="70">
        <f>'Input 1 - Schedule 1'!F350</f>
        <v>0</v>
      </c>
      <c r="F348" s="70">
        <f>'Input 1 - Schedule 1'!G350</f>
        <v>0</v>
      </c>
      <c r="G348" s="70">
        <f>'Input 1 - Schedule 1'!I350</f>
        <v>0</v>
      </c>
      <c r="H348" s="70" t="str">
        <f>'Input 1 - Schedule 1'!J350</f>
        <v/>
      </c>
      <c r="I348" s="70">
        <f>'Input 1 - Schedule 1'!U350</f>
        <v>0</v>
      </c>
      <c r="J348" s="46"/>
      <c r="L348" s="46"/>
      <c r="M348" s="46"/>
      <c r="N348" s="70">
        <f>SUMIFS('Input 3 - Capital Instruments'!P$6:P$222,'Input 3 - Capital Instruments'!$N$6:$N$222,C348)</f>
        <v>0</v>
      </c>
      <c r="O348" s="46"/>
      <c r="P348" s="46"/>
      <c r="Q348" s="46"/>
      <c r="R348" s="71">
        <f t="shared" si="111"/>
        <v>0</v>
      </c>
      <c r="S348" s="46"/>
      <c r="T348" s="46"/>
      <c r="U348" s="72">
        <f t="shared" si="112"/>
        <v>0</v>
      </c>
      <c r="V348" s="71">
        <f t="shared" si="113"/>
        <v>0</v>
      </c>
      <c r="W348" s="71">
        <f t="shared" si="114"/>
        <v>0</v>
      </c>
      <c r="Y348" s="46"/>
      <c r="AA348" s="46"/>
      <c r="AB348" s="51"/>
      <c r="AC348" s="51"/>
      <c r="AD348" s="51"/>
      <c r="AE348" s="51"/>
      <c r="AF348" s="51"/>
      <c r="AG348" s="72">
        <f t="shared" si="115"/>
        <v>0</v>
      </c>
      <c r="AH348" s="46"/>
      <c r="AI348" s="46"/>
      <c r="AJ348" s="72">
        <f t="shared" si="107"/>
        <v>0</v>
      </c>
      <c r="AK348" s="71">
        <f t="shared" si="108"/>
        <v>0</v>
      </c>
      <c r="AL348" s="71">
        <f t="shared" si="109"/>
        <v>0</v>
      </c>
      <c r="AN348" s="73">
        <f t="shared" si="116"/>
        <v>0</v>
      </c>
      <c r="AO348" s="78">
        <f t="shared" si="117"/>
        <v>0</v>
      </c>
      <c r="AP348" s="79">
        <f t="shared" si="118"/>
        <v>0</v>
      </c>
      <c r="AQ348" s="73">
        <f t="shared" si="119"/>
        <v>0</v>
      </c>
      <c r="AR348" s="78">
        <f t="shared" si="120"/>
        <v>0</v>
      </c>
      <c r="AS348" s="79">
        <f t="shared" si="121"/>
        <v>0</v>
      </c>
      <c r="AT348" s="80" t="str">
        <f t="shared" si="122"/>
        <v/>
      </c>
      <c r="AU348" s="80" t="str">
        <f t="shared" si="123"/>
        <v/>
      </c>
      <c r="AW348" s="3" t="s">
        <v>1</v>
      </c>
    </row>
    <row r="349" spans="1:49" x14ac:dyDescent="0.2">
      <c r="A349" s="81">
        <f t="shared" si="110"/>
        <v>342</v>
      </c>
      <c r="B349" s="77" t="str">
        <f>IFERROR(VLOOKUP(F349,GCC.Param!$B$3:$C$96,2,FALSE),"")</f>
        <v/>
      </c>
      <c r="C349" s="70">
        <f>'Input 1 - Schedule 1'!D351</f>
        <v>0</v>
      </c>
      <c r="D349" s="70">
        <f>'Input 1 - Schedule 1'!E351</f>
        <v>0</v>
      </c>
      <c r="E349" s="70">
        <f>'Input 1 - Schedule 1'!F351</f>
        <v>0</v>
      </c>
      <c r="F349" s="70">
        <f>'Input 1 - Schedule 1'!G351</f>
        <v>0</v>
      </c>
      <c r="G349" s="70">
        <f>'Input 1 - Schedule 1'!I351</f>
        <v>0</v>
      </c>
      <c r="H349" s="70" t="str">
        <f>'Input 1 - Schedule 1'!J351</f>
        <v/>
      </c>
      <c r="I349" s="70">
        <f>'Input 1 - Schedule 1'!U351</f>
        <v>0</v>
      </c>
      <c r="J349" s="46"/>
      <c r="L349" s="46"/>
      <c r="M349" s="46"/>
      <c r="N349" s="70">
        <f>SUMIFS('Input 3 - Capital Instruments'!P$6:P$222,'Input 3 - Capital Instruments'!$N$6:$N$222,C349)</f>
        <v>0</v>
      </c>
      <c r="O349" s="46"/>
      <c r="P349" s="46"/>
      <c r="Q349" s="46"/>
      <c r="R349" s="71">
        <f t="shared" si="111"/>
        <v>0</v>
      </c>
      <c r="S349" s="46"/>
      <c r="T349" s="46"/>
      <c r="U349" s="72">
        <f t="shared" si="112"/>
        <v>0</v>
      </c>
      <c r="V349" s="71">
        <f t="shared" si="113"/>
        <v>0</v>
      </c>
      <c r="W349" s="71">
        <f t="shared" si="114"/>
        <v>0</v>
      </c>
      <c r="Y349" s="46"/>
      <c r="AA349" s="46"/>
      <c r="AB349" s="51"/>
      <c r="AC349" s="51"/>
      <c r="AD349" s="51"/>
      <c r="AE349" s="51"/>
      <c r="AF349" s="51"/>
      <c r="AG349" s="72">
        <f t="shared" si="115"/>
        <v>0</v>
      </c>
      <c r="AH349" s="46"/>
      <c r="AI349" s="46"/>
      <c r="AJ349" s="72">
        <f t="shared" si="107"/>
        <v>0</v>
      </c>
      <c r="AK349" s="71">
        <f t="shared" si="108"/>
        <v>0</v>
      </c>
      <c r="AL349" s="71">
        <f t="shared" si="109"/>
        <v>0</v>
      </c>
      <c r="AN349" s="73">
        <f t="shared" si="116"/>
        <v>0</v>
      </c>
      <c r="AO349" s="78">
        <f t="shared" si="117"/>
        <v>0</v>
      </c>
      <c r="AP349" s="79">
        <f t="shared" si="118"/>
        <v>0</v>
      </c>
      <c r="AQ349" s="73">
        <f t="shared" si="119"/>
        <v>0</v>
      </c>
      <c r="AR349" s="78">
        <f t="shared" si="120"/>
        <v>0</v>
      </c>
      <c r="AS349" s="79">
        <f t="shared" si="121"/>
        <v>0</v>
      </c>
      <c r="AT349" s="80" t="str">
        <f t="shared" si="122"/>
        <v/>
      </c>
      <c r="AU349" s="80" t="str">
        <f t="shared" si="123"/>
        <v/>
      </c>
      <c r="AW349" s="3" t="s">
        <v>1</v>
      </c>
    </row>
    <row r="350" spans="1:49" x14ac:dyDescent="0.2">
      <c r="A350" s="81">
        <f t="shared" si="110"/>
        <v>343</v>
      </c>
      <c r="B350" s="77" t="str">
        <f>IFERROR(VLOOKUP(F350,GCC.Param!$B$3:$C$96,2,FALSE),"")</f>
        <v/>
      </c>
      <c r="C350" s="70">
        <f>'Input 1 - Schedule 1'!D352</f>
        <v>0</v>
      </c>
      <c r="D350" s="70">
        <f>'Input 1 - Schedule 1'!E352</f>
        <v>0</v>
      </c>
      <c r="E350" s="70">
        <f>'Input 1 - Schedule 1'!F352</f>
        <v>0</v>
      </c>
      <c r="F350" s="70">
        <f>'Input 1 - Schedule 1'!G352</f>
        <v>0</v>
      </c>
      <c r="G350" s="70">
        <f>'Input 1 - Schedule 1'!I352</f>
        <v>0</v>
      </c>
      <c r="H350" s="70" t="str">
        <f>'Input 1 - Schedule 1'!J352</f>
        <v/>
      </c>
      <c r="I350" s="70">
        <f>'Input 1 - Schedule 1'!U352</f>
        <v>0</v>
      </c>
      <c r="J350" s="46"/>
      <c r="L350" s="46"/>
      <c r="M350" s="46"/>
      <c r="N350" s="70">
        <f>SUMIFS('Input 3 - Capital Instruments'!P$6:P$222,'Input 3 - Capital Instruments'!$N$6:$N$222,C350)</f>
        <v>0</v>
      </c>
      <c r="O350" s="46"/>
      <c r="P350" s="46"/>
      <c r="Q350" s="46"/>
      <c r="R350" s="71">
        <f t="shared" si="111"/>
        <v>0</v>
      </c>
      <c r="S350" s="46"/>
      <c r="T350" s="46"/>
      <c r="U350" s="72">
        <f t="shared" si="112"/>
        <v>0</v>
      </c>
      <c r="V350" s="71">
        <f t="shared" si="113"/>
        <v>0</v>
      </c>
      <c r="W350" s="71">
        <f t="shared" si="114"/>
        <v>0</v>
      </c>
      <c r="Y350" s="46"/>
      <c r="AA350" s="46"/>
      <c r="AB350" s="51"/>
      <c r="AC350" s="51"/>
      <c r="AD350" s="51"/>
      <c r="AE350" s="51"/>
      <c r="AF350" s="51"/>
      <c r="AG350" s="72">
        <f t="shared" si="115"/>
        <v>0</v>
      </c>
      <c r="AH350" s="46"/>
      <c r="AI350" s="46"/>
      <c r="AJ350" s="72">
        <f t="shared" si="107"/>
        <v>0</v>
      </c>
      <c r="AK350" s="71">
        <f t="shared" si="108"/>
        <v>0</v>
      </c>
      <c r="AL350" s="71">
        <f t="shared" si="109"/>
        <v>0</v>
      </c>
      <c r="AN350" s="73">
        <f t="shared" si="116"/>
        <v>0</v>
      </c>
      <c r="AO350" s="78">
        <f t="shared" si="117"/>
        <v>0</v>
      </c>
      <c r="AP350" s="79">
        <f t="shared" si="118"/>
        <v>0</v>
      </c>
      <c r="AQ350" s="73">
        <f t="shared" si="119"/>
        <v>0</v>
      </c>
      <c r="AR350" s="78">
        <f t="shared" si="120"/>
        <v>0</v>
      </c>
      <c r="AS350" s="79">
        <f t="shared" si="121"/>
        <v>0</v>
      </c>
      <c r="AT350" s="80" t="str">
        <f t="shared" si="122"/>
        <v/>
      </c>
      <c r="AU350" s="80" t="str">
        <f t="shared" si="123"/>
        <v/>
      </c>
      <c r="AW350" s="3" t="s">
        <v>1</v>
      </c>
    </row>
    <row r="351" spans="1:49" x14ac:dyDescent="0.2">
      <c r="A351" s="81">
        <f t="shared" si="110"/>
        <v>344</v>
      </c>
      <c r="B351" s="77" t="str">
        <f>IFERROR(VLOOKUP(F351,GCC.Param!$B$3:$C$96,2,FALSE),"")</f>
        <v/>
      </c>
      <c r="C351" s="70">
        <f>'Input 1 - Schedule 1'!D353</f>
        <v>0</v>
      </c>
      <c r="D351" s="70">
        <f>'Input 1 - Schedule 1'!E353</f>
        <v>0</v>
      </c>
      <c r="E351" s="70">
        <f>'Input 1 - Schedule 1'!F353</f>
        <v>0</v>
      </c>
      <c r="F351" s="70">
        <f>'Input 1 - Schedule 1'!G353</f>
        <v>0</v>
      </c>
      <c r="G351" s="70">
        <f>'Input 1 - Schedule 1'!I353</f>
        <v>0</v>
      </c>
      <c r="H351" s="70" t="str">
        <f>'Input 1 - Schedule 1'!J353</f>
        <v/>
      </c>
      <c r="I351" s="70">
        <f>'Input 1 - Schedule 1'!U353</f>
        <v>0</v>
      </c>
      <c r="J351" s="46"/>
      <c r="L351" s="46"/>
      <c r="M351" s="46"/>
      <c r="N351" s="70">
        <f>SUMIFS('Input 3 - Capital Instruments'!P$6:P$222,'Input 3 - Capital Instruments'!$N$6:$N$222,C351)</f>
        <v>0</v>
      </c>
      <c r="O351" s="46"/>
      <c r="P351" s="46"/>
      <c r="Q351" s="46"/>
      <c r="R351" s="71">
        <f t="shared" si="111"/>
        <v>0</v>
      </c>
      <c r="S351" s="46"/>
      <c r="T351" s="46"/>
      <c r="U351" s="72">
        <f t="shared" si="112"/>
        <v>0</v>
      </c>
      <c r="V351" s="71">
        <f t="shared" si="113"/>
        <v>0</v>
      </c>
      <c r="W351" s="71">
        <f t="shared" si="114"/>
        <v>0</v>
      </c>
      <c r="Y351" s="46"/>
      <c r="AA351" s="46"/>
      <c r="AB351" s="51"/>
      <c r="AC351" s="51"/>
      <c r="AD351" s="51"/>
      <c r="AE351" s="51"/>
      <c r="AF351" s="51"/>
      <c r="AG351" s="72">
        <f t="shared" si="115"/>
        <v>0</v>
      </c>
      <c r="AH351" s="46"/>
      <c r="AI351" s="46"/>
      <c r="AJ351" s="72">
        <f t="shared" si="107"/>
        <v>0</v>
      </c>
      <c r="AK351" s="71">
        <f t="shared" si="108"/>
        <v>0</v>
      </c>
      <c r="AL351" s="71">
        <f t="shared" si="109"/>
        <v>0</v>
      </c>
      <c r="AN351" s="73">
        <f t="shared" si="116"/>
        <v>0</v>
      </c>
      <c r="AO351" s="78">
        <f t="shared" si="117"/>
        <v>0</v>
      </c>
      <c r="AP351" s="79">
        <f t="shared" si="118"/>
        <v>0</v>
      </c>
      <c r="AQ351" s="73">
        <f t="shared" si="119"/>
        <v>0</v>
      </c>
      <c r="AR351" s="78">
        <f t="shared" si="120"/>
        <v>0</v>
      </c>
      <c r="AS351" s="79">
        <f t="shared" si="121"/>
        <v>0</v>
      </c>
      <c r="AT351" s="80" t="str">
        <f t="shared" si="122"/>
        <v/>
      </c>
      <c r="AU351" s="80" t="str">
        <f t="shared" si="123"/>
        <v/>
      </c>
      <c r="AW351" s="3" t="s">
        <v>1</v>
      </c>
    </row>
    <row r="352" spans="1:49" x14ac:dyDescent="0.2">
      <c r="A352" s="81">
        <f t="shared" si="110"/>
        <v>345</v>
      </c>
      <c r="B352" s="77" t="str">
        <f>IFERROR(VLOOKUP(F352,GCC.Param!$B$3:$C$96,2,FALSE),"")</f>
        <v/>
      </c>
      <c r="C352" s="70">
        <f>'Input 1 - Schedule 1'!D354</f>
        <v>0</v>
      </c>
      <c r="D352" s="70">
        <f>'Input 1 - Schedule 1'!E354</f>
        <v>0</v>
      </c>
      <c r="E352" s="70">
        <f>'Input 1 - Schedule 1'!F354</f>
        <v>0</v>
      </c>
      <c r="F352" s="70">
        <f>'Input 1 - Schedule 1'!G354</f>
        <v>0</v>
      </c>
      <c r="G352" s="70">
        <f>'Input 1 - Schedule 1'!I354</f>
        <v>0</v>
      </c>
      <c r="H352" s="70" t="str">
        <f>'Input 1 - Schedule 1'!J354</f>
        <v/>
      </c>
      <c r="I352" s="70">
        <f>'Input 1 - Schedule 1'!U354</f>
        <v>0</v>
      </c>
      <c r="J352" s="46"/>
      <c r="L352" s="46"/>
      <c r="M352" s="46"/>
      <c r="N352" s="70">
        <f>SUMIFS('Input 3 - Capital Instruments'!P$6:P$222,'Input 3 - Capital Instruments'!$N$6:$N$222,C352)</f>
        <v>0</v>
      </c>
      <c r="O352" s="46"/>
      <c r="P352" s="46"/>
      <c r="Q352" s="46"/>
      <c r="R352" s="71">
        <f t="shared" si="111"/>
        <v>0</v>
      </c>
      <c r="S352" s="46"/>
      <c r="T352" s="46"/>
      <c r="U352" s="72">
        <f t="shared" si="112"/>
        <v>0</v>
      </c>
      <c r="V352" s="71">
        <f t="shared" si="113"/>
        <v>0</v>
      </c>
      <c r="W352" s="71">
        <f t="shared" si="114"/>
        <v>0</v>
      </c>
      <c r="Y352" s="46"/>
      <c r="AA352" s="46"/>
      <c r="AB352" s="51"/>
      <c r="AC352" s="51"/>
      <c r="AD352" s="51"/>
      <c r="AE352" s="51"/>
      <c r="AF352" s="51"/>
      <c r="AG352" s="72">
        <f t="shared" si="115"/>
        <v>0</v>
      </c>
      <c r="AH352" s="46"/>
      <c r="AI352" s="46"/>
      <c r="AJ352" s="72">
        <f t="shared" si="107"/>
        <v>0</v>
      </c>
      <c r="AK352" s="71">
        <f t="shared" si="108"/>
        <v>0</v>
      </c>
      <c r="AL352" s="71">
        <f t="shared" si="109"/>
        <v>0</v>
      </c>
      <c r="AN352" s="73">
        <f t="shared" si="116"/>
        <v>0</v>
      </c>
      <c r="AO352" s="78">
        <f t="shared" si="117"/>
        <v>0</v>
      </c>
      <c r="AP352" s="79">
        <f t="shared" si="118"/>
        <v>0</v>
      </c>
      <c r="AQ352" s="73">
        <f t="shared" si="119"/>
        <v>0</v>
      </c>
      <c r="AR352" s="78">
        <f t="shared" si="120"/>
        <v>0</v>
      </c>
      <c r="AS352" s="79">
        <f t="shared" si="121"/>
        <v>0</v>
      </c>
      <c r="AT352" s="80" t="str">
        <f t="shared" si="122"/>
        <v/>
      </c>
      <c r="AU352" s="80" t="str">
        <f t="shared" si="123"/>
        <v/>
      </c>
      <c r="AW352" s="3" t="s">
        <v>1</v>
      </c>
    </row>
    <row r="353" spans="1:49" x14ac:dyDescent="0.2">
      <c r="A353" s="81">
        <f t="shared" si="110"/>
        <v>346</v>
      </c>
      <c r="B353" s="77" t="str">
        <f>IFERROR(VLOOKUP(F353,GCC.Param!$B$3:$C$96,2,FALSE),"")</f>
        <v/>
      </c>
      <c r="C353" s="70">
        <f>'Input 1 - Schedule 1'!D355</f>
        <v>0</v>
      </c>
      <c r="D353" s="70">
        <f>'Input 1 - Schedule 1'!E355</f>
        <v>0</v>
      </c>
      <c r="E353" s="70">
        <f>'Input 1 - Schedule 1'!F355</f>
        <v>0</v>
      </c>
      <c r="F353" s="70">
        <f>'Input 1 - Schedule 1'!G355</f>
        <v>0</v>
      </c>
      <c r="G353" s="70">
        <f>'Input 1 - Schedule 1'!I355</f>
        <v>0</v>
      </c>
      <c r="H353" s="70" t="str">
        <f>'Input 1 - Schedule 1'!J355</f>
        <v/>
      </c>
      <c r="I353" s="70">
        <f>'Input 1 - Schedule 1'!U355</f>
        <v>0</v>
      </c>
      <c r="J353" s="46"/>
      <c r="L353" s="46"/>
      <c r="M353" s="46"/>
      <c r="N353" s="70">
        <f>SUMIFS('Input 3 - Capital Instruments'!P$6:P$222,'Input 3 - Capital Instruments'!$N$6:$N$222,C353)</f>
        <v>0</v>
      </c>
      <c r="O353" s="46"/>
      <c r="P353" s="46"/>
      <c r="Q353" s="46"/>
      <c r="R353" s="71">
        <f t="shared" si="111"/>
        <v>0</v>
      </c>
      <c r="S353" s="46"/>
      <c r="T353" s="46"/>
      <c r="U353" s="72">
        <f t="shared" si="112"/>
        <v>0</v>
      </c>
      <c r="V353" s="71">
        <f t="shared" si="113"/>
        <v>0</v>
      </c>
      <c r="W353" s="71">
        <f t="shared" si="114"/>
        <v>0</v>
      </c>
      <c r="Y353" s="46"/>
      <c r="AA353" s="46"/>
      <c r="AB353" s="51"/>
      <c r="AC353" s="51"/>
      <c r="AD353" s="51"/>
      <c r="AE353" s="51"/>
      <c r="AF353" s="51"/>
      <c r="AG353" s="72">
        <f t="shared" si="115"/>
        <v>0</v>
      </c>
      <c r="AH353" s="46"/>
      <c r="AI353" s="46"/>
      <c r="AJ353" s="72">
        <f t="shared" si="107"/>
        <v>0</v>
      </c>
      <c r="AK353" s="71">
        <f t="shared" si="108"/>
        <v>0</v>
      </c>
      <c r="AL353" s="71">
        <f t="shared" si="109"/>
        <v>0</v>
      </c>
      <c r="AN353" s="73">
        <f t="shared" si="116"/>
        <v>0</v>
      </c>
      <c r="AO353" s="78">
        <f t="shared" si="117"/>
        <v>0</v>
      </c>
      <c r="AP353" s="79">
        <f t="shared" si="118"/>
        <v>0</v>
      </c>
      <c r="AQ353" s="73">
        <f t="shared" si="119"/>
        <v>0</v>
      </c>
      <c r="AR353" s="78">
        <f t="shared" si="120"/>
        <v>0</v>
      </c>
      <c r="AS353" s="79">
        <f t="shared" si="121"/>
        <v>0</v>
      </c>
      <c r="AT353" s="80" t="str">
        <f t="shared" si="122"/>
        <v/>
      </c>
      <c r="AU353" s="80" t="str">
        <f t="shared" si="123"/>
        <v/>
      </c>
      <c r="AW353" s="3" t="s">
        <v>1</v>
      </c>
    </row>
    <row r="354" spans="1:49" x14ac:dyDescent="0.2">
      <c r="A354" s="81">
        <f t="shared" si="110"/>
        <v>347</v>
      </c>
      <c r="B354" s="77" t="str">
        <f>IFERROR(VLOOKUP(F354,GCC.Param!$B$3:$C$96,2,FALSE),"")</f>
        <v/>
      </c>
      <c r="C354" s="70">
        <f>'Input 1 - Schedule 1'!D356</f>
        <v>0</v>
      </c>
      <c r="D354" s="70">
        <f>'Input 1 - Schedule 1'!E356</f>
        <v>0</v>
      </c>
      <c r="E354" s="70">
        <f>'Input 1 - Schedule 1'!F356</f>
        <v>0</v>
      </c>
      <c r="F354" s="70">
        <f>'Input 1 - Schedule 1'!G356</f>
        <v>0</v>
      </c>
      <c r="G354" s="70">
        <f>'Input 1 - Schedule 1'!I356</f>
        <v>0</v>
      </c>
      <c r="H354" s="70" t="str">
        <f>'Input 1 - Schedule 1'!J356</f>
        <v/>
      </c>
      <c r="I354" s="70">
        <f>'Input 1 - Schedule 1'!U356</f>
        <v>0</v>
      </c>
      <c r="J354" s="46"/>
      <c r="L354" s="46"/>
      <c r="M354" s="46"/>
      <c r="N354" s="70">
        <f>SUMIFS('Input 3 - Capital Instruments'!P$6:P$222,'Input 3 - Capital Instruments'!$N$6:$N$222,C354)</f>
        <v>0</v>
      </c>
      <c r="O354" s="46"/>
      <c r="P354" s="46"/>
      <c r="Q354" s="46"/>
      <c r="R354" s="71">
        <f t="shared" si="111"/>
        <v>0</v>
      </c>
      <c r="S354" s="46"/>
      <c r="T354" s="46"/>
      <c r="U354" s="72">
        <f t="shared" si="112"/>
        <v>0</v>
      </c>
      <c r="V354" s="71">
        <f t="shared" si="113"/>
        <v>0</v>
      </c>
      <c r="W354" s="71">
        <f t="shared" si="114"/>
        <v>0</v>
      </c>
      <c r="Y354" s="46"/>
      <c r="AA354" s="46"/>
      <c r="AB354" s="51"/>
      <c r="AC354" s="51"/>
      <c r="AD354" s="51"/>
      <c r="AE354" s="51"/>
      <c r="AF354" s="51"/>
      <c r="AG354" s="72">
        <f t="shared" si="115"/>
        <v>0</v>
      </c>
      <c r="AH354" s="46"/>
      <c r="AI354" s="46"/>
      <c r="AJ354" s="72">
        <f t="shared" si="107"/>
        <v>0</v>
      </c>
      <c r="AK354" s="71">
        <f t="shared" si="108"/>
        <v>0</v>
      </c>
      <c r="AL354" s="71">
        <f t="shared" si="109"/>
        <v>0</v>
      </c>
      <c r="AN354" s="73">
        <f t="shared" si="116"/>
        <v>0</v>
      </c>
      <c r="AO354" s="78">
        <f t="shared" si="117"/>
        <v>0</v>
      </c>
      <c r="AP354" s="79">
        <f t="shared" si="118"/>
        <v>0</v>
      </c>
      <c r="AQ354" s="73">
        <f t="shared" si="119"/>
        <v>0</v>
      </c>
      <c r="AR354" s="78">
        <f t="shared" si="120"/>
        <v>0</v>
      </c>
      <c r="AS354" s="79">
        <f t="shared" si="121"/>
        <v>0</v>
      </c>
      <c r="AT354" s="80" t="str">
        <f t="shared" si="122"/>
        <v/>
      </c>
      <c r="AU354" s="80" t="str">
        <f t="shared" si="123"/>
        <v/>
      </c>
      <c r="AW354" s="3" t="s">
        <v>1</v>
      </c>
    </row>
    <row r="355" spans="1:49" x14ac:dyDescent="0.2">
      <c r="A355" s="81">
        <f t="shared" si="110"/>
        <v>348</v>
      </c>
      <c r="B355" s="77" t="str">
        <f>IFERROR(VLOOKUP(F355,GCC.Param!$B$3:$C$96,2,FALSE),"")</f>
        <v/>
      </c>
      <c r="C355" s="70">
        <f>'Input 1 - Schedule 1'!D357</f>
        <v>0</v>
      </c>
      <c r="D355" s="70">
        <f>'Input 1 - Schedule 1'!E357</f>
        <v>0</v>
      </c>
      <c r="E355" s="70">
        <f>'Input 1 - Schedule 1'!F357</f>
        <v>0</v>
      </c>
      <c r="F355" s="70">
        <f>'Input 1 - Schedule 1'!G357</f>
        <v>0</v>
      </c>
      <c r="G355" s="70">
        <f>'Input 1 - Schedule 1'!I357</f>
        <v>0</v>
      </c>
      <c r="H355" s="70" t="str">
        <f>'Input 1 - Schedule 1'!J357</f>
        <v/>
      </c>
      <c r="I355" s="70">
        <f>'Input 1 - Schedule 1'!U357</f>
        <v>0</v>
      </c>
      <c r="J355" s="46"/>
      <c r="L355" s="46"/>
      <c r="M355" s="46"/>
      <c r="N355" s="70">
        <f>SUMIFS('Input 3 - Capital Instruments'!P$6:P$222,'Input 3 - Capital Instruments'!$N$6:$N$222,C355)</f>
        <v>0</v>
      </c>
      <c r="O355" s="46"/>
      <c r="P355" s="46"/>
      <c r="Q355" s="46"/>
      <c r="R355" s="71">
        <f t="shared" si="111"/>
        <v>0</v>
      </c>
      <c r="S355" s="46"/>
      <c r="T355" s="46"/>
      <c r="U355" s="72">
        <f t="shared" si="112"/>
        <v>0</v>
      </c>
      <c r="V355" s="71">
        <f t="shared" si="113"/>
        <v>0</v>
      </c>
      <c r="W355" s="71">
        <f t="shared" si="114"/>
        <v>0</v>
      </c>
      <c r="Y355" s="46"/>
      <c r="AA355" s="46"/>
      <c r="AB355" s="51"/>
      <c r="AC355" s="51"/>
      <c r="AD355" s="51"/>
      <c r="AE355" s="51"/>
      <c r="AF355" s="51"/>
      <c r="AG355" s="72">
        <f t="shared" si="115"/>
        <v>0</v>
      </c>
      <c r="AH355" s="46"/>
      <c r="AI355" s="46"/>
      <c r="AJ355" s="72">
        <f t="shared" si="107"/>
        <v>0</v>
      </c>
      <c r="AK355" s="71">
        <f t="shared" si="108"/>
        <v>0</v>
      </c>
      <c r="AL355" s="71">
        <f t="shared" si="109"/>
        <v>0</v>
      </c>
      <c r="AN355" s="73">
        <f t="shared" si="116"/>
        <v>0</v>
      </c>
      <c r="AO355" s="78">
        <f t="shared" si="117"/>
        <v>0</v>
      </c>
      <c r="AP355" s="79">
        <f t="shared" si="118"/>
        <v>0</v>
      </c>
      <c r="AQ355" s="73">
        <f t="shared" si="119"/>
        <v>0</v>
      </c>
      <c r="AR355" s="78">
        <f t="shared" si="120"/>
        <v>0</v>
      </c>
      <c r="AS355" s="79">
        <f t="shared" si="121"/>
        <v>0</v>
      </c>
      <c r="AT355" s="80" t="str">
        <f t="shared" si="122"/>
        <v/>
      </c>
      <c r="AU355" s="80" t="str">
        <f t="shared" si="123"/>
        <v/>
      </c>
      <c r="AW355" s="3" t="s">
        <v>1</v>
      </c>
    </row>
    <row r="356" spans="1:49" x14ac:dyDescent="0.2">
      <c r="A356" s="81">
        <f t="shared" si="110"/>
        <v>349</v>
      </c>
      <c r="B356" s="77" t="str">
        <f>IFERROR(VLOOKUP(F356,GCC.Param!$B$3:$C$96,2,FALSE),"")</f>
        <v/>
      </c>
      <c r="C356" s="70">
        <f>'Input 1 - Schedule 1'!D358</f>
        <v>0</v>
      </c>
      <c r="D356" s="70">
        <f>'Input 1 - Schedule 1'!E358</f>
        <v>0</v>
      </c>
      <c r="E356" s="70">
        <f>'Input 1 - Schedule 1'!F358</f>
        <v>0</v>
      </c>
      <c r="F356" s="70">
        <f>'Input 1 - Schedule 1'!G358</f>
        <v>0</v>
      </c>
      <c r="G356" s="70">
        <f>'Input 1 - Schedule 1'!I358</f>
        <v>0</v>
      </c>
      <c r="H356" s="70" t="str">
        <f>'Input 1 - Schedule 1'!J358</f>
        <v/>
      </c>
      <c r="I356" s="70">
        <f>'Input 1 - Schedule 1'!U358</f>
        <v>0</v>
      </c>
      <c r="J356" s="46"/>
      <c r="L356" s="46"/>
      <c r="M356" s="46"/>
      <c r="N356" s="70">
        <f>SUMIFS('Input 3 - Capital Instruments'!P$6:P$222,'Input 3 - Capital Instruments'!$N$6:$N$222,C356)</f>
        <v>0</v>
      </c>
      <c r="O356" s="46"/>
      <c r="P356" s="46"/>
      <c r="Q356" s="46"/>
      <c r="R356" s="71">
        <f t="shared" si="111"/>
        <v>0</v>
      </c>
      <c r="S356" s="46"/>
      <c r="T356" s="46"/>
      <c r="U356" s="72">
        <f t="shared" si="112"/>
        <v>0</v>
      </c>
      <c r="V356" s="71">
        <f t="shared" si="113"/>
        <v>0</v>
      </c>
      <c r="W356" s="71">
        <f t="shared" si="114"/>
        <v>0</v>
      </c>
      <c r="Y356" s="46"/>
      <c r="AA356" s="46"/>
      <c r="AB356" s="51"/>
      <c r="AC356" s="51"/>
      <c r="AD356" s="51"/>
      <c r="AE356" s="51"/>
      <c r="AF356" s="51"/>
      <c r="AG356" s="72">
        <f t="shared" si="115"/>
        <v>0</v>
      </c>
      <c r="AH356" s="46"/>
      <c r="AI356" s="46"/>
      <c r="AJ356" s="72">
        <f t="shared" si="107"/>
        <v>0</v>
      </c>
      <c r="AK356" s="71">
        <f t="shared" si="108"/>
        <v>0</v>
      </c>
      <c r="AL356" s="71">
        <f t="shared" si="109"/>
        <v>0</v>
      </c>
      <c r="AN356" s="73">
        <f t="shared" si="116"/>
        <v>0</v>
      </c>
      <c r="AO356" s="78">
        <f t="shared" si="117"/>
        <v>0</v>
      </c>
      <c r="AP356" s="79">
        <f t="shared" si="118"/>
        <v>0</v>
      </c>
      <c r="AQ356" s="73">
        <f t="shared" si="119"/>
        <v>0</v>
      </c>
      <c r="AR356" s="78">
        <f t="shared" si="120"/>
        <v>0</v>
      </c>
      <c r="AS356" s="79">
        <f t="shared" si="121"/>
        <v>0</v>
      </c>
      <c r="AT356" s="80" t="str">
        <f t="shared" si="122"/>
        <v/>
      </c>
      <c r="AU356" s="80" t="str">
        <f t="shared" si="123"/>
        <v/>
      </c>
      <c r="AW356" s="3" t="s">
        <v>1</v>
      </c>
    </row>
    <row r="357" spans="1:49" x14ac:dyDescent="0.2">
      <c r="A357" s="81">
        <f t="shared" si="110"/>
        <v>350</v>
      </c>
      <c r="B357" s="77" t="str">
        <f>IFERROR(VLOOKUP(F357,GCC.Param!$B$3:$C$96,2,FALSE),"")</f>
        <v/>
      </c>
      <c r="C357" s="70">
        <f>'Input 1 - Schedule 1'!D359</f>
        <v>0</v>
      </c>
      <c r="D357" s="70">
        <f>'Input 1 - Schedule 1'!E359</f>
        <v>0</v>
      </c>
      <c r="E357" s="70">
        <f>'Input 1 - Schedule 1'!F359</f>
        <v>0</v>
      </c>
      <c r="F357" s="70">
        <f>'Input 1 - Schedule 1'!G359</f>
        <v>0</v>
      </c>
      <c r="G357" s="70">
        <f>'Input 1 - Schedule 1'!I359</f>
        <v>0</v>
      </c>
      <c r="H357" s="70" t="str">
        <f>'Input 1 - Schedule 1'!J359</f>
        <v/>
      </c>
      <c r="I357" s="70">
        <f>'Input 1 - Schedule 1'!U359</f>
        <v>0</v>
      </c>
      <c r="J357" s="46"/>
      <c r="L357" s="46"/>
      <c r="M357" s="46"/>
      <c r="N357" s="70">
        <f>SUMIFS('Input 3 - Capital Instruments'!P$6:P$222,'Input 3 - Capital Instruments'!$N$6:$N$222,C357)</f>
        <v>0</v>
      </c>
      <c r="O357" s="46"/>
      <c r="P357" s="46"/>
      <c r="Q357" s="46"/>
      <c r="R357" s="71">
        <f t="shared" si="111"/>
        <v>0</v>
      </c>
      <c r="S357" s="46"/>
      <c r="T357" s="46"/>
      <c r="U357" s="72">
        <f t="shared" si="112"/>
        <v>0</v>
      </c>
      <c r="V357" s="71">
        <f t="shared" si="113"/>
        <v>0</v>
      </c>
      <c r="W357" s="71">
        <f t="shared" si="114"/>
        <v>0</v>
      </c>
      <c r="Y357" s="46"/>
      <c r="AA357" s="46"/>
      <c r="AB357" s="51"/>
      <c r="AC357" s="51"/>
      <c r="AD357" s="51"/>
      <c r="AE357" s="51"/>
      <c r="AF357" s="51"/>
      <c r="AG357" s="72">
        <f t="shared" si="115"/>
        <v>0</v>
      </c>
      <c r="AH357" s="46"/>
      <c r="AI357" s="46"/>
      <c r="AJ357" s="72">
        <f t="shared" si="107"/>
        <v>0</v>
      </c>
      <c r="AK357" s="71">
        <f t="shared" si="108"/>
        <v>0</v>
      </c>
      <c r="AL357" s="71">
        <f t="shared" si="109"/>
        <v>0</v>
      </c>
      <c r="AN357" s="73">
        <f t="shared" si="116"/>
        <v>0</v>
      </c>
      <c r="AO357" s="78">
        <f t="shared" si="117"/>
        <v>0</v>
      </c>
      <c r="AP357" s="79">
        <f t="shared" si="118"/>
        <v>0</v>
      </c>
      <c r="AQ357" s="73">
        <f t="shared" si="119"/>
        <v>0</v>
      </c>
      <c r="AR357" s="78">
        <f t="shared" si="120"/>
        <v>0</v>
      </c>
      <c r="AS357" s="79">
        <f t="shared" si="121"/>
        <v>0</v>
      </c>
      <c r="AT357" s="80" t="str">
        <f t="shared" si="122"/>
        <v/>
      </c>
      <c r="AU357" s="80" t="str">
        <f t="shared" si="123"/>
        <v/>
      </c>
      <c r="AW357" s="3" t="s">
        <v>1</v>
      </c>
    </row>
    <row r="358" spans="1:49" x14ac:dyDescent="0.2">
      <c r="A358" s="81">
        <f t="shared" si="110"/>
        <v>351</v>
      </c>
      <c r="B358" s="77" t="str">
        <f>IFERROR(VLOOKUP(F358,GCC.Param!$B$3:$C$96,2,FALSE),"")</f>
        <v/>
      </c>
      <c r="C358" s="70">
        <f>'Input 1 - Schedule 1'!D360</f>
        <v>0</v>
      </c>
      <c r="D358" s="70">
        <f>'Input 1 - Schedule 1'!E360</f>
        <v>0</v>
      </c>
      <c r="E358" s="70">
        <f>'Input 1 - Schedule 1'!F360</f>
        <v>0</v>
      </c>
      <c r="F358" s="70">
        <f>'Input 1 - Schedule 1'!G360</f>
        <v>0</v>
      </c>
      <c r="G358" s="70">
        <f>'Input 1 - Schedule 1'!I360</f>
        <v>0</v>
      </c>
      <c r="H358" s="70" t="str">
        <f>'Input 1 - Schedule 1'!J360</f>
        <v/>
      </c>
      <c r="I358" s="70">
        <f>'Input 1 - Schedule 1'!U360</f>
        <v>0</v>
      </c>
      <c r="J358" s="46"/>
      <c r="L358" s="46"/>
      <c r="M358" s="46"/>
      <c r="N358" s="70">
        <f>SUMIFS('Input 3 - Capital Instruments'!P$6:P$222,'Input 3 - Capital Instruments'!$N$6:$N$222,C358)</f>
        <v>0</v>
      </c>
      <c r="O358" s="46"/>
      <c r="P358" s="46"/>
      <c r="Q358" s="46"/>
      <c r="R358" s="71">
        <f t="shared" si="111"/>
        <v>0</v>
      </c>
      <c r="S358" s="46"/>
      <c r="T358" s="46"/>
      <c r="U358" s="72">
        <f t="shared" si="112"/>
        <v>0</v>
      </c>
      <c r="V358" s="71">
        <f t="shared" si="113"/>
        <v>0</v>
      </c>
      <c r="W358" s="71">
        <f t="shared" si="114"/>
        <v>0</v>
      </c>
      <c r="Y358" s="46"/>
      <c r="AA358" s="46"/>
      <c r="AB358" s="51"/>
      <c r="AC358" s="51"/>
      <c r="AD358" s="51"/>
      <c r="AE358" s="51"/>
      <c r="AF358" s="51"/>
      <c r="AG358" s="72">
        <f t="shared" si="115"/>
        <v>0</v>
      </c>
      <c r="AH358" s="46"/>
      <c r="AI358" s="46"/>
      <c r="AJ358" s="72">
        <f t="shared" si="107"/>
        <v>0</v>
      </c>
      <c r="AK358" s="71">
        <f t="shared" si="108"/>
        <v>0</v>
      </c>
      <c r="AL358" s="71">
        <f t="shared" si="109"/>
        <v>0</v>
      </c>
      <c r="AN358" s="73">
        <f t="shared" si="116"/>
        <v>0</v>
      </c>
      <c r="AO358" s="78">
        <f t="shared" si="117"/>
        <v>0</v>
      </c>
      <c r="AP358" s="79">
        <f t="shared" si="118"/>
        <v>0</v>
      </c>
      <c r="AQ358" s="73">
        <f t="shared" si="119"/>
        <v>0</v>
      </c>
      <c r="AR358" s="78">
        <f t="shared" si="120"/>
        <v>0</v>
      </c>
      <c r="AS358" s="79">
        <f t="shared" si="121"/>
        <v>0</v>
      </c>
      <c r="AT358" s="80" t="str">
        <f t="shared" si="122"/>
        <v/>
      </c>
      <c r="AU358" s="80" t="str">
        <f t="shared" si="123"/>
        <v/>
      </c>
      <c r="AW358" s="3" t="s">
        <v>1</v>
      </c>
    </row>
    <row r="359" spans="1:49" x14ac:dyDescent="0.2">
      <c r="A359" s="81">
        <f t="shared" si="110"/>
        <v>352</v>
      </c>
      <c r="B359" s="77" t="str">
        <f>IFERROR(VLOOKUP(F359,GCC.Param!$B$3:$C$96,2,FALSE),"")</f>
        <v/>
      </c>
      <c r="C359" s="70">
        <f>'Input 1 - Schedule 1'!D361</f>
        <v>0</v>
      </c>
      <c r="D359" s="70">
        <f>'Input 1 - Schedule 1'!E361</f>
        <v>0</v>
      </c>
      <c r="E359" s="70">
        <f>'Input 1 - Schedule 1'!F361</f>
        <v>0</v>
      </c>
      <c r="F359" s="70">
        <f>'Input 1 - Schedule 1'!G361</f>
        <v>0</v>
      </c>
      <c r="G359" s="70">
        <f>'Input 1 - Schedule 1'!I361</f>
        <v>0</v>
      </c>
      <c r="H359" s="70" t="str">
        <f>'Input 1 - Schedule 1'!J361</f>
        <v/>
      </c>
      <c r="I359" s="70">
        <f>'Input 1 - Schedule 1'!U361</f>
        <v>0</v>
      </c>
      <c r="J359" s="46"/>
      <c r="L359" s="46"/>
      <c r="M359" s="46"/>
      <c r="N359" s="70">
        <f>SUMIFS('Input 3 - Capital Instruments'!P$6:P$222,'Input 3 - Capital Instruments'!$N$6:$N$222,C359)</f>
        <v>0</v>
      </c>
      <c r="O359" s="46"/>
      <c r="P359" s="46"/>
      <c r="Q359" s="46"/>
      <c r="R359" s="71">
        <f t="shared" si="111"/>
        <v>0</v>
      </c>
      <c r="S359" s="46"/>
      <c r="T359" s="46"/>
      <c r="U359" s="72">
        <f t="shared" si="112"/>
        <v>0</v>
      </c>
      <c r="V359" s="71">
        <f t="shared" si="113"/>
        <v>0</v>
      </c>
      <c r="W359" s="71">
        <f t="shared" si="114"/>
        <v>0</v>
      </c>
      <c r="Y359" s="46"/>
      <c r="AA359" s="46"/>
      <c r="AB359" s="51"/>
      <c r="AC359" s="51"/>
      <c r="AD359" s="51"/>
      <c r="AE359" s="51"/>
      <c r="AF359" s="51"/>
      <c r="AG359" s="72">
        <f t="shared" si="115"/>
        <v>0</v>
      </c>
      <c r="AH359" s="46"/>
      <c r="AI359" s="46"/>
      <c r="AJ359" s="72">
        <f t="shared" si="107"/>
        <v>0</v>
      </c>
      <c r="AK359" s="71">
        <f t="shared" si="108"/>
        <v>0</v>
      </c>
      <c r="AL359" s="71">
        <f t="shared" si="109"/>
        <v>0</v>
      </c>
      <c r="AN359" s="73">
        <f t="shared" si="116"/>
        <v>0</v>
      </c>
      <c r="AO359" s="78">
        <f t="shared" si="117"/>
        <v>0</v>
      </c>
      <c r="AP359" s="79">
        <f t="shared" si="118"/>
        <v>0</v>
      </c>
      <c r="AQ359" s="73">
        <f t="shared" si="119"/>
        <v>0</v>
      </c>
      <c r="AR359" s="78">
        <f t="shared" si="120"/>
        <v>0</v>
      </c>
      <c r="AS359" s="79">
        <f t="shared" si="121"/>
        <v>0</v>
      </c>
      <c r="AT359" s="80" t="str">
        <f t="shared" si="122"/>
        <v/>
      </c>
      <c r="AU359" s="80" t="str">
        <f t="shared" si="123"/>
        <v/>
      </c>
      <c r="AW359" s="3" t="s">
        <v>1</v>
      </c>
    </row>
    <row r="360" spans="1:49" x14ac:dyDescent="0.2">
      <c r="A360" s="81">
        <f t="shared" si="110"/>
        <v>353</v>
      </c>
      <c r="B360" s="77" t="str">
        <f>IFERROR(VLOOKUP(F360,GCC.Param!$B$3:$C$96,2,FALSE),"")</f>
        <v/>
      </c>
      <c r="C360" s="70">
        <f>'Input 1 - Schedule 1'!D362</f>
        <v>0</v>
      </c>
      <c r="D360" s="70">
        <f>'Input 1 - Schedule 1'!E362</f>
        <v>0</v>
      </c>
      <c r="E360" s="70">
        <f>'Input 1 - Schedule 1'!F362</f>
        <v>0</v>
      </c>
      <c r="F360" s="70">
        <f>'Input 1 - Schedule 1'!G362</f>
        <v>0</v>
      </c>
      <c r="G360" s="70">
        <f>'Input 1 - Schedule 1'!I362</f>
        <v>0</v>
      </c>
      <c r="H360" s="70" t="str">
        <f>'Input 1 - Schedule 1'!J362</f>
        <v/>
      </c>
      <c r="I360" s="70">
        <f>'Input 1 - Schedule 1'!U362</f>
        <v>0</v>
      </c>
      <c r="J360" s="46"/>
      <c r="L360" s="46"/>
      <c r="M360" s="46"/>
      <c r="N360" s="70">
        <f>SUMIFS('Input 3 - Capital Instruments'!P$6:P$222,'Input 3 - Capital Instruments'!$N$6:$N$222,C360)</f>
        <v>0</v>
      </c>
      <c r="O360" s="46"/>
      <c r="P360" s="46"/>
      <c r="Q360" s="46"/>
      <c r="R360" s="71">
        <f t="shared" si="111"/>
        <v>0</v>
      </c>
      <c r="S360" s="46"/>
      <c r="T360" s="46"/>
      <c r="U360" s="72">
        <f t="shared" si="112"/>
        <v>0</v>
      </c>
      <c r="V360" s="71">
        <f t="shared" si="113"/>
        <v>0</v>
      </c>
      <c r="W360" s="71">
        <f t="shared" si="114"/>
        <v>0</v>
      </c>
      <c r="Y360" s="46"/>
      <c r="AA360" s="46"/>
      <c r="AB360" s="51"/>
      <c r="AC360" s="51"/>
      <c r="AD360" s="51"/>
      <c r="AE360" s="51"/>
      <c r="AF360" s="51"/>
      <c r="AG360" s="72">
        <f t="shared" si="115"/>
        <v>0</v>
      </c>
      <c r="AH360" s="46"/>
      <c r="AI360" s="46"/>
      <c r="AJ360" s="72">
        <f t="shared" si="107"/>
        <v>0</v>
      </c>
      <c r="AK360" s="71">
        <f t="shared" si="108"/>
        <v>0</v>
      </c>
      <c r="AL360" s="71">
        <f t="shared" si="109"/>
        <v>0</v>
      </c>
      <c r="AN360" s="73">
        <f t="shared" si="116"/>
        <v>0</v>
      </c>
      <c r="AO360" s="78">
        <f t="shared" si="117"/>
        <v>0</v>
      </c>
      <c r="AP360" s="79">
        <f t="shared" si="118"/>
        <v>0</v>
      </c>
      <c r="AQ360" s="73">
        <f t="shared" si="119"/>
        <v>0</v>
      </c>
      <c r="AR360" s="78">
        <f t="shared" si="120"/>
        <v>0</v>
      </c>
      <c r="AS360" s="79">
        <f t="shared" si="121"/>
        <v>0</v>
      </c>
      <c r="AT360" s="80" t="str">
        <f t="shared" si="122"/>
        <v/>
      </c>
      <c r="AU360" s="80" t="str">
        <f t="shared" si="123"/>
        <v/>
      </c>
      <c r="AW360" s="3" t="s">
        <v>1</v>
      </c>
    </row>
    <row r="361" spans="1:49" x14ac:dyDescent="0.2">
      <c r="A361" s="81">
        <f t="shared" si="110"/>
        <v>354</v>
      </c>
      <c r="B361" s="77" t="str">
        <f>IFERROR(VLOOKUP(F361,GCC.Param!$B$3:$C$96,2,FALSE),"")</f>
        <v/>
      </c>
      <c r="C361" s="70">
        <f>'Input 1 - Schedule 1'!D363</f>
        <v>0</v>
      </c>
      <c r="D361" s="70">
        <f>'Input 1 - Schedule 1'!E363</f>
        <v>0</v>
      </c>
      <c r="E361" s="70">
        <f>'Input 1 - Schedule 1'!F363</f>
        <v>0</v>
      </c>
      <c r="F361" s="70">
        <f>'Input 1 - Schedule 1'!G363</f>
        <v>0</v>
      </c>
      <c r="G361" s="70">
        <f>'Input 1 - Schedule 1'!I363</f>
        <v>0</v>
      </c>
      <c r="H361" s="70" t="str">
        <f>'Input 1 - Schedule 1'!J363</f>
        <v/>
      </c>
      <c r="I361" s="70">
        <f>'Input 1 - Schedule 1'!U363</f>
        <v>0</v>
      </c>
      <c r="J361" s="46"/>
      <c r="L361" s="46"/>
      <c r="M361" s="46"/>
      <c r="N361" s="70">
        <f>SUMIFS('Input 3 - Capital Instruments'!P$6:P$222,'Input 3 - Capital Instruments'!$N$6:$N$222,C361)</f>
        <v>0</v>
      </c>
      <c r="O361" s="46"/>
      <c r="P361" s="46"/>
      <c r="Q361" s="46"/>
      <c r="R361" s="71">
        <f t="shared" si="111"/>
        <v>0</v>
      </c>
      <c r="S361" s="46"/>
      <c r="T361" s="46"/>
      <c r="U361" s="72">
        <f t="shared" si="112"/>
        <v>0</v>
      </c>
      <c r="V361" s="71">
        <f t="shared" si="113"/>
        <v>0</v>
      </c>
      <c r="W361" s="71">
        <f t="shared" si="114"/>
        <v>0</v>
      </c>
      <c r="Y361" s="46"/>
      <c r="AA361" s="46"/>
      <c r="AB361" s="51"/>
      <c r="AC361" s="51"/>
      <c r="AD361" s="51"/>
      <c r="AE361" s="51"/>
      <c r="AF361" s="51"/>
      <c r="AG361" s="72">
        <f t="shared" si="115"/>
        <v>0</v>
      </c>
      <c r="AH361" s="46"/>
      <c r="AI361" s="46"/>
      <c r="AJ361" s="72">
        <f t="shared" si="107"/>
        <v>0</v>
      </c>
      <c r="AK361" s="71">
        <f t="shared" si="108"/>
        <v>0</v>
      </c>
      <c r="AL361" s="71">
        <f t="shared" si="109"/>
        <v>0</v>
      </c>
      <c r="AN361" s="73">
        <f t="shared" si="116"/>
        <v>0</v>
      </c>
      <c r="AO361" s="78">
        <f t="shared" si="117"/>
        <v>0</v>
      </c>
      <c r="AP361" s="79">
        <f t="shared" si="118"/>
        <v>0</v>
      </c>
      <c r="AQ361" s="73">
        <f t="shared" si="119"/>
        <v>0</v>
      </c>
      <c r="AR361" s="78">
        <f t="shared" si="120"/>
        <v>0</v>
      </c>
      <c r="AS361" s="79">
        <f t="shared" si="121"/>
        <v>0</v>
      </c>
      <c r="AT361" s="80" t="str">
        <f t="shared" si="122"/>
        <v/>
      </c>
      <c r="AU361" s="80" t="str">
        <f t="shared" si="123"/>
        <v/>
      </c>
      <c r="AW361" s="3" t="s">
        <v>1</v>
      </c>
    </row>
    <row r="362" spans="1:49" x14ac:dyDescent="0.2">
      <c r="A362" s="81">
        <f t="shared" si="110"/>
        <v>355</v>
      </c>
      <c r="B362" s="77" t="str">
        <f>IFERROR(VLOOKUP(F362,GCC.Param!$B$3:$C$96,2,FALSE),"")</f>
        <v/>
      </c>
      <c r="C362" s="70">
        <f>'Input 1 - Schedule 1'!D364</f>
        <v>0</v>
      </c>
      <c r="D362" s="70">
        <f>'Input 1 - Schedule 1'!E364</f>
        <v>0</v>
      </c>
      <c r="E362" s="70">
        <f>'Input 1 - Schedule 1'!F364</f>
        <v>0</v>
      </c>
      <c r="F362" s="70">
        <f>'Input 1 - Schedule 1'!G364</f>
        <v>0</v>
      </c>
      <c r="G362" s="70">
        <f>'Input 1 - Schedule 1'!I364</f>
        <v>0</v>
      </c>
      <c r="H362" s="70" t="str">
        <f>'Input 1 - Schedule 1'!J364</f>
        <v/>
      </c>
      <c r="I362" s="70">
        <f>'Input 1 - Schedule 1'!U364</f>
        <v>0</v>
      </c>
      <c r="J362" s="46"/>
      <c r="L362" s="46"/>
      <c r="M362" s="46"/>
      <c r="N362" s="70">
        <f>SUMIFS('Input 3 - Capital Instruments'!P$6:P$222,'Input 3 - Capital Instruments'!$N$6:$N$222,C362)</f>
        <v>0</v>
      </c>
      <c r="O362" s="46"/>
      <c r="P362" s="46"/>
      <c r="Q362" s="46"/>
      <c r="R362" s="71">
        <f t="shared" si="111"/>
        <v>0</v>
      </c>
      <c r="S362" s="46"/>
      <c r="T362" s="46"/>
      <c r="U362" s="72">
        <f t="shared" si="112"/>
        <v>0</v>
      </c>
      <c r="V362" s="71">
        <f t="shared" si="113"/>
        <v>0</v>
      </c>
      <c r="W362" s="71">
        <f t="shared" si="114"/>
        <v>0</v>
      </c>
      <c r="Y362" s="46"/>
      <c r="AA362" s="46"/>
      <c r="AB362" s="51"/>
      <c r="AC362" s="51"/>
      <c r="AD362" s="51"/>
      <c r="AE362" s="51"/>
      <c r="AF362" s="51"/>
      <c r="AG362" s="72">
        <f t="shared" si="115"/>
        <v>0</v>
      </c>
      <c r="AH362" s="46"/>
      <c r="AI362" s="46"/>
      <c r="AJ362" s="72">
        <f t="shared" si="107"/>
        <v>0</v>
      </c>
      <c r="AK362" s="71">
        <f t="shared" si="108"/>
        <v>0</v>
      </c>
      <c r="AL362" s="71">
        <f t="shared" si="109"/>
        <v>0</v>
      </c>
      <c r="AN362" s="73">
        <f t="shared" si="116"/>
        <v>0</v>
      </c>
      <c r="AO362" s="78">
        <f t="shared" si="117"/>
        <v>0</v>
      </c>
      <c r="AP362" s="79">
        <f t="shared" si="118"/>
        <v>0</v>
      </c>
      <c r="AQ362" s="73">
        <f t="shared" si="119"/>
        <v>0</v>
      </c>
      <c r="AR362" s="78">
        <f t="shared" si="120"/>
        <v>0</v>
      </c>
      <c r="AS362" s="79">
        <f t="shared" si="121"/>
        <v>0</v>
      </c>
      <c r="AT362" s="80" t="str">
        <f t="shared" si="122"/>
        <v/>
      </c>
      <c r="AU362" s="80" t="str">
        <f t="shared" si="123"/>
        <v/>
      </c>
      <c r="AW362" s="3" t="s">
        <v>1</v>
      </c>
    </row>
    <row r="363" spans="1:49" x14ac:dyDescent="0.2">
      <c r="A363" s="81">
        <f t="shared" si="110"/>
        <v>356</v>
      </c>
      <c r="B363" s="77" t="str">
        <f>IFERROR(VLOOKUP(F363,GCC.Param!$B$3:$C$96,2,FALSE),"")</f>
        <v/>
      </c>
      <c r="C363" s="70">
        <f>'Input 1 - Schedule 1'!D365</f>
        <v>0</v>
      </c>
      <c r="D363" s="70">
        <f>'Input 1 - Schedule 1'!E365</f>
        <v>0</v>
      </c>
      <c r="E363" s="70">
        <f>'Input 1 - Schedule 1'!F365</f>
        <v>0</v>
      </c>
      <c r="F363" s="70">
        <f>'Input 1 - Schedule 1'!G365</f>
        <v>0</v>
      </c>
      <c r="G363" s="70">
        <f>'Input 1 - Schedule 1'!I365</f>
        <v>0</v>
      </c>
      <c r="H363" s="70" t="str">
        <f>'Input 1 - Schedule 1'!J365</f>
        <v/>
      </c>
      <c r="I363" s="70">
        <f>'Input 1 - Schedule 1'!U365</f>
        <v>0</v>
      </c>
      <c r="J363" s="46"/>
      <c r="L363" s="46"/>
      <c r="M363" s="46"/>
      <c r="N363" s="70">
        <f>SUMIFS('Input 3 - Capital Instruments'!P$6:P$222,'Input 3 - Capital Instruments'!$N$6:$N$222,C363)</f>
        <v>0</v>
      </c>
      <c r="O363" s="46"/>
      <c r="P363" s="46"/>
      <c r="Q363" s="46"/>
      <c r="R363" s="71">
        <f t="shared" si="111"/>
        <v>0</v>
      </c>
      <c r="S363" s="46"/>
      <c r="T363" s="46"/>
      <c r="U363" s="72">
        <f t="shared" si="112"/>
        <v>0</v>
      </c>
      <c r="V363" s="71">
        <f t="shared" si="113"/>
        <v>0</v>
      </c>
      <c r="W363" s="71">
        <f t="shared" si="114"/>
        <v>0</v>
      </c>
      <c r="Y363" s="46"/>
      <c r="AA363" s="46"/>
      <c r="AB363" s="51"/>
      <c r="AC363" s="51"/>
      <c r="AD363" s="51"/>
      <c r="AE363" s="51"/>
      <c r="AF363" s="51"/>
      <c r="AG363" s="72">
        <f t="shared" si="115"/>
        <v>0</v>
      </c>
      <c r="AH363" s="46"/>
      <c r="AI363" s="46"/>
      <c r="AJ363" s="72">
        <f t="shared" si="107"/>
        <v>0</v>
      </c>
      <c r="AK363" s="71">
        <f t="shared" si="108"/>
        <v>0</v>
      </c>
      <c r="AL363" s="71">
        <f t="shared" si="109"/>
        <v>0</v>
      </c>
      <c r="AN363" s="73">
        <f t="shared" si="116"/>
        <v>0</v>
      </c>
      <c r="AO363" s="78">
        <f t="shared" si="117"/>
        <v>0</v>
      </c>
      <c r="AP363" s="79">
        <f t="shared" si="118"/>
        <v>0</v>
      </c>
      <c r="AQ363" s="73">
        <f t="shared" si="119"/>
        <v>0</v>
      </c>
      <c r="AR363" s="78">
        <f t="shared" si="120"/>
        <v>0</v>
      </c>
      <c r="AS363" s="79">
        <f t="shared" si="121"/>
        <v>0</v>
      </c>
      <c r="AT363" s="80" t="str">
        <f t="shared" si="122"/>
        <v/>
      </c>
      <c r="AU363" s="80" t="str">
        <f t="shared" si="123"/>
        <v/>
      </c>
      <c r="AW363" s="3" t="s">
        <v>1</v>
      </c>
    </row>
    <row r="364" spans="1:49" x14ac:dyDescent="0.2">
      <c r="A364" s="81">
        <f t="shared" si="110"/>
        <v>357</v>
      </c>
      <c r="B364" s="77" t="str">
        <f>IFERROR(VLOOKUP(F364,GCC.Param!$B$3:$C$96,2,FALSE),"")</f>
        <v/>
      </c>
      <c r="C364" s="70">
        <f>'Input 1 - Schedule 1'!D366</f>
        <v>0</v>
      </c>
      <c r="D364" s="70">
        <f>'Input 1 - Schedule 1'!E366</f>
        <v>0</v>
      </c>
      <c r="E364" s="70">
        <f>'Input 1 - Schedule 1'!F366</f>
        <v>0</v>
      </c>
      <c r="F364" s="70">
        <f>'Input 1 - Schedule 1'!G366</f>
        <v>0</v>
      </c>
      <c r="G364" s="70">
        <f>'Input 1 - Schedule 1'!I366</f>
        <v>0</v>
      </c>
      <c r="H364" s="70" t="str">
        <f>'Input 1 - Schedule 1'!J366</f>
        <v/>
      </c>
      <c r="I364" s="70">
        <f>'Input 1 - Schedule 1'!U366</f>
        <v>0</v>
      </c>
      <c r="J364" s="46"/>
      <c r="L364" s="46"/>
      <c r="M364" s="46"/>
      <c r="N364" s="70">
        <f>SUMIFS('Input 3 - Capital Instruments'!P$6:P$222,'Input 3 - Capital Instruments'!$N$6:$N$222,C364)</f>
        <v>0</v>
      </c>
      <c r="O364" s="46"/>
      <c r="P364" s="46"/>
      <c r="Q364" s="46"/>
      <c r="R364" s="71">
        <f t="shared" si="111"/>
        <v>0</v>
      </c>
      <c r="S364" s="46"/>
      <c r="T364" s="46"/>
      <c r="U364" s="72">
        <f t="shared" si="112"/>
        <v>0</v>
      </c>
      <c r="V364" s="71">
        <f t="shared" si="113"/>
        <v>0</v>
      </c>
      <c r="W364" s="71">
        <f t="shared" si="114"/>
        <v>0</v>
      </c>
      <c r="Y364" s="46"/>
      <c r="AA364" s="46"/>
      <c r="AB364" s="51"/>
      <c r="AC364" s="51"/>
      <c r="AD364" s="51"/>
      <c r="AE364" s="51"/>
      <c r="AF364" s="51"/>
      <c r="AG364" s="72">
        <f t="shared" si="115"/>
        <v>0</v>
      </c>
      <c r="AH364" s="46"/>
      <c r="AI364" s="46"/>
      <c r="AJ364" s="72">
        <f t="shared" si="107"/>
        <v>0</v>
      </c>
      <c r="AK364" s="71">
        <f t="shared" si="108"/>
        <v>0</v>
      </c>
      <c r="AL364" s="71">
        <f t="shared" si="109"/>
        <v>0</v>
      </c>
      <c r="AN364" s="73">
        <f t="shared" si="116"/>
        <v>0</v>
      </c>
      <c r="AO364" s="78">
        <f t="shared" si="117"/>
        <v>0</v>
      </c>
      <c r="AP364" s="79">
        <f t="shared" si="118"/>
        <v>0</v>
      </c>
      <c r="AQ364" s="73">
        <f t="shared" si="119"/>
        <v>0</v>
      </c>
      <c r="AR364" s="78">
        <f t="shared" si="120"/>
        <v>0</v>
      </c>
      <c r="AS364" s="79">
        <f t="shared" si="121"/>
        <v>0</v>
      </c>
      <c r="AT364" s="80" t="str">
        <f t="shared" si="122"/>
        <v/>
      </c>
      <c r="AU364" s="80" t="str">
        <f t="shared" si="123"/>
        <v/>
      </c>
      <c r="AW364" s="3" t="s">
        <v>1</v>
      </c>
    </row>
    <row r="365" spans="1:49" x14ac:dyDescent="0.2">
      <c r="A365" s="81">
        <f t="shared" si="110"/>
        <v>358</v>
      </c>
      <c r="B365" s="77" t="str">
        <f>IFERROR(VLOOKUP(F365,GCC.Param!$B$3:$C$96,2,FALSE),"")</f>
        <v/>
      </c>
      <c r="C365" s="70">
        <f>'Input 1 - Schedule 1'!D367</f>
        <v>0</v>
      </c>
      <c r="D365" s="70">
        <f>'Input 1 - Schedule 1'!E367</f>
        <v>0</v>
      </c>
      <c r="E365" s="70">
        <f>'Input 1 - Schedule 1'!F367</f>
        <v>0</v>
      </c>
      <c r="F365" s="70">
        <f>'Input 1 - Schedule 1'!G367</f>
        <v>0</v>
      </c>
      <c r="G365" s="70">
        <f>'Input 1 - Schedule 1'!I367</f>
        <v>0</v>
      </c>
      <c r="H365" s="70" t="str">
        <f>'Input 1 - Schedule 1'!J367</f>
        <v/>
      </c>
      <c r="I365" s="70">
        <f>'Input 1 - Schedule 1'!U367</f>
        <v>0</v>
      </c>
      <c r="J365" s="46"/>
      <c r="L365" s="46"/>
      <c r="M365" s="46"/>
      <c r="N365" s="70">
        <f>SUMIFS('Input 3 - Capital Instruments'!P$6:P$222,'Input 3 - Capital Instruments'!$N$6:$N$222,C365)</f>
        <v>0</v>
      </c>
      <c r="O365" s="46"/>
      <c r="P365" s="46"/>
      <c r="Q365" s="46"/>
      <c r="R365" s="71">
        <f t="shared" si="111"/>
        <v>0</v>
      </c>
      <c r="S365" s="46"/>
      <c r="T365" s="46"/>
      <c r="U365" s="72">
        <f t="shared" si="112"/>
        <v>0</v>
      </c>
      <c r="V365" s="71">
        <f t="shared" si="113"/>
        <v>0</v>
      </c>
      <c r="W365" s="71">
        <f t="shared" si="114"/>
        <v>0</v>
      </c>
      <c r="Y365" s="46"/>
      <c r="AA365" s="46"/>
      <c r="AB365" s="51"/>
      <c r="AC365" s="51"/>
      <c r="AD365" s="51"/>
      <c r="AE365" s="51"/>
      <c r="AF365" s="51"/>
      <c r="AG365" s="72">
        <f t="shared" si="115"/>
        <v>0</v>
      </c>
      <c r="AH365" s="46"/>
      <c r="AI365" s="46"/>
      <c r="AJ365" s="72">
        <f t="shared" si="107"/>
        <v>0</v>
      </c>
      <c r="AK365" s="71">
        <f t="shared" si="108"/>
        <v>0</v>
      </c>
      <c r="AL365" s="71">
        <f t="shared" si="109"/>
        <v>0</v>
      </c>
      <c r="AN365" s="73">
        <f t="shared" si="116"/>
        <v>0</v>
      </c>
      <c r="AO365" s="78">
        <f t="shared" si="117"/>
        <v>0</v>
      </c>
      <c r="AP365" s="79">
        <f t="shared" si="118"/>
        <v>0</v>
      </c>
      <c r="AQ365" s="73">
        <f t="shared" si="119"/>
        <v>0</v>
      </c>
      <c r="AR365" s="78">
        <f t="shared" si="120"/>
        <v>0</v>
      </c>
      <c r="AS365" s="79">
        <f t="shared" si="121"/>
        <v>0</v>
      </c>
      <c r="AT365" s="80" t="str">
        <f t="shared" si="122"/>
        <v/>
      </c>
      <c r="AU365" s="80" t="str">
        <f t="shared" si="123"/>
        <v/>
      </c>
      <c r="AW365" s="3" t="s">
        <v>1</v>
      </c>
    </row>
    <row r="366" spans="1:49" x14ac:dyDescent="0.2">
      <c r="A366" s="81">
        <f t="shared" si="110"/>
        <v>359</v>
      </c>
      <c r="B366" s="77" t="str">
        <f>IFERROR(VLOOKUP(F366,GCC.Param!$B$3:$C$96,2,FALSE),"")</f>
        <v/>
      </c>
      <c r="C366" s="70">
        <f>'Input 1 - Schedule 1'!D368</f>
        <v>0</v>
      </c>
      <c r="D366" s="70">
        <f>'Input 1 - Schedule 1'!E368</f>
        <v>0</v>
      </c>
      <c r="E366" s="70">
        <f>'Input 1 - Schedule 1'!F368</f>
        <v>0</v>
      </c>
      <c r="F366" s="70">
        <f>'Input 1 - Schedule 1'!G368</f>
        <v>0</v>
      </c>
      <c r="G366" s="70">
        <f>'Input 1 - Schedule 1'!I368</f>
        <v>0</v>
      </c>
      <c r="H366" s="70" t="str">
        <f>'Input 1 - Schedule 1'!J368</f>
        <v/>
      </c>
      <c r="I366" s="70">
        <f>'Input 1 - Schedule 1'!U368</f>
        <v>0</v>
      </c>
      <c r="J366" s="46"/>
      <c r="L366" s="46"/>
      <c r="M366" s="46"/>
      <c r="N366" s="70">
        <f>SUMIFS('Input 3 - Capital Instruments'!P$6:P$222,'Input 3 - Capital Instruments'!$N$6:$N$222,C366)</f>
        <v>0</v>
      </c>
      <c r="O366" s="46"/>
      <c r="P366" s="46"/>
      <c r="Q366" s="46"/>
      <c r="R366" s="71">
        <f t="shared" si="111"/>
        <v>0</v>
      </c>
      <c r="S366" s="46"/>
      <c r="T366" s="46"/>
      <c r="U366" s="72">
        <f t="shared" si="112"/>
        <v>0</v>
      </c>
      <c r="V366" s="71">
        <f t="shared" si="113"/>
        <v>0</v>
      </c>
      <c r="W366" s="71">
        <f t="shared" si="114"/>
        <v>0</v>
      </c>
      <c r="Y366" s="46"/>
      <c r="AA366" s="46"/>
      <c r="AB366" s="51"/>
      <c r="AC366" s="51"/>
      <c r="AD366" s="51"/>
      <c r="AE366" s="51"/>
      <c r="AF366" s="51"/>
      <c r="AG366" s="72">
        <f t="shared" si="115"/>
        <v>0</v>
      </c>
      <c r="AH366" s="46"/>
      <c r="AI366" s="46"/>
      <c r="AJ366" s="72">
        <f t="shared" si="107"/>
        <v>0</v>
      </c>
      <c r="AK366" s="71">
        <f t="shared" si="108"/>
        <v>0</v>
      </c>
      <c r="AL366" s="71">
        <f t="shared" si="109"/>
        <v>0</v>
      </c>
      <c r="AN366" s="73">
        <f t="shared" si="116"/>
        <v>0</v>
      </c>
      <c r="AO366" s="78">
        <f t="shared" si="117"/>
        <v>0</v>
      </c>
      <c r="AP366" s="79">
        <f t="shared" si="118"/>
        <v>0</v>
      </c>
      <c r="AQ366" s="73">
        <f t="shared" si="119"/>
        <v>0</v>
      </c>
      <c r="AR366" s="78">
        <f t="shared" si="120"/>
        <v>0</v>
      </c>
      <c r="AS366" s="79">
        <f t="shared" si="121"/>
        <v>0</v>
      </c>
      <c r="AT366" s="80" t="str">
        <f t="shared" si="122"/>
        <v/>
      </c>
      <c r="AU366" s="80" t="str">
        <f t="shared" si="123"/>
        <v/>
      </c>
      <c r="AW366" s="3" t="s">
        <v>1</v>
      </c>
    </row>
    <row r="367" spans="1:49" x14ac:dyDescent="0.2">
      <c r="A367" s="81">
        <f t="shared" si="110"/>
        <v>360</v>
      </c>
      <c r="B367" s="77" t="str">
        <f>IFERROR(VLOOKUP(F367,GCC.Param!$B$3:$C$96,2,FALSE),"")</f>
        <v/>
      </c>
      <c r="C367" s="70">
        <f>'Input 1 - Schedule 1'!D369</f>
        <v>0</v>
      </c>
      <c r="D367" s="70">
        <f>'Input 1 - Schedule 1'!E369</f>
        <v>0</v>
      </c>
      <c r="E367" s="70">
        <f>'Input 1 - Schedule 1'!F369</f>
        <v>0</v>
      </c>
      <c r="F367" s="70">
        <f>'Input 1 - Schedule 1'!G369</f>
        <v>0</v>
      </c>
      <c r="G367" s="70">
        <f>'Input 1 - Schedule 1'!I369</f>
        <v>0</v>
      </c>
      <c r="H367" s="70" t="str">
        <f>'Input 1 - Schedule 1'!J369</f>
        <v/>
      </c>
      <c r="I367" s="70">
        <f>'Input 1 - Schedule 1'!U369</f>
        <v>0</v>
      </c>
      <c r="J367" s="46"/>
      <c r="L367" s="46"/>
      <c r="M367" s="46"/>
      <c r="N367" s="70">
        <f>SUMIFS('Input 3 - Capital Instruments'!P$6:P$222,'Input 3 - Capital Instruments'!$N$6:$N$222,C367)</f>
        <v>0</v>
      </c>
      <c r="O367" s="46"/>
      <c r="P367" s="46"/>
      <c r="Q367" s="46"/>
      <c r="R367" s="71">
        <f t="shared" si="111"/>
        <v>0</v>
      </c>
      <c r="S367" s="46"/>
      <c r="T367" s="46"/>
      <c r="U367" s="72">
        <f t="shared" si="112"/>
        <v>0</v>
      </c>
      <c r="V367" s="71">
        <f t="shared" si="113"/>
        <v>0</v>
      </c>
      <c r="W367" s="71">
        <f t="shared" si="114"/>
        <v>0</v>
      </c>
      <c r="Y367" s="46"/>
      <c r="AA367" s="46"/>
      <c r="AB367" s="51"/>
      <c r="AC367" s="51"/>
      <c r="AD367" s="51"/>
      <c r="AE367" s="51"/>
      <c r="AF367" s="51"/>
      <c r="AG367" s="72">
        <f t="shared" si="115"/>
        <v>0</v>
      </c>
      <c r="AH367" s="46"/>
      <c r="AI367" s="46"/>
      <c r="AJ367" s="72">
        <f t="shared" si="107"/>
        <v>0</v>
      </c>
      <c r="AK367" s="71">
        <f t="shared" si="108"/>
        <v>0</v>
      </c>
      <c r="AL367" s="71">
        <f t="shared" si="109"/>
        <v>0</v>
      </c>
      <c r="AN367" s="73">
        <f t="shared" si="116"/>
        <v>0</v>
      </c>
      <c r="AO367" s="78">
        <f t="shared" si="117"/>
        <v>0</v>
      </c>
      <c r="AP367" s="79">
        <f t="shared" si="118"/>
        <v>0</v>
      </c>
      <c r="AQ367" s="73">
        <f t="shared" si="119"/>
        <v>0</v>
      </c>
      <c r="AR367" s="78">
        <f t="shared" si="120"/>
        <v>0</v>
      </c>
      <c r="AS367" s="79">
        <f t="shared" si="121"/>
        <v>0</v>
      </c>
      <c r="AT367" s="80" t="str">
        <f t="shared" si="122"/>
        <v/>
      </c>
      <c r="AU367" s="80" t="str">
        <f t="shared" si="123"/>
        <v/>
      </c>
      <c r="AW367" s="3" t="s">
        <v>1</v>
      </c>
    </row>
    <row r="368" spans="1:49" x14ac:dyDescent="0.2">
      <c r="A368" s="81">
        <f t="shared" si="110"/>
        <v>361</v>
      </c>
      <c r="B368" s="77" t="str">
        <f>IFERROR(VLOOKUP(F368,GCC.Param!$B$3:$C$96,2,FALSE),"")</f>
        <v/>
      </c>
      <c r="C368" s="70">
        <f>'Input 1 - Schedule 1'!D370</f>
        <v>0</v>
      </c>
      <c r="D368" s="70">
        <f>'Input 1 - Schedule 1'!E370</f>
        <v>0</v>
      </c>
      <c r="E368" s="70">
        <f>'Input 1 - Schedule 1'!F370</f>
        <v>0</v>
      </c>
      <c r="F368" s="70">
        <f>'Input 1 - Schedule 1'!G370</f>
        <v>0</v>
      </c>
      <c r="G368" s="70">
        <f>'Input 1 - Schedule 1'!I370</f>
        <v>0</v>
      </c>
      <c r="H368" s="70" t="str">
        <f>'Input 1 - Schedule 1'!J370</f>
        <v/>
      </c>
      <c r="I368" s="70">
        <f>'Input 1 - Schedule 1'!U370</f>
        <v>0</v>
      </c>
      <c r="J368" s="46"/>
      <c r="L368" s="46"/>
      <c r="M368" s="46"/>
      <c r="N368" s="70">
        <f>SUMIFS('Input 3 - Capital Instruments'!P$6:P$222,'Input 3 - Capital Instruments'!$N$6:$N$222,C368)</f>
        <v>0</v>
      </c>
      <c r="O368" s="46"/>
      <c r="P368" s="46"/>
      <c r="Q368" s="46"/>
      <c r="R368" s="71">
        <f t="shared" si="111"/>
        <v>0</v>
      </c>
      <c r="S368" s="46"/>
      <c r="T368" s="46"/>
      <c r="U368" s="72">
        <f t="shared" si="112"/>
        <v>0</v>
      </c>
      <c r="V368" s="71">
        <f t="shared" si="113"/>
        <v>0</v>
      </c>
      <c r="W368" s="71">
        <f t="shared" si="114"/>
        <v>0</v>
      </c>
      <c r="Y368" s="46"/>
      <c r="AA368" s="46"/>
      <c r="AB368" s="51"/>
      <c r="AC368" s="51"/>
      <c r="AD368" s="51"/>
      <c r="AE368" s="51"/>
      <c r="AF368" s="51"/>
      <c r="AG368" s="72">
        <f t="shared" si="115"/>
        <v>0</v>
      </c>
      <c r="AH368" s="46"/>
      <c r="AI368" s="46"/>
      <c r="AJ368" s="72">
        <f t="shared" si="107"/>
        <v>0</v>
      </c>
      <c r="AK368" s="71">
        <f t="shared" si="108"/>
        <v>0</v>
      </c>
      <c r="AL368" s="71">
        <f t="shared" si="109"/>
        <v>0</v>
      </c>
      <c r="AN368" s="73">
        <f t="shared" si="116"/>
        <v>0</v>
      </c>
      <c r="AO368" s="78">
        <f t="shared" si="117"/>
        <v>0</v>
      </c>
      <c r="AP368" s="79">
        <f t="shared" si="118"/>
        <v>0</v>
      </c>
      <c r="AQ368" s="73">
        <f t="shared" si="119"/>
        <v>0</v>
      </c>
      <c r="AR368" s="78">
        <f t="shared" si="120"/>
        <v>0</v>
      </c>
      <c r="AS368" s="79">
        <f t="shared" si="121"/>
        <v>0</v>
      </c>
      <c r="AT368" s="80" t="str">
        <f t="shared" si="122"/>
        <v/>
      </c>
      <c r="AU368" s="80" t="str">
        <f t="shared" si="123"/>
        <v/>
      </c>
      <c r="AW368" s="3" t="s">
        <v>1</v>
      </c>
    </row>
    <row r="369" spans="1:49" x14ac:dyDescent="0.2">
      <c r="A369" s="81">
        <f t="shared" si="110"/>
        <v>362</v>
      </c>
      <c r="B369" s="77" t="str">
        <f>IFERROR(VLOOKUP(F369,GCC.Param!$B$3:$C$96,2,FALSE),"")</f>
        <v/>
      </c>
      <c r="C369" s="70">
        <f>'Input 1 - Schedule 1'!D371</f>
        <v>0</v>
      </c>
      <c r="D369" s="70">
        <f>'Input 1 - Schedule 1'!E371</f>
        <v>0</v>
      </c>
      <c r="E369" s="70">
        <f>'Input 1 - Schedule 1'!F371</f>
        <v>0</v>
      </c>
      <c r="F369" s="70">
        <f>'Input 1 - Schedule 1'!G371</f>
        <v>0</v>
      </c>
      <c r="G369" s="70">
        <f>'Input 1 - Schedule 1'!I371</f>
        <v>0</v>
      </c>
      <c r="H369" s="70" t="str">
        <f>'Input 1 - Schedule 1'!J371</f>
        <v/>
      </c>
      <c r="I369" s="70">
        <f>'Input 1 - Schedule 1'!U371</f>
        <v>0</v>
      </c>
      <c r="J369" s="46"/>
      <c r="L369" s="46"/>
      <c r="M369" s="46"/>
      <c r="N369" s="70">
        <f>SUMIFS('Input 3 - Capital Instruments'!P$6:P$222,'Input 3 - Capital Instruments'!$N$6:$N$222,C369)</f>
        <v>0</v>
      </c>
      <c r="O369" s="46"/>
      <c r="P369" s="46"/>
      <c r="Q369" s="46"/>
      <c r="R369" s="71">
        <f t="shared" si="111"/>
        <v>0</v>
      </c>
      <c r="S369" s="46"/>
      <c r="T369" s="46"/>
      <c r="U369" s="72">
        <f t="shared" si="112"/>
        <v>0</v>
      </c>
      <c r="V369" s="71">
        <f t="shared" si="113"/>
        <v>0</v>
      </c>
      <c r="W369" s="71">
        <f t="shared" si="114"/>
        <v>0</v>
      </c>
      <c r="Y369" s="46"/>
      <c r="AA369" s="46"/>
      <c r="AB369" s="51"/>
      <c r="AC369" s="51"/>
      <c r="AD369" s="51"/>
      <c r="AE369" s="51"/>
      <c r="AF369" s="51"/>
      <c r="AG369" s="72">
        <f t="shared" si="115"/>
        <v>0</v>
      </c>
      <c r="AH369" s="46"/>
      <c r="AI369" s="46"/>
      <c r="AJ369" s="72">
        <f t="shared" si="107"/>
        <v>0</v>
      </c>
      <c r="AK369" s="71">
        <f t="shared" si="108"/>
        <v>0</v>
      </c>
      <c r="AL369" s="71">
        <f t="shared" si="109"/>
        <v>0</v>
      </c>
      <c r="AN369" s="73">
        <f t="shared" si="116"/>
        <v>0</v>
      </c>
      <c r="AO369" s="78">
        <f t="shared" si="117"/>
        <v>0</v>
      </c>
      <c r="AP369" s="79">
        <f t="shared" si="118"/>
        <v>0</v>
      </c>
      <c r="AQ369" s="73">
        <f t="shared" si="119"/>
        <v>0</v>
      </c>
      <c r="AR369" s="78">
        <f t="shared" si="120"/>
        <v>0</v>
      </c>
      <c r="AS369" s="79">
        <f t="shared" si="121"/>
        <v>0</v>
      </c>
      <c r="AT369" s="80" t="str">
        <f t="shared" si="122"/>
        <v/>
      </c>
      <c r="AU369" s="80" t="str">
        <f t="shared" si="123"/>
        <v/>
      </c>
      <c r="AW369" s="3" t="s">
        <v>1</v>
      </c>
    </row>
    <row r="370" spans="1:49" x14ac:dyDescent="0.2">
      <c r="A370" s="81">
        <f t="shared" si="110"/>
        <v>363</v>
      </c>
      <c r="B370" s="77" t="str">
        <f>IFERROR(VLOOKUP(F370,GCC.Param!$B$3:$C$96,2,FALSE),"")</f>
        <v/>
      </c>
      <c r="C370" s="70">
        <f>'Input 1 - Schedule 1'!D372</f>
        <v>0</v>
      </c>
      <c r="D370" s="70">
        <f>'Input 1 - Schedule 1'!E372</f>
        <v>0</v>
      </c>
      <c r="E370" s="70">
        <f>'Input 1 - Schedule 1'!F372</f>
        <v>0</v>
      </c>
      <c r="F370" s="70">
        <f>'Input 1 - Schedule 1'!G372</f>
        <v>0</v>
      </c>
      <c r="G370" s="70">
        <f>'Input 1 - Schedule 1'!I372</f>
        <v>0</v>
      </c>
      <c r="H370" s="70" t="str">
        <f>'Input 1 - Schedule 1'!J372</f>
        <v/>
      </c>
      <c r="I370" s="70">
        <f>'Input 1 - Schedule 1'!U372</f>
        <v>0</v>
      </c>
      <c r="J370" s="46"/>
      <c r="L370" s="46"/>
      <c r="M370" s="46"/>
      <c r="N370" s="70">
        <f>SUMIFS('Input 3 - Capital Instruments'!P$6:P$222,'Input 3 - Capital Instruments'!$N$6:$N$222,C370)</f>
        <v>0</v>
      </c>
      <c r="O370" s="46"/>
      <c r="P370" s="46"/>
      <c r="Q370" s="46"/>
      <c r="R370" s="71">
        <f t="shared" si="111"/>
        <v>0</v>
      </c>
      <c r="S370" s="46"/>
      <c r="T370" s="46"/>
      <c r="U370" s="72">
        <f t="shared" si="112"/>
        <v>0</v>
      </c>
      <c r="V370" s="71">
        <f t="shared" si="113"/>
        <v>0</v>
      </c>
      <c r="W370" s="71">
        <f t="shared" si="114"/>
        <v>0</v>
      </c>
      <c r="Y370" s="46"/>
      <c r="AA370" s="46"/>
      <c r="AB370" s="51"/>
      <c r="AC370" s="51"/>
      <c r="AD370" s="51"/>
      <c r="AE370" s="51"/>
      <c r="AF370" s="51"/>
      <c r="AG370" s="72">
        <f t="shared" si="115"/>
        <v>0</v>
      </c>
      <c r="AH370" s="46"/>
      <c r="AI370" s="46"/>
      <c r="AJ370" s="72">
        <f t="shared" si="107"/>
        <v>0</v>
      </c>
      <c r="AK370" s="71">
        <f t="shared" si="108"/>
        <v>0</v>
      </c>
      <c r="AL370" s="71">
        <f t="shared" si="109"/>
        <v>0</v>
      </c>
      <c r="AN370" s="73">
        <f t="shared" si="116"/>
        <v>0</v>
      </c>
      <c r="AO370" s="78">
        <f t="shared" si="117"/>
        <v>0</v>
      </c>
      <c r="AP370" s="79">
        <f t="shared" si="118"/>
        <v>0</v>
      </c>
      <c r="AQ370" s="73">
        <f t="shared" si="119"/>
        <v>0</v>
      </c>
      <c r="AR370" s="78">
        <f t="shared" si="120"/>
        <v>0</v>
      </c>
      <c r="AS370" s="79">
        <f t="shared" si="121"/>
        <v>0</v>
      </c>
      <c r="AT370" s="80" t="str">
        <f t="shared" si="122"/>
        <v/>
      </c>
      <c r="AU370" s="80" t="str">
        <f t="shared" si="123"/>
        <v/>
      </c>
      <c r="AW370" s="3" t="s">
        <v>1</v>
      </c>
    </row>
    <row r="371" spans="1:49" x14ac:dyDescent="0.2">
      <c r="A371" s="81">
        <f t="shared" si="110"/>
        <v>364</v>
      </c>
      <c r="B371" s="77" t="str">
        <f>IFERROR(VLOOKUP(F371,GCC.Param!$B$3:$C$96,2,FALSE),"")</f>
        <v/>
      </c>
      <c r="C371" s="70">
        <f>'Input 1 - Schedule 1'!D373</f>
        <v>0</v>
      </c>
      <c r="D371" s="70">
        <f>'Input 1 - Schedule 1'!E373</f>
        <v>0</v>
      </c>
      <c r="E371" s="70">
        <f>'Input 1 - Schedule 1'!F373</f>
        <v>0</v>
      </c>
      <c r="F371" s="70">
        <f>'Input 1 - Schedule 1'!G373</f>
        <v>0</v>
      </c>
      <c r="G371" s="70">
        <f>'Input 1 - Schedule 1'!I373</f>
        <v>0</v>
      </c>
      <c r="H371" s="70" t="str">
        <f>'Input 1 - Schedule 1'!J373</f>
        <v/>
      </c>
      <c r="I371" s="70">
        <f>'Input 1 - Schedule 1'!U373</f>
        <v>0</v>
      </c>
      <c r="J371" s="46"/>
      <c r="L371" s="46"/>
      <c r="M371" s="46"/>
      <c r="N371" s="70">
        <f>SUMIFS('Input 3 - Capital Instruments'!P$6:P$222,'Input 3 - Capital Instruments'!$N$6:$N$222,C371)</f>
        <v>0</v>
      </c>
      <c r="O371" s="46"/>
      <c r="P371" s="46"/>
      <c r="Q371" s="46"/>
      <c r="R371" s="71">
        <f t="shared" si="111"/>
        <v>0</v>
      </c>
      <c r="S371" s="46"/>
      <c r="T371" s="46"/>
      <c r="U371" s="72">
        <f t="shared" si="112"/>
        <v>0</v>
      </c>
      <c r="V371" s="71">
        <f t="shared" si="113"/>
        <v>0</v>
      </c>
      <c r="W371" s="71">
        <f t="shared" si="114"/>
        <v>0</v>
      </c>
      <c r="Y371" s="46"/>
      <c r="AA371" s="46"/>
      <c r="AB371" s="51"/>
      <c r="AC371" s="51"/>
      <c r="AD371" s="51"/>
      <c r="AE371" s="51"/>
      <c r="AF371" s="51"/>
      <c r="AG371" s="72">
        <f t="shared" si="115"/>
        <v>0</v>
      </c>
      <c r="AH371" s="46"/>
      <c r="AI371" s="46"/>
      <c r="AJ371" s="72">
        <f t="shared" si="107"/>
        <v>0</v>
      </c>
      <c r="AK371" s="71">
        <f t="shared" si="108"/>
        <v>0</v>
      </c>
      <c r="AL371" s="71">
        <f t="shared" si="109"/>
        <v>0</v>
      </c>
      <c r="AN371" s="73">
        <f t="shared" si="116"/>
        <v>0</v>
      </c>
      <c r="AO371" s="78">
        <f t="shared" si="117"/>
        <v>0</v>
      </c>
      <c r="AP371" s="79">
        <f t="shared" si="118"/>
        <v>0</v>
      </c>
      <c r="AQ371" s="73">
        <f t="shared" si="119"/>
        <v>0</v>
      </c>
      <c r="AR371" s="78">
        <f t="shared" si="120"/>
        <v>0</v>
      </c>
      <c r="AS371" s="79">
        <f t="shared" si="121"/>
        <v>0</v>
      </c>
      <c r="AT371" s="80" t="str">
        <f t="shared" si="122"/>
        <v/>
      </c>
      <c r="AU371" s="80" t="str">
        <f t="shared" si="123"/>
        <v/>
      </c>
      <c r="AW371" s="3" t="s">
        <v>1</v>
      </c>
    </row>
    <row r="372" spans="1:49" x14ac:dyDescent="0.2">
      <c r="A372" s="81">
        <f t="shared" si="110"/>
        <v>365</v>
      </c>
      <c r="B372" s="77" t="str">
        <f>IFERROR(VLOOKUP(F372,GCC.Param!$B$3:$C$96,2,FALSE),"")</f>
        <v/>
      </c>
      <c r="C372" s="70">
        <f>'Input 1 - Schedule 1'!D374</f>
        <v>0</v>
      </c>
      <c r="D372" s="70">
        <f>'Input 1 - Schedule 1'!E374</f>
        <v>0</v>
      </c>
      <c r="E372" s="70">
        <f>'Input 1 - Schedule 1'!F374</f>
        <v>0</v>
      </c>
      <c r="F372" s="70">
        <f>'Input 1 - Schedule 1'!G374</f>
        <v>0</v>
      </c>
      <c r="G372" s="70">
        <f>'Input 1 - Schedule 1'!I374</f>
        <v>0</v>
      </c>
      <c r="H372" s="70" t="str">
        <f>'Input 1 - Schedule 1'!J374</f>
        <v/>
      </c>
      <c r="I372" s="70">
        <f>'Input 1 - Schedule 1'!U374</f>
        <v>0</v>
      </c>
      <c r="J372" s="46"/>
      <c r="L372" s="46"/>
      <c r="M372" s="46"/>
      <c r="N372" s="70">
        <f>SUMIFS('Input 3 - Capital Instruments'!P$6:P$222,'Input 3 - Capital Instruments'!$N$6:$N$222,C372)</f>
        <v>0</v>
      </c>
      <c r="O372" s="46"/>
      <c r="P372" s="46"/>
      <c r="Q372" s="46"/>
      <c r="R372" s="71">
        <f t="shared" si="111"/>
        <v>0</v>
      </c>
      <c r="S372" s="46"/>
      <c r="T372" s="46"/>
      <c r="U372" s="72">
        <f t="shared" si="112"/>
        <v>0</v>
      </c>
      <c r="V372" s="71">
        <f t="shared" si="113"/>
        <v>0</v>
      </c>
      <c r="W372" s="71">
        <f t="shared" si="114"/>
        <v>0</v>
      </c>
      <c r="Y372" s="46"/>
      <c r="AA372" s="46"/>
      <c r="AB372" s="51"/>
      <c r="AC372" s="51"/>
      <c r="AD372" s="51"/>
      <c r="AE372" s="51"/>
      <c r="AF372" s="51"/>
      <c r="AG372" s="72">
        <f t="shared" si="115"/>
        <v>0</v>
      </c>
      <c r="AH372" s="46"/>
      <c r="AI372" s="46"/>
      <c r="AJ372" s="72">
        <f t="shared" si="107"/>
        <v>0</v>
      </c>
      <c r="AK372" s="71">
        <f t="shared" si="108"/>
        <v>0</v>
      </c>
      <c r="AL372" s="71">
        <f t="shared" si="109"/>
        <v>0</v>
      </c>
      <c r="AN372" s="73">
        <f t="shared" si="116"/>
        <v>0</v>
      </c>
      <c r="AO372" s="78">
        <f t="shared" si="117"/>
        <v>0</v>
      </c>
      <c r="AP372" s="79">
        <f t="shared" si="118"/>
        <v>0</v>
      </c>
      <c r="AQ372" s="73">
        <f t="shared" si="119"/>
        <v>0</v>
      </c>
      <c r="AR372" s="78">
        <f t="shared" si="120"/>
        <v>0</v>
      </c>
      <c r="AS372" s="79">
        <f t="shared" si="121"/>
        <v>0</v>
      </c>
      <c r="AT372" s="80" t="str">
        <f t="shared" si="122"/>
        <v/>
      </c>
      <c r="AU372" s="80" t="str">
        <f t="shared" si="123"/>
        <v/>
      </c>
      <c r="AW372" s="3" t="s">
        <v>1</v>
      </c>
    </row>
    <row r="373" spans="1:49" x14ac:dyDescent="0.2">
      <c r="A373" s="81">
        <f t="shared" si="110"/>
        <v>366</v>
      </c>
      <c r="B373" s="77" t="str">
        <f>IFERROR(VLOOKUP(F373,GCC.Param!$B$3:$C$96,2,FALSE),"")</f>
        <v/>
      </c>
      <c r="C373" s="70">
        <f>'Input 1 - Schedule 1'!D375</f>
        <v>0</v>
      </c>
      <c r="D373" s="70">
        <f>'Input 1 - Schedule 1'!E375</f>
        <v>0</v>
      </c>
      <c r="E373" s="70">
        <f>'Input 1 - Schedule 1'!F375</f>
        <v>0</v>
      </c>
      <c r="F373" s="70">
        <f>'Input 1 - Schedule 1'!G375</f>
        <v>0</v>
      </c>
      <c r="G373" s="70">
        <f>'Input 1 - Schedule 1'!I375</f>
        <v>0</v>
      </c>
      <c r="H373" s="70" t="str">
        <f>'Input 1 - Schedule 1'!J375</f>
        <v/>
      </c>
      <c r="I373" s="70">
        <f>'Input 1 - Schedule 1'!U375</f>
        <v>0</v>
      </c>
      <c r="J373" s="46"/>
      <c r="L373" s="46"/>
      <c r="M373" s="46"/>
      <c r="N373" s="70">
        <f>SUMIFS('Input 3 - Capital Instruments'!P$6:P$222,'Input 3 - Capital Instruments'!$N$6:$N$222,C373)</f>
        <v>0</v>
      </c>
      <c r="O373" s="46"/>
      <c r="P373" s="46"/>
      <c r="Q373" s="46"/>
      <c r="R373" s="71">
        <f t="shared" si="111"/>
        <v>0</v>
      </c>
      <c r="S373" s="46"/>
      <c r="T373" s="46"/>
      <c r="U373" s="72">
        <f t="shared" si="112"/>
        <v>0</v>
      </c>
      <c r="V373" s="71">
        <f t="shared" si="113"/>
        <v>0</v>
      </c>
      <c r="W373" s="71">
        <f t="shared" si="114"/>
        <v>0</v>
      </c>
      <c r="Y373" s="46"/>
      <c r="AA373" s="46"/>
      <c r="AB373" s="51"/>
      <c r="AC373" s="51"/>
      <c r="AD373" s="51"/>
      <c r="AE373" s="51"/>
      <c r="AF373" s="51"/>
      <c r="AG373" s="72">
        <f t="shared" si="115"/>
        <v>0</v>
      </c>
      <c r="AH373" s="46"/>
      <c r="AI373" s="46"/>
      <c r="AJ373" s="72">
        <f t="shared" si="107"/>
        <v>0</v>
      </c>
      <c r="AK373" s="71">
        <f t="shared" si="108"/>
        <v>0</v>
      </c>
      <c r="AL373" s="71">
        <f t="shared" si="109"/>
        <v>0</v>
      </c>
      <c r="AN373" s="73">
        <f t="shared" si="116"/>
        <v>0</v>
      </c>
      <c r="AO373" s="78">
        <f t="shared" si="117"/>
        <v>0</v>
      </c>
      <c r="AP373" s="79">
        <f t="shared" si="118"/>
        <v>0</v>
      </c>
      <c r="AQ373" s="73">
        <f t="shared" si="119"/>
        <v>0</v>
      </c>
      <c r="AR373" s="78">
        <f t="shared" si="120"/>
        <v>0</v>
      </c>
      <c r="AS373" s="79">
        <f t="shared" si="121"/>
        <v>0</v>
      </c>
      <c r="AT373" s="80" t="str">
        <f t="shared" si="122"/>
        <v/>
      </c>
      <c r="AU373" s="80" t="str">
        <f t="shared" si="123"/>
        <v/>
      </c>
      <c r="AW373" s="3" t="s">
        <v>1</v>
      </c>
    </row>
    <row r="374" spans="1:49" x14ac:dyDescent="0.2">
      <c r="A374" s="81">
        <f t="shared" si="110"/>
        <v>367</v>
      </c>
      <c r="B374" s="77" t="str">
        <f>IFERROR(VLOOKUP(F374,GCC.Param!$B$3:$C$96,2,FALSE),"")</f>
        <v/>
      </c>
      <c r="C374" s="70">
        <f>'Input 1 - Schedule 1'!D376</f>
        <v>0</v>
      </c>
      <c r="D374" s="70">
        <f>'Input 1 - Schedule 1'!E376</f>
        <v>0</v>
      </c>
      <c r="E374" s="70">
        <f>'Input 1 - Schedule 1'!F376</f>
        <v>0</v>
      </c>
      <c r="F374" s="70">
        <f>'Input 1 - Schedule 1'!G376</f>
        <v>0</v>
      </c>
      <c r="G374" s="70">
        <f>'Input 1 - Schedule 1'!I376</f>
        <v>0</v>
      </c>
      <c r="H374" s="70" t="str">
        <f>'Input 1 - Schedule 1'!J376</f>
        <v/>
      </c>
      <c r="I374" s="70">
        <f>'Input 1 - Schedule 1'!U376</f>
        <v>0</v>
      </c>
      <c r="J374" s="46"/>
      <c r="L374" s="46"/>
      <c r="M374" s="46"/>
      <c r="N374" s="70">
        <f>SUMIFS('Input 3 - Capital Instruments'!P$6:P$222,'Input 3 - Capital Instruments'!$N$6:$N$222,C374)</f>
        <v>0</v>
      </c>
      <c r="O374" s="46"/>
      <c r="P374" s="46"/>
      <c r="Q374" s="46"/>
      <c r="R374" s="71">
        <f t="shared" si="111"/>
        <v>0</v>
      </c>
      <c r="S374" s="46"/>
      <c r="T374" s="46"/>
      <c r="U374" s="72">
        <f t="shared" si="112"/>
        <v>0</v>
      </c>
      <c r="V374" s="71">
        <f t="shared" si="113"/>
        <v>0</v>
      </c>
      <c r="W374" s="71">
        <f t="shared" si="114"/>
        <v>0</v>
      </c>
      <c r="Y374" s="46"/>
      <c r="AA374" s="46"/>
      <c r="AB374" s="51"/>
      <c r="AC374" s="51"/>
      <c r="AD374" s="51"/>
      <c r="AE374" s="51"/>
      <c r="AF374" s="51"/>
      <c r="AG374" s="72">
        <f t="shared" si="115"/>
        <v>0</v>
      </c>
      <c r="AH374" s="46"/>
      <c r="AI374" s="46"/>
      <c r="AJ374" s="72">
        <f t="shared" si="107"/>
        <v>0</v>
      </c>
      <c r="AK374" s="71">
        <f t="shared" si="108"/>
        <v>0</v>
      </c>
      <c r="AL374" s="71">
        <f t="shared" si="109"/>
        <v>0</v>
      </c>
      <c r="AN374" s="73">
        <f t="shared" si="116"/>
        <v>0</v>
      </c>
      <c r="AO374" s="78">
        <f t="shared" si="117"/>
        <v>0</v>
      </c>
      <c r="AP374" s="79">
        <f t="shared" si="118"/>
        <v>0</v>
      </c>
      <c r="AQ374" s="73">
        <f t="shared" si="119"/>
        <v>0</v>
      </c>
      <c r="AR374" s="78">
        <f t="shared" si="120"/>
        <v>0</v>
      </c>
      <c r="AS374" s="79">
        <f t="shared" si="121"/>
        <v>0</v>
      </c>
      <c r="AT374" s="80" t="str">
        <f t="shared" si="122"/>
        <v/>
      </c>
      <c r="AU374" s="80" t="str">
        <f t="shared" si="123"/>
        <v/>
      </c>
      <c r="AW374" s="3" t="s">
        <v>1</v>
      </c>
    </row>
    <row r="375" spans="1:49" x14ac:dyDescent="0.2">
      <c r="A375" s="81">
        <f t="shared" si="110"/>
        <v>368</v>
      </c>
      <c r="B375" s="77" t="str">
        <f>IFERROR(VLOOKUP(F375,GCC.Param!$B$3:$C$96,2,FALSE),"")</f>
        <v/>
      </c>
      <c r="C375" s="70">
        <f>'Input 1 - Schedule 1'!D377</f>
        <v>0</v>
      </c>
      <c r="D375" s="70">
        <f>'Input 1 - Schedule 1'!E377</f>
        <v>0</v>
      </c>
      <c r="E375" s="70">
        <f>'Input 1 - Schedule 1'!F377</f>
        <v>0</v>
      </c>
      <c r="F375" s="70">
        <f>'Input 1 - Schedule 1'!G377</f>
        <v>0</v>
      </c>
      <c r="G375" s="70">
        <f>'Input 1 - Schedule 1'!I377</f>
        <v>0</v>
      </c>
      <c r="H375" s="70" t="str">
        <f>'Input 1 - Schedule 1'!J377</f>
        <v/>
      </c>
      <c r="I375" s="70">
        <f>'Input 1 - Schedule 1'!U377</f>
        <v>0</v>
      </c>
      <c r="J375" s="46"/>
      <c r="L375" s="46"/>
      <c r="M375" s="46"/>
      <c r="N375" s="70">
        <f>SUMIFS('Input 3 - Capital Instruments'!P$6:P$222,'Input 3 - Capital Instruments'!$N$6:$N$222,C375)</f>
        <v>0</v>
      </c>
      <c r="O375" s="46"/>
      <c r="P375" s="46"/>
      <c r="Q375" s="46"/>
      <c r="R375" s="71">
        <f t="shared" si="111"/>
        <v>0</v>
      </c>
      <c r="S375" s="46"/>
      <c r="T375" s="46"/>
      <c r="U375" s="72">
        <f t="shared" si="112"/>
        <v>0</v>
      </c>
      <c r="V375" s="71">
        <f t="shared" si="113"/>
        <v>0</v>
      </c>
      <c r="W375" s="71">
        <f t="shared" si="114"/>
        <v>0</v>
      </c>
      <c r="Y375" s="46"/>
      <c r="AA375" s="46"/>
      <c r="AB375" s="51"/>
      <c r="AC375" s="51"/>
      <c r="AD375" s="51"/>
      <c r="AE375" s="51"/>
      <c r="AF375" s="51"/>
      <c r="AG375" s="72">
        <f t="shared" si="115"/>
        <v>0</v>
      </c>
      <c r="AH375" s="46"/>
      <c r="AI375" s="46"/>
      <c r="AJ375" s="72">
        <f t="shared" si="107"/>
        <v>0</v>
      </c>
      <c r="AK375" s="71">
        <f t="shared" si="108"/>
        <v>0</v>
      </c>
      <c r="AL375" s="71">
        <f t="shared" si="109"/>
        <v>0</v>
      </c>
      <c r="AN375" s="73">
        <f t="shared" si="116"/>
        <v>0</v>
      </c>
      <c r="AO375" s="78">
        <f t="shared" si="117"/>
        <v>0</v>
      </c>
      <c r="AP375" s="79">
        <f t="shared" si="118"/>
        <v>0</v>
      </c>
      <c r="AQ375" s="73">
        <f t="shared" si="119"/>
        <v>0</v>
      </c>
      <c r="AR375" s="78">
        <f t="shared" si="120"/>
        <v>0</v>
      </c>
      <c r="AS375" s="79">
        <f t="shared" si="121"/>
        <v>0</v>
      </c>
      <c r="AT375" s="80" t="str">
        <f t="shared" si="122"/>
        <v/>
      </c>
      <c r="AU375" s="80" t="str">
        <f t="shared" si="123"/>
        <v/>
      </c>
      <c r="AW375" s="3" t="s">
        <v>1</v>
      </c>
    </row>
    <row r="376" spans="1:49" x14ac:dyDescent="0.2">
      <c r="A376" s="81">
        <f t="shared" si="110"/>
        <v>369</v>
      </c>
      <c r="B376" s="77" t="str">
        <f>IFERROR(VLOOKUP(F376,GCC.Param!$B$3:$C$96,2,FALSE),"")</f>
        <v/>
      </c>
      <c r="C376" s="70">
        <f>'Input 1 - Schedule 1'!D378</f>
        <v>0</v>
      </c>
      <c r="D376" s="70">
        <f>'Input 1 - Schedule 1'!E378</f>
        <v>0</v>
      </c>
      <c r="E376" s="70">
        <f>'Input 1 - Schedule 1'!F378</f>
        <v>0</v>
      </c>
      <c r="F376" s="70">
        <f>'Input 1 - Schedule 1'!G378</f>
        <v>0</v>
      </c>
      <c r="G376" s="70">
        <f>'Input 1 - Schedule 1'!I378</f>
        <v>0</v>
      </c>
      <c r="H376" s="70" t="str">
        <f>'Input 1 - Schedule 1'!J378</f>
        <v/>
      </c>
      <c r="I376" s="70">
        <f>'Input 1 - Schedule 1'!U378</f>
        <v>0</v>
      </c>
      <c r="J376" s="46"/>
      <c r="L376" s="46"/>
      <c r="M376" s="46"/>
      <c r="N376" s="70">
        <f>SUMIFS('Input 3 - Capital Instruments'!P$6:P$222,'Input 3 - Capital Instruments'!$N$6:$N$222,C376)</f>
        <v>0</v>
      </c>
      <c r="O376" s="46"/>
      <c r="P376" s="46"/>
      <c r="Q376" s="46"/>
      <c r="R376" s="71">
        <f t="shared" si="111"/>
        <v>0</v>
      </c>
      <c r="S376" s="46"/>
      <c r="T376" s="46"/>
      <c r="U376" s="72">
        <f t="shared" si="112"/>
        <v>0</v>
      </c>
      <c r="V376" s="71">
        <f t="shared" si="113"/>
        <v>0</v>
      </c>
      <c r="W376" s="71">
        <f t="shared" si="114"/>
        <v>0</v>
      </c>
      <c r="Y376" s="46"/>
      <c r="AA376" s="46"/>
      <c r="AB376" s="51"/>
      <c r="AC376" s="51"/>
      <c r="AD376" s="51"/>
      <c r="AE376" s="51"/>
      <c r="AF376" s="51"/>
      <c r="AG376" s="72">
        <f t="shared" si="115"/>
        <v>0</v>
      </c>
      <c r="AH376" s="46"/>
      <c r="AI376" s="46"/>
      <c r="AJ376" s="72">
        <f t="shared" si="107"/>
        <v>0</v>
      </c>
      <c r="AK376" s="71">
        <f t="shared" si="108"/>
        <v>0</v>
      </c>
      <c r="AL376" s="71">
        <f t="shared" si="109"/>
        <v>0</v>
      </c>
      <c r="AN376" s="73">
        <f t="shared" si="116"/>
        <v>0</v>
      </c>
      <c r="AO376" s="78">
        <f t="shared" si="117"/>
        <v>0</v>
      </c>
      <c r="AP376" s="79">
        <f t="shared" si="118"/>
        <v>0</v>
      </c>
      <c r="AQ376" s="73">
        <f t="shared" si="119"/>
        <v>0</v>
      </c>
      <c r="AR376" s="78">
        <f t="shared" si="120"/>
        <v>0</v>
      </c>
      <c r="AS376" s="79">
        <f t="shared" si="121"/>
        <v>0</v>
      </c>
      <c r="AT376" s="80" t="str">
        <f t="shared" si="122"/>
        <v/>
      </c>
      <c r="AU376" s="80" t="str">
        <f t="shared" si="123"/>
        <v/>
      </c>
      <c r="AW376" s="3" t="s">
        <v>1</v>
      </c>
    </row>
    <row r="377" spans="1:49" x14ac:dyDescent="0.2">
      <c r="A377" s="81">
        <f t="shared" si="110"/>
        <v>370</v>
      </c>
      <c r="B377" s="77" t="str">
        <f>IFERROR(VLOOKUP(F377,GCC.Param!$B$3:$C$96,2,FALSE),"")</f>
        <v/>
      </c>
      <c r="C377" s="70">
        <f>'Input 1 - Schedule 1'!D379</f>
        <v>0</v>
      </c>
      <c r="D377" s="70">
        <f>'Input 1 - Schedule 1'!E379</f>
        <v>0</v>
      </c>
      <c r="E377" s="70">
        <f>'Input 1 - Schedule 1'!F379</f>
        <v>0</v>
      </c>
      <c r="F377" s="70">
        <f>'Input 1 - Schedule 1'!G379</f>
        <v>0</v>
      </c>
      <c r="G377" s="70">
        <f>'Input 1 - Schedule 1'!I379</f>
        <v>0</v>
      </c>
      <c r="H377" s="70" t="str">
        <f>'Input 1 - Schedule 1'!J379</f>
        <v/>
      </c>
      <c r="I377" s="70">
        <f>'Input 1 - Schedule 1'!U379</f>
        <v>0</v>
      </c>
      <c r="J377" s="46"/>
      <c r="L377" s="46"/>
      <c r="M377" s="46"/>
      <c r="N377" s="70">
        <f>SUMIFS('Input 3 - Capital Instruments'!P$6:P$222,'Input 3 - Capital Instruments'!$N$6:$N$222,C377)</f>
        <v>0</v>
      </c>
      <c r="O377" s="46"/>
      <c r="P377" s="46"/>
      <c r="Q377" s="46"/>
      <c r="R377" s="71">
        <f t="shared" si="111"/>
        <v>0</v>
      </c>
      <c r="S377" s="46"/>
      <c r="T377" s="46"/>
      <c r="U377" s="72">
        <f t="shared" si="112"/>
        <v>0</v>
      </c>
      <c r="V377" s="71">
        <f t="shared" si="113"/>
        <v>0</v>
      </c>
      <c r="W377" s="71">
        <f t="shared" si="114"/>
        <v>0</v>
      </c>
      <c r="Y377" s="46"/>
      <c r="AA377" s="46"/>
      <c r="AB377" s="51"/>
      <c r="AC377" s="51"/>
      <c r="AD377" s="51"/>
      <c r="AE377" s="51"/>
      <c r="AF377" s="51"/>
      <c r="AG377" s="72">
        <f t="shared" si="115"/>
        <v>0</v>
      </c>
      <c r="AH377" s="46"/>
      <c r="AI377" s="46"/>
      <c r="AJ377" s="72">
        <f t="shared" si="107"/>
        <v>0</v>
      </c>
      <c r="AK377" s="71">
        <f t="shared" si="108"/>
        <v>0</v>
      </c>
      <c r="AL377" s="71">
        <f t="shared" si="109"/>
        <v>0</v>
      </c>
      <c r="AN377" s="73">
        <f t="shared" si="116"/>
        <v>0</v>
      </c>
      <c r="AO377" s="78">
        <f t="shared" si="117"/>
        <v>0</v>
      </c>
      <c r="AP377" s="79">
        <f t="shared" si="118"/>
        <v>0</v>
      </c>
      <c r="AQ377" s="73">
        <f t="shared" si="119"/>
        <v>0</v>
      </c>
      <c r="AR377" s="78">
        <f t="shared" si="120"/>
        <v>0</v>
      </c>
      <c r="AS377" s="79">
        <f t="shared" si="121"/>
        <v>0</v>
      </c>
      <c r="AT377" s="80" t="str">
        <f t="shared" si="122"/>
        <v/>
      </c>
      <c r="AU377" s="80" t="str">
        <f t="shared" si="123"/>
        <v/>
      </c>
      <c r="AW377" s="3" t="s">
        <v>1</v>
      </c>
    </row>
    <row r="378" spans="1:49" x14ac:dyDescent="0.2">
      <c r="A378" s="81">
        <f t="shared" si="110"/>
        <v>371</v>
      </c>
      <c r="B378" s="77" t="str">
        <f>IFERROR(VLOOKUP(F378,GCC.Param!$B$3:$C$96,2,FALSE),"")</f>
        <v/>
      </c>
      <c r="C378" s="70">
        <f>'Input 1 - Schedule 1'!D380</f>
        <v>0</v>
      </c>
      <c r="D378" s="70">
        <f>'Input 1 - Schedule 1'!E380</f>
        <v>0</v>
      </c>
      <c r="E378" s="70">
        <f>'Input 1 - Schedule 1'!F380</f>
        <v>0</v>
      </c>
      <c r="F378" s="70">
        <f>'Input 1 - Schedule 1'!G380</f>
        <v>0</v>
      </c>
      <c r="G378" s="70">
        <f>'Input 1 - Schedule 1'!I380</f>
        <v>0</v>
      </c>
      <c r="H378" s="70" t="str">
        <f>'Input 1 - Schedule 1'!J380</f>
        <v/>
      </c>
      <c r="I378" s="70">
        <f>'Input 1 - Schedule 1'!U380</f>
        <v>0</v>
      </c>
      <c r="J378" s="46"/>
      <c r="L378" s="46"/>
      <c r="M378" s="46"/>
      <c r="N378" s="70">
        <f>SUMIFS('Input 3 - Capital Instruments'!P$6:P$222,'Input 3 - Capital Instruments'!$N$6:$N$222,C378)</f>
        <v>0</v>
      </c>
      <c r="O378" s="46"/>
      <c r="P378" s="46"/>
      <c r="Q378" s="46"/>
      <c r="R378" s="71">
        <f t="shared" si="111"/>
        <v>0</v>
      </c>
      <c r="S378" s="46"/>
      <c r="T378" s="46"/>
      <c r="U378" s="72">
        <f t="shared" si="112"/>
        <v>0</v>
      </c>
      <c r="V378" s="71">
        <f t="shared" si="113"/>
        <v>0</v>
      </c>
      <c r="W378" s="71">
        <f t="shared" si="114"/>
        <v>0</v>
      </c>
      <c r="Y378" s="46"/>
      <c r="AA378" s="46"/>
      <c r="AB378" s="51"/>
      <c r="AC378" s="51"/>
      <c r="AD378" s="51"/>
      <c r="AE378" s="51"/>
      <c r="AF378" s="51"/>
      <c r="AG378" s="72">
        <f t="shared" si="115"/>
        <v>0</v>
      </c>
      <c r="AH378" s="46"/>
      <c r="AI378" s="46"/>
      <c r="AJ378" s="72">
        <f t="shared" si="107"/>
        <v>0</v>
      </c>
      <c r="AK378" s="71">
        <f t="shared" si="108"/>
        <v>0</v>
      </c>
      <c r="AL378" s="71">
        <f t="shared" si="109"/>
        <v>0</v>
      </c>
      <c r="AN378" s="73">
        <f t="shared" si="116"/>
        <v>0</v>
      </c>
      <c r="AO378" s="78">
        <f t="shared" si="117"/>
        <v>0</v>
      </c>
      <c r="AP378" s="79">
        <f t="shared" si="118"/>
        <v>0</v>
      </c>
      <c r="AQ378" s="73">
        <f t="shared" si="119"/>
        <v>0</v>
      </c>
      <c r="AR378" s="78">
        <f t="shared" si="120"/>
        <v>0</v>
      </c>
      <c r="AS378" s="79">
        <f t="shared" si="121"/>
        <v>0</v>
      </c>
      <c r="AT378" s="80" t="str">
        <f t="shared" si="122"/>
        <v/>
      </c>
      <c r="AU378" s="80" t="str">
        <f t="shared" si="123"/>
        <v/>
      </c>
      <c r="AW378" s="3" t="s">
        <v>1</v>
      </c>
    </row>
    <row r="379" spans="1:49" x14ac:dyDescent="0.2">
      <c r="A379" s="81">
        <f t="shared" si="110"/>
        <v>372</v>
      </c>
      <c r="B379" s="77" t="str">
        <f>IFERROR(VLOOKUP(F379,GCC.Param!$B$3:$C$96,2,FALSE),"")</f>
        <v/>
      </c>
      <c r="C379" s="70">
        <f>'Input 1 - Schedule 1'!D381</f>
        <v>0</v>
      </c>
      <c r="D379" s="70">
        <f>'Input 1 - Schedule 1'!E381</f>
        <v>0</v>
      </c>
      <c r="E379" s="70">
        <f>'Input 1 - Schedule 1'!F381</f>
        <v>0</v>
      </c>
      <c r="F379" s="70">
        <f>'Input 1 - Schedule 1'!G381</f>
        <v>0</v>
      </c>
      <c r="G379" s="70">
        <f>'Input 1 - Schedule 1'!I381</f>
        <v>0</v>
      </c>
      <c r="H379" s="70" t="str">
        <f>'Input 1 - Schedule 1'!J381</f>
        <v/>
      </c>
      <c r="I379" s="70">
        <f>'Input 1 - Schedule 1'!U381</f>
        <v>0</v>
      </c>
      <c r="J379" s="46"/>
      <c r="L379" s="46"/>
      <c r="M379" s="46"/>
      <c r="N379" s="70">
        <f>SUMIFS('Input 3 - Capital Instruments'!P$6:P$222,'Input 3 - Capital Instruments'!$N$6:$N$222,C379)</f>
        <v>0</v>
      </c>
      <c r="O379" s="46"/>
      <c r="P379" s="46"/>
      <c r="Q379" s="46"/>
      <c r="R379" s="71">
        <f t="shared" si="111"/>
        <v>0</v>
      </c>
      <c r="S379" s="46"/>
      <c r="T379" s="46"/>
      <c r="U379" s="72">
        <f t="shared" si="112"/>
        <v>0</v>
      </c>
      <c r="V379" s="71">
        <f t="shared" si="113"/>
        <v>0</v>
      </c>
      <c r="W379" s="71">
        <f t="shared" si="114"/>
        <v>0</v>
      </c>
      <c r="Y379" s="46"/>
      <c r="AA379" s="46"/>
      <c r="AB379" s="51"/>
      <c r="AC379" s="51"/>
      <c r="AD379" s="51"/>
      <c r="AE379" s="51"/>
      <c r="AF379" s="51"/>
      <c r="AG379" s="72">
        <f t="shared" si="115"/>
        <v>0</v>
      </c>
      <c r="AH379" s="46"/>
      <c r="AI379" s="46"/>
      <c r="AJ379" s="72">
        <f t="shared" si="107"/>
        <v>0</v>
      </c>
      <c r="AK379" s="71">
        <f t="shared" si="108"/>
        <v>0</v>
      </c>
      <c r="AL379" s="71">
        <f t="shared" si="109"/>
        <v>0</v>
      </c>
      <c r="AN379" s="73">
        <f t="shared" si="116"/>
        <v>0</v>
      </c>
      <c r="AO379" s="78">
        <f t="shared" si="117"/>
        <v>0</v>
      </c>
      <c r="AP379" s="79">
        <f t="shared" si="118"/>
        <v>0</v>
      </c>
      <c r="AQ379" s="73">
        <f t="shared" si="119"/>
        <v>0</v>
      </c>
      <c r="AR379" s="78">
        <f t="shared" si="120"/>
        <v>0</v>
      </c>
      <c r="AS379" s="79">
        <f t="shared" si="121"/>
        <v>0</v>
      </c>
      <c r="AT379" s="80" t="str">
        <f t="shared" si="122"/>
        <v/>
      </c>
      <c r="AU379" s="80" t="str">
        <f t="shared" si="123"/>
        <v/>
      </c>
      <c r="AW379" s="3" t="s">
        <v>1</v>
      </c>
    </row>
    <row r="380" spans="1:49" x14ac:dyDescent="0.2">
      <c r="A380" s="81">
        <f t="shared" si="110"/>
        <v>373</v>
      </c>
      <c r="B380" s="77" t="str">
        <f>IFERROR(VLOOKUP(F380,GCC.Param!$B$3:$C$96,2,FALSE),"")</f>
        <v/>
      </c>
      <c r="C380" s="70">
        <f>'Input 1 - Schedule 1'!D382</f>
        <v>0</v>
      </c>
      <c r="D380" s="70">
        <f>'Input 1 - Schedule 1'!E382</f>
        <v>0</v>
      </c>
      <c r="E380" s="70">
        <f>'Input 1 - Schedule 1'!F382</f>
        <v>0</v>
      </c>
      <c r="F380" s="70">
        <f>'Input 1 - Schedule 1'!G382</f>
        <v>0</v>
      </c>
      <c r="G380" s="70">
        <f>'Input 1 - Schedule 1'!I382</f>
        <v>0</v>
      </c>
      <c r="H380" s="70" t="str">
        <f>'Input 1 - Schedule 1'!J382</f>
        <v/>
      </c>
      <c r="I380" s="70">
        <f>'Input 1 - Schedule 1'!U382</f>
        <v>0</v>
      </c>
      <c r="J380" s="46"/>
      <c r="L380" s="46"/>
      <c r="M380" s="46"/>
      <c r="N380" s="70">
        <f>SUMIFS('Input 3 - Capital Instruments'!P$6:P$222,'Input 3 - Capital Instruments'!$N$6:$N$222,C380)</f>
        <v>0</v>
      </c>
      <c r="O380" s="46"/>
      <c r="P380" s="46"/>
      <c r="Q380" s="46"/>
      <c r="R380" s="71">
        <f t="shared" si="111"/>
        <v>0</v>
      </c>
      <c r="S380" s="46"/>
      <c r="T380" s="46"/>
      <c r="U380" s="72">
        <f t="shared" si="112"/>
        <v>0</v>
      </c>
      <c r="V380" s="71">
        <f t="shared" si="113"/>
        <v>0</v>
      </c>
      <c r="W380" s="71">
        <f t="shared" si="114"/>
        <v>0</v>
      </c>
      <c r="Y380" s="46"/>
      <c r="AA380" s="46"/>
      <c r="AB380" s="51"/>
      <c r="AC380" s="51"/>
      <c r="AD380" s="51"/>
      <c r="AE380" s="51"/>
      <c r="AF380" s="51"/>
      <c r="AG380" s="72">
        <f t="shared" si="115"/>
        <v>0</v>
      </c>
      <c r="AH380" s="46"/>
      <c r="AI380" s="46"/>
      <c r="AJ380" s="72">
        <f t="shared" si="107"/>
        <v>0</v>
      </c>
      <c r="AK380" s="71">
        <f t="shared" si="108"/>
        <v>0</v>
      </c>
      <c r="AL380" s="71">
        <f t="shared" si="109"/>
        <v>0</v>
      </c>
      <c r="AN380" s="73">
        <f t="shared" si="116"/>
        <v>0</v>
      </c>
      <c r="AO380" s="78">
        <f t="shared" si="117"/>
        <v>0</v>
      </c>
      <c r="AP380" s="79">
        <f t="shared" si="118"/>
        <v>0</v>
      </c>
      <c r="AQ380" s="73">
        <f t="shared" si="119"/>
        <v>0</v>
      </c>
      <c r="AR380" s="78">
        <f t="shared" si="120"/>
        <v>0</v>
      </c>
      <c r="AS380" s="79">
        <f t="shared" si="121"/>
        <v>0</v>
      </c>
      <c r="AT380" s="80" t="str">
        <f t="shared" si="122"/>
        <v/>
      </c>
      <c r="AU380" s="80" t="str">
        <f t="shared" si="123"/>
        <v/>
      </c>
      <c r="AW380" s="3" t="s">
        <v>1</v>
      </c>
    </row>
    <row r="381" spans="1:49" x14ac:dyDescent="0.2">
      <c r="A381" s="81">
        <f t="shared" si="110"/>
        <v>374</v>
      </c>
      <c r="B381" s="77" t="str">
        <f>IFERROR(VLOOKUP(F381,GCC.Param!$B$3:$C$96,2,FALSE),"")</f>
        <v/>
      </c>
      <c r="C381" s="70">
        <f>'Input 1 - Schedule 1'!D383</f>
        <v>0</v>
      </c>
      <c r="D381" s="70">
        <f>'Input 1 - Schedule 1'!E383</f>
        <v>0</v>
      </c>
      <c r="E381" s="70">
        <f>'Input 1 - Schedule 1'!F383</f>
        <v>0</v>
      </c>
      <c r="F381" s="70">
        <f>'Input 1 - Schedule 1'!G383</f>
        <v>0</v>
      </c>
      <c r="G381" s="70">
        <f>'Input 1 - Schedule 1'!I383</f>
        <v>0</v>
      </c>
      <c r="H381" s="70" t="str">
        <f>'Input 1 - Schedule 1'!J383</f>
        <v/>
      </c>
      <c r="I381" s="70">
        <f>'Input 1 - Schedule 1'!U383</f>
        <v>0</v>
      </c>
      <c r="J381" s="46"/>
      <c r="L381" s="46"/>
      <c r="M381" s="46"/>
      <c r="N381" s="70">
        <f>SUMIFS('Input 3 - Capital Instruments'!P$6:P$222,'Input 3 - Capital Instruments'!$N$6:$N$222,C381)</f>
        <v>0</v>
      </c>
      <c r="O381" s="46"/>
      <c r="P381" s="46"/>
      <c r="Q381" s="46"/>
      <c r="R381" s="71">
        <f t="shared" si="111"/>
        <v>0</v>
      </c>
      <c r="S381" s="46"/>
      <c r="T381" s="46"/>
      <c r="U381" s="72">
        <f t="shared" si="112"/>
        <v>0</v>
      </c>
      <c r="V381" s="71">
        <f t="shared" si="113"/>
        <v>0</v>
      </c>
      <c r="W381" s="71">
        <f t="shared" si="114"/>
        <v>0</v>
      </c>
      <c r="Y381" s="46"/>
      <c r="AA381" s="46"/>
      <c r="AB381" s="51"/>
      <c r="AC381" s="51"/>
      <c r="AD381" s="51"/>
      <c r="AE381" s="51"/>
      <c r="AF381" s="51"/>
      <c r="AG381" s="72">
        <f t="shared" si="115"/>
        <v>0</v>
      </c>
      <c r="AH381" s="46"/>
      <c r="AI381" s="46"/>
      <c r="AJ381" s="72">
        <f t="shared" si="107"/>
        <v>0</v>
      </c>
      <c r="AK381" s="71">
        <f t="shared" si="108"/>
        <v>0</v>
      </c>
      <c r="AL381" s="71">
        <f t="shared" si="109"/>
        <v>0</v>
      </c>
      <c r="AN381" s="73">
        <f t="shared" si="116"/>
        <v>0</v>
      </c>
      <c r="AO381" s="78">
        <f t="shared" si="117"/>
        <v>0</v>
      </c>
      <c r="AP381" s="79">
        <f t="shared" si="118"/>
        <v>0</v>
      </c>
      <c r="AQ381" s="73">
        <f t="shared" si="119"/>
        <v>0</v>
      </c>
      <c r="AR381" s="78">
        <f t="shared" si="120"/>
        <v>0</v>
      </c>
      <c r="AS381" s="79">
        <f t="shared" si="121"/>
        <v>0</v>
      </c>
      <c r="AT381" s="80" t="str">
        <f t="shared" si="122"/>
        <v/>
      </c>
      <c r="AU381" s="80" t="str">
        <f t="shared" si="123"/>
        <v/>
      </c>
      <c r="AW381" s="3" t="s">
        <v>1</v>
      </c>
    </row>
    <row r="382" spans="1:49" x14ac:dyDescent="0.2">
      <c r="A382" s="81">
        <f t="shared" si="110"/>
        <v>375</v>
      </c>
      <c r="B382" s="77" t="str">
        <f>IFERROR(VLOOKUP(F382,GCC.Param!$B$3:$C$96,2,FALSE),"")</f>
        <v/>
      </c>
      <c r="C382" s="70">
        <f>'Input 1 - Schedule 1'!D384</f>
        <v>0</v>
      </c>
      <c r="D382" s="70">
        <f>'Input 1 - Schedule 1'!E384</f>
        <v>0</v>
      </c>
      <c r="E382" s="70">
        <f>'Input 1 - Schedule 1'!F384</f>
        <v>0</v>
      </c>
      <c r="F382" s="70">
        <f>'Input 1 - Schedule 1'!G384</f>
        <v>0</v>
      </c>
      <c r="G382" s="70">
        <f>'Input 1 - Schedule 1'!I384</f>
        <v>0</v>
      </c>
      <c r="H382" s="70" t="str">
        <f>'Input 1 - Schedule 1'!J384</f>
        <v/>
      </c>
      <c r="I382" s="70">
        <f>'Input 1 - Schedule 1'!U384</f>
        <v>0</v>
      </c>
      <c r="J382" s="46"/>
      <c r="L382" s="46"/>
      <c r="M382" s="46"/>
      <c r="N382" s="70">
        <f>SUMIFS('Input 3 - Capital Instruments'!P$6:P$222,'Input 3 - Capital Instruments'!$N$6:$N$222,C382)</f>
        <v>0</v>
      </c>
      <c r="O382" s="46"/>
      <c r="P382" s="46"/>
      <c r="Q382" s="46"/>
      <c r="R382" s="71">
        <f t="shared" si="111"/>
        <v>0</v>
      </c>
      <c r="S382" s="46"/>
      <c r="T382" s="46"/>
      <c r="U382" s="72">
        <f t="shared" si="112"/>
        <v>0</v>
      </c>
      <c r="V382" s="71">
        <f t="shared" si="113"/>
        <v>0</v>
      </c>
      <c r="W382" s="71">
        <f t="shared" si="114"/>
        <v>0</v>
      </c>
      <c r="Y382" s="46"/>
      <c r="AA382" s="46"/>
      <c r="AB382" s="51"/>
      <c r="AC382" s="51"/>
      <c r="AD382" s="51"/>
      <c r="AE382" s="51"/>
      <c r="AF382" s="51"/>
      <c r="AG382" s="72">
        <f t="shared" si="115"/>
        <v>0</v>
      </c>
      <c r="AH382" s="46"/>
      <c r="AI382" s="46"/>
      <c r="AJ382" s="72">
        <f t="shared" si="107"/>
        <v>0</v>
      </c>
      <c r="AK382" s="71">
        <f t="shared" si="108"/>
        <v>0</v>
      </c>
      <c r="AL382" s="71">
        <f t="shared" si="109"/>
        <v>0</v>
      </c>
      <c r="AN382" s="73">
        <f t="shared" si="116"/>
        <v>0</v>
      </c>
      <c r="AO382" s="78">
        <f t="shared" si="117"/>
        <v>0</v>
      </c>
      <c r="AP382" s="79">
        <f t="shared" si="118"/>
        <v>0</v>
      </c>
      <c r="AQ382" s="73">
        <f t="shared" si="119"/>
        <v>0</v>
      </c>
      <c r="AR382" s="78">
        <f t="shared" si="120"/>
        <v>0</v>
      </c>
      <c r="AS382" s="79">
        <f t="shared" si="121"/>
        <v>0</v>
      </c>
      <c r="AT382" s="80" t="str">
        <f t="shared" si="122"/>
        <v/>
      </c>
      <c r="AU382" s="80" t="str">
        <f t="shared" si="123"/>
        <v/>
      </c>
      <c r="AW382" s="3" t="s">
        <v>1</v>
      </c>
    </row>
    <row r="383" spans="1:49" x14ac:dyDescent="0.2">
      <c r="A383" s="81">
        <f t="shared" si="110"/>
        <v>376</v>
      </c>
      <c r="B383" s="77" t="str">
        <f>IFERROR(VLOOKUP(F383,GCC.Param!$B$3:$C$96,2,FALSE),"")</f>
        <v/>
      </c>
      <c r="C383" s="70">
        <f>'Input 1 - Schedule 1'!D385</f>
        <v>0</v>
      </c>
      <c r="D383" s="70">
        <f>'Input 1 - Schedule 1'!E385</f>
        <v>0</v>
      </c>
      <c r="E383" s="70">
        <f>'Input 1 - Schedule 1'!F385</f>
        <v>0</v>
      </c>
      <c r="F383" s="70">
        <f>'Input 1 - Schedule 1'!G385</f>
        <v>0</v>
      </c>
      <c r="G383" s="70">
        <f>'Input 1 - Schedule 1'!I385</f>
        <v>0</v>
      </c>
      <c r="H383" s="70" t="str">
        <f>'Input 1 - Schedule 1'!J385</f>
        <v/>
      </c>
      <c r="I383" s="70">
        <f>'Input 1 - Schedule 1'!U385</f>
        <v>0</v>
      </c>
      <c r="J383" s="46"/>
      <c r="L383" s="46"/>
      <c r="M383" s="46"/>
      <c r="N383" s="70">
        <f>SUMIFS('Input 3 - Capital Instruments'!P$6:P$222,'Input 3 - Capital Instruments'!$N$6:$N$222,C383)</f>
        <v>0</v>
      </c>
      <c r="O383" s="46"/>
      <c r="P383" s="46"/>
      <c r="Q383" s="46"/>
      <c r="R383" s="71">
        <f t="shared" si="111"/>
        <v>0</v>
      </c>
      <c r="S383" s="46"/>
      <c r="T383" s="46"/>
      <c r="U383" s="72">
        <f t="shared" si="112"/>
        <v>0</v>
      </c>
      <c r="V383" s="71">
        <f t="shared" si="113"/>
        <v>0</v>
      </c>
      <c r="W383" s="71">
        <f t="shared" si="114"/>
        <v>0</v>
      </c>
      <c r="Y383" s="46"/>
      <c r="AA383" s="46"/>
      <c r="AB383" s="51"/>
      <c r="AC383" s="51"/>
      <c r="AD383" s="51"/>
      <c r="AE383" s="51"/>
      <c r="AF383" s="51"/>
      <c r="AG383" s="72">
        <f t="shared" si="115"/>
        <v>0</v>
      </c>
      <c r="AH383" s="46"/>
      <c r="AI383" s="46"/>
      <c r="AJ383" s="72">
        <f t="shared" si="107"/>
        <v>0</v>
      </c>
      <c r="AK383" s="71">
        <f t="shared" si="108"/>
        <v>0</v>
      </c>
      <c r="AL383" s="71">
        <f t="shared" si="109"/>
        <v>0</v>
      </c>
      <c r="AN383" s="73">
        <f t="shared" si="116"/>
        <v>0</v>
      </c>
      <c r="AO383" s="78">
        <f t="shared" si="117"/>
        <v>0</v>
      </c>
      <c r="AP383" s="79">
        <f t="shared" si="118"/>
        <v>0</v>
      </c>
      <c r="AQ383" s="73">
        <f t="shared" si="119"/>
        <v>0</v>
      </c>
      <c r="AR383" s="78">
        <f t="shared" si="120"/>
        <v>0</v>
      </c>
      <c r="AS383" s="79">
        <f t="shared" si="121"/>
        <v>0</v>
      </c>
      <c r="AT383" s="80" t="str">
        <f t="shared" si="122"/>
        <v/>
      </c>
      <c r="AU383" s="80" t="str">
        <f t="shared" si="123"/>
        <v/>
      </c>
      <c r="AW383" s="3" t="s">
        <v>1</v>
      </c>
    </row>
    <row r="384" spans="1:49" x14ac:dyDescent="0.2">
      <c r="A384" s="81">
        <f t="shared" si="110"/>
        <v>377</v>
      </c>
      <c r="B384" s="77" t="str">
        <f>IFERROR(VLOOKUP(F384,GCC.Param!$B$3:$C$96,2,FALSE),"")</f>
        <v/>
      </c>
      <c r="C384" s="70">
        <f>'Input 1 - Schedule 1'!D386</f>
        <v>0</v>
      </c>
      <c r="D384" s="70">
        <f>'Input 1 - Schedule 1'!E386</f>
        <v>0</v>
      </c>
      <c r="E384" s="70">
        <f>'Input 1 - Schedule 1'!F386</f>
        <v>0</v>
      </c>
      <c r="F384" s="70">
        <f>'Input 1 - Schedule 1'!G386</f>
        <v>0</v>
      </c>
      <c r="G384" s="70">
        <f>'Input 1 - Schedule 1'!I386</f>
        <v>0</v>
      </c>
      <c r="H384" s="70" t="str">
        <f>'Input 1 - Schedule 1'!J386</f>
        <v/>
      </c>
      <c r="I384" s="70">
        <f>'Input 1 - Schedule 1'!U386</f>
        <v>0</v>
      </c>
      <c r="J384" s="46"/>
      <c r="L384" s="46"/>
      <c r="M384" s="46"/>
      <c r="N384" s="70">
        <f>SUMIFS('Input 3 - Capital Instruments'!P$6:P$222,'Input 3 - Capital Instruments'!$N$6:$N$222,C384)</f>
        <v>0</v>
      </c>
      <c r="O384" s="46"/>
      <c r="P384" s="46"/>
      <c r="Q384" s="46"/>
      <c r="R384" s="71">
        <f t="shared" si="111"/>
        <v>0</v>
      </c>
      <c r="S384" s="46"/>
      <c r="T384" s="46"/>
      <c r="U384" s="72">
        <f t="shared" si="112"/>
        <v>0</v>
      </c>
      <c r="V384" s="71">
        <f t="shared" si="113"/>
        <v>0</v>
      </c>
      <c r="W384" s="71">
        <f t="shared" si="114"/>
        <v>0</v>
      </c>
      <c r="Y384" s="46"/>
      <c r="AA384" s="46"/>
      <c r="AB384" s="51"/>
      <c r="AC384" s="51"/>
      <c r="AD384" s="51"/>
      <c r="AE384" s="51"/>
      <c r="AF384" s="51"/>
      <c r="AG384" s="72">
        <f t="shared" si="115"/>
        <v>0</v>
      </c>
      <c r="AH384" s="46"/>
      <c r="AI384" s="46"/>
      <c r="AJ384" s="72">
        <f t="shared" si="107"/>
        <v>0</v>
      </c>
      <c r="AK384" s="71">
        <f t="shared" si="108"/>
        <v>0</v>
      </c>
      <c r="AL384" s="71">
        <f t="shared" si="109"/>
        <v>0</v>
      </c>
      <c r="AN384" s="73">
        <f t="shared" si="116"/>
        <v>0</v>
      </c>
      <c r="AO384" s="78">
        <f t="shared" si="117"/>
        <v>0</v>
      </c>
      <c r="AP384" s="79">
        <f t="shared" si="118"/>
        <v>0</v>
      </c>
      <c r="AQ384" s="73">
        <f t="shared" si="119"/>
        <v>0</v>
      </c>
      <c r="AR384" s="78">
        <f t="shared" si="120"/>
        <v>0</v>
      </c>
      <c r="AS384" s="79">
        <f t="shared" si="121"/>
        <v>0</v>
      </c>
      <c r="AT384" s="80" t="str">
        <f t="shared" si="122"/>
        <v/>
      </c>
      <c r="AU384" s="80" t="str">
        <f t="shared" si="123"/>
        <v/>
      </c>
      <c r="AW384" s="3" t="s">
        <v>1</v>
      </c>
    </row>
    <row r="385" spans="1:49" x14ac:dyDescent="0.2">
      <c r="A385" s="81">
        <f t="shared" si="110"/>
        <v>378</v>
      </c>
      <c r="B385" s="77" t="str">
        <f>IFERROR(VLOOKUP(F385,GCC.Param!$B$3:$C$96,2,FALSE),"")</f>
        <v/>
      </c>
      <c r="C385" s="70">
        <f>'Input 1 - Schedule 1'!D387</f>
        <v>0</v>
      </c>
      <c r="D385" s="70">
        <f>'Input 1 - Schedule 1'!E387</f>
        <v>0</v>
      </c>
      <c r="E385" s="70">
        <f>'Input 1 - Schedule 1'!F387</f>
        <v>0</v>
      </c>
      <c r="F385" s="70">
        <f>'Input 1 - Schedule 1'!G387</f>
        <v>0</v>
      </c>
      <c r="G385" s="70">
        <f>'Input 1 - Schedule 1'!I387</f>
        <v>0</v>
      </c>
      <c r="H385" s="70" t="str">
        <f>'Input 1 - Schedule 1'!J387</f>
        <v/>
      </c>
      <c r="I385" s="70">
        <f>'Input 1 - Schedule 1'!U387</f>
        <v>0</v>
      </c>
      <c r="J385" s="46"/>
      <c r="L385" s="46"/>
      <c r="M385" s="46"/>
      <c r="N385" s="70">
        <f>SUMIFS('Input 3 - Capital Instruments'!P$6:P$222,'Input 3 - Capital Instruments'!$N$6:$N$222,C385)</f>
        <v>0</v>
      </c>
      <c r="O385" s="46"/>
      <c r="P385" s="46"/>
      <c r="Q385" s="46"/>
      <c r="R385" s="71">
        <f t="shared" si="111"/>
        <v>0</v>
      </c>
      <c r="S385" s="46"/>
      <c r="T385" s="46"/>
      <c r="U385" s="72">
        <f t="shared" si="112"/>
        <v>0</v>
      </c>
      <c r="V385" s="71">
        <f t="shared" si="113"/>
        <v>0</v>
      </c>
      <c r="W385" s="71">
        <f t="shared" si="114"/>
        <v>0</v>
      </c>
      <c r="Y385" s="46"/>
      <c r="AA385" s="46"/>
      <c r="AB385" s="51"/>
      <c r="AC385" s="51"/>
      <c r="AD385" s="51"/>
      <c r="AE385" s="51"/>
      <c r="AF385" s="51"/>
      <c r="AG385" s="72">
        <f t="shared" si="115"/>
        <v>0</v>
      </c>
      <c r="AH385" s="46"/>
      <c r="AI385" s="46"/>
      <c r="AJ385" s="72">
        <f t="shared" si="107"/>
        <v>0</v>
      </c>
      <c r="AK385" s="71">
        <f t="shared" si="108"/>
        <v>0</v>
      </c>
      <c r="AL385" s="71">
        <f t="shared" si="109"/>
        <v>0</v>
      </c>
      <c r="AN385" s="73">
        <f t="shared" si="116"/>
        <v>0</v>
      </c>
      <c r="AO385" s="78">
        <f t="shared" si="117"/>
        <v>0</v>
      </c>
      <c r="AP385" s="79">
        <f t="shared" si="118"/>
        <v>0</v>
      </c>
      <c r="AQ385" s="73">
        <f t="shared" si="119"/>
        <v>0</v>
      </c>
      <c r="AR385" s="78">
        <f t="shared" si="120"/>
        <v>0</v>
      </c>
      <c r="AS385" s="79">
        <f t="shared" si="121"/>
        <v>0</v>
      </c>
      <c r="AT385" s="80" t="str">
        <f t="shared" si="122"/>
        <v/>
      </c>
      <c r="AU385" s="80" t="str">
        <f t="shared" si="123"/>
        <v/>
      </c>
      <c r="AW385" s="3" t="s">
        <v>1</v>
      </c>
    </row>
    <row r="386" spans="1:49" x14ac:dyDescent="0.2">
      <c r="A386" s="81">
        <f t="shared" si="110"/>
        <v>379</v>
      </c>
      <c r="B386" s="77" t="str">
        <f>IFERROR(VLOOKUP(F386,GCC.Param!$B$3:$C$96,2,FALSE),"")</f>
        <v/>
      </c>
      <c r="C386" s="70">
        <f>'Input 1 - Schedule 1'!D388</f>
        <v>0</v>
      </c>
      <c r="D386" s="70">
        <f>'Input 1 - Schedule 1'!E388</f>
        <v>0</v>
      </c>
      <c r="E386" s="70">
        <f>'Input 1 - Schedule 1'!F388</f>
        <v>0</v>
      </c>
      <c r="F386" s="70">
        <f>'Input 1 - Schedule 1'!G388</f>
        <v>0</v>
      </c>
      <c r="G386" s="70">
        <f>'Input 1 - Schedule 1'!I388</f>
        <v>0</v>
      </c>
      <c r="H386" s="70" t="str">
        <f>'Input 1 - Schedule 1'!J388</f>
        <v/>
      </c>
      <c r="I386" s="70">
        <f>'Input 1 - Schedule 1'!U388</f>
        <v>0</v>
      </c>
      <c r="J386" s="46"/>
      <c r="L386" s="46"/>
      <c r="M386" s="46"/>
      <c r="N386" s="70">
        <f>SUMIFS('Input 3 - Capital Instruments'!P$6:P$222,'Input 3 - Capital Instruments'!$N$6:$N$222,C386)</f>
        <v>0</v>
      </c>
      <c r="O386" s="46"/>
      <c r="P386" s="46"/>
      <c r="Q386" s="46"/>
      <c r="R386" s="71">
        <f t="shared" si="111"/>
        <v>0</v>
      </c>
      <c r="S386" s="46"/>
      <c r="T386" s="46"/>
      <c r="U386" s="72">
        <f t="shared" si="112"/>
        <v>0</v>
      </c>
      <c r="V386" s="71">
        <f t="shared" si="113"/>
        <v>0</v>
      </c>
      <c r="W386" s="71">
        <f t="shared" si="114"/>
        <v>0</v>
      </c>
      <c r="Y386" s="46"/>
      <c r="AA386" s="46"/>
      <c r="AB386" s="51"/>
      <c r="AC386" s="51"/>
      <c r="AD386" s="51"/>
      <c r="AE386" s="51"/>
      <c r="AF386" s="51"/>
      <c r="AG386" s="72">
        <f t="shared" si="115"/>
        <v>0</v>
      </c>
      <c r="AH386" s="46"/>
      <c r="AI386" s="46"/>
      <c r="AJ386" s="72">
        <f t="shared" si="107"/>
        <v>0</v>
      </c>
      <c r="AK386" s="71">
        <f t="shared" si="108"/>
        <v>0</v>
      </c>
      <c r="AL386" s="71">
        <f t="shared" si="109"/>
        <v>0</v>
      </c>
      <c r="AN386" s="73">
        <f t="shared" si="116"/>
        <v>0</v>
      </c>
      <c r="AO386" s="78">
        <f t="shared" si="117"/>
        <v>0</v>
      </c>
      <c r="AP386" s="79">
        <f t="shared" si="118"/>
        <v>0</v>
      </c>
      <c r="AQ386" s="73">
        <f t="shared" si="119"/>
        <v>0</v>
      </c>
      <c r="AR386" s="78">
        <f t="shared" si="120"/>
        <v>0</v>
      </c>
      <c r="AS386" s="79">
        <f t="shared" si="121"/>
        <v>0</v>
      </c>
      <c r="AT386" s="80" t="str">
        <f t="shared" si="122"/>
        <v/>
      </c>
      <c r="AU386" s="80" t="str">
        <f t="shared" si="123"/>
        <v/>
      </c>
      <c r="AW386" s="3" t="s">
        <v>1</v>
      </c>
    </row>
    <row r="387" spans="1:49" x14ac:dyDescent="0.2">
      <c r="A387" s="81">
        <f t="shared" si="110"/>
        <v>380</v>
      </c>
      <c r="B387" s="77" t="str">
        <f>IFERROR(VLOOKUP(F387,GCC.Param!$B$3:$C$96,2,FALSE),"")</f>
        <v/>
      </c>
      <c r="C387" s="70">
        <f>'Input 1 - Schedule 1'!D389</f>
        <v>0</v>
      </c>
      <c r="D387" s="70">
        <f>'Input 1 - Schedule 1'!E389</f>
        <v>0</v>
      </c>
      <c r="E387" s="70">
        <f>'Input 1 - Schedule 1'!F389</f>
        <v>0</v>
      </c>
      <c r="F387" s="70">
        <f>'Input 1 - Schedule 1'!G389</f>
        <v>0</v>
      </c>
      <c r="G387" s="70">
        <f>'Input 1 - Schedule 1'!I389</f>
        <v>0</v>
      </c>
      <c r="H387" s="70" t="str">
        <f>'Input 1 - Schedule 1'!J389</f>
        <v/>
      </c>
      <c r="I387" s="70">
        <f>'Input 1 - Schedule 1'!U389</f>
        <v>0</v>
      </c>
      <c r="J387" s="46"/>
      <c r="L387" s="46"/>
      <c r="M387" s="46"/>
      <c r="N387" s="70">
        <f>SUMIFS('Input 3 - Capital Instruments'!P$6:P$222,'Input 3 - Capital Instruments'!$N$6:$N$222,C387)</f>
        <v>0</v>
      </c>
      <c r="O387" s="46"/>
      <c r="P387" s="46"/>
      <c r="Q387" s="46"/>
      <c r="R387" s="71">
        <f t="shared" si="111"/>
        <v>0</v>
      </c>
      <c r="S387" s="46"/>
      <c r="T387" s="46"/>
      <c r="U387" s="72">
        <f t="shared" si="112"/>
        <v>0</v>
      </c>
      <c r="V387" s="71">
        <f t="shared" si="113"/>
        <v>0</v>
      </c>
      <c r="W387" s="71">
        <f t="shared" si="114"/>
        <v>0</v>
      </c>
      <c r="Y387" s="46"/>
      <c r="AA387" s="46"/>
      <c r="AB387" s="51"/>
      <c r="AC387" s="51"/>
      <c r="AD387" s="51"/>
      <c r="AE387" s="51"/>
      <c r="AF387" s="51"/>
      <c r="AG387" s="72">
        <f t="shared" si="115"/>
        <v>0</v>
      </c>
      <c r="AH387" s="46"/>
      <c r="AI387" s="46"/>
      <c r="AJ387" s="72">
        <f t="shared" si="107"/>
        <v>0</v>
      </c>
      <c r="AK387" s="71">
        <f t="shared" si="108"/>
        <v>0</v>
      </c>
      <c r="AL387" s="71">
        <f t="shared" si="109"/>
        <v>0</v>
      </c>
      <c r="AN387" s="73">
        <f t="shared" si="116"/>
        <v>0</v>
      </c>
      <c r="AO387" s="78">
        <f t="shared" si="117"/>
        <v>0</v>
      </c>
      <c r="AP387" s="79">
        <f t="shared" si="118"/>
        <v>0</v>
      </c>
      <c r="AQ387" s="73">
        <f t="shared" si="119"/>
        <v>0</v>
      </c>
      <c r="AR387" s="78">
        <f t="shared" si="120"/>
        <v>0</v>
      </c>
      <c r="AS387" s="79">
        <f t="shared" si="121"/>
        <v>0</v>
      </c>
      <c r="AT387" s="80" t="str">
        <f t="shared" si="122"/>
        <v/>
      </c>
      <c r="AU387" s="80" t="str">
        <f t="shared" si="123"/>
        <v/>
      </c>
      <c r="AW387" s="3" t="s">
        <v>1</v>
      </c>
    </row>
    <row r="388" spans="1:49" x14ac:dyDescent="0.2">
      <c r="A388" s="81">
        <f t="shared" si="110"/>
        <v>381</v>
      </c>
      <c r="B388" s="77" t="str">
        <f>IFERROR(VLOOKUP(F388,GCC.Param!$B$3:$C$96,2,FALSE),"")</f>
        <v/>
      </c>
      <c r="C388" s="70">
        <f>'Input 1 - Schedule 1'!D390</f>
        <v>0</v>
      </c>
      <c r="D388" s="70">
        <f>'Input 1 - Schedule 1'!E390</f>
        <v>0</v>
      </c>
      <c r="E388" s="70">
        <f>'Input 1 - Schedule 1'!F390</f>
        <v>0</v>
      </c>
      <c r="F388" s="70">
        <f>'Input 1 - Schedule 1'!G390</f>
        <v>0</v>
      </c>
      <c r="G388" s="70">
        <f>'Input 1 - Schedule 1'!I390</f>
        <v>0</v>
      </c>
      <c r="H388" s="70" t="str">
        <f>'Input 1 - Schedule 1'!J390</f>
        <v/>
      </c>
      <c r="I388" s="70">
        <f>'Input 1 - Schedule 1'!U390</f>
        <v>0</v>
      </c>
      <c r="J388" s="46"/>
      <c r="L388" s="46"/>
      <c r="M388" s="46"/>
      <c r="N388" s="70">
        <f>SUMIFS('Input 3 - Capital Instruments'!P$6:P$222,'Input 3 - Capital Instruments'!$N$6:$N$222,C388)</f>
        <v>0</v>
      </c>
      <c r="O388" s="46"/>
      <c r="P388" s="46"/>
      <c r="Q388" s="46"/>
      <c r="R388" s="71">
        <f t="shared" si="111"/>
        <v>0</v>
      </c>
      <c r="S388" s="46"/>
      <c r="T388" s="46"/>
      <c r="U388" s="72">
        <f t="shared" si="112"/>
        <v>0</v>
      </c>
      <c r="V388" s="71">
        <f t="shared" si="113"/>
        <v>0</v>
      </c>
      <c r="W388" s="71">
        <f t="shared" si="114"/>
        <v>0</v>
      </c>
      <c r="Y388" s="46"/>
      <c r="AA388" s="46"/>
      <c r="AB388" s="51"/>
      <c r="AC388" s="51"/>
      <c r="AD388" s="51"/>
      <c r="AE388" s="51"/>
      <c r="AF388" s="51"/>
      <c r="AG388" s="72">
        <f t="shared" si="115"/>
        <v>0</v>
      </c>
      <c r="AH388" s="46"/>
      <c r="AI388" s="46"/>
      <c r="AJ388" s="72">
        <f t="shared" si="107"/>
        <v>0</v>
      </c>
      <c r="AK388" s="71">
        <f t="shared" si="108"/>
        <v>0</v>
      </c>
      <c r="AL388" s="71">
        <f t="shared" si="109"/>
        <v>0</v>
      </c>
      <c r="AN388" s="73">
        <f t="shared" si="116"/>
        <v>0</v>
      </c>
      <c r="AO388" s="78">
        <f t="shared" si="117"/>
        <v>0</v>
      </c>
      <c r="AP388" s="79">
        <f t="shared" si="118"/>
        <v>0</v>
      </c>
      <c r="AQ388" s="73">
        <f t="shared" si="119"/>
        <v>0</v>
      </c>
      <c r="AR388" s="78">
        <f t="shared" si="120"/>
        <v>0</v>
      </c>
      <c r="AS388" s="79">
        <f t="shared" si="121"/>
        <v>0</v>
      </c>
      <c r="AT388" s="80" t="str">
        <f t="shared" si="122"/>
        <v/>
      </c>
      <c r="AU388" s="80" t="str">
        <f t="shared" si="123"/>
        <v/>
      </c>
      <c r="AW388" s="3" t="s">
        <v>1</v>
      </c>
    </row>
    <row r="389" spans="1:49" x14ac:dyDescent="0.2">
      <c r="A389" s="81">
        <f t="shared" si="110"/>
        <v>382</v>
      </c>
      <c r="B389" s="77" t="str">
        <f>IFERROR(VLOOKUP(F389,GCC.Param!$B$3:$C$96,2,FALSE),"")</f>
        <v/>
      </c>
      <c r="C389" s="70">
        <f>'Input 1 - Schedule 1'!D391</f>
        <v>0</v>
      </c>
      <c r="D389" s="70">
        <f>'Input 1 - Schedule 1'!E391</f>
        <v>0</v>
      </c>
      <c r="E389" s="70">
        <f>'Input 1 - Schedule 1'!F391</f>
        <v>0</v>
      </c>
      <c r="F389" s="70">
        <f>'Input 1 - Schedule 1'!G391</f>
        <v>0</v>
      </c>
      <c r="G389" s="70">
        <f>'Input 1 - Schedule 1'!I391</f>
        <v>0</v>
      </c>
      <c r="H389" s="70" t="str">
        <f>'Input 1 - Schedule 1'!J391</f>
        <v/>
      </c>
      <c r="I389" s="70">
        <f>'Input 1 - Schedule 1'!U391</f>
        <v>0</v>
      </c>
      <c r="J389" s="46"/>
      <c r="L389" s="46"/>
      <c r="M389" s="46"/>
      <c r="N389" s="70">
        <f>SUMIFS('Input 3 - Capital Instruments'!P$6:P$222,'Input 3 - Capital Instruments'!$N$6:$N$222,C389)</f>
        <v>0</v>
      </c>
      <c r="O389" s="46"/>
      <c r="P389" s="46"/>
      <c r="Q389" s="46"/>
      <c r="R389" s="71">
        <f t="shared" si="111"/>
        <v>0</v>
      </c>
      <c r="S389" s="46"/>
      <c r="T389" s="46"/>
      <c r="U389" s="72">
        <f t="shared" si="112"/>
        <v>0</v>
      </c>
      <c r="V389" s="71">
        <f t="shared" si="113"/>
        <v>0</v>
      </c>
      <c r="W389" s="71">
        <f t="shared" si="114"/>
        <v>0</v>
      </c>
      <c r="Y389" s="46"/>
      <c r="AA389" s="46"/>
      <c r="AB389" s="51"/>
      <c r="AC389" s="51"/>
      <c r="AD389" s="51"/>
      <c r="AE389" s="51"/>
      <c r="AF389" s="51"/>
      <c r="AG389" s="72">
        <f t="shared" si="115"/>
        <v>0</v>
      </c>
      <c r="AH389" s="46"/>
      <c r="AI389" s="46"/>
      <c r="AJ389" s="72">
        <f t="shared" si="107"/>
        <v>0</v>
      </c>
      <c r="AK389" s="71">
        <f t="shared" si="108"/>
        <v>0</v>
      </c>
      <c r="AL389" s="71">
        <f t="shared" si="109"/>
        <v>0</v>
      </c>
      <c r="AN389" s="73">
        <f t="shared" si="116"/>
        <v>0</v>
      </c>
      <c r="AO389" s="78">
        <f t="shared" si="117"/>
        <v>0</v>
      </c>
      <c r="AP389" s="79">
        <f t="shared" si="118"/>
        <v>0</v>
      </c>
      <c r="AQ389" s="73">
        <f t="shared" si="119"/>
        <v>0</v>
      </c>
      <c r="AR389" s="78">
        <f t="shared" si="120"/>
        <v>0</v>
      </c>
      <c r="AS389" s="79">
        <f t="shared" si="121"/>
        <v>0</v>
      </c>
      <c r="AT389" s="80" t="str">
        <f t="shared" si="122"/>
        <v/>
      </c>
      <c r="AU389" s="80" t="str">
        <f t="shared" si="123"/>
        <v/>
      </c>
      <c r="AW389" s="3" t="s">
        <v>1</v>
      </c>
    </row>
    <row r="390" spans="1:49" x14ac:dyDescent="0.2">
      <c r="A390" s="81">
        <f t="shared" si="110"/>
        <v>383</v>
      </c>
      <c r="B390" s="77" t="str">
        <f>IFERROR(VLOOKUP(F390,GCC.Param!$B$3:$C$96,2,FALSE),"")</f>
        <v/>
      </c>
      <c r="C390" s="70">
        <f>'Input 1 - Schedule 1'!D392</f>
        <v>0</v>
      </c>
      <c r="D390" s="70">
        <f>'Input 1 - Schedule 1'!E392</f>
        <v>0</v>
      </c>
      <c r="E390" s="70">
        <f>'Input 1 - Schedule 1'!F392</f>
        <v>0</v>
      </c>
      <c r="F390" s="70">
        <f>'Input 1 - Schedule 1'!G392</f>
        <v>0</v>
      </c>
      <c r="G390" s="70">
        <f>'Input 1 - Schedule 1'!I392</f>
        <v>0</v>
      </c>
      <c r="H390" s="70" t="str">
        <f>'Input 1 - Schedule 1'!J392</f>
        <v/>
      </c>
      <c r="I390" s="70">
        <f>'Input 1 - Schedule 1'!U392</f>
        <v>0</v>
      </c>
      <c r="J390" s="46"/>
      <c r="L390" s="46"/>
      <c r="M390" s="46"/>
      <c r="N390" s="70">
        <f>SUMIFS('Input 3 - Capital Instruments'!P$6:P$222,'Input 3 - Capital Instruments'!$N$6:$N$222,C390)</f>
        <v>0</v>
      </c>
      <c r="O390" s="46"/>
      <c r="P390" s="46"/>
      <c r="Q390" s="46"/>
      <c r="R390" s="71">
        <f t="shared" si="111"/>
        <v>0</v>
      </c>
      <c r="S390" s="46"/>
      <c r="T390" s="46"/>
      <c r="U390" s="72">
        <f t="shared" si="112"/>
        <v>0</v>
      </c>
      <c r="V390" s="71">
        <f t="shared" si="113"/>
        <v>0</v>
      </c>
      <c r="W390" s="71">
        <f t="shared" si="114"/>
        <v>0</v>
      </c>
      <c r="Y390" s="46"/>
      <c r="AA390" s="46"/>
      <c r="AB390" s="51"/>
      <c r="AC390" s="51"/>
      <c r="AD390" s="51"/>
      <c r="AE390" s="51"/>
      <c r="AF390" s="51"/>
      <c r="AG390" s="72">
        <f t="shared" si="115"/>
        <v>0</v>
      </c>
      <c r="AH390" s="46"/>
      <c r="AI390" s="46"/>
      <c r="AJ390" s="72">
        <f t="shared" si="107"/>
        <v>0</v>
      </c>
      <c r="AK390" s="71">
        <f t="shared" si="108"/>
        <v>0</v>
      </c>
      <c r="AL390" s="71">
        <f t="shared" si="109"/>
        <v>0</v>
      </c>
      <c r="AN390" s="73">
        <f t="shared" si="116"/>
        <v>0</v>
      </c>
      <c r="AO390" s="78">
        <f t="shared" si="117"/>
        <v>0</v>
      </c>
      <c r="AP390" s="79">
        <f t="shared" si="118"/>
        <v>0</v>
      </c>
      <c r="AQ390" s="73">
        <f t="shared" si="119"/>
        <v>0</v>
      </c>
      <c r="AR390" s="78">
        <f t="shared" si="120"/>
        <v>0</v>
      </c>
      <c r="AS390" s="79">
        <f t="shared" si="121"/>
        <v>0</v>
      </c>
      <c r="AT390" s="80" t="str">
        <f t="shared" si="122"/>
        <v/>
      </c>
      <c r="AU390" s="80" t="str">
        <f t="shared" si="123"/>
        <v/>
      </c>
      <c r="AW390" s="3" t="s">
        <v>1</v>
      </c>
    </row>
    <row r="391" spans="1:49" x14ac:dyDescent="0.2">
      <c r="A391" s="81">
        <f t="shared" si="110"/>
        <v>384</v>
      </c>
      <c r="B391" s="77" t="str">
        <f>IFERROR(VLOOKUP(F391,GCC.Param!$B$3:$C$96,2,FALSE),"")</f>
        <v/>
      </c>
      <c r="C391" s="70">
        <f>'Input 1 - Schedule 1'!D393</f>
        <v>0</v>
      </c>
      <c r="D391" s="70">
        <f>'Input 1 - Schedule 1'!E393</f>
        <v>0</v>
      </c>
      <c r="E391" s="70">
        <f>'Input 1 - Schedule 1'!F393</f>
        <v>0</v>
      </c>
      <c r="F391" s="70">
        <f>'Input 1 - Schedule 1'!G393</f>
        <v>0</v>
      </c>
      <c r="G391" s="70">
        <f>'Input 1 - Schedule 1'!I393</f>
        <v>0</v>
      </c>
      <c r="H391" s="70" t="str">
        <f>'Input 1 - Schedule 1'!J393</f>
        <v/>
      </c>
      <c r="I391" s="70">
        <f>'Input 1 - Schedule 1'!U393</f>
        <v>0</v>
      </c>
      <c r="J391" s="46"/>
      <c r="L391" s="46"/>
      <c r="M391" s="46"/>
      <c r="N391" s="70">
        <f>SUMIFS('Input 3 - Capital Instruments'!P$6:P$222,'Input 3 - Capital Instruments'!$N$6:$N$222,C391)</f>
        <v>0</v>
      </c>
      <c r="O391" s="46"/>
      <c r="P391" s="46"/>
      <c r="Q391" s="46"/>
      <c r="R391" s="71">
        <f t="shared" si="111"/>
        <v>0</v>
      </c>
      <c r="S391" s="46"/>
      <c r="T391" s="46"/>
      <c r="U391" s="72">
        <f t="shared" si="112"/>
        <v>0</v>
      </c>
      <c r="V391" s="71">
        <f t="shared" si="113"/>
        <v>0</v>
      </c>
      <c r="W391" s="71">
        <f t="shared" si="114"/>
        <v>0</v>
      </c>
      <c r="Y391" s="46"/>
      <c r="AA391" s="46"/>
      <c r="AB391" s="51"/>
      <c r="AC391" s="51"/>
      <c r="AD391" s="51"/>
      <c r="AE391" s="51"/>
      <c r="AF391" s="51"/>
      <c r="AG391" s="72">
        <f t="shared" si="115"/>
        <v>0</v>
      </c>
      <c r="AH391" s="46"/>
      <c r="AI391" s="46"/>
      <c r="AJ391" s="72">
        <f t="shared" si="107"/>
        <v>0</v>
      </c>
      <c r="AK391" s="71">
        <f t="shared" si="108"/>
        <v>0</v>
      </c>
      <c r="AL391" s="71">
        <f t="shared" si="109"/>
        <v>0</v>
      </c>
      <c r="AN391" s="73">
        <f t="shared" si="116"/>
        <v>0</v>
      </c>
      <c r="AO391" s="78">
        <f t="shared" si="117"/>
        <v>0</v>
      </c>
      <c r="AP391" s="79">
        <f t="shared" si="118"/>
        <v>0</v>
      </c>
      <c r="AQ391" s="73">
        <f t="shared" si="119"/>
        <v>0</v>
      </c>
      <c r="AR391" s="78">
        <f t="shared" si="120"/>
        <v>0</v>
      </c>
      <c r="AS391" s="79">
        <f t="shared" si="121"/>
        <v>0</v>
      </c>
      <c r="AT391" s="80" t="str">
        <f t="shared" si="122"/>
        <v/>
      </c>
      <c r="AU391" s="80" t="str">
        <f t="shared" si="123"/>
        <v/>
      </c>
      <c r="AW391" s="3" t="s">
        <v>1</v>
      </c>
    </row>
    <row r="392" spans="1:49" x14ac:dyDescent="0.2">
      <c r="A392" s="81">
        <f t="shared" si="110"/>
        <v>385</v>
      </c>
      <c r="B392" s="77" t="str">
        <f>IFERROR(VLOOKUP(F392,GCC.Param!$B$3:$C$96,2,FALSE),"")</f>
        <v/>
      </c>
      <c r="C392" s="70">
        <f>'Input 1 - Schedule 1'!D394</f>
        <v>0</v>
      </c>
      <c r="D392" s="70">
        <f>'Input 1 - Schedule 1'!E394</f>
        <v>0</v>
      </c>
      <c r="E392" s="70">
        <f>'Input 1 - Schedule 1'!F394</f>
        <v>0</v>
      </c>
      <c r="F392" s="70">
        <f>'Input 1 - Schedule 1'!G394</f>
        <v>0</v>
      </c>
      <c r="G392" s="70">
        <f>'Input 1 - Schedule 1'!I394</f>
        <v>0</v>
      </c>
      <c r="H392" s="70" t="str">
        <f>'Input 1 - Schedule 1'!J394</f>
        <v/>
      </c>
      <c r="I392" s="70">
        <f>'Input 1 - Schedule 1'!U394</f>
        <v>0</v>
      </c>
      <c r="J392" s="46"/>
      <c r="L392" s="46"/>
      <c r="M392" s="46"/>
      <c r="N392" s="70">
        <f>SUMIFS('Input 3 - Capital Instruments'!P$6:P$222,'Input 3 - Capital Instruments'!$N$6:$N$222,C392)</f>
        <v>0</v>
      </c>
      <c r="O392" s="46"/>
      <c r="P392" s="46"/>
      <c r="Q392" s="46"/>
      <c r="R392" s="71">
        <f t="shared" si="111"/>
        <v>0</v>
      </c>
      <c r="S392" s="46"/>
      <c r="T392" s="46"/>
      <c r="U392" s="72">
        <f t="shared" si="112"/>
        <v>0</v>
      </c>
      <c r="V392" s="71">
        <f t="shared" si="113"/>
        <v>0</v>
      </c>
      <c r="W392" s="71">
        <f t="shared" si="114"/>
        <v>0</v>
      </c>
      <c r="Y392" s="46"/>
      <c r="AA392" s="46"/>
      <c r="AB392" s="51"/>
      <c r="AC392" s="51"/>
      <c r="AD392" s="51"/>
      <c r="AE392" s="51"/>
      <c r="AF392" s="51"/>
      <c r="AG392" s="72">
        <f t="shared" si="115"/>
        <v>0</v>
      </c>
      <c r="AH392" s="46"/>
      <c r="AI392" s="46"/>
      <c r="AJ392" s="72">
        <f t="shared" si="107"/>
        <v>0</v>
      </c>
      <c r="AK392" s="71">
        <f t="shared" si="108"/>
        <v>0</v>
      </c>
      <c r="AL392" s="71">
        <f t="shared" si="109"/>
        <v>0</v>
      </c>
      <c r="AN392" s="73">
        <f t="shared" si="116"/>
        <v>0</v>
      </c>
      <c r="AO392" s="78">
        <f t="shared" si="117"/>
        <v>0</v>
      </c>
      <c r="AP392" s="79">
        <f t="shared" si="118"/>
        <v>0</v>
      </c>
      <c r="AQ392" s="73">
        <f t="shared" si="119"/>
        <v>0</v>
      </c>
      <c r="AR392" s="78">
        <f t="shared" si="120"/>
        <v>0</v>
      </c>
      <c r="AS392" s="79">
        <f t="shared" si="121"/>
        <v>0</v>
      </c>
      <c r="AT392" s="80" t="str">
        <f t="shared" si="122"/>
        <v/>
      </c>
      <c r="AU392" s="80" t="str">
        <f t="shared" si="123"/>
        <v/>
      </c>
      <c r="AW392" s="3" t="s">
        <v>1</v>
      </c>
    </row>
    <row r="393" spans="1:49" x14ac:dyDescent="0.2">
      <c r="A393" s="81">
        <f t="shared" si="110"/>
        <v>386</v>
      </c>
      <c r="B393" s="77" t="str">
        <f>IFERROR(VLOOKUP(F393,GCC.Param!$B$3:$C$96,2,FALSE),"")</f>
        <v/>
      </c>
      <c r="C393" s="70">
        <f>'Input 1 - Schedule 1'!D395</f>
        <v>0</v>
      </c>
      <c r="D393" s="70">
        <f>'Input 1 - Schedule 1'!E395</f>
        <v>0</v>
      </c>
      <c r="E393" s="70">
        <f>'Input 1 - Schedule 1'!F395</f>
        <v>0</v>
      </c>
      <c r="F393" s="70">
        <f>'Input 1 - Schedule 1'!G395</f>
        <v>0</v>
      </c>
      <c r="G393" s="70">
        <f>'Input 1 - Schedule 1'!I395</f>
        <v>0</v>
      </c>
      <c r="H393" s="70" t="str">
        <f>'Input 1 - Schedule 1'!J395</f>
        <v/>
      </c>
      <c r="I393" s="70">
        <f>'Input 1 - Schedule 1'!U395</f>
        <v>0</v>
      </c>
      <c r="J393" s="46"/>
      <c r="L393" s="46"/>
      <c r="M393" s="46"/>
      <c r="N393" s="70">
        <f>SUMIFS('Input 3 - Capital Instruments'!P$6:P$222,'Input 3 - Capital Instruments'!$N$6:$N$222,C393)</f>
        <v>0</v>
      </c>
      <c r="O393" s="46"/>
      <c r="P393" s="46"/>
      <c r="Q393" s="46"/>
      <c r="R393" s="71">
        <f t="shared" si="111"/>
        <v>0</v>
      </c>
      <c r="S393" s="46"/>
      <c r="T393" s="46"/>
      <c r="U393" s="72">
        <f t="shared" si="112"/>
        <v>0</v>
      </c>
      <c r="V393" s="71">
        <f t="shared" si="113"/>
        <v>0</v>
      </c>
      <c r="W393" s="71">
        <f t="shared" si="114"/>
        <v>0</v>
      </c>
      <c r="Y393" s="46"/>
      <c r="AA393" s="46"/>
      <c r="AB393" s="51"/>
      <c r="AC393" s="51"/>
      <c r="AD393" s="51"/>
      <c r="AE393" s="51"/>
      <c r="AF393" s="51"/>
      <c r="AG393" s="72">
        <f t="shared" si="115"/>
        <v>0</v>
      </c>
      <c r="AH393" s="46"/>
      <c r="AI393" s="46"/>
      <c r="AJ393" s="72">
        <f t="shared" ref="AJ393:AJ456" si="124">AG393-AH393</f>
        <v>0</v>
      </c>
      <c r="AK393" s="71">
        <f t="shared" ref="AK393:AK456" si="125">AG393-AI393</f>
        <v>0</v>
      </c>
      <c r="AL393" s="71">
        <f t="shared" ref="AL393:AL456" si="126">AG393-AH393-AI393</f>
        <v>0</v>
      </c>
      <c r="AN393" s="73">
        <f t="shared" si="116"/>
        <v>0</v>
      </c>
      <c r="AO393" s="78">
        <f t="shared" si="117"/>
        <v>0</v>
      </c>
      <c r="AP393" s="79">
        <f t="shared" si="118"/>
        <v>0</v>
      </c>
      <c r="AQ393" s="73">
        <f t="shared" si="119"/>
        <v>0</v>
      </c>
      <c r="AR393" s="78">
        <f t="shared" si="120"/>
        <v>0</v>
      </c>
      <c r="AS393" s="79">
        <f t="shared" si="121"/>
        <v>0</v>
      </c>
      <c r="AT393" s="80" t="str">
        <f t="shared" si="122"/>
        <v/>
      </c>
      <c r="AU393" s="80" t="str">
        <f t="shared" si="123"/>
        <v/>
      </c>
      <c r="AW393" s="3" t="s">
        <v>1</v>
      </c>
    </row>
    <row r="394" spans="1:49" x14ac:dyDescent="0.2">
      <c r="A394" s="81">
        <f t="shared" ref="A394:A457" si="127">A393+1</f>
        <v>387</v>
      </c>
      <c r="B394" s="77" t="str">
        <f>IFERROR(VLOOKUP(F394,GCC.Param!$B$3:$C$96,2,FALSE),"")</f>
        <v/>
      </c>
      <c r="C394" s="70">
        <f>'Input 1 - Schedule 1'!D396</f>
        <v>0</v>
      </c>
      <c r="D394" s="70">
        <f>'Input 1 - Schedule 1'!E396</f>
        <v>0</v>
      </c>
      <c r="E394" s="70">
        <f>'Input 1 - Schedule 1'!F396</f>
        <v>0</v>
      </c>
      <c r="F394" s="70">
        <f>'Input 1 - Schedule 1'!G396</f>
        <v>0</v>
      </c>
      <c r="G394" s="70">
        <f>'Input 1 - Schedule 1'!I396</f>
        <v>0</v>
      </c>
      <c r="H394" s="70" t="str">
        <f>'Input 1 - Schedule 1'!J396</f>
        <v/>
      </c>
      <c r="I394" s="70">
        <f>'Input 1 - Schedule 1'!U396</f>
        <v>0</v>
      </c>
      <c r="J394" s="46"/>
      <c r="L394" s="46"/>
      <c r="M394" s="46"/>
      <c r="N394" s="70">
        <f>SUMIFS('Input 3 - Capital Instruments'!P$6:P$222,'Input 3 - Capital Instruments'!$N$6:$N$222,C394)</f>
        <v>0</v>
      </c>
      <c r="O394" s="46"/>
      <c r="P394" s="46"/>
      <c r="Q394" s="46"/>
      <c r="R394" s="71">
        <f t="shared" si="111"/>
        <v>0</v>
      </c>
      <c r="S394" s="46"/>
      <c r="T394" s="46"/>
      <c r="U394" s="72">
        <f t="shared" si="112"/>
        <v>0</v>
      </c>
      <c r="V394" s="71">
        <f t="shared" si="113"/>
        <v>0</v>
      </c>
      <c r="W394" s="71">
        <f t="shared" si="114"/>
        <v>0</v>
      </c>
      <c r="Y394" s="46"/>
      <c r="AA394" s="46"/>
      <c r="AB394" s="51"/>
      <c r="AC394" s="51"/>
      <c r="AD394" s="51"/>
      <c r="AE394" s="51"/>
      <c r="AF394" s="51"/>
      <c r="AG394" s="72">
        <f t="shared" si="115"/>
        <v>0</v>
      </c>
      <c r="AH394" s="46"/>
      <c r="AI394" s="46"/>
      <c r="AJ394" s="72">
        <f t="shared" si="124"/>
        <v>0</v>
      </c>
      <c r="AK394" s="71">
        <f t="shared" si="125"/>
        <v>0</v>
      </c>
      <c r="AL394" s="71">
        <f t="shared" si="126"/>
        <v>0</v>
      </c>
      <c r="AN394" s="73">
        <f t="shared" si="116"/>
        <v>0</v>
      </c>
      <c r="AO394" s="78">
        <f t="shared" si="117"/>
        <v>0</v>
      </c>
      <c r="AP394" s="79">
        <f t="shared" si="118"/>
        <v>0</v>
      </c>
      <c r="AQ394" s="73">
        <f t="shared" si="119"/>
        <v>0</v>
      </c>
      <c r="AR394" s="78">
        <f t="shared" si="120"/>
        <v>0</v>
      </c>
      <c r="AS394" s="79">
        <f t="shared" si="121"/>
        <v>0</v>
      </c>
      <c r="AT394" s="80" t="str">
        <f t="shared" si="122"/>
        <v/>
      </c>
      <c r="AU394" s="80" t="str">
        <f t="shared" si="123"/>
        <v/>
      </c>
      <c r="AW394" s="3" t="s">
        <v>1</v>
      </c>
    </row>
    <row r="395" spans="1:49" x14ac:dyDescent="0.2">
      <c r="A395" s="81">
        <f t="shared" si="127"/>
        <v>388</v>
      </c>
      <c r="B395" s="77" t="str">
        <f>IFERROR(VLOOKUP(F395,GCC.Param!$B$3:$C$96,2,FALSE),"")</f>
        <v/>
      </c>
      <c r="C395" s="70">
        <f>'Input 1 - Schedule 1'!D397</f>
        <v>0</v>
      </c>
      <c r="D395" s="70">
        <f>'Input 1 - Schedule 1'!E397</f>
        <v>0</v>
      </c>
      <c r="E395" s="70">
        <f>'Input 1 - Schedule 1'!F397</f>
        <v>0</v>
      </c>
      <c r="F395" s="70">
        <f>'Input 1 - Schedule 1'!G397</f>
        <v>0</v>
      </c>
      <c r="G395" s="70">
        <f>'Input 1 - Schedule 1'!I397</f>
        <v>0</v>
      </c>
      <c r="H395" s="70" t="str">
        <f>'Input 1 - Schedule 1'!J397</f>
        <v/>
      </c>
      <c r="I395" s="70">
        <f>'Input 1 - Schedule 1'!U397</f>
        <v>0</v>
      </c>
      <c r="J395" s="46"/>
      <c r="L395" s="46"/>
      <c r="M395" s="46"/>
      <c r="N395" s="70">
        <f>SUMIFS('Input 3 - Capital Instruments'!P$6:P$222,'Input 3 - Capital Instruments'!$N$6:$N$222,C395)</f>
        <v>0</v>
      </c>
      <c r="O395" s="46"/>
      <c r="P395" s="46"/>
      <c r="Q395" s="46"/>
      <c r="R395" s="71">
        <f t="shared" ref="R395:R458" si="128">L395-SUM(M395:Q395)</f>
        <v>0</v>
      </c>
      <c r="S395" s="46"/>
      <c r="T395" s="46"/>
      <c r="U395" s="72">
        <f t="shared" ref="U395:U458" si="129">R395-S395</f>
        <v>0</v>
      </c>
      <c r="V395" s="71">
        <f t="shared" ref="V395:V458" si="130">R395-T395</f>
        <v>0</v>
      </c>
      <c r="W395" s="71">
        <f t="shared" ref="W395:W458" si="131">R395-S395-T395</f>
        <v>0</v>
      </c>
      <c r="Y395" s="46"/>
      <c r="AA395" s="46"/>
      <c r="AB395" s="51"/>
      <c r="AC395" s="51"/>
      <c r="AD395" s="51"/>
      <c r="AE395" s="51"/>
      <c r="AF395" s="51"/>
      <c r="AG395" s="72">
        <f t="shared" ref="AG395:AG458" si="132">AA395-SUM(AB395:AF395)</f>
        <v>0</v>
      </c>
      <c r="AH395" s="46"/>
      <c r="AI395" s="46"/>
      <c r="AJ395" s="72">
        <f t="shared" si="124"/>
        <v>0</v>
      </c>
      <c r="AK395" s="71">
        <f t="shared" si="125"/>
        <v>0</v>
      </c>
      <c r="AL395" s="71">
        <f t="shared" si="126"/>
        <v>0</v>
      </c>
      <c r="AN395" s="73">
        <f t="shared" ref="AN395:AN458" si="133">SUMPRODUCT(J$7:J$1008*(G$7:G$1008=$C395))</f>
        <v>0</v>
      </c>
      <c r="AO395" s="78">
        <f t="shared" ref="AO395:AO458" si="134">M395</f>
        <v>0</v>
      </c>
      <c r="AP395" s="79">
        <f t="shared" ref="AP395:AP458" si="135">AN395-AO395</f>
        <v>0</v>
      </c>
      <c r="AQ395" s="73">
        <f t="shared" ref="AQ395:AQ458" si="136">SUMPRODUCT(Y$7:Y$1008*(G$7:G$1008=$C395))</f>
        <v>0</v>
      </c>
      <c r="AR395" s="78">
        <f t="shared" ref="AR395:AR458" si="137">AB395</f>
        <v>0</v>
      </c>
      <c r="AS395" s="79">
        <f t="shared" ref="AS395:AS458" si="138">AQ395-AR395</f>
        <v>0</v>
      </c>
      <c r="AT395" s="80" t="str">
        <f t="shared" ref="AT395:AT458" si="139">IFERROR(L395/AA395,"")</f>
        <v/>
      </c>
      <c r="AU395" s="80" t="str">
        <f t="shared" ref="AU395:AU458" si="140">IFERROR(R395/AG395,"")</f>
        <v/>
      </c>
      <c r="AW395" s="3" t="s">
        <v>1</v>
      </c>
    </row>
    <row r="396" spans="1:49" x14ac:dyDescent="0.2">
      <c r="A396" s="81">
        <f t="shared" si="127"/>
        <v>389</v>
      </c>
      <c r="B396" s="77" t="str">
        <f>IFERROR(VLOOKUP(F396,GCC.Param!$B$3:$C$96,2,FALSE),"")</f>
        <v/>
      </c>
      <c r="C396" s="70">
        <f>'Input 1 - Schedule 1'!D398</f>
        <v>0</v>
      </c>
      <c r="D396" s="70">
        <f>'Input 1 - Schedule 1'!E398</f>
        <v>0</v>
      </c>
      <c r="E396" s="70">
        <f>'Input 1 - Schedule 1'!F398</f>
        <v>0</v>
      </c>
      <c r="F396" s="70">
        <f>'Input 1 - Schedule 1'!G398</f>
        <v>0</v>
      </c>
      <c r="G396" s="70">
        <f>'Input 1 - Schedule 1'!I398</f>
        <v>0</v>
      </c>
      <c r="H396" s="70" t="str">
        <f>'Input 1 - Schedule 1'!J398</f>
        <v/>
      </c>
      <c r="I396" s="70">
        <f>'Input 1 - Schedule 1'!U398</f>
        <v>0</v>
      </c>
      <c r="J396" s="46"/>
      <c r="L396" s="46"/>
      <c r="M396" s="46"/>
      <c r="N396" s="70">
        <f>SUMIFS('Input 3 - Capital Instruments'!P$6:P$222,'Input 3 - Capital Instruments'!$N$6:$N$222,C396)</f>
        <v>0</v>
      </c>
      <c r="O396" s="46"/>
      <c r="P396" s="46"/>
      <c r="Q396" s="46"/>
      <c r="R396" s="71">
        <f t="shared" si="128"/>
        <v>0</v>
      </c>
      <c r="S396" s="46"/>
      <c r="T396" s="46"/>
      <c r="U396" s="72">
        <f t="shared" si="129"/>
        <v>0</v>
      </c>
      <c r="V396" s="71">
        <f t="shared" si="130"/>
        <v>0</v>
      </c>
      <c r="W396" s="71">
        <f t="shared" si="131"/>
        <v>0</v>
      </c>
      <c r="Y396" s="46"/>
      <c r="AA396" s="46"/>
      <c r="AB396" s="51"/>
      <c r="AC396" s="51"/>
      <c r="AD396" s="51"/>
      <c r="AE396" s="51"/>
      <c r="AF396" s="51"/>
      <c r="AG396" s="72">
        <f t="shared" si="132"/>
        <v>0</v>
      </c>
      <c r="AH396" s="46"/>
      <c r="AI396" s="46"/>
      <c r="AJ396" s="72">
        <f t="shared" si="124"/>
        <v>0</v>
      </c>
      <c r="AK396" s="71">
        <f t="shared" si="125"/>
        <v>0</v>
      </c>
      <c r="AL396" s="71">
        <f t="shared" si="126"/>
        <v>0</v>
      </c>
      <c r="AN396" s="73">
        <f t="shared" si="133"/>
        <v>0</v>
      </c>
      <c r="AO396" s="78">
        <f t="shared" si="134"/>
        <v>0</v>
      </c>
      <c r="AP396" s="79">
        <f t="shared" si="135"/>
        <v>0</v>
      </c>
      <c r="AQ396" s="73">
        <f t="shared" si="136"/>
        <v>0</v>
      </c>
      <c r="AR396" s="78">
        <f t="shared" si="137"/>
        <v>0</v>
      </c>
      <c r="AS396" s="79">
        <f t="shared" si="138"/>
        <v>0</v>
      </c>
      <c r="AT396" s="80" t="str">
        <f t="shared" si="139"/>
        <v/>
      </c>
      <c r="AU396" s="80" t="str">
        <f t="shared" si="140"/>
        <v/>
      </c>
      <c r="AW396" s="3" t="s">
        <v>1</v>
      </c>
    </row>
    <row r="397" spans="1:49" x14ac:dyDescent="0.2">
      <c r="A397" s="81">
        <f t="shared" si="127"/>
        <v>390</v>
      </c>
      <c r="B397" s="77" t="str">
        <f>IFERROR(VLOOKUP(F397,GCC.Param!$B$3:$C$96,2,FALSE),"")</f>
        <v/>
      </c>
      <c r="C397" s="70">
        <f>'Input 1 - Schedule 1'!D399</f>
        <v>0</v>
      </c>
      <c r="D397" s="70">
        <f>'Input 1 - Schedule 1'!E399</f>
        <v>0</v>
      </c>
      <c r="E397" s="70">
        <f>'Input 1 - Schedule 1'!F399</f>
        <v>0</v>
      </c>
      <c r="F397" s="70">
        <f>'Input 1 - Schedule 1'!G399</f>
        <v>0</v>
      </c>
      <c r="G397" s="70">
        <f>'Input 1 - Schedule 1'!I399</f>
        <v>0</v>
      </c>
      <c r="H397" s="70" t="str">
        <f>'Input 1 - Schedule 1'!J399</f>
        <v/>
      </c>
      <c r="I397" s="70">
        <f>'Input 1 - Schedule 1'!U399</f>
        <v>0</v>
      </c>
      <c r="J397" s="46"/>
      <c r="L397" s="46"/>
      <c r="M397" s="46"/>
      <c r="N397" s="70">
        <f>SUMIFS('Input 3 - Capital Instruments'!P$6:P$222,'Input 3 - Capital Instruments'!$N$6:$N$222,C397)</f>
        <v>0</v>
      </c>
      <c r="O397" s="46"/>
      <c r="P397" s="46"/>
      <c r="Q397" s="46"/>
      <c r="R397" s="71">
        <f t="shared" si="128"/>
        <v>0</v>
      </c>
      <c r="S397" s="46"/>
      <c r="T397" s="46"/>
      <c r="U397" s="72">
        <f t="shared" si="129"/>
        <v>0</v>
      </c>
      <c r="V397" s="71">
        <f t="shared" si="130"/>
        <v>0</v>
      </c>
      <c r="W397" s="71">
        <f t="shared" si="131"/>
        <v>0</v>
      </c>
      <c r="Y397" s="46"/>
      <c r="AA397" s="46"/>
      <c r="AB397" s="51"/>
      <c r="AC397" s="51"/>
      <c r="AD397" s="51"/>
      <c r="AE397" s="51"/>
      <c r="AF397" s="51"/>
      <c r="AG397" s="72">
        <f t="shared" si="132"/>
        <v>0</v>
      </c>
      <c r="AH397" s="46"/>
      <c r="AI397" s="46"/>
      <c r="AJ397" s="72">
        <f t="shared" si="124"/>
        <v>0</v>
      </c>
      <c r="AK397" s="71">
        <f t="shared" si="125"/>
        <v>0</v>
      </c>
      <c r="AL397" s="71">
        <f t="shared" si="126"/>
        <v>0</v>
      </c>
      <c r="AN397" s="73">
        <f t="shared" si="133"/>
        <v>0</v>
      </c>
      <c r="AO397" s="78">
        <f t="shared" si="134"/>
        <v>0</v>
      </c>
      <c r="AP397" s="79">
        <f t="shared" si="135"/>
        <v>0</v>
      </c>
      <c r="AQ397" s="73">
        <f t="shared" si="136"/>
        <v>0</v>
      </c>
      <c r="AR397" s="78">
        <f t="shared" si="137"/>
        <v>0</v>
      </c>
      <c r="AS397" s="79">
        <f t="shared" si="138"/>
        <v>0</v>
      </c>
      <c r="AT397" s="80" t="str">
        <f t="shared" si="139"/>
        <v/>
      </c>
      <c r="AU397" s="80" t="str">
        <f t="shared" si="140"/>
        <v/>
      </c>
      <c r="AW397" s="3" t="s">
        <v>1</v>
      </c>
    </row>
    <row r="398" spans="1:49" x14ac:dyDescent="0.2">
      <c r="A398" s="81">
        <f t="shared" si="127"/>
        <v>391</v>
      </c>
      <c r="B398" s="77" t="str">
        <f>IFERROR(VLOOKUP(F398,GCC.Param!$B$3:$C$96,2,FALSE),"")</f>
        <v/>
      </c>
      <c r="C398" s="70">
        <f>'Input 1 - Schedule 1'!D400</f>
        <v>0</v>
      </c>
      <c r="D398" s="70">
        <f>'Input 1 - Schedule 1'!E400</f>
        <v>0</v>
      </c>
      <c r="E398" s="70">
        <f>'Input 1 - Schedule 1'!F400</f>
        <v>0</v>
      </c>
      <c r="F398" s="70">
        <f>'Input 1 - Schedule 1'!G400</f>
        <v>0</v>
      </c>
      <c r="G398" s="70">
        <f>'Input 1 - Schedule 1'!I400</f>
        <v>0</v>
      </c>
      <c r="H398" s="70" t="str">
        <f>'Input 1 - Schedule 1'!J400</f>
        <v/>
      </c>
      <c r="I398" s="70">
        <f>'Input 1 - Schedule 1'!U400</f>
        <v>0</v>
      </c>
      <c r="J398" s="46"/>
      <c r="L398" s="46"/>
      <c r="M398" s="46"/>
      <c r="N398" s="70">
        <f>SUMIFS('Input 3 - Capital Instruments'!P$6:P$222,'Input 3 - Capital Instruments'!$N$6:$N$222,C398)</f>
        <v>0</v>
      </c>
      <c r="O398" s="46"/>
      <c r="P398" s="46"/>
      <c r="Q398" s="46"/>
      <c r="R398" s="71">
        <f t="shared" si="128"/>
        <v>0</v>
      </c>
      <c r="S398" s="46"/>
      <c r="T398" s="46"/>
      <c r="U398" s="72">
        <f t="shared" si="129"/>
        <v>0</v>
      </c>
      <c r="V398" s="71">
        <f t="shared" si="130"/>
        <v>0</v>
      </c>
      <c r="W398" s="71">
        <f t="shared" si="131"/>
        <v>0</v>
      </c>
      <c r="Y398" s="46"/>
      <c r="AA398" s="46"/>
      <c r="AB398" s="51"/>
      <c r="AC398" s="51"/>
      <c r="AD398" s="51"/>
      <c r="AE398" s="51"/>
      <c r="AF398" s="51"/>
      <c r="AG398" s="72">
        <f t="shared" si="132"/>
        <v>0</v>
      </c>
      <c r="AH398" s="46"/>
      <c r="AI398" s="46"/>
      <c r="AJ398" s="72">
        <f t="shared" si="124"/>
        <v>0</v>
      </c>
      <c r="AK398" s="71">
        <f t="shared" si="125"/>
        <v>0</v>
      </c>
      <c r="AL398" s="71">
        <f t="shared" si="126"/>
        <v>0</v>
      </c>
      <c r="AN398" s="73">
        <f t="shared" si="133"/>
        <v>0</v>
      </c>
      <c r="AO398" s="78">
        <f t="shared" si="134"/>
        <v>0</v>
      </c>
      <c r="AP398" s="79">
        <f t="shared" si="135"/>
        <v>0</v>
      </c>
      <c r="AQ398" s="73">
        <f t="shared" si="136"/>
        <v>0</v>
      </c>
      <c r="AR398" s="78">
        <f t="shared" si="137"/>
        <v>0</v>
      </c>
      <c r="AS398" s="79">
        <f t="shared" si="138"/>
        <v>0</v>
      </c>
      <c r="AT398" s="80" t="str">
        <f t="shared" si="139"/>
        <v/>
      </c>
      <c r="AU398" s="80" t="str">
        <f t="shared" si="140"/>
        <v/>
      </c>
      <c r="AW398" s="3" t="s">
        <v>1</v>
      </c>
    </row>
    <row r="399" spans="1:49" x14ac:dyDescent="0.2">
      <c r="A399" s="81">
        <f t="shared" si="127"/>
        <v>392</v>
      </c>
      <c r="B399" s="77" t="str">
        <f>IFERROR(VLOOKUP(F399,GCC.Param!$B$3:$C$96,2,FALSE),"")</f>
        <v/>
      </c>
      <c r="C399" s="70">
        <f>'Input 1 - Schedule 1'!D401</f>
        <v>0</v>
      </c>
      <c r="D399" s="70">
        <f>'Input 1 - Schedule 1'!E401</f>
        <v>0</v>
      </c>
      <c r="E399" s="70">
        <f>'Input 1 - Schedule 1'!F401</f>
        <v>0</v>
      </c>
      <c r="F399" s="70">
        <f>'Input 1 - Schedule 1'!G401</f>
        <v>0</v>
      </c>
      <c r="G399" s="70">
        <f>'Input 1 - Schedule 1'!I401</f>
        <v>0</v>
      </c>
      <c r="H399" s="70" t="str">
        <f>'Input 1 - Schedule 1'!J401</f>
        <v/>
      </c>
      <c r="I399" s="70">
        <f>'Input 1 - Schedule 1'!U401</f>
        <v>0</v>
      </c>
      <c r="J399" s="46"/>
      <c r="L399" s="46"/>
      <c r="M399" s="46"/>
      <c r="N399" s="70">
        <f>SUMIFS('Input 3 - Capital Instruments'!P$6:P$222,'Input 3 - Capital Instruments'!$N$6:$N$222,C399)</f>
        <v>0</v>
      </c>
      <c r="O399" s="46"/>
      <c r="P399" s="46"/>
      <c r="Q399" s="46"/>
      <c r="R399" s="71">
        <f t="shared" si="128"/>
        <v>0</v>
      </c>
      <c r="S399" s="46"/>
      <c r="T399" s="46"/>
      <c r="U399" s="72">
        <f t="shared" si="129"/>
        <v>0</v>
      </c>
      <c r="V399" s="71">
        <f t="shared" si="130"/>
        <v>0</v>
      </c>
      <c r="W399" s="71">
        <f t="shared" si="131"/>
        <v>0</v>
      </c>
      <c r="Y399" s="46"/>
      <c r="AA399" s="46"/>
      <c r="AB399" s="51"/>
      <c r="AC399" s="51"/>
      <c r="AD399" s="51"/>
      <c r="AE399" s="51"/>
      <c r="AF399" s="51"/>
      <c r="AG399" s="72">
        <f t="shared" si="132"/>
        <v>0</v>
      </c>
      <c r="AH399" s="46"/>
      <c r="AI399" s="46"/>
      <c r="AJ399" s="72">
        <f t="shared" si="124"/>
        <v>0</v>
      </c>
      <c r="AK399" s="71">
        <f t="shared" si="125"/>
        <v>0</v>
      </c>
      <c r="AL399" s="71">
        <f t="shared" si="126"/>
        <v>0</v>
      </c>
      <c r="AN399" s="73">
        <f t="shared" si="133"/>
        <v>0</v>
      </c>
      <c r="AO399" s="78">
        <f t="shared" si="134"/>
        <v>0</v>
      </c>
      <c r="AP399" s="79">
        <f t="shared" si="135"/>
        <v>0</v>
      </c>
      <c r="AQ399" s="73">
        <f t="shared" si="136"/>
        <v>0</v>
      </c>
      <c r="AR399" s="78">
        <f t="shared" si="137"/>
        <v>0</v>
      </c>
      <c r="AS399" s="79">
        <f t="shared" si="138"/>
        <v>0</v>
      </c>
      <c r="AT399" s="80" t="str">
        <f t="shared" si="139"/>
        <v/>
      </c>
      <c r="AU399" s="80" t="str">
        <f t="shared" si="140"/>
        <v/>
      </c>
      <c r="AW399" s="3" t="s">
        <v>1</v>
      </c>
    </row>
    <row r="400" spans="1:49" x14ac:dyDescent="0.2">
      <c r="A400" s="81">
        <f t="shared" si="127"/>
        <v>393</v>
      </c>
      <c r="B400" s="77" t="str">
        <f>IFERROR(VLOOKUP(F400,GCC.Param!$B$3:$C$96,2,FALSE),"")</f>
        <v/>
      </c>
      <c r="C400" s="70">
        <f>'Input 1 - Schedule 1'!D402</f>
        <v>0</v>
      </c>
      <c r="D400" s="70">
        <f>'Input 1 - Schedule 1'!E402</f>
        <v>0</v>
      </c>
      <c r="E400" s="70">
        <f>'Input 1 - Schedule 1'!F402</f>
        <v>0</v>
      </c>
      <c r="F400" s="70">
        <f>'Input 1 - Schedule 1'!G402</f>
        <v>0</v>
      </c>
      <c r="G400" s="70">
        <f>'Input 1 - Schedule 1'!I402</f>
        <v>0</v>
      </c>
      <c r="H400" s="70" t="str">
        <f>'Input 1 - Schedule 1'!J402</f>
        <v/>
      </c>
      <c r="I400" s="70">
        <f>'Input 1 - Schedule 1'!U402</f>
        <v>0</v>
      </c>
      <c r="J400" s="46"/>
      <c r="L400" s="46"/>
      <c r="M400" s="46"/>
      <c r="N400" s="70">
        <f>SUMIFS('Input 3 - Capital Instruments'!P$6:P$222,'Input 3 - Capital Instruments'!$N$6:$N$222,C400)</f>
        <v>0</v>
      </c>
      <c r="O400" s="46"/>
      <c r="P400" s="46"/>
      <c r="Q400" s="46"/>
      <c r="R400" s="71">
        <f t="shared" si="128"/>
        <v>0</v>
      </c>
      <c r="S400" s="46"/>
      <c r="T400" s="46"/>
      <c r="U400" s="72">
        <f t="shared" si="129"/>
        <v>0</v>
      </c>
      <c r="V400" s="71">
        <f t="shared" si="130"/>
        <v>0</v>
      </c>
      <c r="W400" s="71">
        <f t="shared" si="131"/>
        <v>0</v>
      </c>
      <c r="Y400" s="46"/>
      <c r="AA400" s="46"/>
      <c r="AB400" s="51"/>
      <c r="AC400" s="51"/>
      <c r="AD400" s="51"/>
      <c r="AE400" s="51"/>
      <c r="AF400" s="51"/>
      <c r="AG400" s="72">
        <f t="shared" si="132"/>
        <v>0</v>
      </c>
      <c r="AH400" s="46"/>
      <c r="AI400" s="46"/>
      <c r="AJ400" s="72">
        <f t="shared" si="124"/>
        <v>0</v>
      </c>
      <c r="AK400" s="71">
        <f t="shared" si="125"/>
        <v>0</v>
      </c>
      <c r="AL400" s="71">
        <f t="shared" si="126"/>
        <v>0</v>
      </c>
      <c r="AN400" s="73">
        <f t="shared" si="133"/>
        <v>0</v>
      </c>
      <c r="AO400" s="78">
        <f t="shared" si="134"/>
        <v>0</v>
      </c>
      <c r="AP400" s="79">
        <f t="shared" si="135"/>
        <v>0</v>
      </c>
      <c r="AQ400" s="73">
        <f t="shared" si="136"/>
        <v>0</v>
      </c>
      <c r="AR400" s="78">
        <f t="shared" si="137"/>
        <v>0</v>
      </c>
      <c r="AS400" s="79">
        <f t="shared" si="138"/>
        <v>0</v>
      </c>
      <c r="AT400" s="80" t="str">
        <f t="shared" si="139"/>
        <v/>
      </c>
      <c r="AU400" s="80" t="str">
        <f t="shared" si="140"/>
        <v/>
      </c>
      <c r="AW400" s="3" t="s">
        <v>1</v>
      </c>
    </row>
    <row r="401" spans="1:49" x14ac:dyDescent="0.2">
      <c r="A401" s="81">
        <f t="shared" si="127"/>
        <v>394</v>
      </c>
      <c r="B401" s="77" t="str">
        <f>IFERROR(VLOOKUP(F401,GCC.Param!$B$3:$C$96,2,FALSE),"")</f>
        <v/>
      </c>
      <c r="C401" s="70">
        <f>'Input 1 - Schedule 1'!D403</f>
        <v>0</v>
      </c>
      <c r="D401" s="70">
        <f>'Input 1 - Schedule 1'!E403</f>
        <v>0</v>
      </c>
      <c r="E401" s="70">
        <f>'Input 1 - Schedule 1'!F403</f>
        <v>0</v>
      </c>
      <c r="F401" s="70">
        <f>'Input 1 - Schedule 1'!G403</f>
        <v>0</v>
      </c>
      <c r="G401" s="70">
        <f>'Input 1 - Schedule 1'!I403</f>
        <v>0</v>
      </c>
      <c r="H401" s="70" t="str">
        <f>'Input 1 - Schedule 1'!J403</f>
        <v/>
      </c>
      <c r="I401" s="70">
        <f>'Input 1 - Schedule 1'!U403</f>
        <v>0</v>
      </c>
      <c r="J401" s="46"/>
      <c r="L401" s="46"/>
      <c r="M401" s="46"/>
      <c r="N401" s="70">
        <f>SUMIFS('Input 3 - Capital Instruments'!P$6:P$222,'Input 3 - Capital Instruments'!$N$6:$N$222,C401)</f>
        <v>0</v>
      </c>
      <c r="O401" s="46"/>
      <c r="P401" s="46"/>
      <c r="Q401" s="46"/>
      <c r="R401" s="71">
        <f t="shared" si="128"/>
        <v>0</v>
      </c>
      <c r="S401" s="46"/>
      <c r="T401" s="46"/>
      <c r="U401" s="72">
        <f t="shared" si="129"/>
        <v>0</v>
      </c>
      <c r="V401" s="71">
        <f t="shared" si="130"/>
        <v>0</v>
      </c>
      <c r="W401" s="71">
        <f t="shared" si="131"/>
        <v>0</v>
      </c>
      <c r="Y401" s="46"/>
      <c r="AA401" s="46"/>
      <c r="AB401" s="51"/>
      <c r="AC401" s="51"/>
      <c r="AD401" s="51"/>
      <c r="AE401" s="51"/>
      <c r="AF401" s="51"/>
      <c r="AG401" s="72">
        <f t="shared" si="132"/>
        <v>0</v>
      </c>
      <c r="AH401" s="46"/>
      <c r="AI401" s="46"/>
      <c r="AJ401" s="72">
        <f t="shared" si="124"/>
        <v>0</v>
      </c>
      <c r="AK401" s="71">
        <f t="shared" si="125"/>
        <v>0</v>
      </c>
      <c r="AL401" s="71">
        <f t="shared" si="126"/>
        <v>0</v>
      </c>
      <c r="AN401" s="73">
        <f t="shared" si="133"/>
        <v>0</v>
      </c>
      <c r="AO401" s="78">
        <f t="shared" si="134"/>
        <v>0</v>
      </c>
      <c r="AP401" s="79">
        <f t="shared" si="135"/>
        <v>0</v>
      </c>
      <c r="AQ401" s="73">
        <f t="shared" si="136"/>
        <v>0</v>
      </c>
      <c r="AR401" s="78">
        <f t="shared" si="137"/>
        <v>0</v>
      </c>
      <c r="AS401" s="79">
        <f t="shared" si="138"/>
        <v>0</v>
      </c>
      <c r="AT401" s="80" t="str">
        <f t="shared" si="139"/>
        <v/>
      </c>
      <c r="AU401" s="80" t="str">
        <f t="shared" si="140"/>
        <v/>
      </c>
      <c r="AW401" s="3" t="s">
        <v>1</v>
      </c>
    </row>
    <row r="402" spans="1:49" x14ac:dyDescent="0.2">
      <c r="A402" s="81">
        <f t="shared" si="127"/>
        <v>395</v>
      </c>
      <c r="B402" s="77" t="str">
        <f>IFERROR(VLOOKUP(F402,GCC.Param!$B$3:$C$96,2,FALSE),"")</f>
        <v/>
      </c>
      <c r="C402" s="70">
        <f>'Input 1 - Schedule 1'!D404</f>
        <v>0</v>
      </c>
      <c r="D402" s="70">
        <f>'Input 1 - Schedule 1'!E404</f>
        <v>0</v>
      </c>
      <c r="E402" s="70">
        <f>'Input 1 - Schedule 1'!F404</f>
        <v>0</v>
      </c>
      <c r="F402" s="70">
        <f>'Input 1 - Schedule 1'!G404</f>
        <v>0</v>
      </c>
      <c r="G402" s="70">
        <f>'Input 1 - Schedule 1'!I404</f>
        <v>0</v>
      </c>
      <c r="H402" s="70" t="str">
        <f>'Input 1 - Schedule 1'!J404</f>
        <v/>
      </c>
      <c r="I402" s="70">
        <f>'Input 1 - Schedule 1'!U404</f>
        <v>0</v>
      </c>
      <c r="J402" s="46"/>
      <c r="L402" s="46"/>
      <c r="M402" s="46"/>
      <c r="N402" s="70">
        <f>SUMIFS('Input 3 - Capital Instruments'!P$6:P$222,'Input 3 - Capital Instruments'!$N$6:$N$222,C402)</f>
        <v>0</v>
      </c>
      <c r="O402" s="46"/>
      <c r="P402" s="46"/>
      <c r="Q402" s="46"/>
      <c r="R402" s="71">
        <f t="shared" si="128"/>
        <v>0</v>
      </c>
      <c r="S402" s="46"/>
      <c r="T402" s="46"/>
      <c r="U402" s="72">
        <f t="shared" si="129"/>
        <v>0</v>
      </c>
      <c r="V402" s="71">
        <f t="shared" si="130"/>
        <v>0</v>
      </c>
      <c r="W402" s="71">
        <f t="shared" si="131"/>
        <v>0</v>
      </c>
      <c r="Y402" s="46"/>
      <c r="AA402" s="46"/>
      <c r="AB402" s="51"/>
      <c r="AC402" s="51"/>
      <c r="AD402" s="51"/>
      <c r="AE402" s="51"/>
      <c r="AF402" s="51"/>
      <c r="AG402" s="72">
        <f t="shared" si="132"/>
        <v>0</v>
      </c>
      <c r="AH402" s="46"/>
      <c r="AI402" s="46"/>
      <c r="AJ402" s="72">
        <f t="shared" si="124"/>
        <v>0</v>
      </c>
      <c r="AK402" s="71">
        <f t="shared" si="125"/>
        <v>0</v>
      </c>
      <c r="AL402" s="71">
        <f t="shared" si="126"/>
        <v>0</v>
      </c>
      <c r="AN402" s="73">
        <f t="shared" si="133"/>
        <v>0</v>
      </c>
      <c r="AO402" s="78">
        <f t="shared" si="134"/>
        <v>0</v>
      </c>
      <c r="AP402" s="79">
        <f t="shared" si="135"/>
        <v>0</v>
      </c>
      <c r="AQ402" s="73">
        <f t="shared" si="136"/>
        <v>0</v>
      </c>
      <c r="AR402" s="78">
        <f t="shared" si="137"/>
        <v>0</v>
      </c>
      <c r="AS402" s="79">
        <f t="shared" si="138"/>
        <v>0</v>
      </c>
      <c r="AT402" s="80" t="str">
        <f t="shared" si="139"/>
        <v/>
      </c>
      <c r="AU402" s="80" t="str">
        <f t="shared" si="140"/>
        <v/>
      </c>
      <c r="AW402" s="3" t="s">
        <v>1</v>
      </c>
    </row>
    <row r="403" spans="1:49" x14ac:dyDescent="0.2">
      <c r="A403" s="81">
        <f t="shared" si="127"/>
        <v>396</v>
      </c>
      <c r="B403" s="77" t="str">
        <f>IFERROR(VLOOKUP(F403,GCC.Param!$B$3:$C$96,2,FALSE),"")</f>
        <v/>
      </c>
      <c r="C403" s="70">
        <f>'Input 1 - Schedule 1'!D405</f>
        <v>0</v>
      </c>
      <c r="D403" s="70">
        <f>'Input 1 - Schedule 1'!E405</f>
        <v>0</v>
      </c>
      <c r="E403" s="70">
        <f>'Input 1 - Schedule 1'!F405</f>
        <v>0</v>
      </c>
      <c r="F403" s="70">
        <f>'Input 1 - Schedule 1'!G405</f>
        <v>0</v>
      </c>
      <c r="G403" s="70">
        <f>'Input 1 - Schedule 1'!I405</f>
        <v>0</v>
      </c>
      <c r="H403" s="70" t="str">
        <f>'Input 1 - Schedule 1'!J405</f>
        <v/>
      </c>
      <c r="I403" s="70">
        <f>'Input 1 - Schedule 1'!U405</f>
        <v>0</v>
      </c>
      <c r="J403" s="46"/>
      <c r="L403" s="46"/>
      <c r="M403" s="46"/>
      <c r="N403" s="70">
        <f>SUMIFS('Input 3 - Capital Instruments'!P$6:P$222,'Input 3 - Capital Instruments'!$N$6:$N$222,C403)</f>
        <v>0</v>
      </c>
      <c r="O403" s="46"/>
      <c r="P403" s="46"/>
      <c r="Q403" s="46"/>
      <c r="R403" s="71">
        <f t="shared" si="128"/>
        <v>0</v>
      </c>
      <c r="S403" s="46"/>
      <c r="T403" s="46"/>
      <c r="U403" s="72">
        <f t="shared" si="129"/>
        <v>0</v>
      </c>
      <c r="V403" s="71">
        <f t="shared" si="130"/>
        <v>0</v>
      </c>
      <c r="W403" s="71">
        <f t="shared" si="131"/>
        <v>0</v>
      </c>
      <c r="Y403" s="46"/>
      <c r="AA403" s="46"/>
      <c r="AB403" s="51"/>
      <c r="AC403" s="51"/>
      <c r="AD403" s="51"/>
      <c r="AE403" s="51"/>
      <c r="AF403" s="51"/>
      <c r="AG403" s="72">
        <f t="shared" si="132"/>
        <v>0</v>
      </c>
      <c r="AH403" s="46"/>
      <c r="AI403" s="46"/>
      <c r="AJ403" s="72">
        <f t="shared" si="124"/>
        <v>0</v>
      </c>
      <c r="AK403" s="71">
        <f t="shared" si="125"/>
        <v>0</v>
      </c>
      <c r="AL403" s="71">
        <f t="shared" si="126"/>
        <v>0</v>
      </c>
      <c r="AN403" s="73">
        <f t="shared" si="133"/>
        <v>0</v>
      </c>
      <c r="AO403" s="78">
        <f t="shared" si="134"/>
        <v>0</v>
      </c>
      <c r="AP403" s="79">
        <f t="shared" si="135"/>
        <v>0</v>
      </c>
      <c r="AQ403" s="73">
        <f t="shared" si="136"/>
        <v>0</v>
      </c>
      <c r="AR403" s="78">
        <f t="shared" si="137"/>
        <v>0</v>
      </c>
      <c r="AS403" s="79">
        <f t="shared" si="138"/>
        <v>0</v>
      </c>
      <c r="AT403" s="80" t="str">
        <f t="shared" si="139"/>
        <v/>
      </c>
      <c r="AU403" s="80" t="str">
        <f t="shared" si="140"/>
        <v/>
      </c>
      <c r="AW403" s="3" t="s">
        <v>1</v>
      </c>
    </row>
    <row r="404" spans="1:49" x14ac:dyDescent="0.2">
      <c r="A404" s="81">
        <f t="shared" si="127"/>
        <v>397</v>
      </c>
      <c r="B404" s="77" t="str">
        <f>IFERROR(VLOOKUP(F404,GCC.Param!$B$3:$C$96,2,FALSE),"")</f>
        <v/>
      </c>
      <c r="C404" s="70">
        <f>'Input 1 - Schedule 1'!D406</f>
        <v>0</v>
      </c>
      <c r="D404" s="70">
        <f>'Input 1 - Schedule 1'!E406</f>
        <v>0</v>
      </c>
      <c r="E404" s="70">
        <f>'Input 1 - Schedule 1'!F406</f>
        <v>0</v>
      </c>
      <c r="F404" s="70">
        <f>'Input 1 - Schedule 1'!G406</f>
        <v>0</v>
      </c>
      <c r="G404" s="70">
        <f>'Input 1 - Schedule 1'!I406</f>
        <v>0</v>
      </c>
      <c r="H404" s="70" t="str">
        <f>'Input 1 - Schedule 1'!J406</f>
        <v/>
      </c>
      <c r="I404" s="70">
        <f>'Input 1 - Schedule 1'!U406</f>
        <v>0</v>
      </c>
      <c r="J404" s="46"/>
      <c r="L404" s="46"/>
      <c r="M404" s="46"/>
      <c r="N404" s="70">
        <f>SUMIFS('Input 3 - Capital Instruments'!P$6:P$222,'Input 3 - Capital Instruments'!$N$6:$N$222,C404)</f>
        <v>0</v>
      </c>
      <c r="O404" s="46"/>
      <c r="P404" s="46"/>
      <c r="Q404" s="46"/>
      <c r="R404" s="71">
        <f t="shared" si="128"/>
        <v>0</v>
      </c>
      <c r="S404" s="46"/>
      <c r="T404" s="46"/>
      <c r="U404" s="72">
        <f t="shared" si="129"/>
        <v>0</v>
      </c>
      <c r="V404" s="71">
        <f t="shared" si="130"/>
        <v>0</v>
      </c>
      <c r="W404" s="71">
        <f t="shared" si="131"/>
        <v>0</v>
      </c>
      <c r="Y404" s="46"/>
      <c r="AA404" s="46"/>
      <c r="AB404" s="51"/>
      <c r="AC404" s="51"/>
      <c r="AD404" s="51"/>
      <c r="AE404" s="51"/>
      <c r="AF404" s="51"/>
      <c r="AG404" s="72">
        <f t="shared" si="132"/>
        <v>0</v>
      </c>
      <c r="AH404" s="46"/>
      <c r="AI404" s="46"/>
      <c r="AJ404" s="72">
        <f t="shared" si="124"/>
        <v>0</v>
      </c>
      <c r="AK404" s="71">
        <f t="shared" si="125"/>
        <v>0</v>
      </c>
      <c r="AL404" s="71">
        <f t="shared" si="126"/>
        <v>0</v>
      </c>
      <c r="AN404" s="73">
        <f t="shared" si="133"/>
        <v>0</v>
      </c>
      <c r="AO404" s="78">
        <f t="shared" si="134"/>
        <v>0</v>
      </c>
      <c r="AP404" s="79">
        <f t="shared" si="135"/>
        <v>0</v>
      </c>
      <c r="AQ404" s="73">
        <f t="shared" si="136"/>
        <v>0</v>
      </c>
      <c r="AR404" s="78">
        <f t="shared" si="137"/>
        <v>0</v>
      </c>
      <c r="AS404" s="79">
        <f t="shared" si="138"/>
        <v>0</v>
      </c>
      <c r="AT404" s="80" t="str">
        <f t="shared" si="139"/>
        <v/>
      </c>
      <c r="AU404" s="80" t="str">
        <f t="shared" si="140"/>
        <v/>
      </c>
      <c r="AW404" s="3" t="s">
        <v>1</v>
      </c>
    </row>
    <row r="405" spans="1:49" x14ac:dyDescent="0.2">
      <c r="A405" s="81">
        <f t="shared" si="127"/>
        <v>398</v>
      </c>
      <c r="B405" s="77" t="str">
        <f>IFERROR(VLOOKUP(F405,GCC.Param!$B$3:$C$96,2,FALSE),"")</f>
        <v/>
      </c>
      <c r="C405" s="70">
        <f>'Input 1 - Schedule 1'!D407</f>
        <v>0</v>
      </c>
      <c r="D405" s="70">
        <f>'Input 1 - Schedule 1'!E407</f>
        <v>0</v>
      </c>
      <c r="E405" s="70">
        <f>'Input 1 - Schedule 1'!F407</f>
        <v>0</v>
      </c>
      <c r="F405" s="70">
        <f>'Input 1 - Schedule 1'!G407</f>
        <v>0</v>
      </c>
      <c r="G405" s="70">
        <f>'Input 1 - Schedule 1'!I407</f>
        <v>0</v>
      </c>
      <c r="H405" s="70" t="str">
        <f>'Input 1 - Schedule 1'!J407</f>
        <v/>
      </c>
      <c r="I405" s="70">
        <f>'Input 1 - Schedule 1'!U407</f>
        <v>0</v>
      </c>
      <c r="J405" s="46"/>
      <c r="L405" s="46"/>
      <c r="M405" s="46"/>
      <c r="N405" s="70">
        <f>SUMIFS('Input 3 - Capital Instruments'!P$6:P$222,'Input 3 - Capital Instruments'!$N$6:$N$222,C405)</f>
        <v>0</v>
      </c>
      <c r="O405" s="46"/>
      <c r="P405" s="46"/>
      <c r="Q405" s="46"/>
      <c r="R405" s="71">
        <f t="shared" si="128"/>
        <v>0</v>
      </c>
      <c r="S405" s="46"/>
      <c r="T405" s="46"/>
      <c r="U405" s="72">
        <f t="shared" si="129"/>
        <v>0</v>
      </c>
      <c r="V405" s="71">
        <f t="shared" si="130"/>
        <v>0</v>
      </c>
      <c r="W405" s="71">
        <f t="shared" si="131"/>
        <v>0</v>
      </c>
      <c r="Y405" s="46"/>
      <c r="AA405" s="46"/>
      <c r="AB405" s="51"/>
      <c r="AC405" s="51"/>
      <c r="AD405" s="51"/>
      <c r="AE405" s="51"/>
      <c r="AF405" s="51"/>
      <c r="AG405" s="72">
        <f t="shared" si="132"/>
        <v>0</v>
      </c>
      <c r="AH405" s="46"/>
      <c r="AI405" s="46"/>
      <c r="AJ405" s="72">
        <f t="shared" si="124"/>
        <v>0</v>
      </c>
      <c r="AK405" s="71">
        <f t="shared" si="125"/>
        <v>0</v>
      </c>
      <c r="AL405" s="71">
        <f t="shared" si="126"/>
        <v>0</v>
      </c>
      <c r="AN405" s="73">
        <f t="shared" si="133"/>
        <v>0</v>
      </c>
      <c r="AO405" s="78">
        <f t="shared" si="134"/>
        <v>0</v>
      </c>
      <c r="AP405" s="79">
        <f t="shared" si="135"/>
        <v>0</v>
      </c>
      <c r="AQ405" s="73">
        <f t="shared" si="136"/>
        <v>0</v>
      </c>
      <c r="AR405" s="78">
        <f t="shared" si="137"/>
        <v>0</v>
      </c>
      <c r="AS405" s="79">
        <f t="shared" si="138"/>
        <v>0</v>
      </c>
      <c r="AT405" s="80" t="str">
        <f t="shared" si="139"/>
        <v/>
      </c>
      <c r="AU405" s="80" t="str">
        <f t="shared" si="140"/>
        <v/>
      </c>
      <c r="AW405" s="3" t="s">
        <v>1</v>
      </c>
    </row>
    <row r="406" spans="1:49" x14ac:dyDescent="0.2">
      <c r="A406" s="81">
        <f t="shared" si="127"/>
        <v>399</v>
      </c>
      <c r="B406" s="77" t="str">
        <f>IFERROR(VLOOKUP(F406,GCC.Param!$B$3:$C$96,2,FALSE),"")</f>
        <v/>
      </c>
      <c r="C406" s="70">
        <f>'Input 1 - Schedule 1'!D408</f>
        <v>0</v>
      </c>
      <c r="D406" s="70">
        <f>'Input 1 - Schedule 1'!E408</f>
        <v>0</v>
      </c>
      <c r="E406" s="70">
        <f>'Input 1 - Schedule 1'!F408</f>
        <v>0</v>
      </c>
      <c r="F406" s="70">
        <f>'Input 1 - Schedule 1'!G408</f>
        <v>0</v>
      </c>
      <c r="G406" s="70">
        <f>'Input 1 - Schedule 1'!I408</f>
        <v>0</v>
      </c>
      <c r="H406" s="70" t="str">
        <f>'Input 1 - Schedule 1'!J408</f>
        <v/>
      </c>
      <c r="I406" s="70">
        <f>'Input 1 - Schedule 1'!U408</f>
        <v>0</v>
      </c>
      <c r="J406" s="46"/>
      <c r="L406" s="46"/>
      <c r="M406" s="46"/>
      <c r="N406" s="70">
        <f>SUMIFS('Input 3 - Capital Instruments'!P$6:P$222,'Input 3 - Capital Instruments'!$N$6:$N$222,C406)</f>
        <v>0</v>
      </c>
      <c r="O406" s="46"/>
      <c r="P406" s="46"/>
      <c r="Q406" s="46"/>
      <c r="R406" s="71">
        <f t="shared" si="128"/>
        <v>0</v>
      </c>
      <c r="S406" s="46"/>
      <c r="T406" s="46"/>
      <c r="U406" s="72">
        <f t="shared" si="129"/>
        <v>0</v>
      </c>
      <c r="V406" s="71">
        <f t="shared" si="130"/>
        <v>0</v>
      </c>
      <c r="W406" s="71">
        <f t="shared" si="131"/>
        <v>0</v>
      </c>
      <c r="Y406" s="46"/>
      <c r="AA406" s="46"/>
      <c r="AB406" s="51"/>
      <c r="AC406" s="51"/>
      <c r="AD406" s="51"/>
      <c r="AE406" s="51"/>
      <c r="AF406" s="51"/>
      <c r="AG406" s="72">
        <f t="shared" si="132"/>
        <v>0</v>
      </c>
      <c r="AH406" s="46"/>
      <c r="AI406" s="46"/>
      <c r="AJ406" s="72">
        <f t="shared" si="124"/>
        <v>0</v>
      </c>
      <c r="AK406" s="71">
        <f t="shared" si="125"/>
        <v>0</v>
      </c>
      <c r="AL406" s="71">
        <f t="shared" si="126"/>
        <v>0</v>
      </c>
      <c r="AN406" s="73">
        <f t="shared" si="133"/>
        <v>0</v>
      </c>
      <c r="AO406" s="78">
        <f t="shared" si="134"/>
        <v>0</v>
      </c>
      <c r="AP406" s="79">
        <f t="shared" si="135"/>
        <v>0</v>
      </c>
      <c r="AQ406" s="73">
        <f t="shared" si="136"/>
        <v>0</v>
      </c>
      <c r="AR406" s="78">
        <f t="shared" si="137"/>
        <v>0</v>
      </c>
      <c r="AS406" s="79">
        <f t="shared" si="138"/>
        <v>0</v>
      </c>
      <c r="AT406" s="80" t="str">
        <f t="shared" si="139"/>
        <v/>
      </c>
      <c r="AU406" s="80" t="str">
        <f t="shared" si="140"/>
        <v/>
      </c>
      <c r="AW406" s="3" t="s">
        <v>1</v>
      </c>
    </row>
    <row r="407" spans="1:49" x14ac:dyDescent="0.2">
      <c r="A407" s="81">
        <f t="shared" si="127"/>
        <v>400</v>
      </c>
      <c r="B407" s="77" t="str">
        <f>IFERROR(VLOOKUP(F407,GCC.Param!$B$3:$C$96,2,FALSE),"")</f>
        <v/>
      </c>
      <c r="C407" s="70">
        <f>'Input 1 - Schedule 1'!D409</f>
        <v>0</v>
      </c>
      <c r="D407" s="70">
        <f>'Input 1 - Schedule 1'!E409</f>
        <v>0</v>
      </c>
      <c r="E407" s="70">
        <f>'Input 1 - Schedule 1'!F409</f>
        <v>0</v>
      </c>
      <c r="F407" s="70">
        <f>'Input 1 - Schedule 1'!G409</f>
        <v>0</v>
      </c>
      <c r="G407" s="70">
        <f>'Input 1 - Schedule 1'!I409</f>
        <v>0</v>
      </c>
      <c r="H407" s="70" t="str">
        <f>'Input 1 - Schedule 1'!J409</f>
        <v/>
      </c>
      <c r="I407" s="70">
        <f>'Input 1 - Schedule 1'!U409</f>
        <v>0</v>
      </c>
      <c r="J407" s="46"/>
      <c r="L407" s="46"/>
      <c r="M407" s="46"/>
      <c r="N407" s="70">
        <f>SUMIFS('Input 3 - Capital Instruments'!P$6:P$222,'Input 3 - Capital Instruments'!$N$6:$N$222,C407)</f>
        <v>0</v>
      </c>
      <c r="O407" s="46"/>
      <c r="P407" s="46"/>
      <c r="Q407" s="46"/>
      <c r="R407" s="71">
        <f t="shared" si="128"/>
        <v>0</v>
      </c>
      <c r="S407" s="46"/>
      <c r="T407" s="46"/>
      <c r="U407" s="72">
        <f t="shared" si="129"/>
        <v>0</v>
      </c>
      <c r="V407" s="71">
        <f t="shared" si="130"/>
        <v>0</v>
      </c>
      <c r="W407" s="71">
        <f t="shared" si="131"/>
        <v>0</v>
      </c>
      <c r="Y407" s="46"/>
      <c r="AA407" s="46"/>
      <c r="AB407" s="51"/>
      <c r="AC407" s="51"/>
      <c r="AD407" s="51"/>
      <c r="AE407" s="51"/>
      <c r="AF407" s="51"/>
      <c r="AG407" s="72">
        <f t="shared" si="132"/>
        <v>0</v>
      </c>
      <c r="AH407" s="46"/>
      <c r="AI407" s="46"/>
      <c r="AJ407" s="72">
        <f t="shared" si="124"/>
        <v>0</v>
      </c>
      <c r="AK407" s="71">
        <f t="shared" si="125"/>
        <v>0</v>
      </c>
      <c r="AL407" s="71">
        <f t="shared" si="126"/>
        <v>0</v>
      </c>
      <c r="AN407" s="73">
        <f t="shared" si="133"/>
        <v>0</v>
      </c>
      <c r="AO407" s="78">
        <f t="shared" si="134"/>
        <v>0</v>
      </c>
      <c r="AP407" s="79">
        <f t="shared" si="135"/>
        <v>0</v>
      </c>
      <c r="AQ407" s="73">
        <f t="shared" si="136"/>
        <v>0</v>
      </c>
      <c r="AR407" s="78">
        <f t="shared" si="137"/>
        <v>0</v>
      </c>
      <c r="AS407" s="79">
        <f t="shared" si="138"/>
        <v>0</v>
      </c>
      <c r="AT407" s="80" t="str">
        <f t="shared" si="139"/>
        <v/>
      </c>
      <c r="AU407" s="80" t="str">
        <f t="shared" si="140"/>
        <v/>
      </c>
      <c r="AW407" s="3" t="s">
        <v>1</v>
      </c>
    </row>
    <row r="408" spans="1:49" x14ac:dyDescent="0.2">
      <c r="A408" s="81">
        <f t="shared" si="127"/>
        <v>401</v>
      </c>
      <c r="B408" s="77" t="str">
        <f>IFERROR(VLOOKUP(F408,GCC.Param!$B$3:$C$96,2,FALSE),"")</f>
        <v/>
      </c>
      <c r="C408" s="70">
        <f>'Input 1 - Schedule 1'!D410</f>
        <v>0</v>
      </c>
      <c r="D408" s="70">
        <f>'Input 1 - Schedule 1'!E410</f>
        <v>0</v>
      </c>
      <c r="E408" s="70">
        <f>'Input 1 - Schedule 1'!F410</f>
        <v>0</v>
      </c>
      <c r="F408" s="70">
        <f>'Input 1 - Schedule 1'!G410</f>
        <v>0</v>
      </c>
      <c r="G408" s="70">
        <f>'Input 1 - Schedule 1'!I410</f>
        <v>0</v>
      </c>
      <c r="H408" s="70" t="str">
        <f>'Input 1 - Schedule 1'!J410</f>
        <v/>
      </c>
      <c r="I408" s="70">
        <f>'Input 1 - Schedule 1'!U410</f>
        <v>0</v>
      </c>
      <c r="J408" s="46"/>
      <c r="L408" s="46"/>
      <c r="M408" s="46"/>
      <c r="N408" s="70">
        <f>SUMIFS('Input 3 - Capital Instruments'!P$6:P$222,'Input 3 - Capital Instruments'!$N$6:$N$222,C408)</f>
        <v>0</v>
      </c>
      <c r="O408" s="46"/>
      <c r="P408" s="46"/>
      <c r="Q408" s="46"/>
      <c r="R408" s="71">
        <f t="shared" si="128"/>
        <v>0</v>
      </c>
      <c r="S408" s="46"/>
      <c r="T408" s="46"/>
      <c r="U408" s="72">
        <f t="shared" si="129"/>
        <v>0</v>
      </c>
      <c r="V408" s="71">
        <f t="shared" si="130"/>
        <v>0</v>
      </c>
      <c r="W408" s="71">
        <f t="shared" si="131"/>
        <v>0</v>
      </c>
      <c r="Y408" s="46"/>
      <c r="AA408" s="46"/>
      <c r="AB408" s="51"/>
      <c r="AC408" s="51"/>
      <c r="AD408" s="51"/>
      <c r="AE408" s="51"/>
      <c r="AF408" s="51"/>
      <c r="AG408" s="72">
        <f t="shared" si="132"/>
        <v>0</v>
      </c>
      <c r="AH408" s="46"/>
      <c r="AI408" s="46"/>
      <c r="AJ408" s="72">
        <f t="shared" si="124"/>
        <v>0</v>
      </c>
      <c r="AK408" s="71">
        <f t="shared" si="125"/>
        <v>0</v>
      </c>
      <c r="AL408" s="71">
        <f t="shared" si="126"/>
        <v>0</v>
      </c>
      <c r="AN408" s="73">
        <f t="shared" si="133"/>
        <v>0</v>
      </c>
      <c r="AO408" s="78">
        <f t="shared" si="134"/>
        <v>0</v>
      </c>
      <c r="AP408" s="79">
        <f t="shared" si="135"/>
        <v>0</v>
      </c>
      <c r="AQ408" s="73">
        <f t="shared" si="136"/>
        <v>0</v>
      </c>
      <c r="AR408" s="78">
        <f t="shared" si="137"/>
        <v>0</v>
      </c>
      <c r="AS408" s="79">
        <f t="shared" si="138"/>
        <v>0</v>
      </c>
      <c r="AT408" s="80" t="str">
        <f t="shared" si="139"/>
        <v/>
      </c>
      <c r="AU408" s="80" t="str">
        <f t="shared" si="140"/>
        <v/>
      </c>
      <c r="AW408" s="3" t="s">
        <v>1</v>
      </c>
    </row>
    <row r="409" spans="1:49" x14ac:dyDescent="0.2">
      <c r="A409" s="81">
        <f t="shared" si="127"/>
        <v>402</v>
      </c>
      <c r="B409" s="77" t="str">
        <f>IFERROR(VLOOKUP(F409,GCC.Param!$B$3:$C$96,2,FALSE),"")</f>
        <v/>
      </c>
      <c r="C409" s="70">
        <f>'Input 1 - Schedule 1'!D411</f>
        <v>0</v>
      </c>
      <c r="D409" s="70">
        <f>'Input 1 - Schedule 1'!E411</f>
        <v>0</v>
      </c>
      <c r="E409" s="70">
        <f>'Input 1 - Schedule 1'!F411</f>
        <v>0</v>
      </c>
      <c r="F409" s="70">
        <f>'Input 1 - Schedule 1'!G411</f>
        <v>0</v>
      </c>
      <c r="G409" s="70">
        <f>'Input 1 - Schedule 1'!I411</f>
        <v>0</v>
      </c>
      <c r="H409" s="70" t="str">
        <f>'Input 1 - Schedule 1'!J411</f>
        <v/>
      </c>
      <c r="I409" s="70">
        <f>'Input 1 - Schedule 1'!U411</f>
        <v>0</v>
      </c>
      <c r="J409" s="46"/>
      <c r="L409" s="46"/>
      <c r="M409" s="46"/>
      <c r="N409" s="70">
        <f>SUMIFS('Input 3 - Capital Instruments'!P$6:P$222,'Input 3 - Capital Instruments'!$N$6:$N$222,C409)</f>
        <v>0</v>
      </c>
      <c r="O409" s="46"/>
      <c r="P409" s="46"/>
      <c r="Q409" s="46"/>
      <c r="R409" s="71">
        <f t="shared" si="128"/>
        <v>0</v>
      </c>
      <c r="S409" s="46"/>
      <c r="T409" s="46"/>
      <c r="U409" s="72">
        <f t="shared" si="129"/>
        <v>0</v>
      </c>
      <c r="V409" s="71">
        <f t="shared" si="130"/>
        <v>0</v>
      </c>
      <c r="W409" s="71">
        <f t="shared" si="131"/>
        <v>0</v>
      </c>
      <c r="Y409" s="46"/>
      <c r="AA409" s="46"/>
      <c r="AB409" s="51"/>
      <c r="AC409" s="51"/>
      <c r="AD409" s="51"/>
      <c r="AE409" s="51"/>
      <c r="AF409" s="51"/>
      <c r="AG409" s="72">
        <f t="shared" si="132"/>
        <v>0</v>
      </c>
      <c r="AH409" s="46"/>
      <c r="AI409" s="46"/>
      <c r="AJ409" s="72">
        <f t="shared" si="124"/>
        <v>0</v>
      </c>
      <c r="AK409" s="71">
        <f t="shared" si="125"/>
        <v>0</v>
      </c>
      <c r="AL409" s="71">
        <f t="shared" si="126"/>
        <v>0</v>
      </c>
      <c r="AN409" s="73">
        <f t="shared" si="133"/>
        <v>0</v>
      </c>
      <c r="AO409" s="78">
        <f t="shared" si="134"/>
        <v>0</v>
      </c>
      <c r="AP409" s="79">
        <f t="shared" si="135"/>
        <v>0</v>
      </c>
      <c r="AQ409" s="73">
        <f t="shared" si="136"/>
        <v>0</v>
      </c>
      <c r="AR409" s="78">
        <f t="shared" si="137"/>
        <v>0</v>
      </c>
      <c r="AS409" s="79">
        <f t="shared" si="138"/>
        <v>0</v>
      </c>
      <c r="AT409" s="80" t="str">
        <f t="shared" si="139"/>
        <v/>
      </c>
      <c r="AU409" s="80" t="str">
        <f t="shared" si="140"/>
        <v/>
      </c>
      <c r="AW409" s="3" t="s">
        <v>1</v>
      </c>
    </row>
    <row r="410" spans="1:49" x14ac:dyDescent="0.2">
      <c r="A410" s="81">
        <f t="shared" si="127"/>
        <v>403</v>
      </c>
      <c r="B410" s="77" t="str">
        <f>IFERROR(VLOOKUP(F410,GCC.Param!$B$3:$C$96,2,FALSE),"")</f>
        <v/>
      </c>
      <c r="C410" s="70">
        <f>'Input 1 - Schedule 1'!D412</f>
        <v>0</v>
      </c>
      <c r="D410" s="70">
        <f>'Input 1 - Schedule 1'!E412</f>
        <v>0</v>
      </c>
      <c r="E410" s="70">
        <f>'Input 1 - Schedule 1'!F412</f>
        <v>0</v>
      </c>
      <c r="F410" s="70">
        <f>'Input 1 - Schedule 1'!G412</f>
        <v>0</v>
      </c>
      <c r="G410" s="70">
        <f>'Input 1 - Schedule 1'!I412</f>
        <v>0</v>
      </c>
      <c r="H410" s="70" t="str">
        <f>'Input 1 - Schedule 1'!J412</f>
        <v/>
      </c>
      <c r="I410" s="70">
        <f>'Input 1 - Schedule 1'!U412</f>
        <v>0</v>
      </c>
      <c r="J410" s="46"/>
      <c r="L410" s="46"/>
      <c r="M410" s="46"/>
      <c r="N410" s="70">
        <f>SUMIFS('Input 3 - Capital Instruments'!P$6:P$222,'Input 3 - Capital Instruments'!$N$6:$N$222,C410)</f>
        <v>0</v>
      </c>
      <c r="O410" s="46"/>
      <c r="P410" s="46"/>
      <c r="Q410" s="46"/>
      <c r="R410" s="71">
        <f t="shared" si="128"/>
        <v>0</v>
      </c>
      <c r="S410" s="46"/>
      <c r="T410" s="46"/>
      <c r="U410" s="72">
        <f t="shared" si="129"/>
        <v>0</v>
      </c>
      <c r="V410" s="71">
        <f t="shared" si="130"/>
        <v>0</v>
      </c>
      <c r="W410" s="71">
        <f t="shared" si="131"/>
        <v>0</v>
      </c>
      <c r="Y410" s="46"/>
      <c r="AA410" s="46"/>
      <c r="AB410" s="51"/>
      <c r="AC410" s="51"/>
      <c r="AD410" s="51"/>
      <c r="AE410" s="51"/>
      <c r="AF410" s="51"/>
      <c r="AG410" s="72">
        <f t="shared" si="132"/>
        <v>0</v>
      </c>
      <c r="AH410" s="46"/>
      <c r="AI410" s="46"/>
      <c r="AJ410" s="72">
        <f t="shared" si="124"/>
        <v>0</v>
      </c>
      <c r="AK410" s="71">
        <f t="shared" si="125"/>
        <v>0</v>
      </c>
      <c r="AL410" s="71">
        <f t="shared" si="126"/>
        <v>0</v>
      </c>
      <c r="AN410" s="73">
        <f t="shared" si="133"/>
        <v>0</v>
      </c>
      <c r="AO410" s="78">
        <f t="shared" si="134"/>
        <v>0</v>
      </c>
      <c r="AP410" s="79">
        <f t="shared" si="135"/>
        <v>0</v>
      </c>
      <c r="AQ410" s="73">
        <f t="shared" si="136"/>
        <v>0</v>
      </c>
      <c r="AR410" s="78">
        <f t="shared" si="137"/>
        <v>0</v>
      </c>
      <c r="AS410" s="79">
        <f t="shared" si="138"/>
        <v>0</v>
      </c>
      <c r="AT410" s="80" t="str">
        <f t="shared" si="139"/>
        <v/>
      </c>
      <c r="AU410" s="80" t="str">
        <f t="shared" si="140"/>
        <v/>
      </c>
      <c r="AW410" s="3" t="s">
        <v>1</v>
      </c>
    </row>
    <row r="411" spans="1:49" x14ac:dyDescent="0.2">
      <c r="A411" s="81">
        <f t="shared" si="127"/>
        <v>404</v>
      </c>
      <c r="B411" s="77" t="str">
        <f>IFERROR(VLOOKUP(F411,GCC.Param!$B$3:$C$96,2,FALSE),"")</f>
        <v/>
      </c>
      <c r="C411" s="70">
        <f>'Input 1 - Schedule 1'!D413</f>
        <v>0</v>
      </c>
      <c r="D411" s="70">
        <f>'Input 1 - Schedule 1'!E413</f>
        <v>0</v>
      </c>
      <c r="E411" s="70">
        <f>'Input 1 - Schedule 1'!F413</f>
        <v>0</v>
      </c>
      <c r="F411" s="70">
        <f>'Input 1 - Schedule 1'!G413</f>
        <v>0</v>
      </c>
      <c r="G411" s="70">
        <f>'Input 1 - Schedule 1'!I413</f>
        <v>0</v>
      </c>
      <c r="H411" s="70" t="str">
        <f>'Input 1 - Schedule 1'!J413</f>
        <v/>
      </c>
      <c r="I411" s="70">
        <f>'Input 1 - Schedule 1'!U413</f>
        <v>0</v>
      </c>
      <c r="J411" s="46"/>
      <c r="L411" s="46"/>
      <c r="M411" s="46"/>
      <c r="N411" s="70">
        <f>SUMIFS('Input 3 - Capital Instruments'!P$6:P$222,'Input 3 - Capital Instruments'!$N$6:$N$222,C411)</f>
        <v>0</v>
      </c>
      <c r="O411" s="46"/>
      <c r="P411" s="46"/>
      <c r="Q411" s="46"/>
      <c r="R411" s="71">
        <f t="shared" si="128"/>
        <v>0</v>
      </c>
      <c r="S411" s="46"/>
      <c r="T411" s="46"/>
      <c r="U411" s="72">
        <f t="shared" si="129"/>
        <v>0</v>
      </c>
      <c r="V411" s="71">
        <f t="shared" si="130"/>
        <v>0</v>
      </c>
      <c r="W411" s="71">
        <f t="shared" si="131"/>
        <v>0</v>
      </c>
      <c r="Y411" s="46"/>
      <c r="AA411" s="46"/>
      <c r="AB411" s="51"/>
      <c r="AC411" s="51"/>
      <c r="AD411" s="51"/>
      <c r="AE411" s="51"/>
      <c r="AF411" s="51"/>
      <c r="AG411" s="72">
        <f t="shared" si="132"/>
        <v>0</v>
      </c>
      <c r="AH411" s="46"/>
      <c r="AI411" s="46"/>
      <c r="AJ411" s="72">
        <f t="shared" si="124"/>
        <v>0</v>
      </c>
      <c r="AK411" s="71">
        <f t="shared" si="125"/>
        <v>0</v>
      </c>
      <c r="AL411" s="71">
        <f t="shared" si="126"/>
        <v>0</v>
      </c>
      <c r="AN411" s="73">
        <f t="shared" si="133"/>
        <v>0</v>
      </c>
      <c r="AO411" s="78">
        <f t="shared" si="134"/>
        <v>0</v>
      </c>
      <c r="AP411" s="79">
        <f t="shared" si="135"/>
        <v>0</v>
      </c>
      <c r="AQ411" s="73">
        <f t="shared" si="136"/>
        <v>0</v>
      </c>
      <c r="AR411" s="78">
        <f t="shared" si="137"/>
        <v>0</v>
      </c>
      <c r="AS411" s="79">
        <f t="shared" si="138"/>
        <v>0</v>
      </c>
      <c r="AT411" s="80" t="str">
        <f t="shared" si="139"/>
        <v/>
      </c>
      <c r="AU411" s="80" t="str">
        <f t="shared" si="140"/>
        <v/>
      </c>
      <c r="AW411" s="3" t="s">
        <v>1</v>
      </c>
    </row>
    <row r="412" spans="1:49" x14ac:dyDescent="0.2">
      <c r="A412" s="81">
        <f t="shared" si="127"/>
        <v>405</v>
      </c>
      <c r="B412" s="77" t="str">
        <f>IFERROR(VLOOKUP(F412,GCC.Param!$B$3:$C$96,2,FALSE),"")</f>
        <v/>
      </c>
      <c r="C412" s="70">
        <f>'Input 1 - Schedule 1'!D414</f>
        <v>0</v>
      </c>
      <c r="D412" s="70">
        <f>'Input 1 - Schedule 1'!E414</f>
        <v>0</v>
      </c>
      <c r="E412" s="70">
        <f>'Input 1 - Schedule 1'!F414</f>
        <v>0</v>
      </c>
      <c r="F412" s="70">
        <f>'Input 1 - Schedule 1'!G414</f>
        <v>0</v>
      </c>
      <c r="G412" s="70">
        <f>'Input 1 - Schedule 1'!I414</f>
        <v>0</v>
      </c>
      <c r="H412" s="70" t="str">
        <f>'Input 1 - Schedule 1'!J414</f>
        <v/>
      </c>
      <c r="I412" s="70">
        <f>'Input 1 - Schedule 1'!U414</f>
        <v>0</v>
      </c>
      <c r="J412" s="46"/>
      <c r="L412" s="46"/>
      <c r="M412" s="46"/>
      <c r="N412" s="70">
        <f>SUMIFS('Input 3 - Capital Instruments'!P$6:P$222,'Input 3 - Capital Instruments'!$N$6:$N$222,C412)</f>
        <v>0</v>
      </c>
      <c r="O412" s="46"/>
      <c r="P412" s="46"/>
      <c r="Q412" s="46"/>
      <c r="R412" s="71">
        <f t="shared" si="128"/>
        <v>0</v>
      </c>
      <c r="S412" s="46"/>
      <c r="T412" s="46"/>
      <c r="U412" s="72">
        <f t="shared" si="129"/>
        <v>0</v>
      </c>
      <c r="V412" s="71">
        <f t="shared" si="130"/>
        <v>0</v>
      </c>
      <c r="W412" s="71">
        <f t="shared" si="131"/>
        <v>0</v>
      </c>
      <c r="Y412" s="46"/>
      <c r="AA412" s="46"/>
      <c r="AB412" s="51"/>
      <c r="AC412" s="51"/>
      <c r="AD412" s="51"/>
      <c r="AE412" s="51"/>
      <c r="AF412" s="51"/>
      <c r="AG412" s="72">
        <f t="shared" si="132"/>
        <v>0</v>
      </c>
      <c r="AH412" s="46"/>
      <c r="AI412" s="46"/>
      <c r="AJ412" s="72">
        <f t="shared" si="124"/>
        <v>0</v>
      </c>
      <c r="AK412" s="71">
        <f t="shared" si="125"/>
        <v>0</v>
      </c>
      <c r="AL412" s="71">
        <f t="shared" si="126"/>
        <v>0</v>
      </c>
      <c r="AN412" s="73">
        <f t="shared" si="133"/>
        <v>0</v>
      </c>
      <c r="AO412" s="78">
        <f t="shared" si="134"/>
        <v>0</v>
      </c>
      <c r="AP412" s="79">
        <f t="shared" si="135"/>
        <v>0</v>
      </c>
      <c r="AQ412" s="73">
        <f t="shared" si="136"/>
        <v>0</v>
      </c>
      <c r="AR412" s="78">
        <f t="shared" si="137"/>
        <v>0</v>
      </c>
      <c r="AS412" s="79">
        <f t="shared" si="138"/>
        <v>0</v>
      </c>
      <c r="AT412" s="80" t="str">
        <f t="shared" si="139"/>
        <v/>
      </c>
      <c r="AU412" s="80" t="str">
        <f t="shared" si="140"/>
        <v/>
      </c>
      <c r="AW412" s="3" t="s">
        <v>1</v>
      </c>
    </row>
    <row r="413" spans="1:49" x14ac:dyDescent="0.2">
      <c r="A413" s="81">
        <f t="shared" si="127"/>
        <v>406</v>
      </c>
      <c r="B413" s="77" t="str">
        <f>IFERROR(VLOOKUP(F413,GCC.Param!$B$3:$C$96,2,FALSE),"")</f>
        <v/>
      </c>
      <c r="C413" s="70">
        <f>'Input 1 - Schedule 1'!D415</f>
        <v>0</v>
      </c>
      <c r="D413" s="70">
        <f>'Input 1 - Schedule 1'!E415</f>
        <v>0</v>
      </c>
      <c r="E413" s="70">
        <f>'Input 1 - Schedule 1'!F415</f>
        <v>0</v>
      </c>
      <c r="F413" s="70">
        <f>'Input 1 - Schedule 1'!G415</f>
        <v>0</v>
      </c>
      <c r="G413" s="70">
        <f>'Input 1 - Schedule 1'!I415</f>
        <v>0</v>
      </c>
      <c r="H413" s="70" t="str">
        <f>'Input 1 - Schedule 1'!J415</f>
        <v/>
      </c>
      <c r="I413" s="70">
        <f>'Input 1 - Schedule 1'!U415</f>
        <v>0</v>
      </c>
      <c r="J413" s="46"/>
      <c r="L413" s="46"/>
      <c r="M413" s="46"/>
      <c r="N413" s="70">
        <f>SUMIFS('Input 3 - Capital Instruments'!P$6:P$222,'Input 3 - Capital Instruments'!$N$6:$N$222,C413)</f>
        <v>0</v>
      </c>
      <c r="O413" s="46"/>
      <c r="P413" s="46"/>
      <c r="Q413" s="46"/>
      <c r="R413" s="71">
        <f t="shared" si="128"/>
        <v>0</v>
      </c>
      <c r="S413" s="46"/>
      <c r="T413" s="46"/>
      <c r="U413" s="72">
        <f t="shared" si="129"/>
        <v>0</v>
      </c>
      <c r="V413" s="71">
        <f t="shared" si="130"/>
        <v>0</v>
      </c>
      <c r="W413" s="71">
        <f t="shared" si="131"/>
        <v>0</v>
      </c>
      <c r="Y413" s="46"/>
      <c r="AA413" s="46"/>
      <c r="AB413" s="51"/>
      <c r="AC413" s="51"/>
      <c r="AD413" s="51"/>
      <c r="AE413" s="51"/>
      <c r="AF413" s="51"/>
      <c r="AG413" s="72">
        <f t="shared" si="132"/>
        <v>0</v>
      </c>
      <c r="AH413" s="46"/>
      <c r="AI413" s="46"/>
      <c r="AJ413" s="72">
        <f t="shared" si="124"/>
        <v>0</v>
      </c>
      <c r="AK413" s="71">
        <f t="shared" si="125"/>
        <v>0</v>
      </c>
      <c r="AL413" s="71">
        <f t="shared" si="126"/>
        <v>0</v>
      </c>
      <c r="AN413" s="73">
        <f t="shared" si="133"/>
        <v>0</v>
      </c>
      <c r="AO413" s="78">
        <f t="shared" si="134"/>
        <v>0</v>
      </c>
      <c r="AP413" s="79">
        <f t="shared" si="135"/>
        <v>0</v>
      </c>
      <c r="AQ413" s="73">
        <f t="shared" si="136"/>
        <v>0</v>
      </c>
      <c r="AR413" s="78">
        <f t="shared" si="137"/>
        <v>0</v>
      </c>
      <c r="AS413" s="79">
        <f t="shared" si="138"/>
        <v>0</v>
      </c>
      <c r="AT413" s="80" t="str">
        <f t="shared" si="139"/>
        <v/>
      </c>
      <c r="AU413" s="80" t="str">
        <f t="shared" si="140"/>
        <v/>
      </c>
      <c r="AW413" s="3" t="s">
        <v>1</v>
      </c>
    </row>
    <row r="414" spans="1:49" x14ac:dyDescent="0.2">
      <c r="A414" s="81">
        <f t="shared" si="127"/>
        <v>407</v>
      </c>
      <c r="B414" s="77" t="str">
        <f>IFERROR(VLOOKUP(F414,GCC.Param!$B$3:$C$96,2,FALSE),"")</f>
        <v/>
      </c>
      <c r="C414" s="70">
        <f>'Input 1 - Schedule 1'!D416</f>
        <v>0</v>
      </c>
      <c r="D414" s="70">
        <f>'Input 1 - Schedule 1'!E416</f>
        <v>0</v>
      </c>
      <c r="E414" s="70">
        <f>'Input 1 - Schedule 1'!F416</f>
        <v>0</v>
      </c>
      <c r="F414" s="70">
        <f>'Input 1 - Schedule 1'!G416</f>
        <v>0</v>
      </c>
      <c r="G414" s="70">
        <f>'Input 1 - Schedule 1'!I416</f>
        <v>0</v>
      </c>
      <c r="H414" s="70" t="str">
        <f>'Input 1 - Schedule 1'!J416</f>
        <v/>
      </c>
      <c r="I414" s="70">
        <f>'Input 1 - Schedule 1'!U416</f>
        <v>0</v>
      </c>
      <c r="J414" s="46"/>
      <c r="L414" s="46"/>
      <c r="M414" s="46"/>
      <c r="N414" s="70">
        <f>SUMIFS('Input 3 - Capital Instruments'!P$6:P$222,'Input 3 - Capital Instruments'!$N$6:$N$222,C414)</f>
        <v>0</v>
      </c>
      <c r="O414" s="46"/>
      <c r="P414" s="46"/>
      <c r="Q414" s="46"/>
      <c r="R414" s="71">
        <f t="shared" si="128"/>
        <v>0</v>
      </c>
      <c r="S414" s="46"/>
      <c r="T414" s="46"/>
      <c r="U414" s="72">
        <f t="shared" si="129"/>
        <v>0</v>
      </c>
      <c r="V414" s="71">
        <f t="shared" si="130"/>
        <v>0</v>
      </c>
      <c r="W414" s="71">
        <f t="shared" si="131"/>
        <v>0</v>
      </c>
      <c r="Y414" s="46"/>
      <c r="AA414" s="46"/>
      <c r="AB414" s="51"/>
      <c r="AC414" s="51"/>
      <c r="AD414" s="51"/>
      <c r="AE414" s="51"/>
      <c r="AF414" s="51"/>
      <c r="AG414" s="72">
        <f t="shared" si="132"/>
        <v>0</v>
      </c>
      <c r="AH414" s="46"/>
      <c r="AI414" s="46"/>
      <c r="AJ414" s="72">
        <f t="shared" si="124"/>
        <v>0</v>
      </c>
      <c r="AK414" s="71">
        <f t="shared" si="125"/>
        <v>0</v>
      </c>
      <c r="AL414" s="71">
        <f t="shared" si="126"/>
        <v>0</v>
      </c>
      <c r="AN414" s="73">
        <f t="shared" si="133"/>
        <v>0</v>
      </c>
      <c r="AO414" s="78">
        <f t="shared" si="134"/>
        <v>0</v>
      </c>
      <c r="AP414" s="79">
        <f t="shared" si="135"/>
        <v>0</v>
      </c>
      <c r="AQ414" s="73">
        <f t="shared" si="136"/>
        <v>0</v>
      </c>
      <c r="AR414" s="78">
        <f t="shared" si="137"/>
        <v>0</v>
      </c>
      <c r="AS414" s="79">
        <f t="shared" si="138"/>
        <v>0</v>
      </c>
      <c r="AT414" s="80" t="str">
        <f t="shared" si="139"/>
        <v/>
      </c>
      <c r="AU414" s="80" t="str">
        <f t="shared" si="140"/>
        <v/>
      </c>
      <c r="AW414" s="3" t="s">
        <v>1</v>
      </c>
    </row>
    <row r="415" spans="1:49" x14ac:dyDescent="0.2">
      <c r="A415" s="81">
        <f t="shared" si="127"/>
        <v>408</v>
      </c>
      <c r="B415" s="77" t="str">
        <f>IFERROR(VLOOKUP(F415,GCC.Param!$B$3:$C$96,2,FALSE),"")</f>
        <v/>
      </c>
      <c r="C415" s="70">
        <f>'Input 1 - Schedule 1'!D417</f>
        <v>0</v>
      </c>
      <c r="D415" s="70">
        <f>'Input 1 - Schedule 1'!E417</f>
        <v>0</v>
      </c>
      <c r="E415" s="70">
        <f>'Input 1 - Schedule 1'!F417</f>
        <v>0</v>
      </c>
      <c r="F415" s="70">
        <f>'Input 1 - Schedule 1'!G417</f>
        <v>0</v>
      </c>
      <c r="G415" s="70">
        <f>'Input 1 - Schedule 1'!I417</f>
        <v>0</v>
      </c>
      <c r="H415" s="70" t="str">
        <f>'Input 1 - Schedule 1'!J417</f>
        <v/>
      </c>
      <c r="I415" s="70">
        <f>'Input 1 - Schedule 1'!U417</f>
        <v>0</v>
      </c>
      <c r="J415" s="46"/>
      <c r="L415" s="46"/>
      <c r="M415" s="46"/>
      <c r="N415" s="70">
        <f>SUMIFS('Input 3 - Capital Instruments'!P$6:P$222,'Input 3 - Capital Instruments'!$N$6:$N$222,C415)</f>
        <v>0</v>
      </c>
      <c r="O415" s="46"/>
      <c r="P415" s="46"/>
      <c r="Q415" s="46"/>
      <c r="R415" s="71">
        <f t="shared" si="128"/>
        <v>0</v>
      </c>
      <c r="S415" s="46"/>
      <c r="T415" s="46"/>
      <c r="U415" s="72">
        <f t="shared" si="129"/>
        <v>0</v>
      </c>
      <c r="V415" s="71">
        <f t="shared" si="130"/>
        <v>0</v>
      </c>
      <c r="W415" s="71">
        <f t="shared" si="131"/>
        <v>0</v>
      </c>
      <c r="Y415" s="46"/>
      <c r="AA415" s="46"/>
      <c r="AB415" s="51"/>
      <c r="AC415" s="51"/>
      <c r="AD415" s="51"/>
      <c r="AE415" s="51"/>
      <c r="AF415" s="51"/>
      <c r="AG415" s="72">
        <f t="shared" si="132"/>
        <v>0</v>
      </c>
      <c r="AH415" s="46"/>
      <c r="AI415" s="46"/>
      <c r="AJ415" s="72">
        <f t="shared" si="124"/>
        <v>0</v>
      </c>
      <c r="AK415" s="71">
        <f t="shared" si="125"/>
        <v>0</v>
      </c>
      <c r="AL415" s="71">
        <f t="shared" si="126"/>
        <v>0</v>
      </c>
      <c r="AN415" s="73">
        <f t="shared" si="133"/>
        <v>0</v>
      </c>
      <c r="AO415" s="78">
        <f t="shared" si="134"/>
        <v>0</v>
      </c>
      <c r="AP415" s="79">
        <f t="shared" si="135"/>
        <v>0</v>
      </c>
      <c r="AQ415" s="73">
        <f t="shared" si="136"/>
        <v>0</v>
      </c>
      <c r="AR415" s="78">
        <f t="shared" si="137"/>
        <v>0</v>
      </c>
      <c r="AS415" s="79">
        <f t="shared" si="138"/>
        <v>0</v>
      </c>
      <c r="AT415" s="80" t="str">
        <f t="shared" si="139"/>
        <v/>
      </c>
      <c r="AU415" s="80" t="str">
        <f t="shared" si="140"/>
        <v/>
      </c>
      <c r="AW415" s="3" t="s">
        <v>1</v>
      </c>
    </row>
    <row r="416" spans="1:49" x14ac:dyDescent="0.2">
      <c r="A416" s="81">
        <f t="shared" si="127"/>
        <v>409</v>
      </c>
      <c r="B416" s="77" t="str">
        <f>IFERROR(VLOOKUP(F416,GCC.Param!$B$3:$C$96,2,FALSE),"")</f>
        <v/>
      </c>
      <c r="C416" s="70">
        <f>'Input 1 - Schedule 1'!D418</f>
        <v>0</v>
      </c>
      <c r="D416" s="70">
        <f>'Input 1 - Schedule 1'!E418</f>
        <v>0</v>
      </c>
      <c r="E416" s="70">
        <f>'Input 1 - Schedule 1'!F418</f>
        <v>0</v>
      </c>
      <c r="F416" s="70">
        <f>'Input 1 - Schedule 1'!G418</f>
        <v>0</v>
      </c>
      <c r="G416" s="70">
        <f>'Input 1 - Schedule 1'!I418</f>
        <v>0</v>
      </c>
      <c r="H416" s="70" t="str">
        <f>'Input 1 - Schedule 1'!J418</f>
        <v/>
      </c>
      <c r="I416" s="70">
        <f>'Input 1 - Schedule 1'!U418</f>
        <v>0</v>
      </c>
      <c r="J416" s="46"/>
      <c r="L416" s="46"/>
      <c r="M416" s="46"/>
      <c r="N416" s="70">
        <f>SUMIFS('Input 3 - Capital Instruments'!P$6:P$222,'Input 3 - Capital Instruments'!$N$6:$N$222,C416)</f>
        <v>0</v>
      </c>
      <c r="O416" s="46"/>
      <c r="P416" s="46"/>
      <c r="Q416" s="46"/>
      <c r="R416" s="71">
        <f t="shared" si="128"/>
        <v>0</v>
      </c>
      <c r="S416" s="46"/>
      <c r="T416" s="46"/>
      <c r="U416" s="72">
        <f t="shared" si="129"/>
        <v>0</v>
      </c>
      <c r="V416" s="71">
        <f t="shared" si="130"/>
        <v>0</v>
      </c>
      <c r="W416" s="71">
        <f t="shared" si="131"/>
        <v>0</v>
      </c>
      <c r="Y416" s="46"/>
      <c r="AA416" s="46"/>
      <c r="AB416" s="51"/>
      <c r="AC416" s="51"/>
      <c r="AD416" s="51"/>
      <c r="AE416" s="51"/>
      <c r="AF416" s="51"/>
      <c r="AG416" s="72">
        <f t="shared" si="132"/>
        <v>0</v>
      </c>
      <c r="AH416" s="46"/>
      <c r="AI416" s="46"/>
      <c r="AJ416" s="72">
        <f t="shared" si="124"/>
        <v>0</v>
      </c>
      <c r="AK416" s="71">
        <f t="shared" si="125"/>
        <v>0</v>
      </c>
      <c r="AL416" s="71">
        <f t="shared" si="126"/>
        <v>0</v>
      </c>
      <c r="AN416" s="73">
        <f t="shared" si="133"/>
        <v>0</v>
      </c>
      <c r="AO416" s="78">
        <f t="shared" si="134"/>
        <v>0</v>
      </c>
      <c r="AP416" s="79">
        <f t="shared" si="135"/>
        <v>0</v>
      </c>
      <c r="AQ416" s="73">
        <f t="shared" si="136"/>
        <v>0</v>
      </c>
      <c r="AR416" s="78">
        <f t="shared" si="137"/>
        <v>0</v>
      </c>
      <c r="AS416" s="79">
        <f t="shared" si="138"/>
        <v>0</v>
      </c>
      <c r="AT416" s="80" t="str">
        <f t="shared" si="139"/>
        <v/>
      </c>
      <c r="AU416" s="80" t="str">
        <f t="shared" si="140"/>
        <v/>
      </c>
      <c r="AW416" s="3" t="s">
        <v>1</v>
      </c>
    </row>
    <row r="417" spans="1:49" x14ac:dyDescent="0.2">
      <c r="A417" s="81">
        <f t="shared" si="127"/>
        <v>410</v>
      </c>
      <c r="B417" s="77" t="str">
        <f>IFERROR(VLOOKUP(F417,GCC.Param!$B$3:$C$96,2,FALSE),"")</f>
        <v/>
      </c>
      <c r="C417" s="70">
        <f>'Input 1 - Schedule 1'!D419</f>
        <v>0</v>
      </c>
      <c r="D417" s="70">
        <f>'Input 1 - Schedule 1'!E419</f>
        <v>0</v>
      </c>
      <c r="E417" s="70">
        <f>'Input 1 - Schedule 1'!F419</f>
        <v>0</v>
      </c>
      <c r="F417" s="70">
        <f>'Input 1 - Schedule 1'!G419</f>
        <v>0</v>
      </c>
      <c r="G417" s="70">
        <f>'Input 1 - Schedule 1'!I419</f>
        <v>0</v>
      </c>
      <c r="H417" s="70" t="str">
        <f>'Input 1 - Schedule 1'!J419</f>
        <v/>
      </c>
      <c r="I417" s="70">
        <f>'Input 1 - Schedule 1'!U419</f>
        <v>0</v>
      </c>
      <c r="J417" s="46"/>
      <c r="L417" s="46"/>
      <c r="M417" s="46"/>
      <c r="N417" s="70">
        <f>SUMIFS('Input 3 - Capital Instruments'!P$6:P$222,'Input 3 - Capital Instruments'!$N$6:$N$222,C417)</f>
        <v>0</v>
      </c>
      <c r="O417" s="46"/>
      <c r="P417" s="46"/>
      <c r="Q417" s="46"/>
      <c r="R417" s="71">
        <f t="shared" si="128"/>
        <v>0</v>
      </c>
      <c r="S417" s="46"/>
      <c r="T417" s="46"/>
      <c r="U417" s="72">
        <f t="shared" si="129"/>
        <v>0</v>
      </c>
      <c r="V417" s="71">
        <f t="shared" si="130"/>
        <v>0</v>
      </c>
      <c r="W417" s="71">
        <f t="shared" si="131"/>
        <v>0</v>
      </c>
      <c r="Y417" s="46"/>
      <c r="AA417" s="46"/>
      <c r="AB417" s="51"/>
      <c r="AC417" s="51"/>
      <c r="AD417" s="51"/>
      <c r="AE417" s="51"/>
      <c r="AF417" s="51"/>
      <c r="AG417" s="72">
        <f t="shared" si="132"/>
        <v>0</v>
      </c>
      <c r="AH417" s="46"/>
      <c r="AI417" s="46"/>
      <c r="AJ417" s="72">
        <f t="shared" si="124"/>
        <v>0</v>
      </c>
      <c r="AK417" s="71">
        <f t="shared" si="125"/>
        <v>0</v>
      </c>
      <c r="AL417" s="71">
        <f t="shared" si="126"/>
        <v>0</v>
      </c>
      <c r="AN417" s="73">
        <f t="shared" si="133"/>
        <v>0</v>
      </c>
      <c r="AO417" s="78">
        <f t="shared" si="134"/>
        <v>0</v>
      </c>
      <c r="AP417" s="79">
        <f t="shared" si="135"/>
        <v>0</v>
      </c>
      <c r="AQ417" s="73">
        <f t="shared" si="136"/>
        <v>0</v>
      </c>
      <c r="AR417" s="78">
        <f t="shared" si="137"/>
        <v>0</v>
      </c>
      <c r="AS417" s="79">
        <f t="shared" si="138"/>
        <v>0</v>
      </c>
      <c r="AT417" s="80" t="str">
        <f t="shared" si="139"/>
        <v/>
      </c>
      <c r="AU417" s="80" t="str">
        <f t="shared" si="140"/>
        <v/>
      </c>
      <c r="AW417" s="3" t="s">
        <v>1</v>
      </c>
    </row>
    <row r="418" spans="1:49" x14ac:dyDescent="0.2">
      <c r="A418" s="81">
        <f t="shared" si="127"/>
        <v>411</v>
      </c>
      <c r="B418" s="77" t="str">
        <f>IFERROR(VLOOKUP(F418,GCC.Param!$B$3:$C$96,2,FALSE),"")</f>
        <v/>
      </c>
      <c r="C418" s="70">
        <f>'Input 1 - Schedule 1'!D420</f>
        <v>0</v>
      </c>
      <c r="D418" s="70">
        <f>'Input 1 - Schedule 1'!E420</f>
        <v>0</v>
      </c>
      <c r="E418" s="70">
        <f>'Input 1 - Schedule 1'!F420</f>
        <v>0</v>
      </c>
      <c r="F418" s="70">
        <f>'Input 1 - Schedule 1'!G420</f>
        <v>0</v>
      </c>
      <c r="G418" s="70">
        <f>'Input 1 - Schedule 1'!I420</f>
        <v>0</v>
      </c>
      <c r="H418" s="70" t="str">
        <f>'Input 1 - Schedule 1'!J420</f>
        <v/>
      </c>
      <c r="I418" s="70">
        <f>'Input 1 - Schedule 1'!U420</f>
        <v>0</v>
      </c>
      <c r="J418" s="46"/>
      <c r="L418" s="46"/>
      <c r="M418" s="46"/>
      <c r="N418" s="70">
        <f>SUMIFS('Input 3 - Capital Instruments'!P$6:P$222,'Input 3 - Capital Instruments'!$N$6:$N$222,C418)</f>
        <v>0</v>
      </c>
      <c r="O418" s="46"/>
      <c r="P418" s="46"/>
      <c r="Q418" s="46"/>
      <c r="R418" s="71">
        <f t="shared" si="128"/>
        <v>0</v>
      </c>
      <c r="S418" s="46"/>
      <c r="T418" s="46"/>
      <c r="U418" s="72">
        <f t="shared" si="129"/>
        <v>0</v>
      </c>
      <c r="V418" s="71">
        <f t="shared" si="130"/>
        <v>0</v>
      </c>
      <c r="W418" s="71">
        <f t="shared" si="131"/>
        <v>0</v>
      </c>
      <c r="Y418" s="46"/>
      <c r="AA418" s="46"/>
      <c r="AB418" s="51"/>
      <c r="AC418" s="51"/>
      <c r="AD418" s="51"/>
      <c r="AE418" s="51"/>
      <c r="AF418" s="51"/>
      <c r="AG418" s="72">
        <f t="shared" si="132"/>
        <v>0</v>
      </c>
      <c r="AH418" s="46"/>
      <c r="AI418" s="46"/>
      <c r="AJ418" s="72">
        <f t="shared" si="124"/>
        <v>0</v>
      </c>
      <c r="AK418" s="71">
        <f t="shared" si="125"/>
        <v>0</v>
      </c>
      <c r="AL418" s="71">
        <f t="shared" si="126"/>
        <v>0</v>
      </c>
      <c r="AN418" s="73">
        <f t="shared" si="133"/>
        <v>0</v>
      </c>
      <c r="AO418" s="78">
        <f t="shared" si="134"/>
        <v>0</v>
      </c>
      <c r="AP418" s="79">
        <f t="shared" si="135"/>
        <v>0</v>
      </c>
      <c r="AQ418" s="73">
        <f t="shared" si="136"/>
        <v>0</v>
      </c>
      <c r="AR418" s="78">
        <f t="shared" si="137"/>
        <v>0</v>
      </c>
      <c r="AS418" s="79">
        <f t="shared" si="138"/>
        <v>0</v>
      </c>
      <c r="AT418" s="80" t="str">
        <f t="shared" si="139"/>
        <v/>
      </c>
      <c r="AU418" s="80" t="str">
        <f t="shared" si="140"/>
        <v/>
      </c>
      <c r="AW418" s="3" t="s">
        <v>1</v>
      </c>
    </row>
    <row r="419" spans="1:49" x14ac:dyDescent="0.2">
      <c r="A419" s="81">
        <f t="shared" si="127"/>
        <v>412</v>
      </c>
      <c r="B419" s="77" t="str">
        <f>IFERROR(VLOOKUP(F419,GCC.Param!$B$3:$C$96,2,FALSE),"")</f>
        <v/>
      </c>
      <c r="C419" s="70">
        <f>'Input 1 - Schedule 1'!D421</f>
        <v>0</v>
      </c>
      <c r="D419" s="70">
        <f>'Input 1 - Schedule 1'!E421</f>
        <v>0</v>
      </c>
      <c r="E419" s="70">
        <f>'Input 1 - Schedule 1'!F421</f>
        <v>0</v>
      </c>
      <c r="F419" s="70">
        <f>'Input 1 - Schedule 1'!G421</f>
        <v>0</v>
      </c>
      <c r="G419" s="70">
        <f>'Input 1 - Schedule 1'!I421</f>
        <v>0</v>
      </c>
      <c r="H419" s="70" t="str">
        <f>'Input 1 - Schedule 1'!J421</f>
        <v/>
      </c>
      <c r="I419" s="70">
        <f>'Input 1 - Schedule 1'!U421</f>
        <v>0</v>
      </c>
      <c r="J419" s="46"/>
      <c r="L419" s="46"/>
      <c r="M419" s="46"/>
      <c r="N419" s="70">
        <f>SUMIFS('Input 3 - Capital Instruments'!P$6:P$222,'Input 3 - Capital Instruments'!$N$6:$N$222,C419)</f>
        <v>0</v>
      </c>
      <c r="O419" s="46"/>
      <c r="P419" s="46"/>
      <c r="Q419" s="46"/>
      <c r="R419" s="71">
        <f t="shared" si="128"/>
        <v>0</v>
      </c>
      <c r="S419" s="46"/>
      <c r="T419" s="46"/>
      <c r="U419" s="72">
        <f t="shared" si="129"/>
        <v>0</v>
      </c>
      <c r="V419" s="71">
        <f t="shared" si="130"/>
        <v>0</v>
      </c>
      <c r="W419" s="71">
        <f t="shared" si="131"/>
        <v>0</v>
      </c>
      <c r="Y419" s="46"/>
      <c r="AA419" s="46"/>
      <c r="AB419" s="51"/>
      <c r="AC419" s="51"/>
      <c r="AD419" s="51"/>
      <c r="AE419" s="51"/>
      <c r="AF419" s="51"/>
      <c r="AG419" s="72">
        <f t="shared" si="132"/>
        <v>0</v>
      </c>
      <c r="AH419" s="46"/>
      <c r="AI419" s="46"/>
      <c r="AJ419" s="72">
        <f t="shared" si="124"/>
        <v>0</v>
      </c>
      <c r="AK419" s="71">
        <f t="shared" si="125"/>
        <v>0</v>
      </c>
      <c r="AL419" s="71">
        <f t="shared" si="126"/>
        <v>0</v>
      </c>
      <c r="AN419" s="73">
        <f t="shared" si="133"/>
        <v>0</v>
      </c>
      <c r="AO419" s="78">
        <f t="shared" si="134"/>
        <v>0</v>
      </c>
      <c r="AP419" s="79">
        <f t="shared" si="135"/>
        <v>0</v>
      </c>
      <c r="AQ419" s="73">
        <f t="shared" si="136"/>
        <v>0</v>
      </c>
      <c r="AR419" s="78">
        <f t="shared" si="137"/>
        <v>0</v>
      </c>
      <c r="AS419" s="79">
        <f t="shared" si="138"/>
        <v>0</v>
      </c>
      <c r="AT419" s="80" t="str">
        <f t="shared" si="139"/>
        <v/>
      </c>
      <c r="AU419" s="80" t="str">
        <f t="shared" si="140"/>
        <v/>
      </c>
      <c r="AW419" s="3" t="s">
        <v>1</v>
      </c>
    </row>
    <row r="420" spans="1:49" x14ac:dyDescent="0.2">
      <c r="A420" s="81">
        <f t="shared" si="127"/>
        <v>413</v>
      </c>
      <c r="B420" s="77" t="str">
        <f>IFERROR(VLOOKUP(F420,GCC.Param!$B$3:$C$96,2,FALSE),"")</f>
        <v/>
      </c>
      <c r="C420" s="70">
        <f>'Input 1 - Schedule 1'!D422</f>
        <v>0</v>
      </c>
      <c r="D420" s="70">
        <f>'Input 1 - Schedule 1'!E422</f>
        <v>0</v>
      </c>
      <c r="E420" s="70">
        <f>'Input 1 - Schedule 1'!F422</f>
        <v>0</v>
      </c>
      <c r="F420" s="70">
        <f>'Input 1 - Schedule 1'!G422</f>
        <v>0</v>
      </c>
      <c r="G420" s="70">
        <f>'Input 1 - Schedule 1'!I422</f>
        <v>0</v>
      </c>
      <c r="H420" s="70" t="str">
        <f>'Input 1 - Schedule 1'!J422</f>
        <v/>
      </c>
      <c r="I420" s="70">
        <f>'Input 1 - Schedule 1'!U422</f>
        <v>0</v>
      </c>
      <c r="J420" s="46"/>
      <c r="L420" s="46"/>
      <c r="M420" s="46"/>
      <c r="N420" s="70">
        <f>SUMIFS('Input 3 - Capital Instruments'!P$6:P$222,'Input 3 - Capital Instruments'!$N$6:$N$222,C420)</f>
        <v>0</v>
      </c>
      <c r="O420" s="46"/>
      <c r="P420" s="46"/>
      <c r="Q420" s="46"/>
      <c r="R420" s="71">
        <f t="shared" si="128"/>
        <v>0</v>
      </c>
      <c r="S420" s="46"/>
      <c r="T420" s="46"/>
      <c r="U420" s="72">
        <f t="shared" si="129"/>
        <v>0</v>
      </c>
      <c r="V420" s="71">
        <f t="shared" si="130"/>
        <v>0</v>
      </c>
      <c r="W420" s="71">
        <f t="shared" si="131"/>
        <v>0</v>
      </c>
      <c r="Y420" s="46"/>
      <c r="AA420" s="46"/>
      <c r="AB420" s="51"/>
      <c r="AC420" s="51"/>
      <c r="AD420" s="51"/>
      <c r="AE420" s="51"/>
      <c r="AF420" s="51"/>
      <c r="AG420" s="72">
        <f t="shared" si="132"/>
        <v>0</v>
      </c>
      <c r="AH420" s="46"/>
      <c r="AI420" s="46"/>
      <c r="AJ420" s="72">
        <f t="shared" si="124"/>
        <v>0</v>
      </c>
      <c r="AK420" s="71">
        <f t="shared" si="125"/>
        <v>0</v>
      </c>
      <c r="AL420" s="71">
        <f t="shared" si="126"/>
        <v>0</v>
      </c>
      <c r="AN420" s="73">
        <f t="shared" si="133"/>
        <v>0</v>
      </c>
      <c r="AO420" s="78">
        <f t="shared" si="134"/>
        <v>0</v>
      </c>
      <c r="AP420" s="79">
        <f t="shared" si="135"/>
        <v>0</v>
      </c>
      <c r="AQ420" s="73">
        <f t="shared" si="136"/>
        <v>0</v>
      </c>
      <c r="AR420" s="78">
        <f t="shared" si="137"/>
        <v>0</v>
      </c>
      <c r="AS420" s="79">
        <f t="shared" si="138"/>
        <v>0</v>
      </c>
      <c r="AT420" s="80" t="str">
        <f t="shared" si="139"/>
        <v/>
      </c>
      <c r="AU420" s="80" t="str">
        <f t="shared" si="140"/>
        <v/>
      </c>
      <c r="AW420" s="3" t="s">
        <v>1</v>
      </c>
    </row>
    <row r="421" spans="1:49" x14ac:dyDescent="0.2">
      <c r="A421" s="81">
        <f t="shared" si="127"/>
        <v>414</v>
      </c>
      <c r="B421" s="77" t="str">
        <f>IFERROR(VLOOKUP(F421,GCC.Param!$B$3:$C$96,2,FALSE),"")</f>
        <v/>
      </c>
      <c r="C421" s="70">
        <f>'Input 1 - Schedule 1'!D423</f>
        <v>0</v>
      </c>
      <c r="D421" s="70">
        <f>'Input 1 - Schedule 1'!E423</f>
        <v>0</v>
      </c>
      <c r="E421" s="70">
        <f>'Input 1 - Schedule 1'!F423</f>
        <v>0</v>
      </c>
      <c r="F421" s="70">
        <f>'Input 1 - Schedule 1'!G423</f>
        <v>0</v>
      </c>
      <c r="G421" s="70">
        <f>'Input 1 - Schedule 1'!I423</f>
        <v>0</v>
      </c>
      <c r="H421" s="70" t="str">
        <f>'Input 1 - Schedule 1'!J423</f>
        <v/>
      </c>
      <c r="I421" s="70">
        <f>'Input 1 - Schedule 1'!U423</f>
        <v>0</v>
      </c>
      <c r="J421" s="46"/>
      <c r="L421" s="46"/>
      <c r="M421" s="46"/>
      <c r="N421" s="70">
        <f>SUMIFS('Input 3 - Capital Instruments'!P$6:P$222,'Input 3 - Capital Instruments'!$N$6:$N$222,C421)</f>
        <v>0</v>
      </c>
      <c r="O421" s="46"/>
      <c r="P421" s="46"/>
      <c r="Q421" s="46"/>
      <c r="R421" s="71">
        <f t="shared" si="128"/>
        <v>0</v>
      </c>
      <c r="S421" s="46"/>
      <c r="T421" s="46"/>
      <c r="U421" s="72">
        <f t="shared" si="129"/>
        <v>0</v>
      </c>
      <c r="V421" s="71">
        <f t="shared" si="130"/>
        <v>0</v>
      </c>
      <c r="W421" s="71">
        <f t="shared" si="131"/>
        <v>0</v>
      </c>
      <c r="Y421" s="46"/>
      <c r="AA421" s="46"/>
      <c r="AB421" s="51"/>
      <c r="AC421" s="51"/>
      <c r="AD421" s="51"/>
      <c r="AE421" s="51"/>
      <c r="AF421" s="51"/>
      <c r="AG421" s="72">
        <f t="shared" si="132"/>
        <v>0</v>
      </c>
      <c r="AH421" s="46"/>
      <c r="AI421" s="46"/>
      <c r="AJ421" s="72">
        <f t="shared" si="124"/>
        <v>0</v>
      </c>
      <c r="AK421" s="71">
        <f t="shared" si="125"/>
        <v>0</v>
      </c>
      <c r="AL421" s="71">
        <f t="shared" si="126"/>
        <v>0</v>
      </c>
      <c r="AN421" s="73">
        <f t="shared" si="133"/>
        <v>0</v>
      </c>
      <c r="AO421" s="78">
        <f t="shared" si="134"/>
        <v>0</v>
      </c>
      <c r="AP421" s="79">
        <f t="shared" si="135"/>
        <v>0</v>
      </c>
      <c r="AQ421" s="73">
        <f t="shared" si="136"/>
        <v>0</v>
      </c>
      <c r="AR421" s="78">
        <f t="shared" si="137"/>
        <v>0</v>
      </c>
      <c r="AS421" s="79">
        <f t="shared" si="138"/>
        <v>0</v>
      </c>
      <c r="AT421" s="80" t="str">
        <f t="shared" si="139"/>
        <v/>
      </c>
      <c r="AU421" s="80" t="str">
        <f t="shared" si="140"/>
        <v/>
      </c>
      <c r="AW421" s="3" t="s">
        <v>1</v>
      </c>
    </row>
    <row r="422" spans="1:49" x14ac:dyDescent="0.2">
      <c r="A422" s="81">
        <f t="shared" si="127"/>
        <v>415</v>
      </c>
      <c r="B422" s="77" t="str">
        <f>IFERROR(VLOOKUP(F422,GCC.Param!$B$3:$C$96,2,FALSE),"")</f>
        <v/>
      </c>
      <c r="C422" s="70">
        <f>'Input 1 - Schedule 1'!D424</f>
        <v>0</v>
      </c>
      <c r="D422" s="70">
        <f>'Input 1 - Schedule 1'!E424</f>
        <v>0</v>
      </c>
      <c r="E422" s="70">
        <f>'Input 1 - Schedule 1'!F424</f>
        <v>0</v>
      </c>
      <c r="F422" s="70">
        <f>'Input 1 - Schedule 1'!G424</f>
        <v>0</v>
      </c>
      <c r="G422" s="70">
        <f>'Input 1 - Schedule 1'!I424</f>
        <v>0</v>
      </c>
      <c r="H422" s="70" t="str">
        <f>'Input 1 - Schedule 1'!J424</f>
        <v/>
      </c>
      <c r="I422" s="70">
        <f>'Input 1 - Schedule 1'!U424</f>
        <v>0</v>
      </c>
      <c r="J422" s="46"/>
      <c r="L422" s="46"/>
      <c r="M422" s="46"/>
      <c r="N422" s="70">
        <f>SUMIFS('Input 3 - Capital Instruments'!P$6:P$222,'Input 3 - Capital Instruments'!$N$6:$N$222,C422)</f>
        <v>0</v>
      </c>
      <c r="O422" s="46"/>
      <c r="P422" s="46"/>
      <c r="Q422" s="46"/>
      <c r="R422" s="71">
        <f t="shared" si="128"/>
        <v>0</v>
      </c>
      <c r="S422" s="46"/>
      <c r="T422" s="46"/>
      <c r="U422" s="72">
        <f t="shared" si="129"/>
        <v>0</v>
      </c>
      <c r="V422" s="71">
        <f t="shared" si="130"/>
        <v>0</v>
      </c>
      <c r="W422" s="71">
        <f t="shared" si="131"/>
        <v>0</v>
      </c>
      <c r="Y422" s="46"/>
      <c r="AA422" s="46"/>
      <c r="AB422" s="51"/>
      <c r="AC422" s="51"/>
      <c r="AD422" s="51"/>
      <c r="AE422" s="51"/>
      <c r="AF422" s="51"/>
      <c r="AG422" s="72">
        <f t="shared" si="132"/>
        <v>0</v>
      </c>
      <c r="AH422" s="46"/>
      <c r="AI422" s="46"/>
      <c r="AJ422" s="72">
        <f t="shared" si="124"/>
        <v>0</v>
      </c>
      <c r="AK422" s="71">
        <f t="shared" si="125"/>
        <v>0</v>
      </c>
      <c r="AL422" s="71">
        <f t="shared" si="126"/>
        <v>0</v>
      </c>
      <c r="AN422" s="73">
        <f t="shared" si="133"/>
        <v>0</v>
      </c>
      <c r="AO422" s="78">
        <f t="shared" si="134"/>
        <v>0</v>
      </c>
      <c r="AP422" s="79">
        <f t="shared" si="135"/>
        <v>0</v>
      </c>
      <c r="AQ422" s="73">
        <f t="shared" si="136"/>
        <v>0</v>
      </c>
      <c r="AR422" s="78">
        <f t="shared" si="137"/>
        <v>0</v>
      </c>
      <c r="AS422" s="79">
        <f t="shared" si="138"/>
        <v>0</v>
      </c>
      <c r="AT422" s="80" t="str">
        <f t="shared" si="139"/>
        <v/>
      </c>
      <c r="AU422" s="80" t="str">
        <f t="shared" si="140"/>
        <v/>
      </c>
      <c r="AW422" s="3" t="s">
        <v>1</v>
      </c>
    </row>
    <row r="423" spans="1:49" x14ac:dyDescent="0.2">
      <c r="A423" s="81">
        <f t="shared" si="127"/>
        <v>416</v>
      </c>
      <c r="B423" s="77" t="str">
        <f>IFERROR(VLOOKUP(F423,GCC.Param!$B$3:$C$96,2,FALSE),"")</f>
        <v/>
      </c>
      <c r="C423" s="70">
        <f>'Input 1 - Schedule 1'!D425</f>
        <v>0</v>
      </c>
      <c r="D423" s="70">
        <f>'Input 1 - Schedule 1'!E425</f>
        <v>0</v>
      </c>
      <c r="E423" s="70">
        <f>'Input 1 - Schedule 1'!F425</f>
        <v>0</v>
      </c>
      <c r="F423" s="70">
        <f>'Input 1 - Schedule 1'!G425</f>
        <v>0</v>
      </c>
      <c r="G423" s="70">
        <f>'Input 1 - Schedule 1'!I425</f>
        <v>0</v>
      </c>
      <c r="H423" s="70" t="str">
        <f>'Input 1 - Schedule 1'!J425</f>
        <v/>
      </c>
      <c r="I423" s="70">
        <f>'Input 1 - Schedule 1'!U425</f>
        <v>0</v>
      </c>
      <c r="J423" s="46"/>
      <c r="L423" s="46"/>
      <c r="M423" s="46"/>
      <c r="N423" s="70">
        <f>SUMIFS('Input 3 - Capital Instruments'!P$6:P$222,'Input 3 - Capital Instruments'!$N$6:$N$222,C423)</f>
        <v>0</v>
      </c>
      <c r="O423" s="46"/>
      <c r="P423" s="46"/>
      <c r="Q423" s="46"/>
      <c r="R423" s="71">
        <f t="shared" si="128"/>
        <v>0</v>
      </c>
      <c r="S423" s="46"/>
      <c r="T423" s="46"/>
      <c r="U423" s="72">
        <f t="shared" si="129"/>
        <v>0</v>
      </c>
      <c r="V423" s="71">
        <f t="shared" si="130"/>
        <v>0</v>
      </c>
      <c r="W423" s="71">
        <f t="shared" si="131"/>
        <v>0</v>
      </c>
      <c r="Y423" s="46"/>
      <c r="AA423" s="46"/>
      <c r="AB423" s="51"/>
      <c r="AC423" s="51"/>
      <c r="AD423" s="51"/>
      <c r="AE423" s="51"/>
      <c r="AF423" s="51"/>
      <c r="AG423" s="72">
        <f t="shared" si="132"/>
        <v>0</v>
      </c>
      <c r="AH423" s="46"/>
      <c r="AI423" s="46"/>
      <c r="AJ423" s="72">
        <f t="shared" si="124"/>
        <v>0</v>
      </c>
      <c r="AK423" s="71">
        <f t="shared" si="125"/>
        <v>0</v>
      </c>
      <c r="AL423" s="71">
        <f t="shared" si="126"/>
        <v>0</v>
      </c>
      <c r="AN423" s="73">
        <f t="shared" si="133"/>
        <v>0</v>
      </c>
      <c r="AO423" s="78">
        <f t="shared" si="134"/>
        <v>0</v>
      </c>
      <c r="AP423" s="79">
        <f t="shared" si="135"/>
        <v>0</v>
      </c>
      <c r="AQ423" s="73">
        <f t="shared" si="136"/>
        <v>0</v>
      </c>
      <c r="AR423" s="78">
        <f t="shared" si="137"/>
        <v>0</v>
      </c>
      <c r="AS423" s="79">
        <f t="shared" si="138"/>
        <v>0</v>
      </c>
      <c r="AT423" s="80" t="str">
        <f t="shared" si="139"/>
        <v/>
      </c>
      <c r="AU423" s="80" t="str">
        <f t="shared" si="140"/>
        <v/>
      </c>
      <c r="AW423" s="3" t="s">
        <v>1</v>
      </c>
    </row>
    <row r="424" spans="1:49" x14ac:dyDescent="0.2">
      <c r="A424" s="81">
        <f t="shared" si="127"/>
        <v>417</v>
      </c>
      <c r="B424" s="77" t="str">
        <f>IFERROR(VLOOKUP(F424,GCC.Param!$B$3:$C$96,2,FALSE),"")</f>
        <v/>
      </c>
      <c r="C424" s="70">
        <f>'Input 1 - Schedule 1'!D426</f>
        <v>0</v>
      </c>
      <c r="D424" s="70">
        <f>'Input 1 - Schedule 1'!E426</f>
        <v>0</v>
      </c>
      <c r="E424" s="70">
        <f>'Input 1 - Schedule 1'!F426</f>
        <v>0</v>
      </c>
      <c r="F424" s="70">
        <f>'Input 1 - Schedule 1'!G426</f>
        <v>0</v>
      </c>
      <c r="G424" s="70">
        <f>'Input 1 - Schedule 1'!I426</f>
        <v>0</v>
      </c>
      <c r="H424" s="70" t="str">
        <f>'Input 1 - Schedule 1'!J426</f>
        <v/>
      </c>
      <c r="I424" s="70">
        <f>'Input 1 - Schedule 1'!U426</f>
        <v>0</v>
      </c>
      <c r="J424" s="46"/>
      <c r="L424" s="46"/>
      <c r="M424" s="46"/>
      <c r="N424" s="70">
        <f>SUMIFS('Input 3 - Capital Instruments'!P$6:P$222,'Input 3 - Capital Instruments'!$N$6:$N$222,C424)</f>
        <v>0</v>
      </c>
      <c r="O424" s="46"/>
      <c r="P424" s="46"/>
      <c r="Q424" s="46"/>
      <c r="R424" s="71">
        <f t="shared" si="128"/>
        <v>0</v>
      </c>
      <c r="S424" s="46"/>
      <c r="T424" s="46"/>
      <c r="U424" s="72">
        <f t="shared" si="129"/>
        <v>0</v>
      </c>
      <c r="V424" s="71">
        <f t="shared" si="130"/>
        <v>0</v>
      </c>
      <c r="W424" s="71">
        <f t="shared" si="131"/>
        <v>0</v>
      </c>
      <c r="Y424" s="46"/>
      <c r="AA424" s="46"/>
      <c r="AB424" s="51"/>
      <c r="AC424" s="51"/>
      <c r="AD424" s="51"/>
      <c r="AE424" s="51"/>
      <c r="AF424" s="51"/>
      <c r="AG424" s="72">
        <f t="shared" si="132"/>
        <v>0</v>
      </c>
      <c r="AH424" s="46"/>
      <c r="AI424" s="46"/>
      <c r="AJ424" s="72">
        <f t="shared" si="124"/>
        <v>0</v>
      </c>
      <c r="AK424" s="71">
        <f t="shared" si="125"/>
        <v>0</v>
      </c>
      <c r="AL424" s="71">
        <f t="shared" si="126"/>
        <v>0</v>
      </c>
      <c r="AN424" s="73">
        <f t="shared" si="133"/>
        <v>0</v>
      </c>
      <c r="AO424" s="78">
        <f t="shared" si="134"/>
        <v>0</v>
      </c>
      <c r="AP424" s="79">
        <f t="shared" si="135"/>
        <v>0</v>
      </c>
      <c r="AQ424" s="73">
        <f t="shared" si="136"/>
        <v>0</v>
      </c>
      <c r="AR424" s="78">
        <f t="shared" si="137"/>
        <v>0</v>
      </c>
      <c r="AS424" s="79">
        <f t="shared" si="138"/>
        <v>0</v>
      </c>
      <c r="AT424" s="80" t="str">
        <f t="shared" si="139"/>
        <v/>
      </c>
      <c r="AU424" s="80" t="str">
        <f t="shared" si="140"/>
        <v/>
      </c>
      <c r="AW424" s="3" t="s">
        <v>1</v>
      </c>
    </row>
    <row r="425" spans="1:49" x14ac:dyDescent="0.2">
      <c r="A425" s="81">
        <f t="shared" si="127"/>
        <v>418</v>
      </c>
      <c r="B425" s="77" t="str">
        <f>IFERROR(VLOOKUP(F425,GCC.Param!$B$3:$C$96,2,FALSE),"")</f>
        <v/>
      </c>
      <c r="C425" s="70">
        <f>'Input 1 - Schedule 1'!D427</f>
        <v>0</v>
      </c>
      <c r="D425" s="70">
        <f>'Input 1 - Schedule 1'!E427</f>
        <v>0</v>
      </c>
      <c r="E425" s="70">
        <f>'Input 1 - Schedule 1'!F427</f>
        <v>0</v>
      </c>
      <c r="F425" s="70">
        <f>'Input 1 - Schedule 1'!G427</f>
        <v>0</v>
      </c>
      <c r="G425" s="70">
        <f>'Input 1 - Schedule 1'!I427</f>
        <v>0</v>
      </c>
      <c r="H425" s="70" t="str">
        <f>'Input 1 - Schedule 1'!J427</f>
        <v/>
      </c>
      <c r="I425" s="70">
        <f>'Input 1 - Schedule 1'!U427</f>
        <v>0</v>
      </c>
      <c r="J425" s="46"/>
      <c r="L425" s="46"/>
      <c r="M425" s="46"/>
      <c r="N425" s="70">
        <f>SUMIFS('Input 3 - Capital Instruments'!P$6:P$222,'Input 3 - Capital Instruments'!$N$6:$N$222,C425)</f>
        <v>0</v>
      </c>
      <c r="O425" s="46"/>
      <c r="P425" s="46"/>
      <c r="Q425" s="46"/>
      <c r="R425" s="71">
        <f t="shared" si="128"/>
        <v>0</v>
      </c>
      <c r="S425" s="46"/>
      <c r="T425" s="46"/>
      <c r="U425" s="72">
        <f t="shared" si="129"/>
        <v>0</v>
      </c>
      <c r="V425" s="71">
        <f t="shared" si="130"/>
        <v>0</v>
      </c>
      <c r="W425" s="71">
        <f t="shared" si="131"/>
        <v>0</v>
      </c>
      <c r="Y425" s="46"/>
      <c r="AA425" s="46"/>
      <c r="AB425" s="51"/>
      <c r="AC425" s="51"/>
      <c r="AD425" s="51"/>
      <c r="AE425" s="51"/>
      <c r="AF425" s="51"/>
      <c r="AG425" s="72">
        <f t="shared" si="132"/>
        <v>0</v>
      </c>
      <c r="AH425" s="46"/>
      <c r="AI425" s="46"/>
      <c r="AJ425" s="72">
        <f t="shared" si="124"/>
        <v>0</v>
      </c>
      <c r="AK425" s="71">
        <f t="shared" si="125"/>
        <v>0</v>
      </c>
      <c r="AL425" s="71">
        <f t="shared" si="126"/>
        <v>0</v>
      </c>
      <c r="AN425" s="73">
        <f t="shared" si="133"/>
        <v>0</v>
      </c>
      <c r="AO425" s="78">
        <f t="shared" si="134"/>
        <v>0</v>
      </c>
      <c r="AP425" s="79">
        <f t="shared" si="135"/>
        <v>0</v>
      </c>
      <c r="AQ425" s="73">
        <f t="shared" si="136"/>
        <v>0</v>
      </c>
      <c r="AR425" s="78">
        <f t="shared" si="137"/>
        <v>0</v>
      </c>
      <c r="AS425" s="79">
        <f t="shared" si="138"/>
        <v>0</v>
      </c>
      <c r="AT425" s="80" t="str">
        <f t="shared" si="139"/>
        <v/>
      </c>
      <c r="AU425" s="80" t="str">
        <f t="shared" si="140"/>
        <v/>
      </c>
      <c r="AW425" s="3" t="s">
        <v>1</v>
      </c>
    </row>
    <row r="426" spans="1:49" x14ac:dyDescent="0.2">
      <c r="A426" s="81">
        <f t="shared" si="127"/>
        <v>419</v>
      </c>
      <c r="B426" s="77" t="str">
        <f>IFERROR(VLOOKUP(F426,GCC.Param!$B$3:$C$96,2,FALSE),"")</f>
        <v/>
      </c>
      <c r="C426" s="70">
        <f>'Input 1 - Schedule 1'!D428</f>
        <v>0</v>
      </c>
      <c r="D426" s="70">
        <f>'Input 1 - Schedule 1'!E428</f>
        <v>0</v>
      </c>
      <c r="E426" s="70">
        <f>'Input 1 - Schedule 1'!F428</f>
        <v>0</v>
      </c>
      <c r="F426" s="70">
        <f>'Input 1 - Schedule 1'!G428</f>
        <v>0</v>
      </c>
      <c r="G426" s="70">
        <f>'Input 1 - Schedule 1'!I428</f>
        <v>0</v>
      </c>
      <c r="H426" s="70" t="str">
        <f>'Input 1 - Schedule 1'!J428</f>
        <v/>
      </c>
      <c r="I426" s="70">
        <f>'Input 1 - Schedule 1'!U428</f>
        <v>0</v>
      </c>
      <c r="J426" s="46"/>
      <c r="L426" s="46"/>
      <c r="M426" s="46"/>
      <c r="N426" s="70">
        <f>SUMIFS('Input 3 - Capital Instruments'!P$6:P$222,'Input 3 - Capital Instruments'!$N$6:$N$222,C426)</f>
        <v>0</v>
      </c>
      <c r="O426" s="46"/>
      <c r="P426" s="46"/>
      <c r="Q426" s="46"/>
      <c r="R426" s="71">
        <f t="shared" si="128"/>
        <v>0</v>
      </c>
      <c r="S426" s="46"/>
      <c r="T426" s="46"/>
      <c r="U426" s="72">
        <f t="shared" si="129"/>
        <v>0</v>
      </c>
      <c r="V426" s="71">
        <f t="shared" si="130"/>
        <v>0</v>
      </c>
      <c r="W426" s="71">
        <f t="shared" si="131"/>
        <v>0</v>
      </c>
      <c r="Y426" s="46"/>
      <c r="AA426" s="46"/>
      <c r="AB426" s="51"/>
      <c r="AC426" s="51"/>
      <c r="AD426" s="51"/>
      <c r="AE426" s="51"/>
      <c r="AF426" s="51"/>
      <c r="AG426" s="72">
        <f t="shared" si="132"/>
        <v>0</v>
      </c>
      <c r="AH426" s="46"/>
      <c r="AI426" s="46"/>
      <c r="AJ426" s="72">
        <f t="shared" si="124"/>
        <v>0</v>
      </c>
      <c r="AK426" s="71">
        <f t="shared" si="125"/>
        <v>0</v>
      </c>
      <c r="AL426" s="71">
        <f t="shared" si="126"/>
        <v>0</v>
      </c>
      <c r="AN426" s="73">
        <f t="shared" si="133"/>
        <v>0</v>
      </c>
      <c r="AO426" s="78">
        <f t="shared" si="134"/>
        <v>0</v>
      </c>
      <c r="AP426" s="79">
        <f t="shared" si="135"/>
        <v>0</v>
      </c>
      <c r="AQ426" s="73">
        <f t="shared" si="136"/>
        <v>0</v>
      </c>
      <c r="AR426" s="78">
        <f t="shared" si="137"/>
        <v>0</v>
      </c>
      <c r="AS426" s="79">
        <f t="shared" si="138"/>
        <v>0</v>
      </c>
      <c r="AT426" s="80" t="str">
        <f t="shared" si="139"/>
        <v/>
      </c>
      <c r="AU426" s="80" t="str">
        <f t="shared" si="140"/>
        <v/>
      </c>
      <c r="AW426" s="3" t="s">
        <v>1</v>
      </c>
    </row>
    <row r="427" spans="1:49" x14ac:dyDescent="0.2">
      <c r="A427" s="81">
        <f t="shared" si="127"/>
        <v>420</v>
      </c>
      <c r="B427" s="77" t="str">
        <f>IFERROR(VLOOKUP(F427,GCC.Param!$B$3:$C$96,2,FALSE),"")</f>
        <v/>
      </c>
      <c r="C427" s="70">
        <f>'Input 1 - Schedule 1'!D429</f>
        <v>0</v>
      </c>
      <c r="D427" s="70">
        <f>'Input 1 - Schedule 1'!E429</f>
        <v>0</v>
      </c>
      <c r="E427" s="70">
        <f>'Input 1 - Schedule 1'!F429</f>
        <v>0</v>
      </c>
      <c r="F427" s="70">
        <f>'Input 1 - Schedule 1'!G429</f>
        <v>0</v>
      </c>
      <c r="G427" s="70">
        <f>'Input 1 - Schedule 1'!I429</f>
        <v>0</v>
      </c>
      <c r="H427" s="70" t="str">
        <f>'Input 1 - Schedule 1'!J429</f>
        <v/>
      </c>
      <c r="I427" s="70">
        <f>'Input 1 - Schedule 1'!U429</f>
        <v>0</v>
      </c>
      <c r="J427" s="46"/>
      <c r="L427" s="46"/>
      <c r="M427" s="46"/>
      <c r="N427" s="70">
        <f>SUMIFS('Input 3 - Capital Instruments'!P$6:P$222,'Input 3 - Capital Instruments'!$N$6:$N$222,C427)</f>
        <v>0</v>
      </c>
      <c r="O427" s="46"/>
      <c r="P427" s="46"/>
      <c r="Q427" s="46"/>
      <c r="R427" s="71">
        <f t="shared" si="128"/>
        <v>0</v>
      </c>
      <c r="S427" s="46"/>
      <c r="T427" s="46"/>
      <c r="U427" s="72">
        <f t="shared" si="129"/>
        <v>0</v>
      </c>
      <c r="V427" s="71">
        <f t="shared" si="130"/>
        <v>0</v>
      </c>
      <c r="W427" s="71">
        <f t="shared" si="131"/>
        <v>0</v>
      </c>
      <c r="Y427" s="46"/>
      <c r="AA427" s="46"/>
      <c r="AB427" s="51"/>
      <c r="AC427" s="51"/>
      <c r="AD427" s="51"/>
      <c r="AE427" s="51"/>
      <c r="AF427" s="51"/>
      <c r="AG427" s="72">
        <f t="shared" si="132"/>
        <v>0</v>
      </c>
      <c r="AH427" s="46"/>
      <c r="AI427" s="46"/>
      <c r="AJ427" s="72">
        <f t="shared" si="124"/>
        <v>0</v>
      </c>
      <c r="AK427" s="71">
        <f t="shared" si="125"/>
        <v>0</v>
      </c>
      <c r="AL427" s="71">
        <f t="shared" si="126"/>
        <v>0</v>
      </c>
      <c r="AN427" s="73">
        <f t="shared" si="133"/>
        <v>0</v>
      </c>
      <c r="AO427" s="78">
        <f t="shared" si="134"/>
        <v>0</v>
      </c>
      <c r="AP427" s="79">
        <f t="shared" si="135"/>
        <v>0</v>
      </c>
      <c r="AQ427" s="73">
        <f t="shared" si="136"/>
        <v>0</v>
      </c>
      <c r="AR427" s="78">
        <f t="shared" si="137"/>
        <v>0</v>
      </c>
      <c r="AS427" s="79">
        <f t="shared" si="138"/>
        <v>0</v>
      </c>
      <c r="AT427" s="80" t="str">
        <f t="shared" si="139"/>
        <v/>
      </c>
      <c r="AU427" s="80" t="str">
        <f t="shared" si="140"/>
        <v/>
      </c>
      <c r="AW427" s="3" t="s">
        <v>1</v>
      </c>
    </row>
    <row r="428" spans="1:49" x14ac:dyDescent="0.2">
      <c r="A428" s="81">
        <f t="shared" si="127"/>
        <v>421</v>
      </c>
      <c r="B428" s="77" t="str">
        <f>IFERROR(VLOOKUP(F428,GCC.Param!$B$3:$C$96,2,FALSE),"")</f>
        <v/>
      </c>
      <c r="C428" s="70">
        <f>'Input 1 - Schedule 1'!D430</f>
        <v>0</v>
      </c>
      <c r="D428" s="70">
        <f>'Input 1 - Schedule 1'!E430</f>
        <v>0</v>
      </c>
      <c r="E428" s="70">
        <f>'Input 1 - Schedule 1'!F430</f>
        <v>0</v>
      </c>
      <c r="F428" s="70">
        <f>'Input 1 - Schedule 1'!G430</f>
        <v>0</v>
      </c>
      <c r="G428" s="70">
        <f>'Input 1 - Schedule 1'!I430</f>
        <v>0</v>
      </c>
      <c r="H428" s="70" t="str">
        <f>'Input 1 - Schedule 1'!J430</f>
        <v/>
      </c>
      <c r="I428" s="70">
        <f>'Input 1 - Schedule 1'!U430</f>
        <v>0</v>
      </c>
      <c r="J428" s="46"/>
      <c r="L428" s="46"/>
      <c r="M428" s="46"/>
      <c r="N428" s="70">
        <f>SUMIFS('Input 3 - Capital Instruments'!P$6:P$222,'Input 3 - Capital Instruments'!$N$6:$N$222,C428)</f>
        <v>0</v>
      </c>
      <c r="O428" s="46"/>
      <c r="P428" s="46"/>
      <c r="Q428" s="46"/>
      <c r="R428" s="71">
        <f t="shared" si="128"/>
        <v>0</v>
      </c>
      <c r="S428" s="46"/>
      <c r="T428" s="46"/>
      <c r="U428" s="72">
        <f t="shared" si="129"/>
        <v>0</v>
      </c>
      <c r="V428" s="71">
        <f t="shared" si="130"/>
        <v>0</v>
      </c>
      <c r="W428" s="71">
        <f t="shared" si="131"/>
        <v>0</v>
      </c>
      <c r="Y428" s="46"/>
      <c r="AA428" s="46"/>
      <c r="AB428" s="51"/>
      <c r="AC428" s="51"/>
      <c r="AD428" s="51"/>
      <c r="AE428" s="51"/>
      <c r="AF428" s="51"/>
      <c r="AG428" s="72">
        <f t="shared" si="132"/>
        <v>0</v>
      </c>
      <c r="AH428" s="46"/>
      <c r="AI428" s="46"/>
      <c r="AJ428" s="72">
        <f t="shared" si="124"/>
        <v>0</v>
      </c>
      <c r="AK428" s="71">
        <f t="shared" si="125"/>
        <v>0</v>
      </c>
      <c r="AL428" s="71">
        <f t="shared" si="126"/>
        <v>0</v>
      </c>
      <c r="AN428" s="73">
        <f t="shared" si="133"/>
        <v>0</v>
      </c>
      <c r="AO428" s="78">
        <f t="shared" si="134"/>
        <v>0</v>
      </c>
      <c r="AP428" s="79">
        <f t="shared" si="135"/>
        <v>0</v>
      </c>
      <c r="AQ428" s="73">
        <f t="shared" si="136"/>
        <v>0</v>
      </c>
      <c r="AR428" s="78">
        <f t="shared" si="137"/>
        <v>0</v>
      </c>
      <c r="AS428" s="79">
        <f t="shared" si="138"/>
        <v>0</v>
      </c>
      <c r="AT428" s="80" t="str">
        <f t="shared" si="139"/>
        <v/>
      </c>
      <c r="AU428" s="80" t="str">
        <f t="shared" si="140"/>
        <v/>
      </c>
      <c r="AW428" s="3" t="s">
        <v>1</v>
      </c>
    </row>
    <row r="429" spans="1:49" x14ac:dyDescent="0.2">
      <c r="A429" s="81">
        <f t="shared" si="127"/>
        <v>422</v>
      </c>
      <c r="B429" s="77" t="str">
        <f>IFERROR(VLOOKUP(F429,GCC.Param!$B$3:$C$96,2,FALSE),"")</f>
        <v/>
      </c>
      <c r="C429" s="70">
        <f>'Input 1 - Schedule 1'!D431</f>
        <v>0</v>
      </c>
      <c r="D429" s="70">
        <f>'Input 1 - Schedule 1'!E431</f>
        <v>0</v>
      </c>
      <c r="E429" s="70">
        <f>'Input 1 - Schedule 1'!F431</f>
        <v>0</v>
      </c>
      <c r="F429" s="70">
        <f>'Input 1 - Schedule 1'!G431</f>
        <v>0</v>
      </c>
      <c r="G429" s="70">
        <f>'Input 1 - Schedule 1'!I431</f>
        <v>0</v>
      </c>
      <c r="H429" s="70" t="str">
        <f>'Input 1 - Schedule 1'!J431</f>
        <v/>
      </c>
      <c r="I429" s="70">
        <f>'Input 1 - Schedule 1'!U431</f>
        <v>0</v>
      </c>
      <c r="J429" s="46"/>
      <c r="L429" s="46"/>
      <c r="M429" s="46"/>
      <c r="N429" s="70">
        <f>SUMIFS('Input 3 - Capital Instruments'!P$6:P$222,'Input 3 - Capital Instruments'!$N$6:$N$222,C429)</f>
        <v>0</v>
      </c>
      <c r="O429" s="46"/>
      <c r="P429" s="46"/>
      <c r="Q429" s="46"/>
      <c r="R429" s="71">
        <f t="shared" si="128"/>
        <v>0</v>
      </c>
      <c r="S429" s="46"/>
      <c r="T429" s="46"/>
      <c r="U429" s="72">
        <f t="shared" si="129"/>
        <v>0</v>
      </c>
      <c r="V429" s="71">
        <f t="shared" si="130"/>
        <v>0</v>
      </c>
      <c r="W429" s="71">
        <f t="shared" si="131"/>
        <v>0</v>
      </c>
      <c r="Y429" s="46"/>
      <c r="AA429" s="46"/>
      <c r="AB429" s="51"/>
      <c r="AC429" s="51"/>
      <c r="AD429" s="51"/>
      <c r="AE429" s="51"/>
      <c r="AF429" s="51"/>
      <c r="AG429" s="72">
        <f t="shared" si="132"/>
        <v>0</v>
      </c>
      <c r="AH429" s="46"/>
      <c r="AI429" s="46"/>
      <c r="AJ429" s="72">
        <f t="shared" si="124"/>
        <v>0</v>
      </c>
      <c r="AK429" s="71">
        <f t="shared" si="125"/>
        <v>0</v>
      </c>
      <c r="AL429" s="71">
        <f t="shared" si="126"/>
        <v>0</v>
      </c>
      <c r="AN429" s="73">
        <f t="shared" si="133"/>
        <v>0</v>
      </c>
      <c r="AO429" s="78">
        <f t="shared" si="134"/>
        <v>0</v>
      </c>
      <c r="AP429" s="79">
        <f t="shared" si="135"/>
        <v>0</v>
      </c>
      <c r="AQ429" s="73">
        <f t="shared" si="136"/>
        <v>0</v>
      </c>
      <c r="AR429" s="78">
        <f t="shared" si="137"/>
        <v>0</v>
      </c>
      <c r="AS429" s="79">
        <f t="shared" si="138"/>
        <v>0</v>
      </c>
      <c r="AT429" s="80" t="str">
        <f t="shared" si="139"/>
        <v/>
      </c>
      <c r="AU429" s="80" t="str">
        <f t="shared" si="140"/>
        <v/>
      </c>
      <c r="AW429" s="3" t="s">
        <v>1</v>
      </c>
    </row>
    <row r="430" spans="1:49" x14ac:dyDescent="0.2">
      <c r="A430" s="81">
        <f t="shared" si="127"/>
        <v>423</v>
      </c>
      <c r="B430" s="77" t="str">
        <f>IFERROR(VLOOKUP(F430,GCC.Param!$B$3:$C$96,2,FALSE),"")</f>
        <v/>
      </c>
      <c r="C430" s="70">
        <f>'Input 1 - Schedule 1'!D432</f>
        <v>0</v>
      </c>
      <c r="D430" s="70">
        <f>'Input 1 - Schedule 1'!E432</f>
        <v>0</v>
      </c>
      <c r="E430" s="70">
        <f>'Input 1 - Schedule 1'!F432</f>
        <v>0</v>
      </c>
      <c r="F430" s="70">
        <f>'Input 1 - Schedule 1'!G432</f>
        <v>0</v>
      </c>
      <c r="G430" s="70">
        <f>'Input 1 - Schedule 1'!I432</f>
        <v>0</v>
      </c>
      <c r="H430" s="70" t="str">
        <f>'Input 1 - Schedule 1'!J432</f>
        <v/>
      </c>
      <c r="I430" s="70">
        <f>'Input 1 - Schedule 1'!U432</f>
        <v>0</v>
      </c>
      <c r="J430" s="46"/>
      <c r="L430" s="46"/>
      <c r="M430" s="46"/>
      <c r="N430" s="70">
        <f>SUMIFS('Input 3 - Capital Instruments'!P$6:P$222,'Input 3 - Capital Instruments'!$N$6:$N$222,C430)</f>
        <v>0</v>
      </c>
      <c r="O430" s="46"/>
      <c r="P430" s="46"/>
      <c r="Q430" s="46"/>
      <c r="R430" s="71">
        <f t="shared" si="128"/>
        <v>0</v>
      </c>
      <c r="S430" s="46"/>
      <c r="T430" s="46"/>
      <c r="U430" s="72">
        <f t="shared" si="129"/>
        <v>0</v>
      </c>
      <c r="V430" s="71">
        <f t="shared" si="130"/>
        <v>0</v>
      </c>
      <c r="W430" s="71">
        <f t="shared" si="131"/>
        <v>0</v>
      </c>
      <c r="Y430" s="46"/>
      <c r="AA430" s="46"/>
      <c r="AB430" s="51"/>
      <c r="AC430" s="51"/>
      <c r="AD430" s="51"/>
      <c r="AE430" s="51"/>
      <c r="AF430" s="51"/>
      <c r="AG430" s="72">
        <f t="shared" si="132"/>
        <v>0</v>
      </c>
      <c r="AH430" s="46"/>
      <c r="AI430" s="46"/>
      <c r="AJ430" s="72">
        <f t="shared" si="124"/>
        <v>0</v>
      </c>
      <c r="AK430" s="71">
        <f t="shared" si="125"/>
        <v>0</v>
      </c>
      <c r="AL430" s="71">
        <f t="shared" si="126"/>
        <v>0</v>
      </c>
      <c r="AN430" s="73">
        <f t="shared" si="133"/>
        <v>0</v>
      </c>
      <c r="AO430" s="78">
        <f t="shared" si="134"/>
        <v>0</v>
      </c>
      <c r="AP430" s="79">
        <f t="shared" si="135"/>
        <v>0</v>
      </c>
      <c r="AQ430" s="73">
        <f t="shared" si="136"/>
        <v>0</v>
      </c>
      <c r="AR430" s="78">
        <f t="shared" si="137"/>
        <v>0</v>
      </c>
      <c r="AS430" s="79">
        <f t="shared" si="138"/>
        <v>0</v>
      </c>
      <c r="AT430" s="80" t="str">
        <f t="shared" si="139"/>
        <v/>
      </c>
      <c r="AU430" s="80" t="str">
        <f t="shared" si="140"/>
        <v/>
      </c>
      <c r="AW430" s="3" t="s">
        <v>1</v>
      </c>
    </row>
    <row r="431" spans="1:49" x14ac:dyDescent="0.2">
      <c r="A431" s="81">
        <f t="shared" si="127"/>
        <v>424</v>
      </c>
      <c r="B431" s="77" t="str">
        <f>IFERROR(VLOOKUP(F431,GCC.Param!$B$3:$C$96,2,FALSE),"")</f>
        <v/>
      </c>
      <c r="C431" s="70">
        <f>'Input 1 - Schedule 1'!D433</f>
        <v>0</v>
      </c>
      <c r="D431" s="70">
        <f>'Input 1 - Schedule 1'!E433</f>
        <v>0</v>
      </c>
      <c r="E431" s="70">
        <f>'Input 1 - Schedule 1'!F433</f>
        <v>0</v>
      </c>
      <c r="F431" s="70">
        <f>'Input 1 - Schedule 1'!G433</f>
        <v>0</v>
      </c>
      <c r="G431" s="70">
        <f>'Input 1 - Schedule 1'!I433</f>
        <v>0</v>
      </c>
      <c r="H431" s="70" t="str">
        <f>'Input 1 - Schedule 1'!J433</f>
        <v/>
      </c>
      <c r="I431" s="70">
        <f>'Input 1 - Schedule 1'!U433</f>
        <v>0</v>
      </c>
      <c r="J431" s="46"/>
      <c r="L431" s="46"/>
      <c r="M431" s="46"/>
      <c r="N431" s="70">
        <f>SUMIFS('Input 3 - Capital Instruments'!P$6:P$222,'Input 3 - Capital Instruments'!$N$6:$N$222,C431)</f>
        <v>0</v>
      </c>
      <c r="O431" s="46"/>
      <c r="P431" s="46"/>
      <c r="Q431" s="46"/>
      <c r="R431" s="71">
        <f t="shared" si="128"/>
        <v>0</v>
      </c>
      <c r="S431" s="46"/>
      <c r="T431" s="46"/>
      <c r="U431" s="72">
        <f t="shared" si="129"/>
        <v>0</v>
      </c>
      <c r="V431" s="71">
        <f t="shared" si="130"/>
        <v>0</v>
      </c>
      <c r="W431" s="71">
        <f t="shared" si="131"/>
        <v>0</v>
      </c>
      <c r="Y431" s="46"/>
      <c r="AA431" s="46"/>
      <c r="AB431" s="51"/>
      <c r="AC431" s="51"/>
      <c r="AD431" s="51"/>
      <c r="AE431" s="51"/>
      <c r="AF431" s="51"/>
      <c r="AG431" s="72">
        <f t="shared" si="132"/>
        <v>0</v>
      </c>
      <c r="AH431" s="46"/>
      <c r="AI431" s="46"/>
      <c r="AJ431" s="72">
        <f t="shared" si="124"/>
        <v>0</v>
      </c>
      <c r="AK431" s="71">
        <f t="shared" si="125"/>
        <v>0</v>
      </c>
      <c r="AL431" s="71">
        <f t="shared" si="126"/>
        <v>0</v>
      </c>
      <c r="AN431" s="73">
        <f t="shared" si="133"/>
        <v>0</v>
      </c>
      <c r="AO431" s="78">
        <f t="shared" si="134"/>
        <v>0</v>
      </c>
      <c r="AP431" s="79">
        <f t="shared" si="135"/>
        <v>0</v>
      </c>
      <c r="AQ431" s="73">
        <f t="shared" si="136"/>
        <v>0</v>
      </c>
      <c r="AR431" s="78">
        <f t="shared" si="137"/>
        <v>0</v>
      </c>
      <c r="AS431" s="79">
        <f t="shared" si="138"/>
        <v>0</v>
      </c>
      <c r="AT431" s="80" t="str">
        <f t="shared" si="139"/>
        <v/>
      </c>
      <c r="AU431" s="80" t="str">
        <f t="shared" si="140"/>
        <v/>
      </c>
      <c r="AW431" s="3" t="s">
        <v>1</v>
      </c>
    </row>
    <row r="432" spans="1:49" x14ac:dyDescent="0.2">
      <c r="A432" s="81">
        <f t="shared" si="127"/>
        <v>425</v>
      </c>
      <c r="B432" s="77" t="str">
        <f>IFERROR(VLOOKUP(F432,GCC.Param!$B$3:$C$96,2,FALSE),"")</f>
        <v/>
      </c>
      <c r="C432" s="70">
        <f>'Input 1 - Schedule 1'!D434</f>
        <v>0</v>
      </c>
      <c r="D432" s="70">
        <f>'Input 1 - Schedule 1'!E434</f>
        <v>0</v>
      </c>
      <c r="E432" s="70">
        <f>'Input 1 - Schedule 1'!F434</f>
        <v>0</v>
      </c>
      <c r="F432" s="70">
        <f>'Input 1 - Schedule 1'!G434</f>
        <v>0</v>
      </c>
      <c r="G432" s="70">
        <f>'Input 1 - Schedule 1'!I434</f>
        <v>0</v>
      </c>
      <c r="H432" s="70" t="str">
        <f>'Input 1 - Schedule 1'!J434</f>
        <v/>
      </c>
      <c r="I432" s="70">
        <f>'Input 1 - Schedule 1'!U434</f>
        <v>0</v>
      </c>
      <c r="J432" s="46"/>
      <c r="L432" s="46"/>
      <c r="M432" s="46"/>
      <c r="N432" s="70">
        <f>SUMIFS('Input 3 - Capital Instruments'!P$6:P$222,'Input 3 - Capital Instruments'!$N$6:$N$222,C432)</f>
        <v>0</v>
      </c>
      <c r="O432" s="46"/>
      <c r="P432" s="46"/>
      <c r="Q432" s="46"/>
      <c r="R432" s="71">
        <f t="shared" si="128"/>
        <v>0</v>
      </c>
      <c r="S432" s="46"/>
      <c r="T432" s="46"/>
      <c r="U432" s="72">
        <f t="shared" si="129"/>
        <v>0</v>
      </c>
      <c r="V432" s="71">
        <f t="shared" si="130"/>
        <v>0</v>
      </c>
      <c r="W432" s="71">
        <f t="shared" si="131"/>
        <v>0</v>
      </c>
      <c r="Y432" s="46"/>
      <c r="AA432" s="46"/>
      <c r="AB432" s="51"/>
      <c r="AC432" s="51"/>
      <c r="AD432" s="51"/>
      <c r="AE432" s="51"/>
      <c r="AF432" s="51"/>
      <c r="AG432" s="72">
        <f t="shared" si="132"/>
        <v>0</v>
      </c>
      <c r="AH432" s="46"/>
      <c r="AI432" s="46"/>
      <c r="AJ432" s="72">
        <f t="shared" si="124"/>
        <v>0</v>
      </c>
      <c r="AK432" s="71">
        <f t="shared" si="125"/>
        <v>0</v>
      </c>
      <c r="AL432" s="71">
        <f t="shared" si="126"/>
        <v>0</v>
      </c>
      <c r="AN432" s="73">
        <f t="shared" si="133"/>
        <v>0</v>
      </c>
      <c r="AO432" s="78">
        <f t="shared" si="134"/>
        <v>0</v>
      </c>
      <c r="AP432" s="79">
        <f t="shared" si="135"/>
        <v>0</v>
      </c>
      <c r="AQ432" s="73">
        <f t="shared" si="136"/>
        <v>0</v>
      </c>
      <c r="AR432" s="78">
        <f t="shared" si="137"/>
        <v>0</v>
      </c>
      <c r="AS432" s="79">
        <f t="shared" si="138"/>
        <v>0</v>
      </c>
      <c r="AT432" s="80" t="str">
        <f t="shared" si="139"/>
        <v/>
      </c>
      <c r="AU432" s="80" t="str">
        <f t="shared" si="140"/>
        <v/>
      </c>
      <c r="AW432" s="3" t="s">
        <v>1</v>
      </c>
    </row>
    <row r="433" spans="1:49" x14ac:dyDescent="0.2">
      <c r="A433" s="81">
        <f t="shared" si="127"/>
        <v>426</v>
      </c>
      <c r="B433" s="77" t="str">
        <f>IFERROR(VLOOKUP(F433,GCC.Param!$B$3:$C$96,2,FALSE),"")</f>
        <v/>
      </c>
      <c r="C433" s="70">
        <f>'Input 1 - Schedule 1'!D435</f>
        <v>0</v>
      </c>
      <c r="D433" s="70">
        <f>'Input 1 - Schedule 1'!E435</f>
        <v>0</v>
      </c>
      <c r="E433" s="70">
        <f>'Input 1 - Schedule 1'!F435</f>
        <v>0</v>
      </c>
      <c r="F433" s="70">
        <f>'Input 1 - Schedule 1'!G435</f>
        <v>0</v>
      </c>
      <c r="G433" s="70">
        <f>'Input 1 - Schedule 1'!I435</f>
        <v>0</v>
      </c>
      <c r="H433" s="70" t="str">
        <f>'Input 1 - Schedule 1'!J435</f>
        <v/>
      </c>
      <c r="I433" s="70">
        <f>'Input 1 - Schedule 1'!U435</f>
        <v>0</v>
      </c>
      <c r="J433" s="46"/>
      <c r="L433" s="46"/>
      <c r="M433" s="46"/>
      <c r="N433" s="70">
        <f>SUMIFS('Input 3 - Capital Instruments'!P$6:P$222,'Input 3 - Capital Instruments'!$N$6:$N$222,C433)</f>
        <v>0</v>
      </c>
      <c r="O433" s="46"/>
      <c r="P433" s="46"/>
      <c r="Q433" s="46"/>
      <c r="R433" s="71">
        <f t="shared" si="128"/>
        <v>0</v>
      </c>
      <c r="S433" s="46"/>
      <c r="T433" s="46"/>
      <c r="U433" s="72">
        <f t="shared" si="129"/>
        <v>0</v>
      </c>
      <c r="V433" s="71">
        <f t="shared" si="130"/>
        <v>0</v>
      </c>
      <c r="W433" s="71">
        <f t="shared" si="131"/>
        <v>0</v>
      </c>
      <c r="Y433" s="46"/>
      <c r="AA433" s="46"/>
      <c r="AB433" s="51"/>
      <c r="AC433" s="51"/>
      <c r="AD433" s="51"/>
      <c r="AE433" s="51"/>
      <c r="AF433" s="51"/>
      <c r="AG433" s="72">
        <f t="shared" si="132"/>
        <v>0</v>
      </c>
      <c r="AH433" s="46"/>
      <c r="AI433" s="46"/>
      <c r="AJ433" s="72">
        <f t="shared" si="124"/>
        <v>0</v>
      </c>
      <c r="AK433" s="71">
        <f t="shared" si="125"/>
        <v>0</v>
      </c>
      <c r="AL433" s="71">
        <f t="shared" si="126"/>
        <v>0</v>
      </c>
      <c r="AN433" s="73">
        <f t="shared" si="133"/>
        <v>0</v>
      </c>
      <c r="AO433" s="78">
        <f t="shared" si="134"/>
        <v>0</v>
      </c>
      <c r="AP433" s="79">
        <f t="shared" si="135"/>
        <v>0</v>
      </c>
      <c r="AQ433" s="73">
        <f t="shared" si="136"/>
        <v>0</v>
      </c>
      <c r="AR433" s="78">
        <f t="shared" si="137"/>
        <v>0</v>
      </c>
      <c r="AS433" s="79">
        <f t="shared" si="138"/>
        <v>0</v>
      </c>
      <c r="AT433" s="80" t="str">
        <f t="shared" si="139"/>
        <v/>
      </c>
      <c r="AU433" s="80" t="str">
        <f t="shared" si="140"/>
        <v/>
      </c>
      <c r="AW433" s="3" t="s">
        <v>1</v>
      </c>
    </row>
    <row r="434" spans="1:49" x14ac:dyDescent="0.2">
      <c r="A434" s="81">
        <f t="shared" si="127"/>
        <v>427</v>
      </c>
      <c r="B434" s="77" t="str">
        <f>IFERROR(VLOOKUP(F434,GCC.Param!$B$3:$C$96,2,FALSE),"")</f>
        <v/>
      </c>
      <c r="C434" s="70">
        <f>'Input 1 - Schedule 1'!D436</f>
        <v>0</v>
      </c>
      <c r="D434" s="70">
        <f>'Input 1 - Schedule 1'!E436</f>
        <v>0</v>
      </c>
      <c r="E434" s="70">
        <f>'Input 1 - Schedule 1'!F436</f>
        <v>0</v>
      </c>
      <c r="F434" s="70">
        <f>'Input 1 - Schedule 1'!G436</f>
        <v>0</v>
      </c>
      <c r="G434" s="70">
        <f>'Input 1 - Schedule 1'!I436</f>
        <v>0</v>
      </c>
      <c r="H434" s="70" t="str">
        <f>'Input 1 - Schedule 1'!J436</f>
        <v/>
      </c>
      <c r="I434" s="70">
        <f>'Input 1 - Schedule 1'!U436</f>
        <v>0</v>
      </c>
      <c r="J434" s="46"/>
      <c r="L434" s="46"/>
      <c r="M434" s="46"/>
      <c r="N434" s="70">
        <f>SUMIFS('Input 3 - Capital Instruments'!P$6:P$222,'Input 3 - Capital Instruments'!$N$6:$N$222,C434)</f>
        <v>0</v>
      </c>
      <c r="O434" s="46"/>
      <c r="P434" s="46"/>
      <c r="Q434" s="46"/>
      <c r="R434" s="71">
        <f t="shared" si="128"/>
        <v>0</v>
      </c>
      <c r="S434" s="46"/>
      <c r="T434" s="46"/>
      <c r="U434" s="72">
        <f t="shared" si="129"/>
        <v>0</v>
      </c>
      <c r="V434" s="71">
        <f t="shared" si="130"/>
        <v>0</v>
      </c>
      <c r="W434" s="71">
        <f t="shared" si="131"/>
        <v>0</v>
      </c>
      <c r="Y434" s="46"/>
      <c r="AA434" s="46"/>
      <c r="AB434" s="51"/>
      <c r="AC434" s="51"/>
      <c r="AD434" s="51"/>
      <c r="AE434" s="51"/>
      <c r="AF434" s="51"/>
      <c r="AG434" s="72">
        <f t="shared" si="132"/>
        <v>0</v>
      </c>
      <c r="AH434" s="46"/>
      <c r="AI434" s="46"/>
      <c r="AJ434" s="72">
        <f t="shared" si="124"/>
        <v>0</v>
      </c>
      <c r="AK434" s="71">
        <f t="shared" si="125"/>
        <v>0</v>
      </c>
      <c r="AL434" s="71">
        <f t="shared" si="126"/>
        <v>0</v>
      </c>
      <c r="AN434" s="73">
        <f t="shared" si="133"/>
        <v>0</v>
      </c>
      <c r="AO434" s="78">
        <f t="shared" si="134"/>
        <v>0</v>
      </c>
      <c r="AP434" s="79">
        <f t="shared" si="135"/>
        <v>0</v>
      </c>
      <c r="AQ434" s="73">
        <f t="shared" si="136"/>
        <v>0</v>
      </c>
      <c r="AR434" s="78">
        <f t="shared" si="137"/>
        <v>0</v>
      </c>
      <c r="AS434" s="79">
        <f t="shared" si="138"/>
        <v>0</v>
      </c>
      <c r="AT434" s="80" t="str">
        <f t="shared" si="139"/>
        <v/>
      </c>
      <c r="AU434" s="80" t="str">
        <f t="shared" si="140"/>
        <v/>
      </c>
      <c r="AW434" s="3" t="s">
        <v>1</v>
      </c>
    </row>
    <row r="435" spans="1:49" x14ac:dyDescent="0.2">
      <c r="A435" s="81">
        <f t="shared" si="127"/>
        <v>428</v>
      </c>
      <c r="B435" s="77" t="str">
        <f>IFERROR(VLOOKUP(F435,GCC.Param!$B$3:$C$96,2,FALSE),"")</f>
        <v/>
      </c>
      <c r="C435" s="70">
        <f>'Input 1 - Schedule 1'!D437</f>
        <v>0</v>
      </c>
      <c r="D435" s="70">
        <f>'Input 1 - Schedule 1'!E437</f>
        <v>0</v>
      </c>
      <c r="E435" s="70">
        <f>'Input 1 - Schedule 1'!F437</f>
        <v>0</v>
      </c>
      <c r="F435" s="70">
        <f>'Input 1 - Schedule 1'!G437</f>
        <v>0</v>
      </c>
      <c r="G435" s="70">
        <f>'Input 1 - Schedule 1'!I437</f>
        <v>0</v>
      </c>
      <c r="H435" s="70" t="str">
        <f>'Input 1 - Schedule 1'!J437</f>
        <v/>
      </c>
      <c r="I435" s="70">
        <f>'Input 1 - Schedule 1'!U437</f>
        <v>0</v>
      </c>
      <c r="J435" s="46"/>
      <c r="L435" s="46"/>
      <c r="M435" s="46"/>
      <c r="N435" s="70">
        <f>SUMIFS('Input 3 - Capital Instruments'!P$6:P$222,'Input 3 - Capital Instruments'!$N$6:$N$222,C435)</f>
        <v>0</v>
      </c>
      <c r="O435" s="46"/>
      <c r="P435" s="46"/>
      <c r="Q435" s="46"/>
      <c r="R435" s="71">
        <f t="shared" si="128"/>
        <v>0</v>
      </c>
      <c r="S435" s="46"/>
      <c r="T435" s="46"/>
      <c r="U435" s="72">
        <f t="shared" si="129"/>
        <v>0</v>
      </c>
      <c r="V435" s="71">
        <f t="shared" si="130"/>
        <v>0</v>
      </c>
      <c r="W435" s="71">
        <f t="shared" si="131"/>
        <v>0</v>
      </c>
      <c r="Y435" s="46"/>
      <c r="AA435" s="46"/>
      <c r="AB435" s="51"/>
      <c r="AC435" s="51"/>
      <c r="AD435" s="51"/>
      <c r="AE435" s="51"/>
      <c r="AF435" s="51"/>
      <c r="AG435" s="72">
        <f t="shared" si="132"/>
        <v>0</v>
      </c>
      <c r="AH435" s="46"/>
      <c r="AI435" s="46"/>
      <c r="AJ435" s="72">
        <f t="shared" si="124"/>
        <v>0</v>
      </c>
      <c r="AK435" s="71">
        <f t="shared" si="125"/>
        <v>0</v>
      </c>
      <c r="AL435" s="71">
        <f t="shared" si="126"/>
        <v>0</v>
      </c>
      <c r="AN435" s="73">
        <f t="shared" si="133"/>
        <v>0</v>
      </c>
      <c r="AO435" s="78">
        <f t="shared" si="134"/>
        <v>0</v>
      </c>
      <c r="AP435" s="79">
        <f t="shared" si="135"/>
        <v>0</v>
      </c>
      <c r="AQ435" s="73">
        <f t="shared" si="136"/>
        <v>0</v>
      </c>
      <c r="AR435" s="78">
        <f t="shared" si="137"/>
        <v>0</v>
      </c>
      <c r="AS435" s="79">
        <f t="shared" si="138"/>
        <v>0</v>
      </c>
      <c r="AT435" s="80" t="str">
        <f t="shared" si="139"/>
        <v/>
      </c>
      <c r="AU435" s="80" t="str">
        <f t="shared" si="140"/>
        <v/>
      </c>
      <c r="AW435" s="3" t="s">
        <v>1</v>
      </c>
    </row>
    <row r="436" spans="1:49" x14ac:dyDescent="0.2">
      <c r="A436" s="81">
        <f t="shared" si="127"/>
        <v>429</v>
      </c>
      <c r="B436" s="77" t="str">
        <f>IFERROR(VLOOKUP(F436,GCC.Param!$B$3:$C$96,2,FALSE),"")</f>
        <v/>
      </c>
      <c r="C436" s="70">
        <f>'Input 1 - Schedule 1'!D438</f>
        <v>0</v>
      </c>
      <c r="D436" s="70">
        <f>'Input 1 - Schedule 1'!E438</f>
        <v>0</v>
      </c>
      <c r="E436" s="70">
        <f>'Input 1 - Schedule 1'!F438</f>
        <v>0</v>
      </c>
      <c r="F436" s="70">
        <f>'Input 1 - Schedule 1'!G438</f>
        <v>0</v>
      </c>
      <c r="G436" s="70">
        <f>'Input 1 - Schedule 1'!I438</f>
        <v>0</v>
      </c>
      <c r="H436" s="70" t="str">
        <f>'Input 1 - Schedule 1'!J438</f>
        <v/>
      </c>
      <c r="I436" s="70">
        <f>'Input 1 - Schedule 1'!U438</f>
        <v>0</v>
      </c>
      <c r="J436" s="46"/>
      <c r="L436" s="46"/>
      <c r="M436" s="46"/>
      <c r="N436" s="70">
        <f>SUMIFS('Input 3 - Capital Instruments'!P$6:P$222,'Input 3 - Capital Instruments'!$N$6:$N$222,C436)</f>
        <v>0</v>
      </c>
      <c r="O436" s="46"/>
      <c r="P436" s="46"/>
      <c r="Q436" s="46"/>
      <c r="R436" s="71">
        <f t="shared" si="128"/>
        <v>0</v>
      </c>
      <c r="S436" s="46"/>
      <c r="T436" s="46"/>
      <c r="U436" s="72">
        <f t="shared" si="129"/>
        <v>0</v>
      </c>
      <c r="V436" s="71">
        <f t="shared" si="130"/>
        <v>0</v>
      </c>
      <c r="W436" s="71">
        <f t="shared" si="131"/>
        <v>0</v>
      </c>
      <c r="Y436" s="46"/>
      <c r="AA436" s="46"/>
      <c r="AB436" s="51"/>
      <c r="AC436" s="51"/>
      <c r="AD436" s="51"/>
      <c r="AE436" s="51"/>
      <c r="AF436" s="51"/>
      <c r="AG436" s="72">
        <f t="shared" si="132"/>
        <v>0</v>
      </c>
      <c r="AH436" s="46"/>
      <c r="AI436" s="46"/>
      <c r="AJ436" s="72">
        <f t="shared" si="124"/>
        <v>0</v>
      </c>
      <c r="AK436" s="71">
        <f t="shared" si="125"/>
        <v>0</v>
      </c>
      <c r="AL436" s="71">
        <f t="shared" si="126"/>
        <v>0</v>
      </c>
      <c r="AN436" s="73">
        <f t="shared" si="133"/>
        <v>0</v>
      </c>
      <c r="AO436" s="78">
        <f t="shared" si="134"/>
        <v>0</v>
      </c>
      <c r="AP436" s="79">
        <f t="shared" si="135"/>
        <v>0</v>
      </c>
      <c r="AQ436" s="73">
        <f t="shared" si="136"/>
        <v>0</v>
      </c>
      <c r="AR436" s="78">
        <f t="shared" si="137"/>
        <v>0</v>
      </c>
      <c r="AS436" s="79">
        <f t="shared" si="138"/>
        <v>0</v>
      </c>
      <c r="AT436" s="80" t="str">
        <f t="shared" si="139"/>
        <v/>
      </c>
      <c r="AU436" s="80" t="str">
        <f t="shared" si="140"/>
        <v/>
      </c>
      <c r="AW436" s="3" t="s">
        <v>1</v>
      </c>
    </row>
    <row r="437" spans="1:49" x14ac:dyDescent="0.2">
      <c r="A437" s="81">
        <f t="shared" si="127"/>
        <v>430</v>
      </c>
      <c r="B437" s="77" t="str">
        <f>IFERROR(VLOOKUP(F437,GCC.Param!$B$3:$C$96,2,FALSE),"")</f>
        <v/>
      </c>
      <c r="C437" s="70">
        <f>'Input 1 - Schedule 1'!D439</f>
        <v>0</v>
      </c>
      <c r="D437" s="70">
        <f>'Input 1 - Schedule 1'!E439</f>
        <v>0</v>
      </c>
      <c r="E437" s="70">
        <f>'Input 1 - Schedule 1'!F439</f>
        <v>0</v>
      </c>
      <c r="F437" s="70">
        <f>'Input 1 - Schedule 1'!G439</f>
        <v>0</v>
      </c>
      <c r="G437" s="70">
        <f>'Input 1 - Schedule 1'!I439</f>
        <v>0</v>
      </c>
      <c r="H437" s="70" t="str">
        <f>'Input 1 - Schedule 1'!J439</f>
        <v/>
      </c>
      <c r="I437" s="70">
        <f>'Input 1 - Schedule 1'!U439</f>
        <v>0</v>
      </c>
      <c r="J437" s="46"/>
      <c r="L437" s="46"/>
      <c r="M437" s="46"/>
      <c r="N437" s="70">
        <f>SUMIFS('Input 3 - Capital Instruments'!P$6:P$222,'Input 3 - Capital Instruments'!$N$6:$N$222,C437)</f>
        <v>0</v>
      </c>
      <c r="O437" s="46"/>
      <c r="P437" s="46"/>
      <c r="Q437" s="46"/>
      <c r="R437" s="71">
        <f t="shared" si="128"/>
        <v>0</v>
      </c>
      <c r="S437" s="46"/>
      <c r="T437" s="46"/>
      <c r="U437" s="72">
        <f t="shared" si="129"/>
        <v>0</v>
      </c>
      <c r="V437" s="71">
        <f t="shared" si="130"/>
        <v>0</v>
      </c>
      <c r="W437" s="71">
        <f t="shared" si="131"/>
        <v>0</v>
      </c>
      <c r="Y437" s="46"/>
      <c r="AA437" s="46"/>
      <c r="AB437" s="51"/>
      <c r="AC437" s="51"/>
      <c r="AD437" s="51"/>
      <c r="AE437" s="51"/>
      <c r="AF437" s="51"/>
      <c r="AG437" s="72">
        <f t="shared" si="132"/>
        <v>0</v>
      </c>
      <c r="AH437" s="46"/>
      <c r="AI437" s="46"/>
      <c r="AJ437" s="72">
        <f t="shared" si="124"/>
        <v>0</v>
      </c>
      <c r="AK437" s="71">
        <f t="shared" si="125"/>
        <v>0</v>
      </c>
      <c r="AL437" s="71">
        <f t="shared" si="126"/>
        <v>0</v>
      </c>
      <c r="AN437" s="73">
        <f t="shared" si="133"/>
        <v>0</v>
      </c>
      <c r="AO437" s="78">
        <f t="shared" si="134"/>
        <v>0</v>
      </c>
      <c r="AP437" s="79">
        <f t="shared" si="135"/>
        <v>0</v>
      </c>
      <c r="AQ437" s="73">
        <f t="shared" si="136"/>
        <v>0</v>
      </c>
      <c r="AR437" s="78">
        <f t="shared" si="137"/>
        <v>0</v>
      </c>
      <c r="AS437" s="79">
        <f t="shared" si="138"/>
        <v>0</v>
      </c>
      <c r="AT437" s="80" t="str">
        <f t="shared" si="139"/>
        <v/>
      </c>
      <c r="AU437" s="80" t="str">
        <f t="shared" si="140"/>
        <v/>
      </c>
      <c r="AW437" s="3" t="s">
        <v>1</v>
      </c>
    </row>
    <row r="438" spans="1:49" x14ac:dyDescent="0.2">
      <c r="A438" s="81">
        <f t="shared" si="127"/>
        <v>431</v>
      </c>
      <c r="B438" s="77" t="str">
        <f>IFERROR(VLOOKUP(F438,GCC.Param!$B$3:$C$96,2,FALSE),"")</f>
        <v/>
      </c>
      <c r="C438" s="70">
        <f>'Input 1 - Schedule 1'!D440</f>
        <v>0</v>
      </c>
      <c r="D438" s="70">
        <f>'Input 1 - Schedule 1'!E440</f>
        <v>0</v>
      </c>
      <c r="E438" s="70">
        <f>'Input 1 - Schedule 1'!F440</f>
        <v>0</v>
      </c>
      <c r="F438" s="70">
        <f>'Input 1 - Schedule 1'!G440</f>
        <v>0</v>
      </c>
      <c r="G438" s="70">
        <f>'Input 1 - Schedule 1'!I440</f>
        <v>0</v>
      </c>
      <c r="H438" s="70" t="str">
        <f>'Input 1 - Schedule 1'!J440</f>
        <v/>
      </c>
      <c r="I438" s="70">
        <f>'Input 1 - Schedule 1'!U440</f>
        <v>0</v>
      </c>
      <c r="J438" s="46"/>
      <c r="L438" s="46"/>
      <c r="M438" s="46"/>
      <c r="N438" s="70">
        <f>SUMIFS('Input 3 - Capital Instruments'!P$6:P$222,'Input 3 - Capital Instruments'!$N$6:$N$222,C438)</f>
        <v>0</v>
      </c>
      <c r="O438" s="46"/>
      <c r="P438" s="46"/>
      <c r="Q438" s="46"/>
      <c r="R438" s="71">
        <f t="shared" si="128"/>
        <v>0</v>
      </c>
      <c r="S438" s="46"/>
      <c r="T438" s="46"/>
      <c r="U438" s="72">
        <f t="shared" si="129"/>
        <v>0</v>
      </c>
      <c r="V438" s="71">
        <f t="shared" si="130"/>
        <v>0</v>
      </c>
      <c r="W438" s="71">
        <f t="shared" si="131"/>
        <v>0</v>
      </c>
      <c r="Y438" s="46"/>
      <c r="AA438" s="46"/>
      <c r="AB438" s="51"/>
      <c r="AC438" s="51"/>
      <c r="AD438" s="51"/>
      <c r="AE438" s="51"/>
      <c r="AF438" s="51"/>
      <c r="AG438" s="72">
        <f t="shared" si="132"/>
        <v>0</v>
      </c>
      <c r="AH438" s="46"/>
      <c r="AI438" s="46"/>
      <c r="AJ438" s="72">
        <f t="shared" si="124"/>
        <v>0</v>
      </c>
      <c r="AK438" s="71">
        <f t="shared" si="125"/>
        <v>0</v>
      </c>
      <c r="AL438" s="71">
        <f t="shared" si="126"/>
        <v>0</v>
      </c>
      <c r="AN438" s="73">
        <f t="shared" si="133"/>
        <v>0</v>
      </c>
      <c r="AO438" s="78">
        <f t="shared" si="134"/>
        <v>0</v>
      </c>
      <c r="AP438" s="79">
        <f t="shared" si="135"/>
        <v>0</v>
      </c>
      <c r="AQ438" s="73">
        <f t="shared" si="136"/>
        <v>0</v>
      </c>
      <c r="AR438" s="78">
        <f t="shared" si="137"/>
        <v>0</v>
      </c>
      <c r="AS438" s="79">
        <f t="shared" si="138"/>
        <v>0</v>
      </c>
      <c r="AT438" s="80" t="str">
        <f t="shared" si="139"/>
        <v/>
      </c>
      <c r="AU438" s="80" t="str">
        <f t="shared" si="140"/>
        <v/>
      </c>
      <c r="AW438" s="3" t="s">
        <v>1</v>
      </c>
    </row>
    <row r="439" spans="1:49" x14ac:dyDescent="0.2">
      <c r="A439" s="81">
        <f t="shared" si="127"/>
        <v>432</v>
      </c>
      <c r="B439" s="77" t="str">
        <f>IFERROR(VLOOKUP(F439,GCC.Param!$B$3:$C$96,2,FALSE),"")</f>
        <v/>
      </c>
      <c r="C439" s="70">
        <f>'Input 1 - Schedule 1'!D441</f>
        <v>0</v>
      </c>
      <c r="D439" s="70">
        <f>'Input 1 - Schedule 1'!E441</f>
        <v>0</v>
      </c>
      <c r="E439" s="70">
        <f>'Input 1 - Schedule 1'!F441</f>
        <v>0</v>
      </c>
      <c r="F439" s="70">
        <f>'Input 1 - Schedule 1'!G441</f>
        <v>0</v>
      </c>
      <c r="G439" s="70">
        <f>'Input 1 - Schedule 1'!I441</f>
        <v>0</v>
      </c>
      <c r="H439" s="70" t="str">
        <f>'Input 1 - Schedule 1'!J441</f>
        <v/>
      </c>
      <c r="I439" s="70">
        <f>'Input 1 - Schedule 1'!U441</f>
        <v>0</v>
      </c>
      <c r="J439" s="46"/>
      <c r="L439" s="46"/>
      <c r="M439" s="46"/>
      <c r="N439" s="70">
        <f>SUMIFS('Input 3 - Capital Instruments'!P$6:P$222,'Input 3 - Capital Instruments'!$N$6:$N$222,C439)</f>
        <v>0</v>
      </c>
      <c r="O439" s="46"/>
      <c r="P439" s="46"/>
      <c r="Q439" s="46"/>
      <c r="R439" s="71">
        <f t="shared" si="128"/>
        <v>0</v>
      </c>
      <c r="S439" s="46"/>
      <c r="T439" s="46"/>
      <c r="U439" s="72">
        <f t="shared" si="129"/>
        <v>0</v>
      </c>
      <c r="V439" s="71">
        <f t="shared" si="130"/>
        <v>0</v>
      </c>
      <c r="W439" s="71">
        <f t="shared" si="131"/>
        <v>0</v>
      </c>
      <c r="Y439" s="46"/>
      <c r="AA439" s="46"/>
      <c r="AB439" s="51"/>
      <c r="AC439" s="51"/>
      <c r="AD439" s="51"/>
      <c r="AE439" s="51"/>
      <c r="AF439" s="51"/>
      <c r="AG439" s="72">
        <f t="shared" si="132"/>
        <v>0</v>
      </c>
      <c r="AH439" s="46"/>
      <c r="AI439" s="46"/>
      <c r="AJ439" s="72">
        <f t="shared" si="124"/>
        <v>0</v>
      </c>
      <c r="AK439" s="71">
        <f t="shared" si="125"/>
        <v>0</v>
      </c>
      <c r="AL439" s="71">
        <f t="shared" si="126"/>
        <v>0</v>
      </c>
      <c r="AN439" s="73">
        <f t="shared" si="133"/>
        <v>0</v>
      </c>
      <c r="AO439" s="78">
        <f t="shared" si="134"/>
        <v>0</v>
      </c>
      <c r="AP439" s="79">
        <f t="shared" si="135"/>
        <v>0</v>
      </c>
      <c r="AQ439" s="73">
        <f t="shared" si="136"/>
        <v>0</v>
      </c>
      <c r="AR439" s="78">
        <f t="shared" si="137"/>
        <v>0</v>
      </c>
      <c r="AS439" s="79">
        <f t="shared" si="138"/>
        <v>0</v>
      </c>
      <c r="AT439" s="80" t="str">
        <f t="shared" si="139"/>
        <v/>
      </c>
      <c r="AU439" s="80" t="str">
        <f t="shared" si="140"/>
        <v/>
      </c>
      <c r="AW439" s="3" t="s">
        <v>1</v>
      </c>
    </row>
    <row r="440" spans="1:49" x14ac:dyDescent="0.2">
      <c r="A440" s="81">
        <f t="shared" si="127"/>
        <v>433</v>
      </c>
      <c r="B440" s="77" t="str">
        <f>IFERROR(VLOOKUP(F440,GCC.Param!$B$3:$C$96,2,FALSE),"")</f>
        <v/>
      </c>
      <c r="C440" s="70">
        <f>'Input 1 - Schedule 1'!D442</f>
        <v>0</v>
      </c>
      <c r="D440" s="70">
        <f>'Input 1 - Schedule 1'!E442</f>
        <v>0</v>
      </c>
      <c r="E440" s="70">
        <f>'Input 1 - Schedule 1'!F442</f>
        <v>0</v>
      </c>
      <c r="F440" s="70">
        <f>'Input 1 - Schedule 1'!G442</f>
        <v>0</v>
      </c>
      <c r="G440" s="70">
        <f>'Input 1 - Schedule 1'!I442</f>
        <v>0</v>
      </c>
      <c r="H440" s="70" t="str">
        <f>'Input 1 - Schedule 1'!J442</f>
        <v/>
      </c>
      <c r="I440" s="70">
        <f>'Input 1 - Schedule 1'!U442</f>
        <v>0</v>
      </c>
      <c r="J440" s="46"/>
      <c r="L440" s="46"/>
      <c r="M440" s="46"/>
      <c r="N440" s="70">
        <f>SUMIFS('Input 3 - Capital Instruments'!P$6:P$222,'Input 3 - Capital Instruments'!$N$6:$N$222,C440)</f>
        <v>0</v>
      </c>
      <c r="O440" s="46"/>
      <c r="P440" s="46"/>
      <c r="Q440" s="46"/>
      <c r="R440" s="71">
        <f t="shared" si="128"/>
        <v>0</v>
      </c>
      <c r="S440" s="46"/>
      <c r="T440" s="46"/>
      <c r="U440" s="72">
        <f t="shared" si="129"/>
        <v>0</v>
      </c>
      <c r="V440" s="71">
        <f t="shared" si="130"/>
        <v>0</v>
      </c>
      <c r="W440" s="71">
        <f t="shared" si="131"/>
        <v>0</v>
      </c>
      <c r="Y440" s="46"/>
      <c r="AA440" s="46"/>
      <c r="AB440" s="51"/>
      <c r="AC440" s="51"/>
      <c r="AD440" s="51"/>
      <c r="AE440" s="51"/>
      <c r="AF440" s="51"/>
      <c r="AG440" s="72">
        <f t="shared" si="132"/>
        <v>0</v>
      </c>
      <c r="AH440" s="46"/>
      <c r="AI440" s="46"/>
      <c r="AJ440" s="72">
        <f t="shared" si="124"/>
        <v>0</v>
      </c>
      <c r="AK440" s="71">
        <f t="shared" si="125"/>
        <v>0</v>
      </c>
      <c r="AL440" s="71">
        <f t="shared" si="126"/>
        <v>0</v>
      </c>
      <c r="AN440" s="73">
        <f t="shared" si="133"/>
        <v>0</v>
      </c>
      <c r="AO440" s="78">
        <f t="shared" si="134"/>
        <v>0</v>
      </c>
      <c r="AP440" s="79">
        <f t="shared" si="135"/>
        <v>0</v>
      </c>
      <c r="AQ440" s="73">
        <f t="shared" si="136"/>
        <v>0</v>
      </c>
      <c r="AR440" s="78">
        <f t="shared" si="137"/>
        <v>0</v>
      </c>
      <c r="AS440" s="79">
        <f t="shared" si="138"/>
        <v>0</v>
      </c>
      <c r="AT440" s="80" t="str">
        <f t="shared" si="139"/>
        <v/>
      </c>
      <c r="AU440" s="80" t="str">
        <f t="shared" si="140"/>
        <v/>
      </c>
      <c r="AW440" s="3" t="s">
        <v>1</v>
      </c>
    </row>
    <row r="441" spans="1:49" x14ac:dyDescent="0.2">
      <c r="A441" s="81">
        <f t="shared" si="127"/>
        <v>434</v>
      </c>
      <c r="B441" s="77" t="str">
        <f>IFERROR(VLOOKUP(F441,GCC.Param!$B$3:$C$96,2,FALSE),"")</f>
        <v/>
      </c>
      <c r="C441" s="70">
        <f>'Input 1 - Schedule 1'!D443</f>
        <v>0</v>
      </c>
      <c r="D441" s="70">
        <f>'Input 1 - Schedule 1'!E443</f>
        <v>0</v>
      </c>
      <c r="E441" s="70">
        <f>'Input 1 - Schedule 1'!F443</f>
        <v>0</v>
      </c>
      <c r="F441" s="70">
        <f>'Input 1 - Schedule 1'!G443</f>
        <v>0</v>
      </c>
      <c r="G441" s="70">
        <f>'Input 1 - Schedule 1'!I443</f>
        <v>0</v>
      </c>
      <c r="H441" s="70" t="str">
        <f>'Input 1 - Schedule 1'!J443</f>
        <v/>
      </c>
      <c r="I441" s="70">
        <f>'Input 1 - Schedule 1'!U443</f>
        <v>0</v>
      </c>
      <c r="J441" s="46"/>
      <c r="L441" s="46"/>
      <c r="M441" s="46"/>
      <c r="N441" s="70">
        <f>SUMIFS('Input 3 - Capital Instruments'!P$6:P$222,'Input 3 - Capital Instruments'!$N$6:$N$222,C441)</f>
        <v>0</v>
      </c>
      <c r="O441" s="46"/>
      <c r="P441" s="46"/>
      <c r="Q441" s="46"/>
      <c r="R441" s="71">
        <f t="shared" si="128"/>
        <v>0</v>
      </c>
      <c r="S441" s="46"/>
      <c r="T441" s="46"/>
      <c r="U441" s="72">
        <f t="shared" si="129"/>
        <v>0</v>
      </c>
      <c r="V441" s="71">
        <f t="shared" si="130"/>
        <v>0</v>
      </c>
      <c r="W441" s="71">
        <f t="shared" si="131"/>
        <v>0</v>
      </c>
      <c r="Y441" s="46"/>
      <c r="AA441" s="46"/>
      <c r="AB441" s="51"/>
      <c r="AC441" s="51"/>
      <c r="AD441" s="51"/>
      <c r="AE441" s="51"/>
      <c r="AF441" s="51"/>
      <c r="AG441" s="72">
        <f t="shared" si="132"/>
        <v>0</v>
      </c>
      <c r="AH441" s="46"/>
      <c r="AI441" s="46"/>
      <c r="AJ441" s="72">
        <f t="shared" si="124"/>
        <v>0</v>
      </c>
      <c r="AK441" s="71">
        <f t="shared" si="125"/>
        <v>0</v>
      </c>
      <c r="AL441" s="71">
        <f t="shared" si="126"/>
        <v>0</v>
      </c>
      <c r="AN441" s="73">
        <f t="shared" si="133"/>
        <v>0</v>
      </c>
      <c r="AO441" s="78">
        <f t="shared" si="134"/>
        <v>0</v>
      </c>
      <c r="AP441" s="79">
        <f t="shared" si="135"/>
        <v>0</v>
      </c>
      <c r="AQ441" s="73">
        <f t="shared" si="136"/>
        <v>0</v>
      </c>
      <c r="AR441" s="78">
        <f t="shared" si="137"/>
        <v>0</v>
      </c>
      <c r="AS441" s="79">
        <f t="shared" si="138"/>
        <v>0</v>
      </c>
      <c r="AT441" s="80" t="str">
        <f t="shared" si="139"/>
        <v/>
      </c>
      <c r="AU441" s="80" t="str">
        <f t="shared" si="140"/>
        <v/>
      </c>
      <c r="AW441" s="3" t="s">
        <v>1</v>
      </c>
    </row>
    <row r="442" spans="1:49" x14ac:dyDescent="0.2">
      <c r="A442" s="81">
        <f t="shared" si="127"/>
        <v>435</v>
      </c>
      <c r="B442" s="77" t="str">
        <f>IFERROR(VLOOKUP(F442,GCC.Param!$B$3:$C$96,2,FALSE),"")</f>
        <v/>
      </c>
      <c r="C442" s="70">
        <f>'Input 1 - Schedule 1'!D444</f>
        <v>0</v>
      </c>
      <c r="D442" s="70">
        <f>'Input 1 - Schedule 1'!E444</f>
        <v>0</v>
      </c>
      <c r="E442" s="70">
        <f>'Input 1 - Schedule 1'!F444</f>
        <v>0</v>
      </c>
      <c r="F442" s="70">
        <f>'Input 1 - Schedule 1'!G444</f>
        <v>0</v>
      </c>
      <c r="G442" s="70">
        <f>'Input 1 - Schedule 1'!I444</f>
        <v>0</v>
      </c>
      <c r="H442" s="70" t="str">
        <f>'Input 1 - Schedule 1'!J444</f>
        <v/>
      </c>
      <c r="I442" s="70">
        <f>'Input 1 - Schedule 1'!U444</f>
        <v>0</v>
      </c>
      <c r="J442" s="46"/>
      <c r="L442" s="46"/>
      <c r="M442" s="46"/>
      <c r="N442" s="70">
        <f>SUMIFS('Input 3 - Capital Instruments'!P$6:P$222,'Input 3 - Capital Instruments'!$N$6:$N$222,C442)</f>
        <v>0</v>
      </c>
      <c r="O442" s="46"/>
      <c r="P442" s="46"/>
      <c r="Q442" s="46"/>
      <c r="R442" s="71">
        <f t="shared" si="128"/>
        <v>0</v>
      </c>
      <c r="S442" s="46"/>
      <c r="T442" s="46"/>
      <c r="U442" s="72">
        <f t="shared" si="129"/>
        <v>0</v>
      </c>
      <c r="V442" s="71">
        <f t="shared" si="130"/>
        <v>0</v>
      </c>
      <c r="W442" s="71">
        <f t="shared" si="131"/>
        <v>0</v>
      </c>
      <c r="Y442" s="46"/>
      <c r="AA442" s="46"/>
      <c r="AB442" s="51"/>
      <c r="AC442" s="51"/>
      <c r="AD442" s="51"/>
      <c r="AE442" s="51"/>
      <c r="AF442" s="51"/>
      <c r="AG442" s="72">
        <f t="shared" si="132"/>
        <v>0</v>
      </c>
      <c r="AH442" s="46"/>
      <c r="AI442" s="46"/>
      <c r="AJ442" s="72">
        <f t="shared" si="124"/>
        <v>0</v>
      </c>
      <c r="AK442" s="71">
        <f t="shared" si="125"/>
        <v>0</v>
      </c>
      <c r="AL442" s="71">
        <f t="shared" si="126"/>
        <v>0</v>
      </c>
      <c r="AN442" s="73">
        <f t="shared" si="133"/>
        <v>0</v>
      </c>
      <c r="AO442" s="78">
        <f t="shared" si="134"/>
        <v>0</v>
      </c>
      <c r="AP442" s="79">
        <f t="shared" si="135"/>
        <v>0</v>
      </c>
      <c r="AQ442" s="73">
        <f t="shared" si="136"/>
        <v>0</v>
      </c>
      <c r="AR442" s="78">
        <f t="shared" si="137"/>
        <v>0</v>
      </c>
      <c r="AS442" s="79">
        <f t="shared" si="138"/>
        <v>0</v>
      </c>
      <c r="AT442" s="80" t="str">
        <f t="shared" si="139"/>
        <v/>
      </c>
      <c r="AU442" s="80" t="str">
        <f t="shared" si="140"/>
        <v/>
      </c>
      <c r="AW442" s="3" t="s">
        <v>1</v>
      </c>
    </row>
    <row r="443" spans="1:49" x14ac:dyDescent="0.2">
      <c r="A443" s="81">
        <f t="shared" si="127"/>
        <v>436</v>
      </c>
      <c r="B443" s="77" t="str">
        <f>IFERROR(VLOOKUP(F443,GCC.Param!$B$3:$C$96,2,FALSE),"")</f>
        <v/>
      </c>
      <c r="C443" s="70">
        <f>'Input 1 - Schedule 1'!D445</f>
        <v>0</v>
      </c>
      <c r="D443" s="70">
        <f>'Input 1 - Schedule 1'!E445</f>
        <v>0</v>
      </c>
      <c r="E443" s="70">
        <f>'Input 1 - Schedule 1'!F445</f>
        <v>0</v>
      </c>
      <c r="F443" s="70">
        <f>'Input 1 - Schedule 1'!G445</f>
        <v>0</v>
      </c>
      <c r="G443" s="70">
        <f>'Input 1 - Schedule 1'!I445</f>
        <v>0</v>
      </c>
      <c r="H443" s="70" t="str">
        <f>'Input 1 - Schedule 1'!J445</f>
        <v/>
      </c>
      <c r="I443" s="70">
        <f>'Input 1 - Schedule 1'!U445</f>
        <v>0</v>
      </c>
      <c r="J443" s="46"/>
      <c r="L443" s="46"/>
      <c r="M443" s="46"/>
      <c r="N443" s="70">
        <f>SUMIFS('Input 3 - Capital Instruments'!P$6:P$222,'Input 3 - Capital Instruments'!$N$6:$N$222,C443)</f>
        <v>0</v>
      </c>
      <c r="O443" s="46"/>
      <c r="P443" s="46"/>
      <c r="Q443" s="46"/>
      <c r="R443" s="71">
        <f t="shared" si="128"/>
        <v>0</v>
      </c>
      <c r="S443" s="46"/>
      <c r="T443" s="46"/>
      <c r="U443" s="72">
        <f t="shared" si="129"/>
        <v>0</v>
      </c>
      <c r="V443" s="71">
        <f t="shared" si="130"/>
        <v>0</v>
      </c>
      <c r="W443" s="71">
        <f t="shared" si="131"/>
        <v>0</v>
      </c>
      <c r="Y443" s="46"/>
      <c r="AA443" s="46"/>
      <c r="AB443" s="51"/>
      <c r="AC443" s="51"/>
      <c r="AD443" s="51"/>
      <c r="AE443" s="51"/>
      <c r="AF443" s="51"/>
      <c r="AG443" s="72">
        <f t="shared" si="132"/>
        <v>0</v>
      </c>
      <c r="AH443" s="46"/>
      <c r="AI443" s="46"/>
      <c r="AJ443" s="72">
        <f t="shared" si="124"/>
        <v>0</v>
      </c>
      <c r="AK443" s="71">
        <f t="shared" si="125"/>
        <v>0</v>
      </c>
      <c r="AL443" s="71">
        <f t="shared" si="126"/>
        <v>0</v>
      </c>
      <c r="AN443" s="73">
        <f t="shared" si="133"/>
        <v>0</v>
      </c>
      <c r="AO443" s="78">
        <f t="shared" si="134"/>
        <v>0</v>
      </c>
      <c r="AP443" s="79">
        <f t="shared" si="135"/>
        <v>0</v>
      </c>
      <c r="AQ443" s="73">
        <f t="shared" si="136"/>
        <v>0</v>
      </c>
      <c r="AR443" s="78">
        <f t="shared" si="137"/>
        <v>0</v>
      </c>
      <c r="AS443" s="79">
        <f t="shared" si="138"/>
        <v>0</v>
      </c>
      <c r="AT443" s="80" t="str">
        <f t="shared" si="139"/>
        <v/>
      </c>
      <c r="AU443" s="80" t="str">
        <f t="shared" si="140"/>
        <v/>
      </c>
      <c r="AW443" s="3" t="s">
        <v>1</v>
      </c>
    </row>
    <row r="444" spans="1:49" x14ac:dyDescent="0.2">
      <c r="A444" s="81">
        <f t="shared" si="127"/>
        <v>437</v>
      </c>
      <c r="B444" s="77" t="str">
        <f>IFERROR(VLOOKUP(F444,GCC.Param!$B$3:$C$96,2,FALSE),"")</f>
        <v/>
      </c>
      <c r="C444" s="70">
        <f>'Input 1 - Schedule 1'!D446</f>
        <v>0</v>
      </c>
      <c r="D444" s="70">
        <f>'Input 1 - Schedule 1'!E446</f>
        <v>0</v>
      </c>
      <c r="E444" s="70">
        <f>'Input 1 - Schedule 1'!F446</f>
        <v>0</v>
      </c>
      <c r="F444" s="70">
        <f>'Input 1 - Schedule 1'!G446</f>
        <v>0</v>
      </c>
      <c r="G444" s="70">
        <f>'Input 1 - Schedule 1'!I446</f>
        <v>0</v>
      </c>
      <c r="H444" s="70" t="str">
        <f>'Input 1 - Schedule 1'!J446</f>
        <v/>
      </c>
      <c r="I444" s="70">
        <f>'Input 1 - Schedule 1'!U446</f>
        <v>0</v>
      </c>
      <c r="J444" s="46"/>
      <c r="L444" s="46"/>
      <c r="M444" s="46"/>
      <c r="N444" s="70">
        <f>SUMIFS('Input 3 - Capital Instruments'!P$6:P$222,'Input 3 - Capital Instruments'!$N$6:$N$222,C444)</f>
        <v>0</v>
      </c>
      <c r="O444" s="46"/>
      <c r="P444" s="46"/>
      <c r="Q444" s="46"/>
      <c r="R444" s="71">
        <f t="shared" si="128"/>
        <v>0</v>
      </c>
      <c r="S444" s="46"/>
      <c r="T444" s="46"/>
      <c r="U444" s="72">
        <f t="shared" si="129"/>
        <v>0</v>
      </c>
      <c r="V444" s="71">
        <f t="shared" si="130"/>
        <v>0</v>
      </c>
      <c r="W444" s="71">
        <f t="shared" si="131"/>
        <v>0</v>
      </c>
      <c r="Y444" s="46"/>
      <c r="AA444" s="46"/>
      <c r="AB444" s="51"/>
      <c r="AC444" s="51"/>
      <c r="AD444" s="51"/>
      <c r="AE444" s="51"/>
      <c r="AF444" s="51"/>
      <c r="AG444" s="72">
        <f t="shared" si="132"/>
        <v>0</v>
      </c>
      <c r="AH444" s="46"/>
      <c r="AI444" s="46"/>
      <c r="AJ444" s="72">
        <f t="shared" si="124"/>
        <v>0</v>
      </c>
      <c r="AK444" s="71">
        <f t="shared" si="125"/>
        <v>0</v>
      </c>
      <c r="AL444" s="71">
        <f t="shared" si="126"/>
        <v>0</v>
      </c>
      <c r="AN444" s="73">
        <f t="shared" si="133"/>
        <v>0</v>
      </c>
      <c r="AO444" s="78">
        <f t="shared" si="134"/>
        <v>0</v>
      </c>
      <c r="AP444" s="79">
        <f t="shared" si="135"/>
        <v>0</v>
      </c>
      <c r="AQ444" s="73">
        <f t="shared" si="136"/>
        <v>0</v>
      </c>
      <c r="AR444" s="78">
        <f t="shared" si="137"/>
        <v>0</v>
      </c>
      <c r="AS444" s="79">
        <f t="shared" si="138"/>
        <v>0</v>
      </c>
      <c r="AT444" s="80" t="str">
        <f t="shared" si="139"/>
        <v/>
      </c>
      <c r="AU444" s="80" t="str">
        <f t="shared" si="140"/>
        <v/>
      </c>
      <c r="AW444" s="3" t="s">
        <v>1</v>
      </c>
    </row>
    <row r="445" spans="1:49" x14ac:dyDescent="0.2">
      <c r="A445" s="81">
        <f t="shared" si="127"/>
        <v>438</v>
      </c>
      <c r="B445" s="77" t="str">
        <f>IFERROR(VLOOKUP(F445,GCC.Param!$B$3:$C$96,2,FALSE),"")</f>
        <v/>
      </c>
      <c r="C445" s="70">
        <f>'Input 1 - Schedule 1'!D447</f>
        <v>0</v>
      </c>
      <c r="D445" s="70">
        <f>'Input 1 - Schedule 1'!E447</f>
        <v>0</v>
      </c>
      <c r="E445" s="70">
        <f>'Input 1 - Schedule 1'!F447</f>
        <v>0</v>
      </c>
      <c r="F445" s="70">
        <f>'Input 1 - Schedule 1'!G447</f>
        <v>0</v>
      </c>
      <c r="G445" s="70">
        <f>'Input 1 - Schedule 1'!I447</f>
        <v>0</v>
      </c>
      <c r="H445" s="70" t="str">
        <f>'Input 1 - Schedule 1'!J447</f>
        <v/>
      </c>
      <c r="I445" s="70">
        <f>'Input 1 - Schedule 1'!U447</f>
        <v>0</v>
      </c>
      <c r="J445" s="46"/>
      <c r="L445" s="46"/>
      <c r="M445" s="46"/>
      <c r="N445" s="70">
        <f>SUMIFS('Input 3 - Capital Instruments'!P$6:P$222,'Input 3 - Capital Instruments'!$N$6:$N$222,C445)</f>
        <v>0</v>
      </c>
      <c r="O445" s="46"/>
      <c r="P445" s="46"/>
      <c r="Q445" s="46"/>
      <c r="R445" s="71">
        <f t="shared" si="128"/>
        <v>0</v>
      </c>
      <c r="S445" s="46"/>
      <c r="T445" s="46"/>
      <c r="U445" s="72">
        <f t="shared" si="129"/>
        <v>0</v>
      </c>
      <c r="V445" s="71">
        <f t="shared" si="130"/>
        <v>0</v>
      </c>
      <c r="W445" s="71">
        <f t="shared" si="131"/>
        <v>0</v>
      </c>
      <c r="Y445" s="46"/>
      <c r="AA445" s="46"/>
      <c r="AB445" s="51"/>
      <c r="AC445" s="51"/>
      <c r="AD445" s="51"/>
      <c r="AE445" s="51"/>
      <c r="AF445" s="51"/>
      <c r="AG445" s="72">
        <f t="shared" si="132"/>
        <v>0</v>
      </c>
      <c r="AH445" s="46"/>
      <c r="AI445" s="46"/>
      <c r="AJ445" s="72">
        <f t="shared" si="124"/>
        <v>0</v>
      </c>
      <c r="AK445" s="71">
        <f t="shared" si="125"/>
        <v>0</v>
      </c>
      <c r="AL445" s="71">
        <f t="shared" si="126"/>
        <v>0</v>
      </c>
      <c r="AN445" s="73">
        <f t="shared" si="133"/>
        <v>0</v>
      </c>
      <c r="AO445" s="78">
        <f t="shared" si="134"/>
        <v>0</v>
      </c>
      <c r="AP445" s="79">
        <f t="shared" si="135"/>
        <v>0</v>
      </c>
      <c r="AQ445" s="73">
        <f t="shared" si="136"/>
        <v>0</v>
      </c>
      <c r="AR445" s="78">
        <f t="shared" si="137"/>
        <v>0</v>
      </c>
      <c r="AS445" s="79">
        <f t="shared" si="138"/>
        <v>0</v>
      </c>
      <c r="AT445" s="80" t="str">
        <f t="shared" si="139"/>
        <v/>
      </c>
      <c r="AU445" s="80" t="str">
        <f t="shared" si="140"/>
        <v/>
      </c>
      <c r="AW445" s="3" t="s">
        <v>1</v>
      </c>
    </row>
    <row r="446" spans="1:49" x14ac:dyDescent="0.2">
      <c r="A446" s="81">
        <f t="shared" si="127"/>
        <v>439</v>
      </c>
      <c r="B446" s="77" t="str">
        <f>IFERROR(VLOOKUP(F446,GCC.Param!$B$3:$C$96,2,FALSE),"")</f>
        <v/>
      </c>
      <c r="C446" s="70">
        <f>'Input 1 - Schedule 1'!D448</f>
        <v>0</v>
      </c>
      <c r="D446" s="70">
        <f>'Input 1 - Schedule 1'!E448</f>
        <v>0</v>
      </c>
      <c r="E446" s="70">
        <f>'Input 1 - Schedule 1'!F448</f>
        <v>0</v>
      </c>
      <c r="F446" s="70">
        <f>'Input 1 - Schedule 1'!G448</f>
        <v>0</v>
      </c>
      <c r="G446" s="70">
        <f>'Input 1 - Schedule 1'!I448</f>
        <v>0</v>
      </c>
      <c r="H446" s="70" t="str">
        <f>'Input 1 - Schedule 1'!J448</f>
        <v/>
      </c>
      <c r="I446" s="70">
        <f>'Input 1 - Schedule 1'!U448</f>
        <v>0</v>
      </c>
      <c r="J446" s="46"/>
      <c r="L446" s="46"/>
      <c r="M446" s="46"/>
      <c r="N446" s="70">
        <f>SUMIFS('Input 3 - Capital Instruments'!P$6:P$222,'Input 3 - Capital Instruments'!$N$6:$N$222,C446)</f>
        <v>0</v>
      </c>
      <c r="O446" s="46"/>
      <c r="P446" s="46"/>
      <c r="Q446" s="46"/>
      <c r="R446" s="71">
        <f t="shared" si="128"/>
        <v>0</v>
      </c>
      <c r="S446" s="46"/>
      <c r="T446" s="46"/>
      <c r="U446" s="72">
        <f t="shared" si="129"/>
        <v>0</v>
      </c>
      <c r="V446" s="71">
        <f t="shared" si="130"/>
        <v>0</v>
      </c>
      <c r="W446" s="71">
        <f t="shared" si="131"/>
        <v>0</v>
      </c>
      <c r="Y446" s="46"/>
      <c r="AA446" s="46"/>
      <c r="AB446" s="51"/>
      <c r="AC446" s="51"/>
      <c r="AD446" s="51"/>
      <c r="AE446" s="51"/>
      <c r="AF446" s="51"/>
      <c r="AG446" s="72">
        <f t="shared" si="132"/>
        <v>0</v>
      </c>
      <c r="AH446" s="46"/>
      <c r="AI446" s="46"/>
      <c r="AJ446" s="72">
        <f t="shared" si="124"/>
        <v>0</v>
      </c>
      <c r="AK446" s="71">
        <f t="shared" si="125"/>
        <v>0</v>
      </c>
      <c r="AL446" s="71">
        <f t="shared" si="126"/>
        <v>0</v>
      </c>
      <c r="AN446" s="73">
        <f t="shared" si="133"/>
        <v>0</v>
      </c>
      <c r="AO446" s="78">
        <f t="shared" si="134"/>
        <v>0</v>
      </c>
      <c r="AP446" s="79">
        <f t="shared" si="135"/>
        <v>0</v>
      </c>
      <c r="AQ446" s="73">
        <f t="shared" si="136"/>
        <v>0</v>
      </c>
      <c r="AR446" s="78">
        <f t="shared" si="137"/>
        <v>0</v>
      </c>
      <c r="AS446" s="79">
        <f t="shared" si="138"/>
        <v>0</v>
      </c>
      <c r="AT446" s="80" t="str">
        <f t="shared" si="139"/>
        <v/>
      </c>
      <c r="AU446" s="80" t="str">
        <f t="shared" si="140"/>
        <v/>
      </c>
      <c r="AW446" s="3" t="s">
        <v>1</v>
      </c>
    </row>
    <row r="447" spans="1:49" x14ac:dyDescent="0.2">
      <c r="A447" s="81">
        <f t="shared" si="127"/>
        <v>440</v>
      </c>
      <c r="B447" s="77" t="str">
        <f>IFERROR(VLOOKUP(F447,GCC.Param!$B$3:$C$96,2,FALSE),"")</f>
        <v/>
      </c>
      <c r="C447" s="70">
        <f>'Input 1 - Schedule 1'!D449</f>
        <v>0</v>
      </c>
      <c r="D447" s="70">
        <f>'Input 1 - Schedule 1'!E449</f>
        <v>0</v>
      </c>
      <c r="E447" s="70">
        <f>'Input 1 - Schedule 1'!F449</f>
        <v>0</v>
      </c>
      <c r="F447" s="70">
        <f>'Input 1 - Schedule 1'!G449</f>
        <v>0</v>
      </c>
      <c r="G447" s="70">
        <f>'Input 1 - Schedule 1'!I449</f>
        <v>0</v>
      </c>
      <c r="H447" s="70" t="str">
        <f>'Input 1 - Schedule 1'!J449</f>
        <v/>
      </c>
      <c r="I447" s="70">
        <f>'Input 1 - Schedule 1'!U449</f>
        <v>0</v>
      </c>
      <c r="J447" s="46"/>
      <c r="L447" s="46"/>
      <c r="M447" s="46"/>
      <c r="N447" s="70">
        <f>SUMIFS('Input 3 - Capital Instruments'!P$6:P$222,'Input 3 - Capital Instruments'!$N$6:$N$222,C447)</f>
        <v>0</v>
      </c>
      <c r="O447" s="46"/>
      <c r="P447" s="46"/>
      <c r="Q447" s="46"/>
      <c r="R447" s="71">
        <f t="shared" si="128"/>
        <v>0</v>
      </c>
      <c r="S447" s="46"/>
      <c r="T447" s="46"/>
      <c r="U447" s="72">
        <f t="shared" si="129"/>
        <v>0</v>
      </c>
      <c r="V447" s="71">
        <f t="shared" si="130"/>
        <v>0</v>
      </c>
      <c r="W447" s="71">
        <f t="shared" si="131"/>
        <v>0</v>
      </c>
      <c r="Y447" s="46"/>
      <c r="AA447" s="46"/>
      <c r="AB447" s="51"/>
      <c r="AC447" s="51"/>
      <c r="AD447" s="51"/>
      <c r="AE447" s="51"/>
      <c r="AF447" s="51"/>
      <c r="AG447" s="72">
        <f t="shared" si="132"/>
        <v>0</v>
      </c>
      <c r="AH447" s="46"/>
      <c r="AI447" s="46"/>
      <c r="AJ447" s="72">
        <f t="shared" si="124"/>
        <v>0</v>
      </c>
      <c r="AK447" s="71">
        <f t="shared" si="125"/>
        <v>0</v>
      </c>
      <c r="AL447" s="71">
        <f t="shared" si="126"/>
        <v>0</v>
      </c>
      <c r="AN447" s="73">
        <f t="shared" si="133"/>
        <v>0</v>
      </c>
      <c r="AO447" s="78">
        <f t="shared" si="134"/>
        <v>0</v>
      </c>
      <c r="AP447" s="79">
        <f t="shared" si="135"/>
        <v>0</v>
      </c>
      <c r="AQ447" s="73">
        <f t="shared" si="136"/>
        <v>0</v>
      </c>
      <c r="AR447" s="78">
        <f t="shared" si="137"/>
        <v>0</v>
      </c>
      <c r="AS447" s="79">
        <f t="shared" si="138"/>
        <v>0</v>
      </c>
      <c r="AT447" s="80" t="str">
        <f t="shared" si="139"/>
        <v/>
      </c>
      <c r="AU447" s="80" t="str">
        <f t="shared" si="140"/>
        <v/>
      </c>
      <c r="AW447" s="3" t="s">
        <v>1</v>
      </c>
    </row>
    <row r="448" spans="1:49" x14ac:dyDescent="0.2">
      <c r="A448" s="81">
        <f t="shared" si="127"/>
        <v>441</v>
      </c>
      <c r="B448" s="77" t="str">
        <f>IFERROR(VLOOKUP(F448,GCC.Param!$B$3:$C$96,2,FALSE),"")</f>
        <v/>
      </c>
      <c r="C448" s="70">
        <f>'Input 1 - Schedule 1'!D450</f>
        <v>0</v>
      </c>
      <c r="D448" s="70">
        <f>'Input 1 - Schedule 1'!E450</f>
        <v>0</v>
      </c>
      <c r="E448" s="70">
        <f>'Input 1 - Schedule 1'!F450</f>
        <v>0</v>
      </c>
      <c r="F448" s="70">
        <f>'Input 1 - Schedule 1'!G450</f>
        <v>0</v>
      </c>
      <c r="G448" s="70">
        <f>'Input 1 - Schedule 1'!I450</f>
        <v>0</v>
      </c>
      <c r="H448" s="70" t="str">
        <f>'Input 1 - Schedule 1'!J450</f>
        <v/>
      </c>
      <c r="I448" s="70">
        <f>'Input 1 - Schedule 1'!U450</f>
        <v>0</v>
      </c>
      <c r="J448" s="46"/>
      <c r="L448" s="46"/>
      <c r="M448" s="46"/>
      <c r="N448" s="70">
        <f>SUMIFS('Input 3 - Capital Instruments'!P$6:P$222,'Input 3 - Capital Instruments'!$N$6:$N$222,C448)</f>
        <v>0</v>
      </c>
      <c r="O448" s="46"/>
      <c r="P448" s="46"/>
      <c r="Q448" s="46"/>
      <c r="R448" s="71">
        <f t="shared" si="128"/>
        <v>0</v>
      </c>
      <c r="S448" s="46"/>
      <c r="T448" s="46"/>
      <c r="U448" s="72">
        <f t="shared" si="129"/>
        <v>0</v>
      </c>
      <c r="V448" s="71">
        <f t="shared" si="130"/>
        <v>0</v>
      </c>
      <c r="W448" s="71">
        <f t="shared" si="131"/>
        <v>0</v>
      </c>
      <c r="Y448" s="46"/>
      <c r="AA448" s="46"/>
      <c r="AB448" s="51"/>
      <c r="AC448" s="51"/>
      <c r="AD448" s="51"/>
      <c r="AE448" s="51"/>
      <c r="AF448" s="51"/>
      <c r="AG448" s="72">
        <f t="shared" si="132"/>
        <v>0</v>
      </c>
      <c r="AH448" s="46"/>
      <c r="AI448" s="46"/>
      <c r="AJ448" s="72">
        <f t="shared" si="124"/>
        <v>0</v>
      </c>
      <c r="AK448" s="71">
        <f t="shared" si="125"/>
        <v>0</v>
      </c>
      <c r="AL448" s="71">
        <f t="shared" si="126"/>
        <v>0</v>
      </c>
      <c r="AN448" s="73">
        <f t="shared" si="133"/>
        <v>0</v>
      </c>
      <c r="AO448" s="78">
        <f t="shared" si="134"/>
        <v>0</v>
      </c>
      <c r="AP448" s="79">
        <f t="shared" si="135"/>
        <v>0</v>
      </c>
      <c r="AQ448" s="73">
        <f t="shared" si="136"/>
        <v>0</v>
      </c>
      <c r="AR448" s="78">
        <f t="shared" si="137"/>
        <v>0</v>
      </c>
      <c r="AS448" s="79">
        <f t="shared" si="138"/>
        <v>0</v>
      </c>
      <c r="AT448" s="80" t="str">
        <f t="shared" si="139"/>
        <v/>
      </c>
      <c r="AU448" s="80" t="str">
        <f t="shared" si="140"/>
        <v/>
      </c>
      <c r="AW448" s="3" t="s">
        <v>1</v>
      </c>
    </row>
    <row r="449" spans="1:49" x14ac:dyDescent="0.2">
      <c r="A449" s="81">
        <f t="shared" si="127"/>
        <v>442</v>
      </c>
      <c r="B449" s="77" t="str">
        <f>IFERROR(VLOOKUP(F449,GCC.Param!$B$3:$C$96,2,FALSE),"")</f>
        <v/>
      </c>
      <c r="C449" s="70">
        <f>'Input 1 - Schedule 1'!D451</f>
        <v>0</v>
      </c>
      <c r="D449" s="70">
        <f>'Input 1 - Schedule 1'!E451</f>
        <v>0</v>
      </c>
      <c r="E449" s="70">
        <f>'Input 1 - Schedule 1'!F451</f>
        <v>0</v>
      </c>
      <c r="F449" s="70">
        <f>'Input 1 - Schedule 1'!G451</f>
        <v>0</v>
      </c>
      <c r="G449" s="70">
        <f>'Input 1 - Schedule 1'!I451</f>
        <v>0</v>
      </c>
      <c r="H449" s="70" t="str">
        <f>'Input 1 - Schedule 1'!J451</f>
        <v/>
      </c>
      <c r="I449" s="70">
        <f>'Input 1 - Schedule 1'!U451</f>
        <v>0</v>
      </c>
      <c r="J449" s="46"/>
      <c r="L449" s="46"/>
      <c r="M449" s="46"/>
      <c r="N449" s="70">
        <f>SUMIFS('Input 3 - Capital Instruments'!P$6:P$222,'Input 3 - Capital Instruments'!$N$6:$N$222,C449)</f>
        <v>0</v>
      </c>
      <c r="O449" s="46"/>
      <c r="P449" s="46"/>
      <c r="Q449" s="46"/>
      <c r="R449" s="71">
        <f t="shared" si="128"/>
        <v>0</v>
      </c>
      <c r="S449" s="46"/>
      <c r="T449" s="46"/>
      <c r="U449" s="72">
        <f t="shared" si="129"/>
        <v>0</v>
      </c>
      <c r="V449" s="71">
        <f t="shared" si="130"/>
        <v>0</v>
      </c>
      <c r="W449" s="71">
        <f t="shared" si="131"/>
        <v>0</v>
      </c>
      <c r="Y449" s="46"/>
      <c r="AA449" s="46"/>
      <c r="AB449" s="51"/>
      <c r="AC449" s="51"/>
      <c r="AD449" s="51"/>
      <c r="AE449" s="51"/>
      <c r="AF449" s="51"/>
      <c r="AG449" s="72">
        <f t="shared" si="132"/>
        <v>0</v>
      </c>
      <c r="AH449" s="46"/>
      <c r="AI449" s="46"/>
      <c r="AJ449" s="72">
        <f t="shared" si="124"/>
        <v>0</v>
      </c>
      <c r="AK449" s="71">
        <f t="shared" si="125"/>
        <v>0</v>
      </c>
      <c r="AL449" s="71">
        <f t="shared" si="126"/>
        <v>0</v>
      </c>
      <c r="AN449" s="73">
        <f t="shared" si="133"/>
        <v>0</v>
      </c>
      <c r="AO449" s="78">
        <f t="shared" si="134"/>
        <v>0</v>
      </c>
      <c r="AP449" s="79">
        <f t="shared" si="135"/>
        <v>0</v>
      </c>
      <c r="AQ449" s="73">
        <f t="shared" si="136"/>
        <v>0</v>
      </c>
      <c r="AR449" s="78">
        <f t="shared" si="137"/>
        <v>0</v>
      </c>
      <c r="AS449" s="79">
        <f t="shared" si="138"/>
        <v>0</v>
      </c>
      <c r="AT449" s="80" t="str">
        <f t="shared" si="139"/>
        <v/>
      </c>
      <c r="AU449" s="80" t="str">
        <f t="shared" si="140"/>
        <v/>
      </c>
      <c r="AW449" s="3" t="s">
        <v>1</v>
      </c>
    </row>
    <row r="450" spans="1:49" x14ac:dyDescent="0.2">
      <c r="A450" s="81">
        <f t="shared" si="127"/>
        <v>443</v>
      </c>
      <c r="B450" s="77" t="str">
        <f>IFERROR(VLOOKUP(F450,GCC.Param!$B$3:$C$96,2,FALSE),"")</f>
        <v/>
      </c>
      <c r="C450" s="70">
        <f>'Input 1 - Schedule 1'!D452</f>
        <v>0</v>
      </c>
      <c r="D450" s="70">
        <f>'Input 1 - Schedule 1'!E452</f>
        <v>0</v>
      </c>
      <c r="E450" s="70">
        <f>'Input 1 - Schedule 1'!F452</f>
        <v>0</v>
      </c>
      <c r="F450" s="70">
        <f>'Input 1 - Schedule 1'!G452</f>
        <v>0</v>
      </c>
      <c r="G450" s="70">
        <f>'Input 1 - Schedule 1'!I452</f>
        <v>0</v>
      </c>
      <c r="H450" s="70" t="str">
        <f>'Input 1 - Schedule 1'!J452</f>
        <v/>
      </c>
      <c r="I450" s="70">
        <f>'Input 1 - Schedule 1'!U452</f>
        <v>0</v>
      </c>
      <c r="J450" s="46"/>
      <c r="L450" s="46"/>
      <c r="M450" s="46"/>
      <c r="N450" s="70">
        <f>SUMIFS('Input 3 - Capital Instruments'!P$6:P$222,'Input 3 - Capital Instruments'!$N$6:$N$222,C450)</f>
        <v>0</v>
      </c>
      <c r="O450" s="46"/>
      <c r="P450" s="46"/>
      <c r="Q450" s="46"/>
      <c r="R450" s="71">
        <f t="shared" si="128"/>
        <v>0</v>
      </c>
      <c r="S450" s="46"/>
      <c r="T450" s="46"/>
      <c r="U450" s="72">
        <f t="shared" si="129"/>
        <v>0</v>
      </c>
      <c r="V450" s="71">
        <f t="shared" si="130"/>
        <v>0</v>
      </c>
      <c r="W450" s="71">
        <f t="shared" si="131"/>
        <v>0</v>
      </c>
      <c r="Y450" s="46"/>
      <c r="AA450" s="46"/>
      <c r="AB450" s="51"/>
      <c r="AC450" s="51"/>
      <c r="AD450" s="51"/>
      <c r="AE450" s="51"/>
      <c r="AF450" s="51"/>
      <c r="AG450" s="72">
        <f t="shared" si="132"/>
        <v>0</v>
      </c>
      <c r="AH450" s="46"/>
      <c r="AI450" s="46"/>
      <c r="AJ450" s="72">
        <f t="shared" si="124"/>
        <v>0</v>
      </c>
      <c r="AK450" s="71">
        <f t="shared" si="125"/>
        <v>0</v>
      </c>
      <c r="AL450" s="71">
        <f t="shared" si="126"/>
        <v>0</v>
      </c>
      <c r="AN450" s="73">
        <f t="shared" si="133"/>
        <v>0</v>
      </c>
      <c r="AO450" s="78">
        <f t="shared" si="134"/>
        <v>0</v>
      </c>
      <c r="AP450" s="79">
        <f t="shared" si="135"/>
        <v>0</v>
      </c>
      <c r="AQ450" s="73">
        <f t="shared" si="136"/>
        <v>0</v>
      </c>
      <c r="AR450" s="78">
        <f t="shared" si="137"/>
        <v>0</v>
      </c>
      <c r="AS450" s="79">
        <f t="shared" si="138"/>
        <v>0</v>
      </c>
      <c r="AT450" s="80" t="str">
        <f t="shared" si="139"/>
        <v/>
      </c>
      <c r="AU450" s="80" t="str">
        <f t="shared" si="140"/>
        <v/>
      </c>
      <c r="AW450" s="3" t="s">
        <v>1</v>
      </c>
    </row>
    <row r="451" spans="1:49" x14ac:dyDescent="0.2">
      <c r="A451" s="81">
        <f t="shared" si="127"/>
        <v>444</v>
      </c>
      <c r="B451" s="77" t="str">
        <f>IFERROR(VLOOKUP(F451,GCC.Param!$B$3:$C$96,2,FALSE),"")</f>
        <v/>
      </c>
      <c r="C451" s="70">
        <f>'Input 1 - Schedule 1'!D453</f>
        <v>0</v>
      </c>
      <c r="D451" s="70">
        <f>'Input 1 - Schedule 1'!E453</f>
        <v>0</v>
      </c>
      <c r="E451" s="70">
        <f>'Input 1 - Schedule 1'!F453</f>
        <v>0</v>
      </c>
      <c r="F451" s="70">
        <f>'Input 1 - Schedule 1'!G453</f>
        <v>0</v>
      </c>
      <c r="G451" s="70">
        <f>'Input 1 - Schedule 1'!I453</f>
        <v>0</v>
      </c>
      <c r="H451" s="70" t="str">
        <f>'Input 1 - Schedule 1'!J453</f>
        <v/>
      </c>
      <c r="I451" s="70">
        <f>'Input 1 - Schedule 1'!U453</f>
        <v>0</v>
      </c>
      <c r="J451" s="46"/>
      <c r="L451" s="46"/>
      <c r="M451" s="46"/>
      <c r="N451" s="70">
        <f>SUMIFS('Input 3 - Capital Instruments'!P$6:P$222,'Input 3 - Capital Instruments'!$N$6:$N$222,C451)</f>
        <v>0</v>
      </c>
      <c r="O451" s="46"/>
      <c r="P451" s="46"/>
      <c r="Q451" s="46"/>
      <c r="R451" s="71">
        <f t="shared" si="128"/>
        <v>0</v>
      </c>
      <c r="S451" s="46"/>
      <c r="T451" s="46"/>
      <c r="U451" s="72">
        <f t="shared" si="129"/>
        <v>0</v>
      </c>
      <c r="V451" s="71">
        <f t="shared" si="130"/>
        <v>0</v>
      </c>
      <c r="W451" s="71">
        <f t="shared" si="131"/>
        <v>0</v>
      </c>
      <c r="Y451" s="46"/>
      <c r="AA451" s="46"/>
      <c r="AB451" s="51"/>
      <c r="AC451" s="51"/>
      <c r="AD451" s="51"/>
      <c r="AE451" s="51"/>
      <c r="AF451" s="51"/>
      <c r="AG451" s="72">
        <f t="shared" si="132"/>
        <v>0</v>
      </c>
      <c r="AH451" s="46"/>
      <c r="AI451" s="46"/>
      <c r="AJ451" s="72">
        <f t="shared" si="124"/>
        <v>0</v>
      </c>
      <c r="AK451" s="71">
        <f t="shared" si="125"/>
        <v>0</v>
      </c>
      <c r="AL451" s="71">
        <f t="shared" si="126"/>
        <v>0</v>
      </c>
      <c r="AN451" s="73">
        <f t="shared" si="133"/>
        <v>0</v>
      </c>
      <c r="AO451" s="78">
        <f t="shared" si="134"/>
        <v>0</v>
      </c>
      <c r="AP451" s="79">
        <f t="shared" si="135"/>
        <v>0</v>
      </c>
      <c r="AQ451" s="73">
        <f t="shared" si="136"/>
        <v>0</v>
      </c>
      <c r="AR451" s="78">
        <f t="shared" si="137"/>
        <v>0</v>
      </c>
      <c r="AS451" s="79">
        <f t="shared" si="138"/>
        <v>0</v>
      </c>
      <c r="AT451" s="80" t="str">
        <f t="shared" si="139"/>
        <v/>
      </c>
      <c r="AU451" s="80" t="str">
        <f t="shared" si="140"/>
        <v/>
      </c>
      <c r="AW451" s="3" t="s">
        <v>1</v>
      </c>
    </row>
    <row r="452" spans="1:49" x14ac:dyDescent="0.2">
      <c r="A452" s="81">
        <f t="shared" si="127"/>
        <v>445</v>
      </c>
      <c r="B452" s="77" t="str">
        <f>IFERROR(VLOOKUP(F452,GCC.Param!$B$3:$C$96,2,FALSE),"")</f>
        <v/>
      </c>
      <c r="C452" s="70">
        <f>'Input 1 - Schedule 1'!D454</f>
        <v>0</v>
      </c>
      <c r="D452" s="70">
        <f>'Input 1 - Schedule 1'!E454</f>
        <v>0</v>
      </c>
      <c r="E452" s="70">
        <f>'Input 1 - Schedule 1'!F454</f>
        <v>0</v>
      </c>
      <c r="F452" s="70">
        <f>'Input 1 - Schedule 1'!G454</f>
        <v>0</v>
      </c>
      <c r="G452" s="70">
        <f>'Input 1 - Schedule 1'!I454</f>
        <v>0</v>
      </c>
      <c r="H452" s="70" t="str">
        <f>'Input 1 - Schedule 1'!J454</f>
        <v/>
      </c>
      <c r="I452" s="70">
        <f>'Input 1 - Schedule 1'!U454</f>
        <v>0</v>
      </c>
      <c r="J452" s="46"/>
      <c r="L452" s="46"/>
      <c r="M452" s="46"/>
      <c r="N452" s="70">
        <f>SUMIFS('Input 3 - Capital Instruments'!P$6:P$222,'Input 3 - Capital Instruments'!$N$6:$N$222,C452)</f>
        <v>0</v>
      </c>
      <c r="O452" s="46"/>
      <c r="P452" s="46"/>
      <c r="Q452" s="46"/>
      <c r="R452" s="71">
        <f t="shared" si="128"/>
        <v>0</v>
      </c>
      <c r="S452" s="46"/>
      <c r="T452" s="46"/>
      <c r="U452" s="72">
        <f t="shared" si="129"/>
        <v>0</v>
      </c>
      <c r="V452" s="71">
        <f t="shared" si="130"/>
        <v>0</v>
      </c>
      <c r="W452" s="71">
        <f t="shared" si="131"/>
        <v>0</v>
      </c>
      <c r="Y452" s="46"/>
      <c r="AA452" s="46"/>
      <c r="AB452" s="51"/>
      <c r="AC452" s="51"/>
      <c r="AD452" s="51"/>
      <c r="AE452" s="51"/>
      <c r="AF452" s="51"/>
      <c r="AG452" s="72">
        <f t="shared" si="132"/>
        <v>0</v>
      </c>
      <c r="AH452" s="46"/>
      <c r="AI452" s="46"/>
      <c r="AJ452" s="72">
        <f t="shared" si="124"/>
        <v>0</v>
      </c>
      <c r="AK452" s="71">
        <f t="shared" si="125"/>
        <v>0</v>
      </c>
      <c r="AL452" s="71">
        <f t="shared" si="126"/>
        <v>0</v>
      </c>
      <c r="AN452" s="73">
        <f t="shared" si="133"/>
        <v>0</v>
      </c>
      <c r="AO452" s="78">
        <f t="shared" si="134"/>
        <v>0</v>
      </c>
      <c r="AP452" s="79">
        <f t="shared" si="135"/>
        <v>0</v>
      </c>
      <c r="AQ452" s="73">
        <f t="shared" si="136"/>
        <v>0</v>
      </c>
      <c r="AR452" s="78">
        <f t="shared" si="137"/>
        <v>0</v>
      </c>
      <c r="AS452" s="79">
        <f t="shared" si="138"/>
        <v>0</v>
      </c>
      <c r="AT452" s="80" t="str">
        <f t="shared" si="139"/>
        <v/>
      </c>
      <c r="AU452" s="80" t="str">
        <f t="shared" si="140"/>
        <v/>
      </c>
      <c r="AW452" s="3" t="s">
        <v>1</v>
      </c>
    </row>
    <row r="453" spans="1:49" x14ac:dyDescent="0.2">
      <c r="A453" s="81">
        <f t="shared" si="127"/>
        <v>446</v>
      </c>
      <c r="B453" s="77" t="str">
        <f>IFERROR(VLOOKUP(F453,GCC.Param!$B$3:$C$96,2,FALSE),"")</f>
        <v/>
      </c>
      <c r="C453" s="70">
        <f>'Input 1 - Schedule 1'!D455</f>
        <v>0</v>
      </c>
      <c r="D453" s="70">
        <f>'Input 1 - Schedule 1'!E455</f>
        <v>0</v>
      </c>
      <c r="E453" s="70">
        <f>'Input 1 - Schedule 1'!F455</f>
        <v>0</v>
      </c>
      <c r="F453" s="70">
        <f>'Input 1 - Schedule 1'!G455</f>
        <v>0</v>
      </c>
      <c r="G453" s="70">
        <f>'Input 1 - Schedule 1'!I455</f>
        <v>0</v>
      </c>
      <c r="H453" s="70" t="str">
        <f>'Input 1 - Schedule 1'!J455</f>
        <v/>
      </c>
      <c r="I453" s="70">
        <f>'Input 1 - Schedule 1'!U455</f>
        <v>0</v>
      </c>
      <c r="J453" s="46"/>
      <c r="L453" s="46"/>
      <c r="M453" s="46"/>
      <c r="N453" s="70">
        <f>SUMIFS('Input 3 - Capital Instruments'!P$6:P$222,'Input 3 - Capital Instruments'!$N$6:$N$222,C453)</f>
        <v>0</v>
      </c>
      <c r="O453" s="46"/>
      <c r="P453" s="46"/>
      <c r="Q453" s="46"/>
      <c r="R453" s="71">
        <f t="shared" si="128"/>
        <v>0</v>
      </c>
      <c r="S453" s="46"/>
      <c r="T453" s="46"/>
      <c r="U453" s="72">
        <f t="shared" si="129"/>
        <v>0</v>
      </c>
      <c r="V453" s="71">
        <f t="shared" si="130"/>
        <v>0</v>
      </c>
      <c r="W453" s="71">
        <f t="shared" si="131"/>
        <v>0</v>
      </c>
      <c r="Y453" s="46"/>
      <c r="AA453" s="46"/>
      <c r="AB453" s="51"/>
      <c r="AC453" s="51"/>
      <c r="AD453" s="51"/>
      <c r="AE453" s="51"/>
      <c r="AF453" s="51"/>
      <c r="AG453" s="72">
        <f t="shared" si="132"/>
        <v>0</v>
      </c>
      <c r="AH453" s="46"/>
      <c r="AI453" s="46"/>
      <c r="AJ453" s="72">
        <f t="shared" si="124"/>
        <v>0</v>
      </c>
      <c r="AK453" s="71">
        <f t="shared" si="125"/>
        <v>0</v>
      </c>
      <c r="AL453" s="71">
        <f t="shared" si="126"/>
        <v>0</v>
      </c>
      <c r="AN453" s="73">
        <f t="shared" si="133"/>
        <v>0</v>
      </c>
      <c r="AO453" s="78">
        <f t="shared" si="134"/>
        <v>0</v>
      </c>
      <c r="AP453" s="79">
        <f t="shared" si="135"/>
        <v>0</v>
      </c>
      <c r="AQ453" s="73">
        <f t="shared" si="136"/>
        <v>0</v>
      </c>
      <c r="AR453" s="78">
        <f t="shared" si="137"/>
        <v>0</v>
      </c>
      <c r="AS453" s="79">
        <f t="shared" si="138"/>
        <v>0</v>
      </c>
      <c r="AT453" s="80" t="str">
        <f t="shared" si="139"/>
        <v/>
      </c>
      <c r="AU453" s="80" t="str">
        <f t="shared" si="140"/>
        <v/>
      </c>
      <c r="AW453" s="3" t="s">
        <v>1</v>
      </c>
    </row>
    <row r="454" spans="1:49" x14ac:dyDescent="0.2">
      <c r="A454" s="81">
        <f t="shared" si="127"/>
        <v>447</v>
      </c>
      <c r="B454" s="77" t="str">
        <f>IFERROR(VLOOKUP(F454,GCC.Param!$B$3:$C$96,2,FALSE),"")</f>
        <v/>
      </c>
      <c r="C454" s="70">
        <f>'Input 1 - Schedule 1'!D456</f>
        <v>0</v>
      </c>
      <c r="D454" s="70">
        <f>'Input 1 - Schedule 1'!E456</f>
        <v>0</v>
      </c>
      <c r="E454" s="70">
        <f>'Input 1 - Schedule 1'!F456</f>
        <v>0</v>
      </c>
      <c r="F454" s="70">
        <f>'Input 1 - Schedule 1'!G456</f>
        <v>0</v>
      </c>
      <c r="G454" s="70">
        <f>'Input 1 - Schedule 1'!I456</f>
        <v>0</v>
      </c>
      <c r="H454" s="70" t="str">
        <f>'Input 1 - Schedule 1'!J456</f>
        <v/>
      </c>
      <c r="I454" s="70">
        <f>'Input 1 - Schedule 1'!U456</f>
        <v>0</v>
      </c>
      <c r="J454" s="46"/>
      <c r="L454" s="46"/>
      <c r="M454" s="46"/>
      <c r="N454" s="70">
        <f>SUMIFS('Input 3 - Capital Instruments'!P$6:P$222,'Input 3 - Capital Instruments'!$N$6:$N$222,C454)</f>
        <v>0</v>
      </c>
      <c r="O454" s="46"/>
      <c r="P454" s="46"/>
      <c r="Q454" s="46"/>
      <c r="R454" s="71">
        <f t="shared" si="128"/>
        <v>0</v>
      </c>
      <c r="S454" s="46"/>
      <c r="T454" s="46"/>
      <c r="U454" s="72">
        <f t="shared" si="129"/>
        <v>0</v>
      </c>
      <c r="V454" s="71">
        <f t="shared" si="130"/>
        <v>0</v>
      </c>
      <c r="W454" s="71">
        <f t="shared" si="131"/>
        <v>0</v>
      </c>
      <c r="Y454" s="46"/>
      <c r="AA454" s="46"/>
      <c r="AB454" s="51"/>
      <c r="AC454" s="51"/>
      <c r="AD454" s="51"/>
      <c r="AE454" s="51"/>
      <c r="AF454" s="51"/>
      <c r="AG454" s="72">
        <f t="shared" si="132"/>
        <v>0</v>
      </c>
      <c r="AH454" s="46"/>
      <c r="AI454" s="46"/>
      <c r="AJ454" s="72">
        <f t="shared" si="124"/>
        <v>0</v>
      </c>
      <c r="AK454" s="71">
        <f t="shared" si="125"/>
        <v>0</v>
      </c>
      <c r="AL454" s="71">
        <f t="shared" si="126"/>
        <v>0</v>
      </c>
      <c r="AN454" s="73">
        <f t="shared" si="133"/>
        <v>0</v>
      </c>
      <c r="AO454" s="78">
        <f t="shared" si="134"/>
        <v>0</v>
      </c>
      <c r="AP454" s="79">
        <f t="shared" si="135"/>
        <v>0</v>
      </c>
      <c r="AQ454" s="73">
        <f t="shared" si="136"/>
        <v>0</v>
      </c>
      <c r="AR454" s="78">
        <f t="shared" si="137"/>
        <v>0</v>
      </c>
      <c r="AS454" s="79">
        <f t="shared" si="138"/>
        <v>0</v>
      </c>
      <c r="AT454" s="80" t="str">
        <f t="shared" si="139"/>
        <v/>
      </c>
      <c r="AU454" s="80" t="str">
        <f t="shared" si="140"/>
        <v/>
      </c>
      <c r="AW454" s="3" t="s">
        <v>1</v>
      </c>
    </row>
    <row r="455" spans="1:49" x14ac:dyDescent="0.2">
      <c r="A455" s="81">
        <f t="shared" si="127"/>
        <v>448</v>
      </c>
      <c r="B455" s="77" t="str">
        <f>IFERROR(VLOOKUP(F455,GCC.Param!$B$3:$C$96,2,FALSE),"")</f>
        <v/>
      </c>
      <c r="C455" s="70">
        <f>'Input 1 - Schedule 1'!D457</f>
        <v>0</v>
      </c>
      <c r="D455" s="70">
        <f>'Input 1 - Schedule 1'!E457</f>
        <v>0</v>
      </c>
      <c r="E455" s="70">
        <f>'Input 1 - Schedule 1'!F457</f>
        <v>0</v>
      </c>
      <c r="F455" s="70">
        <f>'Input 1 - Schedule 1'!G457</f>
        <v>0</v>
      </c>
      <c r="G455" s="70">
        <f>'Input 1 - Schedule 1'!I457</f>
        <v>0</v>
      </c>
      <c r="H455" s="70" t="str">
        <f>'Input 1 - Schedule 1'!J457</f>
        <v/>
      </c>
      <c r="I455" s="70">
        <f>'Input 1 - Schedule 1'!U457</f>
        <v>0</v>
      </c>
      <c r="J455" s="46"/>
      <c r="L455" s="46"/>
      <c r="M455" s="46"/>
      <c r="N455" s="70">
        <f>SUMIFS('Input 3 - Capital Instruments'!P$6:P$222,'Input 3 - Capital Instruments'!$N$6:$N$222,C455)</f>
        <v>0</v>
      </c>
      <c r="O455" s="46"/>
      <c r="P455" s="46"/>
      <c r="Q455" s="46"/>
      <c r="R455" s="71">
        <f t="shared" si="128"/>
        <v>0</v>
      </c>
      <c r="S455" s="46"/>
      <c r="T455" s="46"/>
      <c r="U455" s="72">
        <f t="shared" si="129"/>
        <v>0</v>
      </c>
      <c r="V455" s="71">
        <f t="shared" si="130"/>
        <v>0</v>
      </c>
      <c r="W455" s="71">
        <f t="shared" si="131"/>
        <v>0</v>
      </c>
      <c r="Y455" s="46"/>
      <c r="AA455" s="46"/>
      <c r="AB455" s="51"/>
      <c r="AC455" s="51"/>
      <c r="AD455" s="51"/>
      <c r="AE455" s="51"/>
      <c r="AF455" s="51"/>
      <c r="AG455" s="72">
        <f t="shared" si="132"/>
        <v>0</v>
      </c>
      <c r="AH455" s="46"/>
      <c r="AI455" s="46"/>
      <c r="AJ455" s="72">
        <f t="shared" si="124"/>
        <v>0</v>
      </c>
      <c r="AK455" s="71">
        <f t="shared" si="125"/>
        <v>0</v>
      </c>
      <c r="AL455" s="71">
        <f t="shared" si="126"/>
        <v>0</v>
      </c>
      <c r="AN455" s="73">
        <f t="shared" si="133"/>
        <v>0</v>
      </c>
      <c r="AO455" s="78">
        <f t="shared" si="134"/>
        <v>0</v>
      </c>
      <c r="AP455" s="79">
        <f t="shared" si="135"/>
        <v>0</v>
      </c>
      <c r="AQ455" s="73">
        <f t="shared" si="136"/>
        <v>0</v>
      </c>
      <c r="AR455" s="78">
        <f t="shared" si="137"/>
        <v>0</v>
      </c>
      <c r="AS455" s="79">
        <f t="shared" si="138"/>
        <v>0</v>
      </c>
      <c r="AT455" s="80" t="str">
        <f t="shared" si="139"/>
        <v/>
      </c>
      <c r="AU455" s="80" t="str">
        <f t="shared" si="140"/>
        <v/>
      </c>
      <c r="AW455" s="3" t="s">
        <v>1</v>
      </c>
    </row>
    <row r="456" spans="1:49" x14ac:dyDescent="0.2">
      <c r="A456" s="81">
        <f t="shared" si="127"/>
        <v>449</v>
      </c>
      <c r="B456" s="77" t="str">
        <f>IFERROR(VLOOKUP(F456,GCC.Param!$B$3:$C$96,2,FALSE),"")</f>
        <v/>
      </c>
      <c r="C456" s="70">
        <f>'Input 1 - Schedule 1'!D458</f>
        <v>0</v>
      </c>
      <c r="D456" s="70">
        <f>'Input 1 - Schedule 1'!E458</f>
        <v>0</v>
      </c>
      <c r="E456" s="70">
        <f>'Input 1 - Schedule 1'!F458</f>
        <v>0</v>
      </c>
      <c r="F456" s="70">
        <f>'Input 1 - Schedule 1'!G458</f>
        <v>0</v>
      </c>
      <c r="G456" s="70">
        <f>'Input 1 - Schedule 1'!I458</f>
        <v>0</v>
      </c>
      <c r="H456" s="70" t="str">
        <f>'Input 1 - Schedule 1'!J458</f>
        <v/>
      </c>
      <c r="I456" s="70">
        <f>'Input 1 - Schedule 1'!U458</f>
        <v>0</v>
      </c>
      <c r="J456" s="46"/>
      <c r="L456" s="46"/>
      <c r="M456" s="46"/>
      <c r="N456" s="70">
        <f>SUMIFS('Input 3 - Capital Instruments'!P$6:P$222,'Input 3 - Capital Instruments'!$N$6:$N$222,C456)</f>
        <v>0</v>
      </c>
      <c r="O456" s="46"/>
      <c r="P456" s="46"/>
      <c r="Q456" s="46"/>
      <c r="R456" s="71">
        <f t="shared" si="128"/>
        <v>0</v>
      </c>
      <c r="S456" s="46"/>
      <c r="T456" s="46"/>
      <c r="U456" s="72">
        <f t="shared" si="129"/>
        <v>0</v>
      </c>
      <c r="V456" s="71">
        <f t="shared" si="130"/>
        <v>0</v>
      </c>
      <c r="W456" s="71">
        <f t="shared" si="131"/>
        <v>0</v>
      </c>
      <c r="Y456" s="46"/>
      <c r="AA456" s="46"/>
      <c r="AB456" s="51"/>
      <c r="AC456" s="51"/>
      <c r="AD456" s="51"/>
      <c r="AE456" s="51"/>
      <c r="AF456" s="51"/>
      <c r="AG456" s="72">
        <f t="shared" si="132"/>
        <v>0</v>
      </c>
      <c r="AH456" s="46"/>
      <c r="AI456" s="46"/>
      <c r="AJ456" s="72">
        <f t="shared" si="124"/>
        <v>0</v>
      </c>
      <c r="AK456" s="71">
        <f t="shared" si="125"/>
        <v>0</v>
      </c>
      <c r="AL456" s="71">
        <f t="shared" si="126"/>
        <v>0</v>
      </c>
      <c r="AN456" s="73">
        <f t="shared" si="133"/>
        <v>0</v>
      </c>
      <c r="AO456" s="78">
        <f t="shared" si="134"/>
        <v>0</v>
      </c>
      <c r="AP456" s="79">
        <f t="shared" si="135"/>
        <v>0</v>
      </c>
      <c r="AQ456" s="73">
        <f t="shared" si="136"/>
        <v>0</v>
      </c>
      <c r="AR456" s="78">
        <f t="shared" si="137"/>
        <v>0</v>
      </c>
      <c r="AS456" s="79">
        <f t="shared" si="138"/>
        <v>0</v>
      </c>
      <c r="AT456" s="80" t="str">
        <f t="shared" si="139"/>
        <v/>
      </c>
      <c r="AU456" s="80" t="str">
        <f t="shared" si="140"/>
        <v/>
      </c>
      <c r="AW456" s="3" t="s">
        <v>1</v>
      </c>
    </row>
    <row r="457" spans="1:49" x14ac:dyDescent="0.2">
      <c r="A457" s="81">
        <f t="shared" si="127"/>
        <v>450</v>
      </c>
      <c r="B457" s="77" t="str">
        <f>IFERROR(VLOOKUP(F457,GCC.Param!$B$3:$C$96,2,FALSE),"")</f>
        <v/>
      </c>
      <c r="C457" s="70">
        <f>'Input 1 - Schedule 1'!D459</f>
        <v>0</v>
      </c>
      <c r="D457" s="70">
        <f>'Input 1 - Schedule 1'!E459</f>
        <v>0</v>
      </c>
      <c r="E457" s="70">
        <f>'Input 1 - Schedule 1'!F459</f>
        <v>0</v>
      </c>
      <c r="F457" s="70">
        <f>'Input 1 - Schedule 1'!G459</f>
        <v>0</v>
      </c>
      <c r="G457" s="70">
        <f>'Input 1 - Schedule 1'!I459</f>
        <v>0</v>
      </c>
      <c r="H457" s="70" t="str">
        <f>'Input 1 - Schedule 1'!J459</f>
        <v/>
      </c>
      <c r="I457" s="70">
        <f>'Input 1 - Schedule 1'!U459</f>
        <v>0</v>
      </c>
      <c r="J457" s="46"/>
      <c r="L457" s="46"/>
      <c r="M457" s="46"/>
      <c r="N457" s="70">
        <f>SUMIFS('Input 3 - Capital Instruments'!P$6:P$222,'Input 3 - Capital Instruments'!$N$6:$N$222,C457)</f>
        <v>0</v>
      </c>
      <c r="O457" s="46"/>
      <c r="P457" s="46"/>
      <c r="Q457" s="46"/>
      <c r="R457" s="71">
        <f t="shared" si="128"/>
        <v>0</v>
      </c>
      <c r="S457" s="46"/>
      <c r="T457" s="46"/>
      <c r="U457" s="72">
        <f t="shared" si="129"/>
        <v>0</v>
      </c>
      <c r="V457" s="71">
        <f t="shared" si="130"/>
        <v>0</v>
      </c>
      <c r="W457" s="71">
        <f t="shared" si="131"/>
        <v>0</v>
      </c>
      <c r="Y457" s="46"/>
      <c r="AA457" s="46"/>
      <c r="AB457" s="51"/>
      <c r="AC457" s="51"/>
      <c r="AD457" s="51"/>
      <c r="AE457" s="51"/>
      <c r="AF457" s="51"/>
      <c r="AG457" s="72">
        <f t="shared" si="132"/>
        <v>0</v>
      </c>
      <c r="AH457" s="46"/>
      <c r="AI457" s="46"/>
      <c r="AJ457" s="72">
        <f t="shared" ref="AJ457:AJ520" si="141">AG457-AH457</f>
        <v>0</v>
      </c>
      <c r="AK457" s="71">
        <f t="shared" ref="AK457:AK520" si="142">AG457-AI457</f>
        <v>0</v>
      </c>
      <c r="AL457" s="71">
        <f t="shared" ref="AL457:AL520" si="143">AG457-AH457-AI457</f>
        <v>0</v>
      </c>
      <c r="AN457" s="73">
        <f t="shared" si="133"/>
        <v>0</v>
      </c>
      <c r="AO457" s="78">
        <f t="shared" si="134"/>
        <v>0</v>
      </c>
      <c r="AP457" s="79">
        <f t="shared" si="135"/>
        <v>0</v>
      </c>
      <c r="AQ457" s="73">
        <f t="shared" si="136"/>
        <v>0</v>
      </c>
      <c r="AR457" s="78">
        <f t="shared" si="137"/>
        <v>0</v>
      </c>
      <c r="AS457" s="79">
        <f t="shared" si="138"/>
        <v>0</v>
      </c>
      <c r="AT457" s="80" t="str">
        <f t="shared" si="139"/>
        <v/>
      </c>
      <c r="AU457" s="80" t="str">
        <f t="shared" si="140"/>
        <v/>
      </c>
      <c r="AW457" s="3" t="s">
        <v>1</v>
      </c>
    </row>
    <row r="458" spans="1:49" x14ac:dyDescent="0.2">
      <c r="A458" s="81">
        <f t="shared" ref="A458:A521" si="144">A457+1</f>
        <v>451</v>
      </c>
      <c r="B458" s="77" t="str">
        <f>IFERROR(VLOOKUP(F458,GCC.Param!$B$3:$C$96,2,FALSE),"")</f>
        <v/>
      </c>
      <c r="C458" s="70">
        <f>'Input 1 - Schedule 1'!D460</f>
        <v>0</v>
      </c>
      <c r="D458" s="70">
        <f>'Input 1 - Schedule 1'!E460</f>
        <v>0</v>
      </c>
      <c r="E458" s="70">
        <f>'Input 1 - Schedule 1'!F460</f>
        <v>0</v>
      </c>
      <c r="F458" s="70">
        <f>'Input 1 - Schedule 1'!G460</f>
        <v>0</v>
      </c>
      <c r="G458" s="70">
        <f>'Input 1 - Schedule 1'!I460</f>
        <v>0</v>
      </c>
      <c r="H458" s="70" t="str">
        <f>'Input 1 - Schedule 1'!J460</f>
        <v/>
      </c>
      <c r="I458" s="70">
        <f>'Input 1 - Schedule 1'!U460</f>
        <v>0</v>
      </c>
      <c r="J458" s="46"/>
      <c r="L458" s="46"/>
      <c r="M458" s="46"/>
      <c r="N458" s="70">
        <f>SUMIFS('Input 3 - Capital Instruments'!P$6:P$222,'Input 3 - Capital Instruments'!$N$6:$N$222,C458)</f>
        <v>0</v>
      </c>
      <c r="O458" s="46"/>
      <c r="P458" s="46"/>
      <c r="Q458" s="46"/>
      <c r="R458" s="71">
        <f t="shared" si="128"/>
        <v>0</v>
      </c>
      <c r="S458" s="46"/>
      <c r="T458" s="46"/>
      <c r="U458" s="72">
        <f t="shared" si="129"/>
        <v>0</v>
      </c>
      <c r="V458" s="71">
        <f t="shared" si="130"/>
        <v>0</v>
      </c>
      <c r="W458" s="71">
        <f t="shared" si="131"/>
        <v>0</v>
      </c>
      <c r="Y458" s="46"/>
      <c r="AA458" s="46"/>
      <c r="AB458" s="51"/>
      <c r="AC458" s="51"/>
      <c r="AD458" s="51"/>
      <c r="AE458" s="51"/>
      <c r="AF458" s="51"/>
      <c r="AG458" s="72">
        <f t="shared" si="132"/>
        <v>0</v>
      </c>
      <c r="AH458" s="46"/>
      <c r="AI458" s="46"/>
      <c r="AJ458" s="72">
        <f t="shared" si="141"/>
        <v>0</v>
      </c>
      <c r="AK458" s="71">
        <f t="shared" si="142"/>
        <v>0</v>
      </c>
      <c r="AL458" s="71">
        <f t="shared" si="143"/>
        <v>0</v>
      </c>
      <c r="AN458" s="73">
        <f t="shared" si="133"/>
        <v>0</v>
      </c>
      <c r="AO458" s="78">
        <f t="shared" si="134"/>
        <v>0</v>
      </c>
      <c r="AP458" s="79">
        <f t="shared" si="135"/>
        <v>0</v>
      </c>
      <c r="AQ458" s="73">
        <f t="shared" si="136"/>
        <v>0</v>
      </c>
      <c r="AR458" s="78">
        <f t="shared" si="137"/>
        <v>0</v>
      </c>
      <c r="AS458" s="79">
        <f t="shared" si="138"/>
        <v>0</v>
      </c>
      <c r="AT458" s="80" t="str">
        <f t="shared" si="139"/>
        <v/>
      </c>
      <c r="AU458" s="80" t="str">
        <f t="shared" si="140"/>
        <v/>
      </c>
      <c r="AW458" s="3" t="s">
        <v>1</v>
      </c>
    </row>
    <row r="459" spans="1:49" x14ac:dyDescent="0.2">
      <c r="A459" s="81">
        <f t="shared" si="144"/>
        <v>452</v>
      </c>
      <c r="B459" s="77" t="str">
        <f>IFERROR(VLOOKUP(F459,GCC.Param!$B$3:$C$96,2,FALSE),"")</f>
        <v/>
      </c>
      <c r="C459" s="70">
        <f>'Input 1 - Schedule 1'!D461</f>
        <v>0</v>
      </c>
      <c r="D459" s="70">
        <f>'Input 1 - Schedule 1'!E461</f>
        <v>0</v>
      </c>
      <c r="E459" s="70">
        <f>'Input 1 - Schedule 1'!F461</f>
        <v>0</v>
      </c>
      <c r="F459" s="70">
        <f>'Input 1 - Schedule 1'!G461</f>
        <v>0</v>
      </c>
      <c r="G459" s="70">
        <f>'Input 1 - Schedule 1'!I461</f>
        <v>0</v>
      </c>
      <c r="H459" s="70" t="str">
        <f>'Input 1 - Schedule 1'!J461</f>
        <v/>
      </c>
      <c r="I459" s="70">
        <f>'Input 1 - Schedule 1'!U461</f>
        <v>0</v>
      </c>
      <c r="J459" s="46"/>
      <c r="L459" s="46"/>
      <c r="M459" s="46"/>
      <c r="N459" s="70">
        <f>SUMIFS('Input 3 - Capital Instruments'!P$6:P$222,'Input 3 - Capital Instruments'!$N$6:$N$222,C459)</f>
        <v>0</v>
      </c>
      <c r="O459" s="46"/>
      <c r="P459" s="46"/>
      <c r="Q459" s="46"/>
      <c r="R459" s="71">
        <f t="shared" ref="R459:R522" si="145">L459-SUM(M459:Q459)</f>
        <v>0</v>
      </c>
      <c r="S459" s="46"/>
      <c r="T459" s="46"/>
      <c r="U459" s="72">
        <f t="shared" ref="U459:U522" si="146">R459-S459</f>
        <v>0</v>
      </c>
      <c r="V459" s="71">
        <f t="shared" ref="V459:V522" si="147">R459-T459</f>
        <v>0</v>
      </c>
      <c r="W459" s="71">
        <f t="shared" ref="W459:W522" si="148">R459-S459-T459</f>
        <v>0</v>
      </c>
      <c r="Y459" s="46"/>
      <c r="AA459" s="46"/>
      <c r="AB459" s="51"/>
      <c r="AC459" s="51"/>
      <c r="AD459" s="51"/>
      <c r="AE459" s="51"/>
      <c r="AF459" s="51"/>
      <c r="AG459" s="72">
        <f t="shared" ref="AG459:AG522" si="149">AA459-SUM(AB459:AF459)</f>
        <v>0</v>
      </c>
      <c r="AH459" s="46"/>
      <c r="AI459" s="46"/>
      <c r="AJ459" s="72">
        <f t="shared" si="141"/>
        <v>0</v>
      </c>
      <c r="AK459" s="71">
        <f t="shared" si="142"/>
        <v>0</v>
      </c>
      <c r="AL459" s="71">
        <f t="shared" si="143"/>
        <v>0</v>
      </c>
      <c r="AN459" s="73">
        <f t="shared" ref="AN459:AN522" si="150">SUMPRODUCT(J$7:J$1008*(G$7:G$1008=$C459))</f>
        <v>0</v>
      </c>
      <c r="AO459" s="78">
        <f t="shared" ref="AO459:AO522" si="151">M459</f>
        <v>0</v>
      </c>
      <c r="AP459" s="79">
        <f t="shared" ref="AP459:AP522" si="152">AN459-AO459</f>
        <v>0</v>
      </c>
      <c r="AQ459" s="73">
        <f t="shared" ref="AQ459:AQ522" si="153">SUMPRODUCT(Y$7:Y$1008*(G$7:G$1008=$C459))</f>
        <v>0</v>
      </c>
      <c r="AR459" s="78">
        <f t="shared" ref="AR459:AR522" si="154">AB459</f>
        <v>0</v>
      </c>
      <c r="AS459" s="79">
        <f t="shared" ref="AS459:AS522" si="155">AQ459-AR459</f>
        <v>0</v>
      </c>
      <c r="AT459" s="80" t="str">
        <f t="shared" ref="AT459:AT522" si="156">IFERROR(L459/AA459,"")</f>
        <v/>
      </c>
      <c r="AU459" s="80" t="str">
        <f t="shared" ref="AU459:AU522" si="157">IFERROR(R459/AG459,"")</f>
        <v/>
      </c>
      <c r="AW459" s="3" t="s">
        <v>1</v>
      </c>
    </row>
    <row r="460" spans="1:49" x14ac:dyDescent="0.2">
      <c r="A460" s="81">
        <f t="shared" si="144"/>
        <v>453</v>
      </c>
      <c r="B460" s="77" t="str">
        <f>IFERROR(VLOOKUP(F460,GCC.Param!$B$3:$C$96,2,FALSE),"")</f>
        <v/>
      </c>
      <c r="C460" s="70">
        <f>'Input 1 - Schedule 1'!D462</f>
        <v>0</v>
      </c>
      <c r="D460" s="70">
        <f>'Input 1 - Schedule 1'!E462</f>
        <v>0</v>
      </c>
      <c r="E460" s="70">
        <f>'Input 1 - Schedule 1'!F462</f>
        <v>0</v>
      </c>
      <c r="F460" s="70">
        <f>'Input 1 - Schedule 1'!G462</f>
        <v>0</v>
      </c>
      <c r="G460" s="70">
        <f>'Input 1 - Schedule 1'!I462</f>
        <v>0</v>
      </c>
      <c r="H460" s="70" t="str">
        <f>'Input 1 - Schedule 1'!J462</f>
        <v/>
      </c>
      <c r="I460" s="70">
        <f>'Input 1 - Schedule 1'!U462</f>
        <v>0</v>
      </c>
      <c r="J460" s="46"/>
      <c r="L460" s="46"/>
      <c r="M460" s="46"/>
      <c r="N460" s="70">
        <f>SUMIFS('Input 3 - Capital Instruments'!P$6:P$222,'Input 3 - Capital Instruments'!$N$6:$N$222,C460)</f>
        <v>0</v>
      </c>
      <c r="O460" s="46"/>
      <c r="P460" s="46"/>
      <c r="Q460" s="46"/>
      <c r="R460" s="71">
        <f t="shared" si="145"/>
        <v>0</v>
      </c>
      <c r="S460" s="46"/>
      <c r="T460" s="46"/>
      <c r="U460" s="72">
        <f t="shared" si="146"/>
        <v>0</v>
      </c>
      <c r="V460" s="71">
        <f t="shared" si="147"/>
        <v>0</v>
      </c>
      <c r="W460" s="71">
        <f t="shared" si="148"/>
        <v>0</v>
      </c>
      <c r="Y460" s="46"/>
      <c r="AA460" s="46"/>
      <c r="AB460" s="51"/>
      <c r="AC460" s="51"/>
      <c r="AD460" s="51"/>
      <c r="AE460" s="51"/>
      <c r="AF460" s="51"/>
      <c r="AG460" s="72">
        <f t="shared" si="149"/>
        <v>0</v>
      </c>
      <c r="AH460" s="46"/>
      <c r="AI460" s="46"/>
      <c r="AJ460" s="72">
        <f t="shared" si="141"/>
        <v>0</v>
      </c>
      <c r="AK460" s="71">
        <f t="shared" si="142"/>
        <v>0</v>
      </c>
      <c r="AL460" s="71">
        <f t="shared" si="143"/>
        <v>0</v>
      </c>
      <c r="AN460" s="73">
        <f t="shared" si="150"/>
        <v>0</v>
      </c>
      <c r="AO460" s="78">
        <f t="shared" si="151"/>
        <v>0</v>
      </c>
      <c r="AP460" s="79">
        <f t="shared" si="152"/>
        <v>0</v>
      </c>
      <c r="AQ460" s="73">
        <f t="shared" si="153"/>
        <v>0</v>
      </c>
      <c r="AR460" s="78">
        <f t="shared" si="154"/>
        <v>0</v>
      </c>
      <c r="AS460" s="79">
        <f t="shared" si="155"/>
        <v>0</v>
      </c>
      <c r="AT460" s="80" t="str">
        <f t="shared" si="156"/>
        <v/>
      </c>
      <c r="AU460" s="80" t="str">
        <f t="shared" si="157"/>
        <v/>
      </c>
      <c r="AW460" s="3" t="s">
        <v>1</v>
      </c>
    </row>
    <row r="461" spans="1:49" x14ac:dyDescent="0.2">
      <c r="A461" s="81">
        <f t="shared" si="144"/>
        <v>454</v>
      </c>
      <c r="B461" s="77" t="str">
        <f>IFERROR(VLOOKUP(F461,GCC.Param!$B$3:$C$96,2,FALSE),"")</f>
        <v/>
      </c>
      <c r="C461" s="70">
        <f>'Input 1 - Schedule 1'!D463</f>
        <v>0</v>
      </c>
      <c r="D461" s="70">
        <f>'Input 1 - Schedule 1'!E463</f>
        <v>0</v>
      </c>
      <c r="E461" s="70">
        <f>'Input 1 - Schedule 1'!F463</f>
        <v>0</v>
      </c>
      <c r="F461" s="70">
        <f>'Input 1 - Schedule 1'!G463</f>
        <v>0</v>
      </c>
      <c r="G461" s="70">
        <f>'Input 1 - Schedule 1'!I463</f>
        <v>0</v>
      </c>
      <c r="H461" s="70" t="str">
        <f>'Input 1 - Schedule 1'!J463</f>
        <v/>
      </c>
      <c r="I461" s="70">
        <f>'Input 1 - Schedule 1'!U463</f>
        <v>0</v>
      </c>
      <c r="J461" s="46"/>
      <c r="L461" s="46"/>
      <c r="M461" s="46"/>
      <c r="N461" s="70">
        <f>SUMIFS('Input 3 - Capital Instruments'!P$6:P$222,'Input 3 - Capital Instruments'!$N$6:$N$222,C461)</f>
        <v>0</v>
      </c>
      <c r="O461" s="46"/>
      <c r="P461" s="46"/>
      <c r="Q461" s="46"/>
      <c r="R461" s="71">
        <f t="shared" si="145"/>
        <v>0</v>
      </c>
      <c r="S461" s="46"/>
      <c r="T461" s="46"/>
      <c r="U461" s="72">
        <f t="shared" si="146"/>
        <v>0</v>
      </c>
      <c r="V461" s="71">
        <f t="shared" si="147"/>
        <v>0</v>
      </c>
      <c r="W461" s="71">
        <f t="shared" si="148"/>
        <v>0</v>
      </c>
      <c r="Y461" s="46"/>
      <c r="AA461" s="46"/>
      <c r="AB461" s="51"/>
      <c r="AC461" s="51"/>
      <c r="AD461" s="51"/>
      <c r="AE461" s="51"/>
      <c r="AF461" s="51"/>
      <c r="AG461" s="72">
        <f t="shared" si="149"/>
        <v>0</v>
      </c>
      <c r="AH461" s="46"/>
      <c r="AI461" s="46"/>
      <c r="AJ461" s="72">
        <f t="shared" si="141"/>
        <v>0</v>
      </c>
      <c r="AK461" s="71">
        <f t="shared" si="142"/>
        <v>0</v>
      </c>
      <c r="AL461" s="71">
        <f t="shared" si="143"/>
        <v>0</v>
      </c>
      <c r="AN461" s="73">
        <f t="shared" si="150"/>
        <v>0</v>
      </c>
      <c r="AO461" s="78">
        <f t="shared" si="151"/>
        <v>0</v>
      </c>
      <c r="AP461" s="79">
        <f t="shared" si="152"/>
        <v>0</v>
      </c>
      <c r="AQ461" s="73">
        <f t="shared" si="153"/>
        <v>0</v>
      </c>
      <c r="AR461" s="78">
        <f t="shared" si="154"/>
        <v>0</v>
      </c>
      <c r="AS461" s="79">
        <f t="shared" si="155"/>
        <v>0</v>
      </c>
      <c r="AT461" s="80" t="str">
        <f t="shared" si="156"/>
        <v/>
      </c>
      <c r="AU461" s="80" t="str">
        <f t="shared" si="157"/>
        <v/>
      </c>
      <c r="AW461" s="3" t="s">
        <v>1</v>
      </c>
    </row>
    <row r="462" spans="1:49" x14ac:dyDescent="0.2">
      <c r="A462" s="81">
        <f t="shared" si="144"/>
        <v>455</v>
      </c>
      <c r="B462" s="77" t="str">
        <f>IFERROR(VLOOKUP(F462,GCC.Param!$B$3:$C$96,2,FALSE),"")</f>
        <v/>
      </c>
      <c r="C462" s="70">
        <f>'Input 1 - Schedule 1'!D464</f>
        <v>0</v>
      </c>
      <c r="D462" s="70">
        <f>'Input 1 - Schedule 1'!E464</f>
        <v>0</v>
      </c>
      <c r="E462" s="70">
        <f>'Input 1 - Schedule 1'!F464</f>
        <v>0</v>
      </c>
      <c r="F462" s="70">
        <f>'Input 1 - Schedule 1'!G464</f>
        <v>0</v>
      </c>
      <c r="G462" s="70">
        <f>'Input 1 - Schedule 1'!I464</f>
        <v>0</v>
      </c>
      <c r="H462" s="70" t="str">
        <f>'Input 1 - Schedule 1'!J464</f>
        <v/>
      </c>
      <c r="I462" s="70">
        <f>'Input 1 - Schedule 1'!U464</f>
        <v>0</v>
      </c>
      <c r="J462" s="46"/>
      <c r="L462" s="46"/>
      <c r="M462" s="46"/>
      <c r="N462" s="70">
        <f>SUMIFS('Input 3 - Capital Instruments'!P$6:P$222,'Input 3 - Capital Instruments'!$N$6:$N$222,C462)</f>
        <v>0</v>
      </c>
      <c r="O462" s="46"/>
      <c r="P462" s="46"/>
      <c r="Q462" s="46"/>
      <c r="R462" s="71">
        <f t="shared" si="145"/>
        <v>0</v>
      </c>
      <c r="S462" s="46"/>
      <c r="T462" s="46"/>
      <c r="U462" s="72">
        <f t="shared" si="146"/>
        <v>0</v>
      </c>
      <c r="V462" s="71">
        <f t="shared" si="147"/>
        <v>0</v>
      </c>
      <c r="W462" s="71">
        <f t="shared" si="148"/>
        <v>0</v>
      </c>
      <c r="Y462" s="46"/>
      <c r="AA462" s="46"/>
      <c r="AB462" s="51"/>
      <c r="AC462" s="51"/>
      <c r="AD462" s="51"/>
      <c r="AE462" s="51"/>
      <c r="AF462" s="51"/>
      <c r="AG462" s="72">
        <f t="shared" si="149"/>
        <v>0</v>
      </c>
      <c r="AH462" s="46"/>
      <c r="AI462" s="46"/>
      <c r="AJ462" s="72">
        <f t="shared" si="141"/>
        <v>0</v>
      </c>
      <c r="AK462" s="71">
        <f t="shared" si="142"/>
        <v>0</v>
      </c>
      <c r="AL462" s="71">
        <f t="shared" si="143"/>
        <v>0</v>
      </c>
      <c r="AN462" s="73">
        <f t="shared" si="150"/>
        <v>0</v>
      </c>
      <c r="AO462" s="78">
        <f t="shared" si="151"/>
        <v>0</v>
      </c>
      <c r="AP462" s="79">
        <f t="shared" si="152"/>
        <v>0</v>
      </c>
      <c r="AQ462" s="73">
        <f t="shared" si="153"/>
        <v>0</v>
      </c>
      <c r="AR462" s="78">
        <f t="shared" si="154"/>
        <v>0</v>
      </c>
      <c r="AS462" s="79">
        <f t="shared" si="155"/>
        <v>0</v>
      </c>
      <c r="AT462" s="80" t="str">
        <f t="shared" si="156"/>
        <v/>
      </c>
      <c r="AU462" s="80" t="str">
        <f t="shared" si="157"/>
        <v/>
      </c>
      <c r="AW462" s="3" t="s">
        <v>1</v>
      </c>
    </row>
    <row r="463" spans="1:49" x14ac:dyDescent="0.2">
      <c r="A463" s="81">
        <f t="shared" si="144"/>
        <v>456</v>
      </c>
      <c r="B463" s="77" t="str">
        <f>IFERROR(VLOOKUP(F463,GCC.Param!$B$3:$C$96,2,FALSE),"")</f>
        <v/>
      </c>
      <c r="C463" s="70">
        <f>'Input 1 - Schedule 1'!D465</f>
        <v>0</v>
      </c>
      <c r="D463" s="70">
        <f>'Input 1 - Schedule 1'!E465</f>
        <v>0</v>
      </c>
      <c r="E463" s="70">
        <f>'Input 1 - Schedule 1'!F465</f>
        <v>0</v>
      </c>
      <c r="F463" s="70">
        <f>'Input 1 - Schedule 1'!G465</f>
        <v>0</v>
      </c>
      <c r="G463" s="70">
        <f>'Input 1 - Schedule 1'!I465</f>
        <v>0</v>
      </c>
      <c r="H463" s="70" t="str">
        <f>'Input 1 - Schedule 1'!J465</f>
        <v/>
      </c>
      <c r="I463" s="70">
        <f>'Input 1 - Schedule 1'!U465</f>
        <v>0</v>
      </c>
      <c r="J463" s="46"/>
      <c r="L463" s="46"/>
      <c r="M463" s="46"/>
      <c r="N463" s="70">
        <f>SUMIFS('Input 3 - Capital Instruments'!P$6:P$222,'Input 3 - Capital Instruments'!$N$6:$N$222,C463)</f>
        <v>0</v>
      </c>
      <c r="O463" s="46"/>
      <c r="P463" s="46"/>
      <c r="Q463" s="46"/>
      <c r="R463" s="71">
        <f t="shared" si="145"/>
        <v>0</v>
      </c>
      <c r="S463" s="46"/>
      <c r="T463" s="46"/>
      <c r="U463" s="72">
        <f t="shared" si="146"/>
        <v>0</v>
      </c>
      <c r="V463" s="71">
        <f t="shared" si="147"/>
        <v>0</v>
      </c>
      <c r="W463" s="71">
        <f t="shared" si="148"/>
        <v>0</v>
      </c>
      <c r="Y463" s="46"/>
      <c r="AA463" s="46"/>
      <c r="AB463" s="51"/>
      <c r="AC463" s="51"/>
      <c r="AD463" s="51"/>
      <c r="AE463" s="51"/>
      <c r="AF463" s="51"/>
      <c r="AG463" s="72">
        <f t="shared" si="149"/>
        <v>0</v>
      </c>
      <c r="AH463" s="46"/>
      <c r="AI463" s="46"/>
      <c r="AJ463" s="72">
        <f t="shared" si="141"/>
        <v>0</v>
      </c>
      <c r="AK463" s="71">
        <f t="shared" si="142"/>
        <v>0</v>
      </c>
      <c r="AL463" s="71">
        <f t="shared" si="143"/>
        <v>0</v>
      </c>
      <c r="AN463" s="73">
        <f t="shared" si="150"/>
        <v>0</v>
      </c>
      <c r="AO463" s="78">
        <f t="shared" si="151"/>
        <v>0</v>
      </c>
      <c r="AP463" s="79">
        <f t="shared" si="152"/>
        <v>0</v>
      </c>
      <c r="AQ463" s="73">
        <f t="shared" si="153"/>
        <v>0</v>
      </c>
      <c r="AR463" s="78">
        <f t="shared" si="154"/>
        <v>0</v>
      </c>
      <c r="AS463" s="79">
        <f t="shared" si="155"/>
        <v>0</v>
      </c>
      <c r="AT463" s="80" t="str">
        <f t="shared" si="156"/>
        <v/>
      </c>
      <c r="AU463" s="80" t="str">
        <f t="shared" si="157"/>
        <v/>
      </c>
      <c r="AW463" s="3" t="s">
        <v>1</v>
      </c>
    </row>
    <row r="464" spans="1:49" x14ac:dyDescent="0.2">
      <c r="A464" s="81">
        <f t="shared" si="144"/>
        <v>457</v>
      </c>
      <c r="B464" s="77" t="str">
        <f>IFERROR(VLOOKUP(F464,GCC.Param!$B$3:$C$96,2,FALSE),"")</f>
        <v/>
      </c>
      <c r="C464" s="70">
        <f>'Input 1 - Schedule 1'!D466</f>
        <v>0</v>
      </c>
      <c r="D464" s="70">
        <f>'Input 1 - Schedule 1'!E466</f>
        <v>0</v>
      </c>
      <c r="E464" s="70">
        <f>'Input 1 - Schedule 1'!F466</f>
        <v>0</v>
      </c>
      <c r="F464" s="70">
        <f>'Input 1 - Schedule 1'!G466</f>
        <v>0</v>
      </c>
      <c r="G464" s="70">
        <f>'Input 1 - Schedule 1'!I466</f>
        <v>0</v>
      </c>
      <c r="H464" s="70" t="str">
        <f>'Input 1 - Schedule 1'!J466</f>
        <v/>
      </c>
      <c r="I464" s="70">
        <f>'Input 1 - Schedule 1'!U466</f>
        <v>0</v>
      </c>
      <c r="J464" s="46"/>
      <c r="L464" s="46"/>
      <c r="M464" s="46"/>
      <c r="N464" s="70">
        <f>SUMIFS('Input 3 - Capital Instruments'!P$6:P$222,'Input 3 - Capital Instruments'!$N$6:$N$222,C464)</f>
        <v>0</v>
      </c>
      <c r="O464" s="46"/>
      <c r="P464" s="46"/>
      <c r="Q464" s="46"/>
      <c r="R464" s="71">
        <f t="shared" si="145"/>
        <v>0</v>
      </c>
      <c r="S464" s="46"/>
      <c r="T464" s="46"/>
      <c r="U464" s="72">
        <f t="shared" si="146"/>
        <v>0</v>
      </c>
      <c r="V464" s="71">
        <f t="shared" si="147"/>
        <v>0</v>
      </c>
      <c r="W464" s="71">
        <f t="shared" si="148"/>
        <v>0</v>
      </c>
      <c r="Y464" s="46"/>
      <c r="AA464" s="46"/>
      <c r="AB464" s="51"/>
      <c r="AC464" s="51"/>
      <c r="AD464" s="51"/>
      <c r="AE464" s="51"/>
      <c r="AF464" s="51"/>
      <c r="AG464" s="72">
        <f t="shared" si="149"/>
        <v>0</v>
      </c>
      <c r="AH464" s="46"/>
      <c r="AI464" s="46"/>
      <c r="AJ464" s="72">
        <f t="shared" si="141"/>
        <v>0</v>
      </c>
      <c r="AK464" s="71">
        <f t="shared" si="142"/>
        <v>0</v>
      </c>
      <c r="AL464" s="71">
        <f t="shared" si="143"/>
        <v>0</v>
      </c>
      <c r="AN464" s="73">
        <f t="shared" si="150"/>
        <v>0</v>
      </c>
      <c r="AO464" s="78">
        <f t="shared" si="151"/>
        <v>0</v>
      </c>
      <c r="AP464" s="79">
        <f t="shared" si="152"/>
        <v>0</v>
      </c>
      <c r="AQ464" s="73">
        <f t="shared" si="153"/>
        <v>0</v>
      </c>
      <c r="AR464" s="78">
        <f t="shared" si="154"/>
        <v>0</v>
      </c>
      <c r="AS464" s="79">
        <f t="shared" si="155"/>
        <v>0</v>
      </c>
      <c r="AT464" s="80" t="str">
        <f t="shared" si="156"/>
        <v/>
      </c>
      <c r="AU464" s="80" t="str">
        <f t="shared" si="157"/>
        <v/>
      </c>
      <c r="AW464" s="3" t="s">
        <v>1</v>
      </c>
    </row>
    <row r="465" spans="1:49" x14ac:dyDescent="0.2">
      <c r="A465" s="81">
        <f t="shared" si="144"/>
        <v>458</v>
      </c>
      <c r="B465" s="77" t="str">
        <f>IFERROR(VLOOKUP(F465,GCC.Param!$B$3:$C$96,2,FALSE),"")</f>
        <v/>
      </c>
      <c r="C465" s="70">
        <f>'Input 1 - Schedule 1'!D467</f>
        <v>0</v>
      </c>
      <c r="D465" s="70">
        <f>'Input 1 - Schedule 1'!E467</f>
        <v>0</v>
      </c>
      <c r="E465" s="70">
        <f>'Input 1 - Schedule 1'!F467</f>
        <v>0</v>
      </c>
      <c r="F465" s="70">
        <f>'Input 1 - Schedule 1'!G467</f>
        <v>0</v>
      </c>
      <c r="G465" s="70">
        <f>'Input 1 - Schedule 1'!I467</f>
        <v>0</v>
      </c>
      <c r="H465" s="70" t="str">
        <f>'Input 1 - Schedule 1'!J467</f>
        <v/>
      </c>
      <c r="I465" s="70">
        <f>'Input 1 - Schedule 1'!U467</f>
        <v>0</v>
      </c>
      <c r="J465" s="46"/>
      <c r="L465" s="46"/>
      <c r="M465" s="46"/>
      <c r="N465" s="70">
        <f>SUMIFS('Input 3 - Capital Instruments'!P$6:P$222,'Input 3 - Capital Instruments'!$N$6:$N$222,C465)</f>
        <v>0</v>
      </c>
      <c r="O465" s="46"/>
      <c r="P465" s="46"/>
      <c r="Q465" s="46"/>
      <c r="R465" s="71">
        <f t="shared" si="145"/>
        <v>0</v>
      </c>
      <c r="S465" s="46"/>
      <c r="T465" s="46"/>
      <c r="U465" s="72">
        <f t="shared" si="146"/>
        <v>0</v>
      </c>
      <c r="V465" s="71">
        <f t="shared" si="147"/>
        <v>0</v>
      </c>
      <c r="W465" s="71">
        <f t="shared" si="148"/>
        <v>0</v>
      </c>
      <c r="Y465" s="46"/>
      <c r="AA465" s="46"/>
      <c r="AB465" s="51"/>
      <c r="AC465" s="51"/>
      <c r="AD465" s="51"/>
      <c r="AE465" s="51"/>
      <c r="AF465" s="51"/>
      <c r="AG465" s="72">
        <f t="shared" si="149"/>
        <v>0</v>
      </c>
      <c r="AH465" s="46"/>
      <c r="AI465" s="46"/>
      <c r="AJ465" s="72">
        <f t="shared" si="141"/>
        <v>0</v>
      </c>
      <c r="AK465" s="71">
        <f t="shared" si="142"/>
        <v>0</v>
      </c>
      <c r="AL465" s="71">
        <f t="shared" si="143"/>
        <v>0</v>
      </c>
      <c r="AN465" s="73">
        <f t="shared" si="150"/>
        <v>0</v>
      </c>
      <c r="AO465" s="78">
        <f t="shared" si="151"/>
        <v>0</v>
      </c>
      <c r="AP465" s="79">
        <f t="shared" si="152"/>
        <v>0</v>
      </c>
      <c r="AQ465" s="73">
        <f t="shared" si="153"/>
        <v>0</v>
      </c>
      <c r="AR465" s="78">
        <f t="shared" si="154"/>
        <v>0</v>
      </c>
      <c r="AS465" s="79">
        <f t="shared" si="155"/>
        <v>0</v>
      </c>
      <c r="AT465" s="80" t="str">
        <f t="shared" si="156"/>
        <v/>
      </c>
      <c r="AU465" s="80" t="str">
        <f t="shared" si="157"/>
        <v/>
      </c>
      <c r="AW465" s="3" t="s">
        <v>1</v>
      </c>
    </row>
    <row r="466" spans="1:49" x14ac:dyDescent="0.2">
      <c r="A466" s="81">
        <f t="shared" si="144"/>
        <v>459</v>
      </c>
      <c r="B466" s="77" t="str">
        <f>IFERROR(VLOOKUP(F466,GCC.Param!$B$3:$C$96,2,FALSE),"")</f>
        <v/>
      </c>
      <c r="C466" s="70">
        <f>'Input 1 - Schedule 1'!D468</f>
        <v>0</v>
      </c>
      <c r="D466" s="70">
        <f>'Input 1 - Schedule 1'!E468</f>
        <v>0</v>
      </c>
      <c r="E466" s="70">
        <f>'Input 1 - Schedule 1'!F468</f>
        <v>0</v>
      </c>
      <c r="F466" s="70">
        <f>'Input 1 - Schedule 1'!G468</f>
        <v>0</v>
      </c>
      <c r="G466" s="70">
        <f>'Input 1 - Schedule 1'!I468</f>
        <v>0</v>
      </c>
      <c r="H466" s="70" t="str">
        <f>'Input 1 - Schedule 1'!J468</f>
        <v/>
      </c>
      <c r="I466" s="70">
        <f>'Input 1 - Schedule 1'!U468</f>
        <v>0</v>
      </c>
      <c r="J466" s="46"/>
      <c r="L466" s="46"/>
      <c r="M466" s="46"/>
      <c r="N466" s="70">
        <f>SUMIFS('Input 3 - Capital Instruments'!P$6:P$222,'Input 3 - Capital Instruments'!$N$6:$N$222,C466)</f>
        <v>0</v>
      </c>
      <c r="O466" s="46"/>
      <c r="P466" s="46"/>
      <c r="Q466" s="46"/>
      <c r="R466" s="71">
        <f t="shared" si="145"/>
        <v>0</v>
      </c>
      <c r="S466" s="46"/>
      <c r="T466" s="46"/>
      <c r="U466" s="72">
        <f t="shared" si="146"/>
        <v>0</v>
      </c>
      <c r="V466" s="71">
        <f t="shared" si="147"/>
        <v>0</v>
      </c>
      <c r="W466" s="71">
        <f t="shared" si="148"/>
        <v>0</v>
      </c>
      <c r="Y466" s="46"/>
      <c r="AA466" s="46"/>
      <c r="AB466" s="51"/>
      <c r="AC466" s="51"/>
      <c r="AD466" s="51"/>
      <c r="AE466" s="51"/>
      <c r="AF466" s="51"/>
      <c r="AG466" s="72">
        <f t="shared" si="149"/>
        <v>0</v>
      </c>
      <c r="AH466" s="46"/>
      <c r="AI466" s="46"/>
      <c r="AJ466" s="72">
        <f t="shared" si="141"/>
        <v>0</v>
      </c>
      <c r="AK466" s="71">
        <f t="shared" si="142"/>
        <v>0</v>
      </c>
      <c r="AL466" s="71">
        <f t="shared" si="143"/>
        <v>0</v>
      </c>
      <c r="AN466" s="73">
        <f t="shared" si="150"/>
        <v>0</v>
      </c>
      <c r="AO466" s="78">
        <f t="shared" si="151"/>
        <v>0</v>
      </c>
      <c r="AP466" s="79">
        <f t="shared" si="152"/>
        <v>0</v>
      </c>
      <c r="AQ466" s="73">
        <f t="shared" si="153"/>
        <v>0</v>
      </c>
      <c r="AR466" s="78">
        <f t="shared" si="154"/>
        <v>0</v>
      </c>
      <c r="AS466" s="79">
        <f t="shared" si="155"/>
        <v>0</v>
      </c>
      <c r="AT466" s="80" t="str">
        <f t="shared" si="156"/>
        <v/>
      </c>
      <c r="AU466" s="80" t="str">
        <f t="shared" si="157"/>
        <v/>
      </c>
      <c r="AW466" s="3" t="s">
        <v>1</v>
      </c>
    </row>
    <row r="467" spans="1:49" x14ac:dyDescent="0.2">
      <c r="A467" s="81">
        <f t="shared" si="144"/>
        <v>460</v>
      </c>
      <c r="B467" s="77" t="str">
        <f>IFERROR(VLOOKUP(F467,GCC.Param!$B$3:$C$96,2,FALSE),"")</f>
        <v/>
      </c>
      <c r="C467" s="70">
        <f>'Input 1 - Schedule 1'!D469</f>
        <v>0</v>
      </c>
      <c r="D467" s="70">
        <f>'Input 1 - Schedule 1'!E469</f>
        <v>0</v>
      </c>
      <c r="E467" s="70">
        <f>'Input 1 - Schedule 1'!F469</f>
        <v>0</v>
      </c>
      <c r="F467" s="70">
        <f>'Input 1 - Schedule 1'!G469</f>
        <v>0</v>
      </c>
      <c r="G467" s="70">
        <f>'Input 1 - Schedule 1'!I469</f>
        <v>0</v>
      </c>
      <c r="H467" s="70" t="str">
        <f>'Input 1 - Schedule 1'!J469</f>
        <v/>
      </c>
      <c r="I467" s="70">
        <f>'Input 1 - Schedule 1'!U469</f>
        <v>0</v>
      </c>
      <c r="J467" s="46"/>
      <c r="L467" s="46"/>
      <c r="M467" s="46"/>
      <c r="N467" s="70">
        <f>SUMIFS('Input 3 - Capital Instruments'!P$6:P$222,'Input 3 - Capital Instruments'!$N$6:$N$222,C467)</f>
        <v>0</v>
      </c>
      <c r="O467" s="46"/>
      <c r="P467" s="46"/>
      <c r="Q467" s="46"/>
      <c r="R467" s="71">
        <f t="shared" si="145"/>
        <v>0</v>
      </c>
      <c r="S467" s="46"/>
      <c r="T467" s="46"/>
      <c r="U467" s="72">
        <f t="shared" si="146"/>
        <v>0</v>
      </c>
      <c r="V467" s="71">
        <f t="shared" si="147"/>
        <v>0</v>
      </c>
      <c r="W467" s="71">
        <f t="shared" si="148"/>
        <v>0</v>
      </c>
      <c r="Y467" s="46"/>
      <c r="AA467" s="46"/>
      <c r="AB467" s="51"/>
      <c r="AC467" s="51"/>
      <c r="AD467" s="51"/>
      <c r="AE467" s="51"/>
      <c r="AF467" s="51"/>
      <c r="AG467" s="72">
        <f t="shared" si="149"/>
        <v>0</v>
      </c>
      <c r="AH467" s="46"/>
      <c r="AI467" s="46"/>
      <c r="AJ467" s="72">
        <f t="shared" si="141"/>
        <v>0</v>
      </c>
      <c r="AK467" s="71">
        <f t="shared" si="142"/>
        <v>0</v>
      </c>
      <c r="AL467" s="71">
        <f t="shared" si="143"/>
        <v>0</v>
      </c>
      <c r="AN467" s="73">
        <f t="shared" si="150"/>
        <v>0</v>
      </c>
      <c r="AO467" s="78">
        <f t="shared" si="151"/>
        <v>0</v>
      </c>
      <c r="AP467" s="79">
        <f t="shared" si="152"/>
        <v>0</v>
      </c>
      <c r="AQ467" s="73">
        <f t="shared" si="153"/>
        <v>0</v>
      </c>
      <c r="AR467" s="78">
        <f t="shared" si="154"/>
        <v>0</v>
      </c>
      <c r="AS467" s="79">
        <f t="shared" si="155"/>
        <v>0</v>
      </c>
      <c r="AT467" s="80" t="str">
        <f t="shared" si="156"/>
        <v/>
      </c>
      <c r="AU467" s="80" t="str">
        <f t="shared" si="157"/>
        <v/>
      </c>
      <c r="AW467" s="3" t="s">
        <v>1</v>
      </c>
    </row>
    <row r="468" spans="1:49" x14ac:dyDescent="0.2">
      <c r="A468" s="81">
        <f t="shared" si="144"/>
        <v>461</v>
      </c>
      <c r="B468" s="77" t="str">
        <f>IFERROR(VLOOKUP(F468,GCC.Param!$B$3:$C$96,2,FALSE),"")</f>
        <v/>
      </c>
      <c r="C468" s="70">
        <f>'Input 1 - Schedule 1'!D470</f>
        <v>0</v>
      </c>
      <c r="D468" s="70">
        <f>'Input 1 - Schedule 1'!E470</f>
        <v>0</v>
      </c>
      <c r="E468" s="70">
        <f>'Input 1 - Schedule 1'!F470</f>
        <v>0</v>
      </c>
      <c r="F468" s="70">
        <f>'Input 1 - Schedule 1'!G470</f>
        <v>0</v>
      </c>
      <c r="G468" s="70">
        <f>'Input 1 - Schedule 1'!I470</f>
        <v>0</v>
      </c>
      <c r="H468" s="70" t="str">
        <f>'Input 1 - Schedule 1'!J470</f>
        <v/>
      </c>
      <c r="I468" s="70">
        <f>'Input 1 - Schedule 1'!U470</f>
        <v>0</v>
      </c>
      <c r="J468" s="46"/>
      <c r="L468" s="46"/>
      <c r="M468" s="46"/>
      <c r="N468" s="70">
        <f>SUMIFS('Input 3 - Capital Instruments'!P$6:P$222,'Input 3 - Capital Instruments'!$N$6:$N$222,C468)</f>
        <v>0</v>
      </c>
      <c r="O468" s="46"/>
      <c r="P468" s="46"/>
      <c r="Q468" s="46"/>
      <c r="R468" s="71">
        <f t="shared" si="145"/>
        <v>0</v>
      </c>
      <c r="S468" s="46"/>
      <c r="T468" s="46"/>
      <c r="U468" s="72">
        <f t="shared" si="146"/>
        <v>0</v>
      </c>
      <c r="V468" s="71">
        <f t="shared" si="147"/>
        <v>0</v>
      </c>
      <c r="W468" s="71">
        <f t="shared" si="148"/>
        <v>0</v>
      </c>
      <c r="Y468" s="46"/>
      <c r="AA468" s="46"/>
      <c r="AB468" s="51"/>
      <c r="AC468" s="51"/>
      <c r="AD468" s="51"/>
      <c r="AE468" s="51"/>
      <c r="AF468" s="51"/>
      <c r="AG468" s="72">
        <f t="shared" si="149"/>
        <v>0</v>
      </c>
      <c r="AH468" s="46"/>
      <c r="AI468" s="46"/>
      <c r="AJ468" s="72">
        <f t="shared" si="141"/>
        <v>0</v>
      </c>
      <c r="AK468" s="71">
        <f t="shared" si="142"/>
        <v>0</v>
      </c>
      <c r="AL468" s="71">
        <f t="shared" si="143"/>
        <v>0</v>
      </c>
      <c r="AN468" s="73">
        <f t="shared" si="150"/>
        <v>0</v>
      </c>
      <c r="AO468" s="78">
        <f t="shared" si="151"/>
        <v>0</v>
      </c>
      <c r="AP468" s="79">
        <f t="shared" si="152"/>
        <v>0</v>
      </c>
      <c r="AQ468" s="73">
        <f t="shared" si="153"/>
        <v>0</v>
      </c>
      <c r="AR468" s="78">
        <f t="shared" si="154"/>
        <v>0</v>
      </c>
      <c r="AS468" s="79">
        <f t="shared" si="155"/>
        <v>0</v>
      </c>
      <c r="AT468" s="80" t="str">
        <f t="shared" si="156"/>
        <v/>
      </c>
      <c r="AU468" s="80" t="str">
        <f t="shared" si="157"/>
        <v/>
      </c>
      <c r="AW468" s="3" t="s">
        <v>1</v>
      </c>
    </row>
    <row r="469" spans="1:49" x14ac:dyDescent="0.2">
      <c r="A469" s="81">
        <f t="shared" si="144"/>
        <v>462</v>
      </c>
      <c r="B469" s="77" t="str">
        <f>IFERROR(VLOOKUP(F469,GCC.Param!$B$3:$C$96,2,FALSE),"")</f>
        <v/>
      </c>
      <c r="C469" s="70">
        <f>'Input 1 - Schedule 1'!D471</f>
        <v>0</v>
      </c>
      <c r="D469" s="70">
        <f>'Input 1 - Schedule 1'!E471</f>
        <v>0</v>
      </c>
      <c r="E469" s="70">
        <f>'Input 1 - Schedule 1'!F471</f>
        <v>0</v>
      </c>
      <c r="F469" s="70">
        <f>'Input 1 - Schedule 1'!G471</f>
        <v>0</v>
      </c>
      <c r="G469" s="70">
        <f>'Input 1 - Schedule 1'!I471</f>
        <v>0</v>
      </c>
      <c r="H469" s="70" t="str">
        <f>'Input 1 - Schedule 1'!J471</f>
        <v/>
      </c>
      <c r="I469" s="70">
        <f>'Input 1 - Schedule 1'!U471</f>
        <v>0</v>
      </c>
      <c r="J469" s="46"/>
      <c r="L469" s="46"/>
      <c r="M469" s="46"/>
      <c r="N469" s="70">
        <f>SUMIFS('Input 3 - Capital Instruments'!P$6:P$222,'Input 3 - Capital Instruments'!$N$6:$N$222,C469)</f>
        <v>0</v>
      </c>
      <c r="O469" s="46"/>
      <c r="P469" s="46"/>
      <c r="Q469" s="46"/>
      <c r="R469" s="71">
        <f t="shared" si="145"/>
        <v>0</v>
      </c>
      <c r="S469" s="46"/>
      <c r="T469" s="46"/>
      <c r="U469" s="72">
        <f t="shared" si="146"/>
        <v>0</v>
      </c>
      <c r="V469" s="71">
        <f t="shared" si="147"/>
        <v>0</v>
      </c>
      <c r="W469" s="71">
        <f t="shared" si="148"/>
        <v>0</v>
      </c>
      <c r="Y469" s="46"/>
      <c r="AA469" s="46"/>
      <c r="AB469" s="51"/>
      <c r="AC469" s="51"/>
      <c r="AD469" s="51"/>
      <c r="AE469" s="51"/>
      <c r="AF469" s="51"/>
      <c r="AG469" s="72">
        <f t="shared" si="149"/>
        <v>0</v>
      </c>
      <c r="AH469" s="46"/>
      <c r="AI469" s="46"/>
      <c r="AJ469" s="72">
        <f t="shared" si="141"/>
        <v>0</v>
      </c>
      <c r="AK469" s="71">
        <f t="shared" si="142"/>
        <v>0</v>
      </c>
      <c r="AL469" s="71">
        <f t="shared" si="143"/>
        <v>0</v>
      </c>
      <c r="AN469" s="73">
        <f t="shared" si="150"/>
        <v>0</v>
      </c>
      <c r="AO469" s="78">
        <f t="shared" si="151"/>
        <v>0</v>
      </c>
      <c r="AP469" s="79">
        <f t="shared" si="152"/>
        <v>0</v>
      </c>
      <c r="AQ469" s="73">
        <f t="shared" si="153"/>
        <v>0</v>
      </c>
      <c r="AR469" s="78">
        <f t="shared" si="154"/>
        <v>0</v>
      </c>
      <c r="AS469" s="79">
        <f t="shared" si="155"/>
        <v>0</v>
      </c>
      <c r="AT469" s="80" t="str">
        <f t="shared" si="156"/>
        <v/>
      </c>
      <c r="AU469" s="80" t="str">
        <f t="shared" si="157"/>
        <v/>
      </c>
      <c r="AW469" s="3" t="s">
        <v>1</v>
      </c>
    </row>
    <row r="470" spans="1:49" x14ac:dyDescent="0.2">
      <c r="A470" s="81">
        <f t="shared" si="144"/>
        <v>463</v>
      </c>
      <c r="B470" s="77" t="str">
        <f>IFERROR(VLOOKUP(F470,GCC.Param!$B$3:$C$96,2,FALSE),"")</f>
        <v/>
      </c>
      <c r="C470" s="70">
        <f>'Input 1 - Schedule 1'!D472</f>
        <v>0</v>
      </c>
      <c r="D470" s="70">
        <f>'Input 1 - Schedule 1'!E472</f>
        <v>0</v>
      </c>
      <c r="E470" s="70">
        <f>'Input 1 - Schedule 1'!F472</f>
        <v>0</v>
      </c>
      <c r="F470" s="70">
        <f>'Input 1 - Schedule 1'!G472</f>
        <v>0</v>
      </c>
      <c r="G470" s="70">
        <f>'Input 1 - Schedule 1'!I472</f>
        <v>0</v>
      </c>
      <c r="H470" s="70" t="str">
        <f>'Input 1 - Schedule 1'!J472</f>
        <v/>
      </c>
      <c r="I470" s="70">
        <f>'Input 1 - Schedule 1'!U472</f>
        <v>0</v>
      </c>
      <c r="J470" s="46"/>
      <c r="L470" s="46"/>
      <c r="M470" s="46"/>
      <c r="N470" s="70">
        <f>SUMIFS('Input 3 - Capital Instruments'!P$6:P$222,'Input 3 - Capital Instruments'!$N$6:$N$222,C470)</f>
        <v>0</v>
      </c>
      <c r="O470" s="46"/>
      <c r="P470" s="46"/>
      <c r="Q470" s="46"/>
      <c r="R470" s="71">
        <f t="shared" si="145"/>
        <v>0</v>
      </c>
      <c r="S470" s="46"/>
      <c r="T470" s="46"/>
      <c r="U470" s="72">
        <f t="shared" si="146"/>
        <v>0</v>
      </c>
      <c r="V470" s="71">
        <f t="shared" si="147"/>
        <v>0</v>
      </c>
      <c r="W470" s="71">
        <f t="shared" si="148"/>
        <v>0</v>
      </c>
      <c r="Y470" s="46"/>
      <c r="AA470" s="46"/>
      <c r="AB470" s="51"/>
      <c r="AC470" s="51"/>
      <c r="AD470" s="51"/>
      <c r="AE470" s="51"/>
      <c r="AF470" s="51"/>
      <c r="AG470" s="72">
        <f t="shared" si="149"/>
        <v>0</v>
      </c>
      <c r="AH470" s="46"/>
      <c r="AI470" s="46"/>
      <c r="AJ470" s="72">
        <f t="shared" si="141"/>
        <v>0</v>
      </c>
      <c r="AK470" s="71">
        <f t="shared" si="142"/>
        <v>0</v>
      </c>
      <c r="AL470" s="71">
        <f t="shared" si="143"/>
        <v>0</v>
      </c>
      <c r="AN470" s="73">
        <f t="shared" si="150"/>
        <v>0</v>
      </c>
      <c r="AO470" s="78">
        <f t="shared" si="151"/>
        <v>0</v>
      </c>
      <c r="AP470" s="79">
        <f t="shared" si="152"/>
        <v>0</v>
      </c>
      <c r="AQ470" s="73">
        <f t="shared" si="153"/>
        <v>0</v>
      </c>
      <c r="AR470" s="78">
        <f t="shared" si="154"/>
        <v>0</v>
      </c>
      <c r="AS470" s="79">
        <f t="shared" si="155"/>
        <v>0</v>
      </c>
      <c r="AT470" s="80" t="str">
        <f t="shared" si="156"/>
        <v/>
      </c>
      <c r="AU470" s="80" t="str">
        <f t="shared" si="157"/>
        <v/>
      </c>
      <c r="AW470" s="3" t="s">
        <v>1</v>
      </c>
    </row>
    <row r="471" spans="1:49" x14ac:dyDescent="0.2">
      <c r="A471" s="81">
        <f t="shared" si="144"/>
        <v>464</v>
      </c>
      <c r="B471" s="77" t="str">
        <f>IFERROR(VLOOKUP(F471,GCC.Param!$B$3:$C$96,2,FALSE),"")</f>
        <v/>
      </c>
      <c r="C471" s="70">
        <f>'Input 1 - Schedule 1'!D473</f>
        <v>0</v>
      </c>
      <c r="D471" s="70">
        <f>'Input 1 - Schedule 1'!E473</f>
        <v>0</v>
      </c>
      <c r="E471" s="70">
        <f>'Input 1 - Schedule 1'!F473</f>
        <v>0</v>
      </c>
      <c r="F471" s="70">
        <f>'Input 1 - Schedule 1'!G473</f>
        <v>0</v>
      </c>
      <c r="G471" s="70">
        <f>'Input 1 - Schedule 1'!I473</f>
        <v>0</v>
      </c>
      <c r="H471" s="70" t="str">
        <f>'Input 1 - Schedule 1'!J473</f>
        <v/>
      </c>
      <c r="I471" s="70">
        <f>'Input 1 - Schedule 1'!U473</f>
        <v>0</v>
      </c>
      <c r="J471" s="46"/>
      <c r="L471" s="46"/>
      <c r="M471" s="46"/>
      <c r="N471" s="70">
        <f>SUMIFS('Input 3 - Capital Instruments'!P$6:P$222,'Input 3 - Capital Instruments'!$N$6:$N$222,C471)</f>
        <v>0</v>
      </c>
      <c r="O471" s="46"/>
      <c r="P471" s="46"/>
      <c r="Q471" s="46"/>
      <c r="R471" s="71">
        <f t="shared" si="145"/>
        <v>0</v>
      </c>
      <c r="S471" s="46"/>
      <c r="T471" s="46"/>
      <c r="U471" s="72">
        <f t="shared" si="146"/>
        <v>0</v>
      </c>
      <c r="V471" s="71">
        <f t="shared" si="147"/>
        <v>0</v>
      </c>
      <c r="W471" s="71">
        <f t="shared" si="148"/>
        <v>0</v>
      </c>
      <c r="Y471" s="46"/>
      <c r="AA471" s="46"/>
      <c r="AB471" s="51"/>
      <c r="AC471" s="51"/>
      <c r="AD471" s="51"/>
      <c r="AE471" s="51"/>
      <c r="AF471" s="51"/>
      <c r="AG471" s="72">
        <f t="shared" si="149"/>
        <v>0</v>
      </c>
      <c r="AH471" s="46"/>
      <c r="AI471" s="46"/>
      <c r="AJ471" s="72">
        <f t="shared" si="141"/>
        <v>0</v>
      </c>
      <c r="AK471" s="71">
        <f t="shared" si="142"/>
        <v>0</v>
      </c>
      <c r="AL471" s="71">
        <f t="shared" si="143"/>
        <v>0</v>
      </c>
      <c r="AN471" s="73">
        <f t="shared" si="150"/>
        <v>0</v>
      </c>
      <c r="AO471" s="78">
        <f t="shared" si="151"/>
        <v>0</v>
      </c>
      <c r="AP471" s="79">
        <f t="shared" si="152"/>
        <v>0</v>
      </c>
      <c r="AQ471" s="73">
        <f t="shared" si="153"/>
        <v>0</v>
      </c>
      <c r="AR471" s="78">
        <f t="shared" si="154"/>
        <v>0</v>
      </c>
      <c r="AS471" s="79">
        <f t="shared" si="155"/>
        <v>0</v>
      </c>
      <c r="AT471" s="80" t="str">
        <f t="shared" si="156"/>
        <v/>
      </c>
      <c r="AU471" s="80" t="str">
        <f t="shared" si="157"/>
        <v/>
      </c>
      <c r="AW471" s="3" t="s">
        <v>1</v>
      </c>
    </row>
    <row r="472" spans="1:49" x14ac:dyDescent="0.2">
      <c r="A472" s="81">
        <f t="shared" si="144"/>
        <v>465</v>
      </c>
      <c r="B472" s="77" t="str">
        <f>IFERROR(VLOOKUP(F472,GCC.Param!$B$3:$C$96,2,FALSE),"")</f>
        <v/>
      </c>
      <c r="C472" s="70">
        <f>'Input 1 - Schedule 1'!D474</f>
        <v>0</v>
      </c>
      <c r="D472" s="70">
        <f>'Input 1 - Schedule 1'!E474</f>
        <v>0</v>
      </c>
      <c r="E472" s="70">
        <f>'Input 1 - Schedule 1'!F474</f>
        <v>0</v>
      </c>
      <c r="F472" s="70">
        <f>'Input 1 - Schedule 1'!G474</f>
        <v>0</v>
      </c>
      <c r="G472" s="70">
        <f>'Input 1 - Schedule 1'!I474</f>
        <v>0</v>
      </c>
      <c r="H472" s="70" t="str">
        <f>'Input 1 - Schedule 1'!J474</f>
        <v/>
      </c>
      <c r="I472" s="70">
        <f>'Input 1 - Schedule 1'!U474</f>
        <v>0</v>
      </c>
      <c r="J472" s="46"/>
      <c r="L472" s="46"/>
      <c r="M472" s="46"/>
      <c r="N472" s="70">
        <f>SUMIFS('Input 3 - Capital Instruments'!P$6:P$222,'Input 3 - Capital Instruments'!$N$6:$N$222,C472)</f>
        <v>0</v>
      </c>
      <c r="O472" s="46"/>
      <c r="P472" s="46"/>
      <c r="Q472" s="46"/>
      <c r="R472" s="71">
        <f t="shared" si="145"/>
        <v>0</v>
      </c>
      <c r="S472" s="46"/>
      <c r="T472" s="46"/>
      <c r="U472" s="72">
        <f t="shared" si="146"/>
        <v>0</v>
      </c>
      <c r="V472" s="71">
        <f t="shared" si="147"/>
        <v>0</v>
      </c>
      <c r="W472" s="71">
        <f t="shared" si="148"/>
        <v>0</v>
      </c>
      <c r="Y472" s="46"/>
      <c r="AA472" s="46"/>
      <c r="AB472" s="51"/>
      <c r="AC472" s="51"/>
      <c r="AD472" s="51"/>
      <c r="AE472" s="51"/>
      <c r="AF472" s="51"/>
      <c r="AG472" s="72">
        <f t="shared" si="149"/>
        <v>0</v>
      </c>
      <c r="AH472" s="46"/>
      <c r="AI472" s="46"/>
      <c r="AJ472" s="72">
        <f t="shared" si="141"/>
        <v>0</v>
      </c>
      <c r="AK472" s="71">
        <f t="shared" si="142"/>
        <v>0</v>
      </c>
      <c r="AL472" s="71">
        <f t="shared" si="143"/>
        <v>0</v>
      </c>
      <c r="AN472" s="73">
        <f t="shared" si="150"/>
        <v>0</v>
      </c>
      <c r="AO472" s="78">
        <f t="shared" si="151"/>
        <v>0</v>
      </c>
      <c r="AP472" s="79">
        <f t="shared" si="152"/>
        <v>0</v>
      </c>
      <c r="AQ472" s="73">
        <f t="shared" si="153"/>
        <v>0</v>
      </c>
      <c r="AR472" s="78">
        <f t="shared" si="154"/>
        <v>0</v>
      </c>
      <c r="AS472" s="79">
        <f t="shared" si="155"/>
        <v>0</v>
      </c>
      <c r="AT472" s="80" t="str">
        <f t="shared" si="156"/>
        <v/>
      </c>
      <c r="AU472" s="80" t="str">
        <f t="shared" si="157"/>
        <v/>
      </c>
      <c r="AW472" s="3" t="s">
        <v>1</v>
      </c>
    </row>
    <row r="473" spans="1:49" x14ac:dyDescent="0.2">
      <c r="A473" s="81">
        <f t="shared" si="144"/>
        <v>466</v>
      </c>
      <c r="B473" s="77" t="str">
        <f>IFERROR(VLOOKUP(F473,GCC.Param!$B$3:$C$96,2,FALSE),"")</f>
        <v/>
      </c>
      <c r="C473" s="70">
        <f>'Input 1 - Schedule 1'!D475</f>
        <v>0</v>
      </c>
      <c r="D473" s="70">
        <f>'Input 1 - Schedule 1'!E475</f>
        <v>0</v>
      </c>
      <c r="E473" s="70">
        <f>'Input 1 - Schedule 1'!F475</f>
        <v>0</v>
      </c>
      <c r="F473" s="70">
        <f>'Input 1 - Schedule 1'!G475</f>
        <v>0</v>
      </c>
      <c r="G473" s="70">
        <f>'Input 1 - Schedule 1'!I475</f>
        <v>0</v>
      </c>
      <c r="H473" s="70" t="str">
        <f>'Input 1 - Schedule 1'!J475</f>
        <v/>
      </c>
      <c r="I473" s="70">
        <f>'Input 1 - Schedule 1'!U475</f>
        <v>0</v>
      </c>
      <c r="J473" s="46"/>
      <c r="L473" s="46"/>
      <c r="M473" s="46"/>
      <c r="N473" s="70">
        <f>SUMIFS('Input 3 - Capital Instruments'!P$6:P$222,'Input 3 - Capital Instruments'!$N$6:$N$222,C473)</f>
        <v>0</v>
      </c>
      <c r="O473" s="46"/>
      <c r="P473" s="46"/>
      <c r="Q473" s="46"/>
      <c r="R473" s="71">
        <f t="shared" si="145"/>
        <v>0</v>
      </c>
      <c r="S473" s="46"/>
      <c r="T473" s="46"/>
      <c r="U473" s="72">
        <f t="shared" si="146"/>
        <v>0</v>
      </c>
      <c r="V473" s="71">
        <f t="shared" si="147"/>
        <v>0</v>
      </c>
      <c r="W473" s="71">
        <f t="shared" si="148"/>
        <v>0</v>
      </c>
      <c r="Y473" s="46"/>
      <c r="AA473" s="46"/>
      <c r="AB473" s="51"/>
      <c r="AC473" s="51"/>
      <c r="AD473" s="51"/>
      <c r="AE473" s="51"/>
      <c r="AF473" s="51"/>
      <c r="AG473" s="72">
        <f t="shared" si="149"/>
        <v>0</v>
      </c>
      <c r="AH473" s="46"/>
      <c r="AI473" s="46"/>
      <c r="AJ473" s="72">
        <f t="shared" si="141"/>
        <v>0</v>
      </c>
      <c r="AK473" s="71">
        <f t="shared" si="142"/>
        <v>0</v>
      </c>
      <c r="AL473" s="71">
        <f t="shared" si="143"/>
        <v>0</v>
      </c>
      <c r="AN473" s="73">
        <f t="shared" si="150"/>
        <v>0</v>
      </c>
      <c r="AO473" s="78">
        <f t="shared" si="151"/>
        <v>0</v>
      </c>
      <c r="AP473" s="79">
        <f t="shared" si="152"/>
        <v>0</v>
      </c>
      <c r="AQ473" s="73">
        <f t="shared" si="153"/>
        <v>0</v>
      </c>
      <c r="AR473" s="78">
        <f t="shared" si="154"/>
        <v>0</v>
      </c>
      <c r="AS473" s="79">
        <f t="shared" si="155"/>
        <v>0</v>
      </c>
      <c r="AT473" s="80" t="str">
        <f t="shared" si="156"/>
        <v/>
      </c>
      <c r="AU473" s="80" t="str">
        <f t="shared" si="157"/>
        <v/>
      </c>
      <c r="AW473" s="3" t="s">
        <v>1</v>
      </c>
    </row>
    <row r="474" spans="1:49" x14ac:dyDescent="0.2">
      <c r="A474" s="81">
        <f t="shared" si="144"/>
        <v>467</v>
      </c>
      <c r="B474" s="77" t="str">
        <f>IFERROR(VLOOKUP(F474,GCC.Param!$B$3:$C$96,2,FALSE),"")</f>
        <v/>
      </c>
      <c r="C474" s="70">
        <f>'Input 1 - Schedule 1'!D476</f>
        <v>0</v>
      </c>
      <c r="D474" s="70">
        <f>'Input 1 - Schedule 1'!E476</f>
        <v>0</v>
      </c>
      <c r="E474" s="70">
        <f>'Input 1 - Schedule 1'!F476</f>
        <v>0</v>
      </c>
      <c r="F474" s="70">
        <f>'Input 1 - Schedule 1'!G476</f>
        <v>0</v>
      </c>
      <c r="G474" s="70">
        <f>'Input 1 - Schedule 1'!I476</f>
        <v>0</v>
      </c>
      <c r="H474" s="70" t="str">
        <f>'Input 1 - Schedule 1'!J476</f>
        <v/>
      </c>
      <c r="I474" s="70">
        <f>'Input 1 - Schedule 1'!U476</f>
        <v>0</v>
      </c>
      <c r="J474" s="46"/>
      <c r="L474" s="46"/>
      <c r="M474" s="46"/>
      <c r="N474" s="70">
        <f>SUMIFS('Input 3 - Capital Instruments'!P$6:P$222,'Input 3 - Capital Instruments'!$N$6:$N$222,C474)</f>
        <v>0</v>
      </c>
      <c r="O474" s="46"/>
      <c r="P474" s="46"/>
      <c r="Q474" s="46"/>
      <c r="R474" s="71">
        <f t="shared" si="145"/>
        <v>0</v>
      </c>
      <c r="S474" s="46"/>
      <c r="T474" s="46"/>
      <c r="U474" s="72">
        <f t="shared" si="146"/>
        <v>0</v>
      </c>
      <c r="V474" s="71">
        <f t="shared" si="147"/>
        <v>0</v>
      </c>
      <c r="W474" s="71">
        <f t="shared" si="148"/>
        <v>0</v>
      </c>
      <c r="Y474" s="46"/>
      <c r="AA474" s="46"/>
      <c r="AB474" s="51"/>
      <c r="AC474" s="51"/>
      <c r="AD474" s="51"/>
      <c r="AE474" s="51"/>
      <c r="AF474" s="51"/>
      <c r="AG474" s="72">
        <f t="shared" si="149"/>
        <v>0</v>
      </c>
      <c r="AH474" s="46"/>
      <c r="AI474" s="46"/>
      <c r="AJ474" s="72">
        <f t="shared" si="141"/>
        <v>0</v>
      </c>
      <c r="AK474" s="71">
        <f t="shared" si="142"/>
        <v>0</v>
      </c>
      <c r="AL474" s="71">
        <f t="shared" si="143"/>
        <v>0</v>
      </c>
      <c r="AN474" s="73">
        <f t="shared" si="150"/>
        <v>0</v>
      </c>
      <c r="AO474" s="78">
        <f t="shared" si="151"/>
        <v>0</v>
      </c>
      <c r="AP474" s="79">
        <f t="shared" si="152"/>
        <v>0</v>
      </c>
      <c r="AQ474" s="73">
        <f t="shared" si="153"/>
        <v>0</v>
      </c>
      <c r="AR474" s="78">
        <f t="shared" si="154"/>
        <v>0</v>
      </c>
      <c r="AS474" s="79">
        <f t="shared" si="155"/>
        <v>0</v>
      </c>
      <c r="AT474" s="80" t="str">
        <f t="shared" si="156"/>
        <v/>
      </c>
      <c r="AU474" s="80" t="str">
        <f t="shared" si="157"/>
        <v/>
      </c>
      <c r="AW474" s="3" t="s">
        <v>1</v>
      </c>
    </row>
    <row r="475" spans="1:49" x14ac:dyDescent="0.2">
      <c r="A475" s="81">
        <f t="shared" si="144"/>
        <v>468</v>
      </c>
      <c r="B475" s="77" t="str">
        <f>IFERROR(VLOOKUP(F475,GCC.Param!$B$3:$C$96,2,FALSE),"")</f>
        <v/>
      </c>
      <c r="C475" s="70">
        <f>'Input 1 - Schedule 1'!D477</f>
        <v>0</v>
      </c>
      <c r="D475" s="70">
        <f>'Input 1 - Schedule 1'!E477</f>
        <v>0</v>
      </c>
      <c r="E475" s="70">
        <f>'Input 1 - Schedule 1'!F477</f>
        <v>0</v>
      </c>
      <c r="F475" s="70">
        <f>'Input 1 - Schedule 1'!G477</f>
        <v>0</v>
      </c>
      <c r="G475" s="70">
        <f>'Input 1 - Schedule 1'!I477</f>
        <v>0</v>
      </c>
      <c r="H475" s="70" t="str">
        <f>'Input 1 - Schedule 1'!J477</f>
        <v/>
      </c>
      <c r="I475" s="70">
        <f>'Input 1 - Schedule 1'!U477</f>
        <v>0</v>
      </c>
      <c r="J475" s="46"/>
      <c r="L475" s="46"/>
      <c r="M475" s="46"/>
      <c r="N475" s="70">
        <f>SUMIFS('Input 3 - Capital Instruments'!P$6:P$222,'Input 3 - Capital Instruments'!$N$6:$N$222,C475)</f>
        <v>0</v>
      </c>
      <c r="O475" s="46"/>
      <c r="P475" s="46"/>
      <c r="Q475" s="46"/>
      <c r="R475" s="71">
        <f t="shared" si="145"/>
        <v>0</v>
      </c>
      <c r="S475" s="46"/>
      <c r="T475" s="46"/>
      <c r="U475" s="72">
        <f t="shared" si="146"/>
        <v>0</v>
      </c>
      <c r="V475" s="71">
        <f t="shared" si="147"/>
        <v>0</v>
      </c>
      <c r="W475" s="71">
        <f t="shared" si="148"/>
        <v>0</v>
      </c>
      <c r="Y475" s="46"/>
      <c r="AA475" s="46"/>
      <c r="AB475" s="51"/>
      <c r="AC475" s="51"/>
      <c r="AD475" s="51"/>
      <c r="AE475" s="51"/>
      <c r="AF475" s="51"/>
      <c r="AG475" s="72">
        <f t="shared" si="149"/>
        <v>0</v>
      </c>
      <c r="AH475" s="46"/>
      <c r="AI475" s="46"/>
      <c r="AJ475" s="72">
        <f t="shared" si="141"/>
        <v>0</v>
      </c>
      <c r="AK475" s="71">
        <f t="shared" si="142"/>
        <v>0</v>
      </c>
      <c r="AL475" s="71">
        <f t="shared" si="143"/>
        <v>0</v>
      </c>
      <c r="AN475" s="73">
        <f t="shared" si="150"/>
        <v>0</v>
      </c>
      <c r="AO475" s="78">
        <f t="shared" si="151"/>
        <v>0</v>
      </c>
      <c r="AP475" s="79">
        <f t="shared" si="152"/>
        <v>0</v>
      </c>
      <c r="AQ475" s="73">
        <f t="shared" si="153"/>
        <v>0</v>
      </c>
      <c r="AR475" s="78">
        <f t="shared" si="154"/>
        <v>0</v>
      </c>
      <c r="AS475" s="79">
        <f t="shared" si="155"/>
        <v>0</v>
      </c>
      <c r="AT475" s="80" t="str">
        <f t="shared" si="156"/>
        <v/>
      </c>
      <c r="AU475" s="80" t="str">
        <f t="shared" si="157"/>
        <v/>
      </c>
      <c r="AW475" s="3" t="s">
        <v>1</v>
      </c>
    </row>
    <row r="476" spans="1:49" x14ac:dyDescent="0.2">
      <c r="A476" s="81">
        <f t="shared" si="144"/>
        <v>469</v>
      </c>
      <c r="B476" s="77" t="str">
        <f>IFERROR(VLOOKUP(F476,GCC.Param!$B$3:$C$96,2,FALSE),"")</f>
        <v/>
      </c>
      <c r="C476" s="70">
        <f>'Input 1 - Schedule 1'!D478</f>
        <v>0</v>
      </c>
      <c r="D476" s="70">
        <f>'Input 1 - Schedule 1'!E478</f>
        <v>0</v>
      </c>
      <c r="E476" s="70">
        <f>'Input 1 - Schedule 1'!F478</f>
        <v>0</v>
      </c>
      <c r="F476" s="70">
        <f>'Input 1 - Schedule 1'!G478</f>
        <v>0</v>
      </c>
      <c r="G476" s="70">
        <f>'Input 1 - Schedule 1'!I478</f>
        <v>0</v>
      </c>
      <c r="H476" s="70" t="str">
        <f>'Input 1 - Schedule 1'!J478</f>
        <v/>
      </c>
      <c r="I476" s="70">
        <f>'Input 1 - Schedule 1'!U478</f>
        <v>0</v>
      </c>
      <c r="J476" s="46"/>
      <c r="L476" s="46"/>
      <c r="M476" s="46"/>
      <c r="N476" s="70">
        <f>SUMIFS('Input 3 - Capital Instruments'!P$6:P$222,'Input 3 - Capital Instruments'!$N$6:$N$222,C476)</f>
        <v>0</v>
      </c>
      <c r="O476" s="46"/>
      <c r="P476" s="46"/>
      <c r="Q476" s="46"/>
      <c r="R476" s="71">
        <f t="shared" si="145"/>
        <v>0</v>
      </c>
      <c r="S476" s="46"/>
      <c r="T476" s="46"/>
      <c r="U476" s="72">
        <f t="shared" si="146"/>
        <v>0</v>
      </c>
      <c r="V476" s="71">
        <f t="shared" si="147"/>
        <v>0</v>
      </c>
      <c r="W476" s="71">
        <f t="shared" si="148"/>
        <v>0</v>
      </c>
      <c r="Y476" s="46"/>
      <c r="AA476" s="46"/>
      <c r="AB476" s="51"/>
      <c r="AC476" s="51"/>
      <c r="AD476" s="51"/>
      <c r="AE476" s="51"/>
      <c r="AF476" s="51"/>
      <c r="AG476" s="72">
        <f t="shared" si="149"/>
        <v>0</v>
      </c>
      <c r="AH476" s="46"/>
      <c r="AI476" s="46"/>
      <c r="AJ476" s="72">
        <f t="shared" si="141"/>
        <v>0</v>
      </c>
      <c r="AK476" s="71">
        <f t="shared" si="142"/>
        <v>0</v>
      </c>
      <c r="AL476" s="71">
        <f t="shared" si="143"/>
        <v>0</v>
      </c>
      <c r="AN476" s="73">
        <f t="shared" si="150"/>
        <v>0</v>
      </c>
      <c r="AO476" s="78">
        <f t="shared" si="151"/>
        <v>0</v>
      </c>
      <c r="AP476" s="79">
        <f t="shared" si="152"/>
        <v>0</v>
      </c>
      <c r="AQ476" s="73">
        <f t="shared" si="153"/>
        <v>0</v>
      </c>
      <c r="AR476" s="78">
        <f t="shared" si="154"/>
        <v>0</v>
      </c>
      <c r="AS476" s="79">
        <f t="shared" si="155"/>
        <v>0</v>
      </c>
      <c r="AT476" s="80" t="str">
        <f t="shared" si="156"/>
        <v/>
      </c>
      <c r="AU476" s="80" t="str">
        <f t="shared" si="157"/>
        <v/>
      </c>
      <c r="AW476" s="3" t="s">
        <v>1</v>
      </c>
    </row>
    <row r="477" spans="1:49" x14ac:dyDescent="0.2">
      <c r="A477" s="81">
        <f t="shared" si="144"/>
        <v>470</v>
      </c>
      <c r="B477" s="77" t="str">
        <f>IFERROR(VLOOKUP(F477,GCC.Param!$B$3:$C$96,2,FALSE),"")</f>
        <v/>
      </c>
      <c r="C477" s="70">
        <f>'Input 1 - Schedule 1'!D479</f>
        <v>0</v>
      </c>
      <c r="D477" s="70">
        <f>'Input 1 - Schedule 1'!E479</f>
        <v>0</v>
      </c>
      <c r="E477" s="70">
        <f>'Input 1 - Schedule 1'!F479</f>
        <v>0</v>
      </c>
      <c r="F477" s="70">
        <f>'Input 1 - Schedule 1'!G479</f>
        <v>0</v>
      </c>
      <c r="G477" s="70">
        <f>'Input 1 - Schedule 1'!I479</f>
        <v>0</v>
      </c>
      <c r="H477" s="70" t="str">
        <f>'Input 1 - Schedule 1'!J479</f>
        <v/>
      </c>
      <c r="I477" s="70">
        <f>'Input 1 - Schedule 1'!U479</f>
        <v>0</v>
      </c>
      <c r="J477" s="46"/>
      <c r="L477" s="46"/>
      <c r="M477" s="46"/>
      <c r="N477" s="70">
        <f>SUMIFS('Input 3 - Capital Instruments'!P$6:P$222,'Input 3 - Capital Instruments'!$N$6:$N$222,C477)</f>
        <v>0</v>
      </c>
      <c r="O477" s="46"/>
      <c r="P477" s="46"/>
      <c r="Q477" s="46"/>
      <c r="R477" s="71">
        <f t="shared" si="145"/>
        <v>0</v>
      </c>
      <c r="S477" s="46"/>
      <c r="T477" s="46"/>
      <c r="U477" s="72">
        <f t="shared" si="146"/>
        <v>0</v>
      </c>
      <c r="V477" s="71">
        <f t="shared" si="147"/>
        <v>0</v>
      </c>
      <c r="W477" s="71">
        <f t="shared" si="148"/>
        <v>0</v>
      </c>
      <c r="Y477" s="46"/>
      <c r="AA477" s="46"/>
      <c r="AB477" s="51"/>
      <c r="AC477" s="51"/>
      <c r="AD477" s="51"/>
      <c r="AE477" s="51"/>
      <c r="AF477" s="51"/>
      <c r="AG477" s="72">
        <f t="shared" si="149"/>
        <v>0</v>
      </c>
      <c r="AH477" s="46"/>
      <c r="AI477" s="46"/>
      <c r="AJ477" s="72">
        <f t="shared" si="141"/>
        <v>0</v>
      </c>
      <c r="AK477" s="71">
        <f t="shared" si="142"/>
        <v>0</v>
      </c>
      <c r="AL477" s="71">
        <f t="shared" si="143"/>
        <v>0</v>
      </c>
      <c r="AN477" s="73">
        <f t="shared" si="150"/>
        <v>0</v>
      </c>
      <c r="AO477" s="78">
        <f t="shared" si="151"/>
        <v>0</v>
      </c>
      <c r="AP477" s="79">
        <f t="shared" si="152"/>
        <v>0</v>
      </c>
      <c r="AQ477" s="73">
        <f t="shared" si="153"/>
        <v>0</v>
      </c>
      <c r="AR477" s="78">
        <f t="shared" si="154"/>
        <v>0</v>
      </c>
      <c r="AS477" s="79">
        <f t="shared" si="155"/>
        <v>0</v>
      </c>
      <c r="AT477" s="80" t="str">
        <f t="shared" si="156"/>
        <v/>
      </c>
      <c r="AU477" s="80" t="str">
        <f t="shared" si="157"/>
        <v/>
      </c>
      <c r="AW477" s="3" t="s">
        <v>1</v>
      </c>
    </row>
    <row r="478" spans="1:49" x14ac:dyDescent="0.2">
      <c r="A478" s="81">
        <f t="shared" si="144"/>
        <v>471</v>
      </c>
      <c r="B478" s="77" t="str">
        <f>IFERROR(VLOOKUP(F478,GCC.Param!$B$3:$C$96,2,FALSE),"")</f>
        <v/>
      </c>
      <c r="C478" s="70">
        <f>'Input 1 - Schedule 1'!D480</f>
        <v>0</v>
      </c>
      <c r="D478" s="70">
        <f>'Input 1 - Schedule 1'!E480</f>
        <v>0</v>
      </c>
      <c r="E478" s="70">
        <f>'Input 1 - Schedule 1'!F480</f>
        <v>0</v>
      </c>
      <c r="F478" s="70">
        <f>'Input 1 - Schedule 1'!G480</f>
        <v>0</v>
      </c>
      <c r="G478" s="70">
        <f>'Input 1 - Schedule 1'!I480</f>
        <v>0</v>
      </c>
      <c r="H478" s="70" t="str">
        <f>'Input 1 - Schedule 1'!J480</f>
        <v/>
      </c>
      <c r="I478" s="70">
        <f>'Input 1 - Schedule 1'!U480</f>
        <v>0</v>
      </c>
      <c r="J478" s="46"/>
      <c r="L478" s="46"/>
      <c r="M478" s="46"/>
      <c r="N478" s="70">
        <f>SUMIFS('Input 3 - Capital Instruments'!P$6:P$222,'Input 3 - Capital Instruments'!$N$6:$N$222,C478)</f>
        <v>0</v>
      </c>
      <c r="O478" s="46"/>
      <c r="P478" s="46"/>
      <c r="Q478" s="46"/>
      <c r="R478" s="71">
        <f t="shared" si="145"/>
        <v>0</v>
      </c>
      <c r="S478" s="46"/>
      <c r="T478" s="46"/>
      <c r="U478" s="72">
        <f t="shared" si="146"/>
        <v>0</v>
      </c>
      <c r="V478" s="71">
        <f t="shared" si="147"/>
        <v>0</v>
      </c>
      <c r="W478" s="71">
        <f t="shared" si="148"/>
        <v>0</v>
      </c>
      <c r="Y478" s="46"/>
      <c r="AA478" s="46"/>
      <c r="AB478" s="51"/>
      <c r="AC478" s="51"/>
      <c r="AD478" s="51"/>
      <c r="AE478" s="51"/>
      <c r="AF478" s="51"/>
      <c r="AG478" s="72">
        <f t="shared" si="149"/>
        <v>0</v>
      </c>
      <c r="AH478" s="46"/>
      <c r="AI478" s="46"/>
      <c r="AJ478" s="72">
        <f t="shared" si="141"/>
        <v>0</v>
      </c>
      <c r="AK478" s="71">
        <f t="shared" si="142"/>
        <v>0</v>
      </c>
      <c r="AL478" s="71">
        <f t="shared" si="143"/>
        <v>0</v>
      </c>
      <c r="AN478" s="73">
        <f t="shared" si="150"/>
        <v>0</v>
      </c>
      <c r="AO478" s="78">
        <f t="shared" si="151"/>
        <v>0</v>
      </c>
      <c r="AP478" s="79">
        <f t="shared" si="152"/>
        <v>0</v>
      </c>
      <c r="AQ478" s="73">
        <f t="shared" si="153"/>
        <v>0</v>
      </c>
      <c r="AR478" s="78">
        <f t="shared" si="154"/>
        <v>0</v>
      </c>
      <c r="AS478" s="79">
        <f t="shared" si="155"/>
        <v>0</v>
      </c>
      <c r="AT478" s="80" t="str">
        <f t="shared" si="156"/>
        <v/>
      </c>
      <c r="AU478" s="80" t="str">
        <f t="shared" si="157"/>
        <v/>
      </c>
      <c r="AW478" s="3" t="s">
        <v>1</v>
      </c>
    </row>
    <row r="479" spans="1:49" x14ac:dyDescent="0.2">
      <c r="A479" s="81">
        <f t="shared" si="144"/>
        <v>472</v>
      </c>
      <c r="B479" s="77" t="str">
        <f>IFERROR(VLOOKUP(F479,GCC.Param!$B$3:$C$96,2,FALSE),"")</f>
        <v/>
      </c>
      <c r="C479" s="70">
        <f>'Input 1 - Schedule 1'!D481</f>
        <v>0</v>
      </c>
      <c r="D479" s="70">
        <f>'Input 1 - Schedule 1'!E481</f>
        <v>0</v>
      </c>
      <c r="E479" s="70">
        <f>'Input 1 - Schedule 1'!F481</f>
        <v>0</v>
      </c>
      <c r="F479" s="70">
        <f>'Input 1 - Schedule 1'!G481</f>
        <v>0</v>
      </c>
      <c r="G479" s="70">
        <f>'Input 1 - Schedule 1'!I481</f>
        <v>0</v>
      </c>
      <c r="H479" s="70" t="str">
        <f>'Input 1 - Schedule 1'!J481</f>
        <v/>
      </c>
      <c r="I479" s="70">
        <f>'Input 1 - Schedule 1'!U481</f>
        <v>0</v>
      </c>
      <c r="J479" s="46"/>
      <c r="L479" s="46"/>
      <c r="M479" s="46"/>
      <c r="N479" s="70">
        <f>SUMIFS('Input 3 - Capital Instruments'!P$6:P$222,'Input 3 - Capital Instruments'!$N$6:$N$222,C479)</f>
        <v>0</v>
      </c>
      <c r="O479" s="46"/>
      <c r="P479" s="46"/>
      <c r="Q479" s="46"/>
      <c r="R479" s="71">
        <f t="shared" si="145"/>
        <v>0</v>
      </c>
      <c r="S479" s="46"/>
      <c r="T479" s="46"/>
      <c r="U479" s="72">
        <f t="shared" si="146"/>
        <v>0</v>
      </c>
      <c r="V479" s="71">
        <f t="shared" si="147"/>
        <v>0</v>
      </c>
      <c r="W479" s="71">
        <f t="shared" si="148"/>
        <v>0</v>
      </c>
      <c r="Y479" s="46"/>
      <c r="AA479" s="46"/>
      <c r="AB479" s="51"/>
      <c r="AC479" s="51"/>
      <c r="AD479" s="51"/>
      <c r="AE479" s="51"/>
      <c r="AF479" s="51"/>
      <c r="AG479" s="72">
        <f t="shared" si="149"/>
        <v>0</v>
      </c>
      <c r="AH479" s="46"/>
      <c r="AI479" s="46"/>
      <c r="AJ479" s="72">
        <f t="shared" si="141"/>
        <v>0</v>
      </c>
      <c r="AK479" s="71">
        <f t="shared" si="142"/>
        <v>0</v>
      </c>
      <c r="AL479" s="71">
        <f t="shared" si="143"/>
        <v>0</v>
      </c>
      <c r="AN479" s="73">
        <f t="shared" si="150"/>
        <v>0</v>
      </c>
      <c r="AO479" s="78">
        <f t="shared" si="151"/>
        <v>0</v>
      </c>
      <c r="AP479" s="79">
        <f t="shared" si="152"/>
        <v>0</v>
      </c>
      <c r="AQ479" s="73">
        <f t="shared" si="153"/>
        <v>0</v>
      </c>
      <c r="AR479" s="78">
        <f t="shared" si="154"/>
        <v>0</v>
      </c>
      <c r="AS479" s="79">
        <f t="shared" si="155"/>
        <v>0</v>
      </c>
      <c r="AT479" s="80" t="str">
        <f t="shared" si="156"/>
        <v/>
      </c>
      <c r="AU479" s="80" t="str">
        <f t="shared" si="157"/>
        <v/>
      </c>
      <c r="AW479" s="3" t="s">
        <v>1</v>
      </c>
    </row>
    <row r="480" spans="1:49" x14ac:dyDescent="0.2">
      <c r="A480" s="81">
        <f t="shared" si="144"/>
        <v>473</v>
      </c>
      <c r="B480" s="77" t="str">
        <f>IFERROR(VLOOKUP(F480,GCC.Param!$B$3:$C$96,2,FALSE),"")</f>
        <v/>
      </c>
      <c r="C480" s="70">
        <f>'Input 1 - Schedule 1'!D482</f>
        <v>0</v>
      </c>
      <c r="D480" s="70">
        <f>'Input 1 - Schedule 1'!E482</f>
        <v>0</v>
      </c>
      <c r="E480" s="70">
        <f>'Input 1 - Schedule 1'!F482</f>
        <v>0</v>
      </c>
      <c r="F480" s="70">
        <f>'Input 1 - Schedule 1'!G482</f>
        <v>0</v>
      </c>
      <c r="G480" s="70">
        <f>'Input 1 - Schedule 1'!I482</f>
        <v>0</v>
      </c>
      <c r="H480" s="70" t="str">
        <f>'Input 1 - Schedule 1'!J482</f>
        <v/>
      </c>
      <c r="I480" s="70">
        <f>'Input 1 - Schedule 1'!U482</f>
        <v>0</v>
      </c>
      <c r="J480" s="46"/>
      <c r="L480" s="46"/>
      <c r="M480" s="46"/>
      <c r="N480" s="70">
        <f>SUMIFS('Input 3 - Capital Instruments'!P$6:P$222,'Input 3 - Capital Instruments'!$N$6:$N$222,C480)</f>
        <v>0</v>
      </c>
      <c r="O480" s="46"/>
      <c r="P480" s="46"/>
      <c r="Q480" s="46"/>
      <c r="R480" s="71">
        <f t="shared" si="145"/>
        <v>0</v>
      </c>
      <c r="S480" s="46"/>
      <c r="T480" s="46"/>
      <c r="U480" s="72">
        <f t="shared" si="146"/>
        <v>0</v>
      </c>
      <c r="V480" s="71">
        <f t="shared" si="147"/>
        <v>0</v>
      </c>
      <c r="W480" s="71">
        <f t="shared" si="148"/>
        <v>0</v>
      </c>
      <c r="Y480" s="46"/>
      <c r="AA480" s="46"/>
      <c r="AB480" s="51"/>
      <c r="AC480" s="51"/>
      <c r="AD480" s="51"/>
      <c r="AE480" s="51"/>
      <c r="AF480" s="51"/>
      <c r="AG480" s="72">
        <f t="shared" si="149"/>
        <v>0</v>
      </c>
      <c r="AH480" s="46"/>
      <c r="AI480" s="46"/>
      <c r="AJ480" s="72">
        <f t="shared" si="141"/>
        <v>0</v>
      </c>
      <c r="AK480" s="71">
        <f t="shared" si="142"/>
        <v>0</v>
      </c>
      <c r="AL480" s="71">
        <f t="shared" si="143"/>
        <v>0</v>
      </c>
      <c r="AN480" s="73">
        <f t="shared" si="150"/>
        <v>0</v>
      </c>
      <c r="AO480" s="78">
        <f t="shared" si="151"/>
        <v>0</v>
      </c>
      <c r="AP480" s="79">
        <f t="shared" si="152"/>
        <v>0</v>
      </c>
      <c r="AQ480" s="73">
        <f t="shared" si="153"/>
        <v>0</v>
      </c>
      <c r="AR480" s="78">
        <f t="shared" si="154"/>
        <v>0</v>
      </c>
      <c r="AS480" s="79">
        <f t="shared" si="155"/>
        <v>0</v>
      </c>
      <c r="AT480" s="80" t="str">
        <f t="shared" si="156"/>
        <v/>
      </c>
      <c r="AU480" s="80" t="str">
        <f t="shared" si="157"/>
        <v/>
      </c>
      <c r="AW480" s="3" t="s">
        <v>1</v>
      </c>
    </row>
    <row r="481" spans="1:49" x14ac:dyDescent="0.2">
      <c r="A481" s="81">
        <f t="shared" si="144"/>
        <v>474</v>
      </c>
      <c r="B481" s="77" t="str">
        <f>IFERROR(VLOOKUP(F481,GCC.Param!$B$3:$C$96,2,FALSE),"")</f>
        <v/>
      </c>
      <c r="C481" s="70">
        <f>'Input 1 - Schedule 1'!D483</f>
        <v>0</v>
      </c>
      <c r="D481" s="70">
        <f>'Input 1 - Schedule 1'!E483</f>
        <v>0</v>
      </c>
      <c r="E481" s="70">
        <f>'Input 1 - Schedule 1'!F483</f>
        <v>0</v>
      </c>
      <c r="F481" s="70">
        <f>'Input 1 - Schedule 1'!G483</f>
        <v>0</v>
      </c>
      <c r="G481" s="70">
        <f>'Input 1 - Schedule 1'!I483</f>
        <v>0</v>
      </c>
      <c r="H481" s="70" t="str">
        <f>'Input 1 - Schedule 1'!J483</f>
        <v/>
      </c>
      <c r="I481" s="70">
        <f>'Input 1 - Schedule 1'!U483</f>
        <v>0</v>
      </c>
      <c r="J481" s="46"/>
      <c r="L481" s="46"/>
      <c r="M481" s="46"/>
      <c r="N481" s="70">
        <f>SUMIFS('Input 3 - Capital Instruments'!P$6:P$222,'Input 3 - Capital Instruments'!$N$6:$N$222,C481)</f>
        <v>0</v>
      </c>
      <c r="O481" s="46"/>
      <c r="P481" s="46"/>
      <c r="Q481" s="46"/>
      <c r="R481" s="71">
        <f t="shared" si="145"/>
        <v>0</v>
      </c>
      <c r="S481" s="46"/>
      <c r="T481" s="46"/>
      <c r="U481" s="72">
        <f t="shared" si="146"/>
        <v>0</v>
      </c>
      <c r="V481" s="71">
        <f t="shared" si="147"/>
        <v>0</v>
      </c>
      <c r="W481" s="71">
        <f t="shared" si="148"/>
        <v>0</v>
      </c>
      <c r="Y481" s="46"/>
      <c r="AA481" s="46"/>
      <c r="AB481" s="51"/>
      <c r="AC481" s="51"/>
      <c r="AD481" s="51"/>
      <c r="AE481" s="51"/>
      <c r="AF481" s="51"/>
      <c r="AG481" s="72">
        <f t="shared" si="149"/>
        <v>0</v>
      </c>
      <c r="AH481" s="46"/>
      <c r="AI481" s="46"/>
      <c r="AJ481" s="72">
        <f t="shared" si="141"/>
        <v>0</v>
      </c>
      <c r="AK481" s="71">
        <f t="shared" si="142"/>
        <v>0</v>
      </c>
      <c r="AL481" s="71">
        <f t="shared" si="143"/>
        <v>0</v>
      </c>
      <c r="AN481" s="73">
        <f t="shared" si="150"/>
        <v>0</v>
      </c>
      <c r="AO481" s="78">
        <f t="shared" si="151"/>
        <v>0</v>
      </c>
      <c r="AP481" s="79">
        <f t="shared" si="152"/>
        <v>0</v>
      </c>
      <c r="AQ481" s="73">
        <f t="shared" si="153"/>
        <v>0</v>
      </c>
      <c r="AR481" s="78">
        <f t="shared" si="154"/>
        <v>0</v>
      </c>
      <c r="AS481" s="79">
        <f t="shared" si="155"/>
        <v>0</v>
      </c>
      <c r="AT481" s="80" t="str">
        <f t="shared" si="156"/>
        <v/>
      </c>
      <c r="AU481" s="80" t="str">
        <f t="shared" si="157"/>
        <v/>
      </c>
      <c r="AW481" s="3" t="s">
        <v>1</v>
      </c>
    </row>
    <row r="482" spans="1:49" x14ac:dyDescent="0.2">
      <c r="A482" s="81">
        <f t="shared" si="144"/>
        <v>475</v>
      </c>
      <c r="B482" s="77" t="str">
        <f>IFERROR(VLOOKUP(F482,GCC.Param!$B$3:$C$96,2,FALSE),"")</f>
        <v/>
      </c>
      <c r="C482" s="70">
        <f>'Input 1 - Schedule 1'!D484</f>
        <v>0</v>
      </c>
      <c r="D482" s="70">
        <f>'Input 1 - Schedule 1'!E484</f>
        <v>0</v>
      </c>
      <c r="E482" s="70">
        <f>'Input 1 - Schedule 1'!F484</f>
        <v>0</v>
      </c>
      <c r="F482" s="70">
        <f>'Input 1 - Schedule 1'!G484</f>
        <v>0</v>
      </c>
      <c r="G482" s="70">
        <f>'Input 1 - Schedule 1'!I484</f>
        <v>0</v>
      </c>
      <c r="H482" s="70" t="str">
        <f>'Input 1 - Schedule 1'!J484</f>
        <v/>
      </c>
      <c r="I482" s="70">
        <f>'Input 1 - Schedule 1'!U484</f>
        <v>0</v>
      </c>
      <c r="J482" s="46"/>
      <c r="L482" s="46"/>
      <c r="M482" s="46"/>
      <c r="N482" s="70">
        <f>SUMIFS('Input 3 - Capital Instruments'!P$6:P$222,'Input 3 - Capital Instruments'!$N$6:$N$222,C482)</f>
        <v>0</v>
      </c>
      <c r="O482" s="46"/>
      <c r="P482" s="46"/>
      <c r="Q482" s="46"/>
      <c r="R482" s="71">
        <f t="shared" si="145"/>
        <v>0</v>
      </c>
      <c r="S482" s="46"/>
      <c r="T482" s="46"/>
      <c r="U482" s="72">
        <f t="shared" si="146"/>
        <v>0</v>
      </c>
      <c r="V482" s="71">
        <f t="shared" si="147"/>
        <v>0</v>
      </c>
      <c r="W482" s="71">
        <f t="shared" si="148"/>
        <v>0</v>
      </c>
      <c r="Y482" s="46"/>
      <c r="AA482" s="46"/>
      <c r="AB482" s="51"/>
      <c r="AC482" s="51"/>
      <c r="AD482" s="51"/>
      <c r="AE482" s="51"/>
      <c r="AF482" s="51"/>
      <c r="AG482" s="72">
        <f t="shared" si="149"/>
        <v>0</v>
      </c>
      <c r="AH482" s="46"/>
      <c r="AI482" s="46"/>
      <c r="AJ482" s="72">
        <f t="shared" si="141"/>
        <v>0</v>
      </c>
      <c r="AK482" s="71">
        <f t="shared" si="142"/>
        <v>0</v>
      </c>
      <c r="AL482" s="71">
        <f t="shared" si="143"/>
        <v>0</v>
      </c>
      <c r="AN482" s="73">
        <f t="shared" si="150"/>
        <v>0</v>
      </c>
      <c r="AO482" s="78">
        <f t="shared" si="151"/>
        <v>0</v>
      </c>
      <c r="AP482" s="79">
        <f t="shared" si="152"/>
        <v>0</v>
      </c>
      <c r="AQ482" s="73">
        <f t="shared" si="153"/>
        <v>0</v>
      </c>
      <c r="AR482" s="78">
        <f t="shared" si="154"/>
        <v>0</v>
      </c>
      <c r="AS482" s="79">
        <f t="shared" si="155"/>
        <v>0</v>
      </c>
      <c r="AT482" s="80" t="str">
        <f t="shared" si="156"/>
        <v/>
      </c>
      <c r="AU482" s="80" t="str">
        <f t="shared" si="157"/>
        <v/>
      </c>
      <c r="AW482" s="3" t="s">
        <v>1</v>
      </c>
    </row>
    <row r="483" spans="1:49" x14ac:dyDescent="0.2">
      <c r="A483" s="81">
        <f t="shared" si="144"/>
        <v>476</v>
      </c>
      <c r="B483" s="77" t="str">
        <f>IFERROR(VLOOKUP(F483,GCC.Param!$B$3:$C$96,2,FALSE),"")</f>
        <v/>
      </c>
      <c r="C483" s="70">
        <f>'Input 1 - Schedule 1'!D485</f>
        <v>0</v>
      </c>
      <c r="D483" s="70">
        <f>'Input 1 - Schedule 1'!E485</f>
        <v>0</v>
      </c>
      <c r="E483" s="70">
        <f>'Input 1 - Schedule 1'!F485</f>
        <v>0</v>
      </c>
      <c r="F483" s="70">
        <f>'Input 1 - Schedule 1'!G485</f>
        <v>0</v>
      </c>
      <c r="G483" s="70">
        <f>'Input 1 - Schedule 1'!I485</f>
        <v>0</v>
      </c>
      <c r="H483" s="70" t="str">
        <f>'Input 1 - Schedule 1'!J485</f>
        <v/>
      </c>
      <c r="I483" s="70">
        <f>'Input 1 - Schedule 1'!U485</f>
        <v>0</v>
      </c>
      <c r="J483" s="46"/>
      <c r="L483" s="46"/>
      <c r="M483" s="46"/>
      <c r="N483" s="70">
        <f>SUMIFS('Input 3 - Capital Instruments'!P$6:P$222,'Input 3 - Capital Instruments'!$N$6:$N$222,C483)</f>
        <v>0</v>
      </c>
      <c r="O483" s="46"/>
      <c r="P483" s="46"/>
      <c r="Q483" s="46"/>
      <c r="R483" s="71">
        <f t="shared" si="145"/>
        <v>0</v>
      </c>
      <c r="S483" s="46"/>
      <c r="T483" s="46"/>
      <c r="U483" s="72">
        <f t="shared" si="146"/>
        <v>0</v>
      </c>
      <c r="V483" s="71">
        <f t="shared" si="147"/>
        <v>0</v>
      </c>
      <c r="W483" s="71">
        <f t="shared" si="148"/>
        <v>0</v>
      </c>
      <c r="Y483" s="46"/>
      <c r="AA483" s="46"/>
      <c r="AB483" s="51"/>
      <c r="AC483" s="51"/>
      <c r="AD483" s="51"/>
      <c r="AE483" s="51"/>
      <c r="AF483" s="51"/>
      <c r="AG483" s="72">
        <f t="shared" si="149"/>
        <v>0</v>
      </c>
      <c r="AH483" s="46"/>
      <c r="AI483" s="46"/>
      <c r="AJ483" s="72">
        <f t="shared" si="141"/>
        <v>0</v>
      </c>
      <c r="AK483" s="71">
        <f t="shared" si="142"/>
        <v>0</v>
      </c>
      <c r="AL483" s="71">
        <f t="shared" si="143"/>
        <v>0</v>
      </c>
      <c r="AN483" s="73">
        <f t="shared" si="150"/>
        <v>0</v>
      </c>
      <c r="AO483" s="78">
        <f t="shared" si="151"/>
        <v>0</v>
      </c>
      <c r="AP483" s="79">
        <f t="shared" si="152"/>
        <v>0</v>
      </c>
      <c r="AQ483" s="73">
        <f t="shared" si="153"/>
        <v>0</v>
      </c>
      <c r="AR483" s="78">
        <f t="shared" si="154"/>
        <v>0</v>
      </c>
      <c r="AS483" s="79">
        <f t="shared" si="155"/>
        <v>0</v>
      </c>
      <c r="AT483" s="80" t="str">
        <f t="shared" si="156"/>
        <v/>
      </c>
      <c r="AU483" s="80" t="str">
        <f t="shared" si="157"/>
        <v/>
      </c>
      <c r="AW483" s="3" t="s">
        <v>1</v>
      </c>
    </row>
    <row r="484" spans="1:49" x14ac:dyDescent="0.2">
      <c r="A484" s="81">
        <f t="shared" si="144"/>
        <v>477</v>
      </c>
      <c r="B484" s="77" t="str">
        <f>IFERROR(VLOOKUP(F484,GCC.Param!$B$3:$C$96,2,FALSE),"")</f>
        <v/>
      </c>
      <c r="C484" s="70">
        <f>'Input 1 - Schedule 1'!D486</f>
        <v>0</v>
      </c>
      <c r="D484" s="70">
        <f>'Input 1 - Schedule 1'!E486</f>
        <v>0</v>
      </c>
      <c r="E484" s="70">
        <f>'Input 1 - Schedule 1'!F486</f>
        <v>0</v>
      </c>
      <c r="F484" s="70">
        <f>'Input 1 - Schedule 1'!G486</f>
        <v>0</v>
      </c>
      <c r="G484" s="70">
        <f>'Input 1 - Schedule 1'!I486</f>
        <v>0</v>
      </c>
      <c r="H484" s="70" t="str">
        <f>'Input 1 - Schedule 1'!J486</f>
        <v/>
      </c>
      <c r="I484" s="70">
        <f>'Input 1 - Schedule 1'!U486</f>
        <v>0</v>
      </c>
      <c r="J484" s="46"/>
      <c r="L484" s="46"/>
      <c r="M484" s="46"/>
      <c r="N484" s="70">
        <f>SUMIFS('Input 3 - Capital Instruments'!P$6:P$222,'Input 3 - Capital Instruments'!$N$6:$N$222,C484)</f>
        <v>0</v>
      </c>
      <c r="O484" s="46"/>
      <c r="P484" s="46"/>
      <c r="Q484" s="46"/>
      <c r="R484" s="71">
        <f t="shared" si="145"/>
        <v>0</v>
      </c>
      <c r="S484" s="46"/>
      <c r="T484" s="46"/>
      <c r="U484" s="72">
        <f t="shared" si="146"/>
        <v>0</v>
      </c>
      <c r="V484" s="71">
        <f t="shared" si="147"/>
        <v>0</v>
      </c>
      <c r="W484" s="71">
        <f t="shared" si="148"/>
        <v>0</v>
      </c>
      <c r="Y484" s="46"/>
      <c r="AA484" s="46"/>
      <c r="AB484" s="51"/>
      <c r="AC484" s="51"/>
      <c r="AD484" s="51"/>
      <c r="AE484" s="51"/>
      <c r="AF484" s="51"/>
      <c r="AG484" s="72">
        <f t="shared" si="149"/>
        <v>0</v>
      </c>
      <c r="AH484" s="46"/>
      <c r="AI484" s="46"/>
      <c r="AJ484" s="72">
        <f t="shared" si="141"/>
        <v>0</v>
      </c>
      <c r="AK484" s="71">
        <f t="shared" si="142"/>
        <v>0</v>
      </c>
      <c r="AL484" s="71">
        <f t="shared" si="143"/>
        <v>0</v>
      </c>
      <c r="AN484" s="73">
        <f t="shared" si="150"/>
        <v>0</v>
      </c>
      <c r="AO484" s="78">
        <f t="shared" si="151"/>
        <v>0</v>
      </c>
      <c r="AP484" s="79">
        <f t="shared" si="152"/>
        <v>0</v>
      </c>
      <c r="AQ484" s="73">
        <f t="shared" si="153"/>
        <v>0</v>
      </c>
      <c r="AR484" s="78">
        <f t="shared" si="154"/>
        <v>0</v>
      </c>
      <c r="AS484" s="79">
        <f t="shared" si="155"/>
        <v>0</v>
      </c>
      <c r="AT484" s="80" t="str">
        <f t="shared" si="156"/>
        <v/>
      </c>
      <c r="AU484" s="80" t="str">
        <f t="shared" si="157"/>
        <v/>
      </c>
      <c r="AW484" s="3" t="s">
        <v>1</v>
      </c>
    </row>
    <row r="485" spans="1:49" x14ac:dyDescent="0.2">
      <c r="A485" s="81">
        <f t="shared" si="144"/>
        <v>478</v>
      </c>
      <c r="B485" s="77" t="str">
        <f>IFERROR(VLOOKUP(F485,GCC.Param!$B$3:$C$96,2,FALSE),"")</f>
        <v/>
      </c>
      <c r="C485" s="70">
        <f>'Input 1 - Schedule 1'!D487</f>
        <v>0</v>
      </c>
      <c r="D485" s="70">
        <f>'Input 1 - Schedule 1'!E487</f>
        <v>0</v>
      </c>
      <c r="E485" s="70">
        <f>'Input 1 - Schedule 1'!F487</f>
        <v>0</v>
      </c>
      <c r="F485" s="70">
        <f>'Input 1 - Schedule 1'!G487</f>
        <v>0</v>
      </c>
      <c r="G485" s="70">
        <f>'Input 1 - Schedule 1'!I487</f>
        <v>0</v>
      </c>
      <c r="H485" s="70" t="str">
        <f>'Input 1 - Schedule 1'!J487</f>
        <v/>
      </c>
      <c r="I485" s="70">
        <f>'Input 1 - Schedule 1'!U487</f>
        <v>0</v>
      </c>
      <c r="J485" s="46"/>
      <c r="L485" s="46"/>
      <c r="M485" s="46"/>
      <c r="N485" s="70">
        <f>SUMIFS('Input 3 - Capital Instruments'!P$6:P$222,'Input 3 - Capital Instruments'!$N$6:$N$222,C485)</f>
        <v>0</v>
      </c>
      <c r="O485" s="46"/>
      <c r="P485" s="46"/>
      <c r="Q485" s="46"/>
      <c r="R485" s="71">
        <f t="shared" si="145"/>
        <v>0</v>
      </c>
      <c r="S485" s="46"/>
      <c r="T485" s="46"/>
      <c r="U485" s="72">
        <f t="shared" si="146"/>
        <v>0</v>
      </c>
      <c r="V485" s="71">
        <f t="shared" si="147"/>
        <v>0</v>
      </c>
      <c r="W485" s="71">
        <f t="shared" si="148"/>
        <v>0</v>
      </c>
      <c r="Y485" s="46"/>
      <c r="AA485" s="46"/>
      <c r="AB485" s="51"/>
      <c r="AC485" s="51"/>
      <c r="AD485" s="51"/>
      <c r="AE485" s="51"/>
      <c r="AF485" s="51"/>
      <c r="AG485" s="72">
        <f t="shared" si="149"/>
        <v>0</v>
      </c>
      <c r="AH485" s="46"/>
      <c r="AI485" s="46"/>
      <c r="AJ485" s="72">
        <f t="shared" si="141"/>
        <v>0</v>
      </c>
      <c r="AK485" s="71">
        <f t="shared" si="142"/>
        <v>0</v>
      </c>
      <c r="AL485" s="71">
        <f t="shared" si="143"/>
        <v>0</v>
      </c>
      <c r="AN485" s="73">
        <f t="shared" si="150"/>
        <v>0</v>
      </c>
      <c r="AO485" s="78">
        <f t="shared" si="151"/>
        <v>0</v>
      </c>
      <c r="AP485" s="79">
        <f t="shared" si="152"/>
        <v>0</v>
      </c>
      <c r="AQ485" s="73">
        <f t="shared" si="153"/>
        <v>0</v>
      </c>
      <c r="AR485" s="78">
        <f t="shared" si="154"/>
        <v>0</v>
      </c>
      <c r="AS485" s="79">
        <f t="shared" si="155"/>
        <v>0</v>
      </c>
      <c r="AT485" s="80" t="str">
        <f t="shared" si="156"/>
        <v/>
      </c>
      <c r="AU485" s="80" t="str">
        <f t="shared" si="157"/>
        <v/>
      </c>
      <c r="AW485" s="3" t="s">
        <v>1</v>
      </c>
    </row>
    <row r="486" spans="1:49" x14ac:dyDescent="0.2">
      <c r="A486" s="81">
        <f t="shared" si="144"/>
        <v>479</v>
      </c>
      <c r="B486" s="77" t="str">
        <f>IFERROR(VLOOKUP(F486,GCC.Param!$B$3:$C$96,2,FALSE),"")</f>
        <v/>
      </c>
      <c r="C486" s="70">
        <f>'Input 1 - Schedule 1'!D488</f>
        <v>0</v>
      </c>
      <c r="D486" s="70">
        <f>'Input 1 - Schedule 1'!E488</f>
        <v>0</v>
      </c>
      <c r="E486" s="70">
        <f>'Input 1 - Schedule 1'!F488</f>
        <v>0</v>
      </c>
      <c r="F486" s="70">
        <f>'Input 1 - Schedule 1'!G488</f>
        <v>0</v>
      </c>
      <c r="G486" s="70">
        <f>'Input 1 - Schedule 1'!I488</f>
        <v>0</v>
      </c>
      <c r="H486" s="70" t="str">
        <f>'Input 1 - Schedule 1'!J488</f>
        <v/>
      </c>
      <c r="I486" s="70">
        <f>'Input 1 - Schedule 1'!U488</f>
        <v>0</v>
      </c>
      <c r="J486" s="46"/>
      <c r="L486" s="46"/>
      <c r="M486" s="46"/>
      <c r="N486" s="70">
        <f>SUMIFS('Input 3 - Capital Instruments'!P$6:P$222,'Input 3 - Capital Instruments'!$N$6:$N$222,C486)</f>
        <v>0</v>
      </c>
      <c r="O486" s="46"/>
      <c r="P486" s="46"/>
      <c r="Q486" s="46"/>
      <c r="R486" s="71">
        <f t="shared" si="145"/>
        <v>0</v>
      </c>
      <c r="S486" s="46"/>
      <c r="T486" s="46"/>
      <c r="U486" s="72">
        <f t="shared" si="146"/>
        <v>0</v>
      </c>
      <c r="V486" s="71">
        <f t="shared" si="147"/>
        <v>0</v>
      </c>
      <c r="W486" s="71">
        <f t="shared" si="148"/>
        <v>0</v>
      </c>
      <c r="Y486" s="46"/>
      <c r="AA486" s="46"/>
      <c r="AB486" s="51"/>
      <c r="AC486" s="51"/>
      <c r="AD486" s="51"/>
      <c r="AE486" s="51"/>
      <c r="AF486" s="51"/>
      <c r="AG486" s="72">
        <f t="shared" si="149"/>
        <v>0</v>
      </c>
      <c r="AH486" s="46"/>
      <c r="AI486" s="46"/>
      <c r="AJ486" s="72">
        <f t="shared" si="141"/>
        <v>0</v>
      </c>
      <c r="AK486" s="71">
        <f t="shared" si="142"/>
        <v>0</v>
      </c>
      <c r="AL486" s="71">
        <f t="shared" si="143"/>
        <v>0</v>
      </c>
      <c r="AN486" s="73">
        <f t="shared" si="150"/>
        <v>0</v>
      </c>
      <c r="AO486" s="78">
        <f t="shared" si="151"/>
        <v>0</v>
      </c>
      <c r="AP486" s="79">
        <f t="shared" si="152"/>
        <v>0</v>
      </c>
      <c r="AQ486" s="73">
        <f t="shared" si="153"/>
        <v>0</v>
      </c>
      <c r="AR486" s="78">
        <f t="shared" si="154"/>
        <v>0</v>
      </c>
      <c r="AS486" s="79">
        <f t="shared" si="155"/>
        <v>0</v>
      </c>
      <c r="AT486" s="80" t="str">
        <f t="shared" si="156"/>
        <v/>
      </c>
      <c r="AU486" s="80" t="str">
        <f t="shared" si="157"/>
        <v/>
      </c>
      <c r="AW486" s="3" t="s">
        <v>1</v>
      </c>
    </row>
    <row r="487" spans="1:49" x14ac:dyDescent="0.2">
      <c r="A487" s="81">
        <f t="shared" si="144"/>
        <v>480</v>
      </c>
      <c r="B487" s="77" t="str">
        <f>IFERROR(VLOOKUP(F487,GCC.Param!$B$3:$C$96,2,FALSE),"")</f>
        <v/>
      </c>
      <c r="C487" s="70">
        <f>'Input 1 - Schedule 1'!D489</f>
        <v>0</v>
      </c>
      <c r="D487" s="70">
        <f>'Input 1 - Schedule 1'!E489</f>
        <v>0</v>
      </c>
      <c r="E487" s="70">
        <f>'Input 1 - Schedule 1'!F489</f>
        <v>0</v>
      </c>
      <c r="F487" s="70">
        <f>'Input 1 - Schedule 1'!G489</f>
        <v>0</v>
      </c>
      <c r="G487" s="70">
        <f>'Input 1 - Schedule 1'!I489</f>
        <v>0</v>
      </c>
      <c r="H487" s="70" t="str">
        <f>'Input 1 - Schedule 1'!J489</f>
        <v/>
      </c>
      <c r="I487" s="70">
        <f>'Input 1 - Schedule 1'!U489</f>
        <v>0</v>
      </c>
      <c r="J487" s="46"/>
      <c r="L487" s="46"/>
      <c r="M487" s="46"/>
      <c r="N487" s="70">
        <f>SUMIFS('Input 3 - Capital Instruments'!P$6:P$222,'Input 3 - Capital Instruments'!$N$6:$N$222,C487)</f>
        <v>0</v>
      </c>
      <c r="O487" s="46"/>
      <c r="P487" s="46"/>
      <c r="Q487" s="46"/>
      <c r="R487" s="71">
        <f t="shared" si="145"/>
        <v>0</v>
      </c>
      <c r="S487" s="46"/>
      <c r="T487" s="46"/>
      <c r="U487" s="72">
        <f t="shared" si="146"/>
        <v>0</v>
      </c>
      <c r="V487" s="71">
        <f t="shared" si="147"/>
        <v>0</v>
      </c>
      <c r="W487" s="71">
        <f t="shared" si="148"/>
        <v>0</v>
      </c>
      <c r="Y487" s="46"/>
      <c r="AA487" s="46"/>
      <c r="AB487" s="51"/>
      <c r="AC487" s="51"/>
      <c r="AD487" s="51"/>
      <c r="AE487" s="51"/>
      <c r="AF487" s="51"/>
      <c r="AG487" s="72">
        <f t="shared" si="149"/>
        <v>0</v>
      </c>
      <c r="AH487" s="46"/>
      <c r="AI487" s="46"/>
      <c r="AJ487" s="72">
        <f t="shared" si="141"/>
        <v>0</v>
      </c>
      <c r="AK487" s="71">
        <f t="shared" si="142"/>
        <v>0</v>
      </c>
      <c r="AL487" s="71">
        <f t="shared" si="143"/>
        <v>0</v>
      </c>
      <c r="AN487" s="73">
        <f t="shared" si="150"/>
        <v>0</v>
      </c>
      <c r="AO487" s="78">
        <f t="shared" si="151"/>
        <v>0</v>
      </c>
      <c r="AP487" s="79">
        <f t="shared" si="152"/>
        <v>0</v>
      </c>
      <c r="AQ487" s="73">
        <f t="shared" si="153"/>
        <v>0</v>
      </c>
      <c r="AR487" s="78">
        <f t="shared" si="154"/>
        <v>0</v>
      </c>
      <c r="AS487" s="79">
        <f t="shared" si="155"/>
        <v>0</v>
      </c>
      <c r="AT487" s="80" t="str">
        <f t="shared" si="156"/>
        <v/>
      </c>
      <c r="AU487" s="80" t="str">
        <f t="shared" si="157"/>
        <v/>
      </c>
      <c r="AW487" s="3" t="s">
        <v>1</v>
      </c>
    </row>
    <row r="488" spans="1:49" x14ac:dyDescent="0.2">
      <c r="A488" s="81">
        <f t="shared" si="144"/>
        <v>481</v>
      </c>
      <c r="B488" s="77" t="str">
        <f>IFERROR(VLOOKUP(F488,GCC.Param!$B$3:$C$96,2,FALSE),"")</f>
        <v/>
      </c>
      <c r="C488" s="70">
        <f>'Input 1 - Schedule 1'!D490</f>
        <v>0</v>
      </c>
      <c r="D488" s="70">
        <f>'Input 1 - Schedule 1'!E490</f>
        <v>0</v>
      </c>
      <c r="E488" s="70">
        <f>'Input 1 - Schedule 1'!F490</f>
        <v>0</v>
      </c>
      <c r="F488" s="70">
        <f>'Input 1 - Schedule 1'!G490</f>
        <v>0</v>
      </c>
      <c r="G488" s="70">
        <f>'Input 1 - Schedule 1'!I490</f>
        <v>0</v>
      </c>
      <c r="H488" s="70" t="str">
        <f>'Input 1 - Schedule 1'!J490</f>
        <v/>
      </c>
      <c r="I488" s="70">
        <f>'Input 1 - Schedule 1'!U490</f>
        <v>0</v>
      </c>
      <c r="J488" s="46"/>
      <c r="L488" s="46"/>
      <c r="M488" s="46"/>
      <c r="N488" s="70">
        <f>SUMIFS('Input 3 - Capital Instruments'!P$6:P$222,'Input 3 - Capital Instruments'!$N$6:$N$222,C488)</f>
        <v>0</v>
      </c>
      <c r="O488" s="46"/>
      <c r="P488" s="46"/>
      <c r="Q488" s="46"/>
      <c r="R488" s="71">
        <f t="shared" si="145"/>
        <v>0</v>
      </c>
      <c r="S488" s="46"/>
      <c r="T488" s="46"/>
      <c r="U488" s="72">
        <f t="shared" si="146"/>
        <v>0</v>
      </c>
      <c r="V488" s="71">
        <f t="shared" si="147"/>
        <v>0</v>
      </c>
      <c r="W488" s="71">
        <f t="shared" si="148"/>
        <v>0</v>
      </c>
      <c r="Y488" s="46"/>
      <c r="AA488" s="46"/>
      <c r="AB488" s="51"/>
      <c r="AC488" s="51"/>
      <c r="AD488" s="51"/>
      <c r="AE488" s="51"/>
      <c r="AF488" s="51"/>
      <c r="AG488" s="72">
        <f t="shared" si="149"/>
        <v>0</v>
      </c>
      <c r="AH488" s="46"/>
      <c r="AI488" s="46"/>
      <c r="AJ488" s="72">
        <f t="shared" si="141"/>
        <v>0</v>
      </c>
      <c r="AK488" s="71">
        <f t="shared" si="142"/>
        <v>0</v>
      </c>
      <c r="AL488" s="71">
        <f t="shared" si="143"/>
        <v>0</v>
      </c>
      <c r="AN488" s="73">
        <f t="shared" si="150"/>
        <v>0</v>
      </c>
      <c r="AO488" s="78">
        <f t="shared" si="151"/>
        <v>0</v>
      </c>
      <c r="AP488" s="79">
        <f t="shared" si="152"/>
        <v>0</v>
      </c>
      <c r="AQ488" s="73">
        <f t="shared" si="153"/>
        <v>0</v>
      </c>
      <c r="AR488" s="78">
        <f t="shared" si="154"/>
        <v>0</v>
      </c>
      <c r="AS488" s="79">
        <f t="shared" si="155"/>
        <v>0</v>
      </c>
      <c r="AT488" s="80" t="str">
        <f t="shared" si="156"/>
        <v/>
      </c>
      <c r="AU488" s="80" t="str">
        <f t="shared" si="157"/>
        <v/>
      </c>
      <c r="AW488" s="3" t="s">
        <v>1</v>
      </c>
    </row>
    <row r="489" spans="1:49" x14ac:dyDescent="0.2">
      <c r="A489" s="81">
        <f t="shared" si="144"/>
        <v>482</v>
      </c>
      <c r="B489" s="77" t="str">
        <f>IFERROR(VLOOKUP(F489,GCC.Param!$B$3:$C$96,2,FALSE),"")</f>
        <v/>
      </c>
      <c r="C489" s="70">
        <f>'Input 1 - Schedule 1'!D491</f>
        <v>0</v>
      </c>
      <c r="D489" s="70">
        <f>'Input 1 - Schedule 1'!E491</f>
        <v>0</v>
      </c>
      <c r="E489" s="70">
        <f>'Input 1 - Schedule 1'!F491</f>
        <v>0</v>
      </c>
      <c r="F489" s="70">
        <f>'Input 1 - Schedule 1'!G491</f>
        <v>0</v>
      </c>
      <c r="G489" s="70">
        <f>'Input 1 - Schedule 1'!I491</f>
        <v>0</v>
      </c>
      <c r="H489" s="70" t="str">
        <f>'Input 1 - Schedule 1'!J491</f>
        <v/>
      </c>
      <c r="I489" s="70">
        <f>'Input 1 - Schedule 1'!U491</f>
        <v>0</v>
      </c>
      <c r="J489" s="46"/>
      <c r="L489" s="46"/>
      <c r="M489" s="46"/>
      <c r="N489" s="70">
        <f>SUMIFS('Input 3 - Capital Instruments'!P$6:P$222,'Input 3 - Capital Instruments'!$N$6:$N$222,C489)</f>
        <v>0</v>
      </c>
      <c r="O489" s="46"/>
      <c r="P489" s="46"/>
      <c r="Q489" s="46"/>
      <c r="R489" s="71">
        <f t="shared" si="145"/>
        <v>0</v>
      </c>
      <c r="S489" s="46"/>
      <c r="T489" s="46"/>
      <c r="U489" s="72">
        <f t="shared" si="146"/>
        <v>0</v>
      </c>
      <c r="V489" s="71">
        <f t="shared" si="147"/>
        <v>0</v>
      </c>
      <c r="W489" s="71">
        <f t="shared" si="148"/>
        <v>0</v>
      </c>
      <c r="Y489" s="46"/>
      <c r="AA489" s="46"/>
      <c r="AB489" s="51"/>
      <c r="AC489" s="51"/>
      <c r="AD489" s="51"/>
      <c r="AE489" s="51"/>
      <c r="AF489" s="51"/>
      <c r="AG489" s="72">
        <f t="shared" si="149"/>
        <v>0</v>
      </c>
      <c r="AH489" s="46"/>
      <c r="AI489" s="46"/>
      <c r="AJ489" s="72">
        <f t="shared" si="141"/>
        <v>0</v>
      </c>
      <c r="AK489" s="71">
        <f t="shared" si="142"/>
        <v>0</v>
      </c>
      <c r="AL489" s="71">
        <f t="shared" si="143"/>
        <v>0</v>
      </c>
      <c r="AN489" s="73">
        <f t="shared" si="150"/>
        <v>0</v>
      </c>
      <c r="AO489" s="78">
        <f t="shared" si="151"/>
        <v>0</v>
      </c>
      <c r="AP489" s="79">
        <f t="shared" si="152"/>
        <v>0</v>
      </c>
      <c r="AQ489" s="73">
        <f t="shared" si="153"/>
        <v>0</v>
      </c>
      <c r="AR489" s="78">
        <f t="shared" si="154"/>
        <v>0</v>
      </c>
      <c r="AS489" s="79">
        <f t="shared" si="155"/>
        <v>0</v>
      </c>
      <c r="AT489" s="80" t="str">
        <f t="shared" si="156"/>
        <v/>
      </c>
      <c r="AU489" s="80" t="str">
        <f t="shared" si="157"/>
        <v/>
      </c>
      <c r="AW489" s="3" t="s">
        <v>1</v>
      </c>
    </row>
    <row r="490" spans="1:49" x14ac:dyDescent="0.2">
      <c r="A490" s="81">
        <f t="shared" si="144"/>
        <v>483</v>
      </c>
      <c r="B490" s="77" t="str">
        <f>IFERROR(VLOOKUP(F490,GCC.Param!$B$3:$C$96,2,FALSE),"")</f>
        <v/>
      </c>
      <c r="C490" s="70">
        <f>'Input 1 - Schedule 1'!D492</f>
        <v>0</v>
      </c>
      <c r="D490" s="70">
        <f>'Input 1 - Schedule 1'!E492</f>
        <v>0</v>
      </c>
      <c r="E490" s="70">
        <f>'Input 1 - Schedule 1'!F492</f>
        <v>0</v>
      </c>
      <c r="F490" s="70">
        <f>'Input 1 - Schedule 1'!G492</f>
        <v>0</v>
      </c>
      <c r="G490" s="70">
        <f>'Input 1 - Schedule 1'!I492</f>
        <v>0</v>
      </c>
      <c r="H490" s="70" t="str">
        <f>'Input 1 - Schedule 1'!J492</f>
        <v/>
      </c>
      <c r="I490" s="70">
        <f>'Input 1 - Schedule 1'!U492</f>
        <v>0</v>
      </c>
      <c r="J490" s="46"/>
      <c r="L490" s="46"/>
      <c r="M490" s="46"/>
      <c r="N490" s="70">
        <f>SUMIFS('Input 3 - Capital Instruments'!P$6:P$222,'Input 3 - Capital Instruments'!$N$6:$N$222,C490)</f>
        <v>0</v>
      </c>
      <c r="O490" s="46"/>
      <c r="P490" s="46"/>
      <c r="Q490" s="46"/>
      <c r="R490" s="71">
        <f t="shared" si="145"/>
        <v>0</v>
      </c>
      <c r="S490" s="46"/>
      <c r="T490" s="46"/>
      <c r="U490" s="72">
        <f t="shared" si="146"/>
        <v>0</v>
      </c>
      <c r="V490" s="71">
        <f t="shared" si="147"/>
        <v>0</v>
      </c>
      <c r="W490" s="71">
        <f t="shared" si="148"/>
        <v>0</v>
      </c>
      <c r="Y490" s="46"/>
      <c r="AA490" s="46"/>
      <c r="AB490" s="51"/>
      <c r="AC490" s="51"/>
      <c r="AD490" s="51"/>
      <c r="AE490" s="51"/>
      <c r="AF490" s="51"/>
      <c r="AG490" s="72">
        <f t="shared" si="149"/>
        <v>0</v>
      </c>
      <c r="AH490" s="46"/>
      <c r="AI490" s="46"/>
      <c r="AJ490" s="72">
        <f t="shared" si="141"/>
        <v>0</v>
      </c>
      <c r="AK490" s="71">
        <f t="shared" si="142"/>
        <v>0</v>
      </c>
      <c r="AL490" s="71">
        <f t="shared" si="143"/>
        <v>0</v>
      </c>
      <c r="AN490" s="73">
        <f t="shared" si="150"/>
        <v>0</v>
      </c>
      <c r="AO490" s="78">
        <f t="shared" si="151"/>
        <v>0</v>
      </c>
      <c r="AP490" s="79">
        <f t="shared" si="152"/>
        <v>0</v>
      </c>
      <c r="AQ490" s="73">
        <f t="shared" si="153"/>
        <v>0</v>
      </c>
      <c r="AR490" s="78">
        <f t="shared" si="154"/>
        <v>0</v>
      </c>
      <c r="AS490" s="79">
        <f t="shared" si="155"/>
        <v>0</v>
      </c>
      <c r="AT490" s="80" t="str">
        <f t="shared" si="156"/>
        <v/>
      </c>
      <c r="AU490" s="80" t="str">
        <f t="shared" si="157"/>
        <v/>
      </c>
      <c r="AW490" s="3" t="s">
        <v>1</v>
      </c>
    </row>
    <row r="491" spans="1:49" x14ac:dyDescent="0.2">
      <c r="A491" s="81">
        <f t="shared" si="144"/>
        <v>484</v>
      </c>
      <c r="B491" s="77" t="str">
        <f>IFERROR(VLOOKUP(F491,GCC.Param!$B$3:$C$96,2,FALSE),"")</f>
        <v/>
      </c>
      <c r="C491" s="70">
        <f>'Input 1 - Schedule 1'!D493</f>
        <v>0</v>
      </c>
      <c r="D491" s="70">
        <f>'Input 1 - Schedule 1'!E493</f>
        <v>0</v>
      </c>
      <c r="E491" s="70">
        <f>'Input 1 - Schedule 1'!F493</f>
        <v>0</v>
      </c>
      <c r="F491" s="70">
        <f>'Input 1 - Schedule 1'!G493</f>
        <v>0</v>
      </c>
      <c r="G491" s="70">
        <f>'Input 1 - Schedule 1'!I493</f>
        <v>0</v>
      </c>
      <c r="H491" s="70" t="str">
        <f>'Input 1 - Schedule 1'!J493</f>
        <v/>
      </c>
      <c r="I491" s="70">
        <f>'Input 1 - Schedule 1'!U493</f>
        <v>0</v>
      </c>
      <c r="J491" s="46"/>
      <c r="L491" s="46"/>
      <c r="M491" s="46"/>
      <c r="N491" s="70">
        <f>SUMIFS('Input 3 - Capital Instruments'!P$6:P$222,'Input 3 - Capital Instruments'!$N$6:$N$222,C491)</f>
        <v>0</v>
      </c>
      <c r="O491" s="46"/>
      <c r="P491" s="46"/>
      <c r="Q491" s="46"/>
      <c r="R491" s="71">
        <f t="shared" si="145"/>
        <v>0</v>
      </c>
      <c r="S491" s="46"/>
      <c r="T491" s="46"/>
      <c r="U491" s="72">
        <f t="shared" si="146"/>
        <v>0</v>
      </c>
      <c r="V491" s="71">
        <f t="shared" si="147"/>
        <v>0</v>
      </c>
      <c r="W491" s="71">
        <f t="shared" si="148"/>
        <v>0</v>
      </c>
      <c r="Y491" s="46"/>
      <c r="AA491" s="46"/>
      <c r="AB491" s="51"/>
      <c r="AC491" s="51"/>
      <c r="AD491" s="51"/>
      <c r="AE491" s="51"/>
      <c r="AF491" s="51"/>
      <c r="AG491" s="72">
        <f t="shared" si="149"/>
        <v>0</v>
      </c>
      <c r="AH491" s="46"/>
      <c r="AI491" s="46"/>
      <c r="AJ491" s="72">
        <f t="shared" si="141"/>
        <v>0</v>
      </c>
      <c r="AK491" s="71">
        <f t="shared" si="142"/>
        <v>0</v>
      </c>
      <c r="AL491" s="71">
        <f t="shared" si="143"/>
        <v>0</v>
      </c>
      <c r="AN491" s="73">
        <f t="shared" si="150"/>
        <v>0</v>
      </c>
      <c r="AO491" s="78">
        <f t="shared" si="151"/>
        <v>0</v>
      </c>
      <c r="AP491" s="79">
        <f t="shared" si="152"/>
        <v>0</v>
      </c>
      <c r="AQ491" s="73">
        <f t="shared" si="153"/>
        <v>0</v>
      </c>
      <c r="AR491" s="78">
        <f t="shared" si="154"/>
        <v>0</v>
      </c>
      <c r="AS491" s="79">
        <f t="shared" si="155"/>
        <v>0</v>
      </c>
      <c r="AT491" s="80" t="str">
        <f t="shared" si="156"/>
        <v/>
      </c>
      <c r="AU491" s="80" t="str">
        <f t="shared" si="157"/>
        <v/>
      </c>
      <c r="AW491" s="3" t="s">
        <v>1</v>
      </c>
    </row>
    <row r="492" spans="1:49" x14ac:dyDescent="0.2">
      <c r="A492" s="81">
        <f t="shared" si="144"/>
        <v>485</v>
      </c>
      <c r="B492" s="77" t="str">
        <f>IFERROR(VLOOKUP(F492,GCC.Param!$B$3:$C$96,2,FALSE),"")</f>
        <v/>
      </c>
      <c r="C492" s="70">
        <f>'Input 1 - Schedule 1'!D494</f>
        <v>0</v>
      </c>
      <c r="D492" s="70">
        <f>'Input 1 - Schedule 1'!E494</f>
        <v>0</v>
      </c>
      <c r="E492" s="70">
        <f>'Input 1 - Schedule 1'!F494</f>
        <v>0</v>
      </c>
      <c r="F492" s="70">
        <f>'Input 1 - Schedule 1'!G494</f>
        <v>0</v>
      </c>
      <c r="G492" s="70">
        <f>'Input 1 - Schedule 1'!I494</f>
        <v>0</v>
      </c>
      <c r="H492" s="70" t="str">
        <f>'Input 1 - Schedule 1'!J494</f>
        <v/>
      </c>
      <c r="I492" s="70">
        <f>'Input 1 - Schedule 1'!U494</f>
        <v>0</v>
      </c>
      <c r="J492" s="46"/>
      <c r="L492" s="46"/>
      <c r="M492" s="46"/>
      <c r="N492" s="70">
        <f>SUMIFS('Input 3 - Capital Instruments'!P$6:P$222,'Input 3 - Capital Instruments'!$N$6:$N$222,C492)</f>
        <v>0</v>
      </c>
      <c r="O492" s="46"/>
      <c r="P492" s="46"/>
      <c r="Q492" s="46"/>
      <c r="R492" s="71">
        <f t="shared" si="145"/>
        <v>0</v>
      </c>
      <c r="S492" s="46"/>
      <c r="T492" s="46"/>
      <c r="U492" s="72">
        <f t="shared" si="146"/>
        <v>0</v>
      </c>
      <c r="V492" s="71">
        <f t="shared" si="147"/>
        <v>0</v>
      </c>
      <c r="W492" s="71">
        <f t="shared" si="148"/>
        <v>0</v>
      </c>
      <c r="Y492" s="46"/>
      <c r="AA492" s="46"/>
      <c r="AB492" s="51"/>
      <c r="AC492" s="51"/>
      <c r="AD492" s="51"/>
      <c r="AE492" s="51"/>
      <c r="AF492" s="51"/>
      <c r="AG492" s="72">
        <f t="shared" si="149"/>
        <v>0</v>
      </c>
      <c r="AH492" s="46"/>
      <c r="AI492" s="46"/>
      <c r="AJ492" s="72">
        <f t="shared" si="141"/>
        <v>0</v>
      </c>
      <c r="AK492" s="71">
        <f t="shared" si="142"/>
        <v>0</v>
      </c>
      <c r="AL492" s="71">
        <f t="shared" si="143"/>
        <v>0</v>
      </c>
      <c r="AN492" s="73">
        <f t="shared" si="150"/>
        <v>0</v>
      </c>
      <c r="AO492" s="78">
        <f t="shared" si="151"/>
        <v>0</v>
      </c>
      <c r="AP492" s="79">
        <f t="shared" si="152"/>
        <v>0</v>
      </c>
      <c r="AQ492" s="73">
        <f t="shared" si="153"/>
        <v>0</v>
      </c>
      <c r="AR492" s="78">
        <f t="shared" si="154"/>
        <v>0</v>
      </c>
      <c r="AS492" s="79">
        <f t="shared" si="155"/>
        <v>0</v>
      </c>
      <c r="AT492" s="80" t="str">
        <f t="shared" si="156"/>
        <v/>
      </c>
      <c r="AU492" s="80" t="str">
        <f t="shared" si="157"/>
        <v/>
      </c>
      <c r="AW492" s="3" t="s">
        <v>1</v>
      </c>
    </row>
    <row r="493" spans="1:49" x14ac:dyDescent="0.2">
      <c r="A493" s="81">
        <f t="shared" si="144"/>
        <v>486</v>
      </c>
      <c r="B493" s="77" t="str">
        <f>IFERROR(VLOOKUP(F493,GCC.Param!$B$3:$C$96,2,FALSE),"")</f>
        <v/>
      </c>
      <c r="C493" s="70">
        <f>'Input 1 - Schedule 1'!D495</f>
        <v>0</v>
      </c>
      <c r="D493" s="70">
        <f>'Input 1 - Schedule 1'!E495</f>
        <v>0</v>
      </c>
      <c r="E493" s="70">
        <f>'Input 1 - Schedule 1'!F495</f>
        <v>0</v>
      </c>
      <c r="F493" s="70">
        <f>'Input 1 - Schedule 1'!G495</f>
        <v>0</v>
      </c>
      <c r="G493" s="70">
        <f>'Input 1 - Schedule 1'!I495</f>
        <v>0</v>
      </c>
      <c r="H493" s="70" t="str">
        <f>'Input 1 - Schedule 1'!J495</f>
        <v/>
      </c>
      <c r="I493" s="70">
        <f>'Input 1 - Schedule 1'!U495</f>
        <v>0</v>
      </c>
      <c r="J493" s="46"/>
      <c r="L493" s="46"/>
      <c r="M493" s="46"/>
      <c r="N493" s="70">
        <f>SUMIFS('Input 3 - Capital Instruments'!P$6:P$222,'Input 3 - Capital Instruments'!$N$6:$N$222,C493)</f>
        <v>0</v>
      </c>
      <c r="O493" s="46"/>
      <c r="P493" s="46"/>
      <c r="Q493" s="46"/>
      <c r="R493" s="71">
        <f t="shared" si="145"/>
        <v>0</v>
      </c>
      <c r="S493" s="46"/>
      <c r="T493" s="46"/>
      <c r="U493" s="72">
        <f t="shared" si="146"/>
        <v>0</v>
      </c>
      <c r="V493" s="71">
        <f t="shared" si="147"/>
        <v>0</v>
      </c>
      <c r="W493" s="71">
        <f t="shared" si="148"/>
        <v>0</v>
      </c>
      <c r="Y493" s="46"/>
      <c r="AA493" s="46"/>
      <c r="AB493" s="51"/>
      <c r="AC493" s="51"/>
      <c r="AD493" s="51"/>
      <c r="AE493" s="51"/>
      <c r="AF493" s="51"/>
      <c r="AG493" s="72">
        <f t="shared" si="149"/>
        <v>0</v>
      </c>
      <c r="AH493" s="46"/>
      <c r="AI493" s="46"/>
      <c r="AJ493" s="72">
        <f t="shared" si="141"/>
        <v>0</v>
      </c>
      <c r="AK493" s="71">
        <f t="shared" si="142"/>
        <v>0</v>
      </c>
      <c r="AL493" s="71">
        <f t="shared" si="143"/>
        <v>0</v>
      </c>
      <c r="AN493" s="73">
        <f t="shared" si="150"/>
        <v>0</v>
      </c>
      <c r="AO493" s="78">
        <f t="shared" si="151"/>
        <v>0</v>
      </c>
      <c r="AP493" s="79">
        <f t="shared" si="152"/>
        <v>0</v>
      </c>
      <c r="AQ493" s="73">
        <f t="shared" si="153"/>
        <v>0</v>
      </c>
      <c r="AR493" s="78">
        <f t="shared" si="154"/>
        <v>0</v>
      </c>
      <c r="AS493" s="79">
        <f t="shared" si="155"/>
        <v>0</v>
      </c>
      <c r="AT493" s="80" t="str">
        <f t="shared" si="156"/>
        <v/>
      </c>
      <c r="AU493" s="80" t="str">
        <f t="shared" si="157"/>
        <v/>
      </c>
      <c r="AW493" s="3" t="s">
        <v>1</v>
      </c>
    </row>
    <row r="494" spans="1:49" x14ac:dyDescent="0.2">
      <c r="A494" s="81">
        <f t="shared" si="144"/>
        <v>487</v>
      </c>
      <c r="B494" s="77" t="str">
        <f>IFERROR(VLOOKUP(F494,GCC.Param!$B$3:$C$96,2,FALSE),"")</f>
        <v/>
      </c>
      <c r="C494" s="70">
        <f>'Input 1 - Schedule 1'!D496</f>
        <v>0</v>
      </c>
      <c r="D494" s="70">
        <f>'Input 1 - Schedule 1'!E496</f>
        <v>0</v>
      </c>
      <c r="E494" s="70">
        <f>'Input 1 - Schedule 1'!F496</f>
        <v>0</v>
      </c>
      <c r="F494" s="70">
        <f>'Input 1 - Schedule 1'!G496</f>
        <v>0</v>
      </c>
      <c r="G494" s="70">
        <f>'Input 1 - Schedule 1'!I496</f>
        <v>0</v>
      </c>
      <c r="H494" s="70" t="str">
        <f>'Input 1 - Schedule 1'!J496</f>
        <v/>
      </c>
      <c r="I494" s="70">
        <f>'Input 1 - Schedule 1'!U496</f>
        <v>0</v>
      </c>
      <c r="J494" s="46"/>
      <c r="L494" s="46"/>
      <c r="M494" s="46"/>
      <c r="N494" s="70">
        <f>SUMIFS('Input 3 - Capital Instruments'!P$6:P$222,'Input 3 - Capital Instruments'!$N$6:$N$222,C494)</f>
        <v>0</v>
      </c>
      <c r="O494" s="46"/>
      <c r="P494" s="46"/>
      <c r="Q494" s="46"/>
      <c r="R494" s="71">
        <f t="shared" si="145"/>
        <v>0</v>
      </c>
      <c r="S494" s="46"/>
      <c r="T494" s="46"/>
      <c r="U494" s="72">
        <f t="shared" si="146"/>
        <v>0</v>
      </c>
      <c r="V494" s="71">
        <f t="shared" si="147"/>
        <v>0</v>
      </c>
      <c r="W494" s="71">
        <f t="shared" si="148"/>
        <v>0</v>
      </c>
      <c r="Y494" s="46"/>
      <c r="AA494" s="46"/>
      <c r="AB494" s="51"/>
      <c r="AC494" s="51"/>
      <c r="AD494" s="51"/>
      <c r="AE494" s="51"/>
      <c r="AF494" s="51"/>
      <c r="AG494" s="72">
        <f t="shared" si="149"/>
        <v>0</v>
      </c>
      <c r="AH494" s="46"/>
      <c r="AI494" s="46"/>
      <c r="AJ494" s="72">
        <f t="shared" si="141"/>
        <v>0</v>
      </c>
      <c r="AK494" s="71">
        <f t="shared" si="142"/>
        <v>0</v>
      </c>
      <c r="AL494" s="71">
        <f t="shared" si="143"/>
        <v>0</v>
      </c>
      <c r="AN494" s="73">
        <f t="shared" si="150"/>
        <v>0</v>
      </c>
      <c r="AO494" s="78">
        <f t="shared" si="151"/>
        <v>0</v>
      </c>
      <c r="AP494" s="79">
        <f t="shared" si="152"/>
        <v>0</v>
      </c>
      <c r="AQ494" s="73">
        <f t="shared" si="153"/>
        <v>0</v>
      </c>
      <c r="AR494" s="78">
        <f t="shared" si="154"/>
        <v>0</v>
      </c>
      <c r="AS494" s="79">
        <f t="shared" si="155"/>
        <v>0</v>
      </c>
      <c r="AT494" s="80" t="str">
        <f t="shared" si="156"/>
        <v/>
      </c>
      <c r="AU494" s="80" t="str">
        <f t="shared" si="157"/>
        <v/>
      </c>
      <c r="AW494" s="3" t="s">
        <v>1</v>
      </c>
    </row>
    <row r="495" spans="1:49" x14ac:dyDescent="0.2">
      <c r="A495" s="81">
        <f t="shared" si="144"/>
        <v>488</v>
      </c>
      <c r="B495" s="77" t="str">
        <f>IFERROR(VLOOKUP(F495,GCC.Param!$B$3:$C$96,2,FALSE),"")</f>
        <v/>
      </c>
      <c r="C495" s="70">
        <f>'Input 1 - Schedule 1'!D497</f>
        <v>0</v>
      </c>
      <c r="D495" s="70">
        <f>'Input 1 - Schedule 1'!E497</f>
        <v>0</v>
      </c>
      <c r="E495" s="70">
        <f>'Input 1 - Schedule 1'!F497</f>
        <v>0</v>
      </c>
      <c r="F495" s="70">
        <f>'Input 1 - Schedule 1'!G497</f>
        <v>0</v>
      </c>
      <c r="G495" s="70">
        <f>'Input 1 - Schedule 1'!I497</f>
        <v>0</v>
      </c>
      <c r="H495" s="70" t="str">
        <f>'Input 1 - Schedule 1'!J497</f>
        <v/>
      </c>
      <c r="I495" s="70">
        <f>'Input 1 - Schedule 1'!U497</f>
        <v>0</v>
      </c>
      <c r="J495" s="46"/>
      <c r="L495" s="46"/>
      <c r="M495" s="46"/>
      <c r="N495" s="70">
        <f>SUMIFS('Input 3 - Capital Instruments'!P$6:P$222,'Input 3 - Capital Instruments'!$N$6:$N$222,C495)</f>
        <v>0</v>
      </c>
      <c r="O495" s="46"/>
      <c r="P495" s="46"/>
      <c r="Q495" s="46"/>
      <c r="R495" s="71">
        <f t="shared" si="145"/>
        <v>0</v>
      </c>
      <c r="S495" s="46"/>
      <c r="T495" s="46"/>
      <c r="U495" s="72">
        <f t="shared" si="146"/>
        <v>0</v>
      </c>
      <c r="V495" s="71">
        <f t="shared" si="147"/>
        <v>0</v>
      </c>
      <c r="W495" s="71">
        <f t="shared" si="148"/>
        <v>0</v>
      </c>
      <c r="Y495" s="46"/>
      <c r="AA495" s="46"/>
      <c r="AB495" s="51"/>
      <c r="AC495" s="51"/>
      <c r="AD495" s="51"/>
      <c r="AE495" s="51"/>
      <c r="AF495" s="51"/>
      <c r="AG495" s="72">
        <f t="shared" si="149"/>
        <v>0</v>
      </c>
      <c r="AH495" s="46"/>
      <c r="AI495" s="46"/>
      <c r="AJ495" s="72">
        <f t="shared" si="141"/>
        <v>0</v>
      </c>
      <c r="AK495" s="71">
        <f t="shared" si="142"/>
        <v>0</v>
      </c>
      <c r="AL495" s="71">
        <f t="shared" si="143"/>
        <v>0</v>
      </c>
      <c r="AN495" s="73">
        <f t="shared" si="150"/>
        <v>0</v>
      </c>
      <c r="AO495" s="78">
        <f t="shared" si="151"/>
        <v>0</v>
      </c>
      <c r="AP495" s="79">
        <f t="shared" si="152"/>
        <v>0</v>
      </c>
      <c r="AQ495" s="73">
        <f t="shared" si="153"/>
        <v>0</v>
      </c>
      <c r="AR495" s="78">
        <f t="shared" si="154"/>
        <v>0</v>
      </c>
      <c r="AS495" s="79">
        <f t="shared" si="155"/>
        <v>0</v>
      </c>
      <c r="AT495" s="80" t="str">
        <f t="shared" si="156"/>
        <v/>
      </c>
      <c r="AU495" s="80" t="str">
        <f t="shared" si="157"/>
        <v/>
      </c>
      <c r="AW495" s="3" t="s">
        <v>1</v>
      </c>
    </row>
    <row r="496" spans="1:49" x14ac:dyDescent="0.2">
      <c r="A496" s="81">
        <f t="shared" si="144"/>
        <v>489</v>
      </c>
      <c r="B496" s="77" t="str">
        <f>IFERROR(VLOOKUP(F496,GCC.Param!$B$3:$C$96,2,FALSE),"")</f>
        <v/>
      </c>
      <c r="C496" s="70">
        <f>'Input 1 - Schedule 1'!D498</f>
        <v>0</v>
      </c>
      <c r="D496" s="70">
        <f>'Input 1 - Schedule 1'!E498</f>
        <v>0</v>
      </c>
      <c r="E496" s="70">
        <f>'Input 1 - Schedule 1'!F498</f>
        <v>0</v>
      </c>
      <c r="F496" s="70">
        <f>'Input 1 - Schedule 1'!G498</f>
        <v>0</v>
      </c>
      <c r="G496" s="70">
        <f>'Input 1 - Schedule 1'!I498</f>
        <v>0</v>
      </c>
      <c r="H496" s="70" t="str">
        <f>'Input 1 - Schedule 1'!J498</f>
        <v/>
      </c>
      <c r="I496" s="70">
        <f>'Input 1 - Schedule 1'!U498</f>
        <v>0</v>
      </c>
      <c r="J496" s="46"/>
      <c r="L496" s="46"/>
      <c r="M496" s="46"/>
      <c r="N496" s="70">
        <f>SUMIFS('Input 3 - Capital Instruments'!P$6:P$222,'Input 3 - Capital Instruments'!$N$6:$N$222,C496)</f>
        <v>0</v>
      </c>
      <c r="O496" s="46"/>
      <c r="P496" s="46"/>
      <c r="Q496" s="46"/>
      <c r="R496" s="71">
        <f t="shared" si="145"/>
        <v>0</v>
      </c>
      <c r="S496" s="46"/>
      <c r="T496" s="46"/>
      <c r="U496" s="72">
        <f t="shared" si="146"/>
        <v>0</v>
      </c>
      <c r="V496" s="71">
        <f t="shared" si="147"/>
        <v>0</v>
      </c>
      <c r="W496" s="71">
        <f t="shared" si="148"/>
        <v>0</v>
      </c>
      <c r="Y496" s="46"/>
      <c r="AA496" s="46"/>
      <c r="AB496" s="51"/>
      <c r="AC496" s="51"/>
      <c r="AD496" s="51"/>
      <c r="AE496" s="51"/>
      <c r="AF496" s="51"/>
      <c r="AG496" s="72">
        <f t="shared" si="149"/>
        <v>0</v>
      </c>
      <c r="AH496" s="46"/>
      <c r="AI496" s="46"/>
      <c r="AJ496" s="72">
        <f t="shared" si="141"/>
        <v>0</v>
      </c>
      <c r="AK496" s="71">
        <f t="shared" si="142"/>
        <v>0</v>
      </c>
      <c r="AL496" s="71">
        <f t="shared" si="143"/>
        <v>0</v>
      </c>
      <c r="AN496" s="73">
        <f t="shared" si="150"/>
        <v>0</v>
      </c>
      <c r="AO496" s="78">
        <f t="shared" si="151"/>
        <v>0</v>
      </c>
      <c r="AP496" s="79">
        <f t="shared" si="152"/>
        <v>0</v>
      </c>
      <c r="AQ496" s="73">
        <f t="shared" si="153"/>
        <v>0</v>
      </c>
      <c r="AR496" s="78">
        <f t="shared" si="154"/>
        <v>0</v>
      </c>
      <c r="AS496" s="79">
        <f t="shared" si="155"/>
        <v>0</v>
      </c>
      <c r="AT496" s="80" t="str">
        <f t="shared" si="156"/>
        <v/>
      </c>
      <c r="AU496" s="80" t="str">
        <f t="shared" si="157"/>
        <v/>
      </c>
      <c r="AW496" s="3" t="s">
        <v>1</v>
      </c>
    </row>
    <row r="497" spans="1:49" x14ac:dyDescent="0.2">
      <c r="A497" s="81">
        <f t="shared" si="144"/>
        <v>490</v>
      </c>
      <c r="B497" s="77" t="str">
        <f>IFERROR(VLOOKUP(F497,GCC.Param!$B$3:$C$96,2,FALSE),"")</f>
        <v/>
      </c>
      <c r="C497" s="70">
        <f>'Input 1 - Schedule 1'!D499</f>
        <v>0</v>
      </c>
      <c r="D497" s="70">
        <f>'Input 1 - Schedule 1'!E499</f>
        <v>0</v>
      </c>
      <c r="E497" s="70">
        <f>'Input 1 - Schedule 1'!F499</f>
        <v>0</v>
      </c>
      <c r="F497" s="70">
        <f>'Input 1 - Schedule 1'!G499</f>
        <v>0</v>
      </c>
      <c r="G497" s="70">
        <f>'Input 1 - Schedule 1'!I499</f>
        <v>0</v>
      </c>
      <c r="H497" s="70" t="str">
        <f>'Input 1 - Schedule 1'!J499</f>
        <v/>
      </c>
      <c r="I497" s="70">
        <f>'Input 1 - Schedule 1'!U499</f>
        <v>0</v>
      </c>
      <c r="J497" s="46"/>
      <c r="L497" s="46"/>
      <c r="M497" s="46"/>
      <c r="N497" s="70">
        <f>SUMIFS('Input 3 - Capital Instruments'!P$6:P$222,'Input 3 - Capital Instruments'!$N$6:$N$222,C497)</f>
        <v>0</v>
      </c>
      <c r="O497" s="46"/>
      <c r="P497" s="46"/>
      <c r="Q497" s="46"/>
      <c r="R497" s="71">
        <f t="shared" si="145"/>
        <v>0</v>
      </c>
      <c r="S497" s="46"/>
      <c r="T497" s="46"/>
      <c r="U497" s="72">
        <f t="shared" si="146"/>
        <v>0</v>
      </c>
      <c r="V497" s="71">
        <f t="shared" si="147"/>
        <v>0</v>
      </c>
      <c r="W497" s="71">
        <f t="shared" si="148"/>
        <v>0</v>
      </c>
      <c r="Y497" s="46"/>
      <c r="AA497" s="46"/>
      <c r="AB497" s="51"/>
      <c r="AC497" s="51"/>
      <c r="AD497" s="51"/>
      <c r="AE497" s="51"/>
      <c r="AF497" s="51"/>
      <c r="AG497" s="72">
        <f t="shared" si="149"/>
        <v>0</v>
      </c>
      <c r="AH497" s="46"/>
      <c r="AI497" s="46"/>
      <c r="AJ497" s="72">
        <f t="shared" si="141"/>
        <v>0</v>
      </c>
      <c r="AK497" s="71">
        <f t="shared" si="142"/>
        <v>0</v>
      </c>
      <c r="AL497" s="71">
        <f t="shared" si="143"/>
        <v>0</v>
      </c>
      <c r="AN497" s="73">
        <f t="shared" si="150"/>
        <v>0</v>
      </c>
      <c r="AO497" s="78">
        <f t="shared" si="151"/>
        <v>0</v>
      </c>
      <c r="AP497" s="79">
        <f t="shared" si="152"/>
        <v>0</v>
      </c>
      <c r="AQ497" s="73">
        <f t="shared" si="153"/>
        <v>0</v>
      </c>
      <c r="AR497" s="78">
        <f t="shared" si="154"/>
        <v>0</v>
      </c>
      <c r="AS497" s="79">
        <f t="shared" si="155"/>
        <v>0</v>
      </c>
      <c r="AT497" s="80" t="str">
        <f t="shared" si="156"/>
        <v/>
      </c>
      <c r="AU497" s="80" t="str">
        <f t="shared" si="157"/>
        <v/>
      </c>
      <c r="AW497" s="3" t="s">
        <v>1</v>
      </c>
    </row>
    <row r="498" spans="1:49" x14ac:dyDescent="0.2">
      <c r="A498" s="81">
        <f t="shared" si="144"/>
        <v>491</v>
      </c>
      <c r="B498" s="77" t="str">
        <f>IFERROR(VLOOKUP(F498,GCC.Param!$B$3:$C$96,2,FALSE),"")</f>
        <v/>
      </c>
      <c r="C498" s="70">
        <f>'Input 1 - Schedule 1'!D500</f>
        <v>0</v>
      </c>
      <c r="D498" s="70">
        <f>'Input 1 - Schedule 1'!E500</f>
        <v>0</v>
      </c>
      <c r="E498" s="70">
        <f>'Input 1 - Schedule 1'!F500</f>
        <v>0</v>
      </c>
      <c r="F498" s="70">
        <f>'Input 1 - Schedule 1'!G500</f>
        <v>0</v>
      </c>
      <c r="G498" s="70">
        <f>'Input 1 - Schedule 1'!I500</f>
        <v>0</v>
      </c>
      <c r="H498" s="70" t="str">
        <f>'Input 1 - Schedule 1'!J500</f>
        <v/>
      </c>
      <c r="I498" s="70">
        <f>'Input 1 - Schedule 1'!U500</f>
        <v>0</v>
      </c>
      <c r="J498" s="46"/>
      <c r="L498" s="46"/>
      <c r="M498" s="46"/>
      <c r="N498" s="70">
        <f>SUMIFS('Input 3 - Capital Instruments'!P$6:P$222,'Input 3 - Capital Instruments'!$N$6:$N$222,C498)</f>
        <v>0</v>
      </c>
      <c r="O498" s="46"/>
      <c r="P498" s="46"/>
      <c r="Q498" s="46"/>
      <c r="R498" s="71">
        <f t="shared" si="145"/>
        <v>0</v>
      </c>
      <c r="S498" s="46"/>
      <c r="T498" s="46"/>
      <c r="U498" s="72">
        <f t="shared" si="146"/>
        <v>0</v>
      </c>
      <c r="V498" s="71">
        <f t="shared" si="147"/>
        <v>0</v>
      </c>
      <c r="W498" s="71">
        <f t="shared" si="148"/>
        <v>0</v>
      </c>
      <c r="Y498" s="46"/>
      <c r="AA498" s="46"/>
      <c r="AB498" s="51"/>
      <c r="AC498" s="51"/>
      <c r="AD498" s="51"/>
      <c r="AE498" s="51"/>
      <c r="AF498" s="51"/>
      <c r="AG498" s="72">
        <f t="shared" si="149"/>
        <v>0</v>
      </c>
      <c r="AH498" s="46"/>
      <c r="AI498" s="46"/>
      <c r="AJ498" s="72">
        <f t="shared" si="141"/>
        <v>0</v>
      </c>
      <c r="AK498" s="71">
        <f t="shared" si="142"/>
        <v>0</v>
      </c>
      <c r="AL498" s="71">
        <f t="shared" si="143"/>
        <v>0</v>
      </c>
      <c r="AN498" s="73">
        <f t="shared" si="150"/>
        <v>0</v>
      </c>
      <c r="AO498" s="78">
        <f t="shared" si="151"/>
        <v>0</v>
      </c>
      <c r="AP498" s="79">
        <f t="shared" si="152"/>
        <v>0</v>
      </c>
      <c r="AQ498" s="73">
        <f t="shared" si="153"/>
        <v>0</v>
      </c>
      <c r="AR498" s="78">
        <f t="shared" si="154"/>
        <v>0</v>
      </c>
      <c r="AS498" s="79">
        <f t="shared" si="155"/>
        <v>0</v>
      </c>
      <c r="AT498" s="80" t="str">
        <f t="shared" si="156"/>
        <v/>
      </c>
      <c r="AU498" s="80" t="str">
        <f t="shared" si="157"/>
        <v/>
      </c>
      <c r="AW498" s="3" t="s">
        <v>1</v>
      </c>
    </row>
    <row r="499" spans="1:49" x14ac:dyDescent="0.2">
      <c r="A499" s="81">
        <f t="shared" si="144"/>
        <v>492</v>
      </c>
      <c r="B499" s="77" t="str">
        <f>IFERROR(VLOOKUP(F499,GCC.Param!$B$3:$C$96,2,FALSE),"")</f>
        <v/>
      </c>
      <c r="C499" s="70">
        <f>'Input 1 - Schedule 1'!D501</f>
        <v>0</v>
      </c>
      <c r="D499" s="70">
        <f>'Input 1 - Schedule 1'!E501</f>
        <v>0</v>
      </c>
      <c r="E499" s="70">
        <f>'Input 1 - Schedule 1'!F501</f>
        <v>0</v>
      </c>
      <c r="F499" s="70">
        <f>'Input 1 - Schedule 1'!G501</f>
        <v>0</v>
      </c>
      <c r="G499" s="70">
        <f>'Input 1 - Schedule 1'!I501</f>
        <v>0</v>
      </c>
      <c r="H499" s="70" t="str">
        <f>'Input 1 - Schedule 1'!J501</f>
        <v/>
      </c>
      <c r="I499" s="70">
        <f>'Input 1 - Schedule 1'!U501</f>
        <v>0</v>
      </c>
      <c r="J499" s="46"/>
      <c r="L499" s="46"/>
      <c r="M499" s="46"/>
      <c r="N499" s="70">
        <f>SUMIFS('Input 3 - Capital Instruments'!P$6:P$222,'Input 3 - Capital Instruments'!$N$6:$N$222,C499)</f>
        <v>0</v>
      </c>
      <c r="O499" s="46"/>
      <c r="P499" s="46"/>
      <c r="Q499" s="46"/>
      <c r="R499" s="71">
        <f t="shared" si="145"/>
        <v>0</v>
      </c>
      <c r="S499" s="46"/>
      <c r="T499" s="46"/>
      <c r="U499" s="72">
        <f t="shared" si="146"/>
        <v>0</v>
      </c>
      <c r="V499" s="71">
        <f t="shared" si="147"/>
        <v>0</v>
      </c>
      <c r="W499" s="71">
        <f t="shared" si="148"/>
        <v>0</v>
      </c>
      <c r="Y499" s="46"/>
      <c r="AA499" s="46"/>
      <c r="AB499" s="51"/>
      <c r="AC499" s="51"/>
      <c r="AD499" s="51"/>
      <c r="AE499" s="51"/>
      <c r="AF499" s="51"/>
      <c r="AG499" s="72">
        <f t="shared" si="149"/>
        <v>0</v>
      </c>
      <c r="AH499" s="46"/>
      <c r="AI499" s="46"/>
      <c r="AJ499" s="72">
        <f t="shared" si="141"/>
        <v>0</v>
      </c>
      <c r="AK499" s="71">
        <f t="shared" si="142"/>
        <v>0</v>
      </c>
      <c r="AL499" s="71">
        <f t="shared" si="143"/>
        <v>0</v>
      </c>
      <c r="AN499" s="73">
        <f t="shared" si="150"/>
        <v>0</v>
      </c>
      <c r="AO499" s="78">
        <f t="shared" si="151"/>
        <v>0</v>
      </c>
      <c r="AP499" s="79">
        <f t="shared" si="152"/>
        <v>0</v>
      </c>
      <c r="AQ499" s="73">
        <f t="shared" si="153"/>
        <v>0</v>
      </c>
      <c r="AR499" s="78">
        <f t="shared" si="154"/>
        <v>0</v>
      </c>
      <c r="AS499" s="79">
        <f t="shared" si="155"/>
        <v>0</v>
      </c>
      <c r="AT499" s="80" t="str">
        <f t="shared" si="156"/>
        <v/>
      </c>
      <c r="AU499" s="80" t="str">
        <f t="shared" si="157"/>
        <v/>
      </c>
      <c r="AW499" s="3" t="s">
        <v>1</v>
      </c>
    </row>
    <row r="500" spans="1:49" x14ac:dyDescent="0.2">
      <c r="A500" s="81">
        <f t="shared" si="144"/>
        <v>493</v>
      </c>
      <c r="B500" s="77" t="str">
        <f>IFERROR(VLOOKUP(F500,GCC.Param!$B$3:$C$96,2,FALSE),"")</f>
        <v/>
      </c>
      <c r="C500" s="70">
        <f>'Input 1 - Schedule 1'!D502</f>
        <v>0</v>
      </c>
      <c r="D500" s="70">
        <f>'Input 1 - Schedule 1'!E502</f>
        <v>0</v>
      </c>
      <c r="E500" s="70">
        <f>'Input 1 - Schedule 1'!F502</f>
        <v>0</v>
      </c>
      <c r="F500" s="70">
        <f>'Input 1 - Schedule 1'!G502</f>
        <v>0</v>
      </c>
      <c r="G500" s="70">
        <f>'Input 1 - Schedule 1'!I502</f>
        <v>0</v>
      </c>
      <c r="H500" s="70" t="str">
        <f>'Input 1 - Schedule 1'!J502</f>
        <v/>
      </c>
      <c r="I500" s="70">
        <f>'Input 1 - Schedule 1'!U502</f>
        <v>0</v>
      </c>
      <c r="J500" s="46"/>
      <c r="L500" s="46"/>
      <c r="M500" s="46"/>
      <c r="N500" s="70">
        <f>SUMIFS('Input 3 - Capital Instruments'!P$6:P$222,'Input 3 - Capital Instruments'!$N$6:$N$222,C500)</f>
        <v>0</v>
      </c>
      <c r="O500" s="46"/>
      <c r="P500" s="46"/>
      <c r="Q500" s="46"/>
      <c r="R500" s="71">
        <f t="shared" si="145"/>
        <v>0</v>
      </c>
      <c r="S500" s="46"/>
      <c r="T500" s="46"/>
      <c r="U500" s="72">
        <f t="shared" si="146"/>
        <v>0</v>
      </c>
      <c r="V500" s="71">
        <f t="shared" si="147"/>
        <v>0</v>
      </c>
      <c r="W500" s="71">
        <f t="shared" si="148"/>
        <v>0</v>
      </c>
      <c r="Y500" s="46"/>
      <c r="AA500" s="46"/>
      <c r="AB500" s="51"/>
      <c r="AC500" s="51"/>
      <c r="AD500" s="51"/>
      <c r="AE500" s="51"/>
      <c r="AF500" s="51"/>
      <c r="AG500" s="72">
        <f t="shared" si="149"/>
        <v>0</v>
      </c>
      <c r="AH500" s="46"/>
      <c r="AI500" s="46"/>
      <c r="AJ500" s="72">
        <f t="shared" si="141"/>
        <v>0</v>
      </c>
      <c r="AK500" s="71">
        <f t="shared" si="142"/>
        <v>0</v>
      </c>
      <c r="AL500" s="71">
        <f t="shared" si="143"/>
        <v>0</v>
      </c>
      <c r="AN500" s="73">
        <f t="shared" si="150"/>
        <v>0</v>
      </c>
      <c r="AO500" s="78">
        <f t="shared" si="151"/>
        <v>0</v>
      </c>
      <c r="AP500" s="79">
        <f t="shared" si="152"/>
        <v>0</v>
      </c>
      <c r="AQ500" s="73">
        <f t="shared" si="153"/>
        <v>0</v>
      </c>
      <c r="AR500" s="78">
        <f t="shared" si="154"/>
        <v>0</v>
      </c>
      <c r="AS500" s="79">
        <f t="shared" si="155"/>
        <v>0</v>
      </c>
      <c r="AT500" s="80" t="str">
        <f t="shared" si="156"/>
        <v/>
      </c>
      <c r="AU500" s="80" t="str">
        <f t="shared" si="157"/>
        <v/>
      </c>
      <c r="AW500" s="3" t="s">
        <v>1</v>
      </c>
    </row>
    <row r="501" spans="1:49" x14ac:dyDescent="0.2">
      <c r="A501" s="81">
        <f t="shared" si="144"/>
        <v>494</v>
      </c>
      <c r="B501" s="77" t="str">
        <f>IFERROR(VLOOKUP(F501,GCC.Param!$B$3:$C$96,2,FALSE),"")</f>
        <v/>
      </c>
      <c r="C501" s="70">
        <f>'Input 1 - Schedule 1'!D503</f>
        <v>0</v>
      </c>
      <c r="D501" s="70">
        <f>'Input 1 - Schedule 1'!E503</f>
        <v>0</v>
      </c>
      <c r="E501" s="70">
        <f>'Input 1 - Schedule 1'!F503</f>
        <v>0</v>
      </c>
      <c r="F501" s="70">
        <f>'Input 1 - Schedule 1'!G503</f>
        <v>0</v>
      </c>
      <c r="G501" s="70">
        <f>'Input 1 - Schedule 1'!I503</f>
        <v>0</v>
      </c>
      <c r="H501" s="70" t="str">
        <f>'Input 1 - Schedule 1'!J503</f>
        <v/>
      </c>
      <c r="I501" s="70">
        <f>'Input 1 - Schedule 1'!U503</f>
        <v>0</v>
      </c>
      <c r="J501" s="46"/>
      <c r="L501" s="46"/>
      <c r="M501" s="46"/>
      <c r="N501" s="70">
        <f>SUMIFS('Input 3 - Capital Instruments'!P$6:P$222,'Input 3 - Capital Instruments'!$N$6:$N$222,C501)</f>
        <v>0</v>
      </c>
      <c r="O501" s="46"/>
      <c r="P501" s="46"/>
      <c r="Q501" s="46"/>
      <c r="R501" s="71">
        <f t="shared" si="145"/>
        <v>0</v>
      </c>
      <c r="S501" s="46"/>
      <c r="T501" s="46"/>
      <c r="U501" s="72">
        <f t="shared" si="146"/>
        <v>0</v>
      </c>
      <c r="V501" s="71">
        <f t="shared" si="147"/>
        <v>0</v>
      </c>
      <c r="W501" s="71">
        <f t="shared" si="148"/>
        <v>0</v>
      </c>
      <c r="Y501" s="46"/>
      <c r="AA501" s="46"/>
      <c r="AB501" s="51"/>
      <c r="AC501" s="51"/>
      <c r="AD501" s="51"/>
      <c r="AE501" s="51"/>
      <c r="AF501" s="51"/>
      <c r="AG501" s="72">
        <f t="shared" si="149"/>
        <v>0</v>
      </c>
      <c r="AH501" s="46"/>
      <c r="AI501" s="46"/>
      <c r="AJ501" s="72">
        <f t="shared" si="141"/>
        <v>0</v>
      </c>
      <c r="AK501" s="71">
        <f t="shared" si="142"/>
        <v>0</v>
      </c>
      <c r="AL501" s="71">
        <f t="shared" si="143"/>
        <v>0</v>
      </c>
      <c r="AN501" s="73">
        <f t="shared" si="150"/>
        <v>0</v>
      </c>
      <c r="AO501" s="78">
        <f t="shared" si="151"/>
        <v>0</v>
      </c>
      <c r="AP501" s="79">
        <f t="shared" si="152"/>
        <v>0</v>
      </c>
      <c r="AQ501" s="73">
        <f t="shared" si="153"/>
        <v>0</v>
      </c>
      <c r="AR501" s="78">
        <f t="shared" si="154"/>
        <v>0</v>
      </c>
      <c r="AS501" s="79">
        <f t="shared" si="155"/>
        <v>0</v>
      </c>
      <c r="AT501" s="80" t="str">
        <f t="shared" si="156"/>
        <v/>
      </c>
      <c r="AU501" s="80" t="str">
        <f t="shared" si="157"/>
        <v/>
      </c>
      <c r="AW501" s="3" t="s">
        <v>1</v>
      </c>
    </row>
    <row r="502" spans="1:49" x14ac:dyDescent="0.2">
      <c r="A502" s="81">
        <f t="shared" si="144"/>
        <v>495</v>
      </c>
      <c r="B502" s="77" t="str">
        <f>IFERROR(VLOOKUP(F502,GCC.Param!$B$3:$C$96,2,FALSE),"")</f>
        <v/>
      </c>
      <c r="C502" s="70">
        <f>'Input 1 - Schedule 1'!D504</f>
        <v>0</v>
      </c>
      <c r="D502" s="70">
        <f>'Input 1 - Schedule 1'!E504</f>
        <v>0</v>
      </c>
      <c r="E502" s="70">
        <f>'Input 1 - Schedule 1'!F504</f>
        <v>0</v>
      </c>
      <c r="F502" s="70">
        <f>'Input 1 - Schedule 1'!G504</f>
        <v>0</v>
      </c>
      <c r="G502" s="70">
        <f>'Input 1 - Schedule 1'!I504</f>
        <v>0</v>
      </c>
      <c r="H502" s="70" t="str">
        <f>'Input 1 - Schedule 1'!J504</f>
        <v/>
      </c>
      <c r="I502" s="70">
        <f>'Input 1 - Schedule 1'!U504</f>
        <v>0</v>
      </c>
      <c r="J502" s="46"/>
      <c r="L502" s="46"/>
      <c r="M502" s="46"/>
      <c r="N502" s="70">
        <f>SUMIFS('Input 3 - Capital Instruments'!P$6:P$222,'Input 3 - Capital Instruments'!$N$6:$N$222,C502)</f>
        <v>0</v>
      </c>
      <c r="O502" s="46"/>
      <c r="P502" s="46"/>
      <c r="Q502" s="46"/>
      <c r="R502" s="71">
        <f t="shared" si="145"/>
        <v>0</v>
      </c>
      <c r="S502" s="46"/>
      <c r="T502" s="46"/>
      <c r="U502" s="72">
        <f t="shared" si="146"/>
        <v>0</v>
      </c>
      <c r="V502" s="71">
        <f t="shared" si="147"/>
        <v>0</v>
      </c>
      <c r="W502" s="71">
        <f t="shared" si="148"/>
        <v>0</v>
      </c>
      <c r="Y502" s="46"/>
      <c r="AA502" s="46"/>
      <c r="AB502" s="51"/>
      <c r="AC502" s="51"/>
      <c r="AD502" s="51"/>
      <c r="AE502" s="51"/>
      <c r="AF502" s="51"/>
      <c r="AG502" s="72">
        <f t="shared" si="149"/>
        <v>0</v>
      </c>
      <c r="AH502" s="46"/>
      <c r="AI502" s="46"/>
      <c r="AJ502" s="72">
        <f t="shared" si="141"/>
        <v>0</v>
      </c>
      <c r="AK502" s="71">
        <f t="shared" si="142"/>
        <v>0</v>
      </c>
      <c r="AL502" s="71">
        <f t="shared" si="143"/>
        <v>0</v>
      </c>
      <c r="AN502" s="73">
        <f t="shared" si="150"/>
        <v>0</v>
      </c>
      <c r="AO502" s="78">
        <f t="shared" si="151"/>
        <v>0</v>
      </c>
      <c r="AP502" s="79">
        <f t="shared" si="152"/>
        <v>0</v>
      </c>
      <c r="AQ502" s="73">
        <f t="shared" si="153"/>
        <v>0</v>
      </c>
      <c r="AR502" s="78">
        <f t="shared" si="154"/>
        <v>0</v>
      </c>
      <c r="AS502" s="79">
        <f t="shared" si="155"/>
        <v>0</v>
      </c>
      <c r="AT502" s="80" t="str">
        <f t="shared" si="156"/>
        <v/>
      </c>
      <c r="AU502" s="80" t="str">
        <f t="shared" si="157"/>
        <v/>
      </c>
      <c r="AW502" s="3" t="s">
        <v>1</v>
      </c>
    </row>
    <row r="503" spans="1:49" x14ac:dyDescent="0.2">
      <c r="A503" s="81">
        <f t="shared" si="144"/>
        <v>496</v>
      </c>
      <c r="B503" s="77" t="str">
        <f>IFERROR(VLOOKUP(F503,GCC.Param!$B$3:$C$96,2,FALSE),"")</f>
        <v/>
      </c>
      <c r="C503" s="70">
        <f>'Input 1 - Schedule 1'!D505</f>
        <v>0</v>
      </c>
      <c r="D503" s="70">
        <f>'Input 1 - Schedule 1'!E505</f>
        <v>0</v>
      </c>
      <c r="E503" s="70">
        <f>'Input 1 - Schedule 1'!F505</f>
        <v>0</v>
      </c>
      <c r="F503" s="70">
        <f>'Input 1 - Schedule 1'!G505</f>
        <v>0</v>
      </c>
      <c r="G503" s="70">
        <f>'Input 1 - Schedule 1'!I505</f>
        <v>0</v>
      </c>
      <c r="H503" s="70" t="str">
        <f>'Input 1 - Schedule 1'!J505</f>
        <v/>
      </c>
      <c r="I503" s="70">
        <f>'Input 1 - Schedule 1'!U505</f>
        <v>0</v>
      </c>
      <c r="J503" s="46"/>
      <c r="L503" s="46"/>
      <c r="M503" s="46"/>
      <c r="N503" s="70">
        <f>SUMIFS('Input 3 - Capital Instruments'!P$6:P$222,'Input 3 - Capital Instruments'!$N$6:$N$222,C503)</f>
        <v>0</v>
      </c>
      <c r="O503" s="46"/>
      <c r="P503" s="46"/>
      <c r="Q503" s="46"/>
      <c r="R503" s="71">
        <f t="shared" si="145"/>
        <v>0</v>
      </c>
      <c r="S503" s="46"/>
      <c r="T503" s="46"/>
      <c r="U503" s="72">
        <f t="shared" si="146"/>
        <v>0</v>
      </c>
      <c r="V503" s="71">
        <f t="shared" si="147"/>
        <v>0</v>
      </c>
      <c r="W503" s="71">
        <f t="shared" si="148"/>
        <v>0</v>
      </c>
      <c r="Y503" s="46"/>
      <c r="AA503" s="46"/>
      <c r="AB503" s="51"/>
      <c r="AC503" s="51"/>
      <c r="AD503" s="51"/>
      <c r="AE503" s="51"/>
      <c r="AF503" s="51"/>
      <c r="AG503" s="72">
        <f t="shared" si="149"/>
        <v>0</v>
      </c>
      <c r="AH503" s="46"/>
      <c r="AI503" s="46"/>
      <c r="AJ503" s="72">
        <f t="shared" si="141"/>
        <v>0</v>
      </c>
      <c r="AK503" s="71">
        <f t="shared" si="142"/>
        <v>0</v>
      </c>
      <c r="AL503" s="71">
        <f t="shared" si="143"/>
        <v>0</v>
      </c>
      <c r="AN503" s="73">
        <f t="shared" si="150"/>
        <v>0</v>
      </c>
      <c r="AO503" s="78">
        <f t="shared" si="151"/>
        <v>0</v>
      </c>
      <c r="AP503" s="79">
        <f t="shared" si="152"/>
        <v>0</v>
      </c>
      <c r="AQ503" s="73">
        <f t="shared" si="153"/>
        <v>0</v>
      </c>
      <c r="AR503" s="78">
        <f t="shared" si="154"/>
        <v>0</v>
      </c>
      <c r="AS503" s="79">
        <f t="shared" si="155"/>
        <v>0</v>
      </c>
      <c r="AT503" s="80" t="str">
        <f t="shared" si="156"/>
        <v/>
      </c>
      <c r="AU503" s="80" t="str">
        <f t="shared" si="157"/>
        <v/>
      </c>
      <c r="AW503" s="3" t="s">
        <v>1</v>
      </c>
    </row>
    <row r="504" spans="1:49" x14ac:dyDescent="0.2">
      <c r="A504" s="81">
        <f t="shared" si="144"/>
        <v>497</v>
      </c>
      <c r="B504" s="77" t="str">
        <f>IFERROR(VLOOKUP(F504,GCC.Param!$B$3:$C$96,2,FALSE),"")</f>
        <v/>
      </c>
      <c r="C504" s="70">
        <f>'Input 1 - Schedule 1'!D506</f>
        <v>0</v>
      </c>
      <c r="D504" s="70">
        <f>'Input 1 - Schedule 1'!E506</f>
        <v>0</v>
      </c>
      <c r="E504" s="70">
        <f>'Input 1 - Schedule 1'!F506</f>
        <v>0</v>
      </c>
      <c r="F504" s="70">
        <f>'Input 1 - Schedule 1'!G506</f>
        <v>0</v>
      </c>
      <c r="G504" s="70">
        <f>'Input 1 - Schedule 1'!I506</f>
        <v>0</v>
      </c>
      <c r="H504" s="70" t="str">
        <f>'Input 1 - Schedule 1'!J506</f>
        <v/>
      </c>
      <c r="I504" s="70">
        <f>'Input 1 - Schedule 1'!U506</f>
        <v>0</v>
      </c>
      <c r="J504" s="46"/>
      <c r="L504" s="46"/>
      <c r="M504" s="46"/>
      <c r="N504" s="70">
        <f>SUMIFS('Input 3 - Capital Instruments'!P$6:P$222,'Input 3 - Capital Instruments'!$N$6:$N$222,C504)</f>
        <v>0</v>
      </c>
      <c r="O504" s="46"/>
      <c r="P504" s="46"/>
      <c r="Q504" s="46"/>
      <c r="R504" s="71">
        <f t="shared" si="145"/>
        <v>0</v>
      </c>
      <c r="S504" s="46"/>
      <c r="T504" s="46"/>
      <c r="U504" s="72">
        <f t="shared" si="146"/>
        <v>0</v>
      </c>
      <c r="V504" s="71">
        <f t="shared" si="147"/>
        <v>0</v>
      </c>
      <c r="W504" s="71">
        <f t="shared" si="148"/>
        <v>0</v>
      </c>
      <c r="Y504" s="46"/>
      <c r="AA504" s="46"/>
      <c r="AB504" s="51"/>
      <c r="AC504" s="51"/>
      <c r="AD504" s="51"/>
      <c r="AE504" s="51"/>
      <c r="AF504" s="51"/>
      <c r="AG504" s="72">
        <f t="shared" si="149"/>
        <v>0</v>
      </c>
      <c r="AH504" s="46"/>
      <c r="AI504" s="46"/>
      <c r="AJ504" s="72">
        <f t="shared" si="141"/>
        <v>0</v>
      </c>
      <c r="AK504" s="71">
        <f t="shared" si="142"/>
        <v>0</v>
      </c>
      <c r="AL504" s="71">
        <f t="shared" si="143"/>
        <v>0</v>
      </c>
      <c r="AN504" s="73">
        <f t="shared" si="150"/>
        <v>0</v>
      </c>
      <c r="AO504" s="78">
        <f t="shared" si="151"/>
        <v>0</v>
      </c>
      <c r="AP504" s="79">
        <f t="shared" si="152"/>
        <v>0</v>
      </c>
      <c r="AQ504" s="73">
        <f t="shared" si="153"/>
        <v>0</v>
      </c>
      <c r="AR504" s="78">
        <f t="shared" si="154"/>
        <v>0</v>
      </c>
      <c r="AS504" s="79">
        <f t="shared" si="155"/>
        <v>0</v>
      </c>
      <c r="AT504" s="80" t="str">
        <f t="shared" si="156"/>
        <v/>
      </c>
      <c r="AU504" s="80" t="str">
        <f t="shared" si="157"/>
        <v/>
      </c>
      <c r="AW504" s="3" t="s">
        <v>1</v>
      </c>
    </row>
    <row r="505" spans="1:49" x14ac:dyDescent="0.2">
      <c r="A505" s="81">
        <f t="shared" si="144"/>
        <v>498</v>
      </c>
      <c r="B505" s="77" t="str">
        <f>IFERROR(VLOOKUP(F505,GCC.Param!$B$3:$C$96,2,FALSE),"")</f>
        <v/>
      </c>
      <c r="C505" s="70">
        <f>'Input 1 - Schedule 1'!D507</f>
        <v>0</v>
      </c>
      <c r="D505" s="70">
        <f>'Input 1 - Schedule 1'!E507</f>
        <v>0</v>
      </c>
      <c r="E505" s="70">
        <f>'Input 1 - Schedule 1'!F507</f>
        <v>0</v>
      </c>
      <c r="F505" s="70">
        <f>'Input 1 - Schedule 1'!G507</f>
        <v>0</v>
      </c>
      <c r="G505" s="70">
        <f>'Input 1 - Schedule 1'!I507</f>
        <v>0</v>
      </c>
      <c r="H505" s="70" t="str">
        <f>'Input 1 - Schedule 1'!J507</f>
        <v/>
      </c>
      <c r="I505" s="70">
        <f>'Input 1 - Schedule 1'!U507</f>
        <v>0</v>
      </c>
      <c r="J505" s="46"/>
      <c r="L505" s="46"/>
      <c r="M505" s="46"/>
      <c r="N505" s="70">
        <f>SUMIFS('Input 3 - Capital Instruments'!P$6:P$222,'Input 3 - Capital Instruments'!$N$6:$N$222,C505)</f>
        <v>0</v>
      </c>
      <c r="O505" s="46"/>
      <c r="P505" s="46"/>
      <c r="Q505" s="46"/>
      <c r="R505" s="71">
        <f t="shared" si="145"/>
        <v>0</v>
      </c>
      <c r="S505" s="46"/>
      <c r="T505" s="46"/>
      <c r="U505" s="72">
        <f t="shared" si="146"/>
        <v>0</v>
      </c>
      <c r="V505" s="71">
        <f t="shared" si="147"/>
        <v>0</v>
      </c>
      <c r="W505" s="71">
        <f t="shared" si="148"/>
        <v>0</v>
      </c>
      <c r="Y505" s="46"/>
      <c r="AA505" s="46"/>
      <c r="AB505" s="51"/>
      <c r="AC505" s="51"/>
      <c r="AD505" s="51"/>
      <c r="AE505" s="51"/>
      <c r="AF505" s="51"/>
      <c r="AG505" s="72">
        <f t="shared" si="149"/>
        <v>0</v>
      </c>
      <c r="AH505" s="46"/>
      <c r="AI505" s="46"/>
      <c r="AJ505" s="72">
        <f t="shared" si="141"/>
        <v>0</v>
      </c>
      <c r="AK505" s="71">
        <f t="shared" si="142"/>
        <v>0</v>
      </c>
      <c r="AL505" s="71">
        <f t="shared" si="143"/>
        <v>0</v>
      </c>
      <c r="AN505" s="73">
        <f t="shared" si="150"/>
        <v>0</v>
      </c>
      <c r="AO505" s="78">
        <f t="shared" si="151"/>
        <v>0</v>
      </c>
      <c r="AP505" s="79">
        <f t="shared" si="152"/>
        <v>0</v>
      </c>
      <c r="AQ505" s="73">
        <f t="shared" si="153"/>
        <v>0</v>
      </c>
      <c r="AR505" s="78">
        <f t="shared" si="154"/>
        <v>0</v>
      </c>
      <c r="AS505" s="79">
        <f t="shared" si="155"/>
        <v>0</v>
      </c>
      <c r="AT505" s="80" t="str">
        <f t="shared" si="156"/>
        <v/>
      </c>
      <c r="AU505" s="80" t="str">
        <f t="shared" si="157"/>
        <v/>
      </c>
      <c r="AW505" s="3" t="s">
        <v>1</v>
      </c>
    </row>
    <row r="506" spans="1:49" x14ac:dyDescent="0.2">
      <c r="A506" s="81">
        <f t="shared" si="144"/>
        <v>499</v>
      </c>
      <c r="B506" s="77" t="str">
        <f>IFERROR(VLOOKUP(F506,GCC.Param!$B$3:$C$96,2,FALSE),"")</f>
        <v/>
      </c>
      <c r="C506" s="70">
        <f>'Input 1 - Schedule 1'!D508</f>
        <v>0</v>
      </c>
      <c r="D506" s="70">
        <f>'Input 1 - Schedule 1'!E508</f>
        <v>0</v>
      </c>
      <c r="E506" s="70">
        <f>'Input 1 - Schedule 1'!F508</f>
        <v>0</v>
      </c>
      <c r="F506" s="70">
        <f>'Input 1 - Schedule 1'!G508</f>
        <v>0</v>
      </c>
      <c r="G506" s="70">
        <f>'Input 1 - Schedule 1'!I508</f>
        <v>0</v>
      </c>
      <c r="H506" s="70" t="str">
        <f>'Input 1 - Schedule 1'!J508</f>
        <v/>
      </c>
      <c r="I506" s="70">
        <f>'Input 1 - Schedule 1'!U508</f>
        <v>0</v>
      </c>
      <c r="J506" s="46"/>
      <c r="L506" s="46"/>
      <c r="M506" s="46"/>
      <c r="N506" s="70">
        <f>SUMIFS('Input 3 - Capital Instruments'!P$6:P$222,'Input 3 - Capital Instruments'!$N$6:$N$222,C506)</f>
        <v>0</v>
      </c>
      <c r="O506" s="46"/>
      <c r="P506" s="46"/>
      <c r="Q506" s="46"/>
      <c r="R506" s="71">
        <f t="shared" si="145"/>
        <v>0</v>
      </c>
      <c r="S506" s="46"/>
      <c r="T506" s="46"/>
      <c r="U506" s="72">
        <f t="shared" si="146"/>
        <v>0</v>
      </c>
      <c r="V506" s="71">
        <f t="shared" si="147"/>
        <v>0</v>
      </c>
      <c r="W506" s="71">
        <f t="shared" si="148"/>
        <v>0</v>
      </c>
      <c r="Y506" s="46"/>
      <c r="AA506" s="46"/>
      <c r="AB506" s="51"/>
      <c r="AC506" s="51"/>
      <c r="AD506" s="51"/>
      <c r="AE506" s="51"/>
      <c r="AF506" s="51"/>
      <c r="AG506" s="72">
        <f t="shared" si="149"/>
        <v>0</v>
      </c>
      <c r="AH506" s="46"/>
      <c r="AI506" s="46"/>
      <c r="AJ506" s="72">
        <f t="shared" si="141"/>
        <v>0</v>
      </c>
      <c r="AK506" s="71">
        <f t="shared" si="142"/>
        <v>0</v>
      </c>
      <c r="AL506" s="71">
        <f t="shared" si="143"/>
        <v>0</v>
      </c>
      <c r="AN506" s="73">
        <f t="shared" si="150"/>
        <v>0</v>
      </c>
      <c r="AO506" s="78">
        <f t="shared" si="151"/>
        <v>0</v>
      </c>
      <c r="AP506" s="79">
        <f t="shared" si="152"/>
        <v>0</v>
      </c>
      <c r="AQ506" s="73">
        <f t="shared" si="153"/>
        <v>0</v>
      </c>
      <c r="AR506" s="78">
        <f t="shared" si="154"/>
        <v>0</v>
      </c>
      <c r="AS506" s="79">
        <f t="shared" si="155"/>
        <v>0</v>
      </c>
      <c r="AT506" s="80" t="str">
        <f t="shared" si="156"/>
        <v/>
      </c>
      <c r="AU506" s="80" t="str">
        <f t="shared" si="157"/>
        <v/>
      </c>
      <c r="AW506" s="3" t="s">
        <v>1</v>
      </c>
    </row>
    <row r="507" spans="1:49" x14ac:dyDescent="0.2">
      <c r="A507" s="81">
        <f t="shared" si="144"/>
        <v>500</v>
      </c>
      <c r="B507" s="77" t="str">
        <f>IFERROR(VLOOKUP(F507,GCC.Param!$B$3:$C$96,2,FALSE),"")</f>
        <v/>
      </c>
      <c r="C507" s="70">
        <f>'Input 1 - Schedule 1'!D509</f>
        <v>0</v>
      </c>
      <c r="D507" s="70">
        <f>'Input 1 - Schedule 1'!E509</f>
        <v>0</v>
      </c>
      <c r="E507" s="70">
        <f>'Input 1 - Schedule 1'!F509</f>
        <v>0</v>
      </c>
      <c r="F507" s="70">
        <f>'Input 1 - Schedule 1'!G509</f>
        <v>0</v>
      </c>
      <c r="G507" s="70">
        <f>'Input 1 - Schedule 1'!I509</f>
        <v>0</v>
      </c>
      <c r="H507" s="70" t="str">
        <f>'Input 1 - Schedule 1'!J509</f>
        <v/>
      </c>
      <c r="I507" s="70">
        <f>'Input 1 - Schedule 1'!U509</f>
        <v>0</v>
      </c>
      <c r="J507" s="46"/>
      <c r="L507" s="46"/>
      <c r="M507" s="46"/>
      <c r="N507" s="70">
        <f>SUMIFS('Input 3 - Capital Instruments'!P$6:P$222,'Input 3 - Capital Instruments'!$N$6:$N$222,C507)</f>
        <v>0</v>
      </c>
      <c r="O507" s="46"/>
      <c r="P507" s="46"/>
      <c r="Q507" s="46"/>
      <c r="R507" s="71">
        <f t="shared" si="145"/>
        <v>0</v>
      </c>
      <c r="S507" s="46"/>
      <c r="T507" s="46"/>
      <c r="U507" s="72">
        <f t="shared" si="146"/>
        <v>0</v>
      </c>
      <c r="V507" s="71">
        <f t="shared" si="147"/>
        <v>0</v>
      </c>
      <c r="W507" s="71">
        <f t="shared" si="148"/>
        <v>0</v>
      </c>
      <c r="Y507" s="46"/>
      <c r="AA507" s="46"/>
      <c r="AB507" s="51"/>
      <c r="AC507" s="51"/>
      <c r="AD507" s="51"/>
      <c r="AE507" s="51"/>
      <c r="AF507" s="51"/>
      <c r="AG507" s="72">
        <f t="shared" si="149"/>
        <v>0</v>
      </c>
      <c r="AH507" s="46"/>
      <c r="AI507" s="46"/>
      <c r="AJ507" s="72">
        <f t="shared" si="141"/>
        <v>0</v>
      </c>
      <c r="AK507" s="71">
        <f t="shared" si="142"/>
        <v>0</v>
      </c>
      <c r="AL507" s="71">
        <f t="shared" si="143"/>
        <v>0</v>
      </c>
      <c r="AN507" s="73">
        <f t="shared" si="150"/>
        <v>0</v>
      </c>
      <c r="AO507" s="78">
        <f t="shared" si="151"/>
        <v>0</v>
      </c>
      <c r="AP507" s="79">
        <f t="shared" si="152"/>
        <v>0</v>
      </c>
      <c r="AQ507" s="73">
        <f t="shared" si="153"/>
        <v>0</v>
      </c>
      <c r="AR507" s="78">
        <f t="shared" si="154"/>
        <v>0</v>
      </c>
      <c r="AS507" s="79">
        <f t="shared" si="155"/>
        <v>0</v>
      </c>
      <c r="AT507" s="80" t="str">
        <f t="shared" si="156"/>
        <v/>
      </c>
      <c r="AU507" s="80" t="str">
        <f t="shared" si="157"/>
        <v/>
      </c>
      <c r="AW507" s="3" t="s">
        <v>1</v>
      </c>
    </row>
    <row r="508" spans="1:49" x14ac:dyDescent="0.2">
      <c r="A508" s="81">
        <f t="shared" si="144"/>
        <v>501</v>
      </c>
      <c r="B508" s="77" t="str">
        <f>IFERROR(VLOOKUP(F508,GCC.Param!$B$3:$C$96,2,FALSE),"")</f>
        <v/>
      </c>
      <c r="C508" s="70">
        <f>'Input 1 - Schedule 1'!D510</f>
        <v>0</v>
      </c>
      <c r="D508" s="70">
        <f>'Input 1 - Schedule 1'!E510</f>
        <v>0</v>
      </c>
      <c r="E508" s="70">
        <f>'Input 1 - Schedule 1'!F510</f>
        <v>0</v>
      </c>
      <c r="F508" s="70">
        <f>'Input 1 - Schedule 1'!G510</f>
        <v>0</v>
      </c>
      <c r="G508" s="70">
        <f>'Input 1 - Schedule 1'!I510</f>
        <v>0</v>
      </c>
      <c r="H508" s="70" t="str">
        <f>'Input 1 - Schedule 1'!J510</f>
        <v/>
      </c>
      <c r="I508" s="70">
        <f>'Input 1 - Schedule 1'!U510</f>
        <v>0</v>
      </c>
      <c r="J508" s="46"/>
      <c r="L508" s="46"/>
      <c r="M508" s="46"/>
      <c r="N508" s="70">
        <f>SUMIFS('Input 3 - Capital Instruments'!P$6:P$222,'Input 3 - Capital Instruments'!$N$6:$N$222,C508)</f>
        <v>0</v>
      </c>
      <c r="O508" s="46"/>
      <c r="P508" s="46"/>
      <c r="Q508" s="46"/>
      <c r="R508" s="71">
        <f t="shared" si="145"/>
        <v>0</v>
      </c>
      <c r="S508" s="46"/>
      <c r="T508" s="46"/>
      <c r="U508" s="72">
        <f t="shared" si="146"/>
        <v>0</v>
      </c>
      <c r="V508" s="71">
        <f t="shared" si="147"/>
        <v>0</v>
      </c>
      <c r="W508" s="71">
        <f t="shared" si="148"/>
        <v>0</v>
      </c>
      <c r="Y508" s="46"/>
      <c r="AA508" s="46"/>
      <c r="AB508" s="51"/>
      <c r="AC508" s="51"/>
      <c r="AD508" s="51"/>
      <c r="AE508" s="51"/>
      <c r="AF508" s="51"/>
      <c r="AG508" s="72">
        <f t="shared" si="149"/>
        <v>0</v>
      </c>
      <c r="AH508" s="46"/>
      <c r="AI508" s="46"/>
      <c r="AJ508" s="72">
        <f t="shared" si="141"/>
        <v>0</v>
      </c>
      <c r="AK508" s="71">
        <f t="shared" si="142"/>
        <v>0</v>
      </c>
      <c r="AL508" s="71">
        <f t="shared" si="143"/>
        <v>0</v>
      </c>
      <c r="AN508" s="73">
        <f t="shared" si="150"/>
        <v>0</v>
      </c>
      <c r="AO508" s="78">
        <f t="shared" si="151"/>
        <v>0</v>
      </c>
      <c r="AP508" s="79">
        <f t="shared" si="152"/>
        <v>0</v>
      </c>
      <c r="AQ508" s="73">
        <f t="shared" si="153"/>
        <v>0</v>
      </c>
      <c r="AR508" s="78">
        <f t="shared" si="154"/>
        <v>0</v>
      </c>
      <c r="AS508" s="79">
        <f t="shared" si="155"/>
        <v>0</v>
      </c>
      <c r="AT508" s="80" t="str">
        <f t="shared" si="156"/>
        <v/>
      </c>
      <c r="AU508" s="80" t="str">
        <f t="shared" si="157"/>
        <v/>
      </c>
      <c r="AW508" s="3" t="s">
        <v>1</v>
      </c>
    </row>
    <row r="509" spans="1:49" x14ac:dyDescent="0.2">
      <c r="A509" s="81">
        <f t="shared" si="144"/>
        <v>502</v>
      </c>
      <c r="B509" s="77" t="str">
        <f>IFERROR(VLOOKUP(F509,GCC.Param!$B$3:$C$96,2,FALSE),"")</f>
        <v/>
      </c>
      <c r="C509" s="70">
        <f>'Input 1 - Schedule 1'!D511</f>
        <v>0</v>
      </c>
      <c r="D509" s="70">
        <f>'Input 1 - Schedule 1'!E511</f>
        <v>0</v>
      </c>
      <c r="E509" s="70">
        <f>'Input 1 - Schedule 1'!F511</f>
        <v>0</v>
      </c>
      <c r="F509" s="70">
        <f>'Input 1 - Schedule 1'!G511</f>
        <v>0</v>
      </c>
      <c r="G509" s="70">
        <f>'Input 1 - Schedule 1'!I511</f>
        <v>0</v>
      </c>
      <c r="H509" s="70" t="str">
        <f>'Input 1 - Schedule 1'!J511</f>
        <v/>
      </c>
      <c r="I509" s="70">
        <f>'Input 1 - Schedule 1'!U511</f>
        <v>0</v>
      </c>
      <c r="J509" s="46"/>
      <c r="L509" s="46"/>
      <c r="M509" s="46"/>
      <c r="N509" s="70">
        <f>SUMIFS('Input 3 - Capital Instruments'!P$6:P$222,'Input 3 - Capital Instruments'!$N$6:$N$222,C509)</f>
        <v>0</v>
      </c>
      <c r="O509" s="46"/>
      <c r="P509" s="46"/>
      <c r="Q509" s="46"/>
      <c r="R509" s="71">
        <f t="shared" si="145"/>
        <v>0</v>
      </c>
      <c r="S509" s="46"/>
      <c r="T509" s="46"/>
      <c r="U509" s="72">
        <f t="shared" si="146"/>
        <v>0</v>
      </c>
      <c r="V509" s="71">
        <f t="shared" si="147"/>
        <v>0</v>
      </c>
      <c r="W509" s="71">
        <f t="shared" si="148"/>
        <v>0</v>
      </c>
      <c r="Y509" s="46"/>
      <c r="AA509" s="46"/>
      <c r="AB509" s="51"/>
      <c r="AC509" s="51"/>
      <c r="AD509" s="51"/>
      <c r="AE509" s="51"/>
      <c r="AF509" s="51"/>
      <c r="AG509" s="72">
        <f t="shared" si="149"/>
        <v>0</v>
      </c>
      <c r="AH509" s="46"/>
      <c r="AI509" s="46"/>
      <c r="AJ509" s="72">
        <f t="shared" si="141"/>
        <v>0</v>
      </c>
      <c r="AK509" s="71">
        <f t="shared" si="142"/>
        <v>0</v>
      </c>
      <c r="AL509" s="71">
        <f t="shared" si="143"/>
        <v>0</v>
      </c>
      <c r="AN509" s="73">
        <f t="shared" si="150"/>
        <v>0</v>
      </c>
      <c r="AO509" s="78">
        <f t="shared" si="151"/>
        <v>0</v>
      </c>
      <c r="AP509" s="79">
        <f t="shared" si="152"/>
        <v>0</v>
      </c>
      <c r="AQ509" s="73">
        <f t="shared" si="153"/>
        <v>0</v>
      </c>
      <c r="AR509" s="78">
        <f t="shared" si="154"/>
        <v>0</v>
      </c>
      <c r="AS509" s="79">
        <f t="shared" si="155"/>
        <v>0</v>
      </c>
      <c r="AT509" s="80" t="str">
        <f t="shared" si="156"/>
        <v/>
      </c>
      <c r="AU509" s="80" t="str">
        <f t="shared" si="157"/>
        <v/>
      </c>
      <c r="AW509" s="3" t="s">
        <v>1</v>
      </c>
    </row>
    <row r="510" spans="1:49" x14ac:dyDescent="0.2">
      <c r="A510" s="81">
        <f t="shared" si="144"/>
        <v>503</v>
      </c>
      <c r="B510" s="77" t="str">
        <f>IFERROR(VLOOKUP(F510,GCC.Param!$B$3:$C$96,2,FALSE),"")</f>
        <v/>
      </c>
      <c r="C510" s="70">
        <f>'Input 1 - Schedule 1'!D512</f>
        <v>0</v>
      </c>
      <c r="D510" s="70">
        <f>'Input 1 - Schedule 1'!E512</f>
        <v>0</v>
      </c>
      <c r="E510" s="70">
        <f>'Input 1 - Schedule 1'!F512</f>
        <v>0</v>
      </c>
      <c r="F510" s="70">
        <f>'Input 1 - Schedule 1'!G512</f>
        <v>0</v>
      </c>
      <c r="G510" s="70">
        <f>'Input 1 - Schedule 1'!I512</f>
        <v>0</v>
      </c>
      <c r="H510" s="70" t="str">
        <f>'Input 1 - Schedule 1'!J512</f>
        <v/>
      </c>
      <c r="I510" s="70">
        <f>'Input 1 - Schedule 1'!U512</f>
        <v>0</v>
      </c>
      <c r="J510" s="46"/>
      <c r="L510" s="46"/>
      <c r="M510" s="46"/>
      <c r="N510" s="70">
        <f>SUMIFS('Input 3 - Capital Instruments'!P$6:P$222,'Input 3 - Capital Instruments'!$N$6:$N$222,C510)</f>
        <v>0</v>
      </c>
      <c r="O510" s="46"/>
      <c r="P510" s="46"/>
      <c r="Q510" s="46"/>
      <c r="R510" s="71">
        <f t="shared" si="145"/>
        <v>0</v>
      </c>
      <c r="S510" s="46"/>
      <c r="T510" s="46"/>
      <c r="U510" s="72">
        <f t="shared" si="146"/>
        <v>0</v>
      </c>
      <c r="V510" s="71">
        <f t="shared" si="147"/>
        <v>0</v>
      </c>
      <c r="W510" s="71">
        <f t="shared" si="148"/>
        <v>0</v>
      </c>
      <c r="Y510" s="46"/>
      <c r="AA510" s="46"/>
      <c r="AB510" s="51"/>
      <c r="AC510" s="51"/>
      <c r="AD510" s="51"/>
      <c r="AE510" s="51"/>
      <c r="AF510" s="51"/>
      <c r="AG510" s="72">
        <f t="shared" si="149"/>
        <v>0</v>
      </c>
      <c r="AH510" s="46"/>
      <c r="AI510" s="46"/>
      <c r="AJ510" s="72">
        <f t="shared" si="141"/>
        <v>0</v>
      </c>
      <c r="AK510" s="71">
        <f t="shared" si="142"/>
        <v>0</v>
      </c>
      <c r="AL510" s="71">
        <f t="shared" si="143"/>
        <v>0</v>
      </c>
      <c r="AN510" s="73">
        <f t="shared" si="150"/>
        <v>0</v>
      </c>
      <c r="AO510" s="78">
        <f t="shared" si="151"/>
        <v>0</v>
      </c>
      <c r="AP510" s="79">
        <f t="shared" si="152"/>
        <v>0</v>
      </c>
      <c r="AQ510" s="73">
        <f t="shared" si="153"/>
        <v>0</v>
      </c>
      <c r="AR510" s="78">
        <f t="shared" si="154"/>
        <v>0</v>
      </c>
      <c r="AS510" s="79">
        <f t="shared" si="155"/>
        <v>0</v>
      </c>
      <c r="AT510" s="80" t="str">
        <f t="shared" si="156"/>
        <v/>
      </c>
      <c r="AU510" s="80" t="str">
        <f t="shared" si="157"/>
        <v/>
      </c>
      <c r="AW510" s="3" t="s">
        <v>1</v>
      </c>
    </row>
    <row r="511" spans="1:49" x14ac:dyDescent="0.2">
      <c r="A511" s="81">
        <f t="shared" si="144"/>
        <v>504</v>
      </c>
      <c r="B511" s="77" t="str">
        <f>IFERROR(VLOOKUP(F511,GCC.Param!$B$3:$C$96,2,FALSE),"")</f>
        <v/>
      </c>
      <c r="C511" s="70">
        <f>'Input 1 - Schedule 1'!D513</f>
        <v>0</v>
      </c>
      <c r="D511" s="70">
        <f>'Input 1 - Schedule 1'!E513</f>
        <v>0</v>
      </c>
      <c r="E511" s="70">
        <f>'Input 1 - Schedule 1'!F513</f>
        <v>0</v>
      </c>
      <c r="F511" s="70">
        <f>'Input 1 - Schedule 1'!G513</f>
        <v>0</v>
      </c>
      <c r="G511" s="70">
        <f>'Input 1 - Schedule 1'!I513</f>
        <v>0</v>
      </c>
      <c r="H511" s="70" t="str">
        <f>'Input 1 - Schedule 1'!J513</f>
        <v/>
      </c>
      <c r="I511" s="70">
        <f>'Input 1 - Schedule 1'!U513</f>
        <v>0</v>
      </c>
      <c r="J511" s="46"/>
      <c r="L511" s="46"/>
      <c r="M511" s="46"/>
      <c r="N511" s="70">
        <f>SUMIFS('Input 3 - Capital Instruments'!P$6:P$222,'Input 3 - Capital Instruments'!$N$6:$N$222,C511)</f>
        <v>0</v>
      </c>
      <c r="O511" s="46"/>
      <c r="P511" s="46"/>
      <c r="Q511" s="46"/>
      <c r="R511" s="71">
        <f t="shared" si="145"/>
        <v>0</v>
      </c>
      <c r="S511" s="46"/>
      <c r="T511" s="46"/>
      <c r="U511" s="72">
        <f t="shared" si="146"/>
        <v>0</v>
      </c>
      <c r="V511" s="71">
        <f t="shared" si="147"/>
        <v>0</v>
      </c>
      <c r="W511" s="71">
        <f t="shared" si="148"/>
        <v>0</v>
      </c>
      <c r="Y511" s="46"/>
      <c r="AA511" s="46"/>
      <c r="AB511" s="51"/>
      <c r="AC511" s="51"/>
      <c r="AD511" s="51"/>
      <c r="AE511" s="51"/>
      <c r="AF511" s="51"/>
      <c r="AG511" s="72">
        <f t="shared" si="149"/>
        <v>0</v>
      </c>
      <c r="AH511" s="46"/>
      <c r="AI511" s="46"/>
      <c r="AJ511" s="72">
        <f t="shared" si="141"/>
        <v>0</v>
      </c>
      <c r="AK511" s="71">
        <f t="shared" si="142"/>
        <v>0</v>
      </c>
      <c r="AL511" s="71">
        <f t="shared" si="143"/>
        <v>0</v>
      </c>
      <c r="AN511" s="73">
        <f t="shared" si="150"/>
        <v>0</v>
      </c>
      <c r="AO511" s="78">
        <f t="shared" si="151"/>
        <v>0</v>
      </c>
      <c r="AP511" s="79">
        <f t="shared" si="152"/>
        <v>0</v>
      </c>
      <c r="AQ511" s="73">
        <f t="shared" si="153"/>
        <v>0</v>
      </c>
      <c r="AR511" s="78">
        <f t="shared" si="154"/>
        <v>0</v>
      </c>
      <c r="AS511" s="79">
        <f t="shared" si="155"/>
        <v>0</v>
      </c>
      <c r="AT511" s="80" t="str">
        <f t="shared" si="156"/>
        <v/>
      </c>
      <c r="AU511" s="80" t="str">
        <f t="shared" si="157"/>
        <v/>
      </c>
      <c r="AW511" s="3" t="s">
        <v>1</v>
      </c>
    </row>
    <row r="512" spans="1:49" x14ac:dyDescent="0.2">
      <c r="A512" s="81">
        <f t="shared" si="144"/>
        <v>505</v>
      </c>
      <c r="B512" s="77" t="str">
        <f>IFERROR(VLOOKUP(F512,GCC.Param!$B$3:$C$96,2,FALSE),"")</f>
        <v/>
      </c>
      <c r="C512" s="70">
        <f>'Input 1 - Schedule 1'!D514</f>
        <v>0</v>
      </c>
      <c r="D512" s="70">
        <f>'Input 1 - Schedule 1'!E514</f>
        <v>0</v>
      </c>
      <c r="E512" s="70">
        <f>'Input 1 - Schedule 1'!F514</f>
        <v>0</v>
      </c>
      <c r="F512" s="70">
        <f>'Input 1 - Schedule 1'!G514</f>
        <v>0</v>
      </c>
      <c r="G512" s="70">
        <f>'Input 1 - Schedule 1'!I514</f>
        <v>0</v>
      </c>
      <c r="H512" s="70" t="str">
        <f>'Input 1 - Schedule 1'!J514</f>
        <v/>
      </c>
      <c r="I512" s="70">
        <f>'Input 1 - Schedule 1'!U514</f>
        <v>0</v>
      </c>
      <c r="J512" s="46"/>
      <c r="L512" s="46"/>
      <c r="M512" s="46"/>
      <c r="N512" s="70">
        <f>SUMIFS('Input 3 - Capital Instruments'!P$6:P$222,'Input 3 - Capital Instruments'!$N$6:$N$222,C512)</f>
        <v>0</v>
      </c>
      <c r="O512" s="46"/>
      <c r="P512" s="46"/>
      <c r="Q512" s="46"/>
      <c r="R512" s="71">
        <f t="shared" si="145"/>
        <v>0</v>
      </c>
      <c r="S512" s="46"/>
      <c r="T512" s="46"/>
      <c r="U512" s="72">
        <f t="shared" si="146"/>
        <v>0</v>
      </c>
      <c r="V512" s="71">
        <f t="shared" si="147"/>
        <v>0</v>
      </c>
      <c r="W512" s="71">
        <f t="shared" si="148"/>
        <v>0</v>
      </c>
      <c r="Y512" s="46"/>
      <c r="AA512" s="46"/>
      <c r="AB512" s="51"/>
      <c r="AC512" s="51"/>
      <c r="AD512" s="51"/>
      <c r="AE512" s="51"/>
      <c r="AF512" s="51"/>
      <c r="AG512" s="72">
        <f t="shared" si="149"/>
        <v>0</v>
      </c>
      <c r="AH512" s="46"/>
      <c r="AI512" s="46"/>
      <c r="AJ512" s="72">
        <f t="shared" si="141"/>
        <v>0</v>
      </c>
      <c r="AK512" s="71">
        <f t="shared" si="142"/>
        <v>0</v>
      </c>
      <c r="AL512" s="71">
        <f t="shared" si="143"/>
        <v>0</v>
      </c>
      <c r="AN512" s="73">
        <f t="shared" si="150"/>
        <v>0</v>
      </c>
      <c r="AO512" s="78">
        <f t="shared" si="151"/>
        <v>0</v>
      </c>
      <c r="AP512" s="79">
        <f t="shared" si="152"/>
        <v>0</v>
      </c>
      <c r="AQ512" s="73">
        <f t="shared" si="153"/>
        <v>0</v>
      </c>
      <c r="AR512" s="78">
        <f t="shared" si="154"/>
        <v>0</v>
      </c>
      <c r="AS512" s="79">
        <f t="shared" si="155"/>
        <v>0</v>
      </c>
      <c r="AT512" s="80" t="str">
        <f t="shared" si="156"/>
        <v/>
      </c>
      <c r="AU512" s="80" t="str">
        <f t="shared" si="157"/>
        <v/>
      </c>
      <c r="AW512" s="3" t="s">
        <v>1</v>
      </c>
    </row>
    <row r="513" spans="1:49" x14ac:dyDescent="0.2">
      <c r="A513" s="81">
        <f t="shared" si="144"/>
        <v>506</v>
      </c>
      <c r="B513" s="77" t="str">
        <f>IFERROR(VLOOKUP(F513,GCC.Param!$B$3:$C$96,2,FALSE),"")</f>
        <v/>
      </c>
      <c r="C513" s="70">
        <f>'Input 1 - Schedule 1'!D515</f>
        <v>0</v>
      </c>
      <c r="D513" s="70">
        <f>'Input 1 - Schedule 1'!E515</f>
        <v>0</v>
      </c>
      <c r="E513" s="70">
        <f>'Input 1 - Schedule 1'!F515</f>
        <v>0</v>
      </c>
      <c r="F513" s="70">
        <f>'Input 1 - Schedule 1'!G515</f>
        <v>0</v>
      </c>
      <c r="G513" s="70">
        <f>'Input 1 - Schedule 1'!I515</f>
        <v>0</v>
      </c>
      <c r="H513" s="70" t="str">
        <f>'Input 1 - Schedule 1'!J515</f>
        <v/>
      </c>
      <c r="I513" s="70">
        <f>'Input 1 - Schedule 1'!U515</f>
        <v>0</v>
      </c>
      <c r="J513" s="46"/>
      <c r="L513" s="46"/>
      <c r="M513" s="46"/>
      <c r="N513" s="70">
        <f>SUMIFS('Input 3 - Capital Instruments'!P$6:P$222,'Input 3 - Capital Instruments'!$N$6:$N$222,C513)</f>
        <v>0</v>
      </c>
      <c r="O513" s="46"/>
      <c r="P513" s="46"/>
      <c r="Q513" s="46"/>
      <c r="R513" s="71">
        <f t="shared" si="145"/>
        <v>0</v>
      </c>
      <c r="S513" s="46"/>
      <c r="T513" s="46"/>
      <c r="U513" s="72">
        <f t="shared" si="146"/>
        <v>0</v>
      </c>
      <c r="V513" s="71">
        <f t="shared" si="147"/>
        <v>0</v>
      </c>
      <c r="W513" s="71">
        <f t="shared" si="148"/>
        <v>0</v>
      </c>
      <c r="Y513" s="46"/>
      <c r="AA513" s="46"/>
      <c r="AB513" s="51"/>
      <c r="AC513" s="51"/>
      <c r="AD513" s="51"/>
      <c r="AE513" s="51"/>
      <c r="AF513" s="51"/>
      <c r="AG513" s="72">
        <f t="shared" si="149"/>
        <v>0</v>
      </c>
      <c r="AH513" s="46"/>
      <c r="AI513" s="46"/>
      <c r="AJ513" s="72">
        <f t="shared" si="141"/>
        <v>0</v>
      </c>
      <c r="AK513" s="71">
        <f t="shared" si="142"/>
        <v>0</v>
      </c>
      <c r="AL513" s="71">
        <f t="shared" si="143"/>
        <v>0</v>
      </c>
      <c r="AN513" s="73">
        <f t="shared" si="150"/>
        <v>0</v>
      </c>
      <c r="AO513" s="78">
        <f t="shared" si="151"/>
        <v>0</v>
      </c>
      <c r="AP513" s="79">
        <f t="shared" si="152"/>
        <v>0</v>
      </c>
      <c r="AQ513" s="73">
        <f t="shared" si="153"/>
        <v>0</v>
      </c>
      <c r="AR513" s="78">
        <f t="shared" si="154"/>
        <v>0</v>
      </c>
      <c r="AS513" s="79">
        <f t="shared" si="155"/>
        <v>0</v>
      </c>
      <c r="AT513" s="80" t="str">
        <f t="shared" si="156"/>
        <v/>
      </c>
      <c r="AU513" s="80" t="str">
        <f t="shared" si="157"/>
        <v/>
      </c>
      <c r="AW513" s="3" t="s">
        <v>1</v>
      </c>
    </row>
    <row r="514" spans="1:49" x14ac:dyDescent="0.2">
      <c r="A514" s="81">
        <f t="shared" si="144"/>
        <v>507</v>
      </c>
      <c r="B514" s="77" t="str">
        <f>IFERROR(VLOOKUP(F514,GCC.Param!$B$3:$C$96,2,FALSE),"")</f>
        <v/>
      </c>
      <c r="C514" s="70">
        <f>'Input 1 - Schedule 1'!D516</f>
        <v>0</v>
      </c>
      <c r="D514" s="70">
        <f>'Input 1 - Schedule 1'!E516</f>
        <v>0</v>
      </c>
      <c r="E514" s="70">
        <f>'Input 1 - Schedule 1'!F516</f>
        <v>0</v>
      </c>
      <c r="F514" s="70">
        <f>'Input 1 - Schedule 1'!G516</f>
        <v>0</v>
      </c>
      <c r="G514" s="70">
        <f>'Input 1 - Schedule 1'!I516</f>
        <v>0</v>
      </c>
      <c r="H514" s="70" t="str">
        <f>'Input 1 - Schedule 1'!J516</f>
        <v/>
      </c>
      <c r="I514" s="70">
        <f>'Input 1 - Schedule 1'!U516</f>
        <v>0</v>
      </c>
      <c r="J514" s="46"/>
      <c r="L514" s="46"/>
      <c r="M514" s="46"/>
      <c r="N514" s="70">
        <f>SUMIFS('Input 3 - Capital Instruments'!P$6:P$222,'Input 3 - Capital Instruments'!$N$6:$N$222,C514)</f>
        <v>0</v>
      </c>
      <c r="O514" s="46"/>
      <c r="P514" s="46"/>
      <c r="Q514" s="46"/>
      <c r="R514" s="71">
        <f t="shared" si="145"/>
        <v>0</v>
      </c>
      <c r="S514" s="46"/>
      <c r="T514" s="46"/>
      <c r="U514" s="72">
        <f t="shared" si="146"/>
        <v>0</v>
      </c>
      <c r="V514" s="71">
        <f t="shared" si="147"/>
        <v>0</v>
      </c>
      <c r="W514" s="71">
        <f t="shared" si="148"/>
        <v>0</v>
      </c>
      <c r="Y514" s="46"/>
      <c r="AA514" s="46"/>
      <c r="AB514" s="51"/>
      <c r="AC514" s="51"/>
      <c r="AD514" s="51"/>
      <c r="AE514" s="51"/>
      <c r="AF514" s="51"/>
      <c r="AG514" s="72">
        <f t="shared" si="149"/>
        <v>0</v>
      </c>
      <c r="AH514" s="46"/>
      <c r="AI514" s="46"/>
      <c r="AJ514" s="72">
        <f t="shared" si="141"/>
        <v>0</v>
      </c>
      <c r="AK514" s="71">
        <f t="shared" si="142"/>
        <v>0</v>
      </c>
      <c r="AL514" s="71">
        <f t="shared" si="143"/>
        <v>0</v>
      </c>
      <c r="AN514" s="73">
        <f t="shared" si="150"/>
        <v>0</v>
      </c>
      <c r="AO514" s="78">
        <f t="shared" si="151"/>
        <v>0</v>
      </c>
      <c r="AP514" s="79">
        <f t="shared" si="152"/>
        <v>0</v>
      </c>
      <c r="AQ514" s="73">
        <f t="shared" si="153"/>
        <v>0</v>
      </c>
      <c r="AR514" s="78">
        <f t="shared" si="154"/>
        <v>0</v>
      </c>
      <c r="AS514" s="79">
        <f t="shared" si="155"/>
        <v>0</v>
      </c>
      <c r="AT514" s="80" t="str">
        <f t="shared" si="156"/>
        <v/>
      </c>
      <c r="AU514" s="80" t="str">
        <f t="shared" si="157"/>
        <v/>
      </c>
      <c r="AW514" s="3" t="s">
        <v>1</v>
      </c>
    </row>
    <row r="515" spans="1:49" x14ac:dyDescent="0.2">
      <c r="A515" s="81">
        <f t="shared" si="144"/>
        <v>508</v>
      </c>
      <c r="B515" s="77" t="str">
        <f>IFERROR(VLOOKUP(F515,GCC.Param!$B$3:$C$96,2,FALSE),"")</f>
        <v/>
      </c>
      <c r="C515" s="70">
        <f>'Input 1 - Schedule 1'!D517</f>
        <v>0</v>
      </c>
      <c r="D515" s="70">
        <f>'Input 1 - Schedule 1'!E517</f>
        <v>0</v>
      </c>
      <c r="E515" s="70">
        <f>'Input 1 - Schedule 1'!F517</f>
        <v>0</v>
      </c>
      <c r="F515" s="70">
        <f>'Input 1 - Schedule 1'!G517</f>
        <v>0</v>
      </c>
      <c r="G515" s="70">
        <f>'Input 1 - Schedule 1'!I517</f>
        <v>0</v>
      </c>
      <c r="H515" s="70" t="str">
        <f>'Input 1 - Schedule 1'!J517</f>
        <v/>
      </c>
      <c r="I515" s="70">
        <f>'Input 1 - Schedule 1'!U517</f>
        <v>0</v>
      </c>
      <c r="J515" s="46"/>
      <c r="L515" s="46"/>
      <c r="M515" s="46"/>
      <c r="N515" s="70">
        <f>SUMIFS('Input 3 - Capital Instruments'!P$6:P$222,'Input 3 - Capital Instruments'!$N$6:$N$222,C515)</f>
        <v>0</v>
      </c>
      <c r="O515" s="46"/>
      <c r="P515" s="46"/>
      <c r="Q515" s="46"/>
      <c r="R515" s="71">
        <f t="shared" si="145"/>
        <v>0</v>
      </c>
      <c r="S515" s="46"/>
      <c r="T515" s="46"/>
      <c r="U515" s="72">
        <f t="shared" si="146"/>
        <v>0</v>
      </c>
      <c r="V515" s="71">
        <f t="shared" si="147"/>
        <v>0</v>
      </c>
      <c r="W515" s="71">
        <f t="shared" si="148"/>
        <v>0</v>
      </c>
      <c r="Y515" s="46"/>
      <c r="AA515" s="46"/>
      <c r="AB515" s="51"/>
      <c r="AC515" s="51"/>
      <c r="AD515" s="51"/>
      <c r="AE515" s="51"/>
      <c r="AF515" s="51"/>
      <c r="AG515" s="72">
        <f t="shared" si="149"/>
        <v>0</v>
      </c>
      <c r="AH515" s="46"/>
      <c r="AI515" s="46"/>
      <c r="AJ515" s="72">
        <f t="shared" si="141"/>
        <v>0</v>
      </c>
      <c r="AK515" s="71">
        <f t="shared" si="142"/>
        <v>0</v>
      </c>
      <c r="AL515" s="71">
        <f t="shared" si="143"/>
        <v>0</v>
      </c>
      <c r="AN515" s="73">
        <f t="shared" si="150"/>
        <v>0</v>
      </c>
      <c r="AO515" s="78">
        <f t="shared" si="151"/>
        <v>0</v>
      </c>
      <c r="AP515" s="79">
        <f t="shared" si="152"/>
        <v>0</v>
      </c>
      <c r="AQ515" s="73">
        <f t="shared" si="153"/>
        <v>0</v>
      </c>
      <c r="AR515" s="78">
        <f t="shared" si="154"/>
        <v>0</v>
      </c>
      <c r="AS515" s="79">
        <f t="shared" si="155"/>
        <v>0</v>
      </c>
      <c r="AT515" s="80" t="str">
        <f t="shared" si="156"/>
        <v/>
      </c>
      <c r="AU515" s="80" t="str">
        <f t="shared" si="157"/>
        <v/>
      </c>
      <c r="AW515" s="3" t="s">
        <v>1</v>
      </c>
    </row>
    <row r="516" spans="1:49" x14ac:dyDescent="0.2">
      <c r="A516" s="81">
        <f t="shared" si="144"/>
        <v>509</v>
      </c>
      <c r="B516" s="77" t="str">
        <f>IFERROR(VLOOKUP(F516,GCC.Param!$B$3:$C$96,2,FALSE),"")</f>
        <v/>
      </c>
      <c r="C516" s="70">
        <f>'Input 1 - Schedule 1'!D518</f>
        <v>0</v>
      </c>
      <c r="D516" s="70">
        <f>'Input 1 - Schedule 1'!E518</f>
        <v>0</v>
      </c>
      <c r="E516" s="70">
        <f>'Input 1 - Schedule 1'!F518</f>
        <v>0</v>
      </c>
      <c r="F516" s="70">
        <f>'Input 1 - Schedule 1'!G518</f>
        <v>0</v>
      </c>
      <c r="G516" s="70">
        <f>'Input 1 - Schedule 1'!I518</f>
        <v>0</v>
      </c>
      <c r="H516" s="70" t="str">
        <f>'Input 1 - Schedule 1'!J518</f>
        <v/>
      </c>
      <c r="I516" s="70">
        <f>'Input 1 - Schedule 1'!U518</f>
        <v>0</v>
      </c>
      <c r="J516" s="46"/>
      <c r="L516" s="46"/>
      <c r="M516" s="46"/>
      <c r="N516" s="70">
        <f>SUMIFS('Input 3 - Capital Instruments'!P$6:P$222,'Input 3 - Capital Instruments'!$N$6:$N$222,C516)</f>
        <v>0</v>
      </c>
      <c r="O516" s="46"/>
      <c r="P516" s="46"/>
      <c r="Q516" s="46"/>
      <c r="R516" s="71">
        <f t="shared" si="145"/>
        <v>0</v>
      </c>
      <c r="S516" s="46"/>
      <c r="T516" s="46"/>
      <c r="U516" s="72">
        <f t="shared" si="146"/>
        <v>0</v>
      </c>
      <c r="V516" s="71">
        <f t="shared" si="147"/>
        <v>0</v>
      </c>
      <c r="W516" s="71">
        <f t="shared" si="148"/>
        <v>0</v>
      </c>
      <c r="Y516" s="46"/>
      <c r="AA516" s="46"/>
      <c r="AB516" s="51"/>
      <c r="AC516" s="51"/>
      <c r="AD516" s="51"/>
      <c r="AE516" s="51"/>
      <c r="AF516" s="51"/>
      <c r="AG516" s="72">
        <f t="shared" si="149"/>
        <v>0</v>
      </c>
      <c r="AH516" s="46"/>
      <c r="AI516" s="46"/>
      <c r="AJ516" s="72">
        <f t="shared" si="141"/>
        <v>0</v>
      </c>
      <c r="AK516" s="71">
        <f t="shared" si="142"/>
        <v>0</v>
      </c>
      <c r="AL516" s="71">
        <f t="shared" si="143"/>
        <v>0</v>
      </c>
      <c r="AN516" s="73">
        <f t="shared" si="150"/>
        <v>0</v>
      </c>
      <c r="AO516" s="78">
        <f t="shared" si="151"/>
        <v>0</v>
      </c>
      <c r="AP516" s="79">
        <f t="shared" si="152"/>
        <v>0</v>
      </c>
      <c r="AQ516" s="73">
        <f t="shared" si="153"/>
        <v>0</v>
      </c>
      <c r="AR516" s="78">
        <f t="shared" si="154"/>
        <v>0</v>
      </c>
      <c r="AS516" s="79">
        <f t="shared" si="155"/>
        <v>0</v>
      </c>
      <c r="AT516" s="80" t="str">
        <f t="shared" si="156"/>
        <v/>
      </c>
      <c r="AU516" s="80" t="str">
        <f t="shared" si="157"/>
        <v/>
      </c>
      <c r="AW516" s="3" t="s">
        <v>1</v>
      </c>
    </row>
    <row r="517" spans="1:49" x14ac:dyDescent="0.2">
      <c r="A517" s="81">
        <f t="shared" si="144"/>
        <v>510</v>
      </c>
      <c r="B517" s="77" t="str">
        <f>IFERROR(VLOOKUP(F517,GCC.Param!$B$3:$C$96,2,FALSE),"")</f>
        <v/>
      </c>
      <c r="C517" s="70">
        <f>'Input 1 - Schedule 1'!D519</f>
        <v>0</v>
      </c>
      <c r="D517" s="70">
        <f>'Input 1 - Schedule 1'!E519</f>
        <v>0</v>
      </c>
      <c r="E517" s="70">
        <f>'Input 1 - Schedule 1'!F519</f>
        <v>0</v>
      </c>
      <c r="F517" s="70">
        <f>'Input 1 - Schedule 1'!G519</f>
        <v>0</v>
      </c>
      <c r="G517" s="70">
        <f>'Input 1 - Schedule 1'!I519</f>
        <v>0</v>
      </c>
      <c r="H517" s="70" t="str">
        <f>'Input 1 - Schedule 1'!J519</f>
        <v/>
      </c>
      <c r="I517" s="70">
        <f>'Input 1 - Schedule 1'!U519</f>
        <v>0</v>
      </c>
      <c r="J517" s="46"/>
      <c r="L517" s="46"/>
      <c r="M517" s="46"/>
      <c r="N517" s="70">
        <f>SUMIFS('Input 3 - Capital Instruments'!P$6:P$222,'Input 3 - Capital Instruments'!$N$6:$N$222,C517)</f>
        <v>0</v>
      </c>
      <c r="O517" s="46"/>
      <c r="P517" s="46"/>
      <c r="Q517" s="46"/>
      <c r="R517" s="71">
        <f t="shared" si="145"/>
        <v>0</v>
      </c>
      <c r="S517" s="46"/>
      <c r="T517" s="46"/>
      <c r="U517" s="72">
        <f t="shared" si="146"/>
        <v>0</v>
      </c>
      <c r="V517" s="71">
        <f t="shared" si="147"/>
        <v>0</v>
      </c>
      <c r="W517" s="71">
        <f t="shared" si="148"/>
        <v>0</v>
      </c>
      <c r="Y517" s="46"/>
      <c r="AA517" s="46"/>
      <c r="AB517" s="51"/>
      <c r="AC517" s="51"/>
      <c r="AD517" s="51"/>
      <c r="AE517" s="51"/>
      <c r="AF517" s="51"/>
      <c r="AG517" s="72">
        <f t="shared" si="149"/>
        <v>0</v>
      </c>
      <c r="AH517" s="46"/>
      <c r="AI517" s="46"/>
      <c r="AJ517" s="72">
        <f t="shared" si="141"/>
        <v>0</v>
      </c>
      <c r="AK517" s="71">
        <f t="shared" si="142"/>
        <v>0</v>
      </c>
      <c r="AL517" s="71">
        <f t="shared" si="143"/>
        <v>0</v>
      </c>
      <c r="AN517" s="73">
        <f t="shared" si="150"/>
        <v>0</v>
      </c>
      <c r="AO517" s="78">
        <f t="shared" si="151"/>
        <v>0</v>
      </c>
      <c r="AP517" s="79">
        <f t="shared" si="152"/>
        <v>0</v>
      </c>
      <c r="AQ517" s="73">
        <f t="shared" si="153"/>
        <v>0</v>
      </c>
      <c r="AR517" s="78">
        <f t="shared" si="154"/>
        <v>0</v>
      </c>
      <c r="AS517" s="79">
        <f t="shared" si="155"/>
        <v>0</v>
      </c>
      <c r="AT517" s="80" t="str">
        <f t="shared" si="156"/>
        <v/>
      </c>
      <c r="AU517" s="80" t="str">
        <f t="shared" si="157"/>
        <v/>
      </c>
      <c r="AW517" s="3" t="s">
        <v>1</v>
      </c>
    </row>
    <row r="518" spans="1:49" x14ac:dyDescent="0.2">
      <c r="A518" s="81">
        <f t="shared" si="144"/>
        <v>511</v>
      </c>
      <c r="B518" s="77" t="str">
        <f>IFERROR(VLOOKUP(F518,GCC.Param!$B$3:$C$96,2,FALSE),"")</f>
        <v/>
      </c>
      <c r="C518" s="70">
        <f>'Input 1 - Schedule 1'!D520</f>
        <v>0</v>
      </c>
      <c r="D518" s="70">
        <f>'Input 1 - Schedule 1'!E520</f>
        <v>0</v>
      </c>
      <c r="E518" s="70">
        <f>'Input 1 - Schedule 1'!F520</f>
        <v>0</v>
      </c>
      <c r="F518" s="70">
        <f>'Input 1 - Schedule 1'!G520</f>
        <v>0</v>
      </c>
      <c r="G518" s="70">
        <f>'Input 1 - Schedule 1'!I520</f>
        <v>0</v>
      </c>
      <c r="H518" s="70" t="str">
        <f>'Input 1 - Schedule 1'!J520</f>
        <v/>
      </c>
      <c r="I518" s="70">
        <f>'Input 1 - Schedule 1'!U520</f>
        <v>0</v>
      </c>
      <c r="J518" s="46"/>
      <c r="L518" s="46"/>
      <c r="M518" s="46"/>
      <c r="N518" s="70">
        <f>SUMIFS('Input 3 - Capital Instruments'!P$6:P$222,'Input 3 - Capital Instruments'!$N$6:$N$222,C518)</f>
        <v>0</v>
      </c>
      <c r="O518" s="46"/>
      <c r="P518" s="46"/>
      <c r="Q518" s="46"/>
      <c r="R518" s="71">
        <f t="shared" si="145"/>
        <v>0</v>
      </c>
      <c r="S518" s="46"/>
      <c r="T518" s="46"/>
      <c r="U518" s="72">
        <f t="shared" si="146"/>
        <v>0</v>
      </c>
      <c r="V518" s="71">
        <f t="shared" si="147"/>
        <v>0</v>
      </c>
      <c r="W518" s="71">
        <f t="shared" si="148"/>
        <v>0</v>
      </c>
      <c r="Y518" s="46"/>
      <c r="AA518" s="46"/>
      <c r="AB518" s="51"/>
      <c r="AC518" s="51"/>
      <c r="AD518" s="51"/>
      <c r="AE518" s="51"/>
      <c r="AF518" s="51"/>
      <c r="AG518" s="72">
        <f t="shared" si="149"/>
        <v>0</v>
      </c>
      <c r="AH518" s="46"/>
      <c r="AI518" s="46"/>
      <c r="AJ518" s="72">
        <f t="shared" si="141"/>
        <v>0</v>
      </c>
      <c r="AK518" s="71">
        <f t="shared" si="142"/>
        <v>0</v>
      </c>
      <c r="AL518" s="71">
        <f t="shared" si="143"/>
        <v>0</v>
      </c>
      <c r="AN518" s="73">
        <f t="shared" si="150"/>
        <v>0</v>
      </c>
      <c r="AO518" s="78">
        <f t="shared" si="151"/>
        <v>0</v>
      </c>
      <c r="AP518" s="79">
        <f t="shared" si="152"/>
        <v>0</v>
      </c>
      <c r="AQ518" s="73">
        <f t="shared" si="153"/>
        <v>0</v>
      </c>
      <c r="AR518" s="78">
        <f t="shared" si="154"/>
        <v>0</v>
      </c>
      <c r="AS518" s="79">
        <f t="shared" si="155"/>
        <v>0</v>
      </c>
      <c r="AT518" s="80" t="str">
        <f t="shared" si="156"/>
        <v/>
      </c>
      <c r="AU518" s="80" t="str">
        <f t="shared" si="157"/>
        <v/>
      </c>
      <c r="AW518" s="3" t="s">
        <v>1</v>
      </c>
    </row>
    <row r="519" spans="1:49" x14ac:dyDescent="0.2">
      <c r="A519" s="81">
        <f t="shared" si="144"/>
        <v>512</v>
      </c>
      <c r="B519" s="77" t="str">
        <f>IFERROR(VLOOKUP(F519,GCC.Param!$B$3:$C$96,2,FALSE),"")</f>
        <v/>
      </c>
      <c r="C519" s="70">
        <f>'Input 1 - Schedule 1'!D521</f>
        <v>0</v>
      </c>
      <c r="D519" s="70">
        <f>'Input 1 - Schedule 1'!E521</f>
        <v>0</v>
      </c>
      <c r="E519" s="70">
        <f>'Input 1 - Schedule 1'!F521</f>
        <v>0</v>
      </c>
      <c r="F519" s="70">
        <f>'Input 1 - Schedule 1'!G521</f>
        <v>0</v>
      </c>
      <c r="G519" s="70">
        <f>'Input 1 - Schedule 1'!I521</f>
        <v>0</v>
      </c>
      <c r="H519" s="70" t="str">
        <f>'Input 1 - Schedule 1'!J521</f>
        <v/>
      </c>
      <c r="I519" s="70">
        <f>'Input 1 - Schedule 1'!U521</f>
        <v>0</v>
      </c>
      <c r="J519" s="46"/>
      <c r="L519" s="46"/>
      <c r="M519" s="46"/>
      <c r="N519" s="70">
        <f>SUMIFS('Input 3 - Capital Instruments'!P$6:P$222,'Input 3 - Capital Instruments'!$N$6:$N$222,C519)</f>
        <v>0</v>
      </c>
      <c r="O519" s="46"/>
      <c r="P519" s="46"/>
      <c r="Q519" s="46"/>
      <c r="R519" s="71">
        <f t="shared" si="145"/>
        <v>0</v>
      </c>
      <c r="S519" s="46"/>
      <c r="T519" s="46"/>
      <c r="U519" s="72">
        <f t="shared" si="146"/>
        <v>0</v>
      </c>
      <c r="V519" s="71">
        <f t="shared" si="147"/>
        <v>0</v>
      </c>
      <c r="W519" s="71">
        <f t="shared" si="148"/>
        <v>0</v>
      </c>
      <c r="Y519" s="46"/>
      <c r="AA519" s="46"/>
      <c r="AB519" s="51"/>
      <c r="AC519" s="51"/>
      <c r="AD519" s="51"/>
      <c r="AE519" s="51"/>
      <c r="AF519" s="51"/>
      <c r="AG519" s="72">
        <f t="shared" si="149"/>
        <v>0</v>
      </c>
      <c r="AH519" s="46"/>
      <c r="AI519" s="46"/>
      <c r="AJ519" s="72">
        <f t="shared" si="141"/>
        <v>0</v>
      </c>
      <c r="AK519" s="71">
        <f t="shared" si="142"/>
        <v>0</v>
      </c>
      <c r="AL519" s="71">
        <f t="shared" si="143"/>
        <v>0</v>
      </c>
      <c r="AN519" s="73">
        <f t="shared" si="150"/>
        <v>0</v>
      </c>
      <c r="AO519" s="78">
        <f t="shared" si="151"/>
        <v>0</v>
      </c>
      <c r="AP519" s="79">
        <f t="shared" si="152"/>
        <v>0</v>
      </c>
      <c r="AQ519" s="73">
        <f t="shared" si="153"/>
        <v>0</v>
      </c>
      <c r="AR519" s="78">
        <f t="shared" si="154"/>
        <v>0</v>
      </c>
      <c r="AS519" s="79">
        <f t="shared" si="155"/>
        <v>0</v>
      </c>
      <c r="AT519" s="80" t="str">
        <f t="shared" si="156"/>
        <v/>
      </c>
      <c r="AU519" s="80" t="str">
        <f t="shared" si="157"/>
        <v/>
      </c>
      <c r="AW519" s="3" t="s">
        <v>1</v>
      </c>
    </row>
    <row r="520" spans="1:49" x14ac:dyDescent="0.2">
      <c r="A520" s="81">
        <f t="shared" si="144"/>
        <v>513</v>
      </c>
      <c r="B520" s="77" t="str">
        <f>IFERROR(VLOOKUP(F520,GCC.Param!$B$3:$C$96,2,FALSE),"")</f>
        <v/>
      </c>
      <c r="C520" s="70">
        <f>'Input 1 - Schedule 1'!D522</f>
        <v>0</v>
      </c>
      <c r="D520" s="70">
        <f>'Input 1 - Schedule 1'!E522</f>
        <v>0</v>
      </c>
      <c r="E520" s="70">
        <f>'Input 1 - Schedule 1'!F522</f>
        <v>0</v>
      </c>
      <c r="F520" s="70">
        <f>'Input 1 - Schedule 1'!G522</f>
        <v>0</v>
      </c>
      <c r="G520" s="70">
        <f>'Input 1 - Schedule 1'!I522</f>
        <v>0</v>
      </c>
      <c r="H520" s="70" t="str">
        <f>'Input 1 - Schedule 1'!J522</f>
        <v/>
      </c>
      <c r="I520" s="70">
        <f>'Input 1 - Schedule 1'!U522</f>
        <v>0</v>
      </c>
      <c r="J520" s="46"/>
      <c r="L520" s="46"/>
      <c r="M520" s="46"/>
      <c r="N520" s="70">
        <f>SUMIFS('Input 3 - Capital Instruments'!P$6:P$222,'Input 3 - Capital Instruments'!$N$6:$N$222,C520)</f>
        <v>0</v>
      </c>
      <c r="O520" s="46"/>
      <c r="P520" s="46"/>
      <c r="Q520" s="46"/>
      <c r="R520" s="71">
        <f t="shared" si="145"/>
        <v>0</v>
      </c>
      <c r="S520" s="46"/>
      <c r="T520" s="46"/>
      <c r="U520" s="72">
        <f t="shared" si="146"/>
        <v>0</v>
      </c>
      <c r="V520" s="71">
        <f t="shared" si="147"/>
        <v>0</v>
      </c>
      <c r="W520" s="71">
        <f t="shared" si="148"/>
        <v>0</v>
      </c>
      <c r="Y520" s="46"/>
      <c r="AA520" s="46"/>
      <c r="AB520" s="51"/>
      <c r="AC520" s="51"/>
      <c r="AD520" s="51"/>
      <c r="AE520" s="51"/>
      <c r="AF520" s="51"/>
      <c r="AG520" s="72">
        <f t="shared" si="149"/>
        <v>0</v>
      </c>
      <c r="AH520" s="46"/>
      <c r="AI520" s="46"/>
      <c r="AJ520" s="72">
        <f t="shared" si="141"/>
        <v>0</v>
      </c>
      <c r="AK520" s="71">
        <f t="shared" si="142"/>
        <v>0</v>
      </c>
      <c r="AL520" s="71">
        <f t="shared" si="143"/>
        <v>0</v>
      </c>
      <c r="AN520" s="73">
        <f t="shared" si="150"/>
        <v>0</v>
      </c>
      <c r="AO520" s="78">
        <f t="shared" si="151"/>
        <v>0</v>
      </c>
      <c r="AP520" s="79">
        <f t="shared" si="152"/>
        <v>0</v>
      </c>
      <c r="AQ520" s="73">
        <f t="shared" si="153"/>
        <v>0</v>
      </c>
      <c r="AR520" s="78">
        <f t="shared" si="154"/>
        <v>0</v>
      </c>
      <c r="AS520" s="79">
        <f t="shared" si="155"/>
        <v>0</v>
      </c>
      <c r="AT520" s="80" t="str">
        <f t="shared" si="156"/>
        <v/>
      </c>
      <c r="AU520" s="80" t="str">
        <f t="shared" si="157"/>
        <v/>
      </c>
      <c r="AW520" s="3" t="s">
        <v>1</v>
      </c>
    </row>
    <row r="521" spans="1:49" x14ac:dyDescent="0.2">
      <c r="A521" s="81">
        <f t="shared" si="144"/>
        <v>514</v>
      </c>
      <c r="B521" s="77" t="str">
        <f>IFERROR(VLOOKUP(F521,GCC.Param!$B$3:$C$96,2,FALSE),"")</f>
        <v/>
      </c>
      <c r="C521" s="70">
        <f>'Input 1 - Schedule 1'!D523</f>
        <v>0</v>
      </c>
      <c r="D521" s="70">
        <f>'Input 1 - Schedule 1'!E523</f>
        <v>0</v>
      </c>
      <c r="E521" s="70">
        <f>'Input 1 - Schedule 1'!F523</f>
        <v>0</v>
      </c>
      <c r="F521" s="70">
        <f>'Input 1 - Schedule 1'!G523</f>
        <v>0</v>
      </c>
      <c r="G521" s="70">
        <f>'Input 1 - Schedule 1'!I523</f>
        <v>0</v>
      </c>
      <c r="H521" s="70" t="str">
        <f>'Input 1 - Schedule 1'!J523</f>
        <v/>
      </c>
      <c r="I521" s="70">
        <f>'Input 1 - Schedule 1'!U523</f>
        <v>0</v>
      </c>
      <c r="J521" s="46"/>
      <c r="L521" s="46"/>
      <c r="M521" s="46"/>
      <c r="N521" s="70">
        <f>SUMIFS('Input 3 - Capital Instruments'!P$6:P$222,'Input 3 - Capital Instruments'!$N$6:$N$222,C521)</f>
        <v>0</v>
      </c>
      <c r="O521" s="46"/>
      <c r="P521" s="46"/>
      <c r="Q521" s="46"/>
      <c r="R521" s="71">
        <f t="shared" si="145"/>
        <v>0</v>
      </c>
      <c r="S521" s="46"/>
      <c r="T521" s="46"/>
      <c r="U521" s="72">
        <f t="shared" si="146"/>
        <v>0</v>
      </c>
      <c r="V521" s="71">
        <f t="shared" si="147"/>
        <v>0</v>
      </c>
      <c r="W521" s="71">
        <f t="shared" si="148"/>
        <v>0</v>
      </c>
      <c r="Y521" s="46"/>
      <c r="AA521" s="46"/>
      <c r="AB521" s="51"/>
      <c r="AC521" s="51"/>
      <c r="AD521" s="51"/>
      <c r="AE521" s="51"/>
      <c r="AF521" s="51"/>
      <c r="AG521" s="72">
        <f t="shared" si="149"/>
        <v>0</v>
      </c>
      <c r="AH521" s="46"/>
      <c r="AI521" s="46"/>
      <c r="AJ521" s="72">
        <f t="shared" ref="AJ521:AJ584" si="158">AG521-AH521</f>
        <v>0</v>
      </c>
      <c r="AK521" s="71">
        <f t="shared" ref="AK521:AK584" si="159">AG521-AI521</f>
        <v>0</v>
      </c>
      <c r="AL521" s="71">
        <f t="shared" ref="AL521:AL584" si="160">AG521-AH521-AI521</f>
        <v>0</v>
      </c>
      <c r="AN521" s="73">
        <f t="shared" si="150"/>
        <v>0</v>
      </c>
      <c r="AO521" s="78">
        <f t="shared" si="151"/>
        <v>0</v>
      </c>
      <c r="AP521" s="79">
        <f t="shared" si="152"/>
        <v>0</v>
      </c>
      <c r="AQ521" s="73">
        <f t="shared" si="153"/>
        <v>0</v>
      </c>
      <c r="AR521" s="78">
        <f t="shared" si="154"/>
        <v>0</v>
      </c>
      <c r="AS521" s="79">
        <f t="shared" si="155"/>
        <v>0</v>
      </c>
      <c r="AT521" s="80" t="str">
        <f t="shared" si="156"/>
        <v/>
      </c>
      <c r="AU521" s="80" t="str">
        <f t="shared" si="157"/>
        <v/>
      </c>
      <c r="AW521" s="3" t="s">
        <v>1</v>
      </c>
    </row>
    <row r="522" spans="1:49" x14ac:dyDescent="0.2">
      <c r="A522" s="81">
        <f t="shared" ref="A522:A585" si="161">A521+1</f>
        <v>515</v>
      </c>
      <c r="B522" s="77" t="str">
        <f>IFERROR(VLOOKUP(F522,GCC.Param!$B$3:$C$96,2,FALSE),"")</f>
        <v/>
      </c>
      <c r="C522" s="70">
        <f>'Input 1 - Schedule 1'!D524</f>
        <v>0</v>
      </c>
      <c r="D522" s="70">
        <f>'Input 1 - Schedule 1'!E524</f>
        <v>0</v>
      </c>
      <c r="E522" s="70">
        <f>'Input 1 - Schedule 1'!F524</f>
        <v>0</v>
      </c>
      <c r="F522" s="70">
        <f>'Input 1 - Schedule 1'!G524</f>
        <v>0</v>
      </c>
      <c r="G522" s="70">
        <f>'Input 1 - Schedule 1'!I524</f>
        <v>0</v>
      </c>
      <c r="H522" s="70" t="str">
        <f>'Input 1 - Schedule 1'!J524</f>
        <v/>
      </c>
      <c r="I522" s="70">
        <f>'Input 1 - Schedule 1'!U524</f>
        <v>0</v>
      </c>
      <c r="J522" s="46"/>
      <c r="L522" s="46"/>
      <c r="M522" s="46"/>
      <c r="N522" s="70">
        <f>SUMIFS('Input 3 - Capital Instruments'!P$6:P$222,'Input 3 - Capital Instruments'!$N$6:$N$222,C522)</f>
        <v>0</v>
      </c>
      <c r="O522" s="46"/>
      <c r="P522" s="46"/>
      <c r="Q522" s="46"/>
      <c r="R522" s="71">
        <f t="shared" si="145"/>
        <v>0</v>
      </c>
      <c r="S522" s="46"/>
      <c r="T522" s="46"/>
      <c r="U522" s="72">
        <f t="shared" si="146"/>
        <v>0</v>
      </c>
      <c r="V522" s="71">
        <f t="shared" si="147"/>
        <v>0</v>
      </c>
      <c r="W522" s="71">
        <f t="shared" si="148"/>
        <v>0</v>
      </c>
      <c r="Y522" s="46"/>
      <c r="AA522" s="46"/>
      <c r="AB522" s="51"/>
      <c r="AC522" s="51"/>
      <c r="AD522" s="51"/>
      <c r="AE522" s="51"/>
      <c r="AF522" s="51"/>
      <c r="AG522" s="72">
        <f t="shared" si="149"/>
        <v>0</v>
      </c>
      <c r="AH522" s="46"/>
      <c r="AI522" s="46"/>
      <c r="AJ522" s="72">
        <f t="shared" si="158"/>
        <v>0</v>
      </c>
      <c r="AK522" s="71">
        <f t="shared" si="159"/>
        <v>0</v>
      </c>
      <c r="AL522" s="71">
        <f t="shared" si="160"/>
        <v>0</v>
      </c>
      <c r="AN522" s="73">
        <f t="shared" si="150"/>
        <v>0</v>
      </c>
      <c r="AO522" s="78">
        <f t="shared" si="151"/>
        <v>0</v>
      </c>
      <c r="AP522" s="79">
        <f t="shared" si="152"/>
        <v>0</v>
      </c>
      <c r="AQ522" s="73">
        <f t="shared" si="153"/>
        <v>0</v>
      </c>
      <c r="AR522" s="78">
        <f t="shared" si="154"/>
        <v>0</v>
      </c>
      <c r="AS522" s="79">
        <f t="shared" si="155"/>
        <v>0</v>
      </c>
      <c r="AT522" s="80" t="str">
        <f t="shared" si="156"/>
        <v/>
      </c>
      <c r="AU522" s="80" t="str">
        <f t="shared" si="157"/>
        <v/>
      </c>
      <c r="AW522" s="3" t="s">
        <v>1</v>
      </c>
    </row>
    <row r="523" spans="1:49" x14ac:dyDescent="0.2">
      <c r="A523" s="81">
        <f t="shared" si="161"/>
        <v>516</v>
      </c>
      <c r="B523" s="77" t="str">
        <f>IFERROR(VLOOKUP(F523,GCC.Param!$B$3:$C$96,2,FALSE),"")</f>
        <v/>
      </c>
      <c r="C523" s="70">
        <f>'Input 1 - Schedule 1'!D525</f>
        <v>0</v>
      </c>
      <c r="D523" s="70">
        <f>'Input 1 - Schedule 1'!E525</f>
        <v>0</v>
      </c>
      <c r="E523" s="70">
        <f>'Input 1 - Schedule 1'!F525</f>
        <v>0</v>
      </c>
      <c r="F523" s="70">
        <f>'Input 1 - Schedule 1'!G525</f>
        <v>0</v>
      </c>
      <c r="G523" s="70">
        <f>'Input 1 - Schedule 1'!I525</f>
        <v>0</v>
      </c>
      <c r="H523" s="70" t="str">
        <f>'Input 1 - Schedule 1'!J525</f>
        <v/>
      </c>
      <c r="I523" s="70">
        <f>'Input 1 - Schedule 1'!U525</f>
        <v>0</v>
      </c>
      <c r="J523" s="46"/>
      <c r="L523" s="46"/>
      <c r="M523" s="46"/>
      <c r="N523" s="70">
        <f>SUMIFS('Input 3 - Capital Instruments'!P$6:P$222,'Input 3 - Capital Instruments'!$N$6:$N$222,C523)</f>
        <v>0</v>
      </c>
      <c r="O523" s="46"/>
      <c r="P523" s="46"/>
      <c r="Q523" s="46"/>
      <c r="R523" s="71">
        <f t="shared" ref="R523:R586" si="162">L523-SUM(M523:Q523)</f>
        <v>0</v>
      </c>
      <c r="S523" s="46"/>
      <c r="T523" s="46"/>
      <c r="U523" s="72">
        <f t="shared" ref="U523:U586" si="163">R523-S523</f>
        <v>0</v>
      </c>
      <c r="V523" s="71">
        <f t="shared" ref="V523:V586" si="164">R523-T523</f>
        <v>0</v>
      </c>
      <c r="W523" s="71">
        <f t="shared" ref="W523:W586" si="165">R523-S523-T523</f>
        <v>0</v>
      </c>
      <c r="Y523" s="46"/>
      <c r="AA523" s="46"/>
      <c r="AB523" s="51"/>
      <c r="AC523" s="51"/>
      <c r="AD523" s="51"/>
      <c r="AE523" s="51"/>
      <c r="AF523" s="51"/>
      <c r="AG523" s="72">
        <f t="shared" ref="AG523:AG586" si="166">AA523-SUM(AB523:AF523)</f>
        <v>0</v>
      </c>
      <c r="AH523" s="46"/>
      <c r="AI523" s="46"/>
      <c r="AJ523" s="72">
        <f t="shared" si="158"/>
        <v>0</v>
      </c>
      <c r="AK523" s="71">
        <f t="shared" si="159"/>
        <v>0</v>
      </c>
      <c r="AL523" s="71">
        <f t="shared" si="160"/>
        <v>0</v>
      </c>
      <c r="AN523" s="73">
        <f t="shared" ref="AN523:AN586" si="167">SUMPRODUCT(J$7:J$1008*(G$7:G$1008=$C523))</f>
        <v>0</v>
      </c>
      <c r="AO523" s="78">
        <f t="shared" ref="AO523:AO586" si="168">M523</f>
        <v>0</v>
      </c>
      <c r="AP523" s="79">
        <f t="shared" ref="AP523:AP586" si="169">AN523-AO523</f>
        <v>0</v>
      </c>
      <c r="AQ523" s="73">
        <f t="shared" ref="AQ523:AQ586" si="170">SUMPRODUCT(Y$7:Y$1008*(G$7:G$1008=$C523))</f>
        <v>0</v>
      </c>
      <c r="AR523" s="78">
        <f t="shared" ref="AR523:AR586" si="171">AB523</f>
        <v>0</v>
      </c>
      <c r="AS523" s="79">
        <f t="shared" ref="AS523:AS586" si="172">AQ523-AR523</f>
        <v>0</v>
      </c>
      <c r="AT523" s="80" t="str">
        <f t="shared" ref="AT523:AT586" si="173">IFERROR(L523/AA523,"")</f>
        <v/>
      </c>
      <c r="AU523" s="80" t="str">
        <f t="shared" ref="AU523:AU586" si="174">IFERROR(R523/AG523,"")</f>
        <v/>
      </c>
      <c r="AW523" s="3" t="s">
        <v>1</v>
      </c>
    </row>
    <row r="524" spans="1:49" x14ac:dyDescent="0.2">
      <c r="A524" s="81">
        <f t="shared" si="161"/>
        <v>517</v>
      </c>
      <c r="B524" s="77" t="str">
        <f>IFERROR(VLOOKUP(F524,GCC.Param!$B$3:$C$96,2,FALSE),"")</f>
        <v/>
      </c>
      <c r="C524" s="70">
        <f>'Input 1 - Schedule 1'!D526</f>
        <v>0</v>
      </c>
      <c r="D524" s="70">
        <f>'Input 1 - Schedule 1'!E526</f>
        <v>0</v>
      </c>
      <c r="E524" s="70">
        <f>'Input 1 - Schedule 1'!F526</f>
        <v>0</v>
      </c>
      <c r="F524" s="70">
        <f>'Input 1 - Schedule 1'!G526</f>
        <v>0</v>
      </c>
      <c r="G524" s="70">
        <f>'Input 1 - Schedule 1'!I526</f>
        <v>0</v>
      </c>
      <c r="H524" s="70" t="str">
        <f>'Input 1 - Schedule 1'!J526</f>
        <v/>
      </c>
      <c r="I524" s="70">
        <f>'Input 1 - Schedule 1'!U526</f>
        <v>0</v>
      </c>
      <c r="J524" s="46"/>
      <c r="L524" s="46"/>
      <c r="M524" s="46"/>
      <c r="N524" s="70">
        <f>SUMIFS('Input 3 - Capital Instruments'!P$6:P$222,'Input 3 - Capital Instruments'!$N$6:$N$222,C524)</f>
        <v>0</v>
      </c>
      <c r="O524" s="46"/>
      <c r="P524" s="46"/>
      <c r="Q524" s="46"/>
      <c r="R524" s="71">
        <f t="shared" si="162"/>
        <v>0</v>
      </c>
      <c r="S524" s="46"/>
      <c r="T524" s="46"/>
      <c r="U524" s="72">
        <f t="shared" si="163"/>
        <v>0</v>
      </c>
      <c r="V524" s="71">
        <f t="shared" si="164"/>
        <v>0</v>
      </c>
      <c r="W524" s="71">
        <f t="shared" si="165"/>
        <v>0</v>
      </c>
      <c r="Y524" s="46"/>
      <c r="AA524" s="46"/>
      <c r="AB524" s="51"/>
      <c r="AC524" s="51"/>
      <c r="AD524" s="51"/>
      <c r="AE524" s="51"/>
      <c r="AF524" s="51"/>
      <c r="AG524" s="72">
        <f t="shared" si="166"/>
        <v>0</v>
      </c>
      <c r="AH524" s="46"/>
      <c r="AI524" s="46"/>
      <c r="AJ524" s="72">
        <f t="shared" si="158"/>
        <v>0</v>
      </c>
      <c r="AK524" s="71">
        <f t="shared" si="159"/>
        <v>0</v>
      </c>
      <c r="AL524" s="71">
        <f t="shared" si="160"/>
        <v>0</v>
      </c>
      <c r="AN524" s="73">
        <f t="shared" si="167"/>
        <v>0</v>
      </c>
      <c r="AO524" s="78">
        <f t="shared" si="168"/>
        <v>0</v>
      </c>
      <c r="AP524" s="79">
        <f t="shared" si="169"/>
        <v>0</v>
      </c>
      <c r="AQ524" s="73">
        <f t="shared" si="170"/>
        <v>0</v>
      </c>
      <c r="AR524" s="78">
        <f t="shared" si="171"/>
        <v>0</v>
      </c>
      <c r="AS524" s="79">
        <f t="shared" si="172"/>
        <v>0</v>
      </c>
      <c r="AT524" s="80" t="str">
        <f t="shared" si="173"/>
        <v/>
      </c>
      <c r="AU524" s="80" t="str">
        <f t="shared" si="174"/>
        <v/>
      </c>
      <c r="AW524" s="3" t="s">
        <v>1</v>
      </c>
    </row>
    <row r="525" spans="1:49" x14ac:dyDescent="0.2">
      <c r="A525" s="81">
        <f t="shared" si="161"/>
        <v>518</v>
      </c>
      <c r="B525" s="77" t="str">
        <f>IFERROR(VLOOKUP(F525,GCC.Param!$B$3:$C$96,2,FALSE),"")</f>
        <v/>
      </c>
      <c r="C525" s="70">
        <f>'Input 1 - Schedule 1'!D527</f>
        <v>0</v>
      </c>
      <c r="D525" s="70">
        <f>'Input 1 - Schedule 1'!E527</f>
        <v>0</v>
      </c>
      <c r="E525" s="70">
        <f>'Input 1 - Schedule 1'!F527</f>
        <v>0</v>
      </c>
      <c r="F525" s="70">
        <f>'Input 1 - Schedule 1'!G527</f>
        <v>0</v>
      </c>
      <c r="G525" s="70">
        <f>'Input 1 - Schedule 1'!I527</f>
        <v>0</v>
      </c>
      <c r="H525" s="70" t="str">
        <f>'Input 1 - Schedule 1'!J527</f>
        <v/>
      </c>
      <c r="I525" s="70">
        <f>'Input 1 - Schedule 1'!U527</f>
        <v>0</v>
      </c>
      <c r="J525" s="46"/>
      <c r="L525" s="46"/>
      <c r="M525" s="46"/>
      <c r="N525" s="70">
        <f>SUMIFS('Input 3 - Capital Instruments'!P$6:P$222,'Input 3 - Capital Instruments'!$N$6:$N$222,C525)</f>
        <v>0</v>
      </c>
      <c r="O525" s="46"/>
      <c r="P525" s="46"/>
      <c r="Q525" s="46"/>
      <c r="R525" s="71">
        <f t="shared" si="162"/>
        <v>0</v>
      </c>
      <c r="S525" s="46"/>
      <c r="T525" s="46"/>
      <c r="U525" s="72">
        <f t="shared" si="163"/>
        <v>0</v>
      </c>
      <c r="V525" s="71">
        <f t="shared" si="164"/>
        <v>0</v>
      </c>
      <c r="W525" s="71">
        <f t="shared" si="165"/>
        <v>0</v>
      </c>
      <c r="Y525" s="46"/>
      <c r="AA525" s="46"/>
      <c r="AB525" s="51"/>
      <c r="AC525" s="51"/>
      <c r="AD525" s="51"/>
      <c r="AE525" s="51"/>
      <c r="AF525" s="51"/>
      <c r="AG525" s="72">
        <f t="shared" si="166"/>
        <v>0</v>
      </c>
      <c r="AH525" s="46"/>
      <c r="AI525" s="46"/>
      <c r="AJ525" s="72">
        <f t="shared" si="158"/>
        <v>0</v>
      </c>
      <c r="AK525" s="71">
        <f t="shared" si="159"/>
        <v>0</v>
      </c>
      <c r="AL525" s="71">
        <f t="shared" si="160"/>
        <v>0</v>
      </c>
      <c r="AN525" s="73">
        <f t="shared" si="167"/>
        <v>0</v>
      </c>
      <c r="AO525" s="78">
        <f t="shared" si="168"/>
        <v>0</v>
      </c>
      <c r="AP525" s="79">
        <f t="shared" si="169"/>
        <v>0</v>
      </c>
      <c r="AQ525" s="73">
        <f t="shared" si="170"/>
        <v>0</v>
      </c>
      <c r="AR525" s="78">
        <f t="shared" si="171"/>
        <v>0</v>
      </c>
      <c r="AS525" s="79">
        <f t="shared" si="172"/>
        <v>0</v>
      </c>
      <c r="AT525" s="80" t="str">
        <f t="shared" si="173"/>
        <v/>
      </c>
      <c r="AU525" s="80" t="str">
        <f t="shared" si="174"/>
        <v/>
      </c>
      <c r="AW525" s="3" t="s">
        <v>1</v>
      </c>
    </row>
    <row r="526" spans="1:49" x14ac:dyDescent="0.2">
      <c r="A526" s="81">
        <f t="shared" si="161"/>
        <v>519</v>
      </c>
      <c r="B526" s="77" t="str">
        <f>IFERROR(VLOOKUP(F526,GCC.Param!$B$3:$C$96,2,FALSE),"")</f>
        <v/>
      </c>
      <c r="C526" s="70">
        <f>'Input 1 - Schedule 1'!D528</f>
        <v>0</v>
      </c>
      <c r="D526" s="70">
        <f>'Input 1 - Schedule 1'!E528</f>
        <v>0</v>
      </c>
      <c r="E526" s="70">
        <f>'Input 1 - Schedule 1'!F528</f>
        <v>0</v>
      </c>
      <c r="F526" s="70">
        <f>'Input 1 - Schedule 1'!G528</f>
        <v>0</v>
      </c>
      <c r="G526" s="70">
        <f>'Input 1 - Schedule 1'!I528</f>
        <v>0</v>
      </c>
      <c r="H526" s="70" t="str">
        <f>'Input 1 - Schedule 1'!J528</f>
        <v/>
      </c>
      <c r="I526" s="70">
        <f>'Input 1 - Schedule 1'!U528</f>
        <v>0</v>
      </c>
      <c r="J526" s="46"/>
      <c r="L526" s="46"/>
      <c r="M526" s="46"/>
      <c r="N526" s="70">
        <f>SUMIFS('Input 3 - Capital Instruments'!P$6:P$222,'Input 3 - Capital Instruments'!$N$6:$N$222,C526)</f>
        <v>0</v>
      </c>
      <c r="O526" s="46"/>
      <c r="P526" s="46"/>
      <c r="Q526" s="46"/>
      <c r="R526" s="71">
        <f t="shared" si="162"/>
        <v>0</v>
      </c>
      <c r="S526" s="46"/>
      <c r="T526" s="46"/>
      <c r="U526" s="72">
        <f t="shared" si="163"/>
        <v>0</v>
      </c>
      <c r="V526" s="71">
        <f t="shared" si="164"/>
        <v>0</v>
      </c>
      <c r="W526" s="71">
        <f t="shared" si="165"/>
        <v>0</v>
      </c>
      <c r="Y526" s="46"/>
      <c r="AA526" s="46"/>
      <c r="AB526" s="51"/>
      <c r="AC526" s="51"/>
      <c r="AD526" s="51"/>
      <c r="AE526" s="51"/>
      <c r="AF526" s="51"/>
      <c r="AG526" s="72">
        <f t="shared" si="166"/>
        <v>0</v>
      </c>
      <c r="AH526" s="46"/>
      <c r="AI526" s="46"/>
      <c r="AJ526" s="72">
        <f t="shared" si="158"/>
        <v>0</v>
      </c>
      <c r="AK526" s="71">
        <f t="shared" si="159"/>
        <v>0</v>
      </c>
      <c r="AL526" s="71">
        <f t="shared" si="160"/>
        <v>0</v>
      </c>
      <c r="AN526" s="73">
        <f t="shared" si="167"/>
        <v>0</v>
      </c>
      <c r="AO526" s="78">
        <f t="shared" si="168"/>
        <v>0</v>
      </c>
      <c r="AP526" s="79">
        <f t="shared" si="169"/>
        <v>0</v>
      </c>
      <c r="AQ526" s="73">
        <f t="shared" si="170"/>
        <v>0</v>
      </c>
      <c r="AR526" s="78">
        <f t="shared" si="171"/>
        <v>0</v>
      </c>
      <c r="AS526" s="79">
        <f t="shared" si="172"/>
        <v>0</v>
      </c>
      <c r="AT526" s="80" t="str">
        <f t="shared" si="173"/>
        <v/>
      </c>
      <c r="AU526" s="80" t="str">
        <f t="shared" si="174"/>
        <v/>
      </c>
      <c r="AW526" s="3" t="s">
        <v>1</v>
      </c>
    </row>
    <row r="527" spans="1:49" x14ac:dyDescent="0.2">
      <c r="A527" s="81">
        <f t="shared" si="161"/>
        <v>520</v>
      </c>
      <c r="B527" s="77" t="str">
        <f>IFERROR(VLOOKUP(F527,GCC.Param!$B$3:$C$96,2,FALSE),"")</f>
        <v/>
      </c>
      <c r="C527" s="70">
        <f>'Input 1 - Schedule 1'!D529</f>
        <v>0</v>
      </c>
      <c r="D527" s="70">
        <f>'Input 1 - Schedule 1'!E529</f>
        <v>0</v>
      </c>
      <c r="E527" s="70">
        <f>'Input 1 - Schedule 1'!F529</f>
        <v>0</v>
      </c>
      <c r="F527" s="70">
        <f>'Input 1 - Schedule 1'!G529</f>
        <v>0</v>
      </c>
      <c r="G527" s="70">
        <f>'Input 1 - Schedule 1'!I529</f>
        <v>0</v>
      </c>
      <c r="H527" s="70" t="str">
        <f>'Input 1 - Schedule 1'!J529</f>
        <v/>
      </c>
      <c r="I527" s="70">
        <f>'Input 1 - Schedule 1'!U529</f>
        <v>0</v>
      </c>
      <c r="J527" s="46"/>
      <c r="L527" s="46"/>
      <c r="M527" s="46"/>
      <c r="N527" s="70">
        <f>SUMIFS('Input 3 - Capital Instruments'!P$6:P$222,'Input 3 - Capital Instruments'!$N$6:$N$222,C527)</f>
        <v>0</v>
      </c>
      <c r="O527" s="46"/>
      <c r="P527" s="46"/>
      <c r="Q527" s="46"/>
      <c r="R527" s="71">
        <f t="shared" si="162"/>
        <v>0</v>
      </c>
      <c r="S527" s="46"/>
      <c r="T527" s="46"/>
      <c r="U527" s="72">
        <f t="shared" si="163"/>
        <v>0</v>
      </c>
      <c r="V527" s="71">
        <f t="shared" si="164"/>
        <v>0</v>
      </c>
      <c r="W527" s="71">
        <f t="shared" si="165"/>
        <v>0</v>
      </c>
      <c r="Y527" s="46"/>
      <c r="AA527" s="46"/>
      <c r="AB527" s="51"/>
      <c r="AC527" s="51"/>
      <c r="AD527" s="51"/>
      <c r="AE527" s="51"/>
      <c r="AF527" s="51"/>
      <c r="AG527" s="72">
        <f t="shared" si="166"/>
        <v>0</v>
      </c>
      <c r="AH527" s="46"/>
      <c r="AI527" s="46"/>
      <c r="AJ527" s="72">
        <f t="shared" si="158"/>
        <v>0</v>
      </c>
      <c r="AK527" s="71">
        <f t="shared" si="159"/>
        <v>0</v>
      </c>
      <c r="AL527" s="71">
        <f t="shared" si="160"/>
        <v>0</v>
      </c>
      <c r="AN527" s="73">
        <f t="shared" si="167"/>
        <v>0</v>
      </c>
      <c r="AO527" s="78">
        <f t="shared" si="168"/>
        <v>0</v>
      </c>
      <c r="AP527" s="79">
        <f t="shared" si="169"/>
        <v>0</v>
      </c>
      <c r="AQ527" s="73">
        <f t="shared" si="170"/>
        <v>0</v>
      </c>
      <c r="AR527" s="78">
        <f t="shared" si="171"/>
        <v>0</v>
      </c>
      <c r="AS527" s="79">
        <f t="shared" si="172"/>
        <v>0</v>
      </c>
      <c r="AT527" s="80" t="str">
        <f t="shared" si="173"/>
        <v/>
      </c>
      <c r="AU527" s="80" t="str">
        <f t="shared" si="174"/>
        <v/>
      </c>
      <c r="AW527" s="3" t="s">
        <v>1</v>
      </c>
    </row>
    <row r="528" spans="1:49" x14ac:dyDescent="0.2">
      <c r="A528" s="81">
        <f t="shared" si="161"/>
        <v>521</v>
      </c>
      <c r="B528" s="77" t="str">
        <f>IFERROR(VLOOKUP(F528,GCC.Param!$B$3:$C$96,2,FALSE),"")</f>
        <v/>
      </c>
      <c r="C528" s="70">
        <f>'Input 1 - Schedule 1'!D530</f>
        <v>0</v>
      </c>
      <c r="D528" s="70">
        <f>'Input 1 - Schedule 1'!E530</f>
        <v>0</v>
      </c>
      <c r="E528" s="70">
        <f>'Input 1 - Schedule 1'!F530</f>
        <v>0</v>
      </c>
      <c r="F528" s="70">
        <f>'Input 1 - Schedule 1'!G530</f>
        <v>0</v>
      </c>
      <c r="G528" s="70">
        <f>'Input 1 - Schedule 1'!I530</f>
        <v>0</v>
      </c>
      <c r="H528" s="70" t="str">
        <f>'Input 1 - Schedule 1'!J530</f>
        <v/>
      </c>
      <c r="I528" s="70">
        <f>'Input 1 - Schedule 1'!U530</f>
        <v>0</v>
      </c>
      <c r="J528" s="46"/>
      <c r="L528" s="46"/>
      <c r="M528" s="46"/>
      <c r="N528" s="70">
        <f>SUMIFS('Input 3 - Capital Instruments'!P$6:P$222,'Input 3 - Capital Instruments'!$N$6:$N$222,C528)</f>
        <v>0</v>
      </c>
      <c r="O528" s="46"/>
      <c r="P528" s="46"/>
      <c r="Q528" s="46"/>
      <c r="R528" s="71">
        <f t="shared" si="162"/>
        <v>0</v>
      </c>
      <c r="S528" s="46"/>
      <c r="T528" s="46"/>
      <c r="U528" s="72">
        <f t="shared" si="163"/>
        <v>0</v>
      </c>
      <c r="V528" s="71">
        <f t="shared" si="164"/>
        <v>0</v>
      </c>
      <c r="W528" s="71">
        <f t="shared" si="165"/>
        <v>0</v>
      </c>
      <c r="Y528" s="46"/>
      <c r="AA528" s="46"/>
      <c r="AB528" s="51"/>
      <c r="AC528" s="51"/>
      <c r="AD528" s="51"/>
      <c r="AE528" s="51"/>
      <c r="AF528" s="51"/>
      <c r="AG528" s="72">
        <f t="shared" si="166"/>
        <v>0</v>
      </c>
      <c r="AH528" s="46"/>
      <c r="AI528" s="46"/>
      <c r="AJ528" s="72">
        <f t="shared" si="158"/>
        <v>0</v>
      </c>
      <c r="AK528" s="71">
        <f t="shared" si="159"/>
        <v>0</v>
      </c>
      <c r="AL528" s="71">
        <f t="shared" si="160"/>
        <v>0</v>
      </c>
      <c r="AN528" s="73">
        <f t="shared" si="167"/>
        <v>0</v>
      </c>
      <c r="AO528" s="78">
        <f t="shared" si="168"/>
        <v>0</v>
      </c>
      <c r="AP528" s="79">
        <f t="shared" si="169"/>
        <v>0</v>
      </c>
      <c r="AQ528" s="73">
        <f t="shared" si="170"/>
        <v>0</v>
      </c>
      <c r="AR528" s="78">
        <f t="shared" si="171"/>
        <v>0</v>
      </c>
      <c r="AS528" s="79">
        <f t="shared" si="172"/>
        <v>0</v>
      </c>
      <c r="AT528" s="80" t="str">
        <f t="shared" si="173"/>
        <v/>
      </c>
      <c r="AU528" s="80" t="str">
        <f t="shared" si="174"/>
        <v/>
      </c>
      <c r="AW528" s="3" t="s">
        <v>1</v>
      </c>
    </row>
    <row r="529" spans="1:49" x14ac:dyDescent="0.2">
      <c r="A529" s="81">
        <f t="shared" si="161"/>
        <v>522</v>
      </c>
      <c r="B529" s="77" t="str">
        <f>IFERROR(VLOOKUP(F529,GCC.Param!$B$3:$C$96,2,FALSE),"")</f>
        <v/>
      </c>
      <c r="C529" s="70">
        <f>'Input 1 - Schedule 1'!D531</f>
        <v>0</v>
      </c>
      <c r="D529" s="70">
        <f>'Input 1 - Schedule 1'!E531</f>
        <v>0</v>
      </c>
      <c r="E529" s="70">
        <f>'Input 1 - Schedule 1'!F531</f>
        <v>0</v>
      </c>
      <c r="F529" s="70">
        <f>'Input 1 - Schedule 1'!G531</f>
        <v>0</v>
      </c>
      <c r="G529" s="70">
        <f>'Input 1 - Schedule 1'!I531</f>
        <v>0</v>
      </c>
      <c r="H529" s="70" t="str">
        <f>'Input 1 - Schedule 1'!J531</f>
        <v/>
      </c>
      <c r="I529" s="70">
        <f>'Input 1 - Schedule 1'!U531</f>
        <v>0</v>
      </c>
      <c r="J529" s="46"/>
      <c r="L529" s="46"/>
      <c r="M529" s="46"/>
      <c r="N529" s="70">
        <f>SUMIFS('Input 3 - Capital Instruments'!P$6:P$222,'Input 3 - Capital Instruments'!$N$6:$N$222,C529)</f>
        <v>0</v>
      </c>
      <c r="O529" s="46"/>
      <c r="P529" s="46"/>
      <c r="Q529" s="46"/>
      <c r="R529" s="71">
        <f t="shared" si="162"/>
        <v>0</v>
      </c>
      <c r="S529" s="46"/>
      <c r="T529" s="46"/>
      <c r="U529" s="72">
        <f t="shared" si="163"/>
        <v>0</v>
      </c>
      <c r="V529" s="71">
        <f t="shared" si="164"/>
        <v>0</v>
      </c>
      <c r="W529" s="71">
        <f t="shared" si="165"/>
        <v>0</v>
      </c>
      <c r="Y529" s="46"/>
      <c r="AA529" s="46"/>
      <c r="AB529" s="51"/>
      <c r="AC529" s="51"/>
      <c r="AD529" s="51"/>
      <c r="AE529" s="51"/>
      <c r="AF529" s="51"/>
      <c r="AG529" s="72">
        <f t="shared" si="166"/>
        <v>0</v>
      </c>
      <c r="AH529" s="46"/>
      <c r="AI529" s="46"/>
      <c r="AJ529" s="72">
        <f t="shared" si="158"/>
        <v>0</v>
      </c>
      <c r="AK529" s="71">
        <f t="shared" si="159"/>
        <v>0</v>
      </c>
      <c r="AL529" s="71">
        <f t="shared" si="160"/>
        <v>0</v>
      </c>
      <c r="AN529" s="73">
        <f t="shared" si="167"/>
        <v>0</v>
      </c>
      <c r="AO529" s="78">
        <f t="shared" si="168"/>
        <v>0</v>
      </c>
      <c r="AP529" s="79">
        <f t="shared" si="169"/>
        <v>0</v>
      </c>
      <c r="AQ529" s="73">
        <f t="shared" si="170"/>
        <v>0</v>
      </c>
      <c r="AR529" s="78">
        <f t="shared" si="171"/>
        <v>0</v>
      </c>
      <c r="AS529" s="79">
        <f t="shared" si="172"/>
        <v>0</v>
      </c>
      <c r="AT529" s="80" t="str">
        <f t="shared" si="173"/>
        <v/>
      </c>
      <c r="AU529" s="80" t="str">
        <f t="shared" si="174"/>
        <v/>
      </c>
      <c r="AW529" s="3" t="s">
        <v>1</v>
      </c>
    </row>
    <row r="530" spans="1:49" x14ac:dyDescent="0.2">
      <c r="A530" s="81">
        <f t="shared" si="161"/>
        <v>523</v>
      </c>
      <c r="B530" s="77" t="str">
        <f>IFERROR(VLOOKUP(F530,GCC.Param!$B$3:$C$96,2,FALSE),"")</f>
        <v/>
      </c>
      <c r="C530" s="70">
        <f>'Input 1 - Schedule 1'!D532</f>
        <v>0</v>
      </c>
      <c r="D530" s="70">
        <f>'Input 1 - Schedule 1'!E532</f>
        <v>0</v>
      </c>
      <c r="E530" s="70">
        <f>'Input 1 - Schedule 1'!F532</f>
        <v>0</v>
      </c>
      <c r="F530" s="70">
        <f>'Input 1 - Schedule 1'!G532</f>
        <v>0</v>
      </c>
      <c r="G530" s="70">
        <f>'Input 1 - Schedule 1'!I532</f>
        <v>0</v>
      </c>
      <c r="H530" s="70" t="str">
        <f>'Input 1 - Schedule 1'!J532</f>
        <v/>
      </c>
      <c r="I530" s="70">
        <f>'Input 1 - Schedule 1'!U532</f>
        <v>0</v>
      </c>
      <c r="J530" s="46"/>
      <c r="L530" s="46"/>
      <c r="M530" s="46"/>
      <c r="N530" s="70">
        <f>SUMIFS('Input 3 - Capital Instruments'!P$6:P$222,'Input 3 - Capital Instruments'!$N$6:$N$222,C530)</f>
        <v>0</v>
      </c>
      <c r="O530" s="46"/>
      <c r="P530" s="46"/>
      <c r="Q530" s="46"/>
      <c r="R530" s="71">
        <f t="shared" si="162"/>
        <v>0</v>
      </c>
      <c r="S530" s="46"/>
      <c r="T530" s="46"/>
      <c r="U530" s="72">
        <f t="shared" si="163"/>
        <v>0</v>
      </c>
      <c r="V530" s="71">
        <f t="shared" si="164"/>
        <v>0</v>
      </c>
      <c r="W530" s="71">
        <f t="shared" si="165"/>
        <v>0</v>
      </c>
      <c r="Y530" s="46"/>
      <c r="AA530" s="46"/>
      <c r="AB530" s="51"/>
      <c r="AC530" s="51"/>
      <c r="AD530" s="51"/>
      <c r="AE530" s="51"/>
      <c r="AF530" s="51"/>
      <c r="AG530" s="72">
        <f t="shared" si="166"/>
        <v>0</v>
      </c>
      <c r="AH530" s="46"/>
      <c r="AI530" s="46"/>
      <c r="AJ530" s="72">
        <f t="shared" si="158"/>
        <v>0</v>
      </c>
      <c r="AK530" s="71">
        <f t="shared" si="159"/>
        <v>0</v>
      </c>
      <c r="AL530" s="71">
        <f t="shared" si="160"/>
        <v>0</v>
      </c>
      <c r="AN530" s="73">
        <f t="shared" si="167"/>
        <v>0</v>
      </c>
      <c r="AO530" s="78">
        <f t="shared" si="168"/>
        <v>0</v>
      </c>
      <c r="AP530" s="79">
        <f t="shared" si="169"/>
        <v>0</v>
      </c>
      <c r="AQ530" s="73">
        <f t="shared" si="170"/>
        <v>0</v>
      </c>
      <c r="AR530" s="78">
        <f t="shared" si="171"/>
        <v>0</v>
      </c>
      <c r="AS530" s="79">
        <f t="shared" si="172"/>
        <v>0</v>
      </c>
      <c r="AT530" s="80" t="str">
        <f t="shared" si="173"/>
        <v/>
      </c>
      <c r="AU530" s="80" t="str">
        <f t="shared" si="174"/>
        <v/>
      </c>
      <c r="AW530" s="3" t="s">
        <v>1</v>
      </c>
    </row>
    <row r="531" spans="1:49" x14ac:dyDescent="0.2">
      <c r="A531" s="81">
        <f t="shared" si="161"/>
        <v>524</v>
      </c>
      <c r="B531" s="77" t="str">
        <f>IFERROR(VLOOKUP(F531,GCC.Param!$B$3:$C$96,2,FALSE),"")</f>
        <v/>
      </c>
      <c r="C531" s="70">
        <f>'Input 1 - Schedule 1'!D533</f>
        <v>0</v>
      </c>
      <c r="D531" s="70">
        <f>'Input 1 - Schedule 1'!E533</f>
        <v>0</v>
      </c>
      <c r="E531" s="70">
        <f>'Input 1 - Schedule 1'!F533</f>
        <v>0</v>
      </c>
      <c r="F531" s="70">
        <f>'Input 1 - Schedule 1'!G533</f>
        <v>0</v>
      </c>
      <c r="G531" s="70">
        <f>'Input 1 - Schedule 1'!I533</f>
        <v>0</v>
      </c>
      <c r="H531" s="70" t="str">
        <f>'Input 1 - Schedule 1'!J533</f>
        <v/>
      </c>
      <c r="I531" s="70">
        <f>'Input 1 - Schedule 1'!U533</f>
        <v>0</v>
      </c>
      <c r="J531" s="46"/>
      <c r="L531" s="46"/>
      <c r="M531" s="46"/>
      <c r="N531" s="70">
        <f>SUMIFS('Input 3 - Capital Instruments'!P$6:P$222,'Input 3 - Capital Instruments'!$N$6:$N$222,C531)</f>
        <v>0</v>
      </c>
      <c r="O531" s="46"/>
      <c r="P531" s="46"/>
      <c r="Q531" s="46"/>
      <c r="R531" s="71">
        <f t="shared" si="162"/>
        <v>0</v>
      </c>
      <c r="S531" s="46"/>
      <c r="T531" s="46"/>
      <c r="U531" s="72">
        <f t="shared" si="163"/>
        <v>0</v>
      </c>
      <c r="V531" s="71">
        <f t="shared" si="164"/>
        <v>0</v>
      </c>
      <c r="W531" s="71">
        <f t="shared" si="165"/>
        <v>0</v>
      </c>
      <c r="Y531" s="46"/>
      <c r="AA531" s="46"/>
      <c r="AB531" s="51"/>
      <c r="AC531" s="51"/>
      <c r="AD531" s="51"/>
      <c r="AE531" s="51"/>
      <c r="AF531" s="51"/>
      <c r="AG531" s="72">
        <f t="shared" si="166"/>
        <v>0</v>
      </c>
      <c r="AH531" s="46"/>
      <c r="AI531" s="46"/>
      <c r="AJ531" s="72">
        <f t="shared" si="158"/>
        <v>0</v>
      </c>
      <c r="AK531" s="71">
        <f t="shared" si="159"/>
        <v>0</v>
      </c>
      <c r="AL531" s="71">
        <f t="shared" si="160"/>
        <v>0</v>
      </c>
      <c r="AN531" s="73">
        <f t="shared" si="167"/>
        <v>0</v>
      </c>
      <c r="AO531" s="78">
        <f t="shared" si="168"/>
        <v>0</v>
      </c>
      <c r="AP531" s="79">
        <f t="shared" si="169"/>
        <v>0</v>
      </c>
      <c r="AQ531" s="73">
        <f t="shared" si="170"/>
        <v>0</v>
      </c>
      <c r="AR531" s="78">
        <f t="shared" si="171"/>
        <v>0</v>
      </c>
      <c r="AS531" s="79">
        <f t="shared" si="172"/>
        <v>0</v>
      </c>
      <c r="AT531" s="80" t="str">
        <f t="shared" si="173"/>
        <v/>
      </c>
      <c r="AU531" s="80" t="str">
        <f t="shared" si="174"/>
        <v/>
      </c>
      <c r="AW531" s="3" t="s">
        <v>1</v>
      </c>
    </row>
    <row r="532" spans="1:49" x14ac:dyDescent="0.2">
      <c r="A532" s="81">
        <f t="shared" si="161"/>
        <v>525</v>
      </c>
      <c r="B532" s="77" t="str">
        <f>IFERROR(VLOOKUP(F532,GCC.Param!$B$3:$C$96,2,FALSE),"")</f>
        <v/>
      </c>
      <c r="C532" s="70">
        <f>'Input 1 - Schedule 1'!D534</f>
        <v>0</v>
      </c>
      <c r="D532" s="70">
        <f>'Input 1 - Schedule 1'!E534</f>
        <v>0</v>
      </c>
      <c r="E532" s="70">
        <f>'Input 1 - Schedule 1'!F534</f>
        <v>0</v>
      </c>
      <c r="F532" s="70">
        <f>'Input 1 - Schedule 1'!G534</f>
        <v>0</v>
      </c>
      <c r="G532" s="70">
        <f>'Input 1 - Schedule 1'!I534</f>
        <v>0</v>
      </c>
      <c r="H532" s="70" t="str">
        <f>'Input 1 - Schedule 1'!J534</f>
        <v/>
      </c>
      <c r="I532" s="70">
        <f>'Input 1 - Schedule 1'!U534</f>
        <v>0</v>
      </c>
      <c r="J532" s="46"/>
      <c r="L532" s="46"/>
      <c r="M532" s="46"/>
      <c r="N532" s="70">
        <f>SUMIFS('Input 3 - Capital Instruments'!P$6:P$222,'Input 3 - Capital Instruments'!$N$6:$N$222,C532)</f>
        <v>0</v>
      </c>
      <c r="O532" s="46"/>
      <c r="P532" s="46"/>
      <c r="Q532" s="46"/>
      <c r="R532" s="71">
        <f t="shared" si="162"/>
        <v>0</v>
      </c>
      <c r="S532" s="46"/>
      <c r="T532" s="46"/>
      <c r="U532" s="72">
        <f t="shared" si="163"/>
        <v>0</v>
      </c>
      <c r="V532" s="71">
        <f t="shared" si="164"/>
        <v>0</v>
      </c>
      <c r="W532" s="71">
        <f t="shared" si="165"/>
        <v>0</v>
      </c>
      <c r="Y532" s="46"/>
      <c r="AA532" s="46"/>
      <c r="AB532" s="51"/>
      <c r="AC532" s="51"/>
      <c r="AD532" s="51"/>
      <c r="AE532" s="51"/>
      <c r="AF532" s="51"/>
      <c r="AG532" s="72">
        <f t="shared" si="166"/>
        <v>0</v>
      </c>
      <c r="AH532" s="46"/>
      <c r="AI532" s="46"/>
      <c r="AJ532" s="72">
        <f t="shared" si="158"/>
        <v>0</v>
      </c>
      <c r="AK532" s="71">
        <f t="shared" si="159"/>
        <v>0</v>
      </c>
      <c r="AL532" s="71">
        <f t="shared" si="160"/>
        <v>0</v>
      </c>
      <c r="AN532" s="73">
        <f t="shared" si="167"/>
        <v>0</v>
      </c>
      <c r="AO532" s="78">
        <f t="shared" si="168"/>
        <v>0</v>
      </c>
      <c r="AP532" s="79">
        <f t="shared" si="169"/>
        <v>0</v>
      </c>
      <c r="AQ532" s="73">
        <f t="shared" si="170"/>
        <v>0</v>
      </c>
      <c r="AR532" s="78">
        <f t="shared" si="171"/>
        <v>0</v>
      </c>
      <c r="AS532" s="79">
        <f t="shared" si="172"/>
        <v>0</v>
      </c>
      <c r="AT532" s="80" t="str">
        <f t="shared" si="173"/>
        <v/>
      </c>
      <c r="AU532" s="80" t="str">
        <f t="shared" si="174"/>
        <v/>
      </c>
      <c r="AW532" s="3" t="s">
        <v>1</v>
      </c>
    </row>
    <row r="533" spans="1:49" x14ac:dyDescent="0.2">
      <c r="A533" s="81">
        <f t="shared" si="161"/>
        <v>526</v>
      </c>
      <c r="B533" s="77" t="str">
        <f>IFERROR(VLOOKUP(F533,GCC.Param!$B$3:$C$96,2,FALSE),"")</f>
        <v/>
      </c>
      <c r="C533" s="70">
        <f>'Input 1 - Schedule 1'!D535</f>
        <v>0</v>
      </c>
      <c r="D533" s="70">
        <f>'Input 1 - Schedule 1'!E535</f>
        <v>0</v>
      </c>
      <c r="E533" s="70">
        <f>'Input 1 - Schedule 1'!F535</f>
        <v>0</v>
      </c>
      <c r="F533" s="70">
        <f>'Input 1 - Schedule 1'!G535</f>
        <v>0</v>
      </c>
      <c r="G533" s="70">
        <f>'Input 1 - Schedule 1'!I535</f>
        <v>0</v>
      </c>
      <c r="H533" s="70" t="str">
        <f>'Input 1 - Schedule 1'!J535</f>
        <v/>
      </c>
      <c r="I533" s="70">
        <f>'Input 1 - Schedule 1'!U535</f>
        <v>0</v>
      </c>
      <c r="J533" s="46"/>
      <c r="L533" s="46"/>
      <c r="M533" s="46"/>
      <c r="N533" s="70">
        <f>SUMIFS('Input 3 - Capital Instruments'!P$6:P$222,'Input 3 - Capital Instruments'!$N$6:$N$222,C533)</f>
        <v>0</v>
      </c>
      <c r="O533" s="46"/>
      <c r="P533" s="46"/>
      <c r="Q533" s="46"/>
      <c r="R533" s="71">
        <f t="shared" si="162"/>
        <v>0</v>
      </c>
      <c r="S533" s="46"/>
      <c r="T533" s="46"/>
      <c r="U533" s="72">
        <f t="shared" si="163"/>
        <v>0</v>
      </c>
      <c r="V533" s="71">
        <f t="shared" si="164"/>
        <v>0</v>
      </c>
      <c r="W533" s="71">
        <f t="shared" si="165"/>
        <v>0</v>
      </c>
      <c r="Y533" s="46"/>
      <c r="AA533" s="46"/>
      <c r="AB533" s="51"/>
      <c r="AC533" s="51"/>
      <c r="AD533" s="51"/>
      <c r="AE533" s="51"/>
      <c r="AF533" s="51"/>
      <c r="AG533" s="72">
        <f t="shared" si="166"/>
        <v>0</v>
      </c>
      <c r="AH533" s="46"/>
      <c r="AI533" s="46"/>
      <c r="AJ533" s="72">
        <f t="shared" si="158"/>
        <v>0</v>
      </c>
      <c r="AK533" s="71">
        <f t="shared" si="159"/>
        <v>0</v>
      </c>
      <c r="AL533" s="71">
        <f t="shared" si="160"/>
        <v>0</v>
      </c>
      <c r="AN533" s="73">
        <f t="shared" si="167"/>
        <v>0</v>
      </c>
      <c r="AO533" s="78">
        <f t="shared" si="168"/>
        <v>0</v>
      </c>
      <c r="AP533" s="79">
        <f t="shared" si="169"/>
        <v>0</v>
      </c>
      <c r="AQ533" s="73">
        <f t="shared" si="170"/>
        <v>0</v>
      </c>
      <c r="AR533" s="78">
        <f t="shared" si="171"/>
        <v>0</v>
      </c>
      <c r="AS533" s="79">
        <f t="shared" si="172"/>
        <v>0</v>
      </c>
      <c r="AT533" s="80" t="str">
        <f t="shared" si="173"/>
        <v/>
      </c>
      <c r="AU533" s="80" t="str">
        <f t="shared" si="174"/>
        <v/>
      </c>
      <c r="AW533" s="3" t="s">
        <v>1</v>
      </c>
    </row>
    <row r="534" spans="1:49" x14ac:dyDescent="0.2">
      <c r="A534" s="81">
        <f t="shared" si="161"/>
        <v>527</v>
      </c>
      <c r="B534" s="77" t="str">
        <f>IFERROR(VLOOKUP(F534,GCC.Param!$B$3:$C$96,2,FALSE),"")</f>
        <v/>
      </c>
      <c r="C534" s="70">
        <f>'Input 1 - Schedule 1'!D536</f>
        <v>0</v>
      </c>
      <c r="D534" s="70">
        <f>'Input 1 - Schedule 1'!E536</f>
        <v>0</v>
      </c>
      <c r="E534" s="70">
        <f>'Input 1 - Schedule 1'!F536</f>
        <v>0</v>
      </c>
      <c r="F534" s="70">
        <f>'Input 1 - Schedule 1'!G536</f>
        <v>0</v>
      </c>
      <c r="G534" s="70">
        <f>'Input 1 - Schedule 1'!I536</f>
        <v>0</v>
      </c>
      <c r="H534" s="70" t="str">
        <f>'Input 1 - Schedule 1'!J536</f>
        <v/>
      </c>
      <c r="I534" s="70">
        <f>'Input 1 - Schedule 1'!U536</f>
        <v>0</v>
      </c>
      <c r="J534" s="46"/>
      <c r="L534" s="46"/>
      <c r="M534" s="46"/>
      <c r="N534" s="70">
        <f>SUMIFS('Input 3 - Capital Instruments'!P$6:P$222,'Input 3 - Capital Instruments'!$N$6:$N$222,C534)</f>
        <v>0</v>
      </c>
      <c r="O534" s="46"/>
      <c r="P534" s="46"/>
      <c r="Q534" s="46"/>
      <c r="R534" s="71">
        <f t="shared" si="162"/>
        <v>0</v>
      </c>
      <c r="S534" s="46"/>
      <c r="T534" s="46"/>
      <c r="U534" s="72">
        <f t="shared" si="163"/>
        <v>0</v>
      </c>
      <c r="V534" s="71">
        <f t="shared" si="164"/>
        <v>0</v>
      </c>
      <c r="W534" s="71">
        <f t="shared" si="165"/>
        <v>0</v>
      </c>
      <c r="Y534" s="46"/>
      <c r="AA534" s="46"/>
      <c r="AB534" s="51"/>
      <c r="AC534" s="51"/>
      <c r="AD534" s="51"/>
      <c r="AE534" s="51"/>
      <c r="AF534" s="51"/>
      <c r="AG534" s="72">
        <f t="shared" si="166"/>
        <v>0</v>
      </c>
      <c r="AH534" s="46"/>
      <c r="AI534" s="46"/>
      <c r="AJ534" s="72">
        <f t="shared" si="158"/>
        <v>0</v>
      </c>
      <c r="AK534" s="71">
        <f t="shared" si="159"/>
        <v>0</v>
      </c>
      <c r="AL534" s="71">
        <f t="shared" si="160"/>
        <v>0</v>
      </c>
      <c r="AN534" s="73">
        <f t="shared" si="167"/>
        <v>0</v>
      </c>
      <c r="AO534" s="78">
        <f t="shared" si="168"/>
        <v>0</v>
      </c>
      <c r="AP534" s="79">
        <f t="shared" si="169"/>
        <v>0</v>
      </c>
      <c r="AQ534" s="73">
        <f t="shared" si="170"/>
        <v>0</v>
      </c>
      <c r="AR534" s="78">
        <f t="shared" si="171"/>
        <v>0</v>
      </c>
      <c r="AS534" s="79">
        <f t="shared" si="172"/>
        <v>0</v>
      </c>
      <c r="AT534" s="80" t="str">
        <f t="shared" si="173"/>
        <v/>
      </c>
      <c r="AU534" s="80" t="str">
        <f t="shared" si="174"/>
        <v/>
      </c>
      <c r="AW534" s="3" t="s">
        <v>1</v>
      </c>
    </row>
    <row r="535" spans="1:49" x14ac:dyDescent="0.2">
      <c r="A535" s="81">
        <f t="shared" si="161"/>
        <v>528</v>
      </c>
      <c r="B535" s="77" t="str">
        <f>IFERROR(VLOOKUP(F535,GCC.Param!$B$3:$C$96,2,FALSE),"")</f>
        <v/>
      </c>
      <c r="C535" s="70">
        <f>'Input 1 - Schedule 1'!D537</f>
        <v>0</v>
      </c>
      <c r="D535" s="70">
        <f>'Input 1 - Schedule 1'!E537</f>
        <v>0</v>
      </c>
      <c r="E535" s="70">
        <f>'Input 1 - Schedule 1'!F537</f>
        <v>0</v>
      </c>
      <c r="F535" s="70">
        <f>'Input 1 - Schedule 1'!G537</f>
        <v>0</v>
      </c>
      <c r="G535" s="70">
        <f>'Input 1 - Schedule 1'!I537</f>
        <v>0</v>
      </c>
      <c r="H535" s="70" t="str">
        <f>'Input 1 - Schedule 1'!J537</f>
        <v/>
      </c>
      <c r="I535" s="70">
        <f>'Input 1 - Schedule 1'!U537</f>
        <v>0</v>
      </c>
      <c r="J535" s="46"/>
      <c r="L535" s="46"/>
      <c r="M535" s="46"/>
      <c r="N535" s="70">
        <f>SUMIFS('Input 3 - Capital Instruments'!P$6:P$222,'Input 3 - Capital Instruments'!$N$6:$N$222,C535)</f>
        <v>0</v>
      </c>
      <c r="O535" s="46"/>
      <c r="P535" s="46"/>
      <c r="Q535" s="46"/>
      <c r="R535" s="71">
        <f t="shared" si="162"/>
        <v>0</v>
      </c>
      <c r="S535" s="46"/>
      <c r="T535" s="46"/>
      <c r="U535" s="72">
        <f t="shared" si="163"/>
        <v>0</v>
      </c>
      <c r="V535" s="71">
        <f t="shared" si="164"/>
        <v>0</v>
      </c>
      <c r="W535" s="71">
        <f t="shared" si="165"/>
        <v>0</v>
      </c>
      <c r="Y535" s="46"/>
      <c r="AA535" s="46"/>
      <c r="AB535" s="51"/>
      <c r="AC535" s="51"/>
      <c r="AD535" s="51"/>
      <c r="AE535" s="51"/>
      <c r="AF535" s="51"/>
      <c r="AG535" s="72">
        <f t="shared" si="166"/>
        <v>0</v>
      </c>
      <c r="AH535" s="46"/>
      <c r="AI535" s="46"/>
      <c r="AJ535" s="72">
        <f t="shared" si="158"/>
        <v>0</v>
      </c>
      <c r="AK535" s="71">
        <f t="shared" si="159"/>
        <v>0</v>
      </c>
      <c r="AL535" s="71">
        <f t="shared" si="160"/>
        <v>0</v>
      </c>
      <c r="AN535" s="73">
        <f t="shared" si="167"/>
        <v>0</v>
      </c>
      <c r="AO535" s="78">
        <f t="shared" si="168"/>
        <v>0</v>
      </c>
      <c r="AP535" s="79">
        <f t="shared" si="169"/>
        <v>0</v>
      </c>
      <c r="AQ535" s="73">
        <f t="shared" si="170"/>
        <v>0</v>
      </c>
      <c r="AR535" s="78">
        <f t="shared" si="171"/>
        <v>0</v>
      </c>
      <c r="AS535" s="79">
        <f t="shared" si="172"/>
        <v>0</v>
      </c>
      <c r="AT535" s="80" t="str">
        <f t="shared" si="173"/>
        <v/>
      </c>
      <c r="AU535" s="80" t="str">
        <f t="shared" si="174"/>
        <v/>
      </c>
      <c r="AW535" s="3" t="s">
        <v>1</v>
      </c>
    </row>
    <row r="536" spans="1:49" x14ac:dyDescent="0.2">
      <c r="A536" s="81">
        <f t="shared" si="161"/>
        <v>529</v>
      </c>
      <c r="B536" s="77" t="str">
        <f>IFERROR(VLOOKUP(F536,GCC.Param!$B$3:$C$96,2,FALSE),"")</f>
        <v/>
      </c>
      <c r="C536" s="70">
        <f>'Input 1 - Schedule 1'!D538</f>
        <v>0</v>
      </c>
      <c r="D536" s="70">
        <f>'Input 1 - Schedule 1'!E538</f>
        <v>0</v>
      </c>
      <c r="E536" s="70">
        <f>'Input 1 - Schedule 1'!F538</f>
        <v>0</v>
      </c>
      <c r="F536" s="70">
        <f>'Input 1 - Schedule 1'!G538</f>
        <v>0</v>
      </c>
      <c r="G536" s="70">
        <f>'Input 1 - Schedule 1'!I538</f>
        <v>0</v>
      </c>
      <c r="H536" s="70" t="str">
        <f>'Input 1 - Schedule 1'!J538</f>
        <v/>
      </c>
      <c r="I536" s="70">
        <f>'Input 1 - Schedule 1'!U538</f>
        <v>0</v>
      </c>
      <c r="J536" s="46"/>
      <c r="L536" s="46"/>
      <c r="M536" s="46"/>
      <c r="N536" s="70">
        <f>SUMIFS('Input 3 - Capital Instruments'!P$6:P$222,'Input 3 - Capital Instruments'!$N$6:$N$222,C536)</f>
        <v>0</v>
      </c>
      <c r="O536" s="46"/>
      <c r="P536" s="46"/>
      <c r="Q536" s="46"/>
      <c r="R536" s="71">
        <f t="shared" si="162"/>
        <v>0</v>
      </c>
      <c r="S536" s="46"/>
      <c r="T536" s="46"/>
      <c r="U536" s="72">
        <f t="shared" si="163"/>
        <v>0</v>
      </c>
      <c r="V536" s="71">
        <f t="shared" si="164"/>
        <v>0</v>
      </c>
      <c r="W536" s="71">
        <f t="shared" si="165"/>
        <v>0</v>
      </c>
      <c r="Y536" s="46"/>
      <c r="AA536" s="46"/>
      <c r="AB536" s="51"/>
      <c r="AC536" s="51"/>
      <c r="AD536" s="51"/>
      <c r="AE536" s="51"/>
      <c r="AF536" s="51"/>
      <c r="AG536" s="72">
        <f t="shared" si="166"/>
        <v>0</v>
      </c>
      <c r="AH536" s="46"/>
      <c r="AI536" s="46"/>
      <c r="AJ536" s="72">
        <f t="shared" si="158"/>
        <v>0</v>
      </c>
      <c r="AK536" s="71">
        <f t="shared" si="159"/>
        <v>0</v>
      </c>
      <c r="AL536" s="71">
        <f t="shared" si="160"/>
        <v>0</v>
      </c>
      <c r="AN536" s="73">
        <f t="shared" si="167"/>
        <v>0</v>
      </c>
      <c r="AO536" s="78">
        <f t="shared" si="168"/>
        <v>0</v>
      </c>
      <c r="AP536" s="79">
        <f t="shared" si="169"/>
        <v>0</v>
      </c>
      <c r="AQ536" s="73">
        <f t="shared" si="170"/>
        <v>0</v>
      </c>
      <c r="AR536" s="78">
        <f t="shared" si="171"/>
        <v>0</v>
      </c>
      <c r="AS536" s="79">
        <f t="shared" si="172"/>
        <v>0</v>
      </c>
      <c r="AT536" s="80" t="str">
        <f t="shared" si="173"/>
        <v/>
      </c>
      <c r="AU536" s="80" t="str">
        <f t="shared" si="174"/>
        <v/>
      </c>
      <c r="AW536" s="3" t="s">
        <v>1</v>
      </c>
    </row>
    <row r="537" spans="1:49" x14ac:dyDescent="0.2">
      <c r="A537" s="81">
        <f t="shared" si="161"/>
        <v>530</v>
      </c>
      <c r="B537" s="77" t="str">
        <f>IFERROR(VLOOKUP(F537,GCC.Param!$B$3:$C$96,2,FALSE),"")</f>
        <v/>
      </c>
      <c r="C537" s="70">
        <f>'Input 1 - Schedule 1'!D539</f>
        <v>0</v>
      </c>
      <c r="D537" s="70">
        <f>'Input 1 - Schedule 1'!E539</f>
        <v>0</v>
      </c>
      <c r="E537" s="70">
        <f>'Input 1 - Schedule 1'!F539</f>
        <v>0</v>
      </c>
      <c r="F537" s="70">
        <f>'Input 1 - Schedule 1'!G539</f>
        <v>0</v>
      </c>
      <c r="G537" s="70">
        <f>'Input 1 - Schedule 1'!I539</f>
        <v>0</v>
      </c>
      <c r="H537" s="70" t="str">
        <f>'Input 1 - Schedule 1'!J539</f>
        <v/>
      </c>
      <c r="I537" s="70">
        <f>'Input 1 - Schedule 1'!U539</f>
        <v>0</v>
      </c>
      <c r="J537" s="46"/>
      <c r="L537" s="46"/>
      <c r="M537" s="46"/>
      <c r="N537" s="70">
        <f>SUMIFS('Input 3 - Capital Instruments'!P$6:P$222,'Input 3 - Capital Instruments'!$N$6:$N$222,C537)</f>
        <v>0</v>
      </c>
      <c r="O537" s="46"/>
      <c r="P537" s="46"/>
      <c r="Q537" s="46"/>
      <c r="R537" s="71">
        <f t="shared" si="162"/>
        <v>0</v>
      </c>
      <c r="S537" s="46"/>
      <c r="T537" s="46"/>
      <c r="U537" s="72">
        <f t="shared" si="163"/>
        <v>0</v>
      </c>
      <c r="V537" s="71">
        <f t="shared" si="164"/>
        <v>0</v>
      </c>
      <c r="W537" s="71">
        <f t="shared" si="165"/>
        <v>0</v>
      </c>
      <c r="Y537" s="46"/>
      <c r="AA537" s="46"/>
      <c r="AB537" s="51"/>
      <c r="AC537" s="51"/>
      <c r="AD537" s="51"/>
      <c r="AE537" s="51"/>
      <c r="AF537" s="51"/>
      <c r="AG537" s="72">
        <f t="shared" si="166"/>
        <v>0</v>
      </c>
      <c r="AH537" s="46"/>
      <c r="AI537" s="46"/>
      <c r="AJ537" s="72">
        <f t="shared" si="158"/>
        <v>0</v>
      </c>
      <c r="AK537" s="71">
        <f t="shared" si="159"/>
        <v>0</v>
      </c>
      <c r="AL537" s="71">
        <f t="shared" si="160"/>
        <v>0</v>
      </c>
      <c r="AN537" s="73">
        <f t="shared" si="167"/>
        <v>0</v>
      </c>
      <c r="AO537" s="78">
        <f t="shared" si="168"/>
        <v>0</v>
      </c>
      <c r="AP537" s="79">
        <f t="shared" si="169"/>
        <v>0</v>
      </c>
      <c r="AQ537" s="73">
        <f t="shared" si="170"/>
        <v>0</v>
      </c>
      <c r="AR537" s="78">
        <f t="shared" si="171"/>
        <v>0</v>
      </c>
      <c r="AS537" s="79">
        <f t="shared" si="172"/>
        <v>0</v>
      </c>
      <c r="AT537" s="80" t="str">
        <f t="shared" si="173"/>
        <v/>
      </c>
      <c r="AU537" s="80" t="str">
        <f t="shared" si="174"/>
        <v/>
      </c>
      <c r="AW537" s="3" t="s">
        <v>1</v>
      </c>
    </row>
    <row r="538" spans="1:49" x14ac:dyDescent="0.2">
      <c r="A538" s="81">
        <f t="shared" si="161"/>
        <v>531</v>
      </c>
      <c r="B538" s="77" t="str">
        <f>IFERROR(VLOOKUP(F538,GCC.Param!$B$3:$C$96,2,FALSE),"")</f>
        <v/>
      </c>
      <c r="C538" s="70">
        <f>'Input 1 - Schedule 1'!D540</f>
        <v>0</v>
      </c>
      <c r="D538" s="70">
        <f>'Input 1 - Schedule 1'!E540</f>
        <v>0</v>
      </c>
      <c r="E538" s="70">
        <f>'Input 1 - Schedule 1'!F540</f>
        <v>0</v>
      </c>
      <c r="F538" s="70">
        <f>'Input 1 - Schedule 1'!G540</f>
        <v>0</v>
      </c>
      <c r="G538" s="70">
        <f>'Input 1 - Schedule 1'!I540</f>
        <v>0</v>
      </c>
      <c r="H538" s="70" t="str">
        <f>'Input 1 - Schedule 1'!J540</f>
        <v/>
      </c>
      <c r="I538" s="70">
        <f>'Input 1 - Schedule 1'!U540</f>
        <v>0</v>
      </c>
      <c r="J538" s="46"/>
      <c r="L538" s="46"/>
      <c r="M538" s="46"/>
      <c r="N538" s="70">
        <f>SUMIFS('Input 3 - Capital Instruments'!P$6:P$222,'Input 3 - Capital Instruments'!$N$6:$N$222,C538)</f>
        <v>0</v>
      </c>
      <c r="O538" s="46"/>
      <c r="P538" s="46"/>
      <c r="Q538" s="46"/>
      <c r="R538" s="71">
        <f t="shared" si="162"/>
        <v>0</v>
      </c>
      <c r="S538" s="46"/>
      <c r="T538" s="46"/>
      <c r="U538" s="72">
        <f t="shared" si="163"/>
        <v>0</v>
      </c>
      <c r="V538" s="71">
        <f t="shared" si="164"/>
        <v>0</v>
      </c>
      <c r="W538" s="71">
        <f t="shared" si="165"/>
        <v>0</v>
      </c>
      <c r="Y538" s="46"/>
      <c r="AA538" s="46"/>
      <c r="AB538" s="51"/>
      <c r="AC538" s="51"/>
      <c r="AD538" s="51"/>
      <c r="AE538" s="51"/>
      <c r="AF538" s="51"/>
      <c r="AG538" s="72">
        <f t="shared" si="166"/>
        <v>0</v>
      </c>
      <c r="AH538" s="46"/>
      <c r="AI538" s="46"/>
      <c r="AJ538" s="72">
        <f t="shared" si="158"/>
        <v>0</v>
      </c>
      <c r="AK538" s="71">
        <f t="shared" si="159"/>
        <v>0</v>
      </c>
      <c r="AL538" s="71">
        <f t="shared" si="160"/>
        <v>0</v>
      </c>
      <c r="AN538" s="73">
        <f t="shared" si="167"/>
        <v>0</v>
      </c>
      <c r="AO538" s="78">
        <f t="shared" si="168"/>
        <v>0</v>
      </c>
      <c r="AP538" s="79">
        <f t="shared" si="169"/>
        <v>0</v>
      </c>
      <c r="AQ538" s="73">
        <f t="shared" si="170"/>
        <v>0</v>
      </c>
      <c r="AR538" s="78">
        <f t="shared" si="171"/>
        <v>0</v>
      </c>
      <c r="AS538" s="79">
        <f t="shared" si="172"/>
        <v>0</v>
      </c>
      <c r="AT538" s="80" t="str">
        <f t="shared" si="173"/>
        <v/>
      </c>
      <c r="AU538" s="80" t="str">
        <f t="shared" si="174"/>
        <v/>
      </c>
      <c r="AW538" s="3" t="s">
        <v>1</v>
      </c>
    </row>
    <row r="539" spans="1:49" x14ac:dyDescent="0.2">
      <c r="A539" s="81">
        <f t="shared" si="161"/>
        <v>532</v>
      </c>
      <c r="B539" s="77" t="str">
        <f>IFERROR(VLOOKUP(F539,GCC.Param!$B$3:$C$96,2,FALSE),"")</f>
        <v/>
      </c>
      <c r="C539" s="70">
        <f>'Input 1 - Schedule 1'!D541</f>
        <v>0</v>
      </c>
      <c r="D539" s="70">
        <f>'Input 1 - Schedule 1'!E541</f>
        <v>0</v>
      </c>
      <c r="E539" s="70">
        <f>'Input 1 - Schedule 1'!F541</f>
        <v>0</v>
      </c>
      <c r="F539" s="70">
        <f>'Input 1 - Schedule 1'!G541</f>
        <v>0</v>
      </c>
      <c r="G539" s="70">
        <f>'Input 1 - Schedule 1'!I541</f>
        <v>0</v>
      </c>
      <c r="H539" s="70" t="str">
        <f>'Input 1 - Schedule 1'!J541</f>
        <v/>
      </c>
      <c r="I539" s="70">
        <f>'Input 1 - Schedule 1'!U541</f>
        <v>0</v>
      </c>
      <c r="J539" s="46"/>
      <c r="L539" s="46"/>
      <c r="M539" s="46"/>
      <c r="N539" s="70">
        <f>SUMIFS('Input 3 - Capital Instruments'!P$6:P$222,'Input 3 - Capital Instruments'!$N$6:$N$222,C539)</f>
        <v>0</v>
      </c>
      <c r="O539" s="46"/>
      <c r="P539" s="46"/>
      <c r="Q539" s="46"/>
      <c r="R539" s="71">
        <f t="shared" si="162"/>
        <v>0</v>
      </c>
      <c r="S539" s="46"/>
      <c r="T539" s="46"/>
      <c r="U539" s="72">
        <f t="shared" si="163"/>
        <v>0</v>
      </c>
      <c r="V539" s="71">
        <f t="shared" si="164"/>
        <v>0</v>
      </c>
      <c r="W539" s="71">
        <f t="shared" si="165"/>
        <v>0</v>
      </c>
      <c r="Y539" s="46"/>
      <c r="AA539" s="46"/>
      <c r="AB539" s="51"/>
      <c r="AC539" s="51"/>
      <c r="AD539" s="51"/>
      <c r="AE539" s="51"/>
      <c r="AF539" s="51"/>
      <c r="AG539" s="72">
        <f t="shared" si="166"/>
        <v>0</v>
      </c>
      <c r="AH539" s="46"/>
      <c r="AI539" s="46"/>
      <c r="AJ539" s="72">
        <f t="shared" si="158"/>
        <v>0</v>
      </c>
      <c r="AK539" s="71">
        <f t="shared" si="159"/>
        <v>0</v>
      </c>
      <c r="AL539" s="71">
        <f t="shared" si="160"/>
        <v>0</v>
      </c>
      <c r="AN539" s="73">
        <f t="shared" si="167"/>
        <v>0</v>
      </c>
      <c r="AO539" s="78">
        <f t="shared" si="168"/>
        <v>0</v>
      </c>
      <c r="AP539" s="79">
        <f t="shared" si="169"/>
        <v>0</v>
      </c>
      <c r="AQ539" s="73">
        <f t="shared" si="170"/>
        <v>0</v>
      </c>
      <c r="AR539" s="78">
        <f t="shared" si="171"/>
        <v>0</v>
      </c>
      <c r="AS539" s="79">
        <f t="shared" si="172"/>
        <v>0</v>
      </c>
      <c r="AT539" s="80" t="str">
        <f t="shared" si="173"/>
        <v/>
      </c>
      <c r="AU539" s="80" t="str">
        <f t="shared" si="174"/>
        <v/>
      </c>
      <c r="AW539" s="3" t="s">
        <v>1</v>
      </c>
    </row>
    <row r="540" spans="1:49" x14ac:dyDescent="0.2">
      <c r="A540" s="81">
        <f t="shared" si="161"/>
        <v>533</v>
      </c>
      <c r="B540" s="77" t="str">
        <f>IFERROR(VLOOKUP(F540,GCC.Param!$B$3:$C$96,2,FALSE),"")</f>
        <v/>
      </c>
      <c r="C540" s="70">
        <f>'Input 1 - Schedule 1'!D542</f>
        <v>0</v>
      </c>
      <c r="D540" s="70">
        <f>'Input 1 - Schedule 1'!E542</f>
        <v>0</v>
      </c>
      <c r="E540" s="70">
        <f>'Input 1 - Schedule 1'!F542</f>
        <v>0</v>
      </c>
      <c r="F540" s="70">
        <f>'Input 1 - Schedule 1'!G542</f>
        <v>0</v>
      </c>
      <c r="G540" s="70">
        <f>'Input 1 - Schedule 1'!I542</f>
        <v>0</v>
      </c>
      <c r="H540" s="70" t="str">
        <f>'Input 1 - Schedule 1'!J542</f>
        <v/>
      </c>
      <c r="I540" s="70">
        <f>'Input 1 - Schedule 1'!U542</f>
        <v>0</v>
      </c>
      <c r="J540" s="46"/>
      <c r="L540" s="46"/>
      <c r="M540" s="46"/>
      <c r="N540" s="70">
        <f>SUMIFS('Input 3 - Capital Instruments'!P$6:P$222,'Input 3 - Capital Instruments'!$N$6:$N$222,C540)</f>
        <v>0</v>
      </c>
      <c r="O540" s="46"/>
      <c r="P540" s="46"/>
      <c r="Q540" s="46"/>
      <c r="R540" s="71">
        <f t="shared" si="162"/>
        <v>0</v>
      </c>
      <c r="S540" s="46"/>
      <c r="T540" s="46"/>
      <c r="U540" s="72">
        <f t="shared" si="163"/>
        <v>0</v>
      </c>
      <c r="V540" s="71">
        <f t="shared" si="164"/>
        <v>0</v>
      </c>
      <c r="W540" s="71">
        <f t="shared" si="165"/>
        <v>0</v>
      </c>
      <c r="Y540" s="46"/>
      <c r="AA540" s="46"/>
      <c r="AB540" s="51"/>
      <c r="AC540" s="51"/>
      <c r="AD540" s="51"/>
      <c r="AE540" s="51"/>
      <c r="AF540" s="51"/>
      <c r="AG540" s="72">
        <f t="shared" si="166"/>
        <v>0</v>
      </c>
      <c r="AH540" s="46"/>
      <c r="AI540" s="46"/>
      <c r="AJ540" s="72">
        <f t="shared" si="158"/>
        <v>0</v>
      </c>
      <c r="AK540" s="71">
        <f t="shared" si="159"/>
        <v>0</v>
      </c>
      <c r="AL540" s="71">
        <f t="shared" si="160"/>
        <v>0</v>
      </c>
      <c r="AN540" s="73">
        <f t="shared" si="167"/>
        <v>0</v>
      </c>
      <c r="AO540" s="78">
        <f t="shared" si="168"/>
        <v>0</v>
      </c>
      <c r="AP540" s="79">
        <f t="shared" si="169"/>
        <v>0</v>
      </c>
      <c r="AQ540" s="73">
        <f t="shared" si="170"/>
        <v>0</v>
      </c>
      <c r="AR540" s="78">
        <f t="shared" si="171"/>
        <v>0</v>
      </c>
      <c r="AS540" s="79">
        <f t="shared" si="172"/>
        <v>0</v>
      </c>
      <c r="AT540" s="80" t="str">
        <f t="shared" si="173"/>
        <v/>
      </c>
      <c r="AU540" s="80" t="str">
        <f t="shared" si="174"/>
        <v/>
      </c>
      <c r="AW540" s="3" t="s">
        <v>1</v>
      </c>
    </row>
    <row r="541" spans="1:49" x14ac:dyDescent="0.2">
      <c r="A541" s="81">
        <f t="shared" si="161"/>
        <v>534</v>
      </c>
      <c r="B541" s="77" t="str">
        <f>IFERROR(VLOOKUP(F541,GCC.Param!$B$3:$C$96,2,FALSE),"")</f>
        <v/>
      </c>
      <c r="C541" s="70">
        <f>'Input 1 - Schedule 1'!D543</f>
        <v>0</v>
      </c>
      <c r="D541" s="70">
        <f>'Input 1 - Schedule 1'!E543</f>
        <v>0</v>
      </c>
      <c r="E541" s="70">
        <f>'Input 1 - Schedule 1'!F543</f>
        <v>0</v>
      </c>
      <c r="F541" s="70">
        <f>'Input 1 - Schedule 1'!G543</f>
        <v>0</v>
      </c>
      <c r="G541" s="70">
        <f>'Input 1 - Schedule 1'!I543</f>
        <v>0</v>
      </c>
      <c r="H541" s="70" t="str">
        <f>'Input 1 - Schedule 1'!J543</f>
        <v/>
      </c>
      <c r="I541" s="70">
        <f>'Input 1 - Schedule 1'!U543</f>
        <v>0</v>
      </c>
      <c r="J541" s="46"/>
      <c r="L541" s="46"/>
      <c r="M541" s="46"/>
      <c r="N541" s="70">
        <f>SUMIFS('Input 3 - Capital Instruments'!P$6:P$222,'Input 3 - Capital Instruments'!$N$6:$N$222,C541)</f>
        <v>0</v>
      </c>
      <c r="O541" s="46"/>
      <c r="P541" s="46"/>
      <c r="Q541" s="46"/>
      <c r="R541" s="71">
        <f t="shared" si="162"/>
        <v>0</v>
      </c>
      <c r="S541" s="46"/>
      <c r="T541" s="46"/>
      <c r="U541" s="72">
        <f t="shared" si="163"/>
        <v>0</v>
      </c>
      <c r="V541" s="71">
        <f t="shared" si="164"/>
        <v>0</v>
      </c>
      <c r="W541" s="71">
        <f t="shared" si="165"/>
        <v>0</v>
      </c>
      <c r="Y541" s="46"/>
      <c r="AA541" s="46"/>
      <c r="AB541" s="51"/>
      <c r="AC541" s="51"/>
      <c r="AD541" s="51"/>
      <c r="AE541" s="51"/>
      <c r="AF541" s="51"/>
      <c r="AG541" s="72">
        <f t="shared" si="166"/>
        <v>0</v>
      </c>
      <c r="AH541" s="46"/>
      <c r="AI541" s="46"/>
      <c r="AJ541" s="72">
        <f t="shared" si="158"/>
        <v>0</v>
      </c>
      <c r="AK541" s="71">
        <f t="shared" si="159"/>
        <v>0</v>
      </c>
      <c r="AL541" s="71">
        <f t="shared" si="160"/>
        <v>0</v>
      </c>
      <c r="AN541" s="73">
        <f t="shared" si="167"/>
        <v>0</v>
      </c>
      <c r="AO541" s="78">
        <f t="shared" si="168"/>
        <v>0</v>
      </c>
      <c r="AP541" s="79">
        <f t="shared" si="169"/>
        <v>0</v>
      </c>
      <c r="AQ541" s="73">
        <f t="shared" si="170"/>
        <v>0</v>
      </c>
      <c r="AR541" s="78">
        <f t="shared" si="171"/>
        <v>0</v>
      </c>
      <c r="AS541" s="79">
        <f t="shared" si="172"/>
        <v>0</v>
      </c>
      <c r="AT541" s="80" t="str">
        <f t="shared" si="173"/>
        <v/>
      </c>
      <c r="AU541" s="80" t="str">
        <f t="shared" si="174"/>
        <v/>
      </c>
      <c r="AW541" s="3" t="s">
        <v>1</v>
      </c>
    </row>
    <row r="542" spans="1:49" x14ac:dyDescent="0.2">
      <c r="A542" s="81">
        <f t="shared" si="161"/>
        <v>535</v>
      </c>
      <c r="B542" s="77" t="str">
        <f>IFERROR(VLOOKUP(F542,GCC.Param!$B$3:$C$96,2,FALSE),"")</f>
        <v/>
      </c>
      <c r="C542" s="70">
        <f>'Input 1 - Schedule 1'!D544</f>
        <v>0</v>
      </c>
      <c r="D542" s="70">
        <f>'Input 1 - Schedule 1'!E544</f>
        <v>0</v>
      </c>
      <c r="E542" s="70">
        <f>'Input 1 - Schedule 1'!F544</f>
        <v>0</v>
      </c>
      <c r="F542" s="70">
        <f>'Input 1 - Schedule 1'!G544</f>
        <v>0</v>
      </c>
      <c r="G542" s="70">
        <f>'Input 1 - Schedule 1'!I544</f>
        <v>0</v>
      </c>
      <c r="H542" s="70" t="str">
        <f>'Input 1 - Schedule 1'!J544</f>
        <v/>
      </c>
      <c r="I542" s="70">
        <f>'Input 1 - Schedule 1'!U544</f>
        <v>0</v>
      </c>
      <c r="J542" s="46"/>
      <c r="L542" s="46"/>
      <c r="M542" s="46"/>
      <c r="N542" s="70">
        <f>SUMIFS('Input 3 - Capital Instruments'!P$6:P$222,'Input 3 - Capital Instruments'!$N$6:$N$222,C542)</f>
        <v>0</v>
      </c>
      <c r="O542" s="46"/>
      <c r="P542" s="46"/>
      <c r="Q542" s="46"/>
      <c r="R542" s="71">
        <f t="shared" si="162"/>
        <v>0</v>
      </c>
      <c r="S542" s="46"/>
      <c r="T542" s="46"/>
      <c r="U542" s="72">
        <f t="shared" si="163"/>
        <v>0</v>
      </c>
      <c r="V542" s="71">
        <f t="shared" si="164"/>
        <v>0</v>
      </c>
      <c r="W542" s="71">
        <f t="shared" si="165"/>
        <v>0</v>
      </c>
      <c r="Y542" s="46"/>
      <c r="AA542" s="46"/>
      <c r="AB542" s="51"/>
      <c r="AC542" s="51"/>
      <c r="AD542" s="51"/>
      <c r="AE542" s="51"/>
      <c r="AF542" s="51"/>
      <c r="AG542" s="72">
        <f t="shared" si="166"/>
        <v>0</v>
      </c>
      <c r="AH542" s="46"/>
      <c r="AI542" s="46"/>
      <c r="AJ542" s="72">
        <f t="shared" si="158"/>
        <v>0</v>
      </c>
      <c r="AK542" s="71">
        <f t="shared" si="159"/>
        <v>0</v>
      </c>
      <c r="AL542" s="71">
        <f t="shared" si="160"/>
        <v>0</v>
      </c>
      <c r="AN542" s="73">
        <f t="shared" si="167"/>
        <v>0</v>
      </c>
      <c r="AO542" s="78">
        <f t="shared" si="168"/>
        <v>0</v>
      </c>
      <c r="AP542" s="79">
        <f t="shared" si="169"/>
        <v>0</v>
      </c>
      <c r="AQ542" s="73">
        <f t="shared" si="170"/>
        <v>0</v>
      </c>
      <c r="AR542" s="78">
        <f t="shared" si="171"/>
        <v>0</v>
      </c>
      <c r="AS542" s="79">
        <f t="shared" si="172"/>
        <v>0</v>
      </c>
      <c r="AT542" s="80" t="str">
        <f t="shared" si="173"/>
        <v/>
      </c>
      <c r="AU542" s="80" t="str">
        <f t="shared" si="174"/>
        <v/>
      </c>
      <c r="AW542" s="3" t="s">
        <v>1</v>
      </c>
    </row>
    <row r="543" spans="1:49" x14ac:dyDescent="0.2">
      <c r="A543" s="81">
        <f t="shared" si="161"/>
        <v>536</v>
      </c>
      <c r="B543" s="77" t="str">
        <f>IFERROR(VLOOKUP(F543,GCC.Param!$B$3:$C$96,2,FALSE),"")</f>
        <v/>
      </c>
      <c r="C543" s="70">
        <f>'Input 1 - Schedule 1'!D545</f>
        <v>0</v>
      </c>
      <c r="D543" s="70">
        <f>'Input 1 - Schedule 1'!E545</f>
        <v>0</v>
      </c>
      <c r="E543" s="70">
        <f>'Input 1 - Schedule 1'!F545</f>
        <v>0</v>
      </c>
      <c r="F543" s="70">
        <f>'Input 1 - Schedule 1'!G545</f>
        <v>0</v>
      </c>
      <c r="G543" s="70">
        <f>'Input 1 - Schedule 1'!I545</f>
        <v>0</v>
      </c>
      <c r="H543" s="70" t="str">
        <f>'Input 1 - Schedule 1'!J545</f>
        <v/>
      </c>
      <c r="I543" s="70">
        <f>'Input 1 - Schedule 1'!U545</f>
        <v>0</v>
      </c>
      <c r="J543" s="46"/>
      <c r="L543" s="46"/>
      <c r="M543" s="46"/>
      <c r="N543" s="70">
        <f>SUMIFS('Input 3 - Capital Instruments'!P$6:P$222,'Input 3 - Capital Instruments'!$N$6:$N$222,C543)</f>
        <v>0</v>
      </c>
      <c r="O543" s="46"/>
      <c r="P543" s="46"/>
      <c r="Q543" s="46"/>
      <c r="R543" s="71">
        <f t="shared" si="162"/>
        <v>0</v>
      </c>
      <c r="S543" s="46"/>
      <c r="T543" s="46"/>
      <c r="U543" s="72">
        <f t="shared" si="163"/>
        <v>0</v>
      </c>
      <c r="V543" s="71">
        <f t="shared" si="164"/>
        <v>0</v>
      </c>
      <c r="W543" s="71">
        <f t="shared" si="165"/>
        <v>0</v>
      </c>
      <c r="Y543" s="46"/>
      <c r="AA543" s="46"/>
      <c r="AB543" s="51"/>
      <c r="AC543" s="51"/>
      <c r="AD543" s="51"/>
      <c r="AE543" s="51"/>
      <c r="AF543" s="51"/>
      <c r="AG543" s="72">
        <f t="shared" si="166"/>
        <v>0</v>
      </c>
      <c r="AH543" s="46"/>
      <c r="AI543" s="46"/>
      <c r="AJ543" s="72">
        <f t="shared" si="158"/>
        <v>0</v>
      </c>
      <c r="AK543" s="71">
        <f t="shared" si="159"/>
        <v>0</v>
      </c>
      <c r="AL543" s="71">
        <f t="shared" si="160"/>
        <v>0</v>
      </c>
      <c r="AN543" s="73">
        <f t="shared" si="167"/>
        <v>0</v>
      </c>
      <c r="AO543" s="78">
        <f t="shared" si="168"/>
        <v>0</v>
      </c>
      <c r="AP543" s="79">
        <f t="shared" si="169"/>
        <v>0</v>
      </c>
      <c r="AQ543" s="73">
        <f t="shared" si="170"/>
        <v>0</v>
      </c>
      <c r="AR543" s="78">
        <f t="shared" si="171"/>
        <v>0</v>
      </c>
      <c r="AS543" s="79">
        <f t="shared" si="172"/>
        <v>0</v>
      </c>
      <c r="AT543" s="80" t="str">
        <f t="shared" si="173"/>
        <v/>
      </c>
      <c r="AU543" s="80" t="str">
        <f t="shared" si="174"/>
        <v/>
      </c>
      <c r="AW543" s="3" t="s">
        <v>1</v>
      </c>
    </row>
    <row r="544" spans="1:49" x14ac:dyDescent="0.2">
      <c r="A544" s="81">
        <f t="shared" si="161"/>
        <v>537</v>
      </c>
      <c r="B544" s="77" t="str">
        <f>IFERROR(VLOOKUP(F544,GCC.Param!$B$3:$C$96,2,FALSE),"")</f>
        <v/>
      </c>
      <c r="C544" s="70">
        <f>'Input 1 - Schedule 1'!D546</f>
        <v>0</v>
      </c>
      <c r="D544" s="70">
        <f>'Input 1 - Schedule 1'!E546</f>
        <v>0</v>
      </c>
      <c r="E544" s="70">
        <f>'Input 1 - Schedule 1'!F546</f>
        <v>0</v>
      </c>
      <c r="F544" s="70">
        <f>'Input 1 - Schedule 1'!G546</f>
        <v>0</v>
      </c>
      <c r="G544" s="70">
        <f>'Input 1 - Schedule 1'!I546</f>
        <v>0</v>
      </c>
      <c r="H544" s="70" t="str">
        <f>'Input 1 - Schedule 1'!J546</f>
        <v/>
      </c>
      <c r="I544" s="70">
        <f>'Input 1 - Schedule 1'!U546</f>
        <v>0</v>
      </c>
      <c r="J544" s="46"/>
      <c r="L544" s="46"/>
      <c r="M544" s="46"/>
      <c r="N544" s="70">
        <f>SUMIFS('Input 3 - Capital Instruments'!P$6:P$222,'Input 3 - Capital Instruments'!$N$6:$N$222,C544)</f>
        <v>0</v>
      </c>
      <c r="O544" s="46"/>
      <c r="P544" s="46"/>
      <c r="Q544" s="46"/>
      <c r="R544" s="71">
        <f t="shared" si="162"/>
        <v>0</v>
      </c>
      <c r="S544" s="46"/>
      <c r="T544" s="46"/>
      <c r="U544" s="72">
        <f t="shared" si="163"/>
        <v>0</v>
      </c>
      <c r="V544" s="71">
        <f t="shared" si="164"/>
        <v>0</v>
      </c>
      <c r="W544" s="71">
        <f t="shared" si="165"/>
        <v>0</v>
      </c>
      <c r="Y544" s="46"/>
      <c r="AA544" s="46"/>
      <c r="AB544" s="51"/>
      <c r="AC544" s="51"/>
      <c r="AD544" s="51"/>
      <c r="AE544" s="51"/>
      <c r="AF544" s="51"/>
      <c r="AG544" s="72">
        <f t="shared" si="166"/>
        <v>0</v>
      </c>
      <c r="AH544" s="46"/>
      <c r="AI544" s="46"/>
      <c r="AJ544" s="72">
        <f t="shared" si="158"/>
        <v>0</v>
      </c>
      <c r="AK544" s="71">
        <f t="shared" si="159"/>
        <v>0</v>
      </c>
      <c r="AL544" s="71">
        <f t="shared" si="160"/>
        <v>0</v>
      </c>
      <c r="AN544" s="73">
        <f t="shared" si="167"/>
        <v>0</v>
      </c>
      <c r="AO544" s="78">
        <f t="shared" si="168"/>
        <v>0</v>
      </c>
      <c r="AP544" s="79">
        <f t="shared" si="169"/>
        <v>0</v>
      </c>
      <c r="AQ544" s="73">
        <f t="shared" si="170"/>
        <v>0</v>
      </c>
      <c r="AR544" s="78">
        <f t="shared" si="171"/>
        <v>0</v>
      </c>
      <c r="AS544" s="79">
        <f t="shared" si="172"/>
        <v>0</v>
      </c>
      <c r="AT544" s="80" t="str">
        <f t="shared" si="173"/>
        <v/>
      </c>
      <c r="AU544" s="80" t="str">
        <f t="shared" si="174"/>
        <v/>
      </c>
      <c r="AW544" s="3" t="s">
        <v>1</v>
      </c>
    </row>
    <row r="545" spans="1:49" x14ac:dyDescent="0.2">
      <c r="A545" s="81">
        <f t="shared" si="161"/>
        <v>538</v>
      </c>
      <c r="B545" s="77" t="str">
        <f>IFERROR(VLOOKUP(F545,GCC.Param!$B$3:$C$96,2,FALSE),"")</f>
        <v/>
      </c>
      <c r="C545" s="70">
        <f>'Input 1 - Schedule 1'!D547</f>
        <v>0</v>
      </c>
      <c r="D545" s="70">
        <f>'Input 1 - Schedule 1'!E547</f>
        <v>0</v>
      </c>
      <c r="E545" s="70">
        <f>'Input 1 - Schedule 1'!F547</f>
        <v>0</v>
      </c>
      <c r="F545" s="70">
        <f>'Input 1 - Schedule 1'!G547</f>
        <v>0</v>
      </c>
      <c r="G545" s="70">
        <f>'Input 1 - Schedule 1'!I547</f>
        <v>0</v>
      </c>
      <c r="H545" s="70" t="str">
        <f>'Input 1 - Schedule 1'!J547</f>
        <v/>
      </c>
      <c r="I545" s="70">
        <f>'Input 1 - Schedule 1'!U547</f>
        <v>0</v>
      </c>
      <c r="J545" s="46"/>
      <c r="L545" s="46"/>
      <c r="M545" s="46"/>
      <c r="N545" s="70">
        <f>SUMIFS('Input 3 - Capital Instruments'!P$6:P$222,'Input 3 - Capital Instruments'!$N$6:$N$222,C545)</f>
        <v>0</v>
      </c>
      <c r="O545" s="46"/>
      <c r="P545" s="46"/>
      <c r="Q545" s="46"/>
      <c r="R545" s="71">
        <f t="shared" si="162"/>
        <v>0</v>
      </c>
      <c r="S545" s="46"/>
      <c r="T545" s="46"/>
      <c r="U545" s="72">
        <f t="shared" si="163"/>
        <v>0</v>
      </c>
      <c r="V545" s="71">
        <f t="shared" si="164"/>
        <v>0</v>
      </c>
      <c r="W545" s="71">
        <f t="shared" si="165"/>
        <v>0</v>
      </c>
      <c r="Y545" s="46"/>
      <c r="AA545" s="46"/>
      <c r="AB545" s="51"/>
      <c r="AC545" s="51"/>
      <c r="AD545" s="51"/>
      <c r="AE545" s="51"/>
      <c r="AF545" s="51"/>
      <c r="AG545" s="72">
        <f t="shared" si="166"/>
        <v>0</v>
      </c>
      <c r="AH545" s="46"/>
      <c r="AI545" s="46"/>
      <c r="AJ545" s="72">
        <f t="shared" si="158"/>
        <v>0</v>
      </c>
      <c r="AK545" s="71">
        <f t="shared" si="159"/>
        <v>0</v>
      </c>
      <c r="AL545" s="71">
        <f t="shared" si="160"/>
        <v>0</v>
      </c>
      <c r="AN545" s="73">
        <f t="shared" si="167"/>
        <v>0</v>
      </c>
      <c r="AO545" s="78">
        <f t="shared" si="168"/>
        <v>0</v>
      </c>
      <c r="AP545" s="79">
        <f t="shared" si="169"/>
        <v>0</v>
      </c>
      <c r="AQ545" s="73">
        <f t="shared" si="170"/>
        <v>0</v>
      </c>
      <c r="AR545" s="78">
        <f t="shared" si="171"/>
        <v>0</v>
      </c>
      <c r="AS545" s="79">
        <f t="shared" si="172"/>
        <v>0</v>
      </c>
      <c r="AT545" s="80" t="str">
        <f t="shared" si="173"/>
        <v/>
      </c>
      <c r="AU545" s="80" t="str">
        <f t="shared" si="174"/>
        <v/>
      </c>
      <c r="AW545" s="3" t="s">
        <v>1</v>
      </c>
    </row>
    <row r="546" spans="1:49" x14ac:dyDescent="0.2">
      <c r="A546" s="81">
        <f t="shared" si="161"/>
        <v>539</v>
      </c>
      <c r="B546" s="77" t="str">
        <f>IFERROR(VLOOKUP(F546,GCC.Param!$B$3:$C$96,2,FALSE),"")</f>
        <v/>
      </c>
      <c r="C546" s="70">
        <f>'Input 1 - Schedule 1'!D548</f>
        <v>0</v>
      </c>
      <c r="D546" s="70">
        <f>'Input 1 - Schedule 1'!E548</f>
        <v>0</v>
      </c>
      <c r="E546" s="70">
        <f>'Input 1 - Schedule 1'!F548</f>
        <v>0</v>
      </c>
      <c r="F546" s="70">
        <f>'Input 1 - Schedule 1'!G548</f>
        <v>0</v>
      </c>
      <c r="G546" s="70">
        <f>'Input 1 - Schedule 1'!I548</f>
        <v>0</v>
      </c>
      <c r="H546" s="70" t="str">
        <f>'Input 1 - Schedule 1'!J548</f>
        <v/>
      </c>
      <c r="I546" s="70">
        <f>'Input 1 - Schedule 1'!U548</f>
        <v>0</v>
      </c>
      <c r="J546" s="46"/>
      <c r="L546" s="46"/>
      <c r="M546" s="46"/>
      <c r="N546" s="70">
        <f>SUMIFS('Input 3 - Capital Instruments'!P$6:P$222,'Input 3 - Capital Instruments'!$N$6:$N$222,C546)</f>
        <v>0</v>
      </c>
      <c r="O546" s="46"/>
      <c r="P546" s="46"/>
      <c r="Q546" s="46"/>
      <c r="R546" s="71">
        <f t="shared" si="162"/>
        <v>0</v>
      </c>
      <c r="S546" s="46"/>
      <c r="T546" s="46"/>
      <c r="U546" s="72">
        <f t="shared" si="163"/>
        <v>0</v>
      </c>
      <c r="V546" s="71">
        <f t="shared" si="164"/>
        <v>0</v>
      </c>
      <c r="W546" s="71">
        <f t="shared" si="165"/>
        <v>0</v>
      </c>
      <c r="Y546" s="46"/>
      <c r="AA546" s="46"/>
      <c r="AB546" s="51"/>
      <c r="AC546" s="51"/>
      <c r="AD546" s="51"/>
      <c r="AE546" s="51"/>
      <c r="AF546" s="51"/>
      <c r="AG546" s="72">
        <f t="shared" si="166"/>
        <v>0</v>
      </c>
      <c r="AH546" s="46"/>
      <c r="AI546" s="46"/>
      <c r="AJ546" s="72">
        <f t="shared" si="158"/>
        <v>0</v>
      </c>
      <c r="AK546" s="71">
        <f t="shared" si="159"/>
        <v>0</v>
      </c>
      <c r="AL546" s="71">
        <f t="shared" si="160"/>
        <v>0</v>
      </c>
      <c r="AN546" s="73">
        <f t="shared" si="167"/>
        <v>0</v>
      </c>
      <c r="AO546" s="78">
        <f t="shared" si="168"/>
        <v>0</v>
      </c>
      <c r="AP546" s="79">
        <f t="shared" si="169"/>
        <v>0</v>
      </c>
      <c r="AQ546" s="73">
        <f t="shared" si="170"/>
        <v>0</v>
      </c>
      <c r="AR546" s="78">
        <f t="shared" si="171"/>
        <v>0</v>
      </c>
      <c r="AS546" s="79">
        <f t="shared" si="172"/>
        <v>0</v>
      </c>
      <c r="AT546" s="80" t="str">
        <f t="shared" si="173"/>
        <v/>
      </c>
      <c r="AU546" s="80" t="str">
        <f t="shared" si="174"/>
        <v/>
      </c>
      <c r="AW546" s="3" t="s">
        <v>1</v>
      </c>
    </row>
    <row r="547" spans="1:49" x14ac:dyDescent="0.2">
      <c r="A547" s="81">
        <f t="shared" si="161"/>
        <v>540</v>
      </c>
      <c r="B547" s="77" t="str">
        <f>IFERROR(VLOOKUP(F547,GCC.Param!$B$3:$C$96,2,FALSE),"")</f>
        <v/>
      </c>
      <c r="C547" s="70">
        <f>'Input 1 - Schedule 1'!D549</f>
        <v>0</v>
      </c>
      <c r="D547" s="70">
        <f>'Input 1 - Schedule 1'!E549</f>
        <v>0</v>
      </c>
      <c r="E547" s="70">
        <f>'Input 1 - Schedule 1'!F549</f>
        <v>0</v>
      </c>
      <c r="F547" s="70">
        <f>'Input 1 - Schedule 1'!G549</f>
        <v>0</v>
      </c>
      <c r="G547" s="70">
        <f>'Input 1 - Schedule 1'!I549</f>
        <v>0</v>
      </c>
      <c r="H547" s="70" t="str">
        <f>'Input 1 - Schedule 1'!J549</f>
        <v/>
      </c>
      <c r="I547" s="70">
        <f>'Input 1 - Schedule 1'!U549</f>
        <v>0</v>
      </c>
      <c r="J547" s="46"/>
      <c r="L547" s="46"/>
      <c r="M547" s="46"/>
      <c r="N547" s="70">
        <f>SUMIFS('Input 3 - Capital Instruments'!P$6:P$222,'Input 3 - Capital Instruments'!$N$6:$N$222,C547)</f>
        <v>0</v>
      </c>
      <c r="O547" s="46"/>
      <c r="P547" s="46"/>
      <c r="Q547" s="46"/>
      <c r="R547" s="71">
        <f t="shared" si="162"/>
        <v>0</v>
      </c>
      <c r="S547" s="46"/>
      <c r="T547" s="46"/>
      <c r="U547" s="72">
        <f t="shared" si="163"/>
        <v>0</v>
      </c>
      <c r="V547" s="71">
        <f t="shared" si="164"/>
        <v>0</v>
      </c>
      <c r="W547" s="71">
        <f t="shared" si="165"/>
        <v>0</v>
      </c>
      <c r="Y547" s="46"/>
      <c r="AA547" s="46"/>
      <c r="AB547" s="51"/>
      <c r="AC547" s="51"/>
      <c r="AD547" s="51"/>
      <c r="AE547" s="51"/>
      <c r="AF547" s="51"/>
      <c r="AG547" s="72">
        <f t="shared" si="166"/>
        <v>0</v>
      </c>
      <c r="AH547" s="46"/>
      <c r="AI547" s="46"/>
      <c r="AJ547" s="72">
        <f t="shared" si="158"/>
        <v>0</v>
      </c>
      <c r="AK547" s="71">
        <f t="shared" si="159"/>
        <v>0</v>
      </c>
      <c r="AL547" s="71">
        <f t="shared" si="160"/>
        <v>0</v>
      </c>
      <c r="AN547" s="73">
        <f t="shared" si="167"/>
        <v>0</v>
      </c>
      <c r="AO547" s="78">
        <f t="shared" si="168"/>
        <v>0</v>
      </c>
      <c r="AP547" s="79">
        <f t="shared" si="169"/>
        <v>0</v>
      </c>
      <c r="AQ547" s="73">
        <f t="shared" si="170"/>
        <v>0</v>
      </c>
      <c r="AR547" s="78">
        <f t="shared" si="171"/>
        <v>0</v>
      </c>
      <c r="AS547" s="79">
        <f t="shared" si="172"/>
        <v>0</v>
      </c>
      <c r="AT547" s="80" t="str">
        <f t="shared" si="173"/>
        <v/>
      </c>
      <c r="AU547" s="80" t="str">
        <f t="shared" si="174"/>
        <v/>
      </c>
      <c r="AW547" s="3" t="s">
        <v>1</v>
      </c>
    </row>
    <row r="548" spans="1:49" x14ac:dyDescent="0.2">
      <c r="A548" s="81">
        <f t="shared" si="161"/>
        <v>541</v>
      </c>
      <c r="B548" s="77" t="str">
        <f>IFERROR(VLOOKUP(F548,GCC.Param!$B$3:$C$96,2,FALSE),"")</f>
        <v/>
      </c>
      <c r="C548" s="70">
        <f>'Input 1 - Schedule 1'!D550</f>
        <v>0</v>
      </c>
      <c r="D548" s="70">
        <f>'Input 1 - Schedule 1'!E550</f>
        <v>0</v>
      </c>
      <c r="E548" s="70">
        <f>'Input 1 - Schedule 1'!F550</f>
        <v>0</v>
      </c>
      <c r="F548" s="70">
        <f>'Input 1 - Schedule 1'!G550</f>
        <v>0</v>
      </c>
      <c r="G548" s="70">
        <f>'Input 1 - Schedule 1'!I550</f>
        <v>0</v>
      </c>
      <c r="H548" s="70" t="str">
        <f>'Input 1 - Schedule 1'!J550</f>
        <v/>
      </c>
      <c r="I548" s="70">
        <f>'Input 1 - Schedule 1'!U550</f>
        <v>0</v>
      </c>
      <c r="J548" s="46"/>
      <c r="L548" s="46"/>
      <c r="M548" s="46"/>
      <c r="N548" s="70">
        <f>SUMIFS('Input 3 - Capital Instruments'!P$6:P$222,'Input 3 - Capital Instruments'!$N$6:$N$222,C548)</f>
        <v>0</v>
      </c>
      <c r="O548" s="46"/>
      <c r="P548" s="46"/>
      <c r="Q548" s="46"/>
      <c r="R548" s="71">
        <f t="shared" si="162"/>
        <v>0</v>
      </c>
      <c r="S548" s="46"/>
      <c r="T548" s="46"/>
      <c r="U548" s="72">
        <f t="shared" si="163"/>
        <v>0</v>
      </c>
      <c r="V548" s="71">
        <f t="shared" si="164"/>
        <v>0</v>
      </c>
      <c r="W548" s="71">
        <f t="shared" si="165"/>
        <v>0</v>
      </c>
      <c r="Y548" s="46"/>
      <c r="AA548" s="46"/>
      <c r="AB548" s="51"/>
      <c r="AC548" s="51"/>
      <c r="AD548" s="51"/>
      <c r="AE548" s="51"/>
      <c r="AF548" s="51"/>
      <c r="AG548" s="72">
        <f t="shared" si="166"/>
        <v>0</v>
      </c>
      <c r="AH548" s="46"/>
      <c r="AI548" s="46"/>
      <c r="AJ548" s="72">
        <f t="shared" si="158"/>
        <v>0</v>
      </c>
      <c r="AK548" s="71">
        <f t="shared" si="159"/>
        <v>0</v>
      </c>
      <c r="AL548" s="71">
        <f t="shared" si="160"/>
        <v>0</v>
      </c>
      <c r="AN548" s="73">
        <f t="shared" si="167"/>
        <v>0</v>
      </c>
      <c r="AO548" s="78">
        <f t="shared" si="168"/>
        <v>0</v>
      </c>
      <c r="AP548" s="79">
        <f t="shared" si="169"/>
        <v>0</v>
      </c>
      <c r="AQ548" s="73">
        <f t="shared" si="170"/>
        <v>0</v>
      </c>
      <c r="AR548" s="78">
        <f t="shared" si="171"/>
        <v>0</v>
      </c>
      <c r="AS548" s="79">
        <f t="shared" si="172"/>
        <v>0</v>
      </c>
      <c r="AT548" s="80" t="str">
        <f t="shared" si="173"/>
        <v/>
      </c>
      <c r="AU548" s="80" t="str">
        <f t="shared" si="174"/>
        <v/>
      </c>
      <c r="AW548" s="3" t="s">
        <v>1</v>
      </c>
    </row>
    <row r="549" spans="1:49" x14ac:dyDescent="0.2">
      <c r="A549" s="81">
        <f t="shared" si="161"/>
        <v>542</v>
      </c>
      <c r="B549" s="77" t="str">
        <f>IFERROR(VLOOKUP(F549,GCC.Param!$B$3:$C$96,2,FALSE),"")</f>
        <v/>
      </c>
      <c r="C549" s="70">
        <f>'Input 1 - Schedule 1'!D551</f>
        <v>0</v>
      </c>
      <c r="D549" s="70">
        <f>'Input 1 - Schedule 1'!E551</f>
        <v>0</v>
      </c>
      <c r="E549" s="70">
        <f>'Input 1 - Schedule 1'!F551</f>
        <v>0</v>
      </c>
      <c r="F549" s="70">
        <f>'Input 1 - Schedule 1'!G551</f>
        <v>0</v>
      </c>
      <c r="G549" s="70">
        <f>'Input 1 - Schedule 1'!I551</f>
        <v>0</v>
      </c>
      <c r="H549" s="70" t="str">
        <f>'Input 1 - Schedule 1'!J551</f>
        <v/>
      </c>
      <c r="I549" s="70">
        <f>'Input 1 - Schedule 1'!U551</f>
        <v>0</v>
      </c>
      <c r="J549" s="46"/>
      <c r="L549" s="46"/>
      <c r="M549" s="46"/>
      <c r="N549" s="70">
        <f>SUMIFS('Input 3 - Capital Instruments'!P$6:P$222,'Input 3 - Capital Instruments'!$N$6:$N$222,C549)</f>
        <v>0</v>
      </c>
      <c r="O549" s="46"/>
      <c r="P549" s="46"/>
      <c r="Q549" s="46"/>
      <c r="R549" s="71">
        <f t="shared" si="162"/>
        <v>0</v>
      </c>
      <c r="S549" s="46"/>
      <c r="T549" s="46"/>
      <c r="U549" s="72">
        <f t="shared" si="163"/>
        <v>0</v>
      </c>
      <c r="V549" s="71">
        <f t="shared" si="164"/>
        <v>0</v>
      </c>
      <c r="W549" s="71">
        <f t="shared" si="165"/>
        <v>0</v>
      </c>
      <c r="Y549" s="46"/>
      <c r="AA549" s="46"/>
      <c r="AB549" s="51"/>
      <c r="AC549" s="51"/>
      <c r="AD549" s="51"/>
      <c r="AE549" s="51"/>
      <c r="AF549" s="51"/>
      <c r="AG549" s="72">
        <f t="shared" si="166"/>
        <v>0</v>
      </c>
      <c r="AH549" s="46"/>
      <c r="AI549" s="46"/>
      <c r="AJ549" s="72">
        <f t="shared" si="158"/>
        <v>0</v>
      </c>
      <c r="AK549" s="71">
        <f t="shared" si="159"/>
        <v>0</v>
      </c>
      <c r="AL549" s="71">
        <f t="shared" si="160"/>
        <v>0</v>
      </c>
      <c r="AN549" s="73">
        <f t="shared" si="167"/>
        <v>0</v>
      </c>
      <c r="AO549" s="78">
        <f t="shared" si="168"/>
        <v>0</v>
      </c>
      <c r="AP549" s="79">
        <f t="shared" si="169"/>
        <v>0</v>
      </c>
      <c r="AQ549" s="73">
        <f t="shared" si="170"/>
        <v>0</v>
      </c>
      <c r="AR549" s="78">
        <f t="shared" si="171"/>
        <v>0</v>
      </c>
      <c r="AS549" s="79">
        <f t="shared" si="172"/>
        <v>0</v>
      </c>
      <c r="AT549" s="80" t="str">
        <f t="shared" si="173"/>
        <v/>
      </c>
      <c r="AU549" s="80" t="str">
        <f t="shared" si="174"/>
        <v/>
      </c>
      <c r="AW549" s="3" t="s">
        <v>1</v>
      </c>
    </row>
    <row r="550" spans="1:49" x14ac:dyDescent="0.2">
      <c r="A550" s="81">
        <f t="shared" si="161"/>
        <v>543</v>
      </c>
      <c r="B550" s="77" t="str">
        <f>IFERROR(VLOOKUP(F550,GCC.Param!$B$3:$C$96,2,FALSE),"")</f>
        <v/>
      </c>
      <c r="C550" s="70">
        <f>'Input 1 - Schedule 1'!D552</f>
        <v>0</v>
      </c>
      <c r="D550" s="70">
        <f>'Input 1 - Schedule 1'!E552</f>
        <v>0</v>
      </c>
      <c r="E550" s="70">
        <f>'Input 1 - Schedule 1'!F552</f>
        <v>0</v>
      </c>
      <c r="F550" s="70">
        <f>'Input 1 - Schedule 1'!G552</f>
        <v>0</v>
      </c>
      <c r="G550" s="70">
        <f>'Input 1 - Schedule 1'!I552</f>
        <v>0</v>
      </c>
      <c r="H550" s="70" t="str">
        <f>'Input 1 - Schedule 1'!J552</f>
        <v/>
      </c>
      <c r="I550" s="70">
        <f>'Input 1 - Schedule 1'!U552</f>
        <v>0</v>
      </c>
      <c r="J550" s="46"/>
      <c r="L550" s="46"/>
      <c r="M550" s="46"/>
      <c r="N550" s="70">
        <f>SUMIFS('Input 3 - Capital Instruments'!P$6:P$222,'Input 3 - Capital Instruments'!$N$6:$N$222,C550)</f>
        <v>0</v>
      </c>
      <c r="O550" s="46"/>
      <c r="P550" s="46"/>
      <c r="Q550" s="46"/>
      <c r="R550" s="71">
        <f t="shared" si="162"/>
        <v>0</v>
      </c>
      <c r="S550" s="46"/>
      <c r="T550" s="46"/>
      <c r="U550" s="72">
        <f t="shared" si="163"/>
        <v>0</v>
      </c>
      <c r="V550" s="71">
        <f t="shared" si="164"/>
        <v>0</v>
      </c>
      <c r="W550" s="71">
        <f t="shared" si="165"/>
        <v>0</v>
      </c>
      <c r="Y550" s="46"/>
      <c r="AA550" s="46"/>
      <c r="AB550" s="51"/>
      <c r="AC550" s="51"/>
      <c r="AD550" s="51"/>
      <c r="AE550" s="51"/>
      <c r="AF550" s="51"/>
      <c r="AG550" s="72">
        <f t="shared" si="166"/>
        <v>0</v>
      </c>
      <c r="AH550" s="46"/>
      <c r="AI550" s="46"/>
      <c r="AJ550" s="72">
        <f t="shared" si="158"/>
        <v>0</v>
      </c>
      <c r="AK550" s="71">
        <f t="shared" si="159"/>
        <v>0</v>
      </c>
      <c r="AL550" s="71">
        <f t="shared" si="160"/>
        <v>0</v>
      </c>
      <c r="AN550" s="73">
        <f t="shared" si="167"/>
        <v>0</v>
      </c>
      <c r="AO550" s="78">
        <f t="shared" si="168"/>
        <v>0</v>
      </c>
      <c r="AP550" s="79">
        <f t="shared" si="169"/>
        <v>0</v>
      </c>
      <c r="AQ550" s="73">
        <f t="shared" si="170"/>
        <v>0</v>
      </c>
      <c r="AR550" s="78">
        <f t="shared" si="171"/>
        <v>0</v>
      </c>
      <c r="AS550" s="79">
        <f t="shared" si="172"/>
        <v>0</v>
      </c>
      <c r="AT550" s="80" t="str">
        <f t="shared" si="173"/>
        <v/>
      </c>
      <c r="AU550" s="80" t="str">
        <f t="shared" si="174"/>
        <v/>
      </c>
      <c r="AW550" s="3" t="s">
        <v>1</v>
      </c>
    </row>
    <row r="551" spans="1:49" x14ac:dyDescent="0.2">
      <c r="A551" s="81">
        <f t="shared" si="161"/>
        <v>544</v>
      </c>
      <c r="B551" s="77" t="str">
        <f>IFERROR(VLOOKUP(F551,GCC.Param!$B$3:$C$96,2,FALSE),"")</f>
        <v/>
      </c>
      <c r="C551" s="70">
        <f>'Input 1 - Schedule 1'!D553</f>
        <v>0</v>
      </c>
      <c r="D551" s="70">
        <f>'Input 1 - Schedule 1'!E553</f>
        <v>0</v>
      </c>
      <c r="E551" s="70">
        <f>'Input 1 - Schedule 1'!F553</f>
        <v>0</v>
      </c>
      <c r="F551" s="70">
        <f>'Input 1 - Schedule 1'!G553</f>
        <v>0</v>
      </c>
      <c r="G551" s="70">
        <f>'Input 1 - Schedule 1'!I553</f>
        <v>0</v>
      </c>
      <c r="H551" s="70" t="str">
        <f>'Input 1 - Schedule 1'!J553</f>
        <v/>
      </c>
      <c r="I551" s="70">
        <f>'Input 1 - Schedule 1'!U553</f>
        <v>0</v>
      </c>
      <c r="J551" s="46"/>
      <c r="L551" s="46"/>
      <c r="M551" s="46"/>
      <c r="N551" s="70">
        <f>SUMIFS('Input 3 - Capital Instruments'!P$6:P$222,'Input 3 - Capital Instruments'!$N$6:$N$222,C551)</f>
        <v>0</v>
      </c>
      <c r="O551" s="46"/>
      <c r="P551" s="46"/>
      <c r="Q551" s="46"/>
      <c r="R551" s="71">
        <f t="shared" si="162"/>
        <v>0</v>
      </c>
      <c r="S551" s="46"/>
      <c r="T551" s="46"/>
      <c r="U551" s="72">
        <f t="shared" si="163"/>
        <v>0</v>
      </c>
      <c r="V551" s="71">
        <f t="shared" si="164"/>
        <v>0</v>
      </c>
      <c r="W551" s="71">
        <f t="shared" si="165"/>
        <v>0</v>
      </c>
      <c r="Y551" s="46"/>
      <c r="AA551" s="46"/>
      <c r="AB551" s="51"/>
      <c r="AC551" s="51"/>
      <c r="AD551" s="51"/>
      <c r="AE551" s="51"/>
      <c r="AF551" s="51"/>
      <c r="AG551" s="72">
        <f t="shared" si="166"/>
        <v>0</v>
      </c>
      <c r="AH551" s="46"/>
      <c r="AI551" s="46"/>
      <c r="AJ551" s="72">
        <f t="shared" si="158"/>
        <v>0</v>
      </c>
      <c r="AK551" s="71">
        <f t="shared" si="159"/>
        <v>0</v>
      </c>
      <c r="AL551" s="71">
        <f t="shared" si="160"/>
        <v>0</v>
      </c>
      <c r="AN551" s="73">
        <f t="shared" si="167"/>
        <v>0</v>
      </c>
      <c r="AO551" s="78">
        <f t="shared" si="168"/>
        <v>0</v>
      </c>
      <c r="AP551" s="79">
        <f t="shared" si="169"/>
        <v>0</v>
      </c>
      <c r="AQ551" s="73">
        <f t="shared" si="170"/>
        <v>0</v>
      </c>
      <c r="AR551" s="78">
        <f t="shared" si="171"/>
        <v>0</v>
      </c>
      <c r="AS551" s="79">
        <f t="shared" si="172"/>
        <v>0</v>
      </c>
      <c r="AT551" s="80" t="str">
        <f t="shared" si="173"/>
        <v/>
      </c>
      <c r="AU551" s="80" t="str">
        <f t="shared" si="174"/>
        <v/>
      </c>
      <c r="AW551" s="3" t="s">
        <v>1</v>
      </c>
    </row>
    <row r="552" spans="1:49" x14ac:dyDescent="0.2">
      <c r="A552" s="81">
        <f t="shared" si="161"/>
        <v>545</v>
      </c>
      <c r="B552" s="77" t="str">
        <f>IFERROR(VLOOKUP(F552,GCC.Param!$B$3:$C$96,2,FALSE),"")</f>
        <v/>
      </c>
      <c r="C552" s="70">
        <f>'Input 1 - Schedule 1'!D554</f>
        <v>0</v>
      </c>
      <c r="D552" s="70">
        <f>'Input 1 - Schedule 1'!E554</f>
        <v>0</v>
      </c>
      <c r="E552" s="70">
        <f>'Input 1 - Schedule 1'!F554</f>
        <v>0</v>
      </c>
      <c r="F552" s="70">
        <f>'Input 1 - Schedule 1'!G554</f>
        <v>0</v>
      </c>
      <c r="G552" s="70">
        <f>'Input 1 - Schedule 1'!I554</f>
        <v>0</v>
      </c>
      <c r="H552" s="70" t="str">
        <f>'Input 1 - Schedule 1'!J554</f>
        <v/>
      </c>
      <c r="I552" s="70">
        <f>'Input 1 - Schedule 1'!U554</f>
        <v>0</v>
      </c>
      <c r="J552" s="46"/>
      <c r="L552" s="46"/>
      <c r="M552" s="46"/>
      <c r="N552" s="70">
        <f>SUMIFS('Input 3 - Capital Instruments'!P$6:P$222,'Input 3 - Capital Instruments'!$N$6:$N$222,C552)</f>
        <v>0</v>
      </c>
      <c r="O552" s="46"/>
      <c r="P552" s="46"/>
      <c r="Q552" s="46"/>
      <c r="R552" s="71">
        <f t="shared" si="162"/>
        <v>0</v>
      </c>
      <c r="S552" s="46"/>
      <c r="T552" s="46"/>
      <c r="U552" s="72">
        <f t="shared" si="163"/>
        <v>0</v>
      </c>
      <c r="V552" s="71">
        <f t="shared" si="164"/>
        <v>0</v>
      </c>
      <c r="W552" s="71">
        <f t="shared" si="165"/>
        <v>0</v>
      </c>
      <c r="Y552" s="46"/>
      <c r="AA552" s="46"/>
      <c r="AB552" s="51"/>
      <c r="AC552" s="51"/>
      <c r="AD552" s="51"/>
      <c r="AE552" s="51"/>
      <c r="AF552" s="51"/>
      <c r="AG552" s="72">
        <f t="shared" si="166"/>
        <v>0</v>
      </c>
      <c r="AH552" s="46"/>
      <c r="AI552" s="46"/>
      <c r="AJ552" s="72">
        <f t="shared" si="158"/>
        <v>0</v>
      </c>
      <c r="AK552" s="71">
        <f t="shared" si="159"/>
        <v>0</v>
      </c>
      <c r="AL552" s="71">
        <f t="shared" si="160"/>
        <v>0</v>
      </c>
      <c r="AN552" s="73">
        <f t="shared" si="167"/>
        <v>0</v>
      </c>
      <c r="AO552" s="78">
        <f t="shared" si="168"/>
        <v>0</v>
      </c>
      <c r="AP552" s="79">
        <f t="shared" si="169"/>
        <v>0</v>
      </c>
      <c r="AQ552" s="73">
        <f t="shared" si="170"/>
        <v>0</v>
      </c>
      <c r="AR552" s="78">
        <f t="shared" si="171"/>
        <v>0</v>
      </c>
      <c r="AS552" s="79">
        <f t="shared" si="172"/>
        <v>0</v>
      </c>
      <c r="AT552" s="80" t="str">
        <f t="shared" si="173"/>
        <v/>
      </c>
      <c r="AU552" s="80" t="str">
        <f t="shared" si="174"/>
        <v/>
      </c>
      <c r="AW552" s="3" t="s">
        <v>1</v>
      </c>
    </row>
    <row r="553" spans="1:49" x14ac:dyDescent="0.2">
      <c r="A553" s="81">
        <f t="shared" si="161"/>
        <v>546</v>
      </c>
      <c r="B553" s="77" t="str">
        <f>IFERROR(VLOOKUP(F553,GCC.Param!$B$3:$C$96,2,FALSE),"")</f>
        <v/>
      </c>
      <c r="C553" s="70">
        <f>'Input 1 - Schedule 1'!D555</f>
        <v>0</v>
      </c>
      <c r="D553" s="70">
        <f>'Input 1 - Schedule 1'!E555</f>
        <v>0</v>
      </c>
      <c r="E553" s="70">
        <f>'Input 1 - Schedule 1'!F555</f>
        <v>0</v>
      </c>
      <c r="F553" s="70">
        <f>'Input 1 - Schedule 1'!G555</f>
        <v>0</v>
      </c>
      <c r="G553" s="70">
        <f>'Input 1 - Schedule 1'!I555</f>
        <v>0</v>
      </c>
      <c r="H553" s="70" t="str">
        <f>'Input 1 - Schedule 1'!J555</f>
        <v/>
      </c>
      <c r="I553" s="70">
        <f>'Input 1 - Schedule 1'!U555</f>
        <v>0</v>
      </c>
      <c r="J553" s="46"/>
      <c r="L553" s="46"/>
      <c r="M553" s="46"/>
      <c r="N553" s="70">
        <f>SUMIFS('Input 3 - Capital Instruments'!P$6:P$222,'Input 3 - Capital Instruments'!$N$6:$N$222,C553)</f>
        <v>0</v>
      </c>
      <c r="O553" s="46"/>
      <c r="P553" s="46"/>
      <c r="Q553" s="46"/>
      <c r="R553" s="71">
        <f t="shared" si="162"/>
        <v>0</v>
      </c>
      <c r="S553" s="46"/>
      <c r="T553" s="46"/>
      <c r="U553" s="72">
        <f t="shared" si="163"/>
        <v>0</v>
      </c>
      <c r="V553" s="71">
        <f t="shared" si="164"/>
        <v>0</v>
      </c>
      <c r="W553" s="71">
        <f t="shared" si="165"/>
        <v>0</v>
      </c>
      <c r="Y553" s="46"/>
      <c r="AA553" s="46"/>
      <c r="AB553" s="51"/>
      <c r="AC553" s="51"/>
      <c r="AD553" s="51"/>
      <c r="AE553" s="51"/>
      <c r="AF553" s="51"/>
      <c r="AG553" s="72">
        <f t="shared" si="166"/>
        <v>0</v>
      </c>
      <c r="AH553" s="46"/>
      <c r="AI553" s="46"/>
      <c r="AJ553" s="72">
        <f t="shared" si="158"/>
        <v>0</v>
      </c>
      <c r="AK553" s="71">
        <f t="shared" si="159"/>
        <v>0</v>
      </c>
      <c r="AL553" s="71">
        <f t="shared" si="160"/>
        <v>0</v>
      </c>
      <c r="AN553" s="73">
        <f t="shared" si="167"/>
        <v>0</v>
      </c>
      <c r="AO553" s="78">
        <f t="shared" si="168"/>
        <v>0</v>
      </c>
      <c r="AP553" s="79">
        <f t="shared" si="169"/>
        <v>0</v>
      </c>
      <c r="AQ553" s="73">
        <f t="shared" si="170"/>
        <v>0</v>
      </c>
      <c r="AR553" s="78">
        <f t="shared" si="171"/>
        <v>0</v>
      </c>
      <c r="AS553" s="79">
        <f t="shared" si="172"/>
        <v>0</v>
      </c>
      <c r="AT553" s="80" t="str">
        <f t="shared" si="173"/>
        <v/>
      </c>
      <c r="AU553" s="80" t="str">
        <f t="shared" si="174"/>
        <v/>
      </c>
      <c r="AW553" s="3" t="s">
        <v>1</v>
      </c>
    </row>
    <row r="554" spans="1:49" x14ac:dyDescent="0.2">
      <c r="A554" s="81">
        <f t="shared" si="161"/>
        <v>547</v>
      </c>
      <c r="B554" s="77" t="str">
        <f>IFERROR(VLOOKUP(F554,GCC.Param!$B$3:$C$96,2,FALSE),"")</f>
        <v/>
      </c>
      <c r="C554" s="70">
        <f>'Input 1 - Schedule 1'!D556</f>
        <v>0</v>
      </c>
      <c r="D554" s="70">
        <f>'Input 1 - Schedule 1'!E556</f>
        <v>0</v>
      </c>
      <c r="E554" s="70">
        <f>'Input 1 - Schedule 1'!F556</f>
        <v>0</v>
      </c>
      <c r="F554" s="70">
        <f>'Input 1 - Schedule 1'!G556</f>
        <v>0</v>
      </c>
      <c r="G554" s="70">
        <f>'Input 1 - Schedule 1'!I556</f>
        <v>0</v>
      </c>
      <c r="H554" s="70" t="str">
        <f>'Input 1 - Schedule 1'!J556</f>
        <v/>
      </c>
      <c r="I554" s="70">
        <f>'Input 1 - Schedule 1'!U556</f>
        <v>0</v>
      </c>
      <c r="J554" s="46"/>
      <c r="L554" s="46"/>
      <c r="M554" s="46"/>
      <c r="N554" s="70">
        <f>SUMIFS('Input 3 - Capital Instruments'!P$6:P$222,'Input 3 - Capital Instruments'!$N$6:$N$222,C554)</f>
        <v>0</v>
      </c>
      <c r="O554" s="46"/>
      <c r="P554" s="46"/>
      <c r="Q554" s="46"/>
      <c r="R554" s="71">
        <f t="shared" si="162"/>
        <v>0</v>
      </c>
      <c r="S554" s="46"/>
      <c r="T554" s="46"/>
      <c r="U554" s="72">
        <f t="shared" si="163"/>
        <v>0</v>
      </c>
      <c r="V554" s="71">
        <f t="shared" si="164"/>
        <v>0</v>
      </c>
      <c r="W554" s="71">
        <f t="shared" si="165"/>
        <v>0</v>
      </c>
      <c r="Y554" s="46"/>
      <c r="AA554" s="46"/>
      <c r="AB554" s="51"/>
      <c r="AC554" s="51"/>
      <c r="AD554" s="51"/>
      <c r="AE554" s="51"/>
      <c r="AF554" s="51"/>
      <c r="AG554" s="72">
        <f t="shared" si="166"/>
        <v>0</v>
      </c>
      <c r="AH554" s="46"/>
      <c r="AI554" s="46"/>
      <c r="AJ554" s="72">
        <f t="shared" si="158"/>
        <v>0</v>
      </c>
      <c r="AK554" s="71">
        <f t="shared" si="159"/>
        <v>0</v>
      </c>
      <c r="AL554" s="71">
        <f t="shared" si="160"/>
        <v>0</v>
      </c>
      <c r="AN554" s="73">
        <f t="shared" si="167"/>
        <v>0</v>
      </c>
      <c r="AO554" s="78">
        <f t="shared" si="168"/>
        <v>0</v>
      </c>
      <c r="AP554" s="79">
        <f t="shared" si="169"/>
        <v>0</v>
      </c>
      <c r="AQ554" s="73">
        <f t="shared" si="170"/>
        <v>0</v>
      </c>
      <c r="AR554" s="78">
        <f t="shared" si="171"/>
        <v>0</v>
      </c>
      <c r="AS554" s="79">
        <f t="shared" si="172"/>
        <v>0</v>
      </c>
      <c r="AT554" s="80" t="str">
        <f t="shared" si="173"/>
        <v/>
      </c>
      <c r="AU554" s="80" t="str">
        <f t="shared" si="174"/>
        <v/>
      </c>
      <c r="AW554" s="3" t="s">
        <v>1</v>
      </c>
    </row>
    <row r="555" spans="1:49" x14ac:dyDescent="0.2">
      <c r="A555" s="81">
        <f t="shared" si="161"/>
        <v>548</v>
      </c>
      <c r="B555" s="77" t="str">
        <f>IFERROR(VLOOKUP(F555,GCC.Param!$B$3:$C$96,2,FALSE),"")</f>
        <v/>
      </c>
      <c r="C555" s="70">
        <f>'Input 1 - Schedule 1'!D557</f>
        <v>0</v>
      </c>
      <c r="D555" s="70">
        <f>'Input 1 - Schedule 1'!E557</f>
        <v>0</v>
      </c>
      <c r="E555" s="70">
        <f>'Input 1 - Schedule 1'!F557</f>
        <v>0</v>
      </c>
      <c r="F555" s="70">
        <f>'Input 1 - Schedule 1'!G557</f>
        <v>0</v>
      </c>
      <c r="G555" s="70">
        <f>'Input 1 - Schedule 1'!I557</f>
        <v>0</v>
      </c>
      <c r="H555" s="70" t="str">
        <f>'Input 1 - Schedule 1'!J557</f>
        <v/>
      </c>
      <c r="I555" s="70">
        <f>'Input 1 - Schedule 1'!U557</f>
        <v>0</v>
      </c>
      <c r="J555" s="46"/>
      <c r="L555" s="46"/>
      <c r="M555" s="46"/>
      <c r="N555" s="70">
        <f>SUMIFS('Input 3 - Capital Instruments'!P$6:P$222,'Input 3 - Capital Instruments'!$N$6:$N$222,C555)</f>
        <v>0</v>
      </c>
      <c r="O555" s="46"/>
      <c r="P555" s="46"/>
      <c r="Q555" s="46"/>
      <c r="R555" s="71">
        <f t="shared" si="162"/>
        <v>0</v>
      </c>
      <c r="S555" s="46"/>
      <c r="T555" s="46"/>
      <c r="U555" s="72">
        <f t="shared" si="163"/>
        <v>0</v>
      </c>
      <c r="V555" s="71">
        <f t="shared" si="164"/>
        <v>0</v>
      </c>
      <c r="W555" s="71">
        <f t="shared" si="165"/>
        <v>0</v>
      </c>
      <c r="Y555" s="46"/>
      <c r="AA555" s="46"/>
      <c r="AB555" s="51"/>
      <c r="AC555" s="51"/>
      <c r="AD555" s="51"/>
      <c r="AE555" s="51"/>
      <c r="AF555" s="51"/>
      <c r="AG555" s="72">
        <f t="shared" si="166"/>
        <v>0</v>
      </c>
      <c r="AH555" s="46"/>
      <c r="AI555" s="46"/>
      <c r="AJ555" s="72">
        <f t="shared" si="158"/>
        <v>0</v>
      </c>
      <c r="AK555" s="71">
        <f t="shared" si="159"/>
        <v>0</v>
      </c>
      <c r="AL555" s="71">
        <f t="shared" si="160"/>
        <v>0</v>
      </c>
      <c r="AN555" s="73">
        <f t="shared" si="167"/>
        <v>0</v>
      </c>
      <c r="AO555" s="78">
        <f t="shared" si="168"/>
        <v>0</v>
      </c>
      <c r="AP555" s="79">
        <f t="shared" si="169"/>
        <v>0</v>
      </c>
      <c r="AQ555" s="73">
        <f t="shared" si="170"/>
        <v>0</v>
      </c>
      <c r="AR555" s="78">
        <f t="shared" si="171"/>
        <v>0</v>
      </c>
      <c r="AS555" s="79">
        <f t="shared" si="172"/>
        <v>0</v>
      </c>
      <c r="AT555" s="80" t="str">
        <f t="shared" si="173"/>
        <v/>
      </c>
      <c r="AU555" s="80" t="str">
        <f t="shared" si="174"/>
        <v/>
      </c>
      <c r="AW555" s="3" t="s">
        <v>1</v>
      </c>
    </row>
    <row r="556" spans="1:49" x14ac:dyDescent="0.2">
      <c r="A556" s="81">
        <f t="shared" si="161"/>
        <v>549</v>
      </c>
      <c r="B556" s="77" t="str">
        <f>IFERROR(VLOOKUP(F556,GCC.Param!$B$3:$C$96,2,FALSE),"")</f>
        <v/>
      </c>
      <c r="C556" s="70">
        <f>'Input 1 - Schedule 1'!D558</f>
        <v>0</v>
      </c>
      <c r="D556" s="70">
        <f>'Input 1 - Schedule 1'!E558</f>
        <v>0</v>
      </c>
      <c r="E556" s="70">
        <f>'Input 1 - Schedule 1'!F558</f>
        <v>0</v>
      </c>
      <c r="F556" s="70">
        <f>'Input 1 - Schedule 1'!G558</f>
        <v>0</v>
      </c>
      <c r="G556" s="70">
        <f>'Input 1 - Schedule 1'!I558</f>
        <v>0</v>
      </c>
      <c r="H556" s="70" t="str">
        <f>'Input 1 - Schedule 1'!J558</f>
        <v/>
      </c>
      <c r="I556" s="70">
        <f>'Input 1 - Schedule 1'!U558</f>
        <v>0</v>
      </c>
      <c r="J556" s="46"/>
      <c r="L556" s="46"/>
      <c r="M556" s="46"/>
      <c r="N556" s="70">
        <f>SUMIFS('Input 3 - Capital Instruments'!P$6:P$222,'Input 3 - Capital Instruments'!$N$6:$N$222,C556)</f>
        <v>0</v>
      </c>
      <c r="O556" s="46"/>
      <c r="P556" s="46"/>
      <c r="Q556" s="46"/>
      <c r="R556" s="71">
        <f t="shared" si="162"/>
        <v>0</v>
      </c>
      <c r="S556" s="46"/>
      <c r="T556" s="46"/>
      <c r="U556" s="72">
        <f t="shared" si="163"/>
        <v>0</v>
      </c>
      <c r="V556" s="71">
        <f t="shared" si="164"/>
        <v>0</v>
      </c>
      <c r="W556" s="71">
        <f t="shared" si="165"/>
        <v>0</v>
      </c>
      <c r="Y556" s="46"/>
      <c r="AA556" s="46"/>
      <c r="AB556" s="51"/>
      <c r="AC556" s="51"/>
      <c r="AD556" s="51"/>
      <c r="AE556" s="51"/>
      <c r="AF556" s="51"/>
      <c r="AG556" s="72">
        <f t="shared" si="166"/>
        <v>0</v>
      </c>
      <c r="AH556" s="46"/>
      <c r="AI556" s="46"/>
      <c r="AJ556" s="72">
        <f t="shared" si="158"/>
        <v>0</v>
      </c>
      <c r="AK556" s="71">
        <f t="shared" si="159"/>
        <v>0</v>
      </c>
      <c r="AL556" s="71">
        <f t="shared" si="160"/>
        <v>0</v>
      </c>
      <c r="AN556" s="73">
        <f t="shared" si="167"/>
        <v>0</v>
      </c>
      <c r="AO556" s="78">
        <f t="shared" si="168"/>
        <v>0</v>
      </c>
      <c r="AP556" s="79">
        <f t="shared" si="169"/>
        <v>0</v>
      </c>
      <c r="AQ556" s="73">
        <f t="shared" si="170"/>
        <v>0</v>
      </c>
      <c r="AR556" s="78">
        <f t="shared" si="171"/>
        <v>0</v>
      </c>
      <c r="AS556" s="79">
        <f t="shared" si="172"/>
        <v>0</v>
      </c>
      <c r="AT556" s="80" t="str">
        <f t="shared" si="173"/>
        <v/>
      </c>
      <c r="AU556" s="80" t="str">
        <f t="shared" si="174"/>
        <v/>
      </c>
      <c r="AW556" s="3" t="s">
        <v>1</v>
      </c>
    </row>
    <row r="557" spans="1:49" x14ac:dyDescent="0.2">
      <c r="A557" s="81">
        <f t="shared" si="161"/>
        <v>550</v>
      </c>
      <c r="B557" s="77" t="str">
        <f>IFERROR(VLOOKUP(F557,GCC.Param!$B$3:$C$96,2,FALSE),"")</f>
        <v/>
      </c>
      <c r="C557" s="70">
        <f>'Input 1 - Schedule 1'!D559</f>
        <v>0</v>
      </c>
      <c r="D557" s="70">
        <f>'Input 1 - Schedule 1'!E559</f>
        <v>0</v>
      </c>
      <c r="E557" s="70">
        <f>'Input 1 - Schedule 1'!F559</f>
        <v>0</v>
      </c>
      <c r="F557" s="70">
        <f>'Input 1 - Schedule 1'!G559</f>
        <v>0</v>
      </c>
      <c r="G557" s="70">
        <f>'Input 1 - Schedule 1'!I559</f>
        <v>0</v>
      </c>
      <c r="H557" s="70" t="str">
        <f>'Input 1 - Schedule 1'!J559</f>
        <v/>
      </c>
      <c r="I557" s="70">
        <f>'Input 1 - Schedule 1'!U559</f>
        <v>0</v>
      </c>
      <c r="J557" s="46"/>
      <c r="L557" s="46"/>
      <c r="M557" s="46"/>
      <c r="N557" s="70">
        <f>SUMIFS('Input 3 - Capital Instruments'!P$6:P$222,'Input 3 - Capital Instruments'!$N$6:$N$222,C557)</f>
        <v>0</v>
      </c>
      <c r="O557" s="46"/>
      <c r="P557" s="46"/>
      <c r="Q557" s="46"/>
      <c r="R557" s="71">
        <f t="shared" si="162"/>
        <v>0</v>
      </c>
      <c r="S557" s="46"/>
      <c r="T557" s="46"/>
      <c r="U557" s="72">
        <f t="shared" si="163"/>
        <v>0</v>
      </c>
      <c r="V557" s="71">
        <f t="shared" si="164"/>
        <v>0</v>
      </c>
      <c r="W557" s="71">
        <f t="shared" si="165"/>
        <v>0</v>
      </c>
      <c r="Y557" s="46"/>
      <c r="AA557" s="46"/>
      <c r="AB557" s="51"/>
      <c r="AC557" s="51"/>
      <c r="AD557" s="51"/>
      <c r="AE557" s="51"/>
      <c r="AF557" s="51"/>
      <c r="AG557" s="72">
        <f t="shared" si="166"/>
        <v>0</v>
      </c>
      <c r="AH557" s="46"/>
      <c r="AI557" s="46"/>
      <c r="AJ557" s="72">
        <f t="shared" si="158"/>
        <v>0</v>
      </c>
      <c r="AK557" s="71">
        <f t="shared" si="159"/>
        <v>0</v>
      </c>
      <c r="AL557" s="71">
        <f t="shared" si="160"/>
        <v>0</v>
      </c>
      <c r="AN557" s="73">
        <f t="shared" si="167"/>
        <v>0</v>
      </c>
      <c r="AO557" s="78">
        <f t="shared" si="168"/>
        <v>0</v>
      </c>
      <c r="AP557" s="79">
        <f t="shared" si="169"/>
        <v>0</v>
      </c>
      <c r="AQ557" s="73">
        <f t="shared" si="170"/>
        <v>0</v>
      </c>
      <c r="AR557" s="78">
        <f t="shared" si="171"/>
        <v>0</v>
      </c>
      <c r="AS557" s="79">
        <f t="shared" si="172"/>
        <v>0</v>
      </c>
      <c r="AT557" s="80" t="str">
        <f t="shared" si="173"/>
        <v/>
      </c>
      <c r="AU557" s="80" t="str">
        <f t="shared" si="174"/>
        <v/>
      </c>
      <c r="AW557" s="3" t="s">
        <v>1</v>
      </c>
    </row>
    <row r="558" spans="1:49" x14ac:dyDescent="0.2">
      <c r="A558" s="81">
        <f t="shared" si="161"/>
        <v>551</v>
      </c>
      <c r="B558" s="77" t="str">
        <f>IFERROR(VLOOKUP(F558,GCC.Param!$B$3:$C$96,2,FALSE),"")</f>
        <v/>
      </c>
      <c r="C558" s="70">
        <f>'Input 1 - Schedule 1'!D560</f>
        <v>0</v>
      </c>
      <c r="D558" s="70">
        <f>'Input 1 - Schedule 1'!E560</f>
        <v>0</v>
      </c>
      <c r="E558" s="70">
        <f>'Input 1 - Schedule 1'!F560</f>
        <v>0</v>
      </c>
      <c r="F558" s="70">
        <f>'Input 1 - Schedule 1'!G560</f>
        <v>0</v>
      </c>
      <c r="G558" s="70">
        <f>'Input 1 - Schedule 1'!I560</f>
        <v>0</v>
      </c>
      <c r="H558" s="70" t="str">
        <f>'Input 1 - Schedule 1'!J560</f>
        <v/>
      </c>
      <c r="I558" s="70">
        <f>'Input 1 - Schedule 1'!U560</f>
        <v>0</v>
      </c>
      <c r="J558" s="46"/>
      <c r="L558" s="46"/>
      <c r="M558" s="46"/>
      <c r="N558" s="70">
        <f>SUMIFS('Input 3 - Capital Instruments'!P$6:P$222,'Input 3 - Capital Instruments'!$N$6:$N$222,C558)</f>
        <v>0</v>
      </c>
      <c r="O558" s="46"/>
      <c r="P558" s="46"/>
      <c r="Q558" s="46"/>
      <c r="R558" s="71">
        <f t="shared" si="162"/>
        <v>0</v>
      </c>
      <c r="S558" s="46"/>
      <c r="T558" s="46"/>
      <c r="U558" s="72">
        <f t="shared" si="163"/>
        <v>0</v>
      </c>
      <c r="V558" s="71">
        <f t="shared" si="164"/>
        <v>0</v>
      </c>
      <c r="W558" s="71">
        <f t="shared" si="165"/>
        <v>0</v>
      </c>
      <c r="Y558" s="46"/>
      <c r="AA558" s="46"/>
      <c r="AB558" s="51"/>
      <c r="AC558" s="51"/>
      <c r="AD558" s="51"/>
      <c r="AE558" s="51"/>
      <c r="AF558" s="51"/>
      <c r="AG558" s="72">
        <f t="shared" si="166"/>
        <v>0</v>
      </c>
      <c r="AH558" s="46"/>
      <c r="AI558" s="46"/>
      <c r="AJ558" s="72">
        <f t="shared" si="158"/>
        <v>0</v>
      </c>
      <c r="AK558" s="71">
        <f t="shared" si="159"/>
        <v>0</v>
      </c>
      <c r="AL558" s="71">
        <f t="shared" si="160"/>
        <v>0</v>
      </c>
      <c r="AN558" s="73">
        <f t="shared" si="167"/>
        <v>0</v>
      </c>
      <c r="AO558" s="78">
        <f t="shared" si="168"/>
        <v>0</v>
      </c>
      <c r="AP558" s="79">
        <f t="shared" si="169"/>
        <v>0</v>
      </c>
      <c r="AQ558" s="73">
        <f t="shared" si="170"/>
        <v>0</v>
      </c>
      <c r="AR558" s="78">
        <f t="shared" si="171"/>
        <v>0</v>
      </c>
      <c r="AS558" s="79">
        <f t="shared" si="172"/>
        <v>0</v>
      </c>
      <c r="AT558" s="80" t="str">
        <f t="shared" si="173"/>
        <v/>
      </c>
      <c r="AU558" s="80" t="str">
        <f t="shared" si="174"/>
        <v/>
      </c>
      <c r="AW558" s="3" t="s">
        <v>1</v>
      </c>
    </row>
    <row r="559" spans="1:49" x14ac:dyDescent="0.2">
      <c r="A559" s="81">
        <f t="shared" si="161"/>
        <v>552</v>
      </c>
      <c r="B559" s="77" t="str">
        <f>IFERROR(VLOOKUP(F559,GCC.Param!$B$3:$C$96,2,FALSE),"")</f>
        <v/>
      </c>
      <c r="C559" s="70">
        <f>'Input 1 - Schedule 1'!D561</f>
        <v>0</v>
      </c>
      <c r="D559" s="70">
        <f>'Input 1 - Schedule 1'!E561</f>
        <v>0</v>
      </c>
      <c r="E559" s="70">
        <f>'Input 1 - Schedule 1'!F561</f>
        <v>0</v>
      </c>
      <c r="F559" s="70">
        <f>'Input 1 - Schedule 1'!G561</f>
        <v>0</v>
      </c>
      <c r="G559" s="70">
        <f>'Input 1 - Schedule 1'!I561</f>
        <v>0</v>
      </c>
      <c r="H559" s="70" t="str">
        <f>'Input 1 - Schedule 1'!J561</f>
        <v/>
      </c>
      <c r="I559" s="70">
        <f>'Input 1 - Schedule 1'!U561</f>
        <v>0</v>
      </c>
      <c r="J559" s="46"/>
      <c r="L559" s="46"/>
      <c r="M559" s="46"/>
      <c r="N559" s="70">
        <f>SUMIFS('Input 3 - Capital Instruments'!P$6:P$222,'Input 3 - Capital Instruments'!$N$6:$N$222,C559)</f>
        <v>0</v>
      </c>
      <c r="O559" s="46"/>
      <c r="P559" s="46"/>
      <c r="Q559" s="46"/>
      <c r="R559" s="71">
        <f t="shared" si="162"/>
        <v>0</v>
      </c>
      <c r="S559" s="46"/>
      <c r="T559" s="46"/>
      <c r="U559" s="72">
        <f t="shared" si="163"/>
        <v>0</v>
      </c>
      <c r="V559" s="71">
        <f t="shared" si="164"/>
        <v>0</v>
      </c>
      <c r="W559" s="71">
        <f t="shared" si="165"/>
        <v>0</v>
      </c>
      <c r="Y559" s="46"/>
      <c r="AA559" s="46"/>
      <c r="AB559" s="51"/>
      <c r="AC559" s="51"/>
      <c r="AD559" s="51"/>
      <c r="AE559" s="51"/>
      <c r="AF559" s="51"/>
      <c r="AG559" s="72">
        <f t="shared" si="166"/>
        <v>0</v>
      </c>
      <c r="AH559" s="46"/>
      <c r="AI559" s="46"/>
      <c r="AJ559" s="72">
        <f t="shared" si="158"/>
        <v>0</v>
      </c>
      <c r="AK559" s="71">
        <f t="shared" si="159"/>
        <v>0</v>
      </c>
      <c r="AL559" s="71">
        <f t="shared" si="160"/>
        <v>0</v>
      </c>
      <c r="AN559" s="73">
        <f t="shared" si="167"/>
        <v>0</v>
      </c>
      <c r="AO559" s="78">
        <f t="shared" si="168"/>
        <v>0</v>
      </c>
      <c r="AP559" s="79">
        <f t="shared" si="169"/>
        <v>0</v>
      </c>
      <c r="AQ559" s="73">
        <f t="shared" si="170"/>
        <v>0</v>
      </c>
      <c r="AR559" s="78">
        <f t="shared" si="171"/>
        <v>0</v>
      </c>
      <c r="AS559" s="79">
        <f t="shared" si="172"/>
        <v>0</v>
      </c>
      <c r="AT559" s="80" t="str">
        <f t="shared" si="173"/>
        <v/>
      </c>
      <c r="AU559" s="80" t="str">
        <f t="shared" si="174"/>
        <v/>
      </c>
      <c r="AW559" s="3" t="s">
        <v>1</v>
      </c>
    </row>
    <row r="560" spans="1:49" x14ac:dyDescent="0.2">
      <c r="A560" s="81">
        <f t="shared" si="161"/>
        <v>553</v>
      </c>
      <c r="B560" s="77" t="str">
        <f>IFERROR(VLOOKUP(F560,GCC.Param!$B$3:$C$96,2,FALSE),"")</f>
        <v/>
      </c>
      <c r="C560" s="70">
        <f>'Input 1 - Schedule 1'!D562</f>
        <v>0</v>
      </c>
      <c r="D560" s="70">
        <f>'Input 1 - Schedule 1'!E562</f>
        <v>0</v>
      </c>
      <c r="E560" s="70">
        <f>'Input 1 - Schedule 1'!F562</f>
        <v>0</v>
      </c>
      <c r="F560" s="70">
        <f>'Input 1 - Schedule 1'!G562</f>
        <v>0</v>
      </c>
      <c r="G560" s="70">
        <f>'Input 1 - Schedule 1'!I562</f>
        <v>0</v>
      </c>
      <c r="H560" s="70" t="str">
        <f>'Input 1 - Schedule 1'!J562</f>
        <v/>
      </c>
      <c r="I560" s="70">
        <f>'Input 1 - Schedule 1'!U562</f>
        <v>0</v>
      </c>
      <c r="J560" s="46"/>
      <c r="L560" s="46"/>
      <c r="M560" s="46"/>
      <c r="N560" s="70">
        <f>SUMIFS('Input 3 - Capital Instruments'!P$6:P$222,'Input 3 - Capital Instruments'!$N$6:$N$222,C560)</f>
        <v>0</v>
      </c>
      <c r="O560" s="46"/>
      <c r="P560" s="46"/>
      <c r="Q560" s="46"/>
      <c r="R560" s="71">
        <f t="shared" si="162"/>
        <v>0</v>
      </c>
      <c r="S560" s="46"/>
      <c r="T560" s="46"/>
      <c r="U560" s="72">
        <f t="shared" si="163"/>
        <v>0</v>
      </c>
      <c r="V560" s="71">
        <f t="shared" si="164"/>
        <v>0</v>
      </c>
      <c r="W560" s="71">
        <f t="shared" si="165"/>
        <v>0</v>
      </c>
      <c r="Y560" s="46"/>
      <c r="AA560" s="46"/>
      <c r="AB560" s="51"/>
      <c r="AC560" s="51"/>
      <c r="AD560" s="51"/>
      <c r="AE560" s="51"/>
      <c r="AF560" s="51"/>
      <c r="AG560" s="72">
        <f t="shared" si="166"/>
        <v>0</v>
      </c>
      <c r="AH560" s="46"/>
      <c r="AI560" s="46"/>
      <c r="AJ560" s="72">
        <f t="shared" si="158"/>
        <v>0</v>
      </c>
      <c r="AK560" s="71">
        <f t="shared" si="159"/>
        <v>0</v>
      </c>
      <c r="AL560" s="71">
        <f t="shared" si="160"/>
        <v>0</v>
      </c>
      <c r="AN560" s="73">
        <f t="shared" si="167"/>
        <v>0</v>
      </c>
      <c r="AO560" s="78">
        <f t="shared" si="168"/>
        <v>0</v>
      </c>
      <c r="AP560" s="79">
        <f t="shared" si="169"/>
        <v>0</v>
      </c>
      <c r="AQ560" s="73">
        <f t="shared" si="170"/>
        <v>0</v>
      </c>
      <c r="AR560" s="78">
        <f t="shared" si="171"/>
        <v>0</v>
      </c>
      <c r="AS560" s="79">
        <f t="shared" si="172"/>
        <v>0</v>
      </c>
      <c r="AT560" s="80" t="str">
        <f t="shared" si="173"/>
        <v/>
      </c>
      <c r="AU560" s="80" t="str">
        <f t="shared" si="174"/>
        <v/>
      </c>
      <c r="AW560" s="3" t="s">
        <v>1</v>
      </c>
    </row>
    <row r="561" spans="1:49" x14ac:dyDescent="0.2">
      <c r="A561" s="81">
        <f t="shared" si="161"/>
        <v>554</v>
      </c>
      <c r="B561" s="77" t="str">
        <f>IFERROR(VLOOKUP(F561,GCC.Param!$B$3:$C$96,2,FALSE),"")</f>
        <v/>
      </c>
      <c r="C561" s="70">
        <f>'Input 1 - Schedule 1'!D563</f>
        <v>0</v>
      </c>
      <c r="D561" s="70">
        <f>'Input 1 - Schedule 1'!E563</f>
        <v>0</v>
      </c>
      <c r="E561" s="70">
        <f>'Input 1 - Schedule 1'!F563</f>
        <v>0</v>
      </c>
      <c r="F561" s="70">
        <f>'Input 1 - Schedule 1'!G563</f>
        <v>0</v>
      </c>
      <c r="G561" s="70">
        <f>'Input 1 - Schedule 1'!I563</f>
        <v>0</v>
      </c>
      <c r="H561" s="70" t="str">
        <f>'Input 1 - Schedule 1'!J563</f>
        <v/>
      </c>
      <c r="I561" s="70">
        <f>'Input 1 - Schedule 1'!U563</f>
        <v>0</v>
      </c>
      <c r="J561" s="46"/>
      <c r="L561" s="46"/>
      <c r="M561" s="46"/>
      <c r="N561" s="70">
        <f>SUMIFS('Input 3 - Capital Instruments'!P$6:P$222,'Input 3 - Capital Instruments'!$N$6:$N$222,C561)</f>
        <v>0</v>
      </c>
      <c r="O561" s="46"/>
      <c r="P561" s="46"/>
      <c r="Q561" s="46"/>
      <c r="R561" s="71">
        <f t="shared" si="162"/>
        <v>0</v>
      </c>
      <c r="S561" s="46"/>
      <c r="T561" s="46"/>
      <c r="U561" s="72">
        <f t="shared" si="163"/>
        <v>0</v>
      </c>
      <c r="V561" s="71">
        <f t="shared" si="164"/>
        <v>0</v>
      </c>
      <c r="W561" s="71">
        <f t="shared" si="165"/>
        <v>0</v>
      </c>
      <c r="Y561" s="46"/>
      <c r="AA561" s="46"/>
      <c r="AB561" s="51"/>
      <c r="AC561" s="51"/>
      <c r="AD561" s="51"/>
      <c r="AE561" s="51"/>
      <c r="AF561" s="51"/>
      <c r="AG561" s="72">
        <f t="shared" si="166"/>
        <v>0</v>
      </c>
      <c r="AH561" s="46"/>
      <c r="AI561" s="46"/>
      <c r="AJ561" s="72">
        <f t="shared" si="158"/>
        <v>0</v>
      </c>
      <c r="AK561" s="71">
        <f t="shared" si="159"/>
        <v>0</v>
      </c>
      <c r="AL561" s="71">
        <f t="shared" si="160"/>
        <v>0</v>
      </c>
      <c r="AN561" s="73">
        <f t="shared" si="167"/>
        <v>0</v>
      </c>
      <c r="AO561" s="78">
        <f t="shared" si="168"/>
        <v>0</v>
      </c>
      <c r="AP561" s="79">
        <f t="shared" si="169"/>
        <v>0</v>
      </c>
      <c r="AQ561" s="73">
        <f t="shared" si="170"/>
        <v>0</v>
      </c>
      <c r="AR561" s="78">
        <f t="shared" si="171"/>
        <v>0</v>
      </c>
      <c r="AS561" s="79">
        <f t="shared" si="172"/>
        <v>0</v>
      </c>
      <c r="AT561" s="80" t="str">
        <f t="shared" si="173"/>
        <v/>
      </c>
      <c r="AU561" s="80" t="str">
        <f t="shared" si="174"/>
        <v/>
      </c>
      <c r="AW561" s="3" t="s">
        <v>1</v>
      </c>
    </row>
    <row r="562" spans="1:49" x14ac:dyDescent="0.2">
      <c r="A562" s="81">
        <f t="shared" si="161"/>
        <v>555</v>
      </c>
      <c r="B562" s="77" t="str">
        <f>IFERROR(VLOOKUP(F562,GCC.Param!$B$3:$C$96,2,FALSE),"")</f>
        <v/>
      </c>
      <c r="C562" s="70">
        <f>'Input 1 - Schedule 1'!D564</f>
        <v>0</v>
      </c>
      <c r="D562" s="70">
        <f>'Input 1 - Schedule 1'!E564</f>
        <v>0</v>
      </c>
      <c r="E562" s="70">
        <f>'Input 1 - Schedule 1'!F564</f>
        <v>0</v>
      </c>
      <c r="F562" s="70">
        <f>'Input 1 - Schedule 1'!G564</f>
        <v>0</v>
      </c>
      <c r="G562" s="70">
        <f>'Input 1 - Schedule 1'!I564</f>
        <v>0</v>
      </c>
      <c r="H562" s="70" t="str">
        <f>'Input 1 - Schedule 1'!J564</f>
        <v/>
      </c>
      <c r="I562" s="70">
        <f>'Input 1 - Schedule 1'!U564</f>
        <v>0</v>
      </c>
      <c r="J562" s="46"/>
      <c r="L562" s="46"/>
      <c r="M562" s="46"/>
      <c r="N562" s="70">
        <f>SUMIFS('Input 3 - Capital Instruments'!P$6:P$222,'Input 3 - Capital Instruments'!$N$6:$N$222,C562)</f>
        <v>0</v>
      </c>
      <c r="O562" s="46"/>
      <c r="P562" s="46"/>
      <c r="Q562" s="46"/>
      <c r="R562" s="71">
        <f t="shared" si="162"/>
        <v>0</v>
      </c>
      <c r="S562" s="46"/>
      <c r="T562" s="46"/>
      <c r="U562" s="72">
        <f t="shared" si="163"/>
        <v>0</v>
      </c>
      <c r="V562" s="71">
        <f t="shared" si="164"/>
        <v>0</v>
      </c>
      <c r="W562" s="71">
        <f t="shared" si="165"/>
        <v>0</v>
      </c>
      <c r="Y562" s="46"/>
      <c r="AA562" s="46"/>
      <c r="AB562" s="51"/>
      <c r="AC562" s="51"/>
      <c r="AD562" s="51"/>
      <c r="AE562" s="51"/>
      <c r="AF562" s="51"/>
      <c r="AG562" s="72">
        <f t="shared" si="166"/>
        <v>0</v>
      </c>
      <c r="AH562" s="46"/>
      <c r="AI562" s="46"/>
      <c r="AJ562" s="72">
        <f t="shared" si="158"/>
        <v>0</v>
      </c>
      <c r="AK562" s="71">
        <f t="shared" si="159"/>
        <v>0</v>
      </c>
      <c r="AL562" s="71">
        <f t="shared" si="160"/>
        <v>0</v>
      </c>
      <c r="AN562" s="73">
        <f t="shared" si="167"/>
        <v>0</v>
      </c>
      <c r="AO562" s="78">
        <f t="shared" si="168"/>
        <v>0</v>
      </c>
      <c r="AP562" s="79">
        <f t="shared" si="169"/>
        <v>0</v>
      </c>
      <c r="AQ562" s="73">
        <f t="shared" si="170"/>
        <v>0</v>
      </c>
      <c r="AR562" s="78">
        <f t="shared" si="171"/>
        <v>0</v>
      </c>
      <c r="AS562" s="79">
        <f t="shared" si="172"/>
        <v>0</v>
      </c>
      <c r="AT562" s="80" t="str">
        <f t="shared" si="173"/>
        <v/>
      </c>
      <c r="AU562" s="80" t="str">
        <f t="shared" si="174"/>
        <v/>
      </c>
      <c r="AW562" s="3" t="s">
        <v>1</v>
      </c>
    </row>
    <row r="563" spans="1:49" x14ac:dyDescent="0.2">
      <c r="A563" s="81">
        <f t="shared" si="161"/>
        <v>556</v>
      </c>
      <c r="B563" s="77" t="str">
        <f>IFERROR(VLOOKUP(F563,GCC.Param!$B$3:$C$96,2,FALSE),"")</f>
        <v/>
      </c>
      <c r="C563" s="70">
        <f>'Input 1 - Schedule 1'!D565</f>
        <v>0</v>
      </c>
      <c r="D563" s="70">
        <f>'Input 1 - Schedule 1'!E565</f>
        <v>0</v>
      </c>
      <c r="E563" s="70">
        <f>'Input 1 - Schedule 1'!F565</f>
        <v>0</v>
      </c>
      <c r="F563" s="70">
        <f>'Input 1 - Schedule 1'!G565</f>
        <v>0</v>
      </c>
      <c r="G563" s="70">
        <f>'Input 1 - Schedule 1'!I565</f>
        <v>0</v>
      </c>
      <c r="H563" s="70" t="str">
        <f>'Input 1 - Schedule 1'!J565</f>
        <v/>
      </c>
      <c r="I563" s="70">
        <f>'Input 1 - Schedule 1'!U565</f>
        <v>0</v>
      </c>
      <c r="J563" s="46"/>
      <c r="L563" s="46"/>
      <c r="M563" s="46"/>
      <c r="N563" s="70">
        <f>SUMIFS('Input 3 - Capital Instruments'!P$6:P$222,'Input 3 - Capital Instruments'!$N$6:$N$222,C563)</f>
        <v>0</v>
      </c>
      <c r="O563" s="46"/>
      <c r="P563" s="46"/>
      <c r="Q563" s="46"/>
      <c r="R563" s="71">
        <f t="shared" si="162"/>
        <v>0</v>
      </c>
      <c r="S563" s="46"/>
      <c r="T563" s="46"/>
      <c r="U563" s="72">
        <f t="shared" si="163"/>
        <v>0</v>
      </c>
      <c r="V563" s="71">
        <f t="shared" si="164"/>
        <v>0</v>
      </c>
      <c r="W563" s="71">
        <f t="shared" si="165"/>
        <v>0</v>
      </c>
      <c r="Y563" s="46"/>
      <c r="AA563" s="46"/>
      <c r="AB563" s="51"/>
      <c r="AC563" s="51"/>
      <c r="AD563" s="51"/>
      <c r="AE563" s="51"/>
      <c r="AF563" s="51"/>
      <c r="AG563" s="72">
        <f t="shared" si="166"/>
        <v>0</v>
      </c>
      <c r="AH563" s="46"/>
      <c r="AI563" s="46"/>
      <c r="AJ563" s="72">
        <f t="shared" si="158"/>
        <v>0</v>
      </c>
      <c r="AK563" s="71">
        <f t="shared" si="159"/>
        <v>0</v>
      </c>
      <c r="AL563" s="71">
        <f t="shared" si="160"/>
        <v>0</v>
      </c>
      <c r="AN563" s="73">
        <f t="shared" si="167"/>
        <v>0</v>
      </c>
      <c r="AO563" s="78">
        <f t="shared" si="168"/>
        <v>0</v>
      </c>
      <c r="AP563" s="79">
        <f t="shared" si="169"/>
        <v>0</v>
      </c>
      <c r="AQ563" s="73">
        <f t="shared" si="170"/>
        <v>0</v>
      </c>
      <c r="AR563" s="78">
        <f t="shared" si="171"/>
        <v>0</v>
      </c>
      <c r="AS563" s="79">
        <f t="shared" si="172"/>
        <v>0</v>
      </c>
      <c r="AT563" s="80" t="str">
        <f t="shared" si="173"/>
        <v/>
      </c>
      <c r="AU563" s="80" t="str">
        <f t="shared" si="174"/>
        <v/>
      </c>
      <c r="AW563" s="3" t="s">
        <v>1</v>
      </c>
    </row>
    <row r="564" spans="1:49" x14ac:dyDescent="0.2">
      <c r="A564" s="81">
        <f t="shared" si="161"/>
        <v>557</v>
      </c>
      <c r="B564" s="77" t="str">
        <f>IFERROR(VLOOKUP(F564,GCC.Param!$B$3:$C$96,2,FALSE),"")</f>
        <v/>
      </c>
      <c r="C564" s="70">
        <f>'Input 1 - Schedule 1'!D566</f>
        <v>0</v>
      </c>
      <c r="D564" s="70">
        <f>'Input 1 - Schedule 1'!E566</f>
        <v>0</v>
      </c>
      <c r="E564" s="70">
        <f>'Input 1 - Schedule 1'!F566</f>
        <v>0</v>
      </c>
      <c r="F564" s="70">
        <f>'Input 1 - Schedule 1'!G566</f>
        <v>0</v>
      </c>
      <c r="G564" s="70">
        <f>'Input 1 - Schedule 1'!I566</f>
        <v>0</v>
      </c>
      <c r="H564" s="70" t="str">
        <f>'Input 1 - Schedule 1'!J566</f>
        <v/>
      </c>
      <c r="I564" s="70">
        <f>'Input 1 - Schedule 1'!U566</f>
        <v>0</v>
      </c>
      <c r="J564" s="46"/>
      <c r="L564" s="46"/>
      <c r="M564" s="46"/>
      <c r="N564" s="70">
        <f>SUMIFS('Input 3 - Capital Instruments'!P$6:P$222,'Input 3 - Capital Instruments'!$N$6:$N$222,C564)</f>
        <v>0</v>
      </c>
      <c r="O564" s="46"/>
      <c r="P564" s="46"/>
      <c r="Q564" s="46"/>
      <c r="R564" s="71">
        <f t="shared" si="162"/>
        <v>0</v>
      </c>
      <c r="S564" s="46"/>
      <c r="T564" s="46"/>
      <c r="U564" s="72">
        <f t="shared" si="163"/>
        <v>0</v>
      </c>
      <c r="V564" s="71">
        <f t="shared" si="164"/>
        <v>0</v>
      </c>
      <c r="W564" s="71">
        <f t="shared" si="165"/>
        <v>0</v>
      </c>
      <c r="Y564" s="46"/>
      <c r="AA564" s="46"/>
      <c r="AB564" s="51"/>
      <c r="AC564" s="51"/>
      <c r="AD564" s="51"/>
      <c r="AE564" s="51"/>
      <c r="AF564" s="51"/>
      <c r="AG564" s="72">
        <f t="shared" si="166"/>
        <v>0</v>
      </c>
      <c r="AH564" s="46"/>
      <c r="AI564" s="46"/>
      <c r="AJ564" s="72">
        <f t="shared" si="158"/>
        <v>0</v>
      </c>
      <c r="AK564" s="71">
        <f t="shared" si="159"/>
        <v>0</v>
      </c>
      <c r="AL564" s="71">
        <f t="shared" si="160"/>
        <v>0</v>
      </c>
      <c r="AN564" s="73">
        <f t="shared" si="167"/>
        <v>0</v>
      </c>
      <c r="AO564" s="78">
        <f t="shared" si="168"/>
        <v>0</v>
      </c>
      <c r="AP564" s="79">
        <f t="shared" si="169"/>
        <v>0</v>
      </c>
      <c r="AQ564" s="73">
        <f t="shared" si="170"/>
        <v>0</v>
      </c>
      <c r="AR564" s="78">
        <f t="shared" si="171"/>
        <v>0</v>
      </c>
      <c r="AS564" s="79">
        <f t="shared" si="172"/>
        <v>0</v>
      </c>
      <c r="AT564" s="80" t="str">
        <f t="shared" si="173"/>
        <v/>
      </c>
      <c r="AU564" s="80" t="str">
        <f t="shared" si="174"/>
        <v/>
      </c>
      <c r="AW564" s="3" t="s">
        <v>1</v>
      </c>
    </row>
    <row r="565" spans="1:49" x14ac:dyDescent="0.2">
      <c r="A565" s="81">
        <f t="shared" si="161"/>
        <v>558</v>
      </c>
      <c r="B565" s="77" t="str">
        <f>IFERROR(VLOOKUP(F565,GCC.Param!$B$3:$C$96,2,FALSE),"")</f>
        <v/>
      </c>
      <c r="C565" s="70">
        <f>'Input 1 - Schedule 1'!D567</f>
        <v>0</v>
      </c>
      <c r="D565" s="70">
        <f>'Input 1 - Schedule 1'!E567</f>
        <v>0</v>
      </c>
      <c r="E565" s="70">
        <f>'Input 1 - Schedule 1'!F567</f>
        <v>0</v>
      </c>
      <c r="F565" s="70">
        <f>'Input 1 - Schedule 1'!G567</f>
        <v>0</v>
      </c>
      <c r="G565" s="70">
        <f>'Input 1 - Schedule 1'!I567</f>
        <v>0</v>
      </c>
      <c r="H565" s="70" t="str">
        <f>'Input 1 - Schedule 1'!J567</f>
        <v/>
      </c>
      <c r="I565" s="70">
        <f>'Input 1 - Schedule 1'!U567</f>
        <v>0</v>
      </c>
      <c r="J565" s="46"/>
      <c r="L565" s="46"/>
      <c r="M565" s="46"/>
      <c r="N565" s="70">
        <f>SUMIFS('Input 3 - Capital Instruments'!P$6:P$222,'Input 3 - Capital Instruments'!$N$6:$N$222,C565)</f>
        <v>0</v>
      </c>
      <c r="O565" s="46"/>
      <c r="P565" s="46"/>
      <c r="Q565" s="46"/>
      <c r="R565" s="71">
        <f t="shared" si="162"/>
        <v>0</v>
      </c>
      <c r="S565" s="46"/>
      <c r="T565" s="46"/>
      <c r="U565" s="72">
        <f t="shared" si="163"/>
        <v>0</v>
      </c>
      <c r="V565" s="71">
        <f t="shared" si="164"/>
        <v>0</v>
      </c>
      <c r="W565" s="71">
        <f t="shared" si="165"/>
        <v>0</v>
      </c>
      <c r="Y565" s="46"/>
      <c r="AA565" s="46"/>
      <c r="AB565" s="51"/>
      <c r="AC565" s="51"/>
      <c r="AD565" s="51"/>
      <c r="AE565" s="51"/>
      <c r="AF565" s="51"/>
      <c r="AG565" s="72">
        <f t="shared" si="166"/>
        <v>0</v>
      </c>
      <c r="AH565" s="46"/>
      <c r="AI565" s="46"/>
      <c r="AJ565" s="72">
        <f t="shared" si="158"/>
        <v>0</v>
      </c>
      <c r="AK565" s="71">
        <f t="shared" si="159"/>
        <v>0</v>
      </c>
      <c r="AL565" s="71">
        <f t="shared" si="160"/>
        <v>0</v>
      </c>
      <c r="AN565" s="73">
        <f t="shared" si="167"/>
        <v>0</v>
      </c>
      <c r="AO565" s="78">
        <f t="shared" si="168"/>
        <v>0</v>
      </c>
      <c r="AP565" s="79">
        <f t="shared" si="169"/>
        <v>0</v>
      </c>
      <c r="AQ565" s="73">
        <f t="shared" si="170"/>
        <v>0</v>
      </c>
      <c r="AR565" s="78">
        <f t="shared" si="171"/>
        <v>0</v>
      </c>
      <c r="AS565" s="79">
        <f t="shared" si="172"/>
        <v>0</v>
      </c>
      <c r="AT565" s="80" t="str">
        <f t="shared" si="173"/>
        <v/>
      </c>
      <c r="AU565" s="80" t="str">
        <f t="shared" si="174"/>
        <v/>
      </c>
      <c r="AW565" s="3" t="s">
        <v>1</v>
      </c>
    </row>
    <row r="566" spans="1:49" x14ac:dyDescent="0.2">
      <c r="A566" s="81">
        <f t="shared" si="161"/>
        <v>559</v>
      </c>
      <c r="B566" s="77" t="str">
        <f>IFERROR(VLOOKUP(F566,GCC.Param!$B$3:$C$96,2,FALSE),"")</f>
        <v/>
      </c>
      <c r="C566" s="70">
        <f>'Input 1 - Schedule 1'!D568</f>
        <v>0</v>
      </c>
      <c r="D566" s="70">
        <f>'Input 1 - Schedule 1'!E568</f>
        <v>0</v>
      </c>
      <c r="E566" s="70">
        <f>'Input 1 - Schedule 1'!F568</f>
        <v>0</v>
      </c>
      <c r="F566" s="70">
        <f>'Input 1 - Schedule 1'!G568</f>
        <v>0</v>
      </c>
      <c r="G566" s="70">
        <f>'Input 1 - Schedule 1'!I568</f>
        <v>0</v>
      </c>
      <c r="H566" s="70" t="str">
        <f>'Input 1 - Schedule 1'!J568</f>
        <v/>
      </c>
      <c r="I566" s="70">
        <f>'Input 1 - Schedule 1'!U568</f>
        <v>0</v>
      </c>
      <c r="J566" s="46"/>
      <c r="L566" s="46"/>
      <c r="M566" s="46"/>
      <c r="N566" s="70">
        <f>SUMIFS('Input 3 - Capital Instruments'!P$6:P$222,'Input 3 - Capital Instruments'!$N$6:$N$222,C566)</f>
        <v>0</v>
      </c>
      <c r="O566" s="46"/>
      <c r="P566" s="46"/>
      <c r="Q566" s="46"/>
      <c r="R566" s="71">
        <f t="shared" si="162"/>
        <v>0</v>
      </c>
      <c r="S566" s="46"/>
      <c r="T566" s="46"/>
      <c r="U566" s="72">
        <f t="shared" si="163"/>
        <v>0</v>
      </c>
      <c r="V566" s="71">
        <f t="shared" si="164"/>
        <v>0</v>
      </c>
      <c r="W566" s="71">
        <f t="shared" si="165"/>
        <v>0</v>
      </c>
      <c r="Y566" s="46"/>
      <c r="AA566" s="46"/>
      <c r="AB566" s="51"/>
      <c r="AC566" s="51"/>
      <c r="AD566" s="51"/>
      <c r="AE566" s="51"/>
      <c r="AF566" s="51"/>
      <c r="AG566" s="72">
        <f t="shared" si="166"/>
        <v>0</v>
      </c>
      <c r="AH566" s="46"/>
      <c r="AI566" s="46"/>
      <c r="AJ566" s="72">
        <f t="shared" si="158"/>
        <v>0</v>
      </c>
      <c r="AK566" s="71">
        <f t="shared" si="159"/>
        <v>0</v>
      </c>
      <c r="AL566" s="71">
        <f t="shared" si="160"/>
        <v>0</v>
      </c>
      <c r="AN566" s="73">
        <f t="shared" si="167"/>
        <v>0</v>
      </c>
      <c r="AO566" s="78">
        <f t="shared" si="168"/>
        <v>0</v>
      </c>
      <c r="AP566" s="79">
        <f t="shared" si="169"/>
        <v>0</v>
      </c>
      <c r="AQ566" s="73">
        <f t="shared" si="170"/>
        <v>0</v>
      </c>
      <c r="AR566" s="78">
        <f t="shared" si="171"/>
        <v>0</v>
      </c>
      <c r="AS566" s="79">
        <f t="shared" si="172"/>
        <v>0</v>
      </c>
      <c r="AT566" s="80" t="str">
        <f t="shared" si="173"/>
        <v/>
      </c>
      <c r="AU566" s="80" t="str">
        <f t="shared" si="174"/>
        <v/>
      </c>
      <c r="AW566" s="3" t="s">
        <v>1</v>
      </c>
    </row>
    <row r="567" spans="1:49" x14ac:dyDescent="0.2">
      <c r="A567" s="81">
        <f t="shared" si="161"/>
        <v>560</v>
      </c>
      <c r="B567" s="77" t="str">
        <f>IFERROR(VLOOKUP(F567,GCC.Param!$B$3:$C$96,2,FALSE),"")</f>
        <v/>
      </c>
      <c r="C567" s="70">
        <f>'Input 1 - Schedule 1'!D569</f>
        <v>0</v>
      </c>
      <c r="D567" s="70">
        <f>'Input 1 - Schedule 1'!E569</f>
        <v>0</v>
      </c>
      <c r="E567" s="70">
        <f>'Input 1 - Schedule 1'!F569</f>
        <v>0</v>
      </c>
      <c r="F567" s="70">
        <f>'Input 1 - Schedule 1'!G569</f>
        <v>0</v>
      </c>
      <c r="G567" s="70">
        <f>'Input 1 - Schedule 1'!I569</f>
        <v>0</v>
      </c>
      <c r="H567" s="70" t="str">
        <f>'Input 1 - Schedule 1'!J569</f>
        <v/>
      </c>
      <c r="I567" s="70">
        <f>'Input 1 - Schedule 1'!U569</f>
        <v>0</v>
      </c>
      <c r="J567" s="46"/>
      <c r="L567" s="46"/>
      <c r="M567" s="46"/>
      <c r="N567" s="70">
        <f>SUMIFS('Input 3 - Capital Instruments'!P$6:P$222,'Input 3 - Capital Instruments'!$N$6:$N$222,C567)</f>
        <v>0</v>
      </c>
      <c r="O567" s="46"/>
      <c r="P567" s="46"/>
      <c r="Q567" s="46"/>
      <c r="R567" s="71">
        <f t="shared" si="162"/>
        <v>0</v>
      </c>
      <c r="S567" s="46"/>
      <c r="T567" s="46"/>
      <c r="U567" s="72">
        <f t="shared" si="163"/>
        <v>0</v>
      </c>
      <c r="V567" s="71">
        <f t="shared" si="164"/>
        <v>0</v>
      </c>
      <c r="W567" s="71">
        <f t="shared" si="165"/>
        <v>0</v>
      </c>
      <c r="Y567" s="46"/>
      <c r="AA567" s="46"/>
      <c r="AB567" s="51"/>
      <c r="AC567" s="51"/>
      <c r="AD567" s="51"/>
      <c r="AE567" s="51"/>
      <c r="AF567" s="51"/>
      <c r="AG567" s="72">
        <f t="shared" si="166"/>
        <v>0</v>
      </c>
      <c r="AH567" s="46"/>
      <c r="AI567" s="46"/>
      <c r="AJ567" s="72">
        <f t="shared" si="158"/>
        <v>0</v>
      </c>
      <c r="AK567" s="71">
        <f t="shared" si="159"/>
        <v>0</v>
      </c>
      <c r="AL567" s="71">
        <f t="shared" si="160"/>
        <v>0</v>
      </c>
      <c r="AN567" s="73">
        <f t="shared" si="167"/>
        <v>0</v>
      </c>
      <c r="AO567" s="78">
        <f t="shared" si="168"/>
        <v>0</v>
      </c>
      <c r="AP567" s="79">
        <f t="shared" si="169"/>
        <v>0</v>
      </c>
      <c r="AQ567" s="73">
        <f t="shared" si="170"/>
        <v>0</v>
      </c>
      <c r="AR567" s="78">
        <f t="shared" si="171"/>
        <v>0</v>
      </c>
      <c r="AS567" s="79">
        <f t="shared" si="172"/>
        <v>0</v>
      </c>
      <c r="AT567" s="80" t="str">
        <f t="shared" si="173"/>
        <v/>
      </c>
      <c r="AU567" s="80" t="str">
        <f t="shared" si="174"/>
        <v/>
      </c>
      <c r="AW567" s="3" t="s">
        <v>1</v>
      </c>
    </row>
    <row r="568" spans="1:49" x14ac:dyDescent="0.2">
      <c r="A568" s="81">
        <f t="shared" si="161"/>
        <v>561</v>
      </c>
      <c r="B568" s="77" t="str">
        <f>IFERROR(VLOOKUP(F568,GCC.Param!$B$3:$C$96,2,FALSE),"")</f>
        <v/>
      </c>
      <c r="C568" s="70">
        <f>'Input 1 - Schedule 1'!D570</f>
        <v>0</v>
      </c>
      <c r="D568" s="70">
        <f>'Input 1 - Schedule 1'!E570</f>
        <v>0</v>
      </c>
      <c r="E568" s="70">
        <f>'Input 1 - Schedule 1'!F570</f>
        <v>0</v>
      </c>
      <c r="F568" s="70">
        <f>'Input 1 - Schedule 1'!G570</f>
        <v>0</v>
      </c>
      <c r="G568" s="70">
        <f>'Input 1 - Schedule 1'!I570</f>
        <v>0</v>
      </c>
      <c r="H568" s="70" t="str">
        <f>'Input 1 - Schedule 1'!J570</f>
        <v/>
      </c>
      <c r="I568" s="70">
        <f>'Input 1 - Schedule 1'!U570</f>
        <v>0</v>
      </c>
      <c r="J568" s="46"/>
      <c r="L568" s="46"/>
      <c r="M568" s="46"/>
      <c r="N568" s="70">
        <f>SUMIFS('Input 3 - Capital Instruments'!P$6:P$222,'Input 3 - Capital Instruments'!$N$6:$N$222,C568)</f>
        <v>0</v>
      </c>
      <c r="O568" s="46"/>
      <c r="P568" s="46"/>
      <c r="Q568" s="46"/>
      <c r="R568" s="71">
        <f t="shared" si="162"/>
        <v>0</v>
      </c>
      <c r="S568" s="46"/>
      <c r="T568" s="46"/>
      <c r="U568" s="72">
        <f t="shared" si="163"/>
        <v>0</v>
      </c>
      <c r="V568" s="71">
        <f t="shared" si="164"/>
        <v>0</v>
      </c>
      <c r="W568" s="71">
        <f t="shared" si="165"/>
        <v>0</v>
      </c>
      <c r="Y568" s="46"/>
      <c r="AA568" s="46"/>
      <c r="AB568" s="51"/>
      <c r="AC568" s="51"/>
      <c r="AD568" s="51"/>
      <c r="AE568" s="51"/>
      <c r="AF568" s="51"/>
      <c r="AG568" s="72">
        <f t="shared" si="166"/>
        <v>0</v>
      </c>
      <c r="AH568" s="46"/>
      <c r="AI568" s="46"/>
      <c r="AJ568" s="72">
        <f t="shared" si="158"/>
        <v>0</v>
      </c>
      <c r="AK568" s="71">
        <f t="shared" si="159"/>
        <v>0</v>
      </c>
      <c r="AL568" s="71">
        <f t="shared" si="160"/>
        <v>0</v>
      </c>
      <c r="AN568" s="73">
        <f t="shared" si="167"/>
        <v>0</v>
      </c>
      <c r="AO568" s="78">
        <f t="shared" si="168"/>
        <v>0</v>
      </c>
      <c r="AP568" s="79">
        <f t="shared" si="169"/>
        <v>0</v>
      </c>
      <c r="AQ568" s="73">
        <f t="shared" si="170"/>
        <v>0</v>
      </c>
      <c r="AR568" s="78">
        <f t="shared" si="171"/>
        <v>0</v>
      </c>
      <c r="AS568" s="79">
        <f t="shared" si="172"/>
        <v>0</v>
      </c>
      <c r="AT568" s="80" t="str">
        <f t="shared" si="173"/>
        <v/>
      </c>
      <c r="AU568" s="80" t="str">
        <f t="shared" si="174"/>
        <v/>
      </c>
      <c r="AW568" s="3" t="s">
        <v>1</v>
      </c>
    </row>
    <row r="569" spans="1:49" x14ac:dyDescent="0.2">
      <c r="A569" s="81">
        <f t="shared" si="161"/>
        <v>562</v>
      </c>
      <c r="B569" s="77" t="str">
        <f>IFERROR(VLOOKUP(F569,GCC.Param!$B$3:$C$96,2,FALSE),"")</f>
        <v/>
      </c>
      <c r="C569" s="70">
        <f>'Input 1 - Schedule 1'!D571</f>
        <v>0</v>
      </c>
      <c r="D569" s="70">
        <f>'Input 1 - Schedule 1'!E571</f>
        <v>0</v>
      </c>
      <c r="E569" s="70">
        <f>'Input 1 - Schedule 1'!F571</f>
        <v>0</v>
      </c>
      <c r="F569" s="70">
        <f>'Input 1 - Schedule 1'!G571</f>
        <v>0</v>
      </c>
      <c r="G569" s="70">
        <f>'Input 1 - Schedule 1'!I571</f>
        <v>0</v>
      </c>
      <c r="H569" s="70" t="str">
        <f>'Input 1 - Schedule 1'!J571</f>
        <v/>
      </c>
      <c r="I569" s="70">
        <f>'Input 1 - Schedule 1'!U571</f>
        <v>0</v>
      </c>
      <c r="J569" s="46"/>
      <c r="L569" s="46"/>
      <c r="M569" s="46"/>
      <c r="N569" s="70">
        <f>SUMIFS('Input 3 - Capital Instruments'!P$6:P$222,'Input 3 - Capital Instruments'!$N$6:$N$222,C569)</f>
        <v>0</v>
      </c>
      <c r="O569" s="46"/>
      <c r="P569" s="46"/>
      <c r="Q569" s="46"/>
      <c r="R569" s="71">
        <f t="shared" si="162"/>
        <v>0</v>
      </c>
      <c r="S569" s="46"/>
      <c r="T569" s="46"/>
      <c r="U569" s="72">
        <f t="shared" si="163"/>
        <v>0</v>
      </c>
      <c r="V569" s="71">
        <f t="shared" si="164"/>
        <v>0</v>
      </c>
      <c r="W569" s="71">
        <f t="shared" si="165"/>
        <v>0</v>
      </c>
      <c r="Y569" s="46"/>
      <c r="AA569" s="46"/>
      <c r="AB569" s="51"/>
      <c r="AC569" s="51"/>
      <c r="AD569" s="51"/>
      <c r="AE569" s="51"/>
      <c r="AF569" s="51"/>
      <c r="AG569" s="72">
        <f t="shared" si="166"/>
        <v>0</v>
      </c>
      <c r="AH569" s="46"/>
      <c r="AI569" s="46"/>
      <c r="AJ569" s="72">
        <f t="shared" si="158"/>
        <v>0</v>
      </c>
      <c r="AK569" s="71">
        <f t="shared" si="159"/>
        <v>0</v>
      </c>
      <c r="AL569" s="71">
        <f t="shared" si="160"/>
        <v>0</v>
      </c>
      <c r="AN569" s="73">
        <f t="shared" si="167"/>
        <v>0</v>
      </c>
      <c r="AO569" s="78">
        <f t="shared" si="168"/>
        <v>0</v>
      </c>
      <c r="AP569" s="79">
        <f t="shared" si="169"/>
        <v>0</v>
      </c>
      <c r="AQ569" s="73">
        <f t="shared" si="170"/>
        <v>0</v>
      </c>
      <c r="AR569" s="78">
        <f t="shared" si="171"/>
        <v>0</v>
      </c>
      <c r="AS569" s="79">
        <f t="shared" si="172"/>
        <v>0</v>
      </c>
      <c r="AT569" s="80" t="str">
        <f t="shared" si="173"/>
        <v/>
      </c>
      <c r="AU569" s="80" t="str">
        <f t="shared" si="174"/>
        <v/>
      </c>
      <c r="AW569" s="3" t="s">
        <v>1</v>
      </c>
    </row>
    <row r="570" spans="1:49" x14ac:dyDescent="0.2">
      <c r="A570" s="81">
        <f t="shared" si="161"/>
        <v>563</v>
      </c>
      <c r="B570" s="77" t="str">
        <f>IFERROR(VLOOKUP(F570,GCC.Param!$B$3:$C$96,2,FALSE),"")</f>
        <v/>
      </c>
      <c r="C570" s="70">
        <f>'Input 1 - Schedule 1'!D572</f>
        <v>0</v>
      </c>
      <c r="D570" s="70">
        <f>'Input 1 - Schedule 1'!E572</f>
        <v>0</v>
      </c>
      <c r="E570" s="70">
        <f>'Input 1 - Schedule 1'!F572</f>
        <v>0</v>
      </c>
      <c r="F570" s="70">
        <f>'Input 1 - Schedule 1'!G572</f>
        <v>0</v>
      </c>
      <c r="G570" s="70">
        <f>'Input 1 - Schedule 1'!I572</f>
        <v>0</v>
      </c>
      <c r="H570" s="70" t="str">
        <f>'Input 1 - Schedule 1'!J572</f>
        <v/>
      </c>
      <c r="I570" s="70">
        <f>'Input 1 - Schedule 1'!U572</f>
        <v>0</v>
      </c>
      <c r="J570" s="46"/>
      <c r="L570" s="46"/>
      <c r="M570" s="46"/>
      <c r="N570" s="70">
        <f>SUMIFS('Input 3 - Capital Instruments'!P$6:P$222,'Input 3 - Capital Instruments'!$N$6:$N$222,C570)</f>
        <v>0</v>
      </c>
      <c r="O570" s="46"/>
      <c r="P570" s="46"/>
      <c r="Q570" s="46"/>
      <c r="R570" s="71">
        <f t="shared" si="162"/>
        <v>0</v>
      </c>
      <c r="S570" s="46"/>
      <c r="T570" s="46"/>
      <c r="U570" s="72">
        <f t="shared" si="163"/>
        <v>0</v>
      </c>
      <c r="V570" s="71">
        <f t="shared" si="164"/>
        <v>0</v>
      </c>
      <c r="W570" s="71">
        <f t="shared" si="165"/>
        <v>0</v>
      </c>
      <c r="Y570" s="46"/>
      <c r="AA570" s="46"/>
      <c r="AB570" s="51"/>
      <c r="AC570" s="51"/>
      <c r="AD570" s="51"/>
      <c r="AE570" s="51"/>
      <c r="AF570" s="51"/>
      <c r="AG570" s="72">
        <f t="shared" si="166"/>
        <v>0</v>
      </c>
      <c r="AH570" s="46"/>
      <c r="AI570" s="46"/>
      <c r="AJ570" s="72">
        <f t="shared" si="158"/>
        <v>0</v>
      </c>
      <c r="AK570" s="71">
        <f t="shared" si="159"/>
        <v>0</v>
      </c>
      <c r="AL570" s="71">
        <f t="shared" si="160"/>
        <v>0</v>
      </c>
      <c r="AN570" s="73">
        <f t="shared" si="167"/>
        <v>0</v>
      </c>
      <c r="AO570" s="78">
        <f t="shared" si="168"/>
        <v>0</v>
      </c>
      <c r="AP570" s="79">
        <f t="shared" si="169"/>
        <v>0</v>
      </c>
      <c r="AQ570" s="73">
        <f t="shared" si="170"/>
        <v>0</v>
      </c>
      <c r="AR570" s="78">
        <f t="shared" si="171"/>
        <v>0</v>
      </c>
      <c r="AS570" s="79">
        <f t="shared" si="172"/>
        <v>0</v>
      </c>
      <c r="AT570" s="80" t="str">
        <f t="shared" si="173"/>
        <v/>
      </c>
      <c r="AU570" s="80" t="str">
        <f t="shared" si="174"/>
        <v/>
      </c>
      <c r="AW570" s="3" t="s">
        <v>1</v>
      </c>
    </row>
    <row r="571" spans="1:49" x14ac:dyDescent="0.2">
      <c r="A571" s="81">
        <f t="shared" si="161"/>
        <v>564</v>
      </c>
      <c r="B571" s="77" t="str">
        <f>IFERROR(VLOOKUP(F571,GCC.Param!$B$3:$C$96,2,FALSE),"")</f>
        <v/>
      </c>
      <c r="C571" s="70">
        <f>'Input 1 - Schedule 1'!D573</f>
        <v>0</v>
      </c>
      <c r="D571" s="70">
        <f>'Input 1 - Schedule 1'!E573</f>
        <v>0</v>
      </c>
      <c r="E571" s="70">
        <f>'Input 1 - Schedule 1'!F573</f>
        <v>0</v>
      </c>
      <c r="F571" s="70">
        <f>'Input 1 - Schedule 1'!G573</f>
        <v>0</v>
      </c>
      <c r="G571" s="70">
        <f>'Input 1 - Schedule 1'!I573</f>
        <v>0</v>
      </c>
      <c r="H571" s="70" t="str">
        <f>'Input 1 - Schedule 1'!J573</f>
        <v/>
      </c>
      <c r="I571" s="70">
        <f>'Input 1 - Schedule 1'!U573</f>
        <v>0</v>
      </c>
      <c r="J571" s="46"/>
      <c r="L571" s="46"/>
      <c r="M571" s="46"/>
      <c r="N571" s="70">
        <f>SUMIFS('Input 3 - Capital Instruments'!P$6:P$222,'Input 3 - Capital Instruments'!$N$6:$N$222,C571)</f>
        <v>0</v>
      </c>
      <c r="O571" s="46"/>
      <c r="P571" s="46"/>
      <c r="Q571" s="46"/>
      <c r="R571" s="71">
        <f t="shared" si="162"/>
        <v>0</v>
      </c>
      <c r="S571" s="46"/>
      <c r="T571" s="46"/>
      <c r="U571" s="72">
        <f t="shared" si="163"/>
        <v>0</v>
      </c>
      <c r="V571" s="71">
        <f t="shared" si="164"/>
        <v>0</v>
      </c>
      <c r="W571" s="71">
        <f t="shared" si="165"/>
        <v>0</v>
      </c>
      <c r="Y571" s="46"/>
      <c r="AA571" s="46"/>
      <c r="AB571" s="51"/>
      <c r="AC571" s="51"/>
      <c r="AD571" s="51"/>
      <c r="AE571" s="51"/>
      <c r="AF571" s="51"/>
      <c r="AG571" s="72">
        <f t="shared" si="166"/>
        <v>0</v>
      </c>
      <c r="AH571" s="46"/>
      <c r="AI571" s="46"/>
      <c r="AJ571" s="72">
        <f t="shared" si="158"/>
        <v>0</v>
      </c>
      <c r="AK571" s="71">
        <f t="shared" si="159"/>
        <v>0</v>
      </c>
      <c r="AL571" s="71">
        <f t="shared" si="160"/>
        <v>0</v>
      </c>
      <c r="AN571" s="73">
        <f t="shared" si="167"/>
        <v>0</v>
      </c>
      <c r="AO571" s="78">
        <f t="shared" si="168"/>
        <v>0</v>
      </c>
      <c r="AP571" s="79">
        <f t="shared" si="169"/>
        <v>0</v>
      </c>
      <c r="AQ571" s="73">
        <f t="shared" si="170"/>
        <v>0</v>
      </c>
      <c r="AR571" s="78">
        <f t="shared" si="171"/>
        <v>0</v>
      </c>
      <c r="AS571" s="79">
        <f t="shared" si="172"/>
        <v>0</v>
      </c>
      <c r="AT571" s="80" t="str">
        <f t="shared" si="173"/>
        <v/>
      </c>
      <c r="AU571" s="80" t="str">
        <f t="shared" si="174"/>
        <v/>
      </c>
      <c r="AW571" s="3" t="s">
        <v>1</v>
      </c>
    </row>
    <row r="572" spans="1:49" x14ac:dyDescent="0.2">
      <c r="A572" s="81">
        <f t="shared" si="161"/>
        <v>565</v>
      </c>
      <c r="B572" s="77" t="str">
        <f>IFERROR(VLOOKUP(F572,GCC.Param!$B$3:$C$96,2,FALSE),"")</f>
        <v/>
      </c>
      <c r="C572" s="70">
        <f>'Input 1 - Schedule 1'!D574</f>
        <v>0</v>
      </c>
      <c r="D572" s="70">
        <f>'Input 1 - Schedule 1'!E574</f>
        <v>0</v>
      </c>
      <c r="E572" s="70">
        <f>'Input 1 - Schedule 1'!F574</f>
        <v>0</v>
      </c>
      <c r="F572" s="70">
        <f>'Input 1 - Schedule 1'!G574</f>
        <v>0</v>
      </c>
      <c r="G572" s="70">
        <f>'Input 1 - Schedule 1'!I574</f>
        <v>0</v>
      </c>
      <c r="H572" s="70" t="str">
        <f>'Input 1 - Schedule 1'!J574</f>
        <v/>
      </c>
      <c r="I572" s="70">
        <f>'Input 1 - Schedule 1'!U574</f>
        <v>0</v>
      </c>
      <c r="J572" s="46"/>
      <c r="L572" s="46"/>
      <c r="M572" s="46"/>
      <c r="N572" s="70">
        <f>SUMIFS('Input 3 - Capital Instruments'!P$6:P$222,'Input 3 - Capital Instruments'!$N$6:$N$222,C572)</f>
        <v>0</v>
      </c>
      <c r="O572" s="46"/>
      <c r="P572" s="46"/>
      <c r="Q572" s="46"/>
      <c r="R572" s="71">
        <f t="shared" si="162"/>
        <v>0</v>
      </c>
      <c r="S572" s="46"/>
      <c r="T572" s="46"/>
      <c r="U572" s="72">
        <f t="shared" si="163"/>
        <v>0</v>
      </c>
      <c r="V572" s="71">
        <f t="shared" si="164"/>
        <v>0</v>
      </c>
      <c r="W572" s="71">
        <f t="shared" si="165"/>
        <v>0</v>
      </c>
      <c r="Y572" s="46"/>
      <c r="AA572" s="46"/>
      <c r="AB572" s="51"/>
      <c r="AC572" s="51"/>
      <c r="AD572" s="51"/>
      <c r="AE572" s="51"/>
      <c r="AF572" s="51"/>
      <c r="AG572" s="72">
        <f t="shared" si="166"/>
        <v>0</v>
      </c>
      <c r="AH572" s="46"/>
      <c r="AI572" s="46"/>
      <c r="AJ572" s="72">
        <f t="shared" si="158"/>
        <v>0</v>
      </c>
      <c r="AK572" s="71">
        <f t="shared" si="159"/>
        <v>0</v>
      </c>
      <c r="AL572" s="71">
        <f t="shared" si="160"/>
        <v>0</v>
      </c>
      <c r="AN572" s="73">
        <f t="shared" si="167"/>
        <v>0</v>
      </c>
      <c r="AO572" s="78">
        <f t="shared" si="168"/>
        <v>0</v>
      </c>
      <c r="AP572" s="79">
        <f t="shared" si="169"/>
        <v>0</v>
      </c>
      <c r="AQ572" s="73">
        <f t="shared" si="170"/>
        <v>0</v>
      </c>
      <c r="AR572" s="78">
        <f t="shared" si="171"/>
        <v>0</v>
      </c>
      <c r="AS572" s="79">
        <f t="shared" si="172"/>
        <v>0</v>
      </c>
      <c r="AT572" s="80" t="str">
        <f t="shared" si="173"/>
        <v/>
      </c>
      <c r="AU572" s="80" t="str">
        <f t="shared" si="174"/>
        <v/>
      </c>
      <c r="AW572" s="3" t="s">
        <v>1</v>
      </c>
    </row>
    <row r="573" spans="1:49" x14ac:dyDescent="0.2">
      <c r="A573" s="81">
        <f t="shared" si="161"/>
        <v>566</v>
      </c>
      <c r="B573" s="77" t="str">
        <f>IFERROR(VLOOKUP(F573,GCC.Param!$B$3:$C$96,2,FALSE),"")</f>
        <v/>
      </c>
      <c r="C573" s="70">
        <f>'Input 1 - Schedule 1'!D575</f>
        <v>0</v>
      </c>
      <c r="D573" s="70">
        <f>'Input 1 - Schedule 1'!E575</f>
        <v>0</v>
      </c>
      <c r="E573" s="70">
        <f>'Input 1 - Schedule 1'!F575</f>
        <v>0</v>
      </c>
      <c r="F573" s="70">
        <f>'Input 1 - Schedule 1'!G575</f>
        <v>0</v>
      </c>
      <c r="G573" s="70">
        <f>'Input 1 - Schedule 1'!I575</f>
        <v>0</v>
      </c>
      <c r="H573" s="70" t="str">
        <f>'Input 1 - Schedule 1'!J575</f>
        <v/>
      </c>
      <c r="I573" s="70">
        <f>'Input 1 - Schedule 1'!U575</f>
        <v>0</v>
      </c>
      <c r="J573" s="46"/>
      <c r="L573" s="46"/>
      <c r="M573" s="46"/>
      <c r="N573" s="70">
        <f>SUMIFS('Input 3 - Capital Instruments'!P$6:P$222,'Input 3 - Capital Instruments'!$N$6:$N$222,C573)</f>
        <v>0</v>
      </c>
      <c r="O573" s="46"/>
      <c r="P573" s="46"/>
      <c r="Q573" s="46"/>
      <c r="R573" s="71">
        <f t="shared" si="162"/>
        <v>0</v>
      </c>
      <c r="S573" s="46"/>
      <c r="T573" s="46"/>
      <c r="U573" s="72">
        <f t="shared" si="163"/>
        <v>0</v>
      </c>
      <c r="V573" s="71">
        <f t="shared" si="164"/>
        <v>0</v>
      </c>
      <c r="W573" s="71">
        <f t="shared" si="165"/>
        <v>0</v>
      </c>
      <c r="Y573" s="46"/>
      <c r="AA573" s="46"/>
      <c r="AB573" s="51"/>
      <c r="AC573" s="51"/>
      <c r="AD573" s="51"/>
      <c r="AE573" s="51"/>
      <c r="AF573" s="51"/>
      <c r="AG573" s="72">
        <f t="shared" si="166"/>
        <v>0</v>
      </c>
      <c r="AH573" s="46"/>
      <c r="AI573" s="46"/>
      <c r="AJ573" s="72">
        <f t="shared" si="158"/>
        <v>0</v>
      </c>
      <c r="AK573" s="71">
        <f t="shared" si="159"/>
        <v>0</v>
      </c>
      <c r="AL573" s="71">
        <f t="shared" si="160"/>
        <v>0</v>
      </c>
      <c r="AN573" s="73">
        <f t="shared" si="167"/>
        <v>0</v>
      </c>
      <c r="AO573" s="78">
        <f t="shared" si="168"/>
        <v>0</v>
      </c>
      <c r="AP573" s="79">
        <f t="shared" si="169"/>
        <v>0</v>
      </c>
      <c r="AQ573" s="73">
        <f t="shared" si="170"/>
        <v>0</v>
      </c>
      <c r="AR573" s="78">
        <f t="shared" si="171"/>
        <v>0</v>
      </c>
      <c r="AS573" s="79">
        <f t="shared" si="172"/>
        <v>0</v>
      </c>
      <c r="AT573" s="80" t="str">
        <f t="shared" si="173"/>
        <v/>
      </c>
      <c r="AU573" s="80" t="str">
        <f t="shared" si="174"/>
        <v/>
      </c>
      <c r="AW573" s="3" t="s">
        <v>1</v>
      </c>
    </row>
    <row r="574" spans="1:49" x14ac:dyDescent="0.2">
      <c r="A574" s="81">
        <f t="shared" si="161"/>
        <v>567</v>
      </c>
      <c r="B574" s="77" t="str">
        <f>IFERROR(VLOOKUP(F574,GCC.Param!$B$3:$C$96,2,FALSE),"")</f>
        <v/>
      </c>
      <c r="C574" s="70">
        <f>'Input 1 - Schedule 1'!D576</f>
        <v>0</v>
      </c>
      <c r="D574" s="70">
        <f>'Input 1 - Schedule 1'!E576</f>
        <v>0</v>
      </c>
      <c r="E574" s="70">
        <f>'Input 1 - Schedule 1'!F576</f>
        <v>0</v>
      </c>
      <c r="F574" s="70">
        <f>'Input 1 - Schedule 1'!G576</f>
        <v>0</v>
      </c>
      <c r="G574" s="70">
        <f>'Input 1 - Schedule 1'!I576</f>
        <v>0</v>
      </c>
      <c r="H574" s="70" t="str">
        <f>'Input 1 - Schedule 1'!J576</f>
        <v/>
      </c>
      <c r="I574" s="70">
        <f>'Input 1 - Schedule 1'!U576</f>
        <v>0</v>
      </c>
      <c r="J574" s="46"/>
      <c r="L574" s="46"/>
      <c r="M574" s="46"/>
      <c r="N574" s="70">
        <f>SUMIFS('Input 3 - Capital Instruments'!P$6:P$222,'Input 3 - Capital Instruments'!$N$6:$N$222,C574)</f>
        <v>0</v>
      </c>
      <c r="O574" s="46"/>
      <c r="P574" s="46"/>
      <c r="Q574" s="46"/>
      <c r="R574" s="71">
        <f t="shared" si="162"/>
        <v>0</v>
      </c>
      <c r="S574" s="46"/>
      <c r="T574" s="46"/>
      <c r="U574" s="72">
        <f t="shared" si="163"/>
        <v>0</v>
      </c>
      <c r="V574" s="71">
        <f t="shared" si="164"/>
        <v>0</v>
      </c>
      <c r="W574" s="71">
        <f t="shared" si="165"/>
        <v>0</v>
      </c>
      <c r="Y574" s="46"/>
      <c r="AA574" s="46"/>
      <c r="AB574" s="51"/>
      <c r="AC574" s="51"/>
      <c r="AD574" s="51"/>
      <c r="AE574" s="51"/>
      <c r="AF574" s="51"/>
      <c r="AG574" s="72">
        <f t="shared" si="166"/>
        <v>0</v>
      </c>
      <c r="AH574" s="46"/>
      <c r="AI574" s="46"/>
      <c r="AJ574" s="72">
        <f t="shared" si="158"/>
        <v>0</v>
      </c>
      <c r="AK574" s="71">
        <f t="shared" si="159"/>
        <v>0</v>
      </c>
      <c r="AL574" s="71">
        <f t="shared" si="160"/>
        <v>0</v>
      </c>
      <c r="AN574" s="73">
        <f t="shared" si="167"/>
        <v>0</v>
      </c>
      <c r="AO574" s="78">
        <f t="shared" si="168"/>
        <v>0</v>
      </c>
      <c r="AP574" s="79">
        <f t="shared" si="169"/>
        <v>0</v>
      </c>
      <c r="AQ574" s="73">
        <f t="shared" si="170"/>
        <v>0</v>
      </c>
      <c r="AR574" s="78">
        <f t="shared" si="171"/>
        <v>0</v>
      </c>
      <c r="AS574" s="79">
        <f t="shared" si="172"/>
        <v>0</v>
      </c>
      <c r="AT574" s="80" t="str">
        <f t="shared" si="173"/>
        <v/>
      </c>
      <c r="AU574" s="80" t="str">
        <f t="shared" si="174"/>
        <v/>
      </c>
      <c r="AW574" s="3" t="s">
        <v>1</v>
      </c>
    </row>
    <row r="575" spans="1:49" x14ac:dyDescent="0.2">
      <c r="A575" s="81">
        <f t="shared" si="161"/>
        <v>568</v>
      </c>
      <c r="B575" s="77" t="str">
        <f>IFERROR(VLOOKUP(F575,GCC.Param!$B$3:$C$96,2,FALSE),"")</f>
        <v/>
      </c>
      <c r="C575" s="70">
        <f>'Input 1 - Schedule 1'!D577</f>
        <v>0</v>
      </c>
      <c r="D575" s="70">
        <f>'Input 1 - Schedule 1'!E577</f>
        <v>0</v>
      </c>
      <c r="E575" s="70">
        <f>'Input 1 - Schedule 1'!F577</f>
        <v>0</v>
      </c>
      <c r="F575" s="70">
        <f>'Input 1 - Schedule 1'!G577</f>
        <v>0</v>
      </c>
      <c r="G575" s="70">
        <f>'Input 1 - Schedule 1'!I577</f>
        <v>0</v>
      </c>
      <c r="H575" s="70" t="str">
        <f>'Input 1 - Schedule 1'!J577</f>
        <v/>
      </c>
      <c r="I575" s="70">
        <f>'Input 1 - Schedule 1'!U577</f>
        <v>0</v>
      </c>
      <c r="J575" s="46"/>
      <c r="L575" s="46"/>
      <c r="M575" s="46"/>
      <c r="N575" s="70">
        <f>SUMIFS('Input 3 - Capital Instruments'!P$6:P$222,'Input 3 - Capital Instruments'!$N$6:$N$222,C575)</f>
        <v>0</v>
      </c>
      <c r="O575" s="46"/>
      <c r="P575" s="46"/>
      <c r="Q575" s="46"/>
      <c r="R575" s="71">
        <f t="shared" si="162"/>
        <v>0</v>
      </c>
      <c r="S575" s="46"/>
      <c r="T575" s="46"/>
      <c r="U575" s="72">
        <f t="shared" si="163"/>
        <v>0</v>
      </c>
      <c r="V575" s="71">
        <f t="shared" si="164"/>
        <v>0</v>
      </c>
      <c r="W575" s="71">
        <f t="shared" si="165"/>
        <v>0</v>
      </c>
      <c r="Y575" s="46"/>
      <c r="AA575" s="46"/>
      <c r="AB575" s="51"/>
      <c r="AC575" s="51"/>
      <c r="AD575" s="51"/>
      <c r="AE575" s="51"/>
      <c r="AF575" s="51"/>
      <c r="AG575" s="72">
        <f t="shared" si="166"/>
        <v>0</v>
      </c>
      <c r="AH575" s="46"/>
      <c r="AI575" s="46"/>
      <c r="AJ575" s="72">
        <f t="shared" si="158"/>
        <v>0</v>
      </c>
      <c r="AK575" s="71">
        <f t="shared" si="159"/>
        <v>0</v>
      </c>
      <c r="AL575" s="71">
        <f t="shared" si="160"/>
        <v>0</v>
      </c>
      <c r="AN575" s="73">
        <f t="shared" si="167"/>
        <v>0</v>
      </c>
      <c r="AO575" s="78">
        <f t="shared" si="168"/>
        <v>0</v>
      </c>
      <c r="AP575" s="79">
        <f t="shared" si="169"/>
        <v>0</v>
      </c>
      <c r="AQ575" s="73">
        <f t="shared" si="170"/>
        <v>0</v>
      </c>
      <c r="AR575" s="78">
        <f t="shared" si="171"/>
        <v>0</v>
      </c>
      <c r="AS575" s="79">
        <f t="shared" si="172"/>
        <v>0</v>
      </c>
      <c r="AT575" s="80" t="str">
        <f t="shared" si="173"/>
        <v/>
      </c>
      <c r="AU575" s="80" t="str">
        <f t="shared" si="174"/>
        <v/>
      </c>
      <c r="AW575" s="3" t="s">
        <v>1</v>
      </c>
    </row>
    <row r="576" spans="1:49" x14ac:dyDescent="0.2">
      <c r="A576" s="81">
        <f t="shared" si="161"/>
        <v>569</v>
      </c>
      <c r="B576" s="77" t="str">
        <f>IFERROR(VLOOKUP(F576,GCC.Param!$B$3:$C$96,2,FALSE),"")</f>
        <v/>
      </c>
      <c r="C576" s="70">
        <f>'Input 1 - Schedule 1'!D578</f>
        <v>0</v>
      </c>
      <c r="D576" s="70">
        <f>'Input 1 - Schedule 1'!E578</f>
        <v>0</v>
      </c>
      <c r="E576" s="70">
        <f>'Input 1 - Schedule 1'!F578</f>
        <v>0</v>
      </c>
      <c r="F576" s="70">
        <f>'Input 1 - Schedule 1'!G578</f>
        <v>0</v>
      </c>
      <c r="G576" s="70">
        <f>'Input 1 - Schedule 1'!I578</f>
        <v>0</v>
      </c>
      <c r="H576" s="70" t="str">
        <f>'Input 1 - Schedule 1'!J578</f>
        <v/>
      </c>
      <c r="I576" s="70">
        <f>'Input 1 - Schedule 1'!U578</f>
        <v>0</v>
      </c>
      <c r="J576" s="46"/>
      <c r="L576" s="46"/>
      <c r="M576" s="46"/>
      <c r="N576" s="70">
        <f>SUMIFS('Input 3 - Capital Instruments'!P$6:P$222,'Input 3 - Capital Instruments'!$N$6:$N$222,C576)</f>
        <v>0</v>
      </c>
      <c r="O576" s="46"/>
      <c r="P576" s="46"/>
      <c r="Q576" s="46"/>
      <c r="R576" s="71">
        <f t="shared" si="162"/>
        <v>0</v>
      </c>
      <c r="S576" s="46"/>
      <c r="T576" s="46"/>
      <c r="U576" s="72">
        <f t="shared" si="163"/>
        <v>0</v>
      </c>
      <c r="V576" s="71">
        <f t="shared" si="164"/>
        <v>0</v>
      </c>
      <c r="W576" s="71">
        <f t="shared" si="165"/>
        <v>0</v>
      </c>
      <c r="Y576" s="46"/>
      <c r="AA576" s="46"/>
      <c r="AB576" s="51"/>
      <c r="AC576" s="51"/>
      <c r="AD576" s="51"/>
      <c r="AE576" s="51"/>
      <c r="AF576" s="51"/>
      <c r="AG576" s="72">
        <f t="shared" si="166"/>
        <v>0</v>
      </c>
      <c r="AH576" s="46"/>
      <c r="AI576" s="46"/>
      <c r="AJ576" s="72">
        <f t="shared" si="158"/>
        <v>0</v>
      </c>
      <c r="AK576" s="71">
        <f t="shared" si="159"/>
        <v>0</v>
      </c>
      <c r="AL576" s="71">
        <f t="shared" si="160"/>
        <v>0</v>
      </c>
      <c r="AN576" s="73">
        <f t="shared" si="167"/>
        <v>0</v>
      </c>
      <c r="AO576" s="78">
        <f t="shared" si="168"/>
        <v>0</v>
      </c>
      <c r="AP576" s="79">
        <f t="shared" si="169"/>
        <v>0</v>
      </c>
      <c r="AQ576" s="73">
        <f t="shared" si="170"/>
        <v>0</v>
      </c>
      <c r="AR576" s="78">
        <f t="shared" si="171"/>
        <v>0</v>
      </c>
      <c r="AS576" s="79">
        <f t="shared" si="172"/>
        <v>0</v>
      </c>
      <c r="AT576" s="80" t="str">
        <f t="shared" si="173"/>
        <v/>
      </c>
      <c r="AU576" s="80" t="str">
        <f t="shared" si="174"/>
        <v/>
      </c>
      <c r="AW576" s="3" t="s">
        <v>1</v>
      </c>
    </row>
    <row r="577" spans="1:49" x14ac:dyDescent="0.2">
      <c r="A577" s="81">
        <f t="shared" si="161"/>
        <v>570</v>
      </c>
      <c r="B577" s="77" t="str">
        <f>IFERROR(VLOOKUP(F577,GCC.Param!$B$3:$C$96,2,FALSE),"")</f>
        <v/>
      </c>
      <c r="C577" s="70">
        <f>'Input 1 - Schedule 1'!D579</f>
        <v>0</v>
      </c>
      <c r="D577" s="70">
        <f>'Input 1 - Schedule 1'!E579</f>
        <v>0</v>
      </c>
      <c r="E577" s="70">
        <f>'Input 1 - Schedule 1'!F579</f>
        <v>0</v>
      </c>
      <c r="F577" s="70">
        <f>'Input 1 - Schedule 1'!G579</f>
        <v>0</v>
      </c>
      <c r="G577" s="70">
        <f>'Input 1 - Schedule 1'!I579</f>
        <v>0</v>
      </c>
      <c r="H577" s="70" t="str">
        <f>'Input 1 - Schedule 1'!J579</f>
        <v/>
      </c>
      <c r="I577" s="70">
        <f>'Input 1 - Schedule 1'!U579</f>
        <v>0</v>
      </c>
      <c r="J577" s="46"/>
      <c r="L577" s="46"/>
      <c r="M577" s="46"/>
      <c r="N577" s="70">
        <f>SUMIFS('Input 3 - Capital Instruments'!P$6:P$222,'Input 3 - Capital Instruments'!$N$6:$N$222,C577)</f>
        <v>0</v>
      </c>
      <c r="O577" s="46"/>
      <c r="P577" s="46"/>
      <c r="Q577" s="46"/>
      <c r="R577" s="71">
        <f t="shared" si="162"/>
        <v>0</v>
      </c>
      <c r="S577" s="46"/>
      <c r="T577" s="46"/>
      <c r="U577" s="72">
        <f t="shared" si="163"/>
        <v>0</v>
      </c>
      <c r="V577" s="71">
        <f t="shared" si="164"/>
        <v>0</v>
      </c>
      <c r="W577" s="71">
        <f t="shared" si="165"/>
        <v>0</v>
      </c>
      <c r="Y577" s="46"/>
      <c r="AA577" s="46"/>
      <c r="AB577" s="51"/>
      <c r="AC577" s="51"/>
      <c r="AD577" s="51"/>
      <c r="AE577" s="51"/>
      <c r="AF577" s="51"/>
      <c r="AG577" s="72">
        <f t="shared" si="166"/>
        <v>0</v>
      </c>
      <c r="AH577" s="46"/>
      <c r="AI577" s="46"/>
      <c r="AJ577" s="72">
        <f t="shared" si="158"/>
        <v>0</v>
      </c>
      <c r="AK577" s="71">
        <f t="shared" si="159"/>
        <v>0</v>
      </c>
      <c r="AL577" s="71">
        <f t="shared" si="160"/>
        <v>0</v>
      </c>
      <c r="AN577" s="73">
        <f t="shared" si="167"/>
        <v>0</v>
      </c>
      <c r="AO577" s="78">
        <f t="shared" si="168"/>
        <v>0</v>
      </c>
      <c r="AP577" s="79">
        <f t="shared" si="169"/>
        <v>0</v>
      </c>
      <c r="AQ577" s="73">
        <f t="shared" si="170"/>
        <v>0</v>
      </c>
      <c r="AR577" s="78">
        <f t="shared" si="171"/>
        <v>0</v>
      </c>
      <c r="AS577" s="79">
        <f t="shared" si="172"/>
        <v>0</v>
      </c>
      <c r="AT577" s="80" t="str">
        <f t="shared" si="173"/>
        <v/>
      </c>
      <c r="AU577" s="80" t="str">
        <f t="shared" si="174"/>
        <v/>
      </c>
      <c r="AW577" s="3" t="s">
        <v>1</v>
      </c>
    </row>
    <row r="578" spans="1:49" x14ac:dyDescent="0.2">
      <c r="A578" s="81">
        <f t="shared" si="161"/>
        <v>571</v>
      </c>
      <c r="B578" s="77" t="str">
        <f>IFERROR(VLOOKUP(F578,GCC.Param!$B$3:$C$96,2,FALSE),"")</f>
        <v/>
      </c>
      <c r="C578" s="70">
        <f>'Input 1 - Schedule 1'!D580</f>
        <v>0</v>
      </c>
      <c r="D578" s="70">
        <f>'Input 1 - Schedule 1'!E580</f>
        <v>0</v>
      </c>
      <c r="E578" s="70">
        <f>'Input 1 - Schedule 1'!F580</f>
        <v>0</v>
      </c>
      <c r="F578" s="70">
        <f>'Input 1 - Schedule 1'!G580</f>
        <v>0</v>
      </c>
      <c r="G578" s="70">
        <f>'Input 1 - Schedule 1'!I580</f>
        <v>0</v>
      </c>
      <c r="H578" s="70" t="str">
        <f>'Input 1 - Schedule 1'!J580</f>
        <v/>
      </c>
      <c r="I578" s="70">
        <f>'Input 1 - Schedule 1'!U580</f>
        <v>0</v>
      </c>
      <c r="J578" s="46"/>
      <c r="L578" s="46"/>
      <c r="M578" s="46"/>
      <c r="N578" s="70">
        <f>SUMIFS('Input 3 - Capital Instruments'!P$6:P$222,'Input 3 - Capital Instruments'!$N$6:$N$222,C578)</f>
        <v>0</v>
      </c>
      <c r="O578" s="46"/>
      <c r="P578" s="46"/>
      <c r="Q578" s="46"/>
      <c r="R578" s="71">
        <f t="shared" si="162"/>
        <v>0</v>
      </c>
      <c r="S578" s="46"/>
      <c r="T578" s="46"/>
      <c r="U578" s="72">
        <f t="shared" si="163"/>
        <v>0</v>
      </c>
      <c r="V578" s="71">
        <f t="shared" si="164"/>
        <v>0</v>
      </c>
      <c r="W578" s="71">
        <f t="shared" si="165"/>
        <v>0</v>
      </c>
      <c r="Y578" s="46"/>
      <c r="AA578" s="46"/>
      <c r="AB578" s="51"/>
      <c r="AC578" s="51"/>
      <c r="AD578" s="51"/>
      <c r="AE578" s="51"/>
      <c r="AF578" s="51"/>
      <c r="AG578" s="72">
        <f t="shared" si="166"/>
        <v>0</v>
      </c>
      <c r="AH578" s="46"/>
      <c r="AI578" s="46"/>
      <c r="AJ578" s="72">
        <f t="shared" si="158"/>
        <v>0</v>
      </c>
      <c r="AK578" s="71">
        <f t="shared" si="159"/>
        <v>0</v>
      </c>
      <c r="AL578" s="71">
        <f t="shared" si="160"/>
        <v>0</v>
      </c>
      <c r="AN578" s="73">
        <f t="shared" si="167"/>
        <v>0</v>
      </c>
      <c r="AO578" s="78">
        <f t="shared" si="168"/>
        <v>0</v>
      </c>
      <c r="AP578" s="79">
        <f t="shared" si="169"/>
        <v>0</v>
      </c>
      <c r="AQ578" s="73">
        <f t="shared" si="170"/>
        <v>0</v>
      </c>
      <c r="AR578" s="78">
        <f t="shared" si="171"/>
        <v>0</v>
      </c>
      <c r="AS578" s="79">
        <f t="shared" si="172"/>
        <v>0</v>
      </c>
      <c r="AT578" s="80" t="str">
        <f t="shared" si="173"/>
        <v/>
      </c>
      <c r="AU578" s="80" t="str">
        <f t="shared" si="174"/>
        <v/>
      </c>
      <c r="AW578" s="3" t="s">
        <v>1</v>
      </c>
    </row>
    <row r="579" spans="1:49" x14ac:dyDescent="0.2">
      <c r="A579" s="81">
        <f t="shared" si="161"/>
        <v>572</v>
      </c>
      <c r="B579" s="77" t="str">
        <f>IFERROR(VLOOKUP(F579,GCC.Param!$B$3:$C$96,2,FALSE),"")</f>
        <v/>
      </c>
      <c r="C579" s="70">
        <f>'Input 1 - Schedule 1'!D581</f>
        <v>0</v>
      </c>
      <c r="D579" s="70">
        <f>'Input 1 - Schedule 1'!E581</f>
        <v>0</v>
      </c>
      <c r="E579" s="70">
        <f>'Input 1 - Schedule 1'!F581</f>
        <v>0</v>
      </c>
      <c r="F579" s="70">
        <f>'Input 1 - Schedule 1'!G581</f>
        <v>0</v>
      </c>
      <c r="G579" s="70">
        <f>'Input 1 - Schedule 1'!I581</f>
        <v>0</v>
      </c>
      <c r="H579" s="70" t="str">
        <f>'Input 1 - Schedule 1'!J581</f>
        <v/>
      </c>
      <c r="I579" s="70">
        <f>'Input 1 - Schedule 1'!U581</f>
        <v>0</v>
      </c>
      <c r="J579" s="46"/>
      <c r="L579" s="46"/>
      <c r="M579" s="46"/>
      <c r="N579" s="70">
        <f>SUMIFS('Input 3 - Capital Instruments'!P$6:P$222,'Input 3 - Capital Instruments'!$N$6:$N$222,C579)</f>
        <v>0</v>
      </c>
      <c r="O579" s="46"/>
      <c r="P579" s="46"/>
      <c r="Q579" s="46"/>
      <c r="R579" s="71">
        <f t="shared" si="162"/>
        <v>0</v>
      </c>
      <c r="S579" s="46"/>
      <c r="T579" s="46"/>
      <c r="U579" s="72">
        <f t="shared" si="163"/>
        <v>0</v>
      </c>
      <c r="V579" s="71">
        <f t="shared" si="164"/>
        <v>0</v>
      </c>
      <c r="W579" s="71">
        <f t="shared" si="165"/>
        <v>0</v>
      </c>
      <c r="Y579" s="46"/>
      <c r="AA579" s="46"/>
      <c r="AB579" s="51"/>
      <c r="AC579" s="51"/>
      <c r="AD579" s="51"/>
      <c r="AE579" s="51"/>
      <c r="AF579" s="51"/>
      <c r="AG579" s="72">
        <f t="shared" si="166"/>
        <v>0</v>
      </c>
      <c r="AH579" s="46"/>
      <c r="AI579" s="46"/>
      <c r="AJ579" s="72">
        <f t="shared" si="158"/>
        <v>0</v>
      </c>
      <c r="AK579" s="71">
        <f t="shared" si="159"/>
        <v>0</v>
      </c>
      <c r="AL579" s="71">
        <f t="shared" si="160"/>
        <v>0</v>
      </c>
      <c r="AN579" s="73">
        <f t="shared" si="167"/>
        <v>0</v>
      </c>
      <c r="AO579" s="78">
        <f t="shared" si="168"/>
        <v>0</v>
      </c>
      <c r="AP579" s="79">
        <f t="shared" si="169"/>
        <v>0</v>
      </c>
      <c r="AQ579" s="73">
        <f t="shared" si="170"/>
        <v>0</v>
      </c>
      <c r="AR579" s="78">
        <f t="shared" si="171"/>
        <v>0</v>
      </c>
      <c r="AS579" s="79">
        <f t="shared" si="172"/>
        <v>0</v>
      </c>
      <c r="AT579" s="80" t="str">
        <f t="shared" si="173"/>
        <v/>
      </c>
      <c r="AU579" s="80" t="str">
        <f t="shared" si="174"/>
        <v/>
      </c>
      <c r="AW579" s="3" t="s">
        <v>1</v>
      </c>
    </row>
    <row r="580" spans="1:49" x14ac:dyDescent="0.2">
      <c r="A580" s="81">
        <f t="shared" si="161"/>
        <v>573</v>
      </c>
      <c r="B580" s="77" t="str">
        <f>IFERROR(VLOOKUP(F580,GCC.Param!$B$3:$C$96,2,FALSE),"")</f>
        <v/>
      </c>
      <c r="C580" s="70">
        <f>'Input 1 - Schedule 1'!D582</f>
        <v>0</v>
      </c>
      <c r="D580" s="70">
        <f>'Input 1 - Schedule 1'!E582</f>
        <v>0</v>
      </c>
      <c r="E580" s="70">
        <f>'Input 1 - Schedule 1'!F582</f>
        <v>0</v>
      </c>
      <c r="F580" s="70">
        <f>'Input 1 - Schedule 1'!G582</f>
        <v>0</v>
      </c>
      <c r="G580" s="70">
        <f>'Input 1 - Schedule 1'!I582</f>
        <v>0</v>
      </c>
      <c r="H580" s="70" t="str">
        <f>'Input 1 - Schedule 1'!J582</f>
        <v/>
      </c>
      <c r="I580" s="70">
        <f>'Input 1 - Schedule 1'!U582</f>
        <v>0</v>
      </c>
      <c r="J580" s="46"/>
      <c r="L580" s="46"/>
      <c r="M580" s="46"/>
      <c r="N580" s="70">
        <f>SUMIFS('Input 3 - Capital Instruments'!P$6:P$222,'Input 3 - Capital Instruments'!$N$6:$N$222,C580)</f>
        <v>0</v>
      </c>
      <c r="O580" s="46"/>
      <c r="P580" s="46"/>
      <c r="Q580" s="46"/>
      <c r="R580" s="71">
        <f t="shared" si="162"/>
        <v>0</v>
      </c>
      <c r="S580" s="46"/>
      <c r="T580" s="46"/>
      <c r="U580" s="72">
        <f t="shared" si="163"/>
        <v>0</v>
      </c>
      <c r="V580" s="71">
        <f t="shared" si="164"/>
        <v>0</v>
      </c>
      <c r="W580" s="71">
        <f t="shared" si="165"/>
        <v>0</v>
      </c>
      <c r="Y580" s="46"/>
      <c r="AA580" s="46"/>
      <c r="AB580" s="51"/>
      <c r="AC580" s="51"/>
      <c r="AD580" s="51"/>
      <c r="AE580" s="51"/>
      <c r="AF580" s="51"/>
      <c r="AG580" s="72">
        <f t="shared" si="166"/>
        <v>0</v>
      </c>
      <c r="AH580" s="46"/>
      <c r="AI580" s="46"/>
      <c r="AJ580" s="72">
        <f t="shared" si="158"/>
        <v>0</v>
      </c>
      <c r="AK580" s="71">
        <f t="shared" si="159"/>
        <v>0</v>
      </c>
      <c r="AL580" s="71">
        <f t="shared" si="160"/>
        <v>0</v>
      </c>
      <c r="AN580" s="73">
        <f t="shared" si="167"/>
        <v>0</v>
      </c>
      <c r="AO580" s="78">
        <f t="shared" si="168"/>
        <v>0</v>
      </c>
      <c r="AP580" s="79">
        <f t="shared" si="169"/>
        <v>0</v>
      </c>
      <c r="AQ580" s="73">
        <f t="shared" si="170"/>
        <v>0</v>
      </c>
      <c r="AR580" s="78">
        <f t="shared" si="171"/>
        <v>0</v>
      </c>
      <c r="AS580" s="79">
        <f t="shared" si="172"/>
        <v>0</v>
      </c>
      <c r="AT580" s="80" t="str">
        <f t="shared" si="173"/>
        <v/>
      </c>
      <c r="AU580" s="80" t="str">
        <f t="shared" si="174"/>
        <v/>
      </c>
      <c r="AW580" s="3" t="s">
        <v>1</v>
      </c>
    </row>
    <row r="581" spans="1:49" x14ac:dyDescent="0.2">
      <c r="A581" s="81">
        <f t="shared" si="161"/>
        <v>574</v>
      </c>
      <c r="B581" s="77" t="str">
        <f>IFERROR(VLOOKUP(F581,GCC.Param!$B$3:$C$96,2,FALSE),"")</f>
        <v/>
      </c>
      <c r="C581" s="70">
        <f>'Input 1 - Schedule 1'!D583</f>
        <v>0</v>
      </c>
      <c r="D581" s="70">
        <f>'Input 1 - Schedule 1'!E583</f>
        <v>0</v>
      </c>
      <c r="E581" s="70">
        <f>'Input 1 - Schedule 1'!F583</f>
        <v>0</v>
      </c>
      <c r="F581" s="70">
        <f>'Input 1 - Schedule 1'!G583</f>
        <v>0</v>
      </c>
      <c r="G581" s="70">
        <f>'Input 1 - Schedule 1'!I583</f>
        <v>0</v>
      </c>
      <c r="H581" s="70" t="str">
        <f>'Input 1 - Schedule 1'!J583</f>
        <v/>
      </c>
      <c r="I581" s="70">
        <f>'Input 1 - Schedule 1'!U583</f>
        <v>0</v>
      </c>
      <c r="J581" s="46"/>
      <c r="L581" s="46"/>
      <c r="M581" s="46"/>
      <c r="N581" s="70">
        <f>SUMIFS('Input 3 - Capital Instruments'!P$6:P$222,'Input 3 - Capital Instruments'!$N$6:$N$222,C581)</f>
        <v>0</v>
      </c>
      <c r="O581" s="46"/>
      <c r="P581" s="46"/>
      <c r="Q581" s="46"/>
      <c r="R581" s="71">
        <f t="shared" si="162"/>
        <v>0</v>
      </c>
      <c r="S581" s="46"/>
      <c r="T581" s="46"/>
      <c r="U581" s="72">
        <f t="shared" si="163"/>
        <v>0</v>
      </c>
      <c r="V581" s="71">
        <f t="shared" si="164"/>
        <v>0</v>
      </c>
      <c r="W581" s="71">
        <f t="shared" si="165"/>
        <v>0</v>
      </c>
      <c r="Y581" s="46"/>
      <c r="AA581" s="46"/>
      <c r="AB581" s="51"/>
      <c r="AC581" s="51"/>
      <c r="AD581" s="51"/>
      <c r="AE581" s="51"/>
      <c r="AF581" s="51"/>
      <c r="AG581" s="72">
        <f t="shared" si="166"/>
        <v>0</v>
      </c>
      <c r="AH581" s="46"/>
      <c r="AI581" s="46"/>
      <c r="AJ581" s="72">
        <f t="shared" si="158"/>
        <v>0</v>
      </c>
      <c r="AK581" s="71">
        <f t="shared" si="159"/>
        <v>0</v>
      </c>
      <c r="AL581" s="71">
        <f t="shared" si="160"/>
        <v>0</v>
      </c>
      <c r="AN581" s="73">
        <f t="shared" si="167"/>
        <v>0</v>
      </c>
      <c r="AO581" s="78">
        <f t="shared" si="168"/>
        <v>0</v>
      </c>
      <c r="AP581" s="79">
        <f t="shared" si="169"/>
        <v>0</v>
      </c>
      <c r="AQ581" s="73">
        <f t="shared" si="170"/>
        <v>0</v>
      </c>
      <c r="AR581" s="78">
        <f t="shared" si="171"/>
        <v>0</v>
      </c>
      <c r="AS581" s="79">
        <f t="shared" si="172"/>
        <v>0</v>
      </c>
      <c r="AT581" s="80" t="str">
        <f t="shared" si="173"/>
        <v/>
      </c>
      <c r="AU581" s="80" t="str">
        <f t="shared" si="174"/>
        <v/>
      </c>
      <c r="AW581" s="3" t="s">
        <v>1</v>
      </c>
    </row>
    <row r="582" spans="1:49" x14ac:dyDescent="0.2">
      <c r="A582" s="81">
        <f t="shared" si="161"/>
        <v>575</v>
      </c>
      <c r="B582" s="77" t="str">
        <f>IFERROR(VLOOKUP(F582,GCC.Param!$B$3:$C$96,2,FALSE),"")</f>
        <v/>
      </c>
      <c r="C582" s="70">
        <f>'Input 1 - Schedule 1'!D584</f>
        <v>0</v>
      </c>
      <c r="D582" s="70">
        <f>'Input 1 - Schedule 1'!E584</f>
        <v>0</v>
      </c>
      <c r="E582" s="70">
        <f>'Input 1 - Schedule 1'!F584</f>
        <v>0</v>
      </c>
      <c r="F582" s="70">
        <f>'Input 1 - Schedule 1'!G584</f>
        <v>0</v>
      </c>
      <c r="G582" s="70">
        <f>'Input 1 - Schedule 1'!I584</f>
        <v>0</v>
      </c>
      <c r="H582" s="70" t="str">
        <f>'Input 1 - Schedule 1'!J584</f>
        <v/>
      </c>
      <c r="I582" s="70">
        <f>'Input 1 - Schedule 1'!U584</f>
        <v>0</v>
      </c>
      <c r="J582" s="46"/>
      <c r="L582" s="46"/>
      <c r="M582" s="46"/>
      <c r="N582" s="70">
        <f>SUMIFS('Input 3 - Capital Instruments'!P$6:P$222,'Input 3 - Capital Instruments'!$N$6:$N$222,C582)</f>
        <v>0</v>
      </c>
      <c r="O582" s="46"/>
      <c r="P582" s="46"/>
      <c r="Q582" s="46"/>
      <c r="R582" s="71">
        <f t="shared" si="162"/>
        <v>0</v>
      </c>
      <c r="S582" s="46"/>
      <c r="T582" s="46"/>
      <c r="U582" s="72">
        <f t="shared" si="163"/>
        <v>0</v>
      </c>
      <c r="V582" s="71">
        <f t="shared" si="164"/>
        <v>0</v>
      </c>
      <c r="W582" s="71">
        <f t="shared" si="165"/>
        <v>0</v>
      </c>
      <c r="Y582" s="46"/>
      <c r="AA582" s="46"/>
      <c r="AB582" s="51"/>
      <c r="AC582" s="51"/>
      <c r="AD582" s="51"/>
      <c r="AE582" s="51"/>
      <c r="AF582" s="51"/>
      <c r="AG582" s="72">
        <f t="shared" si="166"/>
        <v>0</v>
      </c>
      <c r="AH582" s="46"/>
      <c r="AI582" s="46"/>
      <c r="AJ582" s="72">
        <f t="shared" si="158"/>
        <v>0</v>
      </c>
      <c r="AK582" s="71">
        <f t="shared" si="159"/>
        <v>0</v>
      </c>
      <c r="AL582" s="71">
        <f t="shared" si="160"/>
        <v>0</v>
      </c>
      <c r="AN582" s="73">
        <f t="shared" si="167"/>
        <v>0</v>
      </c>
      <c r="AO582" s="78">
        <f t="shared" si="168"/>
        <v>0</v>
      </c>
      <c r="AP582" s="79">
        <f t="shared" si="169"/>
        <v>0</v>
      </c>
      <c r="AQ582" s="73">
        <f t="shared" si="170"/>
        <v>0</v>
      </c>
      <c r="AR582" s="78">
        <f t="shared" si="171"/>
        <v>0</v>
      </c>
      <c r="AS582" s="79">
        <f t="shared" si="172"/>
        <v>0</v>
      </c>
      <c r="AT582" s="80" t="str">
        <f t="shared" si="173"/>
        <v/>
      </c>
      <c r="AU582" s="80" t="str">
        <f t="shared" si="174"/>
        <v/>
      </c>
      <c r="AW582" s="3" t="s">
        <v>1</v>
      </c>
    </row>
    <row r="583" spans="1:49" x14ac:dyDescent="0.2">
      <c r="A583" s="81">
        <f t="shared" si="161"/>
        <v>576</v>
      </c>
      <c r="B583" s="77" t="str">
        <f>IFERROR(VLOOKUP(F583,GCC.Param!$B$3:$C$96,2,FALSE),"")</f>
        <v/>
      </c>
      <c r="C583" s="70">
        <f>'Input 1 - Schedule 1'!D585</f>
        <v>0</v>
      </c>
      <c r="D583" s="70">
        <f>'Input 1 - Schedule 1'!E585</f>
        <v>0</v>
      </c>
      <c r="E583" s="70">
        <f>'Input 1 - Schedule 1'!F585</f>
        <v>0</v>
      </c>
      <c r="F583" s="70">
        <f>'Input 1 - Schedule 1'!G585</f>
        <v>0</v>
      </c>
      <c r="G583" s="70">
        <f>'Input 1 - Schedule 1'!I585</f>
        <v>0</v>
      </c>
      <c r="H583" s="70" t="str">
        <f>'Input 1 - Schedule 1'!J585</f>
        <v/>
      </c>
      <c r="I583" s="70">
        <f>'Input 1 - Schedule 1'!U585</f>
        <v>0</v>
      </c>
      <c r="J583" s="46"/>
      <c r="L583" s="46"/>
      <c r="M583" s="46"/>
      <c r="N583" s="70">
        <f>SUMIFS('Input 3 - Capital Instruments'!P$6:P$222,'Input 3 - Capital Instruments'!$N$6:$N$222,C583)</f>
        <v>0</v>
      </c>
      <c r="O583" s="46"/>
      <c r="P583" s="46"/>
      <c r="Q583" s="46"/>
      <c r="R583" s="71">
        <f t="shared" si="162"/>
        <v>0</v>
      </c>
      <c r="S583" s="46"/>
      <c r="T583" s="46"/>
      <c r="U583" s="72">
        <f t="shared" si="163"/>
        <v>0</v>
      </c>
      <c r="V583" s="71">
        <f t="shared" si="164"/>
        <v>0</v>
      </c>
      <c r="W583" s="71">
        <f t="shared" si="165"/>
        <v>0</v>
      </c>
      <c r="Y583" s="46"/>
      <c r="AA583" s="46"/>
      <c r="AB583" s="51"/>
      <c r="AC583" s="51"/>
      <c r="AD583" s="51"/>
      <c r="AE583" s="51"/>
      <c r="AF583" s="51"/>
      <c r="AG583" s="72">
        <f t="shared" si="166"/>
        <v>0</v>
      </c>
      <c r="AH583" s="46"/>
      <c r="AI583" s="46"/>
      <c r="AJ583" s="72">
        <f t="shared" si="158"/>
        <v>0</v>
      </c>
      <c r="AK583" s="71">
        <f t="shared" si="159"/>
        <v>0</v>
      </c>
      <c r="AL583" s="71">
        <f t="shared" si="160"/>
        <v>0</v>
      </c>
      <c r="AN583" s="73">
        <f t="shared" si="167"/>
        <v>0</v>
      </c>
      <c r="AO583" s="78">
        <f t="shared" si="168"/>
        <v>0</v>
      </c>
      <c r="AP583" s="79">
        <f t="shared" si="169"/>
        <v>0</v>
      </c>
      <c r="AQ583" s="73">
        <f t="shared" si="170"/>
        <v>0</v>
      </c>
      <c r="AR583" s="78">
        <f t="shared" si="171"/>
        <v>0</v>
      </c>
      <c r="AS583" s="79">
        <f t="shared" si="172"/>
        <v>0</v>
      </c>
      <c r="AT583" s="80" t="str">
        <f t="shared" si="173"/>
        <v/>
      </c>
      <c r="AU583" s="80" t="str">
        <f t="shared" si="174"/>
        <v/>
      </c>
      <c r="AW583" s="3" t="s">
        <v>1</v>
      </c>
    </row>
    <row r="584" spans="1:49" x14ac:dyDescent="0.2">
      <c r="A584" s="81">
        <f t="shared" si="161"/>
        <v>577</v>
      </c>
      <c r="B584" s="77" t="str">
        <f>IFERROR(VLOOKUP(F584,GCC.Param!$B$3:$C$96,2,FALSE),"")</f>
        <v/>
      </c>
      <c r="C584" s="70">
        <f>'Input 1 - Schedule 1'!D586</f>
        <v>0</v>
      </c>
      <c r="D584" s="70">
        <f>'Input 1 - Schedule 1'!E586</f>
        <v>0</v>
      </c>
      <c r="E584" s="70">
        <f>'Input 1 - Schedule 1'!F586</f>
        <v>0</v>
      </c>
      <c r="F584" s="70">
        <f>'Input 1 - Schedule 1'!G586</f>
        <v>0</v>
      </c>
      <c r="G584" s="70">
        <f>'Input 1 - Schedule 1'!I586</f>
        <v>0</v>
      </c>
      <c r="H584" s="70" t="str">
        <f>'Input 1 - Schedule 1'!J586</f>
        <v/>
      </c>
      <c r="I584" s="70">
        <f>'Input 1 - Schedule 1'!U586</f>
        <v>0</v>
      </c>
      <c r="J584" s="46"/>
      <c r="L584" s="46"/>
      <c r="M584" s="46"/>
      <c r="N584" s="70">
        <f>SUMIFS('Input 3 - Capital Instruments'!P$6:P$222,'Input 3 - Capital Instruments'!$N$6:$N$222,C584)</f>
        <v>0</v>
      </c>
      <c r="O584" s="46"/>
      <c r="P584" s="46"/>
      <c r="Q584" s="46"/>
      <c r="R584" s="71">
        <f t="shared" si="162"/>
        <v>0</v>
      </c>
      <c r="S584" s="46"/>
      <c r="T584" s="46"/>
      <c r="U584" s="72">
        <f t="shared" si="163"/>
        <v>0</v>
      </c>
      <c r="V584" s="71">
        <f t="shared" si="164"/>
        <v>0</v>
      </c>
      <c r="W584" s="71">
        <f t="shared" si="165"/>
        <v>0</v>
      </c>
      <c r="Y584" s="46"/>
      <c r="AA584" s="46"/>
      <c r="AB584" s="51"/>
      <c r="AC584" s="51"/>
      <c r="AD584" s="51"/>
      <c r="AE584" s="51"/>
      <c r="AF584" s="51"/>
      <c r="AG584" s="72">
        <f t="shared" si="166"/>
        <v>0</v>
      </c>
      <c r="AH584" s="46"/>
      <c r="AI584" s="46"/>
      <c r="AJ584" s="72">
        <f t="shared" si="158"/>
        <v>0</v>
      </c>
      <c r="AK584" s="71">
        <f t="shared" si="159"/>
        <v>0</v>
      </c>
      <c r="AL584" s="71">
        <f t="shared" si="160"/>
        <v>0</v>
      </c>
      <c r="AN584" s="73">
        <f t="shared" si="167"/>
        <v>0</v>
      </c>
      <c r="AO584" s="78">
        <f t="shared" si="168"/>
        <v>0</v>
      </c>
      <c r="AP584" s="79">
        <f t="shared" si="169"/>
        <v>0</v>
      </c>
      <c r="AQ584" s="73">
        <f t="shared" si="170"/>
        <v>0</v>
      </c>
      <c r="AR584" s="78">
        <f t="shared" si="171"/>
        <v>0</v>
      </c>
      <c r="AS584" s="79">
        <f t="shared" si="172"/>
        <v>0</v>
      </c>
      <c r="AT584" s="80" t="str">
        <f t="shared" si="173"/>
        <v/>
      </c>
      <c r="AU584" s="80" t="str">
        <f t="shared" si="174"/>
        <v/>
      </c>
      <c r="AW584" s="3" t="s">
        <v>1</v>
      </c>
    </row>
    <row r="585" spans="1:49" x14ac:dyDescent="0.2">
      <c r="A585" s="81">
        <f t="shared" si="161"/>
        <v>578</v>
      </c>
      <c r="B585" s="77" t="str">
        <f>IFERROR(VLOOKUP(F585,GCC.Param!$B$3:$C$96,2,FALSE),"")</f>
        <v/>
      </c>
      <c r="C585" s="70">
        <f>'Input 1 - Schedule 1'!D587</f>
        <v>0</v>
      </c>
      <c r="D585" s="70">
        <f>'Input 1 - Schedule 1'!E587</f>
        <v>0</v>
      </c>
      <c r="E585" s="70">
        <f>'Input 1 - Schedule 1'!F587</f>
        <v>0</v>
      </c>
      <c r="F585" s="70">
        <f>'Input 1 - Schedule 1'!G587</f>
        <v>0</v>
      </c>
      <c r="G585" s="70">
        <f>'Input 1 - Schedule 1'!I587</f>
        <v>0</v>
      </c>
      <c r="H585" s="70" t="str">
        <f>'Input 1 - Schedule 1'!J587</f>
        <v/>
      </c>
      <c r="I585" s="70">
        <f>'Input 1 - Schedule 1'!U587</f>
        <v>0</v>
      </c>
      <c r="J585" s="46"/>
      <c r="L585" s="46"/>
      <c r="M585" s="46"/>
      <c r="N585" s="70">
        <f>SUMIFS('Input 3 - Capital Instruments'!P$6:P$222,'Input 3 - Capital Instruments'!$N$6:$N$222,C585)</f>
        <v>0</v>
      </c>
      <c r="O585" s="46"/>
      <c r="P585" s="46"/>
      <c r="Q585" s="46"/>
      <c r="R585" s="71">
        <f t="shared" si="162"/>
        <v>0</v>
      </c>
      <c r="S585" s="46"/>
      <c r="T585" s="46"/>
      <c r="U585" s="72">
        <f t="shared" si="163"/>
        <v>0</v>
      </c>
      <c r="V585" s="71">
        <f t="shared" si="164"/>
        <v>0</v>
      </c>
      <c r="W585" s="71">
        <f t="shared" si="165"/>
        <v>0</v>
      </c>
      <c r="Y585" s="46"/>
      <c r="AA585" s="46"/>
      <c r="AB585" s="51"/>
      <c r="AC585" s="51"/>
      <c r="AD585" s="51"/>
      <c r="AE585" s="51"/>
      <c r="AF585" s="51"/>
      <c r="AG585" s="72">
        <f t="shared" si="166"/>
        <v>0</v>
      </c>
      <c r="AH585" s="46"/>
      <c r="AI585" s="46"/>
      <c r="AJ585" s="72">
        <f t="shared" ref="AJ585:AJ648" si="175">AG585-AH585</f>
        <v>0</v>
      </c>
      <c r="AK585" s="71">
        <f t="shared" ref="AK585:AK648" si="176">AG585-AI585</f>
        <v>0</v>
      </c>
      <c r="AL585" s="71">
        <f t="shared" ref="AL585:AL648" si="177">AG585-AH585-AI585</f>
        <v>0</v>
      </c>
      <c r="AN585" s="73">
        <f t="shared" si="167"/>
        <v>0</v>
      </c>
      <c r="AO585" s="78">
        <f t="shared" si="168"/>
        <v>0</v>
      </c>
      <c r="AP585" s="79">
        <f t="shared" si="169"/>
        <v>0</v>
      </c>
      <c r="AQ585" s="73">
        <f t="shared" si="170"/>
        <v>0</v>
      </c>
      <c r="AR585" s="78">
        <f t="shared" si="171"/>
        <v>0</v>
      </c>
      <c r="AS585" s="79">
        <f t="shared" si="172"/>
        <v>0</v>
      </c>
      <c r="AT585" s="80" t="str">
        <f t="shared" si="173"/>
        <v/>
      </c>
      <c r="AU585" s="80" t="str">
        <f t="shared" si="174"/>
        <v/>
      </c>
      <c r="AW585" s="3" t="s">
        <v>1</v>
      </c>
    </row>
    <row r="586" spans="1:49" x14ac:dyDescent="0.2">
      <c r="A586" s="81">
        <f t="shared" ref="A586:A649" si="178">A585+1</f>
        <v>579</v>
      </c>
      <c r="B586" s="77" t="str">
        <f>IFERROR(VLOOKUP(F586,GCC.Param!$B$3:$C$96,2,FALSE),"")</f>
        <v/>
      </c>
      <c r="C586" s="70">
        <f>'Input 1 - Schedule 1'!D588</f>
        <v>0</v>
      </c>
      <c r="D586" s="70">
        <f>'Input 1 - Schedule 1'!E588</f>
        <v>0</v>
      </c>
      <c r="E586" s="70">
        <f>'Input 1 - Schedule 1'!F588</f>
        <v>0</v>
      </c>
      <c r="F586" s="70">
        <f>'Input 1 - Schedule 1'!G588</f>
        <v>0</v>
      </c>
      <c r="G586" s="70">
        <f>'Input 1 - Schedule 1'!I588</f>
        <v>0</v>
      </c>
      <c r="H586" s="70" t="str">
        <f>'Input 1 - Schedule 1'!J588</f>
        <v/>
      </c>
      <c r="I586" s="70">
        <f>'Input 1 - Schedule 1'!U588</f>
        <v>0</v>
      </c>
      <c r="J586" s="46"/>
      <c r="L586" s="46"/>
      <c r="M586" s="46"/>
      <c r="N586" s="70">
        <f>SUMIFS('Input 3 - Capital Instruments'!P$6:P$222,'Input 3 - Capital Instruments'!$N$6:$N$222,C586)</f>
        <v>0</v>
      </c>
      <c r="O586" s="46"/>
      <c r="P586" s="46"/>
      <c r="Q586" s="46"/>
      <c r="R586" s="71">
        <f t="shared" si="162"/>
        <v>0</v>
      </c>
      <c r="S586" s="46"/>
      <c r="T586" s="46"/>
      <c r="U586" s="72">
        <f t="shared" si="163"/>
        <v>0</v>
      </c>
      <c r="V586" s="71">
        <f t="shared" si="164"/>
        <v>0</v>
      </c>
      <c r="W586" s="71">
        <f t="shared" si="165"/>
        <v>0</v>
      </c>
      <c r="Y586" s="46"/>
      <c r="AA586" s="46"/>
      <c r="AB586" s="51"/>
      <c r="AC586" s="51"/>
      <c r="AD586" s="51"/>
      <c r="AE586" s="51"/>
      <c r="AF586" s="51"/>
      <c r="AG586" s="72">
        <f t="shared" si="166"/>
        <v>0</v>
      </c>
      <c r="AH586" s="46"/>
      <c r="AI586" s="46"/>
      <c r="AJ586" s="72">
        <f t="shared" si="175"/>
        <v>0</v>
      </c>
      <c r="AK586" s="71">
        <f t="shared" si="176"/>
        <v>0</v>
      </c>
      <c r="AL586" s="71">
        <f t="shared" si="177"/>
        <v>0</v>
      </c>
      <c r="AN586" s="73">
        <f t="shared" si="167"/>
        <v>0</v>
      </c>
      <c r="AO586" s="78">
        <f t="shared" si="168"/>
        <v>0</v>
      </c>
      <c r="AP586" s="79">
        <f t="shared" si="169"/>
        <v>0</v>
      </c>
      <c r="AQ586" s="73">
        <f t="shared" si="170"/>
        <v>0</v>
      </c>
      <c r="AR586" s="78">
        <f t="shared" si="171"/>
        <v>0</v>
      </c>
      <c r="AS586" s="79">
        <f t="shared" si="172"/>
        <v>0</v>
      </c>
      <c r="AT586" s="80" t="str">
        <f t="shared" si="173"/>
        <v/>
      </c>
      <c r="AU586" s="80" t="str">
        <f t="shared" si="174"/>
        <v/>
      </c>
      <c r="AW586" s="3" t="s">
        <v>1</v>
      </c>
    </row>
    <row r="587" spans="1:49" x14ac:dyDescent="0.2">
      <c r="A587" s="81">
        <f t="shared" si="178"/>
        <v>580</v>
      </c>
      <c r="B587" s="77" t="str">
        <f>IFERROR(VLOOKUP(F587,GCC.Param!$B$3:$C$96,2,FALSE),"")</f>
        <v/>
      </c>
      <c r="C587" s="70">
        <f>'Input 1 - Schedule 1'!D589</f>
        <v>0</v>
      </c>
      <c r="D587" s="70">
        <f>'Input 1 - Schedule 1'!E589</f>
        <v>0</v>
      </c>
      <c r="E587" s="70">
        <f>'Input 1 - Schedule 1'!F589</f>
        <v>0</v>
      </c>
      <c r="F587" s="70">
        <f>'Input 1 - Schedule 1'!G589</f>
        <v>0</v>
      </c>
      <c r="G587" s="70">
        <f>'Input 1 - Schedule 1'!I589</f>
        <v>0</v>
      </c>
      <c r="H587" s="70" t="str">
        <f>'Input 1 - Schedule 1'!J589</f>
        <v/>
      </c>
      <c r="I587" s="70">
        <f>'Input 1 - Schedule 1'!U589</f>
        <v>0</v>
      </c>
      <c r="J587" s="46"/>
      <c r="L587" s="46"/>
      <c r="M587" s="46"/>
      <c r="N587" s="70">
        <f>SUMIFS('Input 3 - Capital Instruments'!P$6:P$222,'Input 3 - Capital Instruments'!$N$6:$N$222,C587)</f>
        <v>0</v>
      </c>
      <c r="O587" s="46"/>
      <c r="P587" s="46"/>
      <c r="Q587" s="46"/>
      <c r="R587" s="71">
        <f t="shared" ref="R587:R650" si="179">L587-SUM(M587:Q587)</f>
        <v>0</v>
      </c>
      <c r="S587" s="46"/>
      <c r="T587" s="46"/>
      <c r="U587" s="72">
        <f t="shared" ref="U587:U650" si="180">R587-S587</f>
        <v>0</v>
      </c>
      <c r="V587" s="71">
        <f t="shared" ref="V587:V650" si="181">R587-T587</f>
        <v>0</v>
      </c>
      <c r="W587" s="71">
        <f t="shared" ref="W587:W650" si="182">R587-S587-T587</f>
        <v>0</v>
      </c>
      <c r="Y587" s="46"/>
      <c r="AA587" s="46"/>
      <c r="AB587" s="51"/>
      <c r="AC587" s="51"/>
      <c r="AD587" s="51"/>
      <c r="AE587" s="51"/>
      <c r="AF587" s="51"/>
      <c r="AG587" s="72">
        <f t="shared" ref="AG587:AG650" si="183">AA587-SUM(AB587:AF587)</f>
        <v>0</v>
      </c>
      <c r="AH587" s="46"/>
      <c r="AI587" s="46"/>
      <c r="AJ587" s="72">
        <f t="shared" si="175"/>
        <v>0</v>
      </c>
      <c r="AK587" s="71">
        <f t="shared" si="176"/>
        <v>0</v>
      </c>
      <c r="AL587" s="71">
        <f t="shared" si="177"/>
        <v>0</v>
      </c>
      <c r="AN587" s="73">
        <f t="shared" ref="AN587:AN650" si="184">SUMPRODUCT(J$7:J$1008*(G$7:G$1008=$C587))</f>
        <v>0</v>
      </c>
      <c r="AO587" s="78">
        <f t="shared" ref="AO587:AO650" si="185">M587</f>
        <v>0</v>
      </c>
      <c r="AP587" s="79">
        <f t="shared" ref="AP587:AP650" si="186">AN587-AO587</f>
        <v>0</v>
      </c>
      <c r="AQ587" s="73">
        <f t="shared" ref="AQ587:AQ650" si="187">SUMPRODUCT(Y$7:Y$1008*(G$7:G$1008=$C587))</f>
        <v>0</v>
      </c>
      <c r="AR587" s="78">
        <f t="shared" ref="AR587:AR650" si="188">AB587</f>
        <v>0</v>
      </c>
      <c r="AS587" s="79">
        <f t="shared" ref="AS587:AS650" si="189">AQ587-AR587</f>
        <v>0</v>
      </c>
      <c r="AT587" s="80" t="str">
        <f t="shared" ref="AT587:AT650" si="190">IFERROR(L587/AA587,"")</f>
        <v/>
      </c>
      <c r="AU587" s="80" t="str">
        <f t="shared" ref="AU587:AU650" si="191">IFERROR(R587/AG587,"")</f>
        <v/>
      </c>
      <c r="AW587" s="3" t="s">
        <v>1</v>
      </c>
    </row>
    <row r="588" spans="1:49" x14ac:dyDescent="0.2">
      <c r="A588" s="81">
        <f t="shared" si="178"/>
        <v>581</v>
      </c>
      <c r="B588" s="77" t="str">
        <f>IFERROR(VLOOKUP(F588,GCC.Param!$B$3:$C$96,2,FALSE),"")</f>
        <v/>
      </c>
      <c r="C588" s="70">
        <f>'Input 1 - Schedule 1'!D590</f>
        <v>0</v>
      </c>
      <c r="D588" s="70">
        <f>'Input 1 - Schedule 1'!E590</f>
        <v>0</v>
      </c>
      <c r="E588" s="70">
        <f>'Input 1 - Schedule 1'!F590</f>
        <v>0</v>
      </c>
      <c r="F588" s="70">
        <f>'Input 1 - Schedule 1'!G590</f>
        <v>0</v>
      </c>
      <c r="G588" s="70">
        <f>'Input 1 - Schedule 1'!I590</f>
        <v>0</v>
      </c>
      <c r="H588" s="70" t="str">
        <f>'Input 1 - Schedule 1'!J590</f>
        <v/>
      </c>
      <c r="I588" s="70">
        <f>'Input 1 - Schedule 1'!U590</f>
        <v>0</v>
      </c>
      <c r="J588" s="46"/>
      <c r="L588" s="46"/>
      <c r="M588" s="46"/>
      <c r="N588" s="70">
        <f>SUMIFS('Input 3 - Capital Instruments'!P$6:P$222,'Input 3 - Capital Instruments'!$N$6:$N$222,C588)</f>
        <v>0</v>
      </c>
      <c r="O588" s="46"/>
      <c r="P588" s="46"/>
      <c r="Q588" s="46"/>
      <c r="R588" s="71">
        <f t="shared" si="179"/>
        <v>0</v>
      </c>
      <c r="S588" s="46"/>
      <c r="T588" s="46"/>
      <c r="U588" s="72">
        <f t="shared" si="180"/>
        <v>0</v>
      </c>
      <c r="V588" s="71">
        <f t="shared" si="181"/>
        <v>0</v>
      </c>
      <c r="W588" s="71">
        <f t="shared" si="182"/>
        <v>0</v>
      </c>
      <c r="Y588" s="46"/>
      <c r="AA588" s="46"/>
      <c r="AB588" s="51"/>
      <c r="AC588" s="51"/>
      <c r="AD588" s="51"/>
      <c r="AE588" s="51"/>
      <c r="AF588" s="51"/>
      <c r="AG588" s="72">
        <f t="shared" si="183"/>
        <v>0</v>
      </c>
      <c r="AH588" s="46"/>
      <c r="AI588" s="46"/>
      <c r="AJ588" s="72">
        <f t="shared" si="175"/>
        <v>0</v>
      </c>
      <c r="AK588" s="71">
        <f t="shared" si="176"/>
        <v>0</v>
      </c>
      <c r="AL588" s="71">
        <f t="shared" si="177"/>
        <v>0</v>
      </c>
      <c r="AN588" s="73">
        <f t="shared" si="184"/>
        <v>0</v>
      </c>
      <c r="AO588" s="78">
        <f t="shared" si="185"/>
        <v>0</v>
      </c>
      <c r="AP588" s="79">
        <f t="shared" si="186"/>
        <v>0</v>
      </c>
      <c r="AQ588" s="73">
        <f t="shared" si="187"/>
        <v>0</v>
      </c>
      <c r="AR588" s="78">
        <f t="shared" si="188"/>
        <v>0</v>
      </c>
      <c r="AS588" s="79">
        <f t="shared" si="189"/>
        <v>0</v>
      </c>
      <c r="AT588" s="80" t="str">
        <f t="shared" si="190"/>
        <v/>
      </c>
      <c r="AU588" s="80" t="str">
        <f t="shared" si="191"/>
        <v/>
      </c>
      <c r="AW588" s="3" t="s">
        <v>1</v>
      </c>
    </row>
    <row r="589" spans="1:49" x14ac:dyDescent="0.2">
      <c r="A589" s="81">
        <f t="shared" si="178"/>
        <v>582</v>
      </c>
      <c r="B589" s="77" t="str">
        <f>IFERROR(VLOOKUP(F589,GCC.Param!$B$3:$C$96,2,FALSE),"")</f>
        <v/>
      </c>
      <c r="C589" s="70">
        <f>'Input 1 - Schedule 1'!D591</f>
        <v>0</v>
      </c>
      <c r="D589" s="70">
        <f>'Input 1 - Schedule 1'!E591</f>
        <v>0</v>
      </c>
      <c r="E589" s="70">
        <f>'Input 1 - Schedule 1'!F591</f>
        <v>0</v>
      </c>
      <c r="F589" s="70">
        <f>'Input 1 - Schedule 1'!G591</f>
        <v>0</v>
      </c>
      <c r="G589" s="70">
        <f>'Input 1 - Schedule 1'!I591</f>
        <v>0</v>
      </c>
      <c r="H589" s="70" t="str">
        <f>'Input 1 - Schedule 1'!J591</f>
        <v/>
      </c>
      <c r="I589" s="70">
        <f>'Input 1 - Schedule 1'!U591</f>
        <v>0</v>
      </c>
      <c r="J589" s="46"/>
      <c r="L589" s="46"/>
      <c r="M589" s="46"/>
      <c r="N589" s="70">
        <f>SUMIFS('Input 3 - Capital Instruments'!P$6:P$222,'Input 3 - Capital Instruments'!$N$6:$N$222,C589)</f>
        <v>0</v>
      </c>
      <c r="O589" s="46"/>
      <c r="P589" s="46"/>
      <c r="Q589" s="46"/>
      <c r="R589" s="71">
        <f t="shared" si="179"/>
        <v>0</v>
      </c>
      <c r="S589" s="46"/>
      <c r="T589" s="46"/>
      <c r="U589" s="72">
        <f t="shared" si="180"/>
        <v>0</v>
      </c>
      <c r="V589" s="71">
        <f t="shared" si="181"/>
        <v>0</v>
      </c>
      <c r="W589" s="71">
        <f t="shared" si="182"/>
        <v>0</v>
      </c>
      <c r="Y589" s="46"/>
      <c r="AA589" s="46"/>
      <c r="AB589" s="51"/>
      <c r="AC589" s="51"/>
      <c r="AD589" s="51"/>
      <c r="AE589" s="51"/>
      <c r="AF589" s="51"/>
      <c r="AG589" s="72">
        <f t="shared" si="183"/>
        <v>0</v>
      </c>
      <c r="AH589" s="46"/>
      <c r="AI589" s="46"/>
      <c r="AJ589" s="72">
        <f t="shared" si="175"/>
        <v>0</v>
      </c>
      <c r="AK589" s="71">
        <f t="shared" si="176"/>
        <v>0</v>
      </c>
      <c r="AL589" s="71">
        <f t="shared" si="177"/>
        <v>0</v>
      </c>
      <c r="AN589" s="73">
        <f t="shared" si="184"/>
        <v>0</v>
      </c>
      <c r="AO589" s="78">
        <f t="shared" si="185"/>
        <v>0</v>
      </c>
      <c r="AP589" s="79">
        <f t="shared" si="186"/>
        <v>0</v>
      </c>
      <c r="AQ589" s="73">
        <f t="shared" si="187"/>
        <v>0</v>
      </c>
      <c r="AR589" s="78">
        <f t="shared" si="188"/>
        <v>0</v>
      </c>
      <c r="AS589" s="79">
        <f t="shared" si="189"/>
        <v>0</v>
      </c>
      <c r="AT589" s="80" t="str">
        <f t="shared" si="190"/>
        <v/>
      </c>
      <c r="AU589" s="80" t="str">
        <f t="shared" si="191"/>
        <v/>
      </c>
      <c r="AW589" s="3" t="s">
        <v>1</v>
      </c>
    </row>
    <row r="590" spans="1:49" x14ac:dyDescent="0.2">
      <c r="A590" s="81">
        <f t="shared" si="178"/>
        <v>583</v>
      </c>
      <c r="B590" s="77" t="str">
        <f>IFERROR(VLOOKUP(F590,GCC.Param!$B$3:$C$96,2,FALSE),"")</f>
        <v/>
      </c>
      <c r="C590" s="70">
        <f>'Input 1 - Schedule 1'!D592</f>
        <v>0</v>
      </c>
      <c r="D590" s="70">
        <f>'Input 1 - Schedule 1'!E592</f>
        <v>0</v>
      </c>
      <c r="E590" s="70">
        <f>'Input 1 - Schedule 1'!F592</f>
        <v>0</v>
      </c>
      <c r="F590" s="70">
        <f>'Input 1 - Schedule 1'!G592</f>
        <v>0</v>
      </c>
      <c r="G590" s="70">
        <f>'Input 1 - Schedule 1'!I592</f>
        <v>0</v>
      </c>
      <c r="H590" s="70" t="str">
        <f>'Input 1 - Schedule 1'!J592</f>
        <v/>
      </c>
      <c r="I590" s="70">
        <f>'Input 1 - Schedule 1'!U592</f>
        <v>0</v>
      </c>
      <c r="J590" s="46"/>
      <c r="L590" s="46"/>
      <c r="M590" s="46"/>
      <c r="N590" s="70">
        <f>SUMIFS('Input 3 - Capital Instruments'!P$6:P$222,'Input 3 - Capital Instruments'!$N$6:$N$222,C590)</f>
        <v>0</v>
      </c>
      <c r="O590" s="46"/>
      <c r="P590" s="46"/>
      <c r="Q590" s="46"/>
      <c r="R590" s="71">
        <f t="shared" si="179"/>
        <v>0</v>
      </c>
      <c r="S590" s="46"/>
      <c r="T590" s="46"/>
      <c r="U590" s="72">
        <f t="shared" si="180"/>
        <v>0</v>
      </c>
      <c r="V590" s="71">
        <f t="shared" si="181"/>
        <v>0</v>
      </c>
      <c r="W590" s="71">
        <f t="shared" si="182"/>
        <v>0</v>
      </c>
      <c r="Y590" s="46"/>
      <c r="AA590" s="46"/>
      <c r="AB590" s="51"/>
      <c r="AC590" s="51"/>
      <c r="AD590" s="51"/>
      <c r="AE590" s="51"/>
      <c r="AF590" s="51"/>
      <c r="AG590" s="72">
        <f t="shared" si="183"/>
        <v>0</v>
      </c>
      <c r="AH590" s="46"/>
      <c r="AI590" s="46"/>
      <c r="AJ590" s="72">
        <f t="shared" si="175"/>
        <v>0</v>
      </c>
      <c r="AK590" s="71">
        <f t="shared" si="176"/>
        <v>0</v>
      </c>
      <c r="AL590" s="71">
        <f t="shared" si="177"/>
        <v>0</v>
      </c>
      <c r="AN590" s="73">
        <f t="shared" si="184"/>
        <v>0</v>
      </c>
      <c r="AO590" s="78">
        <f t="shared" si="185"/>
        <v>0</v>
      </c>
      <c r="AP590" s="79">
        <f t="shared" si="186"/>
        <v>0</v>
      </c>
      <c r="AQ590" s="73">
        <f t="shared" si="187"/>
        <v>0</v>
      </c>
      <c r="AR590" s="78">
        <f t="shared" si="188"/>
        <v>0</v>
      </c>
      <c r="AS590" s="79">
        <f t="shared" si="189"/>
        <v>0</v>
      </c>
      <c r="AT590" s="80" t="str">
        <f t="shared" si="190"/>
        <v/>
      </c>
      <c r="AU590" s="80" t="str">
        <f t="shared" si="191"/>
        <v/>
      </c>
      <c r="AW590" s="3" t="s">
        <v>1</v>
      </c>
    </row>
    <row r="591" spans="1:49" x14ac:dyDescent="0.2">
      <c r="A591" s="81">
        <f t="shared" si="178"/>
        <v>584</v>
      </c>
      <c r="B591" s="77" t="str">
        <f>IFERROR(VLOOKUP(F591,GCC.Param!$B$3:$C$96,2,FALSE),"")</f>
        <v/>
      </c>
      <c r="C591" s="70">
        <f>'Input 1 - Schedule 1'!D593</f>
        <v>0</v>
      </c>
      <c r="D591" s="70">
        <f>'Input 1 - Schedule 1'!E593</f>
        <v>0</v>
      </c>
      <c r="E591" s="70">
        <f>'Input 1 - Schedule 1'!F593</f>
        <v>0</v>
      </c>
      <c r="F591" s="70">
        <f>'Input 1 - Schedule 1'!G593</f>
        <v>0</v>
      </c>
      <c r="G591" s="70">
        <f>'Input 1 - Schedule 1'!I593</f>
        <v>0</v>
      </c>
      <c r="H591" s="70" t="str">
        <f>'Input 1 - Schedule 1'!J593</f>
        <v/>
      </c>
      <c r="I591" s="70">
        <f>'Input 1 - Schedule 1'!U593</f>
        <v>0</v>
      </c>
      <c r="J591" s="46"/>
      <c r="L591" s="46"/>
      <c r="M591" s="46"/>
      <c r="N591" s="70">
        <f>SUMIFS('Input 3 - Capital Instruments'!P$6:P$222,'Input 3 - Capital Instruments'!$N$6:$N$222,C591)</f>
        <v>0</v>
      </c>
      <c r="O591" s="46"/>
      <c r="P591" s="46"/>
      <c r="Q591" s="46"/>
      <c r="R591" s="71">
        <f t="shared" si="179"/>
        <v>0</v>
      </c>
      <c r="S591" s="46"/>
      <c r="T591" s="46"/>
      <c r="U591" s="72">
        <f t="shared" si="180"/>
        <v>0</v>
      </c>
      <c r="V591" s="71">
        <f t="shared" si="181"/>
        <v>0</v>
      </c>
      <c r="W591" s="71">
        <f t="shared" si="182"/>
        <v>0</v>
      </c>
      <c r="Y591" s="46"/>
      <c r="AA591" s="46"/>
      <c r="AB591" s="51"/>
      <c r="AC591" s="51"/>
      <c r="AD591" s="51"/>
      <c r="AE591" s="51"/>
      <c r="AF591" s="51"/>
      <c r="AG591" s="72">
        <f t="shared" si="183"/>
        <v>0</v>
      </c>
      <c r="AH591" s="46"/>
      <c r="AI591" s="46"/>
      <c r="AJ591" s="72">
        <f t="shared" si="175"/>
        <v>0</v>
      </c>
      <c r="AK591" s="71">
        <f t="shared" si="176"/>
        <v>0</v>
      </c>
      <c r="AL591" s="71">
        <f t="shared" si="177"/>
        <v>0</v>
      </c>
      <c r="AN591" s="73">
        <f t="shared" si="184"/>
        <v>0</v>
      </c>
      <c r="AO591" s="78">
        <f t="shared" si="185"/>
        <v>0</v>
      </c>
      <c r="AP591" s="79">
        <f t="shared" si="186"/>
        <v>0</v>
      </c>
      <c r="AQ591" s="73">
        <f t="shared" si="187"/>
        <v>0</v>
      </c>
      <c r="AR591" s="78">
        <f t="shared" si="188"/>
        <v>0</v>
      </c>
      <c r="AS591" s="79">
        <f t="shared" si="189"/>
        <v>0</v>
      </c>
      <c r="AT591" s="80" t="str">
        <f t="shared" si="190"/>
        <v/>
      </c>
      <c r="AU591" s="80" t="str">
        <f t="shared" si="191"/>
        <v/>
      </c>
      <c r="AW591" s="3" t="s">
        <v>1</v>
      </c>
    </row>
    <row r="592" spans="1:49" x14ac:dyDescent="0.2">
      <c r="A592" s="81">
        <f t="shared" si="178"/>
        <v>585</v>
      </c>
      <c r="B592" s="77" t="str">
        <f>IFERROR(VLOOKUP(F592,GCC.Param!$B$3:$C$96,2,FALSE),"")</f>
        <v/>
      </c>
      <c r="C592" s="70">
        <f>'Input 1 - Schedule 1'!D594</f>
        <v>0</v>
      </c>
      <c r="D592" s="70">
        <f>'Input 1 - Schedule 1'!E594</f>
        <v>0</v>
      </c>
      <c r="E592" s="70">
        <f>'Input 1 - Schedule 1'!F594</f>
        <v>0</v>
      </c>
      <c r="F592" s="70">
        <f>'Input 1 - Schedule 1'!G594</f>
        <v>0</v>
      </c>
      <c r="G592" s="70">
        <f>'Input 1 - Schedule 1'!I594</f>
        <v>0</v>
      </c>
      <c r="H592" s="70" t="str">
        <f>'Input 1 - Schedule 1'!J594</f>
        <v/>
      </c>
      <c r="I592" s="70">
        <f>'Input 1 - Schedule 1'!U594</f>
        <v>0</v>
      </c>
      <c r="J592" s="46"/>
      <c r="L592" s="46"/>
      <c r="M592" s="46"/>
      <c r="N592" s="70">
        <f>SUMIFS('Input 3 - Capital Instruments'!P$6:P$222,'Input 3 - Capital Instruments'!$N$6:$N$222,C592)</f>
        <v>0</v>
      </c>
      <c r="O592" s="46"/>
      <c r="P592" s="46"/>
      <c r="Q592" s="46"/>
      <c r="R592" s="71">
        <f t="shared" si="179"/>
        <v>0</v>
      </c>
      <c r="S592" s="46"/>
      <c r="T592" s="46"/>
      <c r="U592" s="72">
        <f t="shared" si="180"/>
        <v>0</v>
      </c>
      <c r="V592" s="71">
        <f t="shared" si="181"/>
        <v>0</v>
      </c>
      <c r="W592" s="71">
        <f t="shared" si="182"/>
        <v>0</v>
      </c>
      <c r="Y592" s="46"/>
      <c r="AA592" s="46"/>
      <c r="AB592" s="51"/>
      <c r="AC592" s="51"/>
      <c r="AD592" s="51"/>
      <c r="AE592" s="51"/>
      <c r="AF592" s="51"/>
      <c r="AG592" s="72">
        <f t="shared" si="183"/>
        <v>0</v>
      </c>
      <c r="AH592" s="46"/>
      <c r="AI592" s="46"/>
      <c r="AJ592" s="72">
        <f t="shared" si="175"/>
        <v>0</v>
      </c>
      <c r="AK592" s="71">
        <f t="shared" si="176"/>
        <v>0</v>
      </c>
      <c r="AL592" s="71">
        <f t="shared" si="177"/>
        <v>0</v>
      </c>
      <c r="AN592" s="73">
        <f t="shared" si="184"/>
        <v>0</v>
      </c>
      <c r="AO592" s="78">
        <f t="shared" si="185"/>
        <v>0</v>
      </c>
      <c r="AP592" s="79">
        <f t="shared" si="186"/>
        <v>0</v>
      </c>
      <c r="AQ592" s="73">
        <f t="shared" si="187"/>
        <v>0</v>
      </c>
      <c r="AR592" s="78">
        <f t="shared" si="188"/>
        <v>0</v>
      </c>
      <c r="AS592" s="79">
        <f t="shared" si="189"/>
        <v>0</v>
      </c>
      <c r="AT592" s="80" t="str">
        <f t="shared" si="190"/>
        <v/>
      </c>
      <c r="AU592" s="80" t="str">
        <f t="shared" si="191"/>
        <v/>
      </c>
      <c r="AW592" s="3" t="s">
        <v>1</v>
      </c>
    </row>
    <row r="593" spans="1:49" x14ac:dyDescent="0.2">
      <c r="A593" s="81">
        <f t="shared" si="178"/>
        <v>586</v>
      </c>
      <c r="B593" s="77" t="str">
        <f>IFERROR(VLOOKUP(F593,GCC.Param!$B$3:$C$96,2,FALSE),"")</f>
        <v/>
      </c>
      <c r="C593" s="70">
        <f>'Input 1 - Schedule 1'!D595</f>
        <v>0</v>
      </c>
      <c r="D593" s="70">
        <f>'Input 1 - Schedule 1'!E595</f>
        <v>0</v>
      </c>
      <c r="E593" s="70">
        <f>'Input 1 - Schedule 1'!F595</f>
        <v>0</v>
      </c>
      <c r="F593" s="70">
        <f>'Input 1 - Schedule 1'!G595</f>
        <v>0</v>
      </c>
      <c r="G593" s="70">
        <f>'Input 1 - Schedule 1'!I595</f>
        <v>0</v>
      </c>
      <c r="H593" s="70" t="str">
        <f>'Input 1 - Schedule 1'!J595</f>
        <v/>
      </c>
      <c r="I593" s="70">
        <f>'Input 1 - Schedule 1'!U595</f>
        <v>0</v>
      </c>
      <c r="J593" s="46"/>
      <c r="L593" s="46"/>
      <c r="M593" s="46"/>
      <c r="N593" s="70">
        <f>SUMIFS('Input 3 - Capital Instruments'!P$6:P$222,'Input 3 - Capital Instruments'!$N$6:$N$222,C593)</f>
        <v>0</v>
      </c>
      <c r="O593" s="46"/>
      <c r="P593" s="46"/>
      <c r="Q593" s="46"/>
      <c r="R593" s="71">
        <f t="shared" si="179"/>
        <v>0</v>
      </c>
      <c r="S593" s="46"/>
      <c r="T593" s="46"/>
      <c r="U593" s="72">
        <f t="shared" si="180"/>
        <v>0</v>
      </c>
      <c r="V593" s="71">
        <f t="shared" si="181"/>
        <v>0</v>
      </c>
      <c r="W593" s="71">
        <f t="shared" si="182"/>
        <v>0</v>
      </c>
      <c r="Y593" s="46"/>
      <c r="AA593" s="46"/>
      <c r="AB593" s="51"/>
      <c r="AC593" s="51"/>
      <c r="AD593" s="51"/>
      <c r="AE593" s="51"/>
      <c r="AF593" s="51"/>
      <c r="AG593" s="72">
        <f t="shared" si="183"/>
        <v>0</v>
      </c>
      <c r="AH593" s="46"/>
      <c r="AI593" s="46"/>
      <c r="AJ593" s="72">
        <f t="shared" si="175"/>
        <v>0</v>
      </c>
      <c r="AK593" s="71">
        <f t="shared" si="176"/>
        <v>0</v>
      </c>
      <c r="AL593" s="71">
        <f t="shared" si="177"/>
        <v>0</v>
      </c>
      <c r="AN593" s="73">
        <f t="shared" si="184"/>
        <v>0</v>
      </c>
      <c r="AO593" s="78">
        <f t="shared" si="185"/>
        <v>0</v>
      </c>
      <c r="AP593" s="79">
        <f t="shared" si="186"/>
        <v>0</v>
      </c>
      <c r="AQ593" s="73">
        <f t="shared" si="187"/>
        <v>0</v>
      </c>
      <c r="AR593" s="78">
        <f t="shared" si="188"/>
        <v>0</v>
      </c>
      <c r="AS593" s="79">
        <f t="shared" si="189"/>
        <v>0</v>
      </c>
      <c r="AT593" s="80" t="str">
        <f t="shared" si="190"/>
        <v/>
      </c>
      <c r="AU593" s="80" t="str">
        <f t="shared" si="191"/>
        <v/>
      </c>
      <c r="AW593" s="3" t="s">
        <v>1</v>
      </c>
    </row>
    <row r="594" spans="1:49" x14ac:dyDescent="0.2">
      <c r="A594" s="81">
        <f t="shared" si="178"/>
        <v>587</v>
      </c>
      <c r="B594" s="77" t="str">
        <f>IFERROR(VLOOKUP(F594,GCC.Param!$B$3:$C$96,2,FALSE),"")</f>
        <v/>
      </c>
      <c r="C594" s="70">
        <f>'Input 1 - Schedule 1'!D596</f>
        <v>0</v>
      </c>
      <c r="D594" s="70">
        <f>'Input 1 - Schedule 1'!E596</f>
        <v>0</v>
      </c>
      <c r="E594" s="70">
        <f>'Input 1 - Schedule 1'!F596</f>
        <v>0</v>
      </c>
      <c r="F594" s="70">
        <f>'Input 1 - Schedule 1'!G596</f>
        <v>0</v>
      </c>
      <c r="G594" s="70">
        <f>'Input 1 - Schedule 1'!I596</f>
        <v>0</v>
      </c>
      <c r="H594" s="70" t="str">
        <f>'Input 1 - Schedule 1'!J596</f>
        <v/>
      </c>
      <c r="I594" s="70">
        <f>'Input 1 - Schedule 1'!U596</f>
        <v>0</v>
      </c>
      <c r="J594" s="46"/>
      <c r="L594" s="46"/>
      <c r="M594" s="46"/>
      <c r="N594" s="70">
        <f>SUMIFS('Input 3 - Capital Instruments'!P$6:P$222,'Input 3 - Capital Instruments'!$N$6:$N$222,C594)</f>
        <v>0</v>
      </c>
      <c r="O594" s="46"/>
      <c r="P594" s="46"/>
      <c r="Q594" s="46"/>
      <c r="R594" s="71">
        <f t="shared" si="179"/>
        <v>0</v>
      </c>
      <c r="S594" s="46"/>
      <c r="T594" s="46"/>
      <c r="U594" s="72">
        <f t="shared" si="180"/>
        <v>0</v>
      </c>
      <c r="V594" s="71">
        <f t="shared" si="181"/>
        <v>0</v>
      </c>
      <c r="W594" s="71">
        <f t="shared" si="182"/>
        <v>0</v>
      </c>
      <c r="Y594" s="46"/>
      <c r="AA594" s="46"/>
      <c r="AB594" s="51"/>
      <c r="AC594" s="51"/>
      <c r="AD594" s="51"/>
      <c r="AE594" s="51"/>
      <c r="AF594" s="51"/>
      <c r="AG594" s="72">
        <f t="shared" si="183"/>
        <v>0</v>
      </c>
      <c r="AH594" s="46"/>
      <c r="AI594" s="46"/>
      <c r="AJ594" s="72">
        <f t="shared" si="175"/>
        <v>0</v>
      </c>
      <c r="AK594" s="71">
        <f t="shared" si="176"/>
        <v>0</v>
      </c>
      <c r="AL594" s="71">
        <f t="shared" si="177"/>
        <v>0</v>
      </c>
      <c r="AN594" s="73">
        <f t="shared" si="184"/>
        <v>0</v>
      </c>
      <c r="AO594" s="78">
        <f t="shared" si="185"/>
        <v>0</v>
      </c>
      <c r="AP594" s="79">
        <f t="shared" si="186"/>
        <v>0</v>
      </c>
      <c r="AQ594" s="73">
        <f t="shared" si="187"/>
        <v>0</v>
      </c>
      <c r="AR594" s="78">
        <f t="shared" si="188"/>
        <v>0</v>
      </c>
      <c r="AS594" s="79">
        <f t="shared" si="189"/>
        <v>0</v>
      </c>
      <c r="AT594" s="80" t="str">
        <f t="shared" si="190"/>
        <v/>
      </c>
      <c r="AU594" s="80" t="str">
        <f t="shared" si="191"/>
        <v/>
      </c>
      <c r="AW594" s="3" t="s">
        <v>1</v>
      </c>
    </row>
    <row r="595" spans="1:49" x14ac:dyDescent="0.2">
      <c r="A595" s="81">
        <f t="shared" si="178"/>
        <v>588</v>
      </c>
      <c r="B595" s="77" t="str">
        <f>IFERROR(VLOOKUP(F595,GCC.Param!$B$3:$C$96,2,FALSE),"")</f>
        <v/>
      </c>
      <c r="C595" s="70">
        <f>'Input 1 - Schedule 1'!D597</f>
        <v>0</v>
      </c>
      <c r="D595" s="70">
        <f>'Input 1 - Schedule 1'!E597</f>
        <v>0</v>
      </c>
      <c r="E595" s="70">
        <f>'Input 1 - Schedule 1'!F597</f>
        <v>0</v>
      </c>
      <c r="F595" s="70">
        <f>'Input 1 - Schedule 1'!G597</f>
        <v>0</v>
      </c>
      <c r="G595" s="70">
        <f>'Input 1 - Schedule 1'!I597</f>
        <v>0</v>
      </c>
      <c r="H595" s="70" t="str">
        <f>'Input 1 - Schedule 1'!J597</f>
        <v/>
      </c>
      <c r="I595" s="70">
        <f>'Input 1 - Schedule 1'!U597</f>
        <v>0</v>
      </c>
      <c r="J595" s="46"/>
      <c r="L595" s="46"/>
      <c r="M595" s="46"/>
      <c r="N595" s="70">
        <f>SUMIFS('Input 3 - Capital Instruments'!P$6:P$222,'Input 3 - Capital Instruments'!$N$6:$N$222,C595)</f>
        <v>0</v>
      </c>
      <c r="O595" s="46"/>
      <c r="P595" s="46"/>
      <c r="Q595" s="46"/>
      <c r="R595" s="71">
        <f t="shared" si="179"/>
        <v>0</v>
      </c>
      <c r="S595" s="46"/>
      <c r="T595" s="46"/>
      <c r="U595" s="72">
        <f t="shared" si="180"/>
        <v>0</v>
      </c>
      <c r="V595" s="71">
        <f t="shared" si="181"/>
        <v>0</v>
      </c>
      <c r="W595" s="71">
        <f t="shared" si="182"/>
        <v>0</v>
      </c>
      <c r="Y595" s="46"/>
      <c r="AA595" s="46"/>
      <c r="AB595" s="51"/>
      <c r="AC595" s="51"/>
      <c r="AD595" s="51"/>
      <c r="AE595" s="51"/>
      <c r="AF595" s="51"/>
      <c r="AG595" s="72">
        <f t="shared" si="183"/>
        <v>0</v>
      </c>
      <c r="AH595" s="46"/>
      <c r="AI595" s="46"/>
      <c r="AJ595" s="72">
        <f t="shared" si="175"/>
        <v>0</v>
      </c>
      <c r="AK595" s="71">
        <f t="shared" si="176"/>
        <v>0</v>
      </c>
      <c r="AL595" s="71">
        <f t="shared" si="177"/>
        <v>0</v>
      </c>
      <c r="AN595" s="73">
        <f t="shared" si="184"/>
        <v>0</v>
      </c>
      <c r="AO595" s="78">
        <f t="shared" si="185"/>
        <v>0</v>
      </c>
      <c r="AP595" s="79">
        <f t="shared" si="186"/>
        <v>0</v>
      </c>
      <c r="AQ595" s="73">
        <f t="shared" si="187"/>
        <v>0</v>
      </c>
      <c r="AR595" s="78">
        <f t="shared" si="188"/>
        <v>0</v>
      </c>
      <c r="AS595" s="79">
        <f t="shared" si="189"/>
        <v>0</v>
      </c>
      <c r="AT595" s="80" t="str">
        <f t="shared" si="190"/>
        <v/>
      </c>
      <c r="AU595" s="80" t="str">
        <f t="shared" si="191"/>
        <v/>
      </c>
      <c r="AW595" s="3" t="s">
        <v>1</v>
      </c>
    </row>
    <row r="596" spans="1:49" x14ac:dyDescent="0.2">
      <c r="A596" s="81">
        <f t="shared" si="178"/>
        <v>589</v>
      </c>
      <c r="B596" s="77" t="str">
        <f>IFERROR(VLOOKUP(F596,GCC.Param!$B$3:$C$96,2,FALSE),"")</f>
        <v/>
      </c>
      <c r="C596" s="70">
        <f>'Input 1 - Schedule 1'!D598</f>
        <v>0</v>
      </c>
      <c r="D596" s="70">
        <f>'Input 1 - Schedule 1'!E598</f>
        <v>0</v>
      </c>
      <c r="E596" s="70">
        <f>'Input 1 - Schedule 1'!F598</f>
        <v>0</v>
      </c>
      <c r="F596" s="70">
        <f>'Input 1 - Schedule 1'!G598</f>
        <v>0</v>
      </c>
      <c r="G596" s="70">
        <f>'Input 1 - Schedule 1'!I598</f>
        <v>0</v>
      </c>
      <c r="H596" s="70" t="str">
        <f>'Input 1 - Schedule 1'!J598</f>
        <v/>
      </c>
      <c r="I596" s="70">
        <f>'Input 1 - Schedule 1'!U598</f>
        <v>0</v>
      </c>
      <c r="J596" s="46"/>
      <c r="L596" s="46"/>
      <c r="M596" s="46"/>
      <c r="N596" s="70">
        <f>SUMIFS('Input 3 - Capital Instruments'!P$6:P$222,'Input 3 - Capital Instruments'!$N$6:$N$222,C596)</f>
        <v>0</v>
      </c>
      <c r="O596" s="46"/>
      <c r="P596" s="46"/>
      <c r="Q596" s="46"/>
      <c r="R596" s="71">
        <f t="shared" si="179"/>
        <v>0</v>
      </c>
      <c r="S596" s="46"/>
      <c r="T596" s="46"/>
      <c r="U596" s="72">
        <f t="shared" si="180"/>
        <v>0</v>
      </c>
      <c r="V596" s="71">
        <f t="shared" si="181"/>
        <v>0</v>
      </c>
      <c r="W596" s="71">
        <f t="shared" si="182"/>
        <v>0</v>
      </c>
      <c r="Y596" s="46"/>
      <c r="AA596" s="46"/>
      <c r="AB596" s="51"/>
      <c r="AC596" s="51"/>
      <c r="AD596" s="51"/>
      <c r="AE596" s="51"/>
      <c r="AF596" s="51"/>
      <c r="AG596" s="72">
        <f t="shared" si="183"/>
        <v>0</v>
      </c>
      <c r="AH596" s="46"/>
      <c r="AI596" s="46"/>
      <c r="AJ596" s="72">
        <f t="shared" si="175"/>
        <v>0</v>
      </c>
      <c r="AK596" s="71">
        <f t="shared" si="176"/>
        <v>0</v>
      </c>
      <c r="AL596" s="71">
        <f t="shared" si="177"/>
        <v>0</v>
      </c>
      <c r="AN596" s="73">
        <f t="shared" si="184"/>
        <v>0</v>
      </c>
      <c r="AO596" s="78">
        <f t="shared" si="185"/>
        <v>0</v>
      </c>
      <c r="AP596" s="79">
        <f t="shared" si="186"/>
        <v>0</v>
      </c>
      <c r="AQ596" s="73">
        <f t="shared" si="187"/>
        <v>0</v>
      </c>
      <c r="AR596" s="78">
        <f t="shared" si="188"/>
        <v>0</v>
      </c>
      <c r="AS596" s="79">
        <f t="shared" si="189"/>
        <v>0</v>
      </c>
      <c r="AT596" s="80" t="str">
        <f t="shared" si="190"/>
        <v/>
      </c>
      <c r="AU596" s="80" t="str">
        <f t="shared" si="191"/>
        <v/>
      </c>
      <c r="AW596" s="3" t="s">
        <v>1</v>
      </c>
    </row>
    <row r="597" spans="1:49" x14ac:dyDescent="0.2">
      <c r="A597" s="81">
        <f t="shared" si="178"/>
        <v>590</v>
      </c>
      <c r="B597" s="77" t="str">
        <f>IFERROR(VLOOKUP(F597,GCC.Param!$B$3:$C$96,2,FALSE),"")</f>
        <v/>
      </c>
      <c r="C597" s="70">
        <f>'Input 1 - Schedule 1'!D599</f>
        <v>0</v>
      </c>
      <c r="D597" s="70">
        <f>'Input 1 - Schedule 1'!E599</f>
        <v>0</v>
      </c>
      <c r="E597" s="70">
        <f>'Input 1 - Schedule 1'!F599</f>
        <v>0</v>
      </c>
      <c r="F597" s="70">
        <f>'Input 1 - Schedule 1'!G599</f>
        <v>0</v>
      </c>
      <c r="G597" s="70">
        <f>'Input 1 - Schedule 1'!I599</f>
        <v>0</v>
      </c>
      <c r="H597" s="70" t="str">
        <f>'Input 1 - Schedule 1'!J599</f>
        <v/>
      </c>
      <c r="I597" s="70">
        <f>'Input 1 - Schedule 1'!U599</f>
        <v>0</v>
      </c>
      <c r="J597" s="46"/>
      <c r="L597" s="46"/>
      <c r="M597" s="46"/>
      <c r="N597" s="70">
        <f>SUMIFS('Input 3 - Capital Instruments'!P$6:P$222,'Input 3 - Capital Instruments'!$N$6:$N$222,C597)</f>
        <v>0</v>
      </c>
      <c r="O597" s="46"/>
      <c r="P597" s="46"/>
      <c r="Q597" s="46"/>
      <c r="R597" s="71">
        <f t="shared" si="179"/>
        <v>0</v>
      </c>
      <c r="S597" s="46"/>
      <c r="T597" s="46"/>
      <c r="U597" s="72">
        <f t="shared" si="180"/>
        <v>0</v>
      </c>
      <c r="V597" s="71">
        <f t="shared" si="181"/>
        <v>0</v>
      </c>
      <c r="W597" s="71">
        <f t="shared" si="182"/>
        <v>0</v>
      </c>
      <c r="Y597" s="46"/>
      <c r="AA597" s="46"/>
      <c r="AB597" s="51"/>
      <c r="AC597" s="51"/>
      <c r="AD597" s="51"/>
      <c r="AE597" s="51"/>
      <c r="AF597" s="51"/>
      <c r="AG597" s="72">
        <f t="shared" si="183"/>
        <v>0</v>
      </c>
      <c r="AH597" s="46"/>
      <c r="AI597" s="46"/>
      <c r="AJ597" s="72">
        <f t="shared" si="175"/>
        <v>0</v>
      </c>
      <c r="AK597" s="71">
        <f t="shared" si="176"/>
        <v>0</v>
      </c>
      <c r="AL597" s="71">
        <f t="shared" si="177"/>
        <v>0</v>
      </c>
      <c r="AN597" s="73">
        <f t="shared" si="184"/>
        <v>0</v>
      </c>
      <c r="AO597" s="78">
        <f t="shared" si="185"/>
        <v>0</v>
      </c>
      <c r="AP597" s="79">
        <f t="shared" si="186"/>
        <v>0</v>
      </c>
      <c r="AQ597" s="73">
        <f t="shared" si="187"/>
        <v>0</v>
      </c>
      <c r="AR597" s="78">
        <f t="shared" si="188"/>
        <v>0</v>
      </c>
      <c r="AS597" s="79">
        <f t="shared" si="189"/>
        <v>0</v>
      </c>
      <c r="AT597" s="80" t="str">
        <f t="shared" si="190"/>
        <v/>
      </c>
      <c r="AU597" s="80" t="str">
        <f t="shared" si="191"/>
        <v/>
      </c>
      <c r="AW597" s="3" t="s">
        <v>1</v>
      </c>
    </row>
    <row r="598" spans="1:49" x14ac:dyDescent="0.2">
      <c r="A598" s="81">
        <f t="shared" si="178"/>
        <v>591</v>
      </c>
      <c r="B598" s="77" t="str">
        <f>IFERROR(VLOOKUP(F598,GCC.Param!$B$3:$C$96,2,FALSE),"")</f>
        <v/>
      </c>
      <c r="C598" s="70">
        <f>'Input 1 - Schedule 1'!D600</f>
        <v>0</v>
      </c>
      <c r="D598" s="70">
        <f>'Input 1 - Schedule 1'!E600</f>
        <v>0</v>
      </c>
      <c r="E598" s="70">
        <f>'Input 1 - Schedule 1'!F600</f>
        <v>0</v>
      </c>
      <c r="F598" s="70">
        <f>'Input 1 - Schedule 1'!G600</f>
        <v>0</v>
      </c>
      <c r="G598" s="70">
        <f>'Input 1 - Schedule 1'!I600</f>
        <v>0</v>
      </c>
      <c r="H598" s="70" t="str">
        <f>'Input 1 - Schedule 1'!J600</f>
        <v/>
      </c>
      <c r="I598" s="70">
        <f>'Input 1 - Schedule 1'!U600</f>
        <v>0</v>
      </c>
      <c r="J598" s="46"/>
      <c r="L598" s="46"/>
      <c r="M598" s="46"/>
      <c r="N598" s="70">
        <f>SUMIFS('Input 3 - Capital Instruments'!P$6:P$222,'Input 3 - Capital Instruments'!$N$6:$N$222,C598)</f>
        <v>0</v>
      </c>
      <c r="O598" s="46"/>
      <c r="P598" s="46"/>
      <c r="Q598" s="46"/>
      <c r="R598" s="71">
        <f t="shared" si="179"/>
        <v>0</v>
      </c>
      <c r="S598" s="46"/>
      <c r="T598" s="46"/>
      <c r="U598" s="72">
        <f t="shared" si="180"/>
        <v>0</v>
      </c>
      <c r="V598" s="71">
        <f t="shared" si="181"/>
        <v>0</v>
      </c>
      <c r="W598" s="71">
        <f t="shared" si="182"/>
        <v>0</v>
      </c>
      <c r="Y598" s="46"/>
      <c r="AA598" s="46"/>
      <c r="AB598" s="51"/>
      <c r="AC598" s="51"/>
      <c r="AD598" s="51"/>
      <c r="AE598" s="51"/>
      <c r="AF598" s="51"/>
      <c r="AG598" s="72">
        <f t="shared" si="183"/>
        <v>0</v>
      </c>
      <c r="AH598" s="46"/>
      <c r="AI598" s="46"/>
      <c r="AJ598" s="72">
        <f t="shared" si="175"/>
        <v>0</v>
      </c>
      <c r="AK598" s="71">
        <f t="shared" si="176"/>
        <v>0</v>
      </c>
      <c r="AL598" s="71">
        <f t="shared" si="177"/>
        <v>0</v>
      </c>
      <c r="AN598" s="73">
        <f t="shared" si="184"/>
        <v>0</v>
      </c>
      <c r="AO598" s="78">
        <f t="shared" si="185"/>
        <v>0</v>
      </c>
      <c r="AP598" s="79">
        <f t="shared" si="186"/>
        <v>0</v>
      </c>
      <c r="AQ598" s="73">
        <f t="shared" si="187"/>
        <v>0</v>
      </c>
      <c r="AR598" s="78">
        <f t="shared" si="188"/>
        <v>0</v>
      </c>
      <c r="AS598" s="79">
        <f t="shared" si="189"/>
        <v>0</v>
      </c>
      <c r="AT598" s="80" t="str">
        <f t="shared" si="190"/>
        <v/>
      </c>
      <c r="AU598" s="80" t="str">
        <f t="shared" si="191"/>
        <v/>
      </c>
      <c r="AW598" s="3" t="s">
        <v>1</v>
      </c>
    </row>
    <row r="599" spans="1:49" x14ac:dyDescent="0.2">
      <c r="A599" s="81">
        <f t="shared" si="178"/>
        <v>592</v>
      </c>
      <c r="B599" s="77" t="str">
        <f>IFERROR(VLOOKUP(F599,GCC.Param!$B$3:$C$96,2,FALSE),"")</f>
        <v/>
      </c>
      <c r="C599" s="70">
        <f>'Input 1 - Schedule 1'!D601</f>
        <v>0</v>
      </c>
      <c r="D599" s="70">
        <f>'Input 1 - Schedule 1'!E601</f>
        <v>0</v>
      </c>
      <c r="E599" s="70">
        <f>'Input 1 - Schedule 1'!F601</f>
        <v>0</v>
      </c>
      <c r="F599" s="70">
        <f>'Input 1 - Schedule 1'!G601</f>
        <v>0</v>
      </c>
      <c r="G599" s="70">
        <f>'Input 1 - Schedule 1'!I601</f>
        <v>0</v>
      </c>
      <c r="H599" s="70" t="str">
        <f>'Input 1 - Schedule 1'!J601</f>
        <v/>
      </c>
      <c r="I599" s="70">
        <f>'Input 1 - Schedule 1'!U601</f>
        <v>0</v>
      </c>
      <c r="J599" s="46"/>
      <c r="L599" s="46"/>
      <c r="M599" s="46"/>
      <c r="N599" s="70">
        <f>SUMIFS('Input 3 - Capital Instruments'!P$6:P$222,'Input 3 - Capital Instruments'!$N$6:$N$222,C599)</f>
        <v>0</v>
      </c>
      <c r="O599" s="46"/>
      <c r="P599" s="46"/>
      <c r="Q599" s="46"/>
      <c r="R599" s="71">
        <f t="shared" si="179"/>
        <v>0</v>
      </c>
      <c r="S599" s="46"/>
      <c r="T599" s="46"/>
      <c r="U599" s="72">
        <f t="shared" si="180"/>
        <v>0</v>
      </c>
      <c r="V599" s="71">
        <f t="shared" si="181"/>
        <v>0</v>
      </c>
      <c r="W599" s="71">
        <f t="shared" si="182"/>
        <v>0</v>
      </c>
      <c r="Y599" s="46"/>
      <c r="AA599" s="46"/>
      <c r="AB599" s="51"/>
      <c r="AC599" s="51"/>
      <c r="AD599" s="51"/>
      <c r="AE599" s="51"/>
      <c r="AF599" s="51"/>
      <c r="AG599" s="72">
        <f t="shared" si="183"/>
        <v>0</v>
      </c>
      <c r="AH599" s="46"/>
      <c r="AI599" s="46"/>
      <c r="AJ599" s="72">
        <f t="shared" si="175"/>
        <v>0</v>
      </c>
      <c r="AK599" s="71">
        <f t="shared" si="176"/>
        <v>0</v>
      </c>
      <c r="AL599" s="71">
        <f t="shared" si="177"/>
        <v>0</v>
      </c>
      <c r="AN599" s="73">
        <f t="shared" si="184"/>
        <v>0</v>
      </c>
      <c r="AO599" s="78">
        <f t="shared" si="185"/>
        <v>0</v>
      </c>
      <c r="AP599" s="79">
        <f t="shared" si="186"/>
        <v>0</v>
      </c>
      <c r="AQ599" s="73">
        <f t="shared" si="187"/>
        <v>0</v>
      </c>
      <c r="AR599" s="78">
        <f t="shared" si="188"/>
        <v>0</v>
      </c>
      <c r="AS599" s="79">
        <f t="shared" si="189"/>
        <v>0</v>
      </c>
      <c r="AT599" s="80" t="str">
        <f t="shared" si="190"/>
        <v/>
      </c>
      <c r="AU599" s="80" t="str">
        <f t="shared" si="191"/>
        <v/>
      </c>
      <c r="AW599" s="3" t="s">
        <v>1</v>
      </c>
    </row>
    <row r="600" spans="1:49" x14ac:dyDescent="0.2">
      <c r="A600" s="81">
        <f t="shared" si="178"/>
        <v>593</v>
      </c>
      <c r="B600" s="77" t="str">
        <f>IFERROR(VLOOKUP(F600,GCC.Param!$B$3:$C$96,2,FALSE),"")</f>
        <v/>
      </c>
      <c r="C600" s="70">
        <f>'Input 1 - Schedule 1'!D602</f>
        <v>0</v>
      </c>
      <c r="D600" s="70">
        <f>'Input 1 - Schedule 1'!E602</f>
        <v>0</v>
      </c>
      <c r="E600" s="70">
        <f>'Input 1 - Schedule 1'!F602</f>
        <v>0</v>
      </c>
      <c r="F600" s="70">
        <f>'Input 1 - Schedule 1'!G602</f>
        <v>0</v>
      </c>
      <c r="G600" s="70">
        <f>'Input 1 - Schedule 1'!I602</f>
        <v>0</v>
      </c>
      <c r="H600" s="70" t="str">
        <f>'Input 1 - Schedule 1'!J602</f>
        <v/>
      </c>
      <c r="I600" s="70">
        <f>'Input 1 - Schedule 1'!U602</f>
        <v>0</v>
      </c>
      <c r="J600" s="46"/>
      <c r="L600" s="46"/>
      <c r="M600" s="46"/>
      <c r="N600" s="70">
        <f>SUMIFS('Input 3 - Capital Instruments'!P$6:P$222,'Input 3 - Capital Instruments'!$N$6:$N$222,C600)</f>
        <v>0</v>
      </c>
      <c r="O600" s="46"/>
      <c r="P600" s="46"/>
      <c r="Q600" s="46"/>
      <c r="R600" s="71">
        <f t="shared" si="179"/>
        <v>0</v>
      </c>
      <c r="S600" s="46"/>
      <c r="T600" s="46"/>
      <c r="U600" s="72">
        <f t="shared" si="180"/>
        <v>0</v>
      </c>
      <c r="V600" s="71">
        <f t="shared" si="181"/>
        <v>0</v>
      </c>
      <c r="W600" s="71">
        <f t="shared" si="182"/>
        <v>0</v>
      </c>
      <c r="Y600" s="46"/>
      <c r="AA600" s="46"/>
      <c r="AB600" s="51"/>
      <c r="AC600" s="51"/>
      <c r="AD600" s="51"/>
      <c r="AE600" s="51"/>
      <c r="AF600" s="51"/>
      <c r="AG600" s="72">
        <f t="shared" si="183"/>
        <v>0</v>
      </c>
      <c r="AH600" s="46"/>
      <c r="AI600" s="46"/>
      <c r="AJ600" s="72">
        <f t="shared" si="175"/>
        <v>0</v>
      </c>
      <c r="AK600" s="71">
        <f t="shared" si="176"/>
        <v>0</v>
      </c>
      <c r="AL600" s="71">
        <f t="shared" si="177"/>
        <v>0</v>
      </c>
      <c r="AN600" s="73">
        <f t="shared" si="184"/>
        <v>0</v>
      </c>
      <c r="AO600" s="78">
        <f t="shared" si="185"/>
        <v>0</v>
      </c>
      <c r="AP600" s="79">
        <f t="shared" si="186"/>
        <v>0</v>
      </c>
      <c r="AQ600" s="73">
        <f t="shared" si="187"/>
        <v>0</v>
      </c>
      <c r="AR600" s="78">
        <f t="shared" si="188"/>
        <v>0</v>
      </c>
      <c r="AS600" s="79">
        <f t="shared" si="189"/>
        <v>0</v>
      </c>
      <c r="AT600" s="80" t="str">
        <f t="shared" si="190"/>
        <v/>
      </c>
      <c r="AU600" s="80" t="str">
        <f t="shared" si="191"/>
        <v/>
      </c>
      <c r="AW600" s="3" t="s">
        <v>1</v>
      </c>
    </row>
    <row r="601" spans="1:49" x14ac:dyDescent="0.2">
      <c r="A601" s="81">
        <f t="shared" si="178"/>
        <v>594</v>
      </c>
      <c r="B601" s="77" t="str">
        <f>IFERROR(VLOOKUP(F601,GCC.Param!$B$3:$C$96,2,FALSE),"")</f>
        <v/>
      </c>
      <c r="C601" s="70">
        <f>'Input 1 - Schedule 1'!D603</f>
        <v>0</v>
      </c>
      <c r="D601" s="70">
        <f>'Input 1 - Schedule 1'!E603</f>
        <v>0</v>
      </c>
      <c r="E601" s="70">
        <f>'Input 1 - Schedule 1'!F603</f>
        <v>0</v>
      </c>
      <c r="F601" s="70">
        <f>'Input 1 - Schedule 1'!G603</f>
        <v>0</v>
      </c>
      <c r="G601" s="70">
        <f>'Input 1 - Schedule 1'!I603</f>
        <v>0</v>
      </c>
      <c r="H601" s="70" t="str">
        <f>'Input 1 - Schedule 1'!J603</f>
        <v/>
      </c>
      <c r="I601" s="70">
        <f>'Input 1 - Schedule 1'!U603</f>
        <v>0</v>
      </c>
      <c r="J601" s="46"/>
      <c r="L601" s="46"/>
      <c r="M601" s="46"/>
      <c r="N601" s="70">
        <f>SUMIFS('Input 3 - Capital Instruments'!P$6:P$222,'Input 3 - Capital Instruments'!$N$6:$N$222,C601)</f>
        <v>0</v>
      </c>
      <c r="O601" s="46"/>
      <c r="P601" s="46"/>
      <c r="Q601" s="46"/>
      <c r="R601" s="71">
        <f t="shared" si="179"/>
        <v>0</v>
      </c>
      <c r="S601" s="46"/>
      <c r="T601" s="46"/>
      <c r="U601" s="72">
        <f t="shared" si="180"/>
        <v>0</v>
      </c>
      <c r="V601" s="71">
        <f t="shared" si="181"/>
        <v>0</v>
      </c>
      <c r="W601" s="71">
        <f t="shared" si="182"/>
        <v>0</v>
      </c>
      <c r="Y601" s="46"/>
      <c r="AA601" s="46"/>
      <c r="AB601" s="51"/>
      <c r="AC601" s="51"/>
      <c r="AD601" s="51"/>
      <c r="AE601" s="51"/>
      <c r="AF601" s="51"/>
      <c r="AG601" s="72">
        <f t="shared" si="183"/>
        <v>0</v>
      </c>
      <c r="AH601" s="46"/>
      <c r="AI601" s="46"/>
      <c r="AJ601" s="72">
        <f t="shared" si="175"/>
        <v>0</v>
      </c>
      <c r="AK601" s="71">
        <f t="shared" si="176"/>
        <v>0</v>
      </c>
      <c r="AL601" s="71">
        <f t="shared" si="177"/>
        <v>0</v>
      </c>
      <c r="AN601" s="73">
        <f t="shared" si="184"/>
        <v>0</v>
      </c>
      <c r="AO601" s="78">
        <f t="shared" si="185"/>
        <v>0</v>
      </c>
      <c r="AP601" s="79">
        <f t="shared" si="186"/>
        <v>0</v>
      </c>
      <c r="AQ601" s="73">
        <f t="shared" si="187"/>
        <v>0</v>
      </c>
      <c r="AR601" s="78">
        <f t="shared" si="188"/>
        <v>0</v>
      </c>
      <c r="AS601" s="79">
        <f t="shared" si="189"/>
        <v>0</v>
      </c>
      <c r="AT601" s="80" t="str">
        <f t="shared" si="190"/>
        <v/>
      </c>
      <c r="AU601" s="80" t="str">
        <f t="shared" si="191"/>
        <v/>
      </c>
      <c r="AW601" s="3" t="s">
        <v>1</v>
      </c>
    </row>
    <row r="602" spans="1:49" x14ac:dyDescent="0.2">
      <c r="A602" s="81">
        <f t="shared" si="178"/>
        <v>595</v>
      </c>
      <c r="B602" s="77" t="str">
        <f>IFERROR(VLOOKUP(F602,GCC.Param!$B$3:$C$96,2,FALSE),"")</f>
        <v/>
      </c>
      <c r="C602" s="70">
        <f>'Input 1 - Schedule 1'!D604</f>
        <v>0</v>
      </c>
      <c r="D602" s="70">
        <f>'Input 1 - Schedule 1'!E604</f>
        <v>0</v>
      </c>
      <c r="E602" s="70">
        <f>'Input 1 - Schedule 1'!F604</f>
        <v>0</v>
      </c>
      <c r="F602" s="70">
        <f>'Input 1 - Schedule 1'!G604</f>
        <v>0</v>
      </c>
      <c r="G602" s="70">
        <f>'Input 1 - Schedule 1'!I604</f>
        <v>0</v>
      </c>
      <c r="H602" s="70" t="str">
        <f>'Input 1 - Schedule 1'!J604</f>
        <v/>
      </c>
      <c r="I602" s="70">
        <f>'Input 1 - Schedule 1'!U604</f>
        <v>0</v>
      </c>
      <c r="J602" s="46"/>
      <c r="L602" s="46"/>
      <c r="M602" s="46"/>
      <c r="N602" s="70">
        <f>SUMIFS('Input 3 - Capital Instruments'!P$6:P$222,'Input 3 - Capital Instruments'!$N$6:$N$222,C602)</f>
        <v>0</v>
      </c>
      <c r="O602" s="46"/>
      <c r="P602" s="46"/>
      <c r="Q602" s="46"/>
      <c r="R602" s="71">
        <f t="shared" si="179"/>
        <v>0</v>
      </c>
      <c r="S602" s="46"/>
      <c r="T602" s="46"/>
      <c r="U602" s="72">
        <f t="shared" si="180"/>
        <v>0</v>
      </c>
      <c r="V602" s="71">
        <f t="shared" si="181"/>
        <v>0</v>
      </c>
      <c r="W602" s="71">
        <f t="shared" si="182"/>
        <v>0</v>
      </c>
      <c r="Y602" s="46"/>
      <c r="AA602" s="46"/>
      <c r="AB602" s="51"/>
      <c r="AC602" s="51"/>
      <c r="AD602" s="51"/>
      <c r="AE602" s="51"/>
      <c r="AF602" s="51"/>
      <c r="AG602" s="72">
        <f t="shared" si="183"/>
        <v>0</v>
      </c>
      <c r="AH602" s="46"/>
      <c r="AI602" s="46"/>
      <c r="AJ602" s="72">
        <f t="shared" si="175"/>
        <v>0</v>
      </c>
      <c r="AK602" s="71">
        <f t="shared" si="176"/>
        <v>0</v>
      </c>
      <c r="AL602" s="71">
        <f t="shared" si="177"/>
        <v>0</v>
      </c>
      <c r="AN602" s="73">
        <f t="shared" si="184"/>
        <v>0</v>
      </c>
      <c r="AO602" s="78">
        <f t="shared" si="185"/>
        <v>0</v>
      </c>
      <c r="AP602" s="79">
        <f t="shared" si="186"/>
        <v>0</v>
      </c>
      <c r="AQ602" s="73">
        <f t="shared" si="187"/>
        <v>0</v>
      </c>
      <c r="AR602" s="78">
        <f t="shared" si="188"/>
        <v>0</v>
      </c>
      <c r="AS602" s="79">
        <f t="shared" si="189"/>
        <v>0</v>
      </c>
      <c r="AT602" s="80" t="str">
        <f t="shared" si="190"/>
        <v/>
      </c>
      <c r="AU602" s="80" t="str">
        <f t="shared" si="191"/>
        <v/>
      </c>
      <c r="AW602" s="3" t="s">
        <v>1</v>
      </c>
    </row>
    <row r="603" spans="1:49" x14ac:dyDescent="0.2">
      <c r="A603" s="81">
        <f t="shared" si="178"/>
        <v>596</v>
      </c>
      <c r="B603" s="77" t="str">
        <f>IFERROR(VLOOKUP(F603,GCC.Param!$B$3:$C$96,2,FALSE),"")</f>
        <v/>
      </c>
      <c r="C603" s="70">
        <f>'Input 1 - Schedule 1'!D605</f>
        <v>0</v>
      </c>
      <c r="D603" s="70">
        <f>'Input 1 - Schedule 1'!E605</f>
        <v>0</v>
      </c>
      <c r="E603" s="70">
        <f>'Input 1 - Schedule 1'!F605</f>
        <v>0</v>
      </c>
      <c r="F603" s="70">
        <f>'Input 1 - Schedule 1'!G605</f>
        <v>0</v>
      </c>
      <c r="G603" s="70">
        <f>'Input 1 - Schedule 1'!I605</f>
        <v>0</v>
      </c>
      <c r="H603" s="70" t="str">
        <f>'Input 1 - Schedule 1'!J605</f>
        <v/>
      </c>
      <c r="I603" s="70">
        <f>'Input 1 - Schedule 1'!U605</f>
        <v>0</v>
      </c>
      <c r="J603" s="46"/>
      <c r="L603" s="46"/>
      <c r="M603" s="46"/>
      <c r="N603" s="70">
        <f>SUMIFS('Input 3 - Capital Instruments'!P$6:P$222,'Input 3 - Capital Instruments'!$N$6:$N$222,C603)</f>
        <v>0</v>
      </c>
      <c r="O603" s="46"/>
      <c r="P603" s="46"/>
      <c r="Q603" s="46"/>
      <c r="R603" s="71">
        <f t="shared" si="179"/>
        <v>0</v>
      </c>
      <c r="S603" s="46"/>
      <c r="T603" s="46"/>
      <c r="U603" s="72">
        <f t="shared" si="180"/>
        <v>0</v>
      </c>
      <c r="V603" s="71">
        <f t="shared" si="181"/>
        <v>0</v>
      </c>
      <c r="W603" s="71">
        <f t="shared" si="182"/>
        <v>0</v>
      </c>
      <c r="Y603" s="46"/>
      <c r="AA603" s="46"/>
      <c r="AB603" s="51"/>
      <c r="AC603" s="51"/>
      <c r="AD603" s="51"/>
      <c r="AE603" s="51"/>
      <c r="AF603" s="51"/>
      <c r="AG603" s="72">
        <f t="shared" si="183"/>
        <v>0</v>
      </c>
      <c r="AH603" s="46"/>
      <c r="AI603" s="46"/>
      <c r="AJ603" s="72">
        <f t="shared" si="175"/>
        <v>0</v>
      </c>
      <c r="AK603" s="71">
        <f t="shared" si="176"/>
        <v>0</v>
      </c>
      <c r="AL603" s="71">
        <f t="shared" si="177"/>
        <v>0</v>
      </c>
      <c r="AN603" s="73">
        <f t="shared" si="184"/>
        <v>0</v>
      </c>
      <c r="AO603" s="78">
        <f t="shared" si="185"/>
        <v>0</v>
      </c>
      <c r="AP603" s="79">
        <f t="shared" si="186"/>
        <v>0</v>
      </c>
      <c r="AQ603" s="73">
        <f t="shared" si="187"/>
        <v>0</v>
      </c>
      <c r="AR603" s="78">
        <f t="shared" si="188"/>
        <v>0</v>
      </c>
      <c r="AS603" s="79">
        <f t="shared" si="189"/>
        <v>0</v>
      </c>
      <c r="AT603" s="80" t="str">
        <f t="shared" si="190"/>
        <v/>
      </c>
      <c r="AU603" s="80" t="str">
        <f t="shared" si="191"/>
        <v/>
      </c>
      <c r="AW603" s="3" t="s">
        <v>1</v>
      </c>
    </row>
    <row r="604" spans="1:49" x14ac:dyDescent="0.2">
      <c r="A604" s="81">
        <f t="shared" si="178"/>
        <v>597</v>
      </c>
      <c r="B604" s="77" t="str">
        <f>IFERROR(VLOOKUP(F604,GCC.Param!$B$3:$C$96,2,FALSE),"")</f>
        <v/>
      </c>
      <c r="C604" s="70">
        <f>'Input 1 - Schedule 1'!D606</f>
        <v>0</v>
      </c>
      <c r="D604" s="70">
        <f>'Input 1 - Schedule 1'!E606</f>
        <v>0</v>
      </c>
      <c r="E604" s="70">
        <f>'Input 1 - Schedule 1'!F606</f>
        <v>0</v>
      </c>
      <c r="F604" s="70">
        <f>'Input 1 - Schedule 1'!G606</f>
        <v>0</v>
      </c>
      <c r="G604" s="70">
        <f>'Input 1 - Schedule 1'!I606</f>
        <v>0</v>
      </c>
      <c r="H604" s="70" t="str">
        <f>'Input 1 - Schedule 1'!J606</f>
        <v/>
      </c>
      <c r="I604" s="70">
        <f>'Input 1 - Schedule 1'!U606</f>
        <v>0</v>
      </c>
      <c r="J604" s="46"/>
      <c r="L604" s="46"/>
      <c r="M604" s="46"/>
      <c r="N604" s="70">
        <f>SUMIFS('Input 3 - Capital Instruments'!P$6:P$222,'Input 3 - Capital Instruments'!$N$6:$N$222,C604)</f>
        <v>0</v>
      </c>
      <c r="O604" s="46"/>
      <c r="P604" s="46"/>
      <c r="Q604" s="46"/>
      <c r="R604" s="71">
        <f t="shared" si="179"/>
        <v>0</v>
      </c>
      <c r="S604" s="46"/>
      <c r="T604" s="46"/>
      <c r="U604" s="72">
        <f t="shared" si="180"/>
        <v>0</v>
      </c>
      <c r="V604" s="71">
        <f t="shared" si="181"/>
        <v>0</v>
      </c>
      <c r="W604" s="71">
        <f t="shared" si="182"/>
        <v>0</v>
      </c>
      <c r="Y604" s="46"/>
      <c r="AA604" s="46"/>
      <c r="AB604" s="51"/>
      <c r="AC604" s="51"/>
      <c r="AD604" s="51"/>
      <c r="AE604" s="51"/>
      <c r="AF604" s="51"/>
      <c r="AG604" s="72">
        <f t="shared" si="183"/>
        <v>0</v>
      </c>
      <c r="AH604" s="46"/>
      <c r="AI604" s="46"/>
      <c r="AJ604" s="72">
        <f t="shared" si="175"/>
        <v>0</v>
      </c>
      <c r="AK604" s="71">
        <f t="shared" si="176"/>
        <v>0</v>
      </c>
      <c r="AL604" s="71">
        <f t="shared" si="177"/>
        <v>0</v>
      </c>
      <c r="AN604" s="73">
        <f t="shared" si="184"/>
        <v>0</v>
      </c>
      <c r="AO604" s="78">
        <f t="shared" si="185"/>
        <v>0</v>
      </c>
      <c r="AP604" s="79">
        <f t="shared" si="186"/>
        <v>0</v>
      </c>
      <c r="AQ604" s="73">
        <f t="shared" si="187"/>
        <v>0</v>
      </c>
      <c r="AR604" s="78">
        <f t="shared" si="188"/>
        <v>0</v>
      </c>
      <c r="AS604" s="79">
        <f t="shared" si="189"/>
        <v>0</v>
      </c>
      <c r="AT604" s="80" t="str">
        <f t="shared" si="190"/>
        <v/>
      </c>
      <c r="AU604" s="80" t="str">
        <f t="shared" si="191"/>
        <v/>
      </c>
      <c r="AW604" s="3" t="s">
        <v>1</v>
      </c>
    </row>
    <row r="605" spans="1:49" x14ac:dyDescent="0.2">
      <c r="A605" s="81">
        <f t="shared" si="178"/>
        <v>598</v>
      </c>
      <c r="B605" s="77" t="str">
        <f>IFERROR(VLOOKUP(F605,GCC.Param!$B$3:$C$96,2,FALSE),"")</f>
        <v/>
      </c>
      <c r="C605" s="70">
        <f>'Input 1 - Schedule 1'!D607</f>
        <v>0</v>
      </c>
      <c r="D605" s="70">
        <f>'Input 1 - Schedule 1'!E607</f>
        <v>0</v>
      </c>
      <c r="E605" s="70">
        <f>'Input 1 - Schedule 1'!F607</f>
        <v>0</v>
      </c>
      <c r="F605" s="70">
        <f>'Input 1 - Schedule 1'!G607</f>
        <v>0</v>
      </c>
      <c r="G605" s="70">
        <f>'Input 1 - Schedule 1'!I607</f>
        <v>0</v>
      </c>
      <c r="H605" s="70" t="str">
        <f>'Input 1 - Schedule 1'!J607</f>
        <v/>
      </c>
      <c r="I605" s="70">
        <f>'Input 1 - Schedule 1'!U607</f>
        <v>0</v>
      </c>
      <c r="J605" s="46"/>
      <c r="L605" s="46"/>
      <c r="M605" s="46"/>
      <c r="N605" s="70">
        <f>SUMIFS('Input 3 - Capital Instruments'!P$6:P$222,'Input 3 - Capital Instruments'!$N$6:$N$222,C605)</f>
        <v>0</v>
      </c>
      <c r="O605" s="46"/>
      <c r="P605" s="46"/>
      <c r="Q605" s="46"/>
      <c r="R605" s="71">
        <f t="shared" si="179"/>
        <v>0</v>
      </c>
      <c r="S605" s="46"/>
      <c r="T605" s="46"/>
      <c r="U605" s="72">
        <f t="shared" si="180"/>
        <v>0</v>
      </c>
      <c r="V605" s="71">
        <f t="shared" si="181"/>
        <v>0</v>
      </c>
      <c r="W605" s="71">
        <f t="shared" si="182"/>
        <v>0</v>
      </c>
      <c r="Y605" s="46"/>
      <c r="AA605" s="46"/>
      <c r="AB605" s="51"/>
      <c r="AC605" s="51"/>
      <c r="AD605" s="51"/>
      <c r="AE605" s="51"/>
      <c r="AF605" s="51"/>
      <c r="AG605" s="72">
        <f t="shared" si="183"/>
        <v>0</v>
      </c>
      <c r="AH605" s="46"/>
      <c r="AI605" s="46"/>
      <c r="AJ605" s="72">
        <f t="shared" si="175"/>
        <v>0</v>
      </c>
      <c r="AK605" s="71">
        <f t="shared" si="176"/>
        <v>0</v>
      </c>
      <c r="AL605" s="71">
        <f t="shared" si="177"/>
        <v>0</v>
      </c>
      <c r="AN605" s="73">
        <f t="shared" si="184"/>
        <v>0</v>
      </c>
      <c r="AO605" s="78">
        <f t="shared" si="185"/>
        <v>0</v>
      </c>
      <c r="AP605" s="79">
        <f t="shared" si="186"/>
        <v>0</v>
      </c>
      <c r="AQ605" s="73">
        <f t="shared" si="187"/>
        <v>0</v>
      </c>
      <c r="AR605" s="78">
        <f t="shared" si="188"/>
        <v>0</v>
      </c>
      <c r="AS605" s="79">
        <f t="shared" si="189"/>
        <v>0</v>
      </c>
      <c r="AT605" s="80" t="str">
        <f t="shared" si="190"/>
        <v/>
      </c>
      <c r="AU605" s="80" t="str">
        <f t="shared" si="191"/>
        <v/>
      </c>
      <c r="AW605" s="3" t="s">
        <v>1</v>
      </c>
    </row>
    <row r="606" spans="1:49" x14ac:dyDescent="0.2">
      <c r="A606" s="81">
        <f t="shared" si="178"/>
        <v>599</v>
      </c>
      <c r="B606" s="77" t="str">
        <f>IFERROR(VLOOKUP(F606,GCC.Param!$B$3:$C$96,2,FALSE),"")</f>
        <v/>
      </c>
      <c r="C606" s="70">
        <f>'Input 1 - Schedule 1'!D608</f>
        <v>0</v>
      </c>
      <c r="D606" s="70">
        <f>'Input 1 - Schedule 1'!E608</f>
        <v>0</v>
      </c>
      <c r="E606" s="70">
        <f>'Input 1 - Schedule 1'!F608</f>
        <v>0</v>
      </c>
      <c r="F606" s="70">
        <f>'Input 1 - Schedule 1'!G608</f>
        <v>0</v>
      </c>
      <c r="G606" s="70">
        <f>'Input 1 - Schedule 1'!I608</f>
        <v>0</v>
      </c>
      <c r="H606" s="70" t="str">
        <f>'Input 1 - Schedule 1'!J608</f>
        <v/>
      </c>
      <c r="I606" s="70">
        <f>'Input 1 - Schedule 1'!U608</f>
        <v>0</v>
      </c>
      <c r="J606" s="46"/>
      <c r="L606" s="46"/>
      <c r="M606" s="46"/>
      <c r="N606" s="70">
        <f>SUMIFS('Input 3 - Capital Instruments'!P$6:P$222,'Input 3 - Capital Instruments'!$N$6:$N$222,C606)</f>
        <v>0</v>
      </c>
      <c r="O606" s="46"/>
      <c r="P606" s="46"/>
      <c r="Q606" s="46"/>
      <c r="R606" s="71">
        <f t="shared" si="179"/>
        <v>0</v>
      </c>
      <c r="S606" s="46"/>
      <c r="T606" s="46"/>
      <c r="U606" s="72">
        <f t="shared" si="180"/>
        <v>0</v>
      </c>
      <c r="V606" s="71">
        <f t="shared" si="181"/>
        <v>0</v>
      </c>
      <c r="W606" s="71">
        <f t="shared" si="182"/>
        <v>0</v>
      </c>
      <c r="Y606" s="46"/>
      <c r="AA606" s="46"/>
      <c r="AB606" s="51"/>
      <c r="AC606" s="51"/>
      <c r="AD606" s="51"/>
      <c r="AE606" s="51"/>
      <c r="AF606" s="51"/>
      <c r="AG606" s="72">
        <f t="shared" si="183"/>
        <v>0</v>
      </c>
      <c r="AH606" s="46"/>
      <c r="AI606" s="46"/>
      <c r="AJ606" s="72">
        <f t="shared" si="175"/>
        <v>0</v>
      </c>
      <c r="AK606" s="71">
        <f t="shared" si="176"/>
        <v>0</v>
      </c>
      <c r="AL606" s="71">
        <f t="shared" si="177"/>
        <v>0</v>
      </c>
      <c r="AN606" s="73">
        <f t="shared" si="184"/>
        <v>0</v>
      </c>
      <c r="AO606" s="78">
        <f t="shared" si="185"/>
        <v>0</v>
      </c>
      <c r="AP606" s="79">
        <f t="shared" si="186"/>
        <v>0</v>
      </c>
      <c r="AQ606" s="73">
        <f t="shared" si="187"/>
        <v>0</v>
      </c>
      <c r="AR606" s="78">
        <f t="shared" si="188"/>
        <v>0</v>
      </c>
      <c r="AS606" s="79">
        <f t="shared" si="189"/>
        <v>0</v>
      </c>
      <c r="AT606" s="80" t="str">
        <f t="shared" si="190"/>
        <v/>
      </c>
      <c r="AU606" s="80" t="str">
        <f t="shared" si="191"/>
        <v/>
      </c>
      <c r="AW606" s="3" t="s">
        <v>1</v>
      </c>
    </row>
    <row r="607" spans="1:49" x14ac:dyDescent="0.2">
      <c r="A607" s="81">
        <f t="shared" si="178"/>
        <v>600</v>
      </c>
      <c r="B607" s="77" t="str">
        <f>IFERROR(VLOOKUP(F607,GCC.Param!$B$3:$C$96,2,FALSE),"")</f>
        <v/>
      </c>
      <c r="C607" s="70">
        <f>'Input 1 - Schedule 1'!D609</f>
        <v>0</v>
      </c>
      <c r="D607" s="70">
        <f>'Input 1 - Schedule 1'!E609</f>
        <v>0</v>
      </c>
      <c r="E607" s="70">
        <f>'Input 1 - Schedule 1'!F609</f>
        <v>0</v>
      </c>
      <c r="F607" s="70">
        <f>'Input 1 - Schedule 1'!G609</f>
        <v>0</v>
      </c>
      <c r="G607" s="70">
        <f>'Input 1 - Schedule 1'!I609</f>
        <v>0</v>
      </c>
      <c r="H607" s="70" t="str">
        <f>'Input 1 - Schedule 1'!J609</f>
        <v/>
      </c>
      <c r="I607" s="70">
        <f>'Input 1 - Schedule 1'!U609</f>
        <v>0</v>
      </c>
      <c r="J607" s="46"/>
      <c r="L607" s="46"/>
      <c r="M607" s="46"/>
      <c r="N607" s="70">
        <f>SUMIFS('Input 3 - Capital Instruments'!P$6:P$222,'Input 3 - Capital Instruments'!$N$6:$N$222,C607)</f>
        <v>0</v>
      </c>
      <c r="O607" s="46"/>
      <c r="P607" s="46"/>
      <c r="Q607" s="46"/>
      <c r="R607" s="71">
        <f t="shared" si="179"/>
        <v>0</v>
      </c>
      <c r="S607" s="46"/>
      <c r="T607" s="46"/>
      <c r="U607" s="72">
        <f t="shared" si="180"/>
        <v>0</v>
      </c>
      <c r="V607" s="71">
        <f t="shared" si="181"/>
        <v>0</v>
      </c>
      <c r="W607" s="71">
        <f t="shared" si="182"/>
        <v>0</v>
      </c>
      <c r="Y607" s="46"/>
      <c r="AA607" s="46"/>
      <c r="AB607" s="51"/>
      <c r="AC607" s="51"/>
      <c r="AD607" s="51"/>
      <c r="AE607" s="51"/>
      <c r="AF607" s="51"/>
      <c r="AG607" s="72">
        <f t="shared" si="183"/>
        <v>0</v>
      </c>
      <c r="AH607" s="46"/>
      <c r="AI607" s="46"/>
      <c r="AJ607" s="72">
        <f t="shared" si="175"/>
        <v>0</v>
      </c>
      <c r="AK607" s="71">
        <f t="shared" si="176"/>
        <v>0</v>
      </c>
      <c r="AL607" s="71">
        <f t="shared" si="177"/>
        <v>0</v>
      </c>
      <c r="AN607" s="73">
        <f t="shared" si="184"/>
        <v>0</v>
      </c>
      <c r="AO607" s="78">
        <f t="shared" si="185"/>
        <v>0</v>
      </c>
      <c r="AP607" s="79">
        <f t="shared" si="186"/>
        <v>0</v>
      </c>
      <c r="AQ607" s="73">
        <f t="shared" si="187"/>
        <v>0</v>
      </c>
      <c r="AR607" s="78">
        <f t="shared" si="188"/>
        <v>0</v>
      </c>
      <c r="AS607" s="79">
        <f t="shared" si="189"/>
        <v>0</v>
      </c>
      <c r="AT607" s="80" t="str">
        <f t="shared" si="190"/>
        <v/>
      </c>
      <c r="AU607" s="80" t="str">
        <f t="shared" si="191"/>
        <v/>
      </c>
      <c r="AW607" s="3" t="s">
        <v>1</v>
      </c>
    </row>
    <row r="608" spans="1:49" x14ac:dyDescent="0.2">
      <c r="A608" s="81">
        <f t="shared" si="178"/>
        <v>601</v>
      </c>
      <c r="B608" s="77" t="str">
        <f>IFERROR(VLOOKUP(F608,GCC.Param!$B$3:$C$96,2,FALSE),"")</f>
        <v/>
      </c>
      <c r="C608" s="70">
        <f>'Input 1 - Schedule 1'!D610</f>
        <v>0</v>
      </c>
      <c r="D608" s="70">
        <f>'Input 1 - Schedule 1'!E610</f>
        <v>0</v>
      </c>
      <c r="E608" s="70">
        <f>'Input 1 - Schedule 1'!F610</f>
        <v>0</v>
      </c>
      <c r="F608" s="70">
        <f>'Input 1 - Schedule 1'!G610</f>
        <v>0</v>
      </c>
      <c r="G608" s="70">
        <f>'Input 1 - Schedule 1'!I610</f>
        <v>0</v>
      </c>
      <c r="H608" s="70" t="str">
        <f>'Input 1 - Schedule 1'!J610</f>
        <v/>
      </c>
      <c r="I608" s="70">
        <f>'Input 1 - Schedule 1'!U610</f>
        <v>0</v>
      </c>
      <c r="J608" s="46"/>
      <c r="L608" s="46"/>
      <c r="M608" s="46"/>
      <c r="N608" s="70">
        <f>SUMIFS('Input 3 - Capital Instruments'!P$6:P$222,'Input 3 - Capital Instruments'!$N$6:$N$222,C608)</f>
        <v>0</v>
      </c>
      <c r="O608" s="46"/>
      <c r="P608" s="46"/>
      <c r="Q608" s="46"/>
      <c r="R608" s="71">
        <f t="shared" si="179"/>
        <v>0</v>
      </c>
      <c r="S608" s="46"/>
      <c r="T608" s="46"/>
      <c r="U608" s="72">
        <f t="shared" si="180"/>
        <v>0</v>
      </c>
      <c r="V608" s="71">
        <f t="shared" si="181"/>
        <v>0</v>
      </c>
      <c r="W608" s="71">
        <f t="shared" si="182"/>
        <v>0</v>
      </c>
      <c r="Y608" s="46"/>
      <c r="AA608" s="46"/>
      <c r="AB608" s="51"/>
      <c r="AC608" s="51"/>
      <c r="AD608" s="51"/>
      <c r="AE608" s="51"/>
      <c r="AF608" s="51"/>
      <c r="AG608" s="72">
        <f t="shared" si="183"/>
        <v>0</v>
      </c>
      <c r="AH608" s="46"/>
      <c r="AI608" s="46"/>
      <c r="AJ608" s="72">
        <f t="shared" si="175"/>
        <v>0</v>
      </c>
      <c r="AK608" s="71">
        <f t="shared" si="176"/>
        <v>0</v>
      </c>
      <c r="AL608" s="71">
        <f t="shared" si="177"/>
        <v>0</v>
      </c>
      <c r="AN608" s="73">
        <f t="shared" si="184"/>
        <v>0</v>
      </c>
      <c r="AO608" s="78">
        <f t="shared" si="185"/>
        <v>0</v>
      </c>
      <c r="AP608" s="79">
        <f t="shared" si="186"/>
        <v>0</v>
      </c>
      <c r="AQ608" s="73">
        <f t="shared" si="187"/>
        <v>0</v>
      </c>
      <c r="AR608" s="78">
        <f t="shared" si="188"/>
        <v>0</v>
      </c>
      <c r="AS608" s="79">
        <f t="shared" si="189"/>
        <v>0</v>
      </c>
      <c r="AT608" s="80" t="str">
        <f t="shared" si="190"/>
        <v/>
      </c>
      <c r="AU608" s="80" t="str">
        <f t="shared" si="191"/>
        <v/>
      </c>
      <c r="AW608" s="3" t="s">
        <v>1</v>
      </c>
    </row>
    <row r="609" spans="1:49" x14ac:dyDescent="0.2">
      <c r="A609" s="81">
        <f t="shared" si="178"/>
        <v>602</v>
      </c>
      <c r="B609" s="77" t="str">
        <f>IFERROR(VLOOKUP(F609,GCC.Param!$B$3:$C$96,2,FALSE),"")</f>
        <v/>
      </c>
      <c r="C609" s="70">
        <f>'Input 1 - Schedule 1'!D611</f>
        <v>0</v>
      </c>
      <c r="D609" s="70">
        <f>'Input 1 - Schedule 1'!E611</f>
        <v>0</v>
      </c>
      <c r="E609" s="70">
        <f>'Input 1 - Schedule 1'!F611</f>
        <v>0</v>
      </c>
      <c r="F609" s="70">
        <f>'Input 1 - Schedule 1'!G611</f>
        <v>0</v>
      </c>
      <c r="G609" s="70">
        <f>'Input 1 - Schedule 1'!I611</f>
        <v>0</v>
      </c>
      <c r="H609" s="70" t="str">
        <f>'Input 1 - Schedule 1'!J611</f>
        <v/>
      </c>
      <c r="I609" s="70">
        <f>'Input 1 - Schedule 1'!U611</f>
        <v>0</v>
      </c>
      <c r="J609" s="46"/>
      <c r="L609" s="46"/>
      <c r="M609" s="46"/>
      <c r="N609" s="70">
        <f>SUMIFS('Input 3 - Capital Instruments'!P$6:P$222,'Input 3 - Capital Instruments'!$N$6:$N$222,C609)</f>
        <v>0</v>
      </c>
      <c r="O609" s="46"/>
      <c r="P609" s="46"/>
      <c r="Q609" s="46"/>
      <c r="R609" s="71">
        <f t="shared" si="179"/>
        <v>0</v>
      </c>
      <c r="S609" s="46"/>
      <c r="T609" s="46"/>
      <c r="U609" s="72">
        <f t="shared" si="180"/>
        <v>0</v>
      </c>
      <c r="V609" s="71">
        <f t="shared" si="181"/>
        <v>0</v>
      </c>
      <c r="W609" s="71">
        <f t="shared" si="182"/>
        <v>0</v>
      </c>
      <c r="Y609" s="46"/>
      <c r="AA609" s="46"/>
      <c r="AB609" s="51"/>
      <c r="AC609" s="51"/>
      <c r="AD609" s="51"/>
      <c r="AE609" s="51"/>
      <c r="AF609" s="51"/>
      <c r="AG609" s="72">
        <f t="shared" si="183"/>
        <v>0</v>
      </c>
      <c r="AH609" s="46"/>
      <c r="AI609" s="46"/>
      <c r="AJ609" s="72">
        <f t="shared" si="175"/>
        <v>0</v>
      </c>
      <c r="AK609" s="71">
        <f t="shared" si="176"/>
        <v>0</v>
      </c>
      <c r="AL609" s="71">
        <f t="shared" si="177"/>
        <v>0</v>
      </c>
      <c r="AN609" s="73">
        <f t="shared" si="184"/>
        <v>0</v>
      </c>
      <c r="AO609" s="78">
        <f t="shared" si="185"/>
        <v>0</v>
      </c>
      <c r="AP609" s="79">
        <f t="shared" si="186"/>
        <v>0</v>
      </c>
      <c r="AQ609" s="73">
        <f t="shared" si="187"/>
        <v>0</v>
      </c>
      <c r="AR609" s="78">
        <f t="shared" si="188"/>
        <v>0</v>
      </c>
      <c r="AS609" s="79">
        <f t="shared" si="189"/>
        <v>0</v>
      </c>
      <c r="AT609" s="80" t="str">
        <f t="shared" si="190"/>
        <v/>
      </c>
      <c r="AU609" s="80" t="str">
        <f t="shared" si="191"/>
        <v/>
      </c>
      <c r="AW609" s="3" t="s">
        <v>1</v>
      </c>
    </row>
    <row r="610" spans="1:49" x14ac:dyDescent="0.2">
      <c r="A610" s="81">
        <f t="shared" si="178"/>
        <v>603</v>
      </c>
      <c r="B610" s="77" t="str">
        <f>IFERROR(VLOOKUP(F610,GCC.Param!$B$3:$C$96,2,FALSE),"")</f>
        <v/>
      </c>
      <c r="C610" s="70">
        <f>'Input 1 - Schedule 1'!D612</f>
        <v>0</v>
      </c>
      <c r="D610" s="70">
        <f>'Input 1 - Schedule 1'!E612</f>
        <v>0</v>
      </c>
      <c r="E610" s="70">
        <f>'Input 1 - Schedule 1'!F612</f>
        <v>0</v>
      </c>
      <c r="F610" s="70">
        <f>'Input 1 - Schedule 1'!G612</f>
        <v>0</v>
      </c>
      <c r="G610" s="70">
        <f>'Input 1 - Schedule 1'!I612</f>
        <v>0</v>
      </c>
      <c r="H610" s="70" t="str">
        <f>'Input 1 - Schedule 1'!J612</f>
        <v/>
      </c>
      <c r="I610" s="70">
        <f>'Input 1 - Schedule 1'!U612</f>
        <v>0</v>
      </c>
      <c r="J610" s="46"/>
      <c r="L610" s="46"/>
      <c r="M610" s="46"/>
      <c r="N610" s="70">
        <f>SUMIFS('Input 3 - Capital Instruments'!P$6:P$222,'Input 3 - Capital Instruments'!$N$6:$N$222,C610)</f>
        <v>0</v>
      </c>
      <c r="O610" s="46"/>
      <c r="P610" s="46"/>
      <c r="Q610" s="46"/>
      <c r="R610" s="71">
        <f t="shared" si="179"/>
        <v>0</v>
      </c>
      <c r="S610" s="46"/>
      <c r="T610" s="46"/>
      <c r="U610" s="72">
        <f t="shared" si="180"/>
        <v>0</v>
      </c>
      <c r="V610" s="71">
        <f t="shared" si="181"/>
        <v>0</v>
      </c>
      <c r="W610" s="71">
        <f t="shared" si="182"/>
        <v>0</v>
      </c>
      <c r="Y610" s="46"/>
      <c r="AA610" s="46"/>
      <c r="AB610" s="51"/>
      <c r="AC610" s="51"/>
      <c r="AD610" s="51"/>
      <c r="AE610" s="51"/>
      <c r="AF610" s="51"/>
      <c r="AG610" s="72">
        <f t="shared" si="183"/>
        <v>0</v>
      </c>
      <c r="AH610" s="46"/>
      <c r="AI610" s="46"/>
      <c r="AJ610" s="72">
        <f t="shared" si="175"/>
        <v>0</v>
      </c>
      <c r="AK610" s="71">
        <f t="shared" si="176"/>
        <v>0</v>
      </c>
      <c r="AL610" s="71">
        <f t="shared" si="177"/>
        <v>0</v>
      </c>
      <c r="AN610" s="73">
        <f t="shared" si="184"/>
        <v>0</v>
      </c>
      <c r="AO610" s="78">
        <f t="shared" si="185"/>
        <v>0</v>
      </c>
      <c r="AP610" s="79">
        <f t="shared" si="186"/>
        <v>0</v>
      </c>
      <c r="AQ610" s="73">
        <f t="shared" si="187"/>
        <v>0</v>
      </c>
      <c r="AR610" s="78">
        <f t="shared" si="188"/>
        <v>0</v>
      </c>
      <c r="AS610" s="79">
        <f t="shared" si="189"/>
        <v>0</v>
      </c>
      <c r="AT610" s="80" t="str">
        <f t="shared" si="190"/>
        <v/>
      </c>
      <c r="AU610" s="80" t="str">
        <f t="shared" si="191"/>
        <v/>
      </c>
      <c r="AW610" s="3" t="s">
        <v>1</v>
      </c>
    </row>
    <row r="611" spans="1:49" x14ac:dyDescent="0.2">
      <c r="A611" s="81">
        <f t="shared" si="178"/>
        <v>604</v>
      </c>
      <c r="B611" s="77" t="str">
        <f>IFERROR(VLOOKUP(F611,GCC.Param!$B$3:$C$96,2,FALSE),"")</f>
        <v/>
      </c>
      <c r="C611" s="70">
        <f>'Input 1 - Schedule 1'!D613</f>
        <v>0</v>
      </c>
      <c r="D611" s="70">
        <f>'Input 1 - Schedule 1'!E613</f>
        <v>0</v>
      </c>
      <c r="E611" s="70">
        <f>'Input 1 - Schedule 1'!F613</f>
        <v>0</v>
      </c>
      <c r="F611" s="70">
        <f>'Input 1 - Schedule 1'!G613</f>
        <v>0</v>
      </c>
      <c r="G611" s="70">
        <f>'Input 1 - Schedule 1'!I613</f>
        <v>0</v>
      </c>
      <c r="H611" s="70" t="str">
        <f>'Input 1 - Schedule 1'!J613</f>
        <v/>
      </c>
      <c r="I611" s="70">
        <f>'Input 1 - Schedule 1'!U613</f>
        <v>0</v>
      </c>
      <c r="J611" s="46"/>
      <c r="L611" s="46"/>
      <c r="M611" s="46"/>
      <c r="N611" s="70">
        <f>SUMIFS('Input 3 - Capital Instruments'!P$6:P$222,'Input 3 - Capital Instruments'!$N$6:$N$222,C611)</f>
        <v>0</v>
      </c>
      <c r="O611" s="46"/>
      <c r="P611" s="46"/>
      <c r="Q611" s="46"/>
      <c r="R611" s="71">
        <f t="shared" si="179"/>
        <v>0</v>
      </c>
      <c r="S611" s="46"/>
      <c r="T611" s="46"/>
      <c r="U611" s="72">
        <f t="shared" si="180"/>
        <v>0</v>
      </c>
      <c r="V611" s="71">
        <f t="shared" si="181"/>
        <v>0</v>
      </c>
      <c r="W611" s="71">
        <f t="shared" si="182"/>
        <v>0</v>
      </c>
      <c r="Y611" s="46"/>
      <c r="AA611" s="46"/>
      <c r="AB611" s="51"/>
      <c r="AC611" s="51"/>
      <c r="AD611" s="51"/>
      <c r="AE611" s="51"/>
      <c r="AF611" s="51"/>
      <c r="AG611" s="72">
        <f t="shared" si="183"/>
        <v>0</v>
      </c>
      <c r="AH611" s="46"/>
      <c r="AI611" s="46"/>
      <c r="AJ611" s="72">
        <f t="shared" si="175"/>
        <v>0</v>
      </c>
      <c r="AK611" s="71">
        <f t="shared" si="176"/>
        <v>0</v>
      </c>
      <c r="AL611" s="71">
        <f t="shared" si="177"/>
        <v>0</v>
      </c>
      <c r="AN611" s="73">
        <f t="shared" si="184"/>
        <v>0</v>
      </c>
      <c r="AO611" s="78">
        <f t="shared" si="185"/>
        <v>0</v>
      </c>
      <c r="AP611" s="79">
        <f t="shared" si="186"/>
        <v>0</v>
      </c>
      <c r="AQ611" s="73">
        <f t="shared" si="187"/>
        <v>0</v>
      </c>
      <c r="AR611" s="78">
        <f t="shared" si="188"/>
        <v>0</v>
      </c>
      <c r="AS611" s="79">
        <f t="shared" si="189"/>
        <v>0</v>
      </c>
      <c r="AT611" s="80" t="str">
        <f t="shared" si="190"/>
        <v/>
      </c>
      <c r="AU611" s="80" t="str">
        <f t="shared" si="191"/>
        <v/>
      </c>
      <c r="AW611" s="3" t="s">
        <v>1</v>
      </c>
    </row>
    <row r="612" spans="1:49" x14ac:dyDescent="0.2">
      <c r="A612" s="81">
        <f t="shared" si="178"/>
        <v>605</v>
      </c>
      <c r="B612" s="77" t="str">
        <f>IFERROR(VLOOKUP(F612,GCC.Param!$B$3:$C$96,2,FALSE),"")</f>
        <v/>
      </c>
      <c r="C612" s="70">
        <f>'Input 1 - Schedule 1'!D614</f>
        <v>0</v>
      </c>
      <c r="D612" s="70">
        <f>'Input 1 - Schedule 1'!E614</f>
        <v>0</v>
      </c>
      <c r="E612" s="70">
        <f>'Input 1 - Schedule 1'!F614</f>
        <v>0</v>
      </c>
      <c r="F612" s="70">
        <f>'Input 1 - Schedule 1'!G614</f>
        <v>0</v>
      </c>
      <c r="G612" s="70">
        <f>'Input 1 - Schedule 1'!I614</f>
        <v>0</v>
      </c>
      <c r="H612" s="70" t="str">
        <f>'Input 1 - Schedule 1'!J614</f>
        <v/>
      </c>
      <c r="I612" s="70">
        <f>'Input 1 - Schedule 1'!U614</f>
        <v>0</v>
      </c>
      <c r="J612" s="46"/>
      <c r="L612" s="46"/>
      <c r="M612" s="46"/>
      <c r="N612" s="70">
        <f>SUMIFS('Input 3 - Capital Instruments'!P$6:P$222,'Input 3 - Capital Instruments'!$N$6:$N$222,C612)</f>
        <v>0</v>
      </c>
      <c r="O612" s="46"/>
      <c r="P612" s="46"/>
      <c r="Q612" s="46"/>
      <c r="R612" s="71">
        <f t="shared" si="179"/>
        <v>0</v>
      </c>
      <c r="S612" s="46"/>
      <c r="T612" s="46"/>
      <c r="U612" s="72">
        <f t="shared" si="180"/>
        <v>0</v>
      </c>
      <c r="V612" s="71">
        <f t="shared" si="181"/>
        <v>0</v>
      </c>
      <c r="W612" s="71">
        <f t="shared" si="182"/>
        <v>0</v>
      </c>
      <c r="Y612" s="46"/>
      <c r="AA612" s="46"/>
      <c r="AB612" s="51"/>
      <c r="AC612" s="51"/>
      <c r="AD612" s="51"/>
      <c r="AE612" s="51"/>
      <c r="AF612" s="51"/>
      <c r="AG612" s="72">
        <f t="shared" si="183"/>
        <v>0</v>
      </c>
      <c r="AH612" s="46"/>
      <c r="AI612" s="46"/>
      <c r="AJ612" s="72">
        <f t="shared" si="175"/>
        <v>0</v>
      </c>
      <c r="AK612" s="71">
        <f t="shared" si="176"/>
        <v>0</v>
      </c>
      <c r="AL612" s="71">
        <f t="shared" si="177"/>
        <v>0</v>
      </c>
      <c r="AN612" s="73">
        <f t="shared" si="184"/>
        <v>0</v>
      </c>
      <c r="AO612" s="78">
        <f t="shared" si="185"/>
        <v>0</v>
      </c>
      <c r="AP612" s="79">
        <f t="shared" si="186"/>
        <v>0</v>
      </c>
      <c r="AQ612" s="73">
        <f t="shared" si="187"/>
        <v>0</v>
      </c>
      <c r="AR612" s="78">
        <f t="shared" si="188"/>
        <v>0</v>
      </c>
      <c r="AS612" s="79">
        <f t="shared" si="189"/>
        <v>0</v>
      </c>
      <c r="AT612" s="80" t="str">
        <f t="shared" si="190"/>
        <v/>
      </c>
      <c r="AU612" s="80" t="str">
        <f t="shared" si="191"/>
        <v/>
      </c>
      <c r="AW612" s="3" t="s">
        <v>1</v>
      </c>
    </row>
    <row r="613" spans="1:49" x14ac:dyDescent="0.2">
      <c r="A613" s="81">
        <f t="shared" si="178"/>
        <v>606</v>
      </c>
      <c r="B613" s="77" t="str">
        <f>IFERROR(VLOOKUP(F613,GCC.Param!$B$3:$C$96,2,FALSE),"")</f>
        <v/>
      </c>
      <c r="C613" s="70">
        <f>'Input 1 - Schedule 1'!D615</f>
        <v>0</v>
      </c>
      <c r="D613" s="70">
        <f>'Input 1 - Schedule 1'!E615</f>
        <v>0</v>
      </c>
      <c r="E613" s="70">
        <f>'Input 1 - Schedule 1'!F615</f>
        <v>0</v>
      </c>
      <c r="F613" s="70">
        <f>'Input 1 - Schedule 1'!G615</f>
        <v>0</v>
      </c>
      <c r="G613" s="70">
        <f>'Input 1 - Schedule 1'!I615</f>
        <v>0</v>
      </c>
      <c r="H613" s="70" t="str">
        <f>'Input 1 - Schedule 1'!J615</f>
        <v/>
      </c>
      <c r="I613" s="70">
        <f>'Input 1 - Schedule 1'!U615</f>
        <v>0</v>
      </c>
      <c r="J613" s="46"/>
      <c r="L613" s="46"/>
      <c r="M613" s="46"/>
      <c r="N613" s="70">
        <f>SUMIFS('Input 3 - Capital Instruments'!P$6:P$222,'Input 3 - Capital Instruments'!$N$6:$N$222,C613)</f>
        <v>0</v>
      </c>
      <c r="O613" s="46"/>
      <c r="P613" s="46"/>
      <c r="Q613" s="46"/>
      <c r="R613" s="71">
        <f t="shared" si="179"/>
        <v>0</v>
      </c>
      <c r="S613" s="46"/>
      <c r="T613" s="46"/>
      <c r="U613" s="72">
        <f t="shared" si="180"/>
        <v>0</v>
      </c>
      <c r="V613" s="71">
        <f t="shared" si="181"/>
        <v>0</v>
      </c>
      <c r="W613" s="71">
        <f t="shared" si="182"/>
        <v>0</v>
      </c>
      <c r="Y613" s="46"/>
      <c r="AA613" s="46"/>
      <c r="AB613" s="51"/>
      <c r="AC613" s="51"/>
      <c r="AD613" s="51"/>
      <c r="AE613" s="51"/>
      <c r="AF613" s="51"/>
      <c r="AG613" s="72">
        <f t="shared" si="183"/>
        <v>0</v>
      </c>
      <c r="AH613" s="46"/>
      <c r="AI613" s="46"/>
      <c r="AJ613" s="72">
        <f t="shared" si="175"/>
        <v>0</v>
      </c>
      <c r="AK613" s="71">
        <f t="shared" si="176"/>
        <v>0</v>
      </c>
      <c r="AL613" s="71">
        <f t="shared" si="177"/>
        <v>0</v>
      </c>
      <c r="AN613" s="73">
        <f t="shared" si="184"/>
        <v>0</v>
      </c>
      <c r="AO613" s="78">
        <f t="shared" si="185"/>
        <v>0</v>
      </c>
      <c r="AP613" s="79">
        <f t="shared" si="186"/>
        <v>0</v>
      </c>
      <c r="AQ613" s="73">
        <f t="shared" si="187"/>
        <v>0</v>
      </c>
      <c r="AR613" s="78">
        <f t="shared" si="188"/>
        <v>0</v>
      </c>
      <c r="AS613" s="79">
        <f t="shared" si="189"/>
        <v>0</v>
      </c>
      <c r="AT613" s="80" t="str">
        <f t="shared" si="190"/>
        <v/>
      </c>
      <c r="AU613" s="80" t="str">
        <f t="shared" si="191"/>
        <v/>
      </c>
      <c r="AW613" s="3" t="s">
        <v>1</v>
      </c>
    </row>
    <row r="614" spans="1:49" x14ac:dyDescent="0.2">
      <c r="A614" s="81">
        <f t="shared" si="178"/>
        <v>607</v>
      </c>
      <c r="B614" s="77" t="str">
        <f>IFERROR(VLOOKUP(F614,GCC.Param!$B$3:$C$96,2,FALSE),"")</f>
        <v/>
      </c>
      <c r="C614" s="70">
        <f>'Input 1 - Schedule 1'!D616</f>
        <v>0</v>
      </c>
      <c r="D614" s="70">
        <f>'Input 1 - Schedule 1'!E616</f>
        <v>0</v>
      </c>
      <c r="E614" s="70">
        <f>'Input 1 - Schedule 1'!F616</f>
        <v>0</v>
      </c>
      <c r="F614" s="70">
        <f>'Input 1 - Schedule 1'!G616</f>
        <v>0</v>
      </c>
      <c r="G614" s="70">
        <f>'Input 1 - Schedule 1'!I616</f>
        <v>0</v>
      </c>
      <c r="H614" s="70" t="str">
        <f>'Input 1 - Schedule 1'!J616</f>
        <v/>
      </c>
      <c r="I614" s="70">
        <f>'Input 1 - Schedule 1'!U616</f>
        <v>0</v>
      </c>
      <c r="J614" s="46"/>
      <c r="L614" s="46"/>
      <c r="M614" s="46"/>
      <c r="N614" s="70">
        <f>SUMIFS('Input 3 - Capital Instruments'!P$6:P$222,'Input 3 - Capital Instruments'!$N$6:$N$222,C614)</f>
        <v>0</v>
      </c>
      <c r="O614" s="46"/>
      <c r="P614" s="46"/>
      <c r="Q614" s="46"/>
      <c r="R614" s="71">
        <f t="shared" si="179"/>
        <v>0</v>
      </c>
      <c r="S614" s="46"/>
      <c r="T614" s="46"/>
      <c r="U614" s="72">
        <f t="shared" si="180"/>
        <v>0</v>
      </c>
      <c r="V614" s="71">
        <f t="shared" si="181"/>
        <v>0</v>
      </c>
      <c r="W614" s="71">
        <f t="shared" si="182"/>
        <v>0</v>
      </c>
      <c r="Y614" s="46"/>
      <c r="AA614" s="46"/>
      <c r="AB614" s="51"/>
      <c r="AC614" s="51"/>
      <c r="AD614" s="51"/>
      <c r="AE614" s="51"/>
      <c r="AF614" s="51"/>
      <c r="AG614" s="72">
        <f t="shared" si="183"/>
        <v>0</v>
      </c>
      <c r="AH614" s="46"/>
      <c r="AI614" s="46"/>
      <c r="AJ614" s="72">
        <f t="shared" si="175"/>
        <v>0</v>
      </c>
      <c r="AK614" s="71">
        <f t="shared" si="176"/>
        <v>0</v>
      </c>
      <c r="AL614" s="71">
        <f t="shared" si="177"/>
        <v>0</v>
      </c>
      <c r="AN614" s="73">
        <f t="shared" si="184"/>
        <v>0</v>
      </c>
      <c r="AO614" s="78">
        <f t="shared" si="185"/>
        <v>0</v>
      </c>
      <c r="AP614" s="79">
        <f t="shared" si="186"/>
        <v>0</v>
      </c>
      <c r="AQ614" s="73">
        <f t="shared" si="187"/>
        <v>0</v>
      </c>
      <c r="AR614" s="78">
        <f t="shared" si="188"/>
        <v>0</v>
      </c>
      <c r="AS614" s="79">
        <f t="shared" si="189"/>
        <v>0</v>
      </c>
      <c r="AT614" s="80" t="str">
        <f t="shared" si="190"/>
        <v/>
      </c>
      <c r="AU614" s="80" t="str">
        <f t="shared" si="191"/>
        <v/>
      </c>
      <c r="AW614" s="3" t="s">
        <v>1</v>
      </c>
    </row>
    <row r="615" spans="1:49" x14ac:dyDescent="0.2">
      <c r="A615" s="81">
        <f t="shared" si="178"/>
        <v>608</v>
      </c>
      <c r="B615" s="77" t="str">
        <f>IFERROR(VLOOKUP(F615,GCC.Param!$B$3:$C$96,2,FALSE),"")</f>
        <v/>
      </c>
      <c r="C615" s="70">
        <f>'Input 1 - Schedule 1'!D617</f>
        <v>0</v>
      </c>
      <c r="D615" s="70">
        <f>'Input 1 - Schedule 1'!E617</f>
        <v>0</v>
      </c>
      <c r="E615" s="70">
        <f>'Input 1 - Schedule 1'!F617</f>
        <v>0</v>
      </c>
      <c r="F615" s="70">
        <f>'Input 1 - Schedule 1'!G617</f>
        <v>0</v>
      </c>
      <c r="G615" s="70">
        <f>'Input 1 - Schedule 1'!I617</f>
        <v>0</v>
      </c>
      <c r="H615" s="70" t="str">
        <f>'Input 1 - Schedule 1'!J617</f>
        <v/>
      </c>
      <c r="I615" s="70">
        <f>'Input 1 - Schedule 1'!U617</f>
        <v>0</v>
      </c>
      <c r="J615" s="46"/>
      <c r="L615" s="46"/>
      <c r="M615" s="46"/>
      <c r="N615" s="70">
        <f>SUMIFS('Input 3 - Capital Instruments'!P$6:P$222,'Input 3 - Capital Instruments'!$N$6:$N$222,C615)</f>
        <v>0</v>
      </c>
      <c r="O615" s="46"/>
      <c r="P615" s="46"/>
      <c r="Q615" s="46"/>
      <c r="R615" s="71">
        <f t="shared" si="179"/>
        <v>0</v>
      </c>
      <c r="S615" s="46"/>
      <c r="T615" s="46"/>
      <c r="U615" s="72">
        <f t="shared" si="180"/>
        <v>0</v>
      </c>
      <c r="V615" s="71">
        <f t="shared" si="181"/>
        <v>0</v>
      </c>
      <c r="W615" s="71">
        <f t="shared" si="182"/>
        <v>0</v>
      </c>
      <c r="Y615" s="46"/>
      <c r="AA615" s="46"/>
      <c r="AB615" s="51"/>
      <c r="AC615" s="51"/>
      <c r="AD615" s="51"/>
      <c r="AE615" s="51"/>
      <c r="AF615" s="51"/>
      <c r="AG615" s="72">
        <f t="shared" si="183"/>
        <v>0</v>
      </c>
      <c r="AH615" s="46"/>
      <c r="AI615" s="46"/>
      <c r="AJ615" s="72">
        <f t="shared" si="175"/>
        <v>0</v>
      </c>
      <c r="AK615" s="71">
        <f t="shared" si="176"/>
        <v>0</v>
      </c>
      <c r="AL615" s="71">
        <f t="shared" si="177"/>
        <v>0</v>
      </c>
      <c r="AN615" s="73">
        <f t="shared" si="184"/>
        <v>0</v>
      </c>
      <c r="AO615" s="78">
        <f t="shared" si="185"/>
        <v>0</v>
      </c>
      <c r="AP615" s="79">
        <f t="shared" si="186"/>
        <v>0</v>
      </c>
      <c r="AQ615" s="73">
        <f t="shared" si="187"/>
        <v>0</v>
      </c>
      <c r="AR615" s="78">
        <f t="shared" si="188"/>
        <v>0</v>
      </c>
      <c r="AS615" s="79">
        <f t="shared" si="189"/>
        <v>0</v>
      </c>
      <c r="AT615" s="80" t="str">
        <f t="shared" si="190"/>
        <v/>
      </c>
      <c r="AU615" s="80" t="str">
        <f t="shared" si="191"/>
        <v/>
      </c>
      <c r="AW615" s="3" t="s">
        <v>1</v>
      </c>
    </row>
    <row r="616" spans="1:49" x14ac:dyDescent="0.2">
      <c r="A616" s="81">
        <f t="shared" si="178"/>
        <v>609</v>
      </c>
      <c r="B616" s="77" t="str">
        <f>IFERROR(VLOOKUP(F616,GCC.Param!$B$3:$C$96,2,FALSE),"")</f>
        <v/>
      </c>
      <c r="C616" s="70">
        <f>'Input 1 - Schedule 1'!D618</f>
        <v>0</v>
      </c>
      <c r="D616" s="70">
        <f>'Input 1 - Schedule 1'!E618</f>
        <v>0</v>
      </c>
      <c r="E616" s="70">
        <f>'Input 1 - Schedule 1'!F618</f>
        <v>0</v>
      </c>
      <c r="F616" s="70">
        <f>'Input 1 - Schedule 1'!G618</f>
        <v>0</v>
      </c>
      <c r="G616" s="70">
        <f>'Input 1 - Schedule 1'!I618</f>
        <v>0</v>
      </c>
      <c r="H616" s="70" t="str">
        <f>'Input 1 - Schedule 1'!J618</f>
        <v/>
      </c>
      <c r="I616" s="70">
        <f>'Input 1 - Schedule 1'!U618</f>
        <v>0</v>
      </c>
      <c r="J616" s="46"/>
      <c r="L616" s="46"/>
      <c r="M616" s="46"/>
      <c r="N616" s="70">
        <f>SUMIFS('Input 3 - Capital Instruments'!P$6:P$222,'Input 3 - Capital Instruments'!$N$6:$N$222,C616)</f>
        <v>0</v>
      </c>
      <c r="O616" s="46"/>
      <c r="P616" s="46"/>
      <c r="Q616" s="46"/>
      <c r="R616" s="71">
        <f t="shared" si="179"/>
        <v>0</v>
      </c>
      <c r="S616" s="46"/>
      <c r="T616" s="46"/>
      <c r="U616" s="72">
        <f t="shared" si="180"/>
        <v>0</v>
      </c>
      <c r="V616" s="71">
        <f t="shared" si="181"/>
        <v>0</v>
      </c>
      <c r="W616" s="71">
        <f t="shared" si="182"/>
        <v>0</v>
      </c>
      <c r="Y616" s="46"/>
      <c r="AA616" s="46"/>
      <c r="AB616" s="51"/>
      <c r="AC616" s="51"/>
      <c r="AD616" s="51"/>
      <c r="AE616" s="51"/>
      <c r="AF616" s="51"/>
      <c r="AG616" s="72">
        <f t="shared" si="183"/>
        <v>0</v>
      </c>
      <c r="AH616" s="46"/>
      <c r="AI616" s="46"/>
      <c r="AJ616" s="72">
        <f t="shared" si="175"/>
        <v>0</v>
      </c>
      <c r="AK616" s="71">
        <f t="shared" si="176"/>
        <v>0</v>
      </c>
      <c r="AL616" s="71">
        <f t="shared" si="177"/>
        <v>0</v>
      </c>
      <c r="AN616" s="73">
        <f t="shared" si="184"/>
        <v>0</v>
      </c>
      <c r="AO616" s="78">
        <f t="shared" si="185"/>
        <v>0</v>
      </c>
      <c r="AP616" s="79">
        <f t="shared" si="186"/>
        <v>0</v>
      </c>
      <c r="AQ616" s="73">
        <f t="shared" si="187"/>
        <v>0</v>
      </c>
      <c r="AR616" s="78">
        <f t="shared" si="188"/>
        <v>0</v>
      </c>
      <c r="AS616" s="79">
        <f t="shared" si="189"/>
        <v>0</v>
      </c>
      <c r="AT616" s="80" t="str">
        <f t="shared" si="190"/>
        <v/>
      </c>
      <c r="AU616" s="80" t="str">
        <f t="shared" si="191"/>
        <v/>
      </c>
      <c r="AW616" s="3" t="s">
        <v>1</v>
      </c>
    </row>
    <row r="617" spans="1:49" x14ac:dyDescent="0.2">
      <c r="A617" s="81">
        <f t="shared" si="178"/>
        <v>610</v>
      </c>
      <c r="B617" s="77" t="str">
        <f>IFERROR(VLOOKUP(F617,GCC.Param!$B$3:$C$96,2,FALSE),"")</f>
        <v/>
      </c>
      <c r="C617" s="70">
        <f>'Input 1 - Schedule 1'!D619</f>
        <v>0</v>
      </c>
      <c r="D617" s="70">
        <f>'Input 1 - Schedule 1'!E619</f>
        <v>0</v>
      </c>
      <c r="E617" s="70">
        <f>'Input 1 - Schedule 1'!F619</f>
        <v>0</v>
      </c>
      <c r="F617" s="70">
        <f>'Input 1 - Schedule 1'!G619</f>
        <v>0</v>
      </c>
      <c r="G617" s="70">
        <f>'Input 1 - Schedule 1'!I619</f>
        <v>0</v>
      </c>
      <c r="H617" s="70" t="str">
        <f>'Input 1 - Schedule 1'!J619</f>
        <v/>
      </c>
      <c r="I617" s="70">
        <f>'Input 1 - Schedule 1'!U619</f>
        <v>0</v>
      </c>
      <c r="J617" s="46"/>
      <c r="L617" s="46"/>
      <c r="M617" s="46"/>
      <c r="N617" s="70">
        <f>SUMIFS('Input 3 - Capital Instruments'!P$6:P$222,'Input 3 - Capital Instruments'!$N$6:$N$222,C617)</f>
        <v>0</v>
      </c>
      <c r="O617" s="46"/>
      <c r="P617" s="46"/>
      <c r="Q617" s="46"/>
      <c r="R617" s="71">
        <f t="shared" si="179"/>
        <v>0</v>
      </c>
      <c r="S617" s="46"/>
      <c r="T617" s="46"/>
      <c r="U617" s="72">
        <f t="shared" si="180"/>
        <v>0</v>
      </c>
      <c r="V617" s="71">
        <f t="shared" si="181"/>
        <v>0</v>
      </c>
      <c r="W617" s="71">
        <f t="shared" si="182"/>
        <v>0</v>
      </c>
      <c r="Y617" s="46"/>
      <c r="AA617" s="46"/>
      <c r="AB617" s="51"/>
      <c r="AC617" s="51"/>
      <c r="AD617" s="51"/>
      <c r="AE617" s="51"/>
      <c r="AF617" s="51"/>
      <c r="AG617" s="72">
        <f t="shared" si="183"/>
        <v>0</v>
      </c>
      <c r="AH617" s="46"/>
      <c r="AI617" s="46"/>
      <c r="AJ617" s="72">
        <f t="shared" si="175"/>
        <v>0</v>
      </c>
      <c r="AK617" s="71">
        <f t="shared" si="176"/>
        <v>0</v>
      </c>
      <c r="AL617" s="71">
        <f t="shared" si="177"/>
        <v>0</v>
      </c>
      <c r="AN617" s="73">
        <f t="shared" si="184"/>
        <v>0</v>
      </c>
      <c r="AO617" s="78">
        <f t="shared" si="185"/>
        <v>0</v>
      </c>
      <c r="AP617" s="79">
        <f t="shared" si="186"/>
        <v>0</v>
      </c>
      <c r="AQ617" s="73">
        <f t="shared" si="187"/>
        <v>0</v>
      </c>
      <c r="AR617" s="78">
        <f t="shared" si="188"/>
        <v>0</v>
      </c>
      <c r="AS617" s="79">
        <f t="shared" si="189"/>
        <v>0</v>
      </c>
      <c r="AT617" s="80" t="str">
        <f t="shared" si="190"/>
        <v/>
      </c>
      <c r="AU617" s="80" t="str">
        <f t="shared" si="191"/>
        <v/>
      </c>
      <c r="AW617" s="3" t="s">
        <v>1</v>
      </c>
    </row>
    <row r="618" spans="1:49" x14ac:dyDescent="0.2">
      <c r="A618" s="81">
        <f t="shared" si="178"/>
        <v>611</v>
      </c>
      <c r="B618" s="77" t="str">
        <f>IFERROR(VLOOKUP(F618,GCC.Param!$B$3:$C$96,2,FALSE),"")</f>
        <v/>
      </c>
      <c r="C618" s="70">
        <f>'Input 1 - Schedule 1'!D620</f>
        <v>0</v>
      </c>
      <c r="D618" s="70">
        <f>'Input 1 - Schedule 1'!E620</f>
        <v>0</v>
      </c>
      <c r="E618" s="70">
        <f>'Input 1 - Schedule 1'!F620</f>
        <v>0</v>
      </c>
      <c r="F618" s="70">
        <f>'Input 1 - Schedule 1'!G620</f>
        <v>0</v>
      </c>
      <c r="G618" s="70">
        <f>'Input 1 - Schedule 1'!I620</f>
        <v>0</v>
      </c>
      <c r="H618" s="70" t="str">
        <f>'Input 1 - Schedule 1'!J620</f>
        <v/>
      </c>
      <c r="I618" s="70">
        <f>'Input 1 - Schedule 1'!U620</f>
        <v>0</v>
      </c>
      <c r="J618" s="46"/>
      <c r="L618" s="46"/>
      <c r="M618" s="46"/>
      <c r="N618" s="70">
        <f>SUMIFS('Input 3 - Capital Instruments'!P$6:P$222,'Input 3 - Capital Instruments'!$N$6:$N$222,C618)</f>
        <v>0</v>
      </c>
      <c r="O618" s="46"/>
      <c r="P618" s="46"/>
      <c r="Q618" s="46"/>
      <c r="R618" s="71">
        <f t="shared" si="179"/>
        <v>0</v>
      </c>
      <c r="S618" s="46"/>
      <c r="T618" s="46"/>
      <c r="U618" s="72">
        <f t="shared" si="180"/>
        <v>0</v>
      </c>
      <c r="V618" s="71">
        <f t="shared" si="181"/>
        <v>0</v>
      </c>
      <c r="W618" s="71">
        <f t="shared" si="182"/>
        <v>0</v>
      </c>
      <c r="Y618" s="46"/>
      <c r="AA618" s="46"/>
      <c r="AB618" s="51"/>
      <c r="AC618" s="51"/>
      <c r="AD618" s="51"/>
      <c r="AE618" s="51"/>
      <c r="AF618" s="51"/>
      <c r="AG618" s="72">
        <f t="shared" si="183"/>
        <v>0</v>
      </c>
      <c r="AH618" s="46"/>
      <c r="AI618" s="46"/>
      <c r="AJ618" s="72">
        <f t="shared" si="175"/>
        <v>0</v>
      </c>
      <c r="AK618" s="71">
        <f t="shared" si="176"/>
        <v>0</v>
      </c>
      <c r="AL618" s="71">
        <f t="shared" si="177"/>
        <v>0</v>
      </c>
      <c r="AN618" s="73">
        <f t="shared" si="184"/>
        <v>0</v>
      </c>
      <c r="AO618" s="78">
        <f t="shared" si="185"/>
        <v>0</v>
      </c>
      <c r="AP618" s="79">
        <f t="shared" si="186"/>
        <v>0</v>
      </c>
      <c r="AQ618" s="73">
        <f t="shared" si="187"/>
        <v>0</v>
      </c>
      <c r="AR618" s="78">
        <f t="shared" si="188"/>
        <v>0</v>
      </c>
      <c r="AS618" s="79">
        <f t="shared" si="189"/>
        <v>0</v>
      </c>
      <c r="AT618" s="80" t="str">
        <f t="shared" si="190"/>
        <v/>
      </c>
      <c r="AU618" s="80" t="str">
        <f t="shared" si="191"/>
        <v/>
      </c>
      <c r="AW618" s="3" t="s">
        <v>1</v>
      </c>
    </row>
    <row r="619" spans="1:49" x14ac:dyDescent="0.2">
      <c r="A619" s="81">
        <f t="shared" si="178"/>
        <v>612</v>
      </c>
      <c r="B619" s="77" t="str">
        <f>IFERROR(VLOOKUP(F619,GCC.Param!$B$3:$C$96,2,FALSE),"")</f>
        <v/>
      </c>
      <c r="C619" s="70">
        <f>'Input 1 - Schedule 1'!D621</f>
        <v>0</v>
      </c>
      <c r="D619" s="70">
        <f>'Input 1 - Schedule 1'!E621</f>
        <v>0</v>
      </c>
      <c r="E619" s="70">
        <f>'Input 1 - Schedule 1'!F621</f>
        <v>0</v>
      </c>
      <c r="F619" s="70">
        <f>'Input 1 - Schedule 1'!G621</f>
        <v>0</v>
      </c>
      <c r="G619" s="70">
        <f>'Input 1 - Schedule 1'!I621</f>
        <v>0</v>
      </c>
      <c r="H619" s="70" t="str">
        <f>'Input 1 - Schedule 1'!J621</f>
        <v/>
      </c>
      <c r="I619" s="70">
        <f>'Input 1 - Schedule 1'!U621</f>
        <v>0</v>
      </c>
      <c r="J619" s="46"/>
      <c r="L619" s="46"/>
      <c r="M619" s="46"/>
      <c r="N619" s="70">
        <f>SUMIFS('Input 3 - Capital Instruments'!P$6:P$222,'Input 3 - Capital Instruments'!$N$6:$N$222,C619)</f>
        <v>0</v>
      </c>
      <c r="O619" s="46"/>
      <c r="P619" s="46"/>
      <c r="Q619" s="46"/>
      <c r="R619" s="71">
        <f t="shared" si="179"/>
        <v>0</v>
      </c>
      <c r="S619" s="46"/>
      <c r="T619" s="46"/>
      <c r="U619" s="72">
        <f t="shared" si="180"/>
        <v>0</v>
      </c>
      <c r="V619" s="71">
        <f t="shared" si="181"/>
        <v>0</v>
      </c>
      <c r="W619" s="71">
        <f t="shared" si="182"/>
        <v>0</v>
      </c>
      <c r="Y619" s="46"/>
      <c r="AA619" s="46"/>
      <c r="AB619" s="51"/>
      <c r="AC619" s="51"/>
      <c r="AD619" s="51"/>
      <c r="AE619" s="51"/>
      <c r="AF619" s="51"/>
      <c r="AG619" s="72">
        <f t="shared" si="183"/>
        <v>0</v>
      </c>
      <c r="AH619" s="46"/>
      <c r="AI619" s="46"/>
      <c r="AJ619" s="72">
        <f t="shared" si="175"/>
        <v>0</v>
      </c>
      <c r="AK619" s="71">
        <f t="shared" si="176"/>
        <v>0</v>
      </c>
      <c r="AL619" s="71">
        <f t="shared" si="177"/>
        <v>0</v>
      </c>
      <c r="AN619" s="73">
        <f t="shared" si="184"/>
        <v>0</v>
      </c>
      <c r="AO619" s="78">
        <f t="shared" si="185"/>
        <v>0</v>
      </c>
      <c r="AP619" s="79">
        <f t="shared" si="186"/>
        <v>0</v>
      </c>
      <c r="AQ619" s="73">
        <f t="shared" si="187"/>
        <v>0</v>
      </c>
      <c r="AR619" s="78">
        <f t="shared" si="188"/>
        <v>0</v>
      </c>
      <c r="AS619" s="79">
        <f t="shared" si="189"/>
        <v>0</v>
      </c>
      <c r="AT619" s="80" t="str">
        <f t="shared" si="190"/>
        <v/>
      </c>
      <c r="AU619" s="80" t="str">
        <f t="shared" si="191"/>
        <v/>
      </c>
      <c r="AW619" s="3" t="s">
        <v>1</v>
      </c>
    </row>
    <row r="620" spans="1:49" x14ac:dyDescent="0.2">
      <c r="A620" s="81">
        <f t="shared" si="178"/>
        <v>613</v>
      </c>
      <c r="B620" s="77" t="str">
        <f>IFERROR(VLOOKUP(F620,GCC.Param!$B$3:$C$96,2,FALSE),"")</f>
        <v/>
      </c>
      <c r="C620" s="70">
        <f>'Input 1 - Schedule 1'!D622</f>
        <v>0</v>
      </c>
      <c r="D620" s="70">
        <f>'Input 1 - Schedule 1'!E622</f>
        <v>0</v>
      </c>
      <c r="E620" s="70">
        <f>'Input 1 - Schedule 1'!F622</f>
        <v>0</v>
      </c>
      <c r="F620" s="70">
        <f>'Input 1 - Schedule 1'!G622</f>
        <v>0</v>
      </c>
      <c r="G620" s="70">
        <f>'Input 1 - Schedule 1'!I622</f>
        <v>0</v>
      </c>
      <c r="H620" s="70" t="str">
        <f>'Input 1 - Schedule 1'!J622</f>
        <v/>
      </c>
      <c r="I620" s="70">
        <f>'Input 1 - Schedule 1'!U622</f>
        <v>0</v>
      </c>
      <c r="J620" s="46"/>
      <c r="L620" s="46"/>
      <c r="M620" s="46"/>
      <c r="N620" s="70">
        <f>SUMIFS('Input 3 - Capital Instruments'!P$6:P$222,'Input 3 - Capital Instruments'!$N$6:$N$222,C620)</f>
        <v>0</v>
      </c>
      <c r="O620" s="46"/>
      <c r="P620" s="46"/>
      <c r="Q620" s="46"/>
      <c r="R620" s="71">
        <f t="shared" si="179"/>
        <v>0</v>
      </c>
      <c r="S620" s="46"/>
      <c r="T620" s="46"/>
      <c r="U620" s="72">
        <f t="shared" si="180"/>
        <v>0</v>
      </c>
      <c r="V620" s="71">
        <f t="shared" si="181"/>
        <v>0</v>
      </c>
      <c r="W620" s="71">
        <f t="shared" si="182"/>
        <v>0</v>
      </c>
      <c r="Y620" s="46"/>
      <c r="AA620" s="46"/>
      <c r="AB620" s="51"/>
      <c r="AC620" s="51"/>
      <c r="AD620" s="51"/>
      <c r="AE620" s="51"/>
      <c r="AF620" s="51"/>
      <c r="AG620" s="72">
        <f t="shared" si="183"/>
        <v>0</v>
      </c>
      <c r="AH620" s="46"/>
      <c r="AI620" s="46"/>
      <c r="AJ620" s="72">
        <f t="shared" si="175"/>
        <v>0</v>
      </c>
      <c r="AK620" s="71">
        <f t="shared" si="176"/>
        <v>0</v>
      </c>
      <c r="AL620" s="71">
        <f t="shared" si="177"/>
        <v>0</v>
      </c>
      <c r="AN620" s="73">
        <f t="shared" si="184"/>
        <v>0</v>
      </c>
      <c r="AO620" s="78">
        <f t="shared" si="185"/>
        <v>0</v>
      </c>
      <c r="AP620" s="79">
        <f t="shared" si="186"/>
        <v>0</v>
      </c>
      <c r="AQ620" s="73">
        <f t="shared" si="187"/>
        <v>0</v>
      </c>
      <c r="AR620" s="78">
        <f t="shared" si="188"/>
        <v>0</v>
      </c>
      <c r="AS620" s="79">
        <f t="shared" si="189"/>
        <v>0</v>
      </c>
      <c r="AT620" s="80" t="str">
        <f t="shared" si="190"/>
        <v/>
      </c>
      <c r="AU620" s="80" t="str">
        <f t="shared" si="191"/>
        <v/>
      </c>
      <c r="AW620" s="3" t="s">
        <v>1</v>
      </c>
    </row>
    <row r="621" spans="1:49" x14ac:dyDescent="0.2">
      <c r="A621" s="81">
        <f t="shared" si="178"/>
        <v>614</v>
      </c>
      <c r="B621" s="77" t="str">
        <f>IFERROR(VLOOKUP(F621,GCC.Param!$B$3:$C$96,2,FALSE),"")</f>
        <v/>
      </c>
      <c r="C621" s="70">
        <f>'Input 1 - Schedule 1'!D623</f>
        <v>0</v>
      </c>
      <c r="D621" s="70">
        <f>'Input 1 - Schedule 1'!E623</f>
        <v>0</v>
      </c>
      <c r="E621" s="70">
        <f>'Input 1 - Schedule 1'!F623</f>
        <v>0</v>
      </c>
      <c r="F621" s="70">
        <f>'Input 1 - Schedule 1'!G623</f>
        <v>0</v>
      </c>
      <c r="G621" s="70">
        <f>'Input 1 - Schedule 1'!I623</f>
        <v>0</v>
      </c>
      <c r="H621" s="70" t="str">
        <f>'Input 1 - Schedule 1'!J623</f>
        <v/>
      </c>
      <c r="I621" s="70">
        <f>'Input 1 - Schedule 1'!U623</f>
        <v>0</v>
      </c>
      <c r="J621" s="46"/>
      <c r="L621" s="46"/>
      <c r="M621" s="46"/>
      <c r="N621" s="70">
        <f>SUMIFS('Input 3 - Capital Instruments'!P$6:P$222,'Input 3 - Capital Instruments'!$N$6:$N$222,C621)</f>
        <v>0</v>
      </c>
      <c r="O621" s="46"/>
      <c r="P621" s="46"/>
      <c r="Q621" s="46"/>
      <c r="R621" s="71">
        <f t="shared" si="179"/>
        <v>0</v>
      </c>
      <c r="S621" s="46"/>
      <c r="T621" s="46"/>
      <c r="U621" s="72">
        <f t="shared" si="180"/>
        <v>0</v>
      </c>
      <c r="V621" s="71">
        <f t="shared" si="181"/>
        <v>0</v>
      </c>
      <c r="W621" s="71">
        <f t="shared" si="182"/>
        <v>0</v>
      </c>
      <c r="Y621" s="46"/>
      <c r="AA621" s="46"/>
      <c r="AB621" s="51"/>
      <c r="AC621" s="51"/>
      <c r="AD621" s="51"/>
      <c r="AE621" s="51"/>
      <c r="AF621" s="51"/>
      <c r="AG621" s="72">
        <f t="shared" si="183"/>
        <v>0</v>
      </c>
      <c r="AH621" s="46"/>
      <c r="AI621" s="46"/>
      <c r="AJ621" s="72">
        <f t="shared" si="175"/>
        <v>0</v>
      </c>
      <c r="AK621" s="71">
        <f t="shared" si="176"/>
        <v>0</v>
      </c>
      <c r="AL621" s="71">
        <f t="shared" si="177"/>
        <v>0</v>
      </c>
      <c r="AN621" s="73">
        <f t="shared" si="184"/>
        <v>0</v>
      </c>
      <c r="AO621" s="78">
        <f t="shared" si="185"/>
        <v>0</v>
      </c>
      <c r="AP621" s="79">
        <f t="shared" si="186"/>
        <v>0</v>
      </c>
      <c r="AQ621" s="73">
        <f t="shared" si="187"/>
        <v>0</v>
      </c>
      <c r="AR621" s="78">
        <f t="shared" si="188"/>
        <v>0</v>
      </c>
      <c r="AS621" s="79">
        <f t="shared" si="189"/>
        <v>0</v>
      </c>
      <c r="AT621" s="80" t="str">
        <f t="shared" si="190"/>
        <v/>
      </c>
      <c r="AU621" s="80" t="str">
        <f t="shared" si="191"/>
        <v/>
      </c>
      <c r="AW621" s="3" t="s">
        <v>1</v>
      </c>
    </row>
    <row r="622" spans="1:49" x14ac:dyDescent="0.2">
      <c r="A622" s="81">
        <f t="shared" si="178"/>
        <v>615</v>
      </c>
      <c r="B622" s="77" t="str">
        <f>IFERROR(VLOOKUP(F622,GCC.Param!$B$3:$C$96,2,FALSE),"")</f>
        <v/>
      </c>
      <c r="C622" s="70">
        <f>'Input 1 - Schedule 1'!D624</f>
        <v>0</v>
      </c>
      <c r="D622" s="70">
        <f>'Input 1 - Schedule 1'!E624</f>
        <v>0</v>
      </c>
      <c r="E622" s="70">
        <f>'Input 1 - Schedule 1'!F624</f>
        <v>0</v>
      </c>
      <c r="F622" s="70">
        <f>'Input 1 - Schedule 1'!G624</f>
        <v>0</v>
      </c>
      <c r="G622" s="70">
        <f>'Input 1 - Schedule 1'!I624</f>
        <v>0</v>
      </c>
      <c r="H622" s="70" t="str">
        <f>'Input 1 - Schedule 1'!J624</f>
        <v/>
      </c>
      <c r="I622" s="70">
        <f>'Input 1 - Schedule 1'!U624</f>
        <v>0</v>
      </c>
      <c r="J622" s="46"/>
      <c r="L622" s="46"/>
      <c r="M622" s="46"/>
      <c r="N622" s="70">
        <f>SUMIFS('Input 3 - Capital Instruments'!P$6:P$222,'Input 3 - Capital Instruments'!$N$6:$N$222,C622)</f>
        <v>0</v>
      </c>
      <c r="O622" s="46"/>
      <c r="P622" s="46"/>
      <c r="Q622" s="46"/>
      <c r="R622" s="71">
        <f t="shared" si="179"/>
        <v>0</v>
      </c>
      <c r="S622" s="46"/>
      <c r="T622" s="46"/>
      <c r="U622" s="72">
        <f t="shared" si="180"/>
        <v>0</v>
      </c>
      <c r="V622" s="71">
        <f t="shared" si="181"/>
        <v>0</v>
      </c>
      <c r="W622" s="71">
        <f t="shared" si="182"/>
        <v>0</v>
      </c>
      <c r="Y622" s="46"/>
      <c r="AA622" s="46"/>
      <c r="AB622" s="51"/>
      <c r="AC622" s="51"/>
      <c r="AD622" s="51"/>
      <c r="AE622" s="51"/>
      <c r="AF622" s="51"/>
      <c r="AG622" s="72">
        <f t="shared" si="183"/>
        <v>0</v>
      </c>
      <c r="AH622" s="46"/>
      <c r="AI622" s="46"/>
      <c r="AJ622" s="72">
        <f t="shared" si="175"/>
        <v>0</v>
      </c>
      <c r="AK622" s="71">
        <f t="shared" si="176"/>
        <v>0</v>
      </c>
      <c r="AL622" s="71">
        <f t="shared" si="177"/>
        <v>0</v>
      </c>
      <c r="AN622" s="73">
        <f t="shared" si="184"/>
        <v>0</v>
      </c>
      <c r="AO622" s="78">
        <f t="shared" si="185"/>
        <v>0</v>
      </c>
      <c r="AP622" s="79">
        <f t="shared" si="186"/>
        <v>0</v>
      </c>
      <c r="AQ622" s="73">
        <f t="shared" si="187"/>
        <v>0</v>
      </c>
      <c r="AR622" s="78">
        <f t="shared" si="188"/>
        <v>0</v>
      </c>
      <c r="AS622" s="79">
        <f t="shared" si="189"/>
        <v>0</v>
      </c>
      <c r="AT622" s="80" t="str">
        <f t="shared" si="190"/>
        <v/>
      </c>
      <c r="AU622" s="80" t="str">
        <f t="shared" si="191"/>
        <v/>
      </c>
      <c r="AW622" s="3" t="s">
        <v>1</v>
      </c>
    </row>
    <row r="623" spans="1:49" x14ac:dyDescent="0.2">
      <c r="A623" s="81">
        <f t="shared" si="178"/>
        <v>616</v>
      </c>
      <c r="B623" s="77" t="str">
        <f>IFERROR(VLOOKUP(F623,GCC.Param!$B$3:$C$96,2,FALSE),"")</f>
        <v/>
      </c>
      <c r="C623" s="70">
        <f>'Input 1 - Schedule 1'!D625</f>
        <v>0</v>
      </c>
      <c r="D623" s="70">
        <f>'Input 1 - Schedule 1'!E625</f>
        <v>0</v>
      </c>
      <c r="E623" s="70">
        <f>'Input 1 - Schedule 1'!F625</f>
        <v>0</v>
      </c>
      <c r="F623" s="70">
        <f>'Input 1 - Schedule 1'!G625</f>
        <v>0</v>
      </c>
      <c r="G623" s="70">
        <f>'Input 1 - Schedule 1'!I625</f>
        <v>0</v>
      </c>
      <c r="H623" s="70" t="str">
        <f>'Input 1 - Schedule 1'!J625</f>
        <v/>
      </c>
      <c r="I623" s="70">
        <f>'Input 1 - Schedule 1'!U625</f>
        <v>0</v>
      </c>
      <c r="J623" s="46"/>
      <c r="L623" s="46"/>
      <c r="M623" s="46"/>
      <c r="N623" s="70">
        <f>SUMIFS('Input 3 - Capital Instruments'!P$6:P$222,'Input 3 - Capital Instruments'!$N$6:$N$222,C623)</f>
        <v>0</v>
      </c>
      <c r="O623" s="46"/>
      <c r="P623" s="46"/>
      <c r="Q623" s="46"/>
      <c r="R623" s="71">
        <f t="shared" si="179"/>
        <v>0</v>
      </c>
      <c r="S623" s="46"/>
      <c r="T623" s="46"/>
      <c r="U623" s="72">
        <f t="shared" si="180"/>
        <v>0</v>
      </c>
      <c r="V623" s="71">
        <f t="shared" si="181"/>
        <v>0</v>
      </c>
      <c r="W623" s="71">
        <f t="shared" si="182"/>
        <v>0</v>
      </c>
      <c r="Y623" s="46"/>
      <c r="AA623" s="46"/>
      <c r="AB623" s="51"/>
      <c r="AC623" s="51"/>
      <c r="AD623" s="51"/>
      <c r="AE623" s="51"/>
      <c r="AF623" s="51"/>
      <c r="AG623" s="72">
        <f t="shared" si="183"/>
        <v>0</v>
      </c>
      <c r="AH623" s="46"/>
      <c r="AI623" s="46"/>
      <c r="AJ623" s="72">
        <f t="shared" si="175"/>
        <v>0</v>
      </c>
      <c r="AK623" s="71">
        <f t="shared" si="176"/>
        <v>0</v>
      </c>
      <c r="AL623" s="71">
        <f t="shared" si="177"/>
        <v>0</v>
      </c>
      <c r="AN623" s="73">
        <f t="shared" si="184"/>
        <v>0</v>
      </c>
      <c r="AO623" s="78">
        <f t="shared" si="185"/>
        <v>0</v>
      </c>
      <c r="AP623" s="79">
        <f t="shared" si="186"/>
        <v>0</v>
      </c>
      <c r="AQ623" s="73">
        <f t="shared" si="187"/>
        <v>0</v>
      </c>
      <c r="AR623" s="78">
        <f t="shared" si="188"/>
        <v>0</v>
      </c>
      <c r="AS623" s="79">
        <f t="shared" si="189"/>
        <v>0</v>
      </c>
      <c r="AT623" s="80" t="str">
        <f t="shared" si="190"/>
        <v/>
      </c>
      <c r="AU623" s="80" t="str">
        <f t="shared" si="191"/>
        <v/>
      </c>
      <c r="AW623" s="3" t="s">
        <v>1</v>
      </c>
    </row>
    <row r="624" spans="1:49" x14ac:dyDescent="0.2">
      <c r="A624" s="81">
        <f t="shared" si="178"/>
        <v>617</v>
      </c>
      <c r="B624" s="77" t="str">
        <f>IFERROR(VLOOKUP(F624,GCC.Param!$B$3:$C$96,2,FALSE),"")</f>
        <v/>
      </c>
      <c r="C624" s="70">
        <f>'Input 1 - Schedule 1'!D626</f>
        <v>0</v>
      </c>
      <c r="D624" s="70">
        <f>'Input 1 - Schedule 1'!E626</f>
        <v>0</v>
      </c>
      <c r="E624" s="70">
        <f>'Input 1 - Schedule 1'!F626</f>
        <v>0</v>
      </c>
      <c r="F624" s="70">
        <f>'Input 1 - Schedule 1'!G626</f>
        <v>0</v>
      </c>
      <c r="G624" s="70">
        <f>'Input 1 - Schedule 1'!I626</f>
        <v>0</v>
      </c>
      <c r="H624" s="70" t="str">
        <f>'Input 1 - Schedule 1'!J626</f>
        <v/>
      </c>
      <c r="I624" s="70">
        <f>'Input 1 - Schedule 1'!U626</f>
        <v>0</v>
      </c>
      <c r="J624" s="46"/>
      <c r="L624" s="46"/>
      <c r="M624" s="46"/>
      <c r="N624" s="70">
        <f>SUMIFS('Input 3 - Capital Instruments'!P$6:P$222,'Input 3 - Capital Instruments'!$N$6:$N$222,C624)</f>
        <v>0</v>
      </c>
      <c r="O624" s="46"/>
      <c r="P624" s="46"/>
      <c r="Q624" s="46"/>
      <c r="R624" s="71">
        <f t="shared" si="179"/>
        <v>0</v>
      </c>
      <c r="S624" s="46"/>
      <c r="T624" s="46"/>
      <c r="U624" s="72">
        <f t="shared" si="180"/>
        <v>0</v>
      </c>
      <c r="V624" s="71">
        <f t="shared" si="181"/>
        <v>0</v>
      </c>
      <c r="W624" s="71">
        <f t="shared" si="182"/>
        <v>0</v>
      </c>
      <c r="Y624" s="46"/>
      <c r="AA624" s="46"/>
      <c r="AB624" s="51"/>
      <c r="AC624" s="51"/>
      <c r="AD624" s="51"/>
      <c r="AE624" s="51"/>
      <c r="AF624" s="51"/>
      <c r="AG624" s="72">
        <f t="shared" si="183"/>
        <v>0</v>
      </c>
      <c r="AH624" s="46"/>
      <c r="AI624" s="46"/>
      <c r="AJ624" s="72">
        <f t="shared" si="175"/>
        <v>0</v>
      </c>
      <c r="AK624" s="71">
        <f t="shared" si="176"/>
        <v>0</v>
      </c>
      <c r="AL624" s="71">
        <f t="shared" si="177"/>
        <v>0</v>
      </c>
      <c r="AN624" s="73">
        <f t="shared" si="184"/>
        <v>0</v>
      </c>
      <c r="AO624" s="78">
        <f t="shared" si="185"/>
        <v>0</v>
      </c>
      <c r="AP624" s="79">
        <f t="shared" si="186"/>
        <v>0</v>
      </c>
      <c r="AQ624" s="73">
        <f t="shared" si="187"/>
        <v>0</v>
      </c>
      <c r="AR624" s="78">
        <f t="shared" si="188"/>
        <v>0</v>
      </c>
      <c r="AS624" s="79">
        <f t="shared" si="189"/>
        <v>0</v>
      </c>
      <c r="AT624" s="80" t="str">
        <f t="shared" si="190"/>
        <v/>
      </c>
      <c r="AU624" s="80" t="str">
        <f t="shared" si="191"/>
        <v/>
      </c>
      <c r="AW624" s="3" t="s">
        <v>1</v>
      </c>
    </row>
    <row r="625" spans="1:49" x14ac:dyDescent="0.2">
      <c r="A625" s="81">
        <f t="shared" si="178"/>
        <v>618</v>
      </c>
      <c r="B625" s="77" t="str">
        <f>IFERROR(VLOOKUP(F625,GCC.Param!$B$3:$C$96,2,FALSE),"")</f>
        <v/>
      </c>
      <c r="C625" s="70">
        <f>'Input 1 - Schedule 1'!D627</f>
        <v>0</v>
      </c>
      <c r="D625" s="70">
        <f>'Input 1 - Schedule 1'!E627</f>
        <v>0</v>
      </c>
      <c r="E625" s="70">
        <f>'Input 1 - Schedule 1'!F627</f>
        <v>0</v>
      </c>
      <c r="F625" s="70">
        <f>'Input 1 - Schedule 1'!G627</f>
        <v>0</v>
      </c>
      <c r="G625" s="70">
        <f>'Input 1 - Schedule 1'!I627</f>
        <v>0</v>
      </c>
      <c r="H625" s="70" t="str">
        <f>'Input 1 - Schedule 1'!J627</f>
        <v/>
      </c>
      <c r="I625" s="70">
        <f>'Input 1 - Schedule 1'!U627</f>
        <v>0</v>
      </c>
      <c r="J625" s="46"/>
      <c r="L625" s="46"/>
      <c r="M625" s="46"/>
      <c r="N625" s="70">
        <f>SUMIFS('Input 3 - Capital Instruments'!P$6:P$222,'Input 3 - Capital Instruments'!$N$6:$N$222,C625)</f>
        <v>0</v>
      </c>
      <c r="O625" s="46"/>
      <c r="P625" s="46"/>
      <c r="Q625" s="46"/>
      <c r="R625" s="71">
        <f t="shared" si="179"/>
        <v>0</v>
      </c>
      <c r="S625" s="46"/>
      <c r="T625" s="46"/>
      <c r="U625" s="72">
        <f t="shared" si="180"/>
        <v>0</v>
      </c>
      <c r="V625" s="71">
        <f t="shared" si="181"/>
        <v>0</v>
      </c>
      <c r="W625" s="71">
        <f t="shared" si="182"/>
        <v>0</v>
      </c>
      <c r="Y625" s="46"/>
      <c r="AA625" s="46"/>
      <c r="AB625" s="51"/>
      <c r="AC625" s="51"/>
      <c r="AD625" s="51"/>
      <c r="AE625" s="51"/>
      <c r="AF625" s="51"/>
      <c r="AG625" s="72">
        <f t="shared" si="183"/>
        <v>0</v>
      </c>
      <c r="AH625" s="46"/>
      <c r="AI625" s="46"/>
      <c r="AJ625" s="72">
        <f t="shared" si="175"/>
        <v>0</v>
      </c>
      <c r="AK625" s="71">
        <f t="shared" si="176"/>
        <v>0</v>
      </c>
      <c r="AL625" s="71">
        <f t="shared" si="177"/>
        <v>0</v>
      </c>
      <c r="AN625" s="73">
        <f t="shared" si="184"/>
        <v>0</v>
      </c>
      <c r="AO625" s="78">
        <f t="shared" si="185"/>
        <v>0</v>
      </c>
      <c r="AP625" s="79">
        <f t="shared" si="186"/>
        <v>0</v>
      </c>
      <c r="AQ625" s="73">
        <f t="shared" si="187"/>
        <v>0</v>
      </c>
      <c r="AR625" s="78">
        <f t="shared" si="188"/>
        <v>0</v>
      </c>
      <c r="AS625" s="79">
        <f t="shared" si="189"/>
        <v>0</v>
      </c>
      <c r="AT625" s="80" t="str">
        <f t="shared" si="190"/>
        <v/>
      </c>
      <c r="AU625" s="80" t="str">
        <f t="shared" si="191"/>
        <v/>
      </c>
      <c r="AW625" s="3" t="s">
        <v>1</v>
      </c>
    </row>
    <row r="626" spans="1:49" x14ac:dyDescent="0.2">
      <c r="A626" s="81">
        <f t="shared" si="178"/>
        <v>619</v>
      </c>
      <c r="B626" s="77" t="str">
        <f>IFERROR(VLOOKUP(F626,GCC.Param!$B$3:$C$96,2,FALSE),"")</f>
        <v/>
      </c>
      <c r="C626" s="70">
        <f>'Input 1 - Schedule 1'!D628</f>
        <v>0</v>
      </c>
      <c r="D626" s="70">
        <f>'Input 1 - Schedule 1'!E628</f>
        <v>0</v>
      </c>
      <c r="E626" s="70">
        <f>'Input 1 - Schedule 1'!F628</f>
        <v>0</v>
      </c>
      <c r="F626" s="70">
        <f>'Input 1 - Schedule 1'!G628</f>
        <v>0</v>
      </c>
      <c r="G626" s="70">
        <f>'Input 1 - Schedule 1'!I628</f>
        <v>0</v>
      </c>
      <c r="H626" s="70" t="str">
        <f>'Input 1 - Schedule 1'!J628</f>
        <v/>
      </c>
      <c r="I626" s="70">
        <f>'Input 1 - Schedule 1'!U628</f>
        <v>0</v>
      </c>
      <c r="J626" s="46"/>
      <c r="L626" s="46"/>
      <c r="M626" s="46"/>
      <c r="N626" s="70">
        <f>SUMIFS('Input 3 - Capital Instruments'!P$6:P$222,'Input 3 - Capital Instruments'!$N$6:$N$222,C626)</f>
        <v>0</v>
      </c>
      <c r="O626" s="46"/>
      <c r="P626" s="46"/>
      <c r="Q626" s="46"/>
      <c r="R626" s="71">
        <f t="shared" si="179"/>
        <v>0</v>
      </c>
      <c r="S626" s="46"/>
      <c r="T626" s="46"/>
      <c r="U626" s="72">
        <f t="shared" si="180"/>
        <v>0</v>
      </c>
      <c r="V626" s="71">
        <f t="shared" si="181"/>
        <v>0</v>
      </c>
      <c r="W626" s="71">
        <f t="shared" si="182"/>
        <v>0</v>
      </c>
      <c r="Y626" s="46"/>
      <c r="AA626" s="46"/>
      <c r="AB626" s="51"/>
      <c r="AC626" s="51"/>
      <c r="AD626" s="51"/>
      <c r="AE626" s="51"/>
      <c r="AF626" s="51"/>
      <c r="AG626" s="72">
        <f t="shared" si="183"/>
        <v>0</v>
      </c>
      <c r="AH626" s="46"/>
      <c r="AI626" s="46"/>
      <c r="AJ626" s="72">
        <f t="shared" si="175"/>
        <v>0</v>
      </c>
      <c r="AK626" s="71">
        <f t="shared" si="176"/>
        <v>0</v>
      </c>
      <c r="AL626" s="71">
        <f t="shared" si="177"/>
        <v>0</v>
      </c>
      <c r="AN626" s="73">
        <f t="shared" si="184"/>
        <v>0</v>
      </c>
      <c r="AO626" s="78">
        <f t="shared" si="185"/>
        <v>0</v>
      </c>
      <c r="AP626" s="79">
        <f t="shared" si="186"/>
        <v>0</v>
      </c>
      <c r="AQ626" s="73">
        <f t="shared" si="187"/>
        <v>0</v>
      </c>
      <c r="AR626" s="78">
        <f t="shared" si="188"/>
        <v>0</v>
      </c>
      <c r="AS626" s="79">
        <f t="shared" si="189"/>
        <v>0</v>
      </c>
      <c r="AT626" s="80" t="str">
        <f t="shared" si="190"/>
        <v/>
      </c>
      <c r="AU626" s="80" t="str">
        <f t="shared" si="191"/>
        <v/>
      </c>
      <c r="AW626" s="3" t="s">
        <v>1</v>
      </c>
    </row>
    <row r="627" spans="1:49" x14ac:dyDescent="0.2">
      <c r="A627" s="81">
        <f t="shared" si="178"/>
        <v>620</v>
      </c>
      <c r="B627" s="77" t="str">
        <f>IFERROR(VLOOKUP(F627,GCC.Param!$B$3:$C$96,2,FALSE),"")</f>
        <v/>
      </c>
      <c r="C627" s="70">
        <f>'Input 1 - Schedule 1'!D629</f>
        <v>0</v>
      </c>
      <c r="D627" s="70">
        <f>'Input 1 - Schedule 1'!E629</f>
        <v>0</v>
      </c>
      <c r="E627" s="70">
        <f>'Input 1 - Schedule 1'!F629</f>
        <v>0</v>
      </c>
      <c r="F627" s="70">
        <f>'Input 1 - Schedule 1'!G629</f>
        <v>0</v>
      </c>
      <c r="G627" s="70">
        <f>'Input 1 - Schedule 1'!I629</f>
        <v>0</v>
      </c>
      <c r="H627" s="70" t="str">
        <f>'Input 1 - Schedule 1'!J629</f>
        <v/>
      </c>
      <c r="I627" s="70">
        <f>'Input 1 - Schedule 1'!U629</f>
        <v>0</v>
      </c>
      <c r="J627" s="46"/>
      <c r="L627" s="46"/>
      <c r="M627" s="46"/>
      <c r="N627" s="70">
        <f>SUMIFS('Input 3 - Capital Instruments'!P$6:P$222,'Input 3 - Capital Instruments'!$N$6:$N$222,C627)</f>
        <v>0</v>
      </c>
      <c r="O627" s="46"/>
      <c r="P627" s="46"/>
      <c r="Q627" s="46"/>
      <c r="R627" s="71">
        <f t="shared" si="179"/>
        <v>0</v>
      </c>
      <c r="S627" s="46"/>
      <c r="T627" s="46"/>
      <c r="U627" s="72">
        <f t="shared" si="180"/>
        <v>0</v>
      </c>
      <c r="V627" s="71">
        <f t="shared" si="181"/>
        <v>0</v>
      </c>
      <c r="W627" s="71">
        <f t="shared" si="182"/>
        <v>0</v>
      </c>
      <c r="Y627" s="46"/>
      <c r="AA627" s="46"/>
      <c r="AB627" s="51"/>
      <c r="AC627" s="51"/>
      <c r="AD627" s="51"/>
      <c r="AE627" s="51"/>
      <c r="AF627" s="51"/>
      <c r="AG627" s="72">
        <f t="shared" si="183"/>
        <v>0</v>
      </c>
      <c r="AH627" s="46"/>
      <c r="AI627" s="46"/>
      <c r="AJ627" s="72">
        <f t="shared" si="175"/>
        <v>0</v>
      </c>
      <c r="AK627" s="71">
        <f t="shared" si="176"/>
        <v>0</v>
      </c>
      <c r="AL627" s="71">
        <f t="shared" si="177"/>
        <v>0</v>
      </c>
      <c r="AN627" s="73">
        <f t="shared" si="184"/>
        <v>0</v>
      </c>
      <c r="AO627" s="78">
        <f t="shared" si="185"/>
        <v>0</v>
      </c>
      <c r="AP627" s="79">
        <f t="shared" si="186"/>
        <v>0</v>
      </c>
      <c r="AQ627" s="73">
        <f t="shared" si="187"/>
        <v>0</v>
      </c>
      <c r="AR627" s="78">
        <f t="shared" si="188"/>
        <v>0</v>
      </c>
      <c r="AS627" s="79">
        <f t="shared" si="189"/>
        <v>0</v>
      </c>
      <c r="AT627" s="80" t="str">
        <f t="shared" si="190"/>
        <v/>
      </c>
      <c r="AU627" s="80" t="str">
        <f t="shared" si="191"/>
        <v/>
      </c>
      <c r="AW627" s="3" t="s">
        <v>1</v>
      </c>
    </row>
    <row r="628" spans="1:49" x14ac:dyDescent="0.2">
      <c r="A628" s="81">
        <f t="shared" si="178"/>
        <v>621</v>
      </c>
      <c r="B628" s="77" t="str">
        <f>IFERROR(VLOOKUP(F628,GCC.Param!$B$3:$C$96,2,FALSE),"")</f>
        <v/>
      </c>
      <c r="C628" s="70">
        <f>'Input 1 - Schedule 1'!D630</f>
        <v>0</v>
      </c>
      <c r="D628" s="70">
        <f>'Input 1 - Schedule 1'!E630</f>
        <v>0</v>
      </c>
      <c r="E628" s="70">
        <f>'Input 1 - Schedule 1'!F630</f>
        <v>0</v>
      </c>
      <c r="F628" s="70">
        <f>'Input 1 - Schedule 1'!G630</f>
        <v>0</v>
      </c>
      <c r="G628" s="70">
        <f>'Input 1 - Schedule 1'!I630</f>
        <v>0</v>
      </c>
      <c r="H628" s="70" t="str">
        <f>'Input 1 - Schedule 1'!J630</f>
        <v/>
      </c>
      <c r="I628" s="70">
        <f>'Input 1 - Schedule 1'!U630</f>
        <v>0</v>
      </c>
      <c r="J628" s="46"/>
      <c r="L628" s="46"/>
      <c r="M628" s="46"/>
      <c r="N628" s="70">
        <f>SUMIFS('Input 3 - Capital Instruments'!P$6:P$222,'Input 3 - Capital Instruments'!$N$6:$N$222,C628)</f>
        <v>0</v>
      </c>
      <c r="O628" s="46"/>
      <c r="P628" s="46"/>
      <c r="Q628" s="46"/>
      <c r="R628" s="71">
        <f t="shared" si="179"/>
        <v>0</v>
      </c>
      <c r="S628" s="46"/>
      <c r="T628" s="46"/>
      <c r="U628" s="72">
        <f t="shared" si="180"/>
        <v>0</v>
      </c>
      <c r="V628" s="71">
        <f t="shared" si="181"/>
        <v>0</v>
      </c>
      <c r="W628" s="71">
        <f t="shared" si="182"/>
        <v>0</v>
      </c>
      <c r="Y628" s="46"/>
      <c r="AA628" s="46"/>
      <c r="AB628" s="51"/>
      <c r="AC628" s="51"/>
      <c r="AD628" s="51"/>
      <c r="AE628" s="51"/>
      <c r="AF628" s="51"/>
      <c r="AG628" s="72">
        <f t="shared" si="183"/>
        <v>0</v>
      </c>
      <c r="AH628" s="46"/>
      <c r="AI628" s="46"/>
      <c r="AJ628" s="72">
        <f t="shared" si="175"/>
        <v>0</v>
      </c>
      <c r="AK628" s="71">
        <f t="shared" si="176"/>
        <v>0</v>
      </c>
      <c r="AL628" s="71">
        <f t="shared" si="177"/>
        <v>0</v>
      </c>
      <c r="AN628" s="73">
        <f t="shared" si="184"/>
        <v>0</v>
      </c>
      <c r="AO628" s="78">
        <f t="shared" si="185"/>
        <v>0</v>
      </c>
      <c r="AP628" s="79">
        <f t="shared" si="186"/>
        <v>0</v>
      </c>
      <c r="AQ628" s="73">
        <f t="shared" si="187"/>
        <v>0</v>
      </c>
      <c r="AR628" s="78">
        <f t="shared" si="188"/>
        <v>0</v>
      </c>
      <c r="AS628" s="79">
        <f t="shared" si="189"/>
        <v>0</v>
      </c>
      <c r="AT628" s="80" t="str">
        <f t="shared" si="190"/>
        <v/>
      </c>
      <c r="AU628" s="80" t="str">
        <f t="shared" si="191"/>
        <v/>
      </c>
      <c r="AW628" s="3" t="s">
        <v>1</v>
      </c>
    </row>
    <row r="629" spans="1:49" x14ac:dyDescent="0.2">
      <c r="A629" s="81">
        <f t="shared" si="178"/>
        <v>622</v>
      </c>
      <c r="B629" s="77" t="str">
        <f>IFERROR(VLOOKUP(F629,GCC.Param!$B$3:$C$96,2,FALSE),"")</f>
        <v/>
      </c>
      <c r="C629" s="70">
        <f>'Input 1 - Schedule 1'!D631</f>
        <v>0</v>
      </c>
      <c r="D629" s="70">
        <f>'Input 1 - Schedule 1'!E631</f>
        <v>0</v>
      </c>
      <c r="E629" s="70">
        <f>'Input 1 - Schedule 1'!F631</f>
        <v>0</v>
      </c>
      <c r="F629" s="70">
        <f>'Input 1 - Schedule 1'!G631</f>
        <v>0</v>
      </c>
      <c r="G629" s="70">
        <f>'Input 1 - Schedule 1'!I631</f>
        <v>0</v>
      </c>
      <c r="H629" s="70" t="str">
        <f>'Input 1 - Schedule 1'!J631</f>
        <v/>
      </c>
      <c r="I629" s="70">
        <f>'Input 1 - Schedule 1'!U631</f>
        <v>0</v>
      </c>
      <c r="J629" s="46"/>
      <c r="L629" s="46"/>
      <c r="M629" s="46"/>
      <c r="N629" s="70">
        <f>SUMIFS('Input 3 - Capital Instruments'!P$6:P$222,'Input 3 - Capital Instruments'!$N$6:$N$222,C629)</f>
        <v>0</v>
      </c>
      <c r="O629" s="46"/>
      <c r="P629" s="46"/>
      <c r="Q629" s="46"/>
      <c r="R629" s="71">
        <f t="shared" si="179"/>
        <v>0</v>
      </c>
      <c r="S629" s="46"/>
      <c r="T629" s="46"/>
      <c r="U629" s="72">
        <f t="shared" si="180"/>
        <v>0</v>
      </c>
      <c r="V629" s="71">
        <f t="shared" si="181"/>
        <v>0</v>
      </c>
      <c r="W629" s="71">
        <f t="shared" si="182"/>
        <v>0</v>
      </c>
      <c r="Y629" s="46"/>
      <c r="AA629" s="46"/>
      <c r="AB629" s="51"/>
      <c r="AC629" s="51"/>
      <c r="AD629" s="51"/>
      <c r="AE629" s="51"/>
      <c r="AF629" s="51"/>
      <c r="AG629" s="72">
        <f t="shared" si="183"/>
        <v>0</v>
      </c>
      <c r="AH629" s="46"/>
      <c r="AI629" s="46"/>
      <c r="AJ629" s="72">
        <f t="shared" si="175"/>
        <v>0</v>
      </c>
      <c r="AK629" s="71">
        <f t="shared" si="176"/>
        <v>0</v>
      </c>
      <c r="AL629" s="71">
        <f t="shared" si="177"/>
        <v>0</v>
      </c>
      <c r="AN629" s="73">
        <f t="shared" si="184"/>
        <v>0</v>
      </c>
      <c r="AO629" s="78">
        <f t="shared" si="185"/>
        <v>0</v>
      </c>
      <c r="AP629" s="79">
        <f t="shared" si="186"/>
        <v>0</v>
      </c>
      <c r="AQ629" s="73">
        <f t="shared" si="187"/>
        <v>0</v>
      </c>
      <c r="AR629" s="78">
        <f t="shared" si="188"/>
        <v>0</v>
      </c>
      <c r="AS629" s="79">
        <f t="shared" si="189"/>
        <v>0</v>
      </c>
      <c r="AT629" s="80" t="str">
        <f t="shared" si="190"/>
        <v/>
      </c>
      <c r="AU629" s="80" t="str">
        <f t="shared" si="191"/>
        <v/>
      </c>
      <c r="AW629" s="3" t="s">
        <v>1</v>
      </c>
    </row>
    <row r="630" spans="1:49" x14ac:dyDescent="0.2">
      <c r="A630" s="81">
        <f t="shared" si="178"/>
        <v>623</v>
      </c>
      <c r="B630" s="77" t="str">
        <f>IFERROR(VLOOKUP(F630,GCC.Param!$B$3:$C$96,2,FALSE),"")</f>
        <v/>
      </c>
      <c r="C630" s="70">
        <f>'Input 1 - Schedule 1'!D632</f>
        <v>0</v>
      </c>
      <c r="D630" s="70">
        <f>'Input 1 - Schedule 1'!E632</f>
        <v>0</v>
      </c>
      <c r="E630" s="70">
        <f>'Input 1 - Schedule 1'!F632</f>
        <v>0</v>
      </c>
      <c r="F630" s="70">
        <f>'Input 1 - Schedule 1'!G632</f>
        <v>0</v>
      </c>
      <c r="G630" s="70">
        <f>'Input 1 - Schedule 1'!I632</f>
        <v>0</v>
      </c>
      <c r="H630" s="70" t="str">
        <f>'Input 1 - Schedule 1'!J632</f>
        <v/>
      </c>
      <c r="I630" s="70">
        <f>'Input 1 - Schedule 1'!U632</f>
        <v>0</v>
      </c>
      <c r="J630" s="46"/>
      <c r="L630" s="46"/>
      <c r="M630" s="46"/>
      <c r="N630" s="70">
        <f>SUMIFS('Input 3 - Capital Instruments'!P$6:P$222,'Input 3 - Capital Instruments'!$N$6:$N$222,C630)</f>
        <v>0</v>
      </c>
      <c r="O630" s="46"/>
      <c r="P630" s="46"/>
      <c r="Q630" s="46"/>
      <c r="R630" s="71">
        <f t="shared" si="179"/>
        <v>0</v>
      </c>
      <c r="S630" s="46"/>
      <c r="T630" s="46"/>
      <c r="U630" s="72">
        <f t="shared" si="180"/>
        <v>0</v>
      </c>
      <c r="V630" s="71">
        <f t="shared" si="181"/>
        <v>0</v>
      </c>
      <c r="W630" s="71">
        <f t="shared" si="182"/>
        <v>0</v>
      </c>
      <c r="Y630" s="46"/>
      <c r="AA630" s="46"/>
      <c r="AB630" s="51"/>
      <c r="AC630" s="51"/>
      <c r="AD630" s="51"/>
      <c r="AE630" s="51"/>
      <c r="AF630" s="51"/>
      <c r="AG630" s="72">
        <f t="shared" si="183"/>
        <v>0</v>
      </c>
      <c r="AH630" s="46"/>
      <c r="AI630" s="46"/>
      <c r="AJ630" s="72">
        <f t="shared" si="175"/>
        <v>0</v>
      </c>
      <c r="AK630" s="71">
        <f t="shared" si="176"/>
        <v>0</v>
      </c>
      <c r="AL630" s="71">
        <f t="shared" si="177"/>
        <v>0</v>
      </c>
      <c r="AN630" s="73">
        <f t="shared" si="184"/>
        <v>0</v>
      </c>
      <c r="AO630" s="78">
        <f t="shared" si="185"/>
        <v>0</v>
      </c>
      <c r="AP630" s="79">
        <f t="shared" si="186"/>
        <v>0</v>
      </c>
      <c r="AQ630" s="73">
        <f t="shared" si="187"/>
        <v>0</v>
      </c>
      <c r="AR630" s="78">
        <f t="shared" si="188"/>
        <v>0</v>
      </c>
      <c r="AS630" s="79">
        <f t="shared" si="189"/>
        <v>0</v>
      </c>
      <c r="AT630" s="80" t="str">
        <f t="shared" si="190"/>
        <v/>
      </c>
      <c r="AU630" s="80" t="str">
        <f t="shared" si="191"/>
        <v/>
      </c>
      <c r="AW630" s="3" t="s">
        <v>1</v>
      </c>
    </row>
    <row r="631" spans="1:49" x14ac:dyDescent="0.2">
      <c r="A631" s="81">
        <f t="shared" si="178"/>
        <v>624</v>
      </c>
      <c r="B631" s="77" t="str">
        <f>IFERROR(VLOOKUP(F631,GCC.Param!$B$3:$C$96,2,FALSE),"")</f>
        <v/>
      </c>
      <c r="C631" s="70">
        <f>'Input 1 - Schedule 1'!D633</f>
        <v>0</v>
      </c>
      <c r="D631" s="70">
        <f>'Input 1 - Schedule 1'!E633</f>
        <v>0</v>
      </c>
      <c r="E631" s="70">
        <f>'Input 1 - Schedule 1'!F633</f>
        <v>0</v>
      </c>
      <c r="F631" s="70">
        <f>'Input 1 - Schedule 1'!G633</f>
        <v>0</v>
      </c>
      <c r="G631" s="70">
        <f>'Input 1 - Schedule 1'!I633</f>
        <v>0</v>
      </c>
      <c r="H631" s="70" t="str">
        <f>'Input 1 - Schedule 1'!J633</f>
        <v/>
      </c>
      <c r="I631" s="70">
        <f>'Input 1 - Schedule 1'!U633</f>
        <v>0</v>
      </c>
      <c r="J631" s="46"/>
      <c r="L631" s="46"/>
      <c r="M631" s="46"/>
      <c r="N631" s="70">
        <f>SUMIFS('Input 3 - Capital Instruments'!P$6:P$222,'Input 3 - Capital Instruments'!$N$6:$N$222,C631)</f>
        <v>0</v>
      </c>
      <c r="O631" s="46"/>
      <c r="P631" s="46"/>
      <c r="Q631" s="46"/>
      <c r="R631" s="71">
        <f t="shared" si="179"/>
        <v>0</v>
      </c>
      <c r="S631" s="46"/>
      <c r="T631" s="46"/>
      <c r="U631" s="72">
        <f t="shared" si="180"/>
        <v>0</v>
      </c>
      <c r="V631" s="71">
        <f t="shared" si="181"/>
        <v>0</v>
      </c>
      <c r="W631" s="71">
        <f t="shared" si="182"/>
        <v>0</v>
      </c>
      <c r="Y631" s="46"/>
      <c r="AA631" s="46"/>
      <c r="AB631" s="51"/>
      <c r="AC631" s="51"/>
      <c r="AD631" s="51"/>
      <c r="AE631" s="51"/>
      <c r="AF631" s="51"/>
      <c r="AG631" s="72">
        <f t="shared" si="183"/>
        <v>0</v>
      </c>
      <c r="AH631" s="46"/>
      <c r="AI631" s="46"/>
      <c r="AJ631" s="72">
        <f t="shared" si="175"/>
        <v>0</v>
      </c>
      <c r="AK631" s="71">
        <f t="shared" si="176"/>
        <v>0</v>
      </c>
      <c r="AL631" s="71">
        <f t="shared" si="177"/>
        <v>0</v>
      </c>
      <c r="AN631" s="73">
        <f t="shared" si="184"/>
        <v>0</v>
      </c>
      <c r="AO631" s="78">
        <f t="shared" si="185"/>
        <v>0</v>
      </c>
      <c r="AP631" s="79">
        <f t="shared" si="186"/>
        <v>0</v>
      </c>
      <c r="AQ631" s="73">
        <f t="shared" si="187"/>
        <v>0</v>
      </c>
      <c r="AR631" s="78">
        <f t="shared" si="188"/>
        <v>0</v>
      </c>
      <c r="AS631" s="79">
        <f t="shared" si="189"/>
        <v>0</v>
      </c>
      <c r="AT631" s="80" t="str">
        <f t="shared" si="190"/>
        <v/>
      </c>
      <c r="AU631" s="80" t="str">
        <f t="shared" si="191"/>
        <v/>
      </c>
      <c r="AW631" s="3" t="s">
        <v>1</v>
      </c>
    </row>
    <row r="632" spans="1:49" x14ac:dyDescent="0.2">
      <c r="A632" s="81">
        <f t="shared" si="178"/>
        <v>625</v>
      </c>
      <c r="B632" s="77" t="str">
        <f>IFERROR(VLOOKUP(F632,GCC.Param!$B$3:$C$96,2,FALSE),"")</f>
        <v/>
      </c>
      <c r="C632" s="70">
        <f>'Input 1 - Schedule 1'!D634</f>
        <v>0</v>
      </c>
      <c r="D632" s="70">
        <f>'Input 1 - Schedule 1'!E634</f>
        <v>0</v>
      </c>
      <c r="E632" s="70">
        <f>'Input 1 - Schedule 1'!F634</f>
        <v>0</v>
      </c>
      <c r="F632" s="70">
        <f>'Input 1 - Schedule 1'!G634</f>
        <v>0</v>
      </c>
      <c r="G632" s="70">
        <f>'Input 1 - Schedule 1'!I634</f>
        <v>0</v>
      </c>
      <c r="H632" s="70" t="str">
        <f>'Input 1 - Schedule 1'!J634</f>
        <v/>
      </c>
      <c r="I632" s="70">
        <f>'Input 1 - Schedule 1'!U634</f>
        <v>0</v>
      </c>
      <c r="J632" s="46"/>
      <c r="L632" s="46"/>
      <c r="M632" s="46"/>
      <c r="N632" s="70">
        <f>SUMIFS('Input 3 - Capital Instruments'!P$6:P$222,'Input 3 - Capital Instruments'!$N$6:$N$222,C632)</f>
        <v>0</v>
      </c>
      <c r="O632" s="46"/>
      <c r="P632" s="46"/>
      <c r="Q632" s="46"/>
      <c r="R632" s="71">
        <f t="shared" si="179"/>
        <v>0</v>
      </c>
      <c r="S632" s="46"/>
      <c r="T632" s="46"/>
      <c r="U632" s="72">
        <f t="shared" si="180"/>
        <v>0</v>
      </c>
      <c r="V632" s="71">
        <f t="shared" si="181"/>
        <v>0</v>
      </c>
      <c r="W632" s="71">
        <f t="shared" si="182"/>
        <v>0</v>
      </c>
      <c r="Y632" s="46"/>
      <c r="AA632" s="46"/>
      <c r="AB632" s="51"/>
      <c r="AC632" s="51"/>
      <c r="AD632" s="51"/>
      <c r="AE632" s="51"/>
      <c r="AF632" s="51"/>
      <c r="AG632" s="72">
        <f t="shared" si="183"/>
        <v>0</v>
      </c>
      <c r="AH632" s="46"/>
      <c r="AI632" s="46"/>
      <c r="AJ632" s="72">
        <f t="shared" si="175"/>
        <v>0</v>
      </c>
      <c r="AK632" s="71">
        <f t="shared" si="176"/>
        <v>0</v>
      </c>
      <c r="AL632" s="71">
        <f t="shared" si="177"/>
        <v>0</v>
      </c>
      <c r="AN632" s="73">
        <f t="shared" si="184"/>
        <v>0</v>
      </c>
      <c r="AO632" s="78">
        <f t="shared" si="185"/>
        <v>0</v>
      </c>
      <c r="AP632" s="79">
        <f t="shared" si="186"/>
        <v>0</v>
      </c>
      <c r="AQ632" s="73">
        <f t="shared" si="187"/>
        <v>0</v>
      </c>
      <c r="AR632" s="78">
        <f t="shared" si="188"/>
        <v>0</v>
      </c>
      <c r="AS632" s="79">
        <f t="shared" si="189"/>
        <v>0</v>
      </c>
      <c r="AT632" s="80" t="str">
        <f t="shared" si="190"/>
        <v/>
      </c>
      <c r="AU632" s="80" t="str">
        <f t="shared" si="191"/>
        <v/>
      </c>
      <c r="AW632" s="3" t="s">
        <v>1</v>
      </c>
    </row>
    <row r="633" spans="1:49" x14ac:dyDescent="0.2">
      <c r="A633" s="81">
        <f t="shared" si="178"/>
        <v>626</v>
      </c>
      <c r="B633" s="77" t="str">
        <f>IFERROR(VLOOKUP(F633,GCC.Param!$B$3:$C$96,2,FALSE),"")</f>
        <v/>
      </c>
      <c r="C633" s="70">
        <f>'Input 1 - Schedule 1'!D635</f>
        <v>0</v>
      </c>
      <c r="D633" s="70">
        <f>'Input 1 - Schedule 1'!E635</f>
        <v>0</v>
      </c>
      <c r="E633" s="70">
        <f>'Input 1 - Schedule 1'!F635</f>
        <v>0</v>
      </c>
      <c r="F633" s="70">
        <f>'Input 1 - Schedule 1'!G635</f>
        <v>0</v>
      </c>
      <c r="G633" s="70">
        <f>'Input 1 - Schedule 1'!I635</f>
        <v>0</v>
      </c>
      <c r="H633" s="70" t="str">
        <f>'Input 1 - Schedule 1'!J635</f>
        <v/>
      </c>
      <c r="I633" s="70">
        <f>'Input 1 - Schedule 1'!U635</f>
        <v>0</v>
      </c>
      <c r="J633" s="46"/>
      <c r="L633" s="46"/>
      <c r="M633" s="46"/>
      <c r="N633" s="70">
        <f>SUMIFS('Input 3 - Capital Instruments'!P$6:P$222,'Input 3 - Capital Instruments'!$N$6:$N$222,C633)</f>
        <v>0</v>
      </c>
      <c r="O633" s="46"/>
      <c r="P633" s="46"/>
      <c r="Q633" s="46"/>
      <c r="R633" s="71">
        <f t="shared" si="179"/>
        <v>0</v>
      </c>
      <c r="S633" s="46"/>
      <c r="T633" s="46"/>
      <c r="U633" s="72">
        <f t="shared" si="180"/>
        <v>0</v>
      </c>
      <c r="V633" s="71">
        <f t="shared" si="181"/>
        <v>0</v>
      </c>
      <c r="W633" s="71">
        <f t="shared" si="182"/>
        <v>0</v>
      </c>
      <c r="Y633" s="46"/>
      <c r="AA633" s="46"/>
      <c r="AB633" s="51"/>
      <c r="AC633" s="51"/>
      <c r="AD633" s="51"/>
      <c r="AE633" s="51"/>
      <c r="AF633" s="51"/>
      <c r="AG633" s="72">
        <f t="shared" si="183"/>
        <v>0</v>
      </c>
      <c r="AH633" s="46"/>
      <c r="AI633" s="46"/>
      <c r="AJ633" s="72">
        <f t="shared" si="175"/>
        <v>0</v>
      </c>
      <c r="AK633" s="71">
        <f t="shared" si="176"/>
        <v>0</v>
      </c>
      <c r="AL633" s="71">
        <f t="shared" si="177"/>
        <v>0</v>
      </c>
      <c r="AN633" s="73">
        <f t="shared" si="184"/>
        <v>0</v>
      </c>
      <c r="AO633" s="78">
        <f t="shared" si="185"/>
        <v>0</v>
      </c>
      <c r="AP633" s="79">
        <f t="shared" si="186"/>
        <v>0</v>
      </c>
      <c r="AQ633" s="73">
        <f t="shared" si="187"/>
        <v>0</v>
      </c>
      <c r="AR633" s="78">
        <f t="shared" si="188"/>
        <v>0</v>
      </c>
      <c r="AS633" s="79">
        <f t="shared" si="189"/>
        <v>0</v>
      </c>
      <c r="AT633" s="80" t="str">
        <f t="shared" si="190"/>
        <v/>
      </c>
      <c r="AU633" s="80" t="str">
        <f t="shared" si="191"/>
        <v/>
      </c>
      <c r="AW633" s="3" t="s">
        <v>1</v>
      </c>
    </row>
    <row r="634" spans="1:49" x14ac:dyDescent="0.2">
      <c r="A634" s="81">
        <f t="shared" si="178"/>
        <v>627</v>
      </c>
      <c r="B634" s="77" t="str">
        <f>IFERROR(VLOOKUP(F634,GCC.Param!$B$3:$C$96,2,FALSE),"")</f>
        <v/>
      </c>
      <c r="C634" s="70">
        <f>'Input 1 - Schedule 1'!D636</f>
        <v>0</v>
      </c>
      <c r="D634" s="70">
        <f>'Input 1 - Schedule 1'!E636</f>
        <v>0</v>
      </c>
      <c r="E634" s="70">
        <f>'Input 1 - Schedule 1'!F636</f>
        <v>0</v>
      </c>
      <c r="F634" s="70">
        <f>'Input 1 - Schedule 1'!G636</f>
        <v>0</v>
      </c>
      <c r="G634" s="70">
        <f>'Input 1 - Schedule 1'!I636</f>
        <v>0</v>
      </c>
      <c r="H634" s="70" t="str">
        <f>'Input 1 - Schedule 1'!J636</f>
        <v/>
      </c>
      <c r="I634" s="70">
        <f>'Input 1 - Schedule 1'!U636</f>
        <v>0</v>
      </c>
      <c r="J634" s="46"/>
      <c r="L634" s="46"/>
      <c r="M634" s="46"/>
      <c r="N634" s="70">
        <f>SUMIFS('Input 3 - Capital Instruments'!P$6:P$222,'Input 3 - Capital Instruments'!$N$6:$N$222,C634)</f>
        <v>0</v>
      </c>
      <c r="O634" s="46"/>
      <c r="P634" s="46"/>
      <c r="Q634" s="46"/>
      <c r="R634" s="71">
        <f t="shared" si="179"/>
        <v>0</v>
      </c>
      <c r="S634" s="46"/>
      <c r="T634" s="46"/>
      <c r="U634" s="72">
        <f t="shared" si="180"/>
        <v>0</v>
      </c>
      <c r="V634" s="71">
        <f t="shared" si="181"/>
        <v>0</v>
      </c>
      <c r="W634" s="71">
        <f t="shared" si="182"/>
        <v>0</v>
      </c>
      <c r="Y634" s="46"/>
      <c r="AA634" s="46"/>
      <c r="AB634" s="51"/>
      <c r="AC634" s="51"/>
      <c r="AD634" s="51"/>
      <c r="AE634" s="51"/>
      <c r="AF634" s="51"/>
      <c r="AG634" s="72">
        <f t="shared" si="183"/>
        <v>0</v>
      </c>
      <c r="AH634" s="46"/>
      <c r="AI634" s="46"/>
      <c r="AJ634" s="72">
        <f t="shared" si="175"/>
        <v>0</v>
      </c>
      <c r="AK634" s="71">
        <f t="shared" si="176"/>
        <v>0</v>
      </c>
      <c r="AL634" s="71">
        <f t="shared" si="177"/>
        <v>0</v>
      </c>
      <c r="AN634" s="73">
        <f t="shared" si="184"/>
        <v>0</v>
      </c>
      <c r="AO634" s="78">
        <f t="shared" si="185"/>
        <v>0</v>
      </c>
      <c r="AP634" s="79">
        <f t="shared" si="186"/>
        <v>0</v>
      </c>
      <c r="AQ634" s="73">
        <f t="shared" si="187"/>
        <v>0</v>
      </c>
      <c r="AR634" s="78">
        <f t="shared" si="188"/>
        <v>0</v>
      </c>
      <c r="AS634" s="79">
        <f t="shared" si="189"/>
        <v>0</v>
      </c>
      <c r="AT634" s="80" t="str">
        <f t="shared" si="190"/>
        <v/>
      </c>
      <c r="AU634" s="80" t="str">
        <f t="shared" si="191"/>
        <v/>
      </c>
      <c r="AW634" s="3" t="s">
        <v>1</v>
      </c>
    </row>
    <row r="635" spans="1:49" x14ac:dyDescent="0.2">
      <c r="A635" s="81">
        <f t="shared" si="178"/>
        <v>628</v>
      </c>
      <c r="B635" s="77" t="str">
        <f>IFERROR(VLOOKUP(F635,GCC.Param!$B$3:$C$96,2,FALSE),"")</f>
        <v/>
      </c>
      <c r="C635" s="70">
        <f>'Input 1 - Schedule 1'!D637</f>
        <v>0</v>
      </c>
      <c r="D635" s="70">
        <f>'Input 1 - Schedule 1'!E637</f>
        <v>0</v>
      </c>
      <c r="E635" s="70">
        <f>'Input 1 - Schedule 1'!F637</f>
        <v>0</v>
      </c>
      <c r="F635" s="70">
        <f>'Input 1 - Schedule 1'!G637</f>
        <v>0</v>
      </c>
      <c r="G635" s="70">
        <f>'Input 1 - Schedule 1'!I637</f>
        <v>0</v>
      </c>
      <c r="H635" s="70" t="str">
        <f>'Input 1 - Schedule 1'!J637</f>
        <v/>
      </c>
      <c r="I635" s="70">
        <f>'Input 1 - Schedule 1'!U637</f>
        <v>0</v>
      </c>
      <c r="J635" s="46"/>
      <c r="L635" s="46"/>
      <c r="M635" s="46"/>
      <c r="N635" s="70">
        <f>SUMIFS('Input 3 - Capital Instruments'!P$6:P$222,'Input 3 - Capital Instruments'!$N$6:$N$222,C635)</f>
        <v>0</v>
      </c>
      <c r="O635" s="46"/>
      <c r="P635" s="46"/>
      <c r="Q635" s="46"/>
      <c r="R635" s="71">
        <f t="shared" si="179"/>
        <v>0</v>
      </c>
      <c r="S635" s="46"/>
      <c r="T635" s="46"/>
      <c r="U635" s="72">
        <f t="shared" si="180"/>
        <v>0</v>
      </c>
      <c r="V635" s="71">
        <f t="shared" si="181"/>
        <v>0</v>
      </c>
      <c r="W635" s="71">
        <f t="shared" si="182"/>
        <v>0</v>
      </c>
      <c r="Y635" s="46"/>
      <c r="AA635" s="46"/>
      <c r="AB635" s="51"/>
      <c r="AC635" s="51"/>
      <c r="AD635" s="51"/>
      <c r="AE635" s="51"/>
      <c r="AF635" s="51"/>
      <c r="AG635" s="72">
        <f t="shared" si="183"/>
        <v>0</v>
      </c>
      <c r="AH635" s="46"/>
      <c r="AI635" s="46"/>
      <c r="AJ635" s="72">
        <f t="shared" si="175"/>
        <v>0</v>
      </c>
      <c r="AK635" s="71">
        <f t="shared" si="176"/>
        <v>0</v>
      </c>
      <c r="AL635" s="71">
        <f t="shared" si="177"/>
        <v>0</v>
      </c>
      <c r="AN635" s="73">
        <f t="shared" si="184"/>
        <v>0</v>
      </c>
      <c r="AO635" s="78">
        <f t="shared" si="185"/>
        <v>0</v>
      </c>
      <c r="AP635" s="79">
        <f t="shared" si="186"/>
        <v>0</v>
      </c>
      <c r="AQ635" s="73">
        <f t="shared" si="187"/>
        <v>0</v>
      </c>
      <c r="AR635" s="78">
        <f t="shared" si="188"/>
        <v>0</v>
      </c>
      <c r="AS635" s="79">
        <f t="shared" si="189"/>
        <v>0</v>
      </c>
      <c r="AT635" s="80" t="str">
        <f t="shared" si="190"/>
        <v/>
      </c>
      <c r="AU635" s="80" t="str">
        <f t="shared" si="191"/>
        <v/>
      </c>
      <c r="AW635" s="3" t="s">
        <v>1</v>
      </c>
    </row>
    <row r="636" spans="1:49" x14ac:dyDescent="0.2">
      <c r="A636" s="81">
        <f t="shared" si="178"/>
        <v>629</v>
      </c>
      <c r="B636" s="77" t="str">
        <f>IFERROR(VLOOKUP(F636,GCC.Param!$B$3:$C$96,2,FALSE),"")</f>
        <v/>
      </c>
      <c r="C636" s="70">
        <f>'Input 1 - Schedule 1'!D638</f>
        <v>0</v>
      </c>
      <c r="D636" s="70">
        <f>'Input 1 - Schedule 1'!E638</f>
        <v>0</v>
      </c>
      <c r="E636" s="70">
        <f>'Input 1 - Schedule 1'!F638</f>
        <v>0</v>
      </c>
      <c r="F636" s="70">
        <f>'Input 1 - Schedule 1'!G638</f>
        <v>0</v>
      </c>
      <c r="G636" s="70">
        <f>'Input 1 - Schedule 1'!I638</f>
        <v>0</v>
      </c>
      <c r="H636" s="70" t="str">
        <f>'Input 1 - Schedule 1'!J638</f>
        <v/>
      </c>
      <c r="I636" s="70">
        <f>'Input 1 - Schedule 1'!U638</f>
        <v>0</v>
      </c>
      <c r="J636" s="46"/>
      <c r="L636" s="46"/>
      <c r="M636" s="46"/>
      <c r="N636" s="70">
        <f>SUMIFS('Input 3 - Capital Instruments'!P$6:P$222,'Input 3 - Capital Instruments'!$N$6:$N$222,C636)</f>
        <v>0</v>
      </c>
      <c r="O636" s="46"/>
      <c r="P636" s="46"/>
      <c r="Q636" s="46"/>
      <c r="R636" s="71">
        <f t="shared" si="179"/>
        <v>0</v>
      </c>
      <c r="S636" s="46"/>
      <c r="T636" s="46"/>
      <c r="U636" s="72">
        <f t="shared" si="180"/>
        <v>0</v>
      </c>
      <c r="V636" s="71">
        <f t="shared" si="181"/>
        <v>0</v>
      </c>
      <c r="W636" s="71">
        <f t="shared" si="182"/>
        <v>0</v>
      </c>
      <c r="Y636" s="46"/>
      <c r="AA636" s="46"/>
      <c r="AB636" s="51"/>
      <c r="AC636" s="51"/>
      <c r="AD636" s="51"/>
      <c r="AE636" s="51"/>
      <c r="AF636" s="51"/>
      <c r="AG636" s="72">
        <f t="shared" si="183"/>
        <v>0</v>
      </c>
      <c r="AH636" s="46"/>
      <c r="AI636" s="46"/>
      <c r="AJ636" s="72">
        <f t="shared" si="175"/>
        <v>0</v>
      </c>
      <c r="AK636" s="71">
        <f t="shared" si="176"/>
        <v>0</v>
      </c>
      <c r="AL636" s="71">
        <f t="shared" si="177"/>
        <v>0</v>
      </c>
      <c r="AN636" s="73">
        <f t="shared" si="184"/>
        <v>0</v>
      </c>
      <c r="AO636" s="78">
        <f t="shared" si="185"/>
        <v>0</v>
      </c>
      <c r="AP636" s="79">
        <f t="shared" si="186"/>
        <v>0</v>
      </c>
      <c r="AQ636" s="73">
        <f t="shared" si="187"/>
        <v>0</v>
      </c>
      <c r="AR636" s="78">
        <f t="shared" si="188"/>
        <v>0</v>
      </c>
      <c r="AS636" s="79">
        <f t="shared" si="189"/>
        <v>0</v>
      </c>
      <c r="AT636" s="80" t="str">
        <f t="shared" si="190"/>
        <v/>
      </c>
      <c r="AU636" s="80" t="str">
        <f t="shared" si="191"/>
        <v/>
      </c>
      <c r="AW636" s="3" t="s">
        <v>1</v>
      </c>
    </row>
    <row r="637" spans="1:49" x14ac:dyDescent="0.2">
      <c r="A637" s="81">
        <f t="shared" si="178"/>
        <v>630</v>
      </c>
      <c r="B637" s="77" t="str">
        <f>IFERROR(VLOOKUP(F637,GCC.Param!$B$3:$C$96,2,FALSE),"")</f>
        <v/>
      </c>
      <c r="C637" s="70">
        <f>'Input 1 - Schedule 1'!D639</f>
        <v>0</v>
      </c>
      <c r="D637" s="70">
        <f>'Input 1 - Schedule 1'!E639</f>
        <v>0</v>
      </c>
      <c r="E637" s="70">
        <f>'Input 1 - Schedule 1'!F639</f>
        <v>0</v>
      </c>
      <c r="F637" s="70">
        <f>'Input 1 - Schedule 1'!G639</f>
        <v>0</v>
      </c>
      <c r="G637" s="70">
        <f>'Input 1 - Schedule 1'!I639</f>
        <v>0</v>
      </c>
      <c r="H637" s="70" t="str">
        <f>'Input 1 - Schedule 1'!J639</f>
        <v/>
      </c>
      <c r="I637" s="70">
        <f>'Input 1 - Schedule 1'!U639</f>
        <v>0</v>
      </c>
      <c r="J637" s="46"/>
      <c r="L637" s="46"/>
      <c r="M637" s="46"/>
      <c r="N637" s="70">
        <f>SUMIFS('Input 3 - Capital Instruments'!P$6:P$222,'Input 3 - Capital Instruments'!$N$6:$N$222,C637)</f>
        <v>0</v>
      </c>
      <c r="O637" s="46"/>
      <c r="P637" s="46"/>
      <c r="Q637" s="46"/>
      <c r="R637" s="71">
        <f t="shared" si="179"/>
        <v>0</v>
      </c>
      <c r="S637" s="46"/>
      <c r="T637" s="46"/>
      <c r="U637" s="72">
        <f t="shared" si="180"/>
        <v>0</v>
      </c>
      <c r="V637" s="71">
        <f t="shared" si="181"/>
        <v>0</v>
      </c>
      <c r="W637" s="71">
        <f t="shared" si="182"/>
        <v>0</v>
      </c>
      <c r="Y637" s="46"/>
      <c r="AA637" s="46"/>
      <c r="AB637" s="51"/>
      <c r="AC637" s="51"/>
      <c r="AD637" s="51"/>
      <c r="AE637" s="51"/>
      <c r="AF637" s="51"/>
      <c r="AG637" s="72">
        <f t="shared" si="183"/>
        <v>0</v>
      </c>
      <c r="AH637" s="46"/>
      <c r="AI637" s="46"/>
      <c r="AJ637" s="72">
        <f t="shared" si="175"/>
        <v>0</v>
      </c>
      <c r="AK637" s="71">
        <f t="shared" si="176"/>
        <v>0</v>
      </c>
      <c r="AL637" s="71">
        <f t="shared" si="177"/>
        <v>0</v>
      </c>
      <c r="AN637" s="73">
        <f t="shared" si="184"/>
        <v>0</v>
      </c>
      <c r="AO637" s="78">
        <f t="shared" si="185"/>
        <v>0</v>
      </c>
      <c r="AP637" s="79">
        <f t="shared" si="186"/>
        <v>0</v>
      </c>
      <c r="AQ637" s="73">
        <f t="shared" si="187"/>
        <v>0</v>
      </c>
      <c r="AR637" s="78">
        <f t="shared" si="188"/>
        <v>0</v>
      </c>
      <c r="AS637" s="79">
        <f t="shared" si="189"/>
        <v>0</v>
      </c>
      <c r="AT637" s="80" t="str">
        <f t="shared" si="190"/>
        <v/>
      </c>
      <c r="AU637" s="80" t="str">
        <f t="shared" si="191"/>
        <v/>
      </c>
      <c r="AW637" s="3" t="s">
        <v>1</v>
      </c>
    </row>
    <row r="638" spans="1:49" x14ac:dyDescent="0.2">
      <c r="A638" s="81">
        <f t="shared" si="178"/>
        <v>631</v>
      </c>
      <c r="B638" s="77" t="str">
        <f>IFERROR(VLOOKUP(F638,GCC.Param!$B$3:$C$96,2,FALSE),"")</f>
        <v/>
      </c>
      <c r="C638" s="70">
        <f>'Input 1 - Schedule 1'!D640</f>
        <v>0</v>
      </c>
      <c r="D638" s="70">
        <f>'Input 1 - Schedule 1'!E640</f>
        <v>0</v>
      </c>
      <c r="E638" s="70">
        <f>'Input 1 - Schedule 1'!F640</f>
        <v>0</v>
      </c>
      <c r="F638" s="70">
        <f>'Input 1 - Schedule 1'!G640</f>
        <v>0</v>
      </c>
      <c r="G638" s="70">
        <f>'Input 1 - Schedule 1'!I640</f>
        <v>0</v>
      </c>
      <c r="H638" s="70" t="str">
        <f>'Input 1 - Schedule 1'!J640</f>
        <v/>
      </c>
      <c r="I638" s="70">
        <f>'Input 1 - Schedule 1'!U640</f>
        <v>0</v>
      </c>
      <c r="J638" s="46"/>
      <c r="L638" s="46"/>
      <c r="M638" s="46"/>
      <c r="N638" s="70">
        <f>SUMIFS('Input 3 - Capital Instruments'!P$6:P$222,'Input 3 - Capital Instruments'!$N$6:$N$222,C638)</f>
        <v>0</v>
      </c>
      <c r="O638" s="46"/>
      <c r="P638" s="46"/>
      <c r="Q638" s="46"/>
      <c r="R638" s="71">
        <f t="shared" si="179"/>
        <v>0</v>
      </c>
      <c r="S638" s="46"/>
      <c r="T638" s="46"/>
      <c r="U638" s="72">
        <f t="shared" si="180"/>
        <v>0</v>
      </c>
      <c r="V638" s="71">
        <f t="shared" si="181"/>
        <v>0</v>
      </c>
      <c r="W638" s="71">
        <f t="shared" si="182"/>
        <v>0</v>
      </c>
      <c r="Y638" s="46"/>
      <c r="AA638" s="46"/>
      <c r="AB638" s="51"/>
      <c r="AC638" s="51"/>
      <c r="AD638" s="51"/>
      <c r="AE638" s="51"/>
      <c r="AF638" s="51"/>
      <c r="AG638" s="72">
        <f t="shared" si="183"/>
        <v>0</v>
      </c>
      <c r="AH638" s="46"/>
      <c r="AI638" s="46"/>
      <c r="AJ638" s="72">
        <f t="shared" si="175"/>
        <v>0</v>
      </c>
      <c r="AK638" s="71">
        <f t="shared" si="176"/>
        <v>0</v>
      </c>
      <c r="AL638" s="71">
        <f t="shared" si="177"/>
        <v>0</v>
      </c>
      <c r="AN638" s="73">
        <f t="shared" si="184"/>
        <v>0</v>
      </c>
      <c r="AO638" s="78">
        <f t="shared" si="185"/>
        <v>0</v>
      </c>
      <c r="AP638" s="79">
        <f t="shared" si="186"/>
        <v>0</v>
      </c>
      <c r="AQ638" s="73">
        <f t="shared" si="187"/>
        <v>0</v>
      </c>
      <c r="AR638" s="78">
        <f t="shared" si="188"/>
        <v>0</v>
      </c>
      <c r="AS638" s="79">
        <f t="shared" si="189"/>
        <v>0</v>
      </c>
      <c r="AT638" s="80" t="str">
        <f t="shared" si="190"/>
        <v/>
      </c>
      <c r="AU638" s="80" t="str">
        <f t="shared" si="191"/>
        <v/>
      </c>
      <c r="AW638" s="3" t="s">
        <v>1</v>
      </c>
    </row>
    <row r="639" spans="1:49" x14ac:dyDescent="0.2">
      <c r="A639" s="81">
        <f t="shared" si="178"/>
        <v>632</v>
      </c>
      <c r="B639" s="77" t="str">
        <f>IFERROR(VLOOKUP(F639,GCC.Param!$B$3:$C$96,2,FALSE),"")</f>
        <v/>
      </c>
      <c r="C639" s="70">
        <f>'Input 1 - Schedule 1'!D641</f>
        <v>0</v>
      </c>
      <c r="D639" s="70">
        <f>'Input 1 - Schedule 1'!E641</f>
        <v>0</v>
      </c>
      <c r="E639" s="70">
        <f>'Input 1 - Schedule 1'!F641</f>
        <v>0</v>
      </c>
      <c r="F639" s="70">
        <f>'Input 1 - Schedule 1'!G641</f>
        <v>0</v>
      </c>
      <c r="G639" s="70">
        <f>'Input 1 - Schedule 1'!I641</f>
        <v>0</v>
      </c>
      <c r="H639" s="70" t="str">
        <f>'Input 1 - Schedule 1'!J641</f>
        <v/>
      </c>
      <c r="I639" s="70">
        <f>'Input 1 - Schedule 1'!U641</f>
        <v>0</v>
      </c>
      <c r="J639" s="46"/>
      <c r="L639" s="46"/>
      <c r="M639" s="46"/>
      <c r="N639" s="70">
        <f>SUMIFS('Input 3 - Capital Instruments'!P$6:P$222,'Input 3 - Capital Instruments'!$N$6:$N$222,C639)</f>
        <v>0</v>
      </c>
      <c r="O639" s="46"/>
      <c r="P639" s="46"/>
      <c r="Q639" s="46"/>
      <c r="R639" s="71">
        <f t="shared" si="179"/>
        <v>0</v>
      </c>
      <c r="S639" s="46"/>
      <c r="T639" s="46"/>
      <c r="U639" s="72">
        <f t="shared" si="180"/>
        <v>0</v>
      </c>
      <c r="V639" s="71">
        <f t="shared" si="181"/>
        <v>0</v>
      </c>
      <c r="W639" s="71">
        <f t="shared" si="182"/>
        <v>0</v>
      </c>
      <c r="Y639" s="46"/>
      <c r="AA639" s="46"/>
      <c r="AB639" s="51"/>
      <c r="AC639" s="51"/>
      <c r="AD639" s="51"/>
      <c r="AE639" s="51"/>
      <c r="AF639" s="51"/>
      <c r="AG639" s="72">
        <f t="shared" si="183"/>
        <v>0</v>
      </c>
      <c r="AH639" s="46"/>
      <c r="AI639" s="46"/>
      <c r="AJ639" s="72">
        <f t="shared" si="175"/>
        <v>0</v>
      </c>
      <c r="AK639" s="71">
        <f t="shared" si="176"/>
        <v>0</v>
      </c>
      <c r="AL639" s="71">
        <f t="shared" si="177"/>
        <v>0</v>
      </c>
      <c r="AN639" s="73">
        <f t="shared" si="184"/>
        <v>0</v>
      </c>
      <c r="AO639" s="78">
        <f t="shared" si="185"/>
        <v>0</v>
      </c>
      <c r="AP639" s="79">
        <f t="shared" si="186"/>
        <v>0</v>
      </c>
      <c r="AQ639" s="73">
        <f t="shared" si="187"/>
        <v>0</v>
      </c>
      <c r="AR639" s="78">
        <f t="shared" si="188"/>
        <v>0</v>
      </c>
      <c r="AS639" s="79">
        <f t="shared" si="189"/>
        <v>0</v>
      </c>
      <c r="AT639" s="80" t="str">
        <f t="shared" si="190"/>
        <v/>
      </c>
      <c r="AU639" s="80" t="str">
        <f t="shared" si="191"/>
        <v/>
      </c>
      <c r="AW639" s="3" t="s">
        <v>1</v>
      </c>
    </row>
    <row r="640" spans="1:49" x14ac:dyDescent="0.2">
      <c r="A640" s="81">
        <f t="shared" si="178"/>
        <v>633</v>
      </c>
      <c r="B640" s="77" t="str">
        <f>IFERROR(VLOOKUP(F640,GCC.Param!$B$3:$C$96,2,FALSE),"")</f>
        <v/>
      </c>
      <c r="C640" s="70">
        <f>'Input 1 - Schedule 1'!D642</f>
        <v>0</v>
      </c>
      <c r="D640" s="70">
        <f>'Input 1 - Schedule 1'!E642</f>
        <v>0</v>
      </c>
      <c r="E640" s="70">
        <f>'Input 1 - Schedule 1'!F642</f>
        <v>0</v>
      </c>
      <c r="F640" s="70">
        <f>'Input 1 - Schedule 1'!G642</f>
        <v>0</v>
      </c>
      <c r="G640" s="70">
        <f>'Input 1 - Schedule 1'!I642</f>
        <v>0</v>
      </c>
      <c r="H640" s="70" t="str">
        <f>'Input 1 - Schedule 1'!J642</f>
        <v/>
      </c>
      <c r="I640" s="70">
        <f>'Input 1 - Schedule 1'!U642</f>
        <v>0</v>
      </c>
      <c r="J640" s="46"/>
      <c r="L640" s="46"/>
      <c r="M640" s="46"/>
      <c r="N640" s="70">
        <f>SUMIFS('Input 3 - Capital Instruments'!P$6:P$222,'Input 3 - Capital Instruments'!$N$6:$N$222,C640)</f>
        <v>0</v>
      </c>
      <c r="O640" s="46"/>
      <c r="P640" s="46"/>
      <c r="Q640" s="46"/>
      <c r="R640" s="71">
        <f t="shared" si="179"/>
        <v>0</v>
      </c>
      <c r="S640" s="46"/>
      <c r="T640" s="46"/>
      <c r="U640" s="72">
        <f t="shared" si="180"/>
        <v>0</v>
      </c>
      <c r="V640" s="71">
        <f t="shared" si="181"/>
        <v>0</v>
      </c>
      <c r="W640" s="71">
        <f t="shared" si="182"/>
        <v>0</v>
      </c>
      <c r="Y640" s="46"/>
      <c r="AA640" s="46"/>
      <c r="AB640" s="51"/>
      <c r="AC640" s="51"/>
      <c r="AD640" s="51"/>
      <c r="AE640" s="51"/>
      <c r="AF640" s="51"/>
      <c r="AG640" s="72">
        <f t="shared" si="183"/>
        <v>0</v>
      </c>
      <c r="AH640" s="46"/>
      <c r="AI640" s="46"/>
      <c r="AJ640" s="72">
        <f t="shared" si="175"/>
        <v>0</v>
      </c>
      <c r="AK640" s="71">
        <f t="shared" si="176"/>
        <v>0</v>
      </c>
      <c r="AL640" s="71">
        <f t="shared" si="177"/>
        <v>0</v>
      </c>
      <c r="AN640" s="73">
        <f t="shared" si="184"/>
        <v>0</v>
      </c>
      <c r="AO640" s="78">
        <f t="shared" si="185"/>
        <v>0</v>
      </c>
      <c r="AP640" s="79">
        <f t="shared" si="186"/>
        <v>0</v>
      </c>
      <c r="AQ640" s="73">
        <f t="shared" si="187"/>
        <v>0</v>
      </c>
      <c r="AR640" s="78">
        <f t="shared" si="188"/>
        <v>0</v>
      </c>
      <c r="AS640" s="79">
        <f t="shared" si="189"/>
        <v>0</v>
      </c>
      <c r="AT640" s="80" t="str">
        <f t="shared" si="190"/>
        <v/>
      </c>
      <c r="AU640" s="80" t="str">
        <f t="shared" si="191"/>
        <v/>
      </c>
      <c r="AW640" s="3" t="s">
        <v>1</v>
      </c>
    </row>
    <row r="641" spans="1:49" x14ac:dyDescent="0.2">
      <c r="A641" s="81">
        <f t="shared" si="178"/>
        <v>634</v>
      </c>
      <c r="B641" s="77" t="str">
        <f>IFERROR(VLOOKUP(F641,GCC.Param!$B$3:$C$96,2,FALSE),"")</f>
        <v/>
      </c>
      <c r="C641" s="70">
        <f>'Input 1 - Schedule 1'!D643</f>
        <v>0</v>
      </c>
      <c r="D641" s="70">
        <f>'Input 1 - Schedule 1'!E643</f>
        <v>0</v>
      </c>
      <c r="E641" s="70">
        <f>'Input 1 - Schedule 1'!F643</f>
        <v>0</v>
      </c>
      <c r="F641" s="70">
        <f>'Input 1 - Schedule 1'!G643</f>
        <v>0</v>
      </c>
      <c r="G641" s="70">
        <f>'Input 1 - Schedule 1'!I643</f>
        <v>0</v>
      </c>
      <c r="H641" s="70" t="str">
        <f>'Input 1 - Schedule 1'!J643</f>
        <v/>
      </c>
      <c r="I641" s="70">
        <f>'Input 1 - Schedule 1'!U643</f>
        <v>0</v>
      </c>
      <c r="J641" s="46"/>
      <c r="L641" s="46"/>
      <c r="M641" s="46"/>
      <c r="N641" s="70">
        <f>SUMIFS('Input 3 - Capital Instruments'!P$6:P$222,'Input 3 - Capital Instruments'!$N$6:$N$222,C641)</f>
        <v>0</v>
      </c>
      <c r="O641" s="46"/>
      <c r="P641" s="46"/>
      <c r="Q641" s="46"/>
      <c r="R641" s="71">
        <f t="shared" si="179"/>
        <v>0</v>
      </c>
      <c r="S641" s="46"/>
      <c r="T641" s="46"/>
      <c r="U641" s="72">
        <f t="shared" si="180"/>
        <v>0</v>
      </c>
      <c r="V641" s="71">
        <f t="shared" si="181"/>
        <v>0</v>
      </c>
      <c r="W641" s="71">
        <f t="shared" si="182"/>
        <v>0</v>
      </c>
      <c r="Y641" s="46"/>
      <c r="AA641" s="46"/>
      <c r="AB641" s="51"/>
      <c r="AC641" s="51"/>
      <c r="AD641" s="51"/>
      <c r="AE641" s="51"/>
      <c r="AF641" s="51"/>
      <c r="AG641" s="72">
        <f t="shared" si="183"/>
        <v>0</v>
      </c>
      <c r="AH641" s="46"/>
      <c r="AI641" s="46"/>
      <c r="AJ641" s="72">
        <f t="shared" si="175"/>
        <v>0</v>
      </c>
      <c r="AK641" s="71">
        <f t="shared" si="176"/>
        <v>0</v>
      </c>
      <c r="AL641" s="71">
        <f t="shared" si="177"/>
        <v>0</v>
      </c>
      <c r="AN641" s="73">
        <f t="shared" si="184"/>
        <v>0</v>
      </c>
      <c r="AO641" s="78">
        <f t="shared" si="185"/>
        <v>0</v>
      </c>
      <c r="AP641" s="79">
        <f t="shared" si="186"/>
        <v>0</v>
      </c>
      <c r="AQ641" s="73">
        <f t="shared" si="187"/>
        <v>0</v>
      </c>
      <c r="AR641" s="78">
        <f t="shared" si="188"/>
        <v>0</v>
      </c>
      <c r="AS641" s="79">
        <f t="shared" si="189"/>
        <v>0</v>
      </c>
      <c r="AT641" s="80" t="str">
        <f t="shared" si="190"/>
        <v/>
      </c>
      <c r="AU641" s="80" t="str">
        <f t="shared" si="191"/>
        <v/>
      </c>
      <c r="AW641" s="3" t="s">
        <v>1</v>
      </c>
    </row>
    <row r="642" spans="1:49" x14ac:dyDescent="0.2">
      <c r="A642" s="81">
        <f t="shared" si="178"/>
        <v>635</v>
      </c>
      <c r="B642" s="77" t="str">
        <f>IFERROR(VLOOKUP(F642,GCC.Param!$B$3:$C$96,2,FALSE),"")</f>
        <v/>
      </c>
      <c r="C642" s="70">
        <f>'Input 1 - Schedule 1'!D644</f>
        <v>0</v>
      </c>
      <c r="D642" s="70">
        <f>'Input 1 - Schedule 1'!E644</f>
        <v>0</v>
      </c>
      <c r="E642" s="70">
        <f>'Input 1 - Schedule 1'!F644</f>
        <v>0</v>
      </c>
      <c r="F642" s="70">
        <f>'Input 1 - Schedule 1'!G644</f>
        <v>0</v>
      </c>
      <c r="G642" s="70">
        <f>'Input 1 - Schedule 1'!I644</f>
        <v>0</v>
      </c>
      <c r="H642" s="70" t="str">
        <f>'Input 1 - Schedule 1'!J644</f>
        <v/>
      </c>
      <c r="I642" s="70">
        <f>'Input 1 - Schedule 1'!U644</f>
        <v>0</v>
      </c>
      <c r="J642" s="46"/>
      <c r="L642" s="46"/>
      <c r="M642" s="46"/>
      <c r="N642" s="70">
        <f>SUMIFS('Input 3 - Capital Instruments'!P$6:P$222,'Input 3 - Capital Instruments'!$N$6:$N$222,C642)</f>
        <v>0</v>
      </c>
      <c r="O642" s="46"/>
      <c r="P642" s="46"/>
      <c r="Q642" s="46"/>
      <c r="R642" s="71">
        <f t="shared" si="179"/>
        <v>0</v>
      </c>
      <c r="S642" s="46"/>
      <c r="T642" s="46"/>
      <c r="U642" s="72">
        <f t="shared" si="180"/>
        <v>0</v>
      </c>
      <c r="V642" s="71">
        <f t="shared" si="181"/>
        <v>0</v>
      </c>
      <c r="W642" s="71">
        <f t="shared" si="182"/>
        <v>0</v>
      </c>
      <c r="Y642" s="46"/>
      <c r="AA642" s="46"/>
      <c r="AB642" s="51"/>
      <c r="AC642" s="51"/>
      <c r="AD642" s="51"/>
      <c r="AE642" s="51"/>
      <c r="AF642" s="51"/>
      <c r="AG642" s="72">
        <f t="shared" si="183"/>
        <v>0</v>
      </c>
      <c r="AH642" s="46"/>
      <c r="AI642" s="46"/>
      <c r="AJ642" s="72">
        <f t="shared" si="175"/>
        <v>0</v>
      </c>
      <c r="AK642" s="71">
        <f t="shared" si="176"/>
        <v>0</v>
      </c>
      <c r="AL642" s="71">
        <f t="shared" si="177"/>
        <v>0</v>
      </c>
      <c r="AN642" s="73">
        <f t="shared" si="184"/>
        <v>0</v>
      </c>
      <c r="AO642" s="78">
        <f t="shared" si="185"/>
        <v>0</v>
      </c>
      <c r="AP642" s="79">
        <f t="shared" si="186"/>
        <v>0</v>
      </c>
      <c r="AQ642" s="73">
        <f t="shared" si="187"/>
        <v>0</v>
      </c>
      <c r="AR642" s="78">
        <f t="shared" si="188"/>
        <v>0</v>
      </c>
      <c r="AS642" s="79">
        <f t="shared" si="189"/>
        <v>0</v>
      </c>
      <c r="AT642" s="80" t="str">
        <f t="shared" si="190"/>
        <v/>
      </c>
      <c r="AU642" s="80" t="str">
        <f t="shared" si="191"/>
        <v/>
      </c>
      <c r="AW642" s="3" t="s">
        <v>1</v>
      </c>
    </row>
    <row r="643" spans="1:49" x14ac:dyDescent="0.2">
      <c r="A643" s="81">
        <f t="shared" si="178"/>
        <v>636</v>
      </c>
      <c r="B643" s="77" t="str">
        <f>IFERROR(VLOOKUP(F643,GCC.Param!$B$3:$C$96,2,FALSE),"")</f>
        <v/>
      </c>
      <c r="C643" s="70">
        <f>'Input 1 - Schedule 1'!D645</f>
        <v>0</v>
      </c>
      <c r="D643" s="70">
        <f>'Input 1 - Schedule 1'!E645</f>
        <v>0</v>
      </c>
      <c r="E643" s="70">
        <f>'Input 1 - Schedule 1'!F645</f>
        <v>0</v>
      </c>
      <c r="F643" s="70">
        <f>'Input 1 - Schedule 1'!G645</f>
        <v>0</v>
      </c>
      <c r="G643" s="70">
        <f>'Input 1 - Schedule 1'!I645</f>
        <v>0</v>
      </c>
      <c r="H643" s="70" t="str">
        <f>'Input 1 - Schedule 1'!J645</f>
        <v/>
      </c>
      <c r="I643" s="70">
        <f>'Input 1 - Schedule 1'!U645</f>
        <v>0</v>
      </c>
      <c r="J643" s="46"/>
      <c r="L643" s="46"/>
      <c r="M643" s="46"/>
      <c r="N643" s="70">
        <f>SUMIFS('Input 3 - Capital Instruments'!P$6:P$222,'Input 3 - Capital Instruments'!$N$6:$N$222,C643)</f>
        <v>0</v>
      </c>
      <c r="O643" s="46"/>
      <c r="P643" s="46"/>
      <c r="Q643" s="46"/>
      <c r="R643" s="71">
        <f t="shared" si="179"/>
        <v>0</v>
      </c>
      <c r="S643" s="46"/>
      <c r="T643" s="46"/>
      <c r="U643" s="72">
        <f t="shared" si="180"/>
        <v>0</v>
      </c>
      <c r="V643" s="71">
        <f t="shared" si="181"/>
        <v>0</v>
      </c>
      <c r="W643" s="71">
        <f t="shared" si="182"/>
        <v>0</v>
      </c>
      <c r="Y643" s="46"/>
      <c r="AA643" s="46"/>
      <c r="AB643" s="51"/>
      <c r="AC643" s="51"/>
      <c r="AD643" s="51"/>
      <c r="AE643" s="51"/>
      <c r="AF643" s="51"/>
      <c r="AG643" s="72">
        <f t="shared" si="183"/>
        <v>0</v>
      </c>
      <c r="AH643" s="46"/>
      <c r="AI643" s="46"/>
      <c r="AJ643" s="72">
        <f t="shared" si="175"/>
        <v>0</v>
      </c>
      <c r="AK643" s="71">
        <f t="shared" si="176"/>
        <v>0</v>
      </c>
      <c r="AL643" s="71">
        <f t="shared" si="177"/>
        <v>0</v>
      </c>
      <c r="AN643" s="73">
        <f t="shared" si="184"/>
        <v>0</v>
      </c>
      <c r="AO643" s="78">
        <f t="shared" si="185"/>
        <v>0</v>
      </c>
      <c r="AP643" s="79">
        <f t="shared" si="186"/>
        <v>0</v>
      </c>
      <c r="AQ643" s="73">
        <f t="shared" si="187"/>
        <v>0</v>
      </c>
      <c r="AR643" s="78">
        <f t="shared" si="188"/>
        <v>0</v>
      </c>
      <c r="AS643" s="79">
        <f t="shared" si="189"/>
        <v>0</v>
      </c>
      <c r="AT643" s="80" t="str">
        <f t="shared" si="190"/>
        <v/>
      </c>
      <c r="AU643" s="80" t="str">
        <f t="shared" si="191"/>
        <v/>
      </c>
      <c r="AW643" s="3" t="s">
        <v>1</v>
      </c>
    </row>
    <row r="644" spans="1:49" x14ac:dyDescent="0.2">
      <c r="A644" s="81">
        <f t="shared" si="178"/>
        <v>637</v>
      </c>
      <c r="B644" s="77" t="str">
        <f>IFERROR(VLOOKUP(F644,GCC.Param!$B$3:$C$96,2,FALSE),"")</f>
        <v/>
      </c>
      <c r="C644" s="70">
        <f>'Input 1 - Schedule 1'!D646</f>
        <v>0</v>
      </c>
      <c r="D644" s="70">
        <f>'Input 1 - Schedule 1'!E646</f>
        <v>0</v>
      </c>
      <c r="E644" s="70">
        <f>'Input 1 - Schedule 1'!F646</f>
        <v>0</v>
      </c>
      <c r="F644" s="70">
        <f>'Input 1 - Schedule 1'!G646</f>
        <v>0</v>
      </c>
      <c r="G644" s="70">
        <f>'Input 1 - Schedule 1'!I646</f>
        <v>0</v>
      </c>
      <c r="H644" s="70" t="str">
        <f>'Input 1 - Schedule 1'!J646</f>
        <v/>
      </c>
      <c r="I644" s="70">
        <f>'Input 1 - Schedule 1'!U646</f>
        <v>0</v>
      </c>
      <c r="J644" s="46"/>
      <c r="L644" s="46"/>
      <c r="M644" s="46"/>
      <c r="N644" s="70">
        <f>SUMIFS('Input 3 - Capital Instruments'!P$6:P$222,'Input 3 - Capital Instruments'!$N$6:$N$222,C644)</f>
        <v>0</v>
      </c>
      <c r="O644" s="46"/>
      <c r="P644" s="46"/>
      <c r="Q644" s="46"/>
      <c r="R644" s="71">
        <f t="shared" si="179"/>
        <v>0</v>
      </c>
      <c r="S644" s="46"/>
      <c r="T644" s="46"/>
      <c r="U644" s="72">
        <f t="shared" si="180"/>
        <v>0</v>
      </c>
      <c r="V644" s="71">
        <f t="shared" si="181"/>
        <v>0</v>
      </c>
      <c r="W644" s="71">
        <f t="shared" si="182"/>
        <v>0</v>
      </c>
      <c r="Y644" s="46"/>
      <c r="AA644" s="46"/>
      <c r="AB644" s="51"/>
      <c r="AC644" s="51"/>
      <c r="AD644" s="51"/>
      <c r="AE644" s="51"/>
      <c r="AF644" s="51"/>
      <c r="AG644" s="72">
        <f t="shared" si="183"/>
        <v>0</v>
      </c>
      <c r="AH644" s="46"/>
      <c r="AI644" s="46"/>
      <c r="AJ644" s="72">
        <f t="shared" si="175"/>
        <v>0</v>
      </c>
      <c r="AK644" s="71">
        <f t="shared" si="176"/>
        <v>0</v>
      </c>
      <c r="AL644" s="71">
        <f t="shared" si="177"/>
        <v>0</v>
      </c>
      <c r="AN644" s="73">
        <f t="shared" si="184"/>
        <v>0</v>
      </c>
      <c r="AO644" s="78">
        <f t="shared" si="185"/>
        <v>0</v>
      </c>
      <c r="AP644" s="79">
        <f t="shared" si="186"/>
        <v>0</v>
      </c>
      <c r="AQ644" s="73">
        <f t="shared" si="187"/>
        <v>0</v>
      </c>
      <c r="AR644" s="78">
        <f t="shared" si="188"/>
        <v>0</v>
      </c>
      <c r="AS644" s="79">
        <f t="shared" si="189"/>
        <v>0</v>
      </c>
      <c r="AT644" s="80" t="str">
        <f t="shared" si="190"/>
        <v/>
      </c>
      <c r="AU644" s="80" t="str">
        <f t="shared" si="191"/>
        <v/>
      </c>
      <c r="AW644" s="3" t="s">
        <v>1</v>
      </c>
    </row>
    <row r="645" spans="1:49" x14ac:dyDescent="0.2">
      <c r="A645" s="81">
        <f t="shared" si="178"/>
        <v>638</v>
      </c>
      <c r="B645" s="77" t="str">
        <f>IFERROR(VLOOKUP(F645,GCC.Param!$B$3:$C$96,2,FALSE),"")</f>
        <v/>
      </c>
      <c r="C645" s="70">
        <f>'Input 1 - Schedule 1'!D647</f>
        <v>0</v>
      </c>
      <c r="D645" s="70">
        <f>'Input 1 - Schedule 1'!E647</f>
        <v>0</v>
      </c>
      <c r="E645" s="70">
        <f>'Input 1 - Schedule 1'!F647</f>
        <v>0</v>
      </c>
      <c r="F645" s="70">
        <f>'Input 1 - Schedule 1'!G647</f>
        <v>0</v>
      </c>
      <c r="G645" s="70">
        <f>'Input 1 - Schedule 1'!I647</f>
        <v>0</v>
      </c>
      <c r="H645" s="70" t="str">
        <f>'Input 1 - Schedule 1'!J647</f>
        <v/>
      </c>
      <c r="I645" s="70">
        <f>'Input 1 - Schedule 1'!U647</f>
        <v>0</v>
      </c>
      <c r="J645" s="46"/>
      <c r="L645" s="46"/>
      <c r="M645" s="46"/>
      <c r="N645" s="70">
        <f>SUMIFS('Input 3 - Capital Instruments'!P$6:P$222,'Input 3 - Capital Instruments'!$N$6:$N$222,C645)</f>
        <v>0</v>
      </c>
      <c r="O645" s="46"/>
      <c r="P645" s="46"/>
      <c r="Q645" s="46"/>
      <c r="R645" s="71">
        <f t="shared" si="179"/>
        <v>0</v>
      </c>
      <c r="S645" s="46"/>
      <c r="T645" s="46"/>
      <c r="U645" s="72">
        <f t="shared" si="180"/>
        <v>0</v>
      </c>
      <c r="V645" s="71">
        <f t="shared" si="181"/>
        <v>0</v>
      </c>
      <c r="W645" s="71">
        <f t="shared" si="182"/>
        <v>0</v>
      </c>
      <c r="Y645" s="46"/>
      <c r="AA645" s="46"/>
      <c r="AB645" s="51"/>
      <c r="AC645" s="51"/>
      <c r="AD645" s="51"/>
      <c r="AE645" s="51"/>
      <c r="AF645" s="51"/>
      <c r="AG645" s="72">
        <f t="shared" si="183"/>
        <v>0</v>
      </c>
      <c r="AH645" s="46"/>
      <c r="AI645" s="46"/>
      <c r="AJ645" s="72">
        <f t="shared" si="175"/>
        <v>0</v>
      </c>
      <c r="AK645" s="71">
        <f t="shared" si="176"/>
        <v>0</v>
      </c>
      <c r="AL645" s="71">
        <f t="shared" si="177"/>
        <v>0</v>
      </c>
      <c r="AN645" s="73">
        <f t="shared" si="184"/>
        <v>0</v>
      </c>
      <c r="AO645" s="78">
        <f t="shared" si="185"/>
        <v>0</v>
      </c>
      <c r="AP645" s="79">
        <f t="shared" si="186"/>
        <v>0</v>
      </c>
      <c r="AQ645" s="73">
        <f t="shared" si="187"/>
        <v>0</v>
      </c>
      <c r="AR645" s="78">
        <f t="shared" si="188"/>
        <v>0</v>
      </c>
      <c r="AS645" s="79">
        <f t="shared" si="189"/>
        <v>0</v>
      </c>
      <c r="AT645" s="80" t="str">
        <f t="shared" si="190"/>
        <v/>
      </c>
      <c r="AU645" s="80" t="str">
        <f t="shared" si="191"/>
        <v/>
      </c>
      <c r="AW645" s="3" t="s">
        <v>1</v>
      </c>
    </row>
    <row r="646" spans="1:49" x14ac:dyDescent="0.2">
      <c r="A646" s="81">
        <f t="shared" si="178"/>
        <v>639</v>
      </c>
      <c r="B646" s="77" t="str">
        <f>IFERROR(VLOOKUP(F646,GCC.Param!$B$3:$C$96,2,FALSE),"")</f>
        <v/>
      </c>
      <c r="C646" s="70">
        <f>'Input 1 - Schedule 1'!D648</f>
        <v>0</v>
      </c>
      <c r="D646" s="70">
        <f>'Input 1 - Schedule 1'!E648</f>
        <v>0</v>
      </c>
      <c r="E646" s="70">
        <f>'Input 1 - Schedule 1'!F648</f>
        <v>0</v>
      </c>
      <c r="F646" s="70">
        <f>'Input 1 - Schedule 1'!G648</f>
        <v>0</v>
      </c>
      <c r="G646" s="70">
        <f>'Input 1 - Schedule 1'!I648</f>
        <v>0</v>
      </c>
      <c r="H646" s="70" t="str">
        <f>'Input 1 - Schedule 1'!J648</f>
        <v/>
      </c>
      <c r="I646" s="70">
        <f>'Input 1 - Schedule 1'!U648</f>
        <v>0</v>
      </c>
      <c r="J646" s="46"/>
      <c r="L646" s="46"/>
      <c r="M646" s="46"/>
      <c r="N646" s="70">
        <f>SUMIFS('Input 3 - Capital Instruments'!P$6:P$222,'Input 3 - Capital Instruments'!$N$6:$N$222,C646)</f>
        <v>0</v>
      </c>
      <c r="O646" s="46"/>
      <c r="P646" s="46"/>
      <c r="Q646" s="46"/>
      <c r="R646" s="71">
        <f t="shared" si="179"/>
        <v>0</v>
      </c>
      <c r="S646" s="46"/>
      <c r="T646" s="46"/>
      <c r="U646" s="72">
        <f t="shared" si="180"/>
        <v>0</v>
      </c>
      <c r="V646" s="71">
        <f t="shared" si="181"/>
        <v>0</v>
      </c>
      <c r="W646" s="71">
        <f t="shared" si="182"/>
        <v>0</v>
      </c>
      <c r="Y646" s="46"/>
      <c r="AA646" s="46"/>
      <c r="AB646" s="51"/>
      <c r="AC646" s="51"/>
      <c r="AD646" s="51"/>
      <c r="AE646" s="51"/>
      <c r="AF646" s="51"/>
      <c r="AG646" s="72">
        <f t="shared" si="183"/>
        <v>0</v>
      </c>
      <c r="AH646" s="46"/>
      <c r="AI646" s="46"/>
      <c r="AJ646" s="72">
        <f t="shared" si="175"/>
        <v>0</v>
      </c>
      <c r="AK646" s="71">
        <f t="shared" si="176"/>
        <v>0</v>
      </c>
      <c r="AL646" s="71">
        <f t="shared" si="177"/>
        <v>0</v>
      </c>
      <c r="AN646" s="73">
        <f t="shared" si="184"/>
        <v>0</v>
      </c>
      <c r="AO646" s="78">
        <f t="shared" si="185"/>
        <v>0</v>
      </c>
      <c r="AP646" s="79">
        <f t="shared" si="186"/>
        <v>0</v>
      </c>
      <c r="AQ646" s="73">
        <f t="shared" si="187"/>
        <v>0</v>
      </c>
      <c r="AR646" s="78">
        <f t="shared" si="188"/>
        <v>0</v>
      </c>
      <c r="AS646" s="79">
        <f t="shared" si="189"/>
        <v>0</v>
      </c>
      <c r="AT646" s="80" t="str">
        <f t="shared" si="190"/>
        <v/>
      </c>
      <c r="AU646" s="80" t="str">
        <f t="shared" si="191"/>
        <v/>
      </c>
      <c r="AW646" s="3" t="s">
        <v>1</v>
      </c>
    </row>
    <row r="647" spans="1:49" x14ac:dyDescent="0.2">
      <c r="A647" s="81">
        <f t="shared" si="178"/>
        <v>640</v>
      </c>
      <c r="B647" s="77" t="str">
        <f>IFERROR(VLOOKUP(F647,GCC.Param!$B$3:$C$96,2,FALSE),"")</f>
        <v/>
      </c>
      <c r="C647" s="70">
        <f>'Input 1 - Schedule 1'!D649</f>
        <v>0</v>
      </c>
      <c r="D647" s="70">
        <f>'Input 1 - Schedule 1'!E649</f>
        <v>0</v>
      </c>
      <c r="E647" s="70">
        <f>'Input 1 - Schedule 1'!F649</f>
        <v>0</v>
      </c>
      <c r="F647" s="70">
        <f>'Input 1 - Schedule 1'!G649</f>
        <v>0</v>
      </c>
      <c r="G647" s="70">
        <f>'Input 1 - Schedule 1'!I649</f>
        <v>0</v>
      </c>
      <c r="H647" s="70" t="str">
        <f>'Input 1 - Schedule 1'!J649</f>
        <v/>
      </c>
      <c r="I647" s="70">
        <f>'Input 1 - Schedule 1'!U649</f>
        <v>0</v>
      </c>
      <c r="J647" s="46"/>
      <c r="L647" s="46"/>
      <c r="M647" s="46"/>
      <c r="N647" s="70">
        <f>SUMIFS('Input 3 - Capital Instruments'!P$6:P$222,'Input 3 - Capital Instruments'!$N$6:$N$222,C647)</f>
        <v>0</v>
      </c>
      <c r="O647" s="46"/>
      <c r="P647" s="46"/>
      <c r="Q647" s="46"/>
      <c r="R647" s="71">
        <f t="shared" si="179"/>
        <v>0</v>
      </c>
      <c r="S647" s="46"/>
      <c r="T647" s="46"/>
      <c r="U647" s="72">
        <f t="shared" si="180"/>
        <v>0</v>
      </c>
      <c r="V647" s="71">
        <f t="shared" si="181"/>
        <v>0</v>
      </c>
      <c r="W647" s="71">
        <f t="shared" si="182"/>
        <v>0</v>
      </c>
      <c r="Y647" s="46"/>
      <c r="AA647" s="46"/>
      <c r="AB647" s="51"/>
      <c r="AC647" s="51"/>
      <c r="AD647" s="51"/>
      <c r="AE647" s="51"/>
      <c r="AF647" s="51"/>
      <c r="AG647" s="72">
        <f t="shared" si="183"/>
        <v>0</v>
      </c>
      <c r="AH647" s="46"/>
      <c r="AI647" s="46"/>
      <c r="AJ647" s="72">
        <f t="shared" si="175"/>
        <v>0</v>
      </c>
      <c r="AK647" s="71">
        <f t="shared" si="176"/>
        <v>0</v>
      </c>
      <c r="AL647" s="71">
        <f t="shared" si="177"/>
        <v>0</v>
      </c>
      <c r="AN647" s="73">
        <f t="shared" si="184"/>
        <v>0</v>
      </c>
      <c r="AO647" s="78">
        <f t="shared" si="185"/>
        <v>0</v>
      </c>
      <c r="AP647" s="79">
        <f t="shared" si="186"/>
        <v>0</v>
      </c>
      <c r="AQ647" s="73">
        <f t="shared" si="187"/>
        <v>0</v>
      </c>
      <c r="AR647" s="78">
        <f t="shared" si="188"/>
        <v>0</v>
      </c>
      <c r="AS647" s="79">
        <f t="shared" si="189"/>
        <v>0</v>
      </c>
      <c r="AT647" s="80" t="str">
        <f t="shared" si="190"/>
        <v/>
      </c>
      <c r="AU647" s="80" t="str">
        <f t="shared" si="191"/>
        <v/>
      </c>
      <c r="AW647" s="3" t="s">
        <v>1</v>
      </c>
    </row>
    <row r="648" spans="1:49" x14ac:dyDescent="0.2">
      <c r="A648" s="81">
        <f t="shared" si="178"/>
        <v>641</v>
      </c>
      <c r="B648" s="77" t="str">
        <f>IFERROR(VLOOKUP(F648,GCC.Param!$B$3:$C$96,2,FALSE),"")</f>
        <v/>
      </c>
      <c r="C648" s="70">
        <f>'Input 1 - Schedule 1'!D650</f>
        <v>0</v>
      </c>
      <c r="D648" s="70">
        <f>'Input 1 - Schedule 1'!E650</f>
        <v>0</v>
      </c>
      <c r="E648" s="70">
        <f>'Input 1 - Schedule 1'!F650</f>
        <v>0</v>
      </c>
      <c r="F648" s="70">
        <f>'Input 1 - Schedule 1'!G650</f>
        <v>0</v>
      </c>
      <c r="G648" s="70">
        <f>'Input 1 - Schedule 1'!I650</f>
        <v>0</v>
      </c>
      <c r="H648" s="70" t="str">
        <f>'Input 1 - Schedule 1'!J650</f>
        <v/>
      </c>
      <c r="I648" s="70">
        <f>'Input 1 - Schedule 1'!U650</f>
        <v>0</v>
      </c>
      <c r="J648" s="46"/>
      <c r="L648" s="46"/>
      <c r="M648" s="46"/>
      <c r="N648" s="70">
        <f>SUMIFS('Input 3 - Capital Instruments'!P$6:P$222,'Input 3 - Capital Instruments'!$N$6:$N$222,C648)</f>
        <v>0</v>
      </c>
      <c r="O648" s="46"/>
      <c r="P648" s="46"/>
      <c r="Q648" s="46"/>
      <c r="R648" s="71">
        <f t="shared" si="179"/>
        <v>0</v>
      </c>
      <c r="S648" s="46"/>
      <c r="T648" s="46"/>
      <c r="U648" s="72">
        <f t="shared" si="180"/>
        <v>0</v>
      </c>
      <c r="V648" s="71">
        <f t="shared" si="181"/>
        <v>0</v>
      </c>
      <c r="W648" s="71">
        <f t="shared" si="182"/>
        <v>0</v>
      </c>
      <c r="Y648" s="46"/>
      <c r="AA648" s="46"/>
      <c r="AB648" s="51"/>
      <c r="AC648" s="51"/>
      <c r="AD648" s="51"/>
      <c r="AE648" s="51"/>
      <c r="AF648" s="51"/>
      <c r="AG648" s="72">
        <f t="shared" si="183"/>
        <v>0</v>
      </c>
      <c r="AH648" s="46"/>
      <c r="AI648" s="46"/>
      <c r="AJ648" s="72">
        <f t="shared" si="175"/>
        <v>0</v>
      </c>
      <c r="AK648" s="71">
        <f t="shared" si="176"/>
        <v>0</v>
      </c>
      <c r="AL648" s="71">
        <f t="shared" si="177"/>
        <v>0</v>
      </c>
      <c r="AN648" s="73">
        <f t="shared" si="184"/>
        <v>0</v>
      </c>
      <c r="AO648" s="78">
        <f t="shared" si="185"/>
        <v>0</v>
      </c>
      <c r="AP648" s="79">
        <f t="shared" si="186"/>
        <v>0</v>
      </c>
      <c r="AQ648" s="73">
        <f t="shared" si="187"/>
        <v>0</v>
      </c>
      <c r="AR648" s="78">
        <f t="shared" si="188"/>
        <v>0</v>
      </c>
      <c r="AS648" s="79">
        <f t="shared" si="189"/>
        <v>0</v>
      </c>
      <c r="AT648" s="80" t="str">
        <f t="shared" si="190"/>
        <v/>
      </c>
      <c r="AU648" s="80" t="str">
        <f t="shared" si="191"/>
        <v/>
      </c>
      <c r="AW648" s="3" t="s">
        <v>1</v>
      </c>
    </row>
    <row r="649" spans="1:49" x14ac:dyDescent="0.2">
      <c r="A649" s="81">
        <f t="shared" si="178"/>
        <v>642</v>
      </c>
      <c r="B649" s="77" t="str">
        <f>IFERROR(VLOOKUP(F649,GCC.Param!$B$3:$C$96,2,FALSE),"")</f>
        <v/>
      </c>
      <c r="C649" s="70">
        <f>'Input 1 - Schedule 1'!D651</f>
        <v>0</v>
      </c>
      <c r="D649" s="70">
        <f>'Input 1 - Schedule 1'!E651</f>
        <v>0</v>
      </c>
      <c r="E649" s="70">
        <f>'Input 1 - Schedule 1'!F651</f>
        <v>0</v>
      </c>
      <c r="F649" s="70">
        <f>'Input 1 - Schedule 1'!G651</f>
        <v>0</v>
      </c>
      <c r="G649" s="70">
        <f>'Input 1 - Schedule 1'!I651</f>
        <v>0</v>
      </c>
      <c r="H649" s="70" t="str">
        <f>'Input 1 - Schedule 1'!J651</f>
        <v/>
      </c>
      <c r="I649" s="70">
        <f>'Input 1 - Schedule 1'!U651</f>
        <v>0</v>
      </c>
      <c r="J649" s="46"/>
      <c r="L649" s="46"/>
      <c r="M649" s="46"/>
      <c r="N649" s="70">
        <f>SUMIFS('Input 3 - Capital Instruments'!P$6:P$222,'Input 3 - Capital Instruments'!$N$6:$N$222,C649)</f>
        <v>0</v>
      </c>
      <c r="O649" s="46"/>
      <c r="P649" s="46"/>
      <c r="Q649" s="46"/>
      <c r="R649" s="71">
        <f t="shared" si="179"/>
        <v>0</v>
      </c>
      <c r="S649" s="46"/>
      <c r="T649" s="46"/>
      <c r="U649" s="72">
        <f t="shared" si="180"/>
        <v>0</v>
      </c>
      <c r="V649" s="71">
        <f t="shared" si="181"/>
        <v>0</v>
      </c>
      <c r="W649" s="71">
        <f t="shared" si="182"/>
        <v>0</v>
      </c>
      <c r="Y649" s="46"/>
      <c r="AA649" s="46"/>
      <c r="AB649" s="51"/>
      <c r="AC649" s="51"/>
      <c r="AD649" s="51"/>
      <c r="AE649" s="51"/>
      <c r="AF649" s="51"/>
      <c r="AG649" s="72">
        <f t="shared" si="183"/>
        <v>0</v>
      </c>
      <c r="AH649" s="46"/>
      <c r="AI649" s="46"/>
      <c r="AJ649" s="72">
        <f t="shared" ref="AJ649:AJ712" si="192">AG649-AH649</f>
        <v>0</v>
      </c>
      <c r="AK649" s="71">
        <f t="shared" ref="AK649:AK712" si="193">AG649-AI649</f>
        <v>0</v>
      </c>
      <c r="AL649" s="71">
        <f t="shared" ref="AL649:AL712" si="194">AG649-AH649-AI649</f>
        <v>0</v>
      </c>
      <c r="AN649" s="73">
        <f t="shared" si="184"/>
        <v>0</v>
      </c>
      <c r="AO649" s="78">
        <f t="shared" si="185"/>
        <v>0</v>
      </c>
      <c r="AP649" s="79">
        <f t="shared" si="186"/>
        <v>0</v>
      </c>
      <c r="AQ649" s="73">
        <f t="shared" si="187"/>
        <v>0</v>
      </c>
      <c r="AR649" s="78">
        <f t="shared" si="188"/>
        <v>0</v>
      </c>
      <c r="AS649" s="79">
        <f t="shared" si="189"/>
        <v>0</v>
      </c>
      <c r="AT649" s="80" t="str">
        <f t="shared" si="190"/>
        <v/>
      </c>
      <c r="AU649" s="80" t="str">
        <f t="shared" si="191"/>
        <v/>
      </c>
      <c r="AW649" s="3" t="s">
        <v>1</v>
      </c>
    </row>
    <row r="650" spans="1:49" x14ac:dyDescent="0.2">
      <c r="A650" s="81">
        <f t="shared" ref="A650:A713" si="195">A649+1</f>
        <v>643</v>
      </c>
      <c r="B650" s="77" t="str">
        <f>IFERROR(VLOOKUP(F650,GCC.Param!$B$3:$C$96,2,FALSE),"")</f>
        <v/>
      </c>
      <c r="C650" s="70">
        <f>'Input 1 - Schedule 1'!D652</f>
        <v>0</v>
      </c>
      <c r="D650" s="70">
        <f>'Input 1 - Schedule 1'!E652</f>
        <v>0</v>
      </c>
      <c r="E650" s="70">
        <f>'Input 1 - Schedule 1'!F652</f>
        <v>0</v>
      </c>
      <c r="F650" s="70">
        <f>'Input 1 - Schedule 1'!G652</f>
        <v>0</v>
      </c>
      <c r="G650" s="70">
        <f>'Input 1 - Schedule 1'!I652</f>
        <v>0</v>
      </c>
      <c r="H650" s="70" t="str">
        <f>'Input 1 - Schedule 1'!J652</f>
        <v/>
      </c>
      <c r="I650" s="70">
        <f>'Input 1 - Schedule 1'!U652</f>
        <v>0</v>
      </c>
      <c r="J650" s="46"/>
      <c r="L650" s="46"/>
      <c r="M650" s="46"/>
      <c r="N650" s="70">
        <f>SUMIFS('Input 3 - Capital Instruments'!P$6:P$222,'Input 3 - Capital Instruments'!$N$6:$N$222,C650)</f>
        <v>0</v>
      </c>
      <c r="O650" s="46"/>
      <c r="P650" s="46"/>
      <c r="Q650" s="46"/>
      <c r="R650" s="71">
        <f t="shared" si="179"/>
        <v>0</v>
      </c>
      <c r="S650" s="46"/>
      <c r="T650" s="46"/>
      <c r="U650" s="72">
        <f t="shared" si="180"/>
        <v>0</v>
      </c>
      <c r="V650" s="71">
        <f t="shared" si="181"/>
        <v>0</v>
      </c>
      <c r="W650" s="71">
        <f t="shared" si="182"/>
        <v>0</v>
      </c>
      <c r="Y650" s="46"/>
      <c r="AA650" s="46"/>
      <c r="AB650" s="51"/>
      <c r="AC650" s="51"/>
      <c r="AD650" s="51"/>
      <c r="AE650" s="51"/>
      <c r="AF650" s="51"/>
      <c r="AG650" s="72">
        <f t="shared" si="183"/>
        <v>0</v>
      </c>
      <c r="AH650" s="46"/>
      <c r="AI650" s="46"/>
      <c r="AJ650" s="72">
        <f t="shared" si="192"/>
        <v>0</v>
      </c>
      <c r="AK650" s="71">
        <f t="shared" si="193"/>
        <v>0</v>
      </c>
      <c r="AL650" s="71">
        <f t="shared" si="194"/>
        <v>0</v>
      </c>
      <c r="AN650" s="73">
        <f t="shared" si="184"/>
        <v>0</v>
      </c>
      <c r="AO650" s="78">
        <f t="shared" si="185"/>
        <v>0</v>
      </c>
      <c r="AP650" s="79">
        <f t="shared" si="186"/>
        <v>0</v>
      </c>
      <c r="AQ650" s="73">
        <f t="shared" si="187"/>
        <v>0</v>
      </c>
      <c r="AR650" s="78">
        <f t="shared" si="188"/>
        <v>0</v>
      </c>
      <c r="AS650" s="79">
        <f t="shared" si="189"/>
        <v>0</v>
      </c>
      <c r="AT650" s="80" t="str">
        <f t="shared" si="190"/>
        <v/>
      </c>
      <c r="AU650" s="80" t="str">
        <f t="shared" si="191"/>
        <v/>
      </c>
      <c r="AW650" s="3" t="s">
        <v>1</v>
      </c>
    </row>
    <row r="651" spans="1:49" x14ac:dyDescent="0.2">
      <c r="A651" s="81">
        <f t="shared" si="195"/>
        <v>644</v>
      </c>
      <c r="B651" s="77" t="str">
        <f>IFERROR(VLOOKUP(F651,GCC.Param!$B$3:$C$96,2,FALSE),"")</f>
        <v/>
      </c>
      <c r="C651" s="70">
        <f>'Input 1 - Schedule 1'!D653</f>
        <v>0</v>
      </c>
      <c r="D651" s="70">
        <f>'Input 1 - Schedule 1'!E653</f>
        <v>0</v>
      </c>
      <c r="E651" s="70">
        <f>'Input 1 - Schedule 1'!F653</f>
        <v>0</v>
      </c>
      <c r="F651" s="70">
        <f>'Input 1 - Schedule 1'!G653</f>
        <v>0</v>
      </c>
      <c r="G651" s="70">
        <f>'Input 1 - Schedule 1'!I653</f>
        <v>0</v>
      </c>
      <c r="H651" s="70" t="str">
        <f>'Input 1 - Schedule 1'!J653</f>
        <v/>
      </c>
      <c r="I651" s="70">
        <f>'Input 1 - Schedule 1'!U653</f>
        <v>0</v>
      </c>
      <c r="J651" s="46"/>
      <c r="L651" s="46"/>
      <c r="M651" s="46"/>
      <c r="N651" s="70">
        <f>SUMIFS('Input 3 - Capital Instruments'!P$6:P$222,'Input 3 - Capital Instruments'!$N$6:$N$222,C651)</f>
        <v>0</v>
      </c>
      <c r="O651" s="46"/>
      <c r="P651" s="46"/>
      <c r="Q651" s="46"/>
      <c r="R651" s="71">
        <f t="shared" ref="R651:R714" si="196">L651-SUM(M651:Q651)</f>
        <v>0</v>
      </c>
      <c r="S651" s="46"/>
      <c r="T651" s="46"/>
      <c r="U651" s="72">
        <f t="shared" ref="U651:U714" si="197">R651-S651</f>
        <v>0</v>
      </c>
      <c r="V651" s="71">
        <f t="shared" ref="V651:V714" si="198">R651-T651</f>
        <v>0</v>
      </c>
      <c r="W651" s="71">
        <f t="shared" ref="W651:W714" si="199">R651-S651-T651</f>
        <v>0</v>
      </c>
      <c r="Y651" s="46"/>
      <c r="AA651" s="46"/>
      <c r="AB651" s="51"/>
      <c r="AC651" s="51"/>
      <c r="AD651" s="51"/>
      <c r="AE651" s="51"/>
      <c r="AF651" s="51"/>
      <c r="AG651" s="72">
        <f t="shared" ref="AG651:AG714" si="200">AA651-SUM(AB651:AF651)</f>
        <v>0</v>
      </c>
      <c r="AH651" s="46"/>
      <c r="AI651" s="46"/>
      <c r="AJ651" s="72">
        <f t="shared" si="192"/>
        <v>0</v>
      </c>
      <c r="AK651" s="71">
        <f t="shared" si="193"/>
        <v>0</v>
      </c>
      <c r="AL651" s="71">
        <f t="shared" si="194"/>
        <v>0</v>
      </c>
      <c r="AN651" s="73">
        <f t="shared" ref="AN651:AN714" si="201">SUMPRODUCT(J$7:J$1008*(G$7:G$1008=$C651))</f>
        <v>0</v>
      </c>
      <c r="AO651" s="78">
        <f t="shared" ref="AO651:AO714" si="202">M651</f>
        <v>0</v>
      </c>
      <c r="AP651" s="79">
        <f t="shared" ref="AP651:AP714" si="203">AN651-AO651</f>
        <v>0</v>
      </c>
      <c r="AQ651" s="73">
        <f t="shared" ref="AQ651:AQ714" si="204">SUMPRODUCT(Y$7:Y$1008*(G$7:G$1008=$C651))</f>
        <v>0</v>
      </c>
      <c r="AR651" s="78">
        <f t="shared" ref="AR651:AR714" si="205">AB651</f>
        <v>0</v>
      </c>
      <c r="AS651" s="79">
        <f t="shared" ref="AS651:AS714" si="206">AQ651-AR651</f>
        <v>0</v>
      </c>
      <c r="AT651" s="80" t="str">
        <f t="shared" ref="AT651:AT714" si="207">IFERROR(L651/AA651,"")</f>
        <v/>
      </c>
      <c r="AU651" s="80" t="str">
        <f t="shared" ref="AU651:AU714" si="208">IFERROR(R651/AG651,"")</f>
        <v/>
      </c>
      <c r="AW651" s="3" t="s">
        <v>1</v>
      </c>
    </row>
    <row r="652" spans="1:49" x14ac:dyDescent="0.2">
      <c r="A652" s="81">
        <f t="shared" si="195"/>
        <v>645</v>
      </c>
      <c r="B652" s="77" t="str">
        <f>IFERROR(VLOOKUP(F652,GCC.Param!$B$3:$C$96,2,FALSE),"")</f>
        <v/>
      </c>
      <c r="C652" s="70">
        <f>'Input 1 - Schedule 1'!D654</f>
        <v>0</v>
      </c>
      <c r="D652" s="70">
        <f>'Input 1 - Schedule 1'!E654</f>
        <v>0</v>
      </c>
      <c r="E652" s="70">
        <f>'Input 1 - Schedule 1'!F654</f>
        <v>0</v>
      </c>
      <c r="F652" s="70">
        <f>'Input 1 - Schedule 1'!G654</f>
        <v>0</v>
      </c>
      <c r="G652" s="70">
        <f>'Input 1 - Schedule 1'!I654</f>
        <v>0</v>
      </c>
      <c r="H652" s="70" t="str">
        <f>'Input 1 - Schedule 1'!J654</f>
        <v/>
      </c>
      <c r="I652" s="70">
        <f>'Input 1 - Schedule 1'!U654</f>
        <v>0</v>
      </c>
      <c r="J652" s="46"/>
      <c r="L652" s="46"/>
      <c r="M652" s="46"/>
      <c r="N652" s="70">
        <f>SUMIFS('Input 3 - Capital Instruments'!P$6:P$222,'Input 3 - Capital Instruments'!$N$6:$N$222,C652)</f>
        <v>0</v>
      </c>
      <c r="O652" s="46"/>
      <c r="P652" s="46"/>
      <c r="Q652" s="46"/>
      <c r="R652" s="71">
        <f t="shared" si="196"/>
        <v>0</v>
      </c>
      <c r="S652" s="46"/>
      <c r="T652" s="46"/>
      <c r="U652" s="72">
        <f t="shared" si="197"/>
        <v>0</v>
      </c>
      <c r="V652" s="71">
        <f t="shared" si="198"/>
        <v>0</v>
      </c>
      <c r="W652" s="71">
        <f t="shared" si="199"/>
        <v>0</v>
      </c>
      <c r="Y652" s="46"/>
      <c r="AA652" s="46"/>
      <c r="AB652" s="51"/>
      <c r="AC652" s="51"/>
      <c r="AD652" s="51"/>
      <c r="AE652" s="51"/>
      <c r="AF652" s="51"/>
      <c r="AG652" s="72">
        <f t="shared" si="200"/>
        <v>0</v>
      </c>
      <c r="AH652" s="46"/>
      <c r="AI652" s="46"/>
      <c r="AJ652" s="72">
        <f t="shared" si="192"/>
        <v>0</v>
      </c>
      <c r="AK652" s="71">
        <f t="shared" si="193"/>
        <v>0</v>
      </c>
      <c r="AL652" s="71">
        <f t="shared" si="194"/>
        <v>0</v>
      </c>
      <c r="AN652" s="73">
        <f t="shared" si="201"/>
        <v>0</v>
      </c>
      <c r="AO652" s="78">
        <f t="shared" si="202"/>
        <v>0</v>
      </c>
      <c r="AP652" s="79">
        <f t="shared" si="203"/>
        <v>0</v>
      </c>
      <c r="AQ652" s="73">
        <f t="shared" si="204"/>
        <v>0</v>
      </c>
      <c r="AR652" s="78">
        <f t="shared" si="205"/>
        <v>0</v>
      </c>
      <c r="AS652" s="79">
        <f t="shared" si="206"/>
        <v>0</v>
      </c>
      <c r="AT652" s="80" t="str">
        <f t="shared" si="207"/>
        <v/>
      </c>
      <c r="AU652" s="80" t="str">
        <f t="shared" si="208"/>
        <v/>
      </c>
      <c r="AW652" s="3" t="s">
        <v>1</v>
      </c>
    </row>
    <row r="653" spans="1:49" x14ac:dyDescent="0.2">
      <c r="A653" s="81">
        <f t="shared" si="195"/>
        <v>646</v>
      </c>
      <c r="B653" s="77" t="str">
        <f>IFERROR(VLOOKUP(F653,GCC.Param!$B$3:$C$96,2,FALSE),"")</f>
        <v/>
      </c>
      <c r="C653" s="70">
        <f>'Input 1 - Schedule 1'!D655</f>
        <v>0</v>
      </c>
      <c r="D653" s="70">
        <f>'Input 1 - Schedule 1'!E655</f>
        <v>0</v>
      </c>
      <c r="E653" s="70">
        <f>'Input 1 - Schedule 1'!F655</f>
        <v>0</v>
      </c>
      <c r="F653" s="70">
        <f>'Input 1 - Schedule 1'!G655</f>
        <v>0</v>
      </c>
      <c r="G653" s="70">
        <f>'Input 1 - Schedule 1'!I655</f>
        <v>0</v>
      </c>
      <c r="H653" s="70" t="str">
        <f>'Input 1 - Schedule 1'!J655</f>
        <v/>
      </c>
      <c r="I653" s="70">
        <f>'Input 1 - Schedule 1'!U655</f>
        <v>0</v>
      </c>
      <c r="J653" s="46"/>
      <c r="L653" s="46"/>
      <c r="M653" s="46"/>
      <c r="N653" s="70">
        <f>SUMIFS('Input 3 - Capital Instruments'!P$6:P$222,'Input 3 - Capital Instruments'!$N$6:$N$222,C653)</f>
        <v>0</v>
      </c>
      <c r="O653" s="46"/>
      <c r="P653" s="46"/>
      <c r="Q653" s="46"/>
      <c r="R653" s="71">
        <f t="shared" si="196"/>
        <v>0</v>
      </c>
      <c r="S653" s="46"/>
      <c r="T653" s="46"/>
      <c r="U653" s="72">
        <f t="shared" si="197"/>
        <v>0</v>
      </c>
      <c r="V653" s="71">
        <f t="shared" si="198"/>
        <v>0</v>
      </c>
      <c r="W653" s="71">
        <f t="shared" si="199"/>
        <v>0</v>
      </c>
      <c r="Y653" s="46"/>
      <c r="AA653" s="46"/>
      <c r="AB653" s="51"/>
      <c r="AC653" s="51"/>
      <c r="AD653" s="51"/>
      <c r="AE653" s="51"/>
      <c r="AF653" s="51"/>
      <c r="AG653" s="72">
        <f t="shared" si="200"/>
        <v>0</v>
      </c>
      <c r="AH653" s="46"/>
      <c r="AI653" s="46"/>
      <c r="AJ653" s="72">
        <f t="shared" si="192"/>
        <v>0</v>
      </c>
      <c r="AK653" s="71">
        <f t="shared" si="193"/>
        <v>0</v>
      </c>
      <c r="AL653" s="71">
        <f t="shared" si="194"/>
        <v>0</v>
      </c>
      <c r="AN653" s="73">
        <f t="shared" si="201"/>
        <v>0</v>
      </c>
      <c r="AO653" s="78">
        <f t="shared" si="202"/>
        <v>0</v>
      </c>
      <c r="AP653" s="79">
        <f t="shared" si="203"/>
        <v>0</v>
      </c>
      <c r="AQ653" s="73">
        <f t="shared" si="204"/>
        <v>0</v>
      </c>
      <c r="AR653" s="78">
        <f t="shared" si="205"/>
        <v>0</v>
      </c>
      <c r="AS653" s="79">
        <f t="shared" si="206"/>
        <v>0</v>
      </c>
      <c r="AT653" s="80" t="str">
        <f t="shared" si="207"/>
        <v/>
      </c>
      <c r="AU653" s="80" t="str">
        <f t="shared" si="208"/>
        <v/>
      </c>
      <c r="AW653" s="3" t="s">
        <v>1</v>
      </c>
    </row>
    <row r="654" spans="1:49" x14ac:dyDescent="0.2">
      <c r="A654" s="81">
        <f t="shared" si="195"/>
        <v>647</v>
      </c>
      <c r="B654" s="77" t="str">
        <f>IFERROR(VLOOKUP(F654,GCC.Param!$B$3:$C$96,2,FALSE),"")</f>
        <v/>
      </c>
      <c r="C654" s="70">
        <f>'Input 1 - Schedule 1'!D656</f>
        <v>0</v>
      </c>
      <c r="D654" s="70">
        <f>'Input 1 - Schedule 1'!E656</f>
        <v>0</v>
      </c>
      <c r="E654" s="70">
        <f>'Input 1 - Schedule 1'!F656</f>
        <v>0</v>
      </c>
      <c r="F654" s="70">
        <f>'Input 1 - Schedule 1'!G656</f>
        <v>0</v>
      </c>
      <c r="G654" s="70">
        <f>'Input 1 - Schedule 1'!I656</f>
        <v>0</v>
      </c>
      <c r="H654" s="70" t="str">
        <f>'Input 1 - Schedule 1'!J656</f>
        <v/>
      </c>
      <c r="I654" s="70">
        <f>'Input 1 - Schedule 1'!U656</f>
        <v>0</v>
      </c>
      <c r="J654" s="46"/>
      <c r="L654" s="46"/>
      <c r="M654" s="46"/>
      <c r="N654" s="70">
        <f>SUMIFS('Input 3 - Capital Instruments'!P$6:P$222,'Input 3 - Capital Instruments'!$N$6:$N$222,C654)</f>
        <v>0</v>
      </c>
      <c r="O654" s="46"/>
      <c r="P654" s="46"/>
      <c r="Q654" s="46"/>
      <c r="R654" s="71">
        <f t="shared" si="196"/>
        <v>0</v>
      </c>
      <c r="S654" s="46"/>
      <c r="T654" s="46"/>
      <c r="U654" s="72">
        <f t="shared" si="197"/>
        <v>0</v>
      </c>
      <c r="V654" s="71">
        <f t="shared" si="198"/>
        <v>0</v>
      </c>
      <c r="W654" s="71">
        <f t="shared" si="199"/>
        <v>0</v>
      </c>
      <c r="Y654" s="46"/>
      <c r="AA654" s="46"/>
      <c r="AB654" s="51"/>
      <c r="AC654" s="51"/>
      <c r="AD654" s="51"/>
      <c r="AE654" s="51"/>
      <c r="AF654" s="51"/>
      <c r="AG654" s="72">
        <f t="shared" si="200"/>
        <v>0</v>
      </c>
      <c r="AH654" s="46"/>
      <c r="AI654" s="46"/>
      <c r="AJ654" s="72">
        <f t="shared" si="192"/>
        <v>0</v>
      </c>
      <c r="AK654" s="71">
        <f t="shared" si="193"/>
        <v>0</v>
      </c>
      <c r="AL654" s="71">
        <f t="shared" si="194"/>
        <v>0</v>
      </c>
      <c r="AN654" s="73">
        <f t="shared" si="201"/>
        <v>0</v>
      </c>
      <c r="AO654" s="78">
        <f t="shared" si="202"/>
        <v>0</v>
      </c>
      <c r="AP654" s="79">
        <f t="shared" si="203"/>
        <v>0</v>
      </c>
      <c r="AQ654" s="73">
        <f t="shared" si="204"/>
        <v>0</v>
      </c>
      <c r="AR654" s="78">
        <f t="shared" si="205"/>
        <v>0</v>
      </c>
      <c r="AS654" s="79">
        <f t="shared" si="206"/>
        <v>0</v>
      </c>
      <c r="AT654" s="80" t="str">
        <f t="shared" si="207"/>
        <v/>
      </c>
      <c r="AU654" s="80" t="str">
        <f t="shared" si="208"/>
        <v/>
      </c>
      <c r="AW654" s="3" t="s">
        <v>1</v>
      </c>
    </row>
    <row r="655" spans="1:49" x14ac:dyDescent="0.2">
      <c r="A655" s="81">
        <f t="shared" si="195"/>
        <v>648</v>
      </c>
      <c r="B655" s="77" t="str">
        <f>IFERROR(VLOOKUP(F655,GCC.Param!$B$3:$C$96,2,FALSE),"")</f>
        <v/>
      </c>
      <c r="C655" s="70">
        <f>'Input 1 - Schedule 1'!D657</f>
        <v>0</v>
      </c>
      <c r="D655" s="70">
        <f>'Input 1 - Schedule 1'!E657</f>
        <v>0</v>
      </c>
      <c r="E655" s="70">
        <f>'Input 1 - Schedule 1'!F657</f>
        <v>0</v>
      </c>
      <c r="F655" s="70">
        <f>'Input 1 - Schedule 1'!G657</f>
        <v>0</v>
      </c>
      <c r="G655" s="70">
        <f>'Input 1 - Schedule 1'!I657</f>
        <v>0</v>
      </c>
      <c r="H655" s="70" t="str">
        <f>'Input 1 - Schedule 1'!J657</f>
        <v/>
      </c>
      <c r="I655" s="70">
        <f>'Input 1 - Schedule 1'!U657</f>
        <v>0</v>
      </c>
      <c r="J655" s="46"/>
      <c r="L655" s="46"/>
      <c r="M655" s="46"/>
      <c r="N655" s="70">
        <f>SUMIFS('Input 3 - Capital Instruments'!P$6:P$222,'Input 3 - Capital Instruments'!$N$6:$N$222,C655)</f>
        <v>0</v>
      </c>
      <c r="O655" s="46"/>
      <c r="P655" s="46"/>
      <c r="Q655" s="46"/>
      <c r="R655" s="71">
        <f t="shared" si="196"/>
        <v>0</v>
      </c>
      <c r="S655" s="46"/>
      <c r="T655" s="46"/>
      <c r="U655" s="72">
        <f t="shared" si="197"/>
        <v>0</v>
      </c>
      <c r="V655" s="71">
        <f t="shared" si="198"/>
        <v>0</v>
      </c>
      <c r="W655" s="71">
        <f t="shared" si="199"/>
        <v>0</v>
      </c>
      <c r="Y655" s="46"/>
      <c r="AA655" s="46"/>
      <c r="AB655" s="51"/>
      <c r="AC655" s="51"/>
      <c r="AD655" s="51"/>
      <c r="AE655" s="51"/>
      <c r="AF655" s="51"/>
      <c r="AG655" s="72">
        <f t="shared" si="200"/>
        <v>0</v>
      </c>
      <c r="AH655" s="46"/>
      <c r="AI655" s="46"/>
      <c r="AJ655" s="72">
        <f t="shared" si="192"/>
        <v>0</v>
      </c>
      <c r="AK655" s="71">
        <f t="shared" si="193"/>
        <v>0</v>
      </c>
      <c r="AL655" s="71">
        <f t="shared" si="194"/>
        <v>0</v>
      </c>
      <c r="AN655" s="73">
        <f t="shared" si="201"/>
        <v>0</v>
      </c>
      <c r="AO655" s="78">
        <f t="shared" si="202"/>
        <v>0</v>
      </c>
      <c r="AP655" s="79">
        <f t="shared" si="203"/>
        <v>0</v>
      </c>
      <c r="AQ655" s="73">
        <f t="shared" si="204"/>
        <v>0</v>
      </c>
      <c r="AR655" s="78">
        <f t="shared" si="205"/>
        <v>0</v>
      </c>
      <c r="AS655" s="79">
        <f t="shared" si="206"/>
        <v>0</v>
      </c>
      <c r="AT655" s="80" t="str">
        <f t="shared" si="207"/>
        <v/>
      </c>
      <c r="AU655" s="80" t="str">
        <f t="shared" si="208"/>
        <v/>
      </c>
      <c r="AW655" s="3" t="s">
        <v>1</v>
      </c>
    </row>
    <row r="656" spans="1:49" x14ac:dyDescent="0.2">
      <c r="A656" s="81">
        <f t="shared" si="195"/>
        <v>649</v>
      </c>
      <c r="B656" s="77" t="str">
        <f>IFERROR(VLOOKUP(F656,GCC.Param!$B$3:$C$96,2,FALSE),"")</f>
        <v/>
      </c>
      <c r="C656" s="70">
        <f>'Input 1 - Schedule 1'!D658</f>
        <v>0</v>
      </c>
      <c r="D656" s="70">
        <f>'Input 1 - Schedule 1'!E658</f>
        <v>0</v>
      </c>
      <c r="E656" s="70">
        <f>'Input 1 - Schedule 1'!F658</f>
        <v>0</v>
      </c>
      <c r="F656" s="70">
        <f>'Input 1 - Schedule 1'!G658</f>
        <v>0</v>
      </c>
      <c r="G656" s="70">
        <f>'Input 1 - Schedule 1'!I658</f>
        <v>0</v>
      </c>
      <c r="H656" s="70" t="str">
        <f>'Input 1 - Schedule 1'!J658</f>
        <v/>
      </c>
      <c r="I656" s="70">
        <f>'Input 1 - Schedule 1'!U658</f>
        <v>0</v>
      </c>
      <c r="J656" s="46"/>
      <c r="L656" s="46"/>
      <c r="M656" s="46"/>
      <c r="N656" s="70">
        <f>SUMIFS('Input 3 - Capital Instruments'!P$6:P$222,'Input 3 - Capital Instruments'!$N$6:$N$222,C656)</f>
        <v>0</v>
      </c>
      <c r="O656" s="46"/>
      <c r="P656" s="46"/>
      <c r="Q656" s="46"/>
      <c r="R656" s="71">
        <f t="shared" si="196"/>
        <v>0</v>
      </c>
      <c r="S656" s="46"/>
      <c r="T656" s="46"/>
      <c r="U656" s="72">
        <f t="shared" si="197"/>
        <v>0</v>
      </c>
      <c r="V656" s="71">
        <f t="shared" si="198"/>
        <v>0</v>
      </c>
      <c r="W656" s="71">
        <f t="shared" si="199"/>
        <v>0</v>
      </c>
      <c r="Y656" s="46"/>
      <c r="AA656" s="46"/>
      <c r="AB656" s="51"/>
      <c r="AC656" s="51"/>
      <c r="AD656" s="51"/>
      <c r="AE656" s="51"/>
      <c r="AF656" s="51"/>
      <c r="AG656" s="72">
        <f t="shared" si="200"/>
        <v>0</v>
      </c>
      <c r="AH656" s="46"/>
      <c r="AI656" s="46"/>
      <c r="AJ656" s="72">
        <f t="shared" si="192"/>
        <v>0</v>
      </c>
      <c r="AK656" s="71">
        <f t="shared" si="193"/>
        <v>0</v>
      </c>
      <c r="AL656" s="71">
        <f t="shared" si="194"/>
        <v>0</v>
      </c>
      <c r="AN656" s="73">
        <f t="shared" si="201"/>
        <v>0</v>
      </c>
      <c r="AO656" s="78">
        <f t="shared" si="202"/>
        <v>0</v>
      </c>
      <c r="AP656" s="79">
        <f t="shared" si="203"/>
        <v>0</v>
      </c>
      <c r="AQ656" s="73">
        <f t="shared" si="204"/>
        <v>0</v>
      </c>
      <c r="AR656" s="78">
        <f t="shared" si="205"/>
        <v>0</v>
      </c>
      <c r="AS656" s="79">
        <f t="shared" si="206"/>
        <v>0</v>
      </c>
      <c r="AT656" s="80" t="str">
        <f t="shared" si="207"/>
        <v/>
      </c>
      <c r="AU656" s="80" t="str">
        <f t="shared" si="208"/>
        <v/>
      </c>
      <c r="AW656" s="3" t="s">
        <v>1</v>
      </c>
    </row>
    <row r="657" spans="1:49" x14ac:dyDescent="0.2">
      <c r="A657" s="81">
        <f t="shared" si="195"/>
        <v>650</v>
      </c>
      <c r="B657" s="77" t="str">
        <f>IFERROR(VLOOKUP(F657,GCC.Param!$B$3:$C$96,2,FALSE),"")</f>
        <v/>
      </c>
      <c r="C657" s="70">
        <f>'Input 1 - Schedule 1'!D659</f>
        <v>0</v>
      </c>
      <c r="D657" s="70">
        <f>'Input 1 - Schedule 1'!E659</f>
        <v>0</v>
      </c>
      <c r="E657" s="70">
        <f>'Input 1 - Schedule 1'!F659</f>
        <v>0</v>
      </c>
      <c r="F657" s="70">
        <f>'Input 1 - Schedule 1'!G659</f>
        <v>0</v>
      </c>
      <c r="G657" s="70">
        <f>'Input 1 - Schedule 1'!I659</f>
        <v>0</v>
      </c>
      <c r="H657" s="70" t="str">
        <f>'Input 1 - Schedule 1'!J659</f>
        <v/>
      </c>
      <c r="I657" s="70">
        <f>'Input 1 - Schedule 1'!U659</f>
        <v>0</v>
      </c>
      <c r="J657" s="46"/>
      <c r="L657" s="46"/>
      <c r="M657" s="46"/>
      <c r="N657" s="70">
        <f>SUMIFS('Input 3 - Capital Instruments'!P$6:P$222,'Input 3 - Capital Instruments'!$N$6:$N$222,C657)</f>
        <v>0</v>
      </c>
      <c r="O657" s="46"/>
      <c r="P657" s="46"/>
      <c r="Q657" s="46"/>
      <c r="R657" s="71">
        <f t="shared" si="196"/>
        <v>0</v>
      </c>
      <c r="S657" s="46"/>
      <c r="T657" s="46"/>
      <c r="U657" s="72">
        <f t="shared" si="197"/>
        <v>0</v>
      </c>
      <c r="V657" s="71">
        <f t="shared" si="198"/>
        <v>0</v>
      </c>
      <c r="W657" s="71">
        <f t="shared" si="199"/>
        <v>0</v>
      </c>
      <c r="Y657" s="46"/>
      <c r="AA657" s="46"/>
      <c r="AB657" s="51"/>
      <c r="AC657" s="51"/>
      <c r="AD657" s="51"/>
      <c r="AE657" s="51"/>
      <c r="AF657" s="51"/>
      <c r="AG657" s="72">
        <f t="shared" si="200"/>
        <v>0</v>
      </c>
      <c r="AH657" s="46"/>
      <c r="AI657" s="46"/>
      <c r="AJ657" s="72">
        <f t="shared" si="192"/>
        <v>0</v>
      </c>
      <c r="AK657" s="71">
        <f t="shared" si="193"/>
        <v>0</v>
      </c>
      <c r="AL657" s="71">
        <f t="shared" si="194"/>
        <v>0</v>
      </c>
      <c r="AN657" s="73">
        <f t="shared" si="201"/>
        <v>0</v>
      </c>
      <c r="AO657" s="78">
        <f t="shared" si="202"/>
        <v>0</v>
      </c>
      <c r="AP657" s="79">
        <f t="shared" si="203"/>
        <v>0</v>
      </c>
      <c r="AQ657" s="73">
        <f t="shared" si="204"/>
        <v>0</v>
      </c>
      <c r="AR657" s="78">
        <f t="shared" si="205"/>
        <v>0</v>
      </c>
      <c r="AS657" s="79">
        <f t="shared" si="206"/>
        <v>0</v>
      </c>
      <c r="AT657" s="80" t="str">
        <f t="shared" si="207"/>
        <v/>
      </c>
      <c r="AU657" s="80" t="str">
        <f t="shared" si="208"/>
        <v/>
      </c>
      <c r="AW657" s="3" t="s">
        <v>1</v>
      </c>
    </row>
    <row r="658" spans="1:49" x14ac:dyDescent="0.2">
      <c r="A658" s="81">
        <f t="shared" si="195"/>
        <v>651</v>
      </c>
      <c r="B658" s="77" t="str">
        <f>IFERROR(VLOOKUP(F658,GCC.Param!$B$3:$C$96,2,FALSE),"")</f>
        <v/>
      </c>
      <c r="C658" s="70">
        <f>'Input 1 - Schedule 1'!D660</f>
        <v>0</v>
      </c>
      <c r="D658" s="70">
        <f>'Input 1 - Schedule 1'!E660</f>
        <v>0</v>
      </c>
      <c r="E658" s="70">
        <f>'Input 1 - Schedule 1'!F660</f>
        <v>0</v>
      </c>
      <c r="F658" s="70">
        <f>'Input 1 - Schedule 1'!G660</f>
        <v>0</v>
      </c>
      <c r="G658" s="70">
        <f>'Input 1 - Schedule 1'!I660</f>
        <v>0</v>
      </c>
      <c r="H658" s="70" t="str">
        <f>'Input 1 - Schedule 1'!J660</f>
        <v/>
      </c>
      <c r="I658" s="70">
        <f>'Input 1 - Schedule 1'!U660</f>
        <v>0</v>
      </c>
      <c r="J658" s="46"/>
      <c r="L658" s="46"/>
      <c r="M658" s="46"/>
      <c r="N658" s="70">
        <f>SUMIFS('Input 3 - Capital Instruments'!P$6:P$222,'Input 3 - Capital Instruments'!$N$6:$N$222,C658)</f>
        <v>0</v>
      </c>
      <c r="O658" s="46"/>
      <c r="P658" s="46"/>
      <c r="Q658" s="46"/>
      <c r="R658" s="71">
        <f t="shared" si="196"/>
        <v>0</v>
      </c>
      <c r="S658" s="46"/>
      <c r="T658" s="46"/>
      <c r="U658" s="72">
        <f t="shared" si="197"/>
        <v>0</v>
      </c>
      <c r="V658" s="71">
        <f t="shared" si="198"/>
        <v>0</v>
      </c>
      <c r="W658" s="71">
        <f t="shared" si="199"/>
        <v>0</v>
      </c>
      <c r="Y658" s="46"/>
      <c r="AA658" s="46"/>
      <c r="AB658" s="51"/>
      <c r="AC658" s="51"/>
      <c r="AD658" s="51"/>
      <c r="AE658" s="51"/>
      <c r="AF658" s="51"/>
      <c r="AG658" s="72">
        <f t="shared" si="200"/>
        <v>0</v>
      </c>
      <c r="AH658" s="46"/>
      <c r="AI658" s="46"/>
      <c r="AJ658" s="72">
        <f t="shared" si="192"/>
        <v>0</v>
      </c>
      <c r="AK658" s="71">
        <f t="shared" si="193"/>
        <v>0</v>
      </c>
      <c r="AL658" s="71">
        <f t="shared" si="194"/>
        <v>0</v>
      </c>
      <c r="AN658" s="73">
        <f t="shared" si="201"/>
        <v>0</v>
      </c>
      <c r="AO658" s="78">
        <f t="shared" si="202"/>
        <v>0</v>
      </c>
      <c r="AP658" s="79">
        <f t="shared" si="203"/>
        <v>0</v>
      </c>
      <c r="AQ658" s="73">
        <f t="shared" si="204"/>
        <v>0</v>
      </c>
      <c r="AR658" s="78">
        <f t="shared" si="205"/>
        <v>0</v>
      </c>
      <c r="AS658" s="79">
        <f t="shared" si="206"/>
        <v>0</v>
      </c>
      <c r="AT658" s="80" t="str">
        <f t="shared" si="207"/>
        <v/>
      </c>
      <c r="AU658" s="80" t="str">
        <f t="shared" si="208"/>
        <v/>
      </c>
      <c r="AW658" s="3" t="s">
        <v>1</v>
      </c>
    </row>
    <row r="659" spans="1:49" x14ac:dyDescent="0.2">
      <c r="A659" s="81">
        <f t="shared" si="195"/>
        <v>652</v>
      </c>
      <c r="B659" s="77" t="str">
        <f>IFERROR(VLOOKUP(F659,GCC.Param!$B$3:$C$96,2,FALSE),"")</f>
        <v/>
      </c>
      <c r="C659" s="70">
        <f>'Input 1 - Schedule 1'!D661</f>
        <v>0</v>
      </c>
      <c r="D659" s="70">
        <f>'Input 1 - Schedule 1'!E661</f>
        <v>0</v>
      </c>
      <c r="E659" s="70">
        <f>'Input 1 - Schedule 1'!F661</f>
        <v>0</v>
      </c>
      <c r="F659" s="70">
        <f>'Input 1 - Schedule 1'!G661</f>
        <v>0</v>
      </c>
      <c r="G659" s="70">
        <f>'Input 1 - Schedule 1'!I661</f>
        <v>0</v>
      </c>
      <c r="H659" s="70" t="str">
        <f>'Input 1 - Schedule 1'!J661</f>
        <v/>
      </c>
      <c r="I659" s="70">
        <f>'Input 1 - Schedule 1'!U661</f>
        <v>0</v>
      </c>
      <c r="J659" s="46"/>
      <c r="L659" s="46"/>
      <c r="M659" s="46"/>
      <c r="N659" s="70">
        <f>SUMIFS('Input 3 - Capital Instruments'!P$6:P$222,'Input 3 - Capital Instruments'!$N$6:$N$222,C659)</f>
        <v>0</v>
      </c>
      <c r="O659" s="46"/>
      <c r="P659" s="46"/>
      <c r="Q659" s="46"/>
      <c r="R659" s="71">
        <f t="shared" si="196"/>
        <v>0</v>
      </c>
      <c r="S659" s="46"/>
      <c r="T659" s="46"/>
      <c r="U659" s="72">
        <f t="shared" si="197"/>
        <v>0</v>
      </c>
      <c r="V659" s="71">
        <f t="shared" si="198"/>
        <v>0</v>
      </c>
      <c r="W659" s="71">
        <f t="shared" si="199"/>
        <v>0</v>
      </c>
      <c r="Y659" s="46"/>
      <c r="AA659" s="46"/>
      <c r="AB659" s="51"/>
      <c r="AC659" s="51"/>
      <c r="AD659" s="51"/>
      <c r="AE659" s="51"/>
      <c r="AF659" s="51"/>
      <c r="AG659" s="72">
        <f t="shared" si="200"/>
        <v>0</v>
      </c>
      <c r="AH659" s="46"/>
      <c r="AI659" s="46"/>
      <c r="AJ659" s="72">
        <f t="shared" si="192"/>
        <v>0</v>
      </c>
      <c r="AK659" s="71">
        <f t="shared" si="193"/>
        <v>0</v>
      </c>
      <c r="AL659" s="71">
        <f t="shared" si="194"/>
        <v>0</v>
      </c>
      <c r="AN659" s="73">
        <f t="shared" si="201"/>
        <v>0</v>
      </c>
      <c r="AO659" s="78">
        <f t="shared" si="202"/>
        <v>0</v>
      </c>
      <c r="AP659" s="79">
        <f t="shared" si="203"/>
        <v>0</v>
      </c>
      <c r="AQ659" s="73">
        <f t="shared" si="204"/>
        <v>0</v>
      </c>
      <c r="AR659" s="78">
        <f t="shared" si="205"/>
        <v>0</v>
      </c>
      <c r="AS659" s="79">
        <f t="shared" si="206"/>
        <v>0</v>
      </c>
      <c r="AT659" s="80" t="str">
        <f t="shared" si="207"/>
        <v/>
      </c>
      <c r="AU659" s="80" t="str">
        <f t="shared" si="208"/>
        <v/>
      </c>
      <c r="AW659" s="3" t="s">
        <v>1</v>
      </c>
    </row>
    <row r="660" spans="1:49" x14ac:dyDescent="0.2">
      <c r="A660" s="81">
        <f t="shared" si="195"/>
        <v>653</v>
      </c>
      <c r="B660" s="77" t="str">
        <f>IFERROR(VLOOKUP(F660,GCC.Param!$B$3:$C$96,2,FALSE),"")</f>
        <v/>
      </c>
      <c r="C660" s="70">
        <f>'Input 1 - Schedule 1'!D662</f>
        <v>0</v>
      </c>
      <c r="D660" s="70">
        <f>'Input 1 - Schedule 1'!E662</f>
        <v>0</v>
      </c>
      <c r="E660" s="70">
        <f>'Input 1 - Schedule 1'!F662</f>
        <v>0</v>
      </c>
      <c r="F660" s="70">
        <f>'Input 1 - Schedule 1'!G662</f>
        <v>0</v>
      </c>
      <c r="G660" s="70">
        <f>'Input 1 - Schedule 1'!I662</f>
        <v>0</v>
      </c>
      <c r="H660" s="70" t="str">
        <f>'Input 1 - Schedule 1'!J662</f>
        <v/>
      </c>
      <c r="I660" s="70">
        <f>'Input 1 - Schedule 1'!U662</f>
        <v>0</v>
      </c>
      <c r="J660" s="46"/>
      <c r="L660" s="46"/>
      <c r="M660" s="46"/>
      <c r="N660" s="70">
        <f>SUMIFS('Input 3 - Capital Instruments'!P$6:P$222,'Input 3 - Capital Instruments'!$N$6:$N$222,C660)</f>
        <v>0</v>
      </c>
      <c r="O660" s="46"/>
      <c r="P660" s="46"/>
      <c r="Q660" s="46"/>
      <c r="R660" s="71">
        <f t="shared" si="196"/>
        <v>0</v>
      </c>
      <c r="S660" s="46"/>
      <c r="T660" s="46"/>
      <c r="U660" s="72">
        <f t="shared" si="197"/>
        <v>0</v>
      </c>
      <c r="V660" s="71">
        <f t="shared" si="198"/>
        <v>0</v>
      </c>
      <c r="W660" s="71">
        <f t="shared" si="199"/>
        <v>0</v>
      </c>
      <c r="Y660" s="46"/>
      <c r="AA660" s="46"/>
      <c r="AB660" s="51"/>
      <c r="AC660" s="51"/>
      <c r="AD660" s="51"/>
      <c r="AE660" s="51"/>
      <c r="AF660" s="51"/>
      <c r="AG660" s="72">
        <f t="shared" si="200"/>
        <v>0</v>
      </c>
      <c r="AH660" s="46"/>
      <c r="AI660" s="46"/>
      <c r="AJ660" s="72">
        <f t="shared" si="192"/>
        <v>0</v>
      </c>
      <c r="AK660" s="71">
        <f t="shared" si="193"/>
        <v>0</v>
      </c>
      <c r="AL660" s="71">
        <f t="shared" si="194"/>
        <v>0</v>
      </c>
      <c r="AN660" s="73">
        <f t="shared" si="201"/>
        <v>0</v>
      </c>
      <c r="AO660" s="78">
        <f t="shared" si="202"/>
        <v>0</v>
      </c>
      <c r="AP660" s="79">
        <f t="shared" si="203"/>
        <v>0</v>
      </c>
      <c r="AQ660" s="73">
        <f t="shared" si="204"/>
        <v>0</v>
      </c>
      <c r="AR660" s="78">
        <f t="shared" si="205"/>
        <v>0</v>
      </c>
      <c r="AS660" s="79">
        <f t="shared" si="206"/>
        <v>0</v>
      </c>
      <c r="AT660" s="80" t="str">
        <f t="shared" si="207"/>
        <v/>
      </c>
      <c r="AU660" s="80" t="str">
        <f t="shared" si="208"/>
        <v/>
      </c>
      <c r="AW660" s="3" t="s">
        <v>1</v>
      </c>
    </row>
    <row r="661" spans="1:49" x14ac:dyDescent="0.2">
      <c r="A661" s="81">
        <f t="shared" si="195"/>
        <v>654</v>
      </c>
      <c r="B661" s="77" t="str">
        <f>IFERROR(VLOOKUP(F661,GCC.Param!$B$3:$C$96,2,FALSE),"")</f>
        <v/>
      </c>
      <c r="C661" s="70">
        <f>'Input 1 - Schedule 1'!D663</f>
        <v>0</v>
      </c>
      <c r="D661" s="70">
        <f>'Input 1 - Schedule 1'!E663</f>
        <v>0</v>
      </c>
      <c r="E661" s="70">
        <f>'Input 1 - Schedule 1'!F663</f>
        <v>0</v>
      </c>
      <c r="F661" s="70">
        <f>'Input 1 - Schedule 1'!G663</f>
        <v>0</v>
      </c>
      <c r="G661" s="70">
        <f>'Input 1 - Schedule 1'!I663</f>
        <v>0</v>
      </c>
      <c r="H661" s="70" t="str">
        <f>'Input 1 - Schedule 1'!J663</f>
        <v/>
      </c>
      <c r="I661" s="70">
        <f>'Input 1 - Schedule 1'!U663</f>
        <v>0</v>
      </c>
      <c r="J661" s="46"/>
      <c r="L661" s="46"/>
      <c r="M661" s="46"/>
      <c r="N661" s="70">
        <f>SUMIFS('Input 3 - Capital Instruments'!P$6:P$222,'Input 3 - Capital Instruments'!$N$6:$N$222,C661)</f>
        <v>0</v>
      </c>
      <c r="O661" s="46"/>
      <c r="P661" s="46"/>
      <c r="Q661" s="46"/>
      <c r="R661" s="71">
        <f t="shared" si="196"/>
        <v>0</v>
      </c>
      <c r="S661" s="46"/>
      <c r="T661" s="46"/>
      <c r="U661" s="72">
        <f t="shared" si="197"/>
        <v>0</v>
      </c>
      <c r="V661" s="71">
        <f t="shared" si="198"/>
        <v>0</v>
      </c>
      <c r="W661" s="71">
        <f t="shared" si="199"/>
        <v>0</v>
      </c>
      <c r="Y661" s="46"/>
      <c r="AA661" s="46"/>
      <c r="AB661" s="51"/>
      <c r="AC661" s="51"/>
      <c r="AD661" s="51"/>
      <c r="AE661" s="51"/>
      <c r="AF661" s="51"/>
      <c r="AG661" s="72">
        <f t="shared" si="200"/>
        <v>0</v>
      </c>
      <c r="AH661" s="46"/>
      <c r="AI661" s="46"/>
      <c r="AJ661" s="72">
        <f t="shared" si="192"/>
        <v>0</v>
      </c>
      <c r="AK661" s="71">
        <f t="shared" si="193"/>
        <v>0</v>
      </c>
      <c r="AL661" s="71">
        <f t="shared" si="194"/>
        <v>0</v>
      </c>
      <c r="AN661" s="73">
        <f t="shared" si="201"/>
        <v>0</v>
      </c>
      <c r="AO661" s="78">
        <f t="shared" si="202"/>
        <v>0</v>
      </c>
      <c r="AP661" s="79">
        <f t="shared" si="203"/>
        <v>0</v>
      </c>
      <c r="AQ661" s="73">
        <f t="shared" si="204"/>
        <v>0</v>
      </c>
      <c r="AR661" s="78">
        <f t="shared" si="205"/>
        <v>0</v>
      </c>
      <c r="AS661" s="79">
        <f t="shared" si="206"/>
        <v>0</v>
      </c>
      <c r="AT661" s="80" t="str">
        <f t="shared" si="207"/>
        <v/>
      </c>
      <c r="AU661" s="80" t="str">
        <f t="shared" si="208"/>
        <v/>
      </c>
      <c r="AW661" s="3" t="s">
        <v>1</v>
      </c>
    </row>
    <row r="662" spans="1:49" x14ac:dyDescent="0.2">
      <c r="A662" s="81">
        <f t="shared" si="195"/>
        <v>655</v>
      </c>
      <c r="B662" s="77" t="str">
        <f>IFERROR(VLOOKUP(F662,GCC.Param!$B$3:$C$96,2,FALSE),"")</f>
        <v/>
      </c>
      <c r="C662" s="70">
        <f>'Input 1 - Schedule 1'!D664</f>
        <v>0</v>
      </c>
      <c r="D662" s="70">
        <f>'Input 1 - Schedule 1'!E664</f>
        <v>0</v>
      </c>
      <c r="E662" s="70">
        <f>'Input 1 - Schedule 1'!F664</f>
        <v>0</v>
      </c>
      <c r="F662" s="70">
        <f>'Input 1 - Schedule 1'!G664</f>
        <v>0</v>
      </c>
      <c r="G662" s="70">
        <f>'Input 1 - Schedule 1'!I664</f>
        <v>0</v>
      </c>
      <c r="H662" s="70" t="str">
        <f>'Input 1 - Schedule 1'!J664</f>
        <v/>
      </c>
      <c r="I662" s="70">
        <f>'Input 1 - Schedule 1'!U664</f>
        <v>0</v>
      </c>
      <c r="J662" s="46"/>
      <c r="L662" s="46"/>
      <c r="M662" s="46"/>
      <c r="N662" s="70">
        <f>SUMIFS('Input 3 - Capital Instruments'!P$6:P$222,'Input 3 - Capital Instruments'!$N$6:$N$222,C662)</f>
        <v>0</v>
      </c>
      <c r="O662" s="46"/>
      <c r="P662" s="46"/>
      <c r="Q662" s="46"/>
      <c r="R662" s="71">
        <f t="shared" si="196"/>
        <v>0</v>
      </c>
      <c r="S662" s="46"/>
      <c r="T662" s="46"/>
      <c r="U662" s="72">
        <f t="shared" si="197"/>
        <v>0</v>
      </c>
      <c r="V662" s="71">
        <f t="shared" si="198"/>
        <v>0</v>
      </c>
      <c r="W662" s="71">
        <f t="shared" si="199"/>
        <v>0</v>
      </c>
      <c r="Y662" s="46"/>
      <c r="AA662" s="46"/>
      <c r="AB662" s="51"/>
      <c r="AC662" s="51"/>
      <c r="AD662" s="51"/>
      <c r="AE662" s="51"/>
      <c r="AF662" s="51"/>
      <c r="AG662" s="72">
        <f t="shared" si="200"/>
        <v>0</v>
      </c>
      <c r="AH662" s="46"/>
      <c r="AI662" s="46"/>
      <c r="AJ662" s="72">
        <f t="shared" si="192"/>
        <v>0</v>
      </c>
      <c r="AK662" s="71">
        <f t="shared" si="193"/>
        <v>0</v>
      </c>
      <c r="AL662" s="71">
        <f t="shared" si="194"/>
        <v>0</v>
      </c>
      <c r="AN662" s="73">
        <f t="shared" si="201"/>
        <v>0</v>
      </c>
      <c r="AO662" s="78">
        <f t="shared" si="202"/>
        <v>0</v>
      </c>
      <c r="AP662" s="79">
        <f t="shared" si="203"/>
        <v>0</v>
      </c>
      <c r="AQ662" s="73">
        <f t="shared" si="204"/>
        <v>0</v>
      </c>
      <c r="AR662" s="78">
        <f t="shared" si="205"/>
        <v>0</v>
      </c>
      <c r="AS662" s="79">
        <f t="shared" si="206"/>
        <v>0</v>
      </c>
      <c r="AT662" s="80" t="str">
        <f t="shared" si="207"/>
        <v/>
      </c>
      <c r="AU662" s="80" t="str">
        <f t="shared" si="208"/>
        <v/>
      </c>
      <c r="AW662" s="3" t="s">
        <v>1</v>
      </c>
    </row>
    <row r="663" spans="1:49" x14ac:dyDescent="0.2">
      <c r="A663" s="81">
        <f t="shared" si="195"/>
        <v>656</v>
      </c>
      <c r="B663" s="77" t="str">
        <f>IFERROR(VLOOKUP(F663,GCC.Param!$B$3:$C$96,2,FALSE),"")</f>
        <v/>
      </c>
      <c r="C663" s="70">
        <f>'Input 1 - Schedule 1'!D665</f>
        <v>0</v>
      </c>
      <c r="D663" s="70">
        <f>'Input 1 - Schedule 1'!E665</f>
        <v>0</v>
      </c>
      <c r="E663" s="70">
        <f>'Input 1 - Schedule 1'!F665</f>
        <v>0</v>
      </c>
      <c r="F663" s="70">
        <f>'Input 1 - Schedule 1'!G665</f>
        <v>0</v>
      </c>
      <c r="G663" s="70">
        <f>'Input 1 - Schedule 1'!I665</f>
        <v>0</v>
      </c>
      <c r="H663" s="70" t="str">
        <f>'Input 1 - Schedule 1'!J665</f>
        <v/>
      </c>
      <c r="I663" s="70">
        <f>'Input 1 - Schedule 1'!U665</f>
        <v>0</v>
      </c>
      <c r="J663" s="46"/>
      <c r="L663" s="46"/>
      <c r="M663" s="46"/>
      <c r="N663" s="70">
        <f>SUMIFS('Input 3 - Capital Instruments'!P$6:P$222,'Input 3 - Capital Instruments'!$N$6:$N$222,C663)</f>
        <v>0</v>
      </c>
      <c r="O663" s="46"/>
      <c r="P663" s="46"/>
      <c r="Q663" s="46"/>
      <c r="R663" s="71">
        <f t="shared" si="196"/>
        <v>0</v>
      </c>
      <c r="S663" s="46"/>
      <c r="T663" s="46"/>
      <c r="U663" s="72">
        <f t="shared" si="197"/>
        <v>0</v>
      </c>
      <c r="V663" s="71">
        <f t="shared" si="198"/>
        <v>0</v>
      </c>
      <c r="W663" s="71">
        <f t="shared" si="199"/>
        <v>0</v>
      </c>
      <c r="Y663" s="46"/>
      <c r="AA663" s="46"/>
      <c r="AB663" s="51"/>
      <c r="AC663" s="51"/>
      <c r="AD663" s="51"/>
      <c r="AE663" s="51"/>
      <c r="AF663" s="51"/>
      <c r="AG663" s="72">
        <f t="shared" si="200"/>
        <v>0</v>
      </c>
      <c r="AH663" s="46"/>
      <c r="AI663" s="46"/>
      <c r="AJ663" s="72">
        <f t="shared" si="192"/>
        <v>0</v>
      </c>
      <c r="AK663" s="71">
        <f t="shared" si="193"/>
        <v>0</v>
      </c>
      <c r="AL663" s="71">
        <f t="shared" si="194"/>
        <v>0</v>
      </c>
      <c r="AN663" s="73">
        <f t="shared" si="201"/>
        <v>0</v>
      </c>
      <c r="AO663" s="78">
        <f t="shared" si="202"/>
        <v>0</v>
      </c>
      <c r="AP663" s="79">
        <f t="shared" si="203"/>
        <v>0</v>
      </c>
      <c r="AQ663" s="73">
        <f t="shared" si="204"/>
        <v>0</v>
      </c>
      <c r="AR663" s="78">
        <f t="shared" si="205"/>
        <v>0</v>
      </c>
      <c r="AS663" s="79">
        <f t="shared" si="206"/>
        <v>0</v>
      </c>
      <c r="AT663" s="80" t="str">
        <f t="shared" si="207"/>
        <v/>
      </c>
      <c r="AU663" s="80" t="str">
        <f t="shared" si="208"/>
        <v/>
      </c>
      <c r="AW663" s="3" t="s">
        <v>1</v>
      </c>
    </row>
    <row r="664" spans="1:49" x14ac:dyDescent="0.2">
      <c r="A664" s="81">
        <f t="shared" si="195"/>
        <v>657</v>
      </c>
      <c r="B664" s="77" t="str">
        <f>IFERROR(VLOOKUP(F664,GCC.Param!$B$3:$C$96,2,FALSE),"")</f>
        <v/>
      </c>
      <c r="C664" s="70">
        <f>'Input 1 - Schedule 1'!D666</f>
        <v>0</v>
      </c>
      <c r="D664" s="70">
        <f>'Input 1 - Schedule 1'!E666</f>
        <v>0</v>
      </c>
      <c r="E664" s="70">
        <f>'Input 1 - Schedule 1'!F666</f>
        <v>0</v>
      </c>
      <c r="F664" s="70">
        <f>'Input 1 - Schedule 1'!G666</f>
        <v>0</v>
      </c>
      <c r="G664" s="70">
        <f>'Input 1 - Schedule 1'!I666</f>
        <v>0</v>
      </c>
      <c r="H664" s="70" t="str">
        <f>'Input 1 - Schedule 1'!J666</f>
        <v/>
      </c>
      <c r="I664" s="70">
        <f>'Input 1 - Schedule 1'!U666</f>
        <v>0</v>
      </c>
      <c r="J664" s="46"/>
      <c r="L664" s="46"/>
      <c r="M664" s="46"/>
      <c r="N664" s="70">
        <f>SUMIFS('Input 3 - Capital Instruments'!P$6:P$222,'Input 3 - Capital Instruments'!$N$6:$N$222,C664)</f>
        <v>0</v>
      </c>
      <c r="O664" s="46"/>
      <c r="P664" s="46"/>
      <c r="Q664" s="46"/>
      <c r="R664" s="71">
        <f t="shared" si="196"/>
        <v>0</v>
      </c>
      <c r="S664" s="46"/>
      <c r="T664" s="46"/>
      <c r="U664" s="72">
        <f t="shared" si="197"/>
        <v>0</v>
      </c>
      <c r="V664" s="71">
        <f t="shared" si="198"/>
        <v>0</v>
      </c>
      <c r="W664" s="71">
        <f t="shared" si="199"/>
        <v>0</v>
      </c>
      <c r="Y664" s="46"/>
      <c r="AA664" s="46"/>
      <c r="AB664" s="51"/>
      <c r="AC664" s="51"/>
      <c r="AD664" s="51"/>
      <c r="AE664" s="51"/>
      <c r="AF664" s="51"/>
      <c r="AG664" s="72">
        <f t="shared" si="200"/>
        <v>0</v>
      </c>
      <c r="AH664" s="46"/>
      <c r="AI664" s="46"/>
      <c r="AJ664" s="72">
        <f t="shared" si="192"/>
        <v>0</v>
      </c>
      <c r="AK664" s="71">
        <f t="shared" si="193"/>
        <v>0</v>
      </c>
      <c r="AL664" s="71">
        <f t="shared" si="194"/>
        <v>0</v>
      </c>
      <c r="AN664" s="73">
        <f t="shared" si="201"/>
        <v>0</v>
      </c>
      <c r="AO664" s="78">
        <f t="shared" si="202"/>
        <v>0</v>
      </c>
      <c r="AP664" s="79">
        <f t="shared" si="203"/>
        <v>0</v>
      </c>
      <c r="AQ664" s="73">
        <f t="shared" si="204"/>
        <v>0</v>
      </c>
      <c r="AR664" s="78">
        <f t="shared" si="205"/>
        <v>0</v>
      </c>
      <c r="AS664" s="79">
        <f t="shared" si="206"/>
        <v>0</v>
      </c>
      <c r="AT664" s="80" t="str">
        <f t="shared" si="207"/>
        <v/>
      </c>
      <c r="AU664" s="80" t="str">
        <f t="shared" si="208"/>
        <v/>
      </c>
      <c r="AW664" s="3" t="s">
        <v>1</v>
      </c>
    </row>
    <row r="665" spans="1:49" x14ac:dyDescent="0.2">
      <c r="A665" s="81">
        <f t="shared" si="195"/>
        <v>658</v>
      </c>
      <c r="B665" s="77" t="str">
        <f>IFERROR(VLOOKUP(F665,GCC.Param!$B$3:$C$96,2,FALSE),"")</f>
        <v/>
      </c>
      <c r="C665" s="70">
        <f>'Input 1 - Schedule 1'!D667</f>
        <v>0</v>
      </c>
      <c r="D665" s="70">
        <f>'Input 1 - Schedule 1'!E667</f>
        <v>0</v>
      </c>
      <c r="E665" s="70">
        <f>'Input 1 - Schedule 1'!F667</f>
        <v>0</v>
      </c>
      <c r="F665" s="70">
        <f>'Input 1 - Schedule 1'!G667</f>
        <v>0</v>
      </c>
      <c r="G665" s="70">
        <f>'Input 1 - Schedule 1'!I667</f>
        <v>0</v>
      </c>
      <c r="H665" s="70" t="str">
        <f>'Input 1 - Schedule 1'!J667</f>
        <v/>
      </c>
      <c r="I665" s="70">
        <f>'Input 1 - Schedule 1'!U667</f>
        <v>0</v>
      </c>
      <c r="J665" s="46"/>
      <c r="L665" s="46"/>
      <c r="M665" s="46"/>
      <c r="N665" s="70">
        <f>SUMIFS('Input 3 - Capital Instruments'!P$6:P$222,'Input 3 - Capital Instruments'!$N$6:$N$222,C665)</f>
        <v>0</v>
      </c>
      <c r="O665" s="46"/>
      <c r="P665" s="46"/>
      <c r="Q665" s="46"/>
      <c r="R665" s="71">
        <f t="shared" si="196"/>
        <v>0</v>
      </c>
      <c r="S665" s="46"/>
      <c r="T665" s="46"/>
      <c r="U665" s="72">
        <f t="shared" si="197"/>
        <v>0</v>
      </c>
      <c r="V665" s="71">
        <f t="shared" si="198"/>
        <v>0</v>
      </c>
      <c r="W665" s="71">
        <f t="shared" si="199"/>
        <v>0</v>
      </c>
      <c r="Y665" s="46"/>
      <c r="AA665" s="46"/>
      <c r="AB665" s="51"/>
      <c r="AC665" s="51"/>
      <c r="AD665" s="51"/>
      <c r="AE665" s="51"/>
      <c r="AF665" s="51"/>
      <c r="AG665" s="72">
        <f t="shared" si="200"/>
        <v>0</v>
      </c>
      <c r="AH665" s="46"/>
      <c r="AI665" s="46"/>
      <c r="AJ665" s="72">
        <f t="shared" si="192"/>
        <v>0</v>
      </c>
      <c r="AK665" s="71">
        <f t="shared" si="193"/>
        <v>0</v>
      </c>
      <c r="AL665" s="71">
        <f t="shared" si="194"/>
        <v>0</v>
      </c>
      <c r="AN665" s="73">
        <f t="shared" si="201"/>
        <v>0</v>
      </c>
      <c r="AO665" s="78">
        <f t="shared" si="202"/>
        <v>0</v>
      </c>
      <c r="AP665" s="79">
        <f t="shared" si="203"/>
        <v>0</v>
      </c>
      <c r="AQ665" s="73">
        <f t="shared" si="204"/>
        <v>0</v>
      </c>
      <c r="AR665" s="78">
        <f t="shared" si="205"/>
        <v>0</v>
      </c>
      <c r="AS665" s="79">
        <f t="shared" si="206"/>
        <v>0</v>
      </c>
      <c r="AT665" s="80" t="str">
        <f t="shared" si="207"/>
        <v/>
      </c>
      <c r="AU665" s="80" t="str">
        <f t="shared" si="208"/>
        <v/>
      </c>
      <c r="AW665" s="3" t="s">
        <v>1</v>
      </c>
    </row>
    <row r="666" spans="1:49" x14ac:dyDescent="0.2">
      <c r="A666" s="81">
        <f t="shared" si="195"/>
        <v>659</v>
      </c>
      <c r="B666" s="77" t="str">
        <f>IFERROR(VLOOKUP(F666,GCC.Param!$B$3:$C$96,2,FALSE),"")</f>
        <v/>
      </c>
      <c r="C666" s="70">
        <f>'Input 1 - Schedule 1'!D668</f>
        <v>0</v>
      </c>
      <c r="D666" s="70">
        <f>'Input 1 - Schedule 1'!E668</f>
        <v>0</v>
      </c>
      <c r="E666" s="70">
        <f>'Input 1 - Schedule 1'!F668</f>
        <v>0</v>
      </c>
      <c r="F666" s="70">
        <f>'Input 1 - Schedule 1'!G668</f>
        <v>0</v>
      </c>
      <c r="G666" s="70">
        <f>'Input 1 - Schedule 1'!I668</f>
        <v>0</v>
      </c>
      <c r="H666" s="70" t="str">
        <f>'Input 1 - Schedule 1'!J668</f>
        <v/>
      </c>
      <c r="I666" s="70">
        <f>'Input 1 - Schedule 1'!U668</f>
        <v>0</v>
      </c>
      <c r="J666" s="46"/>
      <c r="L666" s="46"/>
      <c r="M666" s="46"/>
      <c r="N666" s="70">
        <f>SUMIFS('Input 3 - Capital Instruments'!P$6:P$222,'Input 3 - Capital Instruments'!$N$6:$N$222,C666)</f>
        <v>0</v>
      </c>
      <c r="O666" s="46"/>
      <c r="P666" s="46"/>
      <c r="Q666" s="46"/>
      <c r="R666" s="71">
        <f t="shared" si="196"/>
        <v>0</v>
      </c>
      <c r="S666" s="46"/>
      <c r="T666" s="46"/>
      <c r="U666" s="72">
        <f t="shared" si="197"/>
        <v>0</v>
      </c>
      <c r="V666" s="71">
        <f t="shared" si="198"/>
        <v>0</v>
      </c>
      <c r="W666" s="71">
        <f t="shared" si="199"/>
        <v>0</v>
      </c>
      <c r="Y666" s="46"/>
      <c r="AA666" s="46"/>
      <c r="AB666" s="51"/>
      <c r="AC666" s="51"/>
      <c r="AD666" s="51"/>
      <c r="AE666" s="51"/>
      <c r="AF666" s="51"/>
      <c r="AG666" s="72">
        <f t="shared" si="200"/>
        <v>0</v>
      </c>
      <c r="AH666" s="46"/>
      <c r="AI666" s="46"/>
      <c r="AJ666" s="72">
        <f t="shared" si="192"/>
        <v>0</v>
      </c>
      <c r="AK666" s="71">
        <f t="shared" si="193"/>
        <v>0</v>
      </c>
      <c r="AL666" s="71">
        <f t="shared" si="194"/>
        <v>0</v>
      </c>
      <c r="AN666" s="73">
        <f t="shared" si="201"/>
        <v>0</v>
      </c>
      <c r="AO666" s="78">
        <f t="shared" si="202"/>
        <v>0</v>
      </c>
      <c r="AP666" s="79">
        <f t="shared" si="203"/>
        <v>0</v>
      </c>
      <c r="AQ666" s="73">
        <f t="shared" si="204"/>
        <v>0</v>
      </c>
      <c r="AR666" s="78">
        <f t="shared" si="205"/>
        <v>0</v>
      </c>
      <c r="AS666" s="79">
        <f t="shared" si="206"/>
        <v>0</v>
      </c>
      <c r="AT666" s="80" t="str">
        <f t="shared" si="207"/>
        <v/>
      </c>
      <c r="AU666" s="80" t="str">
        <f t="shared" si="208"/>
        <v/>
      </c>
      <c r="AW666" s="3" t="s">
        <v>1</v>
      </c>
    </row>
    <row r="667" spans="1:49" x14ac:dyDescent="0.2">
      <c r="A667" s="81">
        <f t="shared" si="195"/>
        <v>660</v>
      </c>
      <c r="B667" s="77" t="str">
        <f>IFERROR(VLOOKUP(F667,GCC.Param!$B$3:$C$96,2,FALSE),"")</f>
        <v/>
      </c>
      <c r="C667" s="70">
        <f>'Input 1 - Schedule 1'!D669</f>
        <v>0</v>
      </c>
      <c r="D667" s="70">
        <f>'Input 1 - Schedule 1'!E669</f>
        <v>0</v>
      </c>
      <c r="E667" s="70">
        <f>'Input 1 - Schedule 1'!F669</f>
        <v>0</v>
      </c>
      <c r="F667" s="70">
        <f>'Input 1 - Schedule 1'!G669</f>
        <v>0</v>
      </c>
      <c r="G667" s="70">
        <f>'Input 1 - Schedule 1'!I669</f>
        <v>0</v>
      </c>
      <c r="H667" s="70" t="str">
        <f>'Input 1 - Schedule 1'!J669</f>
        <v/>
      </c>
      <c r="I667" s="70">
        <f>'Input 1 - Schedule 1'!U669</f>
        <v>0</v>
      </c>
      <c r="J667" s="46"/>
      <c r="L667" s="46"/>
      <c r="M667" s="46"/>
      <c r="N667" s="70">
        <f>SUMIFS('Input 3 - Capital Instruments'!P$6:P$222,'Input 3 - Capital Instruments'!$N$6:$N$222,C667)</f>
        <v>0</v>
      </c>
      <c r="O667" s="46"/>
      <c r="P667" s="46"/>
      <c r="Q667" s="46"/>
      <c r="R667" s="71">
        <f t="shared" si="196"/>
        <v>0</v>
      </c>
      <c r="S667" s="46"/>
      <c r="T667" s="46"/>
      <c r="U667" s="72">
        <f t="shared" si="197"/>
        <v>0</v>
      </c>
      <c r="V667" s="71">
        <f t="shared" si="198"/>
        <v>0</v>
      </c>
      <c r="W667" s="71">
        <f t="shared" si="199"/>
        <v>0</v>
      </c>
      <c r="Y667" s="46"/>
      <c r="AA667" s="46"/>
      <c r="AB667" s="51"/>
      <c r="AC667" s="51"/>
      <c r="AD667" s="51"/>
      <c r="AE667" s="51"/>
      <c r="AF667" s="51"/>
      <c r="AG667" s="72">
        <f t="shared" si="200"/>
        <v>0</v>
      </c>
      <c r="AH667" s="46"/>
      <c r="AI667" s="46"/>
      <c r="AJ667" s="72">
        <f t="shared" si="192"/>
        <v>0</v>
      </c>
      <c r="AK667" s="71">
        <f t="shared" si="193"/>
        <v>0</v>
      </c>
      <c r="AL667" s="71">
        <f t="shared" si="194"/>
        <v>0</v>
      </c>
      <c r="AN667" s="73">
        <f t="shared" si="201"/>
        <v>0</v>
      </c>
      <c r="AO667" s="78">
        <f t="shared" si="202"/>
        <v>0</v>
      </c>
      <c r="AP667" s="79">
        <f t="shared" si="203"/>
        <v>0</v>
      </c>
      <c r="AQ667" s="73">
        <f t="shared" si="204"/>
        <v>0</v>
      </c>
      <c r="AR667" s="78">
        <f t="shared" si="205"/>
        <v>0</v>
      </c>
      <c r="AS667" s="79">
        <f t="shared" si="206"/>
        <v>0</v>
      </c>
      <c r="AT667" s="80" t="str">
        <f t="shared" si="207"/>
        <v/>
      </c>
      <c r="AU667" s="80" t="str">
        <f t="shared" si="208"/>
        <v/>
      </c>
      <c r="AW667" s="3" t="s">
        <v>1</v>
      </c>
    </row>
    <row r="668" spans="1:49" x14ac:dyDescent="0.2">
      <c r="A668" s="81">
        <f t="shared" si="195"/>
        <v>661</v>
      </c>
      <c r="B668" s="77" t="str">
        <f>IFERROR(VLOOKUP(F668,GCC.Param!$B$3:$C$96,2,FALSE),"")</f>
        <v/>
      </c>
      <c r="C668" s="70">
        <f>'Input 1 - Schedule 1'!D670</f>
        <v>0</v>
      </c>
      <c r="D668" s="70">
        <f>'Input 1 - Schedule 1'!E670</f>
        <v>0</v>
      </c>
      <c r="E668" s="70">
        <f>'Input 1 - Schedule 1'!F670</f>
        <v>0</v>
      </c>
      <c r="F668" s="70">
        <f>'Input 1 - Schedule 1'!G670</f>
        <v>0</v>
      </c>
      <c r="G668" s="70">
        <f>'Input 1 - Schedule 1'!I670</f>
        <v>0</v>
      </c>
      <c r="H668" s="70" t="str">
        <f>'Input 1 - Schedule 1'!J670</f>
        <v/>
      </c>
      <c r="I668" s="70">
        <f>'Input 1 - Schedule 1'!U670</f>
        <v>0</v>
      </c>
      <c r="J668" s="46"/>
      <c r="L668" s="46"/>
      <c r="M668" s="46"/>
      <c r="N668" s="70">
        <f>SUMIFS('Input 3 - Capital Instruments'!P$6:P$222,'Input 3 - Capital Instruments'!$N$6:$N$222,C668)</f>
        <v>0</v>
      </c>
      <c r="O668" s="46"/>
      <c r="P668" s="46"/>
      <c r="Q668" s="46"/>
      <c r="R668" s="71">
        <f t="shared" si="196"/>
        <v>0</v>
      </c>
      <c r="S668" s="46"/>
      <c r="T668" s="46"/>
      <c r="U668" s="72">
        <f t="shared" si="197"/>
        <v>0</v>
      </c>
      <c r="V668" s="71">
        <f t="shared" si="198"/>
        <v>0</v>
      </c>
      <c r="W668" s="71">
        <f t="shared" si="199"/>
        <v>0</v>
      </c>
      <c r="Y668" s="46"/>
      <c r="AA668" s="46"/>
      <c r="AB668" s="51"/>
      <c r="AC668" s="51"/>
      <c r="AD668" s="51"/>
      <c r="AE668" s="51"/>
      <c r="AF668" s="51"/>
      <c r="AG668" s="72">
        <f t="shared" si="200"/>
        <v>0</v>
      </c>
      <c r="AH668" s="46"/>
      <c r="AI668" s="46"/>
      <c r="AJ668" s="72">
        <f t="shared" si="192"/>
        <v>0</v>
      </c>
      <c r="AK668" s="71">
        <f t="shared" si="193"/>
        <v>0</v>
      </c>
      <c r="AL668" s="71">
        <f t="shared" si="194"/>
        <v>0</v>
      </c>
      <c r="AN668" s="73">
        <f t="shared" si="201"/>
        <v>0</v>
      </c>
      <c r="AO668" s="78">
        <f t="shared" si="202"/>
        <v>0</v>
      </c>
      <c r="AP668" s="79">
        <f t="shared" si="203"/>
        <v>0</v>
      </c>
      <c r="AQ668" s="73">
        <f t="shared" si="204"/>
        <v>0</v>
      </c>
      <c r="AR668" s="78">
        <f t="shared" si="205"/>
        <v>0</v>
      </c>
      <c r="AS668" s="79">
        <f t="shared" si="206"/>
        <v>0</v>
      </c>
      <c r="AT668" s="80" t="str">
        <f t="shared" si="207"/>
        <v/>
      </c>
      <c r="AU668" s="80" t="str">
        <f t="shared" si="208"/>
        <v/>
      </c>
      <c r="AW668" s="3" t="s">
        <v>1</v>
      </c>
    </row>
    <row r="669" spans="1:49" x14ac:dyDescent="0.2">
      <c r="A669" s="81">
        <f t="shared" si="195"/>
        <v>662</v>
      </c>
      <c r="B669" s="77" t="str">
        <f>IFERROR(VLOOKUP(F669,GCC.Param!$B$3:$C$96,2,FALSE),"")</f>
        <v/>
      </c>
      <c r="C669" s="70">
        <f>'Input 1 - Schedule 1'!D671</f>
        <v>0</v>
      </c>
      <c r="D669" s="70">
        <f>'Input 1 - Schedule 1'!E671</f>
        <v>0</v>
      </c>
      <c r="E669" s="70">
        <f>'Input 1 - Schedule 1'!F671</f>
        <v>0</v>
      </c>
      <c r="F669" s="70">
        <f>'Input 1 - Schedule 1'!G671</f>
        <v>0</v>
      </c>
      <c r="G669" s="70">
        <f>'Input 1 - Schedule 1'!I671</f>
        <v>0</v>
      </c>
      <c r="H669" s="70" t="str">
        <f>'Input 1 - Schedule 1'!J671</f>
        <v/>
      </c>
      <c r="I669" s="70">
        <f>'Input 1 - Schedule 1'!U671</f>
        <v>0</v>
      </c>
      <c r="J669" s="46"/>
      <c r="L669" s="46"/>
      <c r="M669" s="46"/>
      <c r="N669" s="70">
        <f>SUMIFS('Input 3 - Capital Instruments'!P$6:P$222,'Input 3 - Capital Instruments'!$N$6:$N$222,C669)</f>
        <v>0</v>
      </c>
      <c r="O669" s="46"/>
      <c r="P669" s="46"/>
      <c r="Q669" s="46"/>
      <c r="R669" s="71">
        <f t="shared" si="196"/>
        <v>0</v>
      </c>
      <c r="S669" s="46"/>
      <c r="T669" s="46"/>
      <c r="U669" s="72">
        <f t="shared" si="197"/>
        <v>0</v>
      </c>
      <c r="V669" s="71">
        <f t="shared" si="198"/>
        <v>0</v>
      </c>
      <c r="W669" s="71">
        <f t="shared" si="199"/>
        <v>0</v>
      </c>
      <c r="Y669" s="46"/>
      <c r="AA669" s="46"/>
      <c r="AB669" s="51"/>
      <c r="AC669" s="51"/>
      <c r="AD669" s="51"/>
      <c r="AE669" s="51"/>
      <c r="AF669" s="51"/>
      <c r="AG669" s="72">
        <f t="shared" si="200"/>
        <v>0</v>
      </c>
      <c r="AH669" s="46"/>
      <c r="AI669" s="46"/>
      <c r="AJ669" s="72">
        <f t="shared" si="192"/>
        <v>0</v>
      </c>
      <c r="AK669" s="71">
        <f t="shared" si="193"/>
        <v>0</v>
      </c>
      <c r="AL669" s="71">
        <f t="shared" si="194"/>
        <v>0</v>
      </c>
      <c r="AN669" s="73">
        <f t="shared" si="201"/>
        <v>0</v>
      </c>
      <c r="AO669" s="78">
        <f t="shared" si="202"/>
        <v>0</v>
      </c>
      <c r="AP669" s="79">
        <f t="shared" si="203"/>
        <v>0</v>
      </c>
      <c r="AQ669" s="73">
        <f t="shared" si="204"/>
        <v>0</v>
      </c>
      <c r="AR669" s="78">
        <f t="shared" si="205"/>
        <v>0</v>
      </c>
      <c r="AS669" s="79">
        <f t="shared" si="206"/>
        <v>0</v>
      </c>
      <c r="AT669" s="80" t="str">
        <f t="shared" si="207"/>
        <v/>
      </c>
      <c r="AU669" s="80" t="str">
        <f t="shared" si="208"/>
        <v/>
      </c>
      <c r="AW669" s="3" t="s">
        <v>1</v>
      </c>
    </row>
    <row r="670" spans="1:49" x14ac:dyDescent="0.2">
      <c r="A670" s="81">
        <f t="shared" si="195"/>
        <v>663</v>
      </c>
      <c r="B670" s="77" t="str">
        <f>IFERROR(VLOOKUP(F670,GCC.Param!$B$3:$C$96,2,FALSE),"")</f>
        <v/>
      </c>
      <c r="C670" s="70">
        <f>'Input 1 - Schedule 1'!D672</f>
        <v>0</v>
      </c>
      <c r="D670" s="70">
        <f>'Input 1 - Schedule 1'!E672</f>
        <v>0</v>
      </c>
      <c r="E670" s="70">
        <f>'Input 1 - Schedule 1'!F672</f>
        <v>0</v>
      </c>
      <c r="F670" s="70">
        <f>'Input 1 - Schedule 1'!G672</f>
        <v>0</v>
      </c>
      <c r="G670" s="70">
        <f>'Input 1 - Schedule 1'!I672</f>
        <v>0</v>
      </c>
      <c r="H670" s="70" t="str">
        <f>'Input 1 - Schedule 1'!J672</f>
        <v/>
      </c>
      <c r="I670" s="70">
        <f>'Input 1 - Schedule 1'!U672</f>
        <v>0</v>
      </c>
      <c r="J670" s="46"/>
      <c r="L670" s="46"/>
      <c r="M670" s="46"/>
      <c r="N670" s="70">
        <f>SUMIFS('Input 3 - Capital Instruments'!P$6:P$222,'Input 3 - Capital Instruments'!$N$6:$N$222,C670)</f>
        <v>0</v>
      </c>
      <c r="O670" s="46"/>
      <c r="P670" s="46"/>
      <c r="Q670" s="46"/>
      <c r="R670" s="71">
        <f t="shared" si="196"/>
        <v>0</v>
      </c>
      <c r="S670" s="46"/>
      <c r="T670" s="46"/>
      <c r="U670" s="72">
        <f t="shared" si="197"/>
        <v>0</v>
      </c>
      <c r="V670" s="71">
        <f t="shared" si="198"/>
        <v>0</v>
      </c>
      <c r="W670" s="71">
        <f t="shared" si="199"/>
        <v>0</v>
      </c>
      <c r="Y670" s="46"/>
      <c r="AA670" s="46"/>
      <c r="AB670" s="51"/>
      <c r="AC670" s="51"/>
      <c r="AD670" s="51"/>
      <c r="AE670" s="51"/>
      <c r="AF670" s="51"/>
      <c r="AG670" s="72">
        <f t="shared" si="200"/>
        <v>0</v>
      </c>
      <c r="AH670" s="46"/>
      <c r="AI670" s="46"/>
      <c r="AJ670" s="72">
        <f t="shared" si="192"/>
        <v>0</v>
      </c>
      <c r="AK670" s="71">
        <f t="shared" si="193"/>
        <v>0</v>
      </c>
      <c r="AL670" s="71">
        <f t="shared" si="194"/>
        <v>0</v>
      </c>
      <c r="AN670" s="73">
        <f t="shared" si="201"/>
        <v>0</v>
      </c>
      <c r="AO670" s="78">
        <f t="shared" si="202"/>
        <v>0</v>
      </c>
      <c r="AP670" s="79">
        <f t="shared" si="203"/>
        <v>0</v>
      </c>
      <c r="AQ670" s="73">
        <f t="shared" si="204"/>
        <v>0</v>
      </c>
      <c r="AR670" s="78">
        <f t="shared" si="205"/>
        <v>0</v>
      </c>
      <c r="AS670" s="79">
        <f t="shared" si="206"/>
        <v>0</v>
      </c>
      <c r="AT670" s="80" t="str">
        <f t="shared" si="207"/>
        <v/>
      </c>
      <c r="AU670" s="80" t="str">
        <f t="shared" si="208"/>
        <v/>
      </c>
      <c r="AW670" s="3" t="s">
        <v>1</v>
      </c>
    </row>
    <row r="671" spans="1:49" x14ac:dyDescent="0.2">
      <c r="A671" s="81">
        <f t="shared" si="195"/>
        <v>664</v>
      </c>
      <c r="B671" s="77" t="str">
        <f>IFERROR(VLOOKUP(F671,GCC.Param!$B$3:$C$96,2,FALSE),"")</f>
        <v/>
      </c>
      <c r="C671" s="70">
        <f>'Input 1 - Schedule 1'!D673</f>
        <v>0</v>
      </c>
      <c r="D671" s="70">
        <f>'Input 1 - Schedule 1'!E673</f>
        <v>0</v>
      </c>
      <c r="E671" s="70">
        <f>'Input 1 - Schedule 1'!F673</f>
        <v>0</v>
      </c>
      <c r="F671" s="70">
        <f>'Input 1 - Schedule 1'!G673</f>
        <v>0</v>
      </c>
      <c r="G671" s="70">
        <f>'Input 1 - Schedule 1'!I673</f>
        <v>0</v>
      </c>
      <c r="H671" s="70" t="str">
        <f>'Input 1 - Schedule 1'!J673</f>
        <v/>
      </c>
      <c r="I671" s="70">
        <f>'Input 1 - Schedule 1'!U673</f>
        <v>0</v>
      </c>
      <c r="J671" s="46"/>
      <c r="L671" s="46"/>
      <c r="M671" s="46"/>
      <c r="N671" s="70">
        <f>SUMIFS('Input 3 - Capital Instruments'!P$6:P$222,'Input 3 - Capital Instruments'!$N$6:$N$222,C671)</f>
        <v>0</v>
      </c>
      <c r="O671" s="46"/>
      <c r="P671" s="46"/>
      <c r="Q671" s="46"/>
      <c r="R671" s="71">
        <f t="shared" si="196"/>
        <v>0</v>
      </c>
      <c r="S671" s="46"/>
      <c r="T671" s="46"/>
      <c r="U671" s="72">
        <f t="shared" si="197"/>
        <v>0</v>
      </c>
      <c r="V671" s="71">
        <f t="shared" si="198"/>
        <v>0</v>
      </c>
      <c r="W671" s="71">
        <f t="shared" si="199"/>
        <v>0</v>
      </c>
      <c r="Y671" s="46"/>
      <c r="AA671" s="46"/>
      <c r="AB671" s="51"/>
      <c r="AC671" s="51"/>
      <c r="AD671" s="51"/>
      <c r="AE671" s="51"/>
      <c r="AF671" s="51"/>
      <c r="AG671" s="72">
        <f t="shared" si="200"/>
        <v>0</v>
      </c>
      <c r="AH671" s="46"/>
      <c r="AI671" s="46"/>
      <c r="AJ671" s="72">
        <f t="shared" si="192"/>
        <v>0</v>
      </c>
      <c r="AK671" s="71">
        <f t="shared" si="193"/>
        <v>0</v>
      </c>
      <c r="AL671" s="71">
        <f t="shared" si="194"/>
        <v>0</v>
      </c>
      <c r="AN671" s="73">
        <f t="shared" si="201"/>
        <v>0</v>
      </c>
      <c r="AO671" s="78">
        <f t="shared" si="202"/>
        <v>0</v>
      </c>
      <c r="AP671" s="79">
        <f t="shared" si="203"/>
        <v>0</v>
      </c>
      <c r="AQ671" s="73">
        <f t="shared" si="204"/>
        <v>0</v>
      </c>
      <c r="AR671" s="78">
        <f t="shared" si="205"/>
        <v>0</v>
      </c>
      <c r="AS671" s="79">
        <f t="shared" si="206"/>
        <v>0</v>
      </c>
      <c r="AT671" s="80" t="str">
        <f t="shared" si="207"/>
        <v/>
      </c>
      <c r="AU671" s="80" t="str">
        <f t="shared" si="208"/>
        <v/>
      </c>
      <c r="AW671" s="3" t="s">
        <v>1</v>
      </c>
    </row>
    <row r="672" spans="1:49" x14ac:dyDescent="0.2">
      <c r="A672" s="81">
        <f t="shared" si="195"/>
        <v>665</v>
      </c>
      <c r="B672" s="77" t="str">
        <f>IFERROR(VLOOKUP(F672,GCC.Param!$B$3:$C$96,2,FALSE),"")</f>
        <v/>
      </c>
      <c r="C672" s="70">
        <f>'Input 1 - Schedule 1'!D674</f>
        <v>0</v>
      </c>
      <c r="D672" s="70">
        <f>'Input 1 - Schedule 1'!E674</f>
        <v>0</v>
      </c>
      <c r="E672" s="70">
        <f>'Input 1 - Schedule 1'!F674</f>
        <v>0</v>
      </c>
      <c r="F672" s="70">
        <f>'Input 1 - Schedule 1'!G674</f>
        <v>0</v>
      </c>
      <c r="G672" s="70">
        <f>'Input 1 - Schedule 1'!I674</f>
        <v>0</v>
      </c>
      <c r="H672" s="70" t="str">
        <f>'Input 1 - Schedule 1'!J674</f>
        <v/>
      </c>
      <c r="I672" s="70">
        <f>'Input 1 - Schedule 1'!U674</f>
        <v>0</v>
      </c>
      <c r="J672" s="46"/>
      <c r="L672" s="46"/>
      <c r="M672" s="46"/>
      <c r="N672" s="70">
        <f>SUMIFS('Input 3 - Capital Instruments'!P$6:P$222,'Input 3 - Capital Instruments'!$N$6:$N$222,C672)</f>
        <v>0</v>
      </c>
      <c r="O672" s="46"/>
      <c r="P672" s="46"/>
      <c r="Q672" s="46"/>
      <c r="R672" s="71">
        <f t="shared" si="196"/>
        <v>0</v>
      </c>
      <c r="S672" s="46"/>
      <c r="T672" s="46"/>
      <c r="U672" s="72">
        <f t="shared" si="197"/>
        <v>0</v>
      </c>
      <c r="V672" s="71">
        <f t="shared" si="198"/>
        <v>0</v>
      </c>
      <c r="W672" s="71">
        <f t="shared" si="199"/>
        <v>0</v>
      </c>
      <c r="Y672" s="46"/>
      <c r="AA672" s="46"/>
      <c r="AB672" s="51"/>
      <c r="AC672" s="51"/>
      <c r="AD672" s="51"/>
      <c r="AE672" s="51"/>
      <c r="AF672" s="51"/>
      <c r="AG672" s="72">
        <f t="shared" si="200"/>
        <v>0</v>
      </c>
      <c r="AH672" s="46"/>
      <c r="AI672" s="46"/>
      <c r="AJ672" s="72">
        <f t="shared" si="192"/>
        <v>0</v>
      </c>
      <c r="AK672" s="71">
        <f t="shared" si="193"/>
        <v>0</v>
      </c>
      <c r="AL672" s="71">
        <f t="shared" si="194"/>
        <v>0</v>
      </c>
      <c r="AN672" s="73">
        <f t="shared" si="201"/>
        <v>0</v>
      </c>
      <c r="AO672" s="78">
        <f t="shared" si="202"/>
        <v>0</v>
      </c>
      <c r="AP672" s="79">
        <f t="shared" si="203"/>
        <v>0</v>
      </c>
      <c r="AQ672" s="73">
        <f t="shared" si="204"/>
        <v>0</v>
      </c>
      <c r="AR672" s="78">
        <f t="shared" si="205"/>
        <v>0</v>
      </c>
      <c r="AS672" s="79">
        <f t="shared" si="206"/>
        <v>0</v>
      </c>
      <c r="AT672" s="80" t="str">
        <f t="shared" si="207"/>
        <v/>
      </c>
      <c r="AU672" s="80" t="str">
        <f t="shared" si="208"/>
        <v/>
      </c>
      <c r="AW672" s="3" t="s">
        <v>1</v>
      </c>
    </row>
    <row r="673" spans="1:49" x14ac:dyDescent="0.2">
      <c r="A673" s="81">
        <f t="shared" si="195"/>
        <v>666</v>
      </c>
      <c r="B673" s="77" t="str">
        <f>IFERROR(VLOOKUP(F673,GCC.Param!$B$3:$C$96,2,FALSE),"")</f>
        <v/>
      </c>
      <c r="C673" s="70">
        <f>'Input 1 - Schedule 1'!D675</f>
        <v>0</v>
      </c>
      <c r="D673" s="70">
        <f>'Input 1 - Schedule 1'!E675</f>
        <v>0</v>
      </c>
      <c r="E673" s="70">
        <f>'Input 1 - Schedule 1'!F675</f>
        <v>0</v>
      </c>
      <c r="F673" s="70">
        <f>'Input 1 - Schedule 1'!G675</f>
        <v>0</v>
      </c>
      <c r="G673" s="70">
        <f>'Input 1 - Schedule 1'!I675</f>
        <v>0</v>
      </c>
      <c r="H673" s="70" t="str">
        <f>'Input 1 - Schedule 1'!J675</f>
        <v/>
      </c>
      <c r="I673" s="70">
        <f>'Input 1 - Schedule 1'!U675</f>
        <v>0</v>
      </c>
      <c r="J673" s="46"/>
      <c r="L673" s="46"/>
      <c r="M673" s="46"/>
      <c r="N673" s="70">
        <f>SUMIFS('Input 3 - Capital Instruments'!P$6:P$222,'Input 3 - Capital Instruments'!$N$6:$N$222,C673)</f>
        <v>0</v>
      </c>
      <c r="O673" s="46"/>
      <c r="P673" s="46"/>
      <c r="Q673" s="46"/>
      <c r="R673" s="71">
        <f t="shared" si="196"/>
        <v>0</v>
      </c>
      <c r="S673" s="46"/>
      <c r="T673" s="46"/>
      <c r="U673" s="72">
        <f t="shared" si="197"/>
        <v>0</v>
      </c>
      <c r="V673" s="71">
        <f t="shared" si="198"/>
        <v>0</v>
      </c>
      <c r="W673" s="71">
        <f t="shared" si="199"/>
        <v>0</v>
      </c>
      <c r="Y673" s="46"/>
      <c r="AA673" s="46"/>
      <c r="AB673" s="51"/>
      <c r="AC673" s="51"/>
      <c r="AD673" s="51"/>
      <c r="AE673" s="51"/>
      <c r="AF673" s="51"/>
      <c r="AG673" s="72">
        <f t="shared" si="200"/>
        <v>0</v>
      </c>
      <c r="AH673" s="46"/>
      <c r="AI673" s="46"/>
      <c r="AJ673" s="72">
        <f t="shared" si="192"/>
        <v>0</v>
      </c>
      <c r="AK673" s="71">
        <f t="shared" si="193"/>
        <v>0</v>
      </c>
      <c r="AL673" s="71">
        <f t="shared" si="194"/>
        <v>0</v>
      </c>
      <c r="AN673" s="73">
        <f t="shared" si="201"/>
        <v>0</v>
      </c>
      <c r="AO673" s="78">
        <f t="shared" si="202"/>
        <v>0</v>
      </c>
      <c r="AP673" s="79">
        <f t="shared" si="203"/>
        <v>0</v>
      </c>
      <c r="AQ673" s="73">
        <f t="shared" si="204"/>
        <v>0</v>
      </c>
      <c r="AR673" s="78">
        <f t="shared" si="205"/>
        <v>0</v>
      </c>
      <c r="AS673" s="79">
        <f t="shared" si="206"/>
        <v>0</v>
      </c>
      <c r="AT673" s="80" t="str">
        <f t="shared" si="207"/>
        <v/>
      </c>
      <c r="AU673" s="80" t="str">
        <f t="shared" si="208"/>
        <v/>
      </c>
      <c r="AW673" s="3" t="s">
        <v>1</v>
      </c>
    </row>
    <row r="674" spans="1:49" x14ac:dyDescent="0.2">
      <c r="A674" s="81">
        <f t="shared" si="195"/>
        <v>667</v>
      </c>
      <c r="B674" s="77" t="str">
        <f>IFERROR(VLOOKUP(F674,GCC.Param!$B$3:$C$96,2,FALSE),"")</f>
        <v/>
      </c>
      <c r="C674" s="70">
        <f>'Input 1 - Schedule 1'!D676</f>
        <v>0</v>
      </c>
      <c r="D674" s="70">
        <f>'Input 1 - Schedule 1'!E676</f>
        <v>0</v>
      </c>
      <c r="E674" s="70">
        <f>'Input 1 - Schedule 1'!F676</f>
        <v>0</v>
      </c>
      <c r="F674" s="70">
        <f>'Input 1 - Schedule 1'!G676</f>
        <v>0</v>
      </c>
      <c r="G674" s="70">
        <f>'Input 1 - Schedule 1'!I676</f>
        <v>0</v>
      </c>
      <c r="H674" s="70" t="str">
        <f>'Input 1 - Schedule 1'!J676</f>
        <v/>
      </c>
      <c r="I674" s="70">
        <f>'Input 1 - Schedule 1'!U676</f>
        <v>0</v>
      </c>
      <c r="J674" s="46"/>
      <c r="L674" s="46"/>
      <c r="M674" s="46"/>
      <c r="N674" s="70">
        <f>SUMIFS('Input 3 - Capital Instruments'!P$6:P$222,'Input 3 - Capital Instruments'!$N$6:$N$222,C674)</f>
        <v>0</v>
      </c>
      <c r="O674" s="46"/>
      <c r="P674" s="46"/>
      <c r="Q674" s="46"/>
      <c r="R674" s="71">
        <f t="shared" si="196"/>
        <v>0</v>
      </c>
      <c r="S674" s="46"/>
      <c r="T674" s="46"/>
      <c r="U674" s="72">
        <f t="shared" si="197"/>
        <v>0</v>
      </c>
      <c r="V674" s="71">
        <f t="shared" si="198"/>
        <v>0</v>
      </c>
      <c r="W674" s="71">
        <f t="shared" si="199"/>
        <v>0</v>
      </c>
      <c r="Y674" s="46"/>
      <c r="AA674" s="46"/>
      <c r="AB674" s="51"/>
      <c r="AC674" s="51"/>
      <c r="AD674" s="51"/>
      <c r="AE674" s="51"/>
      <c r="AF674" s="51"/>
      <c r="AG674" s="72">
        <f t="shared" si="200"/>
        <v>0</v>
      </c>
      <c r="AH674" s="46"/>
      <c r="AI674" s="46"/>
      <c r="AJ674" s="72">
        <f t="shared" si="192"/>
        <v>0</v>
      </c>
      <c r="AK674" s="71">
        <f t="shared" si="193"/>
        <v>0</v>
      </c>
      <c r="AL674" s="71">
        <f t="shared" si="194"/>
        <v>0</v>
      </c>
      <c r="AN674" s="73">
        <f t="shared" si="201"/>
        <v>0</v>
      </c>
      <c r="AO674" s="78">
        <f t="shared" si="202"/>
        <v>0</v>
      </c>
      <c r="AP674" s="79">
        <f t="shared" si="203"/>
        <v>0</v>
      </c>
      <c r="AQ674" s="73">
        <f t="shared" si="204"/>
        <v>0</v>
      </c>
      <c r="AR674" s="78">
        <f t="shared" si="205"/>
        <v>0</v>
      </c>
      <c r="AS674" s="79">
        <f t="shared" si="206"/>
        <v>0</v>
      </c>
      <c r="AT674" s="80" t="str">
        <f t="shared" si="207"/>
        <v/>
      </c>
      <c r="AU674" s="80" t="str">
        <f t="shared" si="208"/>
        <v/>
      </c>
      <c r="AW674" s="3" t="s">
        <v>1</v>
      </c>
    </row>
    <row r="675" spans="1:49" x14ac:dyDescent="0.2">
      <c r="A675" s="81">
        <f t="shared" si="195"/>
        <v>668</v>
      </c>
      <c r="B675" s="77" t="str">
        <f>IFERROR(VLOOKUP(F675,GCC.Param!$B$3:$C$96,2,FALSE),"")</f>
        <v/>
      </c>
      <c r="C675" s="70">
        <f>'Input 1 - Schedule 1'!D677</f>
        <v>0</v>
      </c>
      <c r="D675" s="70">
        <f>'Input 1 - Schedule 1'!E677</f>
        <v>0</v>
      </c>
      <c r="E675" s="70">
        <f>'Input 1 - Schedule 1'!F677</f>
        <v>0</v>
      </c>
      <c r="F675" s="70">
        <f>'Input 1 - Schedule 1'!G677</f>
        <v>0</v>
      </c>
      <c r="G675" s="70">
        <f>'Input 1 - Schedule 1'!I677</f>
        <v>0</v>
      </c>
      <c r="H675" s="70" t="str">
        <f>'Input 1 - Schedule 1'!J677</f>
        <v/>
      </c>
      <c r="I675" s="70">
        <f>'Input 1 - Schedule 1'!U677</f>
        <v>0</v>
      </c>
      <c r="J675" s="46"/>
      <c r="L675" s="46"/>
      <c r="M675" s="46"/>
      <c r="N675" s="70">
        <f>SUMIFS('Input 3 - Capital Instruments'!P$6:P$222,'Input 3 - Capital Instruments'!$N$6:$N$222,C675)</f>
        <v>0</v>
      </c>
      <c r="O675" s="46"/>
      <c r="P675" s="46"/>
      <c r="Q675" s="46"/>
      <c r="R675" s="71">
        <f t="shared" si="196"/>
        <v>0</v>
      </c>
      <c r="S675" s="46"/>
      <c r="T675" s="46"/>
      <c r="U675" s="72">
        <f t="shared" si="197"/>
        <v>0</v>
      </c>
      <c r="V675" s="71">
        <f t="shared" si="198"/>
        <v>0</v>
      </c>
      <c r="W675" s="71">
        <f t="shared" si="199"/>
        <v>0</v>
      </c>
      <c r="Y675" s="46"/>
      <c r="AA675" s="46"/>
      <c r="AB675" s="51"/>
      <c r="AC675" s="51"/>
      <c r="AD675" s="51"/>
      <c r="AE675" s="51"/>
      <c r="AF675" s="51"/>
      <c r="AG675" s="72">
        <f t="shared" si="200"/>
        <v>0</v>
      </c>
      <c r="AH675" s="46"/>
      <c r="AI675" s="46"/>
      <c r="AJ675" s="72">
        <f t="shared" si="192"/>
        <v>0</v>
      </c>
      <c r="AK675" s="71">
        <f t="shared" si="193"/>
        <v>0</v>
      </c>
      <c r="AL675" s="71">
        <f t="shared" si="194"/>
        <v>0</v>
      </c>
      <c r="AN675" s="73">
        <f t="shared" si="201"/>
        <v>0</v>
      </c>
      <c r="AO675" s="78">
        <f t="shared" si="202"/>
        <v>0</v>
      </c>
      <c r="AP675" s="79">
        <f t="shared" si="203"/>
        <v>0</v>
      </c>
      <c r="AQ675" s="73">
        <f t="shared" si="204"/>
        <v>0</v>
      </c>
      <c r="AR675" s="78">
        <f t="shared" si="205"/>
        <v>0</v>
      </c>
      <c r="AS675" s="79">
        <f t="shared" si="206"/>
        <v>0</v>
      </c>
      <c r="AT675" s="80" t="str">
        <f t="shared" si="207"/>
        <v/>
      </c>
      <c r="AU675" s="80" t="str">
        <f t="shared" si="208"/>
        <v/>
      </c>
      <c r="AW675" s="3" t="s">
        <v>1</v>
      </c>
    </row>
    <row r="676" spans="1:49" x14ac:dyDescent="0.2">
      <c r="A676" s="81">
        <f t="shared" si="195"/>
        <v>669</v>
      </c>
      <c r="B676" s="77" t="str">
        <f>IFERROR(VLOOKUP(F676,GCC.Param!$B$3:$C$96,2,FALSE),"")</f>
        <v/>
      </c>
      <c r="C676" s="70">
        <f>'Input 1 - Schedule 1'!D678</f>
        <v>0</v>
      </c>
      <c r="D676" s="70">
        <f>'Input 1 - Schedule 1'!E678</f>
        <v>0</v>
      </c>
      <c r="E676" s="70">
        <f>'Input 1 - Schedule 1'!F678</f>
        <v>0</v>
      </c>
      <c r="F676" s="70">
        <f>'Input 1 - Schedule 1'!G678</f>
        <v>0</v>
      </c>
      <c r="G676" s="70">
        <f>'Input 1 - Schedule 1'!I678</f>
        <v>0</v>
      </c>
      <c r="H676" s="70" t="str">
        <f>'Input 1 - Schedule 1'!J678</f>
        <v/>
      </c>
      <c r="I676" s="70">
        <f>'Input 1 - Schedule 1'!U678</f>
        <v>0</v>
      </c>
      <c r="J676" s="46"/>
      <c r="L676" s="46"/>
      <c r="M676" s="46"/>
      <c r="N676" s="70">
        <f>SUMIFS('Input 3 - Capital Instruments'!P$6:P$222,'Input 3 - Capital Instruments'!$N$6:$N$222,C676)</f>
        <v>0</v>
      </c>
      <c r="O676" s="46"/>
      <c r="P676" s="46"/>
      <c r="Q676" s="46"/>
      <c r="R676" s="71">
        <f t="shared" si="196"/>
        <v>0</v>
      </c>
      <c r="S676" s="46"/>
      <c r="T676" s="46"/>
      <c r="U676" s="72">
        <f t="shared" si="197"/>
        <v>0</v>
      </c>
      <c r="V676" s="71">
        <f t="shared" si="198"/>
        <v>0</v>
      </c>
      <c r="W676" s="71">
        <f t="shared" si="199"/>
        <v>0</v>
      </c>
      <c r="Y676" s="46"/>
      <c r="AA676" s="46"/>
      <c r="AB676" s="51"/>
      <c r="AC676" s="51"/>
      <c r="AD676" s="51"/>
      <c r="AE676" s="51"/>
      <c r="AF676" s="51"/>
      <c r="AG676" s="72">
        <f t="shared" si="200"/>
        <v>0</v>
      </c>
      <c r="AH676" s="46"/>
      <c r="AI676" s="46"/>
      <c r="AJ676" s="72">
        <f t="shared" si="192"/>
        <v>0</v>
      </c>
      <c r="AK676" s="71">
        <f t="shared" si="193"/>
        <v>0</v>
      </c>
      <c r="AL676" s="71">
        <f t="shared" si="194"/>
        <v>0</v>
      </c>
      <c r="AN676" s="73">
        <f t="shared" si="201"/>
        <v>0</v>
      </c>
      <c r="AO676" s="78">
        <f t="shared" si="202"/>
        <v>0</v>
      </c>
      <c r="AP676" s="79">
        <f t="shared" si="203"/>
        <v>0</v>
      </c>
      <c r="AQ676" s="73">
        <f t="shared" si="204"/>
        <v>0</v>
      </c>
      <c r="AR676" s="78">
        <f t="shared" si="205"/>
        <v>0</v>
      </c>
      <c r="AS676" s="79">
        <f t="shared" si="206"/>
        <v>0</v>
      </c>
      <c r="AT676" s="80" t="str">
        <f t="shared" si="207"/>
        <v/>
      </c>
      <c r="AU676" s="80" t="str">
        <f t="shared" si="208"/>
        <v/>
      </c>
      <c r="AW676" s="3" t="s">
        <v>1</v>
      </c>
    </row>
    <row r="677" spans="1:49" x14ac:dyDescent="0.2">
      <c r="A677" s="81">
        <f t="shared" si="195"/>
        <v>670</v>
      </c>
      <c r="B677" s="77" t="str">
        <f>IFERROR(VLOOKUP(F677,GCC.Param!$B$3:$C$96,2,FALSE),"")</f>
        <v/>
      </c>
      <c r="C677" s="70">
        <f>'Input 1 - Schedule 1'!D679</f>
        <v>0</v>
      </c>
      <c r="D677" s="70">
        <f>'Input 1 - Schedule 1'!E679</f>
        <v>0</v>
      </c>
      <c r="E677" s="70">
        <f>'Input 1 - Schedule 1'!F679</f>
        <v>0</v>
      </c>
      <c r="F677" s="70">
        <f>'Input 1 - Schedule 1'!G679</f>
        <v>0</v>
      </c>
      <c r="G677" s="70">
        <f>'Input 1 - Schedule 1'!I679</f>
        <v>0</v>
      </c>
      <c r="H677" s="70" t="str">
        <f>'Input 1 - Schedule 1'!J679</f>
        <v/>
      </c>
      <c r="I677" s="70">
        <f>'Input 1 - Schedule 1'!U679</f>
        <v>0</v>
      </c>
      <c r="J677" s="46"/>
      <c r="L677" s="46"/>
      <c r="M677" s="46"/>
      <c r="N677" s="70">
        <f>SUMIFS('Input 3 - Capital Instruments'!P$6:P$222,'Input 3 - Capital Instruments'!$N$6:$N$222,C677)</f>
        <v>0</v>
      </c>
      <c r="O677" s="46"/>
      <c r="P677" s="46"/>
      <c r="Q677" s="46"/>
      <c r="R677" s="71">
        <f t="shared" si="196"/>
        <v>0</v>
      </c>
      <c r="S677" s="46"/>
      <c r="T677" s="46"/>
      <c r="U677" s="72">
        <f t="shared" si="197"/>
        <v>0</v>
      </c>
      <c r="V677" s="71">
        <f t="shared" si="198"/>
        <v>0</v>
      </c>
      <c r="W677" s="71">
        <f t="shared" si="199"/>
        <v>0</v>
      </c>
      <c r="Y677" s="46"/>
      <c r="AA677" s="46"/>
      <c r="AB677" s="51"/>
      <c r="AC677" s="51"/>
      <c r="AD677" s="51"/>
      <c r="AE677" s="51"/>
      <c r="AF677" s="51"/>
      <c r="AG677" s="72">
        <f t="shared" si="200"/>
        <v>0</v>
      </c>
      <c r="AH677" s="46"/>
      <c r="AI677" s="46"/>
      <c r="AJ677" s="72">
        <f t="shared" si="192"/>
        <v>0</v>
      </c>
      <c r="AK677" s="71">
        <f t="shared" si="193"/>
        <v>0</v>
      </c>
      <c r="AL677" s="71">
        <f t="shared" si="194"/>
        <v>0</v>
      </c>
      <c r="AN677" s="73">
        <f t="shared" si="201"/>
        <v>0</v>
      </c>
      <c r="AO677" s="78">
        <f t="shared" si="202"/>
        <v>0</v>
      </c>
      <c r="AP677" s="79">
        <f t="shared" si="203"/>
        <v>0</v>
      </c>
      <c r="AQ677" s="73">
        <f t="shared" si="204"/>
        <v>0</v>
      </c>
      <c r="AR677" s="78">
        <f t="shared" si="205"/>
        <v>0</v>
      </c>
      <c r="AS677" s="79">
        <f t="shared" si="206"/>
        <v>0</v>
      </c>
      <c r="AT677" s="80" t="str">
        <f t="shared" si="207"/>
        <v/>
      </c>
      <c r="AU677" s="80" t="str">
        <f t="shared" si="208"/>
        <v/>
      </c>
      <c r="AW677" s="3" t="s">
        <v>1</v>
      </c>
    </row>
    <row r="678" spans="1:49" x14ac:dyDescent="0.2">
      <c r="A678" s="81">
        <f t="shared" si="195"/>
        <v>671</v>
      </c>
      <c r="B678" s="77" t="str">
        <f>IFERROR(VLOOKUP(F678,GCC.Param!$B$3:$C$96,2,FALSE),"")</f>
        <v/>
      </c>
      <c r="C678" s="70">
        <f>'Input 1 - Schedule 1'!D680</f>
        <v>0</v>
      </c>
      <c r="D678" s="70">
        <f>'Input 1 - Schedule 1'!E680</f>
        <v>0</v>
      </c>
      <c r="E678" s="70">
        <f>'Input 1 - Schedule 1'!F680</f>
        <v>0</v>
      </c>
      <c r="F678" s="70">
        <f>'Input 1 - Schedule 1'!G680</f>
        <v>0</v>
      </c>
      <c r="G678" s="70">
        <f>'Input 1 - Schedule 1'!I680</f>
        <v>0</v>
      </c>
      <c r="H678" s="70" t="str">
        <f>'Input 1 - Schedule 1'!J680</f>
        <v/>
      </c>
      <c r="I678" s="70">
        <f>'Input 1 - Schedule 1'!U680</f>
        <v>0</v>
      </c>
      <c r="J678" s="46"/>
      <c r="L678" s="46"/>
      <c r="M678" s="46"/>
      <c r="N678" s="70">
        <f>SUMIFS('Input 3 - Capital Instruments'!P$6:P$222,'Input 3 - Capital Instruments'!$N$6:$N$222,C678)</f>
        <v>0</v>
      </c>
      <c r="O678" s="46"/>
      <c r="P678" s="46"/>
      <c r="Q678" s="46"/>
      <c r="R678" s="71">
        <f t="shared" si="196"/>
        <v>0</v>
      </c>
      <c r="S678" s="46"/>
      <c r="T678" s="46"/>
      <c r="U678" s="72">
        <f t="shared" si="197"/>
        <v>0</v>
      </c>
      <c r="V678" s="71">
        <f t="shared" si="198"/>
        <v>0</v>
      </c>
      <c r="W678" s="71">
        <f t="shared" si="199"/>
        <v>0</v>
      </c>
      <c r="Y678" s="46"/>
      <c r="AA678" s="46"/>
      <c r="AB678" s="51"/>
      <c r="AC678" s="51"/>
      <c r="AD678" s="51"/>
      <c r="AE678" s="51"/>
      <c r="AF678" s="51"/>
      <c r="AG678" s="72">
        <f t="shared" si="200"/>
        <v>0</v>
      </c>
      <c r="AH678" s="46"/>
      <c r="AI678" s="46"/>
      <c r="AJ678" s="72">
        <f t="shared" si="192"/>
        <v>0</v>
      </c>
      <c r="AK678" s="71">
        <f t="shared" si="193"/>
        <v>0</v>
      </c>
      <c r="AL678" s="71">
        <f t="shared" si="194"/>
        <v>0</v>
      </c>
      <c r="AN678" s="73">
        <f t="shared" si="201"/>
        <v>0</v>
      </c>
      <c r="AO678" s="78">
        <f t="shared" si="202"/>
        <v>0</v>
      </c>
      <c r="AP678" s="79">
        <f t="shared" si="203"/>
        <v>0</v>
      </c>
      <c r="AQ678" s="73">
        <f t="shared" si="204"/>
        <v>0</v>
      </c>
      <c r="AR678" s="78">
        <f t="shared" si="205"/>
        <v>0</v>
      </c>
      <c r="AS678" s="79">
        <f t="shared" si="206"/>
        <v>0</v>
      </c>
      <c r="AT678" s="80" t="str">
        <f t="shared" si="207"/>
        <v/>
      </c>
      <c r="AU678" s="80" t="str">
        <f t="shared" si="208"/>
        <v/>
      </c>
      <c r="AW678" s="3" t="s">
        <v>1</v>
      </c>
    </row>
    <row r="679" spans="1:49" x14ac:dyDescent="0.2">
      <c r="A679" s="81">
        <f t="shared" si="195"/>
        <v>672</v>
      </c>
      <c r="B679" s="77" t="str">
        <f>IFERROR(VLOOKUP(F679,GCC.Param!$B$3:$C$96,2,FALSE),"")</f>
        <v/>
      </c>
      <c r="C679" s="70">
        <f>'Input 1 - Schedule 1'!D681</f>
        <v>0</v>
      </c>
      <c r="D679" s="70">
        <f>'Input 1 - Schedule 1'!E681</f>
        <v>0</v>
      </c>
      <c r="E679" s="70">
        <f>'Input 1 - Schedule 1'!F681</f>
        <v>0</v>
      </c>
      <c r="F679" s="70">
        <f>'Input 1 - Schedule 1'!G681</f>
        <v>0</v>
      </c>
      <c r="G679" s="70">
        <f>'Input 1 - Schedule 1'!I681</f>
        <v>0</v>
      </c>
      <c r="H679" s="70" t="str">
        <f>'Input 1 - Schedule 1'!J681</f>
        <v/>
      </c>
      <c r="I679" s="70">
        <f>'Input 1 - Schedule 1'!U681</f>
        <v>0</v>
      </c>
      <c r="J679" s="46"/>
      <c r="L679" s="46"/>
      <c r="M679" s="46"/>
      <c r="N679" s="70">
        <f>SUMIFS('Input 3 - Capital Instruments'!P$6:P$222,'Input 3 - Capital Instruments'!$N$6:$N$222,C679)</f>
        <v>0</v>
      </c>
      <c r="O679" s="46"/>
      <c r="P679" s="46"/>
      <c r="Q679" s="46"/>
      <c r="R679" s="71">
        <f t="shared" si="196"/>
        <v>0</v>
      </c>
      <c r="S679" s="46"/>
      <c r="T679" s="46"/>
      <c r="U679" s="72">
        <f t="shared" si="197"/>
        <v>0</v>
      </c>
      <c r="V679" s="71">
        <f t="shared" si="198"/>
        <v>0</v>
      </c>
      <c r="W679" s="71">
        <f t="shared" si="199"/>
        <v>0</v>
      </c>
      <c r="Y679" s="46"/>
      <c r="AA679" s="46"/>
      <c r="AB679" s="51"/>
      <c r="AC679" s="51"/>
      <c r="AD679" s="51"/>
      <c r="AE679" s="51"/>
      <c r="AF679" s="51"/>
      <c r="AG679" s="72">
        <f t="shared" si="200"/>
        <v>0</v>
      </c>
      <c r="AH679" s="46"/>
      <c r="AI679" s="46"/>
      <c r="AJ679" s="72">
        <f t="shared" si="192"/>
        <v>0</v>
      </c>
      <c r="AK679" s="71">
        <f t="shared" si="193"/>
        <v>0</v>
      </c>
      <c r="AL679" s="71">
        <f t="shared" si="194"/>
        <v>0</v>
      </c>
      <c r="AN679" s="73">
        <f t="shared" si="201"/>
        <v>0</v>
      </c>
      <c r="AO679" s="78">
        <f t="shared" si="202"/>
        <v>0</v>
      </c>
      <c r="AP679" s="79">
        <f t="shared" si="203"/>
        <v>0</v>
      </c>
      <c r="AQ679" s="73">
        <f t="shared" si="204"/>
        <v>0</v>
      </c>
      <c r="AR679" s="78">
        <f t="shared" si="205"/>
        <v>0</v>
      </c>
      <c r="AS679" s="79">
        <f t="shared" si="206"/>
        <v>0</v>
      </c>
      <c r="AT679" s="80" t="str">
        <f t="shared" si="207"/>
        <v/>
      </c>
      <c r="AU679" s="80" t="str">
        <f t="shared" si="208"/>
        <v/>
      </c>
      <c r="AW679" s="3" t="s">
        <v>1</v>
      </c>
    </row>
    <row r="680" spans="1:49" x14ac:dyDescent="0.2">
      <c r="A680" s="81">
        <f t="shared" si="195"/>
        <v>673</v>
      </c>
      <c r="B680" s="77" t="str">
        <f>IFERROR(VLOOKUP(F680,GCC.Param!$B$3:$C$96,2,FALSE),"")</f>
        <v/>
      </c>
      <c r="C680" s="70">
        <f>'Input 1 - Schedule 1'!D682</f>
        <v>0</v>
      </c>
      <c r="D680" s="70">
        <f>'Input 1 - Schedule 1'!E682</f>
        <v>0</v>
      </c>
      <c r="E680" s="70">
        <f>'Input 1 - Schedule 1'!F682</f>
        <v>0</v>
      </c>
      <c r="F680" s="70">
        <f>'Input 1 - Schedule 1'!G682</f>
        <v>0</v>
      </c>
      <c r="G680" s="70">
        <f>'Input 1 - Schedule 1'!I682</f>
        <v>0</v>
      </c>
      <c r="H680" s="70" t="str">
        <f>'Input 1 - Schedule 1'!J682</f>
        <v/>
      </c>
      <c r="I680" s="70">
        <f>'Input 1 - Schedule 1'!U682</f>
        <v>0</v>
      </c>
      <c r="J680" s="46"/>
      <c r="L680" s="46"/>
      <c r="M680" s="46"/>
      <c r="N680" s="70">
        <f>SUMIFS('Input 3 - Capital Instruments'!P$6:P$222,'Input 3 - Capital Instruments'!$N$6:$N$222,C680)</f>
        <v>0</v>
      </c>
      <c r="O680" s="46"/>
      <c r="P680" s="46"/>
      <c r="Q680" s="46"/>
      <c r="R680" s="71">
        <f t="shared" si="196"/>
        <v>0</v>
      </c>
      <c r="S680" s="46"/>
      <c r="T680" s="46"/>
      <c r="U680" s="72">
        <f t="shared" si="197"/>
        <v>0</v>
      </c>
      <c r="V680" s="71">
        <f t="shared" si="198"/>
        <v>0</v>
      </c>
      <c r="W680" s="71">
        <f t="shared" si="199"/>
        <v>0</v>
      </c>
      <c r="Y680" s="46"/>
      <c r="AA680" s="46"/>
      <c r="AB680" s="51"/>
      <c r="AC680" s="51"/>
      <c r="AD680" s="51"/>
      <c r="AE680" s="51"/>
      <c r="AF680" s="51"/>
      <c r="AG680" s="72">
        <f t="shared" si="200"/>
        <v>0</v>
      </c>
      <c r="AH680" s="46"/>
      <c r="AI680" s="46"/>
      <c r="AJ680" s="72">
        <f t="shared" si="192"/>
        <v>0</v>
      </c>
      <c r="AK680" s="71">
        <f t="shared" si="193"/>
        <v>0</v>
      </c>
      <c r="AL680" s="71">
        <f t="shared" si="194"/>
        <v>0</v>
      </c>
      <c r="AN680" s="73">
        <f t="shared" si="201"/>
        <v>0</v>
      </c>
      <c r="AO680" s="78">
        <f t="shared" si="202"/>
        <v>0</v>
      </c>
      <c r="AP680" s="79">
        <f t="shared" si="203"/>
        <v>0</v>
      </c>
      <c r="AQ680" s="73">
        <f t="shared" si="204"/>
        <v>0</v>
      </c>
      <c r="AR680" s="78">
        <f t="shared" si="205"/>
        <v>0</v>
      </c>
      <c r="AS680" s="79">
        <f t="shared" si="206"/>
        <v>0</v>
      </c>
      <c r="AT680" s="80" t="str">
        <f t="shared" si="207"/>
        <v/>
      </c>
      <c r="AU680" s="80" t="str">
        <f t="shared" si="208"/>
        <v/>
      </c>
      <c r="AW680" s="3" t="s">
        <v>1</v>
      </c>
    </row>
    <row r="681" spans="1:49" x14ac:dyDescent="0.2">
      <c r="A681" s="81">
        <f t="shared" si="195"/>
        <v>674</v>
      </c>
      <c r="B681" s="77" t="str">
        <f>IFERROR(VLOOKUP(F681,GCC.Param!$B$3:$C$96,2,FALSE),"")</f>
        <v/>
      </c>
      <c r="C681" s="70">
        <f>'Input 1 - Schedule 1'!D683</f>
        <v>0</v>
      </c>
      <c r="D681" s="70">
        <f>'Input 1 - Schedule 1'!E683</f>
        <v>0</v>
      </c>
      <c r="E681" s="70">
        <f>'Input 1 - Schedule 1'!F683</f>
        <v>0</v>
      </c>
      <c r="F681" s="70">
        <f>'Input 1 - Schedule 1'!G683</f>
        <v>0</v>
      </c>
      <c r="G681" s="70">
        <f>'Input 1 - Schedule 1'!I683</f>
        <v>0</v>
      </c>
      <c r="H681" s="70" t="str">
        <f>'Input 1 - Schedule 1'!J683</f>
        <v/>
      </c>
      <c r="I681" s="70">
        <f>'Input 1 - Schedule 1'!U683</f>
        <v>0</v>
      </c>
      <c r="J681" s="46"/>
      <c r="L681" s="46"/>
      <c r="M681" s="46"/>
      <c r="N681" s="70">
        <f>SUMIFS('Input 3 - Capital Instruments'!P$6:P$222,'Input 3 - Capital Instruments'!$N$6:$N$222,C681)</f>
        <v>0</v>
      </c>
      <c r="O681" s="46"/>
      <c r="P681" s="46"/>
      <c r="Q681" s="46"/>
      <c r="R681" s="71">
        <f t="shared" si="196"/>
        <v>0</v>
      </c>
      <c r="S681" s="46"/>
      <c r="T681" s="46"/>
      <c r="U681" s="72">
        <f t="shared" si="197"/>
        <v>0</v>
      </c>
      <c r="V681" s="71">
        <f t="shared" si="198"/>
        <v>0</v>
      </c>
      <c r="W681" s="71">
        <f t="shared" si="199"/>
        <v>0</v>
      </c>
      <c r="Y681" s="46"/>
      <c r="AA681" s="46"/>
      <c r="AB681" s="51"/>
      <c r="AC681" s="51"/>
      <c r="AD681" s="51"/>
      <c r="AE681" s="51"/>
      <c r="AF681" s="51"/>
      <c r="AG681" s="72">
        <f t="shared" si="200"/>
        <v>0</v>
      </c>
      <c r="AH681" s="46"/>
      <c r="AI681" s="46"/>
      <c r="AJ681" s="72">
        <f t="shared" si="192"/>
        <v>0</v>
      </c>
      <c r="AK681" s="71">
        <f t="shared" si="193"/>
        <v>0</v>
      </c>
      <c r="AL681" s="71">
        <f t="shared" si="194"/>
        <v>0</v>
      </c>
      <c r="AN681" s="73">
        <f t="shared" si="201"/>
        <v>0</v>
      </c>
      <c r="AO681" s="78">
        <f t="shared" si="202"/>
        <v>0</v>
      </c>
      <c r="AP681" s="79">
        <f t="shared" si="203"/>
        <v>0</v>
      </c>
      <c r="AQ681" s="73">
        <f t="shared" si="204"/>
        <v>0</v>
      </c>
      <c r="AR681" s="78">
        <f t="shared" si="205"/>
        <v>0</v>
      </c>
      <c r="AS681" s="79">
        <f t="shared" si="206"/>
        <v>0</v>
      </c>
      <c r="AT681" s="80" t="str">
        <f t="shared" si="207"/>
        <v/>
      </c>
      <c r="AU681" s="80" t="str">
        <f t="shared" si="208"/>
        <v/>
      </c>
      <c r="AW681" s="3" t="s">
        <v>1</v>
      </c>
    </row>
    <row r="682" spans="1:49" x14ac:dyDescent="0.2">
      <c r="A682" s="81">
        <f t="shared" si="195"/>
        <v>675</v>
      </c>
      <c r="B682" s="77" t="str">
        <f>IFERROR(VLOOKUP(F682,GCC.Param!$B$3:$C$96,2,FALSE),"")</f>
        <v/>
      </c>
      <c r="C682" s="70">
        <f>'Input 1 - Schedule 1'!D684</f>
        <v>0</v>
      </c>
      <c r="D682" s="70">
        <f>'Input 1 - Schedule 1'!E684</f>
        <v>0</v>
      </c>
      <c r="E682" s="70">
        <f>'Input 1 - Schedule 1'!F684</f>
        <v>0</v>
      </c>
      <c r="F682" s="70">
        <f>'Input 1 - Schedule 1'!G684</f>
        <v>0</v>
      </c>
      <c r="G682" s="70">
        <f>'Input 1 - Schedule 1'!I684</f>
        <v>0</v>
      </c>
      <c r="H682" s="70" t="str">
        <f>'Input 1 - Schedule 1'!J684</f>
        <v/>
      </c>
      <c r="I682" s="70">
        <f>'Input 1 - Schedule 1'!U684</f>
        <v>0</v>
      </c>
      <c r="J682" s="46"/>
      <c r="L682" s="46"/>
      <c r="M682" s="46"/>
      <c r="N682" s="70">
        <f>SUMIFS('Input 3 - Capital Instruments'!P$6:P$222,'Input 3 - Capital Instruments'!$N$6:$N$222,C682)</f>
        <v>0</v>
      </c>
      <c r="O682" s="46"/>
      <c r="P682" s="46"/>
      <c r="Q682" s="46"/>
      <c r="R682" s="71">
        <f t="shared" si="196"/>
        <v>0</v>
      </c>
      <c r="S682" s="46"/>
      <c r="T682" s="46"/>
      <c r="U682" s="72">
        <f t="shared" si="197"/>
        <v>0</v>
      </c>
      <c r="V682" s="71">
        <f t="shared" si="198"/>
        <v>0</v>
      </c>
      <c r="W682" s="71">
        <f t="shared" si="199"/>
        <v>0</v>
      </c>
      <c r="Y682" s="46"/>
      <c r="AA682" s="46"/>
      <c r="AB682" s="51"/>
      <c r="AC682" s="51"/>
      <c r="AD682" s="51"/>
      <c r="AE682" s="51"/>
      <c r="AF682" s="51"/>
      <c r="AG682" s="72">
        <f t="shared" si="200"/>
        <v>0</v>
      </c>
      <c r="AH682" s="46"/>
      <c r="AI682" s="46"/>
      <c r="AJ682" s="72">
        <f t="shared" si="192"/>
        <v>0</v>
      </c>
      <c r="AK682" s="71">
        <f t="shared" si="193"/>
        <v>0</v>
      </c>
      <c r="AL682" s="71">
        <f t="shared" si="194"/>
        <v>0</v>
      </c>
      <c r="AN682" s="73">
        <f t="shared" si="201"/>
        <v>0</v>
      </c>
      <c r="AO682" s="78">
        <f t="shared" si="202"/>
        <v>0</v>
      </c>
      <c r="AP682" s="79">
        <f t="shared" si="203"/>
        <v>0</v>
      </c>
      <c r="AQ682" s="73">
        <f t="shared" si="204"/>
        <v>0</v>
      </c>
      <c r="AR682" s="78">
        <f t="shared" si="205"/>
        <v>0</v>
      </c>
      <c r="AS682" s="79">
        <f t="shared" si="206"/>
        <v>0</v>
      </c>
      <c r="AT682" s="80" t="str">
        <f t="shared" si="207"/>
        <v/>
      </c>
      <c r="AU682" s="80" t="str">
        <f t="shared" si="208"/>
        <v/>
      </c>
      <c r="AW682" s="3" t="s">
        <v>1</v>
      </c>
    </row>
    <row r="683" spans="1:49" x14ac:dyDescent="0.2">
      <c r="A683" s="81">
        <f t="shared" si="195"/>
        <v>676</v>
      </c>
      <c r="B683" s="77" t="str">
        <f>IFERROR(VLOOKUP(F683,GCC.Param!$B$3:$C$96,2,FALSE),"")</f>
        <v/>
      </c>
      <c r="C683" s="70">
        <f>'Input 1 - Schedule 1'!D685</f>
        <v>0</v>
      </c>
      <c r="D683" s="70">
        <f>'Input 1 - Schedule 1'!E685</f>
        <v>0</v>
      </c>
      <c r="E683" s="70">
        <f>'Input 1 - Schedule 1'!F685</f>
        <v>0</v>
      </c>
      <c r="F683" s="70">
        <f>'Input 1 - Schedule 1'!G685</f>
        <v>0</v>
      </c>
      <c r="G683" s="70">
        <f>'Input 1 - Schedule 1'!I685</f>
        <v>0</v>
      </c>
      <c r="H683" s="70" t="str">
        <f>'Input 1 - Schedule 1'!J685</f>
        <v/>
      </c>
      <c r="I683" s="70">
        <f>'Input 1 - Schedule 1'!U685</f>
        <v>0</v>
      </c>
      <c r="J683" s="46"/>
      <c r="L683" s="46"/>
      <c r="M683" s="46"/>
      <c r="N683" s="70">
        <f>SUMIFS('Input 3 - Capital Instruments'!P$6:P$222,'Input 3 - Capital Instruments'!$N$6:$N$222,C683)</f>
        <v>0</v>
      </c>
      <c r="O683" s="46"/>
      <c r="P683" s="46"/>
      <c r="Q683" s="46"/>
      <c r="R683" s="71">
        <f t="shared" si="196"/>
        <v>0</v>
      </c>
      <c r="S683" s="46"/>
      <c r="T683" s="46"/>
      <c r="U683" s="72">
        <f t="shared" si="197"/>
        <v>0</v>
      </c>
      <c r="V683" s="71">
        <f t="shared" si="198"/>
        <v>0</v>
      </c>
      <c r="W683" s="71">
        <f t="shared" si="199"/>
        <v>0</v>
      </c>
      <c r="Y683" s="46"/>
      <c r="AA683" s="46"/>
      <c r="AB683" s="51"/>
      <c r="AC683" s="51"/>
      <c r="AD683" s="51"/>
      <c r="AE683" s="51"/>
      <c r="AF683" s="51"/>
      <c r="AG683" s="72">
        <f t="shared" si="200"/>
        <v>0</v>
      </c>
      <c r="AH683" s="46"/>
      <c r="AI683" s="46"/>
      <c r="AJ683" s="72">
        <f t="shared" si="192"/>
        <v>0</v>
      </c>
      <c r="AK683" s="71">
        <f t="shared" si="193"/>
        <v>0</v>
      </c>
      <c r="AL683" s="71">
        <f t="shared" si="194"/>
        <v>0</v>
      </c>
      <c r="AN683" s="73">
        <f t="shared" si="201"/>
        <v>0</v>
      </c>
      <c r="AO683" s="78">
        <f t="shared" si="202"/>
        <v>0</v>
      </c>
      <c r="AP683" s="79">
        <f t="shared" si="203"/>
        <v>0</v>
      </c>
      <c r="AQ683" s="73">
        <f t="shared" si="204"/>
        <v>0</v>
      </c>
      <c r="AR683" s="78">
        <f t="shared" si="205"/>
        <v>0</v>
      </c>
      <c r="AS683" s="79">
        <f t="shared" si="206"/>
        <v>0</v>
      </c>
      <c r="AT683" s="80" t="str">
        <f t="shared" si="207"/>
        <v/>
      </c>
      <c r="AU683" s="80" t="str">
        <f t="shared" si="208"/>
        <v/>
      </c>
      <c r="AW683" s="3" t="s">
        <v>1</v>
      </c>
    </row>
    <row r="684" spans="1:49" x14ac:dyDescent="0.2">
      <c r="A684" s="81">
        <f t="shared" si="195"/>
        <v>677</v>
      </c>
      <c r="B684" s="77" t="str">
        <f>IFERROR(VLOOKUP(F684,GCC.Param!$B$3:$C$96,2,FALSE),"")</f>
        <v/>
      </c>
      <c r="C684" s="70">
        <f>'Input 1 - Schedule 1'!D686</f>
        <v>0</v>
      </c>
      <c r="D684" s="70">
        <f>'Input 1 - Schedule 1'!E686</f>
        <v>0</v>
      </c>
      <c r="E684" s="70">
        <f>'Input 1 - Schedule 1'!F686</f>
        <v>0</v>
      </c>
      <c r="F684" s="70">
        <f>'Input 1 - Schedule 1'!G686</f>
        <v>0</v>
      </c>
      <c r="G684" s="70">
        <f>'Input 1 - Schedule 1'!I686</f>
        <v>0</v>
      </c>
      <c r="H684" s="70" t="str">
        <f>'Input 1 - Schedule 1'!J686</f>
        <v/>
      </c>
      <c r="I684" s="70">
        <f>'Input 1 - Schedule 1'!U686</f>
        <v>0</v>
      </c>
      <c r="J684" s="46"/>
      <c r="L684" s="46"/>
      <c r="M684" s="46"/>
      <c r="N684" s="70">
        <f>SUMIFS('Input 3 - Capital Instruments'!P$6:P$222,'Input 3 - Capital Instruments'!$N$6:$N$222,C684)</f>
        <v>0</v>
      </c>
      <c r="O684" s="46"/>
      <c r="P684" s="46"/>
      <c r="Q684" s="46"/>
      <c r="R684" s="71">
        <f t="shared" si="196"/>
        <v>0</v>
      </c>
      <c r="S684" s="46"/>
      <c r="T684" s="46"/>
      <c r="U684" s="72">
        <f t="shared" si="197"/>
        <v>0</v>
      </c>
      <c r="V684" s="71">
        <f t="shared" si="198"/>
        <v>0</v>
      </c>
      <c r="W684" s="71">
        <f t="shared" si="199"/>
        <v>0</v>
      </c>
      <c r="Y684" s="46"/>
      <c r="AA684" s="46"/>
      <c r="AB684" s="51"/>
      <c r="AC684" s="51"/>
      <c r="AD684" s="51"/>
      <c r="AE684" s="51"/>
      <c r="AF684" s="51"/>
      <c r="AG684" s="72">
        <f t="shared" si="200"/>
        <v>0</v>
      </c>
      <c r="AH684" s="46"/>
      <c r="AI684" s="46"/>
      <c r="AJ684" s="72">
        <f t="shared" si="192"/>
        <v>0</v>
      </c>
      <c r="AK684" s="71">
        <f t="shared" si="193"/>
        <v>0</v>
      </c>
      <c r="AL684" s="71">
        <f t="shared" si="194"/>
        <v>0</v>
      </c>
      <c r="AN684" s="73">
        <f t="shared" si="201"/>
        <v>0</v>
      </c>
      <c r="AO684" s="78">
        <f t="shared" si="202"/>
        <v>0</v>
      </c>
      <c r="AP684" s="79">
        <f t="shared" si="203"/>
        <v>0</v>
      </c>
      <c r="AQ684" s="73">
        <f t="shared" si="204"/>
        <v>0</v>
      </c>
      <c r="AR684" s="78">
        <f t="shared" si="205"/>
        <v>0</v>
      </c>
      <c r="AS684" s="79">
        <f t="shared" si="206"/>
        <v>0</v>
      </c>
      <c r="AT684" s="80" t="str">
        <f t="shared" si="207"/>
        <v/>
      </c>
      <c r="AU684" s="80" t="str">
        <f t="shared" si="208"/>
        <v/>
      </c>
      <c r="AW684" s="3" t="s">
        <v>1</v>
      </c>
    </row>
    <row r="685" spans="1:49" x14ac:dyDescent="0.2">
      <c r="A685" s="81">
        <f t="shared" si="195"/>
        <v>678</v>
      </c>
      <c r="B685" s="77" t="str">
        <f>IFERROR(VLOOKUP(F685,GCC.Param!$B$3:$C$96,2,FALSE),"")</f>
        <v/>
      </c>
      <c r="C685" s="70">
        <f>'Input 1 - Schedule 1'!D687</f>
        <v>0</v>
      </c>
      <c r="D685" s="70">
        <f>'Input 1 - Schedule 1'!E687</f>
        <v>0</v>
      </c>
      <c r="E685" s="70">
        <f>'Input 1 - Schedule 1'!F687</f>
        <v>0</v>
      </c>
      <c r="F685" s="70">
        <f>'Input 1 - Schedule 1'!G687</f>
        <v>0</v>
      </c>
      <c r="G685" s="70">
        <f>'Input 1 - Schedule 1'!I687</f>
        <v>0</v>
      </c>
      <c r="H685" s="70" t="str">
        <f>'Input 1 - Schedule 1'!J687</f>
        <v/>
      </c>
      <c r="I685" s="70">
        <f>'Input 1 - Schedule 1'!U687</f>
        <v>0</v>
      </c>
      <c r="J685" s="46"/>
      <c r="L685" s="46"/>
      <c r="M685" s="46"/>
      <c r="N685" s="70">
        <f>SUMIFS('Input 3 - Capital Instruments'!P$6:P$222,'Input 3 - Capital Instruments'!$N$6:$N$222,C685)</f>
        <v>0</v>
      </c>
      <c r="O685" s="46"/>
      <c r="P685" s="46"/>
      <c r="Q685" s="46"/>
      <c r="R685" s="71">
        <f t="shared" si="196"/>
        <v>0</v>
      </c>
      <c r="S685" s="46"/>
      <c r="T685" s="46"/>
      <c r="U685" s="72">
        <f t="shared" si="197"/>
        <v>0</v>
      </c>
      <c r="V685" s="71">
        <f t="shared" si="198"/>
        <v>0</v>
      </c>
      <c r="W685" s="71">
        <f t="shared" si="199"/>
        <v>0</v>
      </c>
      <c r="Y685" s="46"/>
      <c r="AA685" s="46"/>
      <c r="AB685" s="51"/>
      <c r="AC685" s="51"/>
      <c r="AD685" s="51"/>
      <c r="AE685" s="51"/>
      <c r="AF685" s="51"/>
      <c r="AG685" s="72">
        <f t="shared" si="200"/>
        <v>0</v>
      </c>
      <c r="AH685" s="46"/>
      <c r="AI685" s="46"/>
      <c r="AJ685" s="72">
        <f t="shared" si="192"/>
        <v>0</v>
      </c>
      <c r="AK685" s="71">
        <f t="shared" si="193"/>
        <v>0</v>
      </c>
      <c r="AL685" s="71">
        <f t="shared" si="194"/>
        <v>0</v>
      </c>
      <c r="AN685" s="73">
        <f t="shared" si="201"/>
        <v>0</v>
      </c>
      <c r="AO685" s="78">
        <f t="shared" si="202"/>
        <v>0</v>
      </c>
      <c r="AP685" s="79">
        <f t="shared" si="203"/>
        <v>0</v>
      </c>
      <c r="AQ685" s="73">
        <f t="shared" si="204"/>
        <v>0</v>
      </c>
      <c r="AR685" s="78">
        <f t="shared" si="205"/>
        <v>0</v>
      </c>
      <c r="AS685" s="79">
        <f t="shared" si="206"/>
        <v>0</v>
      </c>
      <c r="AT685" s="80" t="str">
        <f t="shared" si="207"/>
        <v/>
      </c>
      <c r="AU685" s="80" t="str">
        <f t="shared" si="208"/>
        <v/>
      </c>
      <c r="AW685" s="3" t="s">
        <v>1</v>
      </c>
    </row>
    <row r="686" spans="1:49" x14ac:dyDescent="0.2">
      <c r="A686" s="81">
        <f t="shared" si="195"/>
        <v>679</v>
      </c>
      <c r="B686" s="77" t="str">
        <f>IFERROR(VLOOKUP(F686,GCC.Param!$B$3:$C$96,2,FALSE),"")</f>
        <v/>
      </c>
      <c r="C686" s="70">
        <f>'Input 1 - Schedule 1'!D688</f>
        <v>0</v>
      </c>
      <c r="D686" s="70">
        <f>'Input 1 - Schedule 1'!E688</f>
        <v>0</v>
      </c>
      <c r="E686" s="70">
        <f>'Input 1 - Schedule 1'!F688</f>
        <v>0</v>
      </c>
      <c r="F686" s="70">
        <f>'Input 1 - Schedule 1'!G688</f>
        <v>0</v>
      </c>
      <c r="G686" s="70">
        <f>'Input 1 - Schedule 1'!I688</f>
        <v>0</v>
      </c>
      <c r="H686" s="70" t="str">
        <f>'Input 1 - Schedule 1'!J688</f>
        <v/>
      </c>
      <c r="I686" s="70">
        <f>'Input 1 - Schedule 1'!U688</f>
        <v>0</v>
      </c>
      <c r="J686" s="46"/>
      <c r="L686" s="46"/>
      <c r="M686" s="46"/>
      <c r="N686" s="70">
        <f>SUMIFS('Input 3 - Capital Instruments'!P$6:P$222,'Input 3 - Capital Instruments'!$N$6:$N$222,C686)</f>
        <v>0</v>
      </c>
      <c r="O686" s="46"/>
      <c r="P686" s="46"/>
      <c r="Q686" s="46"/>
      <c r="R686" s="71">
        <f t="shared" si="196"/>
        <v>0</v>
      </c>
      <c r="S686" s="46"/>
      <c r="T686" s="46"/>
      <c r="U686" s="72">
        <f t="shared" si="197"/>
        <v>0</v>
      </c>
      <c r="V686" s="71">
        <f t="shared" si="198"/>
        <v>0</v>
      </c>
      <c r="W686" s="71">
        <f t="shared" si="199"/>
        <v>0</v>
      </c>
      <c r="Y686" s="46"/>
      <c r="AA686" s="46"/>
      <c r="AB686" s="51"/>
      <c r="AC686" s="51"/>
      <c r="AD686" s="51"/>
      <c r="AE686" s="51"/>
      <c r="AF686" s="51"/>
      <c r="AG686" s="72">
        <f t="shared" si="200"/>
        <v>0</v>
      </c>
      <c r="AH686" s="46"/>
      <c r="AI686" s="46"/>
      <c r="AJ686" s="72">
        <f t="shared" si="192"/>
        <v>0</v>
      </c>
      <c r="AK686" s="71">
        <f t="shared" si="193"/>
        <v>0</v>
      </c>
      <c r="AL686" s="71">
        <f t="shared" si="194"/>
        <v>0</v>
      </c>
      <c r="AN686" s="73">
        <f t="shared" si="201"/>
        <v>0</v>
      </c>
      <c r="AO686" s="78">
        <f t="shared" si="202"/>
        <v>0</v>
      </c>
      <c r="AP686" s="79">
        <f t="shared" si="203"/>
        <v>0</v>
      </c>
      <c r="AQ686" s="73">
        <f t="shared" si="204"/>
        <v>0</v>
      </c>
      <c r="AR686" s="78">
        <f t="shared" si="205"/>
        <v>0</v>
      </c>
      <c r="AS686" s="79">
        <f t="shared" si="206"/>
        <v>0</v>
      </c>
      <c r="AT686" s="80" t="str">
        <f t="shared" si="207"/>
        <v/>
      </c>
      <c r="AU686" s="80" t="str">
        <f t="shared" si="208"/>
        <v/>
      </c>
      <c r="AW686" s="3" t="s">
        <v>1</v>
      </c>
    </row>
    <row r="687" spans="1:49" x14ac:dyDescent="0.2">
      <c r="A687" s="81">
        <f t="shared" si="195"/>
        <v>680</v>
      </c>
      <c r="B687" s="77" t="str">
        <f>IFERROR(VLOOKUP(F687,GCC.Param!$B$3:$C$96,2,FALSE),"")</f>
        <v/>
      </c>
      <c r="C687" s="70">
        <f>'Input 1 - Schedule 1'!D689</f>
        <v>0</v>
      </c>
      <c r="D687" s="70">
        <f>'Input 1 - Schedule 1'!E689</f>
        <v>0</v>
      </c>
      <c r="E687" s="70">
        <f>'Input 1 - Schedule 1'!F689</f>
        <v>0</v>
      </c>
      <c r="F687" s="70">
        <f>'Input 1 - Schedule 1'!G689</f>
        <v>0</v>
      </c>
      <c r="G687" s="70">
        <f>'Input 1 - Schedule 1'!I689</f>
        <v>0</v>
      </c>
      <c r="H687" s="70" t="str">
        <f>'Input 1 - Schedule 1'!J689</f>
        <v/>
      </c>
      <c r="I687" s="70">
        <f>'Input 1 - Schedule 1'!U689</f>
        <v>0</v>
      </c>
      <c r="J687" s="46"/>
      <c r="L687" s="46"/>
      <c r="M687" s="46"/>
      <c r="N687" s="70">
        <f>SUMIFS('Input 3 - Capital Instruments'!P$6:P$222,'Input 3 - Capital Instruments'!$N$6:$N$222,C687)</f>
        <v>0</v>
      </c>
      <c r="O687" s="46"/>
      <c r="P687" s="46"/>
      <c r="Q687" s="46"/>
      <c r="R687" s="71">
        <f t="shared" si="196"/>
        <v>0</v>
      </c>
      <c r="S687" s="46"/>
      <c r="T687" s="46"/>
      <c r="U687" s="72">
        <f t="shared" si="197"/>
        <v>0</v>
      </c>
      <c r="V687" s="71">
        <f t="shared" si="198"/>
        <v>0</v>
      </c>
      <c r="W687" s="71">
        <f t="shared" si="199"/>
        <v>0</v>
      </c>
      <c r="Y687" s="46"/>
      <c r="AA687" s="46"/>
      <c r="AB687" s="51"/>
      <c r="AC687" s="51"/>
      <c r="AD687" s="51"/>
      <c r="AE687" s="51"/>
      <c r="AF687" s="51"/>
      <c r="AG687" s="72">
        <f t="shared" si="200"/>
        <v>0</v>
      </c>
      <c r="AH687" s="46"/>
      <c r="AI687" s="46"/>
      <c r="AJ687" s="72">
        <f t="shared" si="192"/>
        <v>0</v>
      </c>
      <c r="AK687" s="71">
        <f t="shared" si="193"/>
        <v>0</v>
      </c>
      <c r="AL687" s="71">
        <f t="shared" si="194"/>
        <v>0</v>
      </c>
      <c r="AN687" s="73">
        <f t="shared" si="201"/>
        <v>0</v>
      </c>
      <c r="AO687" s="78">
        <f t="shared" si="202"/>
        <v>0</v>
      </c>
      <c r="AP687" s="79">
        <f t="shared" si="203"/>
        <v>0</v>
      </c>
      <c r="AQ687" s="73">
        <f t="shared" si="204"/>
        <v>0</v>
      </c>
      <c r="AR687" s="78">
        <f t="shared" si="205"/>
        <v>0</v>
      </c>
      <c r="AS687" s="79">
        <f t="shared" si="206"/>
        <v>0</v>
      </c>
      <c r="AT687" s="80" t="str">
        <f t="shared" si="207"/>
        <v/>
      </c>
      <c r="AU687" s="80" t="str">
        <f t="shared" si="208"/>
        <v/>
      </c>
      <c r="AW687" s="3" t="s">
        <v>1</v>
      </c>
    </row>
    <row r="688" spans="1:49" x14ac:dyDescent="0.2">
      <c r="A688" s="81">
        <f t="shared" si="195"/>
        <v>681</v>
      </c>
      <c r="B688" s="77" t="str">
        <f>IFERROR(VLOOKUP(F688,GCC.Param!$B$3:$C$96,2,FALSE),"")</f>
        <v/>
      </c>
      <c r="C688" s="70">
        <f>'Input 1 - Schedule 1'!D690</f>
        <v>0</v>
      </c>
      <c r="D688" s="70">
        <f>'Input 1 - Schedule 1'!E690</f>
        <v>0</v>
      </c>
      <c r="E688" s="70">
        <f>'Input 1 - Schedule 1'!F690</f>
        <v>0</v>
      </c>
      <c r="F688" s="70">
        <f>'Input 1 - Schedule 1'!G690</f>
        <v>0</v>
      </c>
      <c r="G688" s="70">
        <f>'Input 1 - Schedule 1'!I690</f>
        <v>0</v>
      </c>
      <c r="H688" s="70" t="str">
        <f>'Input 1 - Schedule 1'!J690</f>
        <v/>
      </c>
      <c r="I688" s="70">
        <f>'Input 1 - Schedule 1'!U690</f>
        <v>0</v>
      </c>
      <c r="J688" s="46"/>
      <c r="L688" s="46"/>
      <c r="M688" s="46"/>
      <c r="N688" s="70">
        <f>SUMIFS('Input 3 - Capital Instruments'!P$6:P$222,'Input 3 - Capital Instruments'!$N$6:$N$222,C688)</f>
        <v>0</v>
      </c>
      <c r="O688" s="46"/>
      <c r="P688" s="46"/>
      <c r="Q688" s="46"/>
      <c r="R688" s="71">
        <f t="shared" si="196"/>
        <v>0</v>
      </c>
      <c r="S688" s="46"/>
      <c r="T688" s="46"/>
      <c r="U688" s="72">
        <f t="shared" si="197"/>
        <v>0</v>
      </c>
      <c r="V688" s="71">
        <f t="shared" si="198"/>
        <v>0</v>
      </c>
      <c r="W688" s="71">
        <f t="shared" si="199"/>
        <v>0</v>
      </c>
      <c r="Y688" s="46"/>
      <c r="AA688" s="46"/>
      <c r="AB688" s="51"/>
      <c r="AC688" s="51"/>
      <c r="AD688" s="51"/>
      <c r="AE688" s="51"/>
      <c r="AF688" s="51"/>
      <c r="AG688" s="72">
        <f t="shared" si="200"/>
        <v>0</v>
      </c>
      <c r="AH688" s="46"/>
      <c r="AI688" s="46"/>
      <c r="AJ688" s="72">
        <f t="shared" si="192"/>
        <v>0</v>
      </c>
      <c r="AK688" s="71">
        <f t="shared" si="193"/>
        <v>0</v>
      </c>
      <c r="AL688" s="71">
        <f t="shared" si="194"/>
        <v>0</v>
      </c>
      <c r="AN688" s="73">
        <f t="shared" si="201"/>
        <v>0</v>
      </c>
      <c r="AO688" s="78">
        <f t="shared" si="202"/>
        <v>0</v>
      </c>
      <c r="AP688" s="79">
        <f t="shared" si="203"/>
        <v>0</v>
      </c>
      <c r="AQ688" s="73">
        <f t="shared" si="204"/>
        <v>0</v>
      </c>
      <c r="AR688" s="78">
        <f t="shared" si="205"/>
        <v>0</v>
      </c>
      <c r="AS688" s="79">
        <f t="shared" si="206"/>
        <v>0</v>
      </c>
      <c r="AT688" s="80" t="str">
        <f t="shared" si="207"/>
        <v/>
      </c>
      <c r="AU688" s="80" t="str">
        <f t="shared" si="208"/>
        <v/>
      </c>
      <c r="AW688" s="3" t="s">
        <v>1</v>
      </c>
    </row>
    <row r="689" spans="1:49" x14ac:dyDescent="0.2">
      <c r="A689" s="81">
        <f t="shared" si="195"/>
        <v>682</v>
      </c>
      <c r="B689" s="77" t="str">
        <f>IFERROR(VLOOKUP(F689,GCC.Param!$B$3:$C$96,2,FALSE),"")</f>
        <v/>
      </c>
      <c r="C689" s="70">
        <f>'Input 1 - Schedule 1'!D691</f>
        <v>0</v>
      </c>
      <c r="D689" s="70">
        <f>'Input 1 - Schedule 1'!E691</f>
        <v>0</v>
      </c>
      <c r="E689" s="70">
        <f>'Input 1 - Schedule 1'!F691</f>
        <v>0</v>
      </c>
      <c r="F689" s="70">
        <f>'Input 1 - Schedule 1'!G691</f>
        <v>0</v>
      </c>
      <c r="G689" s="70">
        <f>'Input 1 - Schedule 1'!I691</f>
        <v>0</v>
      </c>
      <c r="H689" s="70" t="str">
        <f>'Input 1 - Schedule 1'!J691</f>
        <v/>
      </c>
      <c r="I689" s="70">
        <f>'Input 1 - Schedule 1'!U691</f>
        <v>0</v>
      </c>
      <c r="J689" s="46"/>
      <c r="L689" s="46"/>
      <c r="M689" s="46"/>
      <c r="N689" s="70">
        <f>SUMIFS('Input 3 - Capital Instruments'!P$6:P$222,'Input 3 - Capital Instruments'!$N$6:$N$222,C689)</f>
        <v>0</v>
      </c>
      <c r="O689" s="46"/>
      <c r="P689" s="46"/>
      <c r="Q689" s="46"/>
      <c r="R689" s="71">
        <f t="shared" si="196"/>
        <v>0</v>
      </c>
      <c r="S689" s="46"/>
      <c r="T689" s="46"/>
      <c r="U689" s="72">
        <f t="shared" si="197"/>
        <v>0</v>
      </c>
      <c r="V689" s="71">
        <f t="shared" si="198"/>
        <v>0</v>
      </c>
      <c r="W689" s="71">
        <f t="shared" si="199"/>
        <v>0</v>
      </c>
      <c r="Y689" s="46"/>
      <c r="AA689" s="46"/>
      <c r="AB689" s="51"/>
      <c r="AC689" s="51"/>
      <c r="AD689" s="51"/>
      <c r="AE689" s="51"/>
      <c r="AF689" s="51"/>
      <c r="AG689" s="72">
        <f t="shared" si="200"/>
        <v>0</v>
      </c>
      <c r="AH689" s="46"/>
      <c r="AI689" s="46"/>
      <c r="AJ689" s="72">
        <f t="shared" si="192"/>
        <v>0</v>
      </c>
      <c r="AK689" s="71">
        <f t="shared" si="193"/>
        <v>0</v>
      </c>
      <c r="AL689" s="71">
        <f t="shared" si="194"/>
        <v>0</v>
      </c>
      <c r="AN689" s="73">
        <f t="shared" si="201"/>
        <v>0</v>
      </c>
      <c r="AO689" s="78">
        <f t="shared" si="202"/>
        <v>0</v>
      </c>
      <c r="AP689" s="79">
        <f t="shared" si="203"/>
        <v>0</v>
      </c>
      <c r="AQ689" s="73">
        <f t="shared" si="204"/>
        <v>0</v>
      </c>
      <c r="AR689" s="78">
        <f t="shared" si="205"/>
        <v>0</v>
      </c>
      <c r="AS689" s="79">
        <f t="shared" si="206"/>
        <v>0</v>
      </c>
      <c r="AT689" s="80" t="str">
        <f t="shared" si="207"/>
        <v/>
      </c>
      <c r="AU689" s="80" t="str">
        <f t="shared" si="208"/>
        <v/>
      </c>
      <c r="AW689" s="3" t="s">
        <v>1</v>
      </c>
    </row>
    <row r="690" spans="1:49" x14ac:dyDescent="0.2">
      <c r="A690" s="81">
        <f t="shared" si="195"/>
        <v>683</v>
      </c>
      <c r="B690" s="77" t="str">
        <f>IFERROR(VLOOKUP(F690,GCC.Param!$B$3:$C$96,2,FALSE),"")</f>
        <v/>
      </c>
      <c r="C690" s="70">
        <f>'Input 1 - Schedule 1'!D692</f>
        <v>0</v>
      </c>
      <c r="D690" s="70">
        <f>'Input 1 - Schedule 1'!E692</f>
        <v>0</v>
      </c>
      <c r="E690" s="70">
        <f>'Input 1 - Schedule 1'!F692</f>
        <v>0</v>
      </c>
      <c r="F690" s="70">
        <f>'Input 1 - Schedule 1'!G692</f>
        <v>0</v>
      </c>
      <c r="G690" s="70">
        <f>'Input 1 - Schedule 1'!I692</f>
        <v>0</v>
      </c>
      <c r="H690" s="70" t="str">
        <f>'Input 1 - Schedule 1'!J692</f>
        <v/>
      </c>
      <c r="I690" s="70">
        <f>'Input 1 - Schedule 1'!U692</f>
        <v>0</v>
      </c>
      <c r="J690" s="46"/>
      <c r="L690" s="46"/>
      <c r="M690" s="46"/>
      <c r="N690" s="70">
        <f>SUMIFS('Input 3 - Capital Instruments'!P$6:P$222,'Input 3 - Capital Instruments'!$N$6:$N$222,C690)</f>
        <v>0</v>
      </c>
      <c r="O690" s="46"/>
      <c r="P690" s="46"/>
      <c r="Q690" s="46"/>
      <c r="R690" s="71">
        <f t="shared" si="196"/>
        <v>0</v>
      </c>
      <c r="S690" s="46"/>
      <c r="T690" s="46"/>
      <c r="U690" s="72">
        <f t="shared" si="197"/>
        <v>0</v>
      </c>
      <c r="V690" s="71">
        <f t="shared" si="198"/>
        <v>0</v>
      </c>
      <c r="W690" s="71">
        <f t="shared" si="199"/>
        <v>0</v>
      </c>
      <c r="Y690" s="46"/>
      <c r="AA690" s="46"/>
      <c r="AB690" s="51"/>
      <c r="AC690" s="51"/>
      <c r="AD690" s="51"/>
      <c r="AE690" s="51"/>
      <c r="AF690" s="51"/>
      <c r="AG690" s="72">
        <f t="shared" si="200"/>
        <v>0</v>
      </c>
      <c r="AH690" s="46"/>
      <c r="AI690" s="46"/>
      <c r="AJ690" s="72">
        <f t="shared" si="192"/>
        <v>0</v>
      </c>
      <c r="AK690" s="71">
        <f t="shared" si="193"/>
        <v>0</v>
      </c>
      <c r="AL690" s="71">
        <f t="shared" si="194"/>
        <v>0</v>
      </c>
      <c r="AN690" s="73">
        <f t="shared" si="201"/>
        <v>0</v>
      </c>
      <c r="AO690" s="78">
        <f t="shared" si="202"/>
        <v>0</v>
      </c>
      <c r="AP690" s="79">
        <f t="shared" si="203"/>
        <v>0</v>
      </c>
      <c r="AQ690" s="73">
        <f t="shared" si="204"/>
        <v>0</v>
      </c>
      <c r="AR690" s="78">
        <f t="shared" si="205"/>
        <v>0</v>
      </c>
      <c r="AS690" s="79">
        <f t="shared" si="206"/>
        <v>0</v>
      </c>
      <c r="AT690" s="80" t="str">
        <f t="shared" si="207"/>
        <v/>
      </c>
      <c r="AU690" s="80" t="str">
        <f t="shared" si="208"/>
        <v/>
      </c>
      <c r="AW690" s="3" t="s">
        <v>1</v>
      </c>
    </row>
    <row r="691" spans="1:49" x14ac:dyDescent="0.2">
      <c r="A691" s="81">
        <f t="shared" si="195"/>
        <v>684</v>
      </c>
      <c r="B691" s="77" t="str">
        <f>IFERROR(VLOOKUP(F691,GCC.Param!$B$3:$C$96,2,FALSE),"")</f>
        <v/>
      </c>
      <c r="C691" s="70">
        <f>'Input 1 - Schedule 1'!D693</f>
        <v>0</v>
      </c>
      <c r="D691" s="70">
        <f>'Input 1 - Schedule 1'!E693</f>
        <v>0</v>
      </c>
      <c r="E691" s="70">
        <f>'Input 1 - Schedule 1'!F693</f>
        <v>0</v>
      </c>
      <c r="F691" s="70">
        <f>'Input 1 - Schedule 1'!G693</f>
        <v>0</v>
      </c>
      <c r="G691" s="70">
        <f>'Input 1 - Schedule 1'!I693</f>
        <v>0</v>
      </c>
      <c r="H691" s="70" t="str">
        <f>'Input 1 - Schedule 1'!J693</f>
        <v/>
      </c>
      <c r="I691" s="70">
        <f>'Input 1 - Schedule 1'!U693</f>
        <v>0</v>
      </c>
      <c r="J691" s="46"/>
      <c r="L691" s="46"/>
      <c r="M691" s="46"/>
      <c r="N691" s="70">
        <f>SUMIFS('Input 3 - Capital Instruments'!P$6:P$222,'Input 3 - Capital Instruments'!$N$6:$N$222,C691)</f>
        <v>0</v>
      </c>
      <c r="O691" s="46"/>
      <c r="P691" s="46"/>
      <c r="Q691" s="46"/>
      <c r="R691" s="71">
        <f t="shared" si="196"/>
        <v>0</v>
      </c>
      <c r="S691" s="46"/>
      <c r="T691" s="46"/>
      <c r="U691" s="72">
        <f t="shared" si="197"/>
        <v>0</v>
      </c>
      <c r="V691" s="71">
        <f t="shared" si="198"/>
        <v>0</v>
      </c>
      <c r="W691" s="71">
        <f t="shared" si="199"/>
        <v>0</v>
      </c>
      <c r="Y691" s="46"/>
      <c r="AA691" s="46"/>
      <c r="AB691" s="51"/>
      <c r="AC691" s="51"/>
      <c r="AD691" s="51"/>
      <c r="AE691" s="51"/>
      <c r="AF691" s="51"/>
      <c r="AG691" s="72">
        <f t="shared" si="200"/>
        <v>0</v>
      </c>
      <c r="AH691" s="46"/>
      <c r="AI691" s="46"/>
      <c r="AJ691" s="72">
        <f t="shared" si="192"/>
        <v>0</v>
      </c>
      <c r="AK691" s="71">
        <f t="shared" si="193"/>
        <v>0</v>
      </c>
      <c r="AL691" s="71">
        <f t="shared" si="194"/>
        <v>0</v>
      </c>
      <c r="AN691" s="73">
        <f t="shared" si="201"/>
        <v>0</v>
      </c>
      <c r="AO691" s="78">
        <f t="shared" si="202"/>
        <v>0</v>
      </c>
      <c r="AP691" s="79">
        <f t="shared" si="203"/>
        <v>0</v>
      </c>
      <c r="AQ691" s="73">
        <f t="shared" si="204"/>
        <v>0</v>
      </c>
      <c r="AR691" s="78">
        <f t="shared" si="205"/>
        <v>0</v>
      </c>
      <c r="AS691" s="79">
        <f t="shared" si="206"/>
        <v>0</v>
      </c>
      <c r="AT691" s="80" t="str">
        <f t="shared" si="207"/>
        <v/>
      </c>
      <c r="AU691" s="80" t="str">
        <f t="shared" si="208"/>
        <v/>
      </c>
      <c r="AW691" s="3" t="s">
        <v>1</v>
      </c>
    </row>
    <row r="692" spans="1:49" x14ac:dyDescent="0.2">
      <c r="A692" s="81">
        <f t="shared" si="195"/>
        <v>685</v>
      </c>
      <c r="B692" s="77" t="str">
        <f>IFERROR(VLOOKUP(F692,GCC.Param!$B$3:$C$96,2,FALSE),"")</f>
        <v/>
      </c>
      <c r="C692" s="70">
        <f>'Input 1 - Schedule 1'!D694</f>
        <v>0</v>
      </c>
      <c r="D692" s="70">
        <f>'Input 1 - Schedule 1'!E694</f>
        <v>0</v>
      </c>
      <c r="E692" s="70">
        <f>'Input 1 - Schedule 1'!F694</f>
        <v>0</v>
      </c>
      <c r="F692" s="70">
        <f>'Input 1 - Schedule 1'!G694</f>
        <v>0</v>
      </c>
      <c r="G692" s="70">
        <f>'Input 1 - Schedule 1'!I694</f>
        <v>0</v>
      </c>
      <c r="H692" s="70" t="str">
        <f>'Input 1 - Schedule 1'!J694</f>
        <v/>
      </c>
      <c r="I692" s="70">
        <f>'Input 1 - Schedule 1'!U694</f>
        <v>0</v>
      </c>
      <c r="J692" s="46"/>
      <c r="L692" s="46"/>
      <c r="M692" s="46"/>
      <c r="N692" s="70">
        <f>SUMIFS('Input 3 - Capital Instruments'!P$6:P$222,'Input 3 - Capital Instruments'!$N$6:$N$222,C692)</f>
        <v>0</v>
      </c>
      <c r="O692" s="46"/>
      <c r="P692" s="46"/>
      <c r="Q692" s="46"/>
      <c r="R692" s="71">
        <f t="shared" si="196"/>
        <v>0</v>
      </c>
      <c r="S692" s="46"/>
      <c r="T692" s="46"/>
      <c r="U692" s="72">
        <f t="shared" si="197"/>
        <v>0</v>
      </c>
      <c r="V692" s="71">
        <f t="shared" si="198"/>
        <v>0</v>
      </c>
      <c r="W692" s="71">
        <f t="shared" si="199"/>
        <v>0</v>
      </c>
      <c r="Y692" s="46"/>
      <c r="AA692" s="46"/>
      <c r="AB692" s="51"/>
      <c r="AC692" s="51"/>
      <c r="AD692" s="51"/>
      <c r="AE692" s="51"/>
      <c r="AF692" s="51"/>
      <c r="AG692" s="72">
        <f t="shared" si="200"/>
        <v>0</v>
      </c>
      <c r="AH692" s="46"/>
      <c r="AI692" s="46"/>
      <c r="AJ692" s="72">
        <f t="shared" si="192"/>
        <v>0</v>
      </c>
      <c r="AK692" s="71">
        <f t="shared" si="193"/>
        <v>0</v>
      </c>
      <c r="AL692" s="71">
        <f t="shared" si="194"/>
        <v>0</v>
      </c>
      <c r="AN692" s="73">
        <f t="shared" si="201"/>
        <v>0</v>
      </c>
      <c r="AO692" s="78">
        <f t="shared" si="202"/>
        <v>0</v>
      </c>
      <c r="AP692" s="79">
        <f t="shared" si="203"/>
        <v>0</v>
      </c>
      <c r="AQ692" s="73">
        <f t="shared" si="204"/>
        <v>0</v>
      </c>
      <c r="AR692" s="78">
        <f t="shared" si="205"/>
        <v>0</v>
      </c>
      <c r="AS692" s="79">
        <f t="shared" si="206"/>
        <v>0</v>
      </c>
      <c r="AT692" s="80" t="str">
        <f t="shared" si="207"/>
        <v/>
      </c>
      <c r="AU692" s="80" t="str">
        <f t="shared" si="208"/>
        <v/>
      </c>
      <c r="AW692" s="3" t="s">
        <v>1</v>
      </c>
    </row>
    <row r="693" spans="1:49" x14ac:dyDescent="0.2">
      <c r="A693" s="81">
        <f t="shared" si="195"/>
        <v>686</v>
      </c>
      <c r="B693" s="77" t="str">
        <f>IFERROR(VLOOKUP(F693,GCC.Param!$B$3:$C$96,2,FALSE),"")</f>
        <v/>
      </c>
      <c r="C693" s="70">
        <f>'Input 1 - Schedule 1'!D695</f>
        <v>0</v>
      </c>
      <c r="D693" s="70">
        <f>'Input 1 - Schedule 1'!E695</f>
        <v>0</v>
      </c>
      <c r="E693" s="70">
        <f>'Input 1 - Schedule 1'!F695</f>
        <v>0</v>
      </c>
      <c r="F693" s="70">
        <f>'Input 1 - Schedule 1'!G695</f>
        <v>0</v>
      </c>
      <c r="G693" s="70">
        <f>'Input 1 - Schedule 1'!I695</f>
        <v>0</v>
      </c>
      <c r="H693" s="70" t="str">
        <f>'Input 1 - Schedule 1'!J695</f>
        <v/>
      </c>
      <c r="I693" s="70">
        <f>'Input 1 - Schedule 1'!U695</f>
        <v>0</v>
      </c>
      <c r="J693" s="46"/>
      <c r="L693" s="46"/>
      <c r="M693" s="46"/>
      <c r="N693" s="70">
        <f>SUMIFS('Input 3 - Capital Instruments'!P$6:P$222,'Input 3 - Capital Instruments'!$N$6:$N$222,C693)</f>
        <v>0</v>
      </c>
      <c r="O693" s="46"/>
      <c r="P693" s="46"/>
      <c r="Q693" s="46"/>
      <c r="R693" s="71">
        <f t="shared" si="196"/>
        <v>0</v>
      </c>
      <c r="S693" s="46"/>
      <c r="T693" s="46"/>
      <c r="U693" s="72">
        <f t="shared" si="197"/>
        <v>0</v>
      </c>
      <c r="V693" s="71">
        <f t="shared" si="198"/>
        <v>0</v>
      </c>
      <c r="W693" s="71">
        <f t="shared" si="199"/>
        <v>0</v>
      </c>
      <c r="Y693" s="46"/>
      <c r="AA693" s="46"/>
      <c r="AB693" s="51"/>
      <c r="AC693" s="51"/>
      <c r="AD693" s="51"/>
      <c r="AE693" s="51"/>
      <c r="AF693" s="51"/>
      <c r="AG693" s="72">
        <f t="shared" si="200"/>
        <v>0</v>
      </c>
      <c r="AH693" s="46"/>
      <c r="AI693" s="46"/>
      <c r="AJ693" s="72">
        <f t="shared" si="192"/>
        <v>0</v>
      </c>
      <c r="AK693" s="71">
        <f t="shared" si="193"/>
        <v>0</v>
      </c>
      <c r="AL693" s="71">
        <f t="shared" si="194"/>
        <v>0</v>
      </c>
      <c r="AN693" s="73">
        <f t="shared" si="201"/>
        <v>0</v>
      </c>
      <c r="AO693" s="78">
        <f t="shared" si="202"/>
        <v>0</v>
      </c>
      <c r="AP693" s="79">
        <f t="shared" si="203"/>
        <v>0</v>
      </c>
      <c r="AQ693" s="73">
        <f t="shared" si="204"/>
        <v>0</v>
      </c>
      <c r="AR693" s="78">
        <f t="shared" si="205"/>
        <v>0</v>
      </c>
      <c r="AS693" s="79">
        <f t="shared" si="206"/>
        <v>0</v>
      </c>
      <c r="AT693" s="80" t="str">
        <f t="shared" si="207"/>
        <v/>
      </c>
      <c r="AU693" s="80" t="str">
        <f t="shared" si="208"/>
        <v/>
      </c>
      <c r="AW693" s="3" t="s">
        <v>1</v>
      </c>
    </row>
    <row r="694" spans="1:49" x14ac:dyDescent="0.2">
      <c r="A694" s="81">
        <f t="shared" si="195"/>
        <v>687</v>
      </c>
      <c r="B694" s="77" t="str">
        <f>IFERROR(VLOOKUP(F694,GCC.Param!$B$3:$C$96,2,FALSE),"")</f>
        <v/>
      </c>
      <c r="C694" s="70">
        <f>'Input 1 - Schedule 1'!D696</f>
        <v>0</v>
      </c>
      <c r="D694" s="70">
        <f>'Input 1 - Schedule 1'!E696</f>
        <v>0</v>
      </c>
      <c r="E694" s="70">
        <f>'Input 1 - Schedule 1'!F696</f>
        <v>0</v>
      </c>
      <c r="F694" s="70">
        <f>'Input 1 - Schedule 1'!G696</f>
        <v>0</v>
      </c>
      <c r="G694" s="70">
        <f>'Input 1 - Schedule 1'!I696</f>
        <v>0</v>
      </c>
      <c r="H694" s="70" t="str">
        <f>'Input 1 - Schedule 1'!J696</f>
        <v/>
      </c>
      <c r="I694" s="70">
        <f>'Input 1 - Schedule 1'!U696</f>
        <v>0</v>
      </c>
      <c r="J694" s="46"/>
      <c r="L694" s="46"/>
      <c r="M694" s="46"/>
      <c r="N694" s="70">
        <f>SUMIFS('Input 3 - Capital Instruments'!P$6:P$222,'Input 3 - Capital Instruments'!$N$6:$N$222,C694)</f>
        <v>0</v>
      </c>
      <c r="O694" s="46"/>
      <c r="P694" s="46"/>
      <c r="Q694" s="46"/>
      <c r="R694" s="71">
        <f t="shared" si="196"/>
        <v>0</v>
      </c>
      <c r="S694" s="46"/>
      <c r="T694" s="46"/>
      <c r="U694" s="72">
        <f t="shared" si="197"/>
        <v>0</v>
      </c>
      <c r="V694" s="71">
        <f t="shared" si="198"/>
        <v>0</v>
      </c>
      <c r="W694" s="71">
        <f t="shared" si="199"/>
        <v>0</v>
      </c>
      <c r="Y694" s="46"/>
      <c r="AA694" s="46"/>
      <c r="AB694" s="51"/>
      <c r="AC694" s="51"/>
      <c r="AD694" s="51"/>
      <c r="AE694" s="51"/>
      <c r="AF694" s="51"/>
      <c r="AG694" s="72">
        <f t="shared" si="200"/>
        <v>0</v>
      </c>
      <c r="AH694" s="46"/>
      <c r="AI694" s="46"/>
      <c r="AJ694" s="72">
        <f t="shared" si="192"/>
        <v>0</v>
      </c>
      <c r="AK694" s="71">
        <f t="shared" si="193"/>
        <v>0</v>
      </c>
      <c r="AL694" s="71">
        <f t="shared" si="194"/>
        <v>0</v>
      </c>
      <c r="AN694" s="73">
        <f t="shared" si="201"/>
        <v>0</v>
      </c>
      <c r="AO694" s="78">
        <f t="shared" si="202"/>
        <v>0</v>
      </c>
      <c r="AP694" s="79">
        <f t="shared" si="203"/>
        <v>0</v>
      </c>
      <c r="AQ694" s="73">
        <f t="shared" si="204"/>
        <v>0</v>
      </c>
      <c r="AR694" s="78">
        <f t="shared" si="205"/>
        <v>0</v>
      </c>
      <c r="AS694" s="79">
        <f t="shared" si="206"/>
        <v>0</v>
      </c>
      <c r="AT694" s="80" t="str">
        <f t="shared" si="207"/>
        <v/>
      </c>
      <c r="AU694" s="80" t="str">
        <f t="shared" si="208"/>
        <v/>
      </c>
      <c r="AW694" s="3" t="s">
        <v>1</v>
      </c>
    </row>
    <row r="695" spans="1:49" x14ac:dyDescent="0.2">
      <c r="A695" s="81">
        <f t="shared" si="195"/>
        <v>688</v>
      </c>
      <c r="B695" s="77" t="str">
        <f>IFERROR(VLOOKUP(F695,GCC.Param!$B$3:$C$96,2,FALSE),"")</f>
        <v/>
      </c>
      <c r="C695" s="70">
        <f>'Input 1 - Schedule 1'!D697</f>
        <v>0</v>
      </c>
      <c r="D695" s="70">
        <f>'Input 1 - Schedule 1'!E697</f>
        <v>0</v>
      </c>
      <c r="E695" s="70">
        <f>'Input 1 - Schedule 1'!F697</f>
        <v>0</v>
      </c>
      <c r="F695" s="70">
        <f>'Input 1 - Schedule 1'!G697</f>
        <v>0</v>
      </c>
      <c r="G695" s="70">
        <f>'Input 1 - Schedule 1'!I697</f>
        <v>0</v>
      </c>
      <c r="H695" s="70" t="str">
        <f>'Input 1 - Schedule 1'!J697</f>
        <v/>
      </c>
      <c r="I695" s="70">
        <f>'Input 1 - Schedule 1'!U697</f>
        <v>0</v>
      </c>
      <c r="J695" s="46"/>
      <c r="L695" s="46"/>
      <c r="M695" s="46"/>
      <c r="N695" s="70">
        <f>SUMIFS('Input 3 - Capital Instruments'!P$6:P$222,'Input 3 - Capital Instruments'!$N$6:$N$222,C695)</f>
        <v>0</v>
      </c>
      <c r="O695" s="46"/>
      <c r="P695" s="46"/>
      <c r="Q695" s="46"/>
      <c r="R695" s="71">
        <f t="shared" si="196"/>
        <v>0</v>
      </c>
      <c r="S695" s="46"/>
      <c r="T695" s="46"/>
      <c r="U695" s="72">
        <f t="shared" si="197"/>
        <v>0</v>
      </c>
      <c r="V695" s="71">
        <f t="shared" si="198"/>
        <v>0</v>
      </c>
      <c r="W695" s="71">
        <f t="shared" si="199"/>
        <v>0</v>
      </c>
      <c r="Y695" s="46"/>
      <c r="AA695" s="46"/>
      <c r="AB695" s="51"/>
      <c r="AC695" s="51"/>
      <c r="AD695" s="51"/>
      <c r="AE695" s="51"/>
      <c r="AF695" s="51"/>
      <c r="AG695" s="72">
        <f t="shared" si="200"/>
        <v>0</v>
      </c>
      <c r="AH695" s="46"/>
      <c r="AI695" s="46"/>
      <c r="AJ695" s="72">
        <f t="shared" si="192"/>
        <v>0</v>
      </c>
      <c r="AK695" s="71">
        <f t="shared" si="193"/>
        <v>0</v>
      </c>
      <c r="AL695" s="71">
        <f t="shared" si="194"/>
        <v>0</v>
      </c>
      <c r="AN695" s="73">
        <f t="shared" si="201"/>
        <v>0</v>
      </c>
      <c r="AO695" s="78">
        <f t="shared" si="202"/>
        <v>0</v>
      </c>
      <c r="AP695" s="79">
        <f t="shared" si="203"/>
        <v>0</v>
      </c>
      <c r="AQ695" s="73">
        <f t="shared" si="204"/>
        <v>0</v>
      </c>
      <c r="AR695" s="78">
        <f t="shared" si="205"/>
        <v>0</v>
      </c>
      <c r="AS695" s="79">
        <f t="shared" si="206"/>
        <v>0</v>
      </c>
      <c r="AT695" s="80" t="str">
        <f t="shared" si="207"/>
        <v/>
      </c>
      <c r="AU695" s="80" t="str">
        <f t="shared" si="208"/>
        <v/>
      </c>
      <c r="AW695" s="3" t="s">
        <v>1</v>
      </c>
    </row>
    <row r="696" spans="1:49" x14ac:dyDescent="0.2">
      <c r="A696" s="81">
        <f t="shared" si="195"/>
        <v>689</v>
      </c>
      <c r="B696" s="77" t="str">
        <f>IFERROR(VLOOKUP(F696,GCC.Param!$B$3:$C$96,2,FALSE),"")</f>
        <v/>
      </c>
      <c r="C696" s="70">
        <f>'Input 1 - Schedule 1'!D698</f>
        <v>0</v>
      </c>
      <c r="D696" s="70">
        <f>'Input 1 - Schedule 1'!E698</f>
        <v>0</v>
      </c>
      <c r="E696" s="70">
        <f>'Input 1 - Schedule 1'!F698</f>
        <v>0</v>
      </c>
      <c r="F696" s="70">
        <f>'Input 1 - Schedule 1'!G698</f>
        <v>0</v>
      </c>
      <c r="G696" s="70">
        <f>'Input 1 - Schedule 1'!I698</f>
        <v>0</v>
      </c>
      <c r="H696" s="70" t="str">
        <f>'Input 1 - Schedule 1'!J698</f>
        <v/>
      </c>
      <c r="I696" s="70">
        <f>'Input 1 - Schedule 1'!U698</f>
        <v>0</v>
      </c>
      <c r="J696" s="46"/>
      <c r="L696" s="46"/>
      <c r="M696" s="46"/>
      <c r="N696" s="70">
        <f>SUMIFS('Input 3 - Capital Instruments'!P$6:P$222,'Input 3 - Capital Instruments'!$N$6:$N$222,C696)</f>
        <v>0</v>
      </c>
      <c r="O696" s="46"/>
      <c r="P696" s="46"/>
      <c r="Q696" s="46"/>
      <c r="R696" s="71">
        <f t="shared" si="196"/>
        <v>0</v>
      </c>
      <c r="S696" s="46"/>
      <c r="T696" s="46"/>
      <c r="U696" s="72">
        <f t="shared" si="197"/>
        <v>0</v>
      </c>
      <c r="V696" s="71">
        <f t="shared" si="198"/>
        <v>0</v>
      </c>
      <c r="W696" s="71">
        <f t="shared" si="199"/>
        <v>0</v>
      </c>
      <c r="Y696" s="46"/>
      <c r="AA696" s="46"/>
      <c r="AB696" s="51"/>
      <c r="AC696" s="51"/>
      <c r="AD696" s="51"/>
      <c r="AE696" s="51"/>
      <c r="AF696" s="51"/>
      <c r="AG696" s="72">
        <f t="shared" si="200"/>
        <v>0</v>
      </c>
      <c r="AH696" s="46"/>
      <c r="AI696" s="46"/>
      <c r="AJ696" s="72">
        <f t="shared" si="192"/>
        <v>0</v>
      </c>
      <c r="AK696" s="71">
        <f t="shared" si="193"/>
        <v>0</v>
      </c>
      <c r="AL696" s="71">
        <f t="shared" si="194"/>
        <v>0</v>
      </c>
      <c r="AN696" s="73">
        <f t="shared" si="201"/>
        <v>0</v>
      </c>
      <c r="AO696" s="78">
        <f t="shared" si="202"/>
        <v>0</v>
      </c>
      <c r="AP696" s="79">
        <f t="shared" si="203"/>
        <v>0</v>
      </c>
      <c r="AQ696" s="73">
        <f t="shared" si="204"/>
        <v>0</v>
      </c>
      <c r="AR696" s="78">
        <f t="shared" si="205"/>
        <v>0</v>
      </c>
      <c r="AS696" s="79">
        <f t="shared" si="206"/>
        <v>0</v>
      </c>
      <c r="AT696" s="80" t="str">
        <f t="shared" si="207"/>
        <v/>
      </c>
      <c r="AU696" s="80" t="str">
        <f t="shared" si="208"/>
        <v/>
      </c>
      <c r="AW696" s="3" t="s">
        <v>1</v>
      </c>
    </row>
    <row r="697" spans="1:49" x14ac:dyDescent="0.2">
      <c r="A697" s="81">
        <f t="shared" si="195"/>
        <v>690</v>
      </c>
      <c r="B697" s="77" t="str">
        <f>IFERROR(VLOOKUP(F697,GCC.Param!$B$3:$C$96,2,FALSE),"")</f>
        <v/>
      </c>
      <c r="C697" s="70">
        <f>'Input 1 - Schedule 1'!D699</f>
        <v>0</v>
      </c>
      <c r="D697" s="70">
        <f>'Input 1 - Schedule 1'!E699</f>
        <v>0</v>
      </c>
      <c r="E697" s="70">
        <f>'Input 1 - Schedule 1'!F699</f>
        <v>0</v>
      </c>
      <c r="F697" s="70">
        <f>'Input 1 - Schedule 1'!G699</f>
        <v>0</v>
      </c>
      <c r="G697" s="70">
        <f>'Input 1 - Schedule 1'!I699</f>
        <v>0</v>
      </c>
      <c r="H697" s="70" t="str">
        <f>'Input 1 - Schedule 1'!J699</f>
        <v/>
      </c>
      <c r="I697" s="70">
        <f>'Input 1 - Schedule 1'!U699</f>
        <v>0</v>
      </c>
      <c r="J697" s="46"/>
      <c r="L697" s="46"/>
      <c r="M697" s="46"/>
      <c r="N697" s="70">
        <f>SUMIFS('Input 3 - Capital Instruments'!P$6:P$222,'Input 3 - Capital Instruments'!$N$6:$N$222,C697)</f>
        <v>0</v>
      </c>
      <c r="O697" s="46"/>
      <c r="P697" s="46"/>
      <c r="Q697" s="46"/>
      <c r="R697" s="71">
        <f t="shared" si="196"/>
        <v>0</v>
      </c>
      <c r="S697" s="46"/>
      <c r="T697" s="46"/>
      <c r="U697" s="72">
        <f t="shared" si="197"/>
        <v>0</v>
      </c>
      <c r="V697" s="71">
        <f t="shared" si="198"/>
        <v>0</v>
      </c>
      <c r="W697" s="71">
        <f t="shared" si="199"/>
        <v>0</v>
      </c>
      <c r="Y697" s="46"/>
      <c r="AA697" s="46"/>
      <c r="AB697" s="51"/>
      <c r="AC697" s="51"/>
      <c r="AD697" s="51"/>
      <c r="AE697" s="51"/>
      <c r="AF697" s="51"/>
      <c r="AG697" s="72">
        <f t="shared" si="200"/>
        <v>0</v>
      </c>
      <c r="AH697" s="46"/>
      <c r="AI697" s="46"/>
      <c r="AJ697" s="72">
        <f t="shared" si="192"/>
        <v>0</v>
      </c>
      <c r="AK697" s="71">
        <f t="shared" si="193"/>
        <v>0</v>
      </c>
      <c r="AL697" s="71">
        <f t="shared" si="194"/>
        <v>0</v>
      </c>
      <c r="AN697" s="73">
        <f t="shared" si="201"/>
        <v>0</v>
      </c>
      <c r="AO697" s="78">
        <f t="shared" si="202"/>
        <v>0</v>
      </c>
      <c r="AP697" s="79">
        <f t="shared" si="203"/>
        <v>0</v>
      </c>
      <c r="AQ697" s="73">
        <f t="shared" si="204"/>
        <v>0</v>
      </c>
      <c r="AR697" s="78">
        <f t="shared" si="205"/>
        <v>0</v>
      </c>
      <c r="AS697" s="79">
        <f t="shared" si="206"/>
        <v>0</v>
      </c>
      <c r="AT697" s="80" t="str">
        <f t="shared" si="207"/>
        <v/>
      </c>
      <c r="AU697" s="80" t="str">
        <f t="shared" si="208"/>
        <v/>
      </c>
      <c r="AW697" s="3" t="s">
        <v>1</v>
      </c>
    </row>
    <row r="698" spans="1:49" x14ac:dyDescent="0.2">
      <c r="A698" s="81">
        <f t="shared" si="195"/>
        <v>691</v>
      </c>
      <c r="B698" s="77" t="str">
        <f>IFERROR(VLOOKUP(F698,GCC.Param!$B$3:$C$96,2,FALSE),"")</f>
        <v/>
      </c>
      <c r="C698" s="70">
        <f>'Input 1 - Schedule 1'!D700</f>
        <v>0</v>
      </c>
      <c r="D698" s="70">
        <f>'Input 1 - Schedule 1'!E700</f>
        <v>0</v>
      </c>
      <c r="E698" s="70">
        <f>'Input 1 - Schedule 1'!F700</f>
        <v>0</v>
      </c>
      <c r="F698" s="70">
        <f>'Input 1 - Schedule 1'!G700</f>
        <v>0</v>
      </c>
      <c r="G698" s="70">
        <f>'Input 1 - Schedule 1'!I700</f>
        <v>0</v>
      </c>
      <c r="H698" s="70" t="str">
        <f>'Input 1 - Schedule 1'!J700</f>
        <v/>
      </c>
      <c r="I698" s="70">
        <f>'Input 1 - Schedule 1'!U700</f>
        <v>0</v>
      </c>
      <c r="J698" s="46"/>
      <c r="L698" s="46"/>
      <c r="M698" s="46"/>
      <c r="N698" s="70">
        <f>SUMIFS('Input 3 - Capital Instruments'!P$6:P$222,'Input 3 - Capital Instruments'!$N$6:$N$222,C698)</f>
        <v>0</v>
      </c>
      <c r="O698" s="46"/>
      <c r="P698" s="46"/>
      <c r="Q698" s="46"/>
      <c r="R698" s="71">
        <f t="shared" si="196"/>
        <v>0</v>
      </c>
      <c r="S698" s="46"/>
      <c r="T698" s="46"/>
      <c r="U698" s="72">
        <f t="shared" si="197"/>
        <v>0</v>
      </c>
      <c r="V698" s="71">
        <f t="shared" si="198"/>
        <v>0</v>
      </c>
      <c r="W698" s="71">
        <f t="shared" si="199"/>
        <v>0</v>
      </c>
      <c r="Y698" s="46"/>
      <c r="AA698" s="46"/>
      <c r="AB698" s="51"/>
      <c r="AC698" s="51"/>
      <c r="AD698" s="51"/>
      <c r="AE698" s="51"/>
      <c r="AF698" s="51"/>
      <c r="AG698" s="72">
        <f t="shared" si="200"/>
        <v>0</v>
      </c>
      <c r="AH698" s="46"/>
      <c r="AI698" s="46"/>
      <c r="AJ698" s="72">
        <f t="shared" si="192"/>
        <v>0</v>
      </c>
      <c r="AK698" s="71">
        <f t="shared" si="193"/>
        <v>0</v>
      </c>
      <c r="AL698" s="71">
        <f t="shared" si="194"/>
        <v>0</v>
      </c>
      <c r="AN698" s="73">
        <f t="shared" si="201"/>
        <v>0</v>
      </c>
      <c r="AO698" s="78">
        <f t="shared" si="202"/>
        <v>0</v>
      </c>
      <c r="AP698" s="79">
        <f t="shared" si="203"/>
        <v>0</v>
      </c>
      <c r="AQ698" s="73">
        <f t="shared" si="204"/>
        <v>0</v>
      </c>
      <c r="AR698" s="78">
        <f t="shared" si="205"/>
        <v>0</v>
      </c>
      <c r="AS698" s="79">
        <f t="shared" si="206"/>
        <v>0</v>
      </c>
      <c r="AT698" s="80" t="str">
        <f t="shared" si="207"/>
        <v/>
      </c>
      <c r="AU698" s="80" t="str">
        <f t="shared" si="208"/>
        <v/>
      </c>
      <c r="AW698" s="3" t="s">
        <v>1</v>
      </c>
    </row>
    <row r="699" spans="1:49" x14ac:dyDescent="0.2">
      <c r="A699" s="81">
        <f t="shared" si="195"/>
        <v>692</v>
      </c>
      <c r="B699" s="77" t="str">
        <f>IFERROR(VLOOKUP(F699,GCC.Param!$B$3:$C$96,2,FALSE),"")</f>
        <v/>
      </c>
      <c r="C699" s="70">
        <f>'Input 1 - Schedule 1'!D701</f>
        <v>0</v>
      </c>
      <c r="D699" s="70">
        <f>'Input 1 - Schedule 1'!E701</f>
        <v>0</v>
      </c>
      <c r="E699" s="70">
        <f>'Input 1 - Schedule 1'!F701</f>
        <v>0</v>
      </c>
      <c r="F699" s="70">
        <f>'Input 1 - Schedule 1'!G701</f>
        <v>0</v>
      </c>
      <c r="G699" s="70">
        <f>'Input 1 - Schedule 1'!I701</f>
        <v>0</v>
      </c>
      <c r="H699" s="70" t="str">
        <f>'Input 1 - Schedule 1'!J701</f>
        <v/>
      </c>
      <c r="I699" s="70">
        <f>'Input 1 - Schedule 1'!U701</f>
        <v>0</v>
      </c>
      <c r="J699" s="46"/>
      <c r="L699" s="46"/>
      <c r="M699" s="46"/>
      <c r="N699" s="70">
        <f>SUMIFS('Input 3 - Capital Instruments'!P$6:P$222,'Input 3 - Capital Instruments'!$N$6:$N$222,C699)</f>
        <v>0</v>
      </c>
      <c r="O699" s="46"/>
      <c r="P699" s="46"/>
      <c r="Q699" s="46"/>
      <c r="R699" s="71">
        <f t="shared" si="196"/>
        <v>0</v>
      </c>
      <c r="S699" s="46"/>
      <c r="T699" s="46"/>
      <c r="U699" s="72">
        <f t="shared" si="197"/>
        <v>0</v>
      </c>
      <c r="V699" s="71">
        <f t="shared" si="198"/>
        <v>0</v>
      </c>
      <c r="W699" s="71">
        <f t="shared" si="199"/>
        <v>0</v>
      </c>
      <c r="Y699" s="46"/>
      <c r="AA699" s="46"/>
      <c r="AB699" s="51"/>
      <c r="AC699" s="51"/>
      <c r="AD699" s="51"/>
      <c r="AE699" s="51"/>
      <c r="AF699" s="51"/>
      <c r="AG699" s="72">
        <f t="shared" si="200"/>
        <v>0</v>
      </c>
      <c r="AH699" s="46"/>
      <c r="AI699" s="46"/>
      <c r="AJ699" s="72">
        <f t="shared" si="192"/>
        <v>0</v>
      </c>
      <c r="AK699" s="71">
        <f t="shared" si="193"/>
        <v>0</v>
      </c>
      <c r="AL699" s="71">
        <f t="shared" si="194"/>
        <v>0</v>
      </c>
      <c r="AN699" s="73">
        <f t="shared" si="201"/>
        <v>0</v>
      </c>
      <c r="AO699" s="78">
        <f t="shared" si="202"/>
        <v>0</v>
      </c>
      <c r="AP699" s="79">
        <f t="shared" si="203"/>
        <v>0</v>
      </c>
      <c r="AQ699" s="73">
        <f t="shared" si="204"/>
        <v>0</v>
      </c>
      <c r="AR699" s="78">
        <f t="shared" si="205"/>
        <v>0</v>
      </c>
      <c r="AS699" s="79">
        <f t="shared" si="206"/>
        <v>0</v>
      </c>
      <c r="AT699" s="80" t="str">
        <f t="shared" si="207"/>
        <v/>
      </c>
      <c r="AU699" s="80" t="str">
        <f t="shared" si="208"/>
        <v/>
      </c>
      <c r="AW699" s="3" t="s">
        <v>1</v>
      </c>
    </row>
    <row r="700" spans="1:49" x14ac:dyDescent="0.2">
      <c r="A700" s="81">
        <f t="shared" si="195"/>
        <v>693</v>
      </c>
      <c r="B700" s="77" t="str">
        <f>IFERROR(VLOOKUP(F700,GCC.Param!$B$3:$C$96,2,FALSE),"")</f>
        <v/>
      </c>
      <c r="C700" s="70">
        <f>'Input 1 - Schedule 1'!D702</f>
        <v>0</v>
      </c>
      <c r="D700" s="70">
        <f>'Input 1 - Schedule 1'!E702</f>
        <v>0</v>
      </c>
      <c r="E700" s="70">
        <f>'Input 1 - Schedule 1'!F702</f>
        <v>0</v>
      </c>
      <c r="F700" s="70">
        <f>'Input 1 - Schedule 1'!G702</f>
        <v>0</v>
      </c>
      <c r="G700" s="70">
        <f>'Input 1 - Schedule 1'!I702</f>
        <v>0</v>
      </c>
      <c r="H700" s="70" t="str">
        <f>'Input 1 - Schedule 1'!J702</f>
        <v/>
      </c>
      <c r="I700" s="70">
        <f>'Input 1 - Schedule 1'!U702</f>
        <v>0</v>
      </c>
      <c r="J700" s="46"/>
      <c r="L700" s="46"/>
      <c r="M700" s="46"/>
      <c r="N700" s="70">
        <f>SUMIFS('Input 3 - Capital Instruments'!P$6:P$222,'Input 3 - Capital Instruments'!$N$6:$N$222,C700)</f>
        <v>0</v>
      </c>
      <c r="O700" s="46"/>
      <c r="P700" s="46"/>
      <c r="Q700" s="46"/>
      <c r="R700" s="71">
        <f t="shared" si="196"/>
        <v>0</v>
      </c>
      <c r="S700" s="46"/>
      <c r="T700" s="46"/>
      <c r="U700" s="72">
        <f t="shared" si="197"/>
        <v>0</v>
      </c>
      <c r="V700" s="71">
        <f t="shared" si="198"/>
        <v>0</v>
      </c>
      <c r="W700" s="71">
        <f t="shared" si="199"/>
        <v>0</v>
      </c>
      <c r="Y700" s="46"/>
      <c r="AA700" s="46"/>
      <c r="AB700" s="51"/>
      <c r="AC700" s="51"/>
      <c r="AD700" s="51"/>
      <c r="AE700" s="51"/>
      <c r="AF700" s="51"/>
      <c r="AG700" s="72">
        <f t="shared" si="200"/>
        <v>0</v>
      </c>
      <c r="AH700" s="46"/>
      <c r="AI700" s="46"/>
      <c r="AJ700" s="72">
        <f t="shared" si="192"/>
        <v>0</v>
      </c>
      <c r="AK700" s="71">
        <f t="shared" si="193"/>
        <v>0</v>
      </c>
      <c r="AL700" s="71">
        <f t="shared" si="194"/>
        <v>0</v>
      </c>
      <c r="AN700" s="73">
        <f t="shared" si="201"/>
        <v>0</v>
      </c>
      <c r="AO700" s="78">
        <f t="shared" si="202"/>
        <v>0</v>
      </c>
      <c r="AP700" s="79">
        <f t="shared" si="203"/>
        <v>0</v>
      </c>
      <c r="AQ700" s="73">
        <f t="shared" si="204"/>
        <v>0</v>
      </c>
      <c r="AR700" s="78">
        <f t="shared" si="205"/>
        <v>0</v>
      </c>
      <c r="AS700" s="79">
        <f t="shared" si="206"/>
        <v>0</v>
      </c>
      <c r="AT700" s="80" t="str">
        <f t="shared" si="207"/>
        <v/>
      </c>
      <c r="AU700" s="80" t="str">
        <f t="shared" si="208"/>
        <v/>
      </c>
      <c r="AW700" s="3" t="s">
        <v>1</v>
      </c>
    </row>
    <row r="701" spans="1:49" x14ac:dyDescent="0.2">
      <c r="A701" s="81">
        <f t="shared" si="195"/>
        <v>694</v>
      </c>
      <c r="B701" s="77" t="str">
        <f>IFERROR(VLOOKUP(F701,GCC.Param!$B$3:$C$96,2,FALSE),"")</f>
        <v/>
      </c>
      <c r="C701" s="70">
        <f>'Input 1 - Schedule 1'!D703</f>
        <v>0</v>
      </c>
      <c r="D701" s="70">
        <f>'Input 1 - Schedule 1'!E703</f>
        <v>0</v>
      </c>
      <c r="E701" s="70">
        <f>'Input 1 - Schedule 1'!F703</f>
        <v>0</v>
      </c>
      <c r="F701" s="70">
        <f>'Input 1 - Schedule 1'!G703</f>
        <v>0</v>
      </c>
      <c r="G701" s="70">
        <f>'Input 1 - Schedule 1'!I703</f>
        <v>0</v>
      </c>
      <c r="H701" s="70" t="str">
        <f>'Input 1 - Schedule 1'!J703</f>
        <v/>
      </c>
      <c r="I701" s="70">
        <f>'Input 1 - Schedule 1'!U703</f>
        <v>0</v>
      </c>
      <c r="J701" s="46"/>
      <c r="L701" s="46"/>
      <c r="M701" s="46"/>
      <c r="N701" s="70">
        <f>SUMIFS('Input 3 - Capital Instruments'!P$6:P$222,'Input 3 - Capital Instruments'!$N$6:$N$222,C701)</f>
        <v>0</v>
      </c>
      <c r="O701" s="46"/>
      <c r="P701" s="46"/>
      <c r="Q701" s="46"/>
      <c r="R701" s="71">
        <f t="shared" si="196"/>
        <v>0</v>
      </c>
      <c r="S701" s="46"/>
      <c r="T701" s="46"/>
      <c r="U701" s="72">
        <f t="shared" si="197"/>
        <v>0</v>
      </c>
      <c r="V701" s="71">
        <f t="shared" si="198"/>
        <v>0</v>
      </c>
      <c r="W701" s="71">
        <f t="shared" si="199"/>
        <v>0</v>
      </c>
      <c r="Y701" s="46"/>
      <c r="AA701" s="46"/>
      <c r="AB701" s="51"/>
      <c r="AC701" s="51"/>
      <c r="AD701" s="51"/>
      <c r="AE701" s="51"/>
      <c r="AF701" s="51"/>
      <c r="AG701" s="72">
        <f t="shared" si="200"/>
        <v>0</v>
      </c>
      <c r="AH701" s="46"/>
      <c r="AI701" s="46"/>
      <c r="AJ701" s="72">
        <f t="shared" si="192"/>
        <v>0</v>
      </c>
      <c r="AK701" s="71">
        <f t="shared" si="193"/>
        <v>0</v>
      </c>
      <c r="AL701" s="71">
        <f t="shared" si="194"/>
        <v>0</v>
      </c>
      <c r="AN701" s="73">
        <f t="shared" si="201"/>
        <v>0</v>
      </c>
      <c r="AO701" s="78">
        <f t="shared" si="202"/>
        <v>0</v>
      </c>
      <c r="AP701" s="79">
        <f t="shared" si="203"/>
        <v>0</v>
      </c>
      <c r="AQ701" s="73">
        <f t="shared" si="204"/>
        <v>0</v>
      </c>
      <c r="AR701" s="78">
        <f t="shared" si="205"/>
        <v>0</v>
      </c>
      <c r="AS701" s="79">
        <f t="shared" si="206"/>
        <v>0</v>
      </c>
      <c r="AT701" s="80" t="str">
        <f t="shared" si="207"/>
        <v/>
      </c>
      <c r="AU701" s="80" t="str">
        <f t="shared" si="208"/>
        <v/>
      </c>
      <c r="AW701" s="3" t="s">
        <v>1</v>
      </c>
    </row>
    <row r="702" spans="1:49" x14ac:dyDescent="0.2">
      <c r="A702" s="81">
        <f t="shared" si="195"/>
        <v>695</v>
      </c>
      <c r="B702" s="77" t="str">
        <f>IFERROR(VLOOKUP(F702,GCC.Param!$B$3:$C$96,2,FALSE),"")</f>
        <v/>
      </c>
      <c r="C702" s="70">
        <f>'Input 1 - Schedule 1'!D704</f>
        <v>0</v>
      </c>
      <c r="D702" s="70">
        <f>'Input 1 - Schedule 1'!E704</f>
        <v>0</v>
      </c>
      <c r="E702" s="70">
        <f>'Input 1 - Schedule 1'!F704</f>
        <v>0</v>
      </c>
      <c r="F702" s="70">
        <f>'Input 1 - Schedule 1'!G704</f>
        <v>0</v>
      </c>
      <c r="G702" s="70">
        <f>'Input 1 - Schedule 1'!I704</f>
        <v>0</v>
      </c>
      <c r="H702" s="70" t="str">
        <f>'Input 1 - Schedule 1'!J704</f>
        <v/>
      </c>
      <c r="I702" s="70">
        <f>'Input 1 - Schedule 1'!U704</f>
        <v>0</v>
      </c>
      <c r="J702" s="46"/>
      <c r="L702" s="46"/>
      <c r="M702" s="46"/>
      <c r="N702" s="70">
        <f>SUMIFS('Input 3 - Capital Instruments'!P$6:P$222,'Input 3 - Capital Instruments'!$N$6:$N$222,C702)</f>
        <v>0</v>
      </c>
      <c r="O702" s="46"/>
      <c r="P702" s="46"/>
      <c r="Q702" s="46"/>
      <c r="R702" s="71">
        <f t="shared" si="196"/>
        <v>0</v>
      </c>
      <c r="S702" s="46"/>
      <c r="T702" s="46"/>
      <c r="U702" s="72">
        <f t="shared" si="197"/>
        <v>0</v>
      </c>
      <c r="V702" s="71">
        <f t="shared" si="198"/>
        <v>0</v>
      </c>
      <c r="W702" s="71">
        <f t="shared" si="199"/>
        <v>0</v>
      </c>
      <c r="Y702" s="46"/>
      <c r="AA702" s="46"/>
      <c r="AB702" s="51"/>
      <c r="AC702" s="51"/>
      <c r="AD702" s="51"/>
      <c r="AE702" s="51"/>
      <c r="AF702" s="51"/>
      <c r="AG702" s="72">
        <f t="shared" si="200"/>
        <v>0</v>
      </c>
      <c r="AH702" s="46"/>
      <c r="AI702" s="46"/>
      <c r="AJ702" s="72">
        <f t="shared" si="192"/>
        <v>0</v>
      </c>
      <c r="AK702" s="71">
        <f t="shared" si="193"/>
        <v>0</v>
      </c>
      <c r="AL702" s="71">
        <f t="shared" si="194"/>
        <v>0</v>
      </c>
      <c r="AN702" s="73">
        <f t="shared" si="201"/>
        <v>0</v>
      </c>
      <c r="AO702" s="78">
        <f t="shared" si="202"/>
        <v>0</v>
      </c>
      <c r="AP702" s="79">
        <f t="shared" si="203"/>
        <v>0</v>
      </c>
      <c r="AQ702" s="73">
        <f t="shared" si="204"/>
        <v>0</v>
      </c>
      <c r="AR702" s="78">
        <f t="shared" si="205"/>
        <v>0</v>
      </c>
      <c r="AS702" s="79">
        <f t="shared" si="206"/>
        <v>0</v>
      </c>
      <c r="AT702" s="80" t="str">
        <f t="shared" si="207"/>
        <v/>
      </c>
      <c r="AU702" s="80" t="str">
        <f t="shared" si="208"/>
        <v/>
      </c>
      <c r="AW702" s="3" t="s">
        <v>1</v>
      </c>
    </row>
    <row r="703" spans="1:49" x14ac:dyDescent="0.2">
      <c r="A703" s="81">
        <f t="shared" si="195"/>
        <v>696</v>
      </c>
      <c r="B703" s="77" t="str">
        <f>IFERROR(VLOOKUP(F703,GCC.Param!$B$3:$C$96,2,FALSE),"")</f>
        <v/>
      </c>
      <c r="C703" s="70">
        <f>'Input 1 - Schedule 1'!D705</f>
        <v>0</v>
      </c>
      <c r="D703" s="70">
        <f>'Input 1 - Schedule 1'!E705</f>
        <v>0</v>
      </c>
      <c r="E703" s="70">
        <f>'Input 1 - Schedule 1'!F705</f>
        <v>0</v>
      </c>
      <c r="F703" s="70">
        <f>'Input 1 - Schedule 1'!G705</f>
        <v>0</v>
      </c>
      <c r="G703" s="70">
        <f>'Input 1 - Schedule 1'!I705</f>
        <v>0</v>
      </c>
      <c r="H703" s="70" t="str">
        <f>'Input 1 - Schedule 1'!J705</f>
        <v/>
      </c>
      <c r="I703" s="70">
        <f>'Input 1 - Schedule 1'!U705</f>
        <v>0</v>
      </c>
      <c r="J703" s="46"/>
      <c r="L703" s="46"/>
      <c r="M703" s="46"/>
      <c r="N703" s="70">
        <f>SUMIFS('Input 3 - Capital Instruments'!P$6:P$222,'Input 3 - Capital Instruments'!$N$6:$N$222,C703)</f>
        <v>0</v>
      </c>
      <c r="O703" s="46"/>
      <c r="P703" s="46"/>
      <c r="Q703" s="46"/>
      <c r="R703" s="71">
        <f t="shared" si="196"/>
        <v>0</v>
      </c>
      <c r="S703" s="46"/>
      <c r="T703" s="46"/>
      <c r="U703" s="72">
        <f t="shared" si="197"/>
        <v>0</v>
      </c>
      <c r="V703" s="71">
        <f t="shared" si="198"/>
        <v>0</v>
      </c>
      <c r="W703" s="71">
        <f t="shared" si="199"/>
        <v>0</v>
      </c>
      <c r="Y703" s="46"/>
      <c r="AA703" s="46"/>
      <c r="AB703" s="51"/>
      <c r="AC703" s="51"/>
      <c r="AD703" s="51"/>
      <c r="AE703" s="51"/>
      <c r="AF703" s="51"/>
      <c r="AG703" s="72">
        <f t="shared" si="200"/>
        <v>0</v>
      </c>
      <c r="AH703" s="46"/>
      <c r="AI703" s="46"/>
      <c r="AJ703" s="72">
        <f t="shared" si="192"/>
        <v>0</v>
      </c>
      <c r="AK703" s="71">
        <f t="shared" si="193"/>
        <v>0</v>
      </c>
      <c r="AL703" s="71">
        <f t="shared" si="194"/>
        <v>0</v>
      </c>
      <c r="AN703" s="73">
        <f t="shared" si="201"/>
        <v>0</v>
      </c>
      <c r="AO703" s="78">
        <f t="shared" si="202"/>
        <v>0</v>
      </c>
      <c r="AP703" s="79">
        <f t="shared" si="203"/>
        <v>0</v>
      </c>
      <c r="AQ703" s="73">
        <f t="shared" si="204"/>
        <v>0</v>
      </c>
      <c r="AR703" s="78">
        <f t="shared" si="205"/>
        <v>0</v>
      </c>
      <c r="AS703" s="79">
        <f t="shared" si="206"/>
        <v>0</v>
      </c>
      <c r="AT703" s="80" t="str">
        <f t="shared" si="207"/>
        <v/>
      </c>
      <c r="AU703" s="80" t="str">
        <f t="shared" si="208"/>
        <v/>
      </c>
      <c r="AW703" s="3" t="s">
        <v>1</v>
      </c>
    </row>
    <row r="704" spans="1:49" x14ac:dyDescent="0.2">
      <c r="A704" s="81">
        <f t="shared" si="195"/>
        <v>697</v>
      </c>
      <c r="B704" s="77" t="str">
        <f>IFERROR(VLOOKUP(F704,GCC.Param!$B$3:$C$96,2,FALSE),"")</f>
        <v/>
      </c>
      <c r="C704" s="70">
        <f>'Input 1 - Schedule 1'!D706</f>
        <v>0</v>
      </c>
      <c r="D704" s="70">
        <f>'Input 1 - Schedule 1'!E706</f>
        <v>0</v>
      </c>
      <c r="E704" s="70">
        <f>'Input 1 - Schedule 1'!F706</f>
        <v>0</v>
      </c>
      <c r="F704" s="70">
        <f>'Input 1 - Schedule 1'!G706</f>
        <v>0</v>
      </c>
      <c r="G704" s="70">
        <f>'Input 1 - Schedule 1'!I706</f>
        <v>0</v>
      </c>
      <c r="H704" s="70" t="str">
        <f>'Input 1 - Schedule 1'!J706</f>
        <v/>
      </c>
      <c r="I704" s="70">
        <f>'Input 1 - Schedule 1'!U706</f>
        <v>0</v>
      </c>
      <c r="J704" s="46"/>
      <c r="L704" s="46"/>
      <c r="M704" s="46"/>
      <c r="N704" s="70">
        <f>SUMIFS('Input 3 - Capital Instruments'!P$6:P$222,'Input 3 - Capital Instruments'!$N$6:$N$222,C704)</f>
        <v>0</v>
      </c>
      <c r="O704" s="46"/>
      <c r="P704" s="46"/>
      <c r="Q704" s="46"/>
      <c r="R704" s="71">
        <f t="shared" si="196"/>
        <v>0</v>
      </c>
      <c r="S704" s="46"/>
      <c r="T704" s="46"/>
      <c r="U704" s="72">
        <f t="shared" si="197"/>
        <v>0</v>
      </c>
      <c r="V704" s="71">
        <f t="shared" si="198"/>
        <v>0</v>
      </c>
      <c r="W704" s="71">
        <f t="shared" si="199"/>
        <v>0</v>
      </c>
      <c r="Y704" s="46"/>
      <c r="AA704" s="46"/>
      <c r="AB704" s="51"/>
      <c r="AC704" s="51"/>
      <c r="AD704" s="51"/>
      <c r="AE704" s="51"/>
      <c r="AF704" s="51"/>
      <c r="AG704" s="72">
        <f t="shared" si="200"/>
        <v>0</v>
      </c>
      <c r="AH704" s="46"/>
      <c r="AI704" s="46"/>
      <c r="AJ704" s="72">
        <f t="shared" si="192"/>
        <v>0</v>
      </c>
      <c r="AK704" s="71">
        <f t="shared" si="193"/>
        <v>0</v>
      </c>
      <c r="AL704" s="71">
        <f t="shared" si="194"/>
        <v>0</v>
      </c>
      <c r="AN704" s="73">
        <f t="shared" si="201"/>
        <v>0</v>
      </c>
      <c r="AO704" s="78">
        <f t="shared" si="202"/>
        <v>0</v>
      </c>
      <c r="AP704" s="79">
        <f t="shared" si="203"/>
        <v>0</v>
      </c>
      <c r="AQ704" s="73">
        <f t="shared" si="204"/>
        <v>0</v>
      </c>
      <c r="AR704" s="78">
        <f t="shared" si="205"/>
        <v>0</v>
      </c>
      <c r="AS704" s="79">
        <f t="shared" si="206"/>
        <v>0</v>
      </c>
      <c r="AT704" s="80" t="str">
        <f t="shared" si="207"/>
        <v/>
      </c>
      <c r="AU704" s="80" t="str">
        <f t="shared" si="208"/>
        <v/>
      </c>
      <c r="AW704" s="3" t="s">
        <v>1</v>
      </c>
    </row>
    <row r="705" spans="1:49" x14ac:dyDescent="0.2">
      <c r="A705" s="81">
        <f t="shared" si="195"/>
        <v>698</v>
      </c>
      <c r="B705" s="77" t="str">
        <f>IFERROR(VLOOKUP(F705,GCC.Param!$B$3:$C$96,2,FALSE),"")</f>
        <v/>
      </c>
      <c r="C705" s="70">
        <f>'Input 1 - Schedule 1'!D707</f>
        <v>0</v>
      </c>
      <c r="D705" s="70">
        <f>'Input 1 - Schedule 1'!E707</f>
        <v>0</v>
      </c>
      <c r="E705" s="70">
        <f>'Input 1 - Schedule 1'!F707</f>
        <v>0</v>
      </c>
      <c r="F705" s="70">
        <f>'Input 1 - Schedule 1'!G707</f>
        <v>0</v>
      </c>
      <c r="G705" s="70">
        <f>'Input 1 - Schedule 1'!I707</f>
        <v>0</v>
      </c>
      <c r="H705" s="70" t="str">
        <f>'Input 1 - Schedule 1'!J707</f>
        <v/>
      </c>
      <c r="I705" s="70">
        <f>'Input 1 - Schedule 1'!U707</f>
        <v>0</v>
      </c>
      <c r="J705" s="46"/>
      <c r="L705" s="46"/>
      <c r="M705" s="46"/>
      <c r="N705" s="70">
        <f>SUMIFS('Input 3 - Capital Instruments'!P$6:P$222,'Input 3 - Capital Instruments'!$N$6:$N$222,C705)</f>
        <v>0</v>
      </c>
      <c r="O705" s="46"/>
      <c r="P705" s="46"/>
      <c r="Q705" s="46"/>
      <c r="R705" s="71">
        <f t="shared" si="196"/>
        <v>0</v>
      </c>
      <c r="S705" s="46"/>
      <c r="T705" s="46"/>
      <c r="U705" s="72">
        <f t="shared" si="197"/>
        <v>0</v>
      </c>
      <c r="V705" s="71">
        <f t="shared" si="198"/>
        <v>0</v>
      </c>
      <c r="W705" s="71">
        <f t="shared" si="199"/>
        <v>0</v>
      </c>
      <c r="Y705" s="46"/>
      <c r="AA705" s="46"/>
      <c r="AB705" s="51"/>
      <c r="AC705" s="51"/>
      <c r="AD705" s="51"/>
      <c r="AE705" s="51"/>
      <c r="AF705" s="51"/>
      <c r="AG705" s="72">
        <f t="shared" si="200"/>
        <v>0</v>
      </c>
      <c r="AH705" s="46"/>
      <c r="AI705" s="46"/>
      <c r="AJ705" s="72">
        <f t="shared" si="192"/>
        <v>0</v>
      </c>
      <c r="AK705" s="71">
        <f t="shared" si="193"/>
        <v>0</v>
      </c>
      <c r="AL705" s="71">
        <f t="shared" si="194"/>
        <v>0</v>
      </c>
      <c r="AN705" s="73">
        <f t="shared" si="201"/>
        <v>0</v>
      </c>
      <c r="AO705" s="78">
        <f t="shared" si="202"/>
        <v>0</v>
      </c>
      <c r="AP705" s="79">
        <f t="shared" si="203"/>
        <v>0</v>
      </c>
      <c r="AQ705" s="73">
        <f t="shared" si="204"/>
        <v>0</v>
      </c>
      <c r="AR705" s="78">
        <f t="shared" si="205"/>
        <v>0</v>
      </c>
      <c r="AS705" s="79">
        <f t="shared" si="206"/>
        <v>0</v>
      </c>
      <c r="AT705" s="80" t="str">
        <f t="shared" si="207"/>
        <v/>
      </c>
      <c r="AU705" s="80" t="str">
        <f t="shared" si="208"/>
        <v/>
      </c>
      <c r="AW705" s="3" t="s">
        <v>1</v>
      </c>
    </row>
    <row r="706" spans="1:49" x14ac:dyDescent="0.2">
      <c r="A706" s="81">
        <f t="shared" si="195"/>
        <v>699</v>
      </c>
      <c r="B706" s="77" t="str">
        <f>IFERROR(VLOOKUP(F706,GCC.Param!$B$3:$C$96,2,FALSE),"")</f>
        <v/>
      </c>
      <c r="C706" s="70">
        <f>'Input 1 - Schedule 1'!D708</f>
        <v>0</v>
      </c>
      <c r="D706" s="70">
        <f>'Input 1 - Schedule 1'!E708</f>
        <v>0</v>
      </c>
      <c r="E706" s="70">
        <f>'Input 1 - Schedule 1'!F708</f>
        <v>0</v>
      </c>
      <c r="F706" s="70">
        <f>'Input 1 - Schedule 1'!G708</f>
        <v>0</v>
      </c>
      <c r="G706" s="70">
        <f>'Input 1 - Schedule 1'!I708</f>
        <v>0</v>
      </c>
      <c r="H706" s="70" t="str">
        <f>'Input 1 - Schedule 1'!J708</f>
        <v/>
      </c>
      <c r="I706" s="70">
        <f>'Input 1 - Schedule 1'!U708</f>
        <v>0</v>
      </c>
      <c r="J706" s="46"/>
      <c r="L706" s="46"/>
      <c r="M706" s="46"/>
      <c r="N706" s="70">
        <f>SUMIFS('Input 3 - Capital Instruments'!P$6:P$222,'Input 3 - Capital Instruments'!$N$6:$N$222,C706)</f>
        <v>0</v>
      </c>
      <c r="O706" s="46"/>
      <c r="P706" s="46"/>
      <c r="Q706" s="46"/>
      <c r="R706" s="71">
        <f t="shared" si="196"/>
        <v>0</v>
      </c>
      <c r="S706" s="46"/>
      <c r="T706" s="46"/>
      <c r="U706" s="72">
        <f t="shared" si="197"/>
        <v>0</v>
      </c>
      <c r="V706" s="71">
        <f t="shared" si="198"/>
        <v>0</v>
      </c>
      <c r="W706" s="71">
        <f t="shared" si="199"/>
        <v>0</v>
      </c>
      <c r="Y706" s="46"/>
      <c r="AA706" s="46"/>
      <c r="AB706" s="51"/>
      <c r="AC706" s="51"/>
      <c r="AD706" s="51"/>
      <c r="AE706" s="51"/>
      <c r="AF706" s="51"/>
      <c r="AG706" s="72">
        <f t="shared" si="200"/>
        <v>0</v>
      </c>
      <c r="AH706" s="46"/>
      <c r="AI706" s="46"/>
      <c r="AJ706" s="72">
        <f t="shared" si="192"/>
        <v>0</v>
      </c>
      <c r="AK706" s="71">
        <f t="shared" si="193"/>
        <v>0</v>
      </c>
      <c r="AL706" s="71">
        <f t="shared" si="194"/>
        <v>0</v>
      </c>
      <c r="AN706" s="73">
        <f t="shared" si="201"/>
        <v>0</v>
      </c>
      <c r="AO706" s="78">
        <f t="shared" si="202"/>
        <v>0</v>
      </c>
      <c r="AP706" s="79">
        <f t="shared" si="203"/>
        <v>0</v>
      </c>
      <c r="AQ706" s="73">
        <f t="shared" si="204"/>
        <v>0</v>
      </c>
      <c r="AR706" s="78">
        <f t="shared" si="205"/>
        <v>0</v>
      </c>
      <c r="AS706" s="79">
        <f t="shared" si="206"/>
        <v>0</v>
      </c>
      <c r="AT706" s="80" t="str">
        <f t="shared" si="207"/>
        <v/>
      </c>
      <c r="AU706" s="80" t="str">
        <f t="shared" si="208"/>
        <v/>
      </c>
      <c r="AW706" s="3" t="s">
        <v>1</v>
      </c>
    </row>
    <row r="707" spans="1:49" x14ac:dyDescent="0.2">
      <c r="A707" s="81">
        <f t="shared" si="195"/>
        <v>700</v>
      </c>
      <c r="B707" s="77" t="str">
        <f>IFERROR(VLOOKUP(F707,GCC.Param!$B$3:$C$96,2,FALSE),"")</f>
        <v/>
      </c>
      <c r="C707" s="70">
        <f>'Input 1 - Schedule 1'!D709</f>
        <v>0</v>
      </c>
      <c r="D707" s="70">
        <f>'Input 1 - Schedule 1'!E709</f>
        <v>0</v>
      </c>
      <c r="E707" s="70">
        <f>'Input 1 - Schedule 1'!F709</f>
        <v>0</v>
      </c>
      <c r="F707" s="70">
        <f>'Input 1 - Schedule 1'!G709</f>
        <v>0</v>
      </c>
      <c r="G707" s="70">
        <f>'Input 1 - Schedule 1'!I709</f>
        <v>0</v>
      </c>
      <c r="H707" s="70" t="str">
        <f>'Input 1 - Schedule 1'!J709</f>
        <v/>
      </c>
      <c r="I707" s="70">
        <f>'Input 1 - Schedule 1'!U709</f>
        <v>0</v>
      </c>
      <c r="J707" s="46"/>
      <c r="L707" s="46"/>
      <c r="M707" s="46"/>
      <c r="N707" s="70">
        <f>SUMIFS('Input 3 - Capital Instruments'!P$6:P$222,'Input 3 - Capital Instruments'!$N$6:$N$222,C707)</f>
        <v>0</v>
      </c>
      <c r="O707" s="46"/>
      <c r="P707" s="46"/>
      <c r="Q707" s="46"/>
      <c r="R707" s="71">
        <f t="shared" si="196"/>
        <v>0</v>
      </c>
      <c r="S707" s="46"/>
      <c r="T707" s="46"/>
      <c r="U707" s="72">
        <f t="shared" si="197"/>
        <v>0</v>
      </c>
      <c r="V707" s="71">
        <f t="shared" si="198"/>
        <v>0</v>
      </c>
      <c r="W707" s="71">
        <f t="shared" si="199"/>
        <v>0</v>
      </c>
      <c r="Y707" s="46"/>
      <c r="AA707" s="46"/>
      <c r="AB707" s="51"/>
      <c r="AC707" s="51"/>
      <c r="AD707" s="51"/>
      <c r="AE707" s="51"/>
      <c r="AF707" s="51"/>
      <c r="AG707" s="72">
        <f t="shared" si="200"/>
        <v>0</v>
      </c>
      <c r="AH707" s="46"/>
      <c r="AI707" s="46"/>
      <c r="AJ707" s="72">
        <f t="shared" si="192"/>
        <v>0</v>
      </c>
      <c r="AK707" s="71">
        <f t="shared" si="193"/>
        <v>0</v>
      </c>
      <c r="AL707" s="71">
        <f t="shared" si="194"/>
        <v>0</v>
      </c>
      <c r="AN707" s="73">
        <f t="shared" si="201"/>
        <v>0</v>
      </c>
      <c r="AO707" s="78">
        <f t="shared" si="202"/>
        <v>0</v>
      </c>
      <c r="AP707" s="79">
        <f t="shared" si="203"/>
        <v>0</v>
      </c>
      <c r="AQ707" s="73">
        <f t="shared" si="204"/>
        <v>0</v>
      </c>
      <c r="AR707" s="78">
        <f t="shared" si="205"/>
        <v>0</v>
      </c>
      <c r="AS707" s="79">
        <f t="shared" si="206"/>
        <v>0</v>
      </c>
      <c r="AT707" s="80" t="str">
        <f t="shared" si="207"/>
        <v/>
      </c>
      <c r="AU707" s="80" t="str">
        <f t="shared" si="208"/>
        <v/>
      </c>
      <c r="AW707" s="3" t="s">
        <v>1</v>
      </c>
    </row>
    <row r="708" spans="1:49" x14ac:dyDescent="0.2">
      <c r="A708" s="81">
        <f t="shared" si="195"/>
        <v>701</v>
      </c>
      <c r="B708" s="77" t="str">
        <f>IFERROR(VLOOKUP(F708,GCC.Param!$B$3:$C$96,2,FALSE),"")</f>
        <v/>
      </c>
      <c r="C708" s="70">
        <f>'Input 1 - Schedule 1'!D710</f>
        <v>0</v>
      </c>
      <c r="D708" s="70">
        <f>'Input 1 - Schedule 1'!E710</f>
        <v>0</v>
      </c>
      <c r="E708" s="70">
        <f>'Input 1 - Schedule 1'!F710</f>
        <v>0</v>
      </c>
      <c r="F708" s="70">
        <f>'Input 1 - Schedule 1'!G710</f>
        <v>0</v>
      </c>
      <c r="G708" s="70">
        <f>'Input 1 - Schedule 1'!I710</f>
        <v>0</v>
      </c>
      <c r="H708" s="70" t="str">
        <f>'Input 1 - Schedule 1'!J710</f>
        <v/>
      </c>
      <c r="I708" s="70">
        <f>'Input 1 - Schedule 1'!U710</f>
        <v>0</v>
      </c>
      <c r="J708" s="46"/>
      <c r="L708" s="46"/>
      <c r="M708" s="46"/>
      <c r="N708" s="70">
        <f>SUMIFS('Input 3 - Capital Instruments'!P$6:P$222,'Input 3 - Capital Instruments'!$N$6:$N$222,C708)</f>
        <v>0</v>
      </c>
      <c r="O708" s="46"/>
      <c r="P708" s="46"/>
      <c r="Q708" s="46"/>
      <c r="R708" s="71">
        <f t="shared" si="196"/>
        <v>0</v>
      </c>
      <c r="S708" s="46"/>
      <c r="T708" s="46"/>
      <c r="U708" s="72">
        <f t="shared" si="197"/>
        <v>0</v>
      </c>
      <c r="V708" s="71">
        <f t="shared" si="198"/>
        <v>0</v>
      </c>
      <c r="W708" s="71">
        <f t="shared" si="199"/>
        <v>0</v>
      </c>
      <c r="Y708" s="46"/>
      <c r="AA708" s="46"/>
      <c r="AB708" s="51"/>
      <c r="AC708" s="51"/>
      <c r="AD708" s="51"/>
      <c r="AE708" s="51"/>
      <c r="AF708" s="51"/>
      <c r="AG708" s="72">
        <f t="shared" si="200"/>
        <v>0</v>
      </c>
      <c r="AH708" s="46"/>
      <c r="AI708" s="46"/>
      <c r="AJ708" s="72">
        <f t="shared" si="192"/>
        <v>0</v>
      </c>
      <c r="AK708" s="71">
        <f t="shared" si="193"/>
        <v>0</v>
      </c>
      <c r="AL708" s="71">
        <f t="shared" si="194"/>
        <v>0</v>
      </c>
      <c r="AN708" s="73">
        <f t="shared" si="201"/>
        <v>0</v>
      </c>
      <c r="AO708" s="78">
        <f t="shared" si="202"/>
        <v>0</v>
      </c>
      <c r="AP708" s="79">
        <f t="shared" si="203"/>
        <v>0</v>
      </c>
      <c r="AQ708" s="73">
        <f t="shared" si="204"/>
        <v>0</v>
      </c>
      <c r="AR708" s="78">
        <f t="shared" si="205"/>
        <v>0</v>
      </c>
      <c r="AS708" s="79">
        <f t="shared" si="206"/>
        <v>0</v>
      </c>
      <c r="AT708" s="80" t="str">
        <f t="shared" si="207"/>
        <v/>
      </c>
      <c r="AU708" s="80" t="str">
        <f t="shared" si="208"/>
        <v/>
      </c>
      <c r="AW708" s="3" t="s">
        <v>1</v>
      </c>
    </row>
    <row r="709" spans="1:49" x14ac:dyDescent="0.2">
      <c r="A709" s="81">
        <f t="shared" si="195"/>
        <v>702</v>
      </c>
      <c r="B709" s="77" t="str">
        <f>IFERROR(VLOOKUP(F709,GCC.Param!$B$3:$C$96,2,FALSE),"")</f>
        <v/>
      </c>
      <c r="C709" s="70">
        <f>'Input 1 - Schedule 1'!D711</f>
        <v>0</v>
      </c>
      <c r="D709" s="70">
        <f>'Input 1 - Schedule 1'!E711</f>
        <v>0</v>
      </c>
      <c r="E709" s="70">
        <f>'Input 1 - Schedule 1'!F711</f>
        <v>0</v>
      </c>
      <c r="F709" s="70">
        <f>'Input 1 - Schedule 1'!G711</f>
        <v>0</v>
      </c>
      <c r="G709" s="70">
        <f>'Input 1 - Schedule 1'!I711</f>
        <v>0</v>
      </c>
      <c r="H709" s="70" t="str">
        <f>'Input 1 - Schedule 1'!J711</f>
        <v/>
      </c>
      <c r="I709" s="70">
        <f>'Input 1 - Schedule 1'!U711</f>
        <v>0</v>
      </c>
      <c r="J709" s="46"/>
      <c r="L709" s="46"/>
      <c r="M709" s="46"/>
      <c r="N709" s="70">
        <f>SUMIFS('Input 3 - Capital Instruments'!P$6:P$222,'Input 3 - Capital Instruments'!$N$6:$N$222,C709)</f>
        <v>0</v>
      </c>
      <c r="O709" s="46"/>
      <c r="P709" s="46"/>
      <c r="Q709" s="46"/>
      <c r="R709" s="71">
        <f t="shared" si="196"/>
        <v>0</v>
      </c>
      <c r="S709" s="46"/>
      <c r="T709" s="46"/>
      <c r="U709" s="72">
        <f t="shared" si="197"/>
        <v>0</v>
      </c>
      <c r="V709" s="71">
        <f t="shared" si="198"/>
        <v>0</v>
      </c>
      <c r="W709" s="71">
        <f t="shared" si="199"/>
        <v>0</v>
      </c>
      <c r="Y709" s="46"/>
      <c r="AA709" s="46"/>
      <c r="AB709" s="51"/>
      <c r="AC709" s="51"/>
      <c r="AD709" s="51"/>
      <c r="AE709" s="51"/>
      <c r="AF709" s="51"/>
      <c r="AG709" s="72">
        <f t="shared" si="200"/>
        <v>0</v>
      </c>
      <c r="AH709" s="46"/>
      <c r="AI709" s="46"/>
      <c r="AJ709" s="72">
        <f t="shared" si="192"/>
        <v>0</v>
      </c>
      <c r="AK709" s="71">
        <f t="shared" si="193"/>
        <v>0</v>
      </c>
      <c r="AL709" s="71">
        <f t="shared" si="194"/>
        <v>0</v>
      </c>
      <c r="AN709" s="73">
        <f t="shared" si="201"/>
        <v>0</v>
      </c>
      <c r="AO709" s="78">
        <f t="shared" si="202"/>
        <v>0</v>
      </c>
      <c r="AP709" s="79">
        <f t="shared" si="203"/>
        <v>0</v>
      </c>
      <c r="AQ709" s="73">
        <f t="shared" si="204"/>
        <v>0</v>
      </c>
      <c r="AR709" s="78">
        <f t="shared" si="205"/>
        <v>0</v>
      </c>
      <c r="AS709" s="79">
        <f t="shared" si="206"/>
        <v>0</v>
      </c>
      <c r="AT709" s="80" t="str">
        <f t="shared" si="207"/>
        <v/>
      </c>
      <c r="AU709" s="80" t="str">
        <f t="shared" si="208"/>
        <v/>
      </c>
      <c r="AW709" s="3" t="s">
        <v>1</v>
      </c>
    </row>
    <row r="710" spans="1:49" x14ac:dyDescent="0.2">
      <c r="A710" s="81">
        <f t="shared" si="195"/>
        <v>703</v>
      </c>
      <c r="B710" s="77" t="str">
        <f>IFERROR(VLOOKUP(F710,GCC.Param!$B$3:$C$96,2,FALSE),"")</f>
        <v/>
      </c>
      <c r="C710" s="70">
        <f>'Input 1 - Schedule 1'!D712</f>
        <v>0</v>
      </c>
      <c r="D710" s="70">
        <f>'Input 1 - Schedule 1'!E712</f>
        <v>0</v>
      </c>
      <c r="E710" s="70">
        <f>'Input 1 - Schedule 1'!F712</f>
        <v>0</v>
      </c>
      <c r="F710" s="70">
        <f>'Input 1 - Schedule 1'!G712</f>
        <v>0</v>
      </c>
      <c r="G710" s="70">
        <f>'Input 1 - Schedule 1'!I712</f>
        <v>0</v>
      </c>
      <c r="H710" s="70" t="str">
        <f>'Input 1 - Schedule 1'!J712</f>
        <v/>
      </c>
      <c r="I710" s="70">
        <f>'Input 1 - Schedule 1'!U712</f>
        <v>0</v>
      </c>
      <c r="J710" s="46"/>
      <c r="L710" s="46"/>
      <c r="M710" s="46"/>
      <c r="N710" s="70">
        <f>SUMIFS('Input 3 - Capital Instruments'!P$6:P$222,'Input 3 - Capital Instruments'!$N$6:$N$222,C710)</f>
        <v>0</v>
      </c>
      <c r="O710" s="46"/>
      <c r="P710" s="46"/>
      <c r="Q710" s="46"/>
      <c r="R710" s="71">
        <f t="shared" si="196"/>
        <v>0</v>
      </c>
      <c r="S710" s="46"/>
      <c r="T710" s="46"/>
      <c r="U710" s="72">
        <f t="shared" si="197"/>
        <v>0</v>
      </c>
      <c r="V710" s="71">
        <f t="shared" si="198"/>
        <v>0</v>
      </c>
      <c r="W710" s="71">
        <f t="shared" si="199"/>
        <v>0</v>
      </c>
      <c r="Y710" s="46"/>
      <c r="AA710" s="46"/>
      <c r="AB710" s="51"/>
      <c r="AC710" s="51"/>
      <c r="AD710" s="51"/>
      <c r="AE710" s="51"/>
      <c r="AF710" s="51"/>
      <c r="AG710" s="72">
        <f t="shared" si="200"/>
        <v>0</v>
      </c>
      <c r="AH710" s="46"/>
      <c r="AI710" s="46"/>
      <c r="AJ710" s="72">
        <f t="shared" si="192"/>
        <v>0</v>
      </c>
      <c r="AK710" s="71">
        <f t="shared" si="193"/>
        <v>0</v>
      </c>
      <c r="AL710" s="71">
        <f t="shared" si="194"/>
        <v>0</v>
      </c>
      <c r="AN710" s="73">
        <f t="shared" si="201"/>
        <v>0</v>
      </c>
      <c r="AO710" s="78">
        <f t="shared" si="202"/>
        <v>0</v>
      </c>
      <c r="AP710" s="79">
        <f t="shared" si="203"/>
        <v>0</v>
      </c>
      <c r="AQ710" s="73">
        <f t="shared" si="204"/>
        <v>0</v>
      </c>
      <c r="AR710" s="78">
        <f t="shared" si="205"/>
        <v>0</v>
      </c>
      <c r="AS710" s="79">
        <f t="shared" si="206"/>
        <v>0</v>
      </c>
      <c r="AT710" s="80" t="str">
        <f t="shared" si="207"/>
        <v/>
      </c>
      <c r="AU710" s="80" t="str">
        <f t="shared" si="208"/>
        <v/>
      </c>
      <c r="AW710" s="3" t="s">
        <v>1</v>
      </c>
    </row>
    <row r="711" spans="1:49" x14ac:dyDescent="0.2">
      <c r="A711" s="81">
        <f t="shared" si="195"/>
        <v>704</v>
      </c>
      <c r="B711" s="77" t="str">
        <f>IFERROR(VLOOKUP(F711,GCC.Param!$B$3:$C$96,2,FALSE),"")</f>
        <v/>
      </c>
      <c r="C711" s="70">
        <f>'Input 1 - Schedule 1'!D713</f>
        <v>0</v>
      </c>
      <c r="D711" s="70">
        <f>'Input 1 - Schedule 1'!E713</f>
        <v>0</v>
      </c>
      <c r="E711" s="70">
        <f>'Input 1 - Schedule 1'!F713</f>
        <v>0</v>
      </c>
      <c r="F711" s="70">
        <f>'Input 1 - Schedule 1'!G713</f>
        <v>0</v>
      </c>
      <c r="G711" s="70">
        <f>'Input 1 - Schedule 1'!I713</f>
        <v>0</v>
      </c>
      <c r="H711" s="70" t="str">
        <f>'Input 1 - Schedule 1'!J713</f>
        <v/>
      </c>
      <c r="I711" s="70">
        <f>'Input 1 - Schedule 1'!U713</f>
        <v>0</v>
      </c>
      <c r="J711" s="46"/>
      <c r="L711" s="46"/>
      <c r="M711" s="46"/>
      <c r="N711" s="70">
        <f>SUMIFS('Input 3 - Capital Instruments'!P$6:P$222,'Input 3 - Capital Instruments'!$N$6:$N$222,C711)</f>
        <v>0</v>
      </c>
      <c r="O711" s="46"/>
      <c r="P711" s="46"/>
      <c r="Q711" s="46"/>
      <c r="R711" s="71">
        <f t="shared" si="196"/>
        <v>0</v>
      </c>
      <c r="S711" s="46"/>
      <c r="T711" s="46"/>
      <c r="U711" s="72">
        <f t="shared" si="197"/>
        <v>0</v>
      </c>
      <c r="V711" s="71">
        <f t="shared" si="198"/>
        <v>0</v>
      </c>
      <c r="W711" s="71">
        <f t="shared" si="199"/>
        <v>0</v>
      </c>
      <c r="Y711" s="46"/>
      <c r="AA711" s="46"/>
      <c r="AB711" s="51"/>
      <c r="AC711" s="51"/>
      <c r="AD711" s="51"/>
      <c r="AE711" s="51"/>
      <c r="AF711" s="51"/>
      <c r="AG711" s="72">
        <f t="shared" si="200"/>
        <v>0</v>
      </c>
      <c r="AH711" s="46"/>
      <c r="AI711" s="46"/>
      <c r="AJ711" s="72">
        <f t="shared" si="192"/>
        <v>0</v>
      </c>
      <c r="AK711" s="71">
        <f t="shared" si="193"/>
        <v>0</v>
      </c>
      <c r="AL711" s="71">
        <f t="shared" si="194"/>
        <v>0</v>
      </c>
      <c r="AN711" s="73">
        <f t="shared" si="201"/>
        <v>0</v>
      </c>
      <c r="AO711" s="78">
        <f t="shared" si="202"/>
        <v>0</v>
      </c>
      <c r="AP711" s="79">
        <f t="shared" si="203"/>
        <v>0</v>
      </c>
      <c r="AQ711" s="73">
        <f t="shared" si="204"/>
        <v>0</v>
      </c>
      <c r="AR711" s="78">
        <f t="shared" si="205"/>
        <v>0</v>
      </c>
      <c r="AS711" s="79">
        <f t="shared" si="206"/>
        <v>0</v>
      </c>
      <c r="AT711" s="80" t="str">
        <f t="shared" si="207"/>
        <v/>
      </c>
      <c r="AU711" s="80" t="str">
        <f t="shared" si="208"/>
        <v/>
      </c>
      <c r="AW711" s="3" t="s">
        <v>1</v>
      </c>
    </row>
    <row r="712" spans="1:49" x14ac:dyDescent="0.2">
      <c r="A712" s="81">
        <f t="shared" si="195"/>
        <v>705</v>
      </c>
      <c r="B712" s="77" t="str">
        <f>IFERROR(VLOOKUP(F712,GCC.Param!$B$3:$C$96,2,FALSE),"")</f>
        <v/>
      </c>
      <c r="C712" s="70">
        <f>'Input 1 - Schedule 1'!D714</f>
        <v>0</v>
      </c>
      <c r="D712" s="70">
        <f>'Input 1 - Schedule 1'!E714</f>
        <v>0</v>
      </c>
      <c r="E712" s="70">
        <f>'Input 1 - Schedule 1'!F714</f>
        <v>0</v>
      </c>
      <c r="F712" s="70">
        <f>'Input 1 - Schedule 1'!G714</f>
        <v>0</v>
      </c>
      <c r="G712" s="70">
        <f>'Input 1 - Schedule 1'!I714</f>
        <v>0</v>
      </c>
      <c r="H712" s="70" t="str">
        <f>'Input 1 - Schedule 1'!J714</f>
        <v/>
      </c>
      <c r="I712" s="70">
        <f>'Input 1 - Schedule 1'!U714</f>
        <v>0</v>
      </c>
      <c r="J712" s="46"/>
      <c r="L712" s="46"/>
      <c r="M712" s="46"/>
      <c r="N712" s="70">
        <f>SUMIFS('Input 3 - Capital Instruments'!P$6:P$222,'Input 3 - Capital Instruments'!$N$6:$N$222,C712)</f>
        <v>0</v>
      </c>
      <c r="O712" s="46"/>
      <c r="P712" s="46"/>
      <c r="Q712" s="46"/>
      <c r="R712" s="71">
        <f t="shared" si="196"/>
        <v>0</v>
      </c>
      <c r="S712" s="46"/>
      <c r="T712" s="46"/>
      <c r="U712" s="72">
        <f t="shared" si="197"/>
        <v>0</v>
      </c>
      <c r="V712" s="71">
        <f t="shared" si="198"/>
        <v>0</v>
      </c>
      <c r="W712" s="71">
        <f t="shared" si="199"/>
        <v>0</v>
      </c>
      <c r="Y712" s="46"/>
      <c r="AA712" s="46"/>
      <c r="AB712" s="51"/>
      <c r="AC712" s="51"/>
      <c r="AD712" s="51"/>
      <c r="AE712" s="51"/>
      <c r="AF712" s="51"/>
      <c r="AG712" s="72">
        <f t="shared" si="200"/>
        <v>0</v>
      </c>
      <c r="AH712" s="46"/>
      <c r="AI712" s="46"/>
      <c r="AJ712" s="72">
        <f t="shared" si="192"/>
        <v>0</v>
      </c>
      <c r="AK712" s="71">
        <f t="shared" si="193"/>
        <v>0</v>
      </c>
      <c r="AL712" s="71">
        <f t="shared" si="194"/>
        <v>0</v>
      </c>
      <c r="AN712" s="73">
        <f t="shared" si="201"/>
        <v>0</v>
      </c>
      <c r="AO712" s="78">
        <f t="shared" si="202"/>
        <v>0</v>
      </c>
      <c r="AP712" s="79">
        <f t="shared" si="203"/>
        <v>0</v>
      </c>
      <c r="AQ712" s="73">
        <f t="shared" si="204"/>
        <v>0</v>
      </c>
      <c r="AR712" s="78">
        <f t="shared" si="205"/>
        <v>0</v>
      </c>
      <c r="AS712" s="79">
        <f t="shared" si="206"/>
        <v>0</v>
      </c>
      <c r="AT712" s="80" t="str">
        <f t="shared" si="207"/>
        <v/>
      </c>
      <c r="AU712" s="80" t="str">
        <f t="shared" si="208"/>
        <v/>
      </c>
      <c r="AW712" s="3" t="s">
        <v>1</v>
      </c>
    </row>
    <row r="713" spans="1:49" x14ac:dyDescent="0.2">
      <c r="A713" s="81">
        <f t="shared" si="195"/>
        <v>706</v>
      </c>
      <c r="B713" s="77" t="str">
        <f>IFERROR(VLOOKUP(F713,GCC.Param!$B$3:$C$96,2,FALSE),"")</f>
        <v/>
      </c>
      <c r="C713" s="70">
        <f>'Input 1 - Schedule 1'!D715</f>
        <v>0</v>
      </c>
      <c r="D713" s="70">
        <f>'Input 1 - Schedule 1'!E715</f>
        <v>0</v>
      </c>
      <c r="E713" s="70">
        <f>'Input 1 - Schedule 1'!F715</f>
        <v>0</v>
      </c>
      <c r="F713" s="70">
        <f>'Input 1 - Schedule 1'!G715</f>
        <v>0</v>
      </c>
      <c r="G713" s="70">
        <f>'Input 1 - Schedule 1'!I715</f>
        <v>0</v>
      </c>
      <c r="H713" s="70" t="str">
        <f>'Input 1 - Schedule 1'!J715</f>
        <v/>
      </c>
      <c r="I713" s="70">
        <f>'Input 1 - Schedule 1'!U715</f>
        <v>0</v>
      </c>
      <c r="J713" s="46"/>
      <c r="L713" s="46"/>
      <c r="M713" s="46"/>
      <c r="N713" s="70">
        <f>SUMIFS('Input 3 - Capital Instruments'!P$6:P$222,'Input 3 - Capital Instruments'!$N$6:$N$222,C713)</f>
        <v>0</v>
      </c>
      <c r="O713" s="46"/>
      <c r="P713" s="46"/>
      <c r="Q713" s="46"/>
      <c r="R713" s="71">
        <f t="shared" si="196"/>
        <v>0</v>
      </c>
      <c r="S713" s="46"/>
      <c r="T713" s="46"/>
      <c r="U713" s="72">
        <f t="shared" si="197"/>
        <v>0</v>
      </c>
      <c r="V713" s="71">
        <f t="shared" si="198"/>
        <v>0</v>
      </c>
      <c r="W713" s="71">
        <f t="shared" si="199"/>
        <v>0</v>
      </c>
      <c r="Y713" s="46"/>
      <c r="AA713" s="46"/>
      <c r="AB713" s="51"/>
      <c r="AC713" s="51"/>
      <c r="AD713" s="51"/>
      <c r="AE713" s="51"/>
      <c r="AF713" s="51"/>
      <c r="AG713" s="72">
        <f t="shared" si="200"/>
        <v>0</v>
      </c>
      <c r="AH713" s="46"/>
      <c r="AI713" s="46"/>
      <c r="AJ713" s="72">
        <f t="shared" ref="AJ713:AJ776" si="209">AG713-AH713</f>
        <v>0</v>
      </c>
      <c r="AK713" s="71">
        <f t="shared" ref="AK713:AK776" si="210">AG713-AI713</f>
        <v>0</v>
      </c>
      <c r="AL713" s="71">
        <f t="shared" ref="AL713:AL776" si="211">AG713-AH713-AI713</f>
        <v>0</v>
      </c>
      <c r="AN713" s="73">
        <f t="shared" si="201"/>
        <v>0</v>
      </c>
      <c r="AO713" s="78">
        <f t="shared" si="202"/>
        <v>0</v>
      </c>
      <c r="AP713" s="79">
        <f t="shared" si="203"/>
        <v>0</v>
      </c>
      <c r="AQ713" s="73">
        <f t="shared" si="204"/>
        <v>0</v>
      </c>
      <c r="AR713" s="78">
        <f t="shared" si="205"/>
        <v>0</v>
      </c>
      <c r="AS713" s="79">
        <f t="shared" si="206"/>
        <v>0</v>
      </c>
      <c r="AT713" s="80" t="str">
        <f t="shared" si="207"/>
        <v/>
      </c>
      <c r="AU713" s="80" t="str">
        <f t="shared" si="208"/>
        <v/>
      </c>
      <c r="AW713" s="3" t="s">
        <v>1</v>
      </c>
    </row>
    <row r="714" spans="1:49" x14ac:dyDescent="0.2">
      <c r="A714" s="81">
        <f t="shared" ref="A714:A777" si="212">A713+1</f>
        <v>707</v>
      </c>
      <c r="B714" s="77" t="str">
        <f>IFERROR(VLOOKUP(F714,GCC.Param!$B$3:$C$96,2,FALSE),"")</f>
        <v/>
      </c>
      <c r="C714" s="70">
        <f>'Input 1 - Schedule 1'!D716</f>
        <v>0</v>
      </c>
      <c r="D714" s="70">
        <f>'Input 1 - Schedule 1'!E716</f>
        <v>0</v>
      </c>
      <c r="E714" s="70">
        <f>'Input 1 - Schedule 1'!F716</f>
        <v>0</v>
      </c>
      <c r="F714" s="70">
        <f>'Input 1 - Schedule 1'!G716</f>
        <v>0</v>
      </c>
      <c r="G714" s="70">
        <f>'Input 1 - Schedule 1'!I716</f>
        <v>0</v>
      </c>
      <c r="H714" s="70" t="str">
        <f>'Input 1 - Schedule 1'!J716</f>
        <v/>
      </c>
      <c r="I714" s="70">
        <f>'Input 1 - Schedule 1'!U716</f>
        <v>0</v>
      </c>
      <c r="J714" s="46"/>
      <c r="L714" s="46"/>
      <c r="M714" s="46"/>
      <c r="N714" s="70">
        <f>SUMIFS('Input 3 - Capital Instruments'!P$6:P$222,'Input 3 - Capital Instruments'!$N$6:$N$222,C714)</f>
        <v>0</v>
      </c>
      <c r="O714" s="46"/>
      <c r="P714" s="46"/>
      <c r="Q714" s="46"/>
      <c r="R714" s="71">
        <f t="shared" si="196"/>
        <v>0</v>
      </c>
      <c r="S714" s="46"/>
      <c r="T714" s="46"/>
      <c r="U714" s="72">
        <f t="shared" si="197"/>
        <v>0</v>
      </c>
      <c r="V714" s="71">
        <f t="shared" si="198"/>
        <v>0</v>
      </c>
      <c r="W714" s="71">
        <f t="shared" si="199"/>
        <v>0</v>
      </c>
      <c r="Y714" s="46"/>
      <c r="AA714" s="46"/>
      <c r="AB714" s="51"/>
      <c r="AC714" s="51"/>
      <c r="AD714" s="51"/>
      <c r="AE714" s="51"/>
      <c r="AF714" s="51"/>
      <c r="AG714" s="72">
        <f t="shared" si="200"/>
        <v>0</v>
      </c>
      <c r="AH714" s="46"/>
      <c r="AI714" s="46"/>
      <c r="AJ714" s="72">
        <f t="shared" si="209"/>
        <v>0</v>
      </c>
      <c r="AK714" s="71">
        <f t="shared" si="210"/>
        <v>0</v>
      </c>
      <c r="AL714" s="71">
        <f t="shared" si="211"/>
        <v>0</v>
      </c>
      <c r="AN714" s="73">
        <f t="shared" si="201"/>
        <v>0</v>
      </c>
      <c r="AO714" s="78">
        <f t="shared" si="202"/>
        <v>0</v>
      </c>
      <c r="AP714" s="79">
        <f t="shared" si="203"/>
        <v>0</v>
      </c>
      <c r="AQ714" s="73">
        <f t="shared" si="204"/>
        <v>0</v>
      </c>
      <c r="AR714" s="78">
        <f t="shared" si="205"/>
        <v>0</v>
      </c>
      <c r="AS714" s="79">
        <f t="shared" si="206"/>
        <v>0</v>
      </c>
      <c r="AT714" s="80" t="str">
        <f t="shared" si="207"/>
        <v/>
      </c>
      <c r="AU714" s="80" t="str">
        <f t="shared" si="208"/>
        <v/>
      </c>
      <c r="AW714" s="3" t="s">
        <v>1</v>
      </c>
    </row>
    <row r="715" spans="1:49" x14ac:dyDescent="0.2">
      <c r="A715" s="81">
        <f t="shared" si="212"/>
        <v>708</v>
      </c>
      <c r="B715" s="77" t="str">
        <f>IFERROR(VLOOKUP(F715,GCC.Param!$B$3:$C$96,2,FALSE),"")</f>
        <v/>
      </c>
      <c r="C715" s="70">
        <f>'Input 1 - Schedule 1'!D717</f>
        <v>0</v>
      </c>
      <c r="D715" s="70">
        <f>'Input 1 - Schedule 1'!E717</f>
        <v>0</v>
      </c>
      <c r="E715" s="70">
        <f>'Input 1 - Schedule 1'!F717</f>
        <v>0</v>
      </c>
      <c r="F715" s="70">
        <f>'Input 1 - Schedule 1'!G717</f>
        <v>0</v>
      </c>
      <c r="G715" s="70">
        <f>'Input 1 - Schedule 1'!I717</f>
        <v>0</v>
      </c>
      <c r="H715" s="70" t="str">
        <f>'Input 1 - Schedule 1'!J717</f>
        <v/>
      </c>
      <c r="I715" s="70">
        <f>'Input 1 - Schedule 1'!U717</f>
        <v>0</v>
      </c>
      <c r="J715" s="46"/>
      <c r="L715" s="46"/>
      <c r="M715" s="46"/>
      <c r="N715" s="70">
        <f>SUMIFS('Input 3 - Capital Instruments'!P$6:P$222,'Input 3 - Capital Instruments'!$N$6:$N$222,C715)</f>
        <v>0</v>
      </c>
      <c r="O715" s="46"/>
      <c r="P715" s="46"/>
      <c r="Q715" s="46"/>
      <c r="R715" s="71">
        <f t="shared" ref="R715:R778" si="213">L715-SUM(M715:Q715)</f>
        <v>0</v>
      </c>
      <c r="S715" s="46"/>
      <c r="T715" s="46"/>
      <c r="U715" s="72">
        <f t="shared" ref="U715:U778" si="214">R715-S715</f>
        <v>0</v>
      </c>
      <c r="V715" s="71">
        <f t="shared" ref="V715:V778" si="215">R715-T715</f>
        <v>0</v>
      </c>
      <c r="W715" s="71">
        <f t="shared" ref="W715:W778" si="216">R715-S715-T715</f>
        <v>0</v>
      </c>
      <c r="Y715" s="46"/>
      <c r="AA715" s="46"/>
      <c r="AB715" s="51"/>
      <c r="AC715" s="51"/>
      <c r="AD715" s="51"/>
      <c r="AE715" s="51"/>
      <c r="AF715" s="51"/>
      <c r="AG715" s="72">
        <f t="shared" ref="AG715:AG778" si="217">AA715-SUM(AB715:AF715)</f>
        <v>0</v>
      </c>
      <c r="AH715" s="46"/>
      <c r="AI715" s="46"/>
      <c r="AJ715" s="72">
        <f t="shared" si="209"/>
        <v>0</v>
      </c>
      <c r="AK715" s="71">
        <f t="shared" si="210"/>
        <v>0</v>
      </c>
      <c r="AL715" s="71">
        <f t="shared" si="211"/>
        <v>0</v>
      </c>
      <c r="AN715" s="73">
        <f t="shared" ref="AN715:AN778" si="218">SUMPRODUCT(J$7:J$1008*(G$7:G$1008=$C715))</f>
        <v>0</v>
      </c>
      <c r="AO715" s="78">
        <f t="shared" ref="AO715:AO778" si="219">M715</f>
        <v>0</v>
      </c>
      <c r="AP715" s="79">
        <f t="shared" ref="AP715:AP778" si="220">AN715-AO715</f>
        <v>0</v>
      </c>
      <c r="AQ715" s="73">
        <f t="shared" ref="AQ715:AQ778" si="221">SUMPRODUCT(Y$7:Y$1008*(G$7:G$1008=$C715))</f>
        <v>0</v>
      </c>
      <c r="AR715" s="78">
        <f t="shared" ref="AR715:AR778" si="222">AB715</f>
        <v>0</v>
      </c>
      <c r="AS715" s="79">
        <f t="shared" ref="AS715:AS778" si="223">AQ715-AR715</f>
        <v>0</v>
      </c>
      <c r="AT715" s="80" t="str">
        <f t="shared" ref="AT715:AT778" si="224">IFERROR(L715/AA715,"")</f>
        <v/>
      </c>
      <c r="AU715" s="80" t="str">
        <f t="shared" ref="AU715:AU778" si="225">IFERROR(R715/AG715,"")</f>
        <v/>
      </c>
      <c r="AW715" s="3" t="s">
        <v>1</v>
      </c>
    </row>
    <row r="716" spans="1:49" x14ac:dyDescent="0.2">
      <c r="A716" s="81">
        <f t="shared" si="212"/>
        <v>709</v>
      </c>
      <c r="B716" s="77" t="str">
        <f>IFERROR(VLOOKUP(F716,GCC.Param!$B$3:$C$96,2,FALSE),"")</f>
        <v/>
      </c>
      <c r="C716" s="70">
        <f>'Input 1 - Schedule 1'!D718</f>
        <v>0</v>
      </c>
      <c r="D716" s="70">
        <f>'Input 1 - Schedule 1'!E718</f>
        <v>0</v>
      </c>
      <c r="E716" s="70">
        <f>'Input 1 - Schedule 1'!F718</f>
        <v>0</v>
      </c>
      <c r="F716" s="70">
        <f>'Input 1 - Schedule 1'!G718</f>
        <v>0</v>
      </c>
      <c r="G716" s="70">
        <f>'Input 1 - Schedule 1'!I718</f>
        <v>0</v>
      </c>
      <c r="H716" s="70" t="str">
        <f>'Input 1 - Schedule 1'!J718</f>
        <v/>
      </c>
      <c r="I716" s="70">
        <f>'Input 1 - Schedule 1'!U718</f>
        <v>0</v>
      </c>
      <c r="J716" s="46"/>
      <c r="L716" s="46"/>
      <c r="M716" s="46"/>
      <c r="N716" s="70">
        <f>SUMIFS('Input 3 - Capital Instruments'!P$6:P$222,'Input 3 - Capital Instruments'!$N$6:$N$222,C716)</f>
        <v>0</v>
      </c>
      <c r="O716" s="46"/>
      <c r="P716" s="46"/>
      <c r="Q716" s="46"/>
      <c r="R716" s="71">
        <f t="shared" si="213"/>
        <v>0</v>
      </c>
      <c r="S716" s="46"/>
      <c r="T716" s="46"/>
      <c r="U716" s="72">
        <f t="shared" si="214"/>
        <v>0</v>
      </c>
      <c r="V716" s="71">
        <f t="shared" si="215"/>
        <v>0</v>
      </c>
      <c r="W716" s="71">
        <f t="shared" si="216"/>
        <v>0</v>
      </c>
      <c r="Y716" s="46"/>
      <c r="AA716" s="46"/>
      <c r="AB716" s="51"/>
      <c r="AC716" s="51"/>
      <c r="AD716" s="51"/>
      <c r="AE716" s="51"/>
      <c r="AF716" s="51"/>
      <c r="AG716" s="72">
        <f t="shared" si="217"/>
        <v>0</v>
      </c>
      <c r="AH716" s="46"/>
      <c r="AI716" s="46"/>
      <c r="AJ716" s="72">
        <f t="shared" si="209"/>
        <v>0</v>
      </c>
      <c r="AK716" s="71">
        <f t="shared" si="210"/>
        <v>0</v>
      </c>
      <c r="AL716" s="71">
        <f t="shared" si="211"/>
        <v>0</v>
      </c>
      <c r="AN716" s="73">
        <f t="shared" si="218"/>
        <v>0</v>
      </c>
      <c r="AO716" s="78">
        <f t="shared" si="219"/>
        <v>0</v>
      </c>
      <c r="AP716" s="79">
        <f t="shared" si="220"/>
        <v>0</v>
      </c>
      <c r="AQ716" s="73">
        <f t="shared" si="221"/>
        <v>0</v>
      </c>
      <c r="AR716" s="78">
        <f t="shared" si="222"/>
        <v>0</v>
      </c>
      <c r="AS716" s="79">
        <f t="shared" si="223"/>
        <v>0</v>
      </c>
      <c r="AT716" s="80" t="str">
        <f t="shared" si="224"/>
        <v/>
      </c>
      <c r="AU716" s="80" t="str">
        <f t="shared" si="225"/>
        <v/>
      </c>
      <c r="AW716" s="3" t="s">
        <v>1</v>
      </c>
    </row>
    <row r="717" spans="1:49" x14ac:dyDescent="0.2">
      <c r="A717" s="81">
        <f t="shared" si="212"/>
        <v>710</v>
      </c>
      <c r="B717" s="77" t="str">
        <f>IFERROR(VLOOKUP(F717,GCC.Param!$B$3:$C$96,2,FALSE),"")</f>
        <v/>
      </c>
      <c r="C717" s="70">
        <f>'Input 1 - Schedule 1'!D719</f>
        <v>0</v>
      </c>
      <c r="D717" s="70">
        <f>'Input 1 - Schedule 1'!E719</f>
        <v>0</v>
      </c>
      <c r="E717" s="70">
        <f>'Input 1 - Schedule 1'!F719</f>
        <v>0</v>
      </c>
      <c r="F717" s="70">
        <f>'Input 1 - Schedule 1'!G719</f>
        <v>0</v>
      </c>
      <c r="G717" s="70">
        <f>'Input 1 - Schedule 1'!I719</f>
        <v>0</v>
      </c>
      <c r="H717" s="70" t="str">
        <f>'Input 1 - Schedule 1'!J719</f>
        <v/>
      </c>
      <c r="I717" s="70">
        <f>'Input 1 - Schedule 1'!U719</f>
        <v>0</v>
      </c>
      <c r="J717" s="46"/>
      <c r="L717" s="46"/>
      <c r="M717" s="46"/>
      <c r="N717" s="70">
        <f>SUMIFS('Input 3 - Capital Instruments'!P$6:P$222,'Input 3 - Capital Instruments'!$N$6:$N$222,C717)</f>
        <v>0</v>
      </c>
      <c r="O717" s="46"/>
      <c r="P717" s="46"/>
      <c r="Q717" s="46"/>
      <c r="R717" s="71">
        <f t="shared" si="213"/>
        <v>0</v>
      </c>
      <c r="S717" s="46"/>
      <c r="T717" s="46"/>
      <c r="U717" s="72">
        <f t="shared" si="214"/>
        <v>0</v>
      </c>
      <c r="V717" s="71">
        <f t="shared" si="215"/>
        <v>0</v>
      </c>
      <c r="W717" s="71">
        <f t="shared" si="216"/>
        <v>0</v>
      </c>
      <c r="Y717" s="46"/>
      <c r="AA717" s="46"/>
      <c r="AB717" s="51"/>
      <c r="AC717" s="51"/>
      <c r="AD717" s="51"/>
      <c r="AE717" s="51"/>
      <c r="AF717" s="51"/>
      <c r="AG717" s="72">
        <f t="shared" si="217"/>
        <v>0</v>
      </c>
      <c r="AH717" s="46"/>
      <c r="AI717" s="46"/>
      <c r="AJ717" s="72">
        <f t="shared" si="209"/>
        <v>0</v>
      </c>
      <c r="AK717" s="71">
        <f t="shared" si="210"/>
        <v>0</v>
      </c>
      <c r="AL717" s="71">
        <f t="shared" si="211"/>
        <v>0</v>
      </c>
      <c r="AN717" s="73">
        <f t="shared" si="218"/>
        <v>0</v>
      </c>
      <c r="AO717" s="78">
        <f t="shared" si="219"/>
        <v>0</v>
      </c>
      <c r="AP717" s="79">
        <f t="shared" si="220"/>
        <v>0</v>
      </c>
      <c r="AQ717" s="73">
        <f t="shared" si="221"/>
        <v>0</v>
      </c>
      <c r="AR717" s="78">
        <f t="shared" si="222"/>
        <v>0</v>
      </c>
      <c r="AS717" s="79">
        <f t="shared" si="223"/>
        <v>0</v>
      </c>
      <c r="AT717" s="80" t="str">
        <f t="shared" si="224"/>
        <v/>
      </c>
      <c r="AU717" s="80" t="str">
        <f t="shared" si="225"/>
        <v/>
      </c>
      <c r="AW717" s="3" t="s">
        <v>1</v>
      </c>
    </row>
    <row r="718" spans="1:49" x14ac:dyDescent="0.2">
      <c r="A718" s="81">
        <f t="shared" si="212"/>
        <v>711</v>
      </c>
      <c r="B718" s="77" t="str">
        <f>IFERROR(VLOOKUP(F718,GCC.Param!$B$3:$C$96,2,FALSE),"")</f>
        <v/>
      </c>
      <c r="C718" s="70">
        <f>'Input 1 - Schedule 1'!D720</f>
        <v>0</v>
      </c>
      <c r="D718" s="70">
        <f>'Input 1 - Schedule 1'!E720</f>
        <v>0</v>
      </c>
      <c r="E718" s="70">
        <f>'Input 1 - Schedule 1'!F720</f>
        <v>0</v>
      </c>
      <c r="F718" s="70">
        <f>'Input 1 - Schedule 1'!G720</f>
        <v>0</v>
      </c>
      <c r="G718" s="70">
        <f>'Input 1 - Schedule 1'!I720</f>
        <v>0</v>
      </c>
      <c r="H718" s="70" t="str">
        <f>'Input 1 - Schedule 1'!J720</f>
        <v/>
      </c>
      <c r="I718" s="70">
        <f>'Input 1 - Schedule 1'!U720</f>
        <v>0</v>
      </c>
      <c r="J718" s="46"/>
      <c r="L718" s="46"/>
      <c r="M718" s="46"/>
      <c r="N718" s="70">
        <f>SUMIFS('Input 3 - Capital Instruments'!P$6:P$222,'Input 3 - Capital Instruments'!$N$6:$N$222,C718)</f>
        <v>0</v>
      </c>
      <c r="O718" s="46"/>
      <c r="P718" s="46"/>
      <c r="Q718" s="46"/>
      <c r="R718" s="71">
        <f t="shared" si="213"/>
        <v>0</v>
      </c>
      <c r="S718" s="46"/>
      <c r="T718" s="46"/>
      <c r="U718" s="72">
        <f t="shared" si="214"/>
        <v>0</v>
      </c>
      <c r="V718" s="71">
        <f t="shared" si="215"/>
        <v>0</v>
      </c>
      <c r="W718" s="71">
        <f t="shared" si="216"/>
        <v>0</v>
      </c>
      <c r="Y718" s="46"/>
      <c r="AA718" s="46"/>
      <c r="AB718" s="51"/>
      <c r="AC718" s="51"/>
      <c r="AD718" s="51"/>
      <c r="AE718" s="51"/>
      <c r="AF718" s="51"/>
      <c r="AG718" s="72">
        <f t="shared" si="217"/>
        <v>0</v>
      </c>
      <c r="AH718" s="46"/>
      <c r="AI718" s="46"/>
      <c r="AJ718" s="72">
        <f t="shared" si="209"/>
        <v>0</v>
      </c>
      <c r="AK718" s="71">
        <f t="shared" si="210"/>
        <v>0</v>
      </c>
      <c r="AL718" s="71">
        <f t="shared" si="211"/>
        <v>0</v>
      </c>
      <c r="AN718" s="73">
        <f t="shared" si="218"/>
        <v>0</v>
      </c>
      <c r="AO718" s="78">
        <f t="shared" si="219"/>
        <v>0</v>
      </c>
      <c r="AP718" s="79">
        <f t="shared" si="220"/>
        <v>0</v>
      </c>
      <c r="AQ718" s="73">
        <f t="shared" si="221"/>
        <v>0</v>
      </c>
      <c r="AR718" s="78">
        <f t="shared" si="222"/>
        <v>0</v>
      </c>
      <c r="AS718" s="79">
        <f t="shared" si="223"/>
        <v>0</v>
      </c>
      <c r="AT718" s="80" t="str">
        <f t="shared" si="224"/>
        <v/>
      </c>
      <c r="AU718" s="80" t="str">
        <f t="shared" si="225"/>
        <v/>
      </c>
      <c r="AW718" s="3" t="s">
        <v>1</v>
      </c>
    </row>
    <row r="719" spans="1:49" x14ac:dyDescent="0.2">
      <c r="A719" s="81">
        <f t="shared" si="212"/>
        <v>712</v>
      </c>
      <c r="B719" s="77" t="str">
        <f>IFERROR(VLOOKUP(F719,GCC.Param!$B$3:$C$96,2,FALSE),"")</f>
        <v/>
      </c>
      <c r="C719" s="70">
        <f>'Input 1 - Schedule 1'!D721</f>
        <v>0</v>
      </c>
      <c r="D719" s="70">
        <f>'Input 1 - Schedule 1'!E721</f>
        <v>0</v>
      </c>
      <c r="E719" s="70">
        <f>'Input 1 - Schedule 1'!F721</f>
        <v>0</v>
      </c>
      <c r="F719" s="70">
        <f>'Input 1 - Schedule 1'!G721</f>
        <v>0</v>
      </c>
      <c r="G719" s="70">
        <f>'Input 1 - Schedule 1'!I721</f>
        <v>0</v>
      </c>
      <c r="H719" s="70" t="str">
        <f>'Input 1 - Schedule 1'!J721</f>
        <v/>
      </c>
      <c r="I719" s="70">
        <f>'Input 1 - Schedule 1'!U721</f>
        <v>0</v>
      </c>
      <c r="J719" s="46"/>
      <c r="L719" s="46"/>
      <c r="M719" s="46"/>
      <c r="N719" s="70">
        <f>SUMIFS('Input 3 - Capital Instruments'!P$6:P$222,'Input 3 - Capital Instruments'!$N$6:$N$222,C719)</f>
        <v>0</v>
      </c>
      <c r="O719" s="46"/>
      <c r="P719" s="46"/>
      <c r="Q719" s="46"/>
      <c r="R719" s="71">
        <f t="shared" si="213"/>
        <v>0</v>
      </c>
      <c r="S719" s="46"/>
      <c r="T719" s="46"/>
      <c r="U719" s="72">
        <f t="shared" si="214"/>
        <v>0</v>
      </c>
      <c r="V719" s="71">
        <f t="shared" si="215"/>
        <v>0</v>
      </c>
      <c r="W719" s="71">
        <f t="shared" si="216"/>
        <v>0</v>
      </c>
      <c r="Y719" s="46"/>
      <c r="AA719" s="46"/>
      <c r="AB719" s="51"/>
      <c r="AC719" s="51"/>
      <c r="AD719" s="51"/>
      <c r="AE719" s="51"/>
      <c r="AF719" s="51"/>
      <c r="AG719" s="72">
        <f t="shared" si="217"/>
        <v>0</v>
      </c>
      <c r="AH719" s="46"/>
      <c r="AI719" s="46"/>
      <c r="AJ719" s="72">
        <f t="shared" si="209"/>
        <v>0</v>
      </c>
      <c r="AK719" s="71">
        <f t="shared" si="210"/>
        <v>0</v>
      </c>
      <c r="AL719" s="71">
        <f t="shared" si="211"/>
        <v>0</v>
      </c>
      <c r="AN719" s="73">
        <f t="shared" si="218"/>
        <v>0</v>
      </c>
      <c r="AO719" s="78">
        <f t="shared" si="219"/>
        <v>0</v>
      </c>
      <c r="AP719" s="79">
        <f t="shared" si="220"/>
        <v>0</v>
      </c>
      <c r="AQ719" s="73">
        <f t="shared" si="221"/>
        <v>0</v>
      </c>
      <c r="AR719" s="78">
        <f t="shared" si="222"/>
        <v>0</v>
      </c>
      <c r="AS719" s="79">
        <f t="shared" si="223"/>
        <v>0</v>
      </c>
      <c r="AT719" s="80" t="str">
        <f t="shared" si="224"/>
        <v/>
      </c>
      <c r="AU719" s="80" t="str">
        <f t="shared" si="225"/>
        <v/>
      </c>
      <c r="AW719" s="3" t="s">
        <v>1</v>
      </c>
    </row>
    <row r="720" spans="1:49" x14ac:dyDescent="0.2">
      <c r="A720" s="81">
        <f t="shared" si="212"/>
        <v>713</v>
      </c>
      <c r="B720" s="77" t="str">
        <f>IFERROR(VLOOKUP(F720,GCC.Param!$B$3:$C$96,2,FALSE),"")</f>
        <v/>
      </c>
      <c r="C720" s="70">
        <f>'Input 1 - Schedule 1'!D722</f>
        <v>0</v>
      </c>
      <c r="D720" s="70">
        <f>'Input 1 - Schedule 1'!E722</f>
        <v>0</v>
      </c>
      <c r="E720" s="70">
        <f>'Input 1 - Schedule 1'!F722</f>
        <v>0</v>
      </c>
      <c r="F720" s="70">
        <f>'Input 1 - Schedule 1'!G722</f>
        <v>0</v>
      </c>
      <c r="G720" s="70">
        <f>'Input 1 - Schedule 1'!I722</f>
        <v>0</v>
      </c>
      <c r="H720" s="70" t="str">
        <f>'Input 1 - Schedule 1'!J722</f>
        <v/>
      </c>
      <c r="I720" s="70">
        <f>'Input 1 - Schedule 1'!U722</f>
        <v>0</v>
      </c>
      <c r="J720" s="46"/>
      <c r="L720" s="46"/>
      <c r="M720" s="46"/>
      <c r="N720" s="70">
        <f>SUMIFS('Input 3 - Capital Instruments'!P$6:P$222,'Input 3 - Capital Instruments'!$N$6:$N$222,C720)</f>
        <v>0</v>
      </c>
      <c r="O720" s="46"/>
      <c r="P720" s="46"/>
      <c r="Q720" s="46"/>
      <c r="R720" s="71">
        <f t="shared" si="213"/>
        <v>0</v>
      </c>
      <c r="S720" s="46"/>
      <c r="T720" s="46"/>
      <c r="U720" s="72">
        <f t="shared" si="214"/>
        <v>0</v>
      </c>
      <c r="V720" s="71">
        <f t="shared" si="215"/>
        <v>0</v>
      </c>
      <c r="W720" s="71">
        <f t="shared" si="216"/>
        <v>0</v>
      </c>
      <c r="Y720" s="46"/>
      <c r="AA720" s="46"/>
      <c r="AB720" s="51"/>
      <c r="AC720" s="51"/>
      <c r="AD720" s="51"/>
      <c r="AE720" s="51"/>
      <c r="AF720" s="51"/>
      <c r="AG720" s="72">
        <f t="shared" si="217"/>
        <v>0</v>
      </c>
      <c r="AH720" s="46"/>
      <c r="AI720" s="46"/>
      <c r="AJ720" s="72">
        <f t="shared" si="209"/>
        <v>0</v>
      </c>
      <c r="AK720" s="71">
        <f t="shared" si="210"/>
        <v>0</v>
      </c>
      <c r="AL720" s="71">
        <f t="shared" si="211"/>
        <v>0</v>
      </c>
      <c r="AN720" s="73">
        <f t="shared" si="218"/>
        <v>0</v>
      </c>
      <c r="AO720" s="78">
        <f t="shared" si="219"/>
        <v>0</v>
      </c>
      <c r="AP720" s="79">
        <f t="shared" si="220"/>
        <v>0</v>
      </c>
      <c r="AQ720" s="73">
        <f t="shared" si="221"/>
        <v>0</v>
      </c>
      <c r="AR720" s="78">
        <f t="shared" si="222"/>
        <v>0</v>
      </c>
      <c r="AS720" s="79">
        <f t="shared" si="223"/>
        <v>0</v>
      </c>
      <c r="AT720" s="80" t="str">
        <f t="shared" si="224"/>
        <v/>
      </c>
      <c r="AU720" s="80" t="str">
        <f t="shared" si="225"/>
        <v/>
      </c>
      <c r="AW720" s="3" t="s">
        <v>1</v>
      </c>
    </row>
    <row r="721" spans="1:49" x14ac:dyDescent="0.2">
      <c r="A721" s="81">
        <f t="shared" si="212"/>
        <v>714</v>
      </c>
      <c r="B721" s="77" t="str">
        <f>IFERROR(VLOOKUP(F721,GCC.Param!$B$3:$C$96,2,FALSE),"")</f>
        <v/>
      </c>
      <c r="C721" s="70">
        <f>'Input 1 - Schedule 1'!D723</f>
        <v>0</v>
      </c>
      <c r="D721" s="70">
        <f>'Input 1 - Schedule 1'!E723</f>
        <v>0</v>
      </c>
      <c r="E721" s="70">
        <f>'Input 1 - Schedule 1'!F723</f>
        <v>0</v>
      </c>
      <c r="F721" s="70">
        <f>'Input 1 - Schedule 1'!G723</f>
        <v>0</v>
      </c>
      <c r="G721" s="70">
        <f>'Input 1 - Schedule 1'!I723</f>
        <v>0</v>
      </c>
      <c r="H721" s="70" t="str">
        <f>'Input 1 - Schedule 1'!J723</f>
        <v/>
      </c>
      <c r="I721" s="70">
        <f>'Input 1 - Schedule 1'!U723</f>
        <v>0</v>
      </c>
      <c r="J721" s="46"/>
      <c r="L721" s="46"/>
      <c r="M721" s="46"/>
      <c r="N721" s="70">
        <f>SUMIFS('Input 3 - Capital Instruments'!P$6:P$222,'Input 3 - Capital Instruments'!$N$6:$N$222,C721)</f>
        <v>0</v>
      </c>
      <c r="O721" s="46"/>
      <c r="P721" s="46"/>
      <c r="Q721" s="46"/>
      <c r="R721" s="71">
        <f t="shared" si="213"/>
        <v>0</v>
      </c>
      <c r="S721" s="46"/>
      <c r="T721" s="46"/>
      <c r="U721" s="72">
        <f t="shared" si="214"/>
        <v>0</v>
      </c>
      <c r="V721" s="71">
        <f t="shared" si="215"/>
        <v>0</v>
      </c>
      <c r="W721" s="71">
        <f t="shared" si="216"/>
        <v>0</v>
      </c>
      <c r="Y721" s="46"/>
      <c r="AA721" s="46"/>
      <c r="AB721" s="51"/>
      <c r="AC721" s="51"/>
      <c r="AD721" s="51"/>
      <c r="AE721" s="51"/>
      <c r="AF721" s="51"/>
      <c r="AG721" s="72">
        <f t="shared" si="217"/>
        <v>0</v>
      </c>
      <c r="AH721" s="46"/>
      <c r="AI721" s="46"/>
      <c r="AJ721" s="72">
        <f t="shared" si="209"/>
        <v>0</v>
      </c>
      <c r="AK721" s="71">
        <f t="shared" si="210"/>
        <v>0</v>
      </c>
      <c r="AL721" s="71">
        <f t="shared" si="211"/>
        <v>0</v>
      </c>
      <c r="AN721" s="73">
        <f t="shared" si="218"/>
        <v>0</v>
      </c>
      <c r="AO721" s="78">
        <f t="shared" si="219"/>
        <v>0</v>
      </c>
      <c r="AP721" s="79">
        <f t="shared" si="220"/>
        <v>0</v>
      </c>
      <c r="AQ721" s="73">
        <f t="shared" si="221"/>
        <v>0</v>
      </c>
      <c r="AR721" s="78">
        <f t="shared" si="222"/>
        <v>0</v>
      </c>
      <c r="AS721" s="79">
        <f t="shared" si="223"/>
        <v>0</v>
      </c>
      <c r="AT721" s="80" t="str">
        <f t="shared" si="224"/>
        <v/>
      </c>
      <c r="AU721" s="80" t="str">
        <f t="shared" si="225"/>
        <v/>
      </c>
      <c r="AW721" s="3" t="s">
        <v>1</v>
      </c>
    </row>
    <row r="722" spans="1:49" x14ac:dyDescent="0.2">
      <c r="A722" s="81">
        <f t="shared" si="212"/>
        <v>715</v>
      </c>
      <c r="B722" s="77" t="str">
        <f>IFERROR(VLOOKUP(F722,GCC.Param!$B$3:$C$96,2,FALSE),"")</f>
        <v/>
      </c>
      <c r="C722" s="70">
        <f>'Input 1 - Schedule 1'!D724</f>
        <v>0</v>
      </c>
      <c r="D722" s="70">
        <f>'Input 1 - Schedule 1'!E724</f>
        <v>0</v>
      </c>
      <c r="E722" s="70">
        <f>'Input 1 - Schedule 1'!F724</f>
        <v>0</v>
      </c>
      <c r="F722" s="70">
        <f>'Input 1 - Schedule 1'!G724</f>
        <v>0</v>
      </c>
      <c r="G722" s="70">
        <f>'Input 1 - Schedule 1'!I724</f>
        <v>0</v>
      </c>
      <c r="H722" s="70" t="str">
        <f>'Input 1 - Schedule 1'!J724</f>
        <v/>
      </c>
      <c r="I722" s="70">
        <f>'Input 1 - Schedule 1'!U724</f>
        <v>0</v>
      </c>
      <c r="J722" s="46"/>
      <c r="L722" s="46"/>
      <c r="M722" s="46"/>
      <c r="N722" s="70">
        <f>SUMIFS('Input 3 - Capital Instruments'!P$6:P$222,'Input 3 - Capital Instruments'!$N$6:$N$222,C722)</f>
        <v>0</v>
      </c>
      <c r="O722" s="46"/>
      <c r="P722" s="46"/>
      <c r="Q722" s="46"/>
      <c r="R722" s="71">
        <f t="shared" si="213"/>
        <v>0</v>
      </c>
      <c r="S722" s="46"/>
      <c r="T722" s="46"/>
      <c r="U722" s="72">
        <f t="shared" si="214"/>
        <v>0</v>
      </c>
      <c r="V722" s="71">
        <f t="shared" si="215"/>
        <v>0</v>
      </c>
      <c r="W722" s="71">
        <f t="shared" si="216"/>
        <v>0</v>
      </c>
      <c r="Y722" s="46"/>
      <c r="AA722" s="46"/>
      <c r="AB722" s="51"/>
      <c r="AC722" s="51"/>
      <c r="AD722" s="51"/>
      <c r="AE722" s="51"/>
      <c r="AF722" s="51"/>
      <c r="AG722" s="72">
        <f t="shared" si="217"/>
        <v>0</v>
      </c>
      <c r="AH722" s="46"/>
      <c r="AI722" s="46"/>
      <c r="AJ722" s="72">
        <f t="shared" si="209"/>
        <v>0</v>
      </c>
      <c r="AK722" s="71">
        <f t="shared" si="210"/>
        <v>0</v>
      </c>
      <c r="AL722" s="71">
        <f t="shared" si="211"/>
        <v>0</v>
      </c>
      <c r="AN722" s="73">
        <f t="shared" si="218"/>
        <v>0</v>
      </c>
      <c r="AO722" s="78">
        <f t="shared" si="219"/>
        <v>0</v>
      </c>
      <c r="AP722" s="79">
        <f t="shared" si="220"/>
        <v>0</v>
      </c>
      <c r="AQ722" s="73">
        <f t="shared" si="221"/>
        <v>0</v>
      </c>
      <c r="AR722" s="78">
        <f t="shared" si="222"/>
        <v>0</v>
      </c>
      <c r="AS722" s="79">
        <f t="shared" si="223"/>
        <v>0</v>
      </c>
      <c r="AT722" s="80" t="str">
        <f t="shared" si="224"/>
        <v/>
      </c>
      <c r="AU722" s="80" t="str">
        <f t="shared" si="225"/>
        <v/>
      </c>
      <c r="AW722" s="3" t="s">
        <v>1</v>
      </c>
    </row>
    <row r="723" spans="1:49" x14ac:dyDescent="0.2">
      <c r="A723" s="81">
        <f t="shared" si="212"/>
        <v>716</v>
      </c>
      <c r="B723" s="77" t="str">
        <f>IFERROR(VLOOKUP(F723,GCC.Param!$B$3:$C$96,2,FALSE),"")</f>
        <v/>
      </c>
      <c r="C723" s="70">
        <f>'Input 1 - Schedule 1'!D725</f>
        <v>0</v>
      </c>
      <c r="D723" s="70">
        <f>'Input 1 - Schedule 1'!E725</f>
        <v>0</v>
      </c>
      <c r="E723" s="70">
        <f>'Input 1 - Schedule 1'!F725</f>
        <v>0</v>
      </c>
      <c r="F723" s="70">
        <f>'Input 1 - Schedule 1'!G725</f>
        <v>0</v>
      </c>
      <c r="G723" s="70">
        <f>'Input 1 - Schedule 1'!I725</f>
        <v>0</v>
      </c>
      <c r="H723" s="70" t="str">
        <f>'Input 1 - Schedule 1'!J725</f>
        <v/>
      </c>
      <c r="I723" s="70">
        <f>'Input 1 - Schedule 1'!U725</f>
        <v>0</v>
      </c>
      <c r="J723" s="46"/>
      <c r="L723" s="46"/>
      <c r="M723" s="46"/>
      <c r="N723" s="70">
        <f>SUMIFS('Input 3 - Capital Instruments'!P$6:P$222,'Input 3 - Capital Instruments'!$N$6:$N$222,C723)</f>
        <v>0</v>
      </c>
      <c r="O723" s="46"/>
      <c r="P723" s="46"/>
      <c r="Q723" s="46"/>
      <c r="R723" s="71">
        <f t="shared" si="213"/>
        <v>0</v>
      </c>
      <c r="S723" s="46"/>
      <c r="T723" s="46"/>
      <c r="U723" s="72">
        <f t="shared" si="214"/>
        <v>0</v>
      </c>
      <c r="V723" s="71">
        <f t="shared" si="215"/>
        <v>0</v>
      </c>
      <c r="W723" s="71">
        <f t="shared" si="216"/>
        <v>0</v>
      </c>
      <c r="Y723" s="46"/>
      <c r="AA723" s="46"/>
      <c r="AB723" s="51"/>
      <c r="AC723" s="51"/>
      <c r="AD723" s="51"/>
      <c r="AE723" s="51"/>
      <c r="AF723" s="51"/>
      <c r="AG723" s="72">
        <f t="shared" si="217"/>
        <v>0</v>
      </c>
      <c r="AH723" s="46"/>
      <c r="AI723" s="46"/>
      <c r="AJ723" s="72">
        <f t="shared" si="209"/>
        <v>0</v>
      </c>
      <c r="AK723" s="71">
        <f t="shared" si="210"/>
        <v>0</v>
      </c>
      <c r="AL723" s="71">
        <f t="shared" si="211"/>
        <v>0</v>
      </c>
      <c r="AN723" s="73">
        <f t="shared" si="218"/>
        <v>0</v>
      </c>
      <c r="AO723" s="78">
        <f t="shared" si="219"/>
        <v>0</v>
      </c>
      <c r="AP723" s="79">
        <f t="shared" si="220"/>
        <v>0</v>
      </c>
      <c r="AQ723" s="73">
        <f t="shared" si="221"/>
        <v>0</v>
      </c>
      <c r="AR723" s="78">
        <f t="shared" si="222"/>
        <v>0</v>
      </c>
      <c r="AS723" s="79">
        <f t="shared" si="223"/>
        <v>0</v>
      </c>
      <c r="AT723" s="80" t="str">
        <f t="shared" si="224"/>
        <v/>
      </c>
      <c r="AU723" s="80" t="str">
        <f t="shared" si="225"/>
        <v/>
      </c>
      <c r="AW723" s="3" t="s">
        <v>1</v>
      </c>
    </row>
    <row r="724" spans="1:49" x14ac:dyDescent="0.2">
      <c r="A724" s="81">
        <f t="shared" si="212"/>
        <v>717</v>
      </c>
      <c r="B724" s="77" t="str">
        <f>IFERROR(VLOOKUP(F724,GCC.Param!$B$3:$C$96,2,FALSE),"")</f>
        <v/>
      </c>
      <c r="C724" s="70">
        <f>'Input 1 - Schedule 1'!D726</f>
        <v>0</v>
      </c>
      <c r="D724" s="70">
        <f>'Input 1 - Schedule 1'!E726</f>
        <v>0</v>
      </c>
      <c r="E724" s="70">
        <f>'Input 1 - Schedule 1'!F726</f>
        <v>0</v>
      </c>
      <c r="F724" s="70">
        <f>'Input 1 - Schedule 1'!G726</f>
        <v>0</v>
      </c>
      <c r="G724" s="70">
        <f>'Input 1 - Schedule 1'!I726</f>
        <v>0</v>
      </c>
      <c r="H724" s="70" t="str">
        <f>'Input 1 - Schedule 1'!J726</f>
        <v/>
      </c>
      <c r="I724" s="70">
        <f>'Input 1 - Schedule 1'!U726</f>
        <v>0</v>
      </c>
      <c r="J724" s="46"/>
      <c r="L724" s="46"/>
      <c r="M724" s="46"/>
      <c r="N724" s="70">
        <f>SUMIFS('Input 3 - Capital Instruments'!P$6:P$222,'Input 3 - Capital Instruments'!$N$6:$N$222,C724)</f>
        <v>0</v>
      </c>
      <c r="O724" s="46"/>
      <c r="P724" s="46"/>
      <c r="Q724" s="46"/>
      <c r="R724" s="71">
        <f t="shared" si="213"/>
        <v>0</v>
      </c>
      <c r="S724" s="46"/>
      <c r="T724" s="46"/>
      <c r="U724" s="72">
        <f t="shared" si="214"/>
        <v>0</v>
      </c>
      <c r="V724" s="71">
        <f t="shared" si="215"/>
        <v>0</v>
      </c>
      <c r="W724" s="71">
        <f t="shared" si="216"/>
        <v>0</v>
      </c>
      <c r="Y724" s="46"/>
      <c r="AA724" s="46"/>
      <c r="AB724" s="51"/>
      <c r="AC724" s="51"/>
      <c r="AD724" s="51"/>
      <c r="AE724" s="51"/>
      <c r="AF724" s="51"/>
      <c r="AG724" s="72">
        <f t="shared" si="217"/>
        <v>0</v>
      </c>
      <c r="AH724" s="46"/>
      <c r="AI724" s="46"/>
      <c r="AJ724" s="72">
        <f t="shared" si="209"/>
        <v>0</v>
      </c>
      <c r="AK724" s="71">
        <f t="shared" si="210"/>
        <v>0</v>
      </c>
      <c r="AL724" s="71">
        <f t="shared" si="211"/>
        <v>0</v>
      </c>
      <c r="AN724" s="73">
        <f t="shared" si="218"/>
        <v>0</v>
      </c>
      <c r="AO724" s="78">
        <f t="shared" si="219"/>
        <v>0</v>
      </c>
      <c r="AP724" s="79">
        <f t="shared" si="220"/>
        <v>0</v>
      </c>
      <c r="AQ724" s="73">
        <f t="shared" si="221"/>
        <v>0</v>
      </c>
      <c r="AR724" s="78">
        <f t="shared" si="222"/>
        <v>0</v>
      </c>
      <c r="AS724" s="79">
        <f t="shared" si="223"/>
        <v>0</v>
      </c>
      <c r="AT724" s="80" t="str">
        <f t="shared" si="224"/>
        <v/>
      </c>
      <c r="AU724" s="80" t="str">
        <f t="shared" si="225"/>
        <v/>
      </c>
      <c r="AW724" s="3" t="s">
        <v>1</v>
      </c>
    </row>
    <row r="725" spans="1:49" x14ac:dyDescent="0.2">
      <c r="A725" s="81">
        <f t="shared" si="212"/>
        <v>718</v>
      </c>
      <c r="B725" s="77" t="str">
        <f>IFERROR(VLOOKUP(F725,GCC.Param!$B$3:$C$96,2,FALSE),"")</f>
        <v/>
      </c>
      <c r="C725" s="70">
        <f>'Input 1 - Schedule 1'!D727</f>
        <v>0</v>
      </c>
      <c r="D725" s="70">
        <f>'Input 1 - Schedule 1'!E727</f>
        <v>0</v>
      </c>
      <c r="E725" s="70">
        <f>'Input 1 - Schedule 1'!F727</f>
        <v>0</v>
      </c>
      <c r="F725" s="70">
        <f>'Input 1 - Schedule 1'!G727</f>
        <v>0</v>
      </c>
      <c r="G725" s="70">
        <f>'Input 1 - Schedule 1'!I727</f>
        <v>0</v>
      </c>
      <c r="H725" s="70" t="str">
        <f>'Input 1 - Schedule 1'!J727</f>
        <v/>
      </c>
      <c r="I725" s="70">
        <f>'Input 1 - Schedule 1'!U727</f>
        <v>0</v>
      </c>
      <c r="J725" s="46"/>
      <c r="L725" s="46"/>
      <c r="M725" s="46"/>
      <c r="N725" s="70">
        <f>SUMIFS('Input 3 - Capital Instruments'!P$6:P$222,'Input 3 - Capital Instruments'!$N$6:$N$222,C725)</f>
        <v>0</v>
      </c>
      <c r="O725" s="46"/>
      <c r="P725" s="46"/>
      <c r="Q725" s="46"/>
      <c r="R725" s="71">
        <f t="shared" si="213"/>
        <v>0</v>
      </c>
      <c r="S725" s="46"/>
      <c r="T725" s="46"/>
      <c r="U725" s="72">
        <f t="shared" si="214"/>
        <v>0</v>
      </c>
      <c r="V725" s="71">
        <f t="shared" si="215"/>
        <v>0</v>
      </c>
      <c r="W725" s="71">
        <f t="shared" si="216"/>
        <v>0</v>
      </c>
      <c r="Y725" s="46"/>
      <c r="AA725" s="46"/>
      <c r="AB725" s="51"/>
      <c r="AC725" s="51"/>
      <c r="AD725" s="51"/>
      <c r="AE725" s="51"/>
      <c r="AF725" s="51"/>
      <c r="AG725" s="72">
        <f t="shared" si="217"/>
        <v>0</v>
      </c>
      <c r="AH725" s="46"/>
      <c r="AI725" s="46"/>
      <c r="AJ725" s="72">
        <f t="shared" si="209"/>
        <v>0</v>
      </c>
      <c r="AK725" s="71">
        <f t="shared" si="210"/>
        <v>0</v>
      </c>
      <c r="AL725" s="71">
        <f t="shared" si="211"/>
        <v>0</v>
      </c>
      <c r="AN725" s="73">
        <f t="shared" si="218"/>
        <v>0</v>
      </c>
      <c r="AO725" s="78">
        <f t="shared" si="219"/>
        <v>0</v>
      </c>
      <c r="AP725" s="79">
        <f t="shared" si="220"/>
        <v>0</v>
      </c>
      <c r="AQ725" s="73">
        <f t="shared" si="221"/>
        <v>0</v>
      </c>
      <c r="AR725" s="78">
        <f t="shared" si="222"/>
        <v>0</v>
      </c>
      <c r="AS725" s="79">
        <f t="shared" si="223"/>
        <v>0</v>
      </c>
      <c r="AT725" s="80" t="str">
        <f t="shared" si="224"/>
        <v/>
      </c>
      <c r="AU725" s="80" t="str">
        <f t="shared" si="225"/>
        <v/>
      </c>
      <c r="AW725" s="3" t="s">
        <v>1</v>
      </c>
    </row>
    <row r="726" spans="1:49" x14ac:dyDescent="0.2">
      <c r="A726" s="81">
        <f t="shared" si="212"/>
        <v>719</v>
      </c>
      <c r="B726" s="77" t="str">
        <f>IFERROR(VLOOKUP(F726,GCC.Param!$B$3:$C$96,2,FALSE),"")</f>
        <v/>
      </c>
      <c r="C726" s="70">
        <f>'Input 1 - Schedule 1'!D728</f>
        <v>0</v>
      </c>
      <c r="D726" s="70">
        <f>'Input 1 - Schedule 1'!E728</f>
        <v>0</v>
      </c>
      <c r="E726" s="70">
        <f>'Input 1 - Schedule 1'!F728</f>
        <v>0</v>
      </c>
      <c r="F726" s="70">
        <f>'Input 1 - Schedule 1'!G728</f>
        <v>0</v>
      </c>
      <c r="G726" s="70">
        <f>'Input 1 - Schedule 1'!I728</f>
        <v>0</v>
      </c>
      <c r="H726" s="70" t="str">
        <f>'Input 1 - Schedule 1'!J728</f>
        <v/>
      </c>
      <c r="I726" s="70">
        <f>'Input 1 - Schedule 1'!U728</f>
        <v>0</v>
      </c>
      <c r="J726" s="46"/>
      <c r="L726" s="46"/>
      <c r="M726" s="46"/>
      <c r="N726" s="70">
        <f>SUMIFS('Input 3 - Capital Instruments'!P$6:P$222,'Input 3 - Capital Instruments'!$N$6:$N$222,C726)</f>
        <v>0</v>
      </c>
      <c r="O726" s="46"/>
      <c r="P726" s="46"/>
      <c r="Q726" s="46"/>
      <c r="R726" s="71">
        <f t="shared" si="213"/>
        <v>0</v>
      </c>
      <c r="S726" s="46"/>
      <c r="T726" s="46"/>
      <c r="U726" s="72">
        <f t="shared" si="214"/>
        <v>0</v>
      </c>
      <c r="V726" s="71">
        <f t="shared" si="215"/>
        <v>0</v>
      </c>
      <c r="W726" s="71">
        <f t="shared" si="216"/>
        <v>0</v>
      </c>
      <c r="Y726" s="46"/>
      <c r="AA726" s="46"/>
      <c r="AB726" s="51"/>
      <c r="AC726" s="51"/>
      <c r="AD726" s="51"/>
      <c r="AE726" s="51"/>
      <c r="AF726" s="51"/>
      <c r="AG726" s="72">
        <f t="shared" si="217"/>
        <v>0</v>
      </c>
      <c r="AH726" s="46"/>
      <c r="AI726" s="46"/>
      <c r="AJ726" s="72">
        <f t="shared" si="209"/>
        <v>0</v>
      </c>
      <c r="AK726" s="71">
        <f t="shared" si="210"/>
        <v>0</v>
      </c>
      <c r="AL726" s="71">
        <f t="shared" si="211"/>
        <v>0</v>
      </c>
      <c r="AN726" s="73">
        <f t="shared" si="218"/>
        <v>0</v>
      </c>
      <c r="AO726" s="78">
        <f t="shared" si="219"/>
        <v>0</v>
      </c>
      <c r="AP726" s="79">
        <f t="shared" si="220"/>
        <v>0</v>
      </c>
      <c r="AQ726" s="73">
        <f t="shared" si="221"/>
        <v>0</v>
      </c>
      <c r="AR726" s="78">
        <f t="shared" si="222"/>
        <v>0</v>
      </c>
      <c r="AS726" s="79">
        <f t="shared" si="223"/>
        <v>0</v>
      </c>
      <c r="AT726" s="80" t="str">
        <f t="shared" si="224"/>
        <v/>
      </c>
      <c r="AU726" s="80" t="str">
        <f t="shared" si="225"/>
        <v/>
      </c>
      <c r="AW726" s="3" t="s">
        <v>1</v>
      </c>
    </row>
    <row r="727" spans="1:49" x14ac:dyDescent="0.2">
      <c r="A727" s="81">
        <f t="shared" si="212"/>
        <v>720</v>
      </c>
      <c r="B727" s="77" t="str">
        <f>IFERROR(VLOOKUP(F727,GCC.Param!$B$3:$C$96,2,FALSE),"")</f>
        <v/>
      </c>
      <c r="C727" s="70">
        <f>'Input 1 - Schedule 1'!D729</f>
        <v>0</v>
      </c>
      <c r="D727" s="70">
        <f>'Input 1 - Schedule 1'!E729</f>
        <v>0</v>
      </c>
      <c r="E727" s="70">
        <f>'Input 1 - Schedule 1'!F729</f>
        <v>0</v>
      </c>
      <c r="F727" s="70">
        <f>'Input 1 - Schedule 1'!G729</f>
        <v>0</v>
      </c>
      <c r="G727" s="70">
        <f>'Input 1 - Schedule 1'!I729</f>
        <v>0</v>
      </c>
      <c r="H727" s="70" t="str">
        <f>'Input 1 - Schedule 1'!J729</f>
        <v/>
      </c>
      <c r="I727" s="70">
        <f>'Input 1 - Schedule 1'!U729</f>
        <v>0</v>
      </c>
      <c r="J727" s="46"/>
      <c r="L727" s="46"/>
      <c r="M727" s="46"/>
      <c r="N727" s="70">
        <f>SUMIFS('Input 3 - Capital Instruments'!P$6:P$222,'Input 3 - Capital Instruments'!$N$6:$N$222,C727)</f>
        <v>0</v>
      </c>
      <c r="O727" s="46"/>
      <c r="P727" s="46"/>
      <c r="Q727" s="46"/>
      <c r="R727" s="71">
        <f t="shared" si="213"/>
        <v>0</v>
      </c>
      <c r="S727" s="46"/>
      <c r="T727" s="46"/>
      <c r="U727" s="72">
        <f t="shared" si="214"/>
        <v>0</v>
      </c>
      <c r="V727" s="71">
        <f t="shared" si="215"/>
        <v>0</v>
      </c>
      <c r="W727" s="71">
        <f t="shared" si="216"/>
        <v>0</v>
      </c>
      <c r="Y727" s="46"/>
      <c r="AA727" s="46"/>
      <c r="AB727" s="51"/>
      <c r="AC727" s="51"/>
      <c r="AD727" s="51"/>
      <c r="AE727" s="51"/>
      <c r="AF727" s="51"/>
      <c r="AG727" s="72">
        <f t="shared" si="217"/>
        <v>0</v>
      </c>
      <c r="AH727" s="46"/>
      <c r="AI727" s="46"/>
      <c r="AJ727" s="72">
        <f t="shared" si="209"/>
        <v>0</v>
      </c>
      <c r="AK727" s="71">
        <f t="shared" si="210"/>
        <v>0</v>
      </c>
      <c r="AL727" s="71">
        <f t="shared" si="211"/>
        <v>0</v>
      </c>
      <c r="AN727" s="73">
        <f t="shared" si="218"/>
        <v>0</v>
      </c>
      <c r="AO727" s="78">
        <f t="shared" si="219"/>
        <v>0</v>
      </c>
      <c r="AP727" s="79">
        <f t="shared" si="220"/>
        <v>0</v>
      </c>
      <c r="AQ727" s="73">
        <f t="shared" si="221"/>
        <v>0</v>
      </c>
      <c r="AR727" s="78">
        <f t="shared" si="222"/>
        <v>0</v>
      </c>
      <c r="AS727" s="79">
        <f t="shared" si="223"/>
        <v>0</v>
      </c>
      <c r="AT727" s="80" t="str">
        <f t="shared" si="224"/>
        <v/>
      </c>
      <c r="AU727" s="80" t="str">
        <f t="shared" si="225"/>
        <v/>
      </c>
      <c r="AW727" s="3" t="s">
        <v>1</v>
      </c>
    </row>
    <row r="728" spans="1:49" x14ac:dyDescent="0.2">
      <c r="A728" s="81">
        <f t="shared" si="212"/>
        <v>721</v>
      </c>
      <c r="B728" s="77" t="str">
        <f>IFERROR(VLOOKUP(F728,GCC.Param!$B$3:$C$96,2,FALSE),"")</f>
        <v/>
      </c>
      <c r="C728" s="70">
        <f>'Input 1 - Schedule 1'!D730</f>
        <v>0</v>
      </c>
      <c r="D728" s="70">
        <f>'Input 1 - Schedule 1'!E730</f>
        <v>0</v>
      </c>
      <c r="E728" s="70">
        <f>'Input 1 - Schedule 1'!F730</f>
        <v>0</v>
      </c>
      <c r="F728" s="70">
        <f>'Input 1 - Schedule 1'!G730</f>
        <v>0</v>
      </c>
      <c r="G728" s="70">
        <f>'Input 1 - Schedule 1'!I730</f>
        <v>0</v>
      </c>
      <c r="H728" s="70" t="str">
        <f>'Input 1 - Schedule 1'!J730</f>
        <v/>
      </c>
      <c r="I728" s="70">
        <f>'Input 1 - Schedule 1'!U730</f>
        <v>0</v>
      </c>
      <c r="J728" s="46"/>
      <c r="L728" s="46"/>
      <c r="M728" s="46"/>
      <c r="N728" s="70">
        <f>SUMIFS('Input 3 - Capital Instruments'!P$6:P$222,'Input 3 - Capital Instruments'!$N$6:$N$222,C728)</f>
        <v>0</v>
      </c>
      <c r="O728" s="46"/>
      <c r="P728" s="46"/>
      <c r="Q728" s="46"/>
      <c r="R728" s="71">
        <f t="shared" si="213"/>
        <v>0</v>
      </c>
      <c r="S728" s="46"/>
      <c r="T728" s="46"/>
      <c r="U728" s="72">
        <f t="shared" si="214"/>
        <v>0</v>
      </c>
      <c r="V728" s="71">
        <f t="shared" si="215"/>
        <v>0</v>
      </c>
      <c r="W728" s="71">
        <f t="shared" si="216"/>
        <v>0</v>
      </c>
      <c r="Y728" s="46"/>
      <c r="AA728" s="46"/>
      <c r="AB728" s="51"/>
      <c r="AC728" s="51"/>
      <c r="AD728" s="51"/>
      <c r="AE728" s="51"/>
      <c r="AF728" s="51"/>
      <c r="AG728" s="72">
        <f t="shared" si="217"/>
        <v>0</v>
      </c>
      <c r="AH728" s="46"/>
      <c r="AI728" s="46"/>
      <c r="AJ728" s="72">
        <f t="shared" si="209"/>
        <v>0</v>
      </c>
      <c r="AK728" s="71">
        <f t="shared" si="210"/>
        <v>0</v>
      </c>
      <c r="AL728" s="71">
        <f t="shared" si="211"/>
        <v>0</v>
      </c>
      <c r="AN728" s="73">
        <f t="shared" si="218"/>
        <v>0</v>
      </c>
      <c r="AO728" s="78">
        <f t="shared" si="219"/>
        <v>0</v>
      </c>
      <c r="AP728" s="79">
        <f t="shared" si="220"/>
        <v>0</v>
      </c>
      <c r="AQ728" s="73">
        <f t="shared" si="221"/>
        <v>0</v>
      </c>
      <c r="AR728" s="78">
        <f t="shared" si="222"/>
        <v>0</v>
      </c>
      <c r="AS728" s="79">
        <f t="shared" si="223"/>
        <v>0</v>
      </c>
      <c r="AT728" s="80" t="str">
        <f t="shared" si="224"/>
        <v/>
      </c>
      <c r="AU728" s="80" t="str">
        <f t="shared" si="225"/>
        <v/>
      </c>
      <c r="AW728" s="3" t="s">
        <v>1</v>
      </c>
    </row>
    <row r="729" spans="1:49" x14ac:dyDescent="0.2">
      <c r="A729" s="81">
        <f t="shared" si="212"/>
        <v>722</v>
      </c>
      <c r="B729" s="77" t="str">
        <f>IFERROR(VLOOKUP(F729,GCC.Param!$B$3:$C$96,2,FALSE),"")</f>
        <v/>
      </c>
      <c r="C729" s="70">
        <f>'Input 1 - Schedule 1'!D731</f>
        <v>0</v>
      </c>
      <c r="D729" s="70">
        <f>'Input 1 - Schedule 1'!E731</f>
        <v>0</v>
      </c>
      <c r="E729" s="70">
        <f>'Input 1 - Schedule 1'!F731</f>
        <v>0</v>
      </c>
      <c r="F729" s="70">
        <f>'Input 1 - Schedule 1'!G731</f>
        <v>0</v>
      </c>
      <c r="G729" s="70">
        <f>'Input 1 - Schedule 1'!I731</f>
        <v>0</v>
      </c>
      <c r="H729" s="70" t="str">
        <f>'Input 1 - Schedule 1'!J731</f>
        <v/>
      </c>
      <c r="I729" s="70">
        <f>'Input 1 - Schedule 1'!U731</f>
        <v>0</v>
      </c>
      <c r="J729" s="46"/>
      <c r="L729" s="46"/>
      <c r="M729" s="46"/>
      <c r="N729" s="70">
        <f>SUMIFS('Input 3 - Capital Instruments'!P$6:P$222,'Input 3 - Capital Instruments'!$N$6:$N$222,C729)</f>
        <v>0</v>
      </c>
      <c r="O729" s="46"/>
      <c r="P729" s="46"/>
      <c r="Q729" s="46"/>
      <c r="R729" s="71">
        <f t="shared" si="213"/>
        <v>0</v>
      </c>
      <c r="S729" s="46"/>
      <c r="T729" s="46"/>
      <c r="U729" s="72">
        <f t="shared" si="214"/>
        <v>0</v>
      </c>
      <c r="V729" s="71">
        <f t="shared" si="215"/>
        <v>0</v>
      </c>
      <c r="W729" s="71">
        <f t="shared" si="216"/>
        <v>0</v>
      </c>
      <c r="Y729" s="46"/>
      <c r="AA729" s="46"/>
      <c r="AB729" s="51"/>
      <c r="AC729" s="51"/>
      <c r="AD729" s="51"/>
      <c r="AE729" s="51"/>
      <c r="AF729" s="51"/>
      <c r="AG729" s="72">
        <f t="shared" si="217"/>
        <v>0</v>
      </c>
      <c r="AH729" s="46"/>
      <c r="AI729" s="46"/>
      <c r="AJ729" s="72">
        <f t="shared" si="209"/>
        <v>0</v>
      </c>
      <c r="AK729" s="71">
        <f t="shared" si="210"/>
        <v>0</v>
      </c>
      <c r="AL729" s="71">
        <f t="shared" si="211"/>
        <v>0</v>
      </c>
      <c r="AN729" s="73">
        <f t="shared" si="218"/>
        <v>0</v>
      </c>
      <c r="AO729" s="78">
        <f t="shared" si="219"/>
        <v>0</v>
      </c>
      <c r="AP729" s="79">
        <f t="shared" si="220"/>
        <v>0</v>
      </c>
      <c r="AQ729" s="73">
        <f t="shared" si="221"/>
        <v>0</v>
      </c>
      <c r="AR729" s="78">
        <f t="shared" si="222"/>
        <v>0</v>
      </c>
      <c r="AS729" s="79">
        <f t="shared" si="223"/>
        <v>0</v>
      </c>
      <c r="AT729" s="80" t="str">
        <f t="shared" si="224"/>
        <v/>
      </c>
      <c r="AU729" s="80" t="str">
        <f t="shared" si="225"/>
        <v/>
      </c>
      <c r="AW729" s="3" t="s">
        <v>1</v>
      </c>
    </row>
    <row r="730" spans="1:49" x14ac:dyDescent="0.2">
      <c r="A730" s="81">
        <f t="shared" si="212"/>
        <v>723</v>
      </c>
      <c r="B730" s="77" t="str">
        <f>IFERROR(VLOOKUP(F730,GCC.Param!$B$3:$C$96,2,FALSE),"")</f>
        <v/>
      </c>
      <c r="C730" s="70">
        <f>'Input 1 - Schedule 1'!D732</f>
        <v>0</v>
      </c>
      <c r="D730" s="70">
        <f>'Input 1 - Schedule 1'!E732</f>
        <v>0</v>
      </c>
      <c r="E730" s="70">
        <f>'Input 1 - Schedule 1'!F732</f>
        <v>0</v>
      </c>
      <c r="F730" s="70">
        <f>'Input 1 - Schedule 1'!G732</f>
        <v>0</v>
      </c>
      <c r="G730" s="70">
        <f>'Input 1 - Schedule 1'!I732</f>
        <v>0</v>
      </c>
      <c r="H730" s="70" t="str">
        <f>'Input 1 - Schedule 1'!J732</f>
        <v/>
      </c>
      <c r="I730" s="70">
        <f>'Input 1 - Schedule 1'!U732</f>
        <v>0</v>
      </c>
      <c r="J730" s="46"/>
      <c r="L730" s="46"/>
      <c r="M730" s="46"/>
      <c r="N730" s="70">
        <f>SUMIFS('Input 3 - Capital Instruments'!P$6:P$222,'Input 3 - Capital Instruments'!$N$6:$N$222,C730)</f>
        <v>0</v>
      </c>
      <c r="O730" s="46"/>
      <c r="P730" s="46"/>
      <c r="Q730" s="46"/>
      <c r="R730" s="71">
        <f t="shared" si="213"/>
        <v>0</v>
      </c>
      <c r="S730" s="46"/>
      <c r="T730" s="46"/>
      <c r="U730" s="72">
        <f t="shared" si="214"/>
        <v>0</v>
      </c>
      <c r="V730" s="71">
        <f t="shared" si="215"/>
        <v>0</v>
      </c>
      <c r="W730" s="71">
        <f t="shared" si="216"/>
        <v>0</v>
      </c>
      <c r="Y730" s="46"/>
      <c r="AA730" s="46"/>
      <c r="AB730" s="51"/>
      <c r="AC730" s="51"/>
      <c r="AD730" s="51"/>
      <c r="AE730" s="51"/>
      <c r="AF730" s="51"/>
      <c r="AG730" s="72">
        <f t="shared" si="217"/>
        <v>0</v>
      </c>
      <c r="AH730" s="46"/>
      <c r="AI730" s="46"/>
      <c r="AJ730" s="72">
        <f t="shared" si="209"/>
        <v>0</v>
      </c>
      <c r="AK730" s="71">
        <f t="shared" si="210"/>
        <v>0</v>
      </c>
      <c r="AL730" s="71">
        <f t="shared" si="211"/>
        <v>0</v>
      </c>
      <c r="AN730" s="73">
        <f t="shared" si="218"/>
        <v>0</v>
      </c>
      <c r="AO730" s="78">
        <f t="shared" si="219"/>
        <v>0</v>
      </c>
      <c r="AP730" s="79">
        <f t="shared" si="220"/>
        <v>0</v>
      </c>
      <c r="AQ730" s="73">
        <f t="shared" si="221"/>
        <v>0</v>
      </c>
      <c r="AR730" s="78">
        <f t="shared" si="222"/>
        <v>0</v>
      </c>
      <c r="AS730" s="79">
        <f t="shared" si="223"/>
        <v>0</v>
      </c>
      <c r="AT730" s="80" t="str">
        <f t="shared" si="224"/>
        <v/>
      </c>
      <c r="AU730" s="80" t="str">
        <f t="shared" si="225"/>
        <v/>
      </c>
      <c r="AW730" s="3" t="s">
        <v>1</v>
      </c>
    </row>
    <row r="731" spans="1:49" x14ac:dyDescent="0.2">
      <c r="A731" s="81">
        <f t="shared" si="212"/>
        <v>724</v>
      </c>
      <c r="B731" s="77" t="str">
        <f>IFERROR(VLOOKUP(F731,GCC.Param!$B$3:$C$96,2,FALSE),"")</f>
        <v/>
      </c>
      <c r="C731" s="70">
        <f>'Input 1 - Schedule 1'!D733</f>
        <v>0</v>
      </c>
      <c r="D731" s="70">
        <f>'Input 1 - Schedule 1'!E733</f>
        <v>0</v>
      </c>
      <c r="E731" s="70">
        <f>'Input 1 - Schedule 1'!F733</f>
        <v>0</v>
      </c>
      <c r="F731" s="70">
        <f>'Input 1 - Schedule 1'!G733</f>
        <v>0</v>
      </c>
      <c r="G731" s="70">
        <f>'Input 1 - Schedule 1'!I733</f>
        <v>0</v>
      </c>
      <c r="H731" s="70" t="str">
        <f>'Input 1 - Schedule 1'!J733</f>
        <v/>
      </c>
      <c r="I731" s="70">
        <f>'Input 1 - Schedule 1'!U733</f>
        <v>0</v>
      </c>
      <c r="J731" s="46"/>
      <c r="L731" s="46"/>
      <c r="M731" s="46"/>
      <c r="N731" s="70">
        <f>SUMIFS('Input 3 - Capital Instruments'!P$6:P$222,'Input 3 - Capital Instruments'!$N$6:$N$222,C731)</f>
        <v>0</v>
      </c>
      <c r="O731" s="46"/>
      <c r="P731" s="46"/>
      <c r="Q731" s="46"/>
      <c r="R731" s="71">
        <f t="shared" si="213"/>
        <v>0</v>
      </c>
      <c r="S731" s="46"/>
      <c r="T731" s="46"/>
      <c r="U731" s="72">
        <f t="shared" si="214"/>
        <v>0</v>
      </c>
      <c r="V731" s="71">
        <f t="shared" si="215"/>
        <v>0</v>
      </c>
      <c r="W731" s="71">
        <f t="shared" si="216"/>
        <v>0</v>
      </c>
      <c r="Y731" s="46"/>
      <c r="AA731" s="46"/>
      <c r="AB731" s="51"/>
      <c r="AC731" s="51"/>
      <c r="AD731" s="51"/>
      <c r="AE731" s="51"/>
      <c r="AF731" s="51"/>
      <c r="AG731" s="72">
        <f t="shared" si="217"/>
        <v>0</v>
      </c>
      <c r="AH731" s="46"/>
      <c r="AI731" s="46"/>
      <c r="AJ731" s="72">
        <f t="shared" si="209"/>
        <v>0</v>
      </c>
      <c r="AK731" s="71">
        <f t="shared" si="210"/>
        <v>0</v>
      </c>
      <c r="AL731" s="71">
        <f t="shared" si="211"/>
        <v>0</v>
      </c>
      <c r="AN731" s="73">
        <f t="shared" si="218"/>
        <v>0</v>
      </c>
      <c r="AO731" s="78">
        <f t="shared" si="219"/>
        <v>0</v>
      </c>
      <c r="AP731" s="79">
        <f t="shared" si="220"/>
        <v>0</v>
      </c>
      <c r="AQ731" s="73">
        <f t="shared" si="221"/>
        <v>0</v>
      </c>
      <c r="AR731" s="78">
        <f t="shared" si="222"/>
        <v>0</v>
      </c>
      <c r="AS731" s="79">
        <f t="shared" si="223"/>
        <v>0</v>
      </c>
      <c r="AT731" s="80" t="str">
        <f t="shared" si="224"/>
        <v/>
      </c>
      <c r="AU731" s="80" t="str">
        <f t="shared" si="225"/>
        <v/>
      </c>
      <c r="AW731" s="3" t="s">
        <v>1</v>
      </c>
    </row>
    <row r="732" spans="1:49" x14ac:dyDescent="0.2">
      <c r="A732" s="81">
        <f t="shared" si="212"/>
        <v>725</v>
      </c>
      <c r="B732" s="77" t="str">
        <f>IFERROR(VLOOKUP(F732,GCC.Param!$B$3:$C$96,2,FALSE),"")</f>
        <v/>
      </c>
      <c r="C732" s="70">
        <f>'Input 1 - Schedule 1'!D734</f>
        <v>0</v>
      </c>
      <c r="D732" s="70">
        <f>'Input 1 - Schedule 1'!E734</f>
        <v>0</v>
      </c>
      <c r="E732" s="70">
        <f>'Input 1 - Schedule 1'!F734</f>
        <v>0</v>
      </c>
      <c r="F732" s="70">
        <f>'Input 1 - Schedule 1'!G734</f>
        <v>0</v>
      </c>
      <c r="G732" s="70">
        <f>'Input 1 - Schedule 1'!I734</f>
        <v>0</v>
      </c>
      <c r="H732" s="70" t="str">
        <f>'Input 1 - Schedule 1'!J734</f>
        <v/>
      </c>
      <c r="I732" s="70">
        <f>'Input 1 - Schedule 1'!U734</f>
        <v>0</v>
      </c>
      <c r="J732" s="46"/>
      <c r="L732" s="46"/>
      <c r="M732" s="46"/>
      <c r="N732" s="70">
        <f>SUMIFS('Input 3 - Capital Instruments'!P$6:P$222,'Input 3 - Capital Instruments'!$N$6:$N$222,C732)</f>
        <v>0</v>
      </c>
      <c r="O732" s="46"/>
      <c r="P732" s="46"/>
      <c r="Q732" s="46"/>
      <c r="R732" s="71">
        <f t="shared" si="213"/>
        <v>0</v>
      </c>
      <c r="S732" s="46"/>
      <c r="T732" s="46"/>
      <c r="U732" s="72">
        <f t="shared" si="214"/>
        <v>0</v>
      </c>
      <c r="V732" s="71">
        <f t="shared" si="215"/>
        <v>0</v>
      </c>
      <c r="W732" s="71">
        <f t="shared" si="216"/>
        <v>0</v>
      </c>
      <c r="Y732" s="46"/>
      <c r="AA732" s="46"/>
      <c r="AB732" s="51"/>
      <c r="AC732" s="51"/>
      <c r="AD732" s="51"/>
      <c r="AE732" s="51"/>
      <c r="AF732" s="51"/>
      <c r="AG732" s="72">
        <f t="shared" si="217"/>
        <v>0</v>
      </c>
      <c r="AH732" s="46"/>
      <c r="AI732" s="46"/>
      <c r="AJ732" s="72">
        <f t="shared" si="209"/>
        <v>0</v>
      </c>
      <c r="AK732" s="71">
        <f t="shared" si="210"/>
        <v>0</v>
      </c>
      <c r="AL732" s="71">
        <f t="shared" si="211"/>
        <v>0</v>
      </c>
      <c r="AN732" s="73">
        <f t="shared" si="218"/>
        <v>0</v>
      </c>
      <c r="AO732" s="78">
        <f t="shared" si="219"/>
        <v>0</v>
      </c>
      <c r="AP732" s="79">
        <f t="shared" si="220"/>
        <v>0</v>
      </c>
      <c r="AQ732" s="73">
        <f t="shared" si="221"/>
        <v>0</v>
      </c>
      <c r="AR732" s="78">
        <f t="shared" si="222"/>
        <v>0</v>
      </c>
      <c r="AS732" s="79">
        <f t="shared" si="223"/>
        <v>0</v>
      </c>
      <c r="AT732" s="80" t="str">
        <f t="shared" si="224"/>
        <v/>
      </c>
      <c r="AU732" s="80" t="str">
        <f t="shared" si="225"/>
        <v/>
      </c>
      <c r="AW732" s="3" t="s">
        <v>1</v>
      </c>
    </row>
    <row r="733" spans="1:49" x14ac:dyDescent="0.2">
      <c r="A733" s="81">
        <f t="shared" si="212"/>
        <v>726</v>
      </c>
      <c r="B733" s="77" t="str">
        <f>IFERROR(VLOOKUP(F733,GCC.Param!$B$3:$C$96,2,FALSE),"")</f>
        <v/>
      </c>
      <c r="C733" s="70">
        <f>'Input 1 - Schedule 1'!D735</f>
        <v>0</v>
      </c>
      <c r="D733" s="70">
        <f>'Input 1 - Schedule 1'!E735</f>
        <v>0</v>
      </c>
      <c r="E733" s="70">
        <f>'Input 1 - Schedule 1'!F735</f>
        <v>0</v>
      </c>
      <c r="F733" s="70">
        <f>'Input 1 - Schedule 1'!G735</f>
        <v>0</v>
      </c>
      <c r="G733" s="70">
        <f>'Input 1 - Schedule 1'!I735</f>
        <v>0</v>
      </c>
      <c r="H733" s="70" t="str">
        <f>'Input 1 - Schedule 1'!J735</f>
        <v/>
      </c>
      <c r="I733" s="70">
        <f>'Input 1 - Schedule 1'!U735</f>
        <v>0</v>
      </c>
      <c r="J733" s="46"/>
      <c r="L733" s="46"/>
      <c r="M733" s="46"/>
      <c r="N733" s="70">
        <f>SUMIFS('Input 3 - Capital Instruments'!P$6:P$222,'Input 3 - Capital Instruments'!$N$6:$N$222,C733)</f>
        <v>0</v>
      </c>
      <c r="O733" s="46"/>
      <c r="P733" s="46"/>
      <c r="Q733" s="46"/>
      <c r="R733" s="71">
        <f t="shared" si="213"/>
        <v>0</v>
      </c>
      <c r="S733" s="46"/>
      <c r="T733" s="46"/>
      <c r="U733" s="72">
        <f t="shared" si="214"/>
        <v>0</v>
      </c>
      <c r="V733" s="71">
        <f t="shared" si="215"/>
        <v>0</v>
      </c>
      <c r="W733" s="71">
        <f t="shared" si="216"/>
        <v>0</v>
      </c>
      <c r="Y733" s="46"/>
      <c r="AA733" s="46"/>
      <c r="AB733" s="51"/>
      <c r="AC733" s="51"/>
      <c r="AD733" s="51"/>
      <c r="AE733" s="51"/>
      <c r="AF733" s="51"/>
      <c r="AG733" s="72">
        <f t="shared" si="217"/>
        <v>0</v>
      </c>
      <c r="AH733" s="46"/>
      <c r="AI733" s="46"/>
      <c r="AJ733" s="72">
        <f t="shared" si="209"/>
        <v>0</v>
      </c>
      <c r="AK733" s="71">
        <f t="shared" si="210"/>
        <v>0</v>
      </c>
      <c r="AL733" s="71">
        <f t="shared" si="211"/>
        <v>0</v>
      </c>
      <c r="AN733" s="73">
        <f t="shared" si="218"/>
        <v>0</v>
      </c>
      <c r="AO733" s="78">
        <f t="shared" si="219"/>
        <v>0</v>
      </c>
      <c r="AP733" s="79">
        <f t="shared" si="220"/>
        <v>0</v>
      </c>
      <c r="AQ733" s="73">
        <f t="shared" si="221"/>
        <v>0</v>
      </c>
      <c r="AR733" s="78">
        <f t="shared" si="222"/>
        <v>0</v>
      </c>
      <c r="AS733" s="79">
        <f t="shared" si="223"/>
        <v>0</v>
      </c>
      <c r="AT733" s="80" t="str">
        <f t="shared" si="224"/>
        <v/>
      </c>
      <c r="AU733" s="80" t="str">
        <f t="shared" si="225"/>
        <v/>
      </c>
      <c r="AW733" s="3" t="s">
        <v>1</v>
      </c>
    </row>
    <row r="734" spans="1:49" x14ac:dyDescent="0.2">
      <c r="A734" s="81">
        <f t="shared" si="212"/>
        <v>727</v>
      </c>
      <c r="B734" s="77" t="str">
        <f>IFERROR(VLOOKUP(F734,GCC.Param!$B$3:$C$96,2,FALSE),"")</f>
        <v/>
      </c>
      <c r="C734" s="70">
        <f>'Input 1 - Schedule 1'!D736</f>
        <v>0</v>
      </c>
      <c r="D734" s="70">
        <f>'Input 1 - Schedule 1'!E736</f>
        <v>0</v>
      </c>
      <c r="E734" s="70">
        <f>'Input 1 - Schedule 1'!F736</f>
        <v>0</v>
      </c>
      <c r="F734" s="70">
        <f>'Input 1 - Schedule 1'!G736</f>
        <v>0</v>
      </c>
      <c r="G734" s="70">
        <f>'Input 1 - Schedule 1'!I736</f>
        <v>0</v>
      </c>
      <c r="H734" s="70" t="str">
        <f>'Input 1 - Schedule 1'!J736</f>
        <v/>
      </c>
      <c r="I734" s="70">
        <f>'Input 1 - Schedule 1'!U736</f>
        <v>0</v>
      </c>
      <c r="J734" s="46"/>
      <c r="L734" s="46"/>
      <c r="M734" s="46"/>
      <c r="N734" s="70">
        <f>SUMIFS('Input 3 - Capital Instruments'!P$6:P$222,'Input 3 - Capital Instruments'!$N$6:$N$222,C734)</f>
        <v>0</v>
      </c>
      <c r="O734" s="46"/>
      <c r="P734" s="46"/>
      <c r="Q734" s="46"/>
      <c r="R734" s="71">
        <f t="shared" si="213"/>
        <v>0</v>
      </c>
      <c r="S734" s="46"/>
      <c r="T734" s="46"/>
      <c r="U734" s="72">
        <f t="shared" si="214"/>
        <v>0</v>
      </c>
      <c r="V734" s="71">
        <f t="shared" si="215"/>
        <v>0</v>
      </c>
      <c r="W734" s="71">
        <f t="shared" si="216"/>
        <v>0</v>
      </c>
      <c r="Y734" s="46"/>
      <c r="AA734" s="46"/>
      <c r="AB734" s="51"/>
      <c r="AC734" s="51"/>
      <c r="AD734" s="51"/>
      <c r="AE734" s="51"/>
      <c r="AF734" s="51"/>
      <c r="AG734" s="72">
        <f t="shared" si="217"/>
        <v>0</v>
      </c>
      <c r="AH734" s="46"/>
      <c r="AI734" s="46"/>
      <c r="AJ734" s="72">
        <f t="shared" si="209"/>
        <v>0</v>
      </c>
      <c r="AK734" s="71">
        <f t="shared" si="210"/>
        <v>0</v>
      </c>
      <c r="AL734" s="71">
        <f t="shared" si="211"/>
        <v>0</v>
      </c>
      <c r="AN734" s="73">
        <f t="shared" si="218"/>
        <v>0</v>
      </c>
      <c r="AO734" s="78">
        <f t="shared" si="219"/>
        <v>0</v>
      </c>
      <c r="AP734" s="79">
        <f t="shared" si="220"/>
        <v>0</v>
      </c>
      <c r="AQ734" s="73">
        <f t="shared" si="221"/>
        <v>0</v>
      </c>
      <c r="AR734" s="78">
        <f t="shared" si="222"/>
        <v>0</v>
      </c>
      <c r="AS734" s="79">
        <f t="shared" si="223"/>
        <v>0</v>
      </c>
      <c r="AT734" s="80" t="str">
        <f t="shared" si="224"/>
        <v/>
      </c>
      <c r="AU734" s="80" t="str">
        <f t="shared" si="225"/>
        <v/>
      </c>
      <c r="AW734" s="3" t="s">
        <v>1</v>
      </c>
    </row>
    <row r="735" spans="1:49" x14ac:dyDescent="0.2">
      <c r="A735" s="81">
        <f t="shared" si="212"/>
        <v>728</v>
      </c>
      <c r="B735" s="77" t="str">
        <f>IFERROR(VLOOKUP(F735,GCC.Param!$B$3:$C$96,2,FALSE),"")</f>
        <v/>
      </c>
      <c r="C735" s="70">
        <f>'Input 1 - Schedule 1'!D737</f>
        <v>0</v>
      </c>
      <c r="D735" s="70">
        <f>'Input 1 - Schedule 1'!E737</f>
        <v>0</v>
      </c>
      <c r="E735" s="70">
        <f>'Input 1 - Schedule 1'!F737</f>
        <v>0</v>
      </c>
      <c r="F735" s="70">
        <f>'Input 1 - Schedule 1'!G737</f>
        <v>0</v>
      </c>
      <c r="G735" s="70">
        <f>'Input 1 - Schedule 1'!I737</f>
        <v>0</v>
      </c>
      <c r="H735" s="70" t="str">
        <f>'Input 1 - Schedule 1'!J737</f>
        <v/>
      </c>
      <c r="I735" s="70">
        <f>'Input 1 - Schedule 1'!U737</f>
        <v>0</v>
      </c>
      <c r="J735" s="46"/>
      <c r="L735" s="46"/>
      <c r="M735" s="46"/>
      <c r="N735" s="70">
        <f>SUMIFS('Input 3 - Capital Instruments'!P$6:P$222,'Input 3 - Capital Instruments'!$N$6:$N$222,C735)</f>
        <v>0</v>
      </c>
      <c r="O735" s="46"/>
      <c r="P735" s="46"/>
      <c r="Q735" s="46"/>
      <c r="R735" s="71">
        <f t="shared" si="213"/>
        <v>0</v>
      </c>
      <c r="S735" s="46"/>
      <c r="T735" s="46"/>
      <c r="U735" s="72">
        <f t="shared" si="214"/>
        <v>0</v>
      </c>
      <c r="V735" s="71">
        <f t="shared" si="215"/>
        <v>0</v>
      </c>
      <c r="W735" s="71">
        <f t="shared" si="216"/>
        <v>0</v>
      </c>
      <c r="Y735" s="46"/>
      <c r="AA735" s="46"/>
      <c r="AB735" s="51"/>
      <c r="AC735" s="51"/>
      <c r="AD735" s="51"/>
      <c r="AE735" s="51"/>
      <c r="AF735" s="51"/>
      <c r="AG735" s="72">
        <f t="shared" si="217"/>
        <v>0</v>
      </c>
      <c r="AH735" s="46"/>
      <c r="AI735" s="46"/>
      <c r="AJ735" s="72">
        <f t="shared" si="209"/>
        <v>0</v>
      </c>
      <c r="AK735" s="71">
        <f t="shared" si="210"/>
        <v>0</v>
      </c>
      <c r="AL735" s="71">
        <f t="shared" si="211"/>
        <v>0</v>
      </c>
      <c r="AN735" s="73">
        <f t="shared" si="218"/>
        <v>0</v>
      </c>
      <c r="AO735" s="78">
        <f t="shared" si="219"/>
        <v>0</v>
      </c>
      <c r="AP735" s="79">
        <f t="shared" si="220"/>
        <v>0</v>
      </c>
      <c r="AQ735" s="73">
        <f t="shared" si="221"/>
        <v>0</v>
      </c>
      <c r="AR735" s="78">
        <f t="shared" si="222"/>
        <v>0</v>
      </c>
      <c r="AS735" s="79">
        <f t="shared" si="223"/>
        <v>0</v>
      </c>
      <c r="AT735" s="80" t="str">
        <f t="shared" si="224"/>
        <v/>
      </c>
      <c r="AU735" s="80" t="str">
        <f t="shared" si="225"/>
        <v/>
      </c>
      <c r="AW735" s="3" t="s">
        <v>1</v>
      </c>
    </row>
    <row r="736" spans="1:49" x14ac:dyDescent="0.2">
      <c r="A736" s="81">
        <f t="shared" si="212"/>
        <v>729</v>
      </c>
      <c r="B736" s="77" t="str">
        <f>IFERROR(VLOOKUP(F736,GCC.Param!$B$3:$C$96,2,FALSE),"")</f>
        <v/>
      </c>
      <c r="C736" s="70">
        <f>'Input 1 - Schedule 1'!D738</f>
        <v>0</v>
      </c>
      <c r="D736" s="70">
        <f>'Input 1 - Schedule 1'!E738</f>
        <v>0</v>
      </c>
      <c r="E736" s="70">
        <f>'Input 1 - Schedule 1'!F738</f>
        <v>0</v>
      </c>
      <c r="F736" s="70">
        <f>'Input 1 - Schedule 1'!G738</f>
        <v>0</v>
      </c>
      <c r="G736" s="70">
        <f>'Input 1 - Schedule 1'!I738</f>
        <v>0</v>
      </c>
      <c r="H736" s="70" t="str">
        <f>'Input 1 - Schedule 1'!J738</f>
        <v/>
      </c>
      <c r="I736" s="70">
        <f>'Input 1 - Schedule 1'!U738</f>
        <v>0</v>
      </c>
      <c r="J736" s="46"/>
      <c r="L736" s="46"/>
      <c r="M736" s="46"/>
      <c r="N736" s="70">
        <f>SUMIFS('Input 3 - Capital Instruments'!P$6:P$222,'Input 3 - Capital Instruments'!$N$6:$N$222,C736)</f>
        <v>0</v>
      </c>
      <c r="O736" s="46"/>
      <c r="P736" s="46"/>
      <c r="Q736" s="46"/>
      <c r="R736" s="71">
        <f t="shared" si="213"/>
        <v>0</v>
      </c>
      <c r="S736" s="46"/>
      <c r="T736" s="46"/>
      <c r="U736" s="72">
        <f t="shared" si="214"/>
        <v>0</v>
      </c>
      <c r="V736" s="71">
        <f t="shared" si="215"/>
        <v>0</v>
      </c>
      <c r="W736" s="71">
        <f t="shared" si="216"/>
        <v>0</v>
      </c>
      <c r="Y736" s="46"/>
      <c r="AA736" s="46"/>
      <c r="AB736" s="51"/>
      <c r="AC736" s="51"/>
      <c r="AD736" s="51"/>
      <c r="AE736" s="51"/>
      <c r="AF736" s="51"/>
      <c r="AG736" s="72">
        <f t="shared" si="217"/>
        <v>0</v>
      </c>
      <c r="AH736" s="46"/>
      <c r="AI736" s="46"/>
      <c r="AJ736" s="72">
        <f t="shared" si="209"/>
        <v>0</v>
      </c>
      <c r="AK736" s="71">
        <f t="shared" si="210"/>
        <v>0</v>
      </c>
      <c r="AL736" s="71">
        <f t="shared" si="211"/>
        <v>0</v>
      </c>
      <c r="AN736" s="73">
        <f t="shared" si="218"/>
        <v>0</v>
      </c>
      <c r="AO736" s="78">
        <f t="shared" si="219"/>
        <v>0</v>
      </c>
      <c r="AP736" s="79">
        <f t="shared" si="220"/>
        <v>0</v>
      </c>
      <c r="AQ736" s="73">
        <f t="shared" si="221"/>
        <v>0</v>
      </c>
      <c r="AR736" s="78">
        <f t="shared" si="222"/>
        <v>0</v>
      </c>
      <c r="AS736" s="79">
        <f t="shared" si="223"/>
        <v>0</v>
      </c>
      <c r="AT736" s="80" t="str">
        <f t="shared" si="224"/>
        <v/>
      </c>
      <c r="AU736" s="80" t="str">
        <f t="shared" si="225"/>
        <v/>
      </c>
      <c r="AW736" s="3" t="s">
        <v>1</v>
      </c>
    </row>
    <row r="737" spans="1:49" x14ac:dyDescent="0.2">
      <c r="A737" s="81">
        <f t="shared" si="212"/>
        <v>730</v>
      </c>
      <c r="B737" s="77" t="str">
        <f>IFERROR(VLOOKUP(F737,GCC.Param!$B$3:$C$96,2,FALSE),"")</f>
        <v/>
      </c>
      <c r="C737" s="70">
        <f>'Input 1 - Schedule 1'!D739</f>
        <v>0</v>
      </c>
      <c r="D737" s="70">
        <f>'Input 1 - Schedule 1'!E739</f>
        <v>0</v>
      </c>
      <c r="E737" s="70">
        <f>'Input 1 - Schedule 1'!F739</f>
        <v>0</v>
      </c>
      <c r="F737" s="70">
        <f>'Input 1 - Schedule 1'!G739</f>
        <v>0</v>
      </c>
      <c r="G737" s="70">
        <f>'Input 1 - Schedule 1'!I739</f>
        <v>0</v>
      </c>
      <c r="H737" s="70" t="str">
        <f>'Input 1 - Schedule 1'!J739</f>
        <v/>
      </c>
      <c r="I737" s="70">
        <f>'Input 1 - Schedule 1'!U739</f>
        <v>0</v>
      </c>
      <c r="J737" s="46"/>
      <c r="L737" s="46"/>
      <c r="M737" s="46"/>
      <c r="N737" s="70">
        <f>SUMIFS('Input 3 - Capital Instruments'!P$6:P$222,'Input 3 - Capital Instruments'!$N$6:$N$222,C737)</f>
        <v>0</v>
      </c>
      <c r="O737" s="46"/>
      <c r="P737" s="46"/>
      <c r="Q737" s="46"/>
      <c r="R737" s="71">
        <f t="shared" si="213"/>
        <v>0</v>
      </c>
      <c r="S737" s="46"/>
      <c r="T737" s="46"/>
      <c r="U737" s="72">
        <f t="shared" si="214"/>
        <v>0</v>
      </c>
      <c r="V737" s="71">
        <f t="shared" si="215"/>
        <v>0</v>
      </c>
      <c r="W737" s="71">
        <f t="shared" si="216"/>
        <v>0</v>
      </c>
      <c r="Y737" s="46"/>
      <c r="AA737" s="46"/>
      <c r="AB737" s="51"/>
      <c r="AC737" s="51"/>
      <c r="AD737" s="51"/>
      <c r="AE737" s="51"/>
      <c r="AF737" s="51"/>
      <c r="AG737" s="72">
        <f t="shared" si="217"/>
        <v>0</v>
      </c>
      <c r="AH737" s="46"/>
      <c r="AI737" s="46"/>
      <c r="AJ737" s="72">
        <f t="shared" si="209"/>
        <v>0</v>
      </c>
      <c r="AK737" s="71">
        <f t="shared" si="210"/>
        <v>0</v>
      </c>
      <c r="AL737" s="71">
        <f t="shared" si="211"/>
        <v>0</v>
      </c>
      <c r="AN737" s="73">
        <f t="shared" si="218"/>
        <v>0</v>
      </c>
      <c r="AO737" s="78">
        <f t="shared" si="219"/>
        <v>0</v>
      </c>
      <c r="AP737" s="79">
        <f t="shared" si="220"/>
        <v>0</v>
      </c>
      <c r="AQ737" s="73">
        <f t="shared" si="221"/>
        <v>0</v>
      </c>
      <c r="AR737" s="78">
        <f t="shared" si="222"/>
        <v>0</v>
      </c>
      <c r="AS737" s="79">
        <f t="shared" si="223"/>
        <v>0</v>
      </c>
      <c r="AT737" s="80" t="str">
        <f t="shared" si="224"/>
        <v/>
      </c>
      <c r="AU737" s="80" t="str">
        <f t="shared" si="225"/>
        <v/>
      </c>
      <c r="AW737" s="3" t="s">
        <v>1</v>
      </c>
    </row>
    <row r="738" spans="1:49" x14ac:dyDescent="0.2">
      <c r="A738" s="81">
        <f t="shared" si="212"/>
        <v>731</v>
      </c>
      <c r="B738" s="77" t="str">
        <f>IFERROR(VLOOKUP(F738,GCC.Param!$B$3:$C$96,2,FALSE),"")</f>
        <v/>
      </c>
      <c r="C738" s="70">
        <f>'Input 1 - Schedule 1'!D740</f>
        <v>0</v>
      </c>
      <c r="D738" s="70">
        <f>'Input 1 - Schedule 1'!E740</f>
        <v>0</v>
      </c>
      <c r="E738" s="70">
        <f>'Input 1 - Schedule 1'!F740</f>
        <v>0</v>
      </c>
      <c r="F738" s="70">
        <f>'Input 1 - Schedule 1'!G740</f>
        <v>0</v>
      </c>
      <c r="G738" s="70">
        <f>'Input 1 - Schedule 1'!I740</f>
        <v>0</v>
      </c>
      <c r="H738" s="70" t="str">
        <f>'Input 1 - Schedule 1'!J740</f>
        <v/>
      </c>
      <c r="I738" s="70">
        <f>'Input 1 - Schedule 1'!U740</f>
        <v>0</v>
      </c>
      <c r="J738" s="46"/>
      <c r="L738" s="46"/>
      <c r="M738" s="46"/>
      <c r="N738" s="70">
        <f>SUMIFS('Input 3 - Capital Instruments'!P$6:P$222,'Input 3 - Capital Instruments'!$N$6:$N$222,C738)</f>
        <v>0</v>
      </c>
      <c r="O738" s="46"/>
      <c r="P738" s="46"/>
      <c r="Q738" s="46"/>
      <c r="R738" s="71">
        <f t="shared" si="213"/>
        <v>0</v>
      </c>
      <c r="S738" s="46"/>
      <c r="T738" s="46"/>
      <c r="U738" s="72">
        <f t="shared" si="214"/>
        <v>0</v>
      </c>
      <c r="V738" s="71">
        <f t="shared" si="215"/>
        <v>0</v>
      </c>
      <c r="W738" s="71">
        <f t="shared" si="216"/>
        <v>0</v>
      </c>
      <c r="Y738" s="46"/>
      <c r="AA738" s="46"/>
      <c r="AB738" s="51"/>
      <c r="AC738" s="51"/>
      <c r="AD738" s="51"/>
      <c r="AE738" s="51"/>
      <c r="AF738" s="51"/>
      <c r="AG738" s="72">
        <f t="shared" si="217"/>
        <v>0</v>
      </c>
      <c r="AH738" s="46"/>
      <c r="AI738" s="46"/>
      <c r="AJ738" s="72">
        <f t="shared" si="209"/>
        <v>0</v>
      </c>
      <c r="AK738" s="71">
        <f t="shared" si="210"/>
        <v>0</v>
      </c>
      <c r="AL738" s="71">
        <f t="shared" si="211"/>
        <v>0</v>
      </c>
      <c r="AN738" s="73">
        <f t="shared" si="218"/>
        <v>0</v>
      </c>
      <c r="AO738" s="78">
        <f t="shared" si="219"/>
        <v>0</v>
      </c>
      <c r="AP738" s="79">
        <f t="shared" si="220"/>
        <v>0</v>
      </c>
      <c r="AQ738" s="73">
        <f t="shared" si="221"/>
        <v>0</v>
      </c>
      <c r="AR738" s="78">
        <f t="shared" si="222"/>
        <v>0</v>
      </c>
      <c r="AS738" s="79">
        <f t="shared" si="223"/>
        <v>0</v>
      </c>
      <c r="AT738" s="80" t="str">
        <f t="shared" si="224"/>
        <v/>
      </c>
      <c r="AU738" s="80" t="str">
        <f t="shared" si="225"/>
        <v/>
      </c>
      <c r="AW738" s="3" t="s">
        <v>1</v>
      </c>
    </row>
    <row r="739" spans="1:49" x14ac:dyDescent="0.2">
      <c r="A739" s="81">
        <f t="shared" si="212"/>
        <v>732</v>
      </c>
      <c r="B739" s="77" t="str">
        <f>IFERROR(VLOOKUP(F739,GCC.Param!$B$3:$C$96,2,FALSE),"")</f>
        <v/>
      </c>
      <c r="C739" s="70">
        <f>'Input 1 - Schedule 1'!D741</f>
        <v>0</v>
      </c>
      <c r="D739" s="70">
        <f>'Input 1 - Schedule 1'!E741</f>
        <v>0</v>
      </c>
      <c r="E739" s="70">
        <f>'Input 1 - Schedule 1'!F741</f>
        <v>0</v>
      </c>
      <c r="F739" s="70">
        <f>'Input 1 - Schedule 1'!G741</f>
        <v>0</v>
      </c>
      <c r="G739" s="70">
        <f>'Input 1 - Schedule 1'!I741</f>
        <v>0</v>
      </c>
      <c r="H739" s="70" t="str">
        <f>'Input 1 - Schedule 1'!J741</f>
        <v/>
      </c>
      <c r="I739" s="70">
        <f>'Input 1 - Schedule 1'!U741</f>
        <v>0</v>
      </c>
      <c r="J739" s="46"/>
      <c r="L739" s="46"/>
      <c r="M739" s="46"/>
      <c r="N739" s="70">
        <f>SUMIFS('Input 3 - Capital Instruments'!P$6:P$222,'Input 3 - Capital Instruments'!$N$6:$N$222,C739)</f>
        <v>0</v>
      </c>
      <c r="O739" s="46"/>
      <c r="P739" s="46"/>
      <c r="Q739" s="46"/>
      <c r="R739" s="71">
        <f t="shared" si="213"/>
        <v>0</v>
      </c>
      <c r="S739" s="46"/>
      <c r="T739" s="46"/>
      <c r="U739" s="72">
        <f t="shared" si="214"/>
        <v>0</v>
      </c>
      <c r="V739" s="71">
        <f t="shared" si="215"/>
        <v>0</v>
      </c>
      <c r="W739" s="71">
        <f t="shared" si="216"/>
        <v>0</v>
      </c>
      <c r="Y739" s="46"/>
      <c r="AA739" s="46"/>
      <c r="AB739" s="51"/>
      <c r="AC739" s="51"/>
      <c r="AD739" s="51"/>
      <c r="AE739" s="51"/>
      <c r="AF739" s="51"/>
      <c r="AG739" s="72">
        <f t="shared" si="217"/>
        <v>0</v>
      </c>
      <c r="AH739" s="46"/>
      <c r="AI739" s="46"/>
      <c r="AJ739" s="72">
        <f t="shared" si="209"/>
        <v>0</v>
      </c>
      <c r="AK739" s="71">
        <f t="shared" si="210"/>
        <v>0</v>
      </c>
      <c r="AL739" s="71">
        <f t="shared" si="211"/>
        <v>0</v>
      </c>
      <c r="AN739" s="73">
        <f t="shared" si="218"/>
        <v>0</v>
      </c>
      <c r="AO739" s="78">
        <f t="shared" si="219"/>
        <v>0</v>
      </c>
      <c r="AP739" s="79">
        <f t="shared" si="220"/>
        <v>0</v>
      </c>
      <c r="AQ739" s="73">
        <f t="shared" si="221"/>
        <v>0</v>
      </c>
      <c r="AR739" s="78">
        <f t="shared" si="222"/>
        <v>0</v>
      </c>
      <c r="AS739" s="79">
        <f t="shared" si="223"/>
        <v>0</v>
      </c>
      <c r="AT739" s="80" t="str">
        <f t="shared" si="224"/>
        <v/>
      </c>
      <c r="AU739" s="80" t="str">
        <f t="shared" si="225"/>
        <v/>
      </c>
      <c r="AW739" s="3" t="s">
        <v>1</v>
      </c>
    </row>
    <row r="740" spans="1:49" x14ac:dyDescent="0.2">
      <c r="A740" s="81">
        <f t="shared" si="212"/>
        <v>733</v>
      </c>
      <c r="B740" s="77" t="str">
        <f>IFERROR(VLOOKUP(F740,GCC.Param!$B$3:$C$96,2,FALSE),"")</f>
        <v/>
      </c>
      <c r="C740" s="70">
        <f>'Input 1 - Schedule 1'!D742</f>
        <v>0</v>
      </c>
      <c r="D740" s="70">
        <f>'Input 1 - Schedule 1'!E742</f>
        <v>0</v>
      </c>
      <c r="E740" s="70">
        <f>'Input 1 - Schedule 1'!F742</f>
        <v>0</v>
      </c>
      <c r="F740" s="70">
        <f>'Input 1 - Schedule 1'!G742</f>
        <v>0</v>
      </c>
      <c r="G740" s="70">
        <f>'Input 1 - Schedule 1'!I742</f>
        <v>0</v>
      </c>
      <c r="H740" s="70" t="str">
        <f>'Input 1 - Schedule 1'!J742</f>
        <v/>
      </c>
      <c r="I740" s="70">
        <f>'Input 1 - Schedule 1'!U742</f>
        <v>0</v>
      </c>
      <c r="J740" s="46"/>
      <c r="L740" s="46"/>
      <c r="M740" s="46"/>
      <c r="N740" s="70">
        <f>SUMIFS('Input 3 - Capital Instruments'!P$6:P$222,'Input 3 - Capital Instruments'!$N$6:$N$222,C740)</f>
        <v>0</v>
      </c>
      <c r="O740" s="46"/>
      <c r="P740" s="46"/>
      <c r="Q740" s="46"/>
      <c r="R740" s="71">
        <f t="shared" si="213"/>
        <v>0</v>
      </c>
      <c r="S740" s="46"/>
      <c r="T740" s="46"/>
      <c r="U740" s="72">
        <f t="shared" si="214"/>
        <v>0</v>
      </c>
      <c r="V740" s="71">
        <f t="shared" si="215"/>
        <v>0</v>
      </c>
      <c r="W740" s="71">
        <f t="shared" si="216"/>
        <v>0</v>
      </c>
      <c r="Y740" s="46"/>
      <c r="AA740" s="46"/>
      <c r="AB740" s="51"/>
      <c r="AC740" s="51"/>
      <c r="AD740" s="51"/>
      <c r="AE740" s="51"/>
      <c r="AF740" s="51"/>
      <c r="AG740" s="72">
        <f t="shared" si="217"/>
        <v>0</v>
      </c>
      <c r="AH740" s="46"/>
      <c r="AI740" s="46"/>
      <c r="AJ740" s="72">
        <f t="shared" si="209"/>
        <v>0</v>
      </c>
      <c r="AK740" s="71">
        <f t="shared" si="210"/>
        <v>0</v>
      </c>
      <c r="AL740" s="71">
        <f t="shared" si="211"/>
        <v>0</v>
      </c>
      <c r="AN740" s="73">
        <f t="shared" si="218"/>
        <v>0</v>
      </c>
      <c r="AO740" s="78">
        <f t="shared" si="219"/>
        <v>0</v>
      </c>
      <c r="AP740" s="79">
        <f t="shared" si="220"/>
        <v>0</v>
      </c>
      <c r="AQ740" s="73">
        <f t="shared" si="221"/>
        <v>0</v>
      </c>
      <c r="AR740" s="78">
        <f t="shared" si="222"/>
        <v>0</v>
      </c>
      <c r="AS740" s="79">
        <f t="shared" si="223"/>
        <v>0</v>
      </c>
      <c r="AT740" s="80" t="str">
        <f t="shared" si="224"/>
        <v/>
      </c>
      <c r="AU740" s="80" t="str">
        <f t="shared" si="225"/>
        <v/>
      </c>
      <c r="AW740" s="3" t="s">
        <v>1</v>
      </c>
    </row>
    <row r="741" spans="1:49" x14ac:dyDescent="0.2">
      <c r="A741" s="81">
        <f t="shared" si="212"/>
        <v>734</v>
      </c>
      <c r="B741" s="77" t="str">
        <f>IFERROR(VLOOKUP(F741,GCC.Param!$B$3:$C$96,2,FALSE),"")</f>
        <v/>
      </c>
      <c r="C741" s="70">
        <f>'Input 1 - Schedule 1'!D743</f>
        <v>0</v>
      </c>
      <c r="D741" s="70">
        <f>'Input 1 - Schedule 1'!E743</f>
        <v>0</v>
      </c>
      <c r="E741" s="70">
        <f>'Input 1 - Schedule 1'!F743</f>
        <v>0</v>
      </c>
      <c r="F741" s="70">
        <f>'Input 1 - Schedule 1'!G743</f>
        <v>0</v>
      </c>
      <c r="G741" s="70">
        <f>'Input 1 - Schedule 1'!I743</f>
        <v>0</v>
      </c>
      <c r="H741" s="70" t="str">
        <f>'Input 1 - Schedule 1'!J743</f>
        <v/>
      </c>
      <c r="I741" s="70">
        <f>'Input 1 - Schedule 1'!U743</f>
        <v>0</v>
      </c>
      <c r="J741" s="46"/>
      <c r="L741" s="46"/>
      <c r="M741" s="46"/>
      <c r="N741" s="70">
        <f>SUMIFS('Input 3 - Capital Instruments'!P$6:P$222,'Input 3 - Capital Instruments'!$N$6:$N$222,C741)</f>
        <v>0</v>
      </c>
      <c r="O741" s="46"/>
      <c r="P741" s="46"/>
      <c r="Q741" s="46"/>
      <c r="R741" s="71">
        <f t="shared" si="213"/>
        <v>0</v>
      </c>
      <c r="S741" s="46"/>
      <c r="T741" s="46"/>
      <c r="U741" s="72">
        <f t="shared" si="214"/>
        <v>0</v>
      </c>
      <c r="V741" s="71">
        <f t="shared" si="215"/>
        <v>0</v>
      </c>
      <c r="W741" s="71">
        <f t="shared" si="216"/>
        <v>0</v>
      </c>
      <c r="Y741" s="46"/>
      <c r="AA741" s="46"/>
      <c r="AB741" s="51"/>
      <c r="AC741" s="51"/>
      <c r="AD741" s="51"/>
      <c r="AE741" s="51"/>
      <c r="AF741" s="51"/>
      <c r="AG741" s="72">
        <f t="shared" si="217"/>
        <v>0</v>
      </c>
      <c r="AH741" s="46"/>
      <c r="AI741" s="46"/>
      <c r="AJ741" s="72">
        <f t="shared" si="209"/>
        <v>0</v>
      </c>
      <c r="AK741" s="71">
        <f t="shared" si="210"/>
        <v>0</v>
      </c>
      <c r="AL741" s="71">
        <f t="shared" si="211"/>
        <v>0</v>
      </c>
      <c r="AN741" s="73">
        <f t="shared" si="218"/>
        <v>0</v>
      </c>
      <c r="AO741" s="78">
        <f t="shared" si="219"/>
        <v>0</v>
      </c>
      <c r="AP741" s="79">
        <f t="shared" si="220"/>
        <v>0</v>
      </c>
      <c r="AQ741" s="73">
        <f t="shared" si="221"/>
        <v>0</v>
      </c>
      <c r="AR741" s="78">
        <f t="shared" si="222"/>
        <v>0</v>
      </c>
      <c r="AS741" s="79">
        <f t="shared" si="223"/>
        <v>0</v>
      </c>
      <c r="AT741" s="80" t="str">
        <f t="shared" si="224"/>
        <v/>
      </c>
      <c r="AU741" s="80" t="str">
        <f t="shared" si="225"/>
        <v/>
      </c>
      <c r="AW741" s="3" t="s">
        <v>1</v>
      </c>
    </row>
    <row r="742" spans="1:49" x14ac:dyDescent="0.2">
      <c r="A742" s="81">
        <f t="shared" si="212"/>
        <v>735</v>
      </c>
      <c r="B742" s="77" t="str">
        <f>IFERROR(VLOOKUP(F742,GCC.Param!$B$3:$C$96,2,FALSE),"")</f>
        <v/>
      </c>
      <c r="C742" s="70">
        <f>'Input 1 - Schedule 1'!D744</f>
        <v>0</v>
      </c>
      <c r="D742" s="70">
        <f>'Input 1 - Schedule 1'!E744</f>
        <v>0</v>
      </c>
      <c r="E742" s="70">
        <f>'Input 1 - Schedule 1'!F744</f>
        <v>0</v>
      </c>
      <c r="F742" s="70">
        <f>'Input 1 - Schedule 1'!G744</f>
        <v>0</v>
      </c>
      <c r="G742" s="70">
        <f>'Input 1 - Schedule 1'!I744</f>
        <v>0</v>
      </c>
      <c r="H742" s="70" t="str">
        <f>'Input 1 - Schedule 1'!J744</f>
        <v/>
      </c>
      <c r="I742" s="70">
        <f>'Input 1 - Schedule 1'!U744</f>
        <v>0</v>
      </c>
      <c r="J742" s="46"/>
      <c r="L742" s="46"/>
      <c r="M742" s="46"/>
      <c r="N742" s="70">
        <f>SUMIFS('Input 3 - Capital Instruments'!P$6:P$222,'Input 3 - Capital Instruments'!$N$6:$N$222,C742)</f>
        <v>0</v>
      </c>
      <c r="O742" s="46"/>
      <c r="P742" s="46"/>
      <c r="Q742" s="46"/>
      <c r="R742" s="71">
        <f t="shared" si="213"/>
        <v>0</v>
      </c>
      <c r="S742" s="46"/>
      <c r="T742" s="46"/>
      <c r="U742" s="72">
        <f t="shared" si="214"/>
        <v>0</v>
      </c>
      <c r="V742" s="71">
        <f t="shared" si="215"/>
        <v>0</v>
      </c>
      <c r="W742" s="71">
        <f t="shared" si="216"/>
        <v>0</v>
      </c>
      <c r="Y742" s="46"/>
      <c r="AA742" s="46"/>
      <c r="AB742" s="51"/>
      <c r="AC742" s="51"/>
      <c r="AD742" s="51"/>
      <c r="AE742" s="51"/>
      <c r="AF742" s="51"/>
      <c r="AG742" s="72">
        <f t="shared" si="217"/>
        <v>0</v>
      </c>
      <c r="AH742" s="46"/>
      <c r="AI742" s="46"/>
      <c r="AJ742" s="72">
        <f t="shared" si="209"/>
        <v>0</v>
      </c>
      <c r="AK742" s="71">
        <f t="shared" si="210"/>
        <v>0</v>
      </c>
      <c r="AL742" s="71">
        <f t="shared" si="211"/>
        <v>0</v>
      </c>
      <c r="AN742" s="73">
        <f t="shared" si="218"/>
        <v>0</v>
      </c>
      <c r="AO742" s="78">
        <f t="shared" si="219"/>
        <v>0</v>
      </c>
      <c r="AP742" s="79">
        <f t="shared" si="220"/>
        <v>0</v>
      </c>
      <c r="AQ742" s="73">
        <f t="shared" si="221"/>
        <v>0</v>
      </c>
      <c r="AR742" s="78">
        <f t="shared" si="222"/>
        <v>0</v>
      </c>
      <c r="AS742" s="79">
        <f t="shared" si="223"/>
        <v>0</v>
      </c>
      <c r="AT742" s="80" t="str">
        <f t="shared" si="224"/>
        <v/>
      </c>
      <c r="AU742" s="80" t="str">
        <f t="shared" si="225"/>
        <v/>
      </c>
      <c r="AW742" s="3" t="s">
        <v>1</v>
      </c>
    </row>
    <row r="743" spans="1:49" x14ac:dyDescent="0.2">
      <c r="A743" s="81">
        <f t="shared" si="212"/>
        <v>736</v>
      </c>
      <c r="B743" s="77" t="str">
        <f>IFERROR(VLOOKUP(F743,GCC.Param!$B$3:$C$96,2,FALSE),"")</f>
        <v/>
      </c>
      <c r="C743" s="70">
        <f>'Input 1 - Schedule 1'!D745</f>
        <v>0</v>
      </c>
      <c r="D743" s="70">
        <f>'Input 1 - Schedule 1'!E745</f>
        <v>0</v>
      </c>
      <c r="E743" s="70">
        <f>'Input 1 - Schedule 1'!F745</f>
        <v>0</v>
      </c>
      <c r="F743" s="70">
        <f>'Input 1 - Schedule 1'!G745</f>
        <v>0</v>
      </c>
      <c r="G743" s="70">
        <f>'Input 1 - Schedule 1'!I745</f>
        <v>0</v>
      </c>
      <c r="H743" s="70" t="str">
        <f>'Input 1 - Schedule 1'!J745</f>
        <v/>
      </c>
      <c r="I743" s="70">
        <f>'Input 1 - Schedule 1'!U745</f>
        <v>0</v>
      </c>
      <c r="J743" s="46"/>
      <c r="L743" s="46"/>
      <c r="M743" s="46"/>
      <c r="N743" s="70">
        <f>SUMIFS('Input 3 - Capital Instruments'!P$6:P$222,'Input 3 - Capital Instruments'!$N$6:$N$222,C743)</f>
        <v>0</v>
      </c>
      <c r="O743" s="46"/>
      <c r="P743" s="46"/>
      <c r="Q743" s="46"/>
      <c r="R743" s="71">
        <f t="shared" si="213"/>
        <v>0</v>
      </c>
      <c r="S743" s="46"/>
      <c r="T743" s="46"/>
      <c r="U743" s="72">
        <f t="shared" si="214"/>
        <v>0</v>
      </c>
      <c r="V743" s="71">
        <f t="shared" si="215"/>
        <v>0</v>
      </c>
      <c r="W743" s="71">
        <f t="shared" si="216"/>
        <v>0</v>
      </c>
      <c r="Y743" s="46"/>
      <c r="AA743" s="46"/>
      <c r="AB743" s="51"/>
      <c r="AC743" s="51"/>
      <c r="AD743" s="51"/>
      <c r="AE743" s="51"/>
      <c r="AF743" s="51"/>
      <c r="AG743" s="72">
        <f t="shared" si="217"/>
        <v>0</v>
      </c>
      <c r="AH743" s="46"/>
      <c r="AI743" s="46"/>
      <c r="AJ743" s="72">
        <f t="shared" si="209"/>
        <v>0</v>
      </c>
      <c r="AK743" s="71">
        <f t="shared" si="210"/>
        <v>0</v>
      </c>
      <c r="AL743" s="71">
        <f t="shared" si="211"/>
        <v>0</v>
      </c>
      <c r="AN743" s="73">
        <f t="shared" si="218"/>
        <v>0</v>
      </c>
      <c r="AO743" s="78">
        <f t="shared" si="219"/>
        <v>0</v>
      </c>
      <c r="AP743" s="79">
        <f t="shared" si="220"/>
        <v>0</v>
      </c>
      <c r="AQ743" s="73">
        <f t="shared" si="221"/>
        <v>0</v>
      </c>
      <c r="AR743" s="78">
        <f t="shared" si="222"/>
        <v>0</v>
      </c>
      <c r="AS743" s="79">
        <f t="shared" si="223"/>
        <v>0</v>
      </c>
      <c r="AT743" s="80" t="str">
        <f t="shared" si="224"/>
        <v/>
      </c>
      <c r="AU743" s="80" t="str">
        <f t="shared" si="225"/>
        <v/>
      </c>
      <c r="AW743" s="3" t="s">
        <v>1</v>
      </c>
    </row>
    <row r="744" spans="1:49" x14ac:dyDescent="0.2">
      <c r="A744" s="81">
        <f t="shared" si="212"/>
        <v>737</v>
      </c>
      <c r="B744" s="77" t="str">
        <f>IFERROR(VLOOKUP(F744,GCC.Param!$B$3:$C$96,2,FALSE),"")</f>
        <v/>
      </c>
      <c r="C744" s="70">
        <f>'Input 1 - Schedule 1'!D746</f>
        <v>0</v>
      </c>
      <c r="D744" s="70">
        <f>'Input 1 - Schedule 1'!E746</f>
        <v>0</v>
      </c>
      <c r="E744" s="70">
        <f>'Input 1 - Schedule 1'!F746</f>
        <v>0</v>
      </c>
      <c r="F744" s="70">
        <f>'Input 1 - Schedule 1'!G746</f>
        <v>0</v>
      </c>
      <c r="G744" s="70">
        <f>'Input 1 - Schedule 1'!I746</f>
        <v>0</v>
      </c>
      <c r="H744" s="70" t="str">
        <f>'Input 1 - Schedule 1'!J746</f>
        <v/>
      </c>
      <c r="I744" s="70">
        <f>'Input 1 - Schedule 1'!U746</f>
        <v>0</v>
      </c>
      <c r="J744" s="46"/>
      <c r="L744" s="46"/>
      <c r="M744" s="46"/>
      <c r="N744" s="70">
        <f>SUMIFS('Input 3 - Capital Instruments'!P$6:P$222,'Input 3 - Capital Instruments'!$N$6:$N$222,C744)</f>
        <v>0</v>
      </c>
      <c r="O744" s="46"/>
      <c r="P744" s="46"/>
      <c r="Q744" s="46"/>
      <c r="R744" s="71">
        <f t="shared" si="213"/>
        <v>0</v>
      </c>
      <c r="S744" s="46"/>
      <c r="T744" s="46"/>
      <c r="U744" s="72">
        <f t="shared" si="214"/>
        <v>0</v>
      </c>
      <c r="V744" s="71">
        <f t="shared" si="215"/>
        <v>0</v>
      </c>
      <c r="W744" s="71">
        <f t="shared" si="216"/>
        <v>0</v>
      </c>
      <c r="Y744" s="46"/>
      <c r="AA744" s="46"/>
      <c r="AB744" s="51"/>
      <c r="AC744" s="51"/>
      <c r="AD744" s="51"/>
      <c r="AE744" s="51"/>
      <c r="AF744" s="51"/>
      <c r="AG744" s="72">
        <f t="shared" si="217"/>
        <v>0</v>
      </c>
      <c r="AH744" s="46"/>
      <c r="AI744" s="46"/>
      <c r="AJ744" s="72">
        <f t="shared" si="209"/>
        <v>0</v>
      </c>
      <c r="AK744" s="71">
        <f t="shared" si="210"/>
        <v>0</v>
      </c>
      <c r="AL744" s="71">
        <f t="shared" si="211"/>
        <v>0</v>
      </c>
      <c r="AN744" s="73">
        <f t="shared" si="218"/>
        <v>0</v>
      </c>
      <c r="AO744" s="78">
        <f t="shared" si="219"/>
        <v>0</v>
      </c>
      <c r="AP744" s="79">
        <f t="shared" si="220"/>
        <v>0</v>
      </c>
      <c r="AQ744" s="73">
        <f t="shared" si="221"/>
        <v>0</v>
      </c>
      <c r="AR744" s="78">
        <f t="shared" si="222"/>
        <v>0</v>
      </c>
      <c r="AS744" s="79">
        <f t="shared" si="223"/>
        <v>0</v>
      </c>
      <c r="AT744" s="80" t="str">
        <f t="shared" si="224"/>
        <v/>
      </c>
      <c r="AU744" s="80" t="str">
        <f t="shared" si="225"/>
        <v/>
      </c>
      <c r="AW744" s="3" t="s">
        <v>1</v>
      </c>
    </row>
    <row r="745" spans="1:49" x14ac:dyDescent="0.2">
      <c r="A745" s="81">
        <f t="shared" si="212"/>
        <v>738</v>
      </c>
      <c r="B745" s="77" t="str">
        <f>IFERROR(VLOOKUP(F745,GCC.Param!$B$3:$C$96,2,FALSE),"")</f>
        <v/>
      </c>
      <c r="C745" s="70">
        <f>'Input 1 - Schedule 1'!D747</f>
        <v>0</v>
      </c>
      <c r="D745" s="70">
        <f>'Input 1 - Schedule 1'!E747</f>
        <v>0</v>
      </c>
      <c r="E745" s="70">
        <f>'Input 1 - Schedule 1'!F747</f>
        <v>0</v>
      </c>
      <c r="F745" s="70">
        <f>'Input 1 - Schedule 1'!G747</f>
        <v>0</v>
      </c>
      <c r="G745" s="70">
        <f>'Input 1 - Schedule 1'!I747</f>
        <v>0</v>
      </c>
      <c r="H745" s="70" t="str">
        <f>'Input 1 - Schedule 1'!J747</f>
        <v/>
      </c>
      <c r="I745" s="70">
        <f>'Input 1 - Schedule 1'!U747</f>
        <v>0</v>
      </c>
      <c r="J745" s="46"/>
      <c r="L745" s="46"/>
      <c r="M745" s="46"/>
      <c r="N745" s="70">
        <f>SUMIFS('Input 3 - Capital Instruments'!P$6:P$222,'Input 3 - Capital Instruments'!$N$6:$N$222,C745)</f>
        <v>0</v>
      </c>
      <c r="O745" s="46"/>
      <c r="P745" s="46"/>
      <c r="Q745" s="46"/>
      <c r="R745" s="71">
        <f t="shared" si="213"/>
        <v>0</v>
      </c>
      <c r="S745" s="46"/>
      <c r="T745" s="46"/>
      <c r="U745" s="72">
        <f t="shared" si="214"/>
        <v>0</v>
      </c>
      <c r="V745" s="71">
        <f t="shared" si="215"/>
        <v>0</v>
      </c>
      <c r="W745" s="71">
        <f t="shared" si="216"/>
        <v>0</v>
      </c>
      <c r="Y745" s="46"/>
      <c r="AA745" s="46"/>
      <c r="AB745" s="51"/>
      <c r="AC745" s="51"/>
      <c r="AD745" s="51"/>
      <c r="AE745" s="51"/>
      <c r="AF745" s="51"/>
      <c r="AG745" s="72">
        <f t="shared" si="217"/>
        <v>0</v>
      </c>
      <c r="AH745" s="46"/>
      <c r="AI745" s="46"/>
      <c r="AJ745" s="72">
        <f t="shared" si="209"/>
        <v>0</v>
      </c>
      <c r="AK745" s="71">
        <f t="shared" si="210"/>
        <v>0</v>
      </c>
      <c r="AL745" s="71">
        <f t="shared" si="211"/>
        <v>0</v>
      </c>
      <c r="AN745" s="73">
        <f t="shared" si="218"/>
        <v>0</v>
      </c>
      <c r="AO745" s="78">
        <f t="shared" si="219"/>
        <v>0</v>
      </c>
      <c r="AP745" s="79">
        <f t="shared" si="220"/>
        <v>0</v>
      </c>
      <c r="AQ745" s="73">
        <f t="shared" si="221"/>
        <v>0</v>
      </c>
      <c r="AR745" s="78">
        <f t="shared" si="222"/>
        <v>0</v>
      </c>
      <c r="AS745" s="79">
        <f t="shared" si="223"/>
        <v>0</v>
      </c>
      <c r="AT745" s="80" t="str">
        <f t="shared" si="224"/>
        <v/>
      </c>
      <c r="AU745" s="80" t="str">
        <f t="shared" si="225"/>
        <v/>
      </c>
      <c r="AW745" s="3" t="s">
        <v>1</v>
      </c>
    </row>
    <row r="746" spans="1:49" x14ac:dyDescent="0.2">
      <c r="A746" s="81">
        <f t="shared" si="212"/>
        <v>739</v>
      </c>
      <c r="B746" s="77" t="str">
        <f>IFERROR(VLOOKUP(F746,GCC.Param!$B$3:$C$96,2,FALSE),"")</f>
        <v/>
      </c>
      <c r="C746" s="70">
        <f>'Input 1 - Schedule 1'!D748</f>
        <v>0</v>
      </c>
      <c r="D746" s="70">
        <f>'Input 1 - Schedule 1'!E748</f>
        <v>0</v>
      </c>
      <c r="E746" s="70">
        <f>'Input 1 - Schedule 1'!F748</f>
        <v>0</v>
      </c>
      <c r="F746" s="70">
        <f>'Input 1 - Schedule 1'!G748</f>
        <v>0</v>
      </c>
      <c r="G746" s="70">
        <f>'Input 1 - Schedule 1'!I748</f>
        <v>0</v>
      </c>
      <c r="H746" s="70" t="str">
        <f>'Input 1 - Schedule 1'!J748</f>
        <v/>
      </c>
      <c r="I746" s="70">
        <f>'Input 1 - Schedule 1'!U748</f>
        <v>0</v>
      </c>
      <c r="J746" s="46"/>
      <c r="L746" s="46"/>
      <c r="M746" s="46"/>
      <c r="N746" s="70">
        <f>SUMIFS('Input 3 - Capital Instruments'!P$6:P$222,'Input 3 - Capital Instruments'!$N$6:$N$222,C746)</f>
        <v>0</v>
      </c>
      <c r="O746" s="46"/>
      <c r="P746" s="46"/>
      <c r="Q746" s="46"/>
      <c r="R746" s="71">
        <f t="shared" si="213"/>
        <v>0</v>
      </c>
      <c r="S746" s="46"/>
      <c r="T746" s="46"/>
      <c r="U746" s="72">
        <f t="shared" si="214"/>
        <v>0</v>
      </c>
      <c r="V746" s="71">
        <f t="shared" si="215"/>
        <v>0</v>
      </c>
      <c r="W746" s="71">
        <f t="shared" si="216"/>
        <v>0</v>
      </c>
      <c r="Y746" s="46"/>
      <c r="AA746" s="46"/>
      <c r="AB746" s="51"/>
      <c r="AC746" s="51"/>
      <c r="AD746" s="51"/>
      <c r="AE746" s="51"/>
      <c r="AF746" s="51"/>
      <c r="AG746" s="72">
        <f t="shared" si="217"/>
        <v>0</v>
      </c>
      <c r="AH746" s="46"/>
      <c r="AI746" s="46"/>
      <c r="AJ746" s="72">
        <f t="shared" si="209"/>
        <v>0</v>
      </c>
      <c r="AK746" s="71">
        <f t="shared" si="210"/>
        <v>0</v>
      </c>
      <c r="AL746" s="71">
        <f t="shared" si="211"/>
        <v>0</v>
      </c>
      <c r="AN746" s="73">
        <f t="shared" si="218"/>
        <v>0</v>
      </c>
      <c r="AO746" s="78">
        <f t="shared" si="219"/>
        <v>0</v>
      </c>
      <c r="AP746" s="79">
        <f t="shared" si="220"/>
        <v>0</v>
      </c>
      <c r="AQ746" s="73">
        <f t="shared" si="221"/>
        <v>0</v>
      </c>
      <c r="AR746" s="78">
        <f t="shared" si="222"/>
        <v>0</v>
      </c>
      <c r="AS746" s="79">
        <f t="shared" si="223"/>
        <v>0</v>
      </c>
      <c r="AT746" s="80" t="str">
        <f t="shared" si="224"/>
        <v/>
      </c>
      <c r="AU746" s="80" t="str">
        <f t="shared" si="225"/>
        <v/>
      </c>
      <c r="AW746" s="3" t="s">
        <v>1</v>
      </c>
    </row>
    <row r="747" spans="1:49" x14ac:dyDescent="0.2">
      <c r="A747" s="81">
        <f t="shared" si="212"/>
        <v>740</v>
      </c>
      <c r="B747" s="77" t="str">
        <f>IFERROR(VLOOKUP(F747,GCC.Param!$B$3:$C$96,2,FALSE),"")</f>
        <v/>
      </c>
      <c r="C747" s="70">
        <f>'Input 1 - Schedule 1'!D749</f>
        <v>0</v>
      </c>
      <c r="D747" s="70">
        <f>'Input 1 - Schedule 1'!E749</f>
        <v>0</v>
      </c>
      <c r="E747" s="70">
        <f>'Input 1 - Schedule 1'!F749</f>
        <v>0</v>
      </c>
      <c r="F747" s="70">
        <f>'Input 1 - Schedule 1'!G749</f>
        <v>0</v>
      </c>
      <c r="G747" s="70">
        <f>'Input 1 - Schedule 1'!I749</f>
        <v>0</v>
      </c>
      <c r="H747" s="70" t="str">
        <f>'Input 1 - Schedule 1'!J749</f>
        <v/>
      </c>
      <c r="I747" s="70">
        <f>'Input 1 - Schedule 1'!U749</f>
        <v>0</v>
      </c>
      <c r="J747" s="46"/>
      <c r="L747" s="46"/>
      <c r="M747" s="46"/>
      <c r="N747" s="70">
        <f>SUMIFS('Input 3 - Capital Instruments'!P$6:P$222,'Input 3 - Capital Instruments'!$N$6:$N$222,C747)</f>
        <v>0</v>
      </c>
      <c r="O747" s="46"/>
      <c r="P747" s="46"/>
      <c r="Q747" s="46"/>
      <c r="R747" s="71">
        <f t="shared" si="213"/>
        <v>0</v>
      </c>
      <c r="S747" s="46"/>
      <c r="T747" s="46"/>
      <c r="U747" s="72">
        <f t="shared" si="214"/>
        <v>0</v>
      </c>
      <c r="V747" s="71">
        <f t="shared" si="215"/>
        <v>0</v>
      </c>
      <c r="W747" s="71">
        <f t="shared" si="216"/>
        <v>0</v>
      </c>
      <c r="Y747" s="46"/>
      <c r="AA747" s="46"/>
      <c r="AB747" s="51"/>
      <c r="AC747" s="51"/>
      <c r="AD747" s="51"/>
      <c r="AE747" s="51"/>
      <c r="AF747" s="51"/>
      <c r="AG747" s="72">
        <f t="shared" si="217"/>
        <v>0</v>
      </c>
      <c r="AH747" s="46"/>
      <c r="AI747" s="46"/>
      <c r="AJ747" s="72">
        <f t="shared" si="209"/>
        <v>0</v>
      </c>
      <c r="AK747" s="71">
        <f t="shared" si="210"/>
        <v>0</v>
      </c>
      <c r="AL747" s="71">
        <f t="shared" si="211"/>
        <v>0</v>
      </c>
      <c r="AN747" s="73">
        <f t="shared" si="218"/>
        <v>0</v>
      </c>
      <c r="AO747" s="78">
        <f t="shared" si="219"/>
        <v>0</v>
      </c>
      <c r="AP747" s="79">
        <f t="shared" si="220"/>
        <v>0</v>
      </c>
      <c r="AQ747" s="73">
        <f t="shared" si="221"/>
        <v>0</v>
      </c>
      <c r="AR747" s="78">
        <f t="shared" si="222"/>
        <v>0</v>
      </c>
      <c r="AS747" s="79">
        <f t="shared" si="223"/>
        <v>0</v>
      </c>
      <c r="AT747" s="80" t="str">
        <f t="shared" si="224"/>
        <v/>
      </c>
      <c r="AU747" s="80" t="str">
        <f t="shared" si="225"/>
        <v/>
      </c>
      <c r="AW747" s="3" t="s">
        <v>1</v>
      </c>
    </row>
    <row r="748" spans="1:49" x14ac:dyDescent="0.2">
      <c r="A748" s="81">
        <f t="shared" si="212"/>
        <v>741</v>
      </c>
      <c r="B748" s="77" t="str">
        <f>IFERROR(VLOOKUP(F748,GCC.Param!$B$3:$C$96,2,FALSE),"")</f>
        <v/>
      </c>
      <c r="C748" s="70">
        <f>'Input 1 - Schedule 1'!D750</f>
        <v>0</v>
      </c>
      <c r="D748" s="70">
        <f>'Input 1 - Schedule 1'!E750</f>
        <v>0</v>
      </c>
      <c r="E748" s="70">
        <f>'Input 1 - Schedule 1'!F750</f>
        <v>0</v>
      </c>
      <c r="F748" s="70">
        <f>'Input 1 - Schedule 1'!G750</f>
        <v>0</v>
      </c>
      <c r="G748" s="70">
        <f>'Input 1 - Schedule 1'!I750</f>
        <v>0</v>
      </c>
      <c r="H748" s="70" t="str">
        <f>'Input 1 - Schedule 1'!J750</f>
        <v/>
      </c>
      <c r="I748" s="70">
        <f>'Input 1 - Schedule 1'!U750</f>
        <v>0</v>
      </c>
      <c r="J748" s="46"/>
      <c r="L748" s="46"/>
      <c r="M748" s="46"/>
      <c r="N748" s="70">
        <f>SUMIFS('Input 3 - Capital Instruments'!P$6:P$222,'Input 3 - Capital Instruments'!$N$6:$N$222,C748)</f>
        <v>0</v>
      </c>
      <c r="O748" s="46"/>
      <c r="P748" s="46"/>
      <c r="Q748" s="46"/>
      <c r="R748" s="71">
        <f t="shared" si="213"/>
        <v>0</v>
      </c>
      <c r="S748" s="46"/>
      <c r="T748" s="46"/>
      <c r="U748" s="72">
        <f t="shared" si="214"/>
        <v>0</v>
      </c>
      <c r="V748" s="71">
        <f t="shared" si="215"/>
        <v>0</v>
      </c>
      <c r="W748" s="71">
        <f t="shared" si="216"/>
        <v>0</v>
      </c>
      <c r="Y748" s="46"/>
      <c r="AA748" s="46"/>
      <c r="AB748" s="51"/>
      <c r="AC748" s="51"/>
      <c r="AD748" s="51"/>
      <c r="AE748" s="51"/>
      <c r="AF748" s="51"/>
      <c r="AG748" s="72">
        <f t="shared" si="217"/>
        <v>0</v>
      </c>
      <c r="AH748" s="46"/>
      <c r="AI748" s="46"/>
      <c r="AJ748" s="72">
        <f t="shared" si="209"/>
        <v>0</v>
      </c>
      <c r="AK748" s="71">
        <f t="shared" si="210"/>
        <v>0</v>
      </c>
      <c r="AL748" s="71">
        <f t="shared" si="211"/>
        <v>0</v>
      </c>
      <c r="AN748" s="73">
        <f t="shared" si="218"/>
        <v>0</v>
      </c>
      <c r="AO748" s="78">
        <f t="shared" si="219"/>
        <v>0</v>
      </c>
      <c r="AP748" s="79">
        <f t="shared" si="220"/>
        <v>0</v>
      </c>
      <c r="AQ748" s="73">
        <f t="shared" si="221"/>
        <v>0</v>
      </c>
      <c r="AR748" s="78">
        <f t="shared" si="222"/>
        <v>0</v>
      </c>
      <c r="AS748" s="79">
        <f t="shared" si="223"/>
        <v>0</v>
      </c>
      <c r="AT748" s="80" t="str">
        <f t="shared" si="224"/>
        <v/>
      </c>
      <c r="AU748" s="80" t="str">
        <f t="shared" si="225"/>
        <v/>
      </c>
      <c r="AW748" s="3" t="s">
        <v>1</v>
      </c>
    </row>
    <row r="749" spans="1:49" x14ac:dyDescent="0.2">
      <c r="A749" s="81">
        <f t="shared" si="212"/>
        <v>742</v>
      </c>
      <c r="B749" s="77" t="str">
        <f>IFERROR(VLOOKUP(F749,GCC.Param!$B$3:$C$96,2,FALSE),"")</f>
        <v/>
      </c>
      <c r="C749" s="70">
        <f>'Input 1 - Schedule 1'!D751</f>
        <v>0</v>
      </c>
      <c r="D749" s="70">
        <f>'Input 1 - Schedule 1'!E751</f>
        <v>0</v>
      </c>
      <c r="E749" s="70">
        <f>'Input 1 - Schedule 1'!F751</f>
        <v>0</v>
      </c>
      <c r="F749" s="70">
        <f>'Input 1 - Schedule 1'!G751</f>
        <v>0</v>
      </c>
      <c r="G749" s="70">
        <f>'Input 1 - Schedule 1'!I751</f>
        <v>0</v>
      </c>
      <c r="H749" s="70" t="str">
        <f>'Input 1 - Schedule 1'!J751</f>
        <v/>
      </c>
      <c r="I749" s="70">
        <f>'Input 1 - Schedule 1'!U751</f>
        <v>0</v>
      </c>
      <c r="J749" s="46"/>
      <c r="L749" s="46"/>
      <c r="M749" s="46"/>
      <c r="N749" s="70">
        <f>SUMIFS('Input 3 - Capital Instruments'!P$6:P$222,'Input 3 - Capital Instruments'!$N$6:$N$222,C749)</f>
        <v>0</v>
      </c>
      <c r="O749" s="46"/>
      <c r="P749" s="46"/>
      <c r="Q749" s="46"/>
      <c r="R749" s="71">
        <f t="shared" si="213"/>
        <v>0</v>
      </c>
      <c r="S749" s="46"/>
      <c r="T749" s="46"/>
      <c r="U749" s="72">
        <f t="shared" si="214"/>
        <v>0</v>
      </c>
      <c r="V749" s="71">
        <f t="shared" si="215"/>
        <v>0</v>
      </c>
      <c r="W749" s="71">
        <f t="shared" si="216"/>
        <v>0</v>
      </c>
      <c r="Y749" s="46"/>
      <c r="AA749" s="46"/>
      <c r="AB749" s="51"/>
      <c r="AC749" s="51"/>
      <c r="AD749" s="51"/>
      <c r="AE749" s="51"/>
      <c r="AF749" s="51"/>
      <c r="AG749" s="72">
        <f t="shared" si="217"/>
        <v>0</v>
      </c>
      <c r="AH749" s="46"/>
      <c r="AI749" s="46"/>
      <c r="AJ749" s="72">
        <f t="shared" si="209"/>
        <v>0</v>
      </c>
      <c r="AK749" s="71">
        <f t="shared" si="210"/>
        <v>0</v>
      </c>
      <c r="AL749" s="71">
        <f t="shared" si="211"/>
        <v>0</v>
      </c>
      <c r="AN749" s="73">
        <f t="shared" si="218"/>
        <v>0</v>
      </c>
      <c r="AO749" s="78">
        <f t="shared" si="219"/>
        <v>0</v>
      </c>
      <c r="AP749" s="79">
        <f t="shared" si="220"/>
        <v>0</v>
      </c>
      <c r="AQ749" s="73">
        <f t="shared" si="221"/>
        <v>0</v>
      </c>
      <c r="AR749" s="78">
        <f t="shared" si="222"/>
        <v>0</v>
      </c>
      <c r="AS749" s="79">
        <f t="shared" si="223"/>
        <v>0</v>
      </c>
      <c r="AT749" s="80" t="str">
        <f t="shared" si="224"/>
        <v/>
      </c>
      <c r="AU749" s="80" t="str">
        <f t="shared" si="225"/>
        <v/>
      </c>
      <c r="AW749" s="3" t="s">
        <v>1</v>
      </c>
    </row>
    <row r="750" spans="1:49" x14ac:dyDescent="0.2">
      <c r="A750" s="81">
        <f t="shared" si="212"/>
        <v>743</v>
      </c>
      <c r="B750" s="77" t="str">
        <f>IFERROR(VLOOKUP(F750,GCC.Param!$B$3:$C$96,2,FALSE),"")</f>
        <v/>
      </c>
      <c r="C750" s="70">
        <f>'Input 1 - Schedule 1'!D752</f>
        <v>0</v>
      </c>
      <c r="D750" s="70">
        <f>'Input 1 - Schedule 1'!E752</f>
        <v>0</v>
      </c>
      <c r="E750" s="70">
        <f>'Input 1 - Schedule 1'!F752</f>
        <v>0</v>
      </c>
      <c r="F750" s="70">
        <f>'Input 1 - Schedule 1'!G752</f>
        <v>0</v>
      </c>
      <c r="G750" s="70">
        <f>'Input 1 - Schedule 1'!I752</f>
        <v>0</v>
      </c>
      <c r="H750" s="70" t="str">
        <f>'Input 1 - Schedule 1'!J752</f>
        <v/>
      </c>
      <c r="I750" s="70">
        <f>'Input 1 - Schedule 1'!U752</f>
        <v>0</v>
      </c>
      <c r="J750" s="46"/>
      <c r="L750" s="46"/>
      <c r="M750" s="46"/>
      <c r="N750" s="70">
        <f>SUMIFS('Input 3 - Capital Instruments'!P$6:P$222,'Input 3 - Capital Instruments'!$N$6:$N$222,C750)</f>
        <v>0</v>
      </c>
      <c r="O750" s="46"/>
      <c r="P750" s="46"/>
      <c r="Q750" s="46"/>
      <c r="R750" s="71">
        <f t="shared" si="213"/>
        <v>0</v>
      </c>
      <c r="S750" s="46"/>
      <c r="T750" s="46"/>
      <c r="U750" s="72">
        <f t="shared" si="214"/>
        <v>0</v>
      </c>
      <c r="V750" s="71">
        <f t="shared" si="215"/>
        <v>0</v>
      </c>
      <c r="W750" s="71">
        <f t="shared" si="216"/>
        <v>0</v>
      </c>
      <c r="Y750" s="46"/>
      <c r="AA750" s="46"/>
      <c r="AB750" s="51"/>
      <c r="AC750" s="51"/>
      <c r="AD750" s="51"/>
      <c r="AE750" s="51"/>
      <c r="AF750" s="51"/>
      <c r="AG750" s="72">
        <f t="shared" si="217"/>
        <v>0</v>
      </c>
      <c r="AH750" s="46"/>
      <c r="AI750" s="46"/>
      <c r="AJ750" s="72">
        <f t="shared" si="209"/>
        <v>0</v>
      </c>
      <c r="AK750" s="71">
        <f t="shared" si="210"/>
        <v>0</v>
      </c>
      <c r="AL750" s="71">
        <f t="shared" si="211"/>
        <v>0</v>
      </c>
      <c r="AN750" s="73">
        <f t="shared" si="218"/>
        <v>0</v>
      </c>
      <c r="AO750" s="78">
        <f t="shared" si="219"/>
        <v>0</v>
      </c>
      <c r="AP750" s="79">
        <f t="shared" si="220"/>
        <v>0</v>
      </c>
      <c r="AQ750" s="73">
        <f t="shared" si="221"/>
        <v>0</v>
      </c>
      <c r="AR750" s="78">
        <f t="shared" si="222"/>
        <v>0</v>
      </c>
      <c r="AS750" s="79">
        <f t="shared" si="223"/>
        <v>0</v>
      </c>
      <c r="AT750" s="80" t="str">
        <f t="shared" si="224"/>
        <v/>
      </c>
      <c r="AU750" s="80" t="str">
        <f t="shared" si="225"/>
        <v/>
      </c>
      <c r="AW750" s="3" t="s">
        <v>1</v>
      </c>
    </row>
    <row r="751" spans="1:49" x14ac:dyDescent="0.2">
      <c r="A751" s="81">
        <f t="shared" si="212"/>
        <v>744</v>
      </c>
      <c r="B751" s="77" t="str">
        <f>IFERROR(VLOOKUP(F751,GCC.Param!$B$3:$C$96,2,FALSE),"")</f>
        <v/>
      </c>
      <c r="C751" s="70">
        <f>'Input 1 - Schedule 1'!D753</f>
        <v>0</v>
      </c>
      <c r="D751" s="70">
        <f>'Input 1 - Schedule 1'!E753</f>
        <v>0</v>
      </c>
      <c r="E751" s="70">
        <f>'Input 1 - Schedule 1'!F753</f>
        <v>0</v>
      </c>
      <c r="F751" s="70">
        <f>'Input 1 - Schedule 1'!G753</f>
        <v>0</v>
      </c>
      <c r="G751" s="70">
        <f>'Input 1 - Schedule 1'!I753</f>
        <v>0</v>
      </c>
      <c r="H751" s="70" t="str">
        <f>'Input 1 - Schedule 1'!J753</f>
        <v/>
      </c>
      <c r="I751" s="70">
        <f>'Input 1 - Schedule 1'!U753</f>
        <v>0</v>
      </c>
      <c r="J751" s="46"/>
      <c r="L751" s="46"/>
      <c r="M751" s="46"/>
      <c r="N751" s="70">
        <f>SUMIFS('Input 3 - Capital Instruments'!P$6:P$222,'Input 3 - Capital Instruments'!$N$6:$N$222,C751)</f>
        <v>0</v>
      </c>
      <c r="O751" s="46"/>
      <c r="P751" s="46"/>
      <c r="Q751" s="46"/>
      <c r="R751" s="71">
        <f t="shared" si="213"/>
        <v>0</v>
      </c>
      <c r="S751" s="46"/>
      <c r="T751" s="46"/>
      <c r="U751" s="72">
        <f t="shared" si="214"/>
        <v>0</v>
      </c>
      <c r="V751" s="71">
        <f t="shared" si="215"/>
        <v>0</v>
      </c>
      <c r="W751" s="71">
        <f t="shared" si="216"/>
        <v>0</v>
      </c>
      <c r="Y751" s="46"/>
      <c r="AA751" s="46"/>
      <c r="AB751" s="51"/>
      <c r="AC751" s="51"/>
      <c r="AD751" s="51"/>
      <c r="AE751" s="51"/>
      <c r="AF751" s="51"/>
      <c r="AG751" s="72">
        <f t="shared" si="217"/>
        <v>0</v>
      </c>
      <c r="AH751" s="46"/>
      <c r="AI751" s="46"/>
      <c r="AJ751" s="72">
        <f t="shared" si="209"/>
        <v>0</v>
      </c>
      <c r="AK751" s="71">
        <f t="shared" si="210"/>
        <v>0</v>
      </c>
      <c r="AL751" s="71">
        <f t="shared" si="211"/>
        <v>0</v>
      </c>
      <c r="AN751" s="73">
        <f t="shared" si="218"/>
        <v>0</v>
      </c>
      <c r="AO751" s="78">
        <f t="shared" si="219"/>
        <v>0</v>
      </c>
      <c r="AP751" s="79">
        <f t="shared" si="220"/>
        <v>0</v>
      </c>
      <c r="AQ751" s="73">
        <f t="shared" si="221"/>
        <v>0</v>
      </c>
      <c r="AR751" s="78">
        <f t="shared" si="222"/>
        <v>0</v>
      </c>
      <c r="AS751" s="79">
        <f t="shared" si="223"/>
        <v>0</v>
      </c>
      <c r="AT751" s="80" t="str">
        <f t="shared" si="224"/>
        <v/>
      </c>
      <c r="AU751" s="80" t="str">
        <f t="shared" si="225"/>
        <v/>
      </c>
      <c r="AW751" s="3" t="s">
        <v>1</v>
      </c>
    </row>
    <row r="752" spans="1:49" x14ac:dyDescent="0.2">
      <c r="A752" s="81">
        <f t="shared" si="212"/>
        <v>745</v>
      </c>
      <c r="B752" s="77" t="str">
        <f>IFERROR(VLOOKUP(F752,GCC.Param!$B$3:$C$96,2,FALSE),"")</f>
        <v/>
      </c>
      <c r="C752" s="70">
        <f>'Input 1 - Schedule 1'!D754</f>
        <v>0</v>
      </c>
      <c r="D752" s="70">
        <f>'Input 1 - Schedule 1'!E754</f>
        <v>0</v>
      </c>
      <c r="E752" s="70">
        <f>'Input 1 - Schedule 1'!F754</f>
        <v>0</v>
      </c>
      <c r="F752" s="70">
        <f>'Input 1 - Schedule 1'!G754</f>
        <v>0</v>
      </c>
      <c r="G752" s="70">
        <f>'Input 1 - Schedule 1'!I754</f>
        <v>0</v>
      </c>
      <c r="H752" s="70" t="str">
        <f>'Input 1 - Schedule 1'!J754</f>
        <v/>
      </c>
      <c r="I752" s="70">
        <f>'Input 1 - Schedule 1'!U754</f>
        <v>0</v>
      </c>
      <c r="J752" s="46"/>
      <c r="L752" s="46"/>
      <c r="M752" s="46"/>
      <c r="N752" s="70">
        <f>SUMIFS('Input 3 - Capital Instruments'!P$6:P$222,'Input 3 - Capital Instruments'!$N$6:$N$222,C752)</f>
        <v>0</v>
      </c>
      <c r="O752" s="46"/>
      <c r="P752" s="46"/>
      <c r="Q752" s="46"/>
      <c r="R752" s="71">
        <f t="shared" si="213"/>
        <v>0</v>
      </c>
      <c r="S752" s="46"/>
      <c r="T752" s="46"/>
      <c r="U752" s="72">
        <f t="shared" si="214"/>
        <v>0</v>
      </c>
      <c r="V752" s="71">
        <f t="shared" si="215"/>
        <v>0</v>
      </c>
      <c r="W752" s="71">
        <f t="shared" si="216"/>
        <v>0</v>
      </c>
      <c r="Y752" s="46"/>
      <c r="AA752" s="46"/>
      <c r="AB752" s="51"/>
      <c r="AC752" s="51"/>
      <c r="AD752" s="51"/>
      <c r="AE752" s="51"/>
      <c r="AF752" s="51"/>
      <c r="AG752" s="72">
        <f t="shared" si="217"/>
        <v>0</v>
      </c>
      <c r="AH752" s="46"/>
      <c r="AI752" s="46"/>
      <c r="AJ752" s="72">
        <f t="shared" si="209"/>
        <v>0</v>
      </c>
      <c r="AK752" s="71">
        <f t="shared" si="210"/>
        <v>0</v>
      </c>
      <c r="AL752" s="71">
        <f t="shared" si="211"/>
        <v>0</v>
      </c>
      <c r="AN752" s="73">
        <f t="shared" si="218"/>
        <v>0</v>
      </c>
      <c r="AO752" s="78">
        <f t="shared" si="219"/>
        <v>0</v>
      </c>
      <c r="AP752" s="79">
        <f t="shared" si="220"/>
        <v>0</v>
      </c>
      <c r="AQ752" s="73">
        <f t="shared" si="221"/>
        <v>0</v>
      </c>
      <c r="AR752" s="78">
        <f t="shared" si="222"/>
        <v>0</v>
      </c>
      <c r="AS752" s="79">
        <f t="shared" si="223"/>
        <v>0</v>
      </c>
      <c r="AT752" s="80" t="str">
        <f t="shared" si="224"/>
        <v/>
      </c>
      <c r="AU752" s="80" t="str">
        <f t="shared" si="225"/>
        <v/>
      </c>
      <c r="AW752" s="3" t="s">
        <v>1</v>
      </c>
    </row>
    <row r="753" spans="1:49" x14ac:dyDescent="0.2">
      <c r="A753" s="81">
        <f t="shared" si="212"/>
        <v>746</v>
      </c>
      <c r="B753" s="77" t="str">
        <f>IFERROR(VLOOKUP(F753,GCC.Param!$B$3:$C$96,2,FALSE),"")</f>
        <v/>
      </c>
      <c r="C753" s="70">
        <f>'Input 1 - Schedule 1'!D755</f>
        <v>0</v>
      </c>
      <c r="D753" s="70">
        <f>'Input 1 - Schedule 1'!E755</f>
        <v>0</v>
      </c>
      <c r="E753" s="70">
        <f>'Input 1 - Schedule 1'!F755</f>
        <v>0</v>
      </c>
      <c r="F753" s="70">
        <f>'Input 1 - Schedule 1'!G755</f>
        <v>0</v>
      </c>
      <c r="G753" s="70">
        <f>'Input 1 - Schedule 1'!I755</f>
        <v>0</v>
      </c>
      <c r="H753" s="70" t="str">
        <f>'Input 1 - Schedule 1'!J755</f>
        <v/>
      </c>
      <c r="I753" s="70">
        <f>'Input 1 - Schedule 1'!U755</f>
        <v>0</v>
      </c>
      <c r="J753" s="46"/>
      <c r="L753" s="46"/>
      <c r="M753" s="46"/>
      <c r="N753" s="70">
        <f>SUMIFS('Input 3 - Capital Instruments'!P$6:P$222,'Input 3 - Capital Instruments'!$N$6:$N$222,C753)</f>
        <v>0</v>
      </c>
      <c r="O753" s="46"/>
      <c r="P753" s="46"/>
      <c r="Q753" s="46"/>
      <c r="R753" s="71">
        <f t="shared" si="213"/>
        <v>0</v>
      </c>
      <c r="S753" s="46"/>
      <c r="T753" s="46"/>
      <c r="U753" s="72">
        <f t="shared" si="214"/>
        <v>0</v>
      </c>
      <c r="V753" s="71">
        <f t="shared" si="215"/>
        <v>0</v>
      </c>
      <c r="W753" s="71">
        <f t="shared" si="216"/>
        <v>0</v>
      </c>
      <c r="Y753" s="46"/>
      <c r="AA753" s="46"/>
      <c r="AB753" s="51"/>
      <c r="AC753" s="51"/>
      <c r="AD753" s="51"/>
      <c r="AE753" s="51"/>
      <c r="AF753" s="51"/>
      <c r="AG753" s="72">
        <f t="shared" si="217"/>
        <v>0</v>
      </c>
      <c r="AH753" s="46"/>
      <c r="AI753" s="46"/>
      <c r="AJ753" s="72">
        <f t="shared" si="209"/>
        <v>0</v>
      </c>
      <c r="AK753" s="71">
        <f t="shared" si="210"/>
        <v>0</v>
      </c>
      <c r="AL753" s="71">
        <f t="shared" si="211"/>
        <v>0</v>
      </c>
      <c r="AN753" s="73">
        <f t="shared" si="218"/>
        <v>0</v>
      </c>
      <c r="AO753" s="78">
        <f t="shared" si="219"/>
        <v>0</v>
      </c>
      <c r="AP753" s="79">
        <f t="shared" si="220"/>
        <v>0</v>
      </c>
      <c r="AQ753" s="73">
        <f t="shared" si="221"/>
        <v>0</v>
      </c>
      <c r="AR753" s="78">
        <f t="shared" si="222"/>
        <v>0</v>
      </c>
      <c r="AS753" s="79">
        <f t="shared" si="223"/>
        <v>0</v>
      </c>
      <c r="AT753" s="80" t="str">
        <f t="shared" si="224"/>
        <v/>
      </c>
      <c r="AU753" s="80" t="str">
        <f t="shared" si="225"/>
        <v/>
      </c>
      <c r="AW753" s="3" t="s">
        <v>1</v>
      </c>
    </row>
    <row r="754" spans="1:49" x14ac:dyDescent="0.2">
      <c r="A754" s="81">
        <f t="shared" si="212"/>
        <v>747</v>
      </c>
      <c r="B754" s="77" t="str">
        <f>IFERROR(VLOOKUP(F754,GCC.Param!$B$3:$C$96,2,FALSE),"")</f>
        <v/>
      </c>
      <c r="C754" s="70">
        <f>'Input 1 - Schedule 1'!D756</f>
        <v>0</v>
      </c>
      <c r="D754" s="70">
        <f>'Input 1 - Schedule 1'!E756</f>
        <v>0</v>
      </c>
      <c r="E754" s="70">
        <f>'Input 1 - Schedule 1'!F756</f>
        <v>0</v>
      </c>
      <c r="F754" s="70">
        <f>'Input 1 - Schedule 1'!G756</f>
        <v>0</v>
      </c>
      <c r="G754" s="70">
        <f>'Input 1 - Schedule 1'!I756</f>
        <v>0</v>
      </c>
      <c r="H754" s="70" t="str">
        <f>'Input 1 - Schedule 1'!J756</f>
        <v/>
      </c>
      <c r="I754" s="70">
        <f>'Input 1 - Schedule 1'!U756</f>
        <v>0</v>
      </c>
      <c r="J754" s="46"/>
      <c r="L754" s="46"/>
      <c r="M754" s="46"/>
      <c r="N754" s="70">
        <f>SUMIFS('Input 3 - Capital Instruments'!P$6:P$222,'Input 3 - Capital Instruments'!$N$6:$N$222,C754)</f>
        <v>0</v>
      </c>
      <c r="O754" s="46"/>
      <c r="P754" s="46"/>
      <c r="Q754" s="46"/>
      <c r="R754" s="71">
        <f t="shared" si="213"/>
        <v>0</v>
      </c>
      <c r="S754" s="46"/>
      <c r="T754" s="46"/>
      <c r="U754" s="72">
        <f t="shared" si="214"/>
        <v>0</v>
      </c>
      <c r="V754" s="71">
        <f t="shared" si="215"/>
        <v>0</v>
      </c>
      <c r="W754" s="71">
        <f t="shared" si="216"/>
        <v>0</v>
      </c>
      <c r="Y754" s="46"/>
      <c r="AA754" s="46"/>
      <c r="AB754" s="51"/>
      <c r="AC754" s="51"/>
      <c r="AD754" s="51"/>
      <c r="AE754" s="51"/>
      <c r="AF754" s="51"/>
      <c r="AG754" s="72">
        <f t="shared" si="217"/>
        <v>0</v>
      </c>
      <c r="AH754" s="46"/>
      <c r="AI754" s="46"/>
      <c r="AJ754" s="72">
        <f t="shared" si="209"/>
        <v>0</v>
      </c>
      <c r="AK754" s="71">
        <f t="shared" si="210"/>
        <v>0</v>
      </c>
      <c r="AL754" s="71">
        <f t="shared" si="211"/>
        <v>0</v>
      </c>
      <c r="AN754" s="73">
        <f t="shared" si="218"/>
        <v>0</v>
      </c>
      <c r="AO754" s="78">
        <f t="shared" si="219"/>
        <v>0</v>
      </c>
      <c r="AP754" s="79">
        <f t="shared" si="220"/>
        <v>0</v>
      </c>
      <c r="AQ754" s="73">
        <f t="shared" si="221"/>
        <v>0</v>
      </c>
      <c r="AR754" s="78">
        <f t="shared" si="222"/>
        <v>0</v>
      </c>
      <c r="AS754" s="79">
        <f t="shared" si="223"/>
        <v>0</v>
      </c>
      <c r="AT754" s="80" t="str">
        <f t="shared" si="224"/>
        <v/>
      </c>
      <c r="AU754" s="80" t="str">
        <f t="shared" si="225"/>
        <v/>
      </c>
      <c r="AW754" s="3" t="s">
        <v>1</v>
      </c>
    </row>
    <row r="755" spans="1:49" x14ac:dyDescent="0.2">
      <c r="A755" s="81">
        <f t="shared" si="212"/>
        <v>748</v>
      </c>
      <c r="B755" s="77" t="str">
        <f>IFERROR(VLOOKUP(F755,GCC.Param!$B$3:$C$96,2,FALSE),"")</f>
        <v/>
      </c>
      <c r="C755" s="70">
        <f>'Input 1 - Schedule 1'!D757</f>
        <v>0</v>
      </c>
      <c r="D755" s="70">
        <f>'Input 1 - Schedule 1'!E757</f>
        <v>0</v>
      </c>
      <c r="E755" s="70">
        <f>'Input 1 - Schedule 1'!F757</f>
        <v>0</v>
      </c>
      <c r="F755" s="70">
        <f>'Input 1 - Schedule 1'!G757</f>
        <v>0</v>
      </c>
      <c r="G755" s="70">
        <f>'Input 1 - Schedule 1'!I757</f>
        <v>0</v>
      </c>
      <c r="H755" s="70" t="str">
        <f>'Input 1 - Schedule 1'!J757</f>
        <v/>
      </c>
      <c r="I755" s="70">
        <f>'Input 1 - Schedule 1'!U757</f>
        <v>0</v>
      </c>
      <c r="J755" s="46"/>
      <c r="L755" s="46"/>
      <c r="M755" s="46"/>
      <c r="N755" s="70">
        <f>SUMIFS('Input 3 - Capital Instruments'!P$6:P$222,'Input 3 - Capital Instruments'!$N$6:$N$222,C755)</f>
        <v>0</v>
      </c>
      <c r="O755" s="46"/>
      <c r="P755" s="46"/>
      <c r="Q755" s="46"/>
      <c r="R755" s="71">
        <f t="shared" si="213"/>
        <v>0</v>
      </c>
      <c r="S755" s="46"/>
      <c r="T755" s="46"/>
      <c r="U755" s="72">
        <f t="shared" si="214"/>
        <v>0</v>
      </c>
      <c r="V755" s="71">
        <f t="shared" si="215"/>
        <v>0</v>
      </c>
      <c r="W755" s="71">
        <f t="shared" si="216"/>
        <v>0</v>
      </c>
      <c r="Y755" s="46"/>
      <c r="AA755" s="46"/>
      <c r="AB755" s="51"/>
      <c r="AC755" s="51"/>
      <c r="AD755" s="51"/>
      <c r="AE755" s="51"/>
      <c r="AF755" s="51"/>
      <c r="AG755" s="72">
        <f t="shared" si="217"/>
        <v>0</v>
      </c>
      <c r="AH755" s="46"/>
      <c r="AI755" s="46"/>
      <c r="AJ755" s="72">
        <f t="shared" si="209"/>
        <v>0</v>
      </c>
      <c r="AK755" s="71">
        <f t="shared" si="210"/>
        <v>0</v>
      </c>
      <c r="AL755" s="71">
        <f t="shared" si="211"/>
        <v>0</v>
      </c>
      <c r="AN755" s="73">
        <f t="shared" si="218"/>
        <v>0</v>
      </c>
      <c r="AO755" s="78">
        <f t="shared" si="219"/>
        <v>0</v>
      </c>
      <c r="AP755" s="79">
        <f t="shared" si="220"/>
        <v>0</v>
      </c>
      <c r="AQ755" s="73">
        <f t="shared" si="221"/>
        <v>0</v>
      </c>
      <c r="AR755" s="78">
        <f t="shared" si="222"/>
        <v>0</v>
      </c>
      <c r="AS755" s="79">
        <f t="shared" si="223"/>
        <v>0</v>
      </c>
      <c r="AT755" s="80" t="str">
        <f t="shared" si="224"/>
        <v/>
      </c>
      <c r="AU755" s="80" t="str">
        <f t="shared" si="225"/>
        <v/>
      </c>
      <c r="AW755" s="3" t="s">
        <v>1</v>
      </c>
    </row>
    <row r="756" spans="1:49" x14ac:dyDescent="0.2">
      <c r="A756" s="81">
        <f t="shared" si="212"/>
        <v>749</v>
      </c>
      <c r="B756" s="77" t="str">
        <f>IFERROR(VLOOKUP(F756,GCC.Param!$B$3:$C$96,2,FALSE),"")</f>
        <v/>
      </c>
      <c r="C756" s="70">
        <f>'Input 1 - Schedule 1'!D758</f>
        <v>0</v>
      </c>
      <c r="D756" s="70">
        <f>'Input 1 - Schedule 1'!E758</f>
        <v>0</v>
      </c>
      <c r="E756" s="70">
        <f>'Input 1 - Schedule 1'!F758</f>
        <v>0</v>
      </c>
      <c r="F756" s="70">
        <f>'Input 1 - Schedule 1'!G758</f>
        <v>0</v>
      </c>
      <c r="G756" s="70">
        <f>'Input 1 - Schedule 1'!I758</f>
        <v>0</v>
      </c>
      <c r="H756" s="70" t="str">
        <f>'Input 1 - Schedule 1'!J758</f>
        <v/>
      </c>
      <c r="I756" s="70">
        <f>'Input 1 - Schedule 1'!U758</f>
        <v>0</v>
      </c>
      <c r="J756" s="46"/>
      <c r="L756" s="46"/>
      <c r="M756" s="46"/>
      <c r="N756" s="70">
        <f>SUMIFS('Input 3 - Capital Instruments'!P$6:P$222,'Input 3 - Capital Instruments'!$N$6:$N$222,C756)</f>
        <v>0</v>
      </c>
      <c r="O756" s="46"/>
      <c r="P756" s="46"/>
      <c r="Q756" s="46"/>
      <c r="R756" s="71">
        <f t="shared" si="213"/>
        <v>0</v>
      </c>
      <c r="S756" s="46"/>
      <c r="T756" s="46"/>
      <c r="U756" s="72">
        <f t="shared" si="214"/>
        <v>0</v>
      </c>
      <c r="V756" s="71">
        <f t="shared" si="215"/>
        <v>0</v>
      </c>
      <c r="W756" s="71">
        <f t="shared" si="216"/>
        <v>0</v>
      </c>
      <c r="Y756" s="46"/>
      <c r="AA756" s="46"/>
      <c r="AB756" s="51"/>
      <c r="AC756" s="51"/>
      <c r="AD756" s="51"/>
      <c r="AE756" s="51"/>
      <c r="AF756" s="51"/>
      <c r="AG756" s="72">
        <f t="shared" si="217"/>
        <v>0</v>
      </c>
      <c r="AH756" s="46"/>
      <c r="AI756" s="46"/>
      <c r="AJ756" s="72">
        <f t="shared" si="209"/>
        <v>0</v>
      </c>
      <c r="AK756" s="71">
        <f t="shared" si="210"/>
        <v>0</v>
      </c>
      <c r="AL756" s="71">
        <f t="shared" si="211"/>
        <v>0</v>
      </c>
      <c r="AN756" s="73">
        <f t="shared" si="218"/>
        <v>0</v>
      </c>
      <c r="AO756" s="78">
        <f t="shared" si="219"/>
        <v>0</v>
      </c>
      <c r="AP756" s="79">
        <f t="shared" si="220"/>
        <v>0</v>
      </c>
      <c r="AQ756" s="73">
        <f t="shared" si="221"/>
        <v>0</v>
      </c>
      <c r="AR756" s="78">
        <f t="shared" si="222"/>
        <v>0</v>
      </c>
      <c r="AS756" s="79">
        <f t="shared" si="223"/>
        <v>0</v>
      </c>
      <c r="AT756" s="80" t="str">
        <f t="shared" si="224"/>
        <v/>
      </c>
      <c r="AU756" s="80" t="str">
        <f t="shared" si="225"/>
        <v/>
      </c>
      <c r="AW756" s="3" t="s">
        <v>1</v>
      </c>
    </row>
    <row r="757" spans="1:49" x14ac:dyDescent="0.2">
      <c r="A757" s="81">
        <f t="shared" si="212"/>
        <v>750</v>
      </c>
      <c r="B757" s="77" t="str">
        <f>IFERROR(VLOOKUP(F757,GCC.Param!$B$3:$C$96,2,FALSE),"")</f>
        <v/>
      </c>
      <c r="C757" s="70">
        <f>'Input 1 - Schedule 1'!D759</f>
        <v>0</v>
      </c>
      <c r="D757" s="70">
        <f>'Input 1 - Schedule 1'!E759</f>
        <v>0</v>
      </c>
      <c r="E757" s="70">
        <f>'Input 1 - Schedule 1'!F759</f>
        <v>0</v>
      </c>
      <c r="F757" s="70">
        <f>'Input 1 - Schedule 1'!G759</f>
        <v>0</v>
      </c>
      <c r="G757" s="70">
        <f>'Input 1 - Schedule 1'!I759</f>
        <v>0</v>
      </c>
      <c r="H757" s="70" t="str">
        <f>'Input 1 - Schedule 1'!J759</f>
        <v/>
      </c>
      <c r="I757" s="70">
        <f>'Input 1 - Schedule 1'!U759</f>
        <v>0</v>
      </c>
      <c r="J757" s="46"/>
      <c r="L757" s="46"/>
      <c r="M757" s="46"/>
      <c r="N757" s="70">
        <f>SUMIFS('Input 3 - Capital Instruments'!P$6:P$222,'Input 3 - Capital Instruments'!$N$6:$N$222,C757)</f>
        <v>0</v>
      </c>
      <c r="O757" s="46"/>
      <c r="P757" s="46"/>
      <c r="Q757" s="46"/>
      <c r="R757" s="71">
        <f t="shared" si="213"/>
        <v>0</v>
      </c>
      <c r="S757" s="46"/>
      <c r="T757" s="46"/>
      <c r="U757" s="72">
        <f t="shared" si="214"/>
        <v>0</v>
      </c>
      <c r="V757" s="71">
        <f t="shared" si="215"/>
        <v>0</v>
      </c>
      <c r="W757" s="71">
        <f t="shared" si="216"/>
        <v>0</v>
      </c>
      <c r="Y757" s="46"/>
      <c r="AA757" s="46"/>
      <c r="AB757" s="51"/>
      <c r="AC757" s="51"/>
      <c r="AD757" s="51"/>
      <c r="AE757" s="51"/>
      <c r="AF757" s="51"/>
      <c r="AG757" s="72">
        <f t="shared" si="217"/>
        <v>0</v>
      </c>
      <c r="AH757" s="46"/>
      <c r="AI757" s="46"/>
      <c r="AJ757" s="72">
        <f t="shared" si="209"/>
        <v>0</v>
      </c>
      <c r="AK757" s="71">
        <f t="shared" si="210"/>
        <v>0</v>
      </c>
      <c r="AL757" s="71">
        <f t="shared" si="211"/>
        <v>0</v>
      </c>
      <c r="AN757" s="73">
        <f t="shared" si="218"/>
        <v>0</v>
      </c>
      <c r="AO757" s="78">
        <f t="shared" si="219"/>
        <v>0</v>
      </c>
      <c r="AP757" s="79">
        <f t="shared" si="220"/>
        <v>0</v>
      </c>
      <c r="AQ757" s="73">
        <f t="shared" si="221"/>
        <v>0</v>
      </c>
      <c r="AR757" s="78">
        <f t="shared" si="222"/>
        <v>0</v>
      </c>
      <c r="AS757" s="79">
        <f t="shared" si="223"/>
        <v>0</v>
      </c>
      <c r="AT757" s="80" t="str">
        <f t="shared" si="224"/>
        <v/>
      </c>
      <c r="AU757" s="80" t="str">
        <f t="shared" si="225"/>
        <v/>
      </c>
      <c r="AW757" s="3" t="s">
        <v>1</v>
      </c>
    </row>
    <row r="758" spans="1:49" x14ac:dyDescent="0.2">
      <c r="A758" s="81">
        <f t="shared" si="212"/>
        <v>751</v>
      </c>
      <c r="B758" s="77" t="str">
        <f>IFERROR(VLOOKUP(F758,GCC.Param!$B$3:$C$96,2,FALSE),"")</f>
        <v/>
      </c>
      <c r="C758" s="70">
        <f>'Input 1 - Schedule 1'!D760</f>
        <v>0</v>
      </c>
      <c r="D758" s="70">
        <f>'Input 1 - Schedule 1'!E760</f>
        <v>0</v>
      </c>
      <c r="E758" s="70">
        <f>'Input 1 - Schedule 1'!F760</f>
        <v>0</v>
      </c>
      <c r="F758" s="70">
        <f>'Input 1 - Schedule 1'!G760</f>
        <v>0</v>
      </c>
      <c r="G758" s="70">
        <f>'Input 1 - Schedule 1'!I760</f>
        <v>0</v>
      </c>
      <c r="H758" s="70" t="str">
        <f>'Input 1 - Schedule 1'!J760</f>
        <v/>
      </c>
      <c r="I758" s="70">
        <f>'Input 1 - Schedule 1'!U760</f>
        <v>0</v>
      </c>
      <c r="J758" s="46"/>
      <c r="L758" s="46"/>
      <c r="M758" s="46"/>
      <c r="N758" s="70">
        <f>SUMIFS('Input 3 - Capital Instruments'!P$6:P$222,'Input 3 - Capital Instruments'!$N$6:$N$222,C758)</f>
        <v>0</v>
      </c>
      <c r="O758" s="46"/>
      <c r="P758" s="46"/>
      <c r="Q758" s="46"/>
      <c r="R758" s="71">
        <f t="shared" si="213"/>
        <v>0</v>
      </c>
      <c r="S758" s="46"/>
      <c r="T758" s="46"/>
      <c r="U758" s="72">
        <f t="shared" si="214"/>
        <v>0</v>
      </c>
      <c r="V758" s="71">
        <f t="shared" si="215"/>
        <v>0</v>
      </c>
      <c r="W758" s="71">
        <f t="shared" si="216"/>
        <v>0</v>
      </c>
      <c r="Y758" s="46"/>
      <c r="AA758" s="46"/>
      <c r="AB758" s="51"/>
      <c r="AC758" s="51"/>
      <c r="AD758" s="51"/>
      <c r="AE758" s="51"/>
      <c r="AF758" s="51"/>
      <c r="AG758" s="72">
        <f t="shared" si="217"/>
        <v>0</v>
      </c>
      <c r="AH758" s="46"/>
      <c r="AI758" s="46"/>
      <c r="AJ758" s="72">
        <f t="shared" si="209"/>
        <v>0</v>
      </c>
      <c r="AK758" s="71">
        <f t="shared" si="210"/>
        <v>0</v>
      </c>
      <c r="AL758" s="71">
        <f t="shared" si="211"/>
        <v>0</v>
      </c>
      <c r="AN758" s="73">
        <f t="shared" si="218"/>
        <v>0</v>
      </c>
      <c r="AO758" s="78">
        <f t="shared" si="219"/>
        <v>0</v>
      </c>
      <c r="AP758" s="79">
        <f t="shared" si="220"/>
        <v>0</v>
      </c>
      <c r="AQ758" s="73">
        <f t="shared" si="221"/>
        <v>0</v>
      </c>
      <c r="AR758" s="78">
        <f t="shared" si="222"/>
        <v>0</v>
      </c>
      <c r="AS758" s="79">
        <f t="shared" si="223"/>
        <v>0</v>
      </c>
      <c r="AT758" s="80" t="str">
        <f t="shared" si="224"/>
        <v/>
      </c>
      <c r="AU758" s="80" t="str">
        <f t="shared" si="225"/>
        <v/>
      </c>
      <c r="AW758" s="3" t="s">
        <v>1</v>
      </c>
    </row>
    <row r="759" spans="1:49" x14ac:dyDescent="0.2">
      <c r="A759" s="81">
        <f t="shared" si="212"/>
        <v>752</v>
      </c>
      <c r="B759" s="77" t="str">
        <f>IFERROR(VLOOKUP(F759,GCC.Param!$B$3:$C$96,2,FALSE),"")</f>
        <v/>
      </c>
      <c r="C759" s="70">
        <f>'Input 1 - Schedule 1'!D761</f>
        <v>0</v>
      </c>
      <c r="D759" s="70">
        <f>'Input 1 - Schedule 1'!E761</f>
        <v>0</v>
      </c>
      <c r="E759" s="70">
        <f>'Input 1 - Schedule 1'!F761</f>
        <v>0</v>
      </c>
      <c r="F759" s="70">
        <f>'Input 1 - Schedule 1'!G761</f>
        <v>0</v>
      </c>
      <c r="G759" s="70">
        <f>'Input 1 - Schedule 1'!I761</f>
        <v>0</v>
      </c>
      <c r="H759" s="70" t="str">
        <f>'Input 1 - Schedule 1'!J761</f>
        <v/>
      </c>
      <c r="I759" s="70">
        <f>'Input 1 - Schedule 1'!U761</f>
        <v>0</v>
      </c>
      <c r="J759" s="46"/>
      <c r="L759" s="46"/>
      <c r="M759" s="46"/>
      <c r="N759" s="70">
        <f>SUMIFS('Input 3 - Capital Instruments'!P$6:P$222,'Input 3 - Capital Instruments'!$N$6:$N$222,C759)</f>
        <v>0</v>
      </c>
      <c r="O759" s="46"/>
      <c r="P759" s="46"/>
      <c r="Q759" s="46"/>
      <c r="R759" s="71">
        <f t="shared" si="213"/>
        <v>0</v>
      </c>
      <c r="S759" s="46"/>
      <c r="T759" s="46"/>
      <c r="U759" s="72">
        <f t="shared" si="214"/>
        <v>0</v>
      </c>
      <c r="V759" s="71">
        <f t="shared" si="215"/>
        <v>0</v>
      </c>
      <c r="W759" s="71">
        <f t="shared" si="216"/>
        <v>0</v>
      </c>
      <c r="Y759" s="46"/>
      <c r="AA759" s="46"/>
      <c r="AB759" s="51"/>
      <c r="AC759" s="51"/>
      <c r="AD759" s="51"/>
      <c r="AE759" s="51"/>
      <c r="AF759" s="51"/>
      <c r="AG759" s="72">
        <f t="shared" si="217"/>
        <v>0</v>
      </c>
      <c r="AH759" s="46"/>
      <c r="AI759" s="46"/>
      <c r="AJ759" s="72">
        <f t="shared" si="209"/>
        <v>0</v>
      </c>
      <c r="AK759" s="71">
        <f t="shared" si="210"/>
        <v>0</v>
      </c>
      <c r="AL759" s="71">
        <f t="shared" si="211"/>
        <v>0</v>
      </c>
      <c r="AN759" s="73">
        <f t="shared" si="218"/>
        <v>0</v>
      </c>
      <c r="AO759" s="78">
        <f t="shared" si="219"/>
        <v>0</v>
      </c>
      <c r="AP759" s="79">
        <f t="shared" si="220"/>
        <v>0</v>
      </c>
      <c r="AQ759" s="73">
        <f t="shared" si="221"/>
        <v>0</v>
      </c>
      <c r="AR759" s="78">
        <f t="shared" si="222"/>
        <v>0</v>
      </c>
      <c r="AS759" s="79">
        <f t="shared" si="223"/>
        <v>0</v>
      </c>
      <c r="AT759" s="80" t="str">
        <f t="shared" si="224"/>
        <v/>
      </c>
      <c r="AU759" s="80" t="str">
        <f t="shared" si="225"/>
        <v/>
      </c>
      <c r="AW759" s="3" t="s">
        <v>1</v>
      </c>
    </row>
    <row r="760" spans="1:49" x14ac:dyDescent="0.2">
      <c r="A760" s="81">
        <f t="shared" si="212"/>
        <v>753</v>
      </c>
      <c r="B760" s="77" t="str">
        <f>IFERROR(VLOOKUP(F760,GCC.Param!$B$3:$C$96,2,FALSE),"")</f>
        <v/>
      </c>
      <c r="C760" s="70">
        <f>'Input 1 - Schedule 1'!D762</f>
        <v>0</v>
      </c>
      <c r="D760" s="70">
        <f>'Input 1 - Schedule 1'!E762</f>
        <v>0</v>
      </c>
      <c r="E760" s="70">
        <f>'Input 1 - Schedule 1'!F762</f>
        <v>0</v>
      </c>
      <c r="F760" s="70">
        <f>'Input 1 - Schedule 1'!G762</f>
        <v>0</v>
      </c>
      <c r="G760" s="70">
        <f>'Input 1 - Schedule 1'!I762</f>
        <v>0</v>
      </c>
      <c r="H760" s="70" t="str">
        <f>'Input 1 - Schedule 1'!J762</f>
        <v/>
      </c>
      <c r="I760" s="70">
        <f>'Input 1 - Schedule 1'!U762</f>
        <v>0</v>
      </c>
      <c r="J760" s="46"/>
      <c r="L760" s="46"/>
      <c r="M760" s="46"/>
      <c r="N760" s="70">
        <f>SUMIFS('Input 3 - Capital Instruments'!P$6:P$222,'Input 3 - Capital Instruments'!$N$6:$N$222,C760)</f>
        <v>0</v>
      </c>
      <c r="O760" s="46"/>
      <c r="P760" s="46"/>
      <c r="Q760" s="46"/>
      <c r="R760" s="71">
        <f t="shared" si="213"/>
        <v>0</v>
      </c>
      <c r="S760" s="46"/>
      <c r="T760" s="46"/>
      <c r="U760" s="72">
        <f t="shared" si="214"/>
        <v>0</v>
      </c>
      <c r="V760" s="71">
        <f t="shared" si="215"/>
        <v>0</v>
      </c>
      <c r="W760" s="71">
        <f t="shared" si="216"/>
        <v>0</v>
      </c>
      <c r="Y760" s="46"/>
      <c r="AA760" s="46"/>
      <c r="AB760" s="51"/>
      <c r="AC760" s="51"/>
      <c r="AD760" s="51"/>
      <c r="AE760" s="51"/>
      <c r="AF760" s="51"/>
      <c r="AG760" s="72">
        <f t="shared" si="217"/>
        <v>0</v>
      </c>
      <c r="AH760" s="46"/>
      <c r="AI760" s="46"/>
      <c r="AJ760" s="72">
        <f t="shared" si="209"/>
        <v>0</v>
      </c>
      <c r="AK760" s="71">
        <f t="shared" si="210"/>
        <v>0</v>
      </c>
      <c r="AL760" s="71">
        <f t="shared" si="211"/>
        <v>0</v>
      </c>
      <c r="AN760" s="73">
        <f t="shared" si="218"/>
        <v>0</v>
      </c>
      <c r="AO760" s="78">
        <f t="shared" si="219"/>
        <v>0</v>
      </c>
      <c r="AP760" s="79">
        <f t="shared" si="220"/>
        <v>0</v>
      </c>
      <c r="AQ760" s="73">
        <f t="shared" si="221"/>
        <v>0</v>
      </c>
      <c r="AR760" s="78">
        <f t="shared" si="222"/>
        <v>0</v>
      </c>
      <c r="AS760" s="79">
        <f t="shared" si="223"/>
        <v>0</v>
      </c>
      <c r="AT760" s="80" t="str">
        <f t="shared" si="224"/>
        <v/>
      </c>
      <c r="AU760" s="80" t="str">
        <f t="shared" si="225"/>
        <v/>
      </c>
      <c r="AW760" s="3" t="s">
        <v>1</v>
      </c>
    </row>
    <row r="761" spans="1:49" x14ac:dyDescent="0.2">
      <c r="A761" s="81">
        <f t="shared" si="212"/>
        <v>754</v>
      </c>
      <c r="B761" s="77" t="str">
        <f>IFERROR(VLOOKUP(F761,GCC.Param!$B$3:$C$96,2,FALSE),"")</f>
        <v/>
      </c>
      <c r="C761" s="70">
        <f>'Input 1 - Schedule 1'!D763</f>
        <v>0</v>
      </c>
      <c r="D761" s="70">
        <f>'Input 1 - Schedule 1'!E763</f>
        <v>0</v>
      </c>
      <c r="E761" s="70">
        <f>'Input 1 - Schedule 1'!F763</f>
        <v>0</v>
      </c>
      <c r="F761" s="70">
        <f>'Input 1 - Schedule 1'!G763</f>
        <v>0</v>
      </c>
      <c r="G761" s="70">
        <f>'Input 1 - Schedule 1'!I763</f>
        <v>0</v>
      </c>
      <c r="H761" s="70" t="str">
        <f>'Input 1 - Schedule 1'!J763</f>
        <v/>
      </c>
      <c r="I761" s="70">
        <f>'Input 1 - Schedule 1'!U763</f>
        <v>0</v>
      </c>
      <c r="J761" s="46"/>
      <c r="L761" s="46"/>
      <c r="M761" s="46"/>
      <c r="N761" s="70">
        <f>SUMIFS('Input 3 - Capital Instruments'!P$6:P$222,'Input 3 - Capital Instruments'!$N$6:$N$222,C761)</f>
        <v>0</v>
      </c>
      <c r="O761" s="46"/>
      <c r="P761" s="46"/>
      <c r="Q761" s="46"/>
      <c r="R761" s="71">
        <f t="shared" si="213"/>
        <v>0</v>
      </c>
      <c r="S761" s="46"/>
      <c r="T761" s="46"/>
      <c r="U761" s="72">
        <f t="shared" si="214"/>
        <v>0</v>
      </c>
      <c r="V761" s="71">
        <f t="shared" si="215"/>
        <v>0</v>
      </c>
      <c r="W761" s="71">
        <f t="shared" si="216"/>
        <v>0</v>
      </c>
      <c r="Y761" s="46"/>
      <c r="AA761" s="46"/>
      <c r="AB761" s="51"/>
      <c r="AC761" s="51"/>
      <c r="AD761" s="51"/>
      <c r="AE761" s="51"/>
      <c r="AF761" s="51"/>
      <c r="AG761" s="72">
        <f t="shared" si="217"/>
        <v>0</v>
      </c>
      <c r="AH761" s="46"/>
      <c r="AI761" s="46"/>
      <c r="AJ761" s="72">
        <f t="shared" si="209"/>
        <v>0</v>
      </c>
      <c r="AK761" s="71">
        <f t="shared" si="210"/>
        <v>0</v>
      </c>
      <c r="AL761" s="71">
        <f t="shared" si="211"/>
        <v>0</v>
      </c>
      <c r="AN761" s="73">
        <f t="shared" si="218"/>
        <v>0</v>
      </c>
      <c r="AO761" s="78">
        <f t="shared" si="219"/>
        <v>0</v>
      </c>
      <c r="AP761" s="79">
        <f t="shared" si="220"/>
        <v>0</v>
      </c>
      <c r="AQ761" s="73">
        <f t="shared" si="221"/>
        <v>0</v>
      </c>
      <c r="AR761" s="78">
        <f t="shared" si="222"/>
        <v>0</v>
      </c>
      <c r="AS761" s="79">
        <f t="shared" si="223"/>
        <v>0</v>
      </c>
      <c r="AT761" s="80" t="str">
        <f t="shared" si="224"/>
        <v/>
      </c>
      <c r="AU761" s="80" t="str">
        <f t="shared" si="225"/>
        <v/>
      </c>
      <c r="AW761" s="3" t="s">
        <v>1</v>
      </c>
    </row>
    <row r="762" spans="1:49" x14ac:dyDescent="0.2">
      <c r="A762" s="81">
        <f t="shared" si="212"/>
        <v>755</v>
      </c>
      <c r="B762" s="77" t="str">
        <f>IFERROR(VLOOKUP(F762,GCC.Param!$B$3:$C$96,2,FALSE),"")</f>
        <v/>
      </c>
      <c r="C762" s="70">
        <f>'Input 1 - Schedule 1'!D764</f>
        <v>0</v>
      </c>
      <c r="D762" s="70">
        <f>'Input 1 - Schedule 1'!E764</f>
        <v>0</v>
      </c>
      <c r="E762" s="70">
        <f>'Input 1 - Schedule 1'!F764</f>
        <v>0</v>
      </c>
      <c r="F762" s="70">
        <f>'Input 1 - Schedule 1'!G764</f>
        <v>0</v>
      </c>
      <c r="G762" s="70">
        <f>'Input 1 - Schedule 1'!I764</f>
        <v>0</v>
      </c>
      <c r="H762" s="70" t="str">
        <f>'Input 1 - Schedule 1'!J764</f>
        <v/>
      </c>
      <c r="I762" s="70">
        <f>'Input 1 - Schedule 1'!U764</f>
        <v>0</v>
      </c>
      <c r="J762" s="46"/>
      <c r="L762" s="46"/>
      <c r="M762" s="46"/>
      <c r="N762" s="70">
        <f>SUMIFS('Input 3 - Capital Instruments'!P$6:P$222,'Input 3 - Capital Instruments'!$N$6:$N$222,C762)</f>
        <v>0</v>
      </c>
      <c r="O762" s="46"/>
      <c r="P762" s="46"/>
      <c r="Q762" s="46"/>
      <c r="R762" s="71">
        <f t="shared" si="213"/>
        <v>0</v>
      </c>
      <c r="S762" s="46"/>
      <c r="T762" s="46"/>
      <c r="U762" s="72">
        <f t="shared" si="214"/>
        <v>0</v>
      </c>
      <c r="V762" s="71">
        <f t="shared" si="215"/>
        <v>0</v>
      </c>
      <c r="W762" s="71">
        <f t="shared" si="216"/>
        <v>0</v>
      </c>
      <c r="Y762" s="46"/>
      <c r="AA762" s="46"/>
      <c r="AB762" s="51"/>
      <c r="AC762" s="51"/>
      <c r="AD762" s="51"/>
      <c r="AE762" s="51"/>
      <c r="AF762" s="51"/>
      <c r="AG762" s="72">
        <f t="shared" si="217"/>
        <v>0</v>
      </c>
      <c r="AH762" s="46"/>
      <c r="AI762" s="46"/>
      <c r="AJ762" s="72">
        <f t="shared" si="209"/>
        <v>0</v>
      </c>
      <c r="AK762" s="71">
        <f t="shared" si="210"/>
        <v>0</v>
      </c>
      <c r="AL762" s="71">
        <f t="shared" si="211"/>
        <v>0</v>
      </c>
      <c r="AN762" s="73">
        <f t="shared" si="218"/>
        <v>0</v>
      </c>
      <c r="AO762" s="78">
        <f t="shared" si="219"/>
        <v>0</v>
      </c>
      <c r="AP762" s="79">
        <f t="shared" si="220"/>
        <v>0</v>
      </c>
      <c r="AQ762" s="73">
        <f t="shared" si="221"/>
        <v>0</v>
      </c>
      <c r="AR762" s="78">
        <f t="shared" si="222"/>
        <v>0</v>
      </c>
      <c r="AS762" s="79">
        <f t="shared" si="223"/>
        <v>0</v>
      </c>
      <c r="AT762" s="80" t="str">
        <f t="shared" si="224"/>
        <v/>
      </c>
      <c r="AU762" s="80" t="str">
        <f t="shared" si="225"/>
        <v/>
      </c>
      <c r="AW762" s="3" t="s">
        <v>1</v>
      </c>
    </row>
    <row r="763" spans="1:49" x14ac:dyDescent="0.2">
      <c r="A763" s="81">
        <f t="shared" si="212"/>
        <v>756</v>
      </c>
      <c r="B763" s="77" t="str">
        <f>IFERROR(VLOOKUP(F763,GCC.Param!$B$3:$C$96,2,FALSE),"")</f>
        <v/>
      </c>
      <c r="C763" s="70">
        <f>'Input 1 - Schedule 1'!D765</f>
        <v>0</v>
      </c>
      <c r="D763" s="70">
        <f>'Input 1 - Schedule 1'!E765</f>
        <v>0</v>
      </c>
      <c r="E763" s="70">
        <f>'Input 1 - Schedule 1'!F765</f>
        <v>0</v>
      </c>
      <c r="F763" s="70">
        <f>'Input 1 - Schedule 1'!G765</f>
        <v>0</v>
      </c>
      <c r="G763" s="70">
        <f>'Input 1 - Schedule 1'!I765</f>
        <v>0</v>
      </c>
      <c r="H763" s="70" t="str">
        <f>'Input 1 - Schedule 1'!J765</f>
        <v/>
      </c>
      <c r="I763" s="70">
        <f>'Input 1 - Schedule 1'!U765</f>
        <v>0</v>
      </c>
      <c r="J763" s="46"/>
      <c r="L763" s="46"/>
      <c r="M763" s="46"/>
      <c r="N763" s="70">
        <f>SUMIFS('Input 3 - Capital Instruments'!P$6:P$222,'Input 3 - Capital Instruments'!$N$6:$N$222,C763)</f>
        <v>0</v>
      </c>
      <c r="O763" s="46"/>
      <c r="P763" s="46"/>
      <c r="Q763" s="46"/>
      <c r="R763" s="71">
        <f t="shared" si="213"/>
        <v>0</v>
      </c>
      <c r="S763" s="46"/>
      <c r="T763" s="46"/>
      <c r="U763" s="72">
        <f t="shared" si="214"/>
        <v>0</v>
      </c>
      <c r="V763" s="71">
        <f t="shared" si="215"/>
        <v>0</v>
      </c>
      <c r="W763" s="71">
        <f t="shared" si="216"/>
        <v>0</v>
      </c>
      <c r="Y763" s="46"/>
      <c r="AA763" s="46"/>
      <c r="AB763" s="51"/>
      <c r="AC763" s="51"/>
      <c r="AD763" s="51"/>
      <c r="AE763" s="51"/>
      <c r="AF763" s="51"/>
      <c r="AG763" s="72">
        <f t="shared" si="217"/>
        <v>0</v>
      </c>
      <c r="AH763" s="46"/>
      <c r="AI763" s="46"/>
      <c r="AJ763" s="72">
        <f t="shared" si="209"/>
        <v>0</v>
      </c>
      <c r="AK763" s="71">
        <f t="shared" si="210"/>
        <v>0</v>
      </c>
      <c r="AL763" s="71">
        <f t="shared" si="211"/>
        <v>0</v>
      </c>
      <c r="AN763" s="73">
        <f t="shared" si="218"/>
        <v>0</v>
      </c>
      <c r="AO763" s="78">
        <f t="shared" si="219"/>
        <v>0</v>
      </c>
      <c r="AP763" s="79">
        <f t="shared" si="220"/>
        <v>0</v>
      </c>
      <c r="AQ763" s="73">
        <f t="shared" si="221"/>
        <v>0</v>
      </c>
      <c r="AR763" s="78">
        <f t="shared" si="222"/>
        <v>0</v>
      </c>
      <c r="AS763" s="79">
        <f t="shared" si="223"/>
        <v>0</v>
      </c>
      <c r="AT763" s="80" t="str">
        <f t="shared" si="224"/>
        <v/>
      </c>
      <c r="AU763" s="80" t="str">
        <f t="shared" si="225"/>
        <v/>
      </c>
      <c r="AW763" s="3" t="s">
        <v>1</v>
      </c>
    </row>
    <row r="764" spans="1:49" x14ac:dyDescent="0.2">
      <c r="A764" s="81">
        <f t="shared" si="212"/>
        <v>757</v>
      </c>
      <c r="B764" s="77" t="str">
        <f>IFERROR(VLOOKUP(F764,GCC.Param!$B$3:$C$96,2,FALSE),"")</f>
        <v/>
      </c>
      <c r="C764" s="70">
        <f>'Input 1 - Schedule 1'!D766</f>
        <v>0</v>
      </c>
      <c r="D764" s="70">
        <f>'Input 1 - Schedule 1'!E766</f>
        <v>0</v>
      </c>
      <c r="E764" s="70">
        <f>'Input 1 - Schedule 1'!F766</f>
        <v>0</v>
      </c>
      <c r="F764" s="70">
        <f>'Input 1 - Schedule 1'!G766</f>
        <v>0</v>
      </c>
      <c r="G764" s="70">
        <f>'Input 1 - Schedule 1'!I766</f>
        <v>0</v>
      </c>
      <c r="H764" s="70" t="str">
        <f>'Input 1 - Schedule 1'!J766</f>
        <v/>
      </c>
      <c r="I764" s="70">
        <f>'Input 1 - Schedule 1'!U766</f>
        <v>0</v>
      </c>
      <c r="J764" s="46"/>
      <c r="L764" s="46"/>
      <c r="M764" s="46"/>
      <c r="N764" s="70">
        <f>SUMIFS('Input 3 - Capital Instruments'!P$6:P$222,'Input 3 - Capital Instruments'!$N$6:$N$222,C764)</f>
        <v>0</v>
      </c>
      <c r="O764" s="46"/>
      <c r="P764" s="46"/>
      <c r="Q764" s="46"/>
      <c r="R764" s="71">
        <f t="shared" si="213"/>
        <v>0</v>
      </c>
      <c r="S764" s="46"/>
      <c r="T764" s="46"/>
      <c r="U764" s="72">
        <f t="shared" si="214"/>
        <v>0</v>
      </c>
      <c r="V764" s="71">
        <f t="shared" si="215"/>
        <v>0</v>
      </c>
      <c r="W764" s="71">
        <f t="shared" si="216"/>
        <v>0</v>
      </c>
      <c r="Y764" s="46"/>
      <c r="AA764" s="46"/>
      <c r="AB764" s="51"/>
      <c r="AC764" s="51"/>
      <c r="AD764" s="51"/>
      <c r="AE764" s="51"/>
      <c r="AF764" s="51"/>
      <c r="AG764" s="72">
        <f t="shared" si="217"/>
        <v>0</v>
      </c>
      <c r="AH764" s="46"/>
      <c r="AI764" s="46"/>
      <c r="AJ764" s="72">
        <f t="shared" si="209"/>
        <v>0</v>
      </c>
      <c r="AK764" s="71">
        <f t="shared" si="210"/>
        <v>0</v>
      </c>
      <c r="AL764" s="71">
        <f t="shared" si="211"/>
        <v>0</v>
      </c>
      <c r="AN764" s="73">
        <f t="shared" si="218"/>
        <v>0</v>
      </c>
      <c r="AO764" s="78">
        <f t="shared" si="219"/>
        <v>0</v>
      </c>
      <c r="AP764" s="79">
        <f t="shared" si="220"/>
        <v>0</v>
      </c>
      <c r="AQ764" s="73">
        <f t="shared" si="221"/>
        <v>0</v>
      </c>
      <c r="AR764" s="78">
        <f t="shared" si="222"/>
        <v>0</v>
      </c>
      <c r="AS764" s="79">
        <f t="shared" si="223"/>
        <v>0</v>
      </c>
      <c r="AT764" s="80" t="str">
        <f t="shared" si="224"/>
        <v/>
      </c>
      <c r="AU764" s="80" t="str">
        <f t="shared" si="225"/>
        <v/>
      </c>
      <c r="AW764" s="3" t="s">
        <v>1</v>
      </c>
    </row>
    <row r="765" spans="1:49" x14ac:dyDescent="0.2">
      <c r="A765" s="81">
        <f t="shared" si="212"/>
        <v>758</v>
      </c>
      <c r="B765" s="77" t="str">
        <f>IFERROR(VLOOKUP(F765,GCC.Param!$B$3:$C$96,2,FALSE),"")</f>
        <v/>
      </c>
      <c r="C765" s="70">
        <f>'Input 1 - Schedule 1'!D767</f>
        <v>0</v>
      </c>
      <c r="D765" s="70">
        <f>'Input 1 - Schedule 1'!E767</f>
        <v>0</v>
      </c>
      <c r="E765" s="70">
        <f>'Input 1 - Schedule 1'!F767</f>
        <v>0</v>
      </c>
      <c r="F765" s="70">
        <f>'Input 1 - Schedule 1'!G767</f>
        <v>0</v>
      </c>
      <c r="G765" s="70">
        <f>'Input 1 - Schedule 1'!I767</f>
        <v>0</v>
      </c>
      <c r="H765" s="70" t="str">
        <f>'Input 1 - Schedule 1'!J767</f>
        <v/>
      </c>
      <c r="I765" s="70">
        <f>'Input 1 - Schedule 1'!U767</f>
        <v>0</v>
      </c>
      <c r="J765" s="46"/>
      <c r="L765" s="46"/>
      <c r="M765" s="46"/>
      <c r="N765" s="70">
        <f>SUMIFS('Input 3 - Capital Instruments'!P$6:P$222,'Input 3 - Capital Instruments'!$N$6:$N$222,C765)</f>
        <v>0</v>
      </c>
      <c r="O765" s="46"/>
      <c r="P765" s="46"/>
      <c r="Q765" s="46"/>
      <c r="R765" s="71">
        <f t="shared" si="213"/>
        <v>0</v>
      </c>
      <c r="S765" s="46"/>
      <c r="T765" s="46"/>
      <c r="U765" s="72">
        <f t="shared" si="214"/>
        <v>0</v>
      </c>
      <c r="V765" s="71">
        <f t="shared" si="215"/>
        <v>0</v>
      </c>
      <c r="W765" s="71">
        <f t="shared" si="216"/>
        <v>0</v>
      </c>
      <c r="Y765" s="46"/>
      <c r="AA765" s="46"/>
      <c r="AB765" s="51"/>
      <c r="AC765" s="51"/>
      <c r="AD765" s="51"/>
      <c r="AE765" s="51"/>
      <c r="AF765" s="51"/>
      <c r="AG765" s="72">
        <f t="shared" si="217"/>
        <v>0</v>
      </c>
      <c r="AH765" s="46"/>
      <c r="AI765" s="46"/>
      <c r="AJ765" s="72">
        <f t="shared" si="209"/>
        <v>0</v>
      </c>
      <c r="AK765" s="71">
        <f t="shared" si="210"/>
        <v>0</v>
      </c>
      <c r="AL765" s="71">
        <f t="shared" si="211"/>
        <v>0</v>
      </c>
      <c r="AN765" s="73">
        <f t="shared" si="218"/>
        <v>0</v>
      </c>
      <c r="AO765" s="78">
        <f t="shared" si="219"/>
        <v>0</v>
      </c>
      <c r="AP765" s="79">
        <f t="shared" si="220"/>
        <v>0</v>
      </c>
      <c r="AQ765" s="73">
        <f t="shared" si="221"/>
        <v>0</v>
      </c>
      <c r="AR765" s="78">
        <f t="shared" si="222"/>
        <v>0</v>
      </c>
      <c r="AS765" s="79">
        <f t="shared" si="223"/>
        <v>0</v>
      </c>
      <c r="AT765" s="80" t="str">
        <f t="shared" si="224"/>
        <v/>
      </c>
      <c r="AU765" s="80" t="str">
        <f t="shared" si="225"/>
        <v/>
      </c>
      <c r="AW765" s="3" t="s">
        <v>1</v>
      </c>
    </row>
    <row r="766" spans="1:49" x14ac:dyDescent="0.2">
      <c r="A766" s="81">
        <f t="shared" si="212"/>
        <v>759</v>
      </c>
      <c r="B766" s="77" t="str">
        <f>IFERROR(VLOOKUP(F766,GCC.Param!$B$3:$C$96,2,FALSE),"")</f>
        <v/>
      </c>
      <c r="C766" s="70">
        <f>'Input 1 - Schedule 1'!D768</f>
        <v>0</v>
      </c>
      <c r="D766" s="70">
        <f>'Input 1 - Schedule 1'!E768</f>
        <v>0</v>
      </c>
      <c r="E766" s="70">
        <f>'Input 1 - Schedule 1'!F768</f>
        <v>0</v>
      </c>
      <c r="F766" s="70">
        <f>'Input 1 - Schedule 1'!G768</f>
        <v>0</v>
      </c>
      <c r="G766" s="70">
        <f>'Input 1 - Schedule 1'!I768</f>
        <v>0</v>
      </c>
      <c r="H766" s="70" t="str">
        <f>'Input 1 - Schedule 1'!J768</f>
        <v/>
      </c>
      <c r="I766" s="70">
        <f>'Input 1 - Schedule 1'!U768</f>
        <v>0</v>
      </c>
      <c r="J766" s="46"/>
      <c r="L766" s="46"/>
      <c r="M766" s="46"/>
      <c r="N766" s="70">
        <f>SUMIFS('Input 3 - Capital Instruments'!P$6:P$222,'Input 3 - Capital Instruments'!$N$6:$N$222,C766)</f>
        <v>0</v>
      </c>
      <c r="O766" s="46"/>
      <c r="P766" s="46"/>
      <c r="Q766" s="46"/>
      <c r="R766" s="71">
        <f t="shared" si="213"/>
        <v>0</v>
      </c>
      <c r="S766" s="46"/>
      <c r="T766" s="46"/>
      <c r="U766" s="72">
        <f t="shared" si="214"/>
        <v>0</v>
      </c>
      <c r="V766" s="71">
        <f t="shared" si="215"/>
        <v>0</v>
      </c>
      <c r="W766" s="71">
        <f t="shared" si="216"/>
        <v>0</v>
      </c>
      <c r="Y766" s="46"/>
      <c r="AA766" s="46"/>
      <c r="AB766" s="51"/>
      <c r="AC766" s="51"/>
      <c r="AD766" s="51"/>
      <c r="AE766" s="51"/>
      <c r="AF766" s="51"/>
      <c r="AG766" s="72">
        <f t="shared" si="217"/>
        <v>0</v>
      </c>
      <c r="AH766" s="46"/>
      <c r="AI766" s="46"/>
      <c r="AJ766" s="72">
        <f t="shared" si="209"/>
        <v>0</v>
      </c>
      <c r="AK766" s="71">
        <f t="shared" si="210"/>
        <v>0</v>
      </c>
      <c r="AL766" s="71">
        <f t="shared" si="211"/>
        <v>0</v>
      </c>
      <c r="AN766" s="73">
        <f t="shared" si="218"/>
        <v>0</v>
      </c>
      <c r="AO766" s="78">
        <f t="shared" si="219"/>
        <v>0</v>
      </c>
      <c r="AP766" s="79">
        <f t="shared" si="220"/>
        <v>0</v>
      </c>
      <c r="AQ766" s="73">
        <f t="shared" si="221"/>
        <v>0</v>
      </c>
      <c r="AR766" s="78">
        <f t="shared" si="222"/>
        <v>0</v>
      </c>
      <c r="AS766" s="79">
        <f t="shared" si="223"/>
        <v>0</v>
      </c>
      <c r="AT766" s="80" t="str">
        <f t="shared" si="224"/>
        <v/>
      </c>
      <c r="AU766" s="80" t="str">
        <f t="shared" si="225"/>
        <v/>
      </c>
      <c r="AW766" s="3" t="s">
        <v>1</v>
      </c>
    </row>
    <row r="767" spans="1:49" x14ac:dyDescent="0.2">
      <c r="A767" s="81">
        <f t="shared" si="212"/>
        <v>760</v>
      </c>
      <c r="B767" s="77" t="str">
        <f>IFERROR(VLOOKUP(F767,GCC.Param!$B$3:$C$96,2,FALSE),"")</f>
        <v/>
      </c>
      <c r="C767" s="70">
        <f>'Input 1 - Schedule 1'!D769</f>
        <v>0</v>
      </c>
      <c r="D767" s="70">
        <f>'Input 1 - Schedule 1'!E769</f>
        <v>0</v>
      </c>
      <c r="E767" s="70">
        <f>'Input 1 - Schedule 1'!F769</f>
        <v>0</v>
      </c>
      <c r="F767" s="70">
        <f>'Input 1 - Schedule 1'!G769</f>
        <v>0</v>
      </c>
      <c r="G767" s="70">
        <f>'Input 1 - Schedule 1'!I769</f>
        <v>0</v>
      </c>
      <c r="H767" s="70" t="str">
        <f>'Input 1 - Schedule 1'!J769</f>
        <v/>
      </c>
      <c r="I767" s="70">
        <f>'Input 1 - Schedule 1'!U769</f>
        <v>0</v>
      </c>
      <c r="J767" s="46"/>
      <c r="L767" s="46"/>
      <c r="M767" s="46"/>
      <c r="N767" s="70">
        <f>SUMIFS('Input 3 - Capital Instruments'!P$6:P$222,'Input 3 - Capital Instruments'!$N$6:$N$222,C767)</f>
        <v>0</v>
      </c>
      <c r="O767" s="46"/>
      <c r="P767" s="46"/>
      <c r="Q767" s="46"/>
      <c r="R767" s="71">
        <f t="shared" si="213"/>
        <v>0</v>
      </c>
      <c r="S767" s="46"/>
      <c r="T767" s="46"/>
      <c r="U767" s="72">
        <f t="shared" si="214"/>
        <v>0</v>
      </c>
      <c r="V767" s="71">
        <f t="shared" si="215"/>
        <v>0</v>
      </c>
      <c r="W767" s="71">
        <f t="shared" si="216"/>
        <v>0</v>
      </c>
      <c r="Y767" s="46"/>
      <c r="AA767" s="46"/>
      <c r="AB767" s="51"/>
      <c r="AC767" s="51"/>
      <c r="AD767" s="51"/>
      <c r="AE767" s="51"/>
      <c r="AF767" s="51"/>
      <c r="AG767" s="72">
        <f t="shared" si="217"/>
        <v>0</v>
      </c>
      <c r="AH767" s="46"/>
      <c r="AI767" s="46"/>
      <c r="AJ767" s="72">
        <f t="shared" si="209"/>
        <v>0</v>
      </c>
      <c r="AK767" s="71">
        <f t="shared" si="210"/>
        <v>0</v>
      </c>
      <c r="AL767" s="71">
        <f t="shared" si="211"/>
        <v>0</v>
      </c>
      <c r="AN767" s="73">
        <f t="shared" si="218"/>
        <v>0</v>
      </c>
      <c r="AO767" s="78">
        <f t="shared" si="219"/>
        <v>0</v>
      </c>
      <c r="AP767" s="79">
        <f t="shared" si="220"/>
        <v>0</v>
      </c>
      <c r="AQ767" s="73">
        <f t="shared" si="221"/>
        <v>0</v>
      </c>
      <c r="AR767" s="78">
        <f t="shared" si="222"/>
        <v>0</v>
      </c>
      <c r="AS767" s="79">
        <f t="shared" si="223"/>
        <v>0</v>
      </c>
      <c r="AT767" s="80" t="str">
        <f t="shared" si="224"/>
        <v/>
      </c>
      <c r="AU767" s="80" t="str">
        <f t="shared" si="225"/>
        <v/>
      </c>
      <c r="AW767" s="3" t="s">
        <v>1</v>
      </c>
    </row>
    <row r="768" spans="1:49" x14ac:dyDescent="0.2">
      <c r="A768" s="81">
        <f t="shared" si="212"/>
        <v>761</v>
      </c>
      <c r="B768" s="77" t="str">
        <f>IFERROR(VLOOKUP(F768,GCC.Param!$B$3:$C$96,2,FALSE),"")</f>
        <v/>
      </c>
      <c r="C768" s="70">
        <f>'Input 1 - Schedule 1'!D770</f>
        <v>0</v>
      </c>
      <c r="D768" s="70">
        <f>'Input 1 - Schedule 1'!E770</f>
        <v>0</v>
      </c>
      <c r="E768" s="70">
        <f>'Input 1 - Schedule 1'!F770</f>
        <v>0</v>
      </c>
      <c r="F768" s="70">
        <f>'Input 1 - Schedule 1'!G770</f>
        <v>0</v>
      </c>
      <c r="G768" s="70">
        <f>'Input 1 - Schedule 1'!I770</f>
        <v>0</v>
      </c>
      <c r="H768" s="70" t="str">
        <f>'Input 1 - Schedule 1'!J770</f>
        <v/>
      </c>
      <c r="I768" s="70">
        <f>'Input 1 - Schedule 1'!U770</f>
        <v>0</v>
      </c>
      <c r="J768" s="46"/>
      <c r="L768" s="46"/>
      <c r="M768" s="46"/>
      <c r="N768" s="70">
        <f>SUMIFS('Input 3 - Capital Instruments'!P$6:P$222,'Input 3 - Capital Instruments'!$N$6:$N$222,C768)</f>
        <v>0</v>
      </c>
      <c r="O768" s="46"/>
      <c r="P768" s="46"/>
      <c r="Q768" s="46"/>
      <c r="R768" s="71">
        <f t="shared" si="213"/>
        <v>0</v>
      </c>
      <c r="S768" s="46"/>
      <c r="T768" s="46"/>
      <c r="U768" s="72">
        <f t="shared" si="214"/>
        <v>0</v>
      </c>
      <c r="V768" s="71">
        <f t="shared" si="215"/>
        <v>0</v>
      </c>
      <c r="W768" s="71">
        <f t="shared" si="216"/>
        <v>0</v>
      </c>
      <c r="Y768" s="46"/>
      <c r="AA768" s="46"/>
      <c r="AB768" s="51"/>
      <c r="AC768" s="51"/>
      <c r="AD768" s="51"/>
      <c r="AE768" s="51"/>
      <c r="AF768" s="51"/>
      <c r="AG768" s="72">
        <f t="shared" si="217"/>
        <v>0</v>
      </c>
      <c r="AH768" s="46"/>
      <c r="AI768" s="46"/>
      <c r="AJ768" s="72">
        <f t="shared" si="209"/>
        <v>0</v>
      </c>
      <c r="AK768" s="71">
        <f t="shared" si="210"/>
        <v>0</v>
      </c>
      <c r="AL768" s="71">
        <f t="shared" si="211"/>
        <v>0</v>
      </c>
      <c r="AN768" s="73">
        <f t="shared" si="218"/>
        <v>0</v>
      </c>
      <c r="AO768" s="78">
        <f t="shared" si="219"/>
        <v>0</v>
      </c>
      <c r="AP768" s="79">
        <f t="shared" si="220"/>
        <v>0</v>
      </c>
      <c r="AQ768" s="73">
        <f t="shared" si="221"/>
        <v>0</v>
      </c>
      <c r="AR768" s="78">
        <f t="shared" si="222"/>
        <v>0</v>
      </c>
      <c r="AS768" s="79">
        <f t="shared" si="223"/>
        <v>0</v>
      </c>
      <c r="AT768" s="80" t="str">
        <f t="shared" si="224"/>
        <v/>
      </c>
      <c r="AU768" s="80" t="str">
        <f t="shared" si="225"/>
        <v/>
      </c>
      <c r="AW768" s="3" t="s">
        <v>1</v>
      </c>
    </row>
    <row r="769" spans="1:49" x14ac:dyDescent="0.2">
      <c r="A769" s="81">
        <f t="shared" si="212"/>
        <v>762</v>
      </c>
      <c r="B769" s="77" t="str">
        <f>IFERROR(VLOOKUP(F769,GCC.Param!$B$3:$C$96,2,FALSE),"")</f>
        <v/>
      </c>
      <c r="C769" s="70">
        <f>'Input 1 - Schedule 1'!D771</f>
        <v>0</v>
      </c>
      <c r="D769" s="70">
        <f>'Input 1 - Schedule 1'!E771</f>
        <v>0</v>
      </c>
      <c r="E769" s="70">
        <f>'Input 1 - Schedule 1'!F771</f>
        <v>0</v>
      </c>
      <c r="F769" s="70">
        <f>'Input 1 - Schedule 1'!G771</f>
        <v>0</v>
      </c>
      <c r="G769" s="70">
        <f>'Input 1 - Schedule 1'!I771</f>
        <v>0</v>
      </c>
      <c r="H769" s="70" t="str">
        <f>'Input 1 - Schedule 1'!J771</f>
        <v/>
      </c>
      <c r="I769" s="70">
        <f>'Input 1 - Schedule 1'!U771</f>
        <v>0</v>
      </c>
      <c r="J769" s="46"/>
      <c r="L769" s="46"/>
      <c r="M769" s="46"/>
      <c r="N769" s="70">
        <f>SUMIFS('Input 3 - Capital Instruments'!P$6:P$222,'Input 3 - Capital Instruments'!$N$6:$N$222,C769)</f>
        <v>0</v>
      </c>
      <c r="O769" s="46"/>
      <c r="P769" s="46"/>
      <c r="Q769" s="46"/>
      <c r="R769" s="71">
        <f t="shared" si="213"/>
        <v>0</v>
      </c>
      <c r="S769" s="46"/>
      <c r="T769" s="46"/>
      <c r="U769" s="72">
        <f t="shared" si="214"/>
        <v>0</v>
      </c>
      <c r="V769" s="71">
        <f t="shared" si="215"/>
        <v>0</v>
      </c>
      <c r="W769" s="71">
        <f t="shared" si="216"/>
        <v>0</v>
      </c>
      <c r="Y769" s="46"/>
      <c r="AA769" s="46"/>
      <c r="AB769" s="51"/>
      <c r="AC769" s="51"/>
      <c r="AD769" s="51"/>
      <c r="AE769" s="51"/>
      <c r="AF769" s="51"/>
      <c r="AG769" s="72">
        <f t="shared" si="217"/>
        <v>0</v>
      </c>
      <c r="AH769" s="46"/>
      <c r="AI769" s="46"/>
      <c r="AJ769" s="72">
        <f t="shared" si="209"/>
        <v>0</v>
      </c>
      <c r="AK769" s="71">
        <f t="shared" si="210"/>
        <v>0</v>
      </c>
      <c r="AL769" s="71">
        <f t="shared" si="211"/>
        <v>0</v>
      </c>
      <c r="AN769" s="73">
        <f t="shared" si="218"/>
        <v>0</v>
      </c>
      <c r="AO769" s="78">
        <f t="shared" si="219"/>
        <v>0</v>
      </c>
      <c r="AP769" s="79">
        <f t="shared" si="220"/>
        <v>0</v>
      </c>
      <c r="AQ769" s="73">
        <f t="shared" si="221"/>
        <v>0</v>
      </c>
      <c r="AR769" s="78">
        <f t="shared" si="222"/>
        <v>0</v>
      </c>
      <c r="AS769" s="79">
        <f t="shared" si="223"/>
        <v>0</v>
      </c>
      <c r="AT769" s="80" t="str">
        <f t="shared" si="224"/>
        <v/>
      </c>
      <c r="AU769" s="80" t="str">
        <f t="shared" si="225"/>
        <v/>
      </c>
      <c r="AW769" s="3" t="s">
        <v>1</v>
      </c>
    </row>
    <row r="770" spans="1:49" x14ac:dyDescent="0.2">
      <c r="A770" s="81">
        <f t="shared" si="212"/>
        <v>763</v>
      </c>
      <c r="B770" s="77" t="str">
        <f>IFERROR(VLOOKUP(F770,GCC.Param!$B$3:$C$96,2,FALSE),"")</f>
        <v/>
      </c>
      <c r="C770" s="70">
        <f>'Input 1 - Schedule 1'!D772</f>
        <v>0</v>
      </c>
      <c r="D770" s="70">
        <f>'Input 1 - Schedule 1'!E772</f>
        <v>0</v>
      </c>
      <c r="E770" s="70">
        <f>'Input 1 - Schedule 1'!F772</f>
        <v>0</v>
      </c>
      <c r="F770" s="70">
        <f>'Input 1 - Schedule 1'!G772</f>
        <v>0</v>
      </c>
      <c r="G770" s="70">
        <f>'Input 1 - Schedule 1'!I772</f>
        <v>0</v>
      </c>
      <c r="H770" s="70" t="str">
        <f>'Input 1 - Schedule 1'!J772</f>
        <v/>
      </c>
      <c r="I770" s="70">
        <f>'Input 1 - Schedule 1'!U772</f>
        <v>0</v>
      </c>
      <c r="J770" s="46"/>
      <c r="L770" s="46"/>
      <c r="M770" s="46"/>
      <c r="N770" s="70">
        <f>SUMIFS('Input 3 - Capital Instruments'!P$6:P$222,'Input 3 - Capital Instruments'!$N$6:$N$222,C770)</f>
        <v>0</v>
      </c>
      <c r="O770" s="46"/>
      <c r="P770" s="46"/>
      <c r="Q770" s="46"/>
      <c r="R770" s="71">
        <f t="shared" si="213"/>
        <v>0</v>
      </c>
      <c r="S770" s="46"/>
      <c r="T770" s="46"/>
      <c r="U770" s="72">
        <f t="shared" si="214"/>
        <v>0</v>
      </c>
      <c r="V770" s="71">
        <f t="shared" si="215"/>
        <v>0</v>
      </c>
      <c r="W770" s="71">
        <f t="shared" si="216"/>
        <v>0</v>
      </c>
      <c r="Y770" s="46"/>
      <c r="AA770" s="46"/>
      <c r="AB770" s="51"/>
      <c r="AC770" s="51"/>
      <c r="AD770" s="51"/>
      <c r="AE770" s="51"/>
      <c r="AF770" s="51"/>
      <c r="AG770" s="72">
        <f t="shared" si="217"/>
        <v>0</v>
      </c>
      <c r="AH770" s="46"/>
      <c r="AI770" s="46"/>
      <c r="AJ770" s="72">
        <f t="shared" si="209"/>
        <v>0</v>
      </c>
      <c r="AK770" s="71">
        <f t="shared" si="210"/>
        <v>0</v>
      </c>
      <c r="AL770" s="71">
        <f t="shared" si="211"/>
        <v>0</v>
      </c>
      <c r="AN770" s="73">
        <f t="shared" si="218"/>
        <v>0</v>
      </c>
      <c r="AO770" s="78">
        <f t="shared" si="219"/>
        <v>0</v>
      </c>
      <c r="AP770" s="79">
        <f t="shared" si="220"/>
        <v>0</v>
      </c>
      <c r="AQ770" s="73">
        <f t="shared" si="221"/>
        <v>0</v>
      </c>
      <c r="AR770" s="78">
        <f t="shared" si="222"/>
        <v>0</v>
      </c>
      <c r="AS770" s="79">
        <f t="shared" si="223"/>
        <v>0</v>
      </c>
      <c r="AT770" s="80" t="str">
        <f t="shared" si="224"/>
        <v/>
      </c>
      <c r="AU770" s="80" t="str">
        <f t="shared" si="225"/>
        <v/>
      </c>
      <c r="AW770" s="3" t="s">
        <v>1</v>
      </c>
    </row>
    <row r="771" spans="1:49" x14ac:dyDescent="0.2">
      <c r="A771" s="81">
        <f t="shared" si="212"/>
        <v>764</v>
      </c>
      <c r="B771" s="77" t="str">
        <f>IFERROR(VLOOKUP(F771,GCC.Param!$B$3:$C$96,2,FALSE),"")</f>
        <v/>
      </c>
      <c r="C771" s="70">
        <f>'Input 1 - Schedule 1'!D773</f>
        <v>0</v>
      </c>
      <c r="D771" s="70">
        <f>'Input 1 - Schedule 1'!E773</f>
        <v>0</v>
      </c>
      <c r="E771" s="70">
        <f>'Input 1 - Schedule 1'!F773</f>
        <v>0</v>
      </c>
      <c r="F771" s="70">
        <f>'Input 1 - Schedule 1'!G773</f>
        <v>0</v>
      </c>
      <c r="G771" s="70">
        <f>'Input 1 - Schedule 1'!I773</f>
        <v>0</v>
      </c>
      <c r="H771" s="70" t="str">
        <f>'Input 1 - Schedule 1'!J773</f>
        <v/>
      </c>
      <c r="I771" s="70">
        <f>'Input 1 - Schedule 1'!U773</f>
        <v>0</v>
      </c>
      <c r="J771" s="46"/>
      <c r="L771" s="46"/>
      <c r="M771" s="46"/>
      <c r="N771" s="70">
        <f>SUMIFS('Input 3 - Capital Instruments'!P$6:P$222,'Input 3 - Capital Instruments'!$N$6:$N$222,C771)</f>
        <v>0</v>
      </c>
      <c r="O771" s="46"/>
      <c r="P771" s="46"/>
      <c r="Q771" s="46"/>
      <c r="R771" s="71">
        <f t="shared" si="213"/>
        <v>0</v>
      </c>
      <c r="S771" s="46"/>
      <c r="T771" s="46"/>
      <c r="U771" s="72">
        <f t="shared" si="214"/>
        <v>0</v>
      </c>
      <c r="V771" s="71">
        <f t="shared" si="215"/>
        <v>0</v>
      </c>
      <c r="W771" s="71">
        <f t="shared" si="216"/>
        <v>0</v>
      </c>
      <c r="Y771" s="46"/>
      <c r="AA771" s="46"/>
      <c r="AB771" s="51"/>
      <c r="AC771" s="51"/>
      <c r="AD771" s="51"/>
      <c r="AE771" s="51"/>
      <c r="AF771" s="51"/>
      <c r="AG771" s="72">
        <f t="shared" si="217"/>
        <v>0</v>
      </c>
      <c r="AH771" s="46"/>
      <c r="AI771" s="46"/>
      <c r="AJ771" s="72">
        <f t="shared" si="209"/>
        <v>0</v>
      </c>
      <c r="AK771" s="71">
        <f t="shared" si="210"/>
        <v>0</v>
      </c>
      <c r="AL771" s="71">
        <f t="shared" si="211"/>
        <v>0</v>
      </c>
      <c r="AN771" s="73">
        <f t="shared" si="218"/>
        <v>0</v>
      </c>
      <c r="AO771" s="78">
        <f t="shared" si="219"/>
        <v>0</v>
      </c>
      <c r="AP771" s="79">
        <f t="shared" si="220"/>
        <v>0</v>
      </c>
      <c r="AQ771" s="73">
        <f t="shared" si="221"/>
        <v>0</v>
      </c>
      <c r="AR771" s="78">
        <f t="shared" si="222"/>
        <v>0</v>
      </c>
      <c r="AS771" s="79">
        <f t="shared" si="223"/>
        <v>0</v>
      </c>
      <c r="AT771" s="80" t="str">
        <f t="shared" si="224"/>
        <v/>
      </c>
      <c r="AU771" s="80" t="str">
        <f t="shared" si="225"/>
        <v/>
      </c>
      <c r="AW771" s="3" t="s">
        <v>1</v>
      </c>
    </row>
    <row r="772" spans="1:49" x14ac:dyDescent="0.2">
      <c r="A772" s="81">
        <f t="shared" si="212"/>
        <v>765</v>
      </c>
      <c r="B772" s="77" t="str">
        <f>IFERROR(VLOOKUP(F772,GCC.Param!$B$3:$C$96,2,FALSE),"")</f>
        <v/>
      </c>
      <c r="C772" s="70">
        <f>'Input 1 - Schedule 1'!D774</f>
        <v>0</v>
      </c>
      <c r="D772" s="70">
        <f>'Input 1 - Schedule 1'!E774</f>
        <v>0</v>
      </c>
      <c r="E772" s="70">
        <f>'Input 1 - Schedule 1'!F774</f>
        <v>0</v>
      </c>
      <c r="F772" s="70">
        <f>'Input 1 - Schedule 1'!G774</f>
        <v>0</v>
      </c>
      <c r="G772" s="70">
        <f>'Input 1 - Schedule 1'!I774</f>
        <v>0</v>
      </c>
      <c r="H772" s="70" t="str">
        <f>'Input 1 - Schedule 1'!J774</f>
        <v/>
      </c>
      <c r="I772" s="70">
        <f>'Input 1 - Schedule 1'!U774</f>
        <v>0</v>
      </c>
      <c r="J772" s="46"/>
      <c r="L772" s="46"/>
      <c r="M772" s="46"/>
      <c r="N772" s="70">
        <f>SUMIFS('Input 3 - Capital Instruments'!P$6:P$222,'Input 3 - Capital Instruments'!$N$6:$N$222,C772)</f>
        <v>0</v>
      </c>
      <c r="O772" s="46"/>
      <c r="P772" s="46"/>
      <c r="Q772" s="46"/>
      <c r="R772" s="71">
        <f t="shared" si="213"/>
        <v>0</v>
      </c>
      <c r="S772" s="46"/>
      <c r="T772" s="46"/>
      <c r="U772" s="72">
        <f t="shared" si="214"/>
        <v>0</v>
      </c>
      <c r="V772" s="71">
        <f t="shared" si="215"/>
        <v>0</v>
      </c>
      <c r="W772" s="71">
        <f t="shared" si="216"/>
        <v>0</v>
      </c>
      <c r="Y772" s="46"/>
      <c r="AA772" s="46"/>
      <c r="AB772" s="51"/>
      <c r="AC772" s="51"/>
      <c r="AD772" s="51"/>
      <c r="AE772" s="51"/>
      <c r="AF772" s="51"/>
      <c r="AG772" s="72">
        <f t="shared" si="217"/>
        <v>0</v>
      </c>
      <c r="AH772" s="46"/>
      <c r="AI772" s="46"/>
      <c r="AJ772" s="72">
        <f t="shared" si="209"/>
        <v>0</v>
      </c>
      <c r="AK772" s="71">
        <f t="shared" si="210"/>
        <v>0</v>
      </c>
      <c r="AL772" s="71">
        <f t="shared" si="211"/>
        <v>0</v>
      </c>
      <c r="AN772" s="73">
        <f t="shared" si="218"/>
        <v>0</v>
      </c>
      <c r="AO772" s="78">
        <f t="shared" si="219"/>
        <v>0</v>
      </c>
      <c r="AP772" s="79">
        <f t="shared" si="220"/>
        <v>0</v>
      </c>
      <c r="AQ772" s="73">
        <f t="shared" si="221"/>
        <v>0</v>
      </c>
      <c r="AR772" s="78">
        <f t="shared" si="222"/>
        <v>0</v>
      </c>
      <c r="AS772" s="79">
        <f t="shared" si="223"/>
        <v>0</v>
      </c>
      <c r="AT772" s="80" t="str">
        <f t="shared" si="224"/>
        <v/>
      </c>
      <c r="AU772" s="80" t="str">
        <f t="shared" si="225"/>
        <v/>
      </c>
      <c r="AW772" s="3" t="s">
        <v>1</v>
      </c>
    </row>
    <row r="773" spans="1:49" x14ac:dyDescent="0.2">
      <c r="A773" s="81">
        <f t="shared" si="212"/>
        <v>766</v>
      </c>
      <c r="B773" s="77" t="str">
        <f>IFERROR(VLOOKUP(F773,GCC.Param!$B$3:$C$96,2,FALSE),"")</f>
        <v/>
      </c>
      <c r="C773" s="70">
        <f>'Input 1 - Schedule 1'!D775</f>
        <v>0</v>
      </c>
      <c r="D773" s="70">
        <f>'Input 1 - Schedule 1'!E775</f>
        <v>0</v>
      </c>
      <c r="E773" s="70">
        <f>'Input 1 - Schedule 1'!F775</f>
        <v>0</v>
      </c>
      <c r="F773" s="70">
        <f>'Input 1 - Schedule 1'!G775</f>
        <v>0</v>
      </c>
      <c r="G773" s="70">
        <f>'Input 1 - Schedule 1'!I775</f>
        <v>0</v>
      </c>
      <c r="H773" s="70" t="str">
        <f>'Input 1 - Schedule 1'!J775</f>
        <v/>
      </c>
      <c r="I773" s="70">
        <f>'Input 1 - Schedule 1'!U775</f>
        <v>0</v>
      </c>
      <c r="J773" s="46"/>
      <c r="L773" s="46"/>
      <c r="M773" s="46"/>
      <c r="N773" s="70">
        <f>SUMIFS('Input 3 - Capital Instruments'!P$6:P$222,'Input 3 - Capital Instruments'!$N$6:$N$222,C773)</f>
        <v>0</v>
      </c>
      <c r="O773" s="46"/>
      <c r="P773" s="46"/>
      <c r="Q773" s="46"/>
      <c r="R773" s="71">
        <f t="shared" si="213"/>
        <v>0</v>
      </c>
      <c r="S773" s="46"/>
      <c r="T773" s="46"/>
      <c r="U773" s="72">
        <f t="shared" si="214"/>
        <v>0</v>
      </c>
      <c r="V773" s="71">
        <f t="shared" si="215"/>
        <v>0</v>
      </c>
      <c r="W773" s="71">
        <f t="shared" si="216"/>
        <v>0</v>
      </c>
      <c r="Y773" s="46"/>
      <c r="AA773" s="46"/>
      <c r="AB773" s="51"/>
      <c r="AC773" s="51"/>
      <c r="AD773" s="51"/>
      <c r="AE773" s="51"/>
      <c r="AF773" s="51"/>
      <c r="AG773" s="72">
        <f t="shared" si="217"/>
        <v>0</v>
      </c>
      <c r="AH773" s="46"/>
      <c r="AI773" s="46"/>
      <c r="AJ773" s="72">
        <f t="shared" si="209"/>
        <v>0</v>
      </c>
      <c r="AK773" s="71">
        <f t="shared" si="210"/>
        <v>0</v>
      </c>
      <c r="AL773" s="71">
        <f t="shared" si="211"/>
        <v>0</v>
      </c>
      <c r="AN773" s="73">
        <f t="shared" si="218"/>
        <v>0</v>
      </c>
      <c r="AO773" s="78">
        <f t="shared" si="219"/>
        <v>0</v>
      </c>
      <c r="AP773" s="79">
        <f t="shared" si="220"/>
        <v>0</v>
      </c>
      <c r="AQ773" s="73">
        <f t="shared" si="221"/>
        <v>0</v>
      </c>
      <c r="AR773" s="78">
        <f t="shared" si="222"/>
        <v>0</v>
      </c>
      <c r="AS773" s="79">
        <f t="shared" si="223"/>
        <v>0</v>
      </c>
      <c r="AT773" s="80" t="str">
        <f t="shared" si="224"/>
        <v/>
      </c>
      <c r="AU773" s="80" t="str">
        <f t="shared" si="225"/>
        <v/>
      </c>
      <c r="AW773" s="3" t="s">
        <v>1</v>
      </c>
    </row>
    <row r="774" spans="1:49" x14ac:dyDescent="0.2">
      <c r="A774" s="81">
        <f t="shared" si="212"/>
        <v>767</v>
      </c>
      <c r="B774" s="77" t="str">
        <f>IFERROR(VLOOKUP(F774,GCC.Param!$B$3:$C$96,2,FALSE),"")</f>
        <v/>
      </c>
      <c r="C774" s="70">
        <f>'Input 1 - Schedule 1'!D776</f>
        <v>0</v>
      </c>
      <c r="D774" s="70">
        <f>'Input 1 - Schedule 1'!E776</f>
        <v>0</v>
      </c>
      <c r="E774" s="70">
        <f>'Input 1 - Schedule 1'!F776</f>
        <v>0</v>
      </c>
      <c r="F774" s="70">
        <f>'Input 1 - Schedule 1'!G776</f>
        <v>0</v>
      </c>
      <c r="G774" s="70">
        <f>'Input 1 - Schedule 1'!I776</f>
        <v>0</v>
      </c>
      <c r="H774" s="70" t="str">
        <f>'Input 1 - Schedule 1'!J776</f>
        <v/>
      </c>
      <c r="I774" s="70">
        <f>'Input 1 - Schedule 1'!U776</f>
        <v>0</v>
      </c>
      <c r="J774" s="46"/>
      <c r="L774" s="46"/>
      <c r="M774" s="46"/>
      <c r="N774" s="70">
        <f>SUMIFS('Input 3 - Capital Instruments'!P$6:P$222,'Input 3 - Capital Instruments'!$N$6:$N$222,C774)</f>
        <v>0</v>
      </c>
      <c r="O774" s="46"/>
      <c r="P774" s="46"/>
      <c r="Q774" s="46"/>
      <c r="R774" s="71">
        <f t="shared" si="213"/>
        <v>0</v>
      </c>
      <c r="S774" s="46"/>
      <c r="T774" s="46"/>
      <c r="U774" s="72">
        <f t="shared" si="214"/>
        <v>0</v>
      </c>
      <c r="V774" s="71">
        <f t="shared" si="215"/>
        <v>0</v>
      </c>
      <c r="W774" s="71">
        <f t="shared" si="216"/>
        <v>0</v>
      </c>
      <c r="Y774" s="46"/>
      <c r="AA774" s="46"/>
      <c r="AB774" s="51"/>
      <c r="AC774" s="51"/>
      <c r="AD774" s="51"/>
      <c r="AE774" s="51"/>
      <c r="AF774" s="51"/>
      <c r="AG774" s="72">
        <f t="shared" si="217"/>
        <v>0</v>
      </c>
      <c r="AH774" s="46"/>
      <c r="AI774" s="46"/>
      <c r="AJ774" s="72">
        <f t="shared" si="209"/>
        <v>0</v>
      </c>
      <c r="AK774" s="71">
        <f t="shared" si="210"/>
        <v>0</v>
      </c>
      <c r="AL774" s="71">
        <f t="shared" si="211"/>
        <v>0</v>
      </c>
      <c r="AN774" s="73">
        <f t="shared" si="218"/>
        <v>0</v>
      </c>
      <c r="AO774" s="78">
        <f t="shared" si="219"/>
        <v>0</v>
      </c>
      <c r="AP774" s="79">
        <f t="shared" si="220"/>
        <v>0</v>
      </c>
      <c r="AQ774" s="73">
        <f t="shared" si="221"/>
        <v>0</v>
      </c>
      <c r="AR774" s="78">
        <f t="shared" si="222"/>
        <v>0</v>
      </c>
      <c r="AS774" s="79">
        <f t="shared" si="223"/>
        <v>0</v>
      </c>
      <c r="AT774" s="80" t="str">
        <f t="shared" si="224"/>
        <v/>
      </c>
      <c r="AU774" s="80" t="str">
        <f t="shared" si="225"/>
        <v/>
      </c>
      <c r="AW774" s="3" t="s">
        <v>1</v>
      </c>
    </row>
    <row r="775" spans="1:49" x14ac:dyDescent="0.2">
      <c r="A775" s="81">
        <f t="shared" si="212"/>
        <v>768</v>
      </c>
      <c r="B775" s="77" t="str">
        <f>IFERROR(VLOOKUP(F775,GCC.Param!$B$3:$C$96,2,FALSE),"")</f>
        <v/>
      </c>
      <c r="C775" s="70">
        <f>'Input 1 - Schedule 1'!D777</f>
        <v>0</v>
      </c>
      <c r="D775" s="70">
        <f>'Input 1 - Schedule 1'!E777</f>
        <v>0</v>
      </c>
      <c r="E775" s="70">
        <f>'Input 1 - Schedule 1'!F777</f>
        <v>0</v>
      </c>
      <c r="F775" s="70">
        <f>'Input 1 - Schedule 1'!G777</f>
        <v>0</v>
      </c>
      <c r="G775" s="70">
        <f>'Input 1 - Schedule 1'!I777</f>
        <v>0</v>
      </c>
      <c r="H775" s="70" t="str">
        <f>'Input 1 - Schedule 1'!J777</f>
        <v/>
      </c>
      <c r="I775" s="70">
        <f>'Input 1 - Schedule 1'!U777</f>
        <v>0</v>
      </c>
      <c r="J775" s="46"/>
      <c r="L775" s="46"/>
      <c r="M775" s="46"/>
      <c r="N775" s="70">
        <f>SUMIFS('Input 3 - Capital Instruments'!P$6:P$222,'Input 3 - Capital Instruments'!$N$6:$N$222,C775)</f>
        <v>0</v>
      </c>
      <c r="O775" s="46"/>
      <c r="P775" s="46"/>
      <c r="Q775" s="46"/>
      <c r="R775" s="71">
        <f t="shared" si="213"/>
        <v>0</v>
      </c>
      <c r="S775" s="46"/>
      <c r="T775" s="46"/>
      <c r="U775" s="72">
        <f t="shared" si="214"/>
        <v>0</v>
      </c>
      <c r="V775" s="71">
        <f t="shared" si="215"/>
        <v>0</v>
      </c>
      <c r="W775" s="71">
        <f t="shared" si="216"/>
        <v>0</v>
      </c>
      <c r="Y775" s="46"/>
      <c r="AA775" s="46"/>
      <c r="AB775" s="51"/>
      <c r="AC775" s="51"/>
      <c r="AD775" s="51"/>
      <c r="AE775" s="51"/>
      <c r="AF775" s="51"/>
      <c r="AG775" s="72">
        <f t="shared" si="217"/>
        <v>0</v>
      </c>
      <c r="AH775" s="46"/>
      <c r="AI775" s="46"/>
      <c r="AJ775" s="72">
        <f t="shared" si="209"/>
        <v>0</v>
      </c>
      <c r="AK775" s="71">
        <f t="shared" si="210"/>
        <v>0</v>
      </c>
      <c r="AL775" s="71">
        <f t="shared" si="211"/>
        <v>0</v>
      </c>
      <c r="AN775" s="73">
        <f t="shared" si="218"/>
        <v>0</v>
      </c>
      <c r="AO775" s="78">
        <f t="shared" si="219"/>
        <v>0</v>
      </c>
      <c r="AP775" s="79">
        <f t="shared" si="220"/>
        <v>0</v>
      </c>
      <c r="AQ775" s="73">
        <f t="shared" si="221"/>
        <v>0</v>
      </c>
      <c r="AR775" s="78">
        <f t="shared" si="222"/>
        <v>0</v>
      </c>
      <c r="AS775" s="79">
        <f t="shared" si="223"/>
        <v>0</v>
      </c>
      <c r="AT775" s="80" t="str">
        <f t="shared" si="224"/>
        <v/>
      </c>
      <c r="AU775" s="80" t="str">
        <f t="shared" si="225"/>
        <v/>
      </c>
      <c r="AW775" s="3" t="s">
        <v>1</v>
      </c>
    </row>
    <row r="776" spans="1:49" x14ac:dyDescent="0.2">
      <c r="A776" s="81">
        <f t="shared" si="212"/>
        <v>769</v>
      </c>
      <c r="B776" s="77" t="str">
        <f>IFERROR(VLOOKUP(F776,GCC.Param!$B$3:$C$96,2,FALSE),"")</f>
        <v/>
      </c>
      <c r="C776" s="70">
        <f>'Input 1 - Schedule 1'!D778</f>
        <v>0</v>
      </c>
      <c r="D776" s="70">
        <f>'Input 1 - Schedule 1'!E778</f>
        <v>0</v>
      </c>
      <c r="E776" s="70">
        <f>'Input 1 - Schedule 1'!F778</f>
        <v>0</v>
      </c>
      <c r="F776" s="70">
        <f>'Input 1 - Schedule 1'!G778</f>
        <v>0</v>
      </c>
      <c r="G776" s="70">
        <f>'Input 1 - Schedule 1'!I778</f>
        <v>0</v>
      </c>
      <c r="H776" s="70" t="str">
        <f>'Input 1 - Schedule 1'!J778</f>
        <v/>
      </c>
      <c r="I776" s="70">
        <f>'Input 1 - Schedule 1'!U778</f>
        <v>0</v>
      </c>
      <c r="J776" s="46"/>
      <c r="L776" s="46"/>
      <c r="M776" s="46"/>
      <c r="N776" s="70">
        <f>SUMIFS('Input 3 - Capital Instruments'!P$6:P$222,'Input 3 - Capital Instruments'!$N$6:$N$222,C776)</f>
        <v>0</v>
      </c>
      <c r="O776" s="46"/>
      <c r="P776" s="46"/>
      <c r="Q776" s="46"/>
      <c r="R776" s="71">
        <f t="shared" si="213"/>
        <v>0</v>
      </c>
      <c r="S776" s="46"/>
      <c r="T776" s="46"/>
      <c r="U776" s="72">
        <f t="shared" si="214"/>
        <v>0</v>
      </c>
      <c r="V776" s="71">
        <f t="shared" si="215"/>
        <v>0</v>
      </c>
      <c r="W776" s="71">
        <f t="shared" si="216"/>
        <v>0</v>
      </c>
      <c r="Y776" s="46"/>
      <c r="AA776" s="46"/>
      <c r="AB776" s="51"/>
      <c r="AC776" s="51"/>
      <c r="AD776" s="51"/>
      <c r="AE776" s="51"/>
      <c r="AF776" s="51"/>
      <c r="AG776" s="72">
        <f t="shared" si="217"/>
        <v>0</v>
      </c>
      <c r="AH776" s="46"/>
      <c r="AI776" s="46"/>
      <c r="AJ776" s="72">
        <f t="shared" si="209"/>
        <v>0</v>
      </c>
      <c r="AK776" s="71">
        <f t="shared" si="210"/>
        <v>0</v>
      </c>
      <c r="AL776" s="71">
        <f t="shared" si="211"/>
        <v>0</v>
      </c>
      <c r="AN776" s="73">
        <f t="shared" si="218"/>
        <v>0</v>
      </c>
      <c r="AO776" s="78">
        <f t="shared" si="219"/>
        <v>0</v>
      </c>
      <c r="AP776" s="79">
        <f t="shared" si="220"/>
        <v>0</v>
      </c>
      <c r="AQ776" s="73">
        <f t="shared" si="221"/>
        <v>0</v>
      </c>
      <c r="AR776" s="78">
        <f t="shared" si="222"/>
        <v>0</v>
      </c>
      <c r="AS776" s="79">
        <f t="shared" si="223"/>
        <v>0</v>
      </c>
      <c r="AT776" s="80" t="str">
        <f t="shared" si="224"/>
        <v/>
      </c>
      <c r="AU776" s="80" t="str">
        <f t="shared" si="225"/>
        <v/>
      </c>
      <c r="AW776" s="3" t="s">
        <v>1</v>
      </c>
    </row>
    <row r="777" spans="1:49" x14ac:dyDescent="0.2">
      <c r="A777" s="81">
        <f t="shared" si="212"/>
        <v>770</v>
      </c>
      <c r="B777" s="77" t="str">
        <f>IFERROR(VLOOKUP(F777,GCC.Param!$B$3:$C$96,2,FALSE),"")</f>
        <v/>
      </c>
      <c r="C777" s="70">
        <f>'Input 1 - Schedule 1'!D779</f>
        <v>0</v>
      </c>
      <c r="D777" s="70">
        <f>'Input 1 - Schedule 1'!E779</f>
        <v>0</v>
      </c>
      <c r="E777" s="70">
        <f>'Input 1 - Schedule 1'!F779</f>
        <v>0</v>
      </c>
      <c r="F777" s="70">
        <f>'Input 1 - Schedule 1'!G779</f>
        <v>0</v>
      </c>
      <c r="G777" s="70">
        <f>'Input 1 - Schedule 1'!I779</f>
        <v>0</v>
      </c>
      <c r="H777" s="70" t="str">
        <f>'Input 1 - Schedule 1'!J779</f>
        <v/>
      </c>
      <c r="I777" s="70">
        <f>'Input 1 - Schedule 1'!U779</f>
        <v>0</v>
      </c>
      <c r="J777" s="46"/>
      <c r="L777" s="46"/>
      <c r="M777" s="46"/>
      <c r="N777" s="70">
        <f>SUMIFS('Input 3 - Capital Instruments'!P$6:P$222,'Input 3 - Capital Instruments'!$N$6:$N$222,C777)</f>
        <v>0</v>
      </c>
      <c r="O777" s="46"/>
      <c r="P777" s="46"/>
      <c r="Q777" s="46"/>
      <c r="R777" s="71">
        <f t="shared" si="213"/>
        <v>0</v>
      </c>
      <c r="S777" s="46"/>
      <c r="T777" s="46"/>
      <c r="U777" s="72">
        <f t="shared" si="214"/>
        <v>0</v>
      </c>
      <c r="V777" s="71">
        <f t="shared" si="215"/>
        <v>0</v>
      </c>
      <c r="W777" s="71">
        <f t="shared" si="216"/>
        <v>0</v>
      </c>
      <c r="Y777" s="46"/>
      <c r="AA777" s="46"/>
      <c r="AB777" s="51"/>
      <c r="AC777" s="51"/>
      <c r="AD777" s="51"/>
      <c r="AE777" s="51"/>
      <c r="AF777" s="51"/>
      <c r="AG777" s="72">
        <f t="shared" si="217"/>
        <v>0</v>
      </c>
      <c r="AH777" s="46"/>
      <c r="AI777" s="46"/>
      <c r="AJ777" s="72">
        <f t="shared" ref="AJ777:AJ840" si="226">AG777-AH777</f>
        <v>0</v>
      </c>
      <c r="AK777" s="71">
        <f t="shared" ref="AK777:AK840" si="227">AG777-AI777</f>
        <v>0</v>
      </c>
      <c r="AL777" s="71">
        <f t="shared" ref="AL777:AL840" si="228">AG777-AH777-AI777</f>
        <v>0</v>
      </c>
      <c r="AN777" s="73">
        <f t="shared" si="218"/>
        <v>0</v>
      </c>
      <c r="AO777" s="78">
        <f t="shared" si="219"/>
        <v>0</v>
      </c>
      <c r="AP777" s="79">
        <f t="shared" si="220"/>
        <v>0</v>
      </c>
      <c r="AQ777" s="73">
        <f t="shared" si="221"/>
        <v>0</v>
      </c>
      <c r="AR777" s="78">
        <f t="shared" si="222"/>
        <v>0</v>
      </c>
      <c r="AS777" s="79">
        <f t="shared" si="223"/>
        <v>0</v>
      </c>
      <c r="AT777" s="80" t="str">
        <f t="shared" si="224"/>
        <v/>
      </c>
      <c r="AU777" s="80" t="str">
        <f t="shared" si="225"/>
        <v/>
      </c>
      <c r="AW777" s="3" t="s">
        <v>1</v>
      </c>
    </row>
    <row r="778" spans="1:49" x14ac:dyDescent="0.2">
      <c r="A778" s="81">
        <f t="shared" ref="A778:A841" si="229">A777+1</f>
        <v>771</v>
      </c>
      <c r="B778" s="77" t="str">
        <f>IFERROR(VLOOKUP(F778,GCC.Param!$B$3:$C$96,2,FALSE),"")</f>
        <v/>
      </c>
      <c r="C778" s="70">
        <f>'Input 1 - Schedule 1'!D780</f>
        <v>0</v>
      </c>
      <c r="D778" s="70">
        <f>'Input 1 - Schedule 1'!E780</f>
        <v>0</v>
      </c>
      <c r="E778" s="70">
        <f>'Input 1 - Schedule 1'!F780</f>
        <v>0</v>
      </c>
      <c r="F778" s="70">
        <f>'Input 1 - Schedule 1'!G780</f>
        <v>0</v>
      </c>
      <c r="G778" s="70">
        <f>'Input 1 - Schedule 1'!I780</f>
        <v>0</v>
      </c>
      <c r="H778" s="70" t="str">
        <f>'Input 1 - Schedule 1'!J780</f>
        <v/>
      </c>
      <c r="I778" s="70">
        <f>'Input 1 - Schedule 1'!U780</f>
        <v>0</v>
      </c>
      <c r="J778" s="46"/>
      <c r="L778" s="46"/>
      <c r="M778" s="46"/>
      <c r="N778" s="70">
        <f>SUMIFS('Input 3 - Capital Instruments'!P$6:P$222,'Input 3 - Capital Instruments'!$N$6:$N$222,C778)</f>
        <v>0</v>
      </c>
      <c r="O778" s="46"/>
      <c r="P778" s="46"/>
      <c r="Q778" s="46"/>
      <c r="R778" s="71">
        <f t="shared" si="213"/>
        <v>0</v>
      </c>
      <c r="S778" s="46"/>
      <c r="T778" s="46"/>
      <c r="U778" s="72">
        <f t="shared" si="214"/>
        <v>0</v>
      </c>
      <c r="V778" s="71">
        <f t="shared" si="215"/>
        <v>0</v>
      </c>
      <c r="W778" s="71">
        <f t="shared" si="216"/>
        <v>0</v>
      </c>
      <c r="Y778" s="46"/>
      <c r="AA778" s="46"/>
      <c r="AB778" s="51"/>
      <c r="AC778" s="51"/>
      <c r="AD778" s="51"/>
      <c r="AE778" s="51"/>
      <c r="AF778" s="51"/>
      <c r="AG778" s="72">
        <f t="shared" si="217"/>
        <v>0</v>
      </c>
      <c r="AH778" s="46"/>
      <c r="AI778" s="46"/>
      <c r="AJ778" s="72">
        <f t="shared" si="226"/>
        <v>0</v>
      </c>
      <c r="AK778" s="71">
        <f t="shared" si="227"/>
        <v>0</v>
      </c>
      <c r="AL778" s="71">
        <f t="shared" si="228"/>
        <v>0</v>
      </c>
      <c r="AN778" s="73">
        <f t="shared" si="218"/>
        <v>0</v>
      </c>
      <c r="AO778" s="78">
        <f t="shared" si="219"/>
        <v>0</v>
      </c>
      <c r="AP778" s="79">
        <f t="shared" si="220"/>
        <v>0</v>
      </c>
      <c r="AQ778" s="73">
        <f t="shared" si="221"/>
        <v>0</v>
      </c>
      <c r="AR778" s="78">
        <f t="shared" si="222"/>
        <v>0</v>
      </c>
      <c r="AS778" s="79">
        <f t="shared" si="223"/>
        <v>0</v>
      </c>
      <c r="AT778" s="80" t="str">
        <f t="shared" si="224"/>
        <v/>
      </c>
      <c r="AU778" s="80" t="str">
        <f t="shared" si="225"/>
        <v/>
      </c>
      <c r="AW778" s="3" t="s">
        <v>1</v>
      </c>
    </row>
    <row r="779" spans="1:49" x14ac:dyDescent="0.2">
      <c r="A779" s="81">
        <f t="shared" si="229"/>
        <v>772</v>
      </c>
      <c r="B779" s="77" t="str">
        <f>IFERROR(VLOOKUP(F779,GCC.Param!$B$3:$C$96,2,FALSE),"")</f>
        <v/>
      </c>
      <c r="C779" s="70">
        <f>'Input 1 - Schedule 1'!D781</f>
        <v>0</v>
      </c>
      <c r="D779" s="70">
        <f>'Input 1 - Schedule 1'!E781</f>
        <v>0</v>
      </c>
      <c r="E779" s="70">
        <f>'Input 1 - Schedule 1'!F781</f>
        <v>0</v>
      </c>
      <c r="F779" s="70">
        <f>'Input 1 - Schedule 1'!G781</f>
        <v>0</v>
      </c>
      <c r="G779" s="70">
        <f>'Input 1 - Schedule 1'!I781</f>
        <v>0</v>
      </c>
      <c r="H779" s="70" t="str">
        <f>'Input 1 - Schedule 1'!J781</f>
        <v/>
      </c>
      <c r="I779" s="70">
        <f>'Input 1 - Schedule 1'!U781</f>
        <v>0</v>
      </c>
      <c r="J779" s="46"/>
      <c r="L779" s="46"/>
      <c r="M779" s="46"/>
      <c r="N779" s="70">
        <f>SUMIFS('Input 3 - Capital Instruments'!P$6:P$222,'Input 3 - Capital Instruments'!$N$6:$N$222,C779)</f>
        <v>0</v>
      </c>
      <c r="O779" s="46"/>
      <c r="P779" s="46"/>
      <c r="Q779" s="46"/>
      <c r="R779" s="71">
        <f t="shared" ref="R779:R842" si="230">L779-SUM(M779:Q779)</f>
        <v>0</v>
      </c>
      <c r="S779" s="46"/>
      <c r="T779" s="46"/>
      <c r="U779" s="72">
        <f t="shared" ref="U779:U842" si="231">R779-S779</f>
        <v>0</v>
      </c>
      <c r="V779" s="71">
        <f t="shared" ref="V779:V842" si="232">R779-T779</f>
        <v>0</v>
      </c>
      <c r="W779" s="71">
        <f t="shared" ref="W779:W842" si="233">R779-S779-T779</f>
        <v>0</v>
      </c>
      <c r="Y779" s="46"/>
      <c r="AA779" s="46"/>
      <c r="AB779" s="51"/>
      <c r="AC779" s="51"/>
      <c r="AD779" s="51"/>
      <c r="AE779" s="51"/>
      <c r="AF779" s="51"/>
      <c r="AG779" s="72">
        <f t="shared" ref="AG779:AG842" si="234">AA779-SUM(AB779:AF779)</f>
        <v>0</v>
      </c>
      <c r="AH779" s="46"/>
      <c r="AI779" s="46"/>
      <c r="AJ779" s="72">
        <f t="shared" si="226"/>
        <v>0</v>
      </c>
      <c r="AK779" s="71">
        <f t="shared" si="227"/>
        <v>0</v>
      </c>
      <c r="AL779" s="71">
        <f t="shared" si="228"/>
        <v>0</v>
      </c>
      <c r="AN779" s="73">
        <f t="shared" ref="AN779:AN842" si="235">SUMPRODUCT(J$7:J$1008*(G$7:G$1008=$C779))</f>
        <v>0</v>
      </c>
      <c r="AO779" s="78">
        <f t="shared" ref="AO779:AO842" si="236">M779</f>
        <v>0</v>
      </c>
      <c r="AP779" s="79">
        <f t="shared" ref="AP779:AP842" si="237">AN779-AO779</f>
        <v>0</v>
      </c>
      <c r="AQ779" s="73">
        <f t="shared" ref="AQ779:AQ842" si="238">SUMPRODUCT(Y$7:Y$1008*(G$7:G$1008=$C779))</f>
        <v>0</v>
      </c>
      <c r="AR779" s="78">
        <f t="shared" ref="AR779:AR842" si="239">AB779</f>
        <v>0</v>
      </c>
      <c r="AS779" s="79">
        <f t="shared" ref="AS779:AS842" si="240">AQ779-AR779</f>
        <v>0</v>
      </c>
      <c r="AT779" s="80" t="str">
        <f t="shared" ref="AT779:AT842" si="241">IFERROR(L779/AA779,"")</f>
        <v/>
      </c>
      <c r="AU779" s="80" t="str">
        <f t="shared" ref="AU779:AU842" si="242">IFERROR(R779/AG779,"")</f>
        <v/>
      </c>
      <c r="AW779" s="3" t="s">
        <v>1</v>
      </c>
    </row>
    <row r="780" spans="1:49" x14ac:dyDescent="0.2">
      <c r="A780" s="81">
        <f t="shared" si="229"/>
        <v>773</v>
      </c>
      <c r="B780" s="77" t="str">
        <f>IFERROR(VLOOKUP(F780,GCC.Param!$B$3:$C$96,2,FALSE),"")</f>
        <v/>
      </c>
      <c r="C780" s="70">
        <f>'Input 1 - Schedule 1'!D782</f>
        <v>0</v>
      </c>
      <c r="D780" s="70">
        <f>'Input 1 - Schedule 1'!E782</f>
        <v>0</v>
      </c>
      <c r="E780" s="70">
        <f>'Input 1 - Schedule 1'!F782</f>
        <v>0</v>
      </c>
      <c r="F780" s="70">
        <f>'Input 1 - Schedule 1'!G782</f>
        <v>0</v>
      </c>
      <c r="G780" s="70">
        <f>'Input 1 - Schedule 1'!I782</f>
        <v>0</v>
      </c>
      <c r="H780" s="70" t="str">
        <f>'Input 1 - Schedule 1'!J782</f>
        <v/>
      </c>
      <c r="I780" s="70">
        <f>'Input 1 - Schedule 1'!U782</f>
        <v>0</v>
      </c>
      <c r="J780" s="46"/>
      <c r="L780" s="46"/>
      <c r="M780" s="46"/>
      <c r="N780" s="70">
        <f>SUMIFS('Input 3 - Capital Instruments'!P$6:P$222,'Input 3 - Capital Instruments'!$N$6:$N$222,C780)</f>
        <v>0</v>
      </c>
      <c r="O780" s="46"/>
      <c r="P780" s="46"/>
      <c r="Q780" s="46"/>
      <c r="R780" s="71">
        <f t="shared" si="230"/>
        <v>0</v>
      </c>
      <c r="S780" s="46"/>
      <c r="T780" s="46"/>
      <c r="U780" s="72">
        <f t="shared" si="231"/>
        <v>0</v>
      </c>
      <c r="V780" s="71">
        <f t="shared" si="232"/>
        <v>0</v>
      </c>
      <c r="W780" s="71">
        <f t="shared" si="233"/>
        <v>0</v>
      </c>
      <c r="Y780" s="46"/>
      <c r="AA780" s="46"/>
      <c r="AB780" s="51"/>
      <c r="AC780" s="51"/>
      <c r="AD780" s="51"/>
      <c r="AE780" s="51"/>
      <c r="AF780" s="51"/>
      <c r="AG780" s="72">
        <f t="shared" si="234"/>
        <v>0</v>
      </c>
      <c r="AH780" s="46"/>
      <c r="AI780" s="46"/>
      <c r="AJ780" s="72">
        <f t="shared" si="226"/>
        <v>0</v>
      </c>
      <c r="AK780" s="71">
        <f t="shared" si="227"/>
        <v>0</v>
      </c>
      <c r="AL780" s="71">
        <f t="shared" si="228"/>
        <v>0</v>
      </c>
      <c r="AN780" s="73">
        <f t="shared" si="235"/>
        <v>0</v>
      </c>
      <c r="AO780" s="78">
        <f t="shared" si="236"/>
        <v>0</v>
      </c>
      <c r="AP780" s="79">
        <f t="shared" si="237"/>
        <v>0</v>
      </c>
      <c r="AQ780" s="73">
        <f t="shared" si="238"/>
        <v>0</v>
      </c>
      <c r="AR780" s="78">
        <f t="shared" si="239"/>
        <v>0</v>
      </c>
      <c r="AS780" s="79">
        <f t="shared" si="240"/>
        <v>0</v>
      </c>
      <c r="AT780" s="80" t="str">
        <f t="shared" si="241"/>
        <v/>
      </c>
      <c r="AU780" s="80" t="str">
        <f t="shared" si="242"/>
        <v/>
      </c>
      <c r="AW780" s="3" t="s">
        <v>1</v>
      </c>
    </row>
    <row r="781" spans="1:49" x14ac:dyDescent="0.2">
      <c r="A781" s="81">
        <f t="shared" si="229"/>
        <v>774</v>
      </c>
      <c r="B781" s="77" t="str">
        <f>IFERROR(VLOOKUP(F781,GCC.Param!$B$3:$C$96,2,FALSE),"")</f>
        <v/>
      </c>
      <c r="C781" s="70">
        <f>'Input 1 - Schedule 1'!D783</f>
        <v>0</v>
      </c>
      <c r="D781" s="70">
        <f>'Input 1 - Schedule 1'!E783</f>
        <v>0</v>
      </c>
      <c r="E781" s="70">
        <f>'Input 1 - Schedule 1'!F783</f>
        <v>0</v>
      </c>
      <c r="F781" s="70">
        <f>'Input 1 - Schedule 1'!G783</f>
        <v>0</v>
      </c>
      <c r="G781" s="70">
        <f>'Input 1 - Schedule 1'!I783</f>
        <v>0</v>
      </c>
      <c r="H781" s="70" t="str">
        <f>'Input 1 - Schedule 1'!J783</f>
        <v/>
      </c>
      <c r="I781" s="70">
        <f>'Input 1 - Schedule 1'!U783</f>
        <v>0</v>
      </c>
      <c r="J781" s="46"/>
      <c r="L781" s="46"/>
      <c r="M781" s="46"/>
      <c r="N781" s="70">
        <f>SUMIFS('Input 3 - Capital Instruments'!P$6:P$222,'Input 3 - Capital Instruments'!$N$6:$N$222,C781)</f>
        <v>0</v>
      </c>
      <c r="O781" s="46"/>
      <c r="P781" s="46"/>
      <c r="Q781" s="46"/>
      <c r="R781" s="71">
        <f t="shared" si="230"/>
        <v>0</v>
      </c>
      <c r="S781" s="46"/>
      <c r="T781" s="46"/>
      <c r="U781" s="72">
        <f t="shared" si="231"/>
        <v>0</v>
      </c>
      <c r="V781" s="71">
        <f t="shared" si="232"/>
        <v>0</v>
      </c>
      <c r="W781" s="71">
        <f t="shared" si="233"/>
        <v>0</v>
      </c>
      <c r="Y781" s="46"/>
      <c r="AA781" s="46"/>
      <c r="AB781" s="51"/>
      <c r="AC781" s="51"/>
      <c r="AD781" s="51"/>
      <c r="AE781" s="51"/>
      <c r="AF781" s="51"/>
      <c r="AG781" s="72">
        <f t="shared" si="234"/>
        <v>0</v>
      </c>
      <c r="AH781" s="46"/>
      <c r="AI781" s="46"/>
      <c r="AJ781" s="72">
        <f t="shared" si="226"/>
        <v>0</v>
      </c>
      <c r="AK781" s="71">
        <f t="shared" si="227"/>
        <v>0</v>
      </c>
      <c r="AL781" s="71">
        <f t="shared" si="228"/>
        <v>0</v>
      </c>
      <c r="AN781" s="73">
        <f t="shared" si="235"/>
        <v>0</v>
      </c>
      <c r="AO781" s="78">
        <f t="shared" si="236"/>
        <v>0</v>
      </c>
      <c r="AP781" s="79">
        <f t="shared" si="237"/>
        <v>0</v>
      </c>
      <c r="AQ781" s="73">
        <f t="shared" si="238"/>
        <v>0</v>
      </c>
      <c r="AR781" s="78">
        <f t="shared" si="239"/>
        <v>0</v>
      </c>
      <c r="AS781" s="79">
        <f t="shared" si="240"/>
        <v>0</v>
      </c>
      <c r="AT781" s="80" t="str">
        <f t="shared" si="241"/>
        <v/>
      </c>
      <c r="AU781" s="80" t="str">
        <f t="shared" si="242"/>
        <v/>
      </c>
      <c r="AW781" s="3" t="s">
        <v>1</v>
      </c>
    </row>
    <row r="782" spans="1:49" x14ac:dyDescent="0.2">
      <c r="A782" s="81">
        <f t="shared" si="229"/>
        <v>775</v>
      </c>
      <c r="B782" s="77" t="str">
        <f>IFERROR(VLOOKUP(F782,GCC.Param!$B$3:$C$96,2,FALSE),"")</f>
        <v/>
      </c>
      <c r="C782" s="70">
        <f>'Input 1 - Schedule 1'!D784</f>
        <v>0</v>
      </c>
      <c r="D782" s="70">
        <f>'Input 1 - Schedule 1'!E784</f>
        <v>0</v>
      </c>
      <c r="E782" s="70">
        <f>'Input 1 - Schedule 1'!F784</f>
        <v>0</v>
      </c>
      <c r="F782" s="70">
        <f>'Input 1 - Schedule 1'!G784</f>
        <v>0</v>
      </c>
      <c r="G782" s="70">
        <f>'Input 1 - Schedule 1'!I784</f>
        <v>0</v>
      </c>
      <c r="H782" s="70" t="str">
        <f>'Input 1 - Schedule 1'!J784</f>
        <v/>
      </c>
      <c r="I782" s="70">
        <f>'Input 1 - Schedule 1'!U784</f>
        <v>0</v>
      </c>
      <c r="J782" s="46"/>
      <c r="L782" s="46"/>
      <c r="M782" s="46"/>
      <c r="N782" s="70">
        <f>SUMIFS('Input 3 - Capital Instruments'!P$6:P$222,'Input 3 - Capital Instruments'!$N$6:$N$222,C782)</f>
        <v>0</v>
      </c>
      <c r="O782" s="46"/>
      <c r="P782" s="46"/>
      <c r="Q782" s="46"/>
      <c r="R782" s="71">
        <f t="shared" si="230"/>
        <v>0</v>
      </c>
      <c r="S782" s="46"/>
      <c r="T782" s="46"/>
      <c r="U782" s="72">
        <f t="shared" si="231"/>
        <v>0</v>
      </c>
      <c r="V782" s="71">
        <f t="shared" si="232"/>
        <v>0</v>
      </c>
      <c r="W782" s="71">
        <f t="shared" si="233"/>
        <v>0</v>
      </c>
      <c r="Y782" s="46"/>
      <c r="AA782" s="46"/>
      <c r="AB782" s="51"/>
      <c r="AC782" s="51"/>
      <c r="AD782" s="51"/>
      <c r="AE782" s="51"/>
      <c r="AF782" s="51"/>
      <c r="AG782" s="72">
        <f t="shared" si="234"/>
        <v>0</v>
      </c>
      <c r="AH782" s="46"/>
      <c r="AI782" s="46"/>
      <c r="AJ782" s="72">
        <f t="shared" si="226"/>
        <v>0</v>
      </c>
      <c r="AK782" s="71">
        <f t="shared" si="227"/>
        <v>0</v>
      </c>
      <c r="AL782" s="71">
        <f t="shared" si="228"/>
        <v>0</v>
      </c>
      <c r="AN782" s="73">
        <f t="shared" si="235"/>
        <v>0</v>
      </c>
      <c r="AO782" s="78">
        <f t="shared" si="236"/>
        <v>0</v>
      </c>
      <c r="AP782" s="79">
        <f t="shared" si="237"/>
        <v>0</v>
      </c>
      <c r="AQ782" s="73">
        <f t="shared" si="238"/>
        <v>0</v>
      </c>
      <c r="AR782" s="78">
        <f t="shared" si="239"/>
        <v>0</v>
      </c>
      <c r="AS782" s="79">
        <f t="shared" si="240"/>
        <v>0</v>
      </c>
      <c r="AT782" s="80" t="str">
        <f t="shared" si="241"/>
        <v/>
      </c>
      <c r="AU782" s="80" t="str">
        <f t="shared" si="242"/>
        <v/>
      </c>
      <c r="AW782" s="3" t="s">
        <v>1</v>
      </c>
    </row>
    <row r="783" spans="1:49" x14ac:dyDescent="0.2">
      <c r="A783" s="81">
        <f t="shared" si="229"/>
        <v>776</v>
      </c>
      <c r="B783" s="77" t="str">
        <f>IFERROR(VLOOKUP(F783,GCC.Param!$B$3:$C$96,2,FALSE),"")</f>
        <v/>
      </c>
      <c r="C783" s="70">
        <f>'Input 1 - Schedule 1'!D785</f>
        <v>0</v>
      </c>
      <c r="D783" s="70">
        <f>'Input 1 - Schedule 1'!E785</f>
        <v>0</v>
      </c>
      <c r="E783" s="70">
        <f>'Input 1 - Schedule 1'!F785</f>
        <v>0</v>
      </c>
      <c r="F783" s="70">
        <f>'Input 1 - Schedule 1'!G785</f>
        <v>0</v>
      </c>
      <c r="G783" s="70">
        <f>'Input 1 - Schedule 1'!I785</f>
        <v>0</v>
      </c>
      <c r="H783" s="70" t="str">
        <f>'Input 1 - Schedule 1'!J785</f>
        <v/>
      </c>
      <c r="I783" s="70">
        <f>'Input 1 - Schedule 1'!U785</f>
        <v>0</v>
      </c>
      <c r="J783" s="46"/>
      <c r="L783" s="46"/>
      <c r="M783" s="46"/>
      <c r="N783" s="70">
        <f>SUMIFS('Input 3 - Capital Instruments'!P$6:P$222,'Input 3 - Capital Instruments'!$N$6:$N$222,C783)</f>
        <v>0</v>
      </c>
      <c r="O783" s="46"/>
      <c r="P783" s="46"/>
      <c r="Q783" s="46"/>
      <c r="R783" s="71">
        <f t="shared" si="230"/>
        <v>0</v>
      </c>
      <c r="S783" s="46"/>
      <c r="T783" s="46"/>
      <c r="U783" s="72">
        <f t="shared" si="231"/>
        <v>0</v>
      </c>
      <c r="V783" s="71">
        <f t="shared" si="232"/>
        <v>0</v>
      </c>
      <c r="W783" s="71">
        <f t="shared" si="233"/>
        <v>0</v>
      </c>
      <c r="Y783" s="46"/>
      <c r="AA783" s="46"/>
      <c r="AB783" s="51"/>
      <c r="AC783" s="51"/>
      <c r="AD783" s="51"/>
      <c r="AE783" s="51"/>
      <c r="AF783" s="51"/>
      <c r="AG783" s="72">
        <f t="shared" si="234"/>
        <v>0</v>
      </c>
      <c r="AH783" s="46"/>
      <c r="AI783" s="46"/>
      <c r="AJ783" s="72">
        <f t="shared" si="226"/>
        <v>0</v>
      </c>
      <c r="AK783" s="71">
        <f t="shared" si="227"/>
        <v>0</v>
      </c>
      <c r="AL783" s="71">
        <f t="shared" si="228"/>
        <v>0</v>
      </c>
      <c r="AN783" s="73">
        <f t="shared" si="235"/>
        <v>0</v>
      </c>
      <c r="AO783" s="78">
        <f t="shared" si="236"/>
        <v>0</v>
      </c>
      <c r="AP783" s="79">
        <f t="shared" si="237"/>
        <v>0</v>
      </c>
      <c r="AQ783" s="73">
        <f t="shared" si="238"/>
        <v>0</v>
      </c>
      <c r="AR783" s="78">
        <f t="shared" si="239"/>
        <v>0</v>
      </c>
      <c r="AS783" s="79">
        <f t="shared" si="240"/>
        <v>0</v>
      </c>
      <c r="AT783" s="80" t="str">
        <f t="shared" si="241"/>
        <v/>
      </c>
      <c r="AU783" s="80" t="str">
        <f t="shared" si="242"/>
        <v/>
      </c>
      <c r="AW783" s="3" t="s">
        <v>1</v>
      </c>
    </row>
    <row r="784" spans="1:49" x14ac:dyDescent="0.2">
      <c r="A784" s="81">
        <f t="shared" si="229"/>
        <v>777</v>
      </c>
      <c r="B784" s="77" t="str">
        <f>IFERROR(VLOOKUP(F784,GCC.Param!$B$3:$C$96,2,FALSE),"")</f>
        <v/>
      </c>
      <c r="C784" s="70">
        <f>'Input 1 - Schedule 1'!D786</f>
        <v>0</v>
      </c>
      <c r="D784" s="70">
        <f>'Input 1 - Schedule 1'!E786</f>
        <v>0</v>
      </c>
      <c r="E784" s="70">
        <f>'Input 1 - Schedule 1'!F786</f>
        <v>0</v>
      </c>
      <c r="F784" s="70">
        <f>'Input 1 - Schedule 1'!G786</f>
        <v>0</v>
      </c>
      <c r="G784" s="70">
        <f>'Input 1 - Schedule 1'!I786</f>
        <v>0</v>
      </c>
      <c r="H784" s="70" t="str">
        <f>'Input 1 - Schedule 1'!J786</f>
        <v/>
      </c>
      <c r="I784" s="70">
        <f>'Input 1 - Schedule 1'!U786</f>
        <v>0</v>
      </c>
      <c r="J784" s="46"/>
      <c r="L784" s="46"/>
      <c r="M784" s="46"/>
      <c r="N784" s="70">
        <f>SUMIFS('Input 3 - Capital Instruments'!P$6:P$222,'Input 3 - Capital Instruments'!$N$6:$N$222,C784)</f>
        <v>0</v>
      </c>
      <c r="O784" s="46"/>
      <c r="P784" s="46"/>
      <c r="Q784" s="46"/>
      <c r="R784" s="71">
        <f t="shared" si="230"/>
        <v>0</v>
      </c>
      <c r="S784" s="46"/>
      <c r="T784" s="46"/>
      <c r="U784" s="72">
        <f t="shared" si="231"/>
        <v>0</v>
      </c>
      <c r="V784" s="71">
        <f t="shared" si="232"/>
        <v>0</v>
      </c>
      <c r="W784" s="71">
        <f t="shared" si="233"/>
        <v>0</v>
      </c>
      <c r="Y784" s="46"/>
      <c r="AA784" s="46"/>
      <c r="AB784" s="51"/>
      <c r="AC784" s="51"/>
      <c r="AD784" s="51"/>
      <c r="AE784" s="51"/>
      <c r="AF784" s="51"/>
      <c r="AG784" s="72">
        <f t="shared" si="234"/>
        <v>0</v>
      </c>
      <c r="AH784" s="46"/>
      <c r="AI784" s="46"/>
      <c r="AJ784" s="72">
        <f t="shared" si="226"/>
        <v>0</v>
      </c>
      <c r="AK784" s="71">
        <f t="shared" si="227"/>
        <v>0</v>
      </c>
      <c r="AL784" s="71">
        <f t="shared" si="228"/>
        <v>0</v>
      </c>
      <c r="AN784" s="73">
        <f t="shared" si="235"/>
        <v>0</v>
      </c>
      <c r="AO784" s="78">
        <f t="shared" si="236"/>
        <v>0</v>
      </c>
      <c r="AP784" s="79">
        <f t="shared" si="237"/>
        <v>0</v>
      </c>
      <c r="AQ784" s="73">
        <f t="shared" si="238"/>
        <v>0</v>
      </c>
      <c r="AR784" s="78">
        <f t="shared" si="239"/>
        <v>0</v>
      </c>
      <c r="AS784" s="79">
        <f t="shared" si="240"/>
        <v>0</v>
      </c>
      <c r="AT784" s="80" t="str">
        <f t="shared" si="241"/>
        <v/>
      </c>
      <c r="AU784" s="80" t="str">
        <f t="shared" si="242"/>
        <v/>
      </c>
      <c r="AW784" s="3" t="s">
        <v>1</v>
      </c>
    </row>
    <row r="785" spans="1:49" x14ac:dyDescent="0.2">
      <c r="A785" s="81">
        <f t="shared" si="229"/>
        <v>778</v>
      </c>
      <c r="B785" s="77" t="str">
        <f>IFERROR(VLOOKUP(F785,GCC.Param!$B$3:$C$96,2,FALSE),"")</f>
        <v/>
      </c>
      <c r="C785" s="70">
        <f>'Input 1 - Schedule 1'!D787</f>
        <v>0</v>
      </c>
      <c r="D785" s="70">
        <f>'Input 1 - Schedule 1'!E787</f>
        <v>0</v>
      </c>
      <c r="E785" s="70">
        <f>'Input 1 - Schedule 1'!F787</f>
        <v>0</v>
      </c>
      <c r="F785" s="70">
        <f>'Input 1 - Schedule 1'!G787</f>
        <v>0</v>
      </c>
      <c r="G785" s="70">
        <f>'Input 1 - Schedule 1'!I787</f>
        <v>0</v>
      </c>
      <c r="H785" s="70" t="str">
        <f>'Input 1 - Schedule 1'!J787</f>
        <v/>
      </c>
      <c r="I785" s="70">
        <f>'Input 1 - Schedule 1'!U787</f>
        <v>0</v>
      </c>
      <c r="J785" s="46"/>
      <c r="L785" s="46"/>
      <c r="M785" s="46"/>
      <c r="N785" s="70">
        <f>SUMIFS('Input 3 - Capital Instruments'!P$6:P$222,'Input 3 - Capital Instruments'!$N$6:$N$222,C785)</f>
        <v>0</v>
      </c>
      <c r="O785" s="46"/>
      <c r="P785" s="46"/>
      <c r="Q785" s="46"/>
      <c r="R785" s="71">
        <f t="shared" si="230"/>
        <v>0</v>
      </c>
      <c r="S785" s="46"/>
      <c r="T785" s="46"/>
      <c r="U785" s="72">
        <f t="shared" si="231"/>
        <v>0</v>
      </c>
      <c r="V785" s="71">
        <f t="shared" si="232"/>
        <v>0</v>
      </c>
      <c r="W785" s="71">
        <f t="shared" si="233"/>
        <v>0</v>
      </c>
      <c r="Y785" s="46"/>
      <c r="AA785" s="46"/>
      <c r="AB785" s="51"/>
      <c r="AC785" s="51"/>
      <c r="AD785" s="51"/>
      <c r="AE785" s="51"/>
      <c r="AF785" s="51"/>
      <c r="AG785" s="72">
        <f t="shared" si="234"/>
        <v>0</v>
      </c>
      <c r="AH785" s="46"/>
      <c r="AI785" s="46"/>
      <c r="AJ785" s="72">
        <f t="shared" si="226"/>
        <v>0</v>
      </c>
      <c r="AK785" s="71">
        <f t="shared" si="227"/>
        <v>0</v>
      </c>
      <c r="AL785" s="71">
        <f t="shared" si="228"/>
        <v>0</v>
      </c>
      <c r="AN785" s="73">
        <f t="shared" si="235"/>
        <v>0</v>
      </c>
      <c r="AO785" s="78">
        <f t="shared" si="236"/>
        <v>0</v>
      </c>
      <c r="AP785" s="79">
        <f t="shared" si="237"/>
        <v>0</v>
      </c>
      <c r="AQ785" s="73">
        <f t="shared" si="238"/>
        <v>0</v>
      </c>
      <c r="AR785" s="78">
        <f t="shared" si="239"/>
        <v>0</v>
      </c>
      <c r="AS785" s="79">
        <f t="shared" si="240"/>
        <v>0</v>
      </c>
      <c r="AT785" s="80" t="str">
        <f t="shared" si="241"/>
        <v/>
      </c>
      <c r="AU785" s="80" t="str">
        <f t="shared" si="242"/>
        <v/>
      </c>
      <c r="AW785" s="3" t="s">
        <v>1</v>
      </c>
    </row>
    <row r="786" spans="1:49" x14ac:dyDescent="0.2">
      <c r="A786" s="81">
        <f t="shared" si="229"/>
        <v>779</v>
      </c>
      <c r="B786" s="77" t="str">
        <f>IFERROR(VLOOKUP(F786,GCC.Param!$B$3:$C$96,2,FALSE),"")</f>
        <v/>
      </c>
      <c r="C786" s="70">
        <f>'Input 1 - Schedule 1'!D788</f>
        <v>0</v>
      </c>
      <c r="D786" s="70">
        <f>'Input 1 - Schedule 1'!E788</f>
        <v>0</v>
      </c>
      <c r="E786" s="70">
        <f>'Input 1 - Schedule 1'!F788</f>
        <v>0</v>
      </c>
      <c r="F786" s="70">
        <f>'Input 1 - Schedule 1'!G788</f>
        <v>0</v>
      </c>
      <c r="G786" s="70">
        <f>'Input 1 - Schedule 1'!I788</f>
        <v>0</v>
      </c>
      <c r="H786" s="70" t="str">
        <f>'Input 1 - Schedule 1'!J788</f>
        <v/>
      </c>
      <c r="I786" s="70">
        <f>'Input 1 - Schedule 1'!U788</f>
        <v>0</v>
      </c>
      <c r="J786" s="46"/>
      <c r="L786" s="46"/>
      <c r="M786" s="46"/>
      <c r="N786" s="70">
        <f>SUMIFS('Input 3 - Capital Instruments'!P$6:P$222,'Input 3 - Capital Instruments'!$N$6:$N$222,C786)</f>
        <v>0</v>
      </c>
      <c r="O786" s="46"/>
      <c r="P786" s="46"/>
      <c r="Q786" s="46"/>
      <c r="R786" s="71">
        <f t="shared" si="230"/>
        <v>0</v>
      </c>
      <c r="S786" s="46"/>
      <c r="T786" s="46"/>
      <c r="U786" s="72">
        <f t="shared" si="231"/>
        <v>0</v>
      </c>
      <c r="V786" s="71">
        <f t="shared" si="232"/>
        <v>0</v>
      </c>
      <c r="W786" s="71">
        <f t="shared" si="233"/>
        <v>0</v>
      </c>
      <c r="Y786" s="46"/>
      <c r="AA786" s="46"/>
      <c r="AB786" s="51"/>
      <c r="AC786" s="51"/>
      <c r="AD786" s="51"/>
      <c r="AE786" s="51"/>
      <c r="AF786" s="51"/>
      <c r="AG786" s="72">
        <f t="shared" si="234"/>
        <v>0</v>
      </c>
      <c r="AH786" s="46"/>
      <c r="AI786" s="46"/>
      <c r="AJ786" s="72">
        <f t="shared" si="226"/>
        <v>0</v>
      </c>
      <c r="AK786" s="71">
        <f t="shared" si="227"/>
        <v>0</v>
      </c>
      <c r="AL786" s="71">
        <f t="shared" si="228"/>
        <v>0</v>
      </c>
      <c r="AN786" s="73">
        <f t="shared" si="235"/>
        <v>0</v>
      </c>
      <c r="AO786" s="78">
        <f t="shared" si="236"/>
        <v>0</v>
      </c>
      <c r="AP786" s="79">
        <f t="shared" si="237"/>
        <v>0</v>
      </c>
      <c r="AQ786" s="73">
        <f t="shared" si="238"/>
        <v>0</v>
      </c>
      <c r="AR786" s="78">
        <f t="shared" si="239"/>
        <v>0</v>
      </c>
      <c r="AS786" s="79">
        <f t="shared" si="240"/>
        <v>0</v>
      </c>
      <c r="AT786" s="80" t="str">
        <f t="shared" si="241"/>
        <v/>
      </c>
      <c r="AU786" s="80" t="str">
        <f t="shared" si="242"/>
        <v/>
      </c>
      <c r="AW786" s="3" t="s">
        <v>1</v>
      </c>
    </row>
    <row r="787" spans="1:49" x14ac:dyDescent="0.2">
      <c r="A787" s="81">
        <f t="shared" si="229"/>
        <v>780</v>
      </c>
      <c r="B787" s="77" t="str">
        <f>IFERROR(VLOOKUP(F787,GCC.Param!$B$3:$C$96,2,FALSE),"")</f>
        <v/>
      </c>
      <c r="C787" s="70">
        <f>'Input 1 - Schedule 1'!D789</f>
        <v>0</v>
      </c>
      <c r="D787" s="70">
        <f>'Input 1 - Schedule 1'!E789</f>
        <v>0</v>
      </c>
      <c r="E787" s="70">
        <f>'Input 1 - Schedule 1'!F789</f>
        <v>0</v>
      </c>
      <c r="F787" s="70">
        <f>'Input 1 - Schedule 1'!G789</f>
        <v>0</v>
      </c>
      <c r="G787" s="70">
        <f>'Input 1 - Schedule 1'!I789</f>
        <v>0</v>
      </c>
      <c r="H787" s="70" t="str">
        <f>'Input 1 - Schedule 1'!J789</f>
        <v/>
      </c>
      <c r="I787" s="70">
        <f>'Input 1 - Schedule 1'!U789</f>
        <v>0</v>
      </c>
      <c r="J787" s="46"/>
      <c r="L787" s="46"/>
      <c r="M787" s="46"/>
      <c r="N787" s="70">
        <f>SUMIFS('Input 3 - Capital Instruments'!P$6:P$222,'Input 3 - Capital Instruments'!$N$6:$N$222,C787)</f>
        <v>0</v>
      </c>
      <c r="O787" s="46"/>
      <c r="P787" s="46"/>
      <c r="Q787" s="46"/>
      <c r="R787" s="71">
        <f t="shared" si="230"/>
        <v>0</v>
      </c>
      <c r="S787" s="46"/>
      <c r="T787" s="46"/>
      <c r="U787" s="72">
        <f t="shared" si="231"/>
        <v>0</v>
      </c>
      <c r="V787" s="71">
        <f t="shared" si="232"/>
        <v>0</v>
      </c>
      <c r="W787" s="71">
        <f t="shared" si="233"/>
        <v>0</v>
      </c>
      <c r="Y787" s="46"/>
      <c r="AA787" s="46"/>
      <c r="AB787" s="51"/>
      <c r="AC787" s="51"/>
      <c r="AD787" s="51"/>
      <c r="AE787" s="51"/>
      <c r="AF787" s="51"/>
      <c r="AG787" s="72">
        <f t="shared" si="234"/>
        <v>0</v>
      </c>
      <c r="AH787" s="46"/>
      <c r="AI787" s="46"/>
      <c r="AJ787" s="72">
        <f t="shared" si="226"/>
        <v>0</v>
      </c>
      <c r="AK787" s="71">
        <f t="shared" si="227"/>
        <v>0</v>
      </c>
      <c r="AL787" s="71">
        <f t="shared" si="228"/>
        <v>0</v>
      </c>
      <c r="AN787" s="73">
        <f t="shared" si="235"/>
        <v>0</v>
      </c>
      <c r="AO787" s="78">
        <f t="shared" si="236"/>
        <v>0</v>
      </c>
      <c r="AP787" s="79">
        <f t="shared" si="237"/>
        <v>0</v>
      </c>
      <c r="AQ787" s="73">
        <f t="shared" si="238"/>
        <v>0</v>
      </c>
      <c r="AR787" s="78">
        <f t="shared" si="239"/>
        <v>0</v>
      </c>
      <c r="AS787" s="79">
        <f t="shared" si="240"/>
        <v>0</v>
      </c>
      <c r="AT787" s="80" t="str">
        <f t="shared" si="241"/>
        <v/>
      </c>
      <c r="AU787" s="80" t="str">
        <f t="shared" si="242"/>
        <v/>
      </c>
      <c r="AW787" s="3" t="s">
        <v>1</v>
      </c>
    </row>
    <row r="788" spans="1:49" x14ac:dyDescent="0.2">
      <c r="A788" s="81">
        <f t="shared" si="229"/>
        <v>781</v>
      </c>
      <c r="B788" s="77" t="str">
        <f>IFERROR(VLOOKUP(F788,GCC.Param!$B$3:$C$96,2,FALSE),"")</f>
        <v/>
      </c>
      <c r="C788" s="70">
        <f>'Input 1 - Schedule 1'!D790</f>
        <v>0</v>
      </c>
      <c r="D788" s="70">
        <f>'Input 1 - Schedule 1'!E790</f>
        <v>0</v>
      </c>
      <c r="E788" s="70">
        <f>'Input 1 - Schedule 1'!F790</f>
        <v>0</v>
      </c>
      <c r="F788" s="70">
        <f>'Input 1 - Schedule 1'!G790</f>
        <v>0</v>
      </c>
      <c r="G788" s="70">
        <f>'Input 1 - Schedule 1'!I790</f>
        <v>0</v>
      </c>
      <c r="H788" s="70" t="str">
        <f>'Input 1 - Schedule 1'!J790</f>
        <v/>
      </c>
      <c r="I788" s="70">
        <f>'Input 1 - Schedule 1'!U790</f>
        <v>0</v>
      </c>
      <c r="J788" s="46"/>
      <c r="L788" s="46"/>
      <c r="M788" s="46"/>
      <c r="N788" s="70">
        <f>SUMIFS('Input 3 - Capital Instruments'!P$6:P$222,'Input 3 - Capital Instruments'!$N$6:$N$222,C788)</f>
        <v>0</v>
      </c>
      <c r="O788" s="46"/>
      <c r="P788" s="46"/>
      <c r="Q788" s="46"/>
      <c r="R788" s="71">
        <f t="shared" si="230"/>
        <v>0</v>
      </c>
      <c r="S788" s="46"/>
      <c r="T788" s="46"/>
      <c r="U788" s="72">
        <f t="shared" si="231"/>
        <v>0</v>
      </c>
      <c r="V788" s="71">
        <f t="shared" si="232"/>
        <v>0</v>
      </c>
      <c r="W788" s="71">
        <f t="shared" si="233"/>
        <v>0</v>
      </c>
      <c r="Y788" s="46"/>
      <c r="AA788" s="46"/>
      <c r="AB788" s="51"/>
      <c r="AC788" s="51"/>
      <c r="AD788" s="51"/>
      <c r="AE788" s="51"/>
      <c r="AF788" s="51"/>
      <c r="AG788" s="72">
        <f t="shared" si="234"/>
        <v>0</v>
      </c>
      <c r="AH788" s="46"/>
      <c r="AI788" s="46"/>
      <c r="AJ788" s="72">
        <f t="shared" si="226"/>
        <v>0</v>
      </c>
      <c r="AK788" s="71">
        <f t="shared" si="227"/>
        <v>0</v>
      </c>
      <c r="AL788" s="71">
        <f t="shared" si="228"/>
        <v>0</v>
      </c>
      <c r="AN788" s="73">
        <f t="shared" si="235"/>
        <v>0</v>
      </c>
      <c r="AO788" s="78">
        <f t="shared" si="236"/>
        <v>0</v>
      </c>
      <c r="AP788" s="79">
        <f t="shared" si="237"/>
        <v>0</v>
      </c>
      <c r="AQ788" s="73">
        <f t="shared" si="238"/>
        <v>0</v>
      </c>
      <c r="AR788" s="78">
        <f t="shared" si="239"/>
        <v>0</v>
      </c>
      <c r="AS788" s="79">
        <f t="shared" si="240"/>
        <v>0</v>
      </c>
      <c r="AT788" s="80" t="str">
        <f t="shared" si="241"/>
        <v/>
      </c>
      <c r="AU788" s="80" t="str">
        <f t="shared" si="242"/>
        <v/>
      </c>
      <c r="AW788" s="3" t="s">
        <v>1</v>
      </c>
    </row>
    <row r="789" spans="1:49" x14ac:dyDescent="0.2">
      <c r="A789" s="81">
        <f t="shared" si="229"/>
        <v>782</v>
      </c>
      <c r="B789" s="77" t="str">
        <f>IFERROR(VLOOKUP(F789,GCC.Param!$B$3:$C$96,2,FALSE),"")</f>
        <v/>
      </c>
      <c r="C789" s="70">
        <f>'Input 1 - Schedule 1'!D791</f>
        <v>0</v>
      </c>
      <c r="D789" s="70">
        <f>'Input 1 - Schedule 1'!E791</f>
        <v>0</v>
      </c>
      <c r="E789" s="70">
        <f>'Input 1 - Schedule 1'!F791</f>
        <v>0</v>
      </c>
      <c r="F789" s="70">
        <f>'Input 1 - Schedule 1'!G791</f>
        <v>0</v>
      </c>
      <c r="G789" s="70">
        <f>'Input 1 - Schedule 1'!I791</f>
        <v>0</v>
      </c>
      <c r="H789" s="70" t="str">
        <f>'Input 1 - Schedule 1'!J791</f>
        <v/>
      </c>
      <c r="I789" s="70">
        <f>'Input 1 - Schedule 1'!U791</f>
        <v>0</v>
      </c>
      <c r="J789" s="46"/>
      <c r="L789" s="46"/>
      <c r="M789" s="46"/>
      <c r="N789" s="70">
        <f>SUMIFS('Input 3 - Capital Instruments'!P$6:P$222,'Input 3 - Capital Instruments'!$N$6:$N$222,C789)</f>
        <v>0</v>
      </c>
      <c r="O789" s="46"/>
      <c r="P789" s="46"/>
      <c r="Q789" s="46"/>
      <c r="R789" s="71">
        <f t="shared" si="230"/>
        <v>0</v>
      </c>
      <c r="S789" s="46"/>
      <c r="T789" s="46"/>
      <c r="U789" s="72">
        <f t="shared" si="231"/>
        <v>0</v>
      </c>
      <c r="V789" s="71">
        <f t="shared" si="232"/>
        <v>0</v>
      </c>
      <c r="W789" s="71">
        <f t="shared" si="233"/>
        <v>0</v>
      </c>
      <c r="Y789" s="46"/>
      <c r="AA789" s="46"/>
      <c r="AB789" s="51"/>
      <c r="AC789" s="51"/>
      <c r="AD789" s="51"/>
      <c r="AE789" s="51"/>
      <c r="AF789" s="51"/>
      <c r="AG789" s="72">
        <f t="shared" si="234"/>
        <v>0</v>
      </c>
      <c r="AH789" s="46"/>
      <c r="AI789" s="46"/>
      <c r="AJ789" s="72">
        <f t="shared" si="226"/>
        <v>0</v>
      </c>
      <c r="AK789" s="71">
        <f t="shared" si="227"/>
        <v>0</v>
      </c>
      <c r="AL789" s="71">
        <f t="shared" si="228"/>
        <v>0</v>
      </c>
      <c r="AN789" s="73">
        <f t="shared" si="235"/>
        <v>0</v>
      </c>
      <c r="AO789" s="78">
        <f t="shared" si="236"/>
        <v>0</v>
      </c>
      <c r="AP789" s="79">
        <f t="shared" si="237"/>
        <v>0</v>
      </c>
      <c r="AQ789" s="73">
        <f t="shared" si="238"/>
        <v>0</v>
      </c>
      <c r="AR789" s="78">
        <f t="shared" si="239"/>
        <v>0</v>
      </c>
      <c r="AS789" s="79">
        <f t="shared" si="240"/>
        <v>0</v>
      </c>
      <c r="AT789" s="80" t="str">
        <f t="shared" si="241"/>
        <v/>
      </c>
      <c r="AU789" s="80" t="str">
        <f t="shared" si="242"/>
        <v/>
      </c>
      <c r="AW789" s="3" t="s">
        <v>1</v>
      </c>
    </row>
    <row r="790" spans="1:49" x14ac:dyDescent="0.2">
      <c r="A790" s="81">
        <f t="shared" si="229"/>
        <v>783</v>
      </c>
      <c r="B790" s="77" t="str">
        <f>IFERROR(VLOOKUP(F790,GCC.Param!$B$3:$C$96,2,FALSE),"")</f>
        <v/>
      </c>
      <c r="C790" s="70">
        <f>'Input 1 - Schedule 1'!D792</f>
        <v>0</v>
      </c>
      <c r="D790" s="70">
        <f>'Input 1 - Schedule 1'!E792</f>
        <v>0</v>
      </c>
      <c r="E790" s="70">
        <f>'Input 1 - Schedule 1'!F792</f>
        <v>0</v>
      </c>
      <c r="F790" s="70">
        <f>'Input 1 - Schedule 1'!G792</f>
        <v>0</v>
      </c>
      <c r="G790" s="70">
        <f>'Input 1 - Schedule 1'!I792</f>
        <v>0</v>
      </c>
      <c r="H790" s="70" t="str">
        <f>'Input 1 - Schedule 1'!J792</f>
        <v/>
      </c>
      <c r="I790" s="70">
        <f>'Input 1 - Schedule 1'!U792</f>
        <v>0</v>
      </c>
      <c r="J790" s="46"/>
      <c r="L790" s="46"/>
      <c r="M790" s="46"/>
      <c r="N790" s="70">
        <f>SUMIFS('Input 3 - Capital Instruments'!P$6:P$222,'Input 3 - Capital Instruments'!$N$6:$N$222,C790)</f>
        <v>0</v>
      </c>
      <c r="O790" s="46"/>
      <c r="P790" s="46"/>
      <c r="Q790" s="46"/>
      <c r="R790" s="71">
        <f t="shared" si="230"/>
        <v>0</v>
      </c>
      <c r="S790" s="46"/>
      <c r="T790" s="46"/>
      <c r="U790" s="72">
        <f t="shared" si="231"/>
        <v>0</v>
      </c>
      <c r="V790" s="71">
        <f t="shared" si="232"/>
        <v>0</v>
      </c>
      <c r="W790" s="71">
        <f t="shared" si="233"/>
        <v>0</v>
      </c>
      <c r="Y790" s="46"/>
      <c r="AA790" s="46"/>
      <c r="AB790" s="51"/>
      <c r="AC790" s="51"/>
      <c r="AD790" s="51"/>
      <c r="AE790" s="51"/>
      <c r="AF790" s="51"/>
      <c r="AG790" s="72">
        <f t="shared" si="234"/>
        <v>0</v>
      </c>
      <c r="AH790" s="46"/>
      <c r="AI790" s="46"/>
      <c r="AJ790" s="72">
        <f t="shared" si="226"/>
        <v>0</v>
      </c>
      <c r="AK790" s="71">
        <f t="shared" si="227"/>
        <v>0</v>
      </c>
      <c r="AL790" s="71">
        <f t="shared" si="228"/>
        <v>0</v>
      </c>
      <c r="AN790" s="73">
        <f t="shared" si="235"/>
        <v>0</v>
      </c>
      <c r="AO790" s="78">
        <f t="shared" si="236"/>
        <v>0</v>
      </c>
      <c r="AP790" s="79">
        <f t="shared" si="237"/>
        <v>0</v>
      </c>
      <c r="AQ790" s="73">
        <f t="shared" si="238"/>
        <v>0</v>
      </c>
      <c r="AR790" s="78">
        <f t="shared" si="239"/>
        <v>0</v>
      </c>
      <c r="AS790" s="79">
        <f t="shared" si="240"/>
        <v>0</v>
      </c>
      <c r="AT790" s="80" t="str">
        <f t="shared" si="241"/>
        <v/>
      </c>
      <c r="AU790" s="80" t="str">
        <f t="shared" si="242"/>
        <v/>
      </c>
      <c r="AW790" s="3" t="s">
        <v>1</v>
      </c>
    </row>
    <row r="791" spans="1:49" x14ac:dyDescent="0.2">
      <c r="A791" s="81">
        <f t="shared" si="229"/>
        <v>784</v>
      </c>
      <c r="B791" s="77" t="str">
        <f>IFERROR(VLOOKUP(F791,GCC.Param!$B$3:$C$96,2,FALSE),"")</f>
        <v/>
      </c>
      <c r="C791" s="70">
        <f>'Input 1 - Schedule 1'!D793</f>
        <v>0</v>
      </c>
      <c r="D791" s="70">
        <f>'Input 1 - Schedule 1'!E793</f>
        <v>0</v>
      </c>
      <c r="E791" s="70">
        <f>'Input 1 - Schedule 1'!F793</f>
        <v>0</v>
      </c>
      <c r="F791" s="70">
        <f>'Input 1 - Schedule 1'!G793</f>
        <v>0</v>
      </c>
      <c r="G791" s="70">
        <f>'Input 1 - Schedule 1'!I793</f>
        <v>0</v>
      </c>
      <c r="H791" s="70" t="str">
        <f>'Input 1 - Schedule 1'!J793</f>
        <v/>
      </c>
      <c r="I791" s="70">
        <f>'Input 1 - Schedule 1'!U793</f>
        <v>0</v>
      </c>
      <c r="J791" s="46"/>
      <c r="L791" s="46"/>
      <c r="M791" s="46"/>
      <c r="N791" s="70">
        <f>SUMIFS('Input 3 - Capital Instruments'!P$6:P$222,'Input 3 - Capital Instruments'!$N$6:$N$222,C791)</f>
        <v>0</v>
      </c>
      <c r="O791" s="46"/>
      <c r="P791" s="46"/>
      <c r="Q791" s="46"/>
      <c r="R791" s="71">
        <f t="shared" si="230"/>
        <v>0</v>
      </c>
      <c r="S791" s="46"/>
      <c r="T791" s="46"/>
      <c r="U791" s="72">
        <f t="shared" si="231"/>
        <v>0</v>
      </c>
      <c r="V791" s="71">
        <f t="shared" si="232"/>
        <v>0</v>
      </c>
      <c r="W791" s="71">
        <f t="shared" si="233"/>
        <v>0</v>
      </c>
      <c r="Y791" s="46"/>
      <c r="AA791" s="46"/>
      <c r="AB791" s="51"/>
      <c r="AC791" s="51"/>
      <c r="AD791" s="51"/>
      <c r="AE791" s="51"/>
      <c r="AF791" s="51"/>
      <c r="AG791" s="72">
        <f t="shared" si="234"/>
        <v>0</v>
      </c>
      <c r="AH791" s="46"/>
      <c r="AI791" s="46"/>
      <c r="AJ791" s="72">
        <f t="shared" si="226"/>
        <v>0</v>
      </c>
      <c r="AK791" s="71">
        <f t="shared" si="227"/>
        <v>0</v>
      </c>
      <c r="AL791" s="71">
        <f t="shared" si="228"/>
        <v>0</v>
      </c>
      <c r="AN791" s="73">
        <f t="shared" si="235"/>
        <v>0</v>
      </c>
      <c r="AO791" s="78">
        <f t="shared" si="236"/>
        <v>0</v>
      </c>
      <c r="AP791" s="79">
        <f t="shared" si="237"/>
        <v>0</v>
      </c>
      <c r="AQ791" s="73">
        <f t="shared" si="238"/>
        <v>0</v>
      </c>
      <c r="AR791" s="78">
        <f t="shared" si="239"/>
        <v>0</v>
      </c>
      <c r="AS791" s="79">
        <f t="shared" si="240"/>
        <v>0</v>
      </c>
      <c r="AT791" s="80" t="str">
        <f t="shared" si="241"/>
        <v/>
      </c>
      <c r="AU791" s="80" t="str">
        <f t="shared" si="242"/>
        <v/>
      </c>
      <c r="AW791" s="3" t="s">
        <v>1</v>
      </c>
    </row>
    <row r="792" spans="1:49" x14ac:dyDescent="0.2">
      <c r="A792" s="81">
        <f t="shared" si="229"/>
        <v>785</v>
      </c>
      <c r="B792" s="77" t="str">
        <f>IFERROR(VLOOKUP(F792,GCC.Param!$B$3:$C$96,2,FALSE),"")</f>
        <v/>
      </c>
      <c r="C792" s="70">
        <f>'Input 1 - Schedule 1'!D794</f>
        <v>0</v>
      </c>
      <c r="D792" s="70">
        <f>'Input 1 - Schedule 1'!E794</f>
        <v>0</v>
      </c>
      <c r="E792" s="70">
        <f>'Input 1 - Schedule 1'!F794</f>
        <v>0</v>
      </c>
      <c r="F792" s="70">
        <f>'Input 1 - Schedule 1'!G794</f>
        <v>0</v>
      </c>
      <c r="G792" s="70">
        <f>'Input 1 - Schedule 1'!I794</f>
        <v>0</v>
      </c>
      <c r="H792" s="70" t="str">
        <f>'Input 1 - Schedule 1'!J794</f>
        <v/>
      </c>
      <c r="I792" s="70">
        <f>'Input 1 - Schedule 1'!U794</f>
        <v>0</v>
      </c>
      <c r="J792" s="46"/>
      <c r="L792" s="46"/>
      <c r="M792" s="46"/>
      <c r="N792" s="70">
        <f>SUMIFS('Input 3 - Capital Instruments'!P$6:P$222,'Input 3 - Capital Instruments'!$N$6:$N$222,C792)</f>
        <v>0</v>
      </c>
      <c r="O792" s="46"/>
      <c r="P792" s="46"/>
      <c r="Q792" s="46"/>
      <c r="R792" s="71">
        <f t="shared" si="230"/>
        <v>0</v>
      </c>
      <c r="S792" s="46"/>
      <c r="T792" s="46"/>
      <c r="U792" s="72">
        <f t="shared" si="231"/>
        <v>0</v>
      </c>
      <c r="V792" s="71">
        <f t="shared" si="232"/>
        <v>0</v>
      </c>
      <c r="W792" s="71">
        <f t="shared" si="233"/>
        <v>0</v>
      </c>
      <c r="Y792" s="46"/>
      <c r="AA792" s="46"/>
      <c r="AB792" s="51"/>
      <c r="AC792" s="51"/>
      <c r="AD792" s="51"/>
      <c r="AE792" s="51"/>
      <c r="AF792" s="51"/>
      <c r="AG792" s="72">
        <f t="shared" si="234"/>
        <v>0</v>
      </c>
      <c r="AH792" s="46"/>
      <c r="AI792" s="46"/>
      <c r="AJ792" s="72">
        <f t="shared" si="226"/>
        <v>0</v>
      </c>
      <c r="AK792" s="71">
        <f t="shared" si="227"/>
        <v>0</v>
      </c>
      <c r="AL792" s="71">
        <f t="shared" si="228"/>
        <v>0</v>
      </c>
      <c r="AN792" s="73">
        <f t="shared" si="235"/>
        <v>0</v>
      </c>
      <c r="AO792" s="78">
        <f t="shared" si="236"/>
        <v>0</v>
      </c>
      <c r="AP792" s="79">
        <f t="shared" si="237"/>
        <v>0</v>
      </c>
      <c r="AQ792" s="73">
        <f t="shared" si="238"/>
        <v>0</v>
      </c>
      <c r="AR792" s="78">
        <f t="shared" si="239"/>
        <v>0</v>
      </c>
      <c r="AS792" s="79">
        <f t="shared" si="240"/>
        <v>0</v>
      </c>
      <c r="AT792" s="80" t="str">
        <f t="shared" si="241"/>
        <v/>
      </c>
      <c r="AU792" s="80" t="str">
        <f t="shared" si="242"/>
        <v/>
      </c>
      <c r="AW792" s="3" t="s">
        <v>1</v>
      </c>
    </row>
    <row r="793" spans="1:49" x14ac:dyDescent="0.2">
      <c r="A793" s="81">
        <f t="shared" si="229"/>
        <v>786</v>
      </c>
      <c r="B793" s="77" t="str">
        <f>IFERROR(VLOOKUP(F793,GCC.Param!$B$3:$C$96,2,FALSE),"")</f>
        <v/>
      </c>
      <c r="C793" s="70">
        <f>'Input 1 - Schedule 1'!D795</f>
        <v>0</v>
      </c>
      <c r="D793" s="70">
        <f>'Input 1 - Schedule 1'!E795</f>
        <v>0</v>
      </c>
      <c r="E793" s="70">
        <f>'Input 1 - Schedule 1'!F795</f>
        <v>0</v>
      </c>
      <c r="F793" s="70">
        <f>'Input 1 - Schedule 1'!G795</f>
        <v>0</v>
      </c>
      <c r="G793" s="70">
        <f>'Input 1 - Schedule 1'!I795</f>
        <v>0</v>
      </c>
      <c r="H793" s="70" t="str">
        <f>'Input 1 - Schedule 1'!J795</f>
        <v/>
      </c>
      <c r="I793" s="70">
        <f>'Input 1 - Schedule 1'!U795</f>
        <v>0</v>
      </c>
      <c r="J793" s="46"/>
      <c r="L793" s="46"/>
      <c r="M793" s="46"/>
      <c r="N793" s="70">
        <f>SUMIFS('Input 3 - Capital Instruments'!P$6:P$222,'Input 3 - Capital Instruments'!$N$6:$N$222,C793)</f>
        <v>0</v>
      </c>
      <c r="O793" s="46"/>
      <c r="P793" s="46"/>
      <c r="Q793" s="46"/>
      <c r="R793" s="71">
        <f t="shared" si="230"/>
        <v>0</v>
      </c>
      <c r="S793" s="46"/>
      <c r="T793" s="46"/>
      <c r="U793" s="72">
        <f t="shared" si="231"/>
        <v>0</v>
      </c>
      <c r="V793" s="71">
        <f t="shared" si="232"/>
        <v>0</v>
      </c>
      <c r="W793" s="71">
        <f t="shared" si="233"/>
        <v>0</v>
      </c>
      <c r="Y793" s="46"/>
      <c r="AA793" s="46"/>
      <c r="AB793" s="51"/>
      <c r="AC793" s="51"/>
      <c r="AD793" s="51"/>
      <c r="AE793" s="51"/>
      <c r="AF793" s="51"/>
      <c r="AG793" s="72">
        <f t="shared" si="234"/>
        <v>0</v>
      </c>
      <c r="AH793" s="46"/>
      <c r="AI793" s="46"/>
      <c r="AJ793" s="72">
        <f t="shared" si="226"/>
        <v>0</v>
      </c>
      <c r="AK793" s="71">
        <f t="shared" si="227"/>
        <v>0</v>
      </c>
      <c r="AL793" s="71">
        <f t="shared" si="228"/>
        <v>0</v>
      </c>
      <c r="AN793" s="73">
        <f t="shared" si="235"/>
        <v>0</v>
      </c>
      <c r="AO793" s="78">
        <f t="shared" si="236"/>
        <v>0</v>
      </c>
      <c r="AP793" s="79">
        <f t="shared" si="237"/>
        <v>0</v>
      </c>
      <c r="AQ793" s="73">
        <f t="shared" si="238"/>
        <v>0</v>
      </c>
      <c r="AR793" s="78">
        <f t="shared" si="239"/>
        <v>0</v>
      </c>
      <c r="AS793" s="79">
        <f t="shared" si="240"/>
        <v>0</v>
      </c>
      <c r="AT793" s="80" t="str">
        <f t="shared" si="241"/>
        <v/>
      </c>
      <c r="AU793" s="80" t="str">
        <f t="shared" si="242"/>
        <v/>
      </c>
      <c r="AW793" s="3" t="s">
        <v>1</v>
      </c>
    </row>
    <row r="794" spans="1:49" x14ac:dyDescent="0.2">
      <c r="A794" s="81">
        <f t="shared" si="229"/>
        <v>787</v>
      </c>
      <c r="B794" s="77" t="str">
        <f>IFERROR(VLOOKUP(F794,GCC.Param!$B$3:$C$96,2,FALSE),"")</f>
        <v/>
      </c>
      <c r="C794" s="70">
        <f>'Input 1 - Schedule 1'!D796</f>
        <v>0</v>
      </c>
      <c r="D794" s="70">
        <f>'Input 1 - Schedule 1'!E796</f>
        <v>0</v>
      </c>
      <c r="E794" s="70">
        <f>'Input 1 - Schedule 1'!F796</f>
        <v>0</v>
      </c>
      <c r="F794" s="70">
        <f>'Input 1 - Schedule 1'!G796</f>
        <v>0</v>
      </c>
      <c r="G794" s="70">
        <f>'Input 1 - Schedule 1'!I796</f>
        <v>0</v>
      </c>
      <c r="H794" s="70" t="str">
        <f>'Input 1 - Schedule 1'!J796</f>
        <v/>
      </c>
      <c r="I794" s="70">
        <f>'Input 1 - Schedule 1'!U796</f>
        <v>0</v>
      </c>
      <c r="J794" s="46"/>
      <c r="L794" s="46"/>
      <c r="M794" s="46"/>
      <c r="N794" s="70">
        <f>SUMIFS('Input 3 - Capital Instruments'!P$6:P$222,'Input 3 - Capital Instruments'!$N$6:$N$222,C794)</f>
        <v>0</v>
      </c>
      <c r="O794" s="46"/>
      <c r="P794" s="46"/>
      <c r="Q794" s="46"/>
      <c r="R794" s="71">
        <f t="shared" si="230"/>
        <v>0</v>
      </c>
      <c r="S794" s="46"/>
      <c r="T794" s="46"/>
      <c r="U794" s="72">
        <f t="shared" si="231"/>
        <v>0</v>
      </c>
      <c r="V794" s="71">
        <f t="shared" si="232"/>
        <v>0</v>
      </c>
      <c r="W794" s="71">
        <f t="shared" si="233"/>
        <v>0</v>
      </c>
      <c r="Y794" s="46"/>
      <c r="AA794" s="46"/>
      <c r="AB794" s="51"/>
      <c r="AC794" s="51"/>
      <c r="AD794" s="51"/>
      <c r="AE794" s="51"/>
      <c r="AF794" s="51"/>
      <c r="AG794" s="72">
        <f t="shared" si="234"/>
        <v>0</v>
      </c>
      <c r="AH794" s="46"/>
      <c r="AI794" s="46"/>
      <c r="AJ794" s="72">
        <f t="shared" si="226"/>
        <v>0</v>
      </c>
      <c r="AK794" s="71">
        <f t="shared" si="227"/>
        <v>0</v>
      </c>
      <c r="AL794" s="71">
        <f t="shared" si="228"/>
        <v>0</v>
      </c>
      <c r="AN794" s="73">
        <f t="shared" si="235"/>
        <v>0</v>
      </c>
      <c r="AO794" s="78">
        <f t="shared" si="236"/>
        <v>0</v>
      </c>
      <c r="AP794" s="79">
        <f t="shared" si="237"/>
        <v>0</v>
      </c>
      <c r="AQ794" s="73">
        <f t="shared" si="238"/>
        <v>0</v>
      </c>
      <c r="AR794" s="78">
        <f t="shared" si="239"/>
        <v>0</v>
      </c>
      <c r="AS794" s="79">
        <f t="shared" si="240"/>
        <v>0</v>
      </c>
      <c r="AT794" s="80" t="str">
        <f t="shared" si="241"/>
        <v/>
      </c>
      <c r="AU794" s="80" t="str">
        <f t="shared" si="242"/>
        <v/>
      </c>
      <c r="AW794" s="3" t="s">
        <v>1</v>
      </c>
    </row>
    <row r="795" spans="1:49" x14ac:dyDescent="0.2">
      <c r="A795" s="81">
        <f t="shared" si="229"/>
        <v>788</v>
      </c>
      <c r="B795" s="77" t="str">
        <f>IFERROR(VLOOKUP(F795,GCC.Param!$B$3:$C$96,2,FALSE),"")</f>
        <v/>
      </c>
      <c r="C795" s="70">
        <f>'Input 1 - Schedule 1'!D797</f>
        <v>0</v>
      </c>
      <c r="D795" s="70">
        <f>'Input 1 - Schedule 1'!E797</f>
        <v>0</v>
      </c>
      <c r="E795" s="70">
        <f>'Input 1 - Schedule 1'!F797</f>
        <v>0</v>
      </c>
      <c r="F795" s="70">
        <f>'Input 1 - Schedule 1'!G797</f>
        <v>0</v>
      </c>
      <c r="G795" s="70">
        <f>'Input 1 - Schedule 1'!I797</f>
        <v>0</v>
      </c>
      <c r="H795" s="70" t="str">
        <f>'Input 1 - Schedule 1'!J797</f>
        <v/>
      </c>
      <c r="I795" s="70">
        <f>'Input 1 - Schedule 1'!U797</f>
        <v>0</v>
      </c>
      <c r="J795" s="46"/>
      <c r="L795" s="46"/>
      <c r="M795" s="46"/>
      <c r="N795" s="70">
        <f>SUMIFS('Input 3 - Capital Instruments'!P$6:P$222,'Input 3 - Capital Instruments'!$N$6:$N$222,C795)</f>
        <v>0</v>
      </c>
      <c r="O795" s="46"/>
      <c r="P795" s="46"/>
      <c r="Q795" s="46"/>
      <c r="R795" s="71">
        <f t="shared" si="230"/>
        <v>0</v>
      </c>
      <c r="S795" s="46"/>
      <c r="T795" s="46"/>
      <c r="U795" s="72">
        <f t="shared" si="231"/>
        <v>0</v>
      </c>
      <c r="V795" s="71">
        <f t="shared" si="232"/>
        <v>0</v>
      </c>
      <c r="W795" s="71">
        <f t="shared" si="233"/>
        <v>0</v>
      </c>
      <c r="Y795" s="46"/>
      <c r="AA795" s="46"/>
      <c r="AB795" s="51"/>
      <c r="AC795" s="51"/>
      <c r="AD795" s="51"/>
      <c r="AE795" s="51"/>
      <c r="AF795" s="51"/>
      <c r="AG795" s="72">
        <f t="shared" si="234"/>
        <v>0</v>
      </c>
      <c r="AH795" s="46"/>
      <c r="AI795" s="46"/>
      <c r="AJ795" s="72">
        <f t="shared" si="226"/>
        <v>0</v>
      </c>
      <c r="AK795" s="71">
        <f t="shared" si="227"/>
        <v>0</v>
      </c>
      <c r="AL795" s="71">
        <f t="shared" si="228"/>
        <v>0</v>
      </c>
      <c r="AN795" s="73">
        <f t="shared" si="235"/>
        <v>0</v>
      </c>
      <c r="AO795" s="78">
        <f t="shared" si="236"/>
        <v>0</v>
      </c>
      <c r="AP795" s="79">
        <f t="shared" si="237"/>
        <v>0</v>
      </c>
      <c r="AQ795" s="73">
        <f t="shared" si="238"/>
        <v>0</v>
      </c>
      <c r="AR795" s="78">
        <f t="shared" si="239"/>
        <v>0</v>
      </c>
      <c r="AS795" s="79">
        <f t="shared" si="240"/>
        <v>0</v>
      </c>
      <c r="AT795" s="80" t="str">
        <f t="shared" si="241"/>
        <v/>
      </c>
      <c r="AU795" s="80" t="str">
        <f t="shared" si="242"/>
        <v/>
      </c>
      <c r="AW795" s="3" t="s">
        <v>1</v>
      </c>
    </row>
    <row r="796" spans="1:49" x14ac:dyDescent="0.2">
      <c r="A796" s="81">
        <f t="shared" si="229"/>
        <v>789</v>
      </c>
      <c r="B796" s="77" t="str">
        <f>IFERROR(VLOOKUP(F796,GCC.Param!$B$3:$C$96,2,FALSE),"")</f>
        <v/>
      </c>
      <c r="C796" s="70">
        <f>'Input 1 - Schedule 1'!D798</f>
        <v>0</v>
      </c>
      <c r="D796" s="70">
        <f>'Input 1 - Schedule 1'!E798</f>
        <v>0</v>
      </c>
      <c r="E796" s="70">
        <f>'Input 1 - Schedule 1'!F798</f>
        <v>0</v>
      </c>
      <c r="F796" s="70">
        <f>'Input 1 - Schedule 1'!G798</f>
        <v>0</v>
      </c>
      <c r="G796" s="70">
        <f>'Input 1 - Schedule 1'!I798</f>
        <v>0</v>
      </c>
      <c r="H796" s="70" t="str">
        <f>'Input 1 - Schedule 1'!J798</f>
        <v/>
      </c>
      <c r="I796" s="70">
        <f>'Input 1 - Schedule 1'!U798</f>
        <v>0</v>
      </c>
      <c r="J796" s="46"/>
      <c r="L796" s="46"/>
      <c r="M796" s="46"/>
      <c r="N796" s="70">
        <f>SUMIFS('Input 3 - Capital Instruments'!P$6:P$222,'Input 3 - Capital Instruments'!$N$6:$N$222,C796)</f>
        <v>0</v>
      </c>
      <c r="O796" s="46"/>
      <c r="P796" s="46"/>
      <c r="Q796" s="46"/>
      <c r="R796" s="71">
        <f t="shared" si="230"/>
        <v>0</v>
      </c>
      <c r="S796" s="46"/>
      <c r="T796" s="46"/>
      <c r="U796" s="72">
        <f t="shared" si="231"/>
        <v>0</v>
      </c>
      <c r="V796" s="71">
        <f t="shared" si="232"/>
        <v>0</v>
      </c>
      <c r="W796" s="71">
        <f t="shared" si="233"/>
        <v>0</v>
      </c>
      <c r="Y796" s="46"/>
      <c r="AA796" s="46"/>
      <c r="AB796" s="51"/>
      <c r="AC796" s="51"/>
      <c r="AD796" s="51"/>
      <c r="AE796" s="51"/>
      <c r="AF796" s="51"/>
      <c r="AG796" s="72">
        <f t="shared" si="234"/>
        <v>0</v>
      </c>
      <c r="AH796" s="46"/>
      <c r="AI796" s="46"/>
      <c r="AJ796" s="72">
        <f t="shared" si="226"/>
        <v>0</v>
      </c>
      <c r="AK796" s="71">
        <f t="shared" si="227"/>
        <v>0</v>
      </c>
      <c r="AL796" s="71">
        <f t="shared" si="228"/>
        <v>0</v>
      </c>
      <c r="AN796" s="73">
        <f t="shared" si="235"/>
        <v>0</v>
      </c>
      <c r="AO796" s="78">
        <f t="shared" si="236"/>
        <v>0</v>
      </c>
      <c r="AP796" s="79">
        <f t="shared" si="237"/>
        <v>0</v>
      </c>
      <c r="AQ796" s="73">
        <f t="shared" si="238"/>
        <v>0</v>
      </c>
      <c r="AR796" s="78">
        <f t="shared" si="239"/>
        <v>0</v>
      </c>
      <c r="AS796" s="79">
        <f t="shared" si="240"/>
        <v>0</v>
      </c>
      <c r="AT796" s="80" t="str">
        <f t="shared" si="241"/>
        <v/>
      </c>
      <c r="AU796" s="80" t="str">
        <f t="shared" si="242"/>
        <v/>
      </c>
      <c r="AW796" s="3" t="s">
        <v>1</v>
      </c>
    </row>
    <row r="797" spans="1:49" x14ac:dyDescent="0.2">
      <c r="A797" s="81">
        <f t="shared" si="229"/>
        <v>790</v>
      </c>
      <c r="B797" s="77" t="str">
        <f>IFERROR(VLOOKUP(F797,GCC.Param!$B$3:$C$96,2,FALSE),"")</f>
        <v/>
      </c>
      <c r="C797" s="70">
        <f>'Input 1 - Schedule 1'!D799</f>
        <v>0</v>
      </c>
      <c r="D797" s="70">
        <f>'Input 1 - Schedule 1'!E799</f>
        <v>0</v>
      </c>
      <c r="E797" s="70">
        <f>'Input 1 - Schedule 1'!F799</f>
        <v>0</v>
      </c>
      <c r="F797" s="70">
        <f>'Input 1 - Schedule 1'!G799</f>
        <v>0</v>
      </c>
      <c r="G797" s="70">
        <f>'Input 1 - Schedule 1'!I799</f>
        <v>0</v>
      </c>
      <c r="H797" s="70" t="str">
        <f>'Input 1 - Schedule 1'!J799</f>
        <v/>
      </c>
      <c r="I797" s="70">
        <f>'Input 1 - Schedule 1'!U799</f>
        <v>0</v>
      </c>
      <c r="J797" s="46"/>
      <c r="L797" s="46"/>
      <c r="M797" s="46"/>
      <c r="N797" s="70">
        <f>SUMIFS('Input 3 - Capital Instruments'!P$6:P$222,'Input 3 - Capital Instruments'!$N$6:$N$222,C797)</f>
        <v>0</v>
      </c>
      <c r="O797" s="46"/>
      <c r="P797" s="46"/>
      <c r="Q797" s="46"/>
      <c r="R797" s="71">
        <f t="shared" si="230"/>
        <v>0</v>
      </c>
      <c r="S797" s="46"/>
      <c r="T797" s="46"/>
      <c r="U797" s="72">
        <f t="shared" si="231"/>
        <v>0</v>
      </c>
      <c r="V797" s="71">
        <f t="shared" si="232"/>
        <v>0</v>
      </c>
      <c r="W797" s="71">
        <f t="shared" si="233"/>
        <v>0</v>
      </c>
      <c r="Y797" s="46"/>
      <c r="AA797" s="46"/>
      <c r="AB797" s="51"/>
      <c r="AC797" s="51"/>
      <c r="AD797" s="51"/>
      <c r="AE797" s="51"/>
      <c r="AF797" s="51"/>
      <c r="AG797" s="72">
        <f t="shared" si="234"/>
        <v>0</v>
      </c>
      <c r="AH797" s="46"/>
      <c r="AI797" s="46"/>
      <c r="AJ797" s="72">
        <f t="shared" si="226"/>
        <v>0</v>
      </c>
      <c r="AK797" s="71">
        <f t="shared" si="227"/>
        <v>0</v>
      </c>
      <c r="AL797" s="71">
        <f t="shared" si="228"/>
        <v>0</v>
      </c>
      <c r="AN797" s="73">
        <f t="shared" si="235"/>
        <v>0</v>
      </c>
      <c r="AO797" s="78">
        <f t="shared" si="236"/>
        <v>0</v>
      </c>
      <c r="AP797" s="79">
        <f t="shared" si="237"/>
        <v>0</v>
      </c>
      <c r="AQ797" s="73">
        <f t="shared" si="238"/>
        <v>0</v>
      </c>
      <c r="AR797" s="78">
        <f t="shared" si="239"/>
        <v>0</v>
      </c>
      <c r="AS797" s="79">
        <f t="shared" si="240"/>
        <v>0</v>
      </c>
      <c r="AT797" s="80" t="str">
        <f t="shared" si="241"/>
        <v/>
      </c>
      <c r="AU797" s="80" t="str">
        <f t="shared" si="242"/>
        <v/>
      </c>
      <c r="AW797" s="3" t="s">
        <v>1</v>
      </c>
    </row>
    <row r="798" spans="1:49" x14ac:dyDescent="0.2">
      <c r="A798" s="81">
        <f t="shared" si="229"/>
        <v>791</v>
      </c>
      <c r="B798" s="77" t="str">
        <f>IFERROR(VLOOKUP(F798,GCC.Param!$B$3:$C$96,2,FALSE),"")</f>
        <v/>
      </c>
      <c r="C798" s="70">
        <f>'Input 1 - Schedule 1'!D800</f>
        <v>0</v>
      </c>
      <c r="D798" s="70">
        <f>'Input 1 - Schedule 1'!E800</f>
        <v>0</v>
      </c>
      <c r="E798" s="70">
        <f>'Input 1 - Schedule 1'!F800</f>
        <v>0</v>
      </c>
      <c r="F798" s="70">
        <f>'Input 1 - Schedule 1'!G800</f>
        <v>0</v>
      </c>
      <c r="G798" s="70">
        <f>'Input 1 - Schedule 1'!I800</f>
        <v>0</v>
      </c>
      <c r="H798" s="70" t="str">
        <f>'Input 1 - Schedule 1'!J800</f>
        <v/>
      </c>
      <c r="I798" s="70">
        <f>'Input 1 - Schedule 1'!U800</f>
        <v>0</v>
      </c>
      <c r="J798" s="46"/>
      <c r="L798" s="46"/>
      <c r="M798" s="46"/>
      <c r="N798" s="70">
        <f>SUMIFS('Input 3 - Capital Instruments'!P$6:P$222,'Input 3 - Capital Instruments'!$N$6:$N$222,C798)</f>
        <v>0</v>
      </c>
      <c r="O798" s="46"/>
      <c r="P798" s="46"/>
      <c r="Q798" s="46"/>
      <c r="R798" s="71">
        <f t="shared" si="230"/>
        <v>0</v>
      </c>
      <c r="S798" s="46"/>
      <c r="T798" s="46"/>
      <c r="U798" s="72">
        <f t="shared" si="231"/>
        <v>0</v>
      </c>
      <c r="V798" s="71">
        <f t="shared" si="232"/>
        <v>0</v>
      </c>
      <c r="W798" s="71">
        <f t="shared" si="233"/>
        <v>0</v>
      </c>
      <c r="Y798" s="46"/>
      <c r="AA798" s="46"/>
      <c r="AB798" s="51"/>
      <c r="AC798" s="51"/>
      <c r="AD798" s="51"/>
      <c r="AE798" s="51"/>
      <c r="AF798" s="51"/>
      <c r="AG798" s="72">
        <f t="shared" si="234"/>
        <v>0</v>
      </c>
      <c r="AH798" s="46"/>
      <c r="AI798" s="46"/>
      <c r="AJ798" s="72">
        <f t="shared" si="226"/>
        <v>0</v>
      </c>
      <c r="AK798" s="71">
        <f t="shared" si="227"/>
        <v>0</v>
      </c>
      <c r="AL798" s="71">
        <f t="shared" si="228"/>
        <v>0</v>
      </c>
      <c r="AN798" s="73">
        <f t="shared" si="235"/>
        <v>0</v>
      </c>
      <c r="AO798" s="78">
        <f t="shared" si="236"/>
        <v>0</v>
      </c>
      <c r="AP798" s="79">
        <f t="shared" si="237"/>
        <v>0</v>
      </c>
      <c r="AQ798" s="73">
        <f t="shared" si="238"/>
        <v>0</v>
      </c>
      <c r="AR798" s="78">
        <f t="shared" si="239"/>
        <v>0</v>
      </c>
      <c r="AS798" s="79">
        <f t="shared" si="240"/>
        <v>0</v>
      </c>
      <c r="AT798" s="80" t="str">
        <f t="shared" si="241"/>
        <v/>
      </c>
      <c r="AU798" s="80" t="str">
        <f t="shared" si="242"/>
        <v/>
      </c>
      <c r="AW798" s="3" t="s">
        <v>1</v>
      </c>
    </row>
    <row r="799" spans="1:49" x14ac:dyDescent="0.2">
      <c r="A799" s="81">
        <f t="shared" si="229"/>
        <v>792</v>
      </c>
      <c r="B799" s="77" t="str">
        <f>IFERROR(VLOOKUP(F799,GCC.Param!$B$3:$C$96,2,FALSE),"")</f>
        <v/>
      </c>
      <c r="C799" s="70">
        <f>'Input 1 - Schedule 1'!D801</f>
        <v>0</v>
      </c>
      <c r="D799" s="70">
        <f>'Input 1 - Schedule 1'!E801</f>
        <v>0</v>
      </c>
      <c r="E799" s="70">
        <f>'Input 1 - Schedule 1'!F801</f>
        <v>0</v>
      </c>
      <c r="F799" s="70">
        <f>'Input 1 - Schedule 1'!G801</f>
        <v>0</v>
      </c>
      <c r="G799" s="70">
        <f>'Input 1 - Schedule 1'!I801</f>
        <v>0</v>
      </c>
      <c r="H799" s="70" t="str">
        <f>'Input 1 - Schedule 1'!J801</f>
        <v/>
      </c>
      <c r="I799" s="70">
        <f>'Input 1 - Schedule 1'!U801</f>
        <v>0</v>
      </c>
      <c r="J799" s="46"/>
      <c r="L799" s="46"/>
      <c r="M799" s="46"/>
      <c r="N799" s="70">
        <f>SUMIFS('Input 3 - Capital Instruments'!P$6:P$222,'Input 3 - Capital Instruments'!$N$6:$N$222,C799)</f>
        <v>0</v>
      </c>
      <c r="O799" s="46"/>
      <c r="P799" s="46"/>
      <c r="Q799" s="46"/>
      <c r="R799" s="71">
        <f t="shared" si="230"/>
        <v>0</v>
      </c>
      <c r="S799" s="46"/>
      <c r="T799" s="46"/>
      <c r="U799" s="72">
        <f t="shared" si="231"/>
        <v>0</v>
      </c>
      <c r="V799" s="71">
        <f t="shared" si="232"/>
        <v>0</v>
      </c>
      <c r="W799" s="71">
        <f t="shared" si="233"/>
        <v>0</v>
      </c>
      <c r="Y799" s="46"/>
      <c r="AA799" s="46"/>
      <c r="AB799" s="51"/>
      <c r="AC799" s="51"/>
      <c r="AD799" s="51"/>
      <c r="AE799" s="51"/>
      <c r="AF799" s="51"/>
      <c r="AG799" s="72">
        <f t="shared" si="234"/>
        <v>0</v>
      </c>
      <c r="AH799" s="46"/>
      <c r="AI799" s="46"/>
      <c r="AJ799" s="72">
        <f t="shared" si="226"/>
        <v>0</v>
      </c>
      <c r="AK799" s="71">
        <f t="shared" si="227"/>
        <v>0</v>
      </c>
      <c r="AL799" s="71">
        <f t="shared" si="228"/>
        <v>0</v>
      </c>
      <c r="AN799" s="73">
        <f t="shared" si="235"/>
        <v>0</v>
      </c>
      <c r="AO799" s="78">
        <f t="shared" si="236"/>
        <v>0</v>
      </c>
      <c r="AP799" s="79">
        <f t="shared" si="237"/>
        <v>0</v>
      </c>
      <c r="AQ799" s="73">
        <f t="shared" si="238"/>
        <v>0</v>
      </c>
      <c r="AR799" s="78">
        <f t="shared" si="239"/>
        <v>0</v>
      </c>
      <c r="AS799" s="79">
        <f t="shared" si="240"/>
        <v>0</v>
      </c>
      <c r="AT799" s="80" t="str">
        <f t="shared" si="241"/>
        <v/>
      </c>
      <c r="AU799" s="80" t="str">
        <f t="shared" si="242"/>
        <v/>
      </c>
      <c r="AW799" s="3" t="s">
        <v>1</v>
      </c>
    </row>
    <row r="800" spans="1:49" x14ac:dyDescent="0.2">
      <c r="A800" s="81">
        <f t="shared" si="229"/>
        <v>793</v>
      </c>
      <c r="B800" s="77" t="str">
        <f>IFERROR(VLOOKUP(F800,GCC.Param!$B$3:$C$96,2,FALSE),"")</f>
        <v/>
      </c>
      <c r="C800" s="70">
        <f>'Input 1 - Schedule 1'!D802</f>
        <v>0</v>
      </c>
      <c r="D800" s="70">
        <f>'Input 1 - Schedule 1'!E802</f>
        <v>0</v>
      </c>
      <c r="E800" s="70">
        <f>'Input 1 - Schedule 1'!F802</f>
        <v>0</v>
      </c>
      <c r="F800" s="70">
        <f>'Input 1 - Schedule 1'!G802</f>
        <v>0</v>
      </c>
      <c r="G800" s="70">
        <f>'Input 1 - Schedule 1'!I802</f>
        <v>0</v>
      </c>
      <c r="H800" s="70" t="str">
        <f>'Input 1 - Schedule 1'!J802</f>
        <v/>
      </c>
      <c r="I800" s="70">
        <f>'Input 1 - Schedule 1'!U802</f>
        <v>0</v>
      </c>
      <c r="J800" s="46"/>
      <c r="L800" s="46"/>
      <c r="M800" s="46"/>
      <c r="N800" s="70">
        <f>SUMIFS('Input 3 - Capital Instruments'!P$6:P$222,'Input 3 - Capital Instruments'!$N$6:$N$222,C800)</f>
        <v>0</v>
      </c>
      <c r="O800" s="46"/>
      <c r="P800" s="46"/>
      <c r="Q800" s="46"/>
      <c r="R800" s="71">
        <f t="shared" si="230"/>
        <v>0</v>
      </c>
      <c r="S800" s="46"/>
      <c r="T800" s="46"/>
      <c r="U800" s="72">
        <f t="shared" si="231"/>
        <v>0</v>
      </c>
      <c r="V800" s="71">
        <f t="shared" si="232"/>
        <v>0</v>
      </c>
      <c r="W800" s="71">
        <f t="shared" si="233"/>
        <v>0</v>
      </c>
      <c r="Y800" s="46"/>
      <c r="AA800" s="46"/>
      <c r="AB800" s="51"/>
      <c r="AC800" s="51"/>
      <c r="AD800" s="51"/>
      <c r="AE800" s="51"/>
      <c r="AF800" s="51"/>
      <c r="AG800" s="72">
        <f t="shared" si="234"/>
        <v>0</v>
      </c>
      <c r="AH800" s="46"/>
      <c r="AI800" s="46"/>
      <c r="AJ800" s="72">
        <f t="shared" si="226"/>
        <v>0</v>
      </c>
      <c r="AK800" s="71">
        <f t="shared" si="227"/>
        <v>0</v>
      </c>
      <c r="AL800" s="71">
        <f t="shared" si="228"/>
        <v>0</v>
      </c>
      <c r="AN800" s="73">
        <f t="shared" si="235"/>
        <v>0</v>
      </c>
      <c r="AO800" s="78">
        <f t="shared" si="236"/>
        <v>0</v>
      </c>
      <c r="AP800" s="79">
        <f t="shared" si="237"/>
        <v>0</v>
      </c>
      <c r="AQ800" s="73">
        <f t="shared" si="238"/>
        <v>0</v>
      </c>
      <c r="AR800" s="78">
        <f t="shared" si="239"/>
        <v>0</v>
      </c>
      <c r="AS800" s="79">
        <f t="shared" si="240"/>
        <v>0</v>
      </c>
      <c r="AT800" s="80" t="str">
        <f t="shared" si="241"/>
        <v/>
      </c>
      <c r="AU800" s="80" t="str">
        <f t="shared" si="242"/>
        <v/>
      </c>
      <c r="AW800" s="3" t="s">
        <v>1</v>
      </c>
    </row>
    <row r="801" spans="1:49" x14ac:dyDescent="0.2">
      <c r="A801" s="81">
        <f t="shared" si="229"/>
        <v>794</v>
      </c>
      <c r="B801" s="77" t="str">
        <f>IFERROR(VLOOKUP(F801,GCC.Param!$B$3:$C$96,2,FALSE),"")</f>
        <v/>
      </c>
      <c r="C801" s="70">
        <f>'Input 1 - Schedule 1'!D803</f>
        <v>0</v>
      </c>
      <c r="D801" s="70">
        <f>'Input 1 - Schedule 1'!E803</f>
        <v>0</v>
      </c>
      <c r="E801" s="70">
        <f>'Input 1 - Schedule 1'!F803</f>
        <v>0</v>
      </c>
      <c r="F801" s="70">
        <f>'Input 1 - Schedule 1'!G803</f>
        <v>0</v>
      </c>
      <c r="G801" s="70">
        <f>'Input 1 - Schedule 1'!I803</f>
        <v>0</v>
      </c>
      <c r="H801" s="70" t="str">
        <f>'Input 1 - Schedule 1'!J803</f>
        <v/>
      </c>
      <c r="I801" s="70">
        <f>'Input 1 - Schedule 1'!U803</f>
        <v>0</v>
      </c>
      <c r="J801" s="46"/>
      <c r="L801" s="46"/>
      <c r="M801" s="46"/>
      <c r="N801" s="70">
        <f>SUMIFS('Input 3 - Capital Instruments'!P$6:P$222,'Input 3 - Capital Instruments'!$N$6:$N$222,C801)</f>
        <v>0</v>
      </c>
      <c r="O801" s="46"/>
      <c r="P801" s="46"/>
      <c r="Q801" s="46"/>
      <c r="R801" s="71">
        <f t="shared" si="230"/>
        <v>0</v>
      </c>
      <c r="S801" s="46"/>
      <c r="T801" s="46"/>
      <c r="U801" s="72">
        <f t="shared" si="231"/>
        <v>0</v>
      </c>
      <c r="V801" s="71">
        <f t="shared" si="232"/>
        <v>0</v>
      </c>
      <c r="W801" s="71">
        <f t="shared" si="233"/>
        <v>0</v>
      </c>
      <c r="Y801" s="46"/>
      <c r="AA801" s="46"/>
      <c r="AB801" s="51"/>
      <c r="AC801" s="51"/>
      <c r="AD801" s="51"/>
      <c r="AE801" s="51"/>
      <c r="AF801" s="51"/>
      <c r="AG801" s="72">
        <f t="shared" si="234"/>
        <v>0</v>
      </c>
      <c r="AH801" s="46"/>
      <c r="AI801" s="46"/>
      <c r="AJ801" s="72">
        <f t="shared" si="226"/>
        <v>0</v>
      </c>
      <c r="AK801" s="71">
        <f t="shared" si="227"/>
        <v>0</v>
      </c>
      <c r="AL801" s="71">
        <f t="shared" si="228"/>
        <v>0</v>
      </c>
      <c r="AN801" s="73">
        <f t="shared" si="235"/>
        <v>0</v>
      </c>
      <c r="AO801" s="78">
        <f t="shared" si="236"/>
        <v>0</v>
      </c>
      <c r="AP801" s="79">
        <f t="shared" si="237"/>
        <v>0</v>
      </c>
      <c r="AQ801" s="73">
        <f t="shared" si="238"/>
        <v>0</v>
      </c>
      <c r="AR801" s="78">
        <f t="shared" si="239"/>
        <v>0</v>
      </c>
      <c r="AS801" s="79">
        <f t="shared" si="240"/>
        <v>0</v>
      </c>
      <c r="AT801" s="80" t="str">
        <f t="shared" si="241"/>
        <v/>
      </c>
      <c r="AU801" s="80" t="str">
        <f t="shared" si="242"/>
        <v/>
      </c>
      <c r="AW801" s="3" t="s">
        <v>1</v>
      </c>
    </row>
    <row r="802" spans="1:49" x14ac:dyDescent="0.2">
      <c r="A802" s="81">
        <f t="shared" si="229"/>
        <v>795</v>
      </c>
      <c r="B802" s="77" t="str">
        <f>IFERROR(VLOOKUP(F802,GCC.Param!$B$3:$C$96,2,FALSE),"")</f>
        <v/>
      </c>
      <c r="C802" s="70">
        <f>'Input 1 - Schedule 1'!D804</f>
        <v>0</v>
      </c>
      <c r="D802" s="70">
        <f>'Input 1 - Schedule 1'!E804</f>
        <v>0</v>
      </c>
      <c r="E802" s="70">
        <f>'Input 1 - Schedule 1'!F804</f>
        <v>0</v>
      </c>
      <c r="F802" s="70">
        <f>'Input 1 - Schedule 1'!G804</f>
        <v>0</v>
      </c>
      <c r="G802" s="70">
        <f>'Input 1 - Schedule 1'!I804</f>
        <v>0</v>
      </c>
      <c r="H802" s="70" t="str">
        <f>'Input 1 - Schedule 1'!J804</f>
        <v/>
      </c>
      <c r="I802" s="70">
        <f>'Input 1 - Schedule 1'!U804</f>
        <v>0</v>
      </c>
      <c r="J802" s="46"/>
      <c r="L802" s="46"/>
      <c r="M802" s="46"/>
      <c r="N802" s="70">
        <f>SUMIFS('Input 3 - Capital Instruments'!P$6:P$222,'Input 3 - Capital Instruments'!$N$6:$N$222,C802)</f>
        <v>0</v>
      </c>
      <c r="O802" s="46"/>
      <c r="P802" s="46"/>
      <c r="Q802" s="46"/>
      <c r="R802" s="71">
        <f t="shared" si="230"/>
        <v>0</v>
      </c>
      <c r="S802" s="46"/>
      <c r="T802" s="46"/>
      <c r="U802" s="72">
        <f t="shared" si="231"/>
        <v>0</v>
      </c>
      <c r="V802" s="71">
        <f t="shared" si="232"/>
        <v>0</v>
      </c>
      <c r="W802" s="71">
        <f t="shared" si="233"/>
        <v>0</v>
      </c>
      <c r="Y802" s="46"/>
      <c r="AA802" s="46"/>
      <c r="AB802" s="51"/>
      <c r="AC802" s="51"/>
      <c r="AD802" s="51"/>
      <c r="AE802" s="51"/>
      <c r="AF802" s="51"/>
      <c r="AG802" s="72">
        <f t="shared" si="234"/>
        <v>0</v>
      </c>
      <c r="AH802" s="46"/>
      <c r="AI802" s="46"/>
      <c r="AJ802" s="72">
        <f t="shared" si="226"/>
        <v>0</v>
      </c>
      <c r="AK802" s="71">
        <f t="shared" si="227"/>
        <v>0</v>
      </c>
      <c r="AL802" s="71">
        <f t="shared" si="228"/>
        <v>0</v>
      </c>
      <c r="AN802" s="73">
        <f t="shared" si="235"/>
        <v>0</v>
      </c>
      <c r="AO802" s="78">
        <f t="shared" si="236"/>
        <v>0</v>
      </c>
      <c r="AP802" s="79">
        <f t="shared" si="237"/>
        <v>0</v>
      </c>
      <c r="AQ802" s="73">
        <f t="shared" si="238"/>
        <v>0</v>
      </c>
      <c r="AR802" s="78">
        <f t="shared" si="239"/>
        <v>0</v>
      </c>
      <c r="AS802" s="79">
        <f t="shared" si="240"/>
        <v>0</v>
      </c>
      <c r="AT802" s="80" t="str">
        <f t="shared" si="241"/>
        <v/>
      </c>
      <c r="AU802" s="80" t="str">
        <f t="shared" si="242"/>
        <v/>
      </c>
      <c r="AW802" s="3" t="s">
        <v>1</v>
      </c>
    </row>
    <row r="803" spans="1:49" x14ac:dyDescent="0.2">
      <c r="A803" s="81">
        <f t="shared" si="229"/>
        <v>796</v>
      </c>
      <c r="B803" s="77" t="str">
        <f>IFERROR(VLOOKUP(F803,GCC.Param!$B$3:$C$96,2,FALSE),"")</f>
        <v/>
      </c>
      <c r="C803" s="70">
        <f>'Input 1 - Schedule 1'!D805</f>
        <v>0</v>
      </c>
      <c r="D803" s="70">
        <f>'Input 1 - Schedule 1'!E805</f>
        <v>0</v>
      </c>
      <c r="E803" s="70">
        <f>'Input 1 - Schedule 1'!F805</f>
        <v>0</v>
      </c>
      <c r="F803" s="70">
        <f>'Input 1 - Schedule 1'!G805</f>
        <v>0</v>
      </c>
      <c r="G803" s="70">
        <f>'Input 1 - Schedule 1'!I805</f>
        <v>0</v>
      </c>
      <c r="H803" s="70" t="str">
        <f>'Input 1 - Schedule 1'!J805</f>
        <v/>
      </c>
      <c r="I803" s="70">
        <f>'Input 1 - Schedule 1'!U805</f>
        <v>0</v>
      </c>
      <c r="J803" s="46"/>
      <c r="L803" s="46"/>
      <c r="M803" s="46"/>
      <c r="N803" s="70">
        <f>SUMIFS('Input 3 - Capital Instruments'!P$6:P$222,'Input 3 - Capital Instruments'!$N$6:$N$222,C803)</f>
        <v>0</v>
      </c>
      <c r="O803" s="46"/>
      <c r="P803" s="46"/>
      <c r="Q803" s="46"/>
      <c r="R803" s="71">
        <f t="shared" si="230"/>
        <v>0</v>
      </c>
      <c r="S803" s="46"/>
      <c r="T803" s="46"/>
      <c r="U803" s="72">
        <f t="shared" si="231"/>
        <v>0</v>
      </c>
      <c r="V803" s="71">
        <f t="shared" si="232"/>
        <v>0</v>
      </c>
      <c r="W803" s="71">
        <f t="shared" si="233"/>
        <v>0</v>
      </c>
      <c r="Y803" s="46"/>
      <c r="AA803" s="46"/>
      <c r="AB803" s="51"/>
      <c r="AC803" s="51"/>
      <c r="AD803" s="51"/>
      <c r="AE803" s="51"/>
      <c r="AF803" s="51"/>
      <c r="AG803" s="72">
        <f t="shared" si="234"/>
        <v>0</v>
      </c>
      <c r="AH803" s="46"/>
      <c r="AI803" s="46"/>
      <c r="AJ803" s="72">
        <f t="shared" si="226"/>
        <v>0</v>
      </c>
      <c r="AK803" s="71">
        <f t="shared" si="227"/>
        <v>0</v>
      </c>
      <c r="AL803" s="71">
        <f t="shared" si="228"/>
        <v>0</v>
      </c>
      <c r="AN803" s="73">
        <f t="shared" si="235"/>
        <v>0</v>
      </c>
      <c r="AO803" s="78">
        <f t="shared" si="236"/>
        <v>0</v>
      </c>
      <c r="AP803" s="79">
        <f t="shared" si="237"/>
        <v>0</v>
      </c>
      <c r="AQ803" s="73">
        <f t="shared" si="238"/>
        <v>0</v>
      </c>
      <c r="AR803" s="78">
        <f t="shared" si="239"/>
        <v>0</v>
      </c>
      <c r="AS803" s="79">
        <f t="shared" si="240"/>
        <v>0</v>
      </c>
      <c r="AT803" s="80" t="str">
        <f t="shared" si="241"/>
        <v/>
      </c>
      <c r="AU803" s="80" t="str">
        <f t="shared" si="242"/>
        <v/>
      </c>
      <c r="AW803" s="3" t="s">
        <v>1</v>
      </c>
    </row>
    <row r="804" spans="1:49" x14ac:dyDescent="0.2">
      <c r="A804" s="81">
        <f t="shared" si="229"/>
        <v>797</v>
      </c>
      <c r="B804" s="77" t="str">
        <f>IFERROR(VLOOKUP(F804,GCC.Param!$B$3:$C$96,2,FALSE),"")</f>
        <v/>
      </c>
      <c r="C804" s="70">
        <f>'Input 1 - Schedule 1'!D806</f>
        <v>0</v>
      </c>
      <c r="D804" s="70">
        <f>'Input 1 - Schedule 1'!E806</f>
        <v>0</v>
      </c>
      <c r="E804" s="70">
        <f>'Input 1 - Schedule 1'!F806</f>
        <v>0</v>
      </c>
      <c r="F804" s="70">
        <f>'Input 1 - Schedule 1'!G806</f>
        <v>0</v>
      </c>
      <c r="G804" s="70">
        <f>'Input 1 - Schedule 1'!I806</f>
        <v>0</v>
      </c>
      <c r="H804" s="70" t="str">
        <f>'Input 1 - Schedule 1'!J806</f>
        <v/>
      </c>
      <c r="I804" s="70">
        <f>'Input 1 - Schedule 1'!U806</f>
        <v>0</v>
      </c>
      <c r="J804" s="46"/>
      <c r="L804" s="46"/>
      <c r="M804" s="46"/>
      <c r="N804" s="70">
        <f>SUMIFS('Input 3 - Capital Instruments'!P$6:P$222,'Input 3 - Capital Instruments'!$N$6:$N$222,C804)</f>
        <v>0</v>
      </c>
      <c r="O804" s="46"/>
      <c r="P804" s="46"/>
      <c r="Q804" s="46"/>
      <c r="R804" s="71">
        <f t="shared" si="230"/>
        <v>0</v>
      </c>
      <c r="S804" s="46"/>
      <c r="T804" s="46"/>
      <c r="U804" s="72">
        <f t="shared" si="231"/>
        <v>0</v>
      </c>
      <c r="V804" s="71">
        <f t="shared" si="232"/>
        <v>0</v>
      </c>
      <c r="W804" s="71">
        <f t="shared" si="233"/>
        <v>0</v>
      </c>
      <c r="Y804" s="46"/>
      <c r="AA804" s="46"/>
      <c r="AB804" s="51"/>
      <c r="AC804" s="51"/>
      <c r="AD804" s="51"/>
      <c r="AE804" s="51"/>
      <c r="AF804" s="51"/>
      <c r="AG804" s="72">
        <f t="shared" si="234"/>
        <v>0</v>
      </c>
      <c r="AH804" s="46"/>
      <c r="AI804" s="46"/>
      <c r="AJ804" s="72">
        <f t="shared" si="226"/>
        <v>0</v>
      </c>
      <c r="AK804" s="71">
        <f t="shared" si="227"/>
        <v>0</v>
      </c>
      <c r="AL804" s="71">
        <f t="shared" si="228"/>
        <v>0</v>
      </c>
      <c r="AN804" s="73">
        <f t="shared" si="235"/>
        <v>0</v>
      </c>
      <c r="AO804" s="78">
        <f t="shared" si="236"/>
        <v>0</v>
      </c>
      <c r="AP804" s="79">
        <f t="shared" si="237"/>
        <v>0</v>
      </c>
      <c r="AQ804" s="73">
        <f t="shared" si="238"/>
        <v>0</v>
      </c>
      <c r="AR804" s="78">
        <f t="shared" si="239"/>
        <v>0</v>
      </c>
      <c r="AS804" s="79">
        <f t="shared" si="240"/>
        <v>0</v>
      </c>
      <c r="AT804" s="80" t="str">
        <f t="shared" si="241"/>
        <v/>
      </c>
      <c r="AU804" s="80" t="str">
        <f t="shared" si="242"/>
        <v/>
      </c>
      <c r="AW804" s="3" t="s">
        <v>1</v>
      </c>
    </row>
    <row r="805" spans="1:49" x14ac:dyDescent="0.2">
      <c r="A805" s="81">
        <f t="shared" si="229"/>
        <v>798</v>
      </c>
      <c r="B805" s="77" t="str">
        <f>IFERROR(VLOOKUP(F805,GCC.Param!$B$3:$C$96,2,FALSE),"")</f>
        <v/>
      </c>
      <c r="C805" s="70">
        <f>'Input 1 - Schedule 1'!D807</f>
        <v>0</v>
      </c>
      <c r="D805" s="70">
        <f>'Input 1 - Schedule 1'!E807</f>
        <v>0</v>
      </c>
      <c r="E805" s="70">
        <f>'Input 1 - Schedule 1'!F807</f>
        <v>0</v>
      </c>
      <c r="F805" s="70">
        <f>'Input 1 - Schedule 1'!G807</f>
        <v>0</v>
      </c>
      <c r="G805" s="70">
        <f>'Input 1 - Schedule 1'!I807</f>
        <v>0</v>
      </c>
      <c r="H805" s="70" t="str">
        <f>'Input 1 - Schedule 1'!J807</f>
        <v/>
      </c>
      <c r="I805" s="70">
        <f>'Input 1 - Schedule 1'!U807</f>
        <v>0</v>
      </c>
      <c r="J805" s="46"/>
      <c r="L805" s="46"/>
      <c r="M805" s="46"/>
      <c r="N805" s="70">
        <f>SUMIFS('Input 3 - Capital Instruments'!P$6:P$222,'Input 3 - Capital Instruments'!$N$6:$N$222,C805)</f>
        <v>0</v>
      </c>
      <c r="O805" s="46"/>
      <c r="P805" s="46"/>
      <c r="Q805" s="46"/>
      <c r="R805" s="71">
        <f t="shared" si="230"/>
        <v>0</v>
      </c>
      <c r="S805" s="46"/>
      <c r="T805" s="46"/>
      <c r="U805" s="72">
        <f t="shared" si="231"/>
        <v>0</v>
      </c>
      <c r="V805" s="71">
        <f t="shared" si="232"/>
        <v>0</v>
      </c>
      <c r="W805" s="71">
        <f t="shared" si="233"/>
        <v>0</v>
      </c>
      <c r="Y805" s="46"/>
      <c r="AA805" s="46"/>
      <c r="AB805" s="51"/>
      <c r="AC805" s="51"/>
      <c r="AD805" s="51"/>
      <c r="AE805" s="51"/>
      <c r="AF805" s="51"/>
      <c r="AG805" s="72">
        <f t="shared" si="234"/>
        <v>0</v>
      </c>
      <c r="AH805" s="46"/>
      <c r="AI805" s="46"/>
      <c r="AJ805" s="72">
        <f t="shared" si="226"/>
        <v>0</v>
      </c>
      <c r="AK805" s="71">
        <f t="shared" si="227"/>
        <v>0</v>
      </c>
      <c r="AL805" s="71">
        <f t="shared" si="228"/>
        <v>0</v>
      </c>
      <c r="AN805" s="73">
        <f t="shared" si="235"/>
        <v>0</v>
      </c>
      <c r="AO805" s="78">
        <f t="shared" si="236"/>
        <v>0</v>
      </c>
      <c r="AP805" s="79">
        <f t="shared" si="237"/>
        <v>0</v>
      </c>
      <c r="AQ805" s="73">
        <f t="shared" si="238"/>
        <v>0</v>
      </c>
      <c r="AR805" s="78">
        <f t="shared" si="239"/>
        <v>0</v>
      </c>
      <c r="AS805" s="79">
        <f t="shared" si="240"/>
        <v>0</v>
      </c>
      <c r="AT805" s="80" t="str">
        <f t="shared" si="241"/>
        <v/>
      </c>
      <c r="AU805" s="80" t="str">
        <f t="shared" si="242"/>
        <v/>
      </c>
      <c r="AW805" s="3" t="s">
        <v>1</v>
      </c>
    </row>
    <row r="806" spans="1:49" x14ac:dyDescent="0.2">
      <c r="A806" s="81">
        <f t="shared" si="229"/>
        <v>799</v>
      </c>
      <c r="B806" s="77" t="str">
        <f>IFERROR(VLOOKUP(F806,GCC.Param!$B$3:$C$96,2,FALSE),"")</f>
        <v/>
      </c>
      <c r="C806" s="70">
        <f>'Input 1 - Schedule 1'!D808</f>
        <v>0</v>
      </c>
      <c r="D806" s="70">
        <f>'Input 1 - Schedule 1'!E808</f>
        <v>0</v>
      </c>
      <c r="E806" s="70">
        <f>'Input 1 - Schedule 1'!F808</f>
        <v>0</v>
      </c>
      <c r="F806" s="70">
        <f>'Input 1 - Schedule 1'!G808</f>
        <v>0</v>
      </c>
      <c r="G806" s="70">
        <f>'Input 1 - Schedule 1'!I808</f>
        <v>0</v>
      </c>
      <c r="H806" s="70" t="str">
        <f>'Input 1 - Schedule 1'!J808</f>
        <v/>
      </c>
      <c r="I806" s="70">
        <f>'Input 1 - Schedule 1'!U808</f>
        <v>0</v>
      </c>
      <c r="J806" s="46"/>
      <c r="L806" s="46"/>
      <c r="M806" s="46"/>
      <c r="N806" s="70">
        <f>SUMIFS('Input 3 - Capital Instruments'!P$6:P$222,'Input 3 - Capital Instruments'!$N$6:$N$222,C806)</f>
        <v>0</v>
      </c>
      <c r="O806" s="46"/>
      <c r="P806" s="46"/>
      <c r="Q806" s="46"/>
      <c r="R806" s="71">
        <f t="shared" si="230"/>
        <v>0</v>
      </c>
      <c r="S806" s="46"/>
      <c r="T806" s="46"/>
      <c r="U806" s="72">
        <f t="shared" si="231"/>
        <v>0</v>
      </c>
      <c r="V806" s="71">
        <f t="shared" si="232"/>
        <v>0</v>
      </c>
      <c r="W806" s="71">
        <f t="shared" si="233"/>
        <v>0</v>
      </c>
      <c r="Y806" s="46"/>
      <c r="AA806" s="46"/>
      <c r="AB806" s="51"/>
      <c r="AC806" s="51"/>
      <c r="AD806" s="51"/>
      <c r="AE806" s="51"/>
      <c r="AF806" s="51"/>
      <c r="AG806" s="72">
        <f t="shared" si="234"/>
        <v>0</v>
      </c>
      <c r="AH806" s="46"/>
      <c r="AI806" s="46"/>
      <c r="AJ806" s="72">
        <f t="shared" si="226"/>
        <v>0</v>
      </c>
      <c r="AK806" s="71">
        <f t="shared" si="227"/>
        <v>0</v>
      </c>
      <c r="AL806" s="71">
        <f t="shared" si="228"/>
        <v>0</v>
      </c>
      <c r="AN806" s="73">
        <f t="shared" si="235"/>
        <v>0</v>
      </c>
      <c r="AO806" s="78">
        <f t="shared" si="236"/>
        <v>0</v>
      </c>
      <c r="AP806" s="79">
        <f t="shared" si="237"/>
        <v>0</v>
      </c>
      <c r="AQ806" s="73">
        <f t="shared" si="238"/>
        <v>0</v>
      </c>
      <c r="AR806" s="78">
        <f t="shared" si="239"/>
        <v>0</v>
      </c>
      <c r="AS806" s="79">
        <f t="shared" si="240"/>
        <v>0</v>
      </c>
      <c r="AT806" s="80" t="str">
        <f t="shared" si="241"/>
        <v/>
      </c>
      <c r="AU806" s="80" t="str">
        <f t="shared" si="242"/>
        <v/>
      </c>
      <c r="AW806" s="3" t="s">
        <v>1</v>
      </c>
    </row>
    <row r="807" spans="1:49" x14ac:dyDescent="0.2">
      <c r="A807" s="81">
        <f t="shared" si="229"/>
        <v>800</v>
      </c>
      <c r="B807" s="77" t="str">
        <f>IFERROR(VLOOKUP(F807,GCC.Param!$B$3:$C$96,2,FALSE),"")</f>
        <v/>
      </c>
      <c r="C807" s="70">
        <f>'Input 1 - Schedule 1'!D809</f>
        <v>0</v>
      </c>
      <c r="D807" s="70">
        <f>'Input 1 - Schedule 1'!E809</f>
        <v>0</v>
      </c>
      <c r="E807" s="70">
        <f>'Input 1 - Schedule 1'!F809</f>
        <v>0</v>
      </c>
      <c r="F807" s="70">
        <f>'Input 1 - Schedule 1'!G809</f>
        <v>0</v>
      </c>
      <c r="G807" s="70">
        <f>'Input 1 - Schedule 1'!I809</f>
        <v>0</v>
      </c>
      <c r="H807" s="70" t="str">
        <f>'Input 1 - Schedule 1'!J809</f>
        <v/>
      </c>
      <c r="I807" s="70">
        <f>'Input 1 - Schedule 1'!U809</f>
        <v>0</v>
      </c>
      <c r="J807" s="46"/>
      <c r="L807" s="46"/>
      <c r="M807" s="46"/>
      <c r="N807" s="70">
        <f>SUMIFS('Input 3 - Capital Instruments'!P$6:P$222,'Input 3 - Capital Instruments'!$N$6:$N$222,C807)</f>
        <v>0</v>
      </c>
      <c r="O807" s="46"/>
      <c r="P807" s="46"/>
      <c r="Q807" s="46"/>
      <c r="R807" s="71">
        <f t="shared" si="230"/>
        <v>0</v>
      </c>
      <c r="S807" s="46"/>
      <c r="T807" s="46"/>
      <c r="U807" s="72">
        <f t="shared" si="231"/>
        <v>0</v>
      </c>
      <c r="V807" s="71">
        <f t="shared" si="232"/>
        <v>0</v>
      </c>
      <c r="W807" s="71">
        <f t="shared" si="233"/>
        <v>0</v>
      </c>
      <c r="Y807" s="46"/>
      <c r="AA807" s="46"/>
      <c r="AB807" s="51"/>
      <c r="AC807" s="51"/>
      <c r="AD807" s="51"/>
      <c r="AE807" s="51"/>
      <c r="AF807" s="51"/>
      <c r="AG807" s="72">
        <f t="shared" si="234"/>
        <v>0</v>
      </c>
      <c r="AH807" s="46"/>
      <c r="AI807" s="46"/>
      <c r="AJ807" s="72">
        <f t="shared" si="226"/>
        <v>0</v>
      </c>
      <c r="AK807" s="71">
        <f t="shared" si="227"/>
        <v>0</v>
      </c>
      <c r="AL807" s="71">
        <f t="shared" si="228"/>
        <v>0</v>
      </c>
      <c r="AN807" s="73">
        <f t="shared" si="235"/>
        <v>0</v>
      </c>
      <c r="AO807" s="78">
        <f t="shared" si="236"/>
        <v>0</v>
      </c>
      <c r="AP807" s="79">
        <f t="shared" si="237"/>
        <v>0</v>
      </c>
      <c r="AQ807" s="73">
        <f t="shared" si="238"/>
        <v>0</v>
      </c>
      <c r="AR807" s="78">
        <f t="shared" si="239"/>
        <v>0</v>
      </c>
      <c r="AS807" s="79">
        <f t="shared" si="240"/>
        <v>0</v>
      </c>
      <c r="AT807" s="80" t="str">
        <f t="shared" si="241"/>
        <v/>
      </c>
      <c r="AU807" s="80" t="str">
        <f t="shared" si="242"/>
        <v/>
      </c>
      <c r="AW807" s="3" t="s">
        <v>1</v>
      </c>
    </row>
    <row r="808" spans="1:49" x14ac:dyDescent="0.2">
      <c r="A808" s="81">
        <f t="shared" si="229"/>
        <v>801</v>
      </c>
      <c r="B808" s="77" t="str">
        <f>IFERROR(VLOOKUP(F808,GCC.Param!$B$3:$C$96,2,FALSE),"")</f>
        <v/>
      </c>
      <c r="C808" s="70">
        <f>'Input 1 - Schedule 1'!D810</f>
        <v>0</v>
      </c>
      <c r="D808" s="70">
        <f>'Input 1 - Schedule 1'!E810</f>
        <v>0</v>
      </c>
      <c r="E808" s="70">
        <f>'Input 1 - Schedule 1'!F810</f>
        <v>0</v>
      </c>
      <c r="F808" s="70">
        <f>'Input 1 - Schedule 1'!G810</f>
        <v>0</v>
      </c>
      <c r="G808" s="70">
        <f>'Input 1 - Schedule 1'!I810</f>
        <v>0</v>
      </c>
      <c r="H808" s="70" t="str">
        <f>'Input 1 - Schedule 1'!J810</f>
        <v/>
      </c>
      <c r="I808" s="70">
        <f>'Input 1 - Schedule 1'!U810</f>
        <v>0</v>
      </c>
      <c r="J808" s="46"/>
      <c r="L808" s="46"/>
      <c r="M808" s="46"/>
      <c r="N808" s="70">
        <f>SUMIFS('Input 3 - Capital Instruments'!P$6:P$222,'Input 3 - Capital Instruments'!$N$6:$N$222,C808)</f>
        <v>0</v>
      </c>
      <c r="O808" s="46"/>
      <c r="P808" s="46"/>
      <c r="Q808" s="46"/>
      <c r="R808" s="71">
        <f t="shared" si="230"/>
        <v>0</v>
      </c>
      <c r="S808" s="46"/>
      <c r="T808" s="46"/>
      <c r="U808" s="72">
        <f t="shared" si="231"/>
        <v>0</v>
      </c>
      <c r="V808" s="71">
        <f t="shared" si="232"/>
        <v>0</v>
      </c>
      <c r="W808" s="71">
        <f t="shared" si="233"/>
        <v>0</v>
      </c>
      <c r="Y808" s="46"/>
      <c r="AA808" s="46"/>
      <c r="AB808" s="51"/>
      <c r="AC808" s="51"/>
      <c r="AD808" s="51"/>
      <c r="AE808" s="51"/>
      <c r="AF808" s="51"/>
      <c r="AG808" s="72">
        <f t="shared" si="234"/>
        <v>0</v>
      </c>
      <c r="AH808" s="46"/>
      <c r="AI808" s="46"/>
      <c r="AJ808" s="72">
        <f t="shared" si="226"/>
        <v>0</v>
      </c>
      <c r="AK808" s="71">
        <f t="shared" si="227"/>
        <v>0</v>
      </c>
      <c r="AL808" s="71">
        <f t="shared" si="228"/>
        <v>0</v>
      </c>
      <c r="AN808" s="73">
        <f t="shared" si="235"/>
        <v>0</v>
      </c>
      <c r="AO808" s="78">
        <f t="shared" si="236"/>
        <v>0</v>
      </c>
      <c r="AP808" s="79">
        <f t="shared" si="237"/>
        <v>0</v>
      </c>
      <c r="AQ808" s="73">
        <f t="shared" si="238"/>
        <v>0</v>
      </c>
      <c r="AR808" s="78">
        <f t="shared" si="239"/>
        <v>0</v>
      </c>
      <c r="AS808" s="79">
        <f t="shared" si="240"/>
        <v>0</v>
      </c>
      <c r="AT808" s="80" t="str">
        <f t="shared" si="241"/>
        <v/>
      </c>
      <c r="AU808" s="80" t="str">
        <f t="shared" si="242"/>
        <v/>
      </c>
      <c r="AW808" s="3" t="s">
        <v>1</v>
      </c>
    </row>
    <row r="809" spans="1:49" x14ac:dyDescent="0.2">
      <c r="A809" s="81">
        <f t="shared" si="229"/>
        <v>802</v>
      </c>
      <c r="B809" s="77" t="str">
        <f>IFERROR(VLOOKUP(F809,GCC.Param!$B$3:$C$96,2,FALSE),"")</f>
        <v/>
      </c>
      <c r="C809" s="70">
        <f>'Input 1 - Schedule 1'!D811</f>
        <v>0</v>
      </c>
      <c r="D809" s="70">
        <f>'Input 1 - Schedule 1'!E811</f>
        <v>0</v>
      </c>
      <c r="E809" s="70">
        <f>'Input 1 - Schedule 1'!F811</f>
        <v>0</v>
      </c>
      <c r="F809" s="70">
        <f>'Input 1 - Schedule 1'!G811</f>
        <v>0</v>
      </c>
      <c r="G809" s="70">
        <f>'Input 1 - Schedule 1'!I811</f>
        <v>0</v>
      </c>
      <c r="H809" s="70" t="str">
        <f>'Input 1 - Schedule 1'!J811</f>
        <v/>
      </c>
      <c r="I809" s="70">
        <f>'Input 1 - Schedule 1'!U811</f>
        <v>0</v>
      </c>
      <c r="J809" s="46"/>
      <c r="L809" s="46"/>
      <c r="M809" s="46"/>
      <c r="N809" s="70">
        <f>SUMIFS('Input 3 - Capital Instruments'!P$6:P$222,'Input 3 - Capital Instruments'!$N$6:$N$222,C809)</f>
        <v>0</v>
      </c>
      <c r="O809" s="46"/>
      <c r="P809" s="46"/>
      <c r="Q809" s="46"/>
      <c r="R809" s="71">
        <f t="shared" si="230"/>
        <v>0</v>
      </c>
      <c r="S809" s="46"/>
      <c r="T809" s="46"/>
      <c r="U809" s="72">
        <f t="shared" si="231"/>
        <v>0</v>
      </c>
      <c r="V809" s="71">
        <f t="shared" si="232"/>
        <v>0</v>
      </c>
      <c r="W809" s="71">
        <f t="shared" si="233"/>
        <v>0</v>
      </c>
      <c r="Y809" s="46"/>
      <c r="AA809" s="46"/>
      <c r="AB809" s="51"/>
      <c r="AC809" s="51"/>
      <c r="AD809" s="51"/>
      <c r="AE809" s="51"/>
      <c r="AF809" s="51"/>
      <c r="AG809" s="72">
        <f t="shared" si="234"/>
        <v>0</v>
      </c>
      <c r="AH809" s="46"/>
      <c r="AI809" s="46"/>
      <c r="AJ809" s="72">
        <f t="shared" si="226"/>
        <v>0</v>
      </c>
      <c r="AK809" s="71">
        <f t="shared" si="227"/>
        <v>0</v>
      </c>
      <c r="AL809" s="71">
        <f t="shared" si="228"/>
        <v>0</v>
      </c>
      <c r="AN809" s="73">
        <f t="shared" si="235"/>
        <v>0</v>
      </c>
      <c r="AO809" s="78">
        <f t="shared" si="236"/>
        <v>0</v>
      </c>
      <c r="AP809" s="79">
        <f t="shared" si="237"/>
        <v>0</v>
      </c>
      <c r="AQ809" s="73">
        <f t="shared" si="238"/>
        <v>0</v>
      </c>
      <c r="AR809" s="78">
        <f t="shared" si="239"/>
        <v>0</v>
      </c>
      <c r="AS809" s="79">
        <f t="shared" si="240"/>
        <v>0</v>
      </c>
      <c r="AT809" s="80" t="str">
        <f t="shared" si="241"/>
        <v/>
      </c>
      <c r="AU809" s="80" t="str">
        <f t="shared" si="242"/>
        <v/>
      </c>
      <c r="AW809" s="3" t="s">
        <v>1</v>
      </c>
    </row>
    <row r="810" spans="1:49" x14ac:dyDescent="0.2">
      <c r="A810" s="81">
        <f t="shared" si="229"/>
        <v>803</v>
      </c>
      <c r="B810" s="77" t="str">
        <f>IFERROR(VLOOKUP(F810,GCC.Param!$B$3:$C$96,2,FALSE),"")</f>
        <v/>
      </c>
      <c r="C810" s="70">
        <f>'Input 1 - Schedule 1'!D812</f>
        <v>0</v>
      </c>
      <c r="D810" s="70">
        <f>'Input 1 - Schedule 1'!E812</f>
        <v>0</v>
      </c>
      <c r="E810" s="70">
        <f>'Input 1 - Schedule 1'!F812</f>
        <v>0</v>
      </c>
      <c r="F810" s="70">
        <f>'Input 1 - Schedule 1'!G812</f>
        <v>0</v>
      </c>
      <c r="G810" s="70">
        <f>'Input 1 - Schedule 1'!I812</f>
        <v>0</v>
      </c>
      <c r="H810" s="70" t="str">
        <f>'Input 1 - Schedule 1'!J812</f>
        <v/>
      </c>
      <c r="I810" s="70">
        <f>'Input 1 - Schedule 1'!U812</f>
        <v>0</v>
      </c>
      <c r="J810" s="46"/>
      <c r="L810" s="46"/>
      <c r="M810" s="46"/>
      <c r="N810" s="70">
        <f>SUMIFS('Input 3 - Capital Instruments'!P$6:P$222,'Input 3 - Capital Instruments'!$N$6:$N$222,C810)</f>
        <v>0</v>
      </c>
      <c r="O810" s="46"/>
      <c r="P810" s="46"/>
      <c r="Q810" s="46"/>
      <c r="R810" s="71">
        <f t="shared" si="230"/>
        <v>0</v>
      </c>
      <c r="S810" s="46"/>
      <c r="T810" s="46"/>
      <c r="U810" s="72">
        <f t="shared" si="231"/>
        <v>0</v>
      </c>
      <c r="V810" s="71">
        <f t="shared" si="232"/>
        <v>0</v>
      </c>
      <c r="W810" s="71">
        <f t="shared" si="233"/>
        <v>0</v>
      </c>
      <c r="Y810" s="46"/>
      <c r="AA810" s="46"/>
      <c r="AB810" s="51"/>
      <c r="AC810" s="51"/>
      <c r="AD810" s="51"/>
      <c r="AE810" s="51"/>
      <c r="AF810" s="51"/>
      <c r="AG810" s="72">
        <f t="shared" si="234"/>
        <v>0</v>
      </c>
      <c r="AH810" s="46"/>
      <c r="AI810" s="46"/>
      <c r="AJ810" s="72">
        <f t="shared" si="226"/>
        <v>0</v>
      </c>
      <c r="AK810" s="71">
        <f t="shared" si="227"/>
        <v>0</v>
      </c>
      <c r="AL810" s="71">
        <f t="shared" si="228"/>
        <v>0</v>
      </c>
      <c r="AN810" s="73">
        <f t="shared" si="235"/>
        <v>0</v>
      </c>
      <c r="AO810" s="78">
        <f t="shared" si="236"/>
        <v>0</v>
      </c>
      <c r="AP810" s="79">
        <f t="shared" si="237"/>
        <v>0</v>
      </c>
      <c r="AQ810" s="73">
        <f t="shared" si="238"/>
        <v>0</v>
      </c>
      <c r="AR810" s="78">
        <f t="shared" si="239"/>
        <v>0</v>
      </c>
      <c r="AS810" s="79">
        <f t="shared" si="240"/>
        <v>0</v>
      </c>
      <c r="AT810" s="80" t="str">
        <f t="shared" si="241"/>
        <v/>
      </c>
      <c r="AU810" s="80" t="str">
        <f t="shared" si="242"/>
        <v/>
      </c>
      <c r="AW810" s="3" t="s">
        <v>1</v>
      </c>
    </row>
    <row r="811" spans="1:49" x14ac:dyDescent="0.2">
      <c r="A811" s="81">
        <f t="shared" si="229"/>
        <v>804</v>
      </c>
      <c r="B811" s="77" t="str">
        <f>IFERROR(VLOOKUP(F811,GCC.Param!$B$3:$C$96,2,FALSE),"")</f>
        <v/>
      </c>
      <c r="C811" s="70">
        <f>'Input 1 - Schedule 1'!D813</f>
        <v>0</v>
      </c>
      <c r="D811" s="70">
        <f>'Input 1 - Schedule 1'!E813</f>
        <v>0</v>
      </c>
      <c r="E811" s="70">
        <f>'Input 1 - Schedule 1'!F813</f>
        <v>0</v>
      </c>
      <c r="F811" s="70">
        <f>'Input 1 - Schedule 1'!G813</f>
        <v>0</v>
      </c>
      <c r="G811" s="70">
        <f>'Input 1 - Schedule 1'!I813</f>
        <v>0</v>
      </c>
      <c r="H811" s="70" t="str">
        <f>'Input 1 - Schedule 1'!J813</f>
        <v/>
      </c>
      <c r="I811" s="70">
        <f>'Input 1 - Schedule 1'!U813</f>
        <v>0</v>
      </c>
      <c r="J811" s="46"/>
      <c r="L811" s="46"/>
      <c r="M811" s="46"/>
      <c r="N811" s="70">
        <f>SUMIFS('Input 3 - Capital Instruments'!P$6:P$222,'Input 3 - Capital Instruments'!$N$6:$N$222,C811)</f>
        <v>0</v>
      </c>
      <c r="O811" s="46"/>
      <c r="P811" s="46"/>
      <c r="Q811" s="46"/>
      <c r="R811" s="71">
        <f t="shared" si="230"/>
        <v>0</v>
      </c>
      <c r="S811" s="46"/>
      <c r="T811" s="46"/>
      <c r="U811" s="72">
        <f t="shared" si="231"/>
        <v>0</v>
      </c>
      <c r="V811" s="71">
        <f t="shared" si="232"/>
        <v>0</v>
      </c>
      <c r="W811" s="71">
        <f t="shared" si="233"/>
        <v>0</v>
      </c>
      <c r="Y811" s="46"/>
      <c r="AA811" s="46"/>
      <c r="AB811" s="51"/>
      <c r="AC811" s="51"/>
      <c r="AD811" s="51"/>
      <c r="AE811" s="51"/>
      <c r="AF811" s="51"/>
      <c r="AG811" s="72">
        <f t="shared" si="234"/>
        <v>0</v>
      </c>
      <c r="AH811" s="46"/>
      <c r="AI811" s="46"/>
      <c r="AJ811" s="72">
        <f t="shared" si="226"/>
        <v>0</v>
      </c>
      <c r="AK811" s="71">
        <f t="shared" si="227"/>
        <v>0</v>
      </c>
      <c r="AL811" s="71">
        <f t="shared" si="228"/>
        <v>0</v>
      </c>
      <c r="AN811" s="73">
        <f t="shared" si="235"/>
        <v>0</v>
      </c>
      <c r="AO811" s="78">
        <f t="shared" si="236"/>
        <v>0</v>
      </c>
      <c r="AP811" s="79">
        <f t="shared" si="237"/>
        <v>0</v>
      </c>
      <c r="AQ811" s="73">
        <f t="shared" si="238"/>
        <v>0</v>
      </c>
      <c r="AR811" s="78">
        <f t="shared" si="239"/>
        <v>0</v>
      </c>
      <c r="AS811" s="79">
        <f t="shared" si="240"/>
        <v>0</v>
      </c>
      <c r="AT811" s="80" t="str">
        <f t="shared" si="241"/>
        <v/>
      </c>
      <c r="AU811" s="80" t="str">
        <f t="shared" si="242"/>
        <v/>
      </c>
      <c r="AW811" s="3" t="s">
        <v>1</v>
      </c>
    </row>
    <row r="812" spans="1:49" x14ac:dyDescent="0.2">
      <c r="A812" s="81">
        <f t="shared" si="229"/>
        <v>805</v>
      </c>
      <c r="B812" s="77" t="str">
        <f>IFERROR(VLOOKUP(F812,GCC.Param!$B$3:$C$96,2,FALSE),"")</f>
        <v/>
      </c>
      <c r="C812" s="70">
        <f>'Input 1 - Schedule 1'!D814</f>
        <v>0</v>
      </c>
      <c r="D812" s="70">
        <f>'Input 1 - Schedule 1'!E814</f>
        <v>0</v>
      </c>
      <c r="E812" s="70">
        <f>'Input 1 - Schedule 1'!F814</f>
        <v>0</v>
      </c>
      <c r="F812" s="70">
        <f>'Input 1 - Schedule 1'!G814</f>
        <v>0</v>
      </c>
      <c r="G812" s="70">
        <f>'Input 1 - Schedule 1'!I814</f>
        <v>0</v>
      </c>
      <c r="H812" s="70" t="str">
        <f>'Input 1 - Schedule 1'!J814</f>
        <v/>
      </c>
      <c r="I812" s="70">
        <f>'Input 1 - Schedule 1'!U814</f>
        <v>0</v>
      </c>
      <c r="J812" s="46"/>
      <c r="L812" s="46"/>
      <c r="M812" s="46"/>
      <c r="N812" s="70">
        <f>SUMIFS('Input 3 - Capital Instruments'!P$6:P$222,'Input 3 - Capital Instruments'!$N$6:$N$222,C812)</f>
        <v>0</v>
      </c>
      <c r="O812" s="46"/>
      <c r="P812" s="46"/>
      <c r="Q812" s="46"/>
      <c r="R812" s="71">
        <f t="shared" si="230"/>
        <v>0</v>
      </c>
      <c r="S812" s="46"/>
      <c r="T812" s="46"/>
      <c r="U812" s="72">
        <f t="shared" si="231"/>
        <v>0</v>
      </c>
      <c r="V812" s="71">
        <f t="shared" si="232"/>
        <v>0</v>
      </c>
      <c r="W812" s="71">
        <f t="shared" si="233"/>
        <v>0</v>
      </c>
      <c r="Y812" s="46"/>
      <c r="AA812" s="46"/>
      <c r="AB812" s="51"/>
      <c r="AC812" s="51"/>
      <c r="AD812" s="51"/>
      <c r="AE812" s="51"/>
      <c r="AF812" s="51"/>
      <c r="AG812" s="72">
        <f t="shared" si="234"/>
        <v>0</v>
      </c>
      <c r="AH812" s="46"/>
      <c r="AI812" s="46"/>
      <c r="AJ812" s="72">
        <f t="shared" si="226"/>
        <v>0</v>
      </c>
      <c r="AK812" s="71">
        <f t="shared" si="227"/>
        <v>0</v>
      </c>
      <c r="AL812" s="71">
        <f t="shared" si="228"/>
        <v>0</v>
      </c>
      <c r="AN812" s="73">
        <f t="shared" si="235"/>
        <v>0</v>
      </c>
      <c r="AO812" s="78">
        <f t="shared" si="236"/>
        <v>0</v>
      </c>
      <c r="AP812" s="79">
        <f t="shared" si="237"/>
        <v>0</v>
      </c>
      <c r="AQ812" s="73">
        <f t="shared" si="238"/>
        <v>0</v>
      </c>
      <c r="AR812" s="78">
        <f t="shared" si="239"/>
        <v>0</v>
      </c>
      <c r="AS812" s="79">
        <f t="shared" si="240"/>
        <v>0</v>
      </c>
      <c r="AT812" s="80" t="str">
        <f t="shared" si="241"/>
        <v/>
      </c>
      <c r="AU812" s="80" t="str">
        <f t="shared" si="242"/>
        <v/>
      </c>
      <c r="AW812" s="3" t="s">
        <v>1</v>
      </c>
    </row>
    <row r="813" spans="1:49" x14ac:dyDescent="0.2">
      <c r="A813" s="81">
        <f t="shared" si="229"/>
        <v>806</v>
      </c>
      <c r="B813" s="77" t="str">
        <f>IFERROR(VLOOKUP(F813,GCC.Param!$B$3:$C$96,2,FALSE),"")</f>
        <v/>
      </c>
      <c r="C813" s="70">
        <f>'Input 1 - Schedule 1'!D815</f>
        <v>0</v>
      </c>
      <c r="D813" s="70">
        <f>'Input 1 - Schedule 1'!E815</f>
        <v>0</v>
      </c>
      <c r="E813" s="70">
        <f>'Input 1 - Schedule 1'!F815</f>
        <v>0</v>
      </c>
      <c r="F813" s="70">
        <f>'Input 1 - Schedule 1'!G815</f>
        <v>0</v>
      </c>
      <c r="G813" s="70">
        <f>'Input 1 - Schedule 1'!I815</f>
        <v>0</v>
      </c>
      <c r="H813" s="70" t="str">
        <f>'Input 1 - Schedule 1'!J815</f>
        <v/>
      </c>
      <c r="I813" s="70">
        <f>'Input 1 - Schedule 1'!U815</f>
        <v>0</v>
      </c>
      <c r="J813" s="46"/>
      <c r="L813" s="46"/>
      <c r="M813" s="46"/>
      <c r="N813" s="70">
        <f>SUMIFS('Input 3 - Capital Instruments'!P$6:P$222,'Input 3 - Capital Instruments'!$N$6:$N$222,C813)</f>
        <v>0</v>
      </c>
      <c r="O813" s="46"/>
      <c r="P813" s="46"/>
      <c r="Q813" s="46"/>
      <c r="R813" s="71">
        <f t="shared" si="230"/>
        <v>0</v>
      </c>
      <c r="S813" s="46"/>
      <c r="T813" s="46"/>
      <c r="U813" s="72">
        <f t="shared" si="231"/>
        <v>0</v>
      </c>
      <c r="V813" s="71">
        <f t="shared" si="232"/>
        <v>0</v>
      </c>
      <c r="W813" s="71">
        <f t="shared" si="233"/>
        <v>0</v>
      </c>
      <c r="Y813" s="46"/>
      <c r="AA813" s="46"/>
      <c r="AB813" s="51"/>
      <c r="AC813" s="51"/>
      <c r="AD813" s="51"/>
      <c r="AE813" s="51"/>
      <c r="AF813" s="51"/>
      <c r="AG813" s="72">
        <f t="shared" si="234"/>
        <v>0</v>
      </c>
      <c r="AH813" s="46"/>
      <c r="AI813" s="46"/>
      <c r="AJ813" s="72">
        <f t="shared" si="226"/>
        <v>0</v>
      </c>
      <c r="AK813" s="71">
        <f t="shared" si="227"/>
        <v>0</v>
      </c>
      <c r="AL813" s="71">
        <f t="shared" si="228"/>
        <v>0</v>
      </c>
      <c r="AN813" s="73">
        <f t="shared" si="235"/>
        <v>0</v>
      </c>
      <c r="AO813" s="78">
        <f t="shared" si="236"/>
        <v>0</v>
      </c>
      <c r="AP813" s="79">
        <f t="shared" si="237"/>
        <v>0</v>
      </c>
      <c r="AQ813" s="73">
        <f t="shared" si="238"/>
        <v>0</v>
      </c>
      <c r="AR813" s="78">
        <f t="shared" si="239"/>
        <v>0</v>
      </c>
      <c r="AS813" s="79">
        <f t="shared" si="240"/>
        <v>0</v>
      </c>
      <c r="AT813" s="80" t="str">
        <f t="shared" si="241"/>
        <v/>
      </c>
      <c r="AU813" s="80" t="str">
        <f t="shared" si="242"/>
        <v/>
      </c>
      <c r="AW813" s="3" t="s">
        <v>1</v>
      </c>
    </row>
    <row r="814" spans="1:49" x14ac:dyDescent="0.2">
      <c r="A814" s="81">
        <f t="shared" si="229"/>
        <v>807</v>
      </c>
      <c r="B814" s="77" t="str">
        <f>IFERROR(VLOOKUP(F814,GCC.Param!$B$3:$C$96,2,FALSE),"")</f>
        <v/>
      </c>
      <c r="C814" s="70">
        <f>'Input 1 - Schedule 1'!D816</f>
        <v>0</v>
      </c>
      <c r="D814" s="70">
        <f>'Input 1 - Schedule 1'!E816</f>
        <v>0</v>
      </c>
      <c r="E814" s="70">
        <f>'Input 1 - Schedule 1'!F816</f>
        <v>0</v>
      </c>
      <c r="F814" s="70">
        <f>'Input 1 - Schedule 1'!G816</f>
        <v>0</v>
      </c>
      <c r="G814" s="70">
        <f>'Input 1 - Schedule 1'!I816</f>
        <v>0</v>
      </c>
      <c r="H814" s="70" t="str">
        <f>'Input 1 - Schedule 1'!J816</f>
        <v/>
      </c>
      <c r="I814" s="70">
        <f>'Input 1 - Schedule 1'!U816</f>
        <v>0</v>
      </c>
      <c r="J814" s="46"/>
      <c r="L814" s="46"/>
      <c r="M814" s="46"/>
      <c r="N814" s="70">
        <f>SUMIFS('Input 3 - Capital Instruments'!P$6:P$222,'Input 3 - Capital Instruments'!$N$6:$N$222,C814)</f>
        <v>0</v>
      </c>
      <c r="O814" s="46"/>
      <c r="P814" s="46"/>
      <c r="Q814" s="46"/>
      <c r="R814" s="71">
        <f t="shared" si="230"/>
        <v>0</v>
      </c>
      <c r="S814" s="46"/>
      <c r="T814" s="46"/>
      <c r="U814" s="72">
        <f t="shared" si="231"/>
        <v>0</v>
      </c>
      <c r="V814" s="71">
        <f t="shared" si="232"/>
        <v>0</v>
      </c>
      <c r="W814" s="71">
        <f t="shared" si="233"/>
        <v>0</v>
      </c>
      <c r="Y814" s="46"/>
      <c r="AA814" s="46"/>
      <c r="AB814" s="51"/>
      <c r="AC814" s="51"/>
      <c r="AD814" s="51"/>
      <c r="AE814" s="51"/>
      <c r="AF814" s="51"/>
      <c r="AG814" s="72">
        <f t="shared" si="234"/>
        <v>0</v>
      </c>
      <c r="AH814" s="46"/>
      <c r="AI814" s="46"/>
      <c r="AJ814" s="72">
        <f t="shared" si="226"/>
        <v>0</v>
      </c>
      <c r="AK814" s="71">
        <f t="shared" si="227"/>
        <v>0</v>
      </c>
      <c r="AL814" s="71">
        <f t="shared" si="228"/>
        <v>0</v>
      </c>
      <c r="AN814" s="73">
        <f t="shared" si="235"/>
        <v>0</v>
      </c>
      <c r="AO814" s="78">
        <f t="shared" si="236"/>
        <v>0</v>
      </c>
      <c r="AP814" s="79">
        <f t="shared" si="237"/>
        <v>0</v>
      </c>
      <c r="AQ814" s="73">
        <f t="shared" si="238"/>
        <v>0</v>
      </c>
      <c r="AR814" s="78">
        <f t="shared" si="239"/>
        <v>0</v>
      </c>
      <c r="AS814" s="79">
        <f t="shared" si="240"/>
        <v>0</v>
      </c>
      <c r="AT814" s="80" t="str">
        <f t="shared" si="241"/>
        <v/>
      </c>
      <c r="AU814" s="80" t="str">
        <f t="shared" si="242"/>
        <v/>
      </c>
      <c r="AW814" s="3" t="s">
        <v>1</v>
      </c>
    </row>
    <row r="815" spans="1:49" x14ac:dyDescent="0.2">
      <c r="A815" s="81">
        <f t="shared" si="229"/>
        <v>808</v>
      </c>
      <c r="B815" s="77" t="str">
        <f>IFERROR(VLOOKUP(F815,GCC.Param!$B$3:$C$96,2,FALSE),"")</f>
        <v/>
      </c>
      <c r="C815" s="70">
        <f>'Input 1 - Schedule 1'!D817</f>
        <v>0</v>
      </c>
      <c r="D815" s="70">
        <f>'Input 1 - Schedule 1'!E817</f>
        <v>0</v>
      </c>
      <c r="E815" s="70">
        <f>'Input 1 - Schedule 1'!F817</f>
        <v>0</v>
      </c>
      <c r="F815" s="70">
        <f>'Input 1 - Schedule 1'!G817</f>
        <v>0</v>
      </c>
      <c r="G815" s="70">
        <f>'Input 1 - Schedule 1'!I817</f>
        <v>0</v>
      </c>
      <c r="H815" s="70" t="str">
        <f>'Input 1 - Schedule 1'!J817</f>
        <v/>
      </c>
      <c r="I815" s="70">
        <f>'Input 1 - Schedule 1'!U817</f>
        <v>0</v>
      </c>
      <c r="J815" s="46"/>
      <c r="L815" s="46"/>
      <c r="M815" s="46"/>
      <c r="N815" s="70">
        <f>SUMIFS('Input 3 - Capital Instruments'!P$6:P$222,'Input 3 - Capital Instruments'!$N$6:$N$222,C815)</f>
        <v>0</v>
      </c>
      <c r="O815" s="46"/>
      <c r="P815" s="46"/>
      <c r="Q815" s="46"/>
      <c r="R815" s="71">
        <f t="shared" si="230"/>
        <v>0</v>
      </c>
      <c r="S815" s="46"/>
      <c r="T815" s="46"/>
      <c r="U815" s="72">
        <f t="shared" si="231"/>
        <v>0</v>
      </c>
      <c r="V815" s="71">
        <f t="shared" si="232"/>
        <v>0</v>
      </c>
      <c r="W815" s="71">
        <f t="shared" si="233"/>
        <v>0</v>
      </c>
      <c r="Y815" s="46"/>
      <c r="AA815" s="46"/>
      <c r="AB815" s="51"/>
      <c r="AC815" s="51"/>
      <c r="AD815" s="51"/>
      <c r="AE815" s="51"/>
      <c r="AF815" s="51"/>
      <c r="AG815" s="72">
        <f t="shared" si="234"/>
        <v>0</v>
      </c>
      <c r="AH815" s="46"/>
      <c r="AI815" s="46"/>
      <c r="AJ815" s="72">
        <f t="shared" si="226"/>
        <v>0</v>
      </c>
      <c r="AK815" s="71">
        <f t="shared" si="227"/>
        <v>0</v>
      </c>
      <c r="AL815" s="71">
        <f t="shared" si="228"/>
        <v>0</v>
      </c>
      <c r="AN815" s="73">
        <f t="shared" si="235"/>
        <v>0</v>
      </c>
      <c r="AO815" s="78">
        <f t="shared" si="236"/>
        <v>0</v>
      </c>
      <c r="AP815" s="79">
        <f t="shared" si="237"/>
        <v>0</v>
      </c>
      <c r="AQ815" s="73">
        <f t="shared" si="238"/>
        <v>0</v>
      </c>
      <c r="AR815" s="78">
        <f t="shared" si="239"/>
        <v>0</v>
      </c>
      <c r="AS815" s="79">
        <f t="shared" si="240"/>
        <v>0</v>
      </c>
      <c r="AT815" s="80" t="str">
        <f t="shared" si="241"/>
        <v/>
      </c>
      <c r="AU815" s="80" t="str">
        <f t="shared" si="242"/>
        <v/>
      </c>
      <c r="AW815" s="3" t="s">
        <v>1</v>
      </c>
    </row>
    <row r="816" spans="1:49" x14ac:dyDescent="0.2">
      <c r="A816" s="81">
        <f t="shared" si="229"/>
        <v>809</v>
      </c>
      <c r="B816" s="77" t="str">
        <f>IFERROR(VLOOKUP(F816,GCC.Param!$B$3:$C$96,2,FALSE),"")</f>
        <v/>
      </c>
      <c r="C816" s="70">
        <f>'Input 1 - Schedule 1'!D818</f>
        <v>0</v>
      </c>
      <c r="D816" s="70">
        <f>'Input 1 - Schedule 1'!E818</f>
        <v>0</v>
      </c>
      <c r="E816" s="70">
        <f>'Input 1 - Schedule 1'!F818</f>
        <v>0</v>
      </c>
      <c r="F816" s="70">
        <f>'Input 1 - Schedule 1'!G818</f>
        <v>0</v>
      </c>
      <c r="G816" s="70">
        <f>'Input 1 - Schedule 1'!I818</f>
        <v>0</v>
      </c>
      <c r="H816" s="70" t="str">
        <f>'Input 1 - Schedule 1'!J818</f>
        <v/>
      </c>
      <c r="I816" s="70">
        <f>'Input 1 - Schedule 1'!U818</f>
        <v>0</v>
      </c>
      <c r="J816" s="46"/>
      <c r="L816" s="46"/>
      <c r="M816" s="46"/>
      <c r="N816" s="70">
        <f>SUMIFS('Input 3 - Capital Instruments'!P$6:P$222,'Input 3 - Capital Instruments'!$N$6:$N$222,C816)</f>
        <v>0</v>
      </c>
      <c r="O816" s="46"/>
      <c r="P816" s="46"/>
      <c r="Q816" s="46"/>
      <c r="R816" s="71">
        <f t="shared" si="230"/>
        <v>0</v>
      </c>
      <c r="S816" s="46"/>
      <c r="T816" s="46"/>
      <c r="U816" s="72">
        <f t="shared" si="231"/>
        <v>0</v>
      </c>
      <c r="V816" s="71">
        <f t="shared" si="232"/>
        <v>0</v>
      </c>
      <c r="W816" s="71">
        <f t="shared" si="233"/>
        <v>0</v>
      </c>
      <c r="Y816" s="46"/>
      <c r="AA816" s="46"/>
      <c r="AB816" s="51"/>
      <c r="AC816" s="51"/>
      <c r="AD816" s="51"/>
      <c r="AE816" s="51"/>
      <c r="AF816" s="51"/>
      <c r="AG816" s="72">
        <f t="shared" si="234"/>
        <v>0</v>
      </c>
      <c r="AH816" s="46"/>
      <c r="AI816" s="46"/>
      <c r="AJ816" s="72">
        <f t="shared" si="226"/>
        <v>0</v>
      </c>
      <c r="AK816" s="71">
        <f t="shared" si="227"/>
        <v>0</v>
      </c>
      <c r="AL816" s="71">
        <f t="shared" si="228"/>
        <v>0</v>
      </c>
      <c r="AN816" s="73">
        <f t="shared" si="235"/>
        <v>0</v>
      </c>
      <c r="AO816" s="78">
        <f t="shared" si="236"/>
        <v>0</v>
      </c>
      <c r="AP816" s="79">
        <f t="shared" si="237"/>
        <v>0</v>
      </c>
      <c r="AQ816" s="73">
        <f t="shared" si="238"/>
        <v>0</v>
      </c>
      <c r="AR816" s="78">
        <f t="shared" si="239"/>
        <v>0</v>
      </c>
      <c r="AS816" s="79">
        <f t="shared" si="240"/>
        <v>0</v>
      </c>
      <c r="AT816" s="80" t="str">
        <f t="shared" si="241"/>
        <v/>
      </c>
      <c r="AU816" s="80" t="str">
        <f t="shared" si="242"/>
        <v/>
      </c>
      <c r="AW816" s="3" t="s">
        <v>1</v>
      </c>
    </row>
    <row r="817" spans="1:49" x14ac:dyDescent="0.2">
      <c r="A817" s="81">
        <f t="shared" si="229"/>
        <v>810</v>
      </c>
      <c r="B817" s="77" t="str">
        <f>IFERROR(VLOOKUP(F817,GCC.Param!$B$3:$C$96,2,FALSE),"")</f>
        <v/>
      </c>
      <c r="C817" s="70">
        <f>'Input 1 - Schedule 1'!D819</f>
        <v>0</v>
      </c>
      <c r="D817" s="70">
        <f>'Input 1 - Schedule 1'!E819</f>
        <v>0</v>
      </c>
      <c r="E817" s="70">
        <f>'Input 1 - Schedule 1'!F819</f>
        <v>0</v>
      </c>
      <c r="F817" s="70">
        <f>'Input 1 - Schedule 1'!G819</f>
        <v>0</v>
      </c>
      <c r="G817" s="70">
        <f>'Input 1 - Schedule 1'!I819</f>
        <v>0</v>
      </c>
      <c r="H817" s="70" t="str">
        <f>'Input 1 - Schedule 1'!J819</f>
        <v/>
      </c>
      <c r="I817" s="70">
        <f>'Input 1 - Schedule 1'!U819</f>
        <v>0</v>
      </c>
      <c r="J817" s="46"/>
      <c r="L817" s="46"/>
      <c r="M817" s="46"/>
      <c r="N817" s="70">
        <f>SUMIFS('Input 3 - Capital Instruments'!P$6:P$222,'Input 3 - Capital Instruments'!$N$6:$N$222,C817)</f>
        <v>0</v>
      </c>
      <c r="O817" s="46"/>
      <c r="P817" s="46"/>
      <c r="Q817" s="46"/>
      <c r="R817" s="71">
        <f t="shared" si="230"/>
        <v>0</v>
      </c>
      <c r="S817" s="46"/>
      <c r="T817" s="46"/>
      <c r="U817" s="72">
        <f t="shared" si="231"/>
        <v>0</v>
      </c>
      <c r="V817" s="71">
        <f t="shared" si="232"/>
        <v>0</v>
      </c>
      <c r="W817" s="71">
        <f t="shared" si="233"/>
        <v>0</v>
      </c>
      <c r="Y817" s="46"/>
      <c r="AA817" s="46"/>
      <c r="AB817" s="51"/>
      <c r="AC817" s="51"/>
      <c r="AD817" s="51"/>
      <c r="AE817" s="51"/>
      <c r="AF817" s="51"/>
      <c r="AG817" s="72">
        <f t="shared" si="234"/>
        <v>0</v>
      </c>
      <c r="AH817" s="46"/>
      <c r="AI817" s="46"/>
      <c r="AJ817" s="72">
        <f t="shared" si="226"/>
        <v>0</v>
      </c>
      <c r="AK817" s="71">
        <f t="shared" si="227"/>
        <v>0</v>
      </c>
      <c r="AL817" s="71">
        <f t="shared" si="228"/>
        <v>0</v>
      </c>
      <c r="AN817" s="73">
        <f t="shared" si="235"/>
        <v>0</v>
      </c>
      <c r="AO817" s="78">
        <f t="shared" si="236"/>
        <v>0</v>
      </c>
      <c r="AP817" s="79">
        <f t="shared" si="237"/>
        <v>0</v>
      </c>
      <c r="AQ817" s="73">
        <f t="shared" si="238"/>
        <v>0</v>
      </c>
      <c r="AR817" s="78">
        <f t="shared" si="239"/>
        <v>0</v>
      </c>
      <c r="AS817" s="79">
        <f t="shared" si="240"/>
        <v>0</v>
      </c>
      <c r="AT817" s="80" t="str">
        <f t="shared" si="241"/>
        <v/>
      </c>
      <c r="AU817" s="80" t="str">
        <f t="shared" si="242"/>
        <v/>
      </c>
      <c r="AW817" s="3" t="s">
        <v>1</v>
      </c>
    </row>
    <row r="818" spans="1:49" x14ac:dyDescent="0.2">
      <c r="A818" s="81">
        <f t="shared" si="229"/>
        <v>811</v>
      </c>
      <c r="B818" s="77" t="str">
        <f>IFERROR(VLOOKUP(F818,GCC.Param!$B$3:$C$96,2,FALSE),"")</f>
        <v/>
      </c>
      <c r="C818" s="70">
        <f>'Input 1 - Schedule 1'!D820</f>
        <v>0</v>
      </c>
      <c r="D818" s="70">
        <f>'Input 1 - Schedule 1'!E820</f>
        <v>0</v>
      </c>
      <c r="E818" s="70">
        <f>'Input 1 - Schedule 1'!F820</f>
        <v>0</v>
      </c>
      <c r="F818" s="70">
        <f>'Input 1 - Schedule 1'!G820</f>
        <v>0</v>
      </c>
      <c r="G818" s="70">
        <f>'Input 1 - Schedule 1'!I820</f>
        <v>0</v>
      </c>
      <c r="H818" s="70" t="str">
        <f>'Input 1 - Schedule 1'!J820</f>
        <v/>
      </c>
      <c r="I818" s="70">
        <f>'Input 1 - Schedule 1'!U820</f>
        <v>0</v>
      </c>
      <c r="J818" s="46"/>
      <c r="L818" s="46"/>
      <c r="M818" s="46"/>
      <c r="N818" s="70">
        <f>SUMIFS('Input 3 - Capital Instruments'!P$6:P$222,'Input 3 - Capital Instruments'!$N$6:$N$222,C818)</f>
        <v>0</v>
      </c>
      <c r="O818" s="46"/>
      <c r="P818" s="46"/>
      <c r="Q818" s="46"/>
      <c r="R818" s="71">
        <f t="shared" si="230"/>
        <v>0</v>
      </c>
      <c r="S818" s="46"/>
      <c r="T818" s="46"/>
      <c r="U818" s="72">
        <f t="shared" si="231"/>
        <v>0</v>
      </c>
      <c r="V818" s="71">
        <f t="shared" si="232"/>
        <v>0</v>
      </c>
      <c r="W818" s="71">
        <f t="shared" si="233"/>
        <v>0</v>
      </c>
      <c r="Y818" s="46"/>
      <c r="AA818" s="46"/>
      <c r="AB818" s="51"/>
      <c r="AC818" s="51"/>
      <c r="AD818" s="51"/>
      <c r="AE818" s="51"/>
      <c r="AF818" s="51"/>
      <c r="AG818" s="72">
        <f t="shared" si="234"/>
        <v>0</v>
      </c>
      <c r="AH818" s="46"/>
      <c r="AI818" s="46"/>
      <c r="AJ818" s="72">
        <f t="shared" si="226"/>
        <v>0</v>
      </c>
      <c r="AK818" s="71">
        <f t="shared" si="227"/>
        <v>0</v>
      </c>
      <c r="AL818" s="71">
        <f t="shared" si="228"/>
        <v>0</v>
      </c>
      <c r="AN818" s="73">
        <f t="shared" si="235"/>
        <v>0</v>
      </c>
      <c r="AO818" s="78">
        <f t="shared" si="236"/>
        <v>0</v>
      </c>
      <c r="AP818" s="79">
        <f t="shared" si="237"/>
        <v>0</v>
      </c>
      <c r="AQ818" s="73">
        <f t="shared" si="238"/>
        <v>0</v>
      </c>
      <c r="AR818" s="78">
        <f t="shared" si="239"/>
        <v>0</v>
      </c>
      <c r="AS818" s="79">
        <f t="shared" si="240"/>
        <v>0</v>
      </c>
      <c r="AT818" s="80" t="str">
        <f t="shared" si="241"/>
        <v/>
      </c>
      <c r="AU818" s="80" t="str">
        <f t="shared" si="242"/>
        <v/>
      </c>
      <c r="AW818" s="3" t="s">
        <v>1</v>
      </c>
    </row>
    <row r="819" spans="1:49" x14ac:dyDescent="0.2">
      <c r="A819" s="81">
        <f t="shared" si="229"/>
        <v>812</v>
      </c>
      <c r="B819" s="77" t="str">
        <f>IFERROR(VLOOKUP(F819,GCC.Param!$B$3:$C$96,2,FALSE),"")</f>
        <v/>
      </c>
      <c r="C819" s="70">
        <f>'Input 1 - Schedule 1'!D821</f>
        <v>0</v>
      </c>
      <c r="D819" s="70">
        <f>'Input 1 - Schedule 1'!E821</f>
        <v>0</v>
      </c>
      <c r="E819" s="70">
        <f>'Input 1 - Schedule 1'!F821</f>
        <v>0</v>
      </c>
      <c r="F819" s="70">
        <f>'Input 1 - Schedule 1'!G821</f>
        <v>0</v>
      </c>
      <c r="G819" s="70">
        <f>'Input 1 - Schedule 1'!I821</f>
        <v>0</v>
      </c>
      <c r="H819" s="70" t="str">
        <f>'Input 1 - Schedule 1'!J821</f>
        <v/>
      </c>
      <c r="I819" s="70">
        <f>'Input 1 - Schedule 1'!U821</f>
        <v>0</v>
      </c>
      <c r="J819" s="46"/>
      <c r="L819" s="46"/>
      <c r="M819" s="46"/>
      <c r="N819" s="70">
        <f>SUMIFS('Input 3 - Capital Instruments'!P$6:P$222,'Input 3 - Capital Instruments'!$N$6:$N$222,C819)</f>
        <v>0</v>
      </c>
      <c r="O819" s="46"/>
      <c r="P819" s="46"/>
      <c r="Q819" s="46"/>
      <c r="R819" s="71">
        <f t="shared" si="230"/>
        <v>0</v>
      </c>
      <c r="S819" s="46"/>
      <c r="T819" s="46"/>
      <c r="U819" s="72">
        <f t="shared" si="231"/>
        <v>0</v>
      </c>
      <c r="V819" s="71">
        <f t="shared" si="232"/>
        <v>0</v>
      </c>
      <c r="W819" s="71">
        <f t="shared" si="233"/>
        <v>0</v>
      </c>
      <c r="Y819" s="46"/>
      <c r="AA819" s="46"/>
      <c r="AB819" s="51"/>
      <c r="AC819" s="51"/>
      <c r="AD819" s="51"/>
      <c r="AE819" s="51"/>
      <c r="AF819" s="51"/>
      <c r="AG819" s="72">
        <f t="shared" si="234"/>
        <v>0</v>
      </c>
      <c r="AH819" s="46"/>
      <c r="AI819" s="46"/>
      <c r="AJ819" s="72">
        <f t="shared" si="226"/>
        <v>0</v>
      </c>
      <c r="AK819" s="71">
        <f t="shared" si="227"/>
        <v>0</v>
      </c>
      <c r="AL819" s="71">
        <f t="shared" si="228"/>
        <v>0</v>
      </c>
      <c r="AN819" s="73">
        <f t="shared" si="235"/>
        <v>0</v>
      </c>
      <c r="AO819" s="78">
        <f t="shared" si="236"/>
        <v>0</v>
      </c>
      <c r="AP819" s="79">
        <f t="shared" si="237"/>
        <v>0</v>
      </c>
      <c r="AQ819" s="73">
        <f t="shared" si="238"/>
        <v>0</v>
      </c>
      <c r="AR819" s="78">
        <f t="shared" si="239"/>
        <v>0</v>
      </c>
      <c r="AS819" s="79">
        <f t="shared" si="240"/>
        <v>0</v>
      </c>
      <c r="AT819" s="80" t="str">
        <f t="shared" si="241"/>
        <v/>
      </c>
      <c r="AU819" s="80" t="str">
        <f t="shared" si="242"/>
        <v/>
      </c>
      <c r="AW819" s="3" t="s">
        <v>1</v>
      </c>
    </row>
    <row r="820" spans="1:49" x14ac:dyDescent="0.2">
      <c r="A820" s="81">
        <f t="shared" si="229"/>
        <v>813</v>
      </c>
      <c r="B820" s="77" t="str">
        <f>IFERROR(VLOOKUP(F820,GCC.Param!$B$3:$C$96,2,FALSE),"")</f>
        <v/>
      </c>
      <c r="C820" s="70">
        <f>'Input 1 - Schedule 1'!D822</f>
        <v>0</v>
      </c>
      <c r="D820" s="70">
        <f>'Input 1 - Schedule 1'!E822</f>
        <v>0</v>
      </c>
      <c r="E820" s="70">
        <f>'Input 1 - Schedule 1'!F822</f>
        <v>0</v>
      </c>
      <c r="F820" s="70">
        <f>'Input 1 - Schedule 1'!G822</f>
        <v>0</v>
      </c>
      <c r="G820" s="70">
        <f>'Input 1 - Schedule 1'!I822</f>
        <v>0</v>
      </c>
      <c r="H820" s="70" t="str">
        <f>'Input 1 - Schedule 1'!J822</f>
        <v/>
      </c>
      <c r="I820" s="70">
        <f>'Input 1 - Schedule 1'!U822</f>
        <v>0</v>
      </c>
      <c r="J820" s="46"/>
      <c r="L820" s="46"/>
      <c r="M820" s="46"/>
      <c r="N820" s="70">
        <f>SUMIFS('Input 3 - Capital Instruments'!P$6:P$222,'Input 3 - Capital Instruments'!$N$6:$N$222,C820)</f>
        <v>0</v>
      </c>
      <c r="O820" s="46"/>
      <c r="P820" s="46"/>
      <c r="Q820" s="46"/>
      <c r="R820" s="71">
        <f t="shared" si="230"/>
        <v>0</v>
      </c>
      <c r="S820" s="46"/>
      <c r="T820" s="46"/>
      <c r="U820" s="72">
        <f t="shared" si="231"/>
        <v>0</v>
      </c>
      <c r="V820" s="71">
        <f t="shared" si="232"/>
        <v>0</v>
      </c>
      <c r="W820" s="71">
        <f t="shared" si="233"/>
        <v>0</v>
      </c>
      <c r="Y820" s="46"/>
      <c r="AA820" s="46"/>
      <c r="AB820" s="51"/>
      <c r="AC820" s="51"/>
      <c r="AD820" s="51"/>
      <c r="AE820" s="51"/>
      <c r="AF820" s="51"/>
      <c r="AG820" s="72">
        <f t="shared" si="234"/>
        <v>0</v>
      </c>
      <c r="AH820" s="46"/>
      <c r="AI820" s="46"/>
      <c r="AJ820" s="72">
        <f t="shared" si="226"/>
        <v>0</v>
      </c>
      <c r="AK820" s="71">
        <f t="shared" si="227"/>
        <v>0</v>
      </c>
      <c r="AL820" s="71">
        <f t="shared" si="228"/>
        <v>0</v>
      </c>
      <c r="AN820" s="73">
        <f t="shared" si="235"/>
        <v>0</v>
      </c>
      <c r="AO820" s="78">
        <f t="shared" si="236"/>
        <v>0</v>
      </c>
      <c r="AP820" s="79">
        <f t="shared" si="237"/>
        <v>0</v>
      </c>
      <c r="AQ820" s="73">
        <f t="shared" si="238"/>
        <v>0</v>
      </c>
      <c r="AR820" s="78">
        <f t="shared" si="239"/>
        <v>0</v>
      </c>
      <c r="AS820" s="79">
        <f t="shared" si="240"/>
        <v>0</v>
      </c>
      <c r="AT820" s="80" t="str">
        <f t="shared" si="241"/>
        <v/>
      </c>
      <c r="AU820" s="80" t="str">
        <f t="shared" si="242"/>
        <v/>
      </c>
      <c r="AW820" s="3" t="s">
        <v>1</v>
      </c>
    </row>
    <row r="821" spans="1:49" x14ac:dyDescent="0.2">
      <c r="A821" s="81">
        <f t="shared" si="229"/>
        <v>814</v>
      </c>
      <c r="B821" s="77" t="str">
        <f>IFERROR(VLOOKUP(F821,GCC.Param!$B$3:$C$96,2,FALSE),"")</f>
        <v/>
      </c>
      <c r="C821" s="70">
        <f>'Input 1 - Schedule 1'!D823</f>
        <v>0</v>
      </c>
      <c r="D821" s="70">
        <f>'Input 1 - Schedule 1'!E823</f>
        <v>0</v>
      </c>
      <c r="E821" s="70">
        <f>'Input 1 - Schedule 1'!F823</f>
        <v>0</v>
      </c>
      <c r="F821" s="70">
        <f>'Input 1 - Schedule 1'!G823</f>
        <v>0</v>
      </c>
      <c r="G821" s="70">
        <f>'Input 1 - Schedule 1'!I823</f>
        <v>0</v>
      </c>
      <c r="H821" s="70" t="str">
        <f>'Input 1 - Schedule 1'!J823</f>
        <v/>
      </c>
      <c r="I821" s="70">
        <f>'Input 1 - Schedule 1'!U823</f>
        <v>0</v>
      </c>
      <c r="J821" s="46"/>
      <c r="L821" s="46"/>
      <c r="M821" s="46"/>
      <c r="N821" s="70">
        <f>SUMIFS('Input 3 - Capital Instruments'!P$6:P$222,'Input 3 - Capital Instruments'!$N$6:$N$222,C821)</f>
        <v>0</v>
      </c>
      <c r="O821" s="46"/>
      <c r="P821" s="46"/>
      <c r="Q821" s="46"/>
      <c r="R821" s="71">
        <f t="shared" si="230"/>
        <v>0</v>
      </c>
      <c r="S821" s="46"/>
      <c r="T821" s="46"/>
      <c r="U821" s="72">
        <f t="shared" si="231"/>
        <v>0</v>
      </c>
      <c r="V821" s="71">
        <f t="shared" si="232"/>
        <v>0</v>
      </c>
      <c r="W821" s="71">
        <f t="shared" si="233"/>
        <v>0</v>
      </c>
      <c r="Y821" s="46"/>
      <c r="AA821" s="46"/>
      <c r="AB821" s="51"/>
      <c r="AC821" s="51"/>
      <c r="AD821" s="51"/>
      <c r="AE821" s="51"/>
      <c r="AF821" s="51"/>
      <c r="AG821" s="72">
        <f t="shared" si="234"/>
        <v>0</v>
      </c>
      <c r="AH821" s="46"/>
      <c r="AI821" s="46"/>
      <c r="AJ821" s="72">
        <f t="shared" si="226"/>
        <v>0</v>
      </c>
      <c r="AK821" s="71">
        <f t="shared" si="227"/>
        <v>0</v>
      </c>
      <c r="AL821" s="71">
        <f t="shared" si="228"/>
        <v>0</v>
      </c>
      <c r="AN821" s="73">
        <f t="shared" si="235"/>
        <v>0</v>
      </c>
      <c r="AO821" s="78">
        <f t="shared" si="236"/>
        <v>0</v>
      </c>
      <c r="AP821" s="79">
        <f t="shared" si="237"/>
        <v>0</v>
      </c>
      <c r="AQ821" s="73">
        <f t="shared" si="238"/>
        <v>0</v>
      </c>
      <c r="AR821" s="78">
        <f t="shared" si="239"/>
        <v>0</v>
      </c>
      <c r="AS821" s="79">
        <f t="shared" si="240"/>
        <v>0</v>
      </c>
      <c r="AT821" s="80" t="str">
        <f t="shared" si="241"/>
        <v/>
      </c>
      <c r="AU821" s="80" t="str">
        <f t="shared" si="242"/>
        <v/>
      </c>
      <c r="AW821" s="3" t="s">
        <v>1</v>
      </c>
    </row>
    <row r="822" spans="1:49" x14ac:dyDescent="0.2">
      <c r="A822" s="81">
        <f t="shared" si="229"/>
        <v>815</v>
      </c>
      <c r="B822" s="77" t="str">
        <f>IFERROR(VLOOKUP(F822,GCC.Param!$B$3:$C$96,2,FALSE),"")</f>
        <v/>
      </c>
      <c r="C822" s="70">
        <f>'Input 1 - Schedule 1'!D824</f>
        <v>0</v>
      </c>
      <c r="D822" s="70">
        <f>'Input 1 - Schedule 1'!E824</f>
        <v>0</v>
      </c>
      <c r="E822" s="70">
        <f>'Input 1 - Schedule 1'!F824</f>
        <v>0</v>
      </c>
      <c r="F822" s="70">
        <f>'Input 1 - Schedule 1'!G824</f>
        <v>0</v>
      </c>
      <c r="G822" s="70">
        <f>'Input 1 - Schedule 1'!I824</f>
        <v>0</v>
      </c>
      <c r="H822" s="70" t="str">
        <f>'Input 1 - Schedule 1'!J824</f>
        <v/>
      </c>
      <c r="I822" s="70">
        <f>'Input 1 - Schedule 1'!U824</f>
        <v>0</v>
      </c>
      <c r="J822" s="46"/>
      <c r="L822" s="46"/>
      <c r="M822" s="46"/>
      <c r="N822" s="70">
        <f>SUMIFS('Input 3 - Capital Instruments'!P$6:P$222,'Input 3 - Capital Instruments'!$N$6:$N$222,C822)</f>
        <v>0</v>
      </c>
      <c r="O822" s="46"/>
      <c r="P822" s="46"/>
      <c r="Q822" s="46"/>
      <c r="R822" s="71">
        <f t="shared" si="230"/>
        <v>0</v>
      </c>
      <c r="S822" s="46"/>
      <c r="T822" s="46"/>
      <c r="U822" s="72">
        <f t="shared" si="231"/>
        <v>0</v>
      </c>
      <c r="V822" s="71">
        <f t="shared" si="232"/>
        <v>0</v>
      </c>
      <c r="W822" s="71">
        <f t="shared" si="233"/>
        <v>0</v>
      </c>
      <c r="Y822" s="46"/>
      <c r="AA822" s="46"/>
      <c r="AB822" s="51"/>
      <c r="AC822" s="51"/>
      <c r="AD822" s="51"/>
      <c r="AE822" s="51"/>
      <c r="AF822" s="51"/>
      <c r="AG822" s="72">
        <f t="shared" si="234"/>
        <v>0</v>
      </c>
      <c r="AH822" s="46"/>
      <c r="AI822" s="46"/>
      <c r="AJ822" s="72">
        <f t="shared" si="226"/>
        <v>0</v>
      </c>
      <c r="AK822" s="71">
        <f t="shared" si="227"/>
        <v>0</v>
      </c>
      <c r="AL822" s="71">
        <f t="shared" si="228"/>
        <v>0</v>
      </c>
      <c r="AN822" s="73">
        <f t="shared" si="235"/>
        <v>0</v>
      </c>
      <c r="AO822" s="78">
        <f t="shared" si="236"/>
        <v>0</v>
      </c>
      <c r="AP822" s="79">
        <f t="shared" si="237"/>
        <v>0</v>
      </c>
      <c r="AQ822" s="73">
        <f t="shared" si="238"/>
        <v>0</v>
      </c>
      <c r="AR822" s="78">
        <f t="shared" si="239"/>
        <v>0</v>
      </c>
      <c r="AS822" s="79">
        <f t="shared" si="240"/>
        <v>0</v>
      </c>
      <c r="AT822" s="80" t="str">
        <f t="shared" si="241"/>
        <v/>
      </c>
      <c r="AU822" s="80" t="str">
        <f t="shared" si="242"/>
        <v/>
      </c>
      <c r="AW822" s="3" t="s">
        <v>1</v>
      </c>
    </row>
    <row r="823" spans="1:49" x14ac:dyDescent="0.2">
      <c r="A823" s="81">
        <f t="shared" si="229"/>
        <v>816</v>
      </c>
      <c r="B823" s="77" t="str">
        <f>IFERROR(VLOOKUP(F823,GCC.Param!$B$3:$C$96,2,FALSE),"")</f>
        <v/>
      </c>
      <c r="C823" s="70">
        <f>'Input 1 - Schedule 1'!D825</f>
        <v>0</v>
      </c>
      <c r="D823" s="70">
        <f>'Input 1 - Schedule 1'!E825</f>
        <v>0</v>
      </c>
      <c r="E823" s="70">
        <f>'Input 1 - Schedule 1'!F825</f>
        <v>0</v>
      </c>
      <c r="F823" s="70">
        <f>'Input 1 - Schedule 1'!G825</f>
        <v>0</v>
      </c>
      <c r="G823" s="70">
        <f>'Input 1 - Schedule 1'!I825</f>
        <v>0</v>
      </c>
      <c r="H823" s="70" t="str">
        <f>'Input 1 - Schedule 1'!J825</f>
        <v/>
      </c>
      <c r="I823" s="70">
        <f>'Input 1 - Schedule 1'!U825</f>
        <v>0</v>
      </c>
      <c r="J823" s="46"/>
      <c r="L823" s="46"/>
      <c r="M823" s="46"/>
      <c r="N823" s="70">
        <f>SUMIFS('Input 3 - Capital Instruments'!P$6:P$222,'Input 3 - Capital Instruments'!$N$6:$N$222,C823)</f>
        <v>0</v>
      </c>
      <c r="O823" s="46"/>
      <c r="P823" s="46"/>
      <c r="Q823" s="46"/>
      <c r="R823" s="71">
        <f t="shared" si="230"/>
        <v>0</v>
      </c>
      <c r="S823" s="46"/>
      <c r="T823" s="46"/>
      <c r="U823" s="72">
        <f t="shared" si="231"/>
        <v>0</v>
      </c>
      <c r="V823" s="71">
        <f t="shared" si="232"/>
        <v>0</v>
      </c>
      <c r="W823" s="71">
        <f t="shared" si="233"/>
        <v>0</v>
      </c>
      <c r="Y823" s="46"/>
      <c r="AA823" s="46"/>
      <c r="AB823" s="51"/>
      <c r="AC823" s="51"/>
      <c r="AD823" s="51"/>
      <c r="AE823" s="51"/>
      <c r="AF823" s="51"/>
      <c r="AG823" s="72">
        <f t="shared" si="234"/>
        <v>0</v>
      </c>
      <c r="AH823" s="46"/>
      <c r="AI823" s="46"/>
      <c r="AJ823" s="72">
        <f t="shared" si="226"/>
        <v>0</v>
      </c>
      <c r="AK823" s="71">
        <f t="shared" si="227"/>
        <v>0</v>
      </c>
      <c r="AL823" s="71">
        <f t="shared" si="228"/>
        <v>0</v>
      </c>
      <c r="AN823" s="73">
        <f t="shared" si="235"/>
        <v>0</v>
      </c>
      <c r="AO823" s="78">
        <f t="shared" si="236"/>
        <v>0</v>
      </c>
      <c r="AP823" s="79">
        <f t="shared" si="237"/>
        <v>0</v>
      </c>
      <c r="AQ823" s="73">
        <f t="shared" si="238"/>
        <v>0</v>
      </c>
      <c r="AR823" s="78">
        <f t="shared" si="239"/>
        <v>0</v>
      </c>
      <c r="AS823" s="79">
        <f t="shared" si="240"/>
        <v>0</v>
      </c>
      <c r="AT823" s="80" t="str">
        <f t="shared" si="241"/>
        <v/>
      </c>
      <c r="AU823" s="80" t="str">
        <f t="shared" si="242"/>
        <v/>
      </c>
      <c r="AW823" s="3" t="s">
        <v>1</v>
      </c>
    </row>
    <row r="824" spans="1:49" x14ac:dyDescent="0.2">
      <c r="A824" s="81">
        <f t="shared" si="229"/>
        <v>817</v>
      </c>
      <c r="B824" s="77" t="str">
        <f>IFERROR(VLOOKUP(F824,GCC.Param!$B$3:$C$96,2,FALSE),"")</f>
        <v/>
      </c>
      <c r="C824" s="70">
        <f>'Input 1 - Schedule 1'!D826</f>
        <v>0</v>
      </c>
      <c r="D824" s="70">
        <f>'Input 1 - Schedule 1'!E826</f>
        <v>0</v>
      </c>
      <c r="E824" s="70">
        <f>'Input 1 - Schedule 1'!F826</f>
        <v>0</v>
      </c>
      <c r="F824" s="70">
        <f>'Input 1 - Schedule 1'!G826</f>
        <v>0</v>
      </c>
      <c r="G824" s="70">
        <f>'Input 1 - Schedule 1'!I826</f>
        <v>0</v>
      </c>
      <c r="H824" s="70" t="str">
        <f>'Input 1 - Schedule 1'!J826</f>
        <v/>
      </c>
      <c r="I824" s="70">
        <f>'Input 1 - Schedule 1'!U826</f>
        <v>0</v>
      </c>
      <c r="J824" s="46"/>
      <c r="L824" s="46"/>
      <c r="M824" s="46"/>
      <c r="N824" s="70">
        <f>SUMIFS('Input 3 - Capital Instruments'!P$6:P$222,'Input 3 - Capital Instruments'!$N$6:$N$222,C824)</f>
        <v>0</v>
      </c>
      <c r="O824" s="46"/>
      <c r="P824" s="46"/>
      <c r="Q824" s="46"/>
      <c r="R824" s="71">
        <f t="shared" si="230"/>
        <v>0</v>
      </c>
      <c r="S824" s="46"/>
      <c r="T824" s="46"/>
      <c r="U824" s="72">
        <f t="shared" si="231"/>
        <v>0</v>
      </c>
      <c r="V824" s="71">
        <f t="shared" si="232"/>
        <v>0</v>
      </c>
      <c r="W824" s="71">
        <f t="shared" si="233"/>
        <v>0</v>
      </c>
      <c r="Y824" s="46"/>
      <c r="AA824" s="46"/>
      <c r="AB824" s="51"/>
      <c r="AC824" s="51"/>
      <c r="AD824" s="51"/>
      <c r="AE824" s="51"/>
      <c r="AF824" s="51"/>
      <c r="AG824" s="72">
        <f t="shared" si="234"/>
        <v>0</v>
      </c>
      <c r="AH824" s="46"/>
      <c r="AI824" s="46"/>
      <c r="AJ824" s="72">
        <f t="shared" si="226"/>
        <v>0</v>
      </c>
      <c r="AK824" s="71">
        <f t="shared" si="227"/>
        <v>0</v>
      </c>
      <c r="AL824" s="71">
        <f t="shared" si="228"/>
        <v>0</v>
      </c>
      <c r="AN824" s="73">
        <f t="shared" si="235"/>
        <v>0</v>
      </c>
      <c r="AO824" s="78">
        <f t="shared" si="236"/>
        <v>0</v>
      </c>
      <c r="AP824" s="79">
        <f t="shared" si="237"/>
        <v>0</v>
      </c>
      <c r="AQ824" s="73">
        <f t="shared" si="238"/>
        <v>0</v>
      </c>
      <c r="AR824" s="78">
        <f t="shared" si="239"/>
        <v>0</v>
      </c>
      <c r="AS824" s="79">
        <f t="shared" si="240"/>
        <v>0</v>
      </c>
      <c r="AT824" s="80" t="str">
        <f t="shared" si="241"/>
        <v/>
      </c>
      <c r="AU824" s="80" t="str">
        <f t="shared" si="242"/>
        <v/>
      </c>
      <c r="AW824" s="3" t="s">
        <v>1</v>
      </c>
    </row>
    <row r="825" spans="1:49" x14ac:dyDescent="0.2">
      <c r="A825" s="81">
        <f t="shared" si="229"/>
        <v>818</v>
      </c>
      <c r="B825" s="77" t="str">
        <f>IFERROR(VLOOKUP(F825,GCC.Param!$B$3:$C$96,2,FALSE),"")</f>
        <v/>
      </c>
      <c r="C825" s="70">
        <f>'Input 1 - Schedule 1'!D827</f>
        <v>0</v>
      </c>
      <c r="D825" s="70">
        <f>'Input 1 - Schedule 1'!E827</f>
        <v>0</v>
      </c>
      <c r="E825" s="70">
        <f>'Input 1 - Schedule 1'!F827</f>
        <v>0</v>
      </c>
      <c r="F825" s="70">
        <f>'Input 1 - Schedule 1'!G827</f>
        <v>0</v>
      </c>
      <c r="G825" s="70">
        <f>'Input 1 - Schedule 1'!I827</f>
        <v>0</v>
      </c>
      <c r="H825" s="70" t="str">
        <f>'Input 1 - Schedule 1'!J827</f>
        <v/>
      </c>
      <c r="I825" s="70">
        <f>'Input 1 - Schedule 1'!U827</f>
        <v>0</v>
      </c>
      <c r="J825" s="46"/>
      <c r="L825" s="46"/>
      <c r="M825" s="46"/>
      <c r="N825" s="70">
        <f>SUMIFS('Input 3 - Capital Instruments'!P$6:P$222,'Input 3 - Capital Instruments'!$N$6:$N$222,C825)</f>
        <v>0</v>
      </c>
      <c r="O825" s="46"/>
      <c r="P825" s="46"/>
      <c r="Q825" s="46"/>
      <c r="R825" s="71">
        <f t="shared" si="230"/>
        <v>0</v>
      </c>
      <c r="S825" s="46"/>
      <c r="T825" s="46"/>
      <c r="U825" s="72">
        <f t="shared" si="231"/>
        <v>0</v>
      </c>
      <c r="V825" s="71">
        <f t="shared" si="232"/>
        <v>0</v>
      </c>
      <c r="W825" s="71">
        <f t="shared" si="233"/>
        <v>0</v>
      </c>
      <c r="Y825" s="46"/>
      <c r="AA825" s="46"/>
      <c r="AB825" s="51"/>
      <c r="AC825" s="51"/>
      <c r="AD825" s="51"/>
      <c r="AE825" s="51"/>
      <c r="AF825" s="51"/>
      <c r="AG825" s="72">
        <f t="shared" si="234"/>
        <v>0</v>
      </c>
      <c r="AH825" s="46"/>
      <c r="AI825" s="46"/>
      <c r="AJ825" s="72">
        <f t="shared" si="226"/>
        <v>0</v>
      </c>
      <c r="AK825" s="71">
        <f t="shared" si="227"/>
        <v>0</v>
      </c>
      <c r="AL825" s="71">
        <f t="shared" si="228"/>
        <v>0</v>
      </c>
      <c r="AN825" s="73">
        <f t="shared" si="235"/>
        <v>0</v>
      </c>
      <c r="AO825" s="78">
        <f t="shared" si="236"/>
        <v>0</v>
      </c>
      <c r="AP825" s="79">
        <f t="shared" si="237"/>
        <v>0</v>
      </c>
      <c r="AQ825" s="73">
        <f t="shared" si="238"/>
        <v>0</v>
      </c>
      <c r="AR825" s="78">
        <f t="shared" si="239"/>
        <v>0</v>
      </c>
      <c r="AS825" s="79">
        <f t="shared" si="240"/>
        <v>0</v>
      </c>
      <c r="AT825" s="80" t="str">
        <f t="shared" si="241"/>
        <v/>
      </c>
      <c r="AU825" s="80" t="str">
        <f t="shared" si="242"/>
        <v/>
      </c>
      <c r="AW825" s="3" t="s">
        <v>1</v>
      </c>
    </row>
    <row r="826" spans="1:49" x14ac:dyDescent="0.2">
      <c r="A826" s="81">
        <f t="shared" si="229"/>
        <v>819</v>
      </c>
      <c r="B826" s="77" t="str">
        <f>IFERROR(VLOOKUP(F826,GCC.Param!$B$3:$C$96,2,FALSE),"")</f>
        <v/>
      </c>
      <c r="C826" s="70">
        <f>'Input 1 - Schedule 1'!D828</f>
        <v>0</v>
      </c>
      <c r="D826" s="70">
        <f>'Input 1 - Schedule 1'!E828</f>
        <v>0</v>
      </c>
      <c r="E826" s="70">
        <f>'Input 1 - Schedule 1'!F828</f>
        <v>0</v>
      </c>
      <c r="F826" s="70">
        <f>'Input 1 - Schedule 1'!G828</f>
        <v>0</v>
      </c>
      <c r="G826" s="70">
        <f>'Input 1 - Schedule 1'!I828</f>
        <v>0</v>
      </c>
      <c r="H826" s="70" t="str">
        <f>'Input 1 - Schedule 1'!J828</f>
        <v/>
      </c>
      <c r="I826" s="70">
        <f>'Input 1 - Schedule 1'!U828</f>
        <v>0</v>
      </c>
      <c r="J826" s="46"/>
      <c r="L826" s="46"/>
      <c r="M826" s="46"/>
      <c r="N826" s="70">
        <f>SUMIFS('Input 3 - Capital Instruments'!P$6:P$222,'Input 3 - Capital Instruments'!$N$6:$N$222,C826)</f>
        <v>0</v>
      </c>
      <c r="O826" s="46"/>
      <c r="P826" s="46"/>
      <c r="Q826" s="46"/>
      <c r="R826" s="71">
        <f t="shared" si="230"/>
        <v>0</v>
      </c>
      <c r="S826" s="46"/>
      <c r="T826" s="46"/>
      <c r="U826" s="72">
        <f t="shared" si="231"/>
        <v>0</v>
      </c>
      <c r="V826" s="71">
        <f t="shared" si="232"/>
        <v>0</v>
      </c>
      <c r="W826" s="71">
        <f t="shared" si="233"/>
        <v>0</v>
      </c>
      <c r="Y826" s="46"/>
      <c r="AA826" s="46"/>
      <c r="AB826" s="51"/>
      <c r="AC826" s="51"/>
      <c r="AD826" s="51"/>
      <c r="AE826" s="51"/>
      <c r="AF826" s="51"/>
      <c r="AG826" s="72">
        <f t="shared" si="234"/>
        <v>0</v>
      </c>
      <c r="AH826" s="46"/>
      <c r="AI826" s="46"/>
      <c r="AJ826" s="72">
        <f t="shared" si="226"/>
        <v>0</v>
      </c>
      <c r="AK826" s="71">
        <f t="shared" si="227"/>
        <v>0</v>
      </c>
      <c r="AL826" s="71">
        <f t="shared" si="228"/>
        <v>0</v>
      </c>
      <c r="AN826" s="73">
        <f t="shared" si="235"/>
        <v>0</v>
      </c>
      <c r="AO826" s="78">
        <f t="shared" si="236"/>
        <v>0</v>
      </c>
      <c r="AP826" s="79">
        <f t="shared" si="237"/>
        <v>0</v>
      </c>
      <c r="AQ826" s="73">
        <f t="shared" si="238"/>
        <v>0</v>
      </c>
      <c r="AR826" s="78">
        <f t="shared" si="239"/>
        <v>0</v>
      </c>
      <c r="AS826" s="79">
        <f t="shared" si="240"/>
        <v>0</v>
      </c>
      <c r="AT826" s="80" t="str">
        <f t="shared" si="241"/>
        <v/>
      </c>
      <c r="AU826" s="80" t="str">
        <f t="shared" si="242"/>
        <v/>
      </c>
      <c r="AW826" s="3" t="s">
        <v>1</v>
      </c>
    </row>
    <row r="827" spans="1:49" x14ac:dyDescent="0.2">
      <c r="A827" s="81">
        <f t="shared" si="229"/>
        <v>820</v>
      </c>
      <c r="B827" s="77" t="str">
        <f>IFERROR(VLOOKUP(F827,GCC.Param!$B$3:$C$96,2,FALSE),"")</f>
        <v/>
      </c>
      <c r="C827" s="70">
        <f>'Input 1 - Schedule 1'!D829</f>
        <v>0</v>
      </c>
      <c r="D827" s="70">
        <f>'Input 1 - Schedule 1'!E829</f>
        <v>0</v>
      </c>
      <c r="E827" s="70">
        <f>'Input 1 - Schedule 1'!F829</f>
        <v>0</v>
      </c>
      <c r="F827" s="70">
        <f>'Input 1 - Schedule 1'!G829</f>
        <v>0</v>
      </c>
      <c r="G827" s="70">
        <f>'Input 1 - Schedule 1'!I829</f>
        <v>0</v>
      </c>
      <c r="H827" s="70" t="str">
        <f>'Input 1 - Schedule 1'!J829</f>
        <v/>
      </c>
      <c r="I827" s="70">
        <f>'Input 1 - Schedule 1'!U829</f>
        <v>0</v>
      </c>
      <c r="J827" s="46"/>
      <c r="L827" s="46"/>
      <c r="M827" s="46"/>
      <c r="N827" s="70">
        <f>SUMIFS('Input 3 - Capital Instruments'!P$6:P$222,'Input 3 - Capital Instruments'!$N$6:$N$222,C827)</f>
        <v>0</v>
      </c>
      <c r="O827" s="46"/>
      <c r="P827" s="46"/>
      <c r="Q827" s="46"/>
      <c r="R827" s="71">
        <f t="shared" si="230"/>
        <v>0</v>
      </c>
      <c r="S827" s="46"/>
      <c r="T827" s="46"/>
      <c r="U827" s="72">
        <f t="shared" si="231"/>
        <v>0</v>
      </c>
      <c r="V827" s="71">
        <f t="shared" si="232"/>
        <v>0</v>
      </c>
      <c r="W827" s="71">
        <f t="shared" si="233"/>
        <v>0</v>
      </c>
      <c r="Y827" s="46"/>
      <c r="AA827" s="46"/>
      <c r="AB827" s="51"/>
      <c r="AC827" s="51"/>
      <c r="AD827" s="51"/>
      <c r="AE827" s="51"/>
      <c r="AF827" s="51"/>
      <c r="AG827" s="72">
        <f t="shared" si="234"/>
        <v>0</v>
      </c>
      <c r="AH827" s="46"/>
      <c r="AI827" s="46"/>
      <c r="AJ827" s="72">
        <f t="shared" si="226"/>
        <v>0</v>
      </c>
      <c r="AK827" s="71">
        <f t="shared" si="227"/>
        <v>0</v>
      </c>
      <c r="AL827" s="71">
        <f t="shared" si="228"/>
        <v>0</v>
      </c>
      <c r="AN827" s="73">
        <f t="shared" si="235"/>
        <v>0</v>
      </c>
      <c r="AO827" s="78">
        <f t="shared" si="236"/>
        <v>0</v>
      </c>
      <c r="AP827" s="79">
        <f t="shared" si="237"/>
        <v>0</v>
      </c>
      <c r="AQ827" s="73">
        <f t="shared" si="238"/>
        <v>0</v>
      </c>
      <c r="AR827" s="78">
        <f t="shared" si="239"/>
        <v>0</v>
      </c>
      <c r="AS827" s="79">
        <f t="shared" si="240"/>
        <v>0</v>
      </c>
      <c r="AT827" s="80" t="str">
        <f t="shared" si="241"/>
        <v/>
      </c>
      <c r="AU827" s="80" t="str">
        <f t="shared" si="242"/>
        <v/>
      </c>
      <c r="AW827" s="3" t="s">
        <v>1</v>
      </c>
    </row>
    <row r="828" spans="1:49" x14ac:dyDescent="0.2">
      <c r="A828" s="81">
        <f t="shared" si="229"/>
        <v>821</v>
      </c>
      <c r="B828" s="77" t="str">
        <f>IFERROR(VLOOKUP(F828,GCC.Param!$B$3:$C$96,2,FALSE),"")</f>
        <v/>
      </c>
      <c r="C828" s="70">
        <f>'Input 1 - Schedule 1'!D830</f>
        <v>0</v>
      </c>
      <c r="D828" s="70">
        <f>'Input 1 - Schedule 1'!E830</f>
        <v>0</v>
      </c>
      <c r="E828" s="70">
        <f>'Input 1 - Schedule 1'!F830</f>
        <v>0</v>
      </c>
      <c r="F828" s="70">
        <f>'Input 1 - Schedule 1'!G830</f>
        <v>0</v>
      </c>
      <c r="G828" s="70">
        <f>'Input 1 - Schedule 1'!I830</f>
        <v>0</v>
      </c>
      <c r="H828" s="70" t="str">
        <f>'Input 1 - Schedule 1'!J830</f>
        <v/>
      </c>
      <c r="I828" s="70">
        <f>'Input 1 - Schedule 1'!U830</f>
        <v>0</v>
      </c>
      <c r="J828" s="46"/>
      <c r="L828" s="46"/>
      <c r="M828" s="46"/>
      <c r="N828" s="70">
        <f>SUMIFS('Input 3 - Capital Instruments'!P$6:P$222,'Input 3 - Capital Instruments'!$N$6:$N$222,C828)</f>
        <v>0</v>
      </c>
      <c r="O828" s="46"/>
      <c r="P828" s="46"/>
      <c r="Q828" s="46"/>
      <c r="R828" s="71">
        <f t="shared" si="230"/>
        <v>0</v>
      </c>
      <c r="S828" s="46"/>
      <c r="T828" s="46"/>
      <c r="U828" s="72">
        <f t="shared" si="231"/>
        <v>0</v>
      </c>
      <c r="V828" s="71">
        <f t="shared" si="232"/>
        <v>0</v>
      </c>
      <c r="W828" s="71">
        <f t="shared" si="233"/>
        <v>0</v>
      </c>
      <c r="Y828" s="46"/>
      <c r="AA828" s="46"/>
      <c r="AB828" s="51"/>
      <c r="AC828" s="51"/>
      <c r="AD828" s="51"/>
      <c r="AE828" s="51"/>
      <c r="AF828" s="51"/>
      <c r="AG828" s="72">
        <f t="shared" si="234"/>
        <v>0</v>
      </c>
      <c r="AH828" s="46"/>
      <c r="AI828" s="46"/>
      <c r="AJ828" s="72">
        <f t="shared" si="226"/>
        <v>0</v>
      </c>
      <c r="AK828" s="71">
        <f t="shared" si="227"/>
        <v>0</v>
      </c>
      <c r="AL828" s="71">
        <f t="shared" si="228"/>
        <v>0</v>
      </c>
      <c r="AN828" s="73">
        <f t="shared" si="235"/>
        <v>0</v>
      </c>
      <c r="AO828" s="78">
        <f t="shared" si="236"/>
        <v>0</v>
      </c>
      <c r="AP828" s="79">
        <f t="shared" si="237"/>
        <v>0</v>
      </c>
      <c r="AQ828" s="73">
        <f t="shared" si="238"/>
        <v>0</v>
      </c>
      <c r="AR828" s="78">
        <f t="shared" si="239"/>
        <v>0</v>
      </c>
      <c r="AS828" s="79">
        <f t="shared" si="240"/>
        <v>0</v>
      </c>
      <c r="AT828" s="80" t="str">
        <f t="shared" si="241"/>
        <v/>
      </c>
      <c r="AU828" s="80" t="str">
        <f t="shared" si="242"/>
        <v/>
      </c>
      <c r="AW828" s="3" t="s">
        <v>1</v>
      </c>
    </row>
    <row r="829" spans="1:49" x14ac:dyDescent="0.2">
      <c r="A829" s="81">
        <f t="shared" si="229"/>
        <v>822</v>
      </c>
      <c r="B829" s="77" t="str">
        <f>IFERROR(VLOOKUP(F829,GCC.Param!$B$3:$C$96,2,FALSE),"")</f>
        <v/>
      </c>
      <c r="C829" s="70">
        <f>'Input 1 - Schedule 1'!D831</f>
        <v>0</v>
      </c>
      <c r="D829" s="70">
        <f>'Input 1 - Schedule 1'!E831</f>
        <v>0</v>
      </c>
      <c r="E829" s="70">
        <f>'Input 1 - Schedule 1'!F831</f>
        <v>0</v>
      </c>
      <c r="F829" s="70">
        <f>'Input 1 - Schedule 1'!G831</f>
        <v>0</v>
      </c>
      <c r="G829" s="70">
        <f>'Input 1 - Schedule 1'!I831</f>
        <v>0</v>
      </c>
      <c r="H829" s="70" t="str">
        <f>'Input 1 - Schedule 1'!J831</f>
        <v/>
      </c>
      <c r="I829" s="70">
        <f>'Input 1 - Schedule 1'!U831</f>
        <v>0</v>
      </c>
      <c r="J829" s="46"/>
      <c r="L829" s="46"/>
      <c r="M829" s="46"/>
      <c r="N829" s="70">
        <f>SUMIFS('Input 3 - Capital Instruments'!P$6:P$222,'Input 3 - Capital Instruments'!$N$6:$N$222,C829)</f>
        <v>0</v>
      </c>
      <c r="O829" s="46"/>
      <c r="P829" s="46"/>
      <c r="Q829" s="46"/>
      <c r="R829" s="71">
        <f t="shared" si="230"/>
        <v>0</v>
      </c>
      <c r="S829" s="46"/>
      <c r="T829" s="46"/>
      <c r="U829" s="72">
        <f t="shared" si="231"/>
        <v>0</v>
      </c>
      <c r="V829" s="71">
        <f t="shared" si="232"/>
        <v>0</v>
      </c>
      <c r="W829" s="71">
        <f t="shared" si="233"/>
        <v>0</v>
      </c>
      <c r="Y829" s="46"/>
      <c r="AA829" s="46"/>
      <c r="AB829" s="51"/>
      <c r="AC829" s="51"/>
      <c r="AD829" s="51"/>
      <c r="AE829" s="51"/>
      <c r="AF829" s="51"/>
      <c r="AG829" s="72">
        <f t="shared" si="234"/>
        <v>0</v>
      </c>
      <c r="AH829" s="46"/>
      <c r="AI829" s="46"/>
      <c r="AJ829" s="72">
        <f t="shared" si="226"/>
        <v>0</v>
      </c>
      <c r="AK829" s="71">
        <f t="shared" si="227"/>
        <v>0</v>
      </c>
      <c r="AL829" s="71">
        <f t="shared" si="228"/>
        <v>0</v>
      </c>
      <c r="AN829" s="73">
        <f t="shared" si="235"/>
        <v>0</v>
      </c>
      <c r="AO829" s="78">
        <f t="shared" si="236"/>
        <v>0</v>
      </c>
      <c r="AP829" s="79">
        <f t="shared" si="237"/>
        <v>0</v>
      </c>
      <c r="AQ829" s="73">
        <f t="shared" si="238"/>
        <v>0</v>
      </c>
      <c r="AR829" s="78">
        <f t="shared" si="239"/>
        <v>0</v>
      </c>
      <c r="AS829" s="79">
        <f t="shared" si="240"/>
        <v>0</v>
      </c>
      <c r="AT829" s="80" t="str">
        <f t="shared" si="241"/>
        <v/>
      </c>
      <c r="AU829" s="80" t="str">
        <f t="shared" si="242"/>
        <v/>
      </c>
      <c r="AW829" s="3" t="s">
        <v>1</v>
      </c>
    </row>
    <row r="830" spans="1:49" x14ac:dyDescent="0.2">
      <c r="A830" s="81">
        <f t="shared" si="229"/>
        <v>823</v>
      </c>
      <c r="B830" s="77" t="str">
        <f>IFERROR(VLOOKUP(F830,GCC.Param!$B$3:$C$96,2,FALSE),"")</f>
        <v/>
      </c>
      <c r="C830" s="70">
        <f>'Input 1 - Schedule 1'!D832</f>
        <v>0</v>
      </c>
      <c r="D830" s="70">
        <f>'Input 1 - Schedule 1'!E832</f>
        <v>0</v>
      </c>
      <c r="E830" s="70">
        <f>'Input 1 - Schedule 1'!F832</f>
        <v>0</v>
      </c>
      <c r="F830" s="70">
        <f>'Input 1 - Schedule 1'!G832</f>
        <v>0</v>
      </c>
      <c r="G830" s="70">
        <f>'Input 1 - Schedule 1'!I832</f>
        <v>0</v>
      </c>
      <c r="H830" s="70" t="str">
        <f>'Input 1 - Schedule 1'!J832</f>
        <v/>
      </c>
      <c r="I830" s="70">
        <f>'Input 1 - Schedule 1'!U832</f>
        <v>0</v>
      </c>
      <c r="J830" s="46"/>
      <c r="L830" s="46"/>
      <c r="M830" s="46"/>
      <c r="N830" s="70">
        <f>SUMIFS('Input 3 - Capital Instruments'!P$6:P$222,'Input 3 - Capital Instruments'!$N$6:$N$222,C830)</f>
        <v>0</v>
      </c>
      <c r="O830" s="46"/>
      <c r="P830" s="46"/>
      <c r="Q830" s="46"/>
      <c r="R830" s="71">
        <f t="shared" si="230"/>
        <v>0</v>
      </c>
      <c r="S830" s="46"/>
      <c r="T830" s="46"/>
      <c r="U830" s="72">
        <f t="shared" si="231"/>
        <v>0</v>
      </c>
      <c r="V830" s="71">
        <f t="shared" si="232"/>
        <v>0</v>
      </c>
      <c r="W830" s="71">
        <f t="shared" si="233"/>
        <v>0</v>
      </c>
      <c r="Y830" s="46"/>
      <c r="AA830" s="46"/>
      <c r="AB830" s="51"/>
      <c r="AC830" s="51"/>
      <c r="AD830" s="51"/>
      <c r="AE830" s="51"/>
      <c r="AF830" s="51"/>
      <c r="AG830" s="72">
        <f t="shared" si="234"/>
        <v>0</v>
      </c>
      <c r="AH830" s="46"/>
      <c r="AI830" s="46"/>
      <c r="AJ830" s="72">
        <f t="shared" si="226"/>
        <v>0</v>
      </c>
      <c r="AK830" s="71">
        <f t="shared" si="227"/>
        <v>0</v>
      </c>
      <c r="AL830" s="71">
        <f t="shared" si="228"/>
        <v>0</v>
      </c>
      <c r="AN830" s="73">
        <f t="shared" si="235"/>
        <v>0</v>
      </c>
      <c r="AO830" s="78">
        <f t="shared" si="236"/>
        <v>0</v>
      </c>
      <c r="AP830" s="79">
        <f t="shared" si="237"/>
        <v>0</v>
      </c>
      <c r="AQ830" s="73">
        <f t="shared" si="238"/>
        <v>0</v>
      </c>
      <c r="AR830" s="78">
        <f t="shared" si="239"/>
        <v>0</v>
      </c>
      <c r="AS830" s="79">
        <f t="shared" si="240"/>
        <v>0</v>
      </c>
      <c r="AT830" s="80" t="str">
        <f t="shared" si="241"/>
        <v/>
      </c>
      <c r="AU830" s="80" t="str">
        <f t="shared" si="242"/>
        <v/>
      </c>
      <c r="AW830" s="3" t="s">
        <v>1</v>
      </c>
    </row>
    <row r="831" spans="1:49" x14ac:dyDescent="0.2">
      <c r="A831" s="81">
        <f t="shared" si="229"/>
        <v>824</v>
      </c>
      <c r="B831" s="77" t="str">
        <f>IFERROR(VLOOKUP(F831,GCC.Param!$B$3:$C$96,2,FALSE),"")</f>
        <v/>
      </c>
      <c r="C831" s="70">
        <f>'Input 1 - Schedule 1'!D833</f>
        <v>0</v>
      </c>
      <c r="D831" s="70">
        <f>'Input 1 - Schedule 1'!E833</f>
        <v>0</v>
      </c>
      <c r="E831" s="70">
        <f>'Input 1 - Schedule 1'!F833</f>
        <v>0</v>
      </c>
      <c r="F831" s="70">
        <f>'Input 1 - Schedule 1'!G833</f>
        <v>0</v>
      </c>
      <c r="G831" s="70">
        <f>'Input 1 - Schedule 1'!I833</f>
        <v>0</v>
      </c>
      <c r="H831" s="70" t="str">
        <f>'Input 1 - Schedule 1'!J833</f>
        <v/>
      </c>
      <c r="I831" s="70">
        <f>'Input 1 - Schedule 1'!U833</f>
        <v>0</v>
      </c>
      <c r="J831" s="46"/>
      <c r="L831" s="46"/>
      <c r="M831" s="46"/>
      <c r="N831" s="70">
        <f>SUMIFS('Input 3 - Capital Instruments'!P$6:P$222,'Input 3 - Capital Instruments'!$N$6:$N$222,C831)</f>
        <v>0</v>
      </c>
      <c r="O831" s="46"/>
      <c r="P831" s="46"/>
      <c r="Q831" s="46"/>
      <c r="R831" s="71">
        <f t="shared" si="230"/>
        <v>0</v>
      </c>
      <c r="S831" s="46"/>
      <c r="T831" s="46"/>
      <c r="U831" s="72">
        <f t="shared" si="231"/>
        <v>0</v>
      </c>
      <c r="V831" s="71">
        <f t="shared" si="232"/>
        <v>0</v>
      </c>
      <c r="W831" s="71">
        <f t="shared" si="233"/>
        <v>0</v>
      </c>
      <c r="Y831" s="46"/>
      <c r="AA831" s="46"/>
      <c r="AB831" s="51"/>
      <c r="AC831" s="51"/>
      <c r="AD831" s="51"/>
      <c r="AE831" s="51"/>
      <c r="AF831" s="51"/>
      <c r="AG831" s="72">
        <f t="shared" si="234"/>
        <v>0</v>
      </c>
      <c r="AH831" s="46"/>
      <c r="AI831" s="46"/>
      <c r="AJ831" s="72">
        <f t="shared" si="226"/>
        <v>0</v>
      </c>
      <c r="AK831" s="71">
        <f t="shared" si="227"/>
        <v>0</v>
      </c>
      <c r="AL831" s="71">
        <f t="shared" si="228"/>
        <v>0</v>
      </c>
      <c r="AN831" s="73">
        <f t="shared" si="235"/>
        <v>0</v>
      </c>
      <c r="AO831" s="78">
        <f t="shared" si="236"/>
        <v>0</v>
      </c>
      <c r="AP831" s="79">
        <f t="shared" si="237"/>
        <v>0</v>
      </c>
      <c r="AQ831" s="73">
        <f t="shared" si="238"/>
        <v>0</v>
      </c>
      <c r="AR831" s="78">
        <f t="shared" si="239"/>
        <v>0</v>
      </c>
      <c r="AS831" s="79">
        <f t="shared" si="240"/>
        <v>0</v>
      </c>
      <c r="AT831" s="80" t="str">
        <f t="shared" si="241"/>
        <v/>
      </c>
      <c r="AU831" s="80" t="str">
        <f t="shared" si="242"/>
        <v/>
      </c>
      <c r="AW831" s="3" t="s">
        <v>1</v>
      </c>
    </row>
    <row r="832" spans="1:49" x14ac:dyDescent="0.2">
      <c r="A832" s="81">
        <f t="shared" si="229"/>
        <v>825</v>
      </c>
      <c r="B832" s="77" t="str">
        <f>IFERROR(VLOOKUP(F832,GCC.Param!$B$3:$C$96,2,FALSE),"")</f>
        <v/>
      </c>
      <c r="C832" s="70">
        <f>'Input 1 - Schedule 1'!D834</f>
        <v>0</v>
      </c>
      <c r="D832" s="70">
        <f>'Input 1 - Schedule 1'!E834</f>
        <v>0</v>
      </c>
      <c r="E832" s="70">
        <f>'Input 1 - Schedule 1'!F834</f>
        <v>0</v>
      </c>
      <c r="F832" s="70">
        <f>'Input 1 - Schedule 1'!G834</f>
        <v>0</v>
      </c>
      <c r="G832" s="70">
        <f>'Input 1 - Schedule 1'!I834</f>
        <v>0</v>
      </c>
      <c r="H832" s="70" t="str">
        <f>'Input 1 - Schedule 1'!J834</f>
        <v/>
      </c>
      <c r="I832" s="70">
        <f>'Input 1 - Schedule 1'!U834</f>
        <v>0</v>
      </c>
      <c r="J832" s="46"/>
      <c r="L832" s="46"/>
      <c r="M832" s="46"/>
      <c r="N832" s="70">
        <f>SUMIFS('Input 3 - Capital Instruments'!P$6:P$222,'Input 3 - Capital Instruments'!$N$6:$N$222,C832)</f>
        <v>0</v>
      </c>
      <c r="O832" s="46"/>
      <c r="P832" s="46"/>
      <c r="Q832" s="46"/>
      <c r="R832" s="71">
        <f t="shared" si="230"/>
        <v>0</v>
      </c>
      <c r="S832" s="46"/>
      <c r="T832" s="46"/>
      <c r="U832" s="72">
        <f t="shared" si="231"/>
        <v>0</v>
      </c>
      <c r="V832" s="71">
        <f t="shared" si="232"/>
        <v>0</v>
      </c>
      <c r="W832" s="71">
        <f t="shared" si="233"/>
        <v>0</v>
      </c>
      <c r="Y832" s="46"/>
      <c r="AA832" s="46"/>
      <c r="AB832" s="51"/>
      <c r="AC832" s="51"/>
      <c r="AD832" s="51"/>
      <c r="AE832" s="51"/>
      <c r="AF832" s="51"/>
      <c r="AG832" s="72">
        <f t="shared" si="234"/>
        <v>0</v>
      </c>
      <c r="AH832" s="46"/>
      <c r="AI832" s="46"/>
      <c r="AJ832" s="72">
        <f t="shared" si="226"/>
        <v>0</v>
      </c>
      <c r="AK832" s="71">
        <f t="shared" si="227"/>
        <v>0</v>
      </c>
      <c r="AL832" s="71">
        <f t="shared" si="228"/>
        <v>0</v>
      </c>
      <c r="AN832" s="73">
        <f t="shared" si="235"/>
        <v>0</v>
      </c>
      <c r="AO832" s="78">
        <f t="shared" si="236"/>
        <v>0</v>
      </c>
      <c r="AP832" s="79">
        <f t="shared" si="237"/>
        <v>0</v>
      </c>
      <c r="AQ832" s="73">
        <f t="shared" si="238"/>
        <v>0</v>
      </c>
      <c r="AR832" s="78">
        <f t="shared" si="239"/>
        <v>0</v>
      </c>
      <c r="AS832" s="79">
        <f t="shared" si="240"/>
        <v>0</v>
      </c>
      <c r="AT832" s="80" t="str">
        <f t="shared" si="241"/>
        <v/>
      </c>
      <c r="AU832" s="80" t="str">
        <f t="shared" si="242"/>
        <v/>
      </c>
      <c r="AW832" s="3" t="s">
        <v>1</v>
      </c>
    </row>
    <row r="833" spans="1:49" x14ac:dyDescent="0.2">
      <c r="A833" s="81">
        <f t="shared" si="229"/>
        <v>826</v>
      </c>
      <c r="B833" s="77" t="str">
        <f>IFERROR(VLOOKUP(F833,GCC.Param!$B$3:$C$96,2,FALSE),"")</f>
        <v/>
      </c>
      <c r="C833" s="70">
        <f>'Input 1 - Schedule 1'!D835</f>
        <v>0</v>
      </c>
      <c r="D833" s="70">
        <f>'Input 1 - Schedule 1'!E835</f>
        <v>0</v>
      </c>
      <c r="E833" s="70">
        <f>'Input 1 - Schedule 1'!F835</f>
        <v>0</v>
      </c>
      <c r="F833" s="70">
        <f>'Input 1 - Schedule 1'!G835</f>
        <v>0</v>
      </c>
      <c r="G833" s="70">
        <f>'Input 1 - Schedule 1'!I835</f>
        <v>0</v>
      </c>
      <c r="H833" s="70" t="str">
        <f>'Input 1 - Schedule 1'!J835</f>
        <v/>
      </c>
      <c r="I833" s="70">
        <f>'Input 1 - Schedule 1'!U835</f>
        <v>0</v>
      </c>
      <c r="J833" s="46"/>
      <c r="L833" s="46"/>
      <c r="M833" s="46"/>
      <c r="N833" s="70">
        <f>SUMIFS('Input 3 - Capital Instruments'!P$6:P$222,'Input 3 - Capital Instruments'!$N$6:$N$222,C833)</f>
        <v>0</v>
      </c>
      <c r="O833" s="46"/>
      <c r="P833" s="46"/>
      <c r="Q833" s="46"/>
      <c r="R833" s="71">
        <f t="shared" si="230"/>
        <v>0</v>
      </c>
      <c r="S833" s="46"/>
      <c r="T833" s="46"/>
      <c r="U833" s="72">
        <f t="shared" si="231"/>
        <v>0</v>
      </c>
      <c r="V833" s="71">
        <f t="shared" si="232"/>
        <v>0</v>
      </c>
      <c r="W833" s="71">
        <f t="shared" si="233"/>
        <v>0</v>
      </c>
      <c r="Y833" s="46"/>
      <c r="AA833" s="46"/>
      <c r="AB833" s="51"/>
      <c r="AC833" s="51"/>
      <c r="AD833" s="51"/>
      <c r="AE833" s="51"/>
      <c r="AF833" s="51"/>
      <c r="AG833" s="72">
        <f t="shared" si="234"/>
        <v>0</v>
      </c>
      <c r="AH833" s="46"/>
      <c r="AI833" s="46"/>
      <c r="AJ833" s="72">
        <f t="shared" si="226"/>
        <v>0</v>
      </c>
      <c r="AK833" s="71">
        <f t="shared" si="227"/>
        <v>0</v>
      </c>
      <c r="AL833" s="71">
        <f t="shared" si="228"/>
        <v>0</v>
      </c>
      <c r="AN833" s="73">
        <f t="shared" si="235"/>
        <v>0</v>
      </c>
      <c r="AO833" s="78">
        <f t="shared" si="236"/>
        <v>0</v>
      </c>
      <c r="AP833" s="79">
        <f t="shared" si="237"/>
        <v>0</v>
      </c>
      <c r="AQ833" s="73">
        <f t="shared" si="238"/>
        <v>0</v>
      </c>
      <c r="AR833" s="78">
        <f t="shared" si="239"/>
        <v>0</v>
      </c>
      <c r="AS833" s="79">
        <f t="shared" si="240"/>
        <v>0</v>
      </c>
      <c r="AT833" s="80" t="str">
        <f t="shared" si="241"/>
        <v/>
      </c>
      <c r="AU833" s="80" t="str">
        <f t="shared" si="242"/>
        <v/>
      </c>
      <c r="AW833" s="3" t="s">
        <v>1</v>
      </c>
    </row>
    <row r="834" spans="1:49" x14ac:dyDescent="0.2">
      <c r="A834" s="81">
        <f t="shared" si="229"/>
        <v>827</v>
      </c>
      <c r="B834" s="77" t="str">
        <f>IFERROR(VLOOKUP(F834,GCC.Param!$B$3:$C$96,2,FALSE),"")</f>
        <v/>
      </c>
      <c r="C834" s="70">
        <f>'Input 1 - Schedule 1'!D836</f>
        <v>0</v>
      </c>
      <c r="D834" s="70">
        <f>'Input 1 - Schedule 1'!E836</f>
        <v>0</v>
      </c>
      <c r="E834" s="70">
        <f>'Input 1 - Schedule 1'!F836</f>
        <v>0</v>
      </c>
      <c r="F834" s="70">
        <f>'Input 1 - Schedule 1'!G836</f>
        <v>0</v>
      </c>
      <c r="G834" s="70">
        <f>'Input 1 - Schedule 1'!I836</f>
        <v>0</v>
      </c>
      <c r="H834" s="70" t="str">
        <f>'Input 1 - Schedule 1'!J836</f>
        <v/>
      </c>
      <c r="I834" s="70">
        <f>'Input 1 - Schedule 1'!U836</f>
        <v>0</v>
      </c>
      <c r="J834" s="46"/>
      <c r="L834" s="46"/>
      <c r="M834" s="46"/>
      <c r="N834" s="70">
        <f>SUMIFS('Input 3 - Capital Instruments'!P$6:P$222,'Input 3 - Capital Instruments'!$N$6:$N$222,C834)</f>
        <v>0</v>
      </c>
      <c r="O834" s="46"/>
      <c r="P834" s="46"/>
      <c r="Q834" s="46"/>
      <c r="R834" s="71">
        <f t="shared" si="230"/>
        <v>0</v>
      </c>
      <c r="S834" s="46"/>
      <c r="T834" s="46"/>
      <c r="U834" s="72">
        <f t="shared" si="231"/>
        <v>0</v>
      </c>
      <c r="V834" s="71">
        <f t="shared" si="232"/>
        <v>0</v>
      </c>
      <c r="W834" s="71">
        <f t="shared" si="233"/>
        <v>0</v>
      </c>
      <c r="Y834" s="46"/>
      <c r="AA834" s="46"/>
      <c r="AB834" s="51"/>
      <c r="AC834" s="51"/>
      <c r="AD834" s="51"/>
      <c r="AE834" s="51"/>
      <c r="AF834" s="51"/>
      <c r="AG834" s="72">
        <f t="shared" si="234"/>
        <v>0</v>
      </c>
      <c r="AH834" s="46"/>
      <c r="AI834" s="46"/>
      <c r="AJ834" s="72">
        <f t="shared" si="226"/>
        <v>0</v>
      </c>
      <c r="AK834" s="71">
        <f t="shared" si="227"/>
        <v>0</v>
      </c>
      <c r="AL834" s="71">
        <f t="shared" si="228"/>
        <v>0</v>
      </c>
      <c r="AN834" s="73">
        <f t="shared" si="235"/>
        <v>0</v>
      </c>
      <c r="AO834" s="78">
        <f t="shared" si="236"/>
        <v>0</v>
      </c>
      <c r="AP834" s="79">
        <f t="shared" si="237"/>
        <v>0</v>
      </c>
      <c r="AQ834" s="73">
        <f t="shared" si="238"/>
        <v>0</v>
      </c>
      <c r="AR834" s="78">
        <f t="shared" si="239"/>
        <v>0</v>
      </c>
      <c r="AS834" s="79">
        <f t="shared" si="240"/>
        <v>0</v>
      </c>
      <c r="AT834" s="80" t="str">
        <f t="shared" si="241"/>
        <v/>
      </c>
      <c r="AU834" s="80" t="str">
        <f t="shared" si="242"/>
        <v/>
      </c>
      <c r="AW834" s="3" t="s">
        <v>1</v>
      </c>
    </row>
    <row r="835" spans="1:49" x14ac:dyDescent="0.2">
      <c r="A835" s="81">
        <f t="shared" si="229"/>
        <v>828</v>
      </c>
      <c r="B835" s="77" t="str">
        <f>IFERROR(VLOOKUP(F835,GCC.Param!$B$3:$C$96,2,FALSE),"")</f>
        <v/>
      </c>
      <c r="C835" s="70">
        <f>'Input 1 - Schedule 1'!D837</f>
        <v>0</v>
      </c>
      <c r="D835" s="70">
        <f>'Input 1 - Schedule 1'!E837</f>
        <v>0</v>
      </c>
      <c r="E835" s="70">
        <f>'Input 1 - Schedule 1'!F837</f>
        <v>0</v>
      </c>
      <c r="F835" s="70">
        <f>'Input 1 - Schedule 1'!G837</f>
        <v>0</v>
      </c>
      <c r="G835" s="70">
        <f>'Input 1 - Schedule 1'!I837</f>
        <v>0</v>
      </c>
      <c r="H835" s="70" t="str">
        <f>'Input 1 - Schedule 1'!J837</f>
        <v/>
      </c>
      <c r="I835" s="70">
        <f>'Input 1 - Schedule 1'!U837</f>
        <v>0</v>
      </c>
      <c r="J835" s="46"/>
      <c r="L835" s="46"/>
      <c r="M835" s="46"/>
      <c r="N835" s="70">
        <f>SUMIFS('Input 3 - Capital Instruments'!P$6:P$222,'Input 3 - Capital Instruments'!$N$6:$N$222,C835)</f>
        <v>0</v>
      </c>
      <c r="O835" s="46"/>
      <c r="P835" s="46"/>
      <c r="Q835" s="46"/>
      <c r="R835" s="71">
        <f t="shared" si="230"/>
        <v>0</v>
      </c>
      <c r="S835" s="46"/>
      <c r="T835" s="46"/>
      <c r="U835" s="72">
        <f t="shared" si="231"/>
        <v>0</v>
      </c>
      <c r="V835" s="71">
        <f t="shared" si="232"/>
        <v>0</v>
      </c>
      <c r="W835" s="71">
        <f t="shared" si="233"/>
        <v>0</v>
      </c>
      <c r="Y835" s="46"/>
      <c r="AA835" s="46"/>
      <c r="AB835" s="51"/>
      <c r="AC835" s="51"/>
      <c r="AD835" s="51"/>
      <c r="AE835" s="51"/>
      <c r="AF835" s="51"/>
      <c r="AG835" s="72">
        <f t="shared" si="234"/>
        <v>0</v>
      </c>
      <c r="AH835" s="46"/>
      <c r="AI835" s="46"/>
      <c r="AJ835" s="72">
        <f t="shared" si="226"/>
        <v>0</v>
      </c>
      <c r="AK835" s="71">
        <f t="shared" si="227"/>
        <v>0</v>
      </c>
      <c r="AL835" s="71">
        <f t="shared" si="228"/>
        <v>0</v>
      </c>
      <c r="AN835" s="73">
        <f t="shared" si="235"/>
        <v>0</v>
      </c>
      <c r="AO835" s="78">
        <f t="shared" si="236"/>
        <v>0</v>
      </c>
      <c r="AP835" s="79">
        <f t="shared" si="237"/>
        <v>0</v>
      </c>
      <c r="AQ835" s="73">
        <f t="shared" si="238"/>
        <v>0</v>
      </c>
      <c r="AR835" s="78">
        <f t="shared" si="239"/>
        <v>0</v>
      </c>
      <c r="AS835" s="79">
        <f t="shared" si="240"/>
        <v>0</v>
      </c>
      <c r="AT835" s="80" t="str">
        <f t="shared" si="241"/>
        <v/>
      </c>
      <c r="AU835" s="80" t="str">
        <f t="shared" si="242"/>
        <v/>
      </c>
      <c r="AW835" s="3" t="s">
        <v>1</v>
      </c>
    </row>
    <row r="836" spans="1:49" x14ac:dyDescent="0.2">
      <c r="A836" s="81">
        <f t="shared" si="229"/>
        <v>829</v>
      </c>
      <c r="B836" s="77" t="str">
        <f>IFERROR(VLOOKUP(F836,GCC.Param!$B$3:$C$96,2,FALSE),"")</f>
        <v/>
      </c>
      <c r="C836" s="70">
        <f>'Input 1 - Schedule 1'!D838</f>
        <v>0</v>
      </c>
      <c r="D836" s="70">
        <f>'Input 1 - Schedule 1'!E838</f>
        <v>0</v>
      </c>
      <c r="E836" s="70">
        <f>'Input 1 - Schedule 1'!F838</f>
        <v>0</v>
      </c>
      <c r="F836" s="70">
        <f>'Input 1 - Schedule 1'!G838</f>
        <v>0</v>
      </c>
      <c r="G836" s="70">
        <f>'Input 1 - Schedule 1'!I838</f>
        <v>0</v>
      </c>
      <c r="H836" s="70" t="str">
        <f>'Input 1 - Schedule 1'!J838</f>
        <v/>
      </c>
      <c r="I836" s="70">
        <f>'Input 1 - Schedule 1'!U838</f>
        <v>0</v>
      </c>
      <c r="J836" s="46"/>
      <c r="L836" s="46"/>
      <c r="M836" s="46"/>
      <c r="N836" s="70">
        <f>SUMIFS('Input 3 - Capital Instruments'!P$6:P$222,'Input 3 - Capital Instruments'!$N$6:$N$222,C836)</f>
        <v>0</v>
      </c>
      <c r="O836" s="46"/>
      <c r="P836" s="46"/>
      <c r="Q836" s="46"/>
      <c r="R836" s="71">
        <f t="shared" si="230"/>
        <v>0</v>
      </c>
      <c r="S836" s="46"/>
      <c r="T836" s="46"/>
      <c r="U836" s="72">
        <f t="shared" si="231"/>
        <v>0</v>
      </c>
      <c r="V836" s="71">
        <f t="shared" si="232"/>
        <v>0</v>
      </c>
      <c r="W836" s="71">
        <f t="shared" si="233"/>
        <v>0</v>
      </c>
      <c r="Y836" s="46"/>
      <c r="AA836" s="46"/>
      <c r="AB836" s="51"/>
      <c r="AC836" s="51"/>
      <c r="AD836" s="51"/>
      <c r="AE836" s="51"/>
      <c r="AF836" s="51"/>
      <c r="AG836" s="72">
        <f t="shared" si="234"/>
        <v>0</v>
      </c>
      <c r="AH836" s="46"/>
      <c r="AI836" s="46"/>
      <c r="AJ836" s="72">
        <f t="shared" si="226"/>
        <v>0</v>
      </c>
      <c r="AK836" s="71">
        <f t="shared" si="227"/>
        <v>0</v>
      </c>
      <c r="AL836" s="71">
        <f t="shared" si="228"/>
        <v>0</v>
      </c>
      <c r="AN836" s="73">
        <f t="shared" si="235"/>
        <v>0</v>
      </c>
      <c r="AO836" s="78">
        <f t="shared" si="236"/>
        <v>0</v>
      </c>
      <c r="AP836" s="79">
        <f t="shared" si="237"/>
        <v>0</v>
      </c>
      <c r="AQ836" s="73">
        <f t="shared" si="238"/>
        <v>0</v>
      </c>
      <c r="AR836" s="78">
        <f t="shared" si="239"/>
        <v>0</v>
      </c>
      <c r="AS836" s="79">
        <f t="shared" si="240"/>
        <v>0</v>
      </c>
      <c r="AT836" s="80" t="str">
        <f t="shared" si="241"/>
        <v/>
      </c>
      <c r="AU836" s="80" t="str">
        <f t="shared" si="242"/>
        <v/>
      </c>
      <c r="AW836" s="3" t="s">
        <v>1</v>
      </c>
    </row>
    <row r="837" spans="1:49" x14ac:dyDescent="0.2">
      <c r="A837" s="81">
        <f t="shared" si="229"/>
        <v>830</v>
      </c>
      <c r="B837" s="77" t="str">
        <f>IFERROR(VLOOKUP(F837,GCC.Param!$B$3:$C$96,2,FALSE),"")</f>
        <v/>
      </c>
      <c r="C837" s="70">
        <f>'Input 1 - Schedule 1'!D839</f>
        <v>0</v>
      </c>
      <c r="D837" s="70">
        <f>'Input 1 - Schedule 1'!E839</f>
        <v>0</v>
      </c>
      <c r="E837" s="70">
        <f>'Input 1 - Schedule 1'!F839</f>
        <v>0</v>
      </c>
      <c r="F837" s="70">
        <f>'Input 1 - Schedule 1'!G839</f>
        <v>0</v>
      </c>
      <c r="G837" s="70">
        <f>'Input 1 - Schedule 1'!I839</f>
        <v>0</v>
      </c>
      <c r="H837" s="70" t="str">
        <f>'Input 1 - Schedule 1'!J839</f>
        <v/>
      </c>
      <c r="I837" s="70">
        <f>'Input 1 - Schedule 1'!U839</f>
        <v>0</v>
      </c>
      <c r="J837" s="46"/>
      <c r="L837" s="46"/>
      <c r="M837" s="46"/>
      <c r="N837" s="70">
        <f>SUMIFS('Input 3 - Capital Instruments'!P$6:P$222,'Input 3 - Capital Instruments'!$N$6:$N$222,C837)</f>
        <v>0</v>
      </c>
      <c r="O837" s="46"/>
      <c r="P837" s="46"/>
      <c r="Q837" s="46"/>
      <c r="R837" s="71">
        <f t="shared" si="230"/>
        <v>0</v>
      </c>
      <c r="S837" s="46"/>
      <c r="T837" s="46"/>
      <c r="U837" s="72">
        <f t="shared" si="231"/>
        <v>0</v>
      </c>
      <c r="V837" s="71">
        <f t="shared" si="232"/>
        <v>0</v>
      </c>
      <c r="W837" s="71">
        <f t="shared" si="233"/>
        <v>0</v>
      </c>
      <c r="Y837" s="46"/>
      <c r="AA837" s="46"/>
      <c r="AB837" s="51"/>
      <c r="AC837" s="51"/>
      <c r="AD837" s="51"/>
      <c r="AE837" s="51"/>
      <c r="AF837" s="51"/>
      <c r="AG837" s="72">
        <f t="shared" si="234"/>
        <v>0</v>
      </c>
      <c r="AH837" s="46"/>
      <c r="AI837" s="46"/>
      <c r="AJ837" s="72">
        <f t="shared" si="226"/>
        <v>0</v>
      </c>
      <c r="AK837" s="71">
        <f t="shared" si="227"/>
        <v>0</v>
      </c>
      <c r="AL837" s="71">
        <f t="shared" si="228"/>
        <v>0</v>
      </c>
      <c r="AN837" s="73">
        <f t="shared" si="235"/>
        <v>0</v>
      </c>
      <c r="AO837" s="78">
        <f t="shared" si="236"/>
        <v>0</v>
      </c>
      <c r="AP837" s="79">
        <f t="shared" si="237"/>
        <v>0</v>
      </c>
      <c r="AQ837" s="73">
        <f t="shared" si="238"/>
        <v>0</v>
      </c>
      <c r="AR837" s="78">
        <f t="shared" si="239"/>
        <v>0</v>
      </c>
      <c r="AS837" s="79">
        <f t="shared" si="240"/>
        <v>0</v>
      </c>
      <c r="AT837" s="80" t="str">
        <f t="shared" si="241"/>
        <v/>
      </c>
      <c r="AU837" s="80" t="str">
        <f t="shared" si="242"/>
        <v/>
      </c>
      <c r="AW837" s="3" t="s">
        <v>1</v>
      </c>
    </row>
    <row r="838" spans="1:49" x14ac:dyDescent="0.2">
      <c r="A838" s="81">
        <f t="shared" si="229"/>
        <v>831</v>
      </c>
      <c r="B838" s="77" t="str">
        <f>IFERROR(VLOOKUP(F838,GCC.Param!$B$3:$C$96,2,FALSE),"")</f>
        <v/>
      </c>
      <c r="C838" s="70">
        <f>'Input 1 - Schedule 1'!D840</f>
        <v>0</v>
      </c>
      <c r="D838" s="70">
        <f>'Input 1 - Schedule 1'!E840</f>
        <v>0</v>
      </c>
      <c r="E838" s="70">
        <f>'Input 1 - Schedule 1'!F840</f>
        <v>0</v>
      </c>
      <c r="F838" s="70">
        <f>'Input 1 - Schedule 1'!G840</f>
        <v>0</v>
      </c>
      <c r="G838" s="70">
        <f>'Input 1 - Schedule 1'!I840</f>
        <v>0</v>
      </c>
      <c r="H838" s="70" t="str">
        <f>'Input 1 - Schedule 1'!J840</f>
        <v/>
      </c>
      <c r="I838" s="70">
        <f>'Input 1 - Schedule 1'!U840</f>
        <v>0</v>
      </c>
      <c r="J838" s="46"/>
      <c r="L838" s="46"/>
      <c r="M838" s="46"/>
      <c r="N838" s="70">
        <f>SUMIFS('Input 3 - Capital Instruments'!P$6:P$222,'Input 3 - Capital Instruments'!$N$6:$N$222,C838)</f>
        <v>0</v>
      </c>
      <c r="O838" s="46"/>
      <c r="P838" s="46"/>
      <c r="Q838" s="46"/>
      <c r="R838" s="71">
        <f t="shared" si="230"/>
        <v>0</v>
      </c>
      <c r="S838" s="46"/>
      <c r="T838" s="46"/>
      <c r="U838" s="72">
        <f t="shared" si="231"/>
        <v>0</v>
      </c>
      <c r="V838" s="71">
        <f t="shared" si="232"/>
        <v>0</v>
      </c>
      <c r="W838" s="71">
        <f t="shared" si="233"/>
        <v>0</v>
      </c>
      <c r="Y838" s="46"/>
      <c r="AA838" s="46"/>
      <c r="AB838" s="51"/>
      <c r="AC838" s="51"/>
      <c r="AD838" s="51"/>
      <c r="AE838" s="51"/>
      <c r="AF838" s="51"/>
      <c r="AG838" s="72">
        <f t="shared" si="234"/>
        <v>0</v>
      </c>
      <c r="AH838" s="46"/>
      <c r="AI838" s="46"/>
      <c r="AJ838" s="72">
        <f t="shared" si="226"/>
        <v>0</v>
      </c>
      <c r="AK838" s="71">
        <f t="shared" si="227"/>
        <v>0</v>
      </c>
      <c r="AL838" s="71">
        <f t="shared" si="228"/>
        <v>0</v>
      </c>
      <c r="AN838" s="73">
        <f t="shared" si="235"/>
        <v>0</v>
      </c>
      <c r="AO838" s="78">
        <f t="shared" si="236"/>
        <v>0</v>
      </c>
      <c r="AP838" s="79">
        <f t="shared" si="237"/>
        <v>0</v>
      </c>
      <c r="AQ838" s="73">
        <f t="shared" si="238"/>
        <v>0</v>
      </c>
      <c r="AR838" s="78">
        <f t="shared" si="239"/>
        <v>0</v>
      </c>
      <c r="AS838" s="79">
        <f t="shared" si="240"/>
        <v>0</v>
      </c>
      <c r="AT838" s="80" t="str">
        <f t="shared" si="241"/>
        <v/>
      </c>
      <c r="AU838" s="80" t="str">
        <f t="shared" si="242"/>
        <v/>
      </c>
      <c r="AW838" s="3" t="s">
        <v>1</v>
      </c>
    </row>
    <row r="839" spans="1:49" x14ac:dyDescent="0.2">
      <c r="A839" s="81">
        <f t="shared" si="229"/>
        <v>832</v>
      </c>
      <c r="B839" s="77" t="str">
        <f>IFERROR(VLOOKUP(F839,GCC.Param!$B$3:$C$96,2,FALSE),"")</f>
        <v/>
      </c>
      <c r="C839" s="70">
        <f>'Input 1 - Schedule 1'!D841</f>
        <v>0</v>
      </c>
      <c r="D839" s="70">
        <f>'Input 1 - Schedule 1'!E841</f>
        <v>0</v>
      </c>
      <c r="E839" s="70">
        <f>'Input 1 - Schedule 1'!F841</f>
        <v>0</v>
      </c>
      <c r="F839" s="70">
        <f>'Input 1 - Schedule 1'!G841</f>
        <v>0</v>
      </c>
      <c r="G839" s="70">
        <f>'Input 1 - Schedule 1'!I841</f>
        <v>0</v>
      </c>
      <c r="H839" s="70" t="str">
        <f>'Input 1 - Schedule 1'!J841</f>
        <v/>
      </c>
      <c r="I839" s="70">
        <f>'Input 1 - Schedule 1'!U841</f>
        <v>0</v>
      </c>
      <c r="J839" s="46"/>
      <c r="L839" s="46"/>
      <c r="M839" s="46"/>
      <c r="N839" s="70">
        <f>SUMIFS('Input 3 - Capital Instruments'!P$6:P$222,'Input 3 - Capital Instruments'!$N$6:$N$222,C839)</f>
        <v>0</v>
      </c>
      <c r="O839" s="46"/>
      <c r="P839" s="46"/>
      <c r="Q839" s="46"/>
      <c r="R839" s="71">
        <f t="shared" si="230"/>
        <v>0</v>
      </c>
      <c r="S839" s="46"/>
      <c r="T839" s="46"/>
      <c r="U839" s="72">
        <f t="shared" si="231"/>
        <v>0</v>
      </c>
      <c r="V839" s="71">
        <f t="shared" si="232"/>
        <v>0</v>
      </c>
      <c r="W839" s="71">
        <f t="shared" si="233"/>
        <v>0</v>
      </c>
      <c r="Y839" s="46"/>
      <c r="AA839" s="46"/>
      <c r="AB839" s="51"/>
      <c r="AC839" s="51"/>
      <c r="AD839" s="51"/>
      <c r="AE839" s="51"/>
      <c r="AF839" s="51"/>
      <c r="AG839" s="72">
        <f t="shared" si="234"/>
        <v>0</v>
      </c>
      <c r="AH839" s="46"/>
      <c r="AI839" s="46"/>
      <c r="AJ839" s="72">
        <f t="shared" si="226"/>
        <v>0</v>
      </c>
      <c r="AK839" s="71">
        <f t="shared" si="227"/>
        <v>0</v>
      </c>
      <c r="AL839" s="71">
        <f t="shared" si="228"/>
        <v>0</v>
      </c>
      <c r="AN839" s="73">
        <f t="shared" si="235"/>
        <v>0</v>
      </c>
      <c r="AO839" s="78">
        <f t="shared" si="236"/>
        <v>0</v>
      </c>
      <c r="AP839" s="79">
        <f t="shared" si="237"/>
        <v>0</v>
      </c>
      <c r="AQ839" s="73">
        <f t="shared" si="238"/>
        <v>0</v>
      </c>
      <c r="AR839" s="78">
        <f t="shared" si="239"/>
        <v>0</v>
      </c>
      <c r="AS839" s="79">
        <f t="shared" si="240"/>
        <v>0</v>
      </c>
      <c r="AT839" s="80" t="str">
        <f t="shared" si="241"/>
        <v/>
      </c>
      <c r="AU839" s="80" t="str">
        <f t="shared" si="242"/>
        <v/>
      </c>
      <c r="AW839" s="3" t="s">
        <v>1</v>
      </c>
    </row>
    <row r="840" spans="1:49" x14ac:dyDescent="0.2">
      <c r="A840" s="81">
        <f t="shared" si="229"/>
        <v>833</v>
      </c>
      <c r="B840" s="77" t="str">
        <f>IFERROR(VLOOKUP(F840,GCC.Param!$B$3:$C$96,2,FALSE),"")</f>
        <v/>
      </c>
      <c r="C840" s="70">
        <f>'Input 1 - Schedule 1'!D842</f>
        <v>0</v>
      </c>
      <c r="D840" s="70">
        <f>'Input 1 - Schedule 1'!E842</f>
        <v>0</v>
      </c>
      <c r="E840" s="70">
        <f>'Input 1 - Schedule 1'!F842</f>
        <v>0</v>
      </c>
      <c r="F840" s="70">
        <f>'Input 1 - Schedule 1'!G842</f>
        <v>0</v>
      </c>
      <c r="G840" s="70">
        <f>'Input 1 - Schedule 1'!I842</f>
        <v>0</v>
      </c>
      <c r="H840" s="70" t="str">
        <f>'Input 1 - Schedule 1'!J842</f>
        <v/>
      </c>
      <c r="I840" s="70">
        <f>'Input 1 - Schedule 1'!U842</f>
        <v>0</v>
      </c>
      <c r="J840" s="46"/>
      <c r="L840" s="46"/>
      <c r="M840" s="46"/>
      <c r="N840" s="70">
        <f>SUMIFS('Input 3 - Capital Instruments'!P$6:P$222,'Input 3 - Capital Instruments'!$N$6:$N$222,C840)</f>
        <v>0</v>
      </c>
      <c r="O840" s="46"/>
      <c r="P840" s="46"/>
      <c r="Q840" s="46"/>
      <c r="R840" s="71">
        <f t="shared" si="230"/>
        <v>0</v>
      </c>
      <c r="S840" s="46"/>
      <c r="T840" s="46"/>
      <c r="U840" s="72">
        <f t="shared" si="231"/>
        <v>0</v>
      </c>
      <c r="V840" s="71">
        <f t="shared" si="232"/>
        <v>0</v>
      </c>
      <c r="W840" s="71">
        <f t="shared" si="233"/>
        <v>0</v>
      </c>
      <c r="Y840" s="46"/>
      <c r="AA840" s="46"/>
      <c r="AB840" s="51"/>
      <c r="AC840" s="51"/>
      <c r="AD840" s="51"/>
      <c r="AE840" s="51"/>
      <c r="AF840" s="51"/>
      <c r="AG840" s="72">
        <f t="shared" si="234"/>
        <v>0</v>
      </c>
      <c r="AH840" s="46"/>
      <c r="AI840" s="46"/>
      <c r="AJ840" s="72">
        <f t="shared" si="226"/>
        <v>0</v>
      </c>
      <c r="AK840" s="71">
        <f t="shared" si="227"/>
        <v>0</v>
      </c>
      <c r="AL840" s="71">
        <f t="shared" si="228"/>
        <v>0</v>
      </c>
      <c r="AN840" s="73">
        <f t="shared" si="235"/>
        <v>0</v>
      </c>
      <c r="AO840" s="78">
        <f t="shared" si="236"/>
        <v>0</v>
      </c>
      <c r="AP840" s="79">
        <f t="shared" si="237"/>
        <v>0</v>
      </c>
      <c r="AQ840" s="73">
        <f t="shared" si="238"/>
        <v>0</v>
      </c>
      <c r="AR840" s="78">
        <f t="shared" si="239"/>
        <v>0</v>
      </c>
      <c r="AS840" s="79">
        <f t="shared" si="240"/>
        <v>0</v>
      </c>
      <c r="AT840" s="80" t="str">
        <f t="shared" si="241"/>
        <v/>
      </c>
      <c r="AU840" s="80" t="str">
        <f t="shared" si="242"/>
        <v/>
      </c>
      <c r="AW840" s="3" t="s">
        <v>1</v>
      </c>
    </row>
    <row r="841" spans="1:49" x14ac:dyDescent="0.2">
      <c r="A841" s="81">
        <f t="shared" si="229"/>
        <v>834</v>
      </c>
      <c r="B841" s="77" t="str">
        <f>IFERROR(VLOOKUP(F841,GCC.Param!$B$3:$C$96,2,FALSE),"")</f>
        <v/>
      </c>
      <c r="C841" s="70">
        <f>'Input 1 - Schedule 1'!D843</f>
        <v>0</v>
      </c>
      <c r="D841" s="70">
        <f>'Input 1 - Schedule 1'!E843</f>
        <v>0</v>
      </c>
      <c r="E841" s="70">
        <f>'Input 1 - Schedule 1'!F843</f>
        <v>0</v>
      </c>
      <c r="F841" s="70">
        <f>'Input 1 - Schedule 1'!G843</f>
        <v>0</v>
      </c>
      <c r="G841" s="70">
        <f>'Input 1 - Schedule 1'!I843</f>
        <v>0</v>
      </c>
      <c r="H841" s="70" t="str">
        <f>'Input 1 - Schedule 1'!J843</f>
        <v/>
      </c>
      <c r="I841" s="70">
        <f>'Input 1 - Schedule 1'!U843</f>
        <v>0</v>
      </c>
      <c r="J841" s="46"/>
      <c r="L841" s="46"/>
      <c r="M841" s="46"/>
      <c r="N841" s="70">
        <f>SUMIFS('Input 3 - Capital Instruments'!P$6:P$222,'Input 3 - Capital Instruments'!$N$6:$N$222,C841)</f>
        <v>0</v>
      </c>
      <c r="O841" s="46"/>
      <c r="P841" s="46"/>
      <c r="Q841" s="46"/>
      <c r="R841" s="71">
        <f t="shared" si="230"/>
        <v>0</v>
      </c>
      <c r="S841" s="46"/>
      <c r="T841" s="46"/>
      <c r="U841" s="72">
        <f t="shared" si="231"/>
        <v>0</v>
      </c>
      <c r="V841" s="71">
        <f t="shared" si="232"/>
        <v>0</v>
      </c>
      <c r="W841" s="71">
        <f t="shared" si="233"/>
        <v>0</v>
      </c>
      <c r="Y841" s="46"/>
      <c r="AA841" s="46"/>
      <c r="AB841" s="51"/>
      <c r="AC841" s="51"/>
      <c r="AD841" s="51"/>
      <c r="AE841" s="51"/>
      <c r="AF841" s="51"/>
      <c r="AG841" s="72">
        <f t="shared" si="234"/>
        <v>0</v>
      </c>
      <c r="AH841" s="46"/>
      <c r="AI841" s="46"/>
      <c r="AJ841" s="72">
        <f t="shared" ref="AJ841:AJ904" si="243">AG841-AH841</f>
        <v>0</v>
      </c>
      <c r="AK841" s="71">
        <f t="shared" ref="AK841:AK904" si="244">AG841-AI841</f>
        <v>0</v>
      </c>
      <c r="AL841" s="71">
        <f t="shared" ref="AL841:AL904" si="245">AG841-AH841-AI841</f>
        <v>0</v>
      </c>
      <c r="AN841" s="73">
        <f t="shared" si="235"/>
        <v>0</v>
      </c>
      <c r="AO841" s="78">
        <f t="shared" si="236"/>
        <v>0</v>
      </c>
      <c r="AP841" s="79">
        <f t="shared" si="237"/>
        <v>0</v>
      </c>
      <c r="AQ841" s="73">
        <f t="shared" si="238"/>
        <v>0</v>
      </c>
      <c r="AR841" s="78">
        <f t="shared" si="239"/>
        <v>0</v>
      </c>
      <c r="AS841" s="79">
        <f t="shared" si="240"/>
        <v>0</v>
      </c>
      <c r="AT841" s="80" t="str">
        <f t="shared" si="241"/>
        <v/>
      </c>
      <c r="AU841" s="80" t="str">
        <f t="shared" si="242"/>
        <v/>
      </c>
      <c r="AW841" s="3" t="s">
        <v>1</v>
      </c>
    </row>
    <row r="842" spans="1:49" x14ac:dyDescent="0.2">
      <c r="A842" s="81">
        <f t="shared" ref="A842:A905" si="246">A841+1</f>
        <v>835</v>
      </c>
      <c r="B842" s="77" t="str">
        <f>IFERROR(VLOOKUP(F842,GCC.Param!$B$3:$C$96,2,FALSE),"")</f>
        <v/>
      </c>
      <c r="C842" s="70">
        <f>'Input 1 - Schedule 1'!D844</f>
        <v>0</v>
      </c>
      <c r="D842" s="70">
        <f>'Input 1 - Schedule 1'!E844</f>
        <v>0</v>
      </c>
      <c r="E842" s="70">
        <f>'Input 1 - Schedule 1'!F844</f>
        <v>0</v>
      </c>
      <c r="F842" s="70">
        <f>'Input 1 - Schedule 1'!G844</f>
        <v>0</v>
      </c>
      <c r="G842" s="70">
        <f>'Input 1 - Schedule 1'!I844</f>
        <v>0</v>
      </c>
      <c r="H842" s="70" t="str">
        <f>'Input 1 - Schedule 1'!J844</f>
        <v/>
      </c>
      <c r="I842" s="70">
        <f>'Input 1 - Schedule 1'!U844</f>
        <v>0</v>
      </c>
      <c r="J842" s="46"/>
      <c r="L842" s="46"/>
      <c r="M842" s="46"/>
      <c r="N842" s="70">
        <f>SUMIFS('Input 3 - Capital Instruments'!P$6:P$222,'Input 3 - Capital Instruments'!$N$6:$N$222,C842)</f>
        <v>0</v>
      </c>
      <c r="O842" s="46"/>
      <c r="P842" s="46"/>
      <c r="Q842" s="46"/>
      <c r="R842" s="71">
        <f t="shared" si="230"/>
        <v>0</v>
      </c>
      <c r="S842" s="46"/>
      <c r="T842" s="46"/>
      <c r="U842" s="72">
        <f t="shared" si="231"/>
        <v>0</v>
      </c>
      <c r="V842" s="71">
        <f t="shared" si="232"/>
        <v>0</v>
      </c>
      <c r="W842" s="71">
        <f t="shared" si="233"/>
        <v>0</v>
      </c>
      <c r="Y842" s="46"/>
      <c r="AA842" s="46"/>
      <c r="AB842" s="51"/>
      <c r="AC842" s="51"/>
      <c r="AD842" s="51"/>
      <c r="AE842" s="51"/>
      <c r="AF842" s="51"/>
      <c r="AG842" s="72">
        <f t="shared" si="234"/>
        <v>0</v>
      </c>
      <c r="AH842" s="46"/>
      <c r="AI842" s="46"/>
      <c r="AJ842" s="72">
        <f t="shared" si="243"/>
        <v>0</v>
      </c>
      <c r="AK842" s="71">
        <f t="shared" si="244"/>
        <v>0</v>
      </c>
      <c r="AL842" s="71">
        <f t="shared" si="245"/>
        <v>0</v>
      </c>
      <c r="AN842" s="73">
        <f t="shared" si="235"/>
        <v>0</v>
      </c>
      <c r="AO842" s="78">
        <f t="shared" si="236"/>
        <v>0</v>
      </c>
      <c r="AP842" s="79">
        <f t="shared" si="237"/>
        <v>0</v>
      </c>
      <c r="AQ842" s="73">
        <f t="shared" si="238"/>
        <v>0</v>
      </c>
      <c r="AR842" s="78">
        <f t="shared" si="239"/>
        <v>0</v>
      </c>
      <c r="AS842" s="79">
        <f t="shared" si="240"/>
        <v>0</v>
      </c>
      <c r="AT842" s="80" t="str">
        <f t="shared" si="241"/>
        <v/>
      </c>
      <c r="AU842" s="80" t="str">
        <f t="shared" si="242"/>
        <v/>
      </c>
      <c r="AW842" s="3" t="s">
        <v>1</v>
      </c>
    </row>
    <row r="843" spans="1:49" x14ac:dyDescent="0.2">
      <c r="A843" s="81">
        <f t="shared" si="246"/>
        <v>836</v>
      </c>
      <c r="B843" s="77" t="str">
        <f>IFERROR(VLOOKUP(F843,GCC.Param!$B$3:$C$96,2,FALSE),"")</f>
        <v/>
      </c>
      <c r="C843" s="70">
        <f>'Input 1 - Schedule 1'!D845</f>
        <v>0</v>
      </c>
      <c r="D843" s="70">
        <f>'Input 1 - Schedule 1'!E845</f>
        <v>0</v>
      </c>
      <c r="E843" s="70">
        <f>'Input 1 - Schedule 1'!F845</f>
        <v>0</v>
      </c>
      <c r="F843" s="70">
        <f>'Input 1 - Schedule 1'!G845</f>
        <v>0</v>
      </c>
      <c r="G843" s="70">
        <f>'Input 1 - Schedule 1'!I845</f>
        <v>0</v>
      </c>
      <c r="H843" s="70" t="str">
        <f>'Input 1 - Schedule 1'!J845</f>
        <v/>
      </c>
      <c r="I843" s="70">
        <f>'Input 1 - Schedule 1'!U845</f>
        <v>0</v>
      </c>
      <c r="J843" s="46"/>
      <c r="L843" s="46"/>
      <c r="M843" s="46"/>
      <c r="N843" s="70">
        <f>SUMIFS('Input 3 - Capital Instruments'!P$6:P$222,'Input 3 - Capital Instruments'!$N$6:$N$222,C843)</f>
        <v>0</v>
      </c>
      <c r="O843" s="46"/>
      <c r="P843" s="46"/>
      <c r="Q843" s="46"/>
      <c r="R843" s="71">
        <f t="shared" ref="R843:R906" si="247">L843-SUM(M843:Q843)</f>
        <v>0</v>
      </c>
      <c r="S843" s="46"/>
      <c r="T843" s="46"/>
      <c r="U843" s="72">
        <f t="shared" ref="U843:U906" si="248">R843-S843</f>
        <v>0</v>
      </c>
      <c r="V843" s="71">
        <f t="shared" ref="V843:V906" si="249">R843-T843</f>
        <v>0</v>
      </c>
      <c r="W843" s="71">
        <f t="shared" ref="W843:W906" si="250">R843-S843-T843</f>
        <v>0</v>
      </c>
      <c r="Y843" s="46"/>
      <c r="AA843" s="46"/>
      <c r="AB843" s="51"/>
      <c r="AC843" s="51"/>
      <c r="AD843" s="51"/>
      <c r="AE843" s="51"/>
      <c r="AF843" s="51"/>
      <c r="AG843" s="72">
        <f t="shared" ref="AG843:AG906" si="251">AA843-SUM(AB843:AF843)</f>
        <v>0</v>
      </c>
      <c r="AH843" s="46"/>
      <c r="AI843" s="46"/>
      <c r="AJ843" s="72">
        <f t="shared" si="243"/>
        <v>0</v>
      </c>
      <c r="AK843" s="71">
        <f t="shared" si="244"/>
        <v>0</v>
      </c>
      <c r="AL843" s="71">
        <f t="shared" si="245"/>
        <v>0</v>
      </c>
      <c r="AN843" s="73">
        <f t="shared" ref="AN843:AN906" si="252">SUMPRODUCT(J$7:J$1008*(G$7:G$1008=$C843))</f>
        <v>0</v>
      </c>
      <c r="AO843" s="78">
        <f t="shared" ref="AO843:AO906" si="253">M843</f>
        <v>0</v>
      </c>
      <c r="AP843" s="79">
        <f t="shared" ref="AP843:AP906" si="254">AN843-AO843</f>
        <v>0</v>
      </c>
      <c r="AQ843" s="73">
        <f t="shared" ref="AQ843:AQ906" si="255">SUMPRODUCT(Y$7:Y$1008*(G$7:G$1008=$C843))</f>
        <v>0</v>
      </c>
      <c r="AR843" s="78">
        <f t="shared" ref="AR843:AR906" si="256">AB843</f>
        <v>0</v>
      </c>
      <c r="AS843" s="79">
        <f t="shared" ref="AS843:AS906" si="257">AQ843-AR843</f>
        <v>0</v>
      </c>
      <c r="AT843" s="80" t="str">
        <f t="shared" ref="AT843:AT906" si="258">IFERROR(L843/AA843,"")</f>
        <v/>
      </c>
      <c r="AU843" s="80" t="str">
        <f t="shared" ref="AU843:AU906" si="259">IFERROR(R843/AG843,"")</f>
        <v/>
      </c>
      <c r="AW843" s="3" t="s">
        <v>1</v>
      </c>
    </row>
    <row r="844" spans="1:49" x14ac:dyDescent="0.2">
      <c r="A844" s="81">
        <f t="shared" si="246"/>
        <v>837</v>
      </c>
      <c r="B844" s="77" t="str">
        <f>IFERROR(VLOOKUP(F844,GCC.Param!$B$3:$C$96,2,FALSE),"")</f>
        <v/>
      </c>
      <c r="C844" s="70">
        <f>'Input 1 - Schedule 1'!D846</f>
        <v>0</v>
      </c>
      <c r="D844" s="70">
        <f>'Input 1 - Schedule 1'!E846</f>
        <v>0</v>
      </c>
      <c r="E844" s="70">
        <f>'Input 1 - Schedule 1'!F846</f>
        <v>0</v>
      </c>
      <c r="F844" s="70">
        <f>'Input 1 - Schedule 1'!G846</f>
        <v>0</v>
      </c>
      <c r="G844" s="70">
        <f>'Input 1 - Schedule 1'!I846</f>
        <v>0</v>
      </c>
      <c r="H844" s="70" t="str">
        <f>'Input 1 - Schedule 1'!J846</f>
        <v/>
      </c>
      <c r="I844" s="70">
        <f>'Input 1 - Schedule 1'!U846</f>
        <v>0</v>
      </c>
      <c r="J844" s="46"/>
      <c r="L844" s="46"/>
      <c r="M844" s="46"/>
      <c r="N844" s="70">
        <f>SUMIFS('Input 3 - Capital Instruments'!P$6:P$222,'Input 3 - Capital Instruments'!$N$6:$N$222,C844)</f>
        <v>0</v>
      </c>
      <c r="O844" s="46"/>
      <c r="P844" s="46"/>
      <c r="Q844" s="46"/>
      <c r="R844" s="71">
        <f t="shared" si="247"/>
        <v>0</v>
      </c>
      <c r="S844" s="46"/>
      <c r="T844" s="46"/>
      <c r="U844" s="72">
        <f t="shared" si="248"/>
        <v>0</v>
      </c>
      <c r="V844" s="71">
        <f t="shared" si="249"/>
        <v>0</v>
      </c>
      <c r="W844" s="71">
        <f t="shared" si="250"/>
        <v>0</v>
      </c>
      <c r="Y844" s="46"/>
      <c r="AA844" s="46"/>
      <c r="AB844" s="51"/>
      <c r="AC844" s="51"/>
      <c r="AD844" s="51"/>
      <c r="AE844" s="51"/>
      <c r="AF844" s="51"/>
      <c r="AG844" s="72">
        <f t="shared" si="251"/>
        <v>0</v>
      </c>
      <c r="AH844" s="46"/>
      <c r="AI844" s="46"/>
      <c r="AJ844" s="72">
        <f t="shared" si="243"/>
        <v>0</v>
      </c>
      <c r="AK844" s="71">
        <f t="shared" si="244"/>
        <v>0</v>
      </c>
      <c r="AL844" s="71">
        <f t="shared" si="245"/>
        <v>0</v>
      </c>
      <c r="AN844" s="73">
        <f t="shared" si="252"/>
        <v>0</v>
      </c>
      <c r="AO844" s="78">
        <f t="shared" si="253"/>
        <v>0</v>
      </c>
      <c r="AP844" s="79">
        <f t="shared" si="254"/>
        <v>0</v>
      </c>
      <c r="AQ844" s="73">
        <f t="shared" si="255"/>
        <v>0</v>
      </c>
      <c r="AR844" s="78">
        <f t="shared" si="256"/>
        <v>0</v>
      </c>
      <c r="AS844" s="79">
        <f t="shared" si="257"/>
        <v>0</v>
      </c>
      <c r="AT844" s="80" t="str">
        <f t="shared" si="258"/>
        <v/>
      </c>
      <c r="AU844" s="80" t="str">
        <f t="shared" si="259"/>
        <v/>
      </c>
      <c r="AW844" s="3" t="s">
        <v>1</v>
      </c>
    </row>
    <row r="845" spans="1:49" x14ac:dyDescent="0.2">
      <c r="A845" s="81">
        <f t="shared" si="246"/>
        <v>838</v>
      </c>
      <c r="B845" s="77" t="str">
        <f>IFERROR(VLOOKUP(F845,GCC.Param!$B$3:$C$96,2,FALSE),"")</f>
        <v/>
      </c>
      <c r="C845" s="70">
        <f>'Input 1 - Schedule 1'!D847</f>
        <v>0</v>
      </c>
      <c r="D845" s="70">
        <f>'Input 1 - Schedule 1'!E847</f>
        <v>0</v>
      </c>
      <c r="E845" s="70">
        <f>'Input 1 - Schedule 1'!F847</f>
        <v>0</v>
      </c>
      <c r="F845" s="70">
        <f>'Input 1 - Schedule 1'!G847</f>
        <v>0</v>
      </c>
      <c r="G845" s="70">
        <f>'Input 1 - Schedule 1'!I847</f>
        <v>0</v>
      </c>
      <c r="H845" s="70" t="str">
        <f>'Input 1 - Schedule 1'!J847</f>
        <v/>
      </c>
      <c r="I845" s="70">
        <f>'Input 1 - Schedule 1'!U847</f>
        <v>0</v>
      </c>
      <c r="J845" s="46"/>
      <c r="L845" s="46"/>
      <c r="M845" s="46"/>
      <c r="N845" s="70">
        <f>SUMIFS('Input 3 - Capital Instruments'!P$6:P$222,'Input 3 - Capital Instruments'!$N$6:$N$222,C845)</f>
        <v>0</v>
      </c>
      <c r="O845" s="46"/>
      <c r="P845" s="46"/>
      <c r="Q845" s="46"/>
      <c r="R845" s="71">
        <f t="shared" si="247"/>
        <v>0</v>
      </c>
      <c r="S845" s="46"/>
      <c r="T845" s="46"/>
      <c r="U845" s="72">
        <f t="shared" si="248"/>
        <v>0</v>
      </c>
      <c r="V845" s="71">
        <f t="shared" si="249"/>
        <v>0</v>
      </c>
      <c r="W845" s="71">
        <f t="shared" si="250"/>
        <v>0</v>
      </c>
      <c r="Y845" s="46"/>
      <c r="AA845" s="46"/>
      <c r="AB845" s="51"/>
      <c r="AC845" s="51"/>
      <c r="AD845" s="51"/>
      <c r="AE845" s="51"/>
      <c r="AF845" s="51"/>
      <c r="AG845" s="72">
        <f t="shared" si="251"/>
        <v>0</v>
      </c>
      <c r="AH845" s="46"/>
      <c r="AI845" s="46"/>
      <c r="AJ845" s="72">
        <f t="shared" si="243"/>
        <v>0</v>
      </c>
      <c r="AK845" s="71">
        <f t="shared" si="244"/>
        <v>0</v>
      </c>
      <c r="AL845" s="71">
        <f t="shared" si="245"/>
        <v>0</v>
      </c>
      <c r="AN845" s="73">
        <f t="shared" si="252"/>
        <v>0</v>
      </c>
      <c r="AO845" s="78">
        <f t="shared" si="253"/>
        <v>0</v>
      </c>
      <c r="AP845" s="79">
        <f t="shared" si="254"/>
        <v>0</v>
      </c>
      <c r="AQ845" s="73">
        <f t="shared" si="255"/>
        <v>0</v>
      </c>
      <c r="AR845" s="78">
        <f t="shared" si="256"/>
        <v>0</v>
      </c>
      <c r="AS845" s="79">
        <f t="shared" si="257"/>
        <v>0</v>
      </c>
      <c r="AT845" s="80" t="str">
        <f t="shared" si="258"/>
        <v/>
      </c>
      <c r="AU845" s="80" t="str">
        <f t="shared" si="259"/>
        <v/>
      </c>
      <c r="AW845" s="3" t="s">
        <v>1</v>
      </c>
    </row>
    <row r="846" spans="1:49" x14ac:dyDescent="0.2">
      <c r="A846" s="81">
        <f t="shared" si="246"/>
        <v>839</v>
      </c>
      <c r="B846" s="77" t="str">
        <f>IFERROR(VLOOKUP(F846,GCC.Param!$B$3:$C$96,2,FALSE),"")</f>
        <v/>
      </c>
      <c r="C846" s="70">
        <f>'Input 1 - Schedule 1'!D848</f>
        <v>0</v>
      </c>
      <c r="D846" s="70">
        <f>'Input 1 - Schedule 1'!E848</f>
        <v>0</v>
      </c>
      <c r="E846" s="70">
        <f>'Input 1 - Schedule 1'!F848</f>
        <v>0</v>
      </c>
      <c r="F846" s="70">
        <f>'Input 1 - Schedule 1'!G848</f>
        <v>0</v>
      </c>
      <c r="G846" s="70">
        <f>'Input 1 - Schedule 1'!I848</f>
        <v>0</v>
      </c>
      <c r="H846" s="70" t="str">
        <f>'Input 1 - Schedule 1'!J848</f>
        <v/>
      </c>
      <c r="I846" s="70">
        <f>'Input 1 - Schedule 1'!U848</f>
        <v>0</v>
      </c>
      <c r="J846" s="46"/>
      <c r="L846" s="46"/>
      <c r="M846" s="46"/>
      <c r="N846" s="70">
        <f>SUMIFS('Input 3 - Capital Instruments'!P$6:P$222,'Input 3 - Capital Instruments'!$N$6:$N$222,C846)</f>
        <v>0</v>
      </c>
      <c r="O846" s="46"/>
      <c r="P846" s="46"/>
      <c r="Q846" s="46"/>
      <c r="R846" s="71">
        <f t="shared" si="247"/>
        <v>0</v>
      </c>
      <c r="S846" s="46"/>
      <c r="T846" s="46"/>
      <c r="U846" s="72">
        <f t="shared" si="248"/>
        <v>0</v>
      </c>
      <c r="V846" s="71">
        <f t="shared" si="249"/>
        <v>0</v>
      </c>
      <c r="W846" s="71">
        <f t="shared" si="250"/>
        <v>0</v>
      </c>
      <c r="Y846" s="46"/>
      <c r="AA846" s="46"/>
      <c r="AB846" s="51"/>
      <c r="AC846" s="51"/>
      <c r="AD846" s="51"/>
      <c r="AE846" s="51"/>
      <c r="AF846" s="51"/>
      <c r="AG846" s="72">
        <f t="shared" si="251"/>
        <v>0</v>
      </c>
      <c r="AH846" s="46"/>
      <c r="AI846" s="46"/>
      <c r="AJ846" s="72">
        <f t="shared" si="243"/>
        <v>0</v>
      </c>
      <c r="AK846" s="71">
        <f t="shared" si="244"/>
        <v>0</v>
      </c>
      <c r="AL846" s="71">
        <f t="shared" si="245"/>
        <v>0</v>
      </c>
      <c r="AN846" s="73">
        <f t="shared" si="252"/>
        <v>0</v>
      </c>
      <c r="AO846" s="78">
        <f t="shared" si="253"/>
        <v>0</v>
      </c>
      <c r="AP846" s="79">
        <f t="shared" si="254"/>
        <v>0</v>
      </c>
      <c r="AQ846" s="73">
        <f t="shared" si="255"/>
        <v>0</v>
      </c>
      <c r="AR846" s="78">
        <f t="shared" si="256"/>
        <v>0</v>
      </c>
      <c r="AS846" s="79">
        <f t="shared" si="257"/>
        <v>0</v>
      </c>
      <c r="AT846" s="80" t="str">
        <f t="shared" si="258"/>
        <v/>
      </c>
      <c r="AU846" s="80" t="str">
        <f t="shared" si="259"/>
        <v/>
      </c>
      <c r="AW846" s="3" t="s">
        <v>1</v>
      </c>
    </row>
    <row r="847" spans="1:49" x14ac:dyDescent="0.2">
      <c r="A847" s="81">
        <f t="shared" si="246"/>
        <v>840</v>
      </c>
      <c r="B847" s="77" t="str">
        <f>IFERROR(VLOOKUP(F847,GCC.Param!$B$3:$C$96,2,FALSE),"")</f>
        <v/>
      </c>
      <c r="C847" s="70">
        <f>'Input 1 - Schedule 1'!D849</f>
        <v>0</v>
      </c>
      <c r="D847" s="70">
        <f>'Input 1 - Schedule 1'!E849</f>
        <v>0</v>
      </c>
      <c r="E847" s="70">
        <f>'Input 1 - Schedule 1'!F849</f>
        <v>0</v>
      </c>
      <c r="F847" s="70">
        <f>'Input 1 - Schedule 1'!G849</f>
        <v>0</v>
      </c>
      <c r="G847" s="70">
        <f>'Input 1 - Schedule 1'!I849</f>
        <v>0</v>
      </c>
      <c r="H847" s="70" t="str">
        <f>'Input 1 - Schedule 1'!J849</f>
        <v/>
      </c>
      <c r="I847" s="70">
        <f>'Input 1 - Schedule 1'!U849</f>
        <v>0</v>
      </c>
      <c r="J847" s="46"/>
      <c r="L847" s="46"/>
      <c r="M847" s="46"/>
      <c r="N847" s="70">
        <f>SUMIFS('Input 3 - Capital Instruments'!P$6:P$222,'Input 3 - Capital Instruments'!$N$6:$N$222,C847)</f>
        <v>0</v>
      </c>
      <c r="O847" s="46"/>
      <c r="P847" s="46"/>
      <c r="Q847" s="46"/>
      <c r="R847" s="71">
        <f t="shared" si="247"/>
        <v>0</v>
      </c>
      <c r="S847" s="46"/>
      <c r="T847" s="46"/>
      <c r="U847" s="72">
        <f t="shared" si="248"/>
        <v>0</v>
      </c>
      <c r="V847" s="71">
        <f t="shared" si="249"/>
        <v>0</v>
      </c>
      <c r="W847" s="71">
        <f t="shared" si="250"/>
        <v>0</v>
      </c>
      <c r="Y847" s="46"/>
      <c r="AA847" s="46"/>
      <c r="AB847" s="51"/>
      <c r="AC847" s="51"/>
      <c r="AD847" s="51"/>
      <c r="AE847" s="51"/>
      <c r="AF847" s="51"/>
      <c r="AG847" s="72">
        <f t="shared" si="251"/>
        <v>0</v>
      </c>
      <c r="AH847" s="46"/>
      <c r="AI847" s="46"/>
      <c r="AJ847" s="72">
        <f t="shared" si="243"/>
        <v>0</v>
      </c>
      <c r="AK847" s="71">
        <f t="shared" si="244"/>
        <v>0</v>
      </c>
      <c r="AL847" s="71">
        <f t="shared" si="245"/>
        <v>0</v>
      </c>
      <c r="AN847" s="73">
        <f t="shared" si="252"/>
        <v>0</v>
      </c>
      <c r="AO847" s="78">
        <f t="shared" si="253"/>
        <v>0</v>
      </c>
      <c r="AP847" s="79">
        <f t="shared" si="254"/>
        <v>0</v>
      </c>
      <c r="AQ847" s="73">
        <f t="shared" si="255"/>
        <v>0</v>
      </c>
      <c r="AR847" s="78">
        <f t="shared" si="256"/>
        <v>0</v>
      </c>
      <c r="AS847" s="79">
        <f t="shared" si="257"/>
        <v>0</v>
      </c>
      <c r="AT847" s="80" t="str">
        <f t="shared" si="258"/>
        <v/>
      </c>
      <c r="AU847" s="80" t="str">
        <f t="shared" si="259"/>
        <v/>
      </c>
      <c r="AW847" s="3" t="s">
        <v>1</v>
      </c>
    </row>
    <row r="848" spans="1:49" x14ac:dyDescent="0.2">
      <c r="A848" s="81">
        <f t="shared" si="246"/>
        <v>841</v>
      </c>
      <c r="B848" s="77" t="str">
        <f>IFERROR(VLOOKUP(F848,GCC.Param!$B$3:$C$96,2,FALSE),"")</f>
        <v/>
      </c>
      <c r="C848" s="70">
        <f>'Input 1 - Schedule 1'!D850</f>
        <v>0</v>
      </c>
      <c r="D848" s="70">
        <f>'Input 1 - Schedule 1'!E850</f>
        <v>0</v>
      </c>
      <c r="E848" s="70">
        <f>'Input 1 - Schedule 1'!F850</f>
        <v>0</v>
      </c>
      <c r="F848" s="70">
        <f>'Input 1 - Schedule 1'!G850</f>
        <v>0</v>
      </c>
      <c r="G848" s="70">
        <f>'Input 1 - Schedule 1'!I850</f>
        <v>0</v>
      </c>
      <c r="H848" s="70" t="str">
        <f>'Input 1 - Schedule 1'!J850</f>
        <v/>
      </c>
      <c r="I848" s="70">
        <f>'Input 1 - Schedule 1'!U850</f>
        <v>0</v>
      </c>
      <c r="J848" s="46"/>
      <c r="L848" s="46"/>
      <c r="M848" s="46"/>
      <c r="N848" s="70">
        <f>SUMIFS('Input 3 - Capital Instruments'!P$6:P$222,'Input 3 - Capital Instruments'!$N$6:$N$222,C848)</f>
        <v>0</v>
      </c>
      <c r="O848" s="46"/>
      <c r="P848" s="46"/>
      <c r="Q848" s="46"/>
      <c r="R848" s="71">
        <f t="shared" si="247"/>
        <v>0</v>
      </c>
      <c r="S848" s="46"/>
      <c r="T848" s="46"/>
      <c r="U848" s="72">
        <f t="shared" si="248"/>
        <v>0</v>
      </c>
      <c r="V848" s="71">
        <f t="shared" si="249"/>
        <v>0</v>
      </c>
      <c r="W848" s="71">
        <f t="shared" si="250"/>
        <v>0</v>
      </c>
      <c r="Y848" s="46"/>
      <c r="AA848" s="46"/>
      <c r="AB848" s="51"/>
      <c r="AC848" s="51"/>
      <c r="AD848" s="51"/>
      <c r="AE848" s="51"/>
      <c r="AF848" s="51"/>
      <c r="AG848" s="72">
        <f t="shared" si="251"/>
        <v>0</v>
      </c>
      <c r="AH848" s="46"/>
      <c r="AI848" s="46"/>
      <c r="AJ848" s="72">
        <f t="shared" si="243"/>
        <v>0</v>
      </c>
      <c r="AK848" s="71">
        <f t="shared" si="244"/>
        <v>0</v>
      </c>
      <c r="AL848" s="71">
        <f t="shared" si="245"/>
        <v>0</v>
      </c>
      <c r="AN848" s="73">
        <f t="shared" si="252"/>
        <v>0</v>
      </c>
      <c r="AO848" s="78">
        <f t="shared" si="253"/>
        <v>0</v>
      </c>
      <c r="AP848" s="79">
        <f t="shared" si="254"/>
        <v>0</v>
      </c>
      <c r="AQ848" s="73">
        <f t="shared" si="255"/>
        <v>0</v>
      </c>
      <c r="AR848" s="78">
        <f t="shared" si="256"/>
        <v>0</v>
      </c>
      <c r="AS848" s="79">
        <f t="shared" si="257"/>
        <v>0</v>
      </c>
      <c r="AT848" s="80" t="str">
        <f t="shared" si="258"/>
        <v/>
      </c>
      <c r="AU848" s="80" t="str">
        <f t="shared" si="259"/>
        <v/>
      </c>
      <c r="AW848" s="3" t="s">
        <v>1</v>
      </c>
    </row>
    <row r="849" spans="1:49" x14ac:dyDescent="0.2">
      <c r="A849" s="81">
        <f t="shared" si="246"/>
        <v>842</v>
      </c>
      <c r="B849" s="77" t="str">
        <f>IFERROR(VLOOKUP(F849,GCC.Param!$B$3:$C$96,2,FALSE),"")</f>
        <v/>
      </c>
      <c r="C849" s="70">
        <f>'Input 1 - Schedule 1'!D851</f>
        <v>0</v>
      </c>
      <c r="D849" s="70">
        <f>'Input 1 - Schedule 1'!E851</f>
        <v>0</v>
      </c>
      <c r="E849" s="70">
        <f>'Input 1 - Schedule 1'!F851</f>
        <v>0</v>
      </c>
      <c r="F849" s="70">
        <f>'Input 1 - Schedule 1'!G851</f>
        <v>0</v>
      </c>
      <c r="G849" s="70">
        <f>'Input 1 - Schedule 1'!I851</f>
        <v>0</v>
      </c>
      <c r="H849" s="70" t="str">
        <f>'Input 1 - Schedule 1'!J851</f>
        <v/>
      </c>
      <c r="I849" s="70">
        <f>'Input 1 - Schedule 1'!U851</f>
        <v>0</v>
      </c>
      <c r="J849" s="46"/>
      <c r="L849" s="46"/>
      <c r="M849" s="46"/>
      <c r="N849" s="70">
        <f>SUMIFS('Input 3 - Capital Instruments'!P$6:P$222,'Input 3 - Capital Instruments'!$N$6:$N$222,C849)</f>
        <v>0</v>
      </c>
      <c r="O849" s="46"/>
      <c r="P849" s="46"/>
      <c r="Q849" s="46"/>
      <c r="R849" s="71">
        <f t="shared" si="247"/>
        <v>0</v>
      </c>
      <c r="S849" s="46"/>
      <c r="T849" s="46"/>
      <c r="U849" s="72">
        <f t="shared" si="248"/>
        <v>0</v>
      </c>
      <c r="V849" s="71">
        <f t="shared" si="249"/>
        <v>0</v>
      </c>
      <c r="W849" s="71">
        <f t="shared" si="250"/>
        <v>0</v>
      </c>
      <c r="Y849" s="46"/>
      <c r="AA849" s="46"/>
      <c r="AB849" s="51"/>
      <c r="AC849" s="51"/>
      <c r="AD849" s="51"/>
      <c r="AE849" s="51"/>
      <c r="AF849" s="51"/>
      <c r="AG849" s="72">
        <f t="shared" si="251"/>
        <v>0</v>
      </c>
      <c r="AH849" s="46"/>
      <c r="AI849" s="46"/>
      <c r="AJ849" s="72">
        <f t="shared" si="243"/>
        <v>0</v>
      </c>
      <c r="AK849" s="71">
        <f t="shared" si="244"/>
        <v>0</v>
      </c>
      <c r="AL849" s="71">
        <f t="shared" si="245"/>
        <v>0</v>
      </c>
      <c r="AN849" s="73">
        <f t="shared" si="252"/>
        <v>0</v>
      </c>
      <c r="AO849" s="78">
        <f t="shared" si="253"/>
        <v>0</v>
      </c>
      <c r="AP849" s="79">
        <f t="shared" si="254"/>
        <v>0</v>
      </c>
      <c r="AQ849" s="73">
        <f t="shared" si="255"/>
        <v>0</v>
      </c>
      <c r="AR849" s="78">
        <f t="shared" si="256"/>
        <v>0</v>
      </c>
      <c r="AS849" s="79">
        <f t="shared" si="257"/>
        <v>0</v>
      </c>
      <c r="AT849" s="80" t="str">
        <f t="shared" si="258"/>
        <v/>
      </c>
      <c r="AU849" s="80" t="str">
        <f t="shared" si="259"/>
        <v/>
      </c>
      <c r="AW849" s="3" t="s">
        <v>1</v>
      </c>
    </row>
    <row r="850" spans="1:49" x14ac:dyDescent="0.2">
      <c r="A850" s="81">
        <f t="shared" si="246"/>
        <v>843</v>
      </c>
      <c r="B850" s="77" t="str">
        <f>IFERROR(VLOOKUP(F850,GCC.Param!$B$3:$C$96,2,FALSE),"")</f>
        <v/>
      </c>
      <c r="C850" s="70">
        <f>'Input 1 - Schedule 1'!D852</f>
        <v>0</v>
      </c>
      <c r="D850" s="70">
        <f>'Input 1 - Schedule 1'!E852</f>
        <v>0</v>
      </c>
      <c r="E850" s="70">
        <f>'Input 1 - Schedule 1'!F852</f>
        <v>0</v>
      </c>
      <c r="F850" s="70">
        <f>'Input 1 - Schedule 1'!G852</f>
        <v>0</v>
      </c>
      <c r="G850" s="70">
        <f>'Input 1 - Schedule 1'!I852</f>
        <v>0</v>
      </c>
      <c r="H850" s="70" t="str">
        <f>'Input 1 - Schedule 1'!J852</f>
        <v/>
      </c>
      <c r="I850" s="70">
        <f>'Input 1 - Schedule 1'!U852</f>
        <v>0</v>
      </c>
      <c r="J850" s="46"/>
      <c r="L850" s="46"/>
      <c r="M850" s="46"/>
      <c r="N850" s="70">
        <f>SUMIFS('Input 3 - Capital Instruments'!P$6:P$222,'Input 3 - Capital Instruments'!$N$6:$N$222,C850)</f>
        <v>0</v>
      </c>
      <c r="O850" s="46"/>
      <c r="P850" s="46"/>
      <c r="Q850" s="46"/>
      <c r="R850" s="71">
        <f t="shared" si="247"/>
        <v>0</v>
      </c>
      <c r="S850" s="46"/>
      <c r="T850" s="46"/>
      <c r="U850" s="72">
        <f t="shared" si="248"/>
        <v>0</v>
      </c>
      <c r="V850" s="71">
        <f t="shared" si="249"/>
        <v>0</v>
      </c>
      <c r="W850" s="71">
        <f t="shared" si="250"/>
        <v>0</v>
      </c>
      <c r="Y850" s="46"/>
      <c r="AA850" s="46"/>
      <c r="AB850" s="51"/>
      <c r="AC850" s="51"/>
      <c r="AD850" s="51"/>
      <c r="AE850" s="51"/>
      <c r="AF850" s="51"/>
      <c r="AG850" s="72">
        <f t="shared" si="251"/>
        <v>0</v>
      </c>
      <c r="AH850" s="46"/>
      <c r="AI850" s="46"/>
      <c r="AJ850" s="72">
        <f t="shared" si="243"/>
        <v>0</v>
      </c>
      <c r="AK850" s="71">
        <f t="shared" si="244"/>
        <v>0</v>
      </c>
      <c r="AL850" s="71">
        <f t="shared" si="245"/>
        <v>0</v>
      </c>
      <c r="AN850" s="73">
        <f t="shared" si="252"/>
        <v>0</v>
      </c>
      <c r="AO850" s="78">
        <f t="shared" si="253"/>
        <v>0</v>
      </c>
      <c r="AP850" s="79">
        <f t="shared" si="254"/>
        <v>0</v>
      </c>
      <c r="AQ850" s="73">
        <f t="shared" si="255"/>
        <v>0</v>
      </c>
      <c r="AR850" s="78">
        <f t="shared" si="256"/>
        <v>0</v>
      </c>
      <c r="AS850" s="79">
        <f t="shared" si="257"/>
        <v>0</v>
      </c>
      <c r="AT850" s="80" t="str">
        <f t="shared" si="258"/>
        <v/>
      </c>
      <c r="AU850" s="80" t="str">
        <f t="shared" si="259"/>
        <v/>
      </c>
      <c r="AW850" s="3" t="s">
        <v>1</v>
      </c>
    </row>
    <row r="851" spans="1:49" x14ac:dyDescent="0.2">
      <c r="A851" s="81">
        <f t="shared" si="246"/>
        <v>844</v>
      </c>
      <c r="B851" s="77" t="str">
        <f>IFERROR(VLOOKUP(F851,GCC.Param!$B$3:$C$96,2,FALSE),"")</f>
        <v/>
      </c>
      <c r="C851" s="70">
        <f>'Input 1 - Schedule 1'!D853</f>
        <v>0</v>
      </c>
      <c r="D851" s="70">
        <f>'Input 1 - Schedule 1'!E853</f>
        <v>0</v>
      </c>
      <c r="E851" s="70">
        <f>'Input 1 - Schedule 1'!F853</f>
        <v>0</v>
      </c>
      <c r="F851" s="70">
        <f>'Input 1 - Schedule 1'!G853</f>
        <v>0</v>
      </c>
      <c r="G851" s="70">
        <f>'Input 1 - Schedule 1'!I853</f>
        <v>0</v>
      </c>
      <c r="H851" s="70" t="str">
        <f>'Input 1 - Schedule 1'!J853</f>
        <v/>
      </c>
      <c r="I851" s="70">
        <f>'Input 1 - Schedule 1'!U853</f>
        <v>0</v>
      </c>
      <c r="J851" s="46"/>
      <c r="L851" s="46"/>
      <c r="M851" s="46"/>
      <c r="N851" s="70">
        <f>SUMIFS('Input 3 - Capital Instruments'!P$6:P$222,'Input 3 - Capital Instruments'!$N$6:$N$222,C851)</f>
        <v>0</v>
      </c>
      <c r="O851" s="46"/>
      <c r="P851" s="46"/>
      <c r="Q851" s="46"/>
      <c r="R851" s="71">
        <f t="shared" si="247"/>
        <v>0</v>
      </c>
      <c r="S851" s="46"/>
      <c r="T851" s="46"/>
      <c r="U851" s="72">
        <f t="shared" si="248"/>
        <v>0</v>
      </c>
      <c r="V851" s="71">
        <f t="shared" si="249"/>
        <v>0</v>
      </c>
      <c r="W851" s="71">
        <f t="shared" si="250"/>
        <v>0</v>
      </c>
      <c r="Y851" s="46"/>
      <c r="AA851" s="46"/>
      <c r="AB851" s="51"/>
      <c r="AC851" s="51"/>
      <c r="AD851" s="51"/>
      <c r="AE851" s="51"/>
      <c r="AF851" s="51"/>
      <c r="AG851" s="72">
        <f t="shared" si="251"/>
        <v>0</v>
      </c>
      <c r="AH851" s="46"/>
      <c r="AI851" s="46"/>
      <c r="AJ851" s="72">
        <f t="shared" si="243"/>
        <v>0</v>
      </c>
      <c r="AK851" s="71">
        <f t="shared" si="244"/>
        <v>0</v>
      </c>
      <c r="AL851" s="71">
        <f t="shared" si="245"/>
        <v>0</v>
      </c>
      <c r="AN851" s="73">
        <f t="shared" si="252"/>
        <v>0</v>
      </c>
      <c r="AO851" s="78">
        <f t="shared" si="253"/>
        <v>0</v>
      </c>
      <c r="AP851" s="79">
        <f t="shared" si="254"/>
        <v>0</v>
      </c>
      <c r="AQ851" s="73">
        <f t="shared" si="255"/>
        <v>0</v>
      </c>
      <c r="AR851" s="78">
        <f t="shared" si="256"/>
        <v>0</v>
      </c>
      <c r="AS851" s="79">
        <f t="shared" si="257"/>
        <v>0</v>
      </c>
      <c r="AT851" s="80" t="str">
        <f t="shared" si="258"/>
        <v/>
      </c>
      <c r="AU851" s="80" t="str">
        <f t="shared" si="259"/>
        <v/>
      </c>
      <c r="AW851" s="3" t="s">
        <v>1</v>
      </c>
    </row>
    <row r="852" spans="1:49" x14ac:dyDescent="0.2">
      <c r="A852" s="81">
        <f t="shared" si="246"/>
        <v>845</v>
      </c>
      <c r="B852" s="77" t="str">
        <f>IFERROR(VLOOKUP(F852,GCC.Param!$B$3:$C$96,2,FALSE),"")</f>
        <v/>
      </c>
      <c r="C852" s="70">
        <f>'Input 1 - Schedule 1'!D854</f>
        <v>0</v>
      </c>
      <c r="D852" s="70">
        <f>'Input 1 - Schedule 1'!E854</f>
        <v>0</v>
      </c>
      <c r="E852" s="70">
        <f>'Input 1 - Schedule 1'!F854</f>
        <v>0</v>
      </c>
      <c r="F852" s="70">
        <f>'Input 1 - Schedule 1'!G854</f>
        <v>0</v>
      </c>
      <c r="G852" s="70">
        <f>'Input 1 - Schedule 1'!I854</f>
        <v>0</v>
      </c>
      <c r="H852" s="70" t="str">
        <f>'Input 1 - Schedule 1'!J854</f>
        <v/>
      </c>
      <c r="I852" s="70">
        <f>'Input 1 - Schedule 1'!U854</f>
        <v>0</v>
      </c>
      <c r="J852" s="46"/>
      <c r="L852" s="46"/>
      <c r="M852" s="46"/>
      <c r="N852" s="70">
        <f>SUMIFS('Input 3 - Capital Instruments'!P$6:P$222,'Input 3 - Capital Instruments'!$N$6:$N$222,C852)</f>
        <v>0</v>
      </c>
      <c r="O852" s="46"/>
      <c r="P852" s="46"/>
      <c r="Q852" s="46"/>
      <c r="R852" s="71">
        <f t="shared" si="247"/>
        <v>0</v>
      </c>
      <c r="S852" s="46"/>
      <c r="T852" s="46"/>
      <c r="U852" s="72">
        <f t="shared" si="248"/>
        <v>0</v>
      </c>
      <c r="V852" s="71">
        <f t="shared" si="249"/>
        <v>0</v>
      </c>
      <c r="W852" s="71">
        <f t="shared" si="250"/>
        <v>0</v>
      </c>
      <c r="Y852" s="46"/>
      <c r="AA852" s="46"/>
      <c r="AB852" s="51"/>
      <c r="AC852" s="51"/>
      <c r="AD852" s="51"/>
      <c r="AE852" s="51"/>
      <c r="AF852" s="51"/>
      <c r="AG852" s="72">
        <f t="shared" si="251"/>
        <v>0</v>
      </c>
      <c r="AH852" s="46"/>
      <c r="AI852" s="46"/>
      <c r="AJ852" s="72">
        <f t="shared" si="243"/>
        <v>0</v>
      </c>
      <c r="AK852" s="71">
        <f t="shared" si="244"/>
        <v>0</v>
      </c>
      <c r="AL852" s="71">
        <f t="shared" si="245"/>
        <v>0</v>
      </c>
      <c r="AN852" s="73">
        <f t="shared" si="252"/>
        <v>0</v>
      </c>
      <c r="AO852" s="78">
        <f t="shared" si="253"/>
        <v>0</v>
      </c>
      <c r="AP852" s="79">
        <f t="shared" si="254"/>
        <v>0</v>
      </c>
      <c r="AQ852" s="73">
        <f t="shared" si="255"/>
        <v>0</v>
      </c>
      <c r="AR852" s="78">
        <f t="shared" si="256"/>
        <v>0</v>
      </c>
      <c r="AS852" s="79">
        <f t="shared" si="257"/>
        <v>0</v>
      </c>
      <c r="AT852" s="80" t="str">
        <f t="shared" si="258"/>
        <v/>
      </c>
      <c r="AU852" s="80" t="str">
        <f t="shared" si="259"/>
        <v/>
      </c>
      <c r="AW852" s="3" t="s">
        <v>1</v>
      </c>
    </row>
    <row r="853" spans="1:49" x14ac:dyDescent="0.2">
      <c r="A853" s="81">
        <f t="shared" si="246"/>
        <v>846</v>
      </c>
      <c r="B853" s="77" t="str">
        <f>IFERROR(VLOOKUP(F853,GCC.Param!$B$3:$C$96,2,FALSE),"")</f>
        <v/>
      </c>
      <c r="C853" s="70">
        <f>'Input 1 - Schedule 1'!D855</f>
        <v>0</v>
      </c>
      <c r="D853" s="70">
        <f>'Input 1 - Schedule 1'!E855</f>
        <v>0</v>
      </c>
      <c r="E853" s="70">
        <f>'Input 1 - Schedule 1'!F855</f>
        <v>0</v>
      </c>
      <c r="F853" s="70">
        <f>'Input 1 - Schedule 1'!G855</f>
        <v>0</v>
      </c>
      <c r="G853" s="70">
        <f>'Input 1 - Schedule 1'!I855</f>
        <v>0</v>
      </c>
      <c r="H853" s="70" t="str">
        <f>'Input 1 - Schedule 1'!J855</f>
        <v/>
      </c>
      <c r="I853" s="70">
        <f>'Input 1 - Schedule 1'!U855</f>
        <v>0</v>
      </c>
      <c r="J853" s="46"/>
      <c r="L853" s="46"/>
      <c r="M853" s="46"/>
      <c r="N853" s="70">
        <f>SUMIFS('Input 3 - Capital Instruments'!P$6:P$222,'Input 3 - Capital Instruments'!$N$6:$N$222,C853)</f>
        <v>0</v>
      </c>
      <c r="O853" s="46"/>
      <c r="P853" s="46"/>
      <c r="Q853" s="46"/>
      <c r="R853" s="71">
        <f t="shared" si="247"/>
        <v>0</v>
      </c>
      <c r="S853" s="46"/>
      <c r="T853" s="46"/>
      <c r="U853" s="72">
        <f t="shared" si="248"/>
        <v>0</v>
      </c>
      <c r="V853" s="71">
        <f t="shared" si="249"/>
        <v>0</v>
      </c>
      <c r="W853" s="71">
        <f t="shared" si="250"/>
        <v>0</v>
      </c>
      <c r="Y853" s="46"/>
      <c r="AA853" s="46"/>
      <c r="AB853" s="51"/>
      <c r="AC853" s="51"/>
      <c r="AD853" s="51"/>
      <c r="AE853" s="51"/>
      <c r="AF853" s="51"/>
      <c r="AG853" s="72">
        <f t="shared" si="251"/>
        <v>0</v>
      </c>
      <c r="AH853" s="46"/>
      <c r="AI853" s="46"/>
      <c r="AJ853" s="72">
        <f t="shared" si="243"/>
        <v>0</v>
      </c>
      <c r="AK853" s="71">
        <f t="shared" si="244"/>
        <v>0</v>
      </c>
      <c r="AL853" s="71">
        <f t="shared" si="245"/>
        <v>0</v>
      </c>
      <c r="AN853" s="73">
        <f t="shared" si="252"/>
        <v>0</v>
      </c>
      <c r="AO853" s="78">
        <f t="shared" si="253"/>
        <v>0</v>
      </c>
      <c r="AP853" s="79">
        <f t="shared" si="254"/>
        <v>0</v>
      </c>
      <c r="AQ853" s="73">
        <f t="shared" si="255"/>
        <v>0</v>
      </c>
      <c r="AR853" s="78">
        <f t="shared" si="256"/>
        <v>0</v>
      </c>
      <c r="AS853" s="79">
        <f t="shared" si="257"/>
        <v>0</v>
      </c>
      <c r="AT853" s="80" t="str">
        <f t="shared" si="258"/>
        <v/>
      </c>
      <c r="AU853" s="80" t="str">
        <f t="shared" si="259"/>
        <v/>
      </c>
      <c r="AW853" s="3" t="s">
        <v>1</v>
      </c>
    </row>
    <row r="854" spans="1:49" x14ac:dyDescent="0.2">
      <c r="A854" s="81">
        <f t="shared" si="246"/>
        <v>847</v>
      </c>
      <c r="B854" s="77" t="str">
        <f>IFERROR(VLOOKUP(F854,GCC.Param!$B$3:$C$96,2,FALSE),"")</f>
        <v/>
      </c>
      <c r="C854" s="70">
        <f>'Input 1 - Schedule 1'!D856</f>
        <v>0</v>
      </c>
      <c r="D854" s="70">
        <f>'Input 1 - Schedule 1'!E856</f>
        <v>0</v>
      </c>
      <c r="E854" s="70">
        <f>'Input 1 - Schedule 1'!F856</f>
        <v>0</v>
      </c>
      <c r="F854" s="70">
        <f>'Input 1 - Schedule 1'!G856</f>
        <v>0</v>
      </c>
      <c r="G854" s="70">
        <f>'Input 1 - Schedule 1'!I856</f>
        <v>0</v>
      </c>
      <c r="H854" s="70" t="str">
        <f>'Input 1 - Schedule 1'!J856</f>
        <v/>
      </c>
      <c r="I854" s="70">
        <f>'Input 1 - Schedule 1'!U856</f>
        <v>0</v>
      </c>
      <c r="J854" s="46"/>
      <c r="L854" s="46"/>
      <c r="M854" s="46"/>
      <c r="N854" s="70">
        <f>SUMIFS('Input 3 - Capital Instruments'!P$6:P$222,'Input 3 - Capital Instruments'!$N$6:$N$222,C854)</f>
        <v>0</v>
      </c>
      <c r="O854" s="46"/>
      <c r="P854" s="46"/>
      <c r="Q854" s="46"/>
      <c r="R854" s="71">
        <f t="shared" si="247"/>
        <v>0</v>
      </c>
      <c r="S854" s="46"/>
      <c r="T854" s="46"/>
      <c r="U854" s="72">
        <f t="shared" si="248"/>
        <v>0</v>
      </c>
      <c r="V854" s="71">
        <f t="shared" si="249"/>
        <v>0</v>
      </c>
      <c r="W854" s="71">
        <f t="shared" si="250"/>
        <v>0</v>
      </c>
      <c r="Y854" s="46"/>
      <c r="AA854" s="46"/>
      <c r="AB854" s="51"/>
      <c r="AC854" s="51"/>
      <c r="AD854" s="51"/>
      <c r="AE854" s="51"/>
      <c r="AF854" s="51"/>
      <c r="AG854" s="72">
        <f t="shared" si="251"/>
        <v>0</v>
      </c>
      <c r="AH854" s="46"/>
      <c r="AI854" s="46"/>
      <c r="AJ854" s="72">
        <f t="shared" si="243"/>
        <v>0</v>
      </c>
      <c r="AK854" s="71">
        <f t="shared" si="244"/>
        <v>0</v>
      </c>
      <c r="AL854" s="71">
        <f t="shared" si="245"/>
        <v>0</v>
      </c>
      <c r="AN854" s="73">
        <f t="shared" si="252"/>
        <v>0</v>
      </c>
      <c r="AO854" s="78">
        <f t="shared" si="253"/>
        <v>0</v>
      </c>
      <c r="AP854" s="79">
        <f t="shared" si="254"/>
        <v>0</v>
      </c>
      <c r="AQ854" s="73">
        <f t="shared" si="255"/>
        <v>0</v>
      </c>
      <c r="AR854" s="78">
        <f t="shared" si="256"/>
        <v>0</v>
      </c>
      <c r="AS854" s="79">
        <f t="shared" si="257"/>
        <v>0</v>
      </c>
      <c r="AT854" s="80" t="str">
        <f t="shared" si="258"/>
        <v/>
      </c>
      <c r="AU854" s="80" t="str">
        <f t="shared" si="259"/>
        <v/>
      </c>
      <c r="AW854" s="3" t="s">
        <v>1</v>
      </c>
    </row>
    <row r="855" spans="1:49" x14ac:dyDescent="0.2">
      <c r="A855" s="81">
        <f t="shared" si="246"/>
        <v>848</v>
      </c>
      <c r="B855" s="77" t="str">
        <f>IFERROR(VLOOKUP(F855,GCC.Param!$B$3:$C$96,2,FALSE),"")</f>
        <v/>
      </c>
      <c r="C855" s="70">
        <f>'Input 1 - Schedule 1'!D857</f>
        <v>0</v>
      </c>
      <c r="D855" s="70">
        <f>'Input 1 - Schedule 1'!E857</f>
        <v>0</v>
      </c>
      <c r="E855" s="70">
        <f>'Input 1 - Schedule 1'!F857</f>
        <v>0</v>
      </c>
      <c r="F855" s="70">
        <f>'Input 1 - Schedule 1'!G857</f>
        <v>0</v>
      </c>
      <c r="G855" s="70">
        <f>'Input 1 - Schedule 1'!I857</f>
        <v>0</v>
      </c>
      <c r="H855" s="70" t="str">
        <f>'Input 1 - Schedule 1'!J857</f>
        <v/>
      </c>
      <c r="I855" s="70">
        <f>'Input 1 - Schedule 1'!U857</f>
        <v>0</v>
      </c>
      <c r="J855" s="46"/>
      <c r="L855" s="46"/>
      <c r="M855" s="46"/>
      <c r="N855" s="70">
        <f>SUMIFS('Input 3 - Capital Instruments'!P$6:P$222,'Input 3 - Capital Instruments'!$N$6:$N$222,C855)</f>
        <v>0</v>
      </c>
      <c r="O855" s="46"/>
      <c r="P855" s="46"/>
      <c r="Q855" s="46"/>
      <c r="R855" s="71">
        <f t="shared" si="247"/>
        <v>0</v>
      </c>
      <c r="S855" s="46"/>
      <c r="T855" s="46"/>
      <c r="U855" s="72">
        <f t="shared" si="248"/>
        <v>0</v>
      </c>
      <c r="V855" s="71">
        <f t="shared" si="249"/>
        <v>0</v>
      </c>
      <c r="W855" s="71">
        <f t="shared" si="250"/>
        <v>0</v>
      </c>
      <c r="Y855" s="46"/>
      <c r="AA855" s="46"/>
      <c r="AB855" s="51"/>
      <c r="AC855" s="51"/>
      <c r="AD855" s="51"/>
      <c r="AE855" s="51"/>
      <c r="AF855" s="51"/>
      <c r="AG855" s="72">
        <f t="shared" si="251"/>
        <v>0</v>
      </c>
      <c r="AH855" s="46"/>
      <c r="AI855" s="46"/>
      <c r="AJ855" s="72">
        <f t="shared" si="243"/>
        <v>0</v>
      </c>
      <c r="AK855" s="71">
        <f t="shared" si="244"/>
        <v>0</v>
      </c>
      <c r="AL855" s="71">
        <f t="shared" si="245"/>
        <v>0</v>
      </c>
      <c r="AN855" s="73">
        <f t="shared" si="252"/>
        <v>0</v>
      </c>
      <c r="AO855" s="78">
        <f t="shared" si="253"/>
        <v>0</v>
      </c>
      <c r="AP855" s="79">
        <f t="shared" si="254"/>
        <v>0</v>
      </c>
      <c r="AQ855" s="73">
        <f t="shared" si="255"/>
        <v>0</v>
      </c>
      <c r="AR855" s="78">
        <f t="shared" si="256"/>
        <v>0</v>
      </c>
      <c r="AS855" s="79">
        <f t="shared" si="257"/>
        <v>0</v>
      </c>
      <c r="AT855" s="80" t="str">
        <f t="shared" si="258"/>
        <v/>
      </c>
      <c r="AU855" s="80" t="str">
        <f t="shared" si="259"/>
        <v/>
      </c>
      <c r="AW855" s="3" t="s">
        <v>1</v>
      </c>
    </row>
    <row r="856" spans="1:49" x14ac:dyDescent="0.2">
      <c r="A856" s="81">
        <f t="shared" si="246"/>
        <v>849</v>
      </c>
      <c r="B856" s="77" t="str">
        <f>IFERROR(VLOOKUP(F856,GCC.Param!$B$3:$C$96,2,FALSE),"")</f>
        <v/>
      </c>
      <c r="C856" s="70">
        <f>'Input 1 - Schedule 1'!D858</f>
        <v>0</v>
      </c>
      <c r="D856" s="70">
        <f>'Input 1 - Schedule 1'!E858</f>
        <v>0</v>
      </c>
      <c r="E856" s="70">
        <f>'Input 1 - Schedule 1'!F858</f>
        <v>0</v>
      </c>
      <c r="F856" s="70">
        <f>'Input 1 - Schedule 1'!G858</f>
        <v>0</v>
      </c>
      <c r="G856" s="70">
        <f>'Input 1 - Schedule 1'!I858</f>
        <v>0</v>
      </c>
      <c r="H856" s="70" t="str">
        <f>'Input 1 - Schedule 1'!J858</f>
        <v/>
      </c>
      <c r="I856" s="70">
        <f>'Input 1 - Schedule 1'!U858</f>
        <v>0</v>
      </c>
      <c r="J856" s="46"/>
      <c r="L856" s="46"/>
      <c r="M856" s="46"/>
      <c r="N856" s="70">
        <f>SUMIFS('Input 3 - Capital Instruments'!P$6:P$222,'Input 3 - Capital Instruments'!$N$6:$N$222,C856)</f>
        <v>0</v>
      </c>
      <c r="O856" s="46"/>
      <c r="P856" s="46"/>
      <c r="Q856" s="46"/>
      <c r="R856" s="71">
        <f t="shared" si="247"/>
        <v>0</v>
      </c>
      <c r="S856" s="46"/>
      <c r="T856" s="46"/>
      <c r="U856" s="72">
        <f t="shared" si="248"/>
        <v>0</v>
      </c>
      <c r="V856" s="71">
        <f t="shared" si="249"/>
        <v>0</v>
      </c>
      <c r="W856" s="71">
        <f t="shared" si="250"/>
        <v>0</v>
      </c>
      <c r="Y856" s="46"/>
      <c r="AA856" s="46"/>
      <c r="AB856" s="51"/>
      <c r="AC856" s="51"/>
      <c r="AD856" s="51"/>
      <c r="AE856" s="51"/>
      <c r="AF856" s="51"/>
      <c r="AG856" s="72">
        <f t="shared" si="251"/>
        <v>0</v>
      </c>
      <c r="AH856" s="46"/>
      <c r="AI856" s="46"/>
      <c r="AJ856" s="72">
        <f t="shared" si="243"/>
        <v>0</v>
      </c>
      <c r="AK856" s="71">
        <f t="shared" si="244"/>
        <v>0</v>
      </c>
      <c r="AL856" s="71">
        <f t="shared" si="245"/>
        <v>0</v>
      </c>
      <c r="AN856" s="73">
        <f t="shared" si="252"/>
        <v>0</v>
      </c>
      <c r="AO856" s="78">
        <f t="shared" si="253"/>
        <v>0</v>
      </c>
      <c r="AP856" s="79">
        <f t="shared" si="254"/>
        <v>0</v>
      </c>
      <c r="AQ856" s="73">
        <f t="shared" si="255"/>
        <v>0</v>
      </c>
      <c r="AR856" s="78">
        <f t="shared" si="256"/>
        <v>0</v>
      </c>
      <c r="AS856" s="79">
        <f t="shared" si="257"/>
        <v>0</v>
      </c>
      <c r="AT856" s="80" t="str">
        <f t="shared" si="258"/>
        <v/>
      </c>
      <c r="AU856" s="80" t="str">
        <f t="shared" si="259"/>
        <v/>
      </c>
      <c r="AW856" s="3" t="s">
        <v>1</v>
      </c>
    </row>
    <row r="857" spans="1:49" x14ac:dyDescent="0.2">
      <c r="A857" s="81">
        <f t="shared" si="246"/>
        <v>850</v>
      </c>
      <c r="B857" s="77" t="str">
        <f>IFERROR(VLOOKUP(F857,GCC.Param!$B$3:$C$96,2,FALSE),"")</f>
        <v/>
      </c>
      <c r="C857" s="70">
        <f>'Input 1 - Schedule 1'!D859</f>
        <v>0</v>
      </c>
      <c r="D857" s="70">
        <f>'Input 1 - Schedule 1'!E859</f>
        <v>0</v>
      </c>
      <c r="E857" s="70">
        <f>'Input 1 - Schedule 1'!F859</f>
        <v>0</v>
      </c>
      <c r="F857" s="70">
        <f>'Input 1 - Schedule 1'!G859</f>
        <v>0</v>
      </c>
      <c r="G857" s="70">
        <f>'Input 1 - Schedule 1'!I859</f>
        <v>0</v>
      </c>
      <c r="H857" s="70" t="str">
        <f>'Input 1 - Schedule 1'!J859</f>
        <v/>
      </c>
      <c r="I857" s="70">
        <f>'Input 1 - Schedule 1'!U859</f>
        <v>0</v>
      </c>
      <c r="J857" s="46"/>
      <c r="L857" s="46"/>
      <c r="M857" s="46"/>
      <c r="N857" s="70">
        <f>SUMIFS('Input 3 - Capital Instruments'!P$6:P$222,'Input 3 - Capital Instruments'!$N$6:$N$222,C857)</f>
        <v>0</v>
      </c>
      <c r="O857" s="46"/>
      <c r="P857" s="46"/>
      <c r="Q857" s="46"/>
      <c r="R857" s="71">
        <f t="shared" si="247"/>
        <v>0</v>
      </c>
      <c r="S857" s="46"/>
      <c r="T857" s="46"/>
      <c r="U857" s="72">
        <f t="shared" si="248"/>
        <v>0</v>
      </c>
      <c r="V857" s="71">
        <f t="shared" si="249"/>
        <v>0</v>
      </c>
      <c r="W857" s="71">
        <f t="shared" si="250"/>
        <v>0</v>
      </c>
      <c r="Y857" s="46"/>
      <c r="AA857" s="46"/>
      <c r="AB857" s="51"/>
      <c r="AC857" s="51"/>
      <c r="AD857" s="51"/>
      <c r="AE857" s="51"/>
      <c r="AF857" s="51"/>
      <c r="AG857" s="72">
        <f t="shared" si="251"/>
        <v>0</v>
      </c>
      <c r="AH857" s="46"/>
      <c r="AI857" s="46"/>
      <c r="AJ857" s="72">
        <f t="shared" si="243"/>
        <v>0</v>
      </c>
      <c r="AK857" s="71">
        <f t="shared" si="244"/>
        <v>0</v>
      </c>
      <c r="AL857" s="71">
        <f t="shared" si="245"/>
        <v>0</v>
      </c>
      <c r="AN857" s="73">
        <f t="shared" si="252"/>
        <v>0</v>
      </c>
      <c r="AO857" s="78">
        <f t="shared" si="253"/>
        <v>0</v>
      </c>
      <c r="AP857" s="79">
        <f t="shared" si="254"/>
        <v>0</v>
      </c>
      <c r="AQ857" s="73">
        <f t="shared" si="255"/>
        <v>0</v>
      </c>
      <c r="AR857" s="78">
        <f t="shared" si="256"/>
        <v>0</v>
      </c>
      <c r="AS857" s="79">
        <f t="shared" si="257"/>
        <v>0</v>
      </c>
      <c r="AT857" s="80" t="str">
        <f t="shared" si="258"/>
        <v/>
      </c>
      <c r="AU857" s="80" t="str">
        <f t="shared" si="259"/>
        <v/>
      </c>
      <c r="AW857" s="3" t="s">
        <v>1</v>
      </c>
    </row>
    <row r="858" spans="1:49" x14ac:dyDescent="0.2">
      <c r="A858" s="81">
        <f t="shared" si="246"/>
        <v>851</v>
      </c>
      <c r="B858" s="77" t="str">
        <f>IFERROR(VLOOKUP(F858,GCC.Param!$B$3:$C$96,2,FALSE),"")</f>
        <v/>
      </c>
      <c r="C858" s="70">
        <f>'Input 1 - Schedule 1'!D860</f>
        <v>0</v>
      </c>
      <c r="D858" s="70">
        <f>'Input 1 - Schedule 1'!E860</f>
        <v>0</v>
      </c>
      <c r="E858" s="70">
        <f>'Input 1 - Schedule 1'!F860</f>
        <v>0</v>
      </c>
      <c r="F858" s="70">
        <f>'Input 1 - Schedule 1'!G860</f>
        <v>0</v>
      </c>
      <c r="G858" s="70">
        <f>'Input 1 - Schedule 1'!I860</f>
        <v>0</v>
      </c>
      <c r="H858" s="70" t="str">
        <f>'Input 1 - Schedule 1'!J860</f>
        <v/>
      </c>
      <c r="I858" s="70">
        <f>'Input 1 - Schedule 1'!U860</f>
        <v>0</v>
      </c>
      <c r="J858" s="46"/>
      <c r="L858" s="46"/>
      <c r="M858" s="46"/>
      <c r="N858" s="70">
        <f>SUMIFS('Input 3 - Capital Instruments'!P$6:P$222,'Input 3 - Capital Instruments'!$N$6:$N$222,C858)</f>
        <v>0</v>
      </c>
      <c r="O858" s="46"/>
      <c r="P858" s="46"/>
      <c r="Q858" s="46"/>
      <c r="R858" s="71">
        <f t="shared" si="247"/>
        <v>0</v>
      </c>
      <c r="S858" s="46"/>
      <c r="T858" s="46"/>
      <c r="U858" s="72">
        <f t="shared" si="248"/>
        <v>0</v>
      </c>
      <c r="V858" s="71">
        <f t="shared" si="249"/>
        <v>0</v>
      </c>
      <c r="W858" s="71">
        <f t="shared" si="250"/>
        <v>0</v>
      </c>
      <c r="Y858" s="46"/>
      <c r="AA858" s="46"/>
      <c r="AB858" s="51"/>
      <c r="AC858" s="51"/>
      <c r="AD858" s="51"/>
      <c r="AE858" s="51"/>
      <c r="AF858" s="51"/>
      <c r="AG858" s="72">
        <f t="shared" si="251"/>
        <v>0</v>
      </c>
      <c r="AH858" s="46"/>
      <c r="AI858" s="46"/>
      <c r="AJ858" s="72">
        <f t="shared" si="243"/>
        <v>0</v>
      </c>
      <c r="AK858" s="71">
        <f t="shared" si="244"/>
        <v>0</v>
      </c>
      <c r="AL858" s="71">
        <f t="shared" si="245"/>
        <v>0</v>
      </c>
      <c r="AN858" s="73">
        <f t="shared" si="252"/>
        <v>0</v>
      </c>
      <c r="AO858" s="78">
        <f t="shared" si="253"/>
        <v>0</v>
      </c>
      <c r="AP858" s="79">
        <f t="shared" si="254"/>
        <v>0</v>
      </c>
      <c r="AQ858" s="73">
        <f t="shared" si="255"/>
        <v>0</v>
      </c>
      <c r="AR858" s="78">
        <f t="shared" si="256"/>
        <v>0</v>
      </c>
      <c r="AS858" s="79">
        <f t="shared" si="257"/>
        <v>0</v>
      </c>
      <c r="AT858" s="80" t="str">
        <f t="shared" si="258"/>
        <v/>
      </c>
      <c r="AU858" s="80" t="str">
        <f t="shared" si="259"/>
        <v/>
      </c>
      <c r="AW858" s="3" t="s">
        <v>1</v>
      </c>
    </row>
    <row r="859" spans="1:49" x14ac:dyDescent="0.2">
      <c r="A859" s="81">
        <f t="shared" si="246"/>
        <v>852</v>
      </c>
      <c r="B859" s="77" t="str">
        <f>IFERROR(VLOOKUP(F859,GCC.Param!$B$3:$C$96,2,FALSE),"")</f>
        <v/>
      </c>
      <c r="C859" s="70">
        <f>'Input 1 - Schedule 1'!D861</f>
        <v>0</v>
      </c>
      <c r="D859" s="70">
        <f>'Input 1 - Schedule 1'!E861</f>
        <v>0</v>
      </c>
      <c r="E859" s="70">
        <f>'Input 1 - Schedule 1'!F861</f>
        <v>0</v>
      </c>
      <c r="F859" s="70">
        <f>'Input 1 - Schedule 1'!G861</f>
        <v>0</v>
      </c>
      <c r="G859" s="70">
        <f>'Input 1 - Schedule 1'!I861</f>
        <v>0</v>
      </c>
      <c r="H859" s="70" t="str">
        <f>'Input 1 - Schedule 1'!J861</f>
        <v/>
      </c>
      <c r="I859" s="70">
        <f>'Input 1 - Schedule 1'!U861</f>
        <v>0</v>
      </c>
      <c r="J859" s="46"/>
      <c r="L859" s="46"/>
      <c r="M859" s="46"/>
      <c r="N859" s="70">
        <f>SUMIFS('Input 3 - Capital Instruments'!P$6:P$222,'Input 3 - Capital Instruments'!$N$6:$N$222,C859)</f>
        <v>0</v>
      </c>
      <c r="O859" s="46"/>
      <c r="P859" s="46"/>
      <c r="Q859" s="46"/>
      <c r="R859" s="71">
        <f t="shared" si="247"/>
        <v>0</v>
      </c>
      <c r="S859" s="46"/>
      <c r="T859" s="46"/>
      <c r="U859" s="72">
        <f t="shared" si="248"/>
        <v>0</v>
      </c>
      <c r="V859" s="71">
        <f t="shared" si="249"/>
        <v>0</v>
      </c>
      <c r="W859" s="71">
        <f t="shared" si="250"/>
        <v>0</v>
      </c>
      <c r="Y859" s="46"/>
      <c r="AA859" s="46"/>
      <c r="AB859" s="51"/>
      <c r="AC859" s="51"/>
      <c r="AD859" s="51"/>
      <c r="AE859" s="51"/>
      <c r="AF859" s="51"/>
      <c r="AG859" s="72">
        <f t="shared" si="251"/>
        <v>0</v>
      </c>
      <c r="AH859" s="46"/>
      <c r="AI859" s="46"/>
      <c r="AJ859" s="72">
        <f t="shared" si="243"/>
        <v>0</v>
      </c>
      <c r="AK859" s="71">
        <f t="shared" si="244"/>
        <v>0</v>
      </c>
      <c r="AL859" s="71">
        <f t="shared" si="245"/>
        <v>0</v>
      </c>
      <c r="AN859" s="73">
        <f t="shared" si="252"/>
        <v>0</v>
      </c>
      <c r="AO859" s="78">
        <f t="shared" si="253"/>
        <v>0</v>
      </c>
      <c r="AP859" s="79">
        <f t="shared" si="254"/>
        <v>0</v>
      </c>
      <c r="AQ859" s="73">
        <f t="shared" si="255"/>
        <v>0</v>
      </c>
      <c r="AR859" s="78">
        <f t="shared" si="256"/>
        <v>0</v>
      </c>
      <c r="AS859" s="79">
        <f t="shared" si="257"/>
        <v>0</v>
      </c>
      <c r="AT859" s="80" t="str">
        <f t="shared" si="258"/>
        <v/>
      </c>
      <c r="AU859" s="80" t="str">
        <f t="shared" si="259"/>
        <v/>
      </c>
      <c r="AW859" s="3" t="s">
        <v>1</v>
      </c>
    </row>
    <row r="860" spans="1:49" x14ac:dyDescent="0.2">
      <c r="A860" s="81">
        <f t="shared" si="246"/>
        <v>853</v>
      </c>
      <c r="B860" s="77" t="str">
        <f>IFERROR(VLOOKUP(F860,GCC.Param!$B$3:$C$96,2,FALSE),"")</f>
        <v/>
      </c>
      <c r="C860" s="70">
        <f>'Input 1 - Schedule 1'!D862</f>
        <v>0</v>
      </c>
      <c r="D860" s="70">
        <f>'Input 1 - Schedule 1'!E862</f>
        <v>0</v>
      </c>
      <c r="E860" s="70">
        <f>'Input 1 - Schedule 1'!F862</f>
        <v>0</v>
      </c>
      <c r="F860" s="70">
        <f>'Input 1 - Schedule 1'!G862</f>
        <v>0</v>
      </c>
      <c r="G860" s="70">
        <f>'Input 1 - Schedule 1'!I862</f>
        <v>0</v>
      </c>
      <c r="H860" s="70" t="str">
        <f>'Input 1 - Schedule 1'!J862</f>
        <v/>
      </c>
      <c r="I860" s="70">
        <f>'Input 1 - Schedule 1'!U862</f>
        <v>0</v>
      </c>
      <c r="J860" s="46"/>
      <c r="L860" s="46"/>
      <c r="M860" s="46"/>
      <c r="N860" s="70">
        <f>SUMIFS('Input 3 - Capital Instruments'!P$6:P$222,'Input 3 - Capital Instruments'!$N$6:$N$222,C860)</f>
        <v>0</v>
      </c>
      <c r="O860" s="46"/>
      <c r="P860" s="46"/>
      <c r="Q860" s="46"/>
      <c r="R860" s="71">
        <f t="shared" si="247"/>
        <v>0</v>
      </c>
      <c r="S860" s="46"/>
      <c r="T860" s="46"/>
      <c r="U860" s="72">
        <f t="shared" si="248"/>
        <v>0</v>
      </c>
      <c r="V860" s="71">
        <f t="shared" si="249"/>
        <v>0</v>
      </c>
      <c r="W860" s="71">
        <f t="shared" si="250"/>
        <v>0</v>
      </c>
      <c r="Y860" s="46"/>
      <c r="AA860" s="46"/>
      <c r="AB860" s="51"/>
      <c r="AC860" s="51"/>
      <c r="AD860" s="51"/>
      <c r="AE860" s="51"/>
      <c r="AF860" s="51"/>
      <c r="AG860" s="72">
        <f t="shared" si="251"/>
        <v>0</v>
      </c>
      <c r="AH860" s="46"/>
      <c r="AI860" s="46"/>
      <c r="AJ860" s="72">
        <f t="shared" si="243"/>
        <v>0</v>
      </c>
      <c r="AK860" s="71">
        <f t="shared" si="244"/>
        <v>0</v>
      </c>
      <c r="AL860" s="71">
        <f t="shared" si="245"/>
        <v>0</v>
      </c>
      <c r="AN860" s="73">
        <f t="shared" si="252"/>
        <v>0</v>
      </c>
      <c r="AO860" s="78">
        <f t="shared" si="253"/>
        <v>0</v>
      </c>
      <c r="AP860" s="79">
        <f t="shared" si="254"/>
        <v>0</v>
      </c>
      <c r="AQ860" s="73">
        <f t="shared" si="255"/>
        <v>0</v>
      </c>
      <c r="AR860" s="78">
        <f t="shared" si="256"/>
        <v>0</v>
      </c>
      <c r="AS860" s="79">
        <f t="shared" si="257"/>
        <v>0</v>
      </c>
      <c r="AT860" s="80" t="str">
        <f t="shared" si="258"/>
        <v/>
      </c>
      <c r="AU860" s="80" t="str">
        <f t="shared" si="259"/>
        <v/>
      </c>
      <c r="AW860" s="3" t="s">
        <v>1</v>
      </c>
    </row>
    <row r="861" spans="1:49" x14ac:dyDescent="0.2">
      <c r="A861" s="81">
        <f t="shared" si="246"/>
        <v>854</v>
      </c>
      <c r="B861" s="77" t="str">
        <f>IFERROR(VLOOKUP(F861,GCC.Param!$B$3:$C$96,2,FALSE),"")</f>
        <v/>
      </c>
      <c r="C861" s="70">
        <f>'Input 1 - Schedule 1'!D863</f>
        <v>0</v>
      </c>
      <c r="D861" s="70">
        <f>'Input 1 - Schedule 1'!E863</f>
        <v>0</v>
      </c>
      <c r="E861" s="70">
        <f>'Input 1 - Schedule 1'!F863</f>
        <v>0</v>
      </c>
      <c r="F861" s="70">
        <f>'Input 1 - Schedule 1'!G863</f>
        <v>0</v>
      </c>
      <c r="G861" s="70">
        <f>'Input 1 - Schedule 1'!I863</f>
        <v>0</v>
      </c>
      <c r="H861" s="70" t="str">
        <f>'Input 1 - Schedule 1'!J863</f>
        <v/>
      </c>
      <c r="I861" s="70">
        <f>'Input 1 - Schedule 1'!U863</f>
        <v>0</v>
      </c>
      <c r="J861" s="46"/>
      <c r="L861" s="46"/>
      <c r="M861" s="46"/>
      <c r="N861" s="70">
        <f>SUMIFS('Input 3 - Capital Instruments'!P$6:P$222,'Input 3 - Capital Instruments'!$N$6:$N$222,C861)</f>
        <v>0</v>
      </c>
      <c r="O861" s="46"/>
      <c r="P861" s="46"/>
      <c r="Q861" s="46"/>
      <c r="R861" s="71">
        <f t="shared" si="247"/>
        <v>0</v>
      </c>
      <c r="S861" s="46"/>
      <c r="T861" s="46"/>
      <c r="U861" s="72">
        <f t="shared" si="248"/>
        <v>0</v>
      </c>
      <c r="V861" s="71">
        <f t="shared" si="249"/>
        <v>0</v>
      </c>
      <c r="W861" s="71">
        <f t="shared" si="250"/>
        <v>0</v>
      </c>
      <c r="Y861" s="46"/>
      <c r="AA861" s="46"/>
      <c r="AB861" s="51"/>
      <c r="AC861" s="51"/>
      <c r="AD861" s="51"/>
      <c r="AE861" s="51"/>
      <c r="AF861" s="51"/>
      <c r="AG861" s="72">
        <f t="shared" si="251"/>
        <v>0</v>
      </c>
      <c r="AH861" s="46"/>
      <c r="AI861" s="46"/>
      <c r="AJ861" s="72">
        <f t="shared" si="243"/>
        <v>0</v>
      </c>
      <c r="AK861" s="71">
        <f t="shared" si="244"/>
        <v>0</v>
      </c>
      <c r="AL861" s="71">
        <f t="shared" si="245"/>
        <v>0</v>
      </c>
      <c r="AN861" s="73">
        <f t="shared" si="252"/>
        <v>0</v>
      </c>
      <c r="AO861" s="78">
        <f t="shared" si="253"/>
        <v>0</v>
      </c>
      <c r="AP861" s="79">
        <f t="shared" si="254"/>
        <v>0</v>
      </c>
      <c r="AQ861" s="73">
        <f t="shared" si="255"/>
        <v>0</v>
      </c>
      <c r="AR861" s="78">
        <f t="shared" si="256"/>
        <v>0</v>
      </c>
      <c r="AS861" s="79">
        <f t="shared" si="257"/>
        <v>0</v>
      </c>
      <c r="AT861" s="80" t="str">
        <f t="shared" si="258"/>
        <v/>
      </c>
      <c r="AU861" s="80" t="str">
        <f t="shared" si="259"/>
        <v/>
      </c>
      <c r="AW861" s="3" t="s">
        <v>1</v>
      </c>
    </row>
    <row r="862" spans="1:49" x14ac:dyDescent="0.2">
      <c r="A862" s="81">
        <f t="shared" si="246"/>
        <v>855</v>
      </c>
      <c r="B862" s="77" t="str">
        <f>IFERROR(VLOOKUP(F862,GCC.Param!$B$3:$C$96,2,FALSE),"")</f>
        <v/>
      </c>
      <c r="C862" s="70">
        <f>'Input 1 - Schedule 1'!D864</f>
        <v>0</v>
      </c>
      <c r="D862" s="70">
        <f>'Input 1 - Schedule 1'!E864</f>
        <v>0</v>
      </c>
      <c r="E862" s="70">
        <f>'Input 1 - Schedule 1'!F864</f>
        <v>0</v>
      </c>
      <c r="F862" s="70">
        <f>'Input 1 - Schedule 1'!G864</f>
        <v>0</v>
      </c>
      <c r="G862" s="70">
        <f>'Input 1 - Schedule 1'!I864</f>
        <v>0</v>
      </c>
      <c r="H862" s="70" t="str">
        <f>'Input 1 - Schedule 1'!J864</f>
        <v/>
      </c>
      <c r="I862" s="70">
        <f>'Input 1 - Schedule 1'!U864</f>
        <v>0</v>
      </c>
      <c r="J862" s="46"/>
      <c r="L862" s="46"/>
      <c r="M862" s="46"/>
      <c r="N862" s="70">
        <f>SUMIFS('Input 3 - Capital Instruments'!P$6:P$222,'Input 3 - Capital Instruments'!$N$6:$N$222,C862)</f>
        <v>0</v>
      </c>
      <c r="O862" s="46"/>
      <c r="P862" s="46"/>
      <c r="Q862" s="46"/>
      <c r="R862" s="71">
        <f t="shared" si="247"/>
        <v>0</v>
      </c>
      <c r="S862" s="46"/>
      <c r="T862" s="46"/>
      <c r="U862" s="72">
        <f t="shared" si="248"/>
        <v>0</v>
      </c>
      <c r="V862" s="71">
        <f t="shared" si="249"/>
        <v>0</v>
      </c>
      <c r="W862" s="71">
        <f t="shared" si="250"/>
        <v>0</v>
      </c>
      <c r="Y862" s="46"/>
      <c r="AA862" s="46"/>
      <c r="AB862" s="51"/>
      <c r="AC862" s="51"/>
      <c r="AD862" s="51"/>
      <c r="AE862" s="51"/>
      <c r="AF862" s="51"/>
      <c r="AG862" s="72">
        <f t="shared" si="251"/>
        <v>0</v>
      </c>
      <c r="AH862" s="46"/>
      <c r="AI862" s="46"/>
      <c r="AJ862" s="72">
        <f t="shared" si="243"/>
        <v>0</v>
      </c>
      <c r="AK862" s="71">
        <f t="shared" si="244"/>
        <v>0</v>
      </c>
      <c r="AL862" s="71">
        <f t="shared" si="245"/>
        <v>0</v>
      </c>
      <c r="AN862" s="73">
        <f t="shared" si="252"/>
        <v>0</v>
      </c>
      <c r="AO862" s="78">
        <f t="shared" si="253"/>
        <v>0</v>
      </c>
      <c r="AP862" s="79">
        <f t="shared" si="254"/>
        <v>0</v>
      </c>
      <c r="AQ862" s="73">
        <f t="shared" si="255"/>
        <v>0</v>
      </c>
      <c r="AR862" s="78">
        <f t="shared" si="256"/>
        <v>0</v>
      </c>
      <c r="AS862" s="79">
        <f t="shared" si="257"/>
        <v>0</v>
      </c>
      <c r="AT862" s="80" t="str">
        <f t="shared" si="258"/>
        <v/>
      </c>
      <c r="AU862" s="80" t="str">
        <f t="shared" si="259"/>
        <v/>
      </c>
      <c r="AW862" s="3" t="s">
        <v>1</v>
      </c>
    </row>
    <row r="863" spans="1:49" x14ac:dyDescent="0.2">
      <c r="A863" s="81">
        <f t="shared" si="246"/>
        <v>856</v>
      </c>
      <c r="B863" s="77" t="str">
        <f>IFERROR(VLOOKUP(F863,GCC.Param!$B$3:$C$96,2,FALSE),"")</f>
        <v/>
      </c>
      <c r="C863" s="70">
        <f>'Input 1 - Schedule 1'!D865</f>
        <v>0</v>
      </c>
      <c r="D863" s="70">
        <f>'Input 1 - Schedule 1'!E865</f>
        <v>0</v>
      </c>
      <c r="E863" s="70">
        <f>'Input 1 - Schedule 1'!F865</f>
        <v>0</v>
      </c>
      <c r="F863" s="70">
        <f>'Input 1 - Schedule 1'!G865</f>
        <v>0</v>
      </c>
      <c r="G863" s="70">
        <f>'Input 1 - Schedule 1'!I865</f>
        <v>0</v>
      </c>
      <c r="H863" s="70" t="str">
        <f>'Input 1 - Schedule 1'!J865</f>
        <v/>
      </c>
      <c r="I863" s="70">
        <f>'Input 1 - Schedule 1'!U865</f>
        <v>0</v>
      </c>
      <c r="J863" s="46"/>
      <c r="L863" s="46"/>
      <c r="M863" s="46"/>
      <c r="N863" s="70">
        <f>SUMIFS('Input 3 - Capital Instruments'!P$6:P$222,'Input 3 - Capital Instruments'!$N$6:$N$222,C863)</f>
        <v>0</v>
      </c>
      <c r="O863" s="46"/>
      <c r="P863" s="46"/>
      <c r="Q863" s="46"/>
      <c r="R863" s="71">
        <f t="shared" si="247"/>
        <v>0</v>
      </c>
      <c r="S863" s="46"/>
      <c r="T863" s="46"/>
      <c r="U863" s="72">
        <f t="shared" si="248"/>
        <v>0</v>
      </c>
      <c r="V863" s="71">
        <f t="shared" si="249"/>
        <v>0</v>
      </c>
      <c r="W863" s="71">
        <f t="shared" si="250"/>
        <v>0</v>
      </c>
      <c r="Y863" s="46"/>
      <c r="AA863" s="46"/>
      <c r="AB863" s="51"/>
      <c r="AC863" s="51"/>
      <c r="AD863" s="51"/>
      <c r="AE863" s="51"/>
      <c r="AF863" s="51"/>
      <c r="AG863" s="72">
        <f t="shared" si="251"/>
        <v>0</v>
      </c>
      <c r="AH863" s="46"/>
      <c r="AI863" s="46"/>
      <c r="AJ863" s="72">
        <f t="shared" si="243"/>
        <v>0</v>
      </c>
      <c r="AK863" s="71">
        <f t="shared" si="244"/>
        <v>0</v>
      </c>
      <c r="AL863" s="71">
        <f t="shared" si="245"/>
        <v>0</v>
      </c>
      <c r="AN863" s="73">
        <f t="shared" si="252"/>
        <v>0</v>
      </c>
      <c r="AO863" s="78">
        <f t="shared" si="253"/>
        <v>0</v>
      </c>
      <c r="AP863" s="79">
        <f t="shared" si="254"/>
        <v>0</v>
      </c>
      <c r="AQ863" s="73">
        <f t="shared" si="255"/>
        <v>0</v>
      </c>
      <c r="AR863" s="78">
        <f t="shared" si="256"/>
        <v>0</v>
      </c>
      <c r="AS863" s="79">
        <f t="shared" si="257"/>
        <v>0</v>
      </c>
      <c r="AT863" s="80" t="str">
        <f t="shared" si="258"/>
        <v/>
      </c>
      <c r="AU863" s="80" t="str">
        <f t="shared" si="259"/>
        <v/>
      </c>
      <c r="AW863" s="3" t="s">
        <v>1</v>
      </c>
    </row>
    <row r="864" spans="1:49" x14ac:dyDescent="0.2">
      <c r="A864" s="81">
        <f t="shared" si="246"/>
        <v>857</v>
      </c>
      <c r="B864" s="77" t="str">
        <f>IFERROR(VLOOKUP(F864,GCC.Param!$B$3:$C$96,2,FALSE),"")</f>
        <v/>
      </c>
      <c r="C864" s="70">
        <f>'Input 1 - Schedule 1'!D866</f>
        <v>0</v>
      </c>
      <c r="D864" s="70">
        <f>'Input 1 - Schedule 1'!E866</f>
        <v>0</v>
      </c>
      <c r="E864" s="70">
        <f>'Input 1 - Schedule 1'!F866</f>
        <v>0</v>
      </c>
      <c r="F864" s="70">
        <f>'Input 1 - Schedule 1'!G866</f>
        <v>0</v>
      </c>
      <c r="G864" s="70">
        <f>'Input 1 - Schedule 1'!I866</f>
        <v>0</v>
      </c>
      <c r="H864" s="70" t="str">
        <f>'Input 1 - Schedule 1'!J866</f>
        <v/>
      </c>
      <c r="I864" s="70">
        <f>'Input 1 - Schedule 1'!U866</f>
        <v>0</v>
      </c>
      <c r="J864" s="46"/>
      <c r="L864" s="46"/>
      <c r="M864" s="46"/>
      <c r="N864" s="70">
        <f>SUMIFS('Input 3 - Capital Instruments'!P$6:P$222,'Input 3 - Capital Instruments'!$N$6:$N$222,C864)</f>
        <v>0</v>
      </c>
      <c r="O864" s="46"/>
      <c r="P864" s="46"/>
      <c r="Q864" s="46"/>
      <c r="R864" s="71">
        <f t="shared" si="247"/>
        <v>0</v>
      </c>
      <c r="S864" s="46"/>
      <c r="T864" s="46"/>
      <c r="U864" s="72">
        <f t="shared" si="248"/>
        <v>0</v>
      </c>
      <c r="V864" s="71">
        <f t="shared" si="249"/>
        <v>0</v>
      </c>
      <c r="W864" s="71">
        <f t="shared" si="250"/>
        <v>0</v>
      </c>
      <c r="Y864" s="46"/>
      <c r="AA864" s="46"/>
      <c r="AB864" s="51"/>
      <c r="AC864" s="51"/>
      <c r="AD864" s="51"/>
      <c r="AE864" s="51"/>
      <c r="AF864" s="51"/>
      <c r="AG864" s="72">
        <f t="shared" si="251"/>
        <v>0</v>
      </c>
      <c r="AH864" s="46"/>
      <c r="AI864" s="46"/>
      <c r="AJ864" s="72">
        <f t="shared" si="243"/>
        <v>0</v>
      </c>
      <c r="AK864" s="71">
        <f t="shared" si="244"/>
        <v>0</v>
      </c>
      <c r="AL864" s="71">
        <f t="shared" si="245"/>
        <v>0</v>
      </c>
      <c r="AN864" s="73">
        <f t="shared" si="252"/>
        <v>0</v>
      </c>
      <c r="AO864" s="78">
        <f t="shared" si="253"/>
        <v>0</v>
      </c>
      <c r="AP864" s="79">
        <f t="shared" si="254"/>
        <v>0</v>
      </c>
      <c r="AQ864" s="73">
        <f t="shared" si="255"/>
        <v>0</v>
      </c>
      <c r="AR864" s="78">
        <f t="shared" si="256"/>
        <v>0</v>
      </c>
      <c r="AS864" s="79">
        <f t="shared" si="257"/>
        <v>0</v>
      </c>
      <c r="AT864" s="80" t="str">
        <f t="shared" si="258"/>
        <v/>
      </c>
      <c r="AU864" s="80" t="str">
        <f t="shared" si="259"/>
        <v/>
      </c>
      <c r="AW864" s="3" t="s">
        <v>1</v>
      </c>
    </row>
    <row r="865" spans="1:49" x14ac:dyDescent="0.2">
      <c r="A865" s="81">
        <f t="shared" si="246"/>
        <v>858</v>
      </c>
      <c r="B865" s="77" t="str">
        <f>IFERROR(VLOOKUP(F865,GCC.Param!$B$3:$C$96,2,FALSE),"")</f>
        <v/>
      </c>
      <c r="C865" s="70">
        <f>'Input 1 - Schedule 1'!D867</f>
        <v>0</v>
      </c>
      <c r="D865" s="70">
        <f>'Input 1 - Schedule 1'!E867</f>
        <v>0</v>
      </c>
      <c r="E865" s="70">
        <f>'Input 1 - Schedule 1'!F867</f>
        <v>0</v>
      </c>
      <c r="F865" s="70">
        <f>'Input 1 - Schedule 1'!G867</f>
        <v>0</v>
      </c>
      <c r="G865" s="70">
        <f>'Input 1 - Schedule 1'!I867</f>
        <v>0</v>
      </c>
      <c r="H865" s="70" t="str">
        <f>'Input 1 - Schedule 1'!J867</f>
        <v/>
      </c>
      <c r="I865" s="70">
        <f>'Input 1 - Schedule 1'!U867</f>
        <v>0</v>
      </c>
      <c r="J865" s="46"/>
      <c r="L865" s="46"/>
      <c r="M865" s="46"/>
      <c r="N865" s="70">
        <f>SUMIFS('Input 3 - Capital Instruments'!P$6:P$222,'Input 3 - Capital Instruments'!$N$6:$N$222,C865)</f>
        <v>0</v>
      </c>
      <c r="O865" s="46"/>
      <c r="P865" s="46"/>
      <c r="Q865" s="46"/>
      <c r="R865" s="71">
        <f t="shared" si="247"/>
        <v>0</v>
      </c>
      <c r="S865" s="46"/>
      <c r="T865" s="46"/>
      <c r="U865" s="72">
        <f t="shared" si="248"/>
        <v>0</v>
      </c>
      <c r="V865" s="71">
        <f t="shared" si="249"/>
        <v>0</v>
      </c>
      <c r="W865" s="71">
        <f t="shared" si="250"/>
        <v>0</v>
      </c>
      <c r="Y865" s="46"/>
      <c r="AA865" s="46"/>
      <c r="AB865" s="51"/>
      <c r="AC865" s="51"/>
      <c r="AD865" s="51"/>
      <c r="AE865" s="51"/>
      <c r="AF865" s="51"/>
      <c r="AG865" s="72">
        <f t="shared" si="251"/>
        <v>0</v>
      </c>
      <c r="AH865" s="46"/>
      <c r="AI865" s="46"/>
      <c r="AJ865" s="72">
        <f t="shared" si="243"/>
        <v>0</v>
      </c>
      <c r="AK865" s="71">
        <f t="shared" si="244"/>
        <v>0</v>
      </c>
      <c r="AL865" s="71">
        <f t="shared" si="245"/>
        <v>0</v>
      </c>
      <c r="AN865" s="73">
        <f t="shared" si="252"/>
        <v>0</v>
      </c>
      <c r="AO865" s="78">
        <f t="shared" si="253"/>
        <v>0</v>
      </c>
      <c r="AP865" s="79">
        <f t="shared" si="254"/>
        <v>0</v>
      </c>
      <c r="AQ865" s="73">
        <f t="shared" si="255"/>
        <v>0</v>
      </c>
      <c r="AR865" s="78">
        <f t="shared" si="256"/>
        <v>0</v>
      </c>
      <c r="AS865" s="79">
        <f t="shared" si="257"/>
        <v>0</v>
      </c>
      <c r="AT865" s="80" t="str">
        <f t="shared" si="258"/>
        <v/>
      </c>
      <c r="AU865" s="80" t="str">
        <f t="shared" si="259"/>
        <v/>
      </c>
      <c r="AW865" s="3" t="s">
        <v>1</v>
      </c>
    </row>
    <row r="866" spans="1:49" x14ac:dyDescent="0.2">
      <c r="A866" s="81">
        <f t="shared" si="246"/>
        <v>859</v>
      </c>
      <c r="B866" s="77" t="str">
        <f>IFERROR(VLOOKUP(F866,GCC.Param!$B$3:$C$96,2,FALSE),"")</f>
        <v/>
      </c>
      <c r="C866" s="70">
        <f>'Input 1 - Schedule 1'!D868</f>
        <v>0</v>
      </c>
      <c r="D866" s="70">
        <f>'Input 1 - Schedule 1'!E868</f>
        <v>0</v>
      </c>
      <c r="E866" s="70">
        <f>'Input 1 - Schedule 1'!F868</f>
        <v>0</v>
      </c>
      <c r="F866" s="70">
        <f>'Input 1 - Schedule 1'!G868</f>
        <v>0</v>
      </c>
      <c r="G866" s="70">
        <f>'Input 1 - Schedule 1'!I868</f>
        <v>0</v>
      </c>
      <c r="H866" s="70" t="str">
        <f>'Input 1 - Schedule 1'!J868</f>
        <v/>
      </c>
      <c r="I866" s="70">
        <f>'Input 1 - Schedule 1'!U868</f>
        <v>0</v>
      </c>
      <c r="J866" s="46"/>
      <c r="L866" s="46"/>
      <c r="M866" s="46"/>
      <c r="N866" s="70">
        <f>SUMIFS('Input 3 - Capital Instruments'!P$6:P$222,'Input 3 - Capital Instruments'!$N$6:$N$222,C866)</f>
        <v>0</v>
      </c>
      <c r="O866" s="46"/>
      <c r="P866" s="46"/>
      <c r="Q866" s="46"/>
      <c r="R866" s="71">
        <f t="shared" si="247"/>
        <v>0</v>
      </c>
      <c r="S866" s="46"/>
      <c r="T866" s="46"/>
      <c r="U866" s="72">
        <f t="shared" si="248"/>
        <v>0</v>
      </c>
      <c r="V866" s="71">
        <f t="shared" si="249"/>
        <v>0</v>
      </c>
      <c r="W866" s="71">
        <f t="shared" si="250"/>
        <v>0</v>
      </c>
      <c r="Y866" s="46"/>
      <c r="AA866" s="46"/>
      <c r="AB866" s="51"/>
      <c r="AC866" s="51"/>
      <c r="AD866" s="51"/>
      <c r="AE866" s="51"/>
      <c r="AF866" s="51"/>
      <c r="AG866" s="72">
        <f t="shared" si="251"/>
        <v>0</v>
      </c>
      <c r="AH866" s="46"/>
      <c r="AI866" s="46"/>
      <c r="AJ866" s="72">
        <f t="shared" si="243"/>
        <v>0</v>
      </c>
      <c r="AK866" s="71">
        <f t="shared" si="244"/>
        <v>0</v>
      </c>
      <c r="AL866" s="71">
        <f t="shared" si="245"/>
        <v>0</v>
      </c>
      <c r="AN866" s="73">
        <f t="shared" si="252"/>
        <v>0</v>
      </c>
      <c r="AO866" s="78">
        <f t="shared" si="253"/>
        <v>0</v>
      </c>
      <c r="AP866" s="79">
        <f t="shared" si="254"/>
        <v>0</v>
      </c>
      <c r="AQ866" s="73">
        <f t="shared" si="255"/>
        <v>0</v>
      </c>
      <c r="AR866" s="78">
        <f t="shared" si="256"/>
        <v>0</v>
      </c>
      <c r="AS866" s="79">
        <f t="shared" si="257"/>
        <v>0</v>
      </c>
      <c r="AT866" s="80" t="str">
        <f t="shared" si="258"/>
        <v/>
      </c>
      <c r="AU866" s="80" t="str">
        <f t="shared" si="259"/>
        <v/>
      </c>
      <c r="AW866" s="3" t="s">
        <v>1</v>
      </c>
    </row>
    <row r="867" spans="1:49" x14ac:dyDescent="0.2">
      <c r="A867" s="81">
        <f t="shared" si="246"/>
        <v>860</v>
      </c>
      <c r="B867" s="77" t="str">
        <f>IFERROR(VLOOKUP(F867,GCC.Param!$B$3:$C$96,2,FALSE),"")</f>
        <v/>
      </c>
      <c r="C867" s="70">
        <f>'Input 1 - Schedule 1'!D869</f>
        <v>0</v>
      </c>
      <c r="D867" s="70">
        <f>'Input 1 - Schedule 1'!E869</f>
        <v>0</v>
      </c>
      <c r="E867" s="70">
        <f>'Input 1 - Schedule 1'!F869</f>
        <v>0</v>
      </c>
      <c r="F867" s="70">
        <f>'Input 1 - Schedule 1'!G869</f>
        <v>0</v>
      </c>
      <c r="G867" s="70">
        <f>'Input 1 - Schedule 1'!I869</f>
        <v>0</v>
      </c>
      <c r="H867" s="70" t="str">
        <f>'Input 1 - Schedule 1'!J869</f>
        <v/>
      </c>
      <c r="I867" s="70">
        <f>'Input 1 - Schedule 1'!U869</f>
        <v>0</v>
      </c>
      <c r="J867" s="46"/>
      <c r="L867" s="46"/>
      <c r="M867" s="46"/>
      <c r="N867" s="70">
        <f>SUMIFS('Input 3 - Capital Instruments'!P$6:P$222,'Input 3 - Capital Instruments'!$N$6:$N$222,C867)</f>
        <v>0</v>
      </c>
      <c r="O867" s="46"/>
      <c r="P867" s="46"/>
      <c r="Q867" s="46"/>
      <c r="R867" s="71">
        <f t="shared" si="247"/>
        <v>0</v>
      </c>
      <c r="S867" s="46"/>
      <c r="T867" s="46"/>
      <c r="U867" s="72">
        <f t="shared" si="248"/>
        <v>0</v>
      </c>
      <c r="V867" s="71">
        <f t="shared" si="249"/>
        <v>0</v>
      </c>
      <c r="W867" s="71">
        <f t="shared" si="250"/>
        <v>0</v>
      </c>
      <c r="Y867" s="46"/>
      <c r="AA867" s="46"/>
      <c r="AB867" s="51"/>
      <c r="AC867" s="51"/>
      <c r="AD867" s="51"/>
      <c r="AE867" s="51"/>
      <c r="AF867" s="51"/>
      <c r="AG867" s="72">
        <f t="shared" si="251"/>
        <v>0</v>
      </c>
      <c r="AH867" s="46"/>
      <c r="AI867" s="46"/>
      <c r="AJ867" s="72">
        <f t="shared" si="243"/>
        <v>0</v>
      </c>
      <c r="AK867" s="71">
        <f t="shared" si="244"/>
        <v>0</v>
      </c>
      <c r="AL867" s="71">
        <f t="shared" si="245"/>
        <v>0</v>
      </c>
      <c r="AN867" s="73">
        <f t="shared" si="252"/>
        <v>0</v>
      </c>
      <c r="AO867" s="78">
        <f t="shared" si="253"/>
        <v>0</v>
      </c>
      <c r="AP867" s="79">
        <f t="shared" si="254"/>
        <v>0</v>
      </c>
      <c r="AQ867" s="73">
        <f t="shared" si="255"/>
        <v>0</v>
      </c>
      <c r="AR867" s="78">
        <f t="shared" si="256"/>
        <v>0</v>
      </c>
      <c r="AS867" s="79">
        <f t="shared" si="257"/>
        <v>0</v>
      </c>
      <c r="AT867" s="80" t="str">
        <f t="shared" si="258"/>
        <v/>
      </c>
      <c r="AU867" s="80" t="str">
        <f t="shared" si="259"/>
        <v/>
      </c>
      <c r="AW867" s="3" t="s">
        <v>1</v>
      </c>
    </row>
    <row r="868" spans="1:49" x14ac:dyDescent="0.2">
      <c r="A868" s="81">
        <f t="shared" si="246"/>
        <v>861</v>
      </c>
      <c r="B868" s="77" t="str">
        <f>IFERROR(VLOOKUP(F868,GCC.Param!$B$3:$C$96,2,FALSE),"")</f>
        <v/>
      </c>
      <c r="C868" s="70">
        <f>'Input 1 - Schedule 1'!D870</f>
        <v>0</v>
      </c>
      <c r="D868" s="70">
        <f>'Input 1 - Schedule 1'!E870</f>
        <v>0</v>
      </c>
      <c r="E868" s="70">
        <f>'Input 1 - Schedule 1'!F870</f>
        <v>0</v>
      </c>
      <c r="F868" s="70">
        <f>'Input 1 - Schedule 1'!G870</f>
        <v>0</v>
      </c>
      <c r="G868" s="70">
        <f>'Input 1 - Schedule 1'!I870</f>
        <v>0</v>
      </c>
      <c r="H868" s="70" t="str">
        <f>'Input 1 - Schedule 1'!J870</f>
        <v/>
      </c>
      <c r="I868" s="70">
        <f>'Input 1 - Schedule 1'!U870</f>
        <v>0</v>
      </c>
      <c r="J868" s="46"/>
      <c r="L868" s="46"/>
      <c r="M868" s="46"/>
      <c r="N868" s="70">
        <f>SUMIFS('Input 3 - Capital Instruments'!P$6:P$222,'Input 3 - Capital Instruments'!$N$6:$N$222,C868)</f>
        <v>0</v>
      </c>
      <c r="O868" s="46"/>
      <c r="P868" s="46"/>
      <c r="Q868" s="46"/>
      <c r="R868" s="71">
        <f t="shared" si="247"/>
        <v>0</v>
      </c>
      <c r="S868" s="46"/>
      <c r="T868" s="46"/>
      <c r="U868" s="72">
        <f t="shared" si="248"/>
        <v>0</v>
      </c>
      <c r="V868" s="71">
        <f t="shared" si="249"/>
        <v>0</v>
      </c>
      <c r="W868" s="71">
        <f t="shared" si="250"/>
        <v>0</v>
      </c>
      <c r="Y868" s="46"/>
      <c r="AA868" s="46"/>
      <c r="AB868" s="51"/>
      <c r="AC868" s="51"/>
      <c r="AD868" s="51"/>
      <c r="AE868" s="51"/>
      <c r="AF868" s="51"/>
      <c r="AG868" s="72">
        <f t="shared" si="251"/>
        <v>0</v>
      </c>
      <c r="AH868" s="46"/>
      <c r="AI868" s="46"/>
      <c r="AJ868" s="72">
        <f t="shared" si="243"/>
        <v>0</v>
      </c>
      <c r="AK868" s="71">
        <f t="shared" si="244"/>
        <v>0</v>
      </c>
      <c r="AL868" s="71">
        <f t="shared" si="245"/>
        <v>0</v>
      </c>
      <c r="AN868" s="73">
        <f t="shared" si="252"/>
        <v>0</v>
      </c>
      <c r="AO868" s="78">
        <f t="shared" si="253"/>
        <v>0</v>
      </c>
      <c r="AP868" s="79">
        <f t="shared" si="254"/>
        <v>0</v>
      </c>
      <c r="AQ868" s="73">
        <f t="shared" si="255"/>
        <v>0</v>
      </c>
      <c r="AR868" s="78">
        <f t="shared" si="256"/>
        <v>0</v>
      </c>
      <c r="AS868" s="79">
        <f t="shared" si="257"/>
        <v>0</v>
      </c>
      <c r="AT868" s="80" t="str">
        <f t="shared" si="258"/>
        <v/>
      </c>
      <c r="AU868" s="80" t="str">
        <f t="shared" si="259"/>
        <v/>
      </c>
      <c r="AW868" s="3" t="s">
        <v>1</v>
      </c>
    </row>
    <row r="869" spans="1:49" x14ac:dyDescent="0.2">
      <c r="A869" s="81">
        <f t="shared" si="246"/>
        <v>862</v>
      </c>
      <c r="B869" s="77" t="str">
        <f>IFERROR(VLOOKUP(F869,GCC.Param!$B$3:$C$96,2,FALSE),"")</f>
        <v/>
      </c>
      <c r="C869" s="70">
        <f>'Input 1 - Schedule 1'!D871</f>
        <v>0</v>
      </c>
      <c r="D869" s="70">
        <f>'Input 1 - Schedule 1'!E871</f>
        <v>0</v>
      </c>
      <c r="E869" s="70">
        <f>'Input 1 - Schedule 1'!F871</f>
        <v>0</v>
      </c>
      <c r="F869" s="70">
        <f>'Input 1 - Schedule 1'!G871</f>
        <v>0</v>
      </c>
      <c r="G869" s="70">
        <f>'Input 1 - Schedule 1'!I871</f>
        <v>0</v>
      </c>
      <c r="H869" s="70" t="str">
        <f>'Input 1 - Schedule 1'!J871</f>
        <v/>
      </c>
      <c r="I869" s="70">
        <f>'Input 1 - Schedule 1'!U871</f>
        <v>0</v>
      </c>
      <c r="J869" s="46"/>
      <c r="L869" s="46"/>
      <c r="M869" s="46"/>
      <c r="N869" s="70">
        <f>SUMIFS('Input 3 - Capital Instruments'!P$6:P$222,'Input 3 - Capital Instruments'!$N$6:$N$222,C869)</f>
        <v>0</v>
      </c>
      <c r="O869" s="46"/>
      <c r="P869" s="46"/>
      <c r="Q869" s="46"/>
      <c r="R869" s="71">
        <f t="shared" si="247"/>
        <v>0</v>
      </c>
      <c r="S869" s="46"/>
      <c r="T869" s="46"/>
      <c r="U869" s="72">
        <f t="shared" si="248"/>
        <v>0</v>
      </c>
      <c r="V869" s="71">
        <f t="shared" si="249"/>
        <v>0</v>
      </c>
      <c r="W869" s="71">
        <f t="shared" si="250"/>
        <v>0</v>
      </c>
      <c r="Y869" s="46"/>
      <c r="AA869" s="46"/>
      <c r="AB869" s="51"/>
      <c r="AC869" s="51"/>
      <c r="AD869" s="51"/>
      <c r="AE869" s="51"/>
      <c r="AF869" s="51"/>
      <c r="AG869" s="72">
        <f t="shared" si="251"/>
        <v>0</v>
      </c>
      <c r="AH869" s="46"/>
      <c r="AI869" s="46"/>
      <c r="AJ869" s="72">
        <f t="shared" si="243"/>
        <v>0</v>
      </c>
      <c r="AK869" s="71">
        <f t="shared" si="244"/>
        <v>0</v>
      </c>
      <c r="AL869" s="71">
        <f t="shared" si="245"/>
        <v>0</v>
      </c>
      <c r="AN869" s="73">
        <f t="shared" si="252"/>
        <v>0</v>
      </c>
      <c r="AO869" s="78">
        <f t="shared" si="253"/>
        <v>0</v>
      </c>
      <c r="AP869" s="79">
        <f t="shared" si="254"/>
        <v>0</v>
      </c>
      <c r="AQ869" s="73">
        <f t="shared" si="255"/>
        <v>0</v>
      </c>
      <c r="AR869" s="78">
        <f t="shared" si="256"/>
        <v>0</v>
      </c>
      <c r="AS869" s="79">
        <f t="shared" si="257"/>
        <v>0</v>
      </c>
      <c r="AT869" s="80" t="str">
        <f t="shared" si="258"/>
        <v/>
      </c>
      <c r="AU869" s="80" t="str">
        <f t="shared" si="259"/>
        <v/>
      </c>
      <c r="AW869" s="3" t="s">
        <v>1</v>
      </c>
    </row>
    <row r="870" spans="1:49" x14ac:dyDescent="0.2">
      <c r="A870" s="81">
        <f t="shared" si="246"/>
        <v>863</v>
      </c>
      <c r="B870" s="77" t="str">
        <f>IFERROR(VLOOKUP(F870,GCC.Param!$B$3:$C$96,2,FALSE),"")</f>
        <v/>
      </c>
      <c r="C870" s="70">
        <f>'Input 1 - Schedule 1'!D872</f>
        <v>0</v>
      </c>
      <c r="D870" s="70">
        <f>'Input 1 - Schedule 1'!E872</f>
        <v>0</v>
      </c>
      <c r="E870" s="70">
        <f>'Input 1 - Schedule 1'!F872</f>
        <v>0</v>
      </c>
      <c r="F870" s="70">
        <f>'Input 1 - Schedule 1'!G872</f>
        <v>0</v>
      </c>
      <c r="G870" s="70">
        <f>'Input 1 - Schedule 1'!I872</f>
        <v>0</v>
      </c>
      <c r="H870" s="70" t="str">
        <f>'Input 1 - Schedule 1'!J872</f>
        <v/>
      </c>
      <c r="I870" s="70">
        <f>'Input 1 - Schedule 1'!U872</f>
        <v>0</v>
      </c>
      <c r="J870" s="46"/>
      <c r="L870" s="46"/>
      <c r="M870" s="46"/>
      <c r="N870" s="70">
        <f>SUMIFS('Input 3 - Capital Instruments'!P$6:P$222,'Input 3 - Capital Instruments'!$N$6:$N$222,C870)</f>
        <v>0</v>
      </c>
      <c r="O870" s="46"/>
      <c r="P870" s="46"/>
      <c r="Q870" s="46"/>
      <c r="R870" s="71">
        <f t="shared" si="247"/>
        <v>0</v>
      </c>
      <c r="S870" s="46"/>
      <c r="T870" s="46"/>
      <c r="U870" s="72">
        <f t="shared" si="248"/>
        <v>0</v>
      </c>
      <c r="V870" s="71">
        <f t="shared" si="249"/>
        <v>0</v>
      </c>
      <c r="W870" s="71">
        <f t="shared" si="250"/>
        <v>0</v>
      </c>
      <c r="Y870" s="46"/>
      <c r="AA870" s="46"/>
      <c r="AB870" s="51"/>
      <c r="AC870" s="51"/>
      <c r="AD870" s="51"/>
      <c r="AE870" s="51"/>
      <c r="AF870" s="51"/>
      <c r="AG870" s="72">
        <f t="shared" si="251"/>
        <v>0</v>
      </c>
      <c r="AH870" s="46"/>
      <c r="AI870" s="46"/>
      <c r="AJ870" s="72">
        <f t="shared" si="243"/>
        <v>0</v>
      </c>
      <c r="AK870" s="71">
        <f t="shared" si="244"/>
        <v>0</v>
      </c>
      <c r="AL870" s="71">
        <f t="shared" si="245"/>
        <v>0</v>
      </c>
      <c r="AN870" s="73">
        <f t="shared" si="252"/>
        <v>0</v>
      </c>
      <c r="AO870" s="78">
        <f t="shared" si="253"/>
        <v>0</v>
      </c>
      <c r="AP870" s="79">
        <f t="shared" si="254"/>
        <v>0</v>
      </c>
      <c r="AQ870" s="73">
        <f t="shared" si="255"/>
        <v>0</v>
      </c>
      <c r="AR870" s="78">
        <f t="shared" si="256"/>
        <v>0</v>
      </c>
      <c r="AS870" s="79">
        <f t="shared" si="257"/>
        <v>0</v>
      </c>
      <c r="AT870" s="80" t="str">
        <f t="shared" si="258"/>
        <v/>
      </c>
      <c r="AU870" s="80" t="str">
        <f t="shared" si="259"/>
        <v/>
      </c>
      <c r="AW870" s="3" t="s">
        <v>1</v>
      </c>
    </row>
    <row r="871" spans="1:49" x14ac:dyDescent="0.2">
      <c r="A871" s="81">
        <f t="shared" si="246"/>
        <v>864</v>
      </c>
      <c r="B871" s="77" t="str">
        <f>IFERROR(VLOOKUP(F871,GCC.Param!$B$3:$C$96,2,FALSE),"")</f>
        <v/>
      </c>
      <c r="C871" s="70">
        <f>'Input 1 - Schedule 1'!D873</f>
        <v>0</v>
      </c>
      <c r="D871" s="70">
        <f>'Input 1 - Schedule 1'!E873</f>
        <v>0</v>
      </c>
      <c r="E871" s="70">
        <f>'Input 1 - Schedule 1'!F873</f>
        <v>0</v>
      </c>
      <c r="F871" s="70">
        <f>'Input 1 - Schedule 1'!G873</f>
        <v>0</v>
      </c>
      <c r="G871" s="70">
        <f>'Input 1 - Schedule 1'!I873</f>
        <v>0</v>
      </c>
      <c r="H871" s="70" t="str">
        <f>'Input 1 - Schedule 1'!J873</f>
        <v/>
      </c>
      <c r="I871" s="70">
        <f>'Input 1 - Schedule 1'!U873</f>
        <v>0</v>
      </c>
      <c r="J871" s="46"/>
      <c r="L871" s="46"/>
      <c r="M871" s="46"/>
      <c r="N871" s="70">
        <f>SUMIFS('Input 3 - Capital Instruments'!P$6:P$222,'Input 3 - Capital Instruments'!$N$6:$N$222,C871)</f>
        <v>0</v>
      </c>
      <c r="O871" s="46"/>
      <c r="P871" s="46"/>
      <c r="Q871" s="46"/>
      <c r="R871" s="71">
        <f t="shared" si="247"/>
        <v>0</v>
      </c>
      <c r="S871" s="46"/>
      <c r="T871" s="46"/>
      <c r="U871" s="72">
        <f t="shared" si="248"/>
        <v>0</v>
      </c>
      <c r="V871" s="71">
        <f t="shared" si="249"/>
        <v>0</v>
      </c>
      <c r="W871" s="71">
        <f t="shared" si="250"/>
        <v>0</v>
      </c>
      <c r="Y871" s="46"/>
      <c r="AA871" s="46"/>
      <c r="AB871" s="51"/>
      <c r="AC871" s="51"/>
      <c r="AD871" s="51"/>
      <c r="AE871" s="51"/>
      <c r="AF871" s="51"/>
      <c r="AG871" s="72">
        <f t="shared" si="251"/>
        <v>0</v>
      </c>
      <c r="AH871" s="46"/>
      <c r="AI871" s="46"/>
      <c r="AJ871" s="72">
        <f t="shared" si="243"/>
        <v>0</v>
      </c>
      <c r="AK871" s="71">
        <f t="shared" si="244"/>
        <v>0</v>
      </c>
      <c r="AL871" s="71">
        <f t="shared" si="245"/>
        <v>0</v>
      </c>
      <c r="AN871" s="73">
        <f t="shared" si="252"/>
        <v>0</v>
      </c>
      <c r="AO871" s="78">
        <f t="shared" si="253"/>
        <v>0</v>
      </c>
      <c r="AP871" s="79">
        <f t="shared" si="254"/>
        <v>0</v>
      </c>
      <c r="AQ871" s="73">
        <f t="shared" si="255"/>
        <v>0</v>
      </c>
      <c r="AR871" s="78">
        <f t="shared" si="256"/>
        <v>0</v>
      </c>
      <c r="AS871" s="79">
        <f t="shared" si="257"/>
        <v>0</v>
      </c>
      <c r="AT871" s="80" t="str">
        <f t="shared" si="258"/>
        <v/>
      </c>
      <c r="AU871" s="80" t="str">
        <f t="shared" si="259"/>
        <v/>
      </c>
      <c r="AW871" s="3" t="s">
        <v>1</v>
      </c>
    </row>
    <row r="872" spans="1:49" x14ac:dyDescent="0.2">
      <c r="A872" s="81">
        <f t="shared" si="246"/>
        <v>865</v>
      </c>
      <c r="B872" s="77" t="str">
        <f>IFERROR(VLOOKUP(F872,GCC.Param!$B$3:$C$96,2,FALSE),"")</f>
        <v/>
      </c>
      <c r="C872" s="70">
        <f>'Input 1 - Schedule 1'!D874</f>
        <v>0</v>
      </c>
      <c r="D872" s="70">
        <f>'Input 1 - Schedule 1'!E874</f>
        <v>0</v>
      </c>
      <c r="E872" s="70">
        <f>'Input 1 - Schedule 1'!F874</f>
        <v>0</v>
      </c>
      <c r="F872" s="70">
        <f>'Input 1 - Schedule 1'!G874</f>
        <v>0</v>
      </c>
      <c r="G872" s="70">
        <f>'Input 1 - Schedule 1'!I874</f>
        <v>0</v>
      </c>
      <c r="H872" s="70" t="str">
        <f>'Input 1 - Schedule 1'!J874</f>
        <v/>
      </c>
      <c r="I872" s="70">
        <f>'Input 1 - Schedule 1'!U874</f>
        <v>0</v>
      </c>
      <c r="J872" s="46"/>
      <c r="L872" s="46"/>
      <c r="M872" s="46"/>
      <c r="N872" s="70">
        <f>SUMIFS('Input 3 - Capital Instruments'!P$6:P$222,'Input 3 - Capital Instruments'!$N$6:$N$222,C872)</f>
        <v>0</v>
      </c>
      <c r="O872" s="46"/>
      <c r="P872" s="46"/>
      <c r="Q872" s="46"/>
      <c r="R872" s="71">
        <f t="shared" si="247"/>
        <v>0</v>
      </c>
      <c r="S872" s="46"/>
      <c r="T872" s="46"/>
      <c r="U872" s="72">
        <f t="shared" si="248"/>
        <v>0</v>
      </c>
      <c r="V872" s="71">
        <f t="shared" si="249"/>
        <v>0</v>
      </c>
      <c r="W872" s="71">
        <f t="shared" si="250"/>
        <v>0</v>
      </c>
      <c r="Y872" s="46"/>
      <c r="AA872" s="46"/>
      <c r="AB872" s="51"/>
      <c r="AC872" s="51"/>
      <c r="AD872" s="51"/>
      <c r="AE872" s="51"/>
      <c r="AF872" s="51"/>
      <c r="AG872" s="72">
        <f t="shared" si="251"/>
        <v>0</v>
      </c>
      <c r="AH872" s="46"/>
      <c r="AI872" s="46"/>
      <c r="AJ872" s="72">
        <f t="shared" si="243"/>
        <v>0</v>
      </c>
      <c r="AK872" s="71">
        <f t="shared" si="244"/>
        <v>0</v>
      </c>
      <c r="AL872" s="71">
        <f t="shared" si="245"/>
        <v>0</v>
      </c>
      <c r="AN872" s="73">
        <f t="shared" si="252"/>
        <v>0</v>
      </c>
      <c r="AO872" s="78">
        <f t="shared" si="253"/>
        <v>0</v>
      </c>
      <c r="AP872" s="79">
        <f t="shared" si="254"/>
        <v>0</v>
      </c>
      <c r="AQ872" s="73">
        <f t="shared" si="255"/>
        <v>0</v>
      </c>
      <c r="AR872" s="78">
        <f t="shared" si="256"/>
        <v>0</v>
      </c>
      <c r="AS872" s="79">
        <f t="shared" si="257"/>
        <v>0</v>
      </c>
      <c r="AT872" s="80" t="str">
        <f t="shared" si="258"/>
        <v/>
      </c>
      <c r="AU872" s="80" t="str">
        <f t="shared" si="259"/>
        <v/>
      </c>
      <c r="AW872" s="3" t="s">
        <v>1</v>
      </c>
    </row>
    <row r="873" spans="1:49" x14ac:dyDescent="0.2">
      <c r="A873" s="81">
        <f t="shared" si="246"/>
        <v>866</v>
      </c>
      <c r="B873" s="77" t="str">
        <f>IFERROR(VLOOKUP(F873,GCC.Param!$B$3:$C$96,2,FALSE),"")</f>
        <v/>
      </c>
      <c r="C873" s="70">
        <f>'Input 1 - Schedule 1'!D875</f>
        <v>0</v>
      </c>
      <c r="D873" s="70">
        <f>'Input 1 - Schedule 1'!E875</f>
        <v>0</v>
      </c>
      <c r="E873" s="70">
        <f>'Input 1 - Schedule 1'!F875</f>
        <v>0</v>
      </c>
      <c r="F873" s="70">
        <f>'Input 1 - Schedule 1'!G875</f>
        <v>0</v>
      </c>
      <c r="G873" s="70">
        <f>'Input 1 - Schedule 1'!I875</f>
        <v>0</v>
      </c>
      <c r="H873" s="70" t="str">
        <f>'Input 1 - Schedule 1'!J875</f>
        <v/>
      </c>
      <c r="I873" s="70">
        <f>'Input 1 - Schedule 1'!U875</f>
        <v>0</v>
      </c>
      <c r="J873" s="46"/>
      <c r="L873" s="46"/>
      <c r="M873" s="46"/>
      <c r="N873" s="70">
        <f>SUMIFS('Input 3 - Capital Instruments'!P$6:P$222,'Input 3 - Capital Instruments'!$N$6:$N$222,C873)</f>
        <v>0</v>
      </c>
      <c r="O873" s="46"/>
      <c r="P873" s="46"/>
      <c r="Q873" s="46"/>
      <c r="R873" s="71">
        <f t="shared" si="247"/>
        <v>0</v>
      </c>
      <c r="S873" s="46"/>
      <c r="T873" s="46"/>
      <c r="U873" s="72">
        <f t="shared" si="248"/>
        <v>0</v>
      </c>
      <c r="V873" s="71">
        <f t="shared" si="249"/>
        <v>0</v>
      </c>
      <c r="W873" s="71">
        <f t="shared" si="250"/>
        <v>0</v>
      </c>
      <c r="Y873" s="46"/>
      <c r="AA873" s="46"/>
      <c r="AB873" s="51"/>
      <c r="AC873" s="51"/>
      <c r="AD873" s="51"/>
      <c r="AE873" s="51"/>
      <c r="AF873" s="51"/>
      <c r="AG873" s="72">
        <f t="shared" si="251"/>
        <v>0</v>
      </c>
      <c r="AH873" s="46"/>
      <c r="AI873" s="46"/>
      <c r="AJ873" s="72">
        <f t="shared" si="243"/>
        <v>0</v>
      </c>
      <c r="AK873" s="71">
        <f t="shared" si="244"/>
        <v>0</v>
      </c>
      <c r="AL873" s="71">
        <f t="shared" si="245"/>
        <v>0</v>
      </c>
      <c r="AN873" s="73">
        <f t="shared" si="252"/>
        <v>0</v>
      </c>
      <c r="AO873" s="78">
        <f t="shared" si="253"/>
        <v>0</v>
      </c>
      <c r="AP873" s="79">
        <f t="shared" si="254"/>
        <v>0</v>
      </c>
      <c r="AQ873" s="73">
        <f t="shared" si="255"/>
        <v>0</v>
      </c>
      <c r="AR873" s="78">
        <f t="shared" si="256"/>
        <v>0</v>
      </c>
      <c r="AS873" s="79">
        <f t="shared" si="257"/>
        <v>0</v>
      </c>
      <c r="AT873" s="80" t="str">
        <f t="shared" si="258"/>
        <v/>
      </c>
      <c r="AU873" s="80" t="str">
        <f t="shared" si="259"/>
        <v/>
      </c>
      <c r="AW873" s="3" t="s">
        <v>1</v>
      </c>
    </row>
    <row r="874" spans="1:49" x14ac:dyDescent="0.2">
      <c r="A874" s="81">
        <f t="shared" si="246"/>
        <v>867</v>
      </c>
      <c r="B874" s="77" t="str">
        <f>IFERROR(VLOOKUP(F874,GCC.Param!$B$3:$C$96,2,FALSE),"")</f>
        <v/>
      </c>
      <c r="C874" s="70">
        <f>'Input 1 - Schedule 1'!D876</f>
        <v>0</v>
      </c>
      <c r="D874" s="70">
        <f>'Input 1 - Schedule 1'!E876</f>
        <v>0</v>
      </c>
      <c r="E874" s="70">
        <f>'Input 1 - Schedule 1'!F876</f>
        <v>0</v>
      </c>
      <c r="F874" s="70">
        <f>'Input 1 - Schedule 1'!G876</f>
        <v>0</v>
      </c>
      <c r="G874" s="70">
        <f>'Input 1 - Schedule 1'!I876</f>
        <v>0</v>
      </c>
      <c r="H874" s="70" t="str">
        <f>'Input 1 - Schedule 1'!J876</f>
        <v/>
      </c>
      <c r="I874" s="70">
        <f>'Input 1 - Schedule 1'!U876</f>
        <v>0</v>
      </c>
      <c r="J874" s="46"/>
      <c r="L874" s="46"/>
      <c r="M874" s="46"/>
      <c r="N874" s="70">
        <f>SUMIFS('Input 3 - Capital Instruments'!P$6:P$222,'Input 3 - Capital Instruments'!$N$6:$N$222,C874)</f>
        <v>0</v>
      </c>
      <c r="O874" s="46"/>
      <c r="P874" s="46"/>
      <c r="Q874" s="46"/>
      <c r="R874" s="71">
        <f t="shared" si="247"/>
        <v>0</v>
      </c>
      <c r="S874" s="46"/>
      <c r="T874" s="46"/>
      <c r="U874" s="72">
        <f t="shared" si="248"/>
        <v>0</v>
      </c>
      <c r="V874" s="71">
        <f t="shared" si="249"/>
        <v>0</v>
      </c>
      <c r="W874" s="71">
        <f t="shared" si="250"/>
        <v>0</v>
      </c>
      <c r="Y874" s="46"/>
      <c r="AA874" s="46"/>
      <c r="AB874" s="51"/>
      <c r="AC874" s="51"/>
      <c r="AD874" s="51"/>
      <c r="AE874" s="51"/>
      <c r="AF874" s="51"/>
      <c r="AG874" s="72">
        <f t="shared" si="251"/>
        <v>0</v>
      </c>
      <c r="AH874" s="46"/>
      <c r="AI874" s="46"/>
      <c r="AJ874" s="72">
        <f t="shared" si="243"/>
        <v>0</v>
      </c>
      <c r="AK874" s="71">
        <f t="shared" si="244"/>
        <v>0</v>
      </c>
      <c r="AL874" s="71">
        <f t="shared" si="245"/>
        <v>0</v>
      </c>
      <c r="AN874" s="73">
        <f t="shared" si="252"/>
        <v>0</v>
      </c>
      <c r="AO874" s="78">
        <f t="shared" si="253"/>
        <v>0</v>
      </c>
      <c r="AP874" s="79">
        <f t="shared" si="254"/>
        <v>0</v>
      </c>
      <c r="AQ874" s="73">
        <f t="shared" si="255"/>
        <v>0</v>
      </c>
      <c r="AR874" s="78">
        <f t="shared" si="256"/>
        <v>0</v>
      </c>
      <c r="AS874" s="79">
        <f t="shared" si="257"/>
        <v>0</v>
      </c>
      <c r="AT874" s="80" t="str">
        <f t="shared" si="258"/>
        <v/>
      </c>
      <c r="AU874" s="80" t="str">
        <f t="shared" si="259"/>
        <v/>
      </c>
      <c r="AW874" s="3" t="s">
        <v>1</v>
      </c>
    </row>
    <row r="875" spans="1:49" x14ac:dyDescent="0.2">
      <c r="A875" s="81">
        <f t="shared" si="246"/>
        <v>868</v>
      </c>
      <c r="B875" s="77" t="str">
        <f>IFERROR(VLOOKUP(F875,GCC.Param!$B$3:$C$96,2,FALSE),"")</f>
        <v/>
      </c>
      <c r="C875" s="70">
        <f>'Input 1 - Schedule 1'!D877</f>
        <v>0</v>
      </c>
      <c r="D875" s="70">
        <f>'Input 1 - Schedule 1'!E877</f>
        <v>0</v>
      </c>
      <c r="E875" s="70">
        <f>'Input 1 - Schedule 1'!F877</f>
        <v>0</v>
      </c>
      <c r="F875" s="70">
        <f>'Input 1 - Schedule 1'!G877</f>
        <v>0</v>
      </c>
      <c r="G875" s="70">
        <f>'Input 1 - Schedule 1'!I877</f>
        <v>0</v>
      </c>
      <c r="H875" s="70" t="str">
        <f>'Input 1 - Schedule 1'!J877</f>
        <v/>
      </c>
      <c r="I875" s="70">
        <f>'Input 1 - Schedule 1'!U877</f>
        <v>0</v>
      </c>
      <c r="J875" s="46"/>
      <c r="L875" s="46"/>
      <c r="M875" s="46"/>
      <c r="N875" s="70">
        <f>SUMIFS('Input 3 - Capital Instruments'!P$6:P$222,'Input 3 - Capital Instruments'!$N$6:$N$222,C875)</f>
        <v>0</v>
      </c>
      <c r="O875" s="46"/>
      <c r="P875" s="46"/>
      <c r="Q875" s="46"/>
      <c r="R875" s="71">
        <f t="shared" si="247"/>
        <v>0</v>
      </c>
      <c r="S875" s="46"/>
      <c r="T875" s="46"/>
      <c r="U875" s="72">
        <f t="shared" si="248"/>
        <v>0</v>
      </c>
      <c r="V875" s="71">
        <f t="shared" si="249"/>
        <v>0</v>
      </c>
      <c r="W875" s="71">
        <f t="shared" si="250"/>
        <v>0</v>
      </c>
      <c r="Y875" s="46"/>
      <c r="AA875" s="46"/>
      <c r="AB875" s="51"/>
      <c r="AC875" s="51"/>
      <c r="AD875" s="51"/>
      <c r="AE875" s="51"/>
      <c r="AF875" s="51"/>
      <c r="AG875" s="72">
        <f t="shared" si="251"/>
        <v>0</v>
      </c>
      <c r="AH875" s="46"/>
      <c r="AI875" s="46"/>
      <c r="AJ875" s="72">
        <f t="shared" si="243"/>
        <v>0</v>
      </c>
      <c r="AK875" s="71">
        <f t="shared" si="244"/>
        <v>0</v>
      </c>
      <c r="AL875" s="71">
        <f t="shared" si="245"/>
        <v>0</v>
      </c>
      <c r="AN875" s="73">
        <f t="shared" si="252"/>
        <v>0</v>
      </c>
      <c r="AO875" s="78">
        <f t="shared" si="253"/>
        <v>0</v>
      </c>
      <c r="AP875" s="79">
        <f t="shared" si="254"/>
        <v>0</v>
      </c>
      <c r="AQ875" s="73">
        <f t="shared" si="255"/>
        <v>0</v>
      </c>
      <c r="AR875" s="78">
        <f t="shared" si="256"/>
        <v>0</v>
      </c>
      <c r="AS875" s="79">
        <f t="shared" si="257"/>
        <v>0</v>
      </c>
      <c r="AT875" s="80" t="str">
        <f t="shared" si="258"/>
        <v/>
      </c>
      <c r="AU875" s="80" t="str">
        <f t="shared" si="259"/>
        <v/>
      </c>
      <c r="AW875" s="3" t="s">
        <v>1</v>
      </c>
    </row>
    <row r="876" spans="1:49" x14ac:dyDescent="0.2">
      <c r="A876" s="81">
        <f t="shared" si="246"/>
        <v>869</v>
      </c>
      <c r="B876" s="77" t="str">
        <f>IFERROR(VLOOKUP(F876,GCC.Param!$B$3:$C$96,2,FALSE),"")</f>
        <v/>
      </c>
      <c r="C876" s="70">
        <f>'Input 1 - Schedule 1'!D878</f>
        <v>0</v>
      </c>
      <c r="D876" s="70">
        <f>'Input 1 - Schedule 1'!E878</f>
        <v>0</v>
      </c>
      <c r="E876" s="70">
        <f>'Input 1 - Schedule 1'!F878</f>
        <v>0</v>
      </c>
      <c r="F876" s="70">
        <f>'Input 1 - Schedule 1'!G878</f>
        <v>0</v>
      </c>
      <c r="G876" s="70">
        <f>'Input 1 - Schedule 1'!I878</f>
        <v>0</v>
      </c>
      <c r="H876" s="70" t="str">
        <f>'Input 1 - Schedule 1'!J878</f>
        <v/>
      </c>
      <c r="I876" s="70">
        <f>'Input 1 - Schedule 1'!U878</f>
        <v>0</v>
      </c>
      <c r="J876" s="46"/>
      <c r="L876" s="46"/>
      <c r="M876" s="46"/>
      <c r="N876" s="70">
        <f>SUMIFS('Input 3 - Capital Instruments'!P$6:P$222,'Input 3 - Capital Instruments'!$N$6:$N$222,C876)</f>
        <v>0</v>
      </c>
      <c r="O876" s="46"/>
      <c r="P876" s="46"/>
      <c r="Q876" s="46"/>
      <c r="R876" s="71">
        <f t="shared" si="247"/>
        <v>0</v>
      </c>
      <c r="S876" s="46"/>
      <c r="T876" s="46"/>
      <c r="U876" s="72">
        <f t="shared" si="248"/>
        <v>0</v>
      </c>
      <c r="V876" s="71">
        <f t="shared" si="249"/>
        <v>0</v>
      </c>
      <c r="W876" s="71">
        <f t="shared" si="250"/>
        <v>0</v>
      </c>
      <c r="Y876" s="46"/>
      <c r="AA876" s="46"/>
      <c r="AB876" s="51"/>
      <c r="AC876" s="51"/>
      <c r="AD876" s="51"/>
      <c r="AE876" s="51"/>
      <c r="AF876" s="51"/>
      <c r="AG876" s="72">
        <f t="shared" si="251"/>
        <v>0</v>
      </c>
      <c r="AH876" s="46"/>
      <c r="AI876" s="46"/>
      <c r="AJ876" s="72">
        <f t="shared" si="243"/>
        <v>0</v>
      </c>
      <c r="AK876" s="71">
        <f t="shared" si="244"/>
        <v>0</v>
      </c>
      <c r="AL876" s="71">
        <f t="shared" si="245"/>
        <v>0</v>
      </c>
      <c r="AN876" s="73">
        <f t="shared" si="252"/>
        <v>0</v>
      </c>
      <c r="AO876" s="78">
        <f t="shared" si="253"/>
        <v>0</v>
      </c>
      <c r="AP876" s="79">
        <f t="shared" si="254"/>
        <v>0</v>
      </c>
      <c r="AQ876" s="73">
        <f t="shared" si="255"/>
        <v>0</v>
      </c>
      <c r="AR876" s="78">
        <f t="shared" si="256"/>
        <v>0</v>
      </c>
      <c r="AS876" s="79">
        <f t="shared" si="257"/>
        <v>0</v>
      </c>
      <c r="AT876" s="80" t="str">
        <f t="shared" si="258"/>
        <v/>
      </c>
      <c r="AU876" s="80" t="str">
        <f t="shared" si="259"/>
        <v/>
      </c>
      <c r="AW876" s="3" t="s">
        <v>1</v>
      </c>
    </row>
    <row r="877" spans="1:49" x14ac:dyDescent="0.2">
      <c r="A877" s="81">
        <f t="shared" si="246"/>
        <v>870</v>
      </c>
      <c r="B877" s="77" t="str">
        <f>IFERROR(VLOOKUP(F877,GCC.Param!$B$3:$C$96,2,FALSE),"")</f>
        <v/>
      </c>
      <c r="C877" s="70">
        <f>'Input 1 - Schedule 1'!D879</f>
        <v>0</v>
      </c>
      <c r="D877" s="70">
        <f>'Input 1 - Schedule 1'!E879</f>
        <v>0</v>
      </c>
      <c r="E877" s="70">
        <f>'Input 1 - Schedule 1'!F879</f>
        <v>0</v>
      </c>
      <c r="F877" s="70">
        <f>'Input 1 - Schedule 1'!G879</f>
        <v>0</v>
      </c>
      <c r="G877" s="70">
        <f>'Input 1 - Schedule 1'!I879</f>
        <v>0</v>
      </c>
      <c r="H877" s="70" t="str">
        <f>'Input 1 - Schedule 1'!J879</f>
        <v/>
      </c>
      <c r="I877" s="70">
        <f>'Input 1 - Schedule 1'!U879</f>
        <v>0</v>
      </c>
      <c r="J877" s="46"/>
      <c r="L877" s="46"/>
      <c r="M877" s="46"/>
      <c r="N877" s="70">
        <f>SUMIFS('Input 3 - Capital Instruments'!P$6:P$222,'Input 3 - Capital Instruments'!$N$6:$N$222,C877)</f>
        <v>0</v>
      </c>
      <c r="O877" s="46"/>
      <c r="P877" s="46"/>
      <c r="Q877" s="46"/>
      <c r="R877" s="71">
        <f t="shared" si="247"/>
        <v>0</v>
      </c>
      <c r="S877" s="46"/>
      <c r="T877" s="46"/>
      <c r="U877" s="72">
        <f t="shared" si="248"/>
        <v>0</v>
      </c>
      <c r="V877" s="71">
        <f t="shared" si="249"/>
        <v>0</v>
      </c>
      <c r="W877" s="71">
        <f t="shared" si="250"/>
        <v>0</v>
      </c>
      <c r="Y877" s="46"/>
      <c r="AA877" s="46"/>
      <c r="AB877" s="51"/>
      <c r="AC877" s="51"/>
      <c r="AD877" s="51"/>
      <c r="AE877" s="51"/>
      <c r="AF877" s="51"/>
      <c r="AG877" s="72">
        <f t="shared" si="251"/>
        <v>0</v>
      </c>
      <c r="AH877" s="46"/>
      <c r="AI877" s="46"/>
      <c r="AJ877" s="72">
        <f t="shared" si="243"/>
        <v>0</v>
      </c>
      <c r="AK877" s="71">
        <f t="shared" si="244"/>
        <v>0</v>
      </c>
      <c r="AL877" s="71">
        <f t="shared" si="245"/>
        <v>0</v>
      </c>
      <c r="AN877" s="73">
        <f t="shared" si="252"/>
        <v>0</v>
      </c>
      <c r="AO877" s="78">
        <f t="shared" si="253"/>
        <v>0</v>
      </c>
      <c r="AP877" s="79">
        <f t="shared" si="254"/>
        <v>0</v>
      </c>
      <c r="AQ877" s="73">
        <f t="shared" si="255"/>
        <v>0</v>
      </c>
      <c r="AR877" s="78">
        <f t="shared" si="256"/>
        <v>0</v>
      </c>
      <c r="AS877" s="79">
        <f t="shared" si="257"/>
        <v>0</v>
      </c>
      <c r="AT877" s="80" t="str">
        <f t="shared" si="258"/>
        <v/>
      </c>
      <c r="AU877" s="80" t="str">
        <f t="shared" si="259"/>
        <v/>
      </c>
      <c r="AW877" s="3" t="s">
        <v>1</v>
      </c>
    </row>
    <row r="878" spans="1:49" x14ac:dyDescent="0.2">
      <c r="A878" s="81">
        <f t="shared" si="246"/>
        <v>871</v>
      </c>
      <c r="B878" s="77" t="str">
        <f>IFERROR(VLOOKUP(F878,GCC.Param!$B$3:$C$96,2,FALSE),"")</f>
        <v/>
      </c>
      <c r="C878" s="70">
        <f>'Input 1 - Schedule 1'!D880</f>
        <v>0</v>
      </c>
      <c r="D878" s="70">
        <f>'Input 1 - Schedule 1'!E880</f>
        <v>0</v>
      </c>
      <c r="E878" s="70">
        <f>'Input 1 - Schedule 1'!F880</f>
        <v>0</v>
      </c>
      <c r="F878" s="70">
        <f>'Input 1 - Schedule 1'!G880</f>
        <v>0</v>
      </c>
      <c r="G878" s="70">
        <f>'Input 1 - Schedule 1'!I880</f>
        <v>0</v>
      </c>
      <c r="H878" s="70" t="str">
        <f>'Input 1 - Schedule 1'!J880</f>
        <v/>
      </c>
      <c r="I878" s="70">
        <f>'Input 1 - Schedule 1'!U880</f>
        <v>0</v>
      </c>
      <c r="J878" s="46"/>
      <c r="L878" s="46"/>
      <c r="M878" s="46"/>
      <c r="N878" s="70">
        <f>SUMIFS('Input 3 - Capital Instruments'!P$6:P$222,'Input 3 - Capital Instruments'!$N$6:$N$222,C878)</f>
        <v>0</v>
      </c>
      <c r="O878" s="46"/>
      <c r="P878" s="46"/>
      <c r="Q878" s="46"/>
      <c r="R878" s="71">
        <f t="shared" si="247"/>
        <v>0</v>
      </c>
      <c r="S878" s="46"/>
      <c r="T878" s="46"/>
      <c r="U878" s="72">
        <f t="shared" si="248"/>
        <v>0</v>
      </c>
      <c r="V878" s="71">
        <f t="shared" si="249"/>
        <v>0</v>
      </c>
      <c r="W878" s="71">
        <f t="shared" si="250"/>
        <v>0</v>
      </c>
      <c r="Y878" s="46"/>
      <c r="AA878" s="46"/>
      <c r="AB878" s="51"/>
      <c r="AC878" s="51"/>
      <c r="AD878" s="51"/>
      <c r="AE878" s="51"/>
      <c r="AF878" s="51"/>
      <c r="AG878" s="72">
        <f t="shared" si="251"/>
        <v>0</v>
      </c>
      <c r="AH878" s="46"/>
      <c r="AI878" s="46"/>
      <c r="AJ878" s="72">
        <f t="shared" si="243"/>
        <v>0</v>
      </c>
      <c r="AK878" s="71">
        <f t="shared" si="244"/>
        <v>0</v>
      </c>
      <c r="AL878" s="71">
        <f t="shared" si="245"/>
        <v>0</v>
      </c>
      <c r="AN878" s="73">
        <f t="shared" si="252"/>
        <v>0</v>
      </c>
      <c r="AO878" s="78">
        <f t="shared" si="253"/>
        <v>0</v>
      </c>
      <c r="AP878" s="79">
        <f t="shared" si="254"/>
        <v>0</v>
      </c>
      <c r="AQ878" s="73">
        <f t="shared" si="255"/>
        <v>0</v>
      </c>
      <c r="AR878" s="78">
        <f t="shared" si="256"/>
        <v>0</v>
      </c>
      <c r="AS878" s="79">
        <f t="shared" si="257"/>
        <v>0</v>
      </c>
      <c r="AT878" s="80" t="str">
        <f t="shared" si="258"/>
        <v/>
      </c>
      <c r="AU878" s="80" t="str">
        <f t="shared" si="259"/>
        <v/>
      </c>
      <c r="AW878" s="3" t="s">
        <v>1</v>
      </c>
    </row>
    <row r="879" spans="1:49" x14ac:dyDescent="0.2">
      <c r="A879" s="81">
        <f t="shared" si="246"/>
        <v>872</v>
      </c>
      <c r="B879" s="77" t="str">
        <f>IFERROR(VLOOKUP(F879,GCC.Param!$B$3:$C$96,2,FALSE),"")</f>
        <v/>
      </c>
      <c r="C879" s="70">
        <f>'Input 1 - Schedule 1'!D881</f>
        <v>0</v>
      </c>
      <c r="D879" s="70">
        <f>'Input 1 - Schedule 1'!E881</f>
        <v>0</v>
      </c>
      <c r="E879" s="70">
        <f>'Input 1 - Schedule 1'!F881</f>
        <v>0</v>
      </c>
      <c r="F879" s="70">
        <f>'Input 1 - Schedule 1'!G881</f>
        <v>0</v>
      </c>
      <c r="G879" s="70">
        <f>'Input 1 - Schedule 1'!I881</f>
        <v>0</v>
      </c>
      <c r="H879" s="70" t="str">
        <f>'Input 1 - Schedule 1'!J881</f>
        <v/>
      </c>
      <c r="I879" s="70">
        <f>'Input 1 - Schedule 1'!U881</f>
        <v>0</v>
      </c>
      <c r="J879" s="46"/>
      <c r="L879" s="46"/>
      <c r="M879" s="46"/>
      <c r="N879" s="70">
        <f>SUMIFS('Input 3 - Capital Instruments'!P$6:P$222,'Input 3 - Capital Instruments'!$N$6:$N$222,C879)</f>
        <v>0</v>
      </c>
      <c r="O879" s="46"/>
      <c r="P879" s="46"/>
      <c r="Q879" s="46"/>
      <c r="R879" s="71">
        <f t="shared" si="247"/>
        <v>0</v>
      </c>
      <c r="S879" s="46"/>
      <c r="T879" s="46"/>
      <c r="U879" s="72">
        <f t="shared" si="248"/>
        <v>0</v>
      </c>
      <c r="V879" s="71">
        <f t="shared" si="249"/>
        <v>0</v>
      </c>
      <c r="W879" s="71">
        <f t="shared" si="250"/>
        <v>0</v>
      </c>
      <c r="Y879" s="46"/>
      <c r="AA879" s="46"/>
      <c r="AB879" s="51"/>
      <c r="AC879" s="51"/>
      <c r="AD879" s="51"/>
      <c r="AE879" s="51"/>
      <c r="AF879" s="51"/>
      <c r="AG879" s="72">
        <f t="shared" si="251"/>
        <v>0</v>
      </c>
      <c r="AH879" s="46"/>
      <c r="AI879" s="46"/>
      <c r="AJ879" s="72">
        <f t="shared" si="243"/>
        <v>0</v>
      </c>
      <c r="AK879" s="71">
        <f t="shared" si="244"/>
        <v>0</v>
      </c>
      <c r="AL879" s="71">
        <f t="shared" si="245"/>
        <v>0</v>
      </c>
      <c r="AN879" s="73">
        <f t="shared" si="252"/>
        <v>0</v>
      </c>
      <c r="AO879" s="78">
        <f t="shared" si="253"/>
        <v>0</v>
      </c>
      <c r="AP879" s="79">
        <f t="shared" si="254"/>
        <v>0</v>
      </c>
      <c r="AQ879" s="73">
        <f t="shared" si="255"/>
        <v>0</v>
      </c>
      <c r="AR879" s="78">
        <f t="shared" si="256"/>
        <v>0</v>
      </c>
      <c r="AS879" s="79">
        <f t="shared" si="257"/>
        <v>0</v>
      </c>
      <c r="AT879" s="80" t="str">
        <f t="shared" si="258"/>
        <v/>
      </c>
      <c r="AU879" s="80" t="str">
        <f t="shared" si="259"/>
        <v/>
      </c>
      <c r="AW879" s="3" t="s">
        <v>1</v>
      </c>
    </row>
    <row r="880" spans="1:49" x14ac:dyDescent="0.2">
      <c r="A880" s="81">
        <f t="shared" si="246"/>
        <v>873</v>
      </c>
      <c r="B880" s="77" t="str">
        <f>IFERROR(VLOOKUP(F880,GCC.Param!$B$3:$C$96,2,FALSE),"")</f>
        <v/>
      </c>
      <c r="C880" s="70">
        <f>'Input 1 - Schedule 1'!D882</f>
        <v>0</v>
      </c>
      <c r="D880" s="70">
        <f>'Input 1 - Schedule 1'!E882</f>
        <v>0</v>
      </c>
      <c r="E880" s="70">
        <f>'Input 1 - Schedule 1'!F882</f>
        <v>0</v>
      </c>
      <c r="F880" s="70">
        <f>'Input 1 - Schedule 1'!G882</f>
        <v>0</v>
      </c>
      <c r="G880" s="70">
        <f>'Input 1 - Schedule 1'!I882</f>
        <v>0</v>
      </c>
      <c r="H880" s="70" t="str">
        <f>'Input 1 - Schedule 1'!J882</f>
        <v/>
      </c>
      <c r="I880" s="70">
        <f>'Input 1 - Schedule 1'!U882</f>
        <v>0</v>
      </c>
      <c r="J880" s="46"/>
      <c r="L880" s="46"/>
      <c r="M880" s="46"/>
      <c r="N880" s="70">
        <f>SUMIFS('Input 3 - Capital Instruments'!P$6:P$222,'Input 3 - Capital Instruments'!$N$6:$N$222,C880)</f>
        <v>0</v>
      </c>
      <c r="O880" s="46"/>
      <c r="P880" s="46"/>
      <c r="Q880" s="46"/>
      <c r="R880" s="71">
        <f t="shared" si="247"/>
        <v>0</v>
      </c>
      <c r="S880" s="46"/>
      <c r="T880" s="46"/>
      <c r="U880" s="72">
        <f t="shared" si="248"/>
        <v>0</v>
      </c>
      <c r="V880" s="71">
        <f t="shared" si="249"/>
        <v>0</v>
      </c>
      <c r="W880" s="71">
        <f t="shared" si="250"/>
        <v>0</v>
      </c>
      <c r="Y880" s="46"/>
      <c r="AA880" s="46"/>
      <c r="AB880" s="51"/>
      <c r="AC880" s="51"/>
      <c r="AD880" s="51"/>
      <c r="AE880" s="51"/>
      <c r="AF880" s="51"/>
      <c r="AG880" s="72">
        <f t="shared" si="251"/>
        <v>0</v>
      </c>
      <c r="AH880" s="46"/>
      <c r="AI880" s="46"/>
      <c r="AJ880" s="72">
        <f t="shared" si="243"/>
        <v>0</v>
      </c>
      <c r="AK880" s="71">
        <f t="shared" si="244"/>
        <v>0</v>
      </c>
      <c r="AL880" s="71">
        <f t="shared" si="245"/>
        <v>0</v>
      </c>
      <c r="AN880" s="73">
        <f t="shared" si="252"/>
        <v>0</v>
      </c>
      <c r="AO880" s="78">
        <f t="shared" si="253"/>
        <v>0</v>
      </c>
      <c r="AP880" s="79">
        <f t="shared" si="254"/>
        <v>0</v>
      </c>
      <c r="AQ880" s="73">
        <f t="shared" si="255"/>
        <v>0</v>
      </c>
      <c r="AR880" s="78">
        <f t="shared" si="256"/>
        <v>0</v>
      </c>
      <c r="AS880" s="79">
        <f t="shared" si="257"/>
        <v>0</v>
      </c>
      <c r="AT880" s="80" t="str">
        <f t="shared" si="258"/>
        <v/>
      </c>
      <c r="AU880" s="80" t="str">
        <f t="shared" si="259"/>
        <v/>
      </c>
      <c r="AW880" s="3" t="s">
        <v>1</v>
      </c>
    </row>
    <row r="881" spans="1:49" x14ac:dyDescent="0.2">
      <c r="A881" s="81">
        <f t="shared" si="246"/>
        <v>874</v>
      </c>
      <c r="B881" s="77" t="str">
        <f>IFERROR(VLOOKUP(F881,GCC.Param!$B$3:$C$96,2,FALSE),"")</f>
        <v/>
      </c>
      <c r="C881" s="70">
        <f>'Input 1 - Schedule 1'!D883</f>
        <v>0</v>
      </c>
      <c r="D881" s="70">
        <f>'Input 1 - Schedule 1'!E883</f>
        <v>0</v>
      </c>
      <c r="E881" s="70">
        <f>'Input 1 - Schedule 1'!F883</f>
        <v>0</v>
      </c>
      <c r="F881" s="70">
        <f>'Input 1 - Schedule 1'!G883</f>
        <v>0</v>
      </c>
      <c r="G881" s="70">
        <f>'Input 1 - Schedule 1'!I883</f>
        <v>0</v>
      </c>
      <c r="H881" s="70" t="str">
        <f>'Input 1 - Schedule 1'!J883</f>
        <v/>
      </c>
      <c r="I881" s="70">
        <f>'Input 1 - Schedule 1'!U883</f>
        <v>0</v>
      </c>
      <c r="J881" s="46"/>
      <c r="L881" s="46"/>
      <c r="M881" s="46"/>
      <c r="N881" s="70">
        <f>SUMIFS('Input 3 - Capital Instruments'!P$6:P$222,'Input 3 - Capital Instruments'!$N$6:$N$222,C881)</f>
        <v>0</v>
      </c>
      <c r="O881" s="46"/>
      <c r="P881" s="46"/>
      <c r="Q881" s="46"/>
      <c r="R881" s="71">
        <f t="shared" si="247"/>
        <v>0</v>
      </c>
      <c r="S881" s="46"/>
      <c r="T881" s="46"/>
      <c r="U881" s="72">
        <f t="shared" si="248"/>
        <v>0</v>
      </c>
      <c r="V881" s="71">
        <f t="shared" si="249"/>
        <v>0</v>
      </c>
      <c r="W881" s="71">
        <f t="shared" si="250"/>
        <v>0</v>
      </c>
      <c r="Y881" s="46"/>
      <c r="AA881" s="46"/>
      <c r="AB881" s="51"/>
      <c r="AC881" s="51"/>
      <c r="AD881" s="51"/>
      <c r="AE881" s="51"/>
      <c r="AF881" s="51"/>
      <c r="AG881" s="72">
        <f t="shared" si="251"/>
        <v>0</v>
      </c>
      <c r="AH881" s="46"/>
      <c r="AI881" s="46"/>
      <c r="AJ881" s="72">
        <f t="shared" si="243"/>
        <v>0</v>
      </c>
      <c r="AK881" s="71">
        <f t="shared" si="244"/>
        <v>0</v>
      </c>
      <c r="AL881" s="71">
        <f t="shared" si="245"/>
        <v>0</v>
      </c>
      <c r="AN881" s="73">
        <f t="shared" si="252"/>
        <v>0</v>
      </c>
      <c r="AO881" s="78">
        <f t="shared" si="253"/>
        <v>0</v>
      </c>
      <c r="AP881" s="79">
        <f t="shared" si="254"/>
        <v>0</v>
      </c>
      <c r="AQ881" s="73">
        <f t="shared" si="255"/>
        <v>0</v>
      </c>
      <c r="AR881" s="78">
        <f t="shared" si="256"/>
        <v>0</v>
      </c>
      <c r="AS881" s="79">
        <f t="shared" si="257"/>
        <v>0</v>
      </c>
      <c r="AT881" s="80" t="str">
        <f t="shared" si="258"/>
        <v/>
      </c>
      <c r="AU881" s="80" t="str">
        <f t="shared" si="259"/>
        <v/>
      </c>
      <c r="AW881" s="3" t="s">
        <v>1</v>
      </c>
    </row>
    <row r="882" spans="1:49" x14ac:dyDescent="0.2">
      <c r="A882" s="81">
        <f t="shared" si="246"/>
        <v>875</v>
      </c>
      <c r="B882" s="77" t="str">
        <f>IFERROR(VLOOKUP(F882,GCC.Param!$B$3:$C$96,2,FALSE),"")</f>
        <v/>
      </c>
      <c r="C882" s="70">
        <f>'Input 1 - Schedule 1'!D884</f>
        <v>0</v>
      </c>
      <c r="D882" s="70">
        <f>'Input 1 - Schedule 1'!E884</f>
        <v>0</v>
      </c>
      <c r="E882" s="70">
        <f>'Input 1 - Schedule 1'!F884</f>
        <v>0</v>
      </c>
      <c r="F882" s="70">
        <f>'Input 1 - Schedule 1'!G884</f>
        <v>0</v>
      </c>
      <c r="G882" s="70">
        <f>'Input 1 - Schedule 1'!I884</f>
        <v>0</v>
      </c>
      <c r="H882" s="70" t="str">
        <f>'Input 1 - Schedule 1'!J884</f>
        <v/>
      </c>
      <c r="I882" s="70">
        <f>'Input 1 - Schedule 1'!U884</f>
        <v>0</v>
      </c>
      <c r="J882" s="46"/>
      <c r="L882" s="46"/>
      <c r="M882" s="46"/>
      <c r="N882" s="70">
        <f>SUMIFS('Input 3 - Capital Instruments'!P$6:P$222,'Input 3 - Capital Instruments'!$N$6:$N$222,C882)</f>
        <v>0</v>
      </c>
      <c r="O882" s="46"/>
      <c r="P882" s="46"/>
      <c r="Q882" s="46"/>
      <c r="R882" s="71">
        <f t="shared" si="247"/>
        <v>0</v>
      </c>
      <c r="S882" s="46"/>
      <c r="T882" s="46"/>
      <c r="U882" s="72">
        <f t="shared" si="248"/>
        <v>0</v>
      </c>
      <c r="V882" s="71">
        <f t="shared" si="249"/>
        <v>0</v>
      </c>
      <c r="W882" s="71">
        <f t="shared" si="250"/>
        <v>0</v>
      </c>
      <c r="Y882" s="46"/>
      <c r="AA882" s="46"/>
      <c r="AB882" s="51"/>
      <c r="AC882" s="51"/>
      <c r="AD882" s="51"/>
      <c r="AE882" s="51"/>
      <c r="AF882" s="51"/>
      <c r="AG882" s="72">
        <f t="shared" si="251"/>
        <v>0</v>
      </c>
      <c r="AH882" s="46"/>
      <c r="AI882" s="46"/>
      <c r="AJ882" s="72">
        <f t="shared" si="243"/>
        <v>0</v>
      </c>
      <c r="AK882" s="71">
        <f t="shared" si="244"/>
        <v>0</v>
      </c>
      <c r="AL882" s="71">
        <f t="shared" si="245"/>
        <v>0</v>
      </c>
      <c r="AN882" s="73">
        <f t="shared" si="252"/>
        <v>0</v>
      </c>
      <c r="AO882" s="78">
        <f t="shared" si="253"/>
        <v>0</v>
      </c>
      <c r="AP882" s="79">
        <f t="shared" si="254"/>
        <v>0</v>
      </c>
      <c r="AQ882" s="73">
        <f t="shared" si="255"/>
        <v>0</v>
      </c>
      <c r="AR882" s="78">
        <f t="shared" si="256"/>
        <v>0</v>
      </c>
      <c r="AS882" s="79">
        <f t="shared" si="257"/>
        <v>0</v>
      </c>
      <c r="AT882" s="80" t="str">
        <f t="shared" si="258"/>
        <v/>
      </c>
      <c r="AU882" s="80" t="str">
        <f t="shared" si="259"/>
        <v/>
      </c>
      <c r="AW882" s="3" t="s">
        <v>1</v>
      </c>
    </row>
    <row r="883" spans="1:49" x14ac:dyDescent="0.2">
      <c r="A883" s="81">
        <f t="shared" si="246"/>
        <v>876</v>
      </c>
      <c r="B883" s="77" t="str">
        <f>IFERROR(VLOOKUP(F883,GCC.Param!$B$3:$C$96,2,FALSE),"")</f>
        <v/>
      </c>
      <c r="C883" s="70">
        <f>'Input 1 - Schedule 1'!D885</f>
        <v>0</v>
      </c>
      <c r="D883" s="70">
        <f>'Input 1 - Schedule 1'!E885</f>
        <v>0</v>
      </c>
      <c r="E883" s="70">
        <f>'Input 1 - Schedule 1'!F885</f>
        <v>0</v>
      </c>
      <c r="F883" s="70">
        <f>'Input 1 - Schedule 1'!G885</f>
        <v>0</v>
      </c>
      <c r="G883" s="70">
        <f>'Input 1 - Schedule 1'!I885</f>
        <v>0</v>
      </c>
      <c r="H883" s="70" t="str">
        <f>'Input 1 - Schedule 1'!J885</f>
        <v/>
      </c>
      <c r="I883" s="70">
        <f>'Input 1 - Schedule 1'!U885</f>
        <v>0</v>
      </c>
      <c r="J883" s="46"/>
      <c r="L883" s="46"/>
      <c r="M883" s="46"/>
      <c r="N883" s="70">
        <f>SUMIFS('Input 3 - Capital Instruments'!P$6:P$222,'Input 3 - Capital Instruments'!$N$6:$N$222,C883)</f>
        <v>0</v>
      </c>
      <c r="O883" s="46"/>
      <c r="P883" s="46"/>
      <c r="Q883" s="46"/>
      <c r="R883" s="71">
        <f t="shared" si="247"/>
        <v>0</v>
      </c>
      <c r="S883" s="46"/>
      <c r="T883" s="46"/>
      <c r="U883" s="72">
        <f t="shared" si="248"/>
        <v>0</v>
      </c>
      <c r="V883" s="71">
        <f t="shared" si="249"/>
        <v>0</v>
      </c>
      <c r="W883" s="71">
        <f t="shared" si="250"/>
        <v>0</v>
      </c>
      <c r="Y883" s="46"/>
      <c r="AA883" s="46"/>
      <c r="AB883" s="51"/>
      <c r="AC883" s="51"/>
      <c r="AD883" s="51"/>
      <c r="AE883" s="51"/>
      <c r="AF883" s="51"/>
      <c r="AG883" s="72">
        <f t="shared" si="251"/>
        <v>0</v>
      </c>
      <c r="AH883" s="46"/>
      <c r="AI883" s="46"/>
      <c r="AJ883" s="72">
        <f t="shared" si="243"/>
        <v>0</v>
      </c>
      <c r="AK883" s="71">
        <f t="shared" si="244"/>
        <v>0</v>
      </c>
      <c r="AL883" s="71">
        <f t="shared" si="245"/>
        <v>0</v>
      </c>
      <c r="AN883" s="73">
        <f t="shared" si="252"/>
        <v>0</v>
      </c>
      <c r="AO883" s="78">
        <f t="shared" si="253"/>
        <v>0</v>
      </c>
      <c r="AP883" s="79">
        <f t="shared" si="254"/>
        <v>0</v>
      </c>
      <c r="AQ883" s="73">
        <f t="shared" si="255"/>
        <v>0</v>
      </c>
      <c r="AR883" s="78">
        <f t="shared" si="256"/>
        <v>0</v>
      </c>
      <c r="AS883" s="79">
        <f t="shared" si="257"/>
        <v>0</v>
      </c>
      <c r="AT883" s="80" t="str">
        <f t="shared" si="258"/>
        <v/>
      </c>
      <c r="AU883" s="80" t="str">
        <f t="shared" si="259"/>
        <v/>
      </c>
      <c r="AW883" s="3" t="s">
        <v>1</v>
      </c>
    </row>
    <row r="884" spans="1:49" x14ac:dyDescent="0.2">
      <c r="A884" s="81">
        <f t="shared" si="246"/>
        <v>877</v>
      </c>
      <c r="B884" s="77" t="str">
        <f>IFERROR(VLOOKUP(F884,GCC.Param!$B$3:$C$96,2,FALSE),"")</f>
        <v/>
      </c>
      <c r="C884" s="70">
        <f>'Input 1 - Schedule 1'!D886</f>
        <v>0</v>
      </c>
      <c r="D884" s="70">
        <f>'Input 1 - Schedule 1'!E886</f>
        <v>0</v>
      </c>
      <c r="E884" s="70">
        <f>'Input 1 - Schedule 1'!F886</f>
        <v>0</v>
      </c>
      <c r="F884" s="70">
        <f>'Input 1 - Schedule 1'!G886</f>
        <v>0</v>
      </c>
      <c r="G884" s="70">
        <f>'Input 1 - Schedule 1'!I886</f>
        <v>0</v>
      </c>
      <c r="H884" s="70" t="str">
        <f>'Input 1 - Schedule 1'!J886</f>
        <v/>
      </c>
      <c r="I884" s="70">
        <f>'Input 1 - Schedule 1'!U886</f>
        <v>0</v>
      </c>
      <c r="J884" s="46"/>
      <c r="L884" s="46"/>
      <c r="M884" s="46"/>
      <c r="N884" s="70">
        <f>SUMIFS('Input 3 - Capital Instruments'!P$6:P$222,'Input 3 - Capital Instruments'!$N$6:$N$222,C884)</f>
        <v>0</v>
      </c>
      <c r="O884" s="46"/>
      <c r="P884" s="46"/>
      <c r="Q884" s="46"/>
      <c r="R884" s="71">
        <f t="shared" si="247"/>
        <v>0</v>
      </c>
      <c r="S884" s="46"/>
      <c r="T884" s="46"/>
      <c r="U884" s="72">
        <f t="shared" si="248"/>
        <v>0</v>
      </c>
      <c r="V884" s="71">
        <f t="shared" si="249"/>
        <v>0</v>
      </c>
      <c r="W884" s="71">
        <f t="shared" si="250"/>
        <v>0</v>
      </c>
      <c r="Y884" s="46"/>
      <c r="AA884" s="46"/>
      <c r="AB884" s="51"/>
      <c r="AC884" s="51"/>
      <c r="AD884" s="51"/>
      <c r="AE884" s="51"/>
      <c r="AF884" s="51"/>
      <c r="AG884" s="72">
        <f t="shared" si="251"/>
        <v>0</v>
      </c>
      <c r="AH884" s="46"/>
      <c r="AI884" s="46"/>
      <c r="AJ884" s="72">
        <f t="shared" si="243"/>
        <v>0</v>
      </c>
      <c r="AK884" s="71">
        <f t="shared" si="244"/>
        <v>0</v>
      </c>
      <c r="AL884" s="71">
        <f t="shared" si="245"/>
        <v>0</v>
      </c>
      <c r="AN884" s="73">
        <f t="shared" si="252"/>
        <v>0</v>
      </c>
      <c r="AO884" s="78">
        <f t="shared" si="253"/>
        <v>0</v>
      </c>
      <c r="AP884" s="79">
        <f t="shared" si="254"/>
        <v>0</v>
      </c>
      <c r="AQ884" s="73">
        <f t="shared" si="255"/>
        <v>0</v>
      </c>
      <c r="AR884" s="78">
        <f t="shared" si="256"/>
        <v>0</v>
      </c>
      <c r="AS884" s="79">
        <f t="shared" si="257"/>
        <v>0</v>
      </c>
      <c r="AT884" s="80" t="str">
        <f t="shared" si="258"/>
        <v/>
      </c>
      <c r="AU884" s="80" t="str">
        <f t="shared" si="259"/>
        <v/>
      </c>
      <c r="AW884" s="3" t="s">
        <v>1</v>
      </c>
    </row>
    <row r="885" spans="1:49" x14ac:dyDescent="0.2">
      <c r="A885" s="81">
        <f t="shared" si="246"/>
        <v>878</v>
      </c>
      <c r="B885" s="77" t="str">
        <f>IFERROR(VLOOKUP(F885,GCC.Param!$B$3:$C$96,2,FALSE),"")</f>
        <v/>
      </c>
      <c r="C885" s="70">
        <f>'Input 1 - Schedule 1'!D887</f>
        <v>0</v>
      </c>
      <c r="D885" s="70">
        <f>'Input 1 - Schedule 1'!E887</f>
        <v>0</v>
      </c>
      <c r="E885" s="70">
        <f>'Input 1 - Schedule 1'!F887</f>
        <v>0</v>
      </c>
      <c r="F885" s="70">
        <f>'Input 1 - Schedule 1'!G887</f>
        <v>0</v>
      </c>
      <c r="G885" s="70">
        <f>'Input 1 - Schedule 1'!I887</f>
        <v>0</v>
      </c>
      <c r="H885" s="70" t="str">
        <f>'Input 1 - Schedule 1'!J887</f>
        <v/>
      </c>
      <c r="I885" s="70">
        <f>'Input 1 - Schedule 1'!U887</f>
        <v>0</v>
      </c>
      <c r="J885" s="46"/>
      <c r="L885" s="46"/>
      <c r="M885" s="46"/>
      <c r="N885" s="70">
        <f>SUMIFS('Input 3 - Capital Instruments'!P$6:P$222,'Input 3 - Capital Instruments'!$N$6:$N$222,C885)</f>
        <v>0</v>
      </c>
      <c r="O885" s="46"/>
      <c r="P885" s="46"/>
      <c r="Q885" s="46"/>
      <c r="R885" s="71">
        <f t="shared" si="247"/>
        <v>0</v>
      </c>
      <c r="S885" s="46"/>
      <c r="T885" s="46"/>
      <c r="U885" s="72">
        <f t="shared" si="248"/>
        <v>0</v>
      </c>
      <c r="V885" s="71">
        <f t="shared" si="249"/>
        <v>0</v>
      </c>
      <c r="W885" s="71">
        <f t="shared" si="250"/>
        <v>0</v>
      </c>
      <c r="Y885" s="46"/>
      <c r="AA885" s="46"/>
      <c r="AB885" s="51"/>
      <c r="AC885" s="51"/>
      <c r="AD885" s="51"/>
      <c r="AE885" s="51"/>
      <c r="AF885" s="51"/>
      <c r="AG885" s="72">
        <f t="shared" si="251"/>
        <v>0</v>
      </c>
      <c r="AH885" s="46"/>
      <c r="AI885" s="46"/>
      <c r="AJ885" s="72">
        <f t="shared" si="243"/>
        <v>0</v>
      </c>
      <c r="AK885" s="71">
        <f t="shared" si="244"/>
        <v>0</v>
      </c>
      <c r="AL885" s="71">
        <f t="shared" si="245"/>
        <v>0</v>
      </c>
      <c r="AN885" s="73">
        <f t="shared" si="252"/>
        <v>0</v>
      </c>
      <c r="AO885" s="78">
        <f t="shared" si="253"/>
        <v>0</v>
      </c>
      <c r="AP885" s="79">
        <f t="shared" si="254"/>
        <v>0</v>
      </c>
      <c r="AQ885" s="73">
        <f t="shared" si="255"/>
        <v>0</v>
      </c>
      <c r="AR885" s="78">
        <f t="shared" si="256"/>
        <v>0</v>
      </c>
      <c r="AS885" s="79">
        <f t="shared" si="257"/>
        <v>0</v>
      </c>
      <c r="AT885" s="80" t="str">
        <f t="shared" si="258"/>
        <v/>
      </c>
      <c r="AU885" s="80" t="str">
        <f t="shared" si="259"/>
        <v/>
      </c>
      <c r="AW885" s="3" t="s">
        <v>1</v>
      </c>
    </row>
    <row r="886" spans="1:49" x14ac:dyDescent="0.2">
      <c r="A886" s="81">
        <f t="shared" si="246"/>
        <v>879</v>
      </c>
      <c r="B886" s="77" t="str">
        <f>IFERROR(VLOOKUP(F886,GCC.Param!$B$3:$C$96,2,FALSE),"")</f>
        <v/>
      </c>
      <c r="C886" s="70">
        <f>'Input 1 - Schedule 1'!D888</f>
        <v>0</v>
      </c>
      <c r="D886" s="70">
        <f>'Input 1 - Schedule 1'!E888</f>
        <v>0</v>
      </c>
      <c r="E886" s="70">
        <f>'Input 1 - Schedule 1'!F888</f>
        <v>0</v>
      </c>
      <c r="F886" s="70">
        <f>'Input 1 - Schedule 1'!G888</f>
        <v>0</v>
      </c>
      <c r="G886" s="70">
        <f>'Input 1 - Schedule 1'!I888</f>
        <v>0</v>
      </c>
      <c r="H886" s="70" t="str">
        <f>'Input 1 - Schedule 1'!J888</f>
        <v/>
      </c>
      <c r="I886" s="70">
        <f>'Input 1 - Schedule 1'!U888</f>
        <v>0</v>
      </c>
      <c r="J886" s="46"/>
      <c r="L886" s="46"/>
      <c r="M886" s="46"/>
      <c r="N886" s="70">
        <f>SUMIFS('Input 3 - Capital Instruments'!P$6:P$222,'Input 3 - Capital Instruments'!$N$6:$N$222,C886)</f>
        <v>0</v>
      </c>
      <c r="O886" s="46"/>
      <c r="P886" s="46"/>
      <c r="Q886" s="46"/>
      <c r="R886" s="71">
        <f t="shared" si="247"/>
        <v>0</v>
      </c>
      <c r="S886" s="46"/>
      <c r="T886" s="46"/>
      <c r="U886" s="72">
        <f t="shared" si="248"/>
        <v>0</v>
      </c>
      <c r="V886" s="71">
        <f t="shared" si="249"/>
        <v>0</v>
      </c>
      <c r="W886" s="71">
        <f t="shared" si="250"/>
        <v>0</v>
      </c>
      <c r="Y886" s="46"/>
      <c r="AA886" s="46"/>
      <c r="AB886" s="51"/>
      <c r="AC886" s="51"/>
      <c r="AD886" s="51"/>
      <c r="AE886" s="51"/>
      <c r="AF886" s="51"/>
      <c r="AG886" s="72">
        <f t="shared" si="251"/>
        <v>0</v>
      </c>
      <c r="AH886" s="46"/>
      <c r="AI886" s="46"/>
      <c r="AJ886" s="72">
        <f t="shared" si="243"/>
        <v>0</v>
      </c>
      <c r="AK886" s="71">
        <f t="shared" si="244"/>
        <v>0</v>
      </c>
      <c r="AL886" s="71">
        <f t="shared" si="245"/>
        <v>0</v>
      </c>
      <c r="AN886" s="73">
        <f t="shared" si="252"/>
        <v>0</v>
      </c>
      <c r="AO886" s="78">
        <f t="shared" si="253"/>
        <v>0</v>
      </c>
      <c r="AP886" s="79">
        <f t="shared" si="254"/>
        <v>0</v>
      </c>
      <c r="AQ886" s="73">
        <f t="shared" si="255"/>
        <v>0</v>
      </c>
      <c r="AR886" s="78">
        <f t="shared" si="256"/>
        <v>0</v>
      </c>
      <c r="AS886" s="79">
        <f t="shared" si="257"/>
        <v>0</v>
      </c>
      <c r="AT886" s="80" t="str">
        <f t="shared" si="258"/>
        <v/>
      </c>
      <c r="AU886" s="80" t="str">
        <f t="shared" si="259"/>
        <v/>
      </c>
      <c r="AW886" s="3" t="s">
        <v>1</v>
      </c>
    </row>
    <row r="887" spans="1:49" x14ac:dyDescent="0.2">
      <c r="A887" s="81">
        <f t="shared" si="246"/>
        <v>880</v>
      </c>
      <c r="B887" s="77" t="str">
        <f>IFERROR(VLOOKUP(F887,GCC.Param!$B$3:$C$96,2,FALSE),"")</f>
        <v/>
      </c>
      <c r="C887" s="70">
        <f>'Input 1 - Schedule 1'!D889</f>
        <v>0</v>
      </c>
      <c r="D887" s="70">
        <f>'Input 1 - Schedule 1'!E889</f>
        <v>0</v>
      </c>
      <c r="E887" s="70">
        <f>'Input 1 - Schedule 1'!F889</f>
        <v>0</v>
      </c>
      <c r="F887" s="70">
        <f>'Input 1 - Schedule 1'!G889</f>
        <v>0</v>
      </c>
      <c r="G887" s="70">
        <f>'Input 1 - Schedule 1'!I889</f>
        <v>0</v>
      </c>
      <c r="H887" s="70" t="str">
        <f>'Input 1 - Schedule 1'!J889</f>
        <v/>
      </c>
      <c r="I887" s="70">
        <f>'Input 1 - Schedule 1'!U889</f>
        <v>0</v>
      </c>
      <c r="J887" s="46"/>
      <c r="L887" s="46"/>
      <c r="M887" s="46"/>
      <c r="N887" s="70">
        <f>SUMIFS('Input 3 - Capital Instruments'!P$6:P$222,'Input 3 - Capital Instruments'!$N$6:$N$222,C887)</f>
        <v>0</v>
      </c>
      <c r="O887" s="46"/>
      <c r="P887" s="46"/>
      <c r="Q887" s="46"/>
      <c r="R887" s="71">
        <f t="shared" si="247"/>
        <v>0</v>
      </c>
      <c r="S887" s="46"/>
      <c r="T887" s="46"/>
      <c r="U887" s="72">
        <f t="shared" si="248"/>
        <v>0</v>
      </c>
      <c r="V887" s="71">
        <f t="shared" si="249"/>
        <v>0</v>
      </c>
      <c r="W887" s="71">
        <f t="shared" si="250"/>
        <v>0</v>
      </c>
      <c r="Y887" s="46"/>
      <c r="AA887" s="46"/>
      <c r="AB887" s="51"/>
      <c r="AC887" s="51"/>
      <c r="AD887" s="51"/>
      <c r="AE887" s="51"/>
      <c r="AF887" s="51"/>
      <c r="AG887" s="72">
        <f t="shared" si="251"/>
        <v>0</v>
      </c>
      <c r="AH887" s="46"/>
      <c r="AI887" s="46"/>
      <c r="AJ887" s="72">
        <f t="shared" si="243"/>
        <v>0</v>
      </c>
      <c r="AK887" s="71">
        <f t="shared" si="244"/>
        <v>0</v>
      </c>
      <c r="AL887" s="71">
        <f t="shared" si="245"/>
        <v>0</v>
      </c>
      <c r="AN887" s="73">
        <f t="shared" si="252"/>
        <v>0</v>
      </c>
      <c r="AO887" s="78">
        <f t="shared" si="253"/>
        <v>0</v>
      </c>
      <c r="AP887" s="79">
        <f t="shared" si="254"/>
        <v>0</v>
      </c>
      <c r="AQ887" s="73">
        <f t="shared" si="255"/>
        <v>0</v>
      </c>
      <c r="AR887" s="78">
        <f t="shared" si="256"/>
        <v>0</v>
      </c>
      <c r="AS887" s="79">
        <f t="shared" si="257"/>
        <v>0</v>
      </c>
      <c r="AT887" s="80" t="str">
        <f t="shared" si="258"/>
        <v/>
      </c>
      <c r="AU887" s="80" t="str">
        <f t="shared" si="259"/>
        <v/>
      </c>
      <c r="AW887" s="3" t="s">
        <v>1</v>
      </c>
    </row>
    <row r="888" spans="1:49" x14ac:dyDescent="0.2">
      <c r="A888" s="81">
        <f t="shared" si="246"/>
        <v>881</v>
      </c>
      <c r="B888" s="77" t="str">
        <f>IFERROR(VLOOKUP(F888,GCC.Param!$B$3:$C$96,2,FALSE),"")</f>
        <v/>
      </c>
      <c r="C888" s="70">
        <f>'Input 1 - Schedule 1'!D890</f>
        <v>0</v>
      </c>
      <c r="D888" s="70">
        <f>'Input 1 - Schedule 1'!E890</f>
        <v>0</v>
      </c>
      <c r="E888" s="70">
        <f>'Input 1 - Schedule 1'!F890</f>
        <v>0</v>
      </c>
      <c r="F888" s="70">
        <f>'Input 1 - Schedule 1'!G890</f>
        <v>0</v>
      </c>
      <c r="G888" s="70">
        <f>'Input 1 - Schedule 1'!I890</f>
        <v>0</v>
      </c>
      <c r="H888" s="70" t="str">
        <f>'Input 1 - Schedule 1'!J890</f>
        <v/>
      </c>
      <c r="I888" s="70">
        <f>'Input 1 - Schedule 1'!U890</f>
        <v>0</v>
      </c>
      <c r="J888" s="46"/>
      <c r="L888" s="46"/>
      <c r="M888" s="46"/>
      <c r="N888" s="70">
        <f>SUMIFS('Input 3 - Capital Instruments'!P$6:P$222,'Input 3 - Capital Instruments'!$N$6:$N$222,C888)</f>
        <v>0</v>
      </c>
      <c r="O888" s="46"/>
      <c r="P888" s="46"/>
      <c r="Q888" s="46"/>
      <c r="R888" s="71">
        <f t="shared" si="247"/>
        <v>0</v>
      </c>
      <c r="S888" s="46"/>
      <c r="T888" s="46"/>
      <c r="U888" s="72">
        <f t="shared" si="248"/>
        <v>0</v>
      </c>
      <c r="V888" s="71">
        <f t="shared" si="249"/>
        <v>0</v>
      </c>
      <c r="W888" s="71">
        <f t="shared" si="250"/>
        <v>0</v>
      </c>
      <c r="Y888" s="46"/>
      <c r="AA888" s="46"/>
      <c r="AB888" s="51"/>
      <c r="AC888" s="51"/>
      <c r="AD888" s="51"/>
      <c r="AE888" s="51"/>
      <c r="AF888" s="51"/>
      <c r="AG888" s="72">
        <f t="shared" si="251"/>
        <v>0</v>
      </c>
      <c r="AH888" s="46"/>
      <c r="AI888" s="46"/>
      <c r="AJ888" s="72">
        <f t="shared" si="243"/>
        <v>0</v>
      </c>
      <c r="AK888" s="71">
        <f t="shared" si="244"/>
        <v>0</v>
      </c>
      <c r="AL888" s="71">
        <f t="shared" si="245"/>
        <v>0</v>
      </c>
      <c r="AN888" s="73">
        <f t="shared" si="252"/>
        <v>0</v>
      </c>
      <c r="AO888" s="78">
        <f t="shared" si="253"/>
        <v>0</v>
      </c>
      <c r="AP888" s="79">
        <f t="shared" si="254"/>
        <v>0</v>
      </c>
      <c r="AQ888" s="73">
        <f t="shared" si="255"/>
        <v>0</v>
      </c>
      <c r="AR888" s="78">
        <f t="shared" si="256"/>
        <v>0</v>
      </c>
      <c r="AS888" s="79">
        <f t="shared" si="257"/>
        <v>0</v>
      </c>
      <c r="AT888" s="80" t="str">
        <f t="shared" si="258"/>
        <v/>
      </c>
      <c r="AU888" s="80" t="str">
        <f t="shared" si="259"/>
        <v/>
      </c>
      <c r="AW888" s="3" t="s">
        <v>1</v>
      </c>
    </row>
    <row r="889" spans="1:49" x14ac:dyDescent="0.2">
      <c r="A889" s="81">
        <f t="shared" si="246"/>
        <v>882</v>
      </c>
      <c r="B889" s="77" t="str">
        <f>IFERROR(VLOOKUP(F889,GCC.Param!$B$3:$C$96,2,FALSE),"")</f>
        <v/>
      </c>
      <c r="C889" s="70">
        <f>'Input 1 - Schedule 1'!D891</f>
        <v>0</v>
      </c>
      <c r="D889" s="70">
        <f>'Input 1 - Schedule 1'!E891</f>
        <v>0</v>
      </c>
      <c r="E889" s="70">
        <f>'Input 1 - Schedule 1'!F891</f>
        <v>0</v>
      </c>
      <c r="F889" s="70">
        <f>'Input 1 - Schedule 1'!G891</f>
        <v>0</v>
      </c>
      <c r="G889" s="70">
        <f>'Input 1 - Schedule 1'!I891</f>
        <v>0</v>
      </c>
      <c r="H889" s="70" t="str">
        <f>'Input 1 - Schedule 1'!J891</f>
        <v/>
      </c>
      <c r="I889" s="70">
        <f>'Input 1 - Schedule 1'!U891</f>
        <v>0</v>
      </c>
      <c r="J889" s="46"/>
      <c r="L889" s="46"/>
      <c r="M889" s="46"/>
      <c r="N889" s="70">
        <f>SUMIFS('Input 3 - Capital Instruments'!P$6:P$222,'Input 3 - Capital Instruments'!$N$6:$N$222,C889)</f>
        <v>0</v>
      </c>
      <c r="O889" s="46"/>
      <c r="P889" s="46"/>
      <c r="Q889" s="46"/>
      <c r="R889" s="71">
        <f t="shared" si="247"/>
        <v>0</v>
      </c>
      <c r="S889" s="46"/>
      <c r="T889" s="46"/>
      <c r="U889" s="72">
        <f t="shared" si="248"/>
        <v>0</v>
      </c>
      <c r="V889" s="71">
        <f t="shared" si="249"/>
        <v>0</v>
      </c>
      <c r="W889" s="71">
        <f t="shared" si="250"/>
        <v>0</v>
      </c>
      <c r="Y889" s="46"/>
      <c r="AA889" s="46"/>
      <c r="AB889" s="51"/>
      <c r="AC889" s="51"/>
      <c r="AD889" s="51"/>
      <c r="AE889" s="51"/>
      <c r="AF889" s="51"/>
      <c r="AG889" s="72">
        <f t="shared" si="251"/>
        <v>0</v>
      </c>
      <c r="AH889" s="46"/>
      <c r="AI889" s="46"/>
      <c r="AJ889" s="72">
        <f t="shared" si="243"/>
        <v>0</v>
      </c>
      <c r="AK889" s="71">
        <f t="shared" si="244"/>
        <v>0</v>
      </c>
      <c r="AL889" s="71">
        <f t="shared" si="245"/>
        <v>0</v>
      </c>
      <c r="AN889" s="73">
        <f t="shared" si="252"/>
        <v>0</v>
      </c>
      <c r="AO889" s="78">
        <f t="shared" si="253"/>
        <v>0</v>
      </c>
      <c r="AP889" s="79">
        <f t="shared" si="254"/>
        <v>0</v>
      </c>
      <c r="AQ889" s="73">
        <f t="shared" si="255"/>
        <v>0</v>
      </c>
      <c r="AR889" s="78">
        <f t="shared" si="256"/>
        <v>0</v>
      </c>
      <c r="AS889" s="79">
        <f t="shared" si="257"/>
        <v>0</v>
      </c>
      <c r="AT889" s="80" t="str">
        <f t="shared" si="258"/>
        <v/>
      </c>
      <c r="AU889" s="80" t="str">
        <f t="shared" si="259"/>
        <v/>
      </c>
      <c r="AW889" s="3" t="s">
        <v>1</v>
      </c>
    </row>
    <row r="890" spans="1:49" x14ac:dyDescent="0.2">
      <c r="A890" s="81">
        <f t="shared" si="246"/>
        <v>883</v>
      </c>
      <c r="B890" s="77" t="str">
        <f>IFERROR(VLOOKUP(F890,GCC.Param!$B$3:$C$96,2,FALSE),"")</f>
        <v/>
      </c>
      <c r="C890" s="70">
        <f>'Input 1 - Schedule 1'!D892</f>
        <v>0</v>
      </c>
      <c r="D890" s="70">
        <f>'Input 1 - Schedule 1'!E892</f>
        <v>0</v>
      </c>
      <c r="E890" s="70">
        <f>'Input 1 - Schedule 1'!F892</f>
        <v>0</v>
      </c>
      <c r="F890" s="70">
        <f>'Input 1 - Schedule 1'!G892</f>
        <v>0</v>
      </c>
      <c r="G890" s="70">
        <f>'Input 1 - Schedule 1'!I892</f>
        <v>0</v>
      </c>
      <c r="H890" s="70" t="str">
        <f>'Input 1 - Schedule 1'!J892</f>
        <v/>
      </c>
      <c r="I890" s="70">
        <f>'Input 1 - Schedule 1'!U892</f>
        <v>0</v>
      </c>
      <c r="J890" s="46"/>
      <c r="L890" s="46"/>
      <c r="M890" s="46"/>
      <c r="N890" s="70">
        <f>SUMIFS('Input 3 - Capital Instruments'!P$6:P$222,'Input 3 - Capital Instruments'!$N$6:$N$222,C890)</f>
        <v>0</v>
      </c>
      <c r="O890" s="46"/>
      <c r="P890" s="46"/>
      <c r="Q890" s="46"/>
      <c r="R890" s="71">
        <f t="shared" si="247"/>
        <v>0</v>
      </c>
      <c r="S890" s="46"/>
      <c r="T890" s="46"/>
      <c r="U890" s="72">
        <f t="shared" si="248"/>
        <v>0</v>
      </c>
      <c r="V890" s="71">
        <f t="shared" si="249"/>
        <v>0</v>
      </c>
      <c r="W890" s="71">
        <f t="shared" si="250"/>
        <v>0</v>
      </c>
      <c r="Y890" s="46"/>
      <c r="AA890" s="46"/>
      <c r="AB890" s="51"/>
      <c r="AC890" s="51"/>
      <c r="AD890" s="51"/>
      <c r="AE890" s="51"/>
      <c r="AF890" s="51"/>
      <c r="AG890" s="72">
        <f t="shared" si="251"/>
        <v>0</v>
      </c>
      <c r="AH890" s="46"/>
      <c r="AI890" s="46"/>
      <c r="AJ890" s="72">
        <f t="shared" si="243"/>
        <v>0</v>
      </c>
      <c r="AK890" s="71">
        <f t="shared" si="244"/>
        <v>0</v>
      </c>
      <c r="AL890" s="71">
        <f t="shared" si="245"/>
        <v>0</v>
      </c>
      <c r="AN890" s="73">
        <f t="shared" si="252"/>
        <v>0</v>
      </c>
      <c r="AO890" s="78">
        <f t="shared" si="253"/>
        <v>0</v>
      </c>
      <c r="AP890" s="79">
        <f t="shared" si="254"/>
        <v>0</v>
      </c>
      <c r="AQ890" s="73">
        <f t="shared" si="255"/>
        <v>0</v>
      </c>
      <c r="AR890" s="78">
        <f t="shared" si="256"/>
        <v>0</v>
      </c>
      <c r="AS890" s="79">
        <f t="shared" si="257"/>
        <v>0</v>
      </c>
      <c r="AT890" s="80" t="str">
        <f t="shared" si="258"/>
        <v/>
      </c>
      <c r="AU890" s="80" t="str">
        <f t="shared" si="259"/>
        <v/>
      </c>
      <c r="AW890" s="3" t="s">
        <v>1</v>
      </c>
    </row>
    <row r="891" spans="1:49" x14ac:dyDescent="0.2">
      <c r="A891" s="81">
        <f t="shared" si="246"/>
        <v>884</v>
      </c>
      <c r="B891" s="77" t="str">
        <f>IFERROR(VLOOKUP(F891,GCC.Param!$B$3:$C$96,2,FALSE),"")</f>
        <v/>
      </c>
      <c r="C891" s="70">
        <f>'Input 1 - Schedule 1'!D893</f>
        <v>0</v>
      </c>
      <c r="D891" s="70">
        <f>'Input 1 - Schedule 1'!E893</f>
        <v>0</v>
      </c>
      <c r="E891" s="70">
        <f>'Input 1 - Schedule 1'!F893</f>
        <v>0</v>
      </c>
      <c r="F891" s="70">
        <f>'Input 1 - Schedule 1'!G893</f>
        <v>0</v>
      </c>
      <c r="G891" s="70">
        <f>'Input 1 - Schedule 1'!I893</f>
        <v>0</v>
      </c>
      <c r="H891" s="70" t="str">
        <f>'Input 1 - Schedule 1'!J893</f>
        <v/>
      </c>
      <c r="I891" s="70">
        <f>'Input 1 - Schedule 1'!U893</f>
        <v>0</v>
      </c>
      <c r="J891" s="46"/>
      <c r="L891" s="46"/>
      <c r="M891" s="46"/>
      <c r="N891" s="70">
        <f>SUMIFS('Input 3 - Capital Instruments'!P$6:P$222,'Input 3 - Capital Instruments'!$N$6:$N$222,C891)</f>
        <v>0</v>
      </c>
      <c r="O891" s="46"/>
      <c r="P891" s="46"/>
      <c r="Q891" s="46"/>
      <c r="R891" s="71">
        <f t="shared" si="247"/>
        <v>0</v>
      </c>
      <c r="S891" s="46"/>
      <c r="T891" s="46"/>
      <c r="U891" s="72">
        <f t="shared" si="248"/>
        <v>0</v>
      </c>
      <c r="V891" s="71">
        <f t="shared" si="249"/>
        <v>0</v>
      </c>
      <c r="W891" s="71">
        <f t="shared" si="250"/>
        <v>0</v>
      </c>
      <c r="Y891" s="46"/>
      <c r="AA891" s="46"/>
      <c r="AB891" s="51"/>
      <c r="AC891" s="51"/>
      <c r="AD891" s="51"/>
      <c r="AE891" s="51"/>
      <c r="AF891" s="51"/>
      <c r="AG891" s="72">
        <f t="shared" si="251"/>
        <v>0</v>
      </c>
      <c r="AH891" s="46"/>
      <c r="AI891" s="46"/>
      <c r="AJ891" s="72">
        <f t="shared" si="243"/>
        <v>0</v>
      </c>
      <c r="AK891" s="71">
        <f t="shared" si="244"/>
        <v>0</v>
      </c>
      <c r="AL891" s="71">
        <f t="shared" si="245"/>
        <v>0</v>
      </c>
      <c r="AN891" s="73">
        <f t="shared" si="252"/>
        <v>0</v>
      </c>
      <c r="AO891" s="78">
        <f t="shared" si="253"/>
        <v>0</v>
      </c>
      <c r="AP891" s="79">
        <f t="shared" si="254"/>
        <v>0</v>
      </c>
      <c r="AQ891" s="73">
        <f t="shared" si="255"/>
        <v>0</v>
      </c>
      <c r="AR891" s="78">
        <f t="shared" si="256"/>
        <v>0</v>
      </c>
      <c r="AS891" s="79">
        <f t="shared" si="257"/>
        <v>0</v>
      </c>
      <c r="AT891" s="80" t="str">
        <f t="shared" si="258"/>
        <v/>
      </c>
      <c r="AU891" s="80" t="str">
        <f t="shared" si="259"/>
        <v/>
      </c>
      <c r="AW891" s="3" t="s">
        <v>1</v>
      </c>
    </row>
    <row r="892" spans="1:49" x14ac:dyDescent="0.2">
      <c r="A892" s="81">
        <f t="shared" si="246"/>
        <v>885</v>
      </c>
      <c r="B892" s="77" t="str">
        <f>IFERROR(VLOOKUP(F892,GCC.Param!$B$3:$C$96,2,FALSE),"")</f>
        <v/>
      </c>
      <c r="C892" s="70">
        <f>'Input 1 - Schedule 1'!D894</f>
        <v>0</v>
      </c>
      <c r="D892" s="70">
        <f>'Input 1 - Schedule 1'!E894</f>
        <v>0</v>
      </c>
      <c r="E892" s="70">
        <f>'Input 1 - Schedule 1'!F894</f>
        <v>0</v>
      </c>
      <c r="F892" s="70">
        <f>'Input 1 - Schedule 1'!G894</f>
        <v>0</v>
      </c>
      <c r="G892" s="70">
        <f>'Input 1 - Schedule 1'!I894</f>
        <v>0</v>
      </c>
      <c r="H892" s="70" t="str">
        <f>'Input 1 - Schedule 1'!J894</f>
        <v/>
      </c>
      <c r="I892" s="70">
        <f>'Input 1 - Schedule 1'!U894</f>
        <v>0</v>
      </c>
      <c r="J892" s="46"/>
      <c r="L892" s="46"/>
      <c r="M892" s="46"/>
      <c r="N892" s="70">
        <f>SUMIFS('Input 3 - Capital Instruments'!P$6:P$222,'Input 3 - Capital Instruments'!$N$6:$N$222,C892)</f>
        <v>0</v>
      </c>
      <c r="O892" s="46"/>
      <c r="P892" s="46"/>
      <c r="Q892" s="46"/>
      <c r="R892" s="71">
        <f t="shared" si="247"/>
        <v>0</v>
      </c>
      <c r="S892" s="46"/>
      <c r="T892" s="46"/>
      <c r="U892" s="72">
        <f t="shared" si="248"/>
        <v>0</v>
      </c>
      <c r="V892" s="71">
        <f t="shared" si="249"/>
        <v>0</v>
      </c>
      <c r="W892" s="71">
        <f t="shared" si="250"/>
        <v>0</v>
      </c>
      <c r="Y892" s="46"/>
      <c r="AA892" s="46"/>
      <c r="AB892" s="51"/>
      <c r="AC892" s="51"/>
      <c r="AD892" s="51"/>
      <c r="AE892" s="51"/>
      <c r="AF892" s="51"/>
      <c r="AG892" s="72">
        <f t="shared" si="251"/>
        <v>0</v>
      </c>
      <c r="AH892" s="46"/>
      <c r="AI892" s="46"/>
      <c r="AJ892" s="72">
        <f t="shared" si="243"/>
        <v>0</v>
      </c>
      <c r="AK892" s="71">
        <f t="shared" si="244"/>
        <v>0</v>
      </c>
      <c r="AL892" s="71">
        <f t="shared" si="245"/>
        <v>0</v>
      </c>
      <c r="AN892" s="73">
        <f t="shared" si="252"/>
        <v>0</v>
      </c>
      <c r="AO892" s="78">
        <f t="shared" si="253"/>
        <v>0</v>
      </c>
      <c r="AP892" s="79">
        <f t="shared" si="254"/>
        <v>0</v>
      </c>
      <c r="AQ892" s="73">
        <f t="shared" si="255"/>
        <v>0</v>
      </c>
      <c r="AR892" s="78">
        <f t="shared" si="256"/>
        <v>0</v>
      </c>
      <c r="AS892" s="79">
        <f t="shared" si="257"/>
        <v>0</v>
      </c>
      <c r="AT892" s="80" t="str">
        <f t="shared" si="258"/>
        <v/>
      </c>
      <c r="AU892" s="80" t="str">
        <f t="shared" si="259"/>
        <v/>
      </c>
      <c r="AW892" s="3" t="s">
        <v>1</v>
      </c>
    </row>
    <row r="893" spans="1:49" x14ac:dyDescent="0.2">
      <c r="A893" s="81">
        <f t="shared" si="246"/>
        <v>886</v>
      </c>
      <c r="B893" s="77" t="str">
        <f>IFERROR(VLOOKUP(F893,GCC.Param!$B$3:$C$96,2,FALSE),"")</f>
        <v/>
      </c>
      <c r="C893" s="70">
        <f>'Input 1 - Schedule 1'!D895</f>
        <v>0</v>
      </c>
      <c r="D893" s="70">
        <f>'Input 1 - Schedule 1'!E895</f>
        <v>0</v>
      </c>
      <c r="E893" s="70">
        <f>'Input 1 - Schedule 1'!F895</f>
        <v>0</v>
      </c>
      <c r="F893" s="70">
        <f>'Input 1 - Schedule 1'!G895</f>
        <v>0</v>
      </c>
      <c r="G893" s="70">
        <f>'Input 1 - Schedule 1'!I895</f>
        <v>0</v>
      </c>
      <c r="H893" s="70" t="str">
        <f>'Input 1 - Schedule 1'!J895</f>
        <v/>
      </c>
      <c r="I893" s="70">
        <f>'Input 1 - Schedule 1'!U895</f>
        <v>0</v>
      </c>
      <c r="J893" s="46"/>
      <c r="L893" s="46"/>
      <c r="M893" s="46"/>
      <c r="N893" s="70">
        <f>SUMIFS('Input 3 - Capital Instruments'!P$6:P$222,'Input 3 - Capital Instruments'!$N$6:$N$222,C893)</f>
        <v>0</v>
      </c>
      <c r="O893" s="46"/>
      <c r="P893" s="46"/>
      <c r="Q893" s="46"/>
      <c r="R893" s="71">
        <f t="shared" si="247"/>
        <v>0</v>
      </c>
      <c r="S893" s="46"/>
      <c r="T893" s="46"/>
      <c r="U893" s="72">
        <f t="shared" si="248"/>
        <v>0</v>
      </c>
      <c r="V893" s="71">
        <f t="shared" si="249"/>
        <v>0</v>
      </c>
      <c r="W893" s="71">
        <f t="shared" si="250"/>
        <v>0</v>
      </c>
      <c r="Y893" s="46"/>
      <c r="AA893" s="46"/>
      <c r="AB893" s="51"/>
      <c r="AC893" s="51"/>
      <c r="AD893" s="51"/>
      <c r="AE893" s="51"/>
      <c r="AF893" s="51"/>
      <c r="AG893" s="72">
        <f t="shared" si="251"/>
        <v>0</v>
      </c>
      <c r="AH893" s="46"/>
      <c r="AI893" s="46"/>
      <c r="AJ893" s="72">
        <f t="shared" si="243"/>
        <v>0</v>
      </c>
      <c r="AK893" s="71">
        <f t="shared" si="244"/>
        <v>0</v>
      </c>
      <c r="AL893" s="71">
        <f t="shared" si="245"/>
        <v>0</v>
      </c>
      <c r="AN893" s="73">
        <f t="shared" si="252"/>
        <v>0</v>
      </c>
      <c r="AO893" s="78">
        <f t="shared" si="253"/>
        <v>0</v>
      </c>
      <c r="AP893" s="79">
        <f t="shared" si="254"/>
        <v>0</v>
      </c>
      <c r="AQ893" s="73">
        <f t="shared" si="255"/>
        <v>0</v>
      </c>
      <c r="AR893" s="78">
        <f t="shared" si="256"/>
        <v>0</v>
      </c>
      <c r="AS893" s="79">
        <f t="shared" si="257"/>
        <v>0</v>
      </c>
      <c r="AT893" s="80" t="str">
        <f t="shared" si="258"/>
        <v/>
      </c>
      <c r="AU893" s="80" t="str">
        <f t="shared" si="259"/>
        <v/>
      </c>
      <c r="AW893" s="3" t="s">
        <v>1</v>
      </c>
    </row>
    <row r="894" spans="1:49" x14ac:dyDescent="0.2">
      <c r="A894" s="81">
        <f t="shared" si="246"/>
        <v>887</v>
      </c>
      <c r="B894" s="77" t="str">
        <f>IFERROR(VLOOKUP(F894,GCC.Param!$B$3:$C$96,2,FALSE),"")</f>
        <v/>
      </c>
      <c r="C894" s="70">
        <f>'Input 1 - Schedule 1'!D896</f>
        <v>0</v>
      </c>
      <c r="D894" s="70">
        <f>'Input 1 - Schedule 1'!E896</f>
        <v>0</v>
      </c>
      <c r="E894" s="70">
        <f>'Input 1 - Schedule 1'!F896</f>
        <v>0</v>
      </c>
      <c r="F894" s="70">
        <f>'Input 1 - Schedule 1'!G896</f>
        <v>0</v>
      </c>
      <c r="G894" s="70">
        <f>'Input 1 - Schedule 1'!I896</f>
        <v>0</v>
      </c>
      <c r="H894" s="70" t="str">
        <f>'Input 1 - Schedule 1'!J896</f>
        <v/>
      </c>
      <c r="I894" s="70">
        <f>'Input 1 - Schedule 1'!U896</f>
        <v>0</v>
      </c>
      <c r="J894" s="46"/>
      <c r="L894" s="46"/>
      <c r="M894" s="46"/>
      <c r="N894" s="70">
        <f>SUMIFS('Input 3 - Capital Instruments'!P$6:P$222,'Input 3 - Capital Instruments'!$N$6:$N$222,C894)</f>
        <v>0</v>
      </c>
      <c r="O894" s="46"/>
      <c r="P894" s="46"/>
      <c r="Q894" s="46"/>
      <c r="R894" s="71">
        <f t="shared" si="247"/>
        <v>0</v>
      </c>
      <c r="S894" s="46"/>
      <c r="T894" s="46"/>
      <c r="U894" s="72">
        <f t="shared" si="248"/>
        <v>0</v>
      </c>
      <c r="V894" s="71">
        <f t="shared" si="249"/>
        <v>0</v>
      </c>
      <c r="W894" s="71">
        <f t="shared" si="250"/>
        <v>0</v>
      </c>
      <c r="Y894" s="46"/>
      <c r="AA894" s="46"/>
      <c r="AB894" s="51"/>
      <c r="AC894" s="51"/>
      <c r="AD894" s="51"/>
      <c r="AE894" s="51"/>
      <c r="AF894" s="51"/>
      <c r="AG894" s="72">
        <f t="shared" si="251"/>
        <v>0</v>
      </c>
      <c r="AH894" s="46"/>
      <c r="AI894" s="46"/>
      <c r="AJ894" s="72">
        <f t="shared" si="243"/>
        <v>0</v>
      </c>
      <c r="AK894" s="71">
        <f t="shared" si="244"/>
        <v>0</v>
      </c>
      <c r="AL894" s="71">
        <f t="shared" si="245"/>
        <v>0</v>
      </c>
      <c r="AN894" s="73">
        <f t="shared" si="252"/>
        <v>0</v>
      </c>
      <c r="AO894" s="78">
        <f t="shared" si="253"/>
        <v>0</v>
      </c>
      <c r="AP894" s="79">
        <f t="shared" si="254"/>
        <v>0</v>
      </c>
      <c r="AQ894" s="73">
        <f t="shared" si="255"/>
        <v>0</v>
      </c>
      <c r="AR894" s="78">
        <f t="shared" si="256"/>
        <v>0</v>
      </c>
      <c r="AS894" s="79">
        <f t="shared" si="257"/>
        <v>0</v>
      </c>
      <c r="AT894" s="80" t="str">
        <f t="shared" si="258"/>
        <v/>
      </c>
      <c r="AU894" s="80" t="str">
        <f t="shared" si="259"/>
        <v/>
      </c>
      <c r="AW894" s="3" t="s">
        <v>1</v>
      </c>
    </row>
    <row r="895" spans="1:49" x14ac:dyDescent="0.2">
      <c r="A895" s="81">
        <f t="shared" si="246"/>
        <v>888</v>
      </c>
      <c r="B895" s="77" t="str">
        <f>IFERROR(VLOOKUP(F895,GCC.Param!$B$3:$C$96,2,FALSE),"")</f>
        <v/>
      </c>
      <c r="C895" s="70">
        <f>'Input 1 - Schedule 1'!D897</f>
        <v>0</v>
      </c>
      <c r="D895" s="70">
        <f>'Input 1 - Schedule 1'!E897</f>
        <v>0</v>
      </c>
      <c r="E895" s="70">
        <f>'Input 1 - Schedule 1'!F897</f>
        <v>0</v>
      </c>
      <c r="F895" s="70">
        <f>'Input 1 - Schedule 1'!G897</f>
        <v>0</v>
      </c>
      <c r="G895" s="70">
        <f>'Input 1 - Schedule 1'!I897</f>
        <v>0</v>
      </c>
      <c r="H895" s="70" t="str">
        <f>'Input 1 - Schedule 1'!J897</f>
        <v/>
      </c>
      <c r="I895" s="70">
        <f>'Input 1 - Schedule 1'!U897</f>
        <v>0</v>
      </c>
      <c r="J895" s="46"/>
      <c r="L895" s="46"/>
      <c r="M895" s="46"/>
      <c r="N895" s="70">
        <f>SUMIFS('Input 3 - Capital Instruments'!P$6:P$222,'Input 3 - Capital Instruments'!$N$6:$N$222,C895)</f>
        <v>0</v>
      </c>
      <c r="O895" s="46"/>
      <c r="P895" s="46"/>
      <c r="Q895" s="46"/>
      <c r="R895" s="71">
        <f t="shared" si="247"/>
        <v>0</v>
      </c>
      <c r="S895" s="46"/>
      <c r="T895" s="46"/>
      <c r="U895" s="72">
        <f t="shared" si="248"/>
        <v>0</v>
      </c>
      <c r="V895" s="71">
        <f t="shared" si="249"/>
        <v>0</v>
      </c>
      <c r="W895" s="71">
        <f t="shared" si="250"/>
        <v>0</v>
      </c>
      <c r="Y895" s="46"/>
      <c r="AA895" s="46"/>
      <c r="AB895" s="51"/>
      <c r="AC895" s="51"/>
      <c r="AD895" s="51"/>
      <c r="AE895" s="51"/>
      <c r="AF895" s="51"/>
      <c r="AG895" s="72">
        <f t="shared" si="251"/>
        <v>0</v>
      </c>
      <c r="AH895" s="46"/>
      <c r="AI895" s="46"/>
      <c r="AJ895" s="72">
        <f t="shared" si="243"/>
        <v>0</v>
      </c>
      <c r="AK895" s="71">
        <f t="shared" si="244"/>
        <v>0</v>
      </c>
      <c r="AL895" s="71">
        <f t="shared" si="245"/>
        <v>0</v>
      </c>
      <c r="AN895" s="73">
        <f t="shared" si="252"/>
        <v>0</v>
      </c>
      <c r="AO895" s="78">
        <f t="shared" si="253"/>
        <v>0</v>
      </c>
      <c r="AP895" s="79">
        <f t="shared" si="254"/>
        <v>0</v>
      </c>
      <c r="AQ895" s="73">
        <f t="shared" si="255"/>
        <v>0</v>
      </c>
      <c r="AR895" s="78">
        <f t="shared" si="256"/>
        <v>0</v>
      </c>
      <c r="AS895" s="79">
        <f t="shared" si="257"/>
        <v>0</v>
      </c>
      <c r="AT895" s="80" t="str">
        <f t="shared" si="258"/>
        <v/>
      </c>
      <c r="AU895" s="80" t="str">
        <f t="shared" si="259"/>
        <v/>
      </c>
      <c r="AW895" s="3" t="s">
        <v>1</v>
      </c>
    </row>
    <row r="896" spans="1:49" x14ac:dyDescent="0.2">
      <c r="A896" s="81">
        <f t="shared" si="246"/>
        <v>889</v>
      </c>
      <c r="B896" s="77" t="str">
        <f>IFERROR(VLOOKUP(F896,GCC.Param!$B$3:$C$96,2,FALSE),"")</f>
        <v/>
      </c>
      <c r="C896" s="70">
        <f>'Input 1 - Schedule 1'!D898</f>
        <v>0</v>
      </c>
      <c r="D896" s="70">
        <f>'Input 1 - Schedule 1'!E898</f>
        <v>0</v>
      </c>
      <c r="E896" s="70">
        <f>'Input 1 - Schedule 1'!F898</f>
        <v>0</v>
      </c>
      <c r="F896" s="70">
        <f>'Input 1 - Schedule 1'!G898</f>
        <v>0</v>
      </c>
      <c r="G896" s="70">
        <f>'Input 1 - Schedule 1'!I898</f>
        <v>0</v>
      </c>
      <c r="H896" s="70" t="str">
        <f>'Input 1 - Schedule 1'!J898</f>
        <v/>
      </c>
      <c r="I896" s="70">
        <f>'Input 1 - Schedule 1'!U898</f>
        <v>0</v>
      </c>
      <c r="J896" s="46"/>
      <c r="L896" s="46"/>
      <c r="M896" s="46"/>
      <c r="N896" s="70">
        <f>SUMIFS('Input 3 - Capital Instruments'!P$6:P$222,'Input 3 - Capital Instruments'!$N$6:$N$222,C896)</f>
        <v>0</v>
      </c>
      <c r="O896" s="46"/>
      <c r="P896" s="46"/>
      <c r="Q896" s="46"/>
      <c r="R896" s="71">
        <f t="shared" si="247"/>
        <v>0</v>
      </c>
      <c r="S896" s="46"/>
      <c r="T896" s="46"/>
      <c r="U896" s="72">
        <f t="shared" si="248"/>
        <v>0</v>
      </c>
      <c r="V896" s="71">
        <f t="shared" si="249"/>
        <v>0</v>
      </c>
      <c r="W896" s="71">
        <f t="shared" si="250"/>
        <v>0</v>
      </c>
      <c r="Y896" s="46"/>
      <c r="AA896" s="46"/>
      <c r="AB896" s="51"/>
      <c r="AC896" s="51"/>
      <c r="AD896" s="51"/>
      <c r="AE896" s="51"/>
      <c r="AF896" s="51"/>
      <c r="AG896" s="72">
        <f t="shared" si="251"/>
        <v>0</v>
      </c>
      <c r="AH896" s="46"/>
      <c r="AI896" s="46"/>
      <c r="AJ896" s="72">
        <f t="shared" si="243"/>
        <v>0</v>
      </c>
      <c r="AK896" s="71">
        <f t="shared" si="244"/>
        <v>0</v>
      </c>
      <c r="AL896" s="71">
        <f t="shared" si="245"/>
        <v>0</v>
      </c>
      <c r="AN896" s="73">
        <f t="shared" si="252"/>
        <v>0</v>
      </c>
      <c r="AO896" s="78">
        <f t="shared" si="253"/>
        <v>0</v>
      </c>
      <c r="AP896" s="79">
        <f t="shared" si="254"/>
        <v>0</v>
      </c>
      <c r="AQ896" s="73">
        <f t="shared" si="255"/>
        <v>0</v>
      </c>
      <c r="AR896" s="78">
        <f t="shared" si="256"/>
        <v>0</v>
      </c>
      <c r="AS896" s="79">
        <f t="shared" si="257"/>
        <v>0</v>
      </c>
      <c r="AT896" s="80" t="str">
        <f t="shared" si="258"/>
        <v/>
      </c>
      <c r="AU896" s="80" t="str">
        <f t="shared" si="259"/>
        <v/>
      </c>
      <c r="AW896" s="3" t="s">
        <v>1</v>
      </c>
    </row>
    <row r="897" spans="1:49" x14ac:dyDescent="0.2">
      <c r="A897" s="81">
        <f t="shared" si="246"/>
        <v>890</v>
      </c>
      <c r="B897" s="77" t="str">
        <f>IFERROR(VLOOKUP(F897,GCC.Param!$B$3:$C$96,2,FALSE),"")</f>
        <v/>
      </c>
      <c r="C897" s="70">
        <f>'Input 1 - Schedule 1'!D899</f>
        <v>0</v>
      </c>
      <c r="D897" s="70">
        <f>'Input 1 - Schedule 1'!E899</f>
        <v>0</v>
      </c>
      <c r="E897" s="70">
        <f>'Input 1 - Schedule 1'!F899</f>
        <v>0</v>
      </c>
      <c r="F897" s="70">
        <f>'Input 1 - Schedule 1'!G899</f>
        <v>0</v>
      </c>
      <c r="G897" s="70">
        <f>'Input 1 - Schedule 1'!I899</f>
        <v>0</v>
      </c>
      <c r="H897" s="70" t="str">
        <f>'Input 1 - Schedule 1'!J899</f>
        <v/>
      </c>
      <c r="I897" s="70">
        <f>'Input 1 - Schedule 1'!U899</f>
        <v>0</v>
      </c>
      <c r="J897" s="46"/>
      <c r="L897" s="46"/>
      <c r="M897" s="46"/>
      <c r="N897" s="70">
        <f>SUMIFS('Input 3 - Capital Instruments'!P$6:P$222,'Input 3 - Capital Instruments'!$N$6:$N$222,C897)</f>
        <v>0</v>
      </c>
      <c r="O897" s="46"/>
      <c r="P897" s="46"/>
      <c r="Q897" s="46"/>
      <c r="R897" s="71">
        <f t="shared" si="247"/>
        <v>0</v>
      </c>
      <c r="S897" s="46"/>
      <c r="T897" s="46"/>
      <c r="U897" s="72">
        <f t="shared" si="248"/>
        <v>0</v>
      </c>
      <c r="V897" s="71">
        <f t="shared" si="249"/>
        <v>0</v>
      </c>
      <c r="W897" s="71">
        <f t="shared" si="250"/>
        <v>0</v>
      </c>
      <c r="Y897" s="46"/>
      <c r="AA897" s="46"/>
      <c r="AB897" s="51"/>
      <c r="AC897" s="51"/>
      <c r="AD897" s="51"/>
      <c r="AE897" s="51"/>
      <c r="AF897" s="51"/>
      <c r="AG897" s="72">
        <f t="shared" si="251"/>
        <v>0</v>
      </c>
      <c r="AH897" s="46"/>
      <c r="AI897" s="46"/>
      <c r="AJ897" s="72">
        <f t="shared" si="243"/>
        <v>0</v>
      </c>
      <c r="AK897" s="71">
        <f t="shared" si="244"/>
        <v>0</v>
      </c>
      <c r="AL897" s="71">
        <f t="shared" si="245"/>
        <v>0</v>
      </c>
      <c r="AN897" s="73">
        <f t="shared" si="252"/>
        <v>0</v>
      </c>
      <c r="AO897" s="78">
        <f t="shared" si="253"/>
        <v>0</v>
      </c>
      <c r="AP897" s="79">
        <f t="shared" si="254"/>
        <v>0</v>
      </c>
      <c r="AQ897" s="73">
        <f t="shared" si="255"/>
        <v>0</v>
      </c>
      <c r="AR897" s="78">
        <f t="shared" si="256"/>
        <v>0</v>
      </c>
      <c r="AS897" s="79">
        <f t="shared" si="257"/>
        <v>0</v>
      </c>
      <c r="AT897" s="80" t="str">
        <f t="shared" si="258"/>
        <v/>
      </c>
      <c r="AU897" s="80" t="str">
        <f t="shared" si="259"/>
        <v/>
      </c>
      <c r="AW897" s="3" t="s">
        <v>1</v>
      </c>
    </row>
    <row r="898" spans="1:49" x14ac:dyDescent="0.2">
      <c r="A898" s="81">
        <f t="shared" si="246"/>
        <v>891</v>
      </c>
      <c r="B898" s="77" t="str">
        <f>IFERROR(VLOOKUP(F898,GCC.Param!$B$3:$C$96,2,FALSE),"")</f>
        <v/>
      </c>
      <c r="C898" s="70">
        <f>'Input 1 - Schedule 1'!D900</f>
        <v>0</v>
      </c>
      <c r="D898" s="70">
        <f>'Input 1 - Schedule 1'!E900</f>
        <v>0</v>
      </c>
      <c r="E898" s="70">
        <f>'Input 1 - Schedule 1'!F900</f>
        <v>0</v>
      </c>
      <c r="F898" s="70">
        <f>'Input 1 - Schedule 1'!G900</f>
        <v>0</v>
      </c>
      <c r="G898" s="70">
        <f>'Input 1 - Schedule 1'!I900</f>
        <v>0</v>
      </c>
      <c r="H898" s="70" t="str">
        <f>'Input 1 - Schedule 1'!J900</f>
        <v/>
      </c>
      <c r="I898" s="70">
        <f>'Input 1 - Schedule 1'!U900</f>
        <v>0</v>
      </c>
      <c r="J898" s="46"/>
      <c r="L898" s="46"/>
      <c r="M898" s="46"/>
      <c r="N898" s="70">
        <f>SUMIFS('Input 3 - Capital Instruments'!P$6:P$222,'Input 3 - Capital Instruments'!$N$6:$N$222,C898)</f>
        <v>0</v>
      </c>
      <c r="O898" s="46"/>
      <c r="P898" s="46"/>
      <c r="Q898" s="46"/>
      <c r="R898" s="71">
        <f t="shared" si="247"/>
        <v>0</v>
      </c>
      <c r="S898" s="46"/>
      <c r="T898" s="46"/>
      <c r="U898" s="72">
        <f t="shared" si="248"/>
        <v>0</v>
      </c>
      <c r="V898" s="71">
        <f t="shared" si="249"/>
        <v>0</v>
      </c>
      <c r="W898" s="71">
        <f t="shared" si="250"/>
        <v>0</v>
      </c>
      <c r="Y898" s="46"/>
      <c r="AA898" s="46"/>
      <c r="AB898" s="51"/>
      <c r="AC898" s="51"/>
      <c r="AD898" s="51"/>
      <c r="AE898" s="51"/>
      <c r="AF898" s="51"/>
      <c r="AG898" s="72">
        <f t="shared" si="251"/>
        <v>0</v>
      </c>
      <c r="AH898" s="46"/>
      <c r="AI898" s="46"/>
      <c r="AJ898" s="72">
        <f t="shared" si="243"/>
        <v>0</v>
      </c>
      <c r="AK898" s="71">
        <f t="shared" si="244"/>
        <v>0</v>
      </c>
      <c r="AL898" s="71">
        <f t="shared" si="245"/>
        <v>0</v>
      </c>
      <c r="AN898" s="73">
        <f t="shared" si="252"/>
        <v>0</v>
      </c>
      <c r="AO898" s="78">
        <f t="shared" si="253"/>
        <v>0</v>
      </c>
      <c r="AP898" s="79">
        <f t="shared" si="254"/>
        <v>0</v>
      </c>
      <c r="AQ898" s="73">
        <f t="shared" si="255"/>
        <v>0</v>
      </c>
      <c r="AR898" s="78">
        <f t="shared" si="256"/>
        <v>0</v>
      </c>
      <c r="AS898" s="79">
        <f t="shared" si="257"/>
        <v>0</v>
      </c>
      <c r="AT898" s="80" t="str">
        <f t="shared" si="258"/>
        <v/>
      </c>
      <c r="AU898" s="80" t="str">
        <f t="shared" si="259"/>
        <v/>
      </c>
      <c r="AW898" s="3" t="s">
        <v>1</v>
      </c>
    </row>
    <row r="899" spans="1:49" x14ac:dyDescent="0.2">
      <c r="A899" s="81">
        <f t="shared" si="246"/>
        <v>892</v>
      </c>
      <c r="B899" s="77" t="str">
        <f>IFERROR(VLOOKUP(F899,GCC.Param!$B$3:$C$96,2,FALSE),"")</f>
        <v/>
      </c>
      <c r="C899" s="70">
        <f>'Input 1 - Schedule 1'!D901</f>
        <v>0</v>
      </c>
      <c r="D899" s="70">
        <f>'Input 1 - Schedule 1'!E901</f>
        <v>0</v>
      </c>
      <c r="E899" s="70">
        <f>'Input 1 - Schedule 1'!F901</f>
        <v>0</v>
      </c>
      <c r="F899" s="70">
        <f>'Input 1 - Schedule 1'!G901</f>
        <v>0</v>
      </c>
      <c r="G899" s="70">
        <f>'Input 1 - Schedule 1'!I901</f>
        <v>0</v>
      </c>
      <c r="H899" s="70" t="str">
        <f>'Input 1 - Schedule 1'!J901</f>
        <v/>
      </c>
      <c r="I899" s="70">
        <f>'Input 1 - Schedule 1'!U901</f>
        <v>0</v>
      </c>
      <c r="J899" s="46"/>
      <c r="L899" s="46"/>
      <c r="M899" s="46"/>
      <c r="N899" s="70">
        <f>SUMIFS('Input 3 - Capital Instruments'!P$6:P$222,'Input 3 - Capital Instruments'!$N$6:$N$222,C899)</f>
        <v>0</v>
      </c>
      <c r="O899" s="46"/>
      <c r="P899" s="46"/>
      <c r="Q899" s="46"/>
      <c r="R899" s="71">
        <f t="shared" si="247"/>
        <v>0</v>
      </c>
      <c r="S899" s="46"/>
      <c r="T899" s="46"/>
      <c r="U899" s="72">
        <f t="shared" si="248"/>
        <v>0</v>
      </c>
      <c r="V899" s="71">
        <f t="shared" si="249"/>
        <v>0</v>
      </c>
      <c r="W899" s="71">
        <f t="shared" si="250"/>
        <v>0</v>
      </c>
      <c r="Y899" s="46"/>
      <c r="AA899" s="46"/>
      <c r="AB899" s="51"/>
      <c r="AC899" s="51"/>
      <c r="AD899" s="51"/>
      <c r="AE899" s="51"/>
      <c r="AF899" s="51"/>
      <c r="AG899" s="72">
        <f t="shared" si="251"/>
        <v>0</v>
      </c>
      <c r="AH899" s="46"/>
      <c r="AI899" s="46"/>
      <c r="AJ899" s="72">
        <f t="shared" si="243"/>
        <v>0</v>
      </c>
      <c r="AK899" s="71">
        <f t="shared" si="244"/>
        <v>0</v>
      </c>
      <c r="AL899" s="71">
        <f t="shared" si="245"/>
        <v>0</v>
      </c>
      <c r="AN899" s="73">
        <f t="shared" si="252"/>
        <v>0</v>
      </c>
      <c r="AO899" s="78">
        <f t="shared" si="253"/>
        <v>0</v>
      </c>
      <c r="AP899" s="79">
        <f t="shared" si="254"/>
        <v>0</v>
      </c>
      <c r="AQ899" s="73">
        <f t="shared" si="255"/>
        <v>0</v>
      </c>
      <c r="AR899" s="78">
        <f t="shared" si="256"/>
        <v>0</v>
      </c>
      <c r="AS899" s="79">
        <f t="shared" si="257"/>
        <v>0</v>
      </c>
      <c r="AT899" s="80" t="str">
        <f t="shared" si="258"/>
        <v/>
      </c>
      <c r="AU899" s="80" t="str">
        <f t="shared" si="259"/>
        <v/>
      </c>
      <c r="AW899" s="3" t="s">
        <v>1</v>
      </c>
    </row>
    <row r="900" spans="1:49" x14ac:dyDescent="0.2">
      <c r="A900" s="81">
        <f t="shared" si="246"/>
        <v>893</v>
      </c>
      <c r="B900" s="77" t="str">
        <f>IFERROR(VLOOKUP(F900,GCC.Param!$B$3:$C$96,2,FALSE),"")</f>
        <v/>
      </c>
      <c r="C900" s="70">
        <f>'Input 1 - Schedule 1'!D902</f>
        <v>0</v>
      </c>
      <c r="D900" s="70">
        <f>'Input 1 - Schedule 1'!E902</f>
        <v>0</v>
      </c>
      <c r="E900" s="70">
        <f>'Input 1 - Schedule 1'!F902</f>
        <v>0</v>
      </c>
      <c r="F900" s="70">
        <f>'Input 1 - Schedule 1'!G902</f>
        <v>0</v>
      </c>
      <c r="G900" s="70">
        <f>'Input 1 - Schedule 1'!I902</f>
        <v>0</v>
      </c>
      <c r="H900" s="70" t="str">
        <f>'Input 1 - Schedule 1'!J902</f>
        <v/>
      </c>
      <c r="I900" s="70">
        <f>'Input 1 - Schedule 1'!U902</f>
        <v>0</v>
      </c>
      <c r="J900" s="46"/>
      <c r="L900" s="46"/>
      <c r="M900" s="46"/>
      <c r="N900" s="70">
        <f>SUMIFS('Input 3 - Capital Instruments'!P$6:P$222,'Input 3 - Capital Instruments'!$N$6:$N$222,C900)</f>
        <v>0</v>
      </c>
      <c r="O900" s="46"/>
      <c r="P900" s="46"/>
      <c r="Q900" s="46"/>
      <c r="R900" s="71">
        <f t="shared" si="247"/>
        <v>0</v>
      </c>
      <c r="S900" s="46"/>
      <c r="T900" s="46"/>
      <c r="U900" s="72">
        <f t="shared" si="248"/>
        <v>0</v>
      </c>
      <c r="V900" s="71">
        <f t="shared" si="249"/>
        <v>0</v>
      </c>
      <c r="W900" s="71">
        <f t="shared" si="250"/>
        <v>0</v>
      </c>
      <c r="Y900" s="46"/>
      <c r="AA900" s="46"/>
      <c r="AB900" s="51"/>
      <c r="AC900" s="51"/>
      <c r="AD900" s="51"/>
      <c r="AE900" s="51"/>
      <c r="AF900" s="51"/>
      <c r="AG900" s="72">
        <f t="shared" si="251"/>
        <v>0</v>
      </c>
      <c r="AH900" s="46"/>
      <c r="AI900" s="46"/>
      <c r="AJ900" s="72">
        <f t="shared" si="243"/>
        <v>0</v>
      </c>
      <c r="AK900" s="71">
        <f t="shared" si="244"/>
        <v>0</v>
      </c>
      <c r="AL900" s="71">
        <f t="shared" si="245"/>
        <v>0</v>
      </c>
      <c r="AN900" s="73">
        <f t="shared" si="252"/>
        <v>0</v>
      </c>
      <c r="AO900" s="78">
        <f t="shared" si="253"/>
        <v>0</v>
      </c>
      <c r="AP900" s="79">
        <f t="shared" si="254"/>
        <v>0</v>
      </c>
      <c r="AQ900" s="73">
        <f t="shared" si="255"/>
        <v>0</v>
      </c>
      <c r="AR900" s="78">
        <f t="shared" si="256"/>
        <v>0</v>
      </c>
      <c r="AS900" s="79">
        <f t="shared" si="257"/>
        <v>0</v>
      </c>
      <c r="AT900" s="80" t="str">
        <f t="shared" si="258"/>
        <v/>
      </c>
      <c r="AU900" s="80" t="str">
        <f t="shared" si="259"/>
        <v/>
      </c>
      <c r="AW900" s="3" t="s">
        <v>1</v>
      </c>
    </row>
    <row r="901" spans="1:49" x14ac:dyDescent="0.2">
      <c r="A901" s="81">
        <f t="shared" si="246"/>
        <v>894</v>
      </c>
      <c r="B901" s="77" t="str">
        <f>IFERROR(VLOOKUP(F901,GCC.Param!$B$3:$C$96,2,FALSE),"")</f>
        <v/>
      </c>
      <c r="C901" s="70">
        <f>'Input 1 - Schedule 1'!D903</f>
        <v>0</v>
      </c>
      <c r="D901" s="70">
        <f>'Input 1 - Schedule 1'!E903</f>
        <v>0</v>
      </c>
      <c r="E901" s="70">
        <f>'Input 1 - Schedule 1'!F903</f>
        <v>0</v>
      </c>
      <c r="F901" s="70">
        <f>'Input 1 - Schedule 1'!G903</f>
        <v>0</v>
      </c>
      <c r="G901" s="70">
        <f>'Input 1 - Schedule 1'!I903</f>
        <v>0</v>
      </c>
      <c r="H901" s="70" t="str">
        <f>'Input 1 - Schedule 1'!J903</f>
        <v/>
      </c>
      <c r="I901" s="70">
        <f>'Input 1 - Schedule 1'!U903</f>
        <v>0</v>
      </c>
      <c r="J901" s="46"/>
      <c r="L901" s="46"/>
      <c r="M901" s="46"/>
      <c r="N901" s="70">
        <f>SUMIFS('Input 3 - Capital Instruments'!P$6:P$222,'Input 3 - Capital Instruments'!$N$6:$N$222,C901)</f>
        <v>0</v>
      </c>
      <c r="O901" s="46"/>
      <c r="P901" s="46"/>
      <c r="Q901" s="46"/>
      <c r="R901" s="71">
        <f t="shared" si="247"/>
        <v>0</v>
      </c>
      <c r="S901" s="46"/>
      <c r="T901" s="46"/>
      <c r="U901" s="72">
        <f t="shared" si="248"/>
        <v>0</v>
      </c>
      <c r="V901" s="71">
        <f t="shared" si="249"/>
        <v>0</v>
      </c>
      <c r="W901" s="71">
        <f t="shared" si="250"/>
        <v>0</v>
      </c>
      <c r="Y901" s="46"/>
      <c r="AA901" s="46"/>
      <c r="AB901" s="51"/>
      <c r="AC901" s="51"/>
      <c r="AD901" s="51"/>
      <c r="AE901" s="51"/>
      <c r="AF901" s="51"/>
      <c r="AG901" s="72">
        <f t="shared" si="251"/>
        <v>0</v>
      </c>
      <c r="AH901" s="46"/>
      <c r="AI901" s="46"/>
      <c r="AJ901" s="72">
        <f t="shared" si="243"/>
        <v>0</v>
      </c>
      <c r="AK901" s="71">
        <f t="shared" si="244"/>
        <v>0</v>
      </c>
      <c r="AL901" s="71">
        <f t="shared" si="245"/>
        <v>0</v>
      </c>
      <c r="AN901" s="73">
        <f t="shared" si="252"/>
        <v>0</v>
      </c>
      <c r="AO901" s="78">
        <f t="shared" si="253"/>
        <v>0</v>
      </c>
      <c r="AP901" s="79">
        <f t="shared" si="254"/>
        <v>0</v>
      </c>
      <c r="AQ901" s="73">
        <f t="shared" si="255"/>
        <v>0</v>
      </c>
      <c r="AR901" s="78">
        <f t="shared" si="256"/>
        <v>0</v>
      </c>
      <c r="AS901" s="79">
        <f t="shared" si="257"/>
        <v>0</v>
      </c>
      <c r="AT901" s="80" t="str">
        <f t="shared" si="258"/>
        <v/>
      </c>
      <c r="AU901" s="80" t="str">
        <f t="shared" si="259"/>
        <v/>
      </c>
      <c r="AW901" s="3" t="s">
        <v>1</v>
      </c>
    </row>
    <row r="902" spans="1:49" x14ac:dyDescent="0.2">
      <c r="A902" s="81">
        <f t="shared" si="246"/>
        <v>895</v>
      </c>
      <c r="B902" s="77" t="str">
        <f>IFERROR(VLOOKUP(F902,GCC.Param!$B$3:$C$96,2,FALSE),"")</f>
        <v/>
      </c>
      <c r="C902" s="70">
        <f>'Input 1 - Schedule 1'!D904</f>
        <v>0</v>
      </c>
      <c r="D902" s="70">
        <f>'Input 1 - Schedule 1'!E904</f>
        <v>0</v>
      </c>
      <c r="E902" s="70">
        <f>'Input 1 - Schedule 1'!F904</f>
        <v>0</v>
      </c>
      <c r="F902" s="70">
        <f>'Input 1 - Schedule 1'!G904</f>
        <v>0</v>
      </c>
      <c r="G902" s="70">
        <f>'Input 1 - Schedule 1'!I904</f>
        <v>0</v>
      </c>
      <c r="H902" s="70" t="str">
        <f>'Input 1 - Schedule 1'!J904</f>
        <v/>
      </c>
      <c r="I902" s="70">
        <f>'Input 1 - Schedule 1'!U904</f>
        <v>0</v>
      </c>
      <c r="J902" s="46"/>
      <c r="L902" s="46"/>
      <c r="M902" s="46"/>
      <c r="N902" s="70">
        <f>SUMIFS('Input 3 - Capital Instruments'!P$6:P$222,'Input 3 - Capital Instruments'!$N$6:$N$222,C902)</f>
        <v>0</v>
      </c>
      <c r="O902" s="46"/>
      <c r="P902" s="46"/>
      <c r="Q902" s="46"/>
      <c r="R902" s="71">
        <f t="shared" si="247"/>
        <v>0</v>
      </c>
      <c r="S902" s="46"/>
      <c r="T902" s="46"/>
      <c r="U902" s="72">
        <f t="shared" si="248"/>
        <v>0</v>
      </c>
      <c r="V902" s="71">
        <f t="shared" si="249"/>
        <v>0</v>
      </c>
      <c r="W902" s="71">
        <f t="shared" si="250"/>
        <v>0</v>
      </c>
      <c r="Y902" s="46"/>
      <c r="AA902" s="46"/>
      <c r="AB902" s="51"/>
      <c r="AC902" s="51"/>
      <c r="AD902" s="51"/>
      <c r="AE902" s="51"/>
      <c r="AF902" s="51"/>
      <c r="AG902" s="72">
        <f t="shared" si="251"/>
        <v>0</v>
      </c>
      <c r="AH902" s="46"/>
      <c r="AI902" s="46"/>
      <c r="AJ902" s="72">
        <f t="shared" si="243"/>
        <v>0</v>
      </c>
      <c r="AK902" s="71">
        <f t="shared" si="244"/>
        <v>0</v>
      </c>
      <c r="AL902" s="71">
        <f t="shared" si="245"/>
        <v>0</v>
      </c>
      <c r="AN902" s="73">
        <f t="shared" si="252"/>
        <v>0</v>
      </c>
      <c r="AO902" s="78">
        <f t="shared" si="253"/>
        <v>0</v>
      </c>
      <c r="AP902" s="79">
        <f t="shared" si="254"/>
        <v>0</v>
      </c>
      <c r="AQ902" s="73">
        <f t="shared" si="255"/>
        <v>0</v>
      </c>
      <c r="AR902" s="78">
        <f t="shared" si="256"/>
        <v>0</v>
      </c>
      <c r="AS902" s="79">
        <f t="shared" si="257"/>
        <v>0</v>
      </c>
      <c r="AT902" s="80" t="str">
        <f t="shared" si="258"/>
        <v/>
      </c>
      <c r="AU902" s="80" t="str">
        <f t="shared" si="259"/>
        <v/>
      </c>
      <c r="AW902" s="3" t="s">
        <v>1</v>
      </c>
    </row>
    <row r="903" spans="1:49" x14ac:dyDescent="0.2">
      <c r="A903" s="81">
        <f t="shared" si="246"/>
        <v>896</v>
      </c>
      <c r="B903" s="77" t="str">
        <f>IFERROR(VLOOKUP(F903,GCC.Param!$B$3:$C$96,2,FALSE),"")</f>
        <v/>
      </c>
      <c r="C903" s="70">
        <f>'Input 1 - Schedule 1'!D905</f>
        <v>0</v>
      </c>
      <c r="D903" s="70">
        <f>'Input 1 - Schedule 1'!E905</f>
        <v>0</v>
      </c>
      <c r="E903" s="70">
        <f>'Input 1 - Schedule 1'!F905</f>
        <v>0</v>
      </c>
      <c r="F903" s="70">
        <f>'Input 1 - Schedule 1'!G905</f>
        <v>0</v>
      </c>
      <c r="G903" s="70">
        <f>'Input 1 - Schedule 1'!I905</f>
        <v>0</v>
      </c>
      <c r="H903" s="70" t="str">
        <f>'Input 1 - Schedule 1'!J905</f>
        <v/>
      </c>
      <c r="I903" s="70">
        <f>'Input 1 - Schedule 1'!U905</f>
        <v>0</v>
      </c>
      <c r="J903" s="46"/>
      <c r="L903" s="46"/>
      <c r="M903" s="46"/>
      <c r="N903" s="70">
        <f>SUMIFS('Input 3 - Capital Instruments'!P$6:P$222,'Input 3 - Capital Instruments'!$N$6:$N$222,C903)</f>
        <v>0</v>
      </c>
      <c r="O903" s="46"/>
      <c r="P903" s="46"/>
      <c r="Q903" s="46"/>
      <c r="R903" s="71">
        <f t="shared" si="247"/>
        <v>0</v>
      </c>
      <c r="S903" s="46"/>
      <c r="T903" s="46"/>
      <c r="U903" s="72">
        <f t="shared" si="248"/>
        <v>0</v>
      </c>
      <c r="V903" s="71">
        <f t="shared" si="249"/>
        <v>0</v>
      </c>
      <c r="W903" s="71">
        <f t="shared" si="250"/>
        <v>0</v>
      </c>
      <c r="Y903" s="46"/>
      <c r="AA903" s="46"/>
      <c r="AB903" s="51"/>
      <c r="AC903" s="51"/>
      <c r="AD903" s="51"/>
      <c r="AE903" s="51"/>
      <c r="AF903" s="51"/>
      <c r="AG903" s="72">
        <f t="shared" si="251"/>
        <v>0</v>
      </c>
      <c r="AH903" s="46"/>
      <c r="AI903" s="46"/>
      <c r="AJ903" s="72">
        <f t="shared" si="243"/>
        <v>0</v>
      </c>
      <c r="AK903" s="71">
        <f t="shared" si="244"/>
        <v>0</v>
      </c>
      <c r="AL903" s="71">
        <f t="shared" si="245"/>
        <v>0</v>
      </c>
      <c r="AN903" s="73">
        <f t="shared" si="252"/>
        <v>0</v>
      </c>
      <c r="AO903" s="78">
        <f t="shared" si="253"/>
        <v>0</v>
      </c>
      <c r="AP903" s="79">
        <f t="shared" si="254"/>
        <v>0</v>
      </c>
      <c r="AQ903" s="73">
        <f t="shared" si="255"/>
        <v>0</v>
      </c>
      <c r="AR903" s="78">
        <f t="shared" si="256"/>
        <v>0</v>
      </c>
      <c r="AS903" s="79">
        <f t="shared" si="257"/>
        <v>0</v>
      </c>
      <c r="AT903" s="80" t="str">
        <f t="shared" si="258"/>
        <v/>
      </c>
      <c r="AU903" s="80" t="str">
        <f t="shared" si="259"/>
        <v/>
      </c>
      <c r="AW903" s="3" t="s">
        <v>1</v>
      </c>
    </row>
    <row r="904" spans="1:49" x14ac:dyDescent="0.2">
      <c r="A904" s="81">
        <f t="shared" si="246"/>
        <v>897</v>
      </c>
      <c r="B904" s="77" t="str">
        <f>IFERROR(VLOOKUP(F904,GCC.Param!$B$3:$C$96,2,FALSE),"")</f>
        <v/>
      </c>
      <c r="C904" s="70">
        <f>'Input 1 - Schedule 1'!D906</f>
        <v>0</v>
      </c>
      <c r="D904" s="70">
        <f>'Input 1 - Schedule 1'!E906</f>
        <v>0</v>
      </c>
      <c r="E904" s="70">
        <f>'Input 1 - Schedule 1'!F906</f>
        <v>0</v>
      </c>
      <c r="F904" s="70">
        <f>'Input 1 - Schedule 1'!G906</f>
        <v>0</v>
      </c>
      <c r="G904" s="70">
        <f>'Input 1 - Schedule 1'!I906</f>
        <v>0</v>
      </c>
      <c r="H904" s="70" t="str">
        <f>'Input 1 - Schedule 1'!J906</f>
        <v/>
      </c>
      <c r="I904" s="70">
        <f>'Input 1 - Schedule 1'!U906</f>
        <v>0</v>
      </c>
      <c r="J904" s="46"/>
      <c r="L904" s="46"/>
      <c r="M904" s="46"/>
      <c r="N904" s="70">
        <f>SUMIFS('Input 3 - Capital Instruments'!P$6:P$222,'Input 3 - Capital Instruments'!$N$6:$N$222,C904)</f>
        <v>0</v>
      </c>
      <c r="O904" s="46"/>
      <c r="P904" s="46"/>
      <c r="Q904" s="46"/>
      <c r="R904" s="71">
        <f t="shared" si="247"/>
        <v>0</v>
      </c>
      <c r="S904" s="46"/>
      <c r="T904" s="46"/>
      <c r="U904" s="72">
        <f t="shared" si="248"/>
        <v>0</v>
      </c>
      <c r="V904" s="71">
        <f t="shared" si="249"/>
        <v>0</v>
      </c>
      <c r="W904" s="71">
        <f t="shared" si="250"/>
        <v>0</v>
      </c>
      <c r="Y904" s="46"/>
      <c r="AA904" s="46"/>
      <c r="AB904" s="51"/>
      <c r="AC904" s="51"/>
      <c r="AD904" s="51"/>
      <c r="AE904" s="51"/>
      <c r="AF904" s="51"/>
      <c r="AG904" s="72">
        <f t="shared" si="251"/>
        <v>0</v>
      </c>
      <c r="AH904" s="46"/>
      <c r="AI904" s="46"/>
      <c r="AJ904" s="72">
        <f t="shared" si="243"/>
        <v>0</v>
      </c>
      <c r="AK904" s="71">
        <f t="shared" si="244"/>
        <v>0</v>
      </c>
      <c r="AL904" s="71">
        <f t="shared" si="245"/>
        <v>0</v>
      </c>
      <c r="AN904" s="73">
        <f t="shared" si="252"/>
        <v>0</v>
      </c>
      <c r="AO904" s="78">
        <f t="shared" si="253"/>
        <v>0</v>
      </c>
      <c r="AP904" s="79">
        <f t="shared" si="254"/>
        <v>0</v>
      </c>
      <c r="AQ904" s="73">
        <f t="shared" si="255"/>
        <v>0</v>
      </c>
      <c r="AR904" s="78">
        <f t="shared" si="256"/>
        <v>0</v>
      </c>
      <c r="AS904" s="79">
        <f t="shared" si="257"/>
        <v>0</v>
      </c>
      <c r="AT904" s="80" t="str">
        <f t="shared" si="258"/>
        <v/>
      </c>
      <c r="AU904" s="80" t="str">
        <f t="shared" si="259"/>
        <v/>
      </c>
      <c r="AW904" s="3" t="s">
        <v>1</v>
      </c>
    </row>
    <row r="905" spans="1:49" x14ac:dyDescent="0.2">
      <c r="A905" s="81">
        <f t="shared" si="246"/>
        <v>898</v>
      </c>
      <c r="B905" s="77" t="str">
        <f>IFERROR(VLOOKUP(F905,GCC.Param!$B$3:$C$96,2,FALSE),"")</f>
        <v/>
      </c>
      <c r="C905" s="70">
        <f>'Input 1 - Schedule 1'!D907</f>
        <v>0</v>
      </c>
      <c r="D905" s="70">
        <f>'Input 1 - Schedule 1'!E907</f>
        <v>0</v>
      </c>
      <c r="E905" s="70">
        <f>'Input 1 - Schedule 1'!F907</f>
        <v>0</v>
      </c>
      <c r="F905" s="70">
        <f>'Input 1 - Schedule 1'!G907</f>
        <v>0</v>
      </c>
      <c r="G905" s="70">
        <f>'Input 1 - Schedule 1'!I907</f>
        <v>0</v>
      </c>
      <c r="H905" s="70" t="str">
        <f>'Input 1 - Schedule 1'!J907</f>
        <v/>
      </c>
      <c r="I905" s="70">
        <f>'Input 1 - Schedule 1'!U907</f>
        <v>0</v>
      </c>
      <c r="J905" s="46"/>
      <c r="L905" s="46"/>
      <c r="M905" s="46"/>
      <c r="N905" s="70">
        <f>SUMIFS('Input 3 - Capital Instruments'!P$6:P$222,'Input 3 - Capital Instruments'!$N$6:$N$222,C905)</f>
        <v>0</v>
      </c>
      <c r="O905" s="46"/>
      <c r="P905" s="46"/>
      <c r="Q905" s="46"/>
      <c r="R905" s="71">
        <f t="shared" si="247"/>
        <v>0</v>
      </c>
      <c r="S905" s="46"/>
      <c r="T905" s="46"/>
      <c r="U905" s="72">
        <f t="shared" si="248"/>
        <v>0</v>
      </c>
      <c r="V905" s="71">
        <f t="shared" si="249"/>
        <v>0</v>
      </c>
      <c r="W905" s="71">
        <f t="shared" si="250"/>
        <v>0</v>
      </c>
      <c r="Y905" s="46"/>
      <c r="AA905" s="46"/>
      <c r="AB905" s="51"/>
      <c r="AC905" s="51"/>
      <c r="AD905" s="51"/>
      <c r="AE905" s="51"/>
      <c r="AF905" s="51"/>
      <c r="AG905" s="72">
        <f t="shared" si="251"/>
        <v>0</v>
      </c>
      <c r="AH905" s="46"/>
      <c r="AI905" s="46"/>
      <c r="AJ905" s="72">
        <f t="shared" ref="AJ905:AJ968" si="260">AG905-AH905</f>
        <v>0</v>
      </c>
      <c r="AK905" s="71">
        <f t="shared" ref="AK905:AK968" si="261">AG905-AI905</f>
        <v>0</v>
      </c>
      <c r="AL905" s="71">
        <f t="shared" ref="AL905:AL968" si="262">AG905-AH905-AI905</f>
        <v>0</v>
      </c>
      <c r="AN905" s="73">
        <f t="shared" si="252"/>
        <v>0</v>
      </c>
      <c r="AO905" s="78">
        <f t="shared" si="253"/>
        <v>0</v>
      </c>
      <c r="AP905" s="79">
        <f t="shared" si="254"/>
        <v>0</v>
      </c>
      <c r="AQ905" s="73">
        <f t="shared" si="255"/>
        <v>0</v>
      </c>
      <c r="AR905" s="78">
        <f t="shared" si="256"/>
        <v>0</v>
      </c>
      <c r="AS905" s="79">
        <f t="shared" si="257"/>
        <v>0</v>
      </c>
      <c r="AT905" s="80" t="str">
        <f t="shared" si="258"/>
        <v/>
      </c>
      <c r="AU905" s="80" t="str">
        <f t="shared" si="259"/>
        <v/>
      </c>
      <c r="AW905" s="3" t="s">
        <v>1</v>
      </c>
    </row>
    <row r="906" spans="1:49" x14ac:dyDescent="0.2">
      <c r="A906" s="81">
        <f t="shared" ref="A906:A969" si="263">A905+1</f>
        <v>899</v>
      </c>
      <c r="B906" s="77" t="str">
        <f>IFERROR(VLOOKUP(F906,GCC.Param!$B$3:$C$96,2,FALSE),"")</f>
        <v/>
      </c>
      <c r="C906" s="70">
        <f>'Input 1 - Schedule 1'!D908</f>
        <v>0</v>
      </c>
      <c r="D906" s="70">
        <f>'Input 1 - Schedule 1'!E908</f>
        <v>0</v>
      </c>
      <c r="E906" s="70">
        <f>'Input 1 - Schedule 1'!F908</f>
        <v>0</v>
      </c>
      <c r="F906" s="70">
        <f>'Input 1 - Schedule 1'!G908</f>
        <v>0</v>
      </c>
      <c r="G906" s="70">
        <f>'Input 1 - Schedule 1'!I908</f>
        <v>0</v>
      </c>
      <c r="H906" s="70" t="str">
        <f>'Input 1 - Schedule 1'!J908</f>
        <v/>
      </c>
      <c r="I906" s="70">
        <f>'Input 1 - Schedule 1'!U908</f>
        <v>0</v>
      </c>
      <c r="J906" s="46"/>
      <c r="L906" s="46"/>
      <c r="M906" s="46"/>
      <c r="N906" s="70">
        <f>SUMIFS('Input 3 - Capital Instruments'!P$6:P$222,'Input 3 - Capital Instruments'!$N$6:$N$222,C906)</f>
        <v>0</v>
      </c>
      <c r="O906" s="46"/>
      <c r="P906" s="46"/>
      <c r="Q906" s="46"/>
      <c r="R906" s="71">
        <f t="shared" si="247"/>
        <v>0</v>
      </c>
      <c r="S906" s="46"/>
      <c r="T906" s="46"/>
      <c r="U906" s="72">
        <f t="shared" si="248"/>
        <v>0</v>
      </c>
      <c r="V906" s="71">
        <f t="shared" si="249"/>
        <v>0</v>
      </c>
      <c r="W906" s="71">
        <f t="shared" si="250"/>
        <v>0</v>
      </c>
      <c r="Y906" s="46"/>
      <c r="AA906" s="46"/>
      <c r="AB906" s="51"/>
      <c r="AC906" s="51"/>
      <c r="AD906" s="51"/>
      <c r="AE906" s="51"/>
      <c r="AF906" s="51"/>
      <c r="AG906" s="72">
        <f t="shared" si="251"/>
        <v>0</v>
      </c>
      <c r="AH906" s="46"/>
      <c r="AI906" s="46"/>
      <c r="AJ906" s="72">
        <f t="shared" si="260"/>
        <v>0</v>
      </c>
      <c r="AK906" s="71">
        <f t="shared" si="261"/>
        <v>0</v>
      </c>
      <c r="AL906" s="71">
        <f t="shared" si="262"/>
        <v>0</v>
      </c>
      <c r="AN906" s="73">
        <f t="shared" si="252"/>
        <v>0</v>
      </c>
      <c r="AO906" s="78">
        <f t="shared" si="253"/>
        <v>0</v>
      </c>
      <c r="AP906" s="79">
        <f t="shared" si="254"/>
        <v>0</v>
      </c>
      <c r="AQ906" s="73">
        <f t="shared" si="255"/>
        <v>0</v>
      </c>
      <c r="AR906" s="78">
        <f t="shared" si="256"/>
        <v>0</v>
      </c>
      <c r="AS906" s="79">
        <f t="shared" si="257"/>
        <v>0</v>
      </c>
      <c r="AT906" s="80" t="str">
        <f t="shared" si="258"/>
        <v/>
      </c>
      <c r="AU906" s="80" t="str">
        <f t="shared" si="259"/>
        <v/>
      </c>
      <c r="AW906" s="3" t="s">
        <v>1</v>
      </c>
    </row>
    <row r="907" spans="1:49" x14ac:dyDescent="0.2">
      <c r="A907" s="81">
        <f t="shared" si="263"/>
        <v>900</v>
      </c>
      <c r="B907" s="77" t="str">
        <f>IFERROR(VLOOKUP(F907,GCC.Param!$B$3:$C$96,2,FALSE),"")</f>
        <v/>
      </c>
      <c r="C907" s="70">
        <f>'Input 1 - Schedule 1'!D909</f>
        <v>0</v>
      </c>
      <c r="D907" s="70">
        <f>'Input 1 - Schedule 1'!E909</f>
        <v>0</v>
      </c>
      <c r="E907" s="70">
        <f>'Input 1 - Schedule 1'!F909</f>
        <v>0</v>
      </c>
      <c r="F907" s="70">
        <f>'Input 1 - Schedule 1'!G909</f>
        <v>0</v>
      </c>
      <c r="G907" s="70">
        <f>'Input 1 - Schedule 1'!I909</f>
        <v>0</v>
      </c>
      <c r="H907" s="70" t="str">
        <f>'Input 1 - Schedule 1'!J909</f>
        <v/>
      </c>
      <c r="I907" s="70">
        <f>'Input 1 - Schedule 1'!U909</f>
        <v>0</v>
      </c>
      <c r="J907" s="46"/>
      <c r="L907" s="46"/>
      <c r="M907" s="46"/>
      <c r="N907" s="70">
        <f>SUMIFS('Input 3 - Capital Instruments'!P$6:P$222,'Input 3 - Capital Instruments'!$N$6:$N$222,C907)</f>
        <v>0</v>
      </c>
      <c r="O907" s="46"/>
      <c r="P907" s="46"/>
      <c r="Q907" s="46"/>
      <c r="R907" s="71">
        <f t="shared" ref="R907:R970" si="264">L907-SUM(M907:Q907)</f>
        <v>0</v>
      </c>
      <c r="S907" s="46"/>
      <c r="T907" s="46"/>
      <c r="U907" s="72">
        <f t="shared" ref="U907:U970" si="265">R907-S907</f>
        <v>0</v>
      </c>
      <c r="V907" s="71">
        <f t="shared" ref="V907:V970" si="266">R907-T907</f>
        <v>0</v>
      </c>
      <c r="W907" s="71">
        <f t="shared" ref="W907:W970" si="267">R907-S907-T907</f>
        <v>0</v>
      </c>
      <c r="Y907" s="46"/>
      <c r="AA907" s="46"/>
      <c r="AB907" s="51"/>
      <c r="AC907" s="51"/>
      <c r="AD907" s="51"/>
      <c r="AE907" s="51"/>
      <c r="AF907" s="51"/>
      <c r="AG907" s="72">
        <f t="shared" ref="AG907:AG970" si="268">AA907-SUM(AB907:AF907)</f>
        <v>0</v>
      </c>
      <c r="AH907" s="46"/>
      <c r="AI907" s="46"/>
      <c r="AJ907" s="72">
        <f t="shared" si="260"/>
        <v>0</v>
      </c>
      <c r="AK907" s="71">
        <f t="shared" si="261"/>
        <v>0</v>
      </c>
      <c r="AL907" s="71">
        <f t="shared" si="262"/>
        <v>0</v>
      </c>
      <c r="AN907" s="73">
        <f t="shared" ref="AN907:AN970" si="269">SUMPRODUCT(J$7:J$1008*(G$7:G$1008=$C907))</f>
        <v>0</v>
      </c>
      <c r="AO907" s="78">
        <f t="shared" ref="AO907:AO970" si="270">M907</f>
        <v>0</v>
      </c>
      <c r="AP907" s="79">
        <f t="shared" ref="AP907:AP970" si="271">AN907-AO907</f>
        <v>0</v>
      </c>
      <c r="AQ907" s="73">
        <f t="shared" ref="AQ907:AQ970" si="272">SUMPRODUCT(Y$7:Y$1008*(G$7:G$1008=$C907))</f>
        <v>0</v>
      </c>
      <c r="AR907" s="78">
        <f t="shared" ref="AR907:AR970" si="273">AB907</f>
        <v>0</v>
      </c>
      <c r="AS907" s="79">
        <f t="shared" ref="AS907:AS970" si="274">AQ907-AR907</f>
        <v>0</v>
      </c>
      <c r="AT907" s="80" t="str">
        <f t="shared" ref="AT907:AT970" si="275">IFERROR(L907/AA907,"")</f>
        <v/>
      </c>
      <c r="AU907" s="80" t="str">
        <f t="shared" ref="AU907:AU970" si="276">IFERROR(R907/AG907,"")</f>
        <v/>
      </c>
      <c r="AW907" s="3" t="s">
        <v>1</v>
      </c>
    </row>
    <row r="908" spans="1:49" x14ac:dyDescent="0.2">
      <c r="A908" s="81">
        <f t="shared" si="263"/>
        <v>901</v>
      </c>
      <c r="B908" s="77" t="str">
        <f>IFERROR(VLOOKUP(F908,GCC.Param!$B$3:$C$96,2,FALSE),"")</f>
        <v/>
      </c>
      <c r="C908" s="70">
        <f>'Input 1 - Schedule 1'!D910</f>
        <v>0</v>
      </c>
      <c r="D908" s="70">
        <f>'Input 1 - Schedule 1'!E910</f>
        <v>0</v>
      </c>
      <c r="E908" s="70">
        <f>'Input 1 - Schedule 1'!F910</f>
        <v>0</v>
      </c>
      <c r="F908" s="70">
        <f>'Input 1 - Schedule 1'!G910</f>
        <v>0</v>
      </c>
      <c r="G908" s="70">
        <f>'Input 1 - Schedule 1'!I910</f>
        <v>0</v>
      </c>
      <c r="H908" s="70" t="str">
        <f>'Input 1 - Schedule 1'!J910</f>
        <v/>
      </c>
      <c r="I908" s="70">
        <f>'Input 1 - Schedule 1'!U910</f>
        <v>0</v>
      </c>
      <c r="J908" s="46"/>
      <c r="L908" s="46"/>
      <c r="M908" s="46"/>
      <c r="N908" s="70">
        <f>SUMIFS('Input 3 - Capital Instruments'!P$6:P$222,'Input 3 - Capital Instruments'!$N$6:$N$222,C908)</f>
        <v>0</v>
      </c>
      <c r="O908" s="46"/>
      <c r="P908" s="46"/>
      <c r="Q908" s="46"/>
      <c r="R908" s="71">
        <f t="shared" si="264"/>
        <v>0</v>
      </c>
      <c r="S908" s="46"/>
      <c r="T908" s="46"/>
      <c r="U908" s="72">
        <f t="shared" si="265"/>
        <v>0</v>
      </c>
      <c r="V908" s="71">
        <f t="shared" si="266"/>
        <v>0</v>
      </c>
      <c r="W908" s="71">
        <f t="shared" si="267"/>
        <v>0</v>
      </c>
      <c r="Y908" s="46"/>
      <c r="AA908" s="46"/>
      <c r="AB908" s="51"/>
      <c r="AC908" s="51"/>
      <c r="AD908" s="51"/>
      <c r="AE908" s="51"/>
      <c r="AF908" s="51"/>
      <c r="AG908" s="72">
        <f t="shared" si="268"/>
        <v>0</v>
      </c>
      <c r="AH908" s="46"/>
      <c r="AI908" s="46"/>
      <c r="AJ908" s="72">
        <f t="shared" si="260"/>
        <v>0</v>
      </c>
      <c r="AK908" s="71">
        <f t="shared" si="261"/>
        <v>0</v>
      </c>
      <c r="AL908" s="71">
        <f t="shared" si="262"/>
        <v>0</v>
      </c>
      <c r="AN908" s="73">
        <f t="shared" si="269"/>
        <v>0</v>
      </c>
      <c r="AO908" s="78">
        <f t="shared" si="270"/>
        <v>0</v>
      </c>
      <c r="AP908" s="79">
        <f t="shared" si="271"/>
        <v>0</v>
      </c>
      <c r="AQ908" s="73">
        <f t="shared" si="272"/>
        <v>0</v>
      </c>
      <c r="AR908" s="78">
        <f t="shared" si="273"/>
        <v>0</v>
      </c>
      <c r="AS908" s="79">
        <f t="shared" si="274"/>
        <v>0</v>
      </c>
      <c r="AT908" s="80" t="str">
        <f t="shared" si="275"/>
        <v/>
      </c>
      <c r="AU908" s="80" t="str">
        <f t="shared" si="276"/>
        <v/>
      </c>
      <c r="AW908" s="3" t="s">
        <v>1</v>
      </c>
    </row>
    <row r="909" spans="1:49" x14ac:dyDescent="0.2">
      <c r="A909" s="81">
        <f t="shared" si="263"/>
        <v>902</v>
      </c>
      <c r="B909" s="77" t="str">
        <f>IFERROR(VLOOKUP(F909,GCC.Param!$B$3:$C$96,2,FALSE),"")</f>
        <v/>
      </c>
      <c r="C909" s="70">
        <f>'Input 1 - Schedule 1'!D911</f>
        <v>0</v>
      </c>
      <c r="D909" s="70">
        <f>'Input 1 - Schedule 1'!E911</f>
        <v>0</v>
      </c>
      <c r="E909" s="70">
        <f>'Input 1 - Schedule 1'!F911</f>
        <v>0</v>
      </c>
      <c r="F909" s="70">
        <f>'Input 1 - Schedule 1'!G911</f>
        <v>0</v>
      </c>
      <c r="G909" s="70">
        <f>'Input 1 - Schedule 1'!I911</f>
        <v>0</v>
      </c>
      <c r="H909" s="70" t="str">
        <f>'Input 1 - Schedule 1'!J911</f>
        <v/>
      </c>
      <c r="I909" s="70">
        <f>'Input 1 - Schedule 1'!U911</f>
        <v>0</v>
      </c>
      <c r="J909" s="46"/>
      <c r="L909" s="46"/>
      <c r="M909" s="46"/>
      <c r="N909" s="70">
        <f>SUMIFS('Input 3 - Capital Instruments'!P$6:P$222,'Input 3 - Capital Instruments'!$N$6:$N$222,C909)</f>
        <v>0</v>
      </c>
      <c r="O909" s="46"/>
      <c r="P909" s="46"/>
      <c r="Q909" s="46"/>
      <c r="R909" s="71">
        <f t="shared" si="264"/>
        <v>0</v>
      </c>
      <c r="S909" s="46"/>
      <c r="T909" s="46"/>
      <c r="U909" s="72">
        <f t="shared" si="265"/>
        <v>0</v>
      </c>
      <c r="V909" s="71">
        <f t="shared" si="266"/>
        <v>0</v>
      </c>
      <c r="W909" s="71">
        <f t="shared" si="267"/>
        <v>0</v>
      </c>
      <c r="Y909" s="46"/>
      <c r="AA909" s="46"/>
      <c r="AB909" s="51"/>
      <c r="AC909" s="51"/>
      <c r="AD909" s="51"/>
      <c r="AE909" s="51"/>
      <c r="AF909" s="51"/>
      <c r="AG909" s="72">
        <f t="shared" si="268"/>
        <v>0</v>
      </c>
      <c r="AH909" s="46"/>
      <c r="AI909" s="46"/>
      <c r="AJ909" s="72">
        <f t="shared" si="260"/>
        <v>0</v>
      </c>
      <c r="AK909" s="71">
        <f t="shared" si="261"/>
        <v>0</v>
      </c>
      <c r="AL909" s="71">
        <f t="shared" si="262"/>
        <v>0</v>
      </c>
      <c r="AN909" s="73">
        <f t="shared" si="269"/>
        <v>0</v>
      </c>
      <c r="AO909" s="78">
        <f t="shared" si="270"/>
        <v>0</v>
      </c>
      <c r="AP909" s="79">
        <f t="shared" si="271"/>
        <v>0</v>
      </c>
      <c r="AQ909" s="73">
        <f t="shared" si="272"/>
        <v>0</v>
      </c>
      <c r="AR909" s="78">
        <f t="shared" si="273"/>
        <v>0</v>
      </c>
      <c r="AS909" s="79">
        <f t="shared" si="274"/>
        <v>0</v>
      </c>
      <c r="AT909" s="80" t="str">
        <f t="shared" si="275"/>
        <v/>
      </c>
      <c r="AU909" s="80" t="str">
        <f t="shared" si="276"/>
        <v/>
      </c>
      <c r="AW909" s="3" t="s">
        <v>1</v>
      </c>
    </row>
    <row r="910" spans="1:49" x14ac:dyDescent="0.2">
      <c r="A910" s="81">
        <f t="shared" si="263"/>
        <v>903</v>
      </c>
      <c r="B910" s="77" t="str">
        <f>IFERROR(VLOOKUP(F910,GCC.Param!$B$3:$C$96,2,FALSE),"")</f>
        <v/>
      </c>
      <c r="C910" s="70">
        <f>'Input 1 - Schedule 1'!D912</f>
        <v>0</v>
      </c>
      <c r="D910" s="70">
        <f>'Input 1 - Schedule 1'!E912</f>
        <v>0</v>
      </c>
      <c r="E910" s="70">
        <f>'Input 1 - Schedule 1'!F912</f>
        <v>0</v>
      </c>
      <c r="F910" s="70">
        <f>'Input 1 - Schedule 1'!G912</f>
        <v>0</v>
      </c>
      <c r="G910" s="70">
        <f>'Input 1 - Schedule 1'!I912</f>
        <v>0</v>
      </c>
      <c r="H910" s="70" t="str">
        <f>'Input 1 - Schedule 1'!J912</f>
        <v/>
      </c>
      <c r="I910" s="70">
        <f>'Input 1 - Schedule 1'!U912</f>
        <v>0</v>
      </c>
      <c r="J910" s="46"/>
      <c r="L910" s="46"/>
      <c r="M910" s="46"/>
      <c r="N910" s="70">
        <f>SUMIFS('Input 3 - Capital Instruments'!P$6:P$222,'Input 3 - Capital Instruments'!$N$6:$N$222,C910)</f>
        <v>0</v>
      </c>
      <c r="O910" s="46"/>
      <c r="P910" s="46"/>
      <c r="Q910" s="46"/>
      <c r="R910" s="71">
        <f t="shared" si="264"/>
        <v>0</v>
      </c>
      <c r="S910" s="46"/>
      <c r="T910" s="46"/>
      <c r="U910" s="72">
        <f t="shared" si="265"/>
        <v>0</v>
      </c>
      <c r="V910" s="71">
        <f t="shared" si="266"/>
        <v>0</v>
      </c>
      <c r="W910" s="71">
        <f t="shared" si="267"/>
        <v>0</v>
      </c>
      <c r="Y910" s="46"/>
      <c r="AA910" s="46"/>
      <c r="AB910" s="51"/>
      <c r="AC910" s="51"/>
      <c r="AD910" s="51"/>
      <c r="AE910" s="51"/>
      <c r="AF910" s="51"/>
      <c r="AG910" s="72">
        <f t="shared" si="268"/>
        <v>0</v>
      </c>
      <c r="AH910" s="46"/>
      <c r="AI910" s="46"/>
      <c r="AJ910" s="72">
        <f t="shared" si="260"/>
        <v>0</v>
      </c>
      <c r="AK910" s="71">
        <f t="shared" si="261"/>
        <v>0</v>
      </c>
      <c r="AL910" s="71">
        <f t="shared" si="262"/>
        <v>0</v>
      </c>
      <c r="AN910" s="73">
        <f t="shared" si="269"/>
        <v>0</v>
      </c>
      <c r="AO910" s="78">
        <f t="shared" si="270"/>
        <v>0</v>
      </c>
      <c r="AP910" s="79">
        <f t="shared" si="271"/>
        <v>0</v>
      </c>
      <c r="AQ910" s="73">
        <f t="shared" si="272"/>
        <v>0</v>
      </c>
      <c r="AR910" s="78">
        <f t="shared" si="273"/>
        <v>0</v>
      </c>
      <c r="AS910" s="79">
        <f t="shared" si="274"/>
        <v>0</v>
      </c>
      <c r="AT910" s="80" t="str">
        <f t="shared" si="275"/>
        <v/>
      </c>
      <c r="AU910" s="80" t="str">
        <f t="shared" si="276"/>
        <v/>
      </c>
      <c r="AW910" s="3" t="s">
        <v>1</v>
      </c>
    </row>
    <row r="911" spans="1:49" x14ac:dyDescent="0.2">
      <c r="A911" s="81">
        <f t="shared" si="263"/>
        <v>904</v>
      </c>
      <c r="B911" s="77" t="str">
        <f>IFERROR(VLOOKUP(F911,GCC.Param!$B$3:$C$96,2,FALSE),"")</f>
        <v/>
      </c>
      <c r="C911" s="70">
        <f>'Input 1 - Schedule 1'!D913</f>
        <v>0</v>
      </c>
      <c r="D911" s="70">
        <f>'Input 1 - Schedule 1'!E913</f>
        <v>0</v>
      </c>
      <c r="E911" s="70">
        <f>'Input 1 - Schedule 1'!F913</f>
        <v>0</v>
      </c>
      <c r="F911" s="70">
        <f>'Input 1 - Schedule 1'!G913</f>
        <v>0</v>
      </c>
      <c r="G911" s="70">
        <f>'Input 1 - Schedule 1'!I913</f>
        <v>0</v>
      </c>
      <c r="H911" s="70" t="str">
        <f>'Input 1 - Schedule 1'!J913</f>
        <v/>
      </c>
      <c r="I911" s="70">
        <f>'Input 1 - Schedule 1'!U913</f>
        <v>0</v>
      </c>
      <c r="J911" s="46"/>
      <c r="L911" s="46"/>
      <c r="M911" s="46"/>
      <c r="N911" s="70">
        <f>SUMIFS('Input 3 - Capital Instruments'!P$6:P$222,'Input 3 - Capital Instruments'!$N$6:$N$222,C911)</f>
        <v>0</v>
      </c>
      <c r="O911" s="46"/>
      <c r="P911" s="46"/>
      <c r="Q911" s="46"/>
      <c r="R911" s="71">
        <f t="shared" si="264"/>
        <v>0</v>
      </c>
      <c r="S911" s="46"/>
      <c r="T911" s="46"/>
      <c r="U911" s="72">
        <f t="shared" si="265"/>
        <v>0</v>
      </c>
      <c r="V911" s="71">
        <f t="shared" si="266"/>
        <v>0</v>
      </c>
      <c r="W911" s="71">
        <f t="shared" si="267"/>
        <v>0</v>
      </c>
      <c r="Y911" s="46"/>
      <c r="AA911" s="46"/>
      <c r="AB911" s="51"/>
      <c r="AC911" s="51"/>
      <c r="AD911" s="51"/>
      <c r="AE911" s="51"/>
      <c r="AF911" s="51"/>
      <c r="AG911" s="72">
        <f t="shared" si="268"/>
        <v>0</v>
      </c>
      <c r="AH911" s="46"/>
      <c r="AI911" s="46"/>
      <c r="AJ911" s="72">
        <f t="shared" si="260"/>
        <v>0</v>
      </c>
      <c r="AK911" s="71">
        <f t="shared" si="261"/>
        <v>0</v>
      </c>
      <c r="AL911" s="71">
        <f t="shared" si="262"/>
        <v>0</v>
      </c>
      <c r="AN911" s="73">
        <f t="shared" si="269"/>
        <v>0</v>
      </c>
      <c r="AO911" s="78">
        <f t="shared" si="270"/>
        <v>0</v>
      </c>
      <c r="AP911" s="79">
        <f t="shared" si="271"/>
        <v>0</v>
      </c>
      <c r="AQ911" s="73">
        <f t="shared" si="272"/>
        <v>0</v>
      </c>
      <c r="AR911" s="78">
        <f t="shared" si="273"/>
        <v>0</v>
      </c>
      <c r="AS911" s="79">
        <f t="shared" si="274"/>
        <v>0</v>
      </c>
      <c r="AT911" s="80" t="str">
        <f t="shared" si="275"/>
        <v/>
      </c>
      <c r="AU911" s="80" t="str">
        <f t="shared" si="276"/>
        <v/>
      </c>
      <c r="AW911" s="3" t="s">
        <v>1</v>
      </c>
    </row>
    <row r="912" spans="1:49" x14ac:dyDescent="0.2">
      <c r="A912" s="81">
        <f t="shared" si="263"/>
        <v>905</v>
      </c>
      <c r="B912" s="77" t="str">
        <f>IFERROR(VLOOKUP(F912,GCC.Param!$B$3:$C$96,2,FALSE),"")</f>
        <v/>
      </c>
      <c r="C912" s="70">
        <f>'Input 1 - Schedule 1'!D914</f>
        <v>0</v>
      </c>
      <c r="D912" s="70">
        <f>'Input 1 - Schedule 1'!E914</f>
        <v>0</v>
      </c>
      <c r="E912" s="70">
        <f>'Input 1 - Schedule 1'!F914</f>
        <v>0</v>
      </c>
      <c r="F912" s="70">
        <f>'Input 1 - Schedule 1'!G914</f>
        <v>0</v>
      </c>
      <c r="G912" s="70">
        <f>'Input 1 - Schedule 1'!I914</f>
        <v>0</v>
      </c>
      <c r="H912" s="70" t="str">
        <f>'Input 1 - Schedule 1'!J914</f>
        <v/>
      </c>
      <c r="I912" s="70">
        <f>'Input 1 - Schedule 1'!U914</f>
        <v>0</v>
      </c>
      <c r="J912" s="46"/>
      <c r="L912" s="46"/>
      <c r="M912" s="46"/>
      <c r="N912" s="70">
        <f>SUMIFS('Input 3 - Capital Instruments'!P$6:P$222,'Input 3 - Capital Instruments'!$N$6:$N$222,C912)</f>
        <v>0</v>
      </c>
      <c r="O912" s="46"/>
      <c r="P912" s="46"/>
      <c r="Q912" s="46"/>
      <c r="R912" s="71">
        <f t="shared" si="264"/>
        <v>0</v>
      </c>
      <c r="S912" s="46"/>
      <c r="T912" s="46"/>
      <c r="U912" s="72">
        <f t="shared" si="265"/>
        <v>0</v>
      </c>
      <c r="V912" s="71">
        <f t="shared" si="266"/>
        <v>0</v>
      </c>
      <c r="W912" s="71">
        <f t="shared" si="267"/>
        <v>0</v>
      </c>
      <c r="Y912" s="46"/>
      <c r="AA912" s="46"/>
      <c r="AB912" s="51"/>
      <c r="AC912" s="51"/>
      <c r="AD912" s="51"/>
      <c r="AE912" s="51"/>
      <c r="AF912" s="51"/>
      <c r="AG912" s="72">
        <f t="shared" si="268"/>
        <v>0</v>
      </c>
      <c r="AH912" s="46"/>
      <c r="AI912" s="46"/>
      <c r="AJ912" s="72">
        <f t="shared" si="260"/>
        <v>0</v>
      </c>
      <c r="AK912" s="71">
        <f t="shared" si="261"/>
        <v>0</v>
      </c>
      <c r="AL912" s="71">
        <f t="shared" si="262"/>
        <v>0</v>
      </c>
      <c r="AN912" s="73">
        <f t="shared" si="269"/>
        <v>0</v>
      </c>
      <c r="AO912" s="78">
        <f t="shared" si="270"/>
        <v>0</v>
      </c>
      <c r="AP912" s="79">
        <f t="shared" si="271"/>
        <v>0</v>
      </c>
      <c r="AQ912" s="73">
        <f t="shared" si="272"/>
        <v>0</v>
      </c>
      <c r="AR912" s="78">
        <f t="shared" si="273"/>
        <v>0</v>
      </c>
      <c r="AS912" s="79">
        <f t="shared" si="274"/>
        <v>0</v>
      </c>
      <c r="AT912" s="80" t="str">
        <f t="shared" si="275"/>
        <v/>
      </c>
      <c r="AU912" s="80" t="str">
        <f t="shared" si="276"/>
        <v/>
      </c>
      <c r="AW912" s="3" t="s">
        <v>1</v>
      </c>
    </row>
    <row r="913" spans="1:49" x14ac:dyDescent="0.2">
      <c r="A913" s="81">
        <f t="shared" si="263"/>
        <v>906</v>
      </c>
      <c r="B913" s="77" t="str">
        <f>IFERROR(VLOOKUP(F913,GCC.Param!$B$3:$C$96,2,FALSE),"")</f>
        <v/>
      </c>
      <c r="C913" s="70">
        <f>'Input 1 - Schedule 1'!D915</f>
        <v>0</v>
      </c>
      <c r="D913" s="70">
        <f>'Input 1 - Schedule 1'!E915</f>
        <v>0</v>
      </c>
      <c r="E913" s="70">
        <f>'Input 1 - Schedule 1'!F915</f>
        <v>0</v>
      </c>
      <c r="F913" s="70">
        <f>'Input 1 - Schedule 1'!G915</f>
        <v>0</v>
      </c>
      <c r="G913" s="70">
        <f>'Input 1 - Schedule 1'!I915</f>
        <v>0</v>
      </c>
      <c r="H913" s="70" t="str">
        <f>'Input 1 - Schedule 1'!J915</f>
        <v/>
      </c>
      <c r="I913" s="70">
        <f>'Input 1 - Schedule 1'!U915</f>
        <v>0</v>
      </c>
      <c r="J913" s="46"/>
      <c r="L913" s="46"/>
      <c r="M913" s="46"/>
      <c r="N913" s="70">
        <f>SUMIFS('Input 3 - Capital Instruments'!P$6:P$222,'Input 3 - Capital Instruments'!$N$6:$N$222,C913)</f>
        <v>0</v>
      </c>
      <c r="O913" s="46"/>
      <c r="P913" s="46"/>
      <c r="Q913" s="46"/>
      <c r="R913" s="71">
        <f t="shared" si="264"/>
        <v>0</v>
      </c>
      <c r="S913" s="46"/>
      <c r="T913" s="46"/>
      <c r="U913" s="72">
        <f t="shared" si="265"/>
        <v>0</v>
      </c>
      <c r="V913" s="71">
        <f t="shared" si="266"/>
        <v>0</v>
      </c>
      <c r="W913" s="71">
        <f t="shared" si="267"/>
        <v>0</v>
      </c>
      <c r="Y913" s="46"/>
      <c r="AA913" s="46"/>
      <c r="AB913" s="51"/>
      <c r="AC913" s="51"/>
      <c r="AD913" s="51"/>
      <c r="AE913" s="51"/>
      <c r="AF913" s="51"/>
      <c r="AG913" s="72">
        <f t="shared" si="268"/>
        <v>0</v>
      </c>
      <c r="AH913" s="46"/>
      <c r="AI913" s="46"/>
      <c r="AJ913" s="72">
        <f t="shared" si="260"/>
        <v>0</v>
      </c>
      <c r="AK913" s="71">
        <f t="shared" si="261"/>
        <v>0</v>
      </c>
      <c r="AL913" s="71">
        <f t="shared" si="262"/>
        <v>0</v>
      </c>
      <c r="AN913" s="73">
        <f t="shared" si="269"/>
        <v>0</v>
      </c>
      <c r="AO913" s="78">
        <f t="shared" si="270"/>
        <v>0</v>
      </c>
      <c r="AP913" s="79">
        <f t="shared" si="271"/>
        <v>0</v>
      </c>
      <c r="AQ913" s="73">
        <f t="shared" si="272"/>
        <v>0</v>
      </c>
      <c r="AR913" s="78">
        <f t="shared" si="273"/>
        <v>0</v>
      </c>
      <c r="AS913" s="79">
        <f t="shared" si="274"/>
        <v>0</v>
      </c>
      <c r="AT913" s="80" t="str">
        <f t="shared" si="275"/>
        <v/>
      </c>
      <c r="AU913" s="80" t="str">
        <f t="shared" si="276"/>
        <v/>
      </c>
      <c r="AW913" s="3" t="s">
        <v>1</v>
      </c>
    </row>
    <row r="914" spans="1:49" x14ac:dyDescent="0.2">
      <c r="A914" s="81">
        <f t="shared" si="263"/>
        <v>907</v>
      </c>
      <c r="B914" s="77" t="str">
        <f>IFERROR(VLOOKUP(F914,GCC.Param!$B$3:$C$96,2,FALSE),"")</f>
        <v/>
      </c>
      <c r="C914" s="70">
        <f>'Input 1 - Schedule 1'!D916</f>
        <v>0</v>
      </c>
      <c r="D914" s="70">
        <f>'Input 1 - Schedule 1'!E916</f>
        <v>0</v>
      </c>
      <c r="E914" s="70">
        <f>'Input 1 - Schedule 1'!F916</f>
        <v>0</v>
      </c>
      <c r="F914" s="70">
        <f>'Input 1 - Schedule 1'!G916</f>
        <v>0</v>
      </c>
      <c r="G914" s="70">
        <f>'Input 1 - Schedule 1'!I916</f>
        <v>0</v>
      </c>
      <c r="H914" s="70" t="str">
        <f>'Input 1 - Schedule 1'!J916</f>
        <v/>
      </c>
      <c r="I914" s="70">
        <f>'Input 1 - Schedule 1'!U916</f>
        <v>0</v>
      </c>
      <c r="J914" s="46"/>
      <c r="L914" s="46"/>
      <c r="M914" s="46"/>
      <c r="N914" s="70">
        <f>SUMIFS('Input 3 - Capital Instruments'!P$6:P$222,'Input 3 - Capital Instruments'!$N$6:$N$222,C914)</f>
        <v>0</v>
      </c>
      <c r="O914" s="46"/>
      <c r="P914" s="46"/>
      <c r="Q914" s="46"/>
      <c r="R914" s="71">
        <f t="shared" si="264"/>
        <v>0</v>
      </c>
      <c r="S914" s="46"/>
      <c r="T914" s="46"/>
      <c r="U914" s="72">
        <f t="shared" si="265"/>
        <v>0</v>
      </c>
      <c r="V914" s="71">
        <f t="shared" si="266"/>
        <v>0</v>
      </c>
      <c r="W914" s="71">
        <f t="shared" si="267"/>
        <v>0</v>
      </c>
      <c r="Y914" s="46"/>
      <c r="AA914" s="46"/>
      <c r="AB914" s="51"/>
      <c r="AC914" s="51"/>
      <c r="AD914" s="51"/>
      <c r="AE914" s="51"/>
      <c r="AF914" s="51"/>
      <c r="AG914" s="72">
        <f t="shared" si="268"/>
        <v>0</v>
      </c>
      <c r="AH914" s="46"/>
      <c r="AI914" s="46"/>
      <c r="AJ914" s="72">
        <f t="shared" si="260"/>
        <v>0</v>
      </c>
      <c r="AK914" s="71">
        <f t="shared" si="261"/>
        <v>0</v>
      </c>
      <c r="AL914" s="71">
        <f t="shared" si="262"/>
        <v>0</v>
      </c>
      <c r="AN914" s="73">
        <f t="shared" si="269"/>
        <v>0</v>
      </c>
      <c r="AO914" s="78">
        <f t="shared" si="270"/>
        <v>0</v>
      </c>
      <c r="AP914" s="79">
        <f t="shared" si="271"/>
        <v>0</v>
      </c>
      <c r="AQ914" s="73">
        <f t="shared" si="272"/>
        <v>0</v>
      </c>
      <c r="AR914" s="78">
        <f t="shared" si="273"/>
        <v>0</v>
      </c>
      <c r="AS914" s="79">
        <f t="shared" si="274"/>
        <v>0</v>
      </c>
      <c r="AT914" s="80" t="str">
        <f t="shared" si="275"/>
        <v/>
      </c>
      <c r="AU914" s="80" t="str">
        <f t="shared" si="276"/>
        <v/>
      </c>
      <c r="AW914" s="3" t="s">
        <v>1</v>
      </c>
    </row>
    <row r="915" spans="1:49" x14ac:dyDescent="0.2">
      <c r="A915" s="81">
        <f t="shared" si="263"/>
        <v>908</v>
      </c>
      <c r="B915" s="77" t="str">
        <f>IFERROR(VLOOKUP(F915,GCC.Param!$B$3:$C$96,2,FALSE),"")</f>
        <v/>
      </c>
      <c r="C915" s="70">
        <f>'Input 1 - Schedule 1'!D917</f>
        <v>0</v>
      </c>
      <c r="D915" s="70">
        <f>'Input 1 - Schedule 1'!E917</f>
        <v>0</v>
      </c>
      <c r="E915" s="70">
        <f>'Input 1 - Schedule 1'!F917</f>
        <v>0</v>
      </c>
      <c r="F915" s="70">
        <f>'Input 1 - Schedule 1'!G917</f>
        <v>0</v>
      </c>
      <c r="G915" s="70">
        <f>'Input 1 - Schedule 1'!I917</f>
        <v>0</v>
      </c>
      <c r="H915" s="70" t="str">
        <f>'Input 1 - Schedule 1'!J917</f>
        <v/>
      </c>
      <c r="I915" s="70">
        <f>'Input 1 - Schedule 1'!U917</f>
        <v>0</v>
      </c>
      <c r="J915" s="46"/>
      <c r="L915" s="46"/>
      <c r="M915" s="46"/>
      <c r="N915" s="70">
        <f>SUMIFS('Input 3 - Capital Instruments'!P$6:P$222,'Input 3 - Capital Instruments'!$N$6:$N$222,C915)</f>
        <v>0</v>
      </c>
      <c r="O915" s="46"/>
      <c r="P915" s="46"/>
      <c r="Q915" s="46"/>
      <c r="R915" s="71">
        <f t="shared" si="264"/>
        <v>0</v>
      </c>
      <c r="S915" s="46"/>
      <c r="T915" s="46"/>
      <c r="U915" s="72">
        <f t="shared" si="265"/>
        <v>0</v>
      </c>
      <c r="V915" s="71">
        <f t="shared" si="266"/>
        <v>0</v>
      </c>
      <c r="W915" s="71">
        <f t="shared" si="267"/>
        <v>0</v>
      </c>
      <c r="Y915" s="46"/>
      <c r="AA915" s="46"/>
      <c r="AB915" s="51"/>
      <c r="AC915" s="51"/>
      <c r="AD915" s="51"/>
      <c r="AE915" s="51"/>
      <c r="AF915" s="51"/>
      <c r="AG915" s="72">
        <f t="shared" si="268"/>
        <v>0</v>
      </c>
      <c r="AH915" s="46"/>
      <c r="AI915" s="46"/>
      <c r="AJ915" s="72">
        <f t="shared" si="260"/>
        <v>0</v>
      </c>
      <c r="AK915" s="71">
        <f t="shared" si="261"/>
        <v>0</v>
      </c>
      <c r="AL915" s="71">
        <f t="shared" si="262"/>
        <v>0</v>
      </c>
      <c r="AN915" s="73">
        <f t="shared" si="269"/>
        <v>0</v>
      </c>
      <c r="AO915" s="78">
        <f t="shared" si="270"/>
        <v>0</v>
      </c>
      <c r="AP915" s="79">
        <f t="shared" si="271"/>
        <v>0</v>
      </c>
      <c r="AQ915" s="73">
        <f t="shared" si="272"/>
        <v>0</v>
      </c>
      <c r="AR915" s="78">
        <f t="shared" si="273"/>
        <v>0</v>
      </c>
      <c r="AS915" s="79">
        <f t="shared" si="274"/>
        <v>0</v>
      </c>
      <c r="AT915" s="80" t="str">
        <f t="shared" si="275"/>
        <v/>
      </c>
      <c r="AU915" s="80" t="str">
        <f t="shared" si="276"/>
        <v/>
      </c>
      <c r="AW915" s="3" t="s">
        <v>1</v>
      </c>
    </row>
    <row r="916" spans="1:49" x14ac:dyDescent="0.2">
      <c r="A916" s="81">
        <f t="shared" si="263"/>
        <v>909</v>
      </c>
      <c r="B916" s="77" t="str">
        <f>IFERROR(VLOOKUP(F916,GCC.Param!$B$3:$C$96,2,FALSE),"")</f>
        <v/>
      </c>
      <c r="C916" s="70">
        <f>'Input 1 - Schedule 1'!D918</f>
        <v>0</v>
      </c>
      <c r="D916" s="70">
        <f>'Input 1 - Schedule 1'!E918</f>
        <v>0</v>
      </c>
      <c r="E916" s="70">
        <f>'Input 1 - Schedule 1'!F918</f>
        <v>0</v>
      </c>
      <c r="F916" s="70">
        <f>'Input 1 - Schedule 1'!G918</f>
        <v>0</v>
      </c>
      <c r="G916" s="70">
        <f>'Input 1 - Schedule 1'!I918</f>
        <v>0</v>
      </c>
      <c r="H916" s="70" t="str">
        <f>'Input 1 - Schedule 1'!J918</f>
        <v/>
      </c>
      <c r="I916" s="70">
        <f>'Input 1 - Schedule 1'!U918</f>
        <v>0</v>
      </c>
      <c r="J916" s="46"/>
      <c r="L916" s="46"/>
      <c r="M916" s="46"/>
      <c r="N916" s="70">
        <f>SUMIFS('Input 3 - Capital Instruments'!P$6:P$222,'Input 3 - Capital Instruments'!$N$6:$N$222,C916)</f>
        <v>0</v>
      </c>
      <c r="O916" s="46"/>
      <c r="P916" s="46"/>
      <c r="Q916" s="46"/>
      <c r="R916" s="71">
        <f t="shared" si="264"/>
        <v>0</v>
      </c>
      <c r="S916" s="46"/>
      <c r="T916" s="46"/>
      <c r="U916" s="72">
        <f t="shared" si="265"/>
        <v>0</v>
      </c>
      <c r="V916" s="71">
        <f t="shared" si="266"/>
        <v>0</v>
      </c>
      <c r="W916" s="71">
        <f t="shared" si="267"/>
        <v>0</v>
      </c>
      <c r="Y916" s="46"/>
      <c r="AA916" s="46"/>
      <c r="AB916" s="51"/>
      <c r="AC916" s="51"/>
      <c r="AD916" s="51"/>
      <c r="AE916" s="51"/>
      <c r="AF916" s="51"/>
      <c r="AG916" s="72">
        <f t="shared" si="268"/>
        <v>0</v>
      </c>
      <c r="AH916" s="46"/>
      <c r="AI916" s="46"/>
      <c r="AJ916" s="72">
        <f t="shared" si="260"/>
        <v>0</v>
      </c>
      <c r="AK916" s="71">
        <f t="shared" si="261"/>
        <v>0</v>
      </c>
      <c r="AL916" s="71">
        <f t="shared" si="262"/>
        <v>0</v>
      </c>
      <c r="AN916" s="73">
        <f t="shared" si="269"/>
        <v>0</v>
      </c>
      <c r="AO916" s="78">
        <f t="shared" si="270"/>
        <v>0</v>
      </c>
      <c r="AP916" s="79">
        <f t="shared" si="271"/>
        <v>0</v>
      </c>
      <c r="AQ916" s="73">
        <f t="shared" si="272"/>
        <v>0</v>
      </c>
      <c r="AR916" s="78">
        <f t="shared" si="273"/>
        <v>0</v>
      </c>
      <c r="AS916" s="79">
        <f t="shared" si="274"/>
        <v>0</v>
      </c>
      <c r="AT916" s="80" t="str">
        <f t="shared" si="275"/>
        <v/>
      </c>
      <c r="AU916" s="80" t="str">
        <f t="shared" si="276"/>
        <v/>
      </c>
      <c r="AW916" s="3" t="s">
        <v>1</v>
      </c>
    </row>
    <row r="917" spans="1:49" x14ac:dyDescent="0.2">
      <c r="A917" s="81">
        <f t="shared" si="263"/>
        <v>910</v>
      </c>
      <c r="B917" s="77" t="str">
        <f>IFERROR(VLOOKUP(F917,GCC.Param!$B$3:$C$96,2,FALSE),"")</f>
        <v/>
      </c>
      <c r="C917" s="70">
        <f>'Input 1 - Schedule 1'!D919</f>
        <v>0</v>
      </c>
      <c r="D917" s="70">
        <f>'Input 1 - Schedule 1'!E919</f>
        <v>0</v>
      </c>
      <c r="E917" s="70">
        <f>'Input 1 - Schedule 1'!F919</f>
        <v>0</v>
      </c>
      <c r="F917" s="70">
        <f>'Input 1 - Schedule 1'!G919</f>
        <v>0</v>
      </c>
      <c r="G917" s="70">
        <f>'Input 1 - Schedule 1'!I919</f>
        <v>0</v>
      </c>
      <c r="H917" s="70" t="str">
        <f>'Input 1 - Schedule 1'!J919</f>
        <v/>
      </c>
      <c r="I917" s="70">
        <f>'Input 1 - Schedule 1'!U919</f>
        <v>0</v>
      </c>
      <c r="J917" s="46"/>
      <c r="L917" s="46"/>
      <c r="M917" s="46"/>
      <c r="N917" s="70">
        <f>SUMIFS('Input 3 - Capital Instruments'!P$6:P$222,'Input 3 - Capital Instruments'!$N$6:$N$222,C917)</f>
        <v>0</v>
      </c>
      <c r="O917" s="46"/>
      <c r="P917" s="46"/>
      <c r="Q917" s="46"/>
      <c r="R917" s="71">
        <f t="shared" si="264"/>
        <v>0</v>
      </c>
      <c r="S917" s="46"/>
      <c r="T917" s="46"/>
      <c r="U917" s="72">
        <f t="shared" si="265"/>
        <v>0</v>
      </c>
      <c r="V917" s="71">
        <f t="shared" si="266"/>
        <v>0</v>
      </c>
      <c r="W917" s="71">
        <f t="shared" si="267"/>
        <v>0</v>
      </c>
      <c r="Y917" s="46"/>
      <c r="AA917" s="46"/>
      <c r="AB917" s="51"/>
      <c r="AC917" s="51"/>
      <c r="AD917" s="51"/>
      <c r="AE917" s="51"/>
      <c r="AF917" s="51"/>
      <c r="AG917" s="72">
        <f t="shared" si="268"/>
        <v>0</v>
      </c>
      <c r="AH917" s="46"/>
      <c r="AI917" s="46"/>
      <c r="AJ917" s="72">
        <f t="shared" si="260"/>
        <v>0</v>
      </c>
      <c r="AK917" s="71">
        <f t="shared" si="261"/>
        <v>0</v>
      </c>
      <c r="AL917" s="71">
        <f t="shared" si="262"/>
        <v>0</v>
      </c>
      <c r="AN917" s="73">
        <f t="shared" si="269"/>
        <v>0</v>
      </c>
      <c r="AO917" s="78">
        <f t="shared" si="270"/>
        <v>0</v>
      </c>
      <c r="AP917" s="79">
        <f t="shared" si="271"/>
        <v>0</v>
      </c>
      <c r="AQ917" s="73">
        <f t="shared" si="272"/>
        <v>0</v>
      </c>
      <c r="AR917" s="78">
        <f t="shared" si="273"/>
        <v>0</v>
      </c>
      <c r="AS917" s="79">
        <f t="shared" si="274"/>
        <v>0</v>
      </c>
      <c r="AT917" s="80" t="str">
        <f t="shared" si="275"/>
        <v/>
      </c>
      <c r="AU917" s="80" t="str">
        <f t="shared" si="276"/>
        <v/>
      </c>
      <c r="AW917" s="3" t="s">
        <v>1</v>
      </c>
    </row>
    <row r="918" spans="1:49" x14ac:dyDescent="0.2">
      <c r="A918" s="81">
        <f t="shared" si="263"/>
        <v>911</v>
      </c>
      <c r="B918" s="77" t="str">
        <f>IFERROR(VLOOKUP(F918,GCC.Param!$B$3:$C$96,2,FALSE),"")</f>
        <v/>
      </c>
      <c r="C918" s="70">
        <f>'Input 1 - Schedule 1'!D920</f>
        <v>0</v>
      </c>
      <c r="D918" s="70">
        <f>'Input 1 - Schedule 1'!E920</f>
        <v>0</v>
      </c>
      <c r="E918" s="70">
        <f>'Input 1 - Schedule 1'!F920</f>
        <v>0</v>
      </c>
      <c r="F918" s="70">
        <f>'Input 1 - Schedule 1'!G920</f>
        <v>0</v>
      </c>
      <c r="G918" s="70">
        <f>'Input 1 - Schedule 1'!I920</f>
        <v>0</v>
      </c>
      <c r="H918" s="70" t="str">
        <f>'Input 1 - Schedule 1'!J920</f>
        <v/>
      </c>
      <c r="I918" s="70">
        <f>'Input 1 - Schedule 1'!U920</f>
        <v>0</v>
      </c>
      <c r="J918" s="46"/>
      <c r="L918" s="46"/>
      <c r="M918" s="46"/>
      <c r="N918" s="70">
        <f>SUMIFS('Input 3 - Capital Instruments'!P$6:P$222,'Input 3 - Capital Instruments'!$N$6:$N$222,C918)</f>
        <v>0</v>
      </c>
      <c r="O918" s="46"/>
      <c r="P918" s="46"/>
      <c r="Q918" s="46"/>
      <c r="R918" s="71">
        <f t="shared" si="264"/>
        <v>0</v>
      </c>
      <c r="S918" s="46"/>
      <c r="T918" s="46"/>
      <c r="U918" s="72">
        <f t="shared" si="265"/>
        <v>0</v>
      </c>
      <c r="V918" s="71">
        <f t="shared" si="266"/>
        <v>0</v>
      </c>
      <c r="W918" s="71">
        <f t="shared" si="267"/>
        <v>0</v>
      </c>
      <c r="Y918" s="46"/>
      <c r="AA918" s="46"/>
      <c r="AB918" s="51"/>
      <c r="AC918" s="51"/>
      <c r="AD918" s="51"/>
      <c r="AE918" s="51"/>
      <c r="AF918" s="51"/>
      <c r="AG918" s="72">
        <f t="shared" si="268"/>
        <v>0</v>
      </c>
      <c r="AH918" s="46"/>
      <c r="AI918" s="46"/>
      <c r="AJ918" s="72">
        <f t="shared" si="260"/>
        <v>0</v>
      </c>
      <c r="AK918" s="71">
        <f t="shared" si="261"/>
        <v>0</v>
      </c>
      <c r="AL918" s="71">
        <f t="shared" si="262"/>
        <v>0</v>
      </c>
      <c r="AN918" s="73">
        <f t="shared" si="269"/>
        <v>0</v>
      </c>
      <c r="AO918" s="78">
        <f t="shared" si="270"/>
        <v>0</v>
      </c>
      <c r="AP918" s="79">
        <f t="shared" si="271"/>
        <v>0</v>
      </c>
      <c r="AQ918" s="73">
        <f t="shared" si="272"/>
        <v>0</v>
      </c>
      <c r="AR918" s="78">
        <f t="shared" si="273"/>
        <v>0</v>
      </c>
      <c r="AS918" s="79">
        <f t="shared" si="274"/>
        <v>0</v>
      </c>
      <c r="AT918" s="80" t="str">
        <f t="shared" si="275"/>
        <v/>
      </c>
      <c r="AU918" s="80" t="str">
        <f t="shared" si="276"/>
        <v/>
      </c>
      <c r="AW918" s="3" t="s">
        <v>1</v>
      </c>
    </row>
    <row r="919" spans="1:49" x14ac:dyDescent="0.2">
      <c r="A919" s="81">
        <f t="shared" si="263"/>
        <v>912</v>
      </c>
      <c r="B919" s="77" t="str">
        <f>IFERROR(VLOOKUP(F919,GCC.Param!$B$3:$C$96,2,FALSE),"")</f>
        <v/>
      </c>
      <c r="C919" s="70">
        <f>'Input 1 - Schedule 1'!D921</f>
        <v>0</v>
      </c>
      <c r="D919" s="70">
        <f>'Input 1 - Schedule 1'!E921</f>
        <v>0</v>
      </c>
      <c r="E919" s="70">
        <f>'Input 1 - Schedule 1'!F921</f>
        <v>0</v>
      </c>
      <c r="F919" s="70">
        <f>'Input 1 - Schedule 1'!G921</f>
        <v>0</v>
      </c>
      <c r="G919" s="70">
        <f>'Input 1 - Schedule 1'!I921</f>
        <v>0</v>
      </c>
      <c r="H919" s="70" t="str">
        <f>'Input 1 - Schedule 1'!J921</f>
        <v/>
      </c>
      <c r="I919" s="70">
        <f>'Input 1 - Schedule 1'!U921</f>
        <v>0</v>
      </c>
      <c r="J919" s="46"/>
      <c r="L919" s="46"/>
      <c r="M919" s="46"/>
      <c r="N919" s="70">
        <f>SUMIFS('Input 3 - Capital Instruments'!P$6:P$222,'Input 3 - Capital Instruments'!$N$6:$N$222,C919)</f>
        <v>0</v>
      </c>
      <c r="O919" s="46"/>
      <c r="P919" s="46"/>
      <c r="Q919" s="46"/>
      <c r="R919" s="71">
        <f t="shared" si="264"/>
        <v>0</v>
      </c>
      <c r="S919" s="46"/>
      <c r="T919" s="46"/>
      <c r="U919" s="72">
        <f t="shared" si="265"/>
        <v>0</v>
      </c>
      <c r="V919" s="71">
        <f t="shared" si="266"/>
        <v>0</v>
      </c>
      <c r="W919" s="71">
        <f t="shared" si="267"/>
        <v>0</v>
      </c>
      <c r="Y919" s="46"/>
      <c r="AA919" s="46"/>
      <c r="AB919" s="51"/>
      <c r="AC919" s="51"/>
      <c r="AD919" s="51"/>
      <c r="AE919" s="51"/>
      <c r="AF919" s="51"/>
      <c r="AG919" s="72">
        <f t="shared" si="268"/>
        <v>0</v>
      </c>
      <c r="AH919" s="46"/>
      <c r="AI919" s="46"/>
      <c r="AJ919" s="72">
        <f t="shared" si="260"/>
        <v>0</v>
      </c>
      <c r="AK919" s="71">
        <f t="shared" si="261"/>
        <v>0</v>
      </c>
      <c r="AL919" s="71">
        <f t="shared" si="262"/>
        <v>0</v>
      </c>
      <c r="AN919" s="73">
        <f t="shared" si="269"/>
        <v>0</v>
      </c>
      <c r="AO919" s="78">
        <f t="shared" si="270"/>
        <v>0</v>
      </c>
      <c r="AP919" s="79">
        <f t="shared" si="271"/>
        <v>0</v>
      </c>
      <c r="AQ919" s="73">
        <f t="shared" si="272"/>
        <v>0</v>
      </c>
      <c r="AR919" s="78">
        <f t="shared" si="273"/>
        <v>0</v>
      </c>
      <c r="AS919" s="79">
        <f t="shared" si="274"/>
        <v>0</v>
      </c>
      <c r="AT919" s="80" t="str">
        <f t="shared" si="275"/>
        <v/>
      </c>
      <c r="AU919" s="80" t="str">
        <f t="shared" si="276"/>
        <v/>
      </c>
      <c r="AW919" s="3" t="s">
        <v>1</v>
      </c>
    </row>
    <row r="920" spans="1:49" x14ac:dyDescent="0.2">
      <c r="A920" s="81">
        <f t="shared" si="263"/>
        <v>913</v>
      </c>
      <c r="B920" s="77" t="str">
        <f>IFERROR(VLOOKUP(F920,GCC.Param!$B$3:$C$96,2,FALSE),"")</f>
        <v/>
      </c>
      <c r="C920" s="70">
        <f>'Input 1 - Schedule 1'!D922</f>
        <v>0</v>
      </c>
      <c r="D920" s="70">
        <f>'Input 1 - Schedule 1'!E922</f>
        <v>0</v>
      </c>
      <c r="E920" s="70">
        <f>'Input 1 - Schedule 1'!F922</f>
        <v>0</v>
      </c>
      <c r="F920" s="70">
        <f>'Input 1 - Schedule 1'!G922</f>
        <v>0</v>
      </c>
      <c r="G920" s="70">
        <f>'Input 1 - Schedule 1'!I922</f>
        <v>0</v>
      </c>
      <c r="H920" s="70" t="str">
        <f>'Input 1 - Schedule 1'!J922</f>
        <v/>
      </c>
      <c r="I920" s="70">
        <f>'Input 1 - Schedule 1'!U922</f>
        <v>0</v>
      </c>
      <c r="J920" s="46"/>
      <c r="L920" s="46"/>
      <c r="M920" s="46"/>
      <c r="N920" s="70">
        <f>SUMIFS('Input 3 - Capital Instruments'!P$6:P$222,'Input 3 - Capital Instruments'!$N$6:$N$222,C920)</f>
        <v>0</v>
      </c>
      <c r="O920" s="46"/>
      <c r="P920" s="46"/>
      <c r="Q920" s="46"/>
      <c r="R920" s="71">
        <f t="shared" si="264"/>
        <v>0</v>
      </c>
      <c r="S920" s="46"/>
      <c r="T920" s="46"/>
      <c r="U920" s="72">
        <f t="shared" si="265"/>
        <v>0</v>
      </c>
      <c r="V920" s="71">
        <f t="shared" si="266"/>
        <v>0</v>
      </c>
      <c r="W920" s="71">
        <f t="shared" si="267"/>
        <v>0</v>
      </c>
      <c r="Y920" s="46"/>
      <c r="AA920" s="46"/>
      <c r="AB920" s="51"/>
      <c r="AC920" s="51"/>
      <c r="AD920" s="51"/>
      <c r="AE920" s="51"/>
      <c r="AF920" s="51"/>
      <c r="AG920" s="72">
        <f t="shared" si="268"/>
        <v>0</v>
      </c>
      <c r="AH920" s="46"/>
      <c r="AI920" s="46"/>
      <c r="AJ920" s="72">
        <f t="shared" si="260"/>
        <v>0</v>
      </c>
      <c r="AK920" s="71">
        <f t="shared" si="261"/>
        <v>0</v>
      </c>
      <c r="AL920" s="71">
        <f t="shared" si="262"/>
        <v>0</v>
      </c>
      <c r="AN920" s="73">
        <f t="shared" si="269"/>
        <v>0</v>
      </c>
      <c r="AO920" s="78">
        <f t="shared" si="270"/>
        <v>0</v>
      </c>
      <c r="AP920" s="79">
        <f t="shared" si="271"/>
        <v>0</v>
      </c>
      <c r="AQ920" s="73">
        <f t="shared" si="272"/>
        <v>0</v>
      </c>
      <c r="AR920" s="78">
        <f t="shared" si="273"/>
        <v>0</v>
      </c>
      <c r="AS920" s="79">
        <f t="shared" si="274"/>
        <v>0</v>
      </c>
      <c r="AT920" s="80" t="str">
        <f t="shared" si="275"/>
        <v/>
      </c>
      <c r="AU920" s="80" t="str">
        <f t="shared" si="276"/>
        <v/>
      </c>
      <c r="AW920" s="3" t="s">
        <v>1</v>
      </c>
    </row>
    <row r="921" spans="1:49" x14ac:dyDescent="0.2">
      <c r="A921" s="81">
        <f t="shared" si="263"/>
        <v>914</v>
      </c>
      <c r="B921" s="77" t="str">
        <f>IFERROR(VLOOKUP(F921,GCC.Param!$B$3:$C$96,2,FALSE),"")</f>
        <v/>
      </c>
      <c r="C921" s="70">
        <f>'Input 1 - Schedule 1'!D923</f>
        <v>0</v>
      </c>
      <c r="D921" s="70">
        <f>'Input 1 - Schedule 1'!E923</f>
        <v>0</v>
      </c>
      <c r="E921" s="70">
        <f>'Input 1 - Schedule 1'!F923</f>
        <v>0</v>
      </c>
      <c r="F921" s="70">
        <f>'Input 1 - Schedule 1'!G923</f>
        <v>0</v>
      </c>
      <c r="G921" s="70">
        <f>'Input 1 - Schedule 1'!I923</f>
        <v>0</v>
      </c>
      <c r="H921" s="70" t="str">
        <f>'Input 1 - Schedule 1'!J923</f>
        <v/>
      </c>
      <c r="I921" s="70">
        <f>'Input 1 - Schedule 1'!U923</f>
        <v>0</v>
      </c>
      <c r="J921" s="46"/>
      <c r="L921" s="46"/>
      <c r="M921" s="46"/>
      <c r="N921" s="70">
        <f>SUMIFS('Input 3 - Capital Instruments'!P$6:P$222,'Input 3 - Capital Instruments'!$N$6:$N$222,C921)</f>
        <v>0</v>
      </c>
      <c r="O921" s="46"/>
      <c r="P921" s="46"/>
      <c r="Q921" s="46"/>
      <c r="R921" s="71">
        <f t="shared" si="264"/>
        <v>0</v>
      </c>
      <c r="S921" s="46"/>
      <c r="T921" s="46"/>
      <c r="U921" s="72">
        <f t="shared" si="265"/>
        <v>0</v>
      </c>
      <c r="V921" s="71">
        <f t="shared" si="266"/>
        <v>0</v>
      </c>
      <c r="W921" s="71">
        <f t="shared" si="267"/>
        <v>0</v>
      </c>
      <c r="Y921" s="46"/>
      <c r="AA921" s="46"/>
      <c r="AB921" s="51"/>
      <c r="AC921" s="51"/>
      <c r="AD921" s="51"/>
      <c r="AE921" s="51"/>
      <c r="AF921" s="51"/>
      <c r="AG921" s="72">
        <f t="shared" si="268"/>
        <v>0</v>
      </c>
      <c r="AH921" s="46"/>
      <c r="AI921" s="46"/>
      <c r="AJ921" s="72">
        <f t="shared" si="260"/>
        <v>0</v>
      </c>
      <c r="AK921" s="71">
        <f t="shared" si="261"/>
        <v>0</v>
      </c>
      <c r="AL921" s="71">
        <f t="shared" si="262"/>
        <v>0</v>
      </c>
      <c r="AN921" s="73">
        <f t="shared" si="269"/>
        <v>0</v>
      </c>
      <c r="AO921" s="78">
        <f t="shared" si="270"/>
        <v>0</v>
      </c>
      <c r="AP921" s="79">
        <f t="shared" si="271"/>
        <v>0</v>
      </c>
      <c r="AQ921" s="73">
        <f t="shared" si="272"/>
        <v>0</v>
      </c>
      <c r="AR921" s="78">
        <f t="shared" si="273"/>
        <v>0</v>
      </c>
      <c r="AS921" s="79">
        <f t="shared" si="274"/>
        <v>0</v>
      </c>
      <c r="AT921" s="80" t="str">
        <f t="shared" si="275"/>
        <v/>
      </c>
      <c r="AU921" s="80" t="str">
        <f t="shared" si="276"/>
        <v/>
      </c>
      <c r="AW921" s="3" t="s">
        <v>1</v>
      </c>
    </row>
    <row r="922" spans="1:49" x14ac:dyDescent="0.2">
      <c r="A922" s="81">
        <f t="shared" si="263"/>
        <v>915</v>
      </c>
      <c r="B922" s="77" t="str">
        <f>IFERROR(VLOOKUP(F922,GCC.Param!$B$3:$C$96,2,FALSE),"")</f>
        <v/>
      </c>
      <c r="C922" s="70">
        <f>'Input 1 - Schedule 1'!D924</f>
        <v>0</v>
      </c>
      <c r="D922" s="70">
        <f>'Input 1 - Schedule 1'!E924</f>
        <v>0</v>
      </c>
      <c r="E922" s="70">
        <f>'Input 1 - Schedule 1'!F924</f>
        <v>0</v>
      </c>
      <c r="F922" s="70">
        <f>'Input 1 - Schedule 1'!G924</f>
        <v>0</v>
      </c>
      <c r="G922" s="70">
        <f>'Input 1 - Schedule 1'!I924</f>
        <v>0</v>
      </c>
      <c r="H922" s="70" t="str">
        <f>'Input 1 - Schedule 1'!J924</f>
        <v/>
      </c>
      <c r="I922" s="70">
        <f>'Input 1 - Schedule 1'!U924</f>
        <v>0</v>
      </c>
      <c r="J922" s="46"/>
      <c r="L922" s="46"/>
      <c r="M922" s="46"/>
      <c r="N922" s="70">
        <f>SUMIFS('Input 3 - Capital Instruments'!P$6:P$222,'Input 3 - Capital Instruments'!$N$6:$N$222,C922)</f>
        <v>0</v>
      </c>
      <c r="O922" s="46"/>
      <c r="P922" s="46"/>
      <c r="Q922" s="46"/>
      <c r="R922" s="71">
        <f t="shared" si="264"/>
        <v>0</v>
      </c>
      <c r="S922" s="46"/>
      <c r="T922" s="46"/>
      <c r="U922" s="72">
        <f t="shared" si="265"/>
        <v>0</v>
      </c>
      <c r="V922" s="71">
        <f t="shared" si="266"/>
        <v>0</v>
      </c>
      <c r="W922" s="71">
        <f t="shared" si="267"/>
        <v>0</v>
      </c>
      <c r="Y922" s="46"/>
      <c r="AA922" s="46"/>
      <c r="AB922" s="51"/>
      <c r="AC922" s="51"/>
      <c r="AD922" s="51"/>
      <c r="AE922" s="51"/>
      <c r="AF922" s="51"/>
      <c r="AG922" s="72">
        <f t="shared" si="268"/>
        <v>0</v>
      </c>
      <c r="AH922" s="46"/>
      <c r="AI922" s="46"/>
      <c r="AJ922" s="72">
        <f t="shared" si="260"/>
        <v>0</v>
      </c>
      <c r="AK922" s="71">
        <f t="shared" si="261"/>
        <v>0</v>
      </c>
      <c r="AL922" s="71">
        <f t="shared" si="262"/>
        <v>0</v>
      </c>
      <c r="AN922" s="73">
        <f t="shared" si="269"/>
        <v>0</v>
      </c>
      <c r="AO922" s="78">
        <f t="shared" si="270"/>
        <v>0</v>
      </c>
      <c r="AP922" s="79">
        <f t="shared" si="271"/>
        <v>0</v>
      </c>
      <c r="AQ922" s="73">
        <f t="shared" si="272"/>
        <v>0</v>
      </c>
      <c r="AR922" s="78">
        <f t="shared" si="273"/>
        <v>0</v>
      </c>
      <c r="AS922" s="79">
        <f t="shared" si="274"/>
        <v>0</v>
      </c>
      <c r="AT922" s="80" t="str">
        <f t="shared" si="275"/>
        <v/>
      </c>
      <c r="AU922" s="80" t="str">
        <f t="shared" si="276"/>
        <v/>
      </c>
      <c r="AW922" s="3" t="s">
        <v>1</v>
      </c>
    </row>
    <row r="923" spans="1:49" x14ac:dyDescent="0.2">
      <c r="A923" s="81">
        <f t="shared" si="263"/>
        <v>916</v>
      </c>
      <c r="B923" s="77" t="str">
        <f>IFERROR(VLOOKUP(F923,GCC.Param!$B$3:$C$96,2,FALSE),"")</f>
        <v/>
      </c>
      <c r="C923" s="70">
        <f>'Input 1 - Schedule 1'!D925</f>
        <v>0</v>
      </c>
      <c r="D923" s="70">
        <f>'Input 1 - Schedule 1'!E925</f>
        <v>0</v>
      </c>
      <c r="E923" s="70">
        <f>'Input 1 - Schedule 1'!F925</f>
        <v>0</v>
      </c>
      <c r="F923" s="70">
        <f>'Input 1 - Schedule 1'!G925</f>
        <v>0</v>
      </c>
      <c r="G923" s="70">
        <f>'Input 1 - Schedule 1'!I925</f>
        <v>0</v>
      </c>
      <c r="H923" s="70" t="str">
        <f>'Input 1 - Schedule 1'!J925</f>
        <v/>
      </c>
      <c r="I923" s="70">
        <f>'Input 1 - Schedule 1'!U925</f>
        <v>0</v>
      </c>
      <c r="J923" s="46"/>
      <c r="L923" s="46"/>
      <c r="M923" s="46"/>
      <c r="N923" s="70">
        <f>SUMIFS('Input 3 - Capital Instruments'!P$6:P$222,'Input 3 - Capital Instruments'!$N$6:$N$222,C923)</f>
        <v>0</v>
      </c>
      <c r="O923" s="46"/>
      <c r="P923" s="46"/>
      <c r="Q923" s="46"/>
      <c r="R923" s="71">
        <f t="shared" si="264"/>
        <v>0</v>
      </c>
      <c r="S923" s="46"/>
      <c r="T923" s="46"/>
      <c r="U923" s="72">
        <f t="shared" si="265"/>
        <v>0</v>
      </c>
      <c r="V923" s="71">
        <f t="shared" si="266"/>
        <v>0</v>
      </c>
      <c r="W923" s="71">
        <f t="shared" si="267"/>
        <v>0</v>
      </c>
      <c r="Y923" s="46"/>
      <c r="AA923" s="46"/>
      <c r="AB923" s="51"/>
      <c r="AC923" s="51"/>
      <c r="AD923" s="51"/>
      <c r="AE923" s="51"/>
      <c r="AF923" s="51"/>
      <c r="AG923" s="72">
        <f t="shared" si="268"/>
        <v>0</v>
      </c>
      <c r="AH923" s="46"/>
      <c r="AI923" s="46"/>
      <c r="AJ923" s="72">
        <f t="shared" si="260"/>
        <v>0</v>
      </c>
      <c r="AK923" s="71">
        <f t="shared" si="261"/>
        <v>0</v>
      </c>
      <c r="AL923" s="71">
        <f t="shared" si="262"/>
        <v>0</v>
      </c>
      <c r="AN923" s="73">
        <f t="shared" si="269"/>
        <v>0</v>
      </c>
      <c r="AO923" s="78">
        <f t="shared" si="270"/>
        <v>0</v>
      </c>
      <c r="AP923" s="79">
        <f t="shared" si="271"/>
        <v>0</v>
      </c>
      <c r="AQ923" s="73">
        <f t="shared" si="272"/>
        <v>0</v>
      </c>
      <c r="AR923" s="78">
        <f t="shared" si="273"/>
        <v>0</v>
      </c>
      <c r="AS923" s="79">
        <f t="shared" si="274"/>
        <v>0</v>
      </c>
      <c r="AT923" s="80" t="str">
        <f t="shared" si="275"/>
        <v/>
      </c>
      <c r="AU923" s="80" t="str">
        <f t="shared" si="276"/>
        <v/>
      </c>
      <c r="AW923" s="3" t="s">
        <v>1</v>
      </c>
    </row>
    <row r="924" spans="1:49" x14ac:dyDescent="0.2">
      <c r="A924" s="81">
        <f t="shared" si="263"/>
        <v>917</v>
      </c>
      <c r="B924" s="77" t="str">
        <f>IFERROR(VLOOKUP(F924,GCC.Param!$B$3:$C$96,2,FALSE),"")</f>
        <v/>
      </c>
      <c r="C924" s="70">
        <f>'Input 1 - Schedule 1'!D926</f>
        <v>0</v>
      </c>
      <c r="D924" s="70">
        <f>'Input 1 - Schedule 1'!E926</f>
        <v>0</v>
      </c>
      <c r="E924" s="70">
        <f>'Input 1 - Schedule 1'!F926</f>
        <v>0</v>
      </c>
      <c r="F924" s="70">
        <f>'Input 1 - Schedule 1'!G926</f>
        <v>0</v>
      </c>
      <c r="G924" s="70">
        <f>'Input 1 - Schedule 1'!I926</f>
        <v>0</v>
      </c>
      <c r="H924" s="70" t="str">
        <f>'Input 1 - Schedule 1'!J926</f>
        <v/>
      </c>
      <c r="I924" s="70">
        <f>'Input 1 - Schedule 1'!U926</f>
        <v>0</v>
      </c>
      <c r="J924" s="46"/>
      <c r="L924" s="46"/>
      <c r="M924" s="46"/>
      <c r="N924" s="70">
        <f>SUMIFS('Input 3 - Capital Instruments'!P$6:P$222,'Input 3 - Capital Instruments'!$N$6:$N$222,C924)</f>
        <v>0</v>
      </c>
      <c r="O924" s="46"/>
      <c r="P924" s="46"/>
      <c r="Q924" s="46"/>
      <c r="R924" s="71">
        <f t="shared" si="264"/>
        <v>0</v>
      </c>
      <c r="S924" s="46"/>
      <c r="T924" s="46"/>
      <c r="U924" s="72">
        <f t="shared" si="265"/>
        <v>0</v>
      </c>
      <c r="V924" s="71">
        <f t="shared" si="266"/>
        <v>0</v>
      </c>
      <c r="W924" s="71">
        <f t="shared" si="267"/>
        <v>0</v>
      </c>
      <c r="Y924" s="46"/>
      <c r="AA924" s="46"/>
      <c r="AB924" s="51"/>
      <c r="AC924" s="51"/>
      <c r="AD924" s="51"/>
      <c r="AE924" s="51"/>
      <c r="AF924" s="51"/>
      <c r="AG924" s="72">
        <f t="shared" si="268"/>
        <v>0</v>
      </c>
      <c r="AH924" s="46"/>
      <c r="AI924" s="46"/>
      <c r="AJ924" s="72">
        <f t="shared" si="260"/>
        <v>0</v>
      </c>
      <c r="AK924" s="71">
        <f t="shared" si="261"/>
        <v>0</v>
      </c>
      <c r="AL924" s="71">
        <f t="shared" si="262"/>
        <v>0</v>
      </c>
      <c r="AN924" s="73">
        <f t="shared" si="269"/>
        <v>0</v>
      </c>
      <c r="AO924" s="78">
        <f t="shared" si="270"/>
        <v>0</v>
      </c>
      <c r="AP924" s="79">
        <f t="shared" si="271"/>
        <v>0</v>
      </c>
      <c r="AQ924" s="73">
        <f t="shared" si="272"/>
        <v>0</v>
      </c>
      <c r="AR924" s="78">
        <f t="shared" si="273"/>
        <v>0</v>
      </c>
      <c r="AS924" s="79">
        <f t="shared" si="274"/>
        <v>0</v>
      </c>
      <c r="AT924" s="80" t="str">
        <f t="shared" si="275"/>
        <v/>
      </c>
      <c r="AU924" s="80" t="str">
        <f t="shared" si="276"/>
        <v/>
      </c>
      <c r="AW924" s="3" t="s">
        <v>1</v>
      </c>
    </row>
    <row r="925" spans="1:49" x14ac:dyDescent="0.2">
      <c r="A925" s="81">
        <f t="shared" si="263"/>
        <v>918</v>
      </c>
      <c r="B925" s="77" t="str">
        <f>IFERROR(VLOOKUP(F925,GCC.Param!$B$3:$C$96,2,FALSE),"")</f>
        <v/>
      </c>
      <c r="C925" s="70">
        <f>'Input 1 - Schedule 1'!D927</f>
        <v>0</v>
      </c>
      <c r="D925" s="70">
        <f>'Input 1 - Schedule 1'!E927</f>
        <v>0</v>
      </c>
      <c r="E925" s="70">
        <f>'Input 1 - Schedule 1'!F927</f>
        <v>0</v>
      </c>
      <c r="F925" s="70">
        <f>'Input 1 - Schedule 1'!G927</f>
        <v>0</v>
      </c>
      <c r="G925" s="70">
        <f>'Input 1 - Schedule 1'!I927</f>
        <v>0</v>
      </c>
      <c r="H925" s="70" t="str">
        <f>'Input 1 - Schedule 1'!J927</f>
        <v/>
      </c>
      <c r="I925" s="70">
        <f>'Input 1 - Schedule 1'!U927</f>
        <v>0</v>
      </c>
      <c r="J925" s="46"/>
      <c r="L925" s="46"/>
      <c r="M925" s="46"/>
      <c r="N925" s="70">
        <f>SUMIFS('Input 3 - Capital Instruments'!P$6:P$222,'Input 3 - Capital Instruments'!$N$6:$N$222,C925)</f>
        <v>0</v>
      </c>
      <c r="O925" s="46"/>
      <c r="P925" s="46"/>
      <c r="Q925" s="46"/>
      <c r="R925" s="71">
        <f t="shared" si="264"/>
        <v>0</v>
      </c>
      <c r="S925" s="46"/>
      <c r="T925" s="46"/>
      <c r="U925" s="72">
        <f t="shared" si="265"/>
        <v>0</v>
      </c>
      <c r="V925" s="71">
        <f t="shared" si="266"/>
        <v>0</v>
      </c>
      <c r="W925" s="71">
        <f t="shared" si="267"/>
        <v>0</v>
      </c>
      <c r="Y925" s="46"/>
      <c r="AA925" s="46"/>
      <c r="AB925" s="51"/>
      <c r="AC925" s="51"/>
      <c r="AD925" s="51"/>
      <c r="AE925" s="51"/>
      <c r="AF925" s="51"/>
      <c r="AG925" s="72">
        <f t="shared" si="268"/>
        <v>0</v>
      </c>
      <c r="AH925" s="46"/>
      <c r="AI925" s="46"/>
      <c r="AJ925" s="72">
        <f t="shared" si="260"/>
        <v>0</v>
      </c>
      <c r="AK925" s="71">
        <f t="shared" si="261"/>
        <v>0</v>
      </c>
      <c r="AL925" s="71">
        <f t="shared" si="262"/>
        <v>0</v>
      </c>
      <c r="AN925" s="73">
        <f t="shared" si="269"/>
        <v>0</v>
      </c>
      <c r="AO925" s="78">
        <f t="shared" si="270"/>
        <v>0</v>
      </c>
      <c r="AP925" s="79">
        <f t="shared" si="271"/>
        <v>0</v>
      </c>
      <c r="AQ925" s="73">
        <f t="shared" si="272"/>
        <v>0</v>
      </c>
      <c r="AR925" s="78">
        <f t="shared" si="273"/>
        <v>0</v>
      </c>
      <c r="AS925" s="79">
        <f t="shared" si="274"/>
        <v>0</v>
      </c>
      <c r="AT925" s="80" t="str">
        <f t="shared" si="275"/>
        <v/>
      </c>
      <c r="AU925" s="80" t="str">
        <f t="shared" si="276"/>
        <v/>
      </c>
      <c r="AW925" s="3" t="s">
        <v>1</v>
      </c>
    </row>
    <row r="926" spans="1:49" x14ac:dyDescent="0.2">
      <c r="A926" s="81">
        <f t="shared" si="263"/>
        <v>919</v>
      </c>
      <c r="B926" s="77" t="str">
        <f>IFERROR(VLOOKUP(F926,GCC.Param!$B$3:$C$96,2,FALSE),"")</f>
        <v/>
      </c>
      <c r="C926" s="70">
        <f>'Input 1 - Schedule 1'!D928</f>
        <v>0</v>
      </c>
      <c r="D926" s="70">
        <f>'Input 1 - Schedule 1'!E928</f>
        <v>0</v>
      </c>
      <c r="E926" s="70">
        <f>'Input 1 - Schedule 1'!F928</f>
        <v>0</v>
      </c>
      <c r="F926" s="70">
        <f>'Input 1 - Schedule 1'!G928</f>
        <v>0</v>
      </c>
      <c r="G926" s="70">
        <f>'Input 1 - Schedule 1'!I928</f>
        <v>0</v>
      </c>
      <c r="H926" s="70" t="str">
        <f>'Input 1 - Schedule 1'!J928</f>
        <v/>
      </c>
      <c r="I926" s="70">
        <f>'Input 1 - Schedule 1'!U928</f>
        <v>0</v>
      </c>
      <c r="J926" s="46"/>
      <c r="L926" s="46"/>
      <c r="M926" s="46"/>
      <c r="N926" s="70">
        <f>SUMIFS('Input 3 - Capital Instruments'!P$6:P$222,'Input 3 - Capital Instruments'!$N$6:$N$222,C926)</f>
        <v>0</v>
      </c>
      <c r="O926" s="46"/>
      <c r="P926" s="46"/>
      <c r="Q926" s="46"/>
      <c r="R926" s="71">
        <f t="shared" si="264"/>
        <v>0</v>
      </c>
      <c r="S926" s="46"/>
      <c r="T926" s="46"/>
      <c r="U926" s="72">
        <f t="shared" si="265"/>
        <v>0</v>
      </c>
      <c r="V926" s="71">
        <f t="shared" si="266"/>
        <v>0</v>
      </c>
      <c r="W926" s="71">
        <f t="shared" si="267"/>
        <v>0</v>
      </c>
      <c r="Y926" s="46"/>
      <c r="AA926" s="46"/>
      <c r="AB926" s="51"/>
      <c r="AC926" s="51"/>
      <c r="AD926" s="51"/>
      <c r="AE926" s="51"/>
      <c r="AF926" s="51"/>
      <c r="AG926" s="72">
        <f t="shared" si="268"/>
        <v>0</v>
      </c>
      <c r="AH926" s="46"/>
      <c r="AI926" s="46"/>
      <c r="AJ926" s="72">
        <f t="shared" si="260"/>
        <v>0</v>
      </c>
      <c r="AK926" s="71">
        <f t="shared" si="261"/>
        <v>0</v>
      </c>
      <c r="AL926" s="71">
        <f t="shared" si="262"/>
        <v>0</v>
      </c>
      <c r="AN926" s="73">
        <f t="shared" si="269"/>
        <v>0</v>
      </c>
      <c r="AO926" s="78">
        <f t="shared" si="270"/>
        <v>0</v>
      </c>
      <c r="AP926" s="79">
        <f t="shared" si="271"/>
        <v>0</v>
      </c>
      <c r="AQ926" s="73">
        <f t="shared" si="272"/>
        <v>0</v>
      </c>
      <c r="AR926" s="78">
        <f t="shared" si="273"/>
        <v>0</v>
      </c>
      <c r="AS926" s="79">
        <f t="shared" si="274"/>
        <v>0</v>
      </c>
      <c r="AT926" s="80" t="str">
        <f t="shared" si="275"/>
        <v/>
      </c>
      <c r="AU926" s="80" t="str">
        <f t="shared" si="276"/>
        <v/>
      </c>
      <c r="AW926" s="3" t="s">
        <v>1</v>
      </c>
    </row>
    <row r="927" spans="1:49" x14ac:dyDescent="0.2">
      <c r="A927" s="81">
        <f t="shared" si="263"/>
        <v>920</v>
      </c>
      <c r="B927" s="77" t="str">
        <f>IFERROR(VLOOKUP(F927,GCC.Param!$B$3:$C$96,2,FALSE),"")</f>
        <v/>
      </c>
      <c r="C927" s="70">
        <f>'Input 1 - Schedule 1'!D929</f>
        <v>0</v>
      </c>
      <c r="D927" s="70">
        <f>'Input 1 - Schedule 1'!E929</f>
        <v>0</v>
      </c>
      <c r="E927" s="70">
        <f>'Input 1 - Schedule 1'!F929</f>
        <v>0</v>
      </c>
      <c r="F927" s="70">
        <f>'Input 1 - Schedule 1'!G929</f>
        <v>0</v>
      </c>
      <c r="G927" s="70">
        <f>'Input 1 - Schedule 1'!I929</f>
        <v>0</v>
      </c>
      <c r="H927" s="70" t="str">
        <f>'Input 1 - Schedule 1'!J929</f>
        <v/>
      </c>
      <c r="I927" s="70">
        <f>'Input 1 - Schedule 1'!U929</f>
        <v>0</v>
      </c>
      <c r="J927" s="46"/>
      <c r="L927" s="46"/>
      <c r="M927" s="46"/>
      <c r="N927" s="70">
        <f>SUMIFS('Input 3 - Capital Instruments'!P$6:P$222,'Input 3 - Capital Instruments'!$N$6:$N$222,C927)</f>
        <v>0</v>
      </c>
      <c r="O927" s="46"/>
      <c r="P927" s="46"/>
      <c r="Q927" s="46"/>
      <c r="R927" s="71">
        <f t="shared" si="264"/>
        <v>0</v>
      </c>
      <c r="S927" s="46"/>
      <c r="T927" s="46"/>
      <c r="U927" s="72">
        <f t="shared" si="265"/>
        <v>0</v>
      </c>
      <c r="V927" s="71">
        <f t="shared" si="266"/>
        <v>0</v>
      </c>
      <c r="W927" s="71">
        <f t="shared" si="267"/>
        <v>0</v>
      </c>
      <c r="Y927" s="46"/>
      <c r="AA927" s="46"/>
      <c r="AB927" s="51"/>
      <c r="AC927" s="51"/>
      <c r="AD927" s="51"/>
      <c r="AE927" s="51"/>
      <c r="AF927" s="51"/>
      <c r="AG927" s="72">
        <f t="shared" si="268"/>
        <v>0</v>
      </c>
      <c r="AH927" s="46"/>
      <c r="AI927" s="46"/>
      <c r="AJ927" s="72">
        <f t="shared" si="260"/>
        <v>0</v>
      </c>
      <c r="AK927" s="71">
        <f t="shared" si="261"/>
        <v>0</v>
      </c>
      <c r="AL927" s="71">
        <f t="shared" si="262"/>
        <v>0</v>
      </c>
      <c r="AN927" s="73">
        <f t="shared" si="269"/>
        <v>0</v>
      </c>
      <c r="AO927" s="78">
        <f t="shared" si="270"/>
        <v>0</v>
      </c>
      <c r="AP927" s="79">
        <f t="shared" si="271"/>
        <v>0</v>
      </c>
      <c r="AQ927" s="73">
        <f t="shared" si="272"/>
        <v>0</v>
      </c>
      <c r="AR927" s="78">
        <f t="shared" si="273"/>
        <v>0</v>
      </c>
      <c r="AS927" s="79">
        <f t="shared" si="274"/>
        <v>0</v>
      </c>
      <c r="AT927" s="80" t="str">
        <f t="shared" si="275"/>
        <v/>
      </c>
      <c r="AU927" s="80" t="str">
        <f t="shared" si="276"/>
        <v/>
      </c>
      <c r="AW927" s="3" t="s">
        <v>1</v>
      </c>
    </row>
    <row r="928" spans="1:49" x14ac:dyDescent="0.2">
      <c r="A928" s="81">
        <f t="shared" si="263"/>
        <v>921</v>
      </c>
      <c r="B928" s="77" t="str">
        <f>IFERROR(VLOOKUP(F928,GCC.Param!$B$3:$C$96,2,FALSE),"")</f>
        <v/>
      </c>
      <c r="C928" s="70">
        <f>'Input 1 - Schedule 1'!D930</f>
        <v>0</v>
      </c>
      <c r="D928" s="70">
        <f>'Input 1 - Schedule 1'!E930</f>
        <v>0</v>
      </c>
      <c r="E928" s="70">
        <f>'Input 1 - Schedule 1'!F930</f>
        <v>0</v>
      </c>
      <c r="F928" s="70">
        <f>'Input 1 - Schedule 1'!G930</f>
        <v>0</v>
      </c>
      <c r="G928" s="70">
        <f>'Input 1 - Schedule 1'!I930</f>
        <v>0</v>
      </c>
      <c r="H928" s="70" t="str">
        <f>'Input 1 - Schedule 1'!J930</f>
        <v/>
      </c>
      <c r="I928" s="70">
        <f>'Input 1 - Schedule 1'!U930</f>
        <v>0</v>
      </c>
      <c r="J928" s="46"/>
      <c r="L928" s="46"/>
      <c r="M928" s="46"/>
      <c r="N928" s="70">
        <f>SUMIFS('Input 3 - Capital Instruments'!P$6:P$222,'Input 3 - Capital Instruments'!$N$6:$N$222,C928)</f>
        <v>0</v>
      </c>
      <c r="O928" s="46"/>
      <c r="P928" s="46"/>
      <c r="Q928" s="46"/>
      <c r="R928" s="71">
        <f t="shared" si="264"/>
        <v>0</v>
      </c>
      <c r="S928" s="46"/>
      <c r="T928" s="46"/>
      <c r="U928" s="72">
        <f t="shared" si="265"/>
        <v>0</v>
      </c>
      <c r="V928" s="71">
        <f t="shared" si="266"/>
        <v>0</v>
      </c>
      <c r="W928" s="71">
        <f t="shared" si="267"/>
        <v>0</v>
      </c>
      <c r="Y928" s="46"/>
      <c r="AA928" s="46"/>
      <c r="AB928" s="51"/>
      <c r="AC928" s="51"/>
      <c r="AD928" s="51"/>
      <c r="AE928" s="51"/>
      <c r="AF928" s="51"/>
      <c r="AG928" s="72">
        <f t="shared" si="268"/>
        <v>0</v>
      </c>
      <c r="AH928" s="46"/>
      <c r="AI928" s="46"/>
      <c r="AJ928" s="72">
        <f t="shared" si="260"/>
        <v>0</v>
      </c>
      <c r="AK928" s="71">
        <f t="shared" si="261"/>
        <v>0</v>
      </c>
      <c r="AL928" s="71">
        <f t="shared" si="262"/>
        <v>0</v>
      </c>
      <c r="AN928" s="73">
        <f t="shared" si="269"/>
        <v>0</v>
      </c>
      <c r="AO928" s="78">
        <f t="shared" si="270"/>
        <v>0</v>
      </c>
      <c r="AP928" s="79">
        <f t="shared" si="271"/>
        <v>0</v>
      </c>
      <c r="AQ928" s="73">
        <f t="shared" si="272"/>
        <v>0</v>
      </c>
      <c r="AR928" s="78">
        <f t="shared" si="273"/>
        <v>0</v>
      </c>
      <c r="AS928" s="79">
        <f t="shared" si="274"/>
        <v>0</v>
      </c>
      <c r="AT928" s="80" t="str">
        <f t="shared" si="275"/>
        <v/>
      </c>
      <c r="AU928" s="80" t="str">
        <f t="shared" si="276"/>
        <v/>
      </c>
      <c r="AW928" s="3" t="s">
        <v>1</v>
      </c>
    </row>
    <row r="929" spans="1:49" x14ac:dyDescent="0.2">
      <c r="A929" s="81">
        <f t="shared" si="263"/>
        <v>922</v>
      </c>
      <c r="B929" s="77" t="str">
        <f>IFERROR(VLOOKUP(F929,GCC.Param!$B$3:$C$96,2,FALSE),"")</f>
        <v/>
      </c>
      <c r="C929" s="70">
        <f>'Input 1 - Schedule 1'!D931</f>
        <v>0</v>
      </c>
      <c r="D929" s="70">
        <f>'Input 1 - Schedule 1'!E931</f>
        <v>0</v>
      </c>
      <c r="E929" s="70">
        <f>'Input 1 - Schedule 1'!F931</f>
        <v>0</v>
      </c>
      <c r="F929" s="70">
        <f>'Input 1 - Schedule 1'!G931</f>
        <v>0</v>
      </c>
      <c r="G929" s="70">
        <f>'Input 1 - Schedule 1'!I931</f>
        <v>0</v>
      </c>
      <c r="H929" s="70" t="str">
        <f>'Input 1 - Schedule 1'!J931</f>
        <v/>
      </c>
      <c r="I929" s="70">
        <f>'Input 1 - Schedule 1'!U931</f>
        <v>0</v>
      </c>
      <c r="J929" s="46"/>
      <c r="L929" s="46"/>
      <c r="M929" s="46"/>
      <c r="N929" s="70">
        <f>SUMIFS('Input 3 - Capital Instruments'!P$6:P$222,'Input 3 - Capital Instruments'!$N$6:$N$222,C929)</f>
        <v>0</v>
      </c>
      <c r="O929" s="46"/>
      <c r="P929" s="46"/>
      <c r="Q929" s="46"/>
      <c r="R929" s="71">
        <f t="shared" si="264"/>
        <v>0</v>
      </c>
      <c r="S929" s="46"/>
      <c r="T929" s="46"/>
      <c r="U929" s="72">
        <f t="shared" si="265"/>
        <v>0</v>
      </c>
      <c r="V929" s="71">
        <f t="shared" si="266"/>
        <v>0</v>
      </c>
      <c r="W929" s="71">
        <f t="shared" si="267"/>
        <v>0</v>
      </c>
      <c r="Y929" s="46"/>
      <c r="AA929" s="46"/>
      <c r="AB929" s="51"/>
      <c r="AC929" s="51"/>
      <c r="AD929" s="51"/>
      <c r="AE929" s="51"/>
      <c r="AF929" s="51"/>
      <c r="AG929" s="72">
        <f t="shared" si="268"/>
        <v>0</v>
      </c>
      <c r="AH929" s="46"/>
      <c r="AI929" s="46"/>
      <c r="AJ929" s="72">
        <f t="shared" si="260"/>
        <v>0</v>
      </c>
      <c r="AK929" s="71">
        <f t="shared" si="261"/>
        <v>0</v>
      </c>
      <c r="AL929" s="71">
        <f t="shared" si="262"/>
        <v>0</v>
      </c>
      <c r="AN929" s="73">
        <f t="shared" si="269"/>
        <v>0</v>
      </c>
      <c r="AO929" s="78">
        <f t="shared" si="270"/>
        <v>0</v>
      </c>
      <c r="AP929" s="79">
        <f t="shared" si="271"/>
        <v>0</v>
      </c>
      <c r="AQ929" s="73">
        <f t="shared" si="272"/>
        <v>0</v>
      </c>
      <c r="AR929" s="78">
        <f t="shared" si="273"/>
        <v>0</v>
      </c>
      <c r="AS929" s="79">
        <f t="shared" si="274"/>
        <v>0</v>
      </c>
      <c r="AT929" s="80" t="str">
        <f t="shared" si="275"/>
        <v/>
      </c>
      <c r="AU929" s="80" t="str">
        <f t="shared" si="276"/>
        <v/>
      </c>
      <c r="AW929" s="3" t="s">
        <v>1</v>
      </c>
    </row>
    <row r="930" spans="1:49" x14ac:dyDescent="0.2">
      <c r="A930" s="81">
        <f t="shared" si="263"/>
        <v>923</v>
      </c>
      <c r="B930" s="77" t="str">
        <f>IFERROR(VLOOKUP(F930,GCC.Param!$B$3:$C$96,2,FALSE),"")</f>
        <v/>
      </c>
      <c r="C930" s="70">
        <f>'Input 1 - Schedule 1'!D932</f>
        <v>0</v>
      </c>
      <c r="D930" s="70">
        <f>'Input 1 - Schedule 1'!E932</f>
        <v>0</v>
      </c>
      <c r="E930" s="70">
        <f>'Input 1 - Schedule 1'!F932</f>
        <v>0</v>
      </c>
      <c r="F930" s="70">
        <f>'Input 1 - Schedule 1'!G932</f>
        <v>0</v>
      </c>
      <c r="G930" s="70">
        <f>'Input 1 - Schedule 1'!I932</f>
        <v>0</v>
      </c>
      <c r="H930" s="70" t="str">
        <f>'Input 1 - Schedule 1'!J932</f>
        <v/>
      </c>
      <c r="I930" s="70">
        <f>'Input 1 - Schedule 1'!U932</f>
        <v>0</v>
      </c>
      <c r="J930" s="46"/>
      <c r="L930" s="46"/>
      <c r="M930" s="46"/>
      <c r="N930" s="70">
        <f>SUMIFS('Input 3 - Capital Instruments'!P$6:P$222,'Input 3 - Capital Instruments'!$N$6:$N$222,C930)</f>
        <v>0</v>
      </c>
      <c r="O930" s="46"/>
      <c r="P930" s="46"/>
      <c r="Q930" s="46"/>
      <c r="R930" s="71">
        <f t="shared" si="264"/>
        <v>0</v>
      </c>
      <c r="S930" s="46"/>
      <c r="T930" s="46"/>
      <c r="U930" s="72">
        <f t="shared" si="265"/>
        <v>0</v>
      </c>
      <c r="V930" s="71">
        <f t="shared" si="266"/>
        <v>0</v>
      </c>
      <c r="W930" s="71">
        <f t="shared" si="267"/>
        <v>0</v>
      </c>
      <c r="Y930" s="46"/>
      <c r="AA930" s="46"/>
      <c r="AB930" s="51"/>
      <c r="AC930" s="51"/>
      <c r="AD930" s="51"/>
      <c r="AE930" s="51"/>
      <c r="AF930" s="51"/>
      <c r="AG930" s="72">
        <f t="shared" si="268"/>
        <v>0</v>
      </c>
      <c r="AH930" s="46"/>
      <c r="AI930" s="46"/>
      <c r="AJ930" s="72">
        <f t="shared" si="260"/>
        <v>0</v>
      </c>
      <c r="AK930" s="71">
        <f t="shared" si="261"/>
        <v>0</v>
      </c>
      <c r="AL930" s="71">
        <f t="shared" si="262"/>
        <v>0</v>
      </c>
      <c r="AN930" s="73">
        <f t="shared" si="269"/>
        <v>0</v>
      </c>
      <c r="AO930" s="78">
        <f t="shared" si="270"/>
        <v>0</v>
      </c>
      <c r="AP930" s="79">
        <f t="shared" si="271"/>
        <v>0</v>
      </c>
      <c r="AQ930" s="73">
        <f t="shared" si="272"/>
        <v>0</v>
      </c>
      <c r="AR930" s="78">
        <f t="shared" si="273"/>
        <v>0</v>
      </c>
      <c r="AS930" s="79">
        <f t="shared" si="274"/>
        <v>0</v>
      </c>
      <c r="AT930" s="80" t="str">
        <f t="shared" si="275"/>
        <v/>
      </c>
      <c r="AU930" s="80" t="str">
        <f t="shared" si="276"/>
        <v/>
      </c>
      <c r="AW930" s="3" t="s">
        <v>1</v>
      </c>
    </row>
    <row r="931" spans="1:49" x14ac:dyDescent="0.2">
      <c r="A931" s="81">
        <f t="shared" si="263"/>
        <v>924</v>
      </c>
      <c r="B931" s="77" t="str">
        <f>IFERROR(VLOOKUP(F931,GCC.Param!$B$3:$C$96,2,FALSE),"")</f>
        <v/>
      </c>
      <c r="C931" s="70">
        <f>'Input 1 - Schedule 1'!D933</f>
        <v>0</v>
      </c>
      <c r="D931" s="70">
        <f>'Input 1 - Schedule 1'!E933</f>
        <v>0</v>
      </c>
      <c r="E931" s="70">
        <f>'Input 1 - Schedule 1'!F933</f>
        <v>0</v>
      </c>
      <c r="F931" s="70">
        <f>'Input 1 - Schedule 1'!G933</f>
        <v>0</v>
      </c>
      <c r="G931" s="70">
        <f>'Input 1 - Schedule 1'!I933</f>
        <v>0</v>
      </c>
      <c r="H931" s="70" t="str">
        <f>'Input 1 - Schedule 1'!J933</f>
        <v/>
      </c>
      <c r="I931" s="70">
        <f>'Input 1 - Schedule 1'!U933</f>
        <v>0</v>
      </c>
      <c r="J931" s="46"/>
      <c r="L931" s="46"/>
      <c r="M931" s="46"/>
      <c r="N931" s="70">
        <f>SUMIFS('Input 3 - Capital Instruments'!P$6:P$222,'Input 3 - Capital Instruments'!$N$6:$N$222,C931)</f>
        <v>0</v>
      </c>
      <c r="O931" s="46"/>
      <c r="P931" s="46"/>
      <c r="Q931" s="46"/>
      <c r="R931" s="71">
        <f t="shared" si="264"/>
        <v>0</v>
      </c>
      <c r="S931" s="46"/>
      <c r="T931" s="46"/>
      <c r="U931" s="72">
        <f t="shared" si="265"/>
        <v>0</v>
      </c>
      <c r="V931" s="71">
        <f t="shared" si="266"/>
        <v>0</v>
      </c>
      <c r="W931" s="71">
        <f t="shared" si="267"/>
        <v>0</v>
      </c>
      <c r="Y931" s="46"/>
      <c r="AA931" s="46"/>
      <c r="AB931" s="51"/>
      <c r="AC931" s="51"/>
      <c r="AD931" s="51"/>
      <c r="AE931" s="51"/>
      <c r="AF931" s="51"/>
      <c r="AG931" s="72">
        <f t="shared" si="268"/>
        <v>0</v>
      </c>
      <c r="AH931" s="46"/>
      <c r="AI931" s="46"/>
      <c r="AJ931" s="72">
        <f t="shared" si="260"/>
        <v>0</v>
      </c>
      <c r="AK931" s="71">
        <f t="shared" si="261"/>
        <v>0</v>
      </c>
      <c r="AL931" s="71">
        <f t="shared" si="262"/>
        <v>0</v>
      </c>
      <c r="AN931" s="73">
        <f t="shared" si="269"/>
        <v>0</v>
      </c>
      <c r="AO931" s="78">
        <f t="shared" si="270"/>
        <v>0</v>
      </c>
      <c r="AP931" s="79">
        <f t="shared" si="271"/>
        <v>0</v>
      </c>
      <c r="AQ931" s="73">
        <f t="shared" si="272"/>
        <v>0</v>
      </c>
      <c r="AR931" s="78">
        <f t="shared" si="273"/>
        <v>0</v>
      </c>
      <c r="AS931" s="79">
        <f t="shared" si="274"/>
        <v>0</v>
      </c>
      <c r="AT931" s="80" t="str">
        <f t="shared" si="275"/>
        <v/>
      </c>
      <c r="AU931" s="80" t="str">
        <f t="shared" si="276"/>
        <v/>
      </c>
      <c r="AW931" s="3" t="s">
        <v>1</v>
      </c>
    </row>
    <row r="932" spans="1:49" x14ac:dyDescent="0.2">
      <c r="A932" s="81">
        <f t="shared" si="263"/>
        <v>925</v>
      </c>
      <c r="B932" s="77" t="str">
        <f>IFERROR(VLOOKUP(F932,GCC.Param!$B$3:$C$96,2,FALSE),"")</f>
        <v/>
      </c>
      <c r="C932" s="70">
        <f>'Input 1 - Schedule 1'!D934</f>
        <v>0</v>
      </c>
      <c r="D932" s="70">
        <f>'Input 1 - Schedule 1'!E934</f>
        <v>0</v>
      </c>
      <c r="E932" s="70">
        <f>'Input 1 - Schedule 1'!F934</f>
        <v>0</v>
      </c>
      <c r="F932" s="70">
        <f>'Input 1 - Schedule 1'!G934</f>
        <v>0</v>
      </c>
      <c r="G932" s="70">
        <f>'Input 1 - Schedule 1'!I934</f>
        <v>0</v>
      </c>
      <c r="H932" s="70" t="str">
        <f>'Input 1 - Schedule 1'!J934</f>
        <v/>
      </c>
      <c r="I932" s="70">
        <f>'Input 1 - Schedule 1'!U934</f>
        <v>0</v>
      </c>
      <c r="J932" s="46"/>
      <c r="L932" s="46"/>
      <c r="M932" s="46"/>
      <c r="N932" s="70">
        <f>SUMIFS('Input 3 - Capital Instruments'!P$6:P$222,'Input 3 - Capital Instruments'!$N$6:$N$222,C932)</f>
        <v>0</v>
      </c>
      <c r="O932" s="46"/>
      <c r="P932" s="46"/>
      <c r="Q932" s="46"/>
      <c r="R932" s="71">
        <f t="shared" si="264"/>
        <v>0</v>
      </c>
      <c r="S932" s="46"/>
      <c r="T932" s="46"/>
      <c r="U932" s="72">
        <f t="shared" si="265"/>
        <v>0</v>
      </c>
      <c r="V932" s="71">
        <f t="shared" si="266"/>
        <v>0</v>
      </c>
      <c r="W932" s="71">
        <f t="shared" si="267"/>
        <v>0</v>
      </c>
      <c r="Y932" s="46"/>
      <c r="AA932" s="46"/>
      <c r="AB932" s="51"/>
      <c r="AC932" s="51"/>
      <c r="AD932" s="51"/>
      <c r="AE932" s="51"/>
      <c r="AF932" s="51"/>
      <c r="AG932" s="72">
        <f t="shared" si="268"/>
        <v>0</v>
      </c>
      <c r="AH932" s="46"/>
      <c r="AI932" s="46"/>
      <c r="AJ932" s="72">
        <f t="shared" si="260"/>
        <v>0</v>
      </c>
      <c r="AK932" s="71">
        <f t="shared" si="261"/>
        <v>0</v>
      </c>
      <c r="AL932" s="71">
        <f t="shared" si="262"/>
        <v>0</v>
      </c>
      <c r="AN932" s="73">
        <f t="shared" si="269"/>
        <v>0</v>
      </c>
      <c r="AO932" s="78">
        <f t="shared" si="270"/>
        <v>0</v>
      </c>
      <c r="AP932" s="79">
        <f t="shared" si="271"/>
        <v>0</v>
      </c>
      <c r="AQ932" s="73">
        <f t="shared" si="272"/>
        <v>0</v>
      </c>
      <c r="AR932" s="78">
        <f t="shared" si="273"/>
        <v>0</v>
      </c>
      <c r="AS932" s="79">
        <f t="shared" si="274"/>
        <v>0</v>
      </c>
      <c r="AT932" s="80" t="str">
        <f t="shared" si="275"/>
        <v/>
      </c>
      <c r="AU932" s="80" t="str">
        <f t="shared" si="276"/>
        <v/>
      </c>
      <c r="AW932" s="3" t="s">
        <v>1</v>
      </c>
    </row>
    <row r="933" spans="1:49" x14ac:dyDescent="0.2">
      <c r="A933" s="81">
        <f t="shared" si="263"/>
        <v>926</v>
      </c>
      <c r="B933" s="77" t="str">
        <f>IFERROR(VLOOKUP(F933,GCC.Param!$B$3:$C$96,2,FALSE),"")</f>
        <v/>
      </c>
      <c r="C933" s="70">
        <f>'Input 1 - Schedule 1'!D935</f>
        <v>0</v>
      </c>
      <c r="D933" s="70">
        <f>'Input 1 - Schedule 1'!E935</f>
        <v>0</v>
      </c>
      <c r="E933" s="70">
        <f>'Input 1 - Schedule 1'!F935</f>
        <v>0</v>
      </c>
      <c r="F933" s="70">
        <f>'Input 1 - Schedule 1'!G935</f>
        <v>0</v>
      </c>
      <c r="G933" s="70">
        <f>'Input 1 - Schedule 1'!I935</f>
        <v>0</v>
      </c>
      <c r="H933" s="70" t="str">
        <f>'Input 1 - Schedule 1'!J935</f>
        <v/>
      </c>
      <c r="I933" s="70">
        <f>'Input 1 - Schedule 1'!U935</f>
        <v>0</v>
      </c>
      <c r="J933" s="46"/>
      <c r="L933" s="46"/>
      <c r="M933" s="46"/>
      <c r="N933" s="70">
        <f>SUMIFS('Input 3 - Capital Instruments'!P$6:P$222,'Input 3 - Capital Instruments'!$N$6:$N$222,C933)</f>
        <v>0</v>
      </c>
      <c r="O933" s="46"/>
      <c r="P933" s="46"/>
      <c r="Q933" s="46"/>
      <c r="R933" s="71">
        <f t="shared" si="264"/>
        <v>0</v>
      </c>
      <c r="S933" s="46"/>
      <c r="T933" s="46"/>
      <c r="U933" s="72">
        <f t="shared" si="265"/>
        <v>0</v>
      </c>
      <c r="V933" s="71">
        <f t="shared" si="266"/>
        <v>0</v>
      </c>
      <c r="W933" s="71">
        <f t="shared" si="267"/>
        <v>0</v>
      </c>
      <c r="Y933" s="46"/>
      <c r="AA933" s="46"/>
      <c r="AB933" s="51"/>
      <c r="AC933" s="51"/>
      <c r="AD933" s="51"/>
      <c r="AE933" s="51"/>
      <c r="AF933" s="51"/>
      <c r="AG933" s="72">
        <f t="shared" si="268"/>
        <v>0</v>
      </c>
      <c r="AH933" s="46"/>
      <c r="AI933" s="46"/>
      <c r="AJ933" s="72">
        <f t="shared" si="260"/>
        <v>0</v>
      </c>
      <c r="AK933" s="71">
        <f t="shared" si="261"/>
        <v>0</v>
      </c>
      <c r="AL933" s="71">
        <f t="shared" si="262"/>
        <v>0</v>
      </c>
      <c r="AN933" s="73">
        <f t="shared" si="269"/>
        <v>0</v>
      </c>
      <c r="AO933" s="78">
        <f t="shared" si="270"/>
        <v>0</v>
      </c>
      <c r="AP933" s="79">
        <f t="shared" si="271"/>
        <v>0</v>
      </c>
      <c r="AQ933" s="73">
        <f t="shared" si="272"/>
        <v>0</v>
      </c>
      <c r="AR933" s="78">
        <f t="shared" si="273"/>
        <v>0</v>
      </c>
      <c r="AS933" s="79">
        <f t="shared" si="274"/>
        <v>0</v>
      </c>
      <c r="AT933" s="80" t="str">
        <f t="shared" si="275"/>
        <v/>
      </c>
      <c r="AU933" s="80" t="str">
        <f t="shared" si="276"/>
        <v/>
      </c>
      <c r="AW933" s="3" t="s">
        <v>1</v>
      </c>
    </row>
    <row r="934" spans="1:49" x14ac:dyDescent="0.2">
      <c r="A934" s="81">
        <f t="shared" si="263"/>
        <v>927</v>
      </c>
      <c r="B934" s="77" t="str">
        <f>IFERROR(VLOOKUP(F934,GCC.Param!$B$3:$C$96,2,FALSE),"")</f>
        <v/>
      </c>
      <c r="C934" s="70">
        <f>'Input 1 - Schedule 1'!D936</f>
        <v>0</v>
      </c>
      <c r="D934" s="70">
        <f>'Input 1 - Schedule 1'!E936</f>
        <v>0</v>
      </c>
      <c r="E934" s="70">
        <f>'Input 1 - Schedule 1'!F936</f>
        <v>0</v>
      </c>
      <c r="F934" s="70">
        <f>'Input 1 - Schedule 1'!G936</f>
        <v>0</v>
      </c>
      <c r="G934" s="70">
        <f>'Input 1 - Schedule 1'!I936</f>
        <v>0</v>
      </c>
      <c r="H934" s="70" t="str">
        <f>'Input 1 - Schedule 1'!J936</f>
        <v/>
      </c>
      <c r="I934" s="70">
        <f>'Input 1 - Schedule 1'!U936</f>
        <v>0</v>
      </c>
      <c r="J934" s="46"/>
      <c r="L934" s="46"/>
      <c r="M934" s="46"/>
      <c r="N934" s="70">
        <f>SUMIFS('Input 3 - Capital Instruments'!P$6:P$222,'Input 3 - Capital Instruments'!$N$6:$N$222,C934)</f>
        <v>0</v>
      </c>
      <c r="O934" s="46"/>
      <c r="P934" s="46"/>
      <c r="Q934" s="46"/>
      <c r="R934" s="71">
        <f t="shared" si="264"/>
        <v>0</v>
      </c>
      <c r="S934" s="46"/>
      <c r="T934" s="46"/>
      <c r="U934" s="72">
        <f t="shared" si="265"/>
        <v>0</v>
      </c>
      <c r="V934" s="71">
        <f t="shared" si="266"/>
        <v>0</v>
      </c>
      <c r="W934" s="71">
        <f t="shared" si="267"/>
        <v>0</v>
      </c>
      <c r="Y934" s="46"/>
      <c r="AA934" s="46"/>
      <c r="AB934" s="51"/>
      <c r="AC934" s="51"/>
      <c r="AD934" s="51"/>
      <c r="AE934" s="51"/>
      <c r="AF934" s="51"/>
      <c r="AG934" s="72">
        <f t="shared" si="268"/>
        <v>0</v>
      </c>
      <c r="AH934" s="46"/>
      <c r="AI934" s="46"/>
      <c r="AJ934" s="72">
        <f t="shared" si="260"/>
        <v>0</v>
      </c>
      <c r="AK934" s="71">
        <f t="shared" si="261"/>
        <v>0</v>
      </c>
      <c r="AL934" s="71">
        <f t="shared" si="262"/>
        <v>0</v>
      </c>
      <c r="AN934" s="73">
        <f t="shared" si="269"/>
        <v>0</v>
      </c>
      <c r="AO934" s="78">
        <f t="shared" si="270"/>
        <v>0</v>
      </c>
      <c r="AP934" s="79">
        <f t="shared" si="271"/>
        <v>0</v>
      </c>
      <c r="AQ934" s="73">
        <f t="shared" si="272"/>
        <v>0</v>
      </c>
      <c r="AR934" s="78">
        <f t="shared" si="273"/>
        <v>0</v>
      </c>
      <c r="AS934" s="79">
        <f t="shared" si="274"/>
        <v>0</v>
      </c>
      <c r="AT934" s="80" t="str">
        <f t="shared" si="275"/>
        <v/>
      </c>
      <c r="AU934" s="80" t="str">
        <f t="shared" si="276"/>
        <v/>
      </c>
      <c r="AW934" s="3" t="s">
        <v>1</v>
      </c>
    </row>
    <row r="935" spans="1:49" x14ac:dyDescent="0.2">
      <c r="A935" s="81">
        <f t="shared" si="263"/>
        <v>928</v>
      </c>
      <c r="B935" s="77" t="str">
        <f>IFERROR(VLOOKUP(F935,GCC.Param!$B$3:$C$96,2,FALSE),"")</f>
        <v/>
      </c>
      <c r="C935" s="70">
        <f>'Input 1 - Schedule 1'!D937</f>
        <v>0</v>
      </c>
      <c r="D935" s="70">
        <f>'Input 1 - Schedule 1'!E937</f>
        <v>0</v>
      </c>
      <c r="E935" s="70">
        <f>'Input 1 - Schedule 1'!F937</f>
        <v>0</v>
      </c>
      <c r="F935" s="70">
        <f>'Input 1 - Schedule 1'!G937</f>
        <v>0</v>
      </c>
      <c r="G935" s="70">
        <f>'Input 1 - Schedule 1'!I937</f>
        <v>0</v>
      </c>
      <c r="H935" s="70" t="str">
        <f>'Input 1 - Schedule 1'!J937</f>
        <v/>
      </c>
      <c r="I935" s="70">
        <f>'Input 1 - Schedule 1'!U937</f>
        <v>0</v>
      </c>
      <c r="J935" s="46"/>
      <c r="L935" s="46"/>
      <c r="M935" s="46"/>
      <c r="N935" s="70">
        <f>SUMIFS('Input 3 - Capital Instruments'!P$6:P$222,'Input 3 - Capital Instruments'!$N$6:$N$222,C935)</f>
        <v>0</v>
      </c>
      <c r="O935" s="46"/>
      <c r="P935" s="46"/>
      <c r="Q935" s="46"/>
      <c r="R935" s="71">
        <f t="shared" si="264"/>
        <v>0</v>
      </c>
      <c r="S935" s="46"/>
      <c r="T935" s="46"/>
      <c r="U935" s="72">
        <f t="shared" si="265"/>
        <v>0</v>
      </c>
      <c r="V935" s="71">
        <f t="shared" si="266"/>
        <v>0</v>
      </c>
      <c r="W935" s="71">
        <f t="shared" si="267"/>
        <v>0</v>
      </c>
      <c r="Y935" s="46"/>
      <c r="AA935" s="46"/>
      <c r="AB935" s="51"/>
      <c r="AC935" s="51"/>
      <c r="AD935" s="51"/>
      <c r="AE935" s="51"/>
      <c r="AF935" s="51"/>
      <c r="AG935" s="72">
        <f t="shared" si="268"/>
        <v>0</v>
      </c>
      <c r="AH935" s="46"/>
      <c r="AI935" s="46"/>
      <c r="AJ935" s="72">
        <f t="shared" si="260"/>
        <v>0</v>
      </c>
      <c r="AK935" s="71">
        <f t="shared" si="261"/>
        <v>0</v>
      </c>
      <c r="AL935" s="71">
        <f t="shared" si="262"/>
        <v>0</v>
      </c>
      <c r="AN935" s="73">
        <f t="shared" si="269"/>
        <v>0</v>
      </c>
      <c r="AO935" s="78">
        <f t="shared" si="270"/>
        <v>0</v>
      </c>
      <c r="AP935" s="79">
        <f t="shared" si="271"/>
        <v>0</v>
      </c>
      <c r="AQ935" s="73">
        <f t="shared" si="272"/>
        <v>0</v>
      </c>
      <c r="AR935" s="78">
        <f t="shared" si="273"/>
        <v>0</v>
      </c>
      <c r="AS935" s="79">
        <f t="shared" si="274"/>
        <v>0</v>
      </c>
      <c r="AT935" s="80" t="str">
        <f t="shared" si="275"/>
        <v/>
      </c>
      <c r="AU935" s="80" t="str">
        <f t="shared" si="276"/>
        <v/>
      </c>
      <c r="AW935" s="3" t="s">
        <v>1</v>
      </c>
    </row>
    <row r="936" spans="1:49" x14ac:dyDescent="0.2">
      <c r="A936" s="81">
        <f t="shared" si="263"/>
        <v>929</v>
      </c>
      <c r="B936" s="77" t="str">
        <f>IFERROR(VLOOKUP(F936,GCC.Param!$B$3:$C$96,2,FALSE),"")</f>
        <v/>
      </c>
      <c r="C936" s="70">
        <f>'Input 1 - Schedule 1'!D938</f>
        <v>0</v>
      </c>
      <c r="D936" s="70">
        <f>'Input 1 - Schedule 1'!E938</f>
        <v>0</v>
      </c>
      <c r="E936" s="70">
        <f>'Input 1 - Schedule 1'!F938</f>
        <v>0</v>
      </c>
      <c r="F936" s="70">
        <f>'Input 1 - Schedule 1'!G938</f>
        <v>0</v>
      </c>
      <c r="G936" s="70">
        <f>'Input 1 - Schedule 1'!I938</f>
        <v>0</v>
      </c>
      <c r="H936" s="70" t="str">
        <f>'Input 1 - Schedule 1'!J938</f>
        <v/>
      </c>
      <c r="I936" s="70">
        <f>'Input 1 - Schedule 1'!U938</f>
        <v>0</v>
      </c>
      <c r="J936" s="46"/>
      <c r="L936" s="46"/>
      <c r="M936" s="46"/>
      <c r="N936" s="70">
        <f>SUMIFS('Input 3 - Capital Instruments'!P$6:P$222,'Input 3 - Capital Instruments'!$N$6:$N$222,C936)</f>
        <v>0</v>
      </c>
      <c r="O936" s="46"/>
      <c r="P936" s="46"/>
      <c r="Q936" s="46"/>
      <c r="R936" s="71">
        <f t="shared" si="264"/>
        <v>0</v>
      </c>
      <c r="S936" s="46"/>
      <c r="T936" s="46"/>
      <c r="U936" s="72">
        <f t="shared" si="265"/>
        <v>0</v>
      </c>
      <c r="V936" s="71">
        <f t="shared" si="266"/>
        <v>0</v>
      </c>
      <c r="W936" s="71">
        <f t="shared" si="267"/>
        <v>0</v>
      </c>
      <c r="Y936" s="46"/>
      <c r="AA936" s="46"/>
      <c r="AB936" s="51"/>
      <c r="AC936" s="51"/>
      <c r="AD936" s="51"/>
      <c r="AE936" s="51"/>
      <c r="AF936" s="51"/>
      <c r="AG936" s="72">
        <f t="shared" si="268"/>
        <v>0</v>
      </c>
      <c r="AH936" s="46"/>
      <c r="AI936" s="46"/>
      <c r="AJ936" s="72">
        <f t="shared" si="260"/>
        <v>0</v>
      </c>
      <c r="AK936" s="71">
        <f t="shared" si="261"/>
        <v>0</v>
      </c>
      <c r="AL936" s="71">
        <f t="shared" si="262"/>
        <v>0</v>
      </c>
      <c r="AN936" s="73">
        <f t="shared" si="269"/>
        <v>0</v>
      </c>
      <c r="AO936" s="78">
        <f t="shared" si="270"/>
        <v>0</v>
      </c>
      <c r="AP936" s="79">
        <f t="shared" si="271"/>
        <v>0</v>
      </c>
      <c r="AQ936" s="73">
        <f t="shared" si="272"/>
        <v>0</v>
      </c>
      <c r="AR936" s="78">
        <f t="shared" si="273"/>
        <v>0</v>
      </c>
      <c r="AS936" s="79">
        <f t="shared" si="274"/>
        <v>0</v>
      </c>
      <c r="AT936" s="80" t="str">
        <f t="shared" si="275"/>
        <v/>
      </c>
      <c r="AU936" s="80" t="str">
        <f t="shared" si="276"/>
        <v/>
      </c>
      <c r="AW936" s="3" t="s">
        <v>1</v>
      </c>
    </row>
    <row r="937" spans="1:49" x14ac:dyDescent="0.2">
      <c r="A937" s="81">
        <f t="shared" si="263"/>
        <v>930</v>
      </c>
      <c r="B937" s="77" t="str">
        <f>IFERROR(VLOOKUP(F937,GCC.Param!$B$3:$C$96,2,FALSE),"")</f>
        <v/>
      </c>
      <c r="C937" s="70">
        <f>'Input 1 - Schedule 1'!D939</f>
        <v>0</v>
      </c>
      <c r="D937" s="70">
        <f>'Input 1 - Schedule 1'!E939</f>
        <v>0</v>
      </c>
      <c r="E937" s="70">
        <f>'Input 1 - Schedule 1'!F939</f>
        <v>0</v>
      </c>
      <c r="F937" s="70">
        <f>'Input 1 - Schedule 1'!G939</f>
        <v>0</v>
      </c>
      <c r="G937" s="70">
        <f>'Input 1 - Schedule 1'!I939</f>
        <v>0</v>
      </c>
      <c r="H937" s="70" t="str">
        <f>'Input 1 - Schedule 1'!J939</f>
        <v/>
      </c>
      <c r="I937" s="70">
        <f>'Input 1 - Schedule 1'!U939</f>
        <v>0</v>
      </c>
      <c r="J937" s="46"/>
      <c r="L937" s="46"/>
      <c r="M937" s="46"/>
      <c r="N937" s="70">
        <f>SUMIFS('Input 3 - Capital Instruments'!P$6:P$222,'Input 3 - Capital Instruments'!$N$6:$N$222,C937)</f>
        <v>0</v>
      </c>
      <c r="O937" s="46"/>
      <c r="P937" s="46"/>
      <c r="Q937" s="46"/>
      <c r="R937" s="71">
        <f t="shared" si="264"/>
        <v>0</v>
      </c>
      <c r="S937" s="46"/>
      <c r="T937" s="46"/>
      <c r="U937" s="72">
        <f t="shared" si="265"/>
        <v>0</v>
      </c>
      <c r="V937" s="71">
        <f t="shared" si="266"/>
        <v>0</v>
      </c>
      <c r="W937" s="71">
        <f t="shared" si="267"/>
        <v>0</v>
      </c>
      <c r="Y937" s="46"/>
      <c r="AA937" s="46"/>
      <c r="AB937" s="51"/>
      <c r="AC937" s="51"/>
      <c r="AD937" s="51"/>
      <c r="AE937" s="51"/>
      <c r="AF937" s="51"/>
      <c r="AG937" s="72">
        <f t="shared" si="268"/>
        <v>0</v>
      </c>
      <c r="AH937" s="46"/>
      <c r="AI937" s="46"/>
      <c r="AJ937" s="72">
        <f t="shared" si="260"/>
        <v>0</v>
      </c>
      <c r="AK937" s="71">
        <f t="shared" si="261"/>
        <v>0</v>
      </c>
      <c r="AL937" s="71">
        <f t="shared" si="262"/>
        <v>0</v>
      </c>
      <c r="AN937" s="73">
        <f t="shared" si="269"/>
        <v>0</v>
      </c>
      <c r="AO937" s="78">
        <f t="shared" si="270"/>
        <v>0</v>
      </c>
      <c r="AP937" s="79">
        <f t="shared" si="271"/>
        <v>0</v>
      </c>
      <c r="AQ937" s="73">
        <f t="shared" si="272"/>
        <v>0</v>
      </c>
      <c r="AR937" s="78">
        <f t="shared" si="273"/>
        <v>0</v>
      </c>
      <c r="AS937" s="79">
        <f t="shared" si="274"/>
        <v>0</v>
      </c>
      <c r="AT937" s="80" t="str">
        <f t="shared" si="275"/>
        <v/>
      </c>
      <c r="AU937" s="80" t="str">
        <f t="shared" si="276"/>
        <v/>
      </c>
      <c r="AW937" s="3" t="s">
        <v>1</v>
      </c>
    </row>
    <row r="938" spans="1:49" x14ac:dyDescent="0.2">
      <c r="A938" s="81">
        <f t="shared" si="263"/>
        <v>931</v>
      </c>
      <c r="B938" s="77" t="str">
        <f>IFERROR(VLOOKUP(F938,GCC.Param!$B$3:$C$96,2,FALSE),"")</f>
        <v/>
      </c>
      <c r="C938" s="70">
        <f>'Input 1 - Schedule 1'!D940</f>
        <v>0</v>
      </c>
      <c r="D938" s="70">
        <f>'Input 1 - Schedule 1'!E940</f>
        <v>0</v>
      </c>
      <c r="E938" s="70">
        <f>'Input 1 - Schedule 1'!F940</f>
        <v>0</v>
      </c>
      <c r="F938" s="70">
        <f>'Input 1 - Schedule 1'!G940</f>
        <v>0</v>
      </c>
      <c r="G938" s="70">
        <f>'Input 1 - Schedule 1'!I940</f>
        <v>0</v>
      </c>
      <c r="H938" s="70" t="str">
        <f>'Input 1 - Schedule 1'!J940</f>
        <v/>
      </c>
      <c r="I938" s="70">
        <f>'Input 1 - Schedule 1'!U940</f>
        <v>0</v>
      </c>
      <c r="J938" s="46"/>
      <c r="L938" s="46"/>
      <c r="M938" s="46"/>
      <c r="N938" s="70">
        <f>SUMIFS('Input 3 - Capital Instruments'!P$6:P$222,'Input 3 - Capital Instruments'!$N$6:$N$222,C938)</f>
        <v>0</v>
      </c>
      <c r="O938" s="46"/>
      <c r="P938" s="46"/>
      <c r="Q938" s="46"/>
      <c r="R938" s="71">
        <f t="shared" si="264"/>
        <v>0</v>
      </c>
      <c r="S938" s="46"/>
      <c r="T938" s="46"/>
      <c r="U938" s="72">
        <f t="shared" si="265"/>
        <v>0</v>
      </c>
      <c r="V938" s="71">
        <f t="shared" si="266"/>
        <v>0</v>
      </c>
      <c r="W938" s="71">
        <f t="shared" si="267"/>
        <v>0</v>
      </c>
      <c r="Y938" s="46"/>
      <c r="AA938" s="46"/>
      <c r="AB938" s="51"/>
      <c r="AC938" s="51"/>
      <c r="AD938" s="51"/>
      <c r="AE938" s="51"/>
      <c r="AF938" s="51"/>
      <c r="AG938" s="72">
        <f t="shared" si="268"/>
        <v>0</v>
      </c>
      <c r="AH938" s="46"/>
      <c r="AI938" s="46"/>
      <c r="AJ938" s="72">
        <f t="shared" si="260"/>
        <v>0</v>
      </c>
      <c r="AK938" s="71">
        <f t="shared" si="261"/>
        <v>0</v>
      </c>
      <c r="AL938" s="71">
        <f t="shared" si="262"/>
        <v>0</v>
      </c>
      <c r="AN938" s="73">
        <f t="shared" si="269"/>
        <v>0</v>
      </c>
      <c r="AO938" s="78">
        <f t="shared" si="270"/>
        <v>0</v>
      </c>
      <c r="AP938" s="79">
        <f t="shared" si="271"/>
        <v>0</v>
      </c>
      <c r="AQ938" s="73">
        <f t="shared" si="272"/>
        <v>0</v>
      </c>
      <c r="AR938" s="78">
        <f t="shared" si="273"/>
        <v>0</v>
      </c>
      <c r="AS938" s="79">
        <f t="shared" si="274"/>
        <v>0</v>
      </c>
      <c r="AT938" s="80" t="str">
        <f t="shared" si="275"/>
        <v/>
      </c>
      <c r="AU938" s="80" t="str">
        <f t="shared" si="276"/>
        <v/>
      </c>
      <c r="AW938" s="3" t="s">
        <v>1</v>
      </c>
    </row>
    <row r="939" spans="1:49" x14ac:dyDescent="0.2">
      <c r="A939" s="81">
        <f t="shared" si="263"/>
        <v>932</v>
      </c>
      <c r="B939" s="77" t="str">
        <f>IFERROR(VLOOKUP(F939,GCC.Param!$B$3:$C$96,2,FALSE),"")</f>
        <v/>
      </c>
      <c r="C939" s="70">
        <f>'Input 1 - Schedule 1'!D941</f>
        <v>0</v>
      </c>
      <c r="D939" s="70">
        <f>'Input 1 - Schedule 1'!E941</f>
        <v>0</v>
      </c>
      <c r="E939" s="70">
        <f>'Input 1 - Schedule 1'!F941</f>
        <v>0</v>
      </c>
      <c r="F939" s="70">
        <f>'Input 1 - Schedule 1'!G941</f>
        <v>0</v>
      </c>
      <c r="G939" s="70">
        <f>'Input 1 - Schedule 1'!I941</f>
        <v>0</v>
      </c>
      <c r="H939" s="70" t="str">
        <f>'Input 1 - Schedule 1'!J941</f>
        <v/>
      </c>
      <c r="I939" s="70">
        <f>'Input 1 - Schedule 1'!U941</f>
        <v>0</v>
      </c>
      <c r="J939" s="46"/>
      <c r="L939" s="46"/>
      <c r="M939" s="46"/>
      <c r="N939" s="70">
        <f>SUMIFS('Input 3 - Capital Instruments'!P$6:P$222,'Input 3 - Capital Instruments'!$N$6:$N$222,C939)</f>
        <v>0</v>
      </c>
      <c r="O939" s="46"/>
      <c r="P939" s="46"/>
      <c r="Q939" s="46"/>
      <c r="R939" s="71">
        <f t="shared" si="264"/>
        <v>0</v>
      </c>
      <c r="S939" s="46"/>
      <c r="T939" s="46"/>
      <c r="U939" s="72">
        <f t="shared" si="265"/>
        <v>0</v>
      </c>
      <c r="V939" s="71">
        <f t="shared" si="266"/>
        <v>0</v>
      </c>
      <c r="W939" s="71">
        <f t="shared" si="267"/>
        <v>0</v>
      </c>
      <c r="Y939" s="46"/>
      <c r="AA939" s="46"/>
      <c r="AB939" s="51"/>
      <c r="AC939" s="51"/>
      <c r="AD939" s="51"/>
      <c r="AE939" s="51"/>
      <c r="AF939" s="51"/>
      <c r="AG939" s="72">
        <f t="shared" si="268"/>
        <v>0</v>
      </c>
      <c r="AH939" s="46"/>
      <c r="AI939" s="46"/>
      <c r="AJ939" s="72">
        <f t="shared" si="260"/>
        <v>0</v>
      </c>
      <c r="AK939" s="71">
        <f t="shared" si="261"/>
        <v>0</v>
      </c>
      <c r="AL939" s="71">
        <f t="shared" si="262"/>
        <v>0</v>
      </c>
      <c r="AN939" s="73">
        <f t="shared" si="269"/>
        <v>0</v>
      </c>
      <c r="AO939" s="78">
        <f t="shared" si="270"/>
        <v>0</v>
      </c>
      <c r="AP939" s="79">
        <f t="shared" si="271"/>
        <v>0</v>
      </c>
      <c r="AQ939" s="73">
        <f t="shared" si="272"/>
        <v>0</v>
      </c>
      <c r="AR939" s="78">
        <f t="shared" si="273"/>
        <v>0</v>
      </c>
      <c r="AS939" s="79">
        <f t="shared" si="274"/>
        <v>0</v>
      </c>
      <c r="AT939" s="80" t="str">
        <f t="shared" si="275"/>
        <v/>
      </c>
      <c r="AU939" s="80" t="str">
        <f t="shared" si="276"/>
        <v/>
      </c>
      <c r="AW939" s="3" t="s">
        <v>1</v>
      </c>
    </row>
    <row r="940" spans="1:49" x14ac:dyDescent="0.2">
      <c r="A940" s="81">
        <f t="shared" si="263"/>
        <v>933</v>
      </c>
      <c r="B940" s="77" t="str">
        <f>IFERROR(VLOOKUP(F940,GCC.Param!$B$3:$C$96,2,FALSE),"")</f>
        <v/>
      </c>
      <c r="C940" s="70">
        <f>'Input 1 - Schedule 1'!D942</f>
        <v>0</v>
      </c>
      <c r="D940" s="70">
        <f>'Input 1 - Schedule 1'!E942</f>
        <v>0</v>
      </c>
      <c r="E940" s="70">
        <f>'Input 1 - Schedule 1'!F942</f>
        <v>0</v>
      </c>
      <c r="F940" s="70">
        <f>'Input 1 - Schedule 1'!G942</f>
        <v>0</v>
      </c>
      <c r="G940" s="70">
        <f>'Input 1 - Schedule 1'!I942</f>
        <v>0</v>
      </c>
      <c r="H940" s="70" t="str">
        <f>'Input 1 - Schedule 1'!J942</f>
        <v/>
      </c>
      <c r="I940" s="70">
        <f>'Input 1 - Schedule 1'!U942</f>
        <v>0</v>
      </c>
      <c r="J940" s="46"/>
      <c r="L940" s="46"/>
      <c r="M940" s="46"/>
      <c r="N940" s="70">
        <f>SUMIFS('Input 3 - Capital Instruments'!P$6:P$222,'Input 3 - Capital Instruments'!$N$6:$N$222,C940)</f>
        <v>0</v>
      </c>
      <c r="O940" s="46"/>
      <c r="P940" s="46"/>
      <c r="Q940" s="46"/>
      <c r="R940" s="71">
        <f t="shared" si="264"/>
        <v>0</v>
      </c>
      <c r="S940" s="46"/>
      <c r="T940" s="46"/>
      <c r="U940" s="72">
        <f t="shared" si="265"/>
        <v>0</v>
      </c>
      <c r="V940" s="71">
        <f t="shared" si="266"/>
        <v>0</v>
      </c>
      <c r="W940" s="71">
        <f t="shared" si="267"/>
        <v>0</v>
      </c>
      <c r="Y940" s="46"/>
      <c r="AA940" s="46"/>
      <c r="AB940" s="51"/>
      <c r="AC940" s="51"/>
      <c r="AD940" s="51"/>
      <c r="AE940" s="51"/>
      <c r="AF940" s="51"/>
      <c r="AG940" s="72">
        <f t="shared" si="268"/>
        <v>0</v>
      </c>
      <c r="AH940" s="46"/>
      <c r="AI940" s="46"/>
      <c r="AJ940" s="72">
        <f t="shared" si="260"/>
        <v>0</v>
      </c>
      <c r="AK940" s="71">
        <f t="shared" si="261"/>
        <v>0</v>
      </c>
      <c r="AL940" s="71">
        <f t="shared" si="262"/>
        <v>0</v>
      </c>
      <c r="AN940" s="73">
        <f t="shared" si="269"/>
        <v>0</v>
      </c>
      <c r="AO940" s="78">
        <f t="shared" si="270"/>
        <v>0</v>
      </c>
      <c r="AP940" s="79">
        <f t="shared" si="271"/>
        <v>0</v>
      </c>
      <c r="AQ940" s="73">
        <f t="shared" si="272"/>
        <v>0</v>
      </c>
      <c r="AR940" s="78">
        <f t="shared" si="273"/>
        <v>0</v>
      </c>
      <c r="AS940" s="79">
        <f t="shared" si="274"/>
        <v>0</v>
      </c>
      <c r="AT940" s="80" t="str">
        <f t="shared" si="275"/>
        <v/>
      </c>
      <c r="AU940" s="80" t="str">
        <f t="shared" si="276"/>
        <v/>
      </c>
      <c r="AW940" s="3" t="s">
        <v>1</v>
      </c>
    </row>
    <row r="941" spans="1:49" x14ac:dyDescent="0.2">
      <c r="A941" s="81">
        <f t="shared" si="263"/>
        <v>934</v>
      </c>
      <c r="B941" s="77" t="str">
        <f>IFERROR(VLOOKUP(F941,GCC.Param!$B$3:$C$96,2,FALSE),"")</f>
        <v/>
      </c>
      <c r="C941" s="70">
        <f>'Input 1 - Schedule 1'!D943</f>
        <v>0</v>
      </c>
      <c r="D941" s="70">
        <f>'Input 1 - Schedule 1'!E943</f>
        <v>0</v>
      </c>
      <c r="E941" s="70">
        <f>'Input 1 - Schedule 1'!F943</f>
        <v>0</v>
      </c>
      <c r="F941" s="70">
        <f>'Input 1 - Schedule 1'!G943</f>
        <v>0</v>
      </c>
      <c r="G941" s="70">
        <f>'Input 1 - Schedule 1'!I943</f>
        <v>0</v>
      </c>
      <c r="H941" s="70" t="str">
        <f>'Input 1 - Schedule 1'!J943</f>
        <v/>
      </c>
      <c r="I941" s="70">
        <f>'Input 1 - Schedule 1'!U943</f>
        <v>0</v>
      </c>
      <c r="J941" s="46"/>
      <c r="L941" s="46"/>
      <c r="M941" s="46"/>
      <c r="N941" s="70">
        <f>SUMIFS('Input 3 - Capital Instruments'!P$6:P$222,'Input 3 - Capital Instruments'!$N$6:$N$222,C941)</f>
        <v>0</v>
      </c>
      <c r="O941" s="46"/>
      <c r="P941" s="46"/>
      <c r="Q941" s="46"/>
      <c r="R941" s="71">
        <f t="shared" si="264"/>
        <v>0</v>
      </c>
      <c r="S941" s="46"/>
      <c r="T941" s="46"/>
      <c r="U941" s="72">
        <f t="shared" si="265"/>
        <v>0</v>
      </c>
      <c r="V941" s="71">
        <f t="shared" si="266"/>
        <v>0</v>
      </c>
      <c r="W941" s="71">
        <f t="shared" si="267"/>
        <v>0</v>
      </c>
      <c r="Y941" s="46"/>
      <c r="AA941" s="46"/>
      <c r="AB941" s="51"/>
      <c r="AC941" s="51"/>
      <c r="AD941" s="51"/>
      <c r="AE941" s="51"/>
      <c r="AF941" s="51"/>
      <c r="AG941" s="72">
        <f t="shared" si="268"/>
        <v>0</v>
      </c>
      <c r="AH941" s="46"/>
      <c r="AI941" s="46"/>
      <c r="AJ941" s="72">
        <f t="shared" si="260"/>
        <v>0</v>
      </c>
      <c r="AK941" s="71">
        <f t="shared" si="261"/>
        <v>0</v>
      </c>
      <c r="AL941" s="71">
        <f t="shared" si="262"/>
        <v>0</v>
      </c>
      <c r="AN941" s="73">
        <f t="shared" si="269"/>
        <v>0</v>
      </c>
      <c r="AO941" s="78">
        <f t="shared" si="270"/>
        <v>0</v>
      </c>
      <c r="AP941" s="79">
        <f t="shared" si="271"/>
        <v>0</v>
      </c>
      <c r="AQ941" s="73">
        <f t="shared" si="272"/>
        <v>0</v>
      </c>
      <c r="AR941" s="78">
        <f t="shared" si="273"/>
        <v>0</v>
      </c>
      <c r="AS941" s="79">
        <f t="shared" si="274"/>
        <v>0</v>
      </c>
      <c r="AT941" s="80" t="str">
        <f t="shared" si="275"/>
        <v/>
      </c>
      <c r="AU941" s="80" t="str">
        <f t="shared" si="276"/>
        <v/>
      </c>
      <c r="AW941" s="3" t="s">
        <v>1</v>
      </c>
    </row>
    <row r="942" spans="1:49" x14ac:dyDescent="0.2">
      <c r="A942" s="81">
        <f t="shared" si="263"/>
        <v>935</v>
      </c>
      <c r="B942" s="77" t="str">
        <f>IFERROR(VLOOKUP(F942,GCC.Param!$B$3:$C$96,2,FALSE),"")</f>
        <v/>
      </c>
      <c r="C942" s="70">
        <f>'Input 1 - Schedule 1'!D944</f>
        <v>0</v>
      </c>
      <c r="D942" s="70">
        <f>'Input 1 - Schedule 1'!E944</f>
        <v>0</v>
      </c>
      <c r="E942" s="70">
        <f>'Input 1 - Schedule 1'!F944</f>
        <v>0</v>
      </c>
      <c r="F942" s="70">
        <f>'Input 1 - Schedule 1'!G944</f>
        <v>0</v>
      </c>
      <c r="G942" s="70">
        <f>'Input 1 - Schedule 1'!I944</f>
        <v>0</v>
      </c>
      <c r="H942" s="70" t="str">
        <f>'Input 1 - Schedule 1'!J944</f>
        <v/>
      </c>
      <c r="I942" s="70">
        <f>'Input 1 - Schedule 1'!U944</f>
        <v>0</v>
      </c>
      <c r="J942" s="46"/>
      <c r="L942" s="46"/>
      <c r="M942" s="46"/>
      <c r="N942" s="70">
        <f>SUMIFS('Input 3 - Capital Instruments'!P$6:P$222,'Input 3 - Capital Instruments'!$N$6:$N$222,C942)</f>
        <v>0</v>
      </c>
      <c r="O942" s="46"/>
      <c r="P942" s="46"/>
      <c r="Q942" s="46"/>
      <c r="R942" s="71">
        <f t="shared" si="264"/>
        <v>0</v>
      </c>
      <c r="S942" s="46"/>
      <c r="T942" s="46"/>
      <c r="U942" s="72">
        <f t="shared" si="265"/>
        <v>0</v>
      </c>
      <c r="V942" s="71">
        <f t="shared" si="266"/>
        <v>0</v>
      </c>
      <c r="W942" s="71">
        <f t="shared" si="267"/>
        <v>0</v>
      </c>
      <c r="Y942" s="46"/>
      <c r="AA942" s="46"/>
      <c r="AB942" s="51"/>
      <c r="AC942" s="51"/>
      <c r="AD942" s="51"/>
      <c r="AE942" s="51"/>
      <c r="AF942" s="51"/>
      <c r="AG942" s="72">
        <f t="shared" si="268"/>
        <v>0</v>
      </c>
      <c r="AH942" s="46"/>
      <c r="AI942" s="46"/>
      <c r="AJ942" s="72">
        <f t="shared" si="260"/>
        <v>0</v>
      </c>
      <c r="AK942" s="71">
        <f t="shared" si="261"/>
        <v>0</v>
      </c>
      <c r="AL942" s="71">
        <f t="shared" si="262"/>
        <v>0</v>
      </c>
      <c r="AN942" s="73">
        <f t="shared" si="269"/>
        <v>0</v>
      </c>
      <c r="AO942" s="78">
        <f t="shared" si="270"/>
        <v>0</v>
      </c>
      <c r="AP942" s="79">
        <f t="shared" si="271"/>
        <v>0</v>
      </c>
      <c r="AQ942" s="73">
        <f t="shared" si="272"/>
        <v>0</v>
      </c>
      <c r="AR942" s="78">
        <f t="shared" si="273"/>
        <v>0</v>
      </c>
      <c r="AS942" s="79">
        <f t="shared" si="274"/>
        <v>0</v>
      </c>
      <c r="AT942" s="80" t="str">
        <f t="shared" si="275"/>
        <v/>
      </c>
      <c r="AU942" s="80" t="str">
        <f t="shared" si="276"/>
        <v/>
      </c>
      <c r="AW942" s="3" t="s">
        <v>1</v>
      </c>
    </row>
    <row r="943" spans="1:49" x14ac:dyDescent="0.2">
      <c r="A943" s="81">
        <f t="shared" si="263"/>
        <v>936</v>
      </c>
      <c r="B943" s="77" t="str">
        <f>IFERROR(VLOOKUP(F943,GCC.Param!$B$3:$C$96,2,FALSE),"")</f>
        <v/>
      </c>
      <c r="C943" s="70">
        <f>'Input 1 - Schedule 1'!D945</f>
        <v>0</v>
      </c>
      <c r="D943" s="70">
        <f>'Input 1 - Schedule 1'!E945</f>
        <v>0</v>
      </c>
      <c r="E943" s="70">
        <f>'Input 1 - Schedule 1'!F945</f>
        <v>0</v>
      </c>
      <c r="F943" s="70">
        <f>'Input 1 - Schedule 1'!G945</f>
        <v>0</v>
      </c>
      <c r="G943" s="70">
        <f>'Input 1 - Schedule 1'!I945</f>
        <v>0</v>
      </c>
      <c r="H943" s="70" t="str">
        <f>'Input 1 - Schedule 1'!J945</f>
        <v/>
      </c>
      <c r="I943" s="70">
        <f>'Input 1 - Schedule 1'!U945</f>
        <v>0</v>
      </c>
      <c r="J943" s="46"/>
      <c r="L943" s="46"/>
      <c r="M943" s="46"/>
      <c r="N943" s="70">
        <f>SUMIFS('Input 3 - Capital Instruments'!P$6:P$222,'Input 3 - Capital Instruments'!$N$6:$N$222,C943)</f>
        <v>0</v>
      </c>
      <c r="O943" s="46"/>
      <c r="P943" s="46"/>
      <c r="Q943" s="46"/>
      <c r="R943" s="71">
        <f t="shared" si="264"/>
        <v>0</v>
      </c>
      <c r="S943" s="46"/>
      <c r="T943" s="46"/>
      <c r="U943" s="72">
        <f t="shared" si="265"/>
        <v>0</v>
      </c>
      <c r="V943" s="71">
        <f t="shared" si="266"/>
        <v>0</v>
      </c>
      <c r="W943" s="71">
        <f t="shared" si="267"/>
        <v>0</v>
      </c>
      <c r="Y943" s="46"/>
      <c r="AA943" s="46"/>
      <c r="AB943" s="51"/>
      <c r="AC943" s="51"/>
      <c r="AD943" s="51"/>
      <c r="AE943" s="51"/>
      <c r="AF943" s="51"/>
      <c r="AG943" s="72">
        <f t="shared" si="268"/>
        <v>0</v>
      </c>
      <c r="AH943" s="46"/>
      <c r="AI943" s="46"/>
      <c r="AJ943" s="72">
        <f t="shared" si="260"/>
        <v>0</v>
      </c>
      <c r="AK943" s="71">
        <f t="shared" si="261"/>
        <v>0</v>
      </c>
      <c r="AL943" s="71">
        <f t="shared" si="262"/>
        <v>0</v>
      </c>
      <c r="AN943" s="73">
        <f t="shared" si="269"/>
        <v>0</v>
      </c>
      <c r="AO943" s="78">
        <f t="shared" si="270"/>
        <v>0</v>
      </c>
      <c r="AP943" s="79">
        <f t="shared" si="271"/>
        <v>0</v>
      </c>
      <c r="AQ943" s="73">
        <f t="shared" si="272"/>
        <v>0</v>
      </c>
      <c r="AR943" s="78">
        <f t="shared" si="273"/>
        <v>0</v>
      </c>
      <c r="AS943" s="79">
        <f t="shared" si="274"/>
        <v>0</v>
      </c>
      <c r="AT943" s="80" t="str">
        <f t="shared" si="275"/>
        <v/>
      </c>
      <c r="AU943" s="80" t="str">
        <f t="shared" si="276"/>
        <v/>
      </c>
      <c r="AW943" s="3" t="s">
        <v>1</v>
      </c>
    </row>
    <row r="944" spans="1:49" x14ac:dyDescent="0.2">
      <c r="A944" s="81">
        <f t="shared" si="263"/>
        <v>937</v>
      </c>
      <c r="B944" s="77" t="str">
        <f>IFERROR(VLOOKUP(F944,GCC.Param!$B$3:$C$96,2,FALSE),"")</f>
        <v/>
      </c>
      <c r="C944" s="70">
        <f>'Input 1 - Schedule 1'!D946</f>
        <v>0</v>
      </c>
      <c r="D944" s="70">
        <f>'Input 1 - Schedule 1'!E946</f>
        <v>0</v>
      </c>
      <c r="E944" s="70">
        <f>'Input 1 - Schedule 1'!F946</f>
        <v>0</v>
      </c>
      <c r="F944" s="70">
        <f>'Input 1 - Schedule 1'!G946</f>
        <v>0</v>
      </c>
      <c r="G944" s="70">
        <f>'Input 1 - Schedule 1'!I946</f>
        <v>0</v>
      </c>
      <c r="H944" s="70" t="str">
        <f>'Input 1 - Schedule 1'!J946</f>
        <v/>
      </c>
      <c r="I944" s="70">
        <f>'Input 1 - Schedule 1'!U946</f>
        <v>0</v>
      </c>
      <c r="J944" s="46"/>
      <c r="L944" s="46"/>
      <c r="M944" s="46"/>
      <c r="N944" s="70">
        <f>SUMIFS('Input 3 - Capital Instruments'!P$6:P$222,'Input 3 - Capital Instruments'!$N$6:$N$222,C944)</f>
        <v>0</v>
      </c>
      <c r="O944" s="46"/>
      <c r="P944" s="46"/>
      <c r="Q944" s="46"/>
      <c r="R944" s="71">
        <f t="shared" si="264"/>
        <v>0</v>
      </c>
      <c r="S944" s="46"/>
      <c r="T944" s="46"/>
      <c r="U944" s="72">
        <f t="shared" si="265"/>
        <v>0</v>
      </c>
      <c r="V944" s="71">
        <f t="shared" si="266"/>
        <v>0</v>
      </c>
      <c r="W944" s="71">
        <f t="shared" si="267"/>
        <v>0</v>
      </c>
      <c r="Y944" s="46"/>
      <c r="AA944" s="46"/>
      <c r="AB944" s="51"/>
      <c r="AC944" s="51"/>
      <c r="AD944" s="51"/>
      <c r="AE944" s="51"/>
      <c r="AF944" s="51"/>
      <c r="AG944" s="72">
        <f t="shared" si="268"/>
        <v>0</v>
      </c>
      <c r="AH944" s="46"/>
      <c r="AI944" s="46"/>
      <c r="AJ944" s="72">
        <f t="shared" si="260"/>
        <v>0</v>
      </c>
      <c r="AK944" s="71">
        <f t="shared" si="261"/>
        <v>0</v>
      </c>
      <c r="AL944" s="71">
        <f t="shared" si="262"/>
        <v>0</v>
      </c>
      <c r="AN944" s="73">
        <f t="shared" si="269"/>
        <v>0</v>
      </c>
      <c r="AO944" s="78">
        <f t="shared" si="270"/>
        <v>0</v>
      </c>
      <c r="AP944" s="79">
        <f t="shared" si="271"/>
        <v>0</v>
      </c>
      <c r="AQ944" s="73">
        <f t="shared" si="272"/>
        <v>0</v>
      </c>
      <c r="AR944" s="78">
        <f t="shared" si="273"/>
        <v>0</v>
      </c>
      <c r="AS944" s="79">
        <f t="shared" si="274"/>
        <v>0</v>
      </c>
      <c r="AT944" s="80" t="str">
        <f t="shared" si="275"/>
        <v/>
      </c>
      <c r="AU944" s="80" t="str">
        <f t="shared" si="276"/>
        <v/>
      </c>
      <c r="AW944" s="3" t="s">
        <v>1</v>
      </c>
    </row>
    <row r="945" spans="1:49" x14ac:dyDescent="0.2">
      <c r="A945" s="81">
        <f t="shared" si="263"/>
        <v>938</v>
      </c>
      <c r="B945" s="77" t="str">
        <f>IFERROR(VLOOKUP(F945,GCC.Param!$B$3:$C$96,2,FALSE),"")</f>
        <v/>
      </c>
      <c r="C945" s="70">
        <f>'Input 1 - Schedule 1'!D947</f>
        <v>0</v>
      </c>
      <c r="D945" s="70">
        <f>'Input 1 - Schedule 1'!E947</f>
        <v>0</v>
      </c>
      <c r="E945" s="70">
        <f>'Input 1 - Schedule 1'!F947</f>
        <v>0</v>
      </c>
      <c r="F945" s="70">
        <f>'Input 1 - Schedule 1'!G947</f>
        <v>0</v>
      </c>
      <c r="G945" s="70">
        <f>'Input 1 - Schedule 1'!I947</f>
        <v>0</v>
      </c>
      <c r="H945" s="70" t="str">
        <f>'Input 1 - Schedule 1'!J947</f>
        <v/>
      </c>
      <c r="I945" s="70">
        <f>'Input 1 - Schedule 1'!U947</f>
        <v>0</v>
      </c>
      <c r="J945" s="46"/>
      <c r="L945" s="46"/>
      <c r="M945" s="46"/>
      <c r="N945" s="70">
        <f>SUMIFS('Input 3 - Capital Instruments'!P$6:P$222,'Input 3 - Capital Instruments'!$N$6:$N$222,C945)</f>
        <v>0</v>
      </c>
      <c r="O945" s="46"/>
      <c r="P945" s="46"/>
      <c r="Q945" s="46"/>
      <c r="R945" s="71">
        <f t="shared" si="264"/>
        <v>0</v>
      </c>
      <c r="S945" s="46"/>
      <c r="T945" s="46"/>
      <c r="U945" s="72">
        <f t="shared" si="265"/>
        <v>0</v>
      </c>
      <c r="V945" s="71">
        <f t="shared" si="266"/>
        <v>0</v>
      </c>
      <c r="W945" s="71">
        <f t="shared" si="267"/>
        <v>0</v>
      </c>
      <c r="Y945" s="46"/>
      <c r="AA945" s="46"/>
      <c r="AB945" s="51"/>
      <c r="AC945" s="51"/>
      <c r="AD945" s="51"/>
      <c r="AE945" s="51"/>
      <c r="AF945" s="51"/>
      <c r="AG945" s="72">
        <f t="shared" si="268"/>
        <v>0</v>
      </c>
      <c r="AH945" s="46"/>
      <c r="AI945" s="46"/>
      <c r="AJ945" s="72">
        <f t="shared" si="260"/>
        <v>0</v>
      </c>
      <c r="AK945" s="71">
        <f t="shared" si="261"/>
        <v>0</v>
      </c>
      <c r="AL945" s="71">
        <f t="shared" si="262"/>
        <v>0</v>
      </c>
      <c r="AN945" s="73">
        <f t="shared" si="269"/>
        <v>0</v>
      </c>
      <c r="AO945" s="78">
        <f t="shared" si="270"/>
        <v>0</v>
      </c>
      <c r="AP945" s="79">
        <f t="shared" si="271"/>
        <v>0</v>
      </c>
      <c r="AQ945" s="73">
        <f t="shared" si="272"/>
        <v>0</v>
      </c>
      <c r="AR945" s="78">
        <f t="shared" si="273"/>
        <v>0</v>
      </c>
      <c r="AS945" s="79">
        <f t="shared" si="274"/>
        <v>0</v>
      </c>
      <c r="AT945" s="80" t="str">
        <f t="shared" si="275"/>
        <v/>
      </c>
      <c r="AU945" s="80" t="str">
        <f t="shared" si="276"/>
        <v/>
      </c>
      <c r="AW945" s="3" t="s">
        <v>1</v>
      </c>
    </row>
    <row r="946" spans="1:49" x14ac:dyDescent="0.2">
      <c r="A946" s="81">
        <f t="shared" si="263"/>
        <v>939</v>
      </c>
      <c r="B946" s="77" t="str">
        <f>IFERROR(VLOOKUP(F946,GCC.Param!$B$3:$C$96,2,FALSE),"")</f>
        <v/>
      </c>
      <c r="C946" s="70">
        <f>'Input 1 - Schedule 1'!D948</f>
        <v>0</v>
      </c>
      <c r="D946" s="70">
        <f>'Input 1 - Schedule 1'!E948</f>
        <v>0</v>
      </c>
      <c r="E946" s="70">
        <f>'Input 1 - Schedule 1'!F948</f>
        <v>0</v>
      </c>
      <c r="F946" s="70">
        <f>'Input 1 - Schedule 1'!G948</f>
        <v>0</v>
      </c>
      <c r="G946" s="70">
        <f>'Input 1 - Schedule 1'!I948</f>
        <v>0</v>
      </c>
      <c r="H946" s="70" t="str">
        <f>'Input 1 - Schedule 1'!J948</f>
        <v/>
      </c>
      <c r="I946" s="70">
        <f>'Input 1 - Schedule 1'!U948</f>
        <v>0</v>
      </c>
      <c r="J946" s="46"/>
      <c r="L946" s="46"/>
      <c r="M946" s="46"/>
      <c r="N946" s="70">
        <f>SUMIFS('Input 3 - Capital Instruments'!P$6:P$222,'Input 3 - Capital Instruments'!$N$6:$N$222,C946)</f>
        <v>0</v>
      </c>
      <c r="O946" s="46"/>
      <c r="P946" s="46"/>
      <c r="Q946" s="46"/>
      <c r="R946" s="71">
        <f t="shared" si="264"/>
        <v>0</v>
      </c>
      <c r="S946" s="46"/>
      <c r="T946" s="46"/>
      <c r="U946" s="72">
        <f t="shared" si="265"/>
        <v>0</v>
      </c>
      <c r="V946" s="71">
        <f t="shared" si="266"/>
        <v>0</v>
      </c>
      <c r="W946" s="71">
        <f t="shared" si="267"/>
        <v>0</v>
      </c>
      <c r="Y946" s="46"/>
      <c r="AA946" s="46"/>
      <c r="AB946" s="51"/>
      <c r="AC946" s="51"/>
      <c r="AD946" s="51"/>
      <c r="AE946" s="51"/>
      <c r="AF946" s="51"/>
      <c r="AG946" s="72">
        <f t="shared" si="268"/>
        <v>0</v>
      </c>
      <c r="AH946" s="46"/>
      <c r="AI946" s="46"/>
      <c r="AJ946" s="72">
        <f t="shared" si="260"/>
        <v>0</v>
      </c>
      <c r="AK946" s="71">
        <f t="shared" si="261"/>
        <v>0</v>
      </c>
      <c r="AL946" s="71">
        <f t="shared" si="262"/>
        <v>0</v>
      </c>
      <c r="AN946" s="73">
        <f t="shared" si="269"/>
        <v>0</v>
      </c>
      <c r="AO946" s="78">
        <f t="shared" si="270"/>
        <v>0</v>
      </c>
      <c r="AP946" s="79">
        <f t="shared" si="271"/>
        <v>0</v>
      </c>
      <c r="AQ946" s="73">
        <f t="shared" si="272"/>
        <v>0</v>
      </c>
      <c r="AR946" s="78">
        <f t="shared" si="273"/>
        <v>0</v>
      </c>
      <c r="AS946" s="79">
        <f t="shared" si="274"/>
        <v>0</v>
      </c>
      <c r="AT946" s="80" t="str">
        <f t="shared" si="275"/>
        <v/>
      </c>
      <c r="AU946" s="80" t="str">
        <f t="shared" si="276"/>
        <v/>
      </c>
      <c r="AW946" s="3" t="s">
        <v>1</v>
      </c>
    </row>
    <row r="947" spans="1:49" x14ac:dyDescent="0.2">
      <c r="A947" s="81">
        <f t="shared" si="263"/>
        <v>940</v>
      </c>
      <c r="B947" s="77" t="str">
        <f>IFERROR(VLOOKUP(F947,GCC.Param!$B$3:$C$96,2,FALSE),"")</f>
        <v/>
      </c>
      <c r="C947" s="70">
        <f>'Input 1 - Schedule 1'!D949</f>
        <v>0</v>
      </c>
      <c r="D947" s="70">
        <f>'Input 1 - Schedule 1'!E949</f>
        <v>0</v>
      </c>
      <c r="E947" s="70">
        <f>'Input 1 - Schedule 1'!F949</f>
        <v>0</v>
      </c>
      <c r="F947" s="70">
        <f>'Input 1 - Schedule 1'!G949</f>
        <v>0</v>
      </c>
      <c r="G947" s="70">
        <f>'Input 1 - Schedule 1'!I949</f>
        <v>0</v>
      </c>
      <c r="H947" s="70" t="str">
        <f>'Input 1 - Schedule 1'!J949</f>
        <v/>
      </c>
      <c r="I947" s="70">
        <f>'Input 1 - Schedule 1'!U949</f>
        <v>0</v>
      </c>
      <c r="J947" s="46"/>
      <c r="L947" s="46"/>
      <c r="M947" s="46"/>
      <c r="N947" s="70">
        <f>SUMIFS('Input 3 - Capital Instruments'!P$6:P$222,'Input 3 - Capital Instruments'!$N$6:$N$222,C947)</f>
        <v>0</v>
      </c>
      <c r="O947" s="46"/>
      <c r="P947" s="46"/>
      <c r="Q947" s="46"/>
      <c r="R947" s="71">
        <f t="shared" si="264"/>
        <v>0</v>
      </c>
      <c r="S947" s="46"/>
      <c r="T947" s="46"/>
      <c r="U947" s="72">
        <f t="shared" si="265"/>
        <v>0</v>
      </c>
      <c r="V947" s="71">
        <f t="shared" si="266"/>
        <v>0</v>
      </c>
      <c r="W947" s="71">
        <f t="shared" si="267"/>
        <v>0</v>
      </c>
      <c r="Y947" s="46"/>
      <c r="AA947" s="46"/>
      <c r="AB947" s="51"/>
      <c r="AC947" s="51"/>
      <c r="AD947" s="51"/>
      <c r="AE947" s="51"/>
      <c r="AF947" s="51"/>
      <c r="AG947" s="72">
        <f t="shared" si="268"/>
        <v>0</v>
      </c>
      <c r="AH947" s="46"/>
      <c r="AI947" s="46"/>
      <c r="AJ947" s="72">
        <f t="shared" si="260"/>
        <v>0</v>
      </c>
      <c r="AK947" s="71">
        <f t="shared" si="261"/>
        <v>0</v>
      </c>
      <c r="AL947" s="71">
        <f t="shared" si="262"/>
        <v>0</v>
      </c>
      <c r="AN947" s="73">
        <f t="shared" si="269"/>
        <v>0</v>
      </c>
      <c r="AO947" s="78">
        <f t="shared" si="270"/>
        <v>0</v>
      </c>
      <c r="AP947" s="79">
        <f t="shared" si="271"/>
        <v>0</v>
      </c>
      <c r="AQ947" s="73">
        <f t="shared" si="272"/>
        <v>0</v>
      </c>
      <c r="AR947" s="78">
        <f t="shared" si="273"/>
        <v>0</v>
      </c>
      <c r="AS947" s="79">
        <f t="shared" si="274"/>
        <v>0</v>
      </c>
      <c r="AT947" s="80" t="str">
        <f t="shared" si="275"/>
        <v/>
      </c>
      <c r="AU947" s="80" t="str">
        <f t="shared" si="276"/>
        <v/>
      </c>
      <c r="AW947" s="3" t="s">
        <v>1</v>
      </c>
    </row>
    <row r="948" spans="1:49" x14ac:dyDescent="0.2">
      <c r="A948" s="81">
        <f t="shared" si="263"/>
        <v>941</v>
      </c>
      <c r="B948" s="77" t="str">
        <f>IFERROR(VLOOKUP(F948,GCC.Param!$B$3:$C$96,2,FALSE),"")</f>
        <v/>
      </c>
      <c r="C948" s="70">
        <f>'Input 1 - Schedule 1'!D950</f>
        <v>0</v>
      </c>
      <c r="D948" s="70">
        <f>'Input 1 - Schedule 1'!E950</f>
        <v>0</v>
      </c>
      <c r="E948" s="70">
        <f>'Input 1 - Schedule 1'!F950</f>
        <v>0</v>
      </c>
      <c r="F948" s="70">
        <f>'Input 1 - Schedule 1'!G950</f>
        <v>0</v>
      </c>
      <c r="G948" s="70">
        <f>'Input 1 - Schedule 1'!I950</f>
        <v>0</v>
      </c>
      <c r="H948" s="70" t="str">
        <f>'Input 1 - Schedule 1'!J950</f>
        <v/>
      </c>
      <c r="I948" s="70">
        <f>'Input 1 - Schedule 1'!U950</f>
        <v>0</v>
      </c>
      <c r="J948" s="46"/>
      <c r="L948" s="46"/>
      <c r="M948" s="46"/>
      <c r="N948" s="70">
        <f>SUMIFS('Input 3 - Capital Instruments'!P$6:P$222,'Input 3 - Capital Instruments'!$N$6:$N$222,C948)</f>
        <v>0</v>
      </c>
      <c r="O948" s="46"/>
      <c r="P948" s="46"/>
      <c r="Q948" s="46"/>
      <c r="R948" s="71">
        <f t="shared" si="264"/>
        <v>0</v>
      </c>
      <c r="S948" s="46"/>
      <c r="T948" s="46"/>
      <c r="U948" s="72">
        <f t="shared" si="265"/>
        <v>0</v>
      </c>
      <c r="V948" s="71">
        <f t="shared" si="266"/>
        <v>0</v>
      </c>
      <c r="W948" s="71">
        <f t="shared" si="267"/>
        <v>0</v>
      </c>
      <c r="Y948" s="46"/>
      <c r="AA948" s="46"/>
      <c r="AB948" s="51"/>
      <c r="AC948" s="51"/>
      <c r="AD948" s="51"/>
      <c r="AE948" s="51"/>
      <c r="AF948" s="51"/>
      <c r="AG948" s="72">
        <f t="shared" si="268"/>
        <v>0</v>
      </c>
      <c r="AH948" s="46"/>
      <c r="AI948" s="46"/>
      <c r="AJ948" s="72">
        <f t="shared" si="260"/>
        <v>0</v>
      </c>
      <c r="AK948" s="71">
        <f t="shared" si="261"/>
        <v>0</v>
      </c>
      <c r="AL948" s="71">
        <f t="shared" si="262"/>
        <v>0</v>
      </c>
      <c r="AN948" s="73">
        <f t="shared" si="269"/>
        <v>0</v>
      </c>
      <c r="AO948" s="78">
        <f t="shared" si="270"/>
        <v>0</v>
      </c>
      <c r="AP948" s="79">
        <f t="shared" si="271"/>
        <v>0</v>
      </c>
      <c r="AQ948" s="73">
        <f t="shared" si="272"/>
        <v>0</v>
      </c>
      <c r="AR948" s="78">
        <f t="shared" si="273"/>
        <v>0</v>
      </c>
      <c r="AS948" s="79">
        <f t="shared" si="274"/>
        <v>0</v>
      </c>
      <c r="AT948" s="80" t="str">
        <f t="shared" si="275"/>
        <v/>
      </c>
      <c r="AU948" s="80" t="str">
        <f t="shared" si="276"/>
        <v/>
      </c>
      <c r="AW948" s="3" t="s">
        <v>1</v>
      </c>
    </row>
    <row r="949" spans="1:49" x14ac:dyDescent="0.2">
      <c r="A949" s="81">
        <f t="shared" si="263"/>
        <v>942</v>
      </c>
      <c r="B949" s="77" t="str">
        <f>IFERROR(VLOOKUP(F949,GCC.Param!$B$3:$C$96,2,FALSE),"")</f>
        <v/>
      </c>
      <c r="C949" s="70">
        <f>'Input 1 - Schedule 1'!D951</f>
        <v>0</v>
      </c>
      <c r="D949" s="70">
        <f>'Input 1 - Schedule 1'!E951</f>
        <v>0</v>
      </c>
      <c r="E949" s="70">
        <f>'Input 1 - Schedule 1'!F951</f>
        <v>0</v>
      </c>
      <c r="F949" s="70">
        <f>'Input 1 - Schedule 1'!G951</f>
        <v>0</v>
      </c>
      <c r="G949" s="70">
        <f>'Input 1 - Schedule 1'!I951</f>
        <v>0</v>
      </c>
      <c r="H949" s="70" t="str">
        <f>'Input 1 - Schedule 1'!J951</f>
        <v/>
      </c>
      <c r="I949" s="70">
        <f>'Input 1 - Schedule 1'!U951</f>
        <v>0</v>
      </c>
      <c r="J949" s="46"/>
      <c r="L949" s="46"/>
      <c r="M949" s="46"/>
      <c r="N949" s="70">
        <f>SUMIFS('Input 3 - Capital Instruments'!P$6:P$222,'Input 3 - Capital Instruments'!$N$6:$N$222,C949)</f>
        <v>0</v>
      </c>
      <c r="O949" s="46"/>
      <c r="P949" s="46"/>
      <c r="Q949" s="46"/>
      <c r="R949" s="71">
        <f t="shared" si="264"/>
        <v>0</v>
      </c>
      <c r="S949" s="46"/>
      <c r="T949" s="46"/>
      <c r="U949" s="72">
        <f t="shared" si="265"/>
        <v>0</v>
      </c>
      <c r="V949" s="71">
        <f t="shared" si="266"/>
        <v>0</v>
      </c>
      <c r="W949" s="71">
        <f t="shared" si="267"/>
        <v>0</v>
      </c>
      <c r="Y949" s="46"/>
      <c r="AA949" s="46"/>
      <c r="AB949" s="51"/>
      <c r="AC949" s="51"/>
      <c r="AD949" s="51"/>
      <c r="AE949" s="51"/>
      <c r="AF949" s="51"/>
      <c r="AG949" s="72">
        <f t="shared" si="268"/>
        <v>0</v>
      </c>
      <c r="AH949" s="46"/>
      <c r="AI949" s="46"/>
      <c r="AJ949" s="72">
        <f t="shared" si="260"/>
        <v>0</v>
      </c>
      <c r="AK949" s="71">
        <f t="shared" si="261"/>
        <v>0</v>
      </c>
      <c r="AL949" s="71">
        <f t="shared" si="262"/>
        <v>0</v>
      </c>
      <c r="AN949" s="73">
        <f t="shared" si="269"/>
        <v>0</v>
      </c>
      <c r="AO949" s="78">
        <f t="shared" si="270"/>
        <v>0</v>
      </c>
      <c r="AP949" s="79">
        <f t="shared" si="271"/>
        <v>0</v>
      </c>
      <c r="AQ949" s="73">
        <f t="shared" si="272"/>
        <v>0</v>
      </c>
      <c r="AR949" s="78">
        <f t="shared" si="273"/>
        <v>0</v>
      </c>
      <c r="AS949" s="79">
        <f t="shared" si="274"/>
        <v>0</v>
      </c>
      <c r="AT949" s="80" t="str">
        <f t="shared" si="275"/>
        <v/>
      </c>
      <c r="AU949" s="80" t="str">
        <f t="shared" si="276"/>
        <v/>
      </c>
      <c r="AW949" s="3" t="s">
        <v>1</v>
      </c>
    </row>
    <row r="950" spans="1:49" x14ac:dyDescent="0.2">
      <c r="A950" s="81">
        <f t="shared" si="263"/>
        <v>943</v>
      </c>
      <c r="B950" s="77" t="str">
        <f>IFERROR(VLOOKUP(F950,GCC.Param!$B$3:$C$96,2,FALSE),"")</f>
        <v/>
      </c>
      <c r="C950" s="70">
        <f>'Input 1 - Schedule 1'!D952</f>
        <v>0</v>
      </c>
      <c r="D950" s="70">
        <f>'Input 1 - Schedule 1'!E952</f>
        <v>0</v>
      </c>
      <c r="E950" s="70">
        <f>'Input 1 - Schedule 1'!F952</f>
        <v>0</v>
      </c>
      <c r="F950" s="70">
        <f>'Input 1 - Schedule 1'!G952</f>
        <v>0</v>
      </c>
      <c r="G950" s="70">
        <f>'Input 1 - Schedule 1'!I952</f>
        <v>0</v>
      </c>
      <c r="H950" s="70" t="str">
        <f>'Input 1 - Schedule 1'!J952</f>
        <v/>
      </c>
      <c r="I950" s="70">
        <f>'Input 1 - Schedule 1'!U952</f>
        <v>0</v>
      </c>
      <c r="J950" s="46"/>
      <c r="L950" s="46"/>
      <c r="M950" s="46"/>
      <c r="N950" s="70">
        <f>SUMIFS('Input 3 - Capital Instruments'!P$6:P$222,'Input 3 - Capital Instruments'!$N$6:$N$222,C950)</f>
        <v>0</v>
      </c>
      <c r="O950" s="46"/>
      <c r="P950" s="46"/>
      <c r="Q950" s="46"/>
      <c r="R950" s="71">
        <f t="shared" si="264"/>
        <v>0</v>
      </c>
      <c r="S950" s="46"/>
      <c r="T950" s="46"/>
      <c r="U950" s="72">
        <f t="shared" si="265"/>
        <v>0</v>
      </c>
      <c r="V950" s="71">
        <f t="shared" si="266"/>
        <v>0</v>
      </c>
      <c r="W950" s="71">
        <f t="shared" si="267"/>
        <v>0</v>
      </c>
      <c r="Y950" s="46"/>
      <c r="AA950" s="46"/>
      <c r="AB950" s="51"/>
      <c r="AC950" s="51"/>
      <c r="AD950" s="51"/>
      <c r="AE950" s="51"/>
      <c r="AF950" s="51"/>
      <c r="AG950" s="72">
        <f t="shared" si="268"/>
        <v>0</v>
      </c>
      <c r="AH950" s="46"/>
      <c r="AI950" s="46"/>
      <c r="AJ950" s="72">
        <f t="shared" si="260"/>
        <v>0</v>
      </c>
      <c r="AK950" s="71">
        <f t="shared" si="261"/>
        <v>0</v>
      </c>
      <c r="AL950" s="71">
        <f t="shared" si="262"/>
        <v>0</v>
      </c>
      <c r="AN950" s="73">
        <f t="shared" si="269"/>
        <v>0</v>
      </c>
      <c r="AO950" s="78">
        <f t="shared" si="270"/>
        <v>0</v>
      </c>
      <c r="AP950" s="79">
        <f t="shared" si="271"/>
        <v>0</v>
      </c>
      <c r="AQ950" s="73">
        <f t="shared" si="272"/>
        <v>0</v>
      </c>
      <c r="AR950" s="78">
        <f t="shared" si="273"/>
        <v>0</v>
      </c>
      <c r="AS950" s="79">
        <f t="shared" si="274"/>
        <v>0</v>
      </c>
      <c r="AT950" s="80" t="str">
        <f t="shared" si="275"/>
        <v/>
      </c>
      <c r="AU950" s="80" t="str">
        <f t="shared" si="276"/>
        <v/>
      </c>
      <c r="AW950" s="3" t="s">
        <v>1</v>
      </c>
    </row>
    <row r="951" spans="1:49" x14ac:dyDescent="0.2">
      <c r="A951" s="81">
        <f t="shared" si="263"/>
        <v>944</v>
      </c>
      <c r="B951" s="77" t="str">
        <f>IFERROR(VLOOKUP(F951,GCC.Param!$B$3:$C$96,2,FALSE),"")</f>
        <v/>
      </c>
      <c r="C951" s="70">
        <f>'Input 1 - Schedule 1'!D953</f>
        <v>0</v>
      </c>
      <c r="D951" s="70">
        <f>'Input 1 - Schedule 1'!E953</f>
        <v>0</v>
      </c>
      <c r="E951" s="70">
        <f>'Input 1 - Schedule 1'!F953</f>
        <v>0</v>
      </c>
      <c r="F951" s="70">
        <f>'Input 1 - Schedule 1'!G953</f>
        <v>0</v>
      </c>
      <c r="G951" s="70">
        <f>'Input 1 - Schedule 1'!I953</f>
        <v>0</v>
      </c>
      <c r="H951" s="70" t="str">
        <f>'Input 1 - Schedule 1'!J953</f>
        <v/>
      </c>
      <c r="I951" s="70">
        <f>'Input 1 - Schedule 1'!U953</f>
        <v>0</v>
      </c>
      <c r="J951" s="46"/>
      <c r="L951" s="46"/>
      <c r="M951" s="46"/>
      <c r="N951" s="70">
        <f>SUMIFS('Input 3 - Capital Instruments'!P$6:P$222,'Input 3 - Capital Instruments'!$N$6:$N$222,C951)</f>
        <v>0</v>
      </c>
      <c r="O951" s="46"/>
      <c r="P951" s="46"/>
      <c r="Q951" s="46"/>
      <c r="R951" s="71">
        <f t="shared" si="264"/>
        <v>0</v>
      </c>
      <c r="S951" s="46"/>
      <c r="T951" s="46"/>
      <c r="U951" s="72">
        <f t="shared" si="265"/>
        <v>0</v>
      </c>
      <c r="V951" s="71">
        <f t="shared" si="266"/>
        <v>0</v>
      </c>
      <c r="W951" s="71">
        <f t="shared" si="267"/>
        <v>0</v>
      </c>
      <c r="Y951" s="46"/>
      <c r="AA951" s="46"/>
      <c r="AB951" s="51"/>
      <c r="AC951" s="51"/>
      <c r="AD951" s="51"/>
      <c r="AE951" s="51"/>
      <c r="AF951" s="51"/>
      <c r="AG951" s="72">
        <f t="shared" si="268"/>
        <v>0</v>
      </c>
      <c r="AH951" s="46"/>
      <c r="AI951" s="46"/>
      <c r="AJ951" s="72">
        <f t="shared" si="260"/>
        <v>0</v>
      </c>
      <c r="AK951" s="71">
        <f t="shared" si="261"/>
        <v>0</v>
      </c>
      <c r="AL951" s="71">
        <f t="shared" si="262"/>
        <v>0</v>
      </c>
      <c r="AN951" s="73">
        <f t="shared" si="269"/>
        <v>0</v>
      </c>
      <c r="AO951" s="78">
        <f t="shared" si="270"/>
        <v>0</v>
      </c>
      <c r="AP951" s="79">
        <f t="shared" si="271"/>
        <v>0</v>
      </c>
      <c r="AQ951" s="73">
        <f t="shared" si="272"/>
        <v>0</v>
      </c>
      <c r="AR951" s="78">
        <f t="shared" si="273"/>
        <v>0</v>
      </c>
      <c r="AS951" s="79">
        <f t="shared" si="274"/>
        <v>0</v>
      </c>
      <c r="AT951" s="80" t="str">
        <f t="shared" si="275"/>
        <v/>
      </c>
      <c r="AU951" s="80" t="str">
        <f t="shared" si="276"/>
        <v/>
      </c>
      <c r="AW951" s="3" t="s">
        <v>1</v>
      </c>
    </row>
    <row r="952" spans="1:49" x14ac:dyDescent="0.2">
      <c r="A952" s="81">
        <f t="shared" si="263"/>
        <v>945</v>
      </c>
      <c r="B952" s="77" t="str">
        <f>IFERROR(VLOOKUP(F952,GCC.Param!$B$3:$C$96,2,FALSE),"")</f>
        <v/>
      </c>
      <c r="C952" s="70">
        <f>'Input 1 - Schedule 1'!D954</f>
        <v>0</v>
      </c>
      <c r="D952" s="70">
        <f>'Input 1 - Schedule 1'!E954</f>
        <v>0</v>
      </c>
      <c r="E952" s="70">
        <f>'Input 1 - Schedule 1'!F954</f>
        <v>0</v>
      </c>
      <c r="F952" s="70">
        <f>'Input 1 - Schedule 1'!G954</f>
        <v>0</v>
      </c>
      <c r="G952" s="70">
        <f>'Input 1 - Schedule 1'!I954</f>
        <v>0</v>
      </c>
      <c r="H952" s="70" t="str">
        <f>'Input 1 - Schedule 1'!J954</f>
        <v/>
      </c>
      <c r="I952" s="70">
        <f>'Input 1 - Schedule 1'!U954</f>
        <v>0</v>
      </c>
      <c r="J952" s="46"/>
      <c r="L952" s="46"/>
      <c r="M952" s="46"/>
      <c r="N952" s="70">
        <f>SUMIFS('Input 3 - Capital Instruments'!P$6:P$222,'Input 3 - Capital Instruments'!$N$6:$N$222,C952)</f>
        <v>0</v>
      </c>
      <c r="O952" s="46"/>
      <c r="P952" s="46"/>
      <c r="Q952" s="46"/>
      <c r="R952" s="71">
        <f t="shared" si="264"/>
        <v>0</v>
      </c>
      <c r="S952" s="46"/>
      <c r="T952" s="46"/>
      <c r="U952" s="72">
        <f t="shared" si="265"/>
        <v>0</v>
      </c>
      <c r="V952" s="71">
        <f t="shared" si="266"/>
        <v>0</v>
      </c>
      <c r="W952" s="71">
        <f t="shared" si="267"/>
        <v>0</v>
      </c>
      <c r="Y952" s="46"/>
      <c r="AA952" s="46"/>
      <c r="AB952" s="51"/>
      <c r="AC952" s="51"/>
      <c r="AD952" s="51"/>
      <c r="AE952" s="51"/>
      <c r="AF952" s="51"/>
      <c r="AG952" s="72">
        <f t="shared" si="268"/>
        <v>0</v>
      </c>
      <c r="AH952" s="46"/>
      <c r="AI952" s="46"/>
      <c r="AJ952" s="72">
        <f t="shared" si="260"/>
        <v>0</v>
      </c>
      <c r="AK952" s="71">
        <f t="shared" si="261"/>
        <v>0</v>
      </c>
      <c r="AL952" s="71">
        <f t="shared" si="262"/>
        <v>0</v>
      </c>
      <c r="AN952" s="73">
        <f t="shared" si="269"/>
        <v>0</v>
      </c>
      <c r="AO952" s="78">
        <f t="shared" si="270"/>
        <v>0</v>
      </c>
      <c r="AP952" s="79">
        <f t="shared" si="271"/>
        <v>0</v>
      </c>
      <c r="AQ952" s="73">
        <f t="shared" si="272"/>
        <v>0</v>
      </c>
      <c r="AR952" s="78">
        <f t="shared" si="273"/>
        <v>0</v>
      </c>
      <c r="AS952" s="79">
        <f t="shared" si="274"/>
        <v>0</v>
      </c>
      <c r="AT952" s="80" t="str">
        <f t="shared" si="275"/>
        <v/>
      </c>
      <c r="AU952" s="80" t="str">
        <f t="shared" si="276"/>
        <v/>
      </c>
      <c r="AW952" s="3" t="s">
        <v>1</v>
      </c>
    </row>
    <row r="953" spans="1:49" x14ac:dyDescent="0.2">
      <c r="A953" s="81">
        <f t="shared" si="263"/>
        <v>946</v>
      </c>
      <c r="B953" s="77" t="str">
        <f>IFERROR(VLOOKUP(F953,GCC.Param!$B$3:$C$96,2,FALSE),"")</f>
        <v/>
      </c>
      <c r="C953" s="70">
        <f>'Input 1 - Schedule 1'!D955</f>
        <v>0</v>
      </c>
      <c r="D953" s="70">
        <f>'Input 1 - Schedule 1'!E955</f>
        <v>0</v>
      </c>
      <c r="E953" s="70">
        <f>'Input 1 - Schedule 1'!F955</f>
        <v>0</v>
      </c>
      <c r="F953" s="70">
        <f>'Input 1 - Schedule 1'!G955</f>
        <v>0</v>
      </c>
      <c r="G953" s="70">
        <f>'Input 1 - Schedule 1'!I955</f>
        <v>0</v>
      </c>
      <c r="H953" s="70" t="str">
        <f>'Input 1 - Schedule 1'!J955</f>
        <v/>
      </c>
      <c r="I953" s="70">
        <f>'Input 1 - Schedule 1'!U955</f>
        <v>0</v>
      </c>
      <c r="J953" s="46"/>
      <c r="L953" s="46"/>
      <c r="M953" s="46"/>
      <c r="N953" s="70">
        <f>SUMIFS('Input 3 - Capital Instruments'!P$6:P$222,'Input 3 - Capital Instruments'!$N$6:$N$222,C953)</f>
        <v>0</v>
      </c>
      <c r="O953" s="46"/>
      <c r="P953" s="46"/>
      <c r="Q953" s="46"/>
      <c r="R953" s="71">
        <f t="shared" si="264"/>
        <v>0</v>
      </c>
      <c r="S953" s="46"/>
      <c r="T953" s="46"/>
      <c r="U953" s="72">
        <f t="shared" si="265"/>
        <v>0</v>
      </c>
      <c r="V953" s="71">
        <f t="shared" si="266"/>
        <v>0</v>
      </c>
      <c r="W953" s="71">
        <f t="shared" si="267"/>
        <v>0</v>
      </c>
      <c r="Y953" s="46"/>
      <c r="AA953" s="46"/>
      <c r="AB953" s="51"/>
      <c r="AC953" s="51"/>
      <c r="AD953" s="51"/>
      <c r="AE953" s="51"/>
      <c r="AF953" s="51"/>
      <c r="AG953" s="72">
        <f t="shared" si="268"/>
        <v>0</v>
      </c>
      <c r="AH953" s="46"/>
      <c r="AI953" s="46"/>
      <c r="AJ953" s="72">
        <f t="shared" si="260"/>
        <v>0</v>
      </c>
      <c r="AK953" s="71">
        <f t="shared" si="261"/>
        <v>0</v>
      </c>
      <c r="AL953" s="71">
        <f t="shared" si="262"/>
        <v>0</v>
      </c>
      <c r="AN953" s="73">
        <f t="shared" si="269"/>
        <v>0</v>
      </c>
      <c r="AO953" s="78">
        <f t="shared" si="270"/>
        <v>0</v>
      </c>
      <c r="AP953" s="79">
        <f t="shared" si="271"/>
        <v>0</v>
      </c>
      <c r="AQ953" s="73">
        <f t="shared" si="272"/>
        <v>0</v>
      </c>
      <c r="AR953" s="78">
        <f t="shared" si="273"/>
        <v>0</v>
      </c>
      <c r="AS953" s="79">
        <f t="shared" si="274"/>
        <v>0</v>
      </c>
      <c r="AT953" s="80" t="str">
        <f t="shared" si="275"/>
        <v/>
      </c>
      <c r="AU953" s="80" t="str">
        <f t="shared" si="276"/>
        <v/>
      </c>
      <c r="AW953" s="3" t="s">
        <v>1</v>
      </c>
    </row>
    <row r="954" spans="1:49" x14ac:dyDescent="0.2">
      <c r="A954" s="81">
        <f t="shared" si="263"/>
        <v>947</v>
      </c>
      <c r="B954" s="77" t="str">
        <f>IFERROR(VLOOKUP(F954,GCC.Param!$B$3:$C$96,2,FALSE),"")</f>
        <v/>
      </c>
      <c r="C954" s="70">
        <f>'Input 1 - Schedule 1'!D956</f>
        <v>0</v>
      </c>
      <c r="D954" s="70">
        <f>'Input 1 - Schedule 1'!E956</f>
        <v>0</v>
      </c>
      <c r="E954" s="70">
        <f>'Input 1 - Schedule 1'!F956</f>
        <v>0</v>
      </c>
      <c r="F954" s="70">
        <f>'Input 1 - Schedule 1'!G956</f>
        <v>0</v>
      </c>
      <c r="G954" s="70">
        <f>'Input 1 - Schedule 1'!I956</f>
        <v>0</v>
      </c>
      <c r="H954" s="70" t="str">
        <f>'Input 1 - Schedule 1'!J956</f>
        <v/>
      </c>
      <c r="I954" s="70">
        <f>'Input 1 - Schedule 1'!U956</f>
        <v>0</v>
      </c>
      <c r="J954" s="46"/>
      <c r="L954" s="46"/>
      <c r="M954" s="46"/>
      <c r="N954" s="70">
        <f>SUMIFS('Input 3 - Capital Instruments'!P$6:P$222,'Input 3 - Capital Instruments'!$N$6:$N$222,C954)</f>
        <v>0</v>
      </c>
      <c r="O954" s="46"/>
      <c r="P954" s="46"/>
      <c r="Q954" s="46"/>
      <c r="R954" s="71">
        <f t="shared" si="264"/>
        <v>0</v>
      </c>
      <c r="S954" s="46"/>
      <c r="T954" s="46"/>
      <c r="U954" s="72">
        <f t="shared" si="265"/>
        <v>0</v>
      </c>
      <c r="V954" s="71">
        <f t="shared" si="266"/>
        <v>0</v>
      </c>
      <c r="W954" s="71">
        <f t="shared" si="267"/>
        <v>0</v>
      </c>
      <c r="Y954" s="46"/>
      <c r="AA954" s="46"/>
      <c r="AB954" s="51"/>
      <c r="AC954" s="51"/>
      <c r="AD954" s="51"/>
      <c r="AE954" s="51"/>
      <c r="AF954" s="51"/>
      <c r="AG954" s="72">
        <f t="shared" si="268"/>
        <v>0</v>
      </c>
      <c r="AH954" s="46"/>
      <c r="AI954" s="46"/>
      <c r="AJ954" s="72">
        <f t="shared" si="260"/>
        <v>0</v>
      </c>
      <c r="AK954" s="71">
        <f t="shared" si="261"/>
        <v>0</v>
      </c>
      <c r="AL954" s="71">
        <f t="shared" si="262"/>
        <v>0</v>
      </c>
      <c r="AN954" s="73">
        <f t="shared" si="269"/>
        <v>0</v>
      </c>
      <c r="AO954" s="78">
        <f t="shared" si="270"/>
        <v>0</v>
      </c>
      <c r="AP954" s="79">
        <f t="shared" si="271"/>
        <v>0</v>
      </c>
      <c r="AQ954" s="73">
        <f t="shared" si="272"/>
        <v>0</v>
      </c>
      <c r="AR954" s="78">
        <f t="shared" si="273"/>
        <v>0</v>
      </c>
      <c r="AS954" s="79">
        <f t="shared" si="274"/>
        <v>0</v>
      </c>
      <c r="AT954" s="80" t="str">
        <f t="shared" si="275"/>
        <v/>
      </c>
      <c r="AU954" s="80" t="str">
        <f t="shared" si="276"/>
        <v/>
      </c>
      <c r="AW954" s="3" t="s">
        <v>1</v>
      </c>
    </row>
    <row r="955" spans="1:49" x14ac:dyDescent="0.2">
      <c r="A955" s="81">
        <f t="shared" si="263"/>
        <v>948</v>
      </c>
      <c r="B955" s="77" t="str">
        <f>IFERROR(VLOOKUP(F955,GCC.Param!$B$3:$C$96,2,FALSE),"")</f>
        <v/>
      </c>
      <c r="C955" s="70">
        <f>'Input 1 - Schedule 1'!D957</f>
        <v>0</v>
      </c>
      <c r="D955" s="70">
        <f>'Input 1 - Schedule 1'!E957</f>
        <v>0</v>
      </c>
      <c r="E955" s="70">
        <f>'Input 1 - Schedule 1'!F957</f>
        <v>0</v>
      </c>
      <c r="F955" s="70">
        <f>'Input 1 - Schedule 1'!G957</f>
        <v>0</v>
      </c>
      <c r="G955" s="70">
        <f>'Input 1 - Schedule 1'!I957</f>
        <v>0</v>
      </c>
      <c r="H955" s="70" t="str">
        <f>'Input 1 - Schedule 1'!J957</f>
        <v/>
      </c>
      <c r="I955" s="70">
        <f>'Input 1 - Schedule 1'!U957</f>
        <v>0</v>
      </c>
      <c r="J955" s="46"/>
      <c r="L955" s="46"/>
      <c r="M955" s="46"/>
      <c r="N955" s="70">
        <f>SUMIFS('Input 3 - Capital Instruments'!P$6:P$222,'Input 3 - Capital Instruments'!$N$6:$N$222,C955)</f>
        <v>0</v>
      </c>
      <c r="O955" s="46"/>
      <c r="P955" s="46"/>
      <c r="Q955" s="46"/>
      <c r="R955" s="71">
        <f t="shared" si="264"/>
        <v>0</v>
      </c>
      <c r="S955" s="46"/>
      <c r="T955" s="46"/>
      <c r="U955" s="72">
        <f t="shared" si="265"/>
        <v>0</v>
      </c>
      <c r="V955" s="71">
        <f t="shared" si="266"/>
        <v>0</v>
      </c>
      <c r="W955" s="71">
        <f t="shared" si="267"/>
        <v>0</v>
      </c>
      <c r="Y955" s="46"/>
      <c r="AA955" s="46"/>
      <c r="AB955" s="51"/>
      <c r="AC955" s="51"/>
      <c r="AD955" s="51"/>
      <c r="AE955" s="51"/>
      <c r="AF955" s="51"/>
      <c r="AG955" s="72">
        <f t="shared" si="268"/>
        <v>0</v>
      </c>
      <c r="AH955" s="46"/>
      <c r="AI955" s="46"/>
      <c r="AJ955" s="72">
        <f t="shared" si="260"/>
        <v>0</v>
      </c>
      <c r="AK955" s="71">
        <f t="shared" si="261"/>
        <v>0</v>
      </c>
      <c r="AL955" s="71">
        <f t="shared" si="262"/>
        <v>0</v>
      </c>
      <c r="AN955" s="73">
        <f t="shared" si="269"/>
        <v>0</v>
      </c>
      <c r="AO955" s="78">
        <f t="shared" si="270"/>
        <v>0</v>
      </c>
      <c r="AP955" s="79">
        <f t="shared" si="271"/>
        <v>0</v>
      </c>
      <c r="AQ955" s="73">
        <f t="shared" si="272"/>
        <v>0</v>
      </c>
      <c r="AR955" s="78">
        <f t="shared" si="273"/>
        <v>0</v>
      </c>
      <c r="AS955" s="79">
        <f t="shared" si="274"/>
        <v>0</v>
      </c>
      <c r="AT955" s="80" t="str">
        <f t="shared" si="275"/>
        <v/>
      </c>
      <c r="AU955" s="80" t="str">
        <f t="shared" si="276"/>
        <v/>
      </c>
      <c r="AW955" s="3" t="s">
        <v>1</v>
      </c>
    </row>
    <row r="956" spans="1:49" x14ac:dyDescent="0.2">
      <c r="A956" s="81">
        <f t="shared" si="263"/>
        <v>949</v>
      </c>
      <c r="B956" s="77" t="str">
        <f>IFERROR(VLOOKUP(F956,GCC.Param!$B$3:$C$96,2,FALSE),"")</f>
        <v/>
      </c>
      <c r="C956" s="70">
        <f>'Input 1 - Schedule 1'!D958</f>
        <v>0</v>
      </c>
      <c r="D956" s="70">
        <f>'Input 1 - Schedule 1'!E958</f>
        <v>0</v>
      </c>
      <c r="E956" s="70">
        <f>'Input 1 - Schedule 1'!F958</f>
        <v>0</v>
      </c>
      <c r="F956" s="70">
        <f>'Input 1 - Schedule 1'!G958</f>
        <v>0</v>
      </c>
      <c r="G956" s="70">
        <f>'Input 1 - Schedule 1'!I958</f>
        <v>0</v>
      </c>
      <c r="H956" s="70" t="str">
        <f>'Input 1 - Schedule 1'!J958</f>
        <v/>
      </c>
      <c r="I956" s="70">
        <f>'Input 1 - Schedule 1'!U958</f>
        <v>0</v>
      </c>
      <c r="J956" s="46"/>
      <c r="L956" s="46"/>
      <c r="M956" s="46"/>
      <c r="N956" s="70">
        <f>SUMIFS('Input 3 - Capital Instruments'!P$6:P$222,'Input 3 - Capital Instruments'!$N$6:$N$222,C956)</f>
        <v>0</v>
      </c>
      <c r="O956" s="46"/>
      <c r="P956" s="46"/>
      <c r="Q956" s="46"/>
      <c r="R956" s="71">
        <f t="shared" si="264"/>
        <v>0</v>
      </c>
      <c r="S956" s="46"/>
      <c r="T956" s="46"/>
      <c r="U956" s="72">
        <f t="shared" si="265"/>
        <v>0</v>
      </c>
      <c r="V956" s="71">
        <f t="shared" si="266"/>
        <v>0</v>
      </c>
      <c r="W956" s="71">
        <f t="shared" si="267"/>
        <v>0</v>
      </c>
      <c r="Y956" s="46"/>
      <c r="AA956" s="46"/>
      <c r="AB956" s="51"/>
      <c r="AC956" s="51"/>
      <c r="AD956" s="51"/>
      <c r="AE956" s="51"/>
      <c r="AF956" s="51"/>
      <c r="AG956" s="72">
        <f t="shared" si="268"/>
        <v>0</v>
      </c>
      <c r="AH956" s="46"/>
      <c r="AI956" s="46"/>
      <c r="AJ956" s="72">
        <f t="shared" si="260"/>
        <v>0</v>
      </c>
      <c r="AK956" s="71">
        <f t="shared" si="261"/>
        <v>0</v>
      </c>
      <c r="AL956" s="71">
        <f t="shared" si="262"/>
        <v>0</v>
      </c>
      <c r="AN956" s="73">
        <f t="shared" si="269"/>
        <v>0</v>
      </c>
      <c r="AO956" s="78">
        <f t="shared" si="270"/>
        <v>0</v>
      </c>
      <c r="AP956" s="79">
        <f t="shared" si="271"/>
        <v>0</v>
      </c>
      <c r="AQ956" s="73">
        <f t="shared" si="272"/>
        <v>0</v>
      </c>
      <c r="AR956" s="78">
        <f t="shared" si="273"/>
        <v>0</v>
      </c>
      <c r="AS956" s="79">
        <f t="shared" si="274"/>
        <v>0</v>
      </c>
      <c r="AT956" s="80" t="str">
        <f t="shared" si="275"/>
        <v/>
      </c>
      <c r="AU956" s="80" t="str">
        <f t="shared" si="276"/>
        <v/>
      </c>
      <c r="AW956" s="3" t="s">
        <v>1</v>
      </c>
    </row>
    <row r="957" spans="1:49" x14ac:dyDescent="0.2">
      <c r="A957" s="81">
        <f t="shared" si="263"/>
        <v>950</v>
      </c>
      <c r="B957" s="77" t="str">
        <f>IFERROR(VLOOKUP(F957,GCC.Param!$B$3:$C$96,2,FALSE),"")</f>
        <v/>
      </c>
      <c r="C957" s="70">
        <f>'Input 1 - Schedule 1'!D959</f>
        <v>0</v>
      </c>
      <c r="D957" s="70">
        <f>'Input 1 - Schedule 1'!E959</f>
        <v>0</v>
      </c>
      <c r="E957" s="70">
        <f>'Input 1 - Schedule 1'!F959</f>
        <v>0</v>
      </c>
      <c r="F957" s="70">
        <f>'Input 1 - Schedule 1'!G959</f>
        <v>0</v>
      </c>
      <c r="G957" s="70">
        <f>'Input 1 - Schedule 1'!I959</f>
        <v>0</v>
      </c>
      <c r="H957" s="70" t="str">
        <f>'Input 1 - Schedule 1'!J959</f>
        <v/>
      </c>
      <c r="I957" s="70">
        <f>'Input 1 - Schedule 1'!U959</f>
        <v>0</v>
      </c>
      <c r="J957" s="46"/>
      <c r="L957" s="46"/>
      <c r="M957" s="46"/>
      <c r="N957" s="70">
        <f>SUMIFS('Input 3 - Capital Instruments'!P$6:P$222,'Input 3 - Capital Instruments'!$N$6:$N$222,C957)</f>
        <v>0</v>
      </c>
      <c r="O957" s="46"/>
      <c r="P957" s="46"/>
      <c r="Q957" s="46"/>
      <c r="R957" s="71">
        <f t="shared" si="264"/>
        <v>0</v>
      </c>
      <c r="S957" s="46"/>
      <c r="T957" s="46"/>
      <c r="U957" s="72">
        <f t="shared" si="265"/>
        <v>0</v>
      </c>
      <c r="V957" s="71">
        <f t="shared" si="266"/>
        <v>0</v>
      </c>
      <c r="W957" s="71">
        <f t="shared" si="267"/>
        <v>0</v>
      </c>
      <c r="Y957" s="46"/>
      <c r="AA957" s="46"/>
      <c r="AB957" s="51"/>
      <c r="AC957" s="51"/>
      <c r="AD957" s="51"/>
      <c r="AE957" s="51"/>
      <c r="AF957" s="51"/>
      <c r="AG957" s="72">
        <f t="shared" si="268"/>
        <v>0</v>
      </c>
      <c r="AH957" s="46"/>
      <c r="AI957" s="46"/>
      <c r="AJ957" s="72">
        <f t="shared" si="260"/>
        <v>0</v>
      </c>
      <c r="AK957" s="71">
        <f t="shared" si="261"/>
        <v>0</v>
      </c>
      <c r="AL957" s="71">
        <f t="shared" si="262"/>
        <v>0</v>
      </c>
      <c r="AN957" s="73">
        <f t="shared" si="269"/>
        <v>0</v>
      </c>
      <c r="AO957" s="78">
        <f t="shared" si="270"/>
        <v>0</v>
      </c>
      <c r="AP957" s="79">
        <f t="shared" si="271"/>
        <v>0</v>
      </c>
      <c r="AQ957" s="73">
        <f t="shared" si="272"/>
        <v>0</v>
      </c>
      <c r="AR957" s="78">
        <f t="shared" si="273"/>
        <v>0</v>
      </c>
      <c r="AS957" s="79">
        <f t="shared" si="274"/>
        <v>0</v>
      </c>
      <c r="AT957" s="80" t="str">
        <f t="shared" si="275"/>
        <v/>
      </c>
      <c r="AU957" s="80" t="str">
        <f t="shared" si="276"/>
        <v/>
      </c>
      <c r="AW957" s="3" t="s">
        <v>1</v>
      </c>
    </row>
    <row r="958" spans="1:49" x14ac:dyDescent="0.2">
      <c r="A958" s="81">
        <f t="shared" si="263"/>
        <v>951</v>
      </c>
      <c r="B958" s="77" t="str">
        <f>IFERROR(VLOOKUP(F958,GCC.Param!$B$3:$C$96,2,FALSE),"")</f>
        <v/>
      </c>
      <c r="C958" s="70">
        <f>'Input 1 - Schedule 1'!D960</f>
        <v>0</v>
      </c>
      <c r="D958" s="70">
        <f>'Input 1 - Schedule 1'!E960</f>
        <v>0</v>
      </c>
      <c r="E958" s="70">
        <f>'Input 1 - Schedule 1'!F960</f>
        <v>0</v>
      </c>
      <c r="F958" s="70">
        <f>'Input 1 - Schedule 1'!G960</f>
        <v>0</v>
      </c>
      <c r="G958" s="70">
        <f>'Input 1 - Schedule 1'!I960</f>
        <v>0</v>
      </c>
      <c r="H958" s="70" t="str">
        <f>'Input 1 - Schedule 1'!J960</f>
        <v/>
      </c>
      <c r="I958" s="70">
        <f>'Input 1 - Schedule 1'!U960</f>
        <v>0</v>
      </c>
      <c r="J958" s="46"/>
      <c r="L958" s="46"/>
      <c r="M958" s="46"/>
      <c r="N958" s="70">
        <f>SUMIFS('Input 3 - Capital Instruments'!P$6:P$222,'Input 3 - Capital Instruments'!$N$6:$N$222,C958)</f>
        <v>0</v>
      </c>
      <c r="O958" s="46"/>
      <c r="P958" s="46"/>
      <c r="Q958" s="46"/>
      <c r="R958" s="71">
        <f t="shared" si="264"/>
        <v>0</v>
      </c>
      <c r="S958" s="46"/>
      <c r="T958" s="46"/>
      <c r="U958" s="72">
        <f t="shared" si="265"/>
        <v>0</v>
      </c>
      <c r="V958" s="71">
        <f t="shared" si="266"/>
        <v>0</v>
      </c>
      <c r="W958" s="71">
        <f t="shared" si="267"/>
        <v>0</v>
      </c>
      <c r="Y958" s="46"/>
      <c r="AA958" s="46"/>
      <c r="AB958" s="51"/>
      <c r="AC958" s="51"/>
      <c r="AD958" s="51"/>
      <c r="AE958" s="51"/>
      <c r="AF958" s="51"/>
      <c r="AG958" s="72">
        <f t="shared" si="268"/>
        <v>0</v>
      </c>
      <c r="AH958" s="46"/>
      <c r="AI958" s="46"/>
      <c r="AJ958" s="72">
        <f t="shared" si="260"/>
        <v>0</v>
      </c>
      <c r="AK958" s="71">
        <f t="shared" si="261"/>
        <v>0</v>
      </c>
      <c r="AL958" s="71">
        <f t="shared" si="262"/>
        <v>0</v>
      </c>
      <c r="AN958" s="73">
        <f t="shared" si="269"/>
        <v>0</v>
      </c>
      <c r="AO958" s="78">
        <f t="shared" si="270"/>
        <v>0</v>
      </c>
      <c r="AP958" s="79">
        <f t="shared" si="271"/>
        <v>0</v>
      </c>
      <c r="AQ958" s="73">
        <f t="shared" si="272"/>
        <v>0</v>
      </c>
      <c r="AR958" s="78">
        <f t="shared" si="273"/>
        <v>0</v>
      </c>
      <c r="AS958" s="79">
        <f t="shared" si="274"/>
        <v>0</v>
      </c>
      <c r="AT958" s="80" t="str">
        <f t="shared" si="275"/>
        <v/>
      </c>
      <c r="AU958" s="80" t="str">
        <f t="shared" si="276"/>
        <v/>
      </c>
      <c r="AW958" s="3" t="s">
        <v>1</v>
      </c>
    </row>
    <row r="959" spans="1:49" x14ac:dyDescent="0.2">
      <c r="A959" s="81">
        <f t="shared" si="263"/>
        <v>952</v>
      </c>
      <c r="B959" s="77" t="str">
        <f>IFERROR(VLOOKUP(F959,GCC.Param!$B$3:$C$96,2,FALSE),"")</f>
        <v/>
      </c>
      <c r="C959" s="70">
        <f>'Input 1 - Schedule 1'!D961</f>
        <v>0</v>
      </c>
      <c r="D959" s="70">
        <f>'Input 1 - Schedule 1'!E961</f>
        <v>0</v>
      </c>
      <c r="E959" s="70">
        <f>'Input 1 - Schedule 1'!F961</f>
        <v>0</v>
      </c>
      <c r="F959" s="70">
        <f>'Input 1 - Schedule 1'!G961</f>
        <v>0</v>
      </c>
      <c r="G959" s="70">
        <f>'Input 1 - Schedule 1'!I961</f>
        <v>0</v>
      </c>
      <c r="H959" s="70" t="str">
        <f>'Input 1 - Schedule 1'!J961</f>
        <v/>
      </c>
      <c r="I959" s="70">
        <f>'Input 1 - Schedule 1'!U961</f>
        <v>0</v>
      </c>
      <c r="J959" s="46"/>
      <c r="L959" s="46"/>
      <c r="M959" s="46"/>
      <c r="N959" s="70">
        <f>SUMIFS('Input 3 - Capital Instruments'!P$6:P$222,'Input 3 - Capital Instruments'!$N$6:$N$222,C959)</f>
        <v>0</v>
      </c>
      <c r="O959" s="46"/>
      <c r="P959" s="46"/>
      <c r="Q959" s="46"/>
      <c r="R959" s="71">
        <f t="shared" si="264"/>
        <v>0</v>
      </c>
      <c r="S959" s="46"/>
      <c r="T959" s="46"/>
      <c r="U959" s="72">
        <f t="shared" si="265"/>
        <v>0</v>
      </c>
      <c r="V959" s="71">
        <f t="shared" si="266"/>
        <v>0</v>
      </c>
      <c r="W959" s="71">
        <f t="shared" si="267"/>
        <v>0</v>
      </c>
      <c r="Y959" s="46"/>
      <c r="AA959" s="46"/>
      <c r="AB959" s="51"/>
      <c r="AC959" s="51"/>
      <c r="AD959" s="51"/>
      <c r="AE959" s="51"/>
      <c r="AF959" s="51"/>
      <c r="AG959" s="72">
        <f t="shared" si="268"/>
        <v>0</v>
      </c>
      <c r="AH959" s="46"/>
      <c r="AI959" s="46"/>
      <c r="AJ959" s="72">
        <f t="shared" si="260"/>
        <v>0</v>
      </c>
      <c r="AK959" s="71">
        <f t="shared" si="261"/>
        <v>0</v>
      </c>
      <c r="AL959" s="71">
        <f t="shared" si="262"/>
        <v>0</v>
      </c>
      <c r="AN959" s="73">
        <f t="shared" si="269"/>
        <v>0</v>
      </c>
      <c r="AO959" s="78">
        <f t="shared" si="270"/>
        <v>0</v>
      </c>
      <c r="AP959" s="79">
        <f t="shared" si="271"/>
        <v>0</v>
      </c>
      <c r="AQ959" s="73">
        <f t="shared" si="272"/>
        <v>0</v>
      </c>
      <c r="AR959" s="78">
        <f t="shared" si="273"/>
        <v>0</v>
      </c>
      <c r="AS959" s="79">
        <f t="shared" si="274"/>
        <v>0</v>
      </c>
      <c r="AT959" s="80" t="str">
        <f t="shared" si="275"/>
        <v/>
      </c>
      <c r="AU959" s="80" t="str">
        <f t="shared" si="276"/>
        <v/>
      </c>
      <c r="AW959" s="3" t="s">
        <v>1</v>
      </c>
    </row>
    <row r="960" spans="1:49" x14ac:dyDescent="0.2">
      <c r="A960" s="81">
        <f t="shared" si="263"/>
        <v>953</v>
      </c>
      <c r="B960" s="77" t="str">
        <f>IFERROR(VLOOKUP(F960,GCC.Param!$B$3:$C$96,2,FALSE),"")</f>
        <v/>
      </c>
      <c r="C960" s="70">
        <f>'Input 1 - Schedule 1'!D962</f>
        <v>0</v>
      </c>
      <c r="D960" s="70">
        <f>'Input 1 - Schedule 1'!E962</f>
        <v>0</v>
      </c>
      <c r="E960" s="70">
        <f>'Input 1 - Schedule 1'!F962</f>
        <v>0</v>
      </c>
      <c r="F960" s="70">
        <f>'Input 1 - Schedule 1'!G962</f>
        <v>0</v>
      </c>
      <c r="G960" s="70">
        <f>'Input 1 - Schedule 1'!I962</f>
        <v>0</v>
      </c>
      <c r="H960" s="70" t="str">
        <f>'Input 1 - Schedule 1'!J962</f>
        <v/>
      </c>
      <c r="I960" s="70">
        <f>'Input 1 - Schedule 1'!U962</f>
        <v>0</v>
      </c>
      <c r="J960" s="46"/>
      <c r="L960" s="46"/>
      <c r="M960" s="46"/>
      <c r="N960" s="70">
        <f>SUMIFS('Input 3 - Capital Instruments'!P$6:P$222,'Input 3 - Capital Instruments'!$N$6:$N$222,C960)</f>
        <v>0</v>
      </c>
      <c r="O960" s="46"/>
      <c r="P960" s="46"/>
      <c r="Q960" s="46"/>
      <c r="R960" s="71">
        <f t="shared" si="264"/>
        <v>0</v>
      </c>
      <c r="S960" s="46"/>
      <c r="T960" s="46"/>
      <c r="U960" s="72">
        <f t="shared" si="265"/>
        <v>0</v>
      </c>
      <c r="V960" s="71">
        <f t="shared" si="266"/>
        <v>0</v>
      </c>
      <c r="W960" s="71">
        <f t="shared" si="267"/>
        <v>0</v>
      </c>
      <c r="Y960" s="46"/>
      <c r="AA960" s="46"/>
      <c r="AB960" s="51"/>
      <c r="AC960" s="51"/>
      <c r="AD960" s="51"/>
      <c r="AE960" s="51"/>
      <c r="AF960" s="51"/>
      <c r="AG960" s="72">
        <f t="shared" si="268"/>
        <v>0</v>
      </c>
      <c r="AH960" s="46"/>
      <c r="AI960" s="46"/>
      <c r="AJ960" s="72">
        <f t="shared" si="260"/>
        <v>0</v>
      </c>
      <c r="AK960" s="71">
        <f t="shared" si="261"/>
        <v>0</v>
      </c>
      <c r="AL960" s="71">
        <f t="shared" si="262"/>
        <v>0</v>
      </c>
      <c r="AN960" s="73">
        <f t="shared" si="269"/>
        <v>0</v>
      </c>
      <c r="AO960" s="78">
        <f t="shared" si="270"/>
        <v>0</v>
      </c>
      <c r="AP960" s="79">
        <f t="shared" si="271"/>
        <v>0</v>
      </c>
      <c r="AQ960" s="73">
        <f t="shared" si="272"/>
        <v>0</v>
      </c>
      <c r="AR960" s="78">
        <f t="shared" si="273"/>
        <v>0</v>
      </c>
      <c r="AS960" s="79">
        <f t="shared" si="274"/>
        <v>0</v>
      </c>
      <c r="AT960" s="80" t="str">
        <f t="shared" si="275"/>
        <v/>
      </c>
      <c r="AU960" s="80" t="str">
        <f t="shared" si="276"/>
        <v/>
      </c>
      <c r="AW960" s="3" t="s">
        <v>1</v>
      </c>
    </row>
    <row r="961" spans="1:49" x14ac:dyDescent="0.2">
      <c r="A961" s="81">
        <f t="shared" si="263"/>
        <v>954</v>
      </c>
      <c r="B961" s="77" t="str">
        <f>IFERROR(VLOOKUP(F961,GCC.Param!$B$3:$C$96,2,FALSE),"")</f>
        <v/>
      </c>
      <c r="C961" s="70">
        <f>'Input 1 - Schedule 1'!D963</f>
        <v>0</v>
      </c>
      <c r="D961" s="70">
        <f>'Input 1 - Schedule 1'!E963</f>
        <v>0</v>
      </c>
      <c r="E961" s="70">
        <f>'Input 1 - Schedule 1'!F963</f>
        <v>0</v>
      </c>
      <c r="F961" s="70">
        <f>'Input 1 - Schedule 1'!G963</f>
        <v>0</v>
      </c>
      <c r="G961" s="70">
        <f>'Input 1 - Schedule 1'!I963</f>
        <v>0</v>
      </c>
      <c r="H961" s="70" t="str">
        <f>'Input 1 - Schedule 1'!J963</f>
        <v/>
      </c>
      <c r="I961" s="70">
        <f>'Input 1 - Schedule 1'!U963</f>
        <v>0</v>
      </c>
      <c r="J961" s="46"/>
      <c r="L961" s="46"/>
      <c r="M961" s="46"/>
      <c r="N961" s="70">
        <f>SUMIFS('Input 3 - Capital Instruments'!P$6:P$222,'Input 3 - Capital Instruments'!$N$6:$N$222,C961)</f>
        <v>0</v>
      </c>
      <c r="O961" s="46"/>
      <c r="P961" s="46"/>
      <c r="Q961" s="46"/>
      <c r="R961" s="71">
        <f t="shared" si="264"/>
        <v>0</v>
      </c>
      <c r="S961" s="46"/>
      <c r="T961" s="46"/>
      <c r="U961" s="72">
        <f t="shared" si="265"/>
        <v>0</v>
      </c>
      <c r="V961" s="71">
        <f t="shared" si="266"/>
        <v>0</v>
      </c>
      <c r="W961" s="71">
        <f t="shared" si="267"/>
        <v>0</v>
      </c>
      <c r="Y961" s="46"/>
      <c r="AA961" s="46"/>
      <c r="AB961" s="51"/>
      <c r="AC961" s="51"/>
      <c r="AD961" s="51"/>
      <c r="AE961" s="51"/>
      <c r="AF961" s="51"/>
      <c r="AG961" s="72">
        <f t="shared" si="268"/>
        <v>0</v>
      </c>
      <c r="AH961" s="46"/>
      <c r="AI961" s="46"/>
      <c r="AJ961" s="72">
        <f t="shared" si="260"/>
        <v>0</v>
      </c>
      <c r="AK961" s="71">
        <f t="shared" si="261"/>
        <v>0</v>
      </c>
      <c r="AL961" s="71">
        <f t="shared" si="262"/>
        <v>0</v>
      </c>
      <c r="AN961" s="73">
        <f t="shared" si="269"/>
        <v>0</v>
      </c>
      <c r="AO961" s="78">
        <f t="shared" si="270"/>
        <v>0</v>
      </c>
      <c r="AP961" s="79">
        <f t="shared" si="271"/>
        <v>0</v>
      </c>
      <c r="AQ961" s="73">
        <f t="shared" si="272"/>
        <v>0</v>
      </c>
      <c r="AR961" s="78">
        <f t="shared" si="273"/>
        <v>0</v>
      </c>
      <c r="AS961" s="79">
        <f t="shared" si="274"/>
        <v>0</v>
      </c>
      <c r="AT961" s="80" t="str">
        <f t="shared" si="275"/>
        <v/>
      </c>
      <c r="AU961" s="80" t="str">
        <f t="shared" si="276"/>
        <v/>
      </c>
      <c r="AW961" s="3" t="s">
        <v>1</v>
      </c>
    </row>
    <row r="962" spans="1:49" x14ac:dyDescent="0.2">
      <c r="A962" s="81">
        <f t="shared" si="263"/>
        <v>955</v>
      </c>
      <c r="B962" s="77" t="str">
        <f>IFERROR(VLOOKUP(F962,GCC.Param!$B$3:$C$96,2,FALSE),"")</f>
        <v/>
      </c>
      <c r="C962" s="70">
        <f>'Input 1 - Schedule 1'!D964</f>
        <v>0</v>
      </c>
      <c r="D962" s="70">
        <f>'Input 1 - Schedule 1'!E964</f>
        <v>0</v>
      </c>
      <c r="E962" s="70">
        <f>'Input 1 - Schedule 1'!F964</f>
        <v>0</v>
      </c>
      <c r="F962" s="70">
        <f>'Input 1 - Schedule 1'!G964</f>
        <v>0</v>
      </c>
      <c r="G962" s="70">
        <f>'Input 1 - Schedule 1'!I964</f>
        <v>0</v>
      </c>
      <c r="H962" s="70" t="str">
        <f>'Input 1 - Schedule 1'!J964</f>
        <v/>
      </c>
      <c r="I962" s="70">
        <f>'Input 1 - Schedule 1'!U964</f>
        <v>0</v>
      </c>
      <c r="J962" s="46"/>
      <c r="L962" s="46"/>
      <c r="M962" s="46"/>
      <c r="N962" s="70">
        <f>SUMIFS('Input 3 - Capital Instruments'!P$6:P$222,'Input 3 - Capital Instruments'!$N$6:$N$222,C962)</f>
        <v>0</v>
      </c>
      <c r="O962" s="46"/>
      <c r="P962" s="46"/>
      <c r="Q962" s="46"/>
      <c r="R962" s="71">
        <f t="shared" si="264"/>
        <v>0</v>
      </c>
      <c r="S962" s="46"/>
      <c r="T962" s="46"/>
      <c r="U962" s="72">
        <f t="shared" si="265"/>
        <v>0</v>
      </c>
      <c r="V962" s="71">
        <f t="shared" si="266"/>
        <v>0</v>
      </c>
      <c r="W962" s="71">
        <f t="shared" si="267"/>
        <v>0</v>
      </c>
      <c r="Y962" s="46"/>
      <c r="AA962" s="46"/>
      <c r="AB962" s="51"/>
      <c r="AC962" s="51"/>
      <c r="AD962" s="51"/>
      <c r="AE962" s="51"/>
      <c r="AF962" s="51"/>
      <c r="AG962" s="72">
        <f t="shared" si="268"/>
        <v>0</v>
      </c>
      <c r="AH962" s="46"/>
      <c r="AI962" s="46"/>
      <c r="AJ962" s="72">
        <f t="shared" si="260"/>
        <v>0</v>
      </c>
      <c r="AK962" s="71">
        <f t="shared" si="261"/>
        <v>0</v>
      </c>
      <c r="AL962" s="71">
        <f t="shared" si="262"/>
        <v>0</v>
      </c>
      <c r="AN962" s="73">
        <f t="shared" si="269"/>
        <v>0</v>
      </c>
      <c r="AO962" s="78">
        <f t="shared" si="270"/>
        <v>0</v>
      </c>
      <c r="AP962" s="79">
        <f t="shared" si="271"/>
        <v>0</v>
      </c>
      <c r="AQ962" s="73">
        <f t="shared" si="272"/>
        <v>0</v>
      </c>
      <c r="AR962" s="78">
        <f t="shared" si="273"/>
        <v>0</v>
      </c>
      <c r="AS962" s="79">
        <f t="shared" si="274"/>
        <v>0</v>
      </c>
      <c r="AT962" s="80" t="str">
        <f t="shared" si="275"/>
        <v/>
      </c>
      <c r="AU962" s="80" t="str">
        <f t="shared" si="276"/>
        <v/>
      </c>
      <c r="AW962" s="3" t="s">
        <v>1</v>
      </c>
    </row>
    <row r="963" spans="1:49" x14ac:dyDescent="0.2">
      <c r="A963" s="81">
        <f t="shared" si="263"/>
        <v>956</v>
      </c>
      <c r="B963" s="77" t="str">
        <f>IFERROR(VLOOKUP(F963,GCC.Param!$B$3:$C$96,2,FALSE),"")</f>
        <v/>
      </c>
      <c r="C963" s="70">
        <f>'Input 1 - Schedule 1'!D965</f>
        <v>0</v>
      </c>
      <c r="D963" s="70">
        <f>'Input 1 - Schedule 1'!E965</f>
        <v>0</v>
      </c>
      <c r="E963" s="70">
        <f>'Input 1 - Schedule 1'!F965</f>
        <v>0</v>
      </c>
      <c r="F963" s="70">
        <f>'Input 1 - Schedule 1'!G965</f>
        <v>0</v>
      </c>
      <c r="G963" s="70">
        <f>'Input 1 - Schedule 1'!I965</f>
        <v>0</v>
      </c>
      <c r="H963" s="70" t="str">
        <f>'Input 1 - Schedule 1'!J965</f>
        <v/>
      </c>
      <c r="I963" s="70">
        <f>'Input 1 - Schedule 1'!U965</f>
        <v>0</v>
      </c>
      <c r="J963" s="46"/>
      <c r="L963" s="46"/>
      <c r="M963" s="46"/>
      <c r="N963" s="70">
        <f>SUMIFS('Input 3 - Capital Instruments'!P$6:P$222,'Input 3 - Capital Instruments'!$N$6:$N$222,C963)</f>
        <v>0</v>
      </c>
      <c r="O963" s="46"/>
      <c r="P963" s="46"/>
      <c r="Q963" s="46"/>
      <c r="R963" s="71">
        <f t="shared" si="264"/>
        <v>0</v>
      </c>
      <c r="S963" s="46"/>
      <c r="T963" s="46"/>
      <c r="U963" s="72">
        <f t="shared" si="265"/>
        <v>0</v>
      </c>
      <c r="V963" s="71">
        <f t="shared" si="266"/>
        <v>0</v>
      </c>
      <c r="W963" s="71">
        <f t="shared" si="267"/>
        <v>0</v>
      </c>
      <c r="Y963" s="46"/>
      <c r="AA963" s="46"/>
      <c r="AB963" s="51"/>
      <c r="AC963" s="51"/>
      <c r="AD963" s="51"/>
      <c r="AE963" s="51"/>
      <c r="AF963" s="51"/>
      <c r="AG963" s="72">
        <f t="shared" si="268"/>
        <v>0</v>
      </c>
      <c r="AH963" s="46"/>
      <c r="AI963" s="46"/>
      <c r="AJ963" s="72">
        <f t="shared" si="260"/>
        <v>0</v>
      </c>
      <c r="AK963" s="71">
        <f t="shared" si="261"/>
        <v>0</v>
      </c>
      <c r="AL963" s="71">
        <f t="shared" si="262"/>
        <v>0</v>
      </c>
      <c r="AN963" s="73">
        <f t="shared" si="269"/>
        <v>0</v>
      </c>
      <c r="AO963" s="78">
        <f t="shared" si="270"/>
        <v>0</v>
      </c>
      <c r="AP963" s="79">
        <f t="shared" si="271"/>
        <v>0</v>
      </c>
      <c r="AQ963" s="73">
        <f t="shared" si="272"/>
        <v>0</v>
      </c>
      <c r="AR963" s="78">
        <f t="shared" si="273"/>
        <v>0</v>
      </c>
      <c r="AS963" s="79">
        <f t="shared" si="274"/>
        <v>0</v>
      </c>
      <c r="AT963" s="80" t="str">
        <f t="shared" si="275"/>
        <v/>
      </c>
      <c r="AU963" s="80" t="str">
        <f t="shared" si="276"/>
        <v/>
      </c>
      <c r="AW963" s="3" t="s">
        <v>1</v>
      </c>
    </row>
    <row r="964" spans="1:49" x14ac:dyDescent="0.2">
      <c r="A964" s="81">
        <f t="shared" si="263"/>
        <v>957</v>
      </c>
      <c r="B964" s="77" t="str">
        <f>IFERROR(VLOOKUP(F964,GCC.Param!$B$3:$C$96,2,FALSE),"")</f>
        <v/>
      </c>
      <c r="C964" s="70">
        <f>'Input 1 - Schedule 1'!D966</f>
        <v>0</v>
      </c>
      <c r="D964" s="70">
        <f>'Input 1 - Schedule 1'!E966</f>
        <v>0</v>
      </c>
      <c r="E964" s="70">
        <f>'Input 1 - Schedule 1'!F966</f>
        <v>0</v>
      </c>
      <c r="F964" s="70">
        <f>'Input 1 - Schedule 1'!G966</f>
        <v>0</v>
      </c>
      <c r="G964" s="70">
        <f>'Input 1 - Schedule 1'!I966</f>
        <v>0</v>
      </c>
      <c r="H964" s="70" t="str">
        <f>'Input 1 - Schedule 1'!J966</f>
        <v/>
      </c>
      <c r="I964" s="70">
        <f>'Input 1 - Schedule 1'!U966</f>
        <v>0</v>
      </c>
      <c r="J964" s="46"/>
      <c r="L964" s="46"/>
      <c r="M964" s="46"/>
      <c r="N964" s="70">
        <f>SUMIFS('Input 3 - Capital Instruments'!P$6:P$222,'Input 3 - Capital Instruments'!$N$6:$N$222,C964)</f>
        <v>0</v>
      </c>
      <c r="O964" s="46"/>
      <c r="P964" s="46"/>
      <c r="Q964" s="46"/>
      <c r="R964" s="71">
        <f t="shared" si="264"/>
        <v>0</v>
      </c>
      <c r="S964" s="46"/>
      <c r="T964" s="46"/>
      <c r="U964" s="72">
        <f t="shared" si="265"/>
        <v>0</v>
      </c>
      <c r="V964" s="71">
        <f t="shared" si="266"/>
        <v>0</v>
      </c>
      <c r="W964" s="71">
        <f t="shared" si="267"/>
        <v>0</v>
      </c>
      <c r="Y964" s="46"/>
      <c r="AA964" s="46"/>
      <c r="AB964" s="51"/>
      <c r="AC964" s="51"/>
      <c r="AD964" s="51"/>
      <c r="AE964" s="51"/>
      <c r="AF964" s="51"/>
      <c r="AG964" s="72">
        <f t="shared" si="268"/>
        <v>0</v>
      </c>
      <c r="AH964" s="46"/>
      <c r="AI964" s="46"/>
      <c r="AJ964" s="72">
        <f t="shared" si="260"/>
        <v>0</v>
      </c>
      <c r="AK964" s="71">
        <f t="shared" si="261"/>
        <v>0</v>
      </c>
      <c r="AL964" s="71">
        <f t="shared" si="262"/>
        <v>0</v>
      </c>
      <c r="AN964" s="73">
        <f t="shared" si="269"/>
        <v>0</v>
      </c>
      <c r="AO964" s="78">
        <f t="shared" si="270"/>
        <v>0</v>
      </c>
      <c r="AP964" s="79">
        <f t="shared" si="271"/>
        <v>0</v>
      </c>
      <c r="AQ964" s="73">
        <f t="shared" si="272"/>
        <v>0</v>
      </c>
      <c r="AR964" s="78">
        <f t="shared" si="273"/>
        <v>0</v>
      </c>
      <c r="AS964" s="79">
        <f t="shared" si="274"/>
        <v>0</v>
      </c>
      <c r="AT964" s="80" t="str">
        <f t="shared" si="275"/>
        <v/>
      </c>
      <c r="AU964" s="80" t="str">
        <f t="shared" si="276"/>
        <v/>
      </c>
      <c r="AW964" s="3" t="s">
        <v>1</v>
      </c>
    </row>
    <row r="965" spans="1:49" x14ac:dyDescent="0.2">
      <c r="A965" s="81">
        <f t="shared" si="263"/>
        <v>958</v>
      </c>
      <c r="B965" s="77" t="str">
        <f>IFERROR(VLOOKUP(F965,GCC.Param!$B$3:$C$96,2,FALSE),"")</f>
        <v/>
      </c>
      <c r="C965" s="70">
        <f>'Input 1 - Schedule 1'!D967</f>
        <v>0</v>
      </c>
      <c r="D965" s="70">
        <f>'Input 1 - Schedule 1'!E967</f>
        <v>0</v>
      </c>
      <c r="E965" s="70">
        <f>'Input 1 - Schedule 1'!F967</f>
        <v>0</v>
      </c>
      <c r="F965" s="70">
        <f>'Input 1 - Schedule 1'!G967</f>
        <v>0</v>
      </c>
      <c r="G965" s="70">
        <f>'Input 1 - Schedule 1'!I967</f>
        <v>0</v>
      </c>
      <c r="H965" s="70" t="str">
        <f>'Input 1 - Schedule 1'!J967</f>
        <v/>
      </c>
      <c r="I965" s="70">
        <f>'Input 1 - Schedule 1'!U967</f>
        <v>0</v>
      </c>
      <c r="J965" s="46"/>
      <c r="L965" s="46"/>
      <c r="M965" s="46"/>
      <c r="N965" s="70">
        <f>SUMIFS('Input 3 - Capital Instruments'!P$6:P$222,'Input 3 - Capital Instruments'!$N$6:$N$222,C965)</f>
        <v>0</v>
      </c>
      <c r="O965" s="46"/>
      <c r="P965" s="46"/>
      <c r="Q965" s="46"/>
      <c r="R965" s="71">
        <f t="shared" si="264"/>
        <v>0</v>
      </c>
      <c r="S965" s="46"/>
      <c r="T965" s="46"/>
      <c r="U965" s="72">
        <f t="shared" si="265"/>
        <v>0</v>
      </c>
      <c r="V965" s="71">
        <f t="shared" si="266"/>
        <v>0</v>
      </c>
      <c r="W965" s="71">
        <f t="shared" si="267"/>
        <v>0</v>
      </c>
      <c r="Y965" s="46"/>
      <c r="AA965" s="46"/>
      <c r="AB965" s="51"/>
      <c r="AC965" s="51"/>
      <c r="AD965" s="51"/>
      <c r="AE965" s="51"/>
      <c r="AF965" s="51"/>
      <c r="AG965" s="72">
        <f t="shared" si="268"/>
        <v>0</v>
      </c>
      <c r="AH965" s="46"/>
      <c r="AI965" s="46"/>
      <c r="AJ965" s="72">
        <f t="shared" si="260"/>
        <v>0</v>
      </c>
      <c r="AK965" s="71">
        <f t="shared" si="261"/>
        <v>0</v>
      </c>
      <c r="AL965" s="71">
        <f t="shared" si="262"/>
        <v>0</v>
      </c>
      <c r="AN965" s="73">
        <f t="shared" si="269"/>
        <v>0</v>
      </c>
      <c r="AO965" s="78">
        <f t="shared" si="270"/>
        <v>0</v>
      </c>
      <c r="AP965" s="79">
        <f t="shared" si="271"/>
        <v>0</v>
      </c>
      <c r="AQ965" s="73">
        <f t="shared" si="272"/>
        <v>0</v>
      </c>
      <c r="AR965" s="78">
        <f t="shared" si="273"/>
        <v>0</v>
      </c>
      <c r="AS965" s="79">
        <f t="shared" si="274"/>
        <v>0</v>
      </c>
      <c r="AT965" s="80" t="str">
        <f t="shared" si="275"/>
        <v/>
      </c>
      <c r="AU965" s="80" t="str">
        <f t="shared" si="276"/>
        <v/>
      </c>
      <c r="AW965" s="3" t="s">
        <v>1</v>
      </c>
    </row>
    <row r="966" spans="1:49" x14ac:dyDescent="0.2">
      <c r="A966" s="81">
        <f t="shared" si="263"/>
        <v>959</v>
      </c>
      <c r="B966" s="77" t="str">
        <f>IFERROR(VLOOKUP(F966,GCC.Param!$B$3:$C$96,2,FALSE),"")</f>
        <v/>
      </c>
      <c r="C966" s="70">
        <f>'Input 1 - Schedule 1'!D968</f>
        <v>0</v>
      </c>
      <c r="D966" s="70">
        <f>'Input 1 - Schedule 1'!E968</f>
        <v>0</v>
      </c>
      <c r="E966" s="70">
        <f>'Input 1 - Schedule 1'!F968</f>
        <v>0</v>
      </c>
      <c r="F966" s="70">
        <f>'Input 1 - Schedule 1'!G968</f>
        <v>0</v>
      </c>
      <c r="G966" s="70">
        <f>'Input 1 - Schedule 1'!I968</f>
        <v>0</v>
      </c>
      <c r="H966" s="70" t="str">
        <f>'Input 1 - Schedule 1'!J968</f>
        <v/>
      </c>
      <c r="I966" s="70">
        <f>'Input 1 - Schedule 1'!U968</f>
        <v>0</v>
      </c>
      <c r="J966" s="46"/>
      <c r="L966" s="46"/>
      <c r="M966" s="46"/>
      <c r="N966" s="70">
        <f>SUMIFS('Input 3 - Capital Instruments'!P$6:P$222,'Input 3 - Capital Instruments'!$N$6:$N$222,C966)</f>
        <v>0</v>
      </c>
      <c r="O966" s="46"/>
      <c r="P966" s="46"/>
      <c r="Q966" s="46"/>
      <c r="R966" s="71">
        <f t="shared" si="264"/>
        <v>0</v>
      </c>
      <c r="S966" s="46"/>
      <c r="T966" s="46"/>
      <c r="U966" s="72">
        <f t="shared" si="265"/>
        <v>0</v>
      </c>
      <c r="V966" s="71">
        <f t="shared" si="266"/>
        <v>0</v>
      </c>
      <c r="W966" s="71">
        <f t="shared" si="267"/>
        <v>0</v>
      </c>
      <c r="Y966" s="46"/>
      <c r="AA966" s="46"/>
      <c r="AB966" s="51"/>
      <c r="AC966" s="51"/>
      <c r="AD966" s="51"/>
      <c r="AE966" s="51"/>
      <c r="AF966" s="51"/>
      <c r="AG966" s="72">
        <f t="shared" si="268"/>
        <v>0</v>
      </c>
      <c r="AH966" s="46"/>
      <c r="AI966" s="46"/>
      <c r="AJ966" s="72">
        <f t="shared" si="260"/>
        <v>0</v>
      </c>
      <c r="AK966" s="71">
        <f t="shared" si="261"/>
        <v>0</v>
      </c>
      <c r="AL966" s="71">
        <f t="shared" si="262"/>
        <v>0</v>
      </c>
      <c r="AN966" s="73">
        <f t="shared" si="269"/>
        <v>0</v>
      </c>
      <c r="AO966" s="78">
        <f t="shared" si="270"/>
        <v>0</v>
      </c>
      <c r="AP966" s="79">
        <f t="shared" si="271"/>
        <v>0</v>
      </c>
      <c r="AQ966" s="73">
        <f t="shared" si="272"/>
        <v>0</v>
      </c>
      <c r="AR966" s="78">
        <f t="shared" si="273"/>
        <v>0</v>
      </c>
      <c r="AS966" s="79">
        <f t="shared" si="274"/>
        <v>0</v>
      </c>
      <c r="AT966" s="80" t="str">
        <f t="shared" si="275"/>
        <v/>
      </c>
      <c r="AU966" s="80" t="str">
        <f t="shared" si="276"/>
        <v/>
      </c>
      <c r="AW966" s="3" t="s">
        <v>1</v>
      </c>
    </row>
    <row r="967" spans="1:49" x14ac:dyDescent="0.2">
      <c r="A967" s="81">
        <f t="shared" si="263"/>
        <v>960</v>
      </c>
      <c r="B967" s="77" t="str">
        <f>IFERROR(VLOOKUP(F967,GCC.Param!$B$3:$C$96,2,FALSE),"")</f>
        <v/>
      </c>
      <c r="C967" s="70">
        <f>'Input 1 - Schedule 1'!D969</f>
        <v>0</v>
      </c>
      <c r="D967" s="70">
        <f>'Input 1 - Schedule 1'!E969</f>
        <v>0</v>
      </c>
      <c r="E967" s="70">
        <f>'Input 1 - Schedule 1'!F969</f>
        <v>0</v>
      </c>
      <c r="F967" s="70">
        <f>'Input 1 - Schedule 1'!G969</f>
        <v>0</v>
      </c>
      <c r="G967" s="70">
        <f>'Input 1 - Schedule 1'!I969</f>
        <v>0</v>
      </c>
      <c r="H967" s="70" t="str">
        <f>'Input 1 - Schedule 1'!J969</f>
        <v/>
      </c>
      <c r="I967" s="70">
        <f>'Input 1 - Schedule 1'!U969</f>
        <v>0</v>
      </c>
      <c r="J967" s="46"/>
      <c r="L967" s="46"/>
      <c r="M967" s="46"/>
      <c r="N967" s="70">
        <f>SUMIFS('Input 3 - Capital Instruments'!P$6:P$222,'Input 3 - Capital Instruments'!$N$6:$N$222,C967)</f>
        <v>0</v>
      </c>
      <c r="O967" s="46"/>
      <c r="P967" s="46"/>
      <c r="Q967" s="46"/>
      <c r="R967" s="71">
        <f t="shared" si="264"/>
        <v>0</v>
      </c>
      <c r="S967" s="46"/>
      <c r="T967" s="46"/>
      <c r="U967" s="72">
        <f t="shared" si="265"/>
        <v>0</v>
      </c>
      <c r="V967" s="71">
        <f t="shared" si="266"/>
        <v>0</v>
      </c>
      <c r="W967" s="71">
        <f t="shared" si="267"/>
        <v>0</v>
      </c>
      <c r="Y967" s="46"/>
      <c r="AA967" s="46"/>
      <c r="AB967" s="51"/>
      <c r="AC967" s="51"/>
      <c r="AD967" s="51"/>
      <c r="AE967" s="51"/>
      <c r="AF967" s="51"/>
      <c r="AG967" s="72">
        <f t="shared" si="268"/>
        <v>0</v>
      </c>
      <c r="AH967" s="46"/>
      <c r="AI967" s="46"/>
      <c r="AJ967" s="72">
        <f t="shared" si="260"/>
        <v>0</v>
      </c>
      <c r="AK967" s="71">
        <f t="shared" si="261"/>
        <v>0</v>
      </c>
      <c r="AL967" s="71">
        <f t="shared" si="262"/>
        <v>0</v>
      </c>
      <c r="AN967" s="73">
        <f t="shared" si="269"/>
        <v>0</v>
      </c>
      <c r="AO967" s="78">
        <f t="shared" si="270"/>
        <v>0</v>
      </c>
      <c r="AP967" s="79">
        <f t="shared" si="271"/>
        <v>0</v>
      </c>
      <c r="AQ967" s="73">
        <f t="shared" si="272"/>
        <v>0</v>
      </c>
      <c r="AR967" s="78">
        <f t="shared" si="273"/>
        <v>0</v>
      </c>
      <c r="AS967" s="79">
        <f t="shared" si="274"/>
        <v>0</v>
      </c>
      <c r="AT967" s="80" t="str">
        <f t="shared" si="275"/>
        <v/>
      </c>
      <c r="AU967" s="80" t="str">
        <f t="shared" si="276"/>
        <v/>
      </c>
      <c r="AW967" s="3" t="s">
        <v>1</v>
      </c>
    </row>
    <row r="968" spans="1:49" x14ac:dyDescent="0.2">
      <c r="A968" s="81">
        <f t="shared" si="263"/>
        <v>961</v>
      </c>
      <c r="B968" s="77" t="str">
        <f>IFERROR(VLOOKUP(F968,GCC.Param!$B$3:$C$96,2,FALSE),"")</f>
        <v/>
      </c>
      <c r="C968" s="70">
        <f>'Input 1 - Schedule 1'!D970</f>
        <v>0</v>
      </c>
      <c r="D968" s="70">
        <f>'Input 1 - Schedule 1'!E970</f>
        <v>0</v>
      </c>
      <c r="E968" s="70">
        <f>'Input 1 - Schedule 1'!F970</f>
        <v>0</v>
      </c>
      <c r="F968" s="70">
        <f>'Input 1 - Schedule 1'!G970</f>
        <v>0</v>
      </c>
      <c r="G968" s="70">
        <f>'Input 1 - Schedule 1'!I970</f>
        <v>0</v>
      </c>
      <c r="H968" s="70" t="str">
        <f>'Input 1 - Schedule 1'!J970</f>
        <v/>
      </c>
      <c r="I968" s="70">
        <f>'Input 1 - Schedule 1'!U970</f>
        <v>0</v>
      </c>
      <c r="J968" s="46"/>
      <c r="L968" s="46"/>
      <c r="M968" s="46"/>
      <c r="N968" s="70">
        <f>SUMIFS('Input 3 - Capital Instruments'!P$6:P$222,'Input 3 - Capital Instruments'!$N$6:$N$222,C968)</f>
        <v>0</v>
      </c>
      <c r="O968" s="46"/>
      <c r="P968" s="46"/>
      <c r="Q968" s="46"/>
      <c r="R968" s="71">
        <f t="shared" si="264"/>
        <v>0</v>
      </c>
      <c r="S968" s="46"/>
      <c r="T968" s="46"/>
      <c r="U968" s="72">
        <f t="shared" si="265"/>
        <v>0</v>
      </c>
      <c r="V968" s="71">
        <f t="shared" si="266"/>
        <v>0</v>
      </c>
      <c r="W968" s="71">
        <f t="shared" si="267"/>
        <v>0</v>
      </c>
      <c r="Y968" s="46"/>
      <c r="AA968" s="46"/>
      <c r="AB968" s="51"/>
      <c r="AC968" s="51"/>
      <c r="AD968" s="51"/>
      <c r="AE968" s="51"/>
      <c r="AF968" s="51"/>
      <c r="AG968" s="72">
        <f t="shared" si="268"/>
        <v>0</v>
      </c>
      <c r="AH968" s="46"/>
      <c r="AI968" s="46"/>
      <c r="AJ968" s="72">
        <f t="shared" si="260"/>
        <v>0</v>
      </c>
      <c r="AK968" s="71">
        <f t="shared" si="261"/>
        <v>0</v>
      </c>
      <c r="AL968" s="71">
        <f t="shared" si="262"/>
        <v>0</v>
      </c>
      <c r="AN968" s="73">
        <f t="shared" si="269"/>
        <v>0</v>
      </c>
      <c r="AO968" s="78">
        <f t="shared" si="270"/>
        <v>0</v>
      </c>
      <c r="AP968" s="79">
        <f t="shared" si="271"/>
        <v>0</v>
      </c>
      <c r="AQ968" s="73">
        <f t="shared" si="272"/>
        <v>0</v>
      </c>
      <c r="AR968" s="78">
        <f t="shared" si="273"/>
        <v>0</v>
      </c>
      <c r="AS968" s="79">
        <f t="shared" si="274"/>
        <v>0</v>
      </c>
      <c r="AT968" s="80" t="str">
        <f t="shared" si="275"/>
        <v/>
      </c>
      <c r="AU968" s="80" t="str">
        <f t="shared" si="276"/>
        <v/>
      </c>
      <c r="AW968" s="3" t="s">
        <v>1</v>
      </c>
    </row>
    <row r="969" spans="1:49" x14ac:dyDescent="0.2">
      <c r="A969" s="81">
        <f t="shared" si="263"/>
        <v>962</v>
      </c>
      <c r="B969" s="77" t="str">
        <f>IFERROR(VLOOKUP(F969,GCC.Param!$B$3:$C$96,2,FALSE),"")</f>
        <v/>
      </c>
      <c r="C969" s="70">
        <f>'Input 1 - Schedule 1'!D971</f>
        <v>0</v>
      </c>
      <c r="D969" s="70">
        <f>'Input 1 - Schedule 1'!E971</f>
        <v>0</v>
      </c>
      <c r="E969" s="70">
        <f>'Input 1 - Schedule 1'!F971</f>
        <v>0</v>
      </c>
      <c r="F969" s="70">
        <f>'Input 1 - Schedule 1'!G971</f>
        <v>0</v>
      </c>
      <c r="G969" s="70">
        <f>'Input 1 - Schedule 1'!I971</f>
        <v>0</v>
      </c>
      <c r="H969" s="70" t="str">
        <f>'Input 1 - Schedule 1'!J971</f>
        <v/>
      </c>
      <c r="I969" s="70">
        <f>'Input 1 - Schedule 1'!U971</f>
        <v>0</v>
      </c>
      <c r="J969" s="46"/>
      <c r="L969" s="46"/>
      <c r="M969" s="46"/>
      <c r="N969" s="70">
        <f>SUMIFS('Input 3 - Capital Instruments'!P$6:P$222,'Input 3 - Capital Instruments'!$N$6:$N$222,C969)</f>
        <v>0</v>
      </c>
      <c r="O969" s="46"/>
      <c r="P969" s="46"/>
      <c r="Q969" s="46"/>
      <c r="R969" s="71">
        <f t="shared" si="264"/>
        <v>0</v>
      </c>
      <c r="S969" s="46"/>
      <c r="T969" s="46"/>
      <c r="U969" s="72">
        <f t="shared" si="265"/>
        <v>0</v>
      </c>
      <c r="V969" s="71">
        <f t="shared" si="266"/>
        <v>0</v>
      </c>
      <c r="W969" s="71">
        <f t="shared" si="267"/>
        <v>0</v>
      </c>
      <c r="Y969" s="46"/>
      <c r="AA969" s="46"/>
      <c r="AB969" s="51"/>
      <c r="AC969" s="51"/>
      <c r="AD969" s="51"/>
      <c r="AE969" s="51"/>
      <c r="AF969" s="51"/>
      <c r="AG969" s="72">
        <f t="shared" si="268"/>
        <v>0</v>
      </c>
      <c r="AH969" s="46"/>
      <c r="AI969" s="46"/>
      <c r="AJ969" s="72">
        <f t="shared" ref="AJ969:AJ1007" si="277">AG969-AH969</f>
        <v>0</v>
      </c>
      <c r="AK969" s="71">
        <f t="shared" ref="AK969:AK1007" si="278">AG969-AI969</f>
        <v>0</v>
      </c>
      <c r="AL969" s="71">
        <f t="shared" ref="AL969:AL1007" si="279">AG969-AH969-AI969</f>
        <v>0</v>
      </c>
      <c r="AN969" s="73">
        <f t="shared" si="269"/>
        <v>0</v>
      </c>
      <c r="AO969" s="78">
        <f t="shared" si="270"/>
        <v>0</v>
      </c>
      <c r="AP969" s="79">
        <f t="shared" si="271"/>
        <v>0</v>
      </c>
      <c r="AQ969" s="73">
        <f t="shared" si="272"/>
        <v>0</v>
      </c>
      <c r="AR969" s="78">
        <f t="shared" si="273"/>
        <v>0</v>
      </c>
      <c r="AS969" s="79">
        <f t="shared" si="274"/>
        <v>0</v>
      </c>
      <c r="AT969" s="80" t="str">
        <f t="shared" si="275"/>
        <v/>
      </c>
      <c r="AU969" s="80" t="str">
        <f t="shared" si="276"/>
        <v/>
      </c>
      <c r="AW969" s="3" t="s">
        <v>1</v>
      </c>
    </row>
    <row r="970" spans="1:49" x14ac:dyDescent="0.2">
      <c r="A970" s="81">
        <f t="shared" ref="A970:A1007" si="280">A969+1</f>
        <v>963</v>
      </c>
      <c r="B970" s="77" t="str">
        <f>IFERROR(VLOOKUP(F970,GCC.Param!$B$3:$C$96,2,FALSE),"")</f>
        <v/>
      </c>
      <c r="C970" s="70">
        <f>'Input 1 - Schedule 1'!D972</f>
        <v>0</v>
      </c>
      <c r="D970" s="70">
        <f>'Input 1 - Schedule 1'!E972</f>
        <v>0</v>
      </c>
      <c r="E970" s="70">
        <f>'Input 1 - Schedule 1'!F972</f>
        <v>0</v>
      </c>
      <c r="F970" s="70">
        <f>'Input 1 - Schedule 1'!G972</f>
        <v>0</v>
      </c>
      <c r="G970" s="70">
        <f>'Input 1 - Schedule 1'!I972</f>
        <v>0</v>
      </c>
      <c r="H970" s="70" t="str">
        <f>'Input 1 - Schedule 1'!J972</f>
        <v/>
      </c>
      <c r="I970" s="70">
        <f>'Input 1 - Schedule 1'!U972</f>
        <v>0</v>
      </c>
      <c r="J970" s="46"/>
      <c r="L970" s="46"/>
      <c r="M970" s="46"/>
      <c r="N970" s="70">
        <f>SUMIFS('Input 3 - Capital Instruments'!P$6:P$222,'Input 3 - Capital Instruments'!$N$6:$N$222,C970)</f>
        <v>0</v>
      </c>
      <c r="O970" s="46"/>
      <c r="P970" s="46"/>
      <c r="Q970" s="46"/>
      <c r="R970" s="71">
        <f t="shared" si="264"/>
        <v>0</v>
      </c>
      <c r="S970" s="46"/>
      <c r="T970" s="46"/>
      <c r="U970" s="72">
        <f t="shared" si="265"/>
        <v>0</v>
      </c>
      <c r="V970" s="71">
        <f t="shared" si="266"/>
        <v>0</v>
      </c>
      <c r="W970" s="71">
        <f t="shared" si="267"/>
        <v>0</v>
      </c>
      <c r="Y970" s="46"/>
      <c r="AA970" s="46"/>
      <c r="AB970" s="51"/>
      <c r="AC970" s="51"/>
      <c r="AD970" s="51"/>
      <c r="AE970" s="51"/>
      <c r="AF970" s="51"/>
      <c r="AG970" s="72">
        <f t="shared" si="268"/>
        <v>0</v>
      </c>
      <c r="AH970" s="46"/>
      <c r="AI970" s="46"/>
      <c r="AJ970" s="72">
        <f t="shared" si="277"/>
        <v>0</v>
      </c>
      <c r="AK970" s="71">
        <f t="shared" si="278"/>
        <v>0</v>
      </c>
      <c r="AL970" s="71">
        <f t="shared" si="279"/>
        <v>0</v>
      </c>
      <c r="AN970" s="73">
        <f t="shared" si="269"/>
        <v>0</v>
      </c>
      <c r="AO970" s="78">
        <f t="shared" si="270"/>
        <v>0</v>
      </c>
      <c r="AP970" s="79">
        <f t="shared" si="271"/>
        <v>0</v>
      </c>
      <c r="AQ970" s="73">
        <f t="shared" si="272"/>
        <v>0</v>
      </c>
      <c r="AR970" s="78">
        <f t="shared" si="273"/>
        <v>0</v>
      </c>
      <c r="AS970" s="79">
        <f t="shared" si="274"/>
        <v>0</v>
      </c>
      <c r="AT970" s="80" t="str">
        <f t="shared" si="275"/>
        <v/>
      </c>
      <c r="AU970" s="80" t="str">
        <f t="shared" si="276"/>
        <v/>
      </c>
      <c r="AW970" s="3" t="s">
        <v>1</v>
      </c>
    </row>
    <row r="971" spans="1:49" x14ac:dyDescent="0.2">
      <c r="A971" s="81">
        <f t="shared" si="280"/>
        <v>964</v>
      </c>
      <c r="B971" s="77" t="str">
        <f>IFERROR(VLOOKUP(F971,GCC.Param!$B$3:$C$96,2,FALSE),"")</f>
        <v/>
      </c>
      <c r="C971" s="70">
        <f>'Input 1 - Schedule 1'!D973</f>
        <v>0</v>
      </c>
      <c r="D971" s="70">
        <f>'Input 1 - Schedule 1'!E973</f>
        <v>0</v>
      </c>
      <c r="E971" s="70">
        <f>'Input 1 - Schedule 1'!F973</f>
        <v>0</v>
      </c>
      <c r="F971" s="70">
        <f>'Input 1 - Schedule 1'!G973</f>
        <v>0</v>
      </c>
      <c r="G971" s="70">
        <f>'Input 1 - Schedule 1'!I973</f>
        <v>0</v>
      </c>
      <c r="H971" s="70" t="str">
        <f>'Input 1 - Schedule 1'!J973</f>
        <v/>
      </c>
      <c r="I971" s="70">
        <f>'Input 1 - Schedule 1'!U973</f>
        <v>0</v>
      </c>
      <c r="J971" s="46"/>
      <c r="L971" s="46"/>
      <c r="M971" s="46"/>
      <c r="N971" s="70">
        <f>SUMIFS('Input 3 - Capital Instruments'!P$6:P$222,'Input 3 - Capital Instruments'!$N$6:$N$222,C971)</f>
        <v>0</v>
      </c>
      <c r="O971" s="46"/>
      <c r="P971" s="46"/>
      <c r="Q971" s="46"/>
      <c r="R971" s="71">
        <f t="shared" ref="R971:R1007" si="281">L971-SUM(M971:Q971)</f>
        <v>0</v>
      </c>
      <c r="S971" s="46"/>
      <c r="T971" s="46"/>
      <c r="U971" s="72">
        <f t="shared" ref="U971:U1007" si="282">R971-S971</f>
        <v>0</v>
      </c>
      <c r="V971" s="71">
        <f t="shared" ref="V971:V1007" si="283">R971-T971</f>
        <v>0</v>
      </c>
      <c r="W971" s="71">
        <f t="shared" ref="W971:W1007" si="284">R971-S971-T971</f>
        <v>0</v>
      </c>
      <c r="Y971" s="46"/>
      <c r="AA971" s="46"/>
      <c r="AB971" s="51"/>
      <c r="AC971" s="51"/>
      <c r="AD971" s="51"/>
      <c r="AE971" s="51"/>
      <c r="AF971" s="51"/>
      <c r="AG971" s="72">
        <f t="shared" ref="AG971:AG1007" si="285">AA971-SUM(AB971:AF971)</f>
        <v>0</v>
      </c>
      <c r="AH971" s="46"/>
      <c r="AI971" s="46"/>
      <c r="AJ971" s="72">
        <f t="shared" si="277"/>
        <v>0</v>
      </c>
      <c r="AK971" s="71">
        <f t="shared" si="278"/>
        <v>0</v>
      </c>
      <c r="AL971" s="71">
        <f t="shared" si="279"/>
        <v>0</v>
      </c>
      <c r="AN971" s="73">
        <f t="shared" ref="AN971:AN1007" si="286">SUMPRODUCT(J$7:J$1008*(G$7:G$1008=$C971))</f>
        <v>0</v>
      </c>
      <c r="AO971" s="78">
        <f t="shared" ref="AO971:AO1007" si="287">M971</f>
        <v>0</v>
      </c>
      <c r="AP971" s="79">
        <f t="shared" ref="AP971:AP1007" si="288">AN971-AO971</f>
        <v>0</v>
      </c>
      <c r="AQ971" s="73">
        <f t="shared" ref="AQ971:AQ1007" si="289">SUMPRODUCT(Y$7:Y$1008*(G$7:G$1008=$C971))</f>
        <v>0</v>
      </c>
      <c r="AR971" s="78">
        <f t="shared" ref="AR971:AR1007" si="290">AB971</f>
        <v>0</v>
      </c>
      <c r="AS971" s="79">
        <f t="shared" ref="AS971:AS1007" si="291">AQ971-AR971</f>
        <v>0</v>
      </c>
      <c r="AT971" s="80" t="str">
        <f t="shared" ref="AT971:AT1007" si="292">IFERROR(L971/AA971,"")</f>
        <v/>
      </c>
      <c r="AU971" s="80" t="str">
        <f t="shared" ref="AU971:AU1007" si="293">IFERROR(R971/AG971,"")</f>
        <v/>
      </c>
      <c r="AW971" s="3" t="s">
        <v>1</v>
      </c>
    </row>
    <row r="972" spans="1:49" x14ac:dyDescent="0.2">
      <c r="A972" s="81">
        <f t="shared" si="280"/>
        <v>965</v>
      </c>
      <c r="B972" s="77" t="str">
        <f>IFERROR(VLOOKUP(F972,GCC.Param!$B$3:$C$96,2,FALSE),"")</f>
        <v/>
      </c>
      <c r="C972" s="70">
        <f>'Input 1 - Schedule 1'!D974</f>
        <v>0</v>
      </c>
      <c r="D972" s="70">
        <f>'Input 1 - Schedule 1'!E974</f>
        <v>0</v>
      </c>
      <c r="E972" s="70">
        <f>'Input 1 - Schedule 1'!F974</f>
        <v>0</v>
      </c>
      <c r="F972" s="70">
        <f>'Input 1 - Schedule 1'!G974</f>
        <v>0</v>
      </c>
      <c r="G972" s="70">
        <f>'Input 1 - Schedule 1'!I974</f>
        <v>0</v>
      </c>
      <c r="H972" s="70" t="str">
        <f>'Input 1 - Schedule 1'!J974</f>
        <v/>
      </c>
      <c r="I972" s="70">
        <f>'Input 1 - Schedule 1'!U974</f>
        <v>0</v>
      </c>
      <c r="J972" s="46"/>
      <c r="L972" s="46"/>
      <c r="M972" s="46"/>
      <c r="N972" s="70">
        <f>SUMIFS('Input 3 - Capital Instruments'!P$6:P$222,'Input 3 - Capital Instruments'!$N$6:$N$222,C972)</f>
        <v>0</v>
      </c>
      <c r="O972" s="46"/>
      <c r="P972" s="46"/>
      <c r="Q972" s="46"/>
      <c r="R972" s="71">
        <f t="shared" si="281"/>
        <v>0</v>
      </c>
      <c r="S972" s="46"/>
      <c r="T972" s="46"/>
      <c r="U972" s="72">
        <f t="shared" si="282"/>
        <v>0</v>
      </c>
      <c r="V972" s="71">
        <f t="shared" si="283"/>
        <v>0</v>
      </c>
      <c r="W972" s="71">
        <f t="shared" si="284"/>
        <v>0</v>
      </c>
      <c r="Y972" s="46"/>
      <c r="AA972" s="46"/>
      <c r="AB972" s="51"/>
      <c r="AC972" s="51"/>
      <c r="AD972" s="51"/>
      <c r="AE972" s="51"/>
      <c r="AF972" s="51"/>
      <c r="AG972" s="72">
        <f t="shared" si="285"/>
        <v>0</v>
      </c>
      <c r="AH972" s="46"/>
      <c r="AI972" s="46"/>
      <c r="AJ972" s="72">
        <f t="shared" si="277"/>
        <v>0</v>
      </c>
      <c r="AK972" s="71">
        <f t="shared" si="278"/>
        <v>0</v>
      </c>
      <c r="AL972" s="71">
        <f t="shared" si="279"/>
        <v>0</v>
      </c>
      <c r="AN972" s="73">
        <f t="shared" si="286"/>
        <v>0</v>
      </c>
      <c r="AO972" s="78">
        <f t="shared" si="287"/>
        <v>0</v>
      </c>
      <c r="AP972" s="79">
        <f t="shared" si="288"/>
        <v>0</v>
      </c>
      <c r="AQ972" s="73">
        <f t="shared" si="289"/>
        <v>0</v>
      </c>
      <c r="AR972" s="78">
        <f t="shared" si="290"/>
        <v>0</v>
      </c>
      <c r="AS972" s="79">
        <f t="shared" si="291"/>
        <v>0</v>
      </c>
      <c r="AT972" s="80" t="str">
        <f t="shared" si="292"/>
        <v/>
      </c>
      <c r="AU972" s="80" t="str">
        <f t="shared" si="293"/>
        <v/>
      </c>
      <c r="AW972" s="3" t="s">
        <v>1</v>
      </c>
    </row>
    <row r="973" spans="1:49" x14ac:dyDescent="0.2">
      <c r="A973" s="81">
        <f t="shared" si="280"/>
        <v>966</v>
      </c>
      <c r="B973" s="77" t="str">
        <f>IFERROR(VLOOKUP(F973,GCC.Param!$B$3:$C$96,2,FALSE),"")</f>
        <v/>
      </c>
      <c r="C973" s="70">
        <f>'Input 1 - Schedule 1'!D975</f>
        <v>0</v>
      </c>
      <c r="D973" s="70">
        <f>'Input 1 - Schedule 1'!E975</f>
        <v>0</v>
      </c>
      <c r="E973" s="70">
        <f>'Input 1 - Schedule 1'!F975</f>
        <v>0</v>
      </c>
      <c r="F973" s="70">
        <f>'Input 1 - Schedule 1'!G975</f>
        <v>0</v>
      </c>
      <c r="G973" s="70">
        <f>'Input 1 - Schedule 1'!I975</f>
        <v>0</v>
      </c>
      <c r="H973" s="70" t="str">
        <f>'Input 1 - Schedule 1'!J975</f>
        <v/>
      </c>
      <c r="I973" s="70">
        <f>'Input 1 - Schedule 1'!U975</f>
        <v>0</v>
      </c>
      <c r="J973" s="46"/>
      <c r="L973" s="46"/>
      <c r="M973" s="46"/>
      <c r="N973" s="70">
        <f>SUMIFS('Input 3 - Capital Instruments'!P$6:P$222,'Input 3 - Capital Instruments'!$N$6:$N$222,C973)</f>
        <v>0</v>
      </c>
      <c r="O973" s="46"/>
      <c r="P973" s="46"/>
      <c r="Q973" s="46"/>
      <c r="R973" s="71">
        <f t="shared" si="281"/>
        <v>0</v>
      </c>
      <c r="S973" s="46"/>
      <c r="T973" s="46"/>
      <c r="U973" s="72">
        <f t="shared" si="282"/>
        <v>0</v>
      </c>
      <c r="V973" s="71">
        <f t="shared" si="283"/>
        <v>0</v>
      </c>
      <c r="W973" s="71">
        <f t="shared" si="284"/>
        <v>0</v>
      </c>
      <c r="Y973" s="46"/>
      <c r="AA973" s="46"/>
      <c r="AB973" s="51"/>
      <c r="AC973" s="51"/>
      <c r="AD973" s="51"/>
      <c r="AE973" s="51"/>
      <c r="AF973" s="51"/>
      <c r="AG973" s="72">
        <f t="shared" si="285"/>
        <v>0</v>
      </c>
      <c r="AH973" s="46"/>
      <c r="AI973" s="46"/>
      <c r="AJ973" s="72">
        <f t="shared" si="277"/>
        <v>0</v>
      </c>
      <c r="AK973" s="71">
        <f t="shared" si="278"/>
        <v>0</v>
      </c>
      <c r="AL973" s="71">
        <f t="shared" si="279"/>
        <v>0</v>
      </c>
      <c r="AN973" s="73">
        <f t="shared" si="286"/>
        <v>0</v>
      </c>
      <c r="AO973" s="78">
        <f t="shared" si="287"/>
        <v>0</v>
      </c>
      <c r="AP973" s="79">
        <f t="shared" si="288"/>
        <v>0</v>
      </c>
      <c r="AQ973" s="73">
        <f t="shared" si="289"/>
        <v>0</v>
      </c>
      <c r="AR973" s="78">
        <f t="shared" si="290"/>
        <v>0</v>
      </c>
      <c r="AS973" s="79">
        <f t="shared" si="291"/>
        <v>0</v>
      </c>
      <c r="AT973" s="80" t="str">
        <f t="shared" si="292"/>
        <v/>
      </c>
      <c r="AU973" s="80" t="str">
        <f t="shared" si="293"/>
        <v/>
      </c>
      <c r="AW973" s="3" t="s">
        <v>1</v>
      </c>
    </row>
    <row r="974" spans="1:49" x14ac:dyDescent="0.2">
      <c r="A974" s="81">
        <f t="shared" si="280"/>
        <v>967</v>
      </c>
      <c r="B974" s="77" t="str">
        <f>IFERROR(VLOOKUP(F974,GCC.Param!$B$3:$C$96,2,FALSE),"")</f>
        <v/>
      </c>
      <c r="C974" s="70">
        <f>'Input 1 - Schedule 1'!D976</f>
        <v>0</v>
      </c>
      <c r="D974" s="70">
        <f>'Input 1 - Schedule 1'!E976</f>
        <v>0</v>
      </c>
      <c r="E974" s="70">
        <f>'Input 1 - Schedule 1'!F976</f>
        <v>0</v>
      </c>
      <c r="F974" s="70">
        <f>'Input 1 - Schedule 1'!G976</f>
        <v>0</v>
      </c>
      <c r="G974" s="70">
        <f>'Input 1 - Schedule 1'!I976</f>
        <v>0</v>
      </c>
      <c r="H974" s="70" t="str">
        <f>'Input 1 - Schedule 1'!J976</f>
        <v/>
      </c>
      <c r="I974" s="70">
        <f>'Input 1 - Schedule 1'!U976</f>
        <v>0</v>
      </c>
      <c r="J974" s="46"/>
      <c r="L974" s="46"/>
      <c r="M974" s="46"/>
      <c r="N974" s="70">
        <f>SUMIFS('Input 3 - Capital Instruments'!P$6:P$222,'Input 3 - Capital Instruments'!$N$6:$N$222,C974)</f>
        <v>0</v>
      </c>
      <c r="O974" s="46"/>
      <c r="P974" s="46"/>
      <c r="Q974" s="46"/>
      <c r="R974" s="71">
        <f t="shared" si="281"/>
        <v>0</v>
      </c>
      <c r="S974" s="46"/>
      <c r="T974" s="46"/>
      <c r="U974" s="72">
        <f t="shared" si="282"/>
        <v>0</v>
      </c>
      <c r="V974" s="71">
        <f t="shared" si="283"/>
        <v>0</v>
      </c>
      <c r="W974" s="71">
        <f t="shared" si="284"/>
        <v>0</v>
      </c>
      <c r="Y974" s="46"/>
      <c r="AA974" s="46"/>
      <c r="AB974" s="51"/>
      <c r="AC974" s="51"/>
      <c r="AD974" s="51"/>
      <c r="AE974" s="51"/>
      <c r="AF974" s="51"/>
      <c r="AG974" s="72">
        <f t="shared" si="285"/>
        <v>0</v>
      </c>
      <c r="AH974" s="46"/>
      <c r="AI974" s="46"/>
      <c r="AJ974" s="72">
        <f t="shared" si="277"/>
        <v>0</v>
      </c>
      <c r="AK974" s="71">
        <f t="shared" si="278"/>
        <v>0</v>
      </c>
      <c r="AL974" s="71">
        <f t="shared" si="279"/>
        <v>0</v>
      </c>
      <c r="AN974" s="73">
        <f t="shared" si="286"/>
        <v>0</v>
      </c>
      <c r="AO974" s="78">
        <f t="shared" si="287"/>
        <v>0</v>
      </c>
      <c r="AP974" s="79">
        <f t="shared" si="288"/>
        <v>0</v>
      </c>
      <c r="AQ974" s="73">
        <f t="shared" si="289"/>
        <v>0</v>
      </c>
      <c r="AR974" s="78">
        <f t="shared" si="290"/>
        <v>0</v>
      </c>
      <c r="AS974" s="79">
        <f t="shared" si="291"/>
        <v>0</v>
      </c>
      <c r="AT974" s="80" t="str">
        <f t="shared" si="292"/>
        <v/>
      </c>
      <c r="AU974" s="80" t="str">
        <f t="shared" si="293"/>
        <v/>
      </c>
      <c r="AW974" s="3" t="s">
        <v>1</v>
      </c>
    </row>
    <row r="975" spans="1:49" x14ac:dyDescent="0.2">
      <c r="A975" s="81">
        <f t="shared" si="280"/>
        <v>968</v>
      </c>
      <c r="B975" s="77" t="str">
        <f>IFERROR(VLOOKUP(F975,GCC.Param!$B$3:$C$96,2,FALSE),"")</f>
        <v/>
      </c>
      <c r="C975" s="70">
        <f>'Input 1 - Schedule 1'!D977</f>
        <v>0</v>
      </c>
      <c r="D975" s="70">
        <f>'Input 1 - Schedule 1'!E977</f>
        <v>0</v>
      </c>
      <c r="E975" s="70">
        <f>'Input 1 - Schedule 1'!F977</f>
        <v>0</v>
      </c>
      <c r="F975" s="70">
        <f>'Input 1 - Schedule 1'!G977</f>
        <v>0</v>
      </c>
      <c r="G975" s="70">
        <f>'Input 1 - Schedule 1'!I977</f>
        <v>0</v>
      </c>
      <c r="H975" s="70" t="str">
        <f>'Input 1 - Schedule 1'!J977</f>
        <v/>
      </c>
      <c r="I975" s="70">
        <f>'Input 1 - Schedule 1'!U977</f>
        <v>0</v>
      </c>
      <c r="J975" s="46"/>
      <c r="L975" s="46"/>
      <c r="M975" s="46"/>
      <c r="N975" s="70">
        <f>SUMIFS('Input 3 - Capital Instruments'!P$6:P$222,'Input 3 - Capital Instruments'!$N$6:$N$222,C975)</f>
        <v>0</v>
      </c>
      <c r="O975" s="46"/>
      <c r="P975" s="46"/>
      <c r="Q975" s="46"/>
      <c r="R975" s="71">
        <f t="shared" si="281"/>
        <v>0</v>
      </c>
      <c r="S975" s="46"/>
      <c r="T975" s="46"/>
      <c r="U975" s="72">
        <f t="shared" si="282"/>
        <v>0</v>
      </c>
      <c r="V975" s="71">
        <f t="shared" si="283"/>
        <v>0</v>
      </c>
      <c r="W975" s="71">
        <f t="shared" si="284"/>
        <v>0</v>
      </c>
      <c r="Y975" s="46"/>
      <c r="AA975" s="46"/>
      <c r="AB975" s="51"/>
      <c r="AC975" s="51"/>
      <c r="AD975" s="51"/>
      <c r="AE975" s="51"/>
      <c r="AF975" s="51"/>
      <c r="AG975" s="72">
        <f t="shared" si="285"/>
        <v>0</v>
      </c>
      <c r="AH975" s="46"/>
      <c r="AI975" s="46"/>
      <c r="AJ975" s="72">
        <f t="shared" si="277"/>
        <v>0</v>
      </c>
      <c r="AK975" s="71">
        <f t="shared" si="278"/>
        <v>0</v>
      </c>
      <c r="AL975" s="71">
        <f t="shared" si="279"/>
        <v>0</v>
      </c>
      <c r="AN975" s="73">
        <f t="shared" si="286"/>
        <v>0</v>
      </c>
      <c r="AO975" s="78">
        <f t="shared" si="287"/>
        <v>0</v>
      </c>
      <c r="AP975" s="79">
        <f t="shared" si="288"/>
        <v>0</v>
      </c>
      <c r="AQ975" s="73">
        <f t="shared" si="289"/>
        <v>0</v>
      </c>
      <c r="AR975" s="78">
        <f t="shared" si="290"/>
        <v>0</v>
      </c>
      <c r="AS975" s="79">
        <f t="shared" si="291"/>
        <v>0</v>
      </c>
      <c r="AT975" s="80" t="str">
        <f t="shared" si="292"/>
        <v/>
      </c>
      <c r="AU975" s="80" t="str">
        <f t="shared" si="293"/>
        <v/>
      </c>
      <c r="AW975" s="3" t="s">
        <v>1</v>
      </c>
    </row>
    <row r="976" spans="1:49" x14ac:dyDescent="0.2">
      <c r="A976" s="81">
        <f t="shared" si="280"/>
        <v>969</v>
      </c>
      <c r="B976" s="77" t="str">
        <f>IFERROR(VLOOKUP(F976,GCC.Param!$B$3:$C$96,2,FALSE),"")</f>
        <v/>
      </c>
      <c r="C976" s="70">
        <f>'Input 1 - Schedule 1'!D978</f>
        <v>0</v>
      </c>
      <c r="D976" s="70">
        <f>'Input 1 - Schedule 1'!E978</f>
        <v>0</v>
      </c>
      <c r="E976" s="70">
        <f>'Input 1 - Schedule 1'!F978</f>
        <v>0</v>
      </c>
      <c r="F976" s="70">
        <f>'Input 1 - Schedule 1'!G978</f>
        <v>0</v>
      </c>
      <c r="G976" s="70">
        <f>'Input 1 - Schedule 1'!I978</f>
        <v>0</v>
      </c>
      <c r="H976" s="70" t="str">
        <f>'Input 1 - Schedule 1'!J978</f>
        <v/>
      </c>
      <c r="I976" s="70">
        <f>'Input 1 - Schedule 1'!U978</f>
        <v>0</v>
      </c>
      <c r="J976" s="46"/>
      <c r="L976" s="46"/>
      <c r="M976" s="46"/>
      <c r="N976" s="70">
        <f>SUMIFS('Input 3 - Capital Instruments'!P$6:P$222,'Input 3 - Capital Instruments'!$N$6:$N$222,C976)</f>
        <v>0</v>
      </c>
      <c r="O976" s="46"/>
      <c r="P976" s="46"/>
      <c r="Q976" s="46"/>
      <c r="R976" s="71">
        <f t="shared" si="281"/>
        <v>0</v>
      </c>
      <c r="S976" s="46"/>
      <c r="T976" s="46"/>
      <c r="U976" s="72">
        <f t="shared" si="282"/>
        <v>0</v>
      </c>
      <c r="V976" s="71">
        <f t="shared" si="283"/>
        <v>0</v>
      </c>
      <c r="W976" s="71">
        <f t="shared" si="284"/>
        <v>0</v>
      </c>
      <c r="Y976" s="46"/>
      <c r="AA976" s="46"/>
      <c r="AB976" s="51"/>
      <c r="AC976" s="51"/>
      <c r="AD976" s="51"/>
      <c r="AE976" s="51"/>
      <c r="AF976" s="51"/>
      <c r="AG976" s="72">
        <f t="shared" si="285"/>
        <v>0</v>
      </c>
      <c r="AH976" s="46"/>
      <c r="AI976" s="46"/>
      <c r="AJ976" s="72">
        <f t="shared" si="277"/>
        <v>0</v>
      </c>
      <c r="AK976" s="71">
        <f t="shared" si="278"/>
        <v>0</v>
      </c>
      <c r="AL976" s="71">
        <f t="shared" si="279"/>
        <v>0</v>
      </c>
      <c r="AN976" s="73">
        <f t="shared" si="286"/>
        <v>0</v>
      </c>
      <c r="AO976" s="78">
        <f t="shared" si="287"/>
        <v>0</v>
      </c>
      <c r="AP976" s="79">
        <f t="shared" si="288"/>
        <v>0</v>
      </c>
      <c r="AQ976" s="73">
        <f t="shared" si="289"/>
        <v>0</v>
      </c>
      <c r="AR976" s="78">
        <f t="shared" si="290"/>
        <v>0</v>
      </c>
      <c r="AS976" s="79">
        <f t="shared" si="291"/>
        <v>0</v>
      </c>
      <c r="AT976" s="80" t="str">
        <f t="shared" si="292"/>
        <v/>
      </c>
      <c r="AU976" s="80" t="str">
        <f t="shared" si="293"/>
        <v/>
      </c>
      <c r="AW976" s="3" t="s">
        <v>1</v>
      </c>
    </row>
    <row r="977" spans="1:49" x14ac:dyDescent="0.2">
      <c r="A977" s="81">
        <f t="shared" si="280"/>
        <v>970</v>
      </c>
      <c r="B977" s="77" t="str">
        <f>IFERROR(VLOOKUP(F977,GCC.Param!$B$3:$C$96,2,FALSE),"")</f>
        <v/>
      </c>
      <c r="C977" s="70">
        <f>'Input 1 - Schedule 1'!D979</f>
        <v>0</v>
      </c>
      <c r="D977" s="70">
        <f>'Input 1 - Schedule 1'!E979</f>
        <v>0</v>
      </c>
      <c r="E977" s="70">
        <f>'Input 1 - Schedule 1'!F979</f>
        <v>0</v>
      </c>
      <c r="F977" s="70">
        <f>'Input 1 - Schedule 1'!G979</f>
        <v>0</v>
      </c>
      <c r="G977" s="70">
        <f>'Input 1 - Schedule 1'!I979</f>
        <v>0</v>
      </c>
      <c r="H977" s="70" t="str">
        <f>'Input 1 - Schedule 1'!J979</f>
        <v/>
      </c>
      <c r="I977" s="70">
        <f>'Input 1 - Schedule 1'!U979</f>
        <v>0</v>
      </c>
      <c r="J977" s="46"/>
      <c r="L977" s="46"/>
      <c r="M977" s="46"/>
      <c r="N977" s="70">
        <f>SUMIFS('Input 3 - Capital Instruments'!P$6:P$222,'Input 3 - Capital Instruments'!$N$6:$N$222,C977)</f>
        <v>0</v>
      </c>
      <c r="O977" s="46"/>
      <c r="P977" s="46"/>
      <c r="Q977" s="46"/>
      <c r="R977" s="71">
        <f t="shared" si="281"/>
        <v>0</v>
      </c>
      <c r="S977" s="46"/>
      <c r="T977" s="46"/>
      <c r="U977" s="72">
        <f t="shared" si="282"/>
        <v>0</v>
      </c>
      <c r="V977" s="71">
        <f t="shared" si="283"/>
        <v>0</v>
      </c>
      <c r="W977" s="71">
        <f t="shared" si="284"/>
        <v>0</v>
      </c>
      <c r="Y977" s="46"/>
      <c r="AA977" s="46"/>
      <c r="AB977" s="51"/>
      <c r="AC977" s="51"/>
      <c r="AD977" s="51"/>
      <c r="AE977" s="51"/>
      <c r="AF977" s="51"/>
      <c r="AG977" s="72">
        <f t="shared" si="285"/>
        <v>0</v>
      </c>
      <c r="AH977" s="46"/>
      <c r="AI977" s="46"/>
      <c r="AJ977" s="72">
        <f t="shared" si="277"/>
        <v>0</v>
      </c>
      <c r="AK977" s="71">
        <f t="shared" si="278"/>
        <v>0</v>
      </c>
      <c r="AL977" s="71">
        <f t="shared" si="279"/>
        <v>0</v>
      </c>
      <c r="AN977" s="73">
        <f t="shared" si="286"/>
        <v>0</v>
      </c>
      <c r="AO977" s="78">
        <f t="shared" si="287"/>
        <v>0</v>
      </c>
      <c r="AP977" s="79">
        <f t="shared" si="288"/>
        <v>0</v>
      </c>
      <c r="AQ977" s="73">
        <f t="shared" si="289"/>
        <v>0</v>
      </c>
      <c r="AR977" s="78">
        <f t="shared" si="290"/>
        <v>0</v>
      </c>
      <c r="AS977" s="79">
        <f t="shared" si="291"/>
        <v>0</v>
      </c>
      <c r="AT977" s="80" t="str">
        <f t="shared" si="292"/>
        <v/>
      </c>
      <c r="AU977" s="80" t="str">
        <f t="shared" si="293"/>
        <v/>
      </c>
      <c r="AW977" s="3" t="s">
        <v>1</v>
      </c>
    </row>
    <row r="978" spans="1:49" x14ac:dyDescent="0.2">
      <c r="A978" s="81">
        <f t="shared" si="280"/>
        <v>971</v>
      </c>
      <c r="B978" s="77" t="str">
        <f>IFERROR(VLOOKUP(F978,GCC.Param!$B$3:$C$96,2,FALSE),"")</f>
        <v/>
      </c>
      <c r="C978" s="70">
        <f>'Input 1 - Schedule 1'!D980</f>
        <v>0</v>
      </c>
      <c r="D978" s="70">
        <f>'Input 1 - Schedule 1'!E980</f>
        <v>0</v>
      </c>
      <c r="E978" s="70">
        <f>'Input 1 - Schedule 1'!F980</f>
        <v>0</v>
      </c>
      <c r="F978" s="70">
        <f>'Input 1 - Schedule 1'!G980</f>
        <v>0</v>
      </c>
      <c r="G978" s="70">
        <f>'Input 1 - Schedule 1'!I980</f>
        <v>0</v>
      </c>
      <c r="H978" s="70" t="str">
        <f>'Input 1 - Schedule 1'!J980</f>
        <v/>
      </c>
      <c r="I978" s="70">
        <f>'Input 1 - Schedule 1'!U980</f>
        <v>0</v>
      </c>
      <c r="J978" s="46"/>
      <c r="L978" s="46"/>
      <c r="M978" s="46"/>
      <c r="N978" s="70">
        <f>SUMIFS('Input 3 - Capital Instruments'!P$6:P$222,'Input 3 - Capital Instruments'!$N$6:$N$222,C978)</f>
        <v>0</v>
      </c>
      <c r="O978" s="46"/>
      <c r="P978" s="46"/>
      <c r="Q978" s="46"/>
      <c r="R978" s="71">
        <f t="shared" si="281"/>
        <v>0</v>
      </c>
      <c r="S978" s="46"/>
      <c r="T978" s="46"/>
      <c r="U978" s="72">
        <f t="shared" si="282"/>
        <v>0</v>
      </c>
      <c r="V978" s="71">
        <f t="shared" si="283"/>
        <v>0</v>
      </c>
      <c r="W978" s="71">
        <f t="shared" si="284"/>
        <v>0</v>
      </c>
      <c r="Y978" s="46"/>
      <c r="AA978" s="46"/>
      <c r="AB978" s="51"/>
      <c r="AC978" s="51"/>
      <c r="AD978" s="51"/>
      <c r="AE978" s="51"/>
      <c r="AF978" s="51"/>
      <c r="AG978" s="72">
        <f t="shared" si="285"/>
        <v>0</v>
      </c>
      <c r="AH978" s="46"/>
      <c r="AI978" s="46"/>
      <c r="AJ978" s="72">
        <f t="shared" si="277"/>
        <v>0</v>
      </c>
      <c r="AK978" s="71">
        <f t="shared" si="278"/>
        <v>0</v>
      </c>
      <c r="AL978" s="71">
        <f t="shared" si="279"/>
        <v>0</v>
      </c>
      <c r="AN978" s="73">
        <f t="shared" si="286"/>
        <v>0</v>
      </c>
      <c r="AO978" s="78">
        <f t="shared" si="287"/>
        <v>0</v>
      </c>
      <c r="AP978" s="79">
        <f t="shared" si="288"/>
        <v>0</v>
      </c>
      <c r="AQ978" s="73">
        <f t="shared" si="289"/>
        <v>0</v>
      </c>
      <c r="AR978" s="78">
        <f t="shared" si="290"/>
        <v>0</v>
      </c>
      <c r="AS978" s="79">
        <f t="shared" si="291"/>
        <v>0</v>
      </c>
      <c r="AT978" s="80" t="str">
        <f t="shared" si="292"/>
        <v/>
      </c>
      <c r="AU978" s="80" t="str">
        <f t="shared" si="293"/>
        <v/>
      </c>
      <c r="AW978" s="3" t="s">
        <v>1</v>
      </c>
    </row>
    <row r="979" spans="1:49" x14ac:dyDescent="0.2">
      <c r="A979" s="81">
        <f t="shared" si="280"/>
        <v>972</v>
      </c>
      <c r="B979" s="77" t="str">
        <f>IFERROR(VLOOKUP(F979,GCC.Param!$B$3:$C$96,2,FALSE),"")</f>
        <v/>
      </c>
      <c r="C979" s="70">
        <f>'Input 1 - Schedule 1'!D981</f>
        <v>0</v>
      </c>
      <c r="D979" s="70">
        <f>'Input 1 - Schedule 1'!E981</f>
        <v>0</v>
      </c>
      <c r="E979" s="70">
        <f>'Input 1 - Schedule 1'!F981</f>
        <v>0</v>
      </c>
      <c r="F979" s="70">
        <f>'Input 1 - Schedule 1'!G981</f>
        <v>0</v>
      </c>
      <c r="G979" s="70">
        <f>'Input 1 - Schedule 1'!I981</f>
        <v>0</v>
      </c>
      <c r="H979" s="70" t="str">
        <f>'Input 1 - Schedule 1'!J981</f>
        <v/>
      </c>
      <c r="I979" s="70">
        <f>'Input 1 - Schedule 1'!U981</f>
        <v>0</v>
      </c>
      <c r="J979" s="46"/>
      <c r="L979" s="46"/>
      <c r="M979" s="46"/>
      <c r="N979" s="70">
        <f>SUMIFS('Input 3 - Capital Instruments'!P$6:P$222,'Input 3 - Capital Instruments'!$N$6:$N$222,C979)</f>
        <v>0</v>
      </c>
      <c r="O979" s="46"/>
      <c r="P979" s="46"/>
      <c r="Q979" s="46"/>
      <c r="R979" s="71">
        <f t="shared" si="281"/>
        <v>0</v>
      </c>
      <c r="S979" s="46"/>
      <c r="T979" s="46"/>
      <c r="U979" s="72">
        <f t="shared" si="282"/>
        <v>0</v>
      </c>
      <c r="V979" s="71">
        <f t="shared" si="283"/>
        <v>0</v>
      </c>
      <c r="W979" s="71">
        <f t="shared" si="284"/>
        <v>0</v>
      </c>
      <c r="Y979" s="46"/>
      <c r="AA979" s="46"/>
      <c r="AB979" s="51"/>
      <c r="AC979" s="51"/>
      <c r="AD979" s="51"/>
      <c r="AE979" s="51"/>
      <c r="AF979" s="51"/>
      <c r="AG979" s="72">
        <f t="shared" si="285"/>
        <v>0</v>
      </c>
      <c r="AH979" s="46"/>
      <c r="AI979" s="46"/>
      <c r="AJ979" s="72">
        <f t="shared" si="277"/>
        <v>0</v>
      </c>
      <c r="AK979" s="71">
        <f t="shared" si="278"/>
        <v>0</v>
      </c>
      <c r="AL979" s="71">
        <f t="shared" si="279"/>
        <v>0</v>
      </c>
      <c r="AN979" s="73">
        <f t="shared" si="286"/>
        <v>0</v>
      </c>
      <c r="AO979" s="78">
        <f t="shared" si="287"/>
        <v>0</v>
      </c>
      <c r="AP979" s="79">
        <f t="shared" si="288"/>
        <v>0</v>
      </c>
      <c r="AQ979" s="73">
        <f t="shared" si="289"/>
        <v>0</v>
      </c>
      <c r="AR979" s="78">
        <f t="shared" si="290"/>
        <v>0</v>
      </c>
      <c r="AS979" s="79">
        <f t="shared" si="291"/>
        <v>0</v>
      </c>
      <c r="AT979" s="80" t="str">
        <f t="shared" si="292"/>
        <v/>
      </c>
      <c r="AU979" s="80" t="str">
        <f t="shared" si="293"/>
        <v/>
      </c>
      <c r="AW979" s="3" t="s">
        <v>1</v>
      </c>
    </row>
    <row r="980" spans="1:49" x14ac:dyDescent="0.2">
      <c r="A980" s="81">
        <f t="shared" si="280"/>
        <v>973</v>
      </c>
      <c r="B980" s="77" t="str">
        <f>IFERROR(VLOOKUP(F980,GCC.Param!$B$3:$C$96,2,FALSE),"")</f>
        <v/>
      </c>
      <c r="C980" s="70">
        <f>'Input 1 - Schedule 1'!D982</f>
        <v>0</v>
      </c>
      <c r="D980" s="70">
        <f>'Input 1 - Schedule 1'!E982</f>
        <v>0</v>
      </c>
      <c r="E980" s="70">
        <f>'Input 1 - Schedule 1'!F982</f>
        <v>0</v>
      </c>
      <c r="F980" s="70">
        <f>'Input 1 - Schedule 1'!G982</f>
        <v>0</v>
      </c>
      <c r="G980" s="70">
        <f>'Input 1 - Schedule 1'!I982</f>
        <v>0</v>
      </c>
      <c r="H980" s="70" t="str">
        <f>'Input 1 - Schedule 1'!J982</f>
        <v/>
      </c>
      <c r="I980" s="70">
        <f>'Input 1 - Schedule 1'!U982</f>
        <v>0</v>
      </c>
      <c r="J980" s="46"/>
      <c r="L980" s="46"/>
      <c r="M980" s="46"/>
      <c r="N980" s="70">
        <f>SUMIFS('Input 3 - Capital Instruments'!P$6:P$222,'Input 3 - Capital Instruments'!$N$6:$N$222,C980)</f>
        <v>0</v>
      </c>
      <c r="O980" s="46"/>
      <c r="P980" s="46"/>
      <c r="Q980" s="46"/>
      <c r="R980" s="71">
        <f t="shared" si="281"/>
        <v>0</v>
      </c>
      <c r="S980" s="46"/>
      <c r="T980" s="46"/>
      <c r="U980" s="72">
        <f t="shared" si="282"/>
        <v>0</v>
      </c>
      <c r="V980" s="71">
        <f t="shared" si="283"/>
        <v>0</v>
      </c>
      <c r="W980" s="71">
        <f t="shared" si="284"/>
        <v>0</v>
      </c>
      <c r="Y980" s="46"/>
      <c r="AA980" s="46"/>
      <c r="AB980" s="51"/>
      <c r="AC980" s="51"/>
      <c r="AD980" s="51"/>
      <c r="AE980" s="51"/>
      <c r="AF980" s="51"/>
      <c r="AG980" s="72">
        <f t="shared" si="285"/>
        <v>0</v>
      </c>
      <c r="AH980" s="46"/>
      <c r="AI980" s="46"/>
      <c r="AJ980" s="72">
        <f t="shared" si="277"/>
        <v>0</v>
      </c>
      <c r="AK980" s="71">
        <f t="shared" si="278"/>
        <v>0</v>
      </c>
      <c r="AL980" s="71">
        <f t="shared" si="279"/>
        <v>0</v>
      </c>
      <c r="AN980" s="73">
        <f t="shared" si="286"/>
        <v>0</v>
      </c>
      <c r="AO980" s="78">
        <f t="shared" si="287"/>
        <v>0</v>
      </c>
      <c r="AP980" s="79">
        <f t="shared" si="288"/>
        <v>0</v>
      </c>
      <c r="AQ980" s="73">
        <f t="shared" si="289"/>
        <v>0</v>
      </c>
      <c r="AR980" s="78">
        <f t="shared" si="290"/>
        <v>0</v>
      </c>
      <c r="AS980" s="79">
        <f t="shared" si="291"/>
        <v>0</v>
      </c>
      <c r="AT980" s="80" t="str">
        <f t="shared" si="292"/>
        <v/>
      </c>
      <c r="AU980" s="80" t="str">
        <f t="shared" si="293"/>
        <v/>
      </c>
      <c r="AW980" s="3" t="s">
        <v>1</v>
      </c>
    </row>
    <row r="981" spans="1:49" x14ac:dyDescent="0.2">
      <c r="A981" s="81">
        <f t="shared" si="280"/>
        <v>974</v>
      </c>
      <c r="B981" s="77" t="str">
        <f>IFERROR(VLOOKUP(F981,GCC.Param!$B$3:$C$96,2,FALSE),"")</f>
        <v/>
      </c>
      <c r="C981" s="70">
        <f>'Input 1 - Schedule 1'!D983</f>
        <v>0</v>
      </c>
      <c r="D981" s="70">
        <f>'Input 1 - Schedule 1'!E983</f>
        <v>0</v>
      </c>
      <c r="E981" s="70">
        <f>'Input 1 - Schedule 1'!F983</f>
        <v>0</v>
      </c>
      <c r="F981" s="70">
        <f>'Input 1 - Schedule 1'!G983</f>
        <v>0</v>
      </c>
      <c r="G981" s="70">
        <f>'Input 1 - Schedule 1'!I983</f>
        <v>0</v>
      </c>
      <c r="H981" s="70" t="str">
        <f>'Input 1 - Schedule 1'!J983</f>
        <v/>
      </c>
      <c r="I981" s="70">
        <f>'Input 1 - Schedule 1'!U983</f>
        <v>0</v>
      </c>
      <c r="J981" s="46"/>
      <c r="L981" s="46"/>
      <c r="M981" s="46"/>
      <c r="N981" s="70">
        <f>SUMIFS('Input 3 - Capital Instruments'!P$6:P$222,'Input 3 - Capital Instruments'!$N$6:$N$222,C981)</f>
        <v>0</v>
      </c>
      <c r="O981" s="46"/>
      <c r="P981" s="46"/>
      <c r="Q981" s="46"/>
      <c r="R981" s="71">
        <f t="shared" si="281"/>
        <v>0</v>
      </c>
      <c r="S981" s="46"/>
      <c r="T981" s="46"/>
      <c r="U981" s="72">
        <f t="shared" si="282"/>
        <v>0</v>
      </c>
      <c r="V981" s="71">
        <f t="shared" si="283"/>
        <v>0</v>
      </c>
      <c r="W981" s="71">
        <f t="shared" si="284"/>
        <v>0</v>
      </c>
      <c r="Y981" s="46"/>
      <c r="AA981" s="46"/>
      <c r="AB981" s="51"/>
      <c r="AC981" s="51"/>
      <c r="AD981" s="51"/>
      <c r="AE981" s="51"/>
      <c r="AF981" s="51"/>
      <c r="AG981" s="72">
        <f t="shared" si="285"/>
        <v>0</v>
      </c>
      <c r="AH981" s="46"/>
      <c r="AI981" s="46"/>
      <c r="AJ981" s="72">
        <f t="shared" si="277"/>
        <v>0</v>
      </c>
      <c r="AK981" s="71">
        <f t="shared" si="278"/>
        <v>0</v>
      </c>
      <c r="AL981" s="71">
        <f t="shared" si="279"/>
        <v>0</v>
      </c>
      <c r="AN981" s="73">
        <f t="shared" si="286"/>
        <v>0</v>
      </c>
      <c r="AO981" s="78">
        <f t="shared" si="287"/>
        <v>0</v>
      </c>
      <c r="AP981" s="79">
        <f t="shared" si="288"/>
        <v>0</v>
      </c>
      <c r="AQ981" s="73">
        <f t="shared" si="289"/>
        <v>0</v>
      </c>
      <c r="AR981" s="78">
        <f t="shared" si="290"/>
        <v>0</v>
      </c>
      <c r="AS981" s="79">
        <f t="shared" si="291"/>
        <v>0</v>
      </c>
      <c r="AT981" s="80" t="str">
        <f t="shared" si="292"/>
        <v/>
      </c>
      <c r="AU981" s="80" t="str">
        <f t="shared" si="293"/>
        <v/>
      </c>
      <c r="AW981" s="3" t="s">
        <v>1</v>
      </c>
    </row>
    <row r="982" spans="1:49" x14ac:dyDescent="0.2">
      <c r="A982" s="81">
        <f t="shared" si="280"/>
        <v>975</v>
      </c>
      <c r="B982" s="77" t="str">
        <f>IFERROR(VLOOKUP(F982,GCC.Param!$B$3:$C$96,2,FALSE),"")</f>
        <v/>
      </c>
      <c r="C982" s="70">
        <f>'Input 1 - Schedule 1'!D984</f>
        <v>0</v>
      </c>
      <c r="D982" s="70">
        <f>'Input 1 - Schedule 1'!E984</f>
        <v>0</v>
      </c>
      <c r="E982" s="70">
        <f>'Input 1 - Schedule 1'!F984</f>
        <v>0</v>
      </c>
      <c r="F982" s="70">
        <f>'Input 1 - Schedule 1'!G984</f>
        <v>0</v>
      </c>
      <c r="G982" s="70">
        <f>'Input 1 - Schedule 1'!I984</f>
        <v>0</v>
      </c>
      <c r="H982" s="70" t="str">
        <f>'Input 1 - Schedule 1'!J984</f>
        <v/>
      </c>
      <c r="I982" s="70">
        <f>'Input 1 - Schedule 1'!U984</f>
        <v>0</v>
      </c>
      <c r="J982" s="46"/>
      <c r="L982" s="46"/>
      <c r="M982" s="46"/>
      <c r="N982" s="70">
        <f>SUMIFS('Input 3 - Capital Instruments'!P$6:P$222,'Input 3 - Capital Instruments'!$N$6:$N$222,C982)</f>
        <v>0</v>
      </c>
      <c r="O982" s="46"/>
      <c r="P982" s="46"/>
      <c r="Q982" s="46"/>
      <c r="R982" s="71">
        <f t="shared" si="281"/>
        <v>0</v>
      </c>
      <c r="S982" s="46"/>
      <c r="T982" s="46"/>
      <c r="U982" s="72">
        <f t="shared" si="282"/>
        <v>0</v>
      </c>
      <c r="V982" s="71">
        <f t="shared" si="283"/>
        <v>0</v>
      </c>
      <c r="W982" s="71">
        <f t="shared" si="284"/>
        <v>0</v>
      </c>
      <c r="Y982" s="46"/>
      <c r="AA982" s="46"/>
      <c r="AB982" s="51"/>
      <c r="AC982" s="51"/>
      <c r="AD982" s="51"/>
      <c r="AE982" s="51"/>
      <c r="AF982" s="51"/>
      <c r="AG982" s="72">
        <f t="shared" si="285"/>
        <v>0</v>
      </c>
      <c r="AH982" s="46"/>
      <c r="AI982" s="46"/>
      <c r="AJ982" s="72">
        <f t="shared" si="277"/>
        <v>0</v>
      </c>
      <c r="AK982" s="71">
        <f t="shared" si="278"/>
        <v>0</v>
      </c>
      <c r="AL982" s="71">
        <f t="shared" si="279"/>
        <v>0</v>
      </c>
      <c r="AN982" s="73">
        <f t="shared" si="286"/>
        <v>0</v>
      </c>
      <c r="AO982" s="78">
        <f t="shared" si="287"/>
        <v>0</v>
      </c>
      <c r="AP982" s="79">
        <f t="shared" si="288"/>
        <v>0</v>
      </c>
      <c r="AQ982" s="73">
        <f t="shared" si="289"/>
        <v>0</v>
      </c>
      <c r="AR982" s="78">
        <f t="shared" si="290"/>
        <v>0</v>
      </c>
      <c r="AS982" s="79">
        <f t="shared" si="291"/>
        <v>0</v>
      </c>
      <c r="AT982" s="80" t="str">
        <f t="shared" si="292"/>
        <v/>
      </c>
      <c r="AU982" s="80" t="str">
        <f t="shared" si="293"/>
        <v/>
      </c>
      <c r="AW982" s="3" t="s">
        <v>1</v>
      </c>
    </row>
    <row r="983" spans="1:49" x14ac:dyDescent="0.2">
      <c r="A983" s="81">
        <f t="shared" si="280"/>
        <v>976</v>
      </c>
      <c r="B983" s="77" t="str">
        <f>IFERROR(VLOOKUP(F983,GCC.Param!$B$3:$C$96,2,FALSE),"")</f>
        <v/>
      </c>
      <c r="C983" s="70">
        <f>'Input 1 - Schedule 1'!D985</f>
        <v>0</v>
      </c>
      <c r="D983" s="70">
        <f>'Input 1 - Schedule 1'!E985</f>
        <v>0</v>
      </c>
      <c r="E983" s="70">
        <f>'Input 1 - Schedule 1'!F985</f>
        <v>0</v>
      </c>
      <c r="F983" s="70">
        <f>'Input 1 - Schedule 1'!G985</f>
        <v>0</v>
      </c>
      <c r="G983" s="70">
        <f>'Input 1 - Schedule 1'!I985</f>
        <v>0</v>
      </c>
      <c r="H983" s="70" t="str">
        <f>'Input 1 - Schedule 1'!J985</f>
        <v/>
      </c>
      <c r="I983" s="70">
        <f>'Input 1 - Schedule 1'!U985</f>
        <v>0</v>
      </c>
      <c r="J983" s="46"/>
      <c r="L983" s="46"/>
      <c r="M983" s="46"/>
      <c r="N983" s="70">
        <f>SUMIFS('Input 3 - Capital Instruments'!P$6:P$222,'Input 3 - Capital Instruments'!$N$6:$N$222,C983)</f>
        <v>0</v>
      </c>
      <c r="O983" s="46"/>
      <c r="P983" s="46"/>
      <c r="Q983" s="46"/>
      <c r="R983" s="71">
        <f t="shared" si="281"/>
        <v>0</v>
      </c>
      <c r="S983" s="46"/>
      <c r="T983" s="46"/>
      <c r="U983" s="72">
        <f t="shared" si="282"/>
        <v>0</v>
      </c>
      <c r="V983" s="71">
        <f t="shared" si="283"/>
        <v>0</v>
      </c>
      <c r="W983" s="71">
        <f t="shared" si="284"/>
        <v>0</v>
      </c>
      <c r="Y983" s="46"/>
      <c r="AA983" s="46"/>
      <c r="AB983" s="51"/>
      <c r="AC983" s="51"/>
      <c r="AD983" s="51"/>
      <c r="AE983" s="51"/>
      <c r="AF983" s="51"/>
      <c r="AG983" s="72">
        <f t="shared" si="285"/>
        <v>0</v>
      </c>
      <c r="AH983" s="46"/>
      <c r="AI983" s="46"/>
      <c r="AJ983" s="72">
        <f t="shared" si="277"/>
        <v>0</v>
      </c>
      <c r="AK983" s="71">
        <f t="shared" si="278"/>
        <v>0</v>
      </c>
      <c r="AL983" s="71">
        <f t="shared" si="279"/>
        <v>0</v>
      </c>
      <c r="AN983" s="73">
        <f t="shared" si="286"/>
        <v>0</v>
      </c>
      <c r="AO983" s="78">
        <f t="shared" si="287"/>
        <v>0</v>
      </c>
      <c r="AP983" s="79">
        <f t="shared" si="288"/>
        <v>0</v>
      </c>
      <c r="AQ983" s="73">
        <f t="shared" si="289"/>
        <v>0</v>
      </c>
      <c r="AR983" s="78">
        <f t="shared" si="290"/>
        <v>0</v>
      </c>
      <c r="AS983" s="79">
        <f t="shared" si="291"/>
        <v>0</v>
      </c>
      <c r="AT983" s="80" t="str">
        <f t="shared" si="292"/>
        <v/>
      </c>
      <c r="AU983" s="80" t="str">
        <f t="shared" si="293"/>
        <v/>
      </c>
      <c r="AW983" s="3" t="s">
        <v>1</v>
      </c>
    </row>
    <row r="984" spans="1:49" x14ac:dyDescent="0.2">
      <c r="A984" s="81">
        <f t="shared" si="280"/>
        <v>977</v>
      </c>
      <c r="B984" s="77" t="str">
        <f>IFERROR(VLOOKUP(F984,GCC.Param!$B$3:$C$96,2,FALSE),"")</f>
        <v/>
      </c>
      <c r="C984" s="70">
        <f>'Input 1 - Schedule 1'!D986</f>
        <v>0</v>
      </c>
      <c r="D984" s="70">
        <f>'Input 1 - Schedule 1'!E986</f>
        <v>0</v>
      </c>
      <c r="E984" s="70">
        <f>'Input 1 - Schedule 1'!F986</f>
        <v>0</v>
      </c>
      <c r="F984" s="70">
        <f>'Input 1 - Schedule 1'!G986</f>
        <v>0</v>
      </c>
      <c r="G984" s="70">
        <f>'Input 1 - Schedule 1'!I986</f>
        <v>0</v>
      </c>
      <c r="H984" s="70" t="str">
        <f>'Input 1 - Schedule 1'!J986</f>
        <v/>
      </c>
      <c r="I984" s="70">
        <f>'Input 1 - Schedule 1'!U986</f>
        <v>0</v>
      </c>
      <c r="J984" s="46"/>
      <c r="L984" s="46"/>
      <c r="M984" s="46"/>
      <c r="N984" s="70">
        <f>SUMIFS('Input 3 - Capital Instruments'!P$6:P$222,'Input 3 - Capital Instruments'!$N$6:$N$222,C984)</f>
        <v>0</v>
      </c>
      <c r="O984" s="46"/>
      <c r="P984" s="46"/>
      <c r="Q984" s="46"/>
      <c r="R984" s="71">
        <f t="shared" si="281"/>
        <v>0</v>
      </c>
      <c r="S984" s="46"/>
      <c r="T984" s="46"/>
      <c r="U984" s="72">
        <f t="shared" si="282"/>
        <v>0</v>
      </c>
      <c r="V984" s="71">
        <f t="shared" si="283"/>
        <v>0</v>
      </c>
      <c r="W984" s="71">
        <f t="shared" si="284"/>
        <v>0</v>
      </c>
      <c r="Y984" s="46"/>
      <c r="AA984" s="46"/>
      <c r="AB984" s="51"/>
      <c r="AC984" s="51"/>
      <c r="AD984" s="51"/>
      <c r="AE984" s="51"/>
      <c r="AF984" s="51"/>
      <c r="AG984" s="72">
        <f t="shared" si="285"/>
        <v>0</v>
      </c>
      <c r="AH984" s="46"/>
      <c r="AI984" s="46"/>
      <c r="AJ984" s="72">
        <f t="shared" si="277"/>
        <v>0</v>
      </c>
      <c r="AK984" s="71">
        <f t="shared" si="278"/>
        <v>0</v>
      </c>
      <c r="AL984" s="71">
        <f t="shared" si="279"/>
        <v>0</v>
      </c>
      <c r="AN984" s="73">
        <f t="shared" si="286"/>
        <v>0</v>
      </c>
      <c r="AO984" s="78">
        <f t="shared" si="287"/>
        <v>0</v>
      </c>
      <c r="AP984" s="79">
        <f t="shared" si="288"/>
        <v>0</v>
      </c>
      <c r="AQ984" s="73">
        <f t="shared" si="289"/>
        <v>0</v>
      </c>
      <c r="AR984" s="78">
        <f t="shared" si="290"/>
        <v>0</v>
      </c>
      <c r="AS984" s="79">
        <f t="shared" si="291"/>
        <v>0</v>
      </c>
      <c r="AT984" s="80" t="str">
        <f t="shared" si="292"/>
        <v/>
      </c>
      <c r="AU984" s="80" t="str">
        <f t="shared" si="293"/>
        <v/>
      </c>
      <c r="AW984" s="3" t="s">
        <v>1</v>
      </c>
    </row>
    <row r="985" spans="1:49" x14ac:dyDescent="0.2">
      <c r="A985" s="81">
        <f t="shared" si="280"/>
        <v>978</v>
      </c>
      <c r="B985" s="77" t="str">
        <f>IFERROR(VLOOKUP(F985,GCC.Param!$B$3:$C$96,2,FALSE),"")</f>
        <v/>
      </c>
      <c r="C985" s="70">
        <f>'Input 1 - Schedule 1'!D987</f>
        <v>0</v>
      </c>
      <c r="D985" s="70">
        <f>'Input 1 - Schedule 1'!E987</f>
        <v>0</v>
      </c>
      <c r="E985" s="70">
        <f>'Input 1 - Schedule 1'!F987</f>
        <v>0</v>
      </c>
      <c r="F985" s="70">
        <f>'Input 1 - Schedule 1'!G987</f>
        <v>0</v>
      </c>
      <c r="G985" s="70">
        <f>'Input 1 - Schedule 1'!I987</f>
        <v>0</v>
      </c>
      <c r="H985" s="70" t="str">
        <f>'Input 1 - Schedule 1'!J987</f>
        <v/>
      </c>
      <c r="I985" s="70">
        <f>'Input 1 - Schedule 1'!U987</f>
        <v>0</v>
      </c>
      <c r="J985" s="46"/>
      <c r="L985" s="46"/>
      <c r="M985" s="46"/>
      <c r="N985" s="70">
        <f>SUMIFS('Input 3 - Capital Instruments'!P$6:P$222,'Input 3 - Capital Instruments'!$N$6:$N$222,C985)</f>
        <v>0</v>
      </c>
      <c r="O985" s="46"/>
      <c r="P985" s="46"/>
      <c r="Q985" s="46"/>
      <c r="R985" s="71">
        <f t="shared" si="281"/>
        <v>0</v>
      </c>
      <c r="S985" s="46"/>
      <c r="T985" s="46"/>
      <c r="U985" s="72">
        <f t="shared" si="282"/>
        <v>0</v>
      </c>
      <c r="V985" s="71">
        <f t="shared" si="283"/>
        <v>0</v>
      </c>
      <c r="W985" s="71">
        <f t="shared" si="284"/>
        <v>0</v>
      </c>
      <c r="Y985" s="46"/>
      <c r="AA985" s="46"/>
      <c r="AB985" s="51"/>
      <c r="AC985" s="51"/>
      <c r="AD985" s="51"/>
      <c r="AE985" s="51"/>
      <c r="AF985" s="51"/>
      <c r="AG985" s="72">
        <f t="shared" si="285"/>
        <v>0</v>
      </c>
      <c r="AH985" s="46"/>
      <c r="AI985" s="46"/>
      <c r="AJ985" s="72">
        <f t="shared" si="277"/>
        <v>0</v>
      </c>
      <c r="AK985" s="71">
        <f t="shared" si="278"/>
        <v>0</v>
      </c>
      <c r="AL985" s="71">
        <f t="shared" si="279"/>
        <v>0</v>
      </c>
      <c r="AN985" s="73">
        <f t="shared" si="286"/>
        <v>0</v>
      </c>
      <c r="AO985" s="78">
        <f t="shared" si="287"/>
        <v>0</v>
      </c>
      <c r="AP985" s="79">
        <f t="shared" si="288"/>
        <v>0</v>
      </c>
      <c r="AQ985" s="73">
        <f t="shared" si="289"/>
        <v>0</v>
      </c>
      <c r="AR985" s="78">
        <f t="shared" si="290"/>
        <v>0</v>
      </c>
      <c r="AS985" s="79">
        <f t="shared" si="291"/>
        <v>0</v>
      </c>
      <c r="AT985" s="80" t="str">
        <f t="shared" si="292"/>
        <v/>
      </c>
      <c r="AU985" s="80" t="str">
        <f t="shared" si="293"/>
        <v/>
      </c>
      <c r="AW985" s="3" t="s">
        <v>1</v>
      </c>
    </row>
    <row r="986" spans="1:49" x14ac:dyDescent="0.2">
      <c r="A986" s="81">
        <f t="shared" si="280"/>
        <v>979</v>
      </c>
      <c r="B986" s="77" t="str">
        <f>IFERROR(VLOOKUP(F986,GCC.Param!$B$3:$C$96,2,FALSE),"")</f>
        <v/>
      </c>
      <c r="C986" s="70">
        <f>'Input 1 - Schedule 1'!D988</f>
        <v>0</v>
      </c>
      <c r="D986" s="70">
        <f>'Input 1 - Schedule 1'!E988</f>
        <v>0</v>
      </c>
      <c r="E986" s="70">
        <f>'Input 1 - Schedule 1'!F988</f>
        <v>0</v>
      </c>
      <c r="F986" s="70">
        <f>'Input 1 - Schedule 1'!G988</f>
        <v>0</v>
      </c>
      <c r="G986" s="70">
        <f>'Input 1 - Schedule 1'!I988</f>
        <v>0</v>
      </c>
      <c r="H986" s="70" t="str">
        <f>'Input 1 - Schedule 1'!J988</f>
        <v/>
      </c>
      <c r="I986" s="70">
        <f>'Input 1 - Schedule 1'!U988</f>
        <v>0</v>
      </c>
      <c r="J986" s="46"/>
      <c r="L986" s="46"/>
      <c r="M986" s="46"/>
      <c r="N986" s="70">
        <f>SUMIFS('Input 3 - Capital Instruments'!P$6:P$222,'Input 3 - Capital Instruments'!$N$6:$N$222,C986)</f>
        <v>0</v>
      </c>
      <c r="O986" s="46"/>
      <c r="P986" s="46"/>
      <c r="Q986" s="46"/>
      <c r="R986" s="71">
        <f t="shared" si="281"/>
        <v>0</v>
      </c>
      <c r="S986" s="46"/>
      <c r="T986" s="46"/>
      <c r="U986" s="72">
        <f t="shared" si="282"/>
        <v>0</v>
      </c>
      <c r="V986" s="71">
        <f t="shared" si="283"/>
        <v>0</v>
      </c>
      <c r="W986" s="71">
        <f t="shared" si="284"/>
        <v>0</v>
      </c>
      <c r="Y986" s="46"/>
      <c r="AA986" s="46"/>
      <c r="AB986" s="51"/>
      <c r="AC986" s="51"/>
      <c r="AD986" s="51"/>
      <c r="AE986" s="51"/>
      <c r="AF986" s="51"/>
      <c r="AG986" s="72">
        <f t="shared" si="285"/>
        <v>0</v>
      </c>
      <c r="AH986" s="46"/>
      <c r="AI986" s="46"/>
      <c r="AJ986" s="72">
        <f t="shared" si="277"/>
        <v>0</v>
      </c>
      <c r="AK986" s="71">
        <f t="shared" si="278"/>
        <v>0</v>
      </c>
      <c r="AL986" s="71">
        <f t="shared" si="279"/>
        <v>0</v>
      </c>
      <c r="AN986" s="73">
        <f t="shared" si="286"/>
        <v>0</v>
      </c>
      <c r="AO986" s="78">
        <f t="shared" si="287"/>
        <v>0</v>
      </c>
      <c r="AP986" s="79">
        <f t="shared" si="288"/>
        <v>0</v>
      </c>
      <c r="AQ986" s="73">
        <f t="shared" si="289"/>
        <v>0</v>
      </c>
      <c r="AR986" s="78">
        <f t="shared" si="290"/>
        <v>0</v>
      </c>
      <c r="AS986" s="79">
        <f t="shared" si="291"/>
        <v>0</v>
      </c>
      <c r="AT986" s="80" t="str">
        <f t="shared" si="292"/>
        <v/>
      </c>
      <c r="AU986" s="80" t="str">
        <f t="shared" si="293"/>
        <v/>
      </c>
      <c r="AW986" s="3" t="s">
        <v>1</v>
      </c>
    </row>
    <row r="987" spans="1:49" x14ac:dyDescent="0.2">
      <c r="A987" s="81">
        <f t="shared" si="280"/>
        <v>980</v>
      </c>
      <c r="B987" s="77" t="str">
        <f>IFERROR(VLOOKUP(F987,GCC.Param!$B$3:$C$96,2,FALSE),"")</f>
        <v/>
      </c>
      <c r="C987" s="70">
        <f>'Input 1 - Schedule 1'!D989</f>
        <v>0</v>
      </c>
      <c r="D987" s="70">
        <f>'Input 1 - Schedule 1'!E989</f>
        <v>0</v>
      </c>
      <c r="E987" s="70">
        <f>'Input 1 - Schedule 1'!F989</f>
        <v>0</v>
      </c>
      <c r="F987" s="70">
        <f>'Input 1 - Schedule 1'!G989</f>
        <v>0</v>
      </c>
      <c r="G987" s="70">
        <f>'Input 1 - Schedule 1'!I989</f>
        <v>0</v>
      </c>
      <c r="H987" s="70" t="str">
        <f>'Input 1 - Schedule 1'!J989</f>
        <v/>
      </c>
      <c r="I987" s="70">
        <f>'Input 1 - Schedule 1'!U989</f>
        <v>0</v>
      </c>
      <c r="J987" s="46"/>
      <c r="L987" s="46"/>
      <c r="M987" s="46"/>
      <c r="N987" s="70">
        <f>SUMIFS('Input 3 - Capital Instruments'!P$6:P$222,'Input 3 - Capital Instruments'!$N$6:$N$222,C987)</f>
        <v>0</v>
      </c>
      <c r="O987" s="46"/>
      <c r="P987" s="46"/>
      <c r="Q987" s="46"/>
      <c r="R987" s="71">
        <f t="shared" si="281"/>
        <v>0</v>
      </c>
      <c r="S987" s="46"/>
      <c r="T987" s="46"/>
      <c r="U987" s="72">
        <f t="shared" si="282"/>
        <v>0</v>
      </c>
      <c r="V987" s="71">
        <f t="shared" si="283"/>
        <v>0</v>
      </c>
      <c r="W987" s="71">
        <f t="shared" si="284"/>
        <v>0</v>
      </c>
      <c r="Y987" s="46"/>
      <c r="AA987" s="46"/>
      <c r="AB987" s="51"/>
      <c r="AC987" s="51"/>
      <c r="AD987" s="51"/>
      <c r="AE987" s="51"/>
      <c r="AF987" s="51"/>
      <c r="AG987" s="72">
        <f t="shared" si="285"/>
        <v>0</v>
      </c>
      <c r="AH987" s="46"/>
      <c r="AI987" s="46"/>
      <c r="AJ987" s="72">
        <f t="shared" si="277"/>
        <v>0</v>
      </c>
      <c r="AK987" s="71">
        <f t="shared" si="278"/>
        <v>0</v>
      </c>
      <c r="AL987" s="71">
        <f t="shared" si="279"/>
        <v>0</v>
      </c>
      <c r="AN987" s="73">
        <f t="shared" si="286"/>
        <v>0</v>
      </c>
      <c r="AO987" s="78">
        <f t="shared" si="287"/>
        <v>0</v>
      </c>
      <c r="AP987" s="79">
        <f t="shared" si="288"/>
        <v>0</v>
      </c>
      <c r="AQ987" s="73">
        <f t="shared" si="289"/>
        <v>0</v>
      </c>
      <c r="AR987" s="78">
        <f t="shared" si="290"/>
        <v>0</v>
      </c>
      <c r="AS987" s="79">
        <f t="shared" si="291"/>
        <v>0</v>
      </c>
      <c r="AT987" s="80" t="str">
        <f t="shared" si="292"/>
        <v/>
      </c>
      <c r="AU987" s="80" t="str">
        <f t="shared" si="293"/>
        <v/>
      </c>
      <c r="AW987" s="3" t="s">
        <v>1</v>
      </c>
    </row>
    <row r="988" spans="1:49" x14ac:dyDescent="0.2">
      <c r="A988" s="81">
        <f t="shared" si="280"/>
        <v>981</v>
      </c>
      <c r="B988" s="77" t="str">
        <f>IFERROR(VLOOKUP(F988,GCC.Param!$B$3:$C$96,2,FALSE),"")</f>
        <v/>
      </c>
      <c r="C988" s="70">
        <f>'Input 1 - Schedule 1'!D990</f>
        <v>0</v>
      </c>
      <c r="D988" s="70">
        <f>'Input 1 - Schedule 1'!E990</f>
        <v>0</v>
      </c>
      <c r="E988" s="70">
        <f>'Input 1 - Schedule 1'!F990</f>
        <v>0</v>
      </c>
      <c r="F988" s="70">
        <f>'Input 1 - Schedule 1'!G990</f>
        <v>0</v>
      </c>
      <c r="G988" s="70">
        <f>'Input 1 - Schedule 1'!I990</f>
        <v>0</v>
      </c>
      <c r="H988" s="70" t="str">
        <f>'Input 1 - Schedule 1'!J990</f>
        <v/>
      </c>
      <c r="I988" s="70">
        <f>'Input 1 - Schedule 1'!U990</f>
        <v>0</v>
      </c>
      <c r="J988" s="46"/>
      <c r="L988" s="46"/>
      <c r="M988" s="46"/>
      <c r="N988" s="70">
        <f>SUMIFS('Input 3 - Capital Instruments'!P$6:P$222,'Input 3 - Capital Instruments'!$N$6:$N$222,C988)</f>
        <v>0</v>
      </c>
      <c r="O988" s="46"/>
      <c r="P988" s="46"/>
      <c r="Q988" s="46"/>
      <c r="R988" s="71">
        <f t="shared" si="281"/>
        <v>0</v>
      </c>
      <c r="S988" s="46"/>
      <c r="T988" s="46"/>
      <c r="U988" s="72">
        <f t="shared" si="282"/>
        <v>0</v>
      </c>
      <c r="V988" s="71">
        <f t="shared" si="283"/>
        <v>0</v>
      </c>
      <c r="W988" s="71">
        <f t="shared" si="284"/>
        <v>0</v>
      </c>
      <c r="Y988" s="46"/>
      <c r="AA988" s="46"/>
      <c r="AB988" s="51"/>
      <c r="AC988" s="51"/>
      <c r="AD988" s="51"/>
      <c r="AE988" s="51"/>
      <c r="AF988" s="51"/>
      <c r="AG988" s="72">
        <f t="shared" si="285"/>
        <v>0</v>
      </c>
      <c r="AH988" s="46"/>
      <c r="AI988" s="46"/>
      <c r="AJ988" s="72">
        <f t="shared" si="277"/>
        <v>0</v>
      </c>
      <c r="AK988" s="71">
        <f t="shared" si="278"/>
        <v>0</v>
      </c>
      <c r="AL988" s="71">
        <f t="shared" si="279"/>
        <v>0</v>
      </c>
      <c r="AN988" s="73">
        <f t="shared" si="286"/>
        <v>0</v>
      </c>
      <c r="AO988" s="78">
        <f t="shared" si="287"/>
        <v>0</v>
      </c>
      <c r="AP988" s="79">
        <f t="shared" si="288"/>
        <v>0</v>
      </c>
      <c r="AQ988" s="73">
        <f t="shared" si="289"/>
        <v>0</v>
      </c>
      <c r="AR988" s="78">
        <f t="shared" si="290"/>
        <v>0</v>
      </c>
      <c r="AS988" s="79">
        <f t="shared" si="291"/>
        <v>0</v>
      </c>
      <c r="AT988" s="80" t="str">
        <f t="shared" si="292"/>
        <v/>
      </c>
      <c r="AU988" s="80" t="str">
        <f t="shared" si="293"/>
        <v/>
      </c>
      <c r="AW988" s="3" t="s">
        <v>1</v>
      </c>
    </row>
    <row r="989" spans="1:49" x14ac:dyDescent="0.2">
      <c r="A989" s="81">
        <f t="shared" si="280"/>
        <v>982</v>
      </c>
      <c r="B989" s="77" t="str">
        <f>IFERROR(VLOOKUP(F989,GCC.Param!$B$3:$C$96,2,FALSE),"")</f>
        <v/>
      </c>
      <c r="C989" s="70">
        <f>'Input 1 - Schedule 1'!D991</f>
        <v>0</v>
      </c>
      <c r="D989" s="70">
        <f>'Input 1 - Schedule 1'!E991</f>
        <v>0</v>
      </c>
      <c r="E989" s="70">
        <f>'Input 1 - Schedule 1'!F991</f>
        <v>0</v>
      </c>
      <c r="F989" s="70">
        <f>'Input 1 - Schedule 1'!G991</f>
        <v>0</v>
      </c>
      <c r="G989" s="70">
        <f>'Input 1 - Schedule 1'!I991</f>
        <v>0</v>
      </c>
      <c r="H989" s="70" t="str">
        <f>'Input 1 - Schedule 1'!J991</f>
        <v/>
      </c>
      <c r="I989" s="70">
        <f>'Input 1 - Schedule 1'!U991</f>
        <v>0</v>
      </c>
      <c r="J989" s="46"/>
      <c r="L989" s="46"/>
      <c r="M989" s="46"/>
      <c r="N989" s="70">
        <f>SUMIFS('Input 3 - Capital Instruments'!P$6:P$222,'Input 3 - Capital Instruments'!$N$6:$N$222,C989)</f>
        <v>0</v>
      </c>
      <c r="O989" s="46"/>
      <c r="P989" s="46"/>
      <c r="Q989" s="46"/>
      <c r="R989" s="71">
        <f t="shared" si="281"/>
        <v>0</v>
      </c>
      <c r="S989" s="46"/>
      <c r="T989" s="46"/>
      <c r="U989" s="72">
        <f t="shared" si="282"/>
        <v>0</v>
      </c>
      <c r="V989" s="71">
        <f t="shared" si="283"/>
        <v>0</v>
      </c>
      <c r="W989" s="71">
        <f t="shared" si="284"/>
        <v>0</v>
      </c>
      <c r="Y989" s="46"/>
      <c r="AA989" s="46"/>
      <c r="AB989" s="51"/>
      <c r="AC989" s="51"/>
      <c r="AD989" s="51"/>
      <c r="AE989" s="51"/>
      <c r="AF989" s="51"/>
      <c r="AG989" s="72">
        <f t="shared" si="285"/>
        <v>0</v>
      </c>
      <c r="AH989" s="46"/>
      <c r="AI989" s="46"/>
      <c r="AJ989" s="72">
        <f t="shared" si="277"/>
        <v>0</v>
      </c>
      <c r="AK989" s="71">
        <f t="shared" si="278"/>
        <v>0</v>
      </c>
      <c r="AL989" s="71">
        <f t="shared" si="279"/>
        <v>0</v>
      </c>
      <c r="AN989" s="73">
        <f t="shared" si="286"/>
        <v>0</v>
      </c>
      <c r="AO989" s="78">
        <f t="shared" si="287"/>
        <v>0</v>
      </c>
      <c r="AP989" s="79">
        <f t="shared" si="288"/>
        <v>0</v>
      </c>
      <c r="AQ989" s="73">
        <f t="shared" si="289"/>
        <v>0</v>
      </c>
      <c r="AR989" s="78">
        <f t="shared" si="290"/>
        <v>0</v>
      </c>
      <c r="AS989" s="79">
        <f t="shared" si="291"/>
        <v>0</v>
      </c>
      <c r="AT989" s="80" t="str">
        <f t="shared" si="292"/>
        <v/>
      </c>
      <c r="AU989" s="80" t="str">
        <f t="shared" si="293"/>
        <v/>
      </c>
      <c r="AW989" s="3" t="s">
        <v>1</v>
      </c>
    </row>
    <row r="990" spans="1:49" x14ac:dyDescent="0.2">
      <c r="A990" s="81">
        <f t="shared" si="280"/>
        <v>983</v>
      </c>
      <c r="B990" s="77" t="str">
        <f>IFERROR(VLOOKUP(F990,GCC.Param!$B$3:$C$96,2,FALSE),"")</f>
        <v/>
      </c>
      <c r="C990" s="70">
        <f>'Input 1 - Schedule 1'!D992</f>
        <v>0</v>
      </c>
      <c r="D990" s="70">
        <f>'Input 1 - Schedule 1'!E992</f>
        <v>0</v>
      </c>
      <c r="E990" s="70">
        <f>'Input 1 - Schedule 1'!F992</f>
        <v>0</v>
      </c>
      <c r="F990" s="70">
        <f>'Input 1 - Schedule 1'!G992</f>
        <v>0</v>
      </c>
      <c r="G990" s="70">
        <f>'Input 1 - Schedule 1'!I992</f>
        <v>0</v>
      </c>
      <c r="H990" s="70" t="str">
        <f>'Input 1 - Schedule 1'!J992</f>
        <v/>
      </c>
      <c r="I990" s="70">
        <f>'Input 1 - Schedule 1'!U992</f>
        <v>0</v>
      </c>
      <c r="J990" s="46"/>
      <c r="L990" s="46"/>
      <c r="M990" s="46"/>
      <c r="N990" s="70">
        <f>SUMIFS('Input 3 - Capital Instruments'!P$6:P$222,'Input 3 - Capital Instruments'!$N$6:$N$222,C990)</f>
        <v>0</v>
      </c>
      <c r="O990" s="46"/>
      <c r="P990" s="46"/>
      <c r="Q990" s="46"/>
      <c r="R990" s="71">
        <f t="shared" si="281"/>
        <v>0</v>
      </c>
      <c r="S990" s="46"/>
      <c r="T990" s="46"/>
      <c r="U990" s="72">
        <f t="shared" si="282"/>
        <v>0</v>
      </c>
      <c r="V990" s="71">
        <f t="shared" si="283"/>
        <v>0</v>
      </c>
      <c r="W990" s="71">
        <f t="shared" si="284"/>
        <v>0</v>
      </c>
      <c r="Y990" s="46"/>
      <c r="AA990" s="46"/>
      <c r="AB990" s="51"/>
      <c r="AC990" s="51"/>
      <c r="AD990" s="51"/>
      <c r="AE990" s="51"/>
      <c r="AF990" s="51"/>
      <c r="AG990" s="72">
        <f t="shared" si="285"/>
        <v>0</v>
      </c>
      <c r="AH990" s="46"/>
      <c r="AI990" s="46"/>
      <c r="AJ990" s="72">
        <f t="shared" si="277"/>
        <v>0</v>
      </c>
      <c r="AK990" s="71">
        <f t="shared" si="278"/>
        <v>0</v>
      </c>
      <c r="AL990" s="71">
        <f t="shared" si="279"/>
        <v>0</v>
      </c>
      <c r="AN990" s="73">
        <f t="shared" si="286"/>
        <v>0</v>
      </c>
      <c r="AO990" s="78">
        <f t="shared" si="287"/>
        <v>0</v>
      </c>
      <c r="AP990" s="79">
        <f t="shared" si="288"/>
        <v>0</v>
      </c>
      <c r="AQ990" s="73">
        <f t="shared" si="289"/>
        <v>0</v>
      </c>
      <c r="AR990" s="78">
        <f t="shared" si="290"/>
        <v>0</v>
      </c>
      <c r="AS990" s="79">
        <f t="shared" si="291"/>
        <v>0</v>
      </c>
      <c r="AT990" s="80" t="str">
        <f t="shared" si="292"/>
        <v/>
      </c>
      <c r="AU990" s="80" t="str">
        <f t="shared" si="293"/>
        <v/>
      </c>
      <c r="AW990" s="3" t="s">
        <v>1</v>
      </c>
    </row>
    <row r="991" spans="1:49" x14ac:dyDescent="0.2">
      <c r="A991" s="81">
        <f t="shared" si="280"/>
        <v>984</v>
      </c>
      <c r="B991" s="77" t="str">
        <f>IFERROR(VLOOKUP(F991,GCC.Param!$B$3:$C$96,2,FALSE),"")</f>
        <v/>
      </c>
      <c r="C991" s="70">
        <f>'Input 1 - Schedule 1'!D993</f>
        <v>0</v>
      </c>
      <c r="D991" s="70">
        <f>'Input 1 - Schedule 1'!E993</f>
        <v>0</v>
      </c>
      <c r="E991" s="70">
        <f>'Input 1 - Schedule 1'!F993</f>
        <v>0</v>
      </c>
      <c r="F991" s="70">
        <f>'Input 1 - Schedule 1'!G993</f>
        <v>0</v>
      </c>
      <c r="G991" s="70">
        <f>'Input 1 - Schedule 1'!I993</f>
        <v>0</v>
      </c>
      <c r="H991" s="70" t="str">
        <f>'Input 1 - Schedule 1'!J993</f>
        <v/>
      </c>
      <c r="I991" s="70">
        <f>'Input 1 - Schedule 1'!U993</f>
        <v>0</v>
      </c>
      <c r="J991" s="46"/>
      <c r="L991" s="46"/>
      <c r="M991" s="46"/>
      <c r="N991" s="70">
        <f>SUMIFS('Input 3 - Capital Instruments'!P$6:P$222,'Input 3 - Capital Instruments'!$N$6:$N$222,C991)</f>
        <v>0</v>
      </c>
      <c r="O991" s="46"/>
      <c r="P991" s="46"/>
      <c r="Q991" s="46"/>
      <c r="R991" s="71">
        <f t="shared" si="281"/>
        <v>0</v>
      </c>
      <c r="S991" s="46"/>
      <c r="T991" s="46"/>
      <c r="U991" s="72">
        <f t="shared" si="282"/>
        <v>0</v>
      </c>
      <c r="V991" s="71">
        <f t="shared" si="283"/>
        <v>0</v>
      </c>
      <c r="W991" s="71">
        <f t="shared" si="284"/>
        <v>0</v>
      </c>
      <c r="Y991" s="46"/>
      <c r="AA991" s="46"/>
      <c r="AB991" s="51"/>
      <c r="AC991" s="51"/>
      <c r="AD991" s="51"/>
      <c r="AE991" s="51"/>
      <c r="AF991" s="51"/>
      <c r="AG991" s="72">
        <f t="shared" si="285"/>
        <v>0</v>
      </c>
      <c r="AH991" s="46"/>
      <c r="AI991" s="46"/>
      <c r="AJ991" s="72">
        <f t="shared" si="277"/>
        <v>0</v>
      </c>
      <c r="AK991" s="71">
        <f t="shared" si="278"/>
        <v>0</v>
      </c>
      <c r="AL991" s="71">
        <f t="shared" si="279"/>
        <v>0</v>
      </c>
      <c r="AN991" s="73">
        <f t="shared" si="286"/>
        <v>0</v>
      </c>
      <c r="AO991" s="78">
        <f t="shared" si="287"/>
        <v>0</v>
      </c>
      <c r="AP991" s="79">
        <f t="shared" si="288"/>
        <v>0</v>
      </c>
      <c r="AQ991" s="73">
        <f t="shared" si="289"/>
        <v>0</v>
      </c>
      <c r="AR991" s="78">
        <f t="shared" si="290"/>
        <v>0</v>
      </c>
      <c r="AS991" s="79">
        <f t="shared" si="291"/>
        <v>0</v>
      </c>
      <c r="AT991" s="80" t="str">
        <f t="shared" si="292"/>
        <v/>
      </c>
      <c r="AU991" s="80" t="str">
        <f t="shared" si="293"/>
        <v/>
      </c>
      <c r="AW991" s="3" t="s">
        <v>1</v>
      </c>
    </row>
    <row r="992" spans="1:49" x14ac:dyDescent="0.2">
      <c r="A992" s="81">
        <f t="shared" si="280"/>
        <v>985</v>
      </c>
      <c r="B992" s="77" t="str">
        <f>IFERROR(VLOOKUP(F992,GCC.Param!$B$3:$C$96,2,FALSE),"")</f>
        <v/>
      </c>
      <c r="C992" s="70">
        <f>'Input 1 - Schedule 1'!D994</f>
        <v>0</v>
      </c>
      <c r="D992" s="70">
        <f>'Input 1 - Schedule 1'!E994</f>
        <v>0</v>
      </c>
      <c r="E992" s="70">
        <f>'Input 1 - Schedule 1'!F994</f>
        <v>0</v>
      </c>
      <c r="F992" s="70">
        <f>'Input 1 - Schedule 1'!G994</f>
        <v>0</v>
      </c>
      <c r="G992" s="70">
        <f>'Input 1 - Schedule 1'!I994</f>
        <v>0</v>
      </c>
      <c r="H992" s="70" t="str">
        <f>'Input 1 - Schedule 1'!J994</f>
        <v/>
      </c>
      <c r="I992" s="70">
        <f>'Input 1 - Schedule 1'!U994</f>
        <v>0</v>
      </c>
      <c r="J992" s="46"/>
      <c r="L992" s="46"/>
      <c r="M992" s="46"/>
      <c r="N992" s="70">
        <f>SUMIFS('Input 3 - Capital Instruments'!P$6:P$222,'Input 3 - Capital Instruments'!$N$6:$N$222,C992)</f>
        <v>0</v>
      </c>
      <c r="O992" s="46"/>
      <c r="P992" s="46"/>
      <c r="Q992" s="46"/>
      <c r="R992" s="71">
        <f t="shared" si="281"/>
        <v>0</v>
      </c>
      <c r="S992" s="46"/>
      <c r="T992" s="46"/>
      <c r="U992" s="72">
        <f t="shared" si="282"/>
        <v>0</v>
      </c>
      <c r="V992" s="71">
        <f t="shared" si="283"/>
        <v>0</v>
      </c>
      <c r="W992" s="71">
        <f t="shared" si="284"/>
        <v>0</v>
      </c>
      <c r="Y992" s="46"/>
      <c r="AA992" s="46"/>
      <c r="AB992" s="51"/>
      <c r="AC992" s="51"/>
      <c r="AD992" s="51"/>
      <c r="AE992" s="51"/>
      <c r="AF992" s="51"/>
      <c r="AG992" s="72">
        <f t="shared" si="285"/>
        <v>0</v>
      </c>
      <c r="AH992" s="46"/>
      <c r="AI992" s="46"/>
      <c r="AJ992" s="72">
        <f t="shared" si="277"/>
        <v>0</v>
      </c>
      <c r="AK992" s="71">
        <f t="shared" si="278"/>
        <v>0</v>
      </c>
      <c r="AL992" s="71">
        <f t="shared" si="279"/>
        <v>0</v>
      </c>
      <c r="AN992" s="73">
        <f t="shared" si="286"/>
        <v>0</v>
      </c>
      <c r="AO992" s="78">
        <f t="shared" si="287"/>
        <v>0</v>
      </c>
      <c r="AP992" s="79">
        <f t="shared" si="288"/>
        <v>0</v>
      </c>
      <c r="AQ992" s="73">
        <f t="shared" si="289"/>
        <v>0</v>
      </c>
      <c r="AR992" s="78">
        <f t="shared" si="290"/>
        <v>0</v>
      </c>
      <c r="AS992" s="79">
        <f t="shared" si="291"/>
        <v>0</v>
      </c>
      <c r="AT992" s="80" t="str">
        <f t="shared" si="292"/>
        <v/>
      </c>
      <c r="AU992" s="80" t="str">
        <f t="shared" si="293"/>
        <v/>
      </c>
      <c r="AW992" s="3" t="s">
        <v>1</v>
      </c>
    </row>
    <row r="993" spans="1:49" x14ac:dyDescent="0.2">
      <c r="A993" s="81">
        <f t="shared" si="280"/>
        <v>986</v>
      </c>
      <c r="B993" s="77" t="str">
        <f>IFERROR(VLOOKUP(F993,GCC.Param!$B$3:$C$96,2,FALSE),"")</f>
        <v/>
      </c>
      <c r="C993" s="70">
        <f>'Input 1 - Schedule 1'!D995</f>
        <v>0</v>
      </c>
      <c r="D993" s="70">
        <f>'Input 1 - Schedule 1'!E995</f>
        <v>0</v>
      </c>
      <c r="E993" s="70">
        <f>'Input 1 - Schedule 1'!F995</f>
        <v>0</v>
      </c>
      <c r="F993" s="70">
        <f>'Input 1 - Schedule 1'!G995</f>
        <v>0</v>
      </c>
      <c r="G993" s="70">
        <f>'Input 1 - Schedule 1'!I995</f>
        <v>0</v>
      </c>
      <c r="H993" s="70" t="str">
        <f>'Input 1 - Schedule 1'!J995</f>
        <v/>
      </c>
      <c r="I993" s="70">
        <f>'Input 1 - Schedule 1'!U995</f>
        <v>0</v>
      </c>
      <c r="J993" s="46"/>
      <c r="L993" s="46"/>
      <c r="M993" s="46"/>
      <c r="N993" s="70">
        <f>SUMIFS('Input 3 - Capital Instruments'!P$6:P$222,'Input 3 - Capital Instruments'!$N$6:$N$222,C993)</f>
        <v>0</v>
      </c>
      <c r="O993" s="46"/>
      <c r="P993" s="46"/>
      <c r="Q993" s="46"/>
      <c r="R993" s="71">
        <f t="shared" si="281"/>
        <v>0</v>
      </c>
      <c r="S993" s="46"/>
      <c r="T993" s="46"/>
      <c r="U993" s="72">
        <f t="shared" si="282"/>
        <v>0</v>
      </c>
      <c r="V993" s="71">
        <f t="shared" si="283"/>
        <v>0</v>
      </c>
      <c r="W993" s="71">
        <f t="shared" si="284"/>
        <v>0</v>
      </c>
      <c r="Y993" s="46"/>
      <c r="AA993" s="46"/>
      <c r="AB993" s="51"/>
      <c r="AC993" s="51"/>
      <c r="AD993" s="51"/>
      <c r="AE993" s="51"/>
      <c r="AF993" s="51"/>
      <c r="AG993" s="72">
        <f t="shared" si="285"/>
        <v>0</v>
      </c>
      <c r="AH993" s="46"/>
      <c r="AI993" s="46"/>
      <c r="AJ993" s="72">
        <f t="shared" si="277"/>
        <v>0</v>
      </c>
      <c r="AK993" s="71">
        <f t="shared" si="278"/>
        <v>0</v>
      </c>
      <c r="AL993" s="71">
        <f t="shared" si="279"/>
        <v>0</v>
      </c>
      <c r="AN993" s="73">
        <f t="shared" si="286"/>
        <v>0</v>
      </c>
      <c r="AO993" s="78">
        <f t="shared" si="287"/>
        <v>0</v>
      </c>
      <c r="AP993" s="79">
        <f t="shared" si="288"/>
        <v>0</v>
      </c>
      <c r="AQ993" s="73">
        <f t="shared" si="289"/>
        <v>0</v>
      </c>
      <c r="AR993" s="78">
        <f t="shared" si="290"/>
        <v>0</v>
      </c>
      <c r="AS993" s="79">
        <f t="shared" si="291"/>
        <v>0</v>
      </c>
      <c r="AT993" s="80" t="str">
        <f t="shared" si="292"/>
        <v/>
      </c>
      <c r="AU993" s="80" t="str">
        <f t="shared" si="293"/>
        <v/>
      </c>
      <c r="AW993" s="3" t="s">
        <v>1</v>
      </c>
    </row>
    <row r="994" spans="1:49" x14ac:dyDescent="0.2">
      <c r="A994" s="81">
        <f t="shared" si="280"/>
        <v>987</v>
      </c>
      <c r="B994" s="77" t="str">
        <f>IFERROR(VLOOKUP(F994,GCC.Param!$B$3:$C$96,2,FALSE),"")</f>
        <v/>
      </c>
      <c r="C994" s="70">
        <f>'Input 1 - Schedule 1'!D996</f>
        <v>0</v>
      </c>
      <c r="D994" s="70">
        <f>'Input 1 - Schedule 1'!E996</f>
        <v>0</v>
      </c>
      <c r="E994" s="70">
        <f>'Input 1 - Schedule 1'!F996</f>
        <v>0</v>
      </c>
      <c r="F994" s="70">
        <f>'Input 1 - Schedule 1'!G996</f>
        <v>0</v>
      </c>
      <c r="G994" s="70">
        <f>'Input 1 - Schedule 1'!I996</f>
        <v>0</v>
      </c>
      <c r="H994" s="70" t="str">
        <f>'Input 1 - Schedule 1'!J996</f>
        <v/>
      </c>
      <c r="I994" s="70">
        <f>'Input 1 - Schedule 1'!U996</f>
        <v>0</v>
      </c>
      <c r="J994" s="46"/>
      <c r="L994" s="46"/>
      <c r="M994" s="46"/>
      <c r="N994" s="70">
        <f>SUMIFS('Input 3 - Capital Instruments'!P$6:P$222,'Input 3 - Capital Instruments'!$N$6:$N$222,C994)</f>
        <v>0</v>
      </c>
      <c r="O994" s="46"/>
      <c r="P994" s="46"/>
      <c r="Q994" s="46"/>
      <c r="R994" s="71">
        <f t="shared" si="281"/>
        <v>0</v>
      </c>
      <c r="S994" s="46"/>
      <c r="T994" s="46"/>
      <c r="U994" s="72">
        <f t="shared" si="282"/>
        <v>0</v>
      </c>
      <c r="V994" s="71">
        <f t="shared" si="283"/>
        <v>0</v>
      </c>
      <c r="W994" s="71">
        <f t="shared" si="284"/>
        <v>0</v>
      </c>
      <c r="Y994" s="46"/>
      <c r="AA994" s="46"/>
      <c r="AB994" s="51"/>
      <c r="AC994" s="51"/>
      <c r="AD994" s="51"/>
      <c r="AE994" s="51"/>
      <c r="AF994" s="51"/>
      <c r="AG994" s="72">
        <f t="shared" si="285"/>
        <v>0</v>
      </c>
      <c r="AH994" s="46"/>
      <c r="AI994" s="46"/>
      <c r="AJ994" s="72">
        <f t="shared" si="277"/>
        <v>0</v>
      </c>
      <c r="AK994" s="71">
        <f t="shared" si="278"/>
        <v>0</v>
      </c>
      <c r="AL994" s="71">
        <f t="shared" si="279"/>
        <v>0</v>
      </c>
      <c r="AN994" s="73">
        <f t="shared" si="286"/>
        <v>0</v>
      </c>
      <c r="AO994" s="78">
        <f t="shared" si="287"/>
        <v>0</v>
      </c>
      <c r="AP994" s="79">
        <f t="shared" si="288"/>
        <v>0</v>
      </c>
      <c r="AQ994" s="73">
        <f t="shared" si="289"/>
        <v>0</v>
      </c>
      <c r="AR994" s="78">
        <f t="shared" si="290"/>
        <v>0</v>
      </c>
      <c r="AS994" s="79">
        <f t="shared" si="291"/>
        <v>0</v>
      </c>
      <c r="AT994" s="80" t="str">
        <f t="shared" si="292"/>
        <v/>
      </c>
      <c r="AU994" s="80" t="str">
        <f t="shared" si="293"/>
        <v/>
      </c>
      <c r="AW994" s="3" t="s">
        <v>1</v>
      </c>
    </row>
    <row r="995" spans="1:49" x14ac:dyDescent="0.2">
      <c r="A995" s="81">
        <f t="shared" si="280"/>
        <v>988</v>
      </c>
      <c r="B995" s="77" t="str">
        <f>IFERROR(VLOOKUP(F995,GCC.Param!$B$3:$C$96,2,FALSE),"")</f>
        <v/>
      </c>
      <c r="C995" s="70">
        <f>'Input 1 - Schedule 1'!D997</f>
        <v>0</v>
      </c>
      <c r="D995" s="70">
        <f>'Input 1 - Schedule 1'!E997</f>
        <v>0</v>
      </c>
      <c r="E995" s="70">
        <f>'Input 1 - Schedule 1'!F997</f>
        <v>0</v>
      </c>
      <c r="F995" s="70">
        <f>'Input 1 - Schedule 1'!G997</f>
        <v>0</v>
      </c>
      <c r="G995" s="70">
        <f>'Input 1 - Schedule 1'!I997</f>
        <v>0</v>
      </c>
      <c r="H995" s="70" t="str">
        <f>'Input 1 - Schedule 1'!J997</f>
        <v/>
      </c>
      <c r="I995" s="70">
        <f>'Input 1 - Schedule 1'!U997</f>
        <v>0</v>
      </c>
      <c r="J995" s="46"/>
      <c r="L995" s="46"/>
      <c r="M995" s="46"/>
      <c r="N995" s="70">
        <f>SUMIFS('Input 3 - Capital Instruments'!P$6:P$222,'Input 3 - Capital Instruments'!$N$6:$N$222,C995)</f>
        <v>0</v>
      </c>
      <c r="O995" s="46"/>
      <c r="P995" s="46"/>
      <c r="Q995" s="46"/>
      <c r="R995" s="71">
        <f t="shared" si="281"/>
        <v>0</v>
      </c>
      <c r="S995" s="46"/>
      <c r="T995" s="46"/>
      <c r="U995" s="72">
        <f t="shared" si="282"/>
        <v>0</v>
      </c>
      <c r="V995" s="71">
        <f t="shared" si="283"/>
        <v>0</v>
      </c>
      <c r="W995" s="71">
        <f t="shared" si="284"/>
        <v>0</v>
      </c>
      <c r="Y995" s="46"/>
      <c r="AA995" s="46"/>
      <c r="AB995" s="51"/>
      <c r="AC995" s="51"/>
      <c r="AD995" s="51"/>
      <c r="AE995" s="51"/>
      <c r="AF995" s="51"/>
      <c r="AG995" s="72">
        <f t="shared" si="285"/>
        <v>0</v>
      </c>
      <c r="AH995" s="46"/>
      <c r="AI995" s="46"/>
      <c r="AJ995" s="72">
        <f t="shared" si="277"/>
        <v>0</v>
      </c>
      <c r="AK995" s="71">
        <f t="shared" si="278"/>
        <v>0</v>
      </c>
      <c r="AL995" s="71">
        <f t="shared" si="279"/>
        <v>0</v>
      </c>
      <c r="AN995" s="73">
        <f t="shared" si="286"/>
        <v>0</v>
      </c>
      <c r="AO995" s="78">
        <f t="shared" si="287"/>
        <v>0</v>
      </c>
      <c r="AP995" s="79">
        <f t="shared" si="288"/>
        <v>0</v>
      </c>
      <c r="AQ995" s="73">
        <f t="shared" si="289"/>
        <v>0</v>
      </c>
      <c r="AR995" s="78">
        <f t="shared" si="290"/>
        <v>0</v>
      </c>
      <c r="AS995" s="79">
        <f t="shared" si="291"/>
        <v>0</v>
      </c>
      <c r="AT995" s="80" t="str">
        <f t="shared" si="292"/>
        <v/>
      </c>
      <c r="AU995" s="80" t="str">
        <f t="shared" si="293"/>
        <v/>
      </c>
      <c r="AW995" s="3" t="s">
        <v>1</v>
      </c>
    </row>
    <row r="996" spans="1:49" x14ac:dyDescent="0.2">
      <c r="A996" s="81">
        <f t="shared" si="280"/>
        <v>989</v>
      </c>
      <c r="B996" s="77" t="str">
        <f>IFERROR(VLOOKUP(F996,GCC.Param!$B$3:$C$96,2,FALSE),"")</f>
        <v/>
      </c>
      <c r="C996" s="70">
        <f>'Input 1 - Schedule 1'!D998</f>
        <v>0</v>
      </c>
      <c r="D996" s="70">
        <f>'Input 1 - Schedule 1'!E998</f>
        <v>0</v>
      </c>
      <c r="E996" s="70">
        <f>'Input 1 - Schedule 1'!F998</f>
        <v>0</v>
      </c>
      <c r="F996" s="70">
        <f>'Input 1 - Schedule 1'!G998</f>
        <v>0</v>
      </c>
      <c r="G996" s="70">
        <f>'Input 1 - Schedule 1'!I998</f>
        <v>0</v>
      </c>
      <c r="H996" s="70" t="str">
        <f>'Input 1 - Schedule 1'!J998</f>
        <v/>
      </c>
      <c r="I996" s="70">
        <f>'Input 1 - Schedule 1'!U998</f>
        <v>0</v>
      </c>
      <c r="J996" s="46"/>
      <c r="L996" s="46"/>
      <c r="M996" s="46"/>
      <c r="N996" s="70">
        <f>SUMIFS('Input 3 - Capital Instruments'!P$6:P$222,'Input 3 - Capital Instruments'!$N$6:$N$222,C996)</f>
        <v>0</v>
      </c>
      <c r="O996" s="46"/>
      <c r="P996" s="46"/>
      <c r="Q996" s="46"/>
      <c r="R996" s="71">
        <f t="shared" si="281"/>
        <v>0</v>
      </c>
      <c r="S996" s="46"/>
      <c r="T996" s="46"/>
      <c r="U996" s="72">
        <f t="shared" si="282"/>
        <v>0</v>
      </c>
      <c r="V996" s="71">
        <f t="shared" si="283"/>
        <v>0</v>
      </c>
      <c r="W996" s="71">
        <f t="shared" si="284"/>
        <v>0</v>
      </c>
      <c r="Y996" s="46"/>
      <c r="AA996" s="46"/>
      <c r="AB996" s="51"/>
      <c r="AC996" s="51"/>
      <c r="AD996" s="51"/>
      <c r="AE996" s="51"/>
      <c r="AF996" s="51"/>
      <c r="AG996" s="72">
        <f t="shared" si="285"/>
        <v>0</v>
      </c>
      <c r="AH996" s="46"/>
      <c r="AI996" s="46"/>
      <c r="AJ996" s="72">
        <f t="shared" si="277"/>
        <v>0</v>
      </c>
      <c r="AK996" s="71">
        <f t="shared" si="278"/>
        <v>0</v>
      </c>
      <c r="AL996" s="71">
        <f t="shared" si="279"/>
        <v>0</v>
      </c>
      <c r="AN996" s="73">
        <f t="shared" si="286"/>
        <v>0</v>
      </c>
      <c r="AO996" s="78">
        <f t="shared" si="287"/>
        <v>0</v>
      </c>
      <c r="AP996" s="79">
        <f t="shared" si="288"/>
        <v>0</v>
      </c>
      <c r="AQ996" s="73">
        <f t="shared" si="289"/>
        <v>0</v>
      </c>
      <c r="AR996" s="78">
        <f t="shared" si="290"/>
        <v>0</v>
      </c>
      <c r="AS996" s="79">
        <f t="shared" si="291"/>
        <v>0</v>
      </c>
      <c r="AT996" s="80" t="str">
        <f t="shared" si="292"/>
        <v/>
      </c>
      <c r="AU996" s="80" t="str">
        <f t="shared" si="293"/>
        <v/>
      </c>
      <c r="AW996" s="3" t="s">
        <v>1</v>
      </c>
    </row>
    <row r="997" spans="1:49" x14ac:dyDescent="0.2">
      <c r="A997" s="81">
        <f t="shared" si="280"/>
        <v>990</v>
      </c>
      <c r="B997" s="77" t="str">
        <f>IFERROR(VLOOKUP(F997,GCC.Param!$B$3:$C$96,2,FALSE),"")</f>
        <v/>
      </c>
      <c r="C997" s="70">
        <f>'Input 1 - Schedule 1'!D999</f>
        <v>0</v>
      </c>
      <c r="D997" s="70">
        <f>'Input 1 - Schedule 1'!E999</f>
        <v>0</v>
      </c>
      <c r="E997" s="70">
        <f>'Input 1 - Schedule 1'!F999</f>
        <v>0</v>
      </c>
      <c r="F997" s="70">
        <f>'Input 1 - Schedule 1'!G999</f>
        <v>0</v>
      </c>
      <c r="G997" s="70">
        <f>'Input 1 - Schedule 1'!I999</f>
        <v>0</v>
      </c>
      <c r="H997" s="70" t="str">
        <f>'Input 1 - Schedule 1'!J999</f>
        <v/>
      </c>
      <c r="I997" s="70">
        <f>'Input 1 - Schedule 1'!U999</f>
        <v>0</v>
      </c>
      <c r="J997" s="46"/>
      <c r="L997" s="46"/>
      <c r="M997" s="46"/>
      <c r="N997" s="70">
        <f>SUMIFS('Input 3 - Capital Instruments'!P$6:P$222,'Input 3 - Capital Instruments'!$N$6:$N$222,C997)</f>
        <v>0</v>
      </c>
      <c r="O997" s="46"/>
      <c r="P997" s="46"/>
      <c r="Q997" s="46"/>
      <c r="R997" s="71">
        <f t="shared" si="281"/>
        <v>0</v>
      </c>
      <c r="S997" s="46"/>
      <c r="T997" s="46"/>
      <c r="U997" s="72">
        <f t="shared" si="282"/>
        <v>0</v>
      </c>
      <c r="V997" s="71">
        <f t="shared" si="283"/>
        <v>0</v>
      </c>
      <c r="W997" s="71">
        <f t="shared" si="284"/>
        <v>0</v>
      </c>
      <c r="Y997" s="46"/>
      <c r="AA997" s="46"/>
      <c r="AB997" s="51"/>
      <c r="AC997" s="51"/>
      <c r="AD997" s="51"/>
      <c r="AE997" s="51"/>
      <c r="AF997" s="51"/>
      <c r="AG997" s="72">
        <f t="shared" si="285"/>
        <v>0</v>
      </c>
      <c r="AH997" s="46"/>
      <c r="AI997" s="46"/>
      <c r="AJ997" s="72">
        <f t="shared" si="277"/>
        <v>0</v>
      </c>
      <c r="AK997" s="71">
        <f t="shared" si="278"/>
        <v>0</v>
      </c>
      <c r="AL997" s="71">
        <f t="shared" si="279"/>
        <v>0</v>
      </c>
      <c r="AN997" s="73">
        <f t="shared" si="286"/>
        <v>0</v>
      </c>
      <c r="AO997" s="78">
        <f t="shared" si="287"/>
        <v>0</v>
      </c>
      <c r="AP997" s="79">
        <f t="shared" si="288"/>
        <v>0</v>
      </c>
      <c r="AQ997" s="73">
        <f t="shared" si="289"/>
        <v>0</v>
      </c>
      <c r="AR997" s="78">
        <f t="shared" si="290"/>
        <v>0</v>
      </c>
      <c r="AS997" s="79">
        <f t="shared" si="291"/>
        <v>0</v>
      </c>
      <c r="AT997" s="80" t="str">
        <f t="shared" si="292"/>
        <v/>
      </c>
      <c r="AU997" s="80" t="str">
        <f t="shared" si="293"/>
        <v/>
      </c>
      <c r="AW997" s="3" t="s">
        <v>1</v>
      </c>
    </row>
    <row r="998" spans="1:49" x14ac:dyDescent="0.2">
      <c r="A998" s="81">
        <f t="shared" si="280"/>
        <v>991</v>
      </c>
      <c r="B998" s="77" t="str">
        <f>IFERROR(VLOOKUP(F998,GCC.Param!$B$3:$C$96,2,FALSE),"")</f>
        <v/>
      </c>
      <c r="C998" s="70">
        <f>'Input 1 - Schedule 1'!D1000</f>
        <v>0</v>
      </c>
      <c r="D998" s="70">
        <f>'Input 1 - Schedule 1'!E1000</f>
        <v>0</v>
      </c>
      <c r="E998" s="70">
        <f>'Input 1 - Schedule 1'!F1000</f>
        <v>0</v>
      </c>
      <c r="F998" s="70">
        <f>'Input 1 - Schedule 1'!G1000</f>
        <v>0</v>
      </c>
      <c r="G998" s="70">
        <f>'Input 1 - Schedule 1'!I1000</f>
        <v>0</v>
      </c>
      <c r="H998" s="70" t="str">
        <f>'Input 1 - Schedule 1'!J1000</f>
        <v/>
      </c>
      <c r="I998" s="70">
        <f>'Input 1 - Schedule 1'!U1000</f>
        <v>0</v>
      </c>
      <c r="J998" s="46"/>
      <c r="L998" s="46"/>
      <c r="M998" s="46"/>
      <c r="N998" s="70">
        <f>SUMIFS('Input 3 - Capital Instruments'!P$6:P$222,'Input 3 - Capital Instruments'!$N$6:$N$222,C998)</f>
        <v>0</v>
      </c>
      <c r="O998" s="46"/>
      <c r="P998" s="46"/>
      <c r="Q998" s="46"/>
      <c r="R998" s="71">
        <f t="shared" si="281"/>
        <v>0</v>
      </c>
      <c r="S998" s="46"/>
      <c r="T998" s="46"/>
      <c r="U998" s="72">
        <f t="shared" si="282"/>
        <v>0</v>
      </c>
      <c r="V998" s="71">
        <f t="shared" si="283"/>
        <v>0</v>
      </c>
      <c r="W998" s="71">
        <f t="shared" si="284"/>
        <v>0</v>
      </c>
      <c r="Y998" s="46"/>
      <c r="AA998" s="46"/>
      <c r="AB998" s="51"/>
      <c r="AC998" s="51"/>
      <c r="AD998" s="51"/>
      <c r="AE998" s="51"/>
      <c r="AF998" s="51"/>
      <c r="AG998" s="72">
        <f t="shared" si="285"/>
        <v>0</v>
      </c>
      <c r="AH998" s="46"/>
      <c r="AI998" s="46"/>
      <c r="AJ998" s="72">
        <f t="shared" si="277"/>
        <v>0</v>
      </c>
      <c r="AK998" s="71">
        <f t="shared" si="278"/>
        <v>0</v>
      </c>
      <c r="AL998" s="71">
        <f t="shared" si="279"/>
        <v>0</v>
      </c>
      <c r="AN998" s="73">
        <f t="shared" si="286"/>
        <v>0</v>
      </c>
      <c r="AO998" s="78">
        <f t="shared" si="287"/>
        <v>0</v>
      </c>
      <c r="AP998" s="79">
        <f t="shared" si="288"/>
        <v>0</v>
      </c>
      <c r="AQ998" s="73">
        <f t="shared" si="289"/>
        <v>0</v>
      </c>
      <c r="AR998" s="78">
        <f t="shared" si="290"/>
        <v>0</v>
      </c>
      <c r="AS998" s="79">
        <f t="shared" si="291"/>
        <v>0</v>
      </c>
      <c r="AT998" s="80" t="str">
        <f t="shared" si="292"/>
        <v/>
      </c>
      <c r="AU998" s="80" t="str">
        <f t="shared" si="293"/>
        <v/>
      </c>
      <c r="AW998" s="3" t="s">
        <v>1</v>
      </c>
    </row>
    <row r="999" spans="1:49" x14ac:dyDescent="0.2">
      <c r="A999" s="81">
        <f t="shared" si="280"/>
        <v>992</v>
      </c>
      <c r="B999" s="77" t="str">
        <f>IFERROR(VLOOKUP(F999,GCC.Param!$B$3:$C$96,2,FALSE),"")</f>
        <v/>
      </c>
      <c r="C999" s="70">
        <f>'Input 1 - Schedule 1'!D1001</f>
        <v>0</v>
      </c>
      <c r="D999" s="70">
        <f>'Input 1 - Schedule 1'!E1001</f>
        <v>0</v>
      </c>
      <c r="E999" s="70">
        <f>'Input 1 - Schedule 1'!F1001</f>
        <v>0</v>
      </c>
      <c r="F999" s="70">
        <f>'Input 1 - Schedule 1'!G1001</f>
        <v>0</v>
      </c>
      <c r="G999" s="70">
        <f>'Input 1 - Schedule 1'!I1001</f>
        <v>0</v>
      </c>
      <c r="H999" s="70" t="str">
        <f>'Input 1 - Schedule 1'!J1001</f>
        <v/>
      </c>
      <c r="I999" s="70">
        <f>'Input 1 - Schedule 1'!U1001</f>
        <v>0</v>
      </c>
      <c r="J999" s="46"/>
      <c r="L999" s="46"/>
      <c r="M999" s="46"/>
      <c r="N999" s="70">
        <f>SUMIFS('Input 3 - Capital Instruments'!P$6:P$222,'Input 3 - Capital Instruments'!$N$6:$N$222,C999)</f>
        <v>0</v>
      </c>
      <c r="O999" s="46"/>
      <c r="P999" s="46"/>
      <c r="Q999" s="46"/>
      <c r="R999" s="71">
        <f t="shared" si="281"/>
        <v>0</v>
      </c>
      <c r="S999" s="46"/>
      <c r="T999" s="46"/>
      <c r="U999" s="72">
        <f t="shared" si="282"/>
        <v>0</v>
      </c>
      <c r="V999" s="71">
        <f t="shared" si="283"/>
        <v>0</v>
      </c>
      <c r="W999" s="71">
        <f t="shared" si="284"/>
        <v>0</v>
      </c>
      <c r="Y999" s="46"/>
      <c r="AA999" s="46"/>
      <c r="AB999" s="51"/>
      <c r="AC999" s="51"/>
      <c r="AD999" s="51"/>
      <c r="AE999" s="51"/>
      <c r="AF999" s="51"/>
      <c r="AG999" s="72">
        <f t="shared" si="285"/>
        <v>0</v>
      </c>
      <c r="AH999" s="46"/>
      <c r="AI999" s="46"/>
      <c r="AJ999" s="72">
        <f t="shared" si="277"/>
        <v>0</v>
      </c>
      <c r="AK999" s="71">
        <f t="shared" si="278"/>
        <v>0</v>
      </c>
      <c r="AL999" s="71">
        <f t="shared" si="279"/>
        <v>0</v>
      </c>
      <c r="AN999" s="73">
        <f t="shared" si="286"/>
        <v>0</v>
      </c>
      <c r="AO999" s="78">
        <f t="shared" si="287"/>
        <v>0</v>
      </c>
      <c r="AP999" s="79">
        <f t="shared" si="288"/>
        <v>0</v>
      </c>
      <c r="AQ999" s="73">
        <f t="shared" si="289"/>
        <v>0</v>
      </c>
      <c r="AR999" s="78">
        <f t="shared" si="290"/>
        <v>0</v>
      </c>
      <c r="AS999" s="79">
        <f t="shared" si="291"/>
        <v>0</v>
      </c>
      <c r="AT999" s="80" t="str">
        <f t="shared" si="292"/>
        <v/>
      </c>
      <c r="AU999" s="80" t="str">
        <f t="shared" si="293"/>
        <v/>
      </c>
      <c r="AW999" s="3" t="s">
        <v>1</v>
      </c>
    </row>
    <row r="1000" spans="1:49" x14ac:dyDescent="0.2">
      <c r="A1000" s="81">
        <f t="shared" si="280"/>
        <v>993</v>
      </c>
      <c r="B1000" s="77" t="str">
        <f>IFERROR(VLOOKUP(F1000,GCC.Param!$B$3:$C$96,2,FALSE),"")</f>
        <v/>
      </c>
      <c r="C1000" s="70">
        <f>'Input 1 - Schedule 1'!D1002</f>
        <v>0</v>
      </c>
      <c r="D1000" s="70">
        <f>'Input 1 - Schedule 1'!E1002</f>
        <v>0</v>
      </c>
      <c r="E1000" s="70">
        <f>'Input 1 - Schedule 1'!F1002</f>
        <v>0</v>
      </c>
      <c r="F1000" s="70">
        <f>'Input 1 - Schedule 1'!G1002</f>
        <v>0</v>
      </c>
      <c r="G1000" s="70">
        <f>'Input 1 - Schedule 1'!I1002</f>
        <v>0</v>
      </c>
      <c r="H1000" s="70" t="str">
        <f>'Input 1 - Schedule 1'!J1002</f>
        <v/>
      </c>
      <c r="I1000" s="70">
        <f>'Input 1 - Schedule 1'!U1002</f>
        <v>0</v>
      </c>
      <c r="J1000" s="46"/>
      <c r="L1000" s="46"/>
      <c r="M1000" s="46"/>
      <c r="N1000" s="70">
        <f>SUMIFS('Input 3 - Capital Instruments'!P$6:P$222,'Input 3 - Capital Instruments'!$N$6:$N$222,C1000)</f>
        <v>0</v>
      </c>
      <c r="O1000" s="46"/>
      <c r="P1000" s="46"/>
      <c r="Q1000" s="46"/>
      <c r="R1000" s="71">
        <f t="shared" si="281"/>
        <v>0</v>
      </c>
      <c r="S1000" s="46"/>
      <c r="T1000" s="46"/>
      <c r="U1000" s="72">
        <f t="shared" si="282"/>
        <v>0</v>
      </c>
      <c r="V1000" s="71">
        <f t="shared" si="283"/>
        <v>0</v>
      </c>
      <c r="W1000" s="71">
        <f t="shared" si="284"/>
        <v>0</v>
      </c>
      <c r="Y1000" s="46"/>
      <c r="AA1000" s="46"/>
      <c r="AB1000" s="51"/>
      <c r="AC1000" s="51"/>
      <c r="AD1000" s="51"/>
      <c r="AE1000" s="51"/>
      <c r="AF1000" s="51"/>
      <c r="AG1000" s="72">
        <f t="shared" si="285"/>
        <v>0</v>
      </c>
      <c r="AH1000" s="46"/>
      <c r="AI1000" s="46"/>
      <c r="AJ1000" s="72">
        <f t="shared" si="277"/>
        <v>0</v>
      </c>
      <c r="AK1000" s="71">
        <f t="shared" si="278"/>
        <v>0</v>
      </c>
      <c r="AL1000" s="71">
        <f t="shared" si="279"/>
        <v>0</v>
      </c>
      <c r="AN1000" s="73">
        <f t="shared" si="286"/>
        <v>0</v>
      </c>
      <c r="AO1000" s="78">
        <f t="shared" si="287"/>
        <v>0</v>
      </c>
      <c r="AP1000" s="79">
        <f t="shared" si="288"/>
        <v>0</v>
      </c>
      <c r="AQ1000" s="73">
        <f t="shared" si="289"/>
        <v>0</v>
      </c>
      <c r="AR1000" s="78">
        <f t="shared" si="290"/>
        <v>0</v>
      </c>
      <c r="AS1000" s="79">
        <f t="shared" si="291"/>
        <v>0</v>
      </c>
      <c r="AT1000" s="80" t="str">
        <f t="shared" si="292"/>
        <v/>
      </c>
      <c r="AU1000" s="80" t="str">
        <f t="shared" si="293"/>
        <v/>
      </c>
      <c r="AW1000" s="3" t="s">
        <v>1</v>
      </c>
    </row>
    <row r="1001" spans="1:49" x14ac:dyDescent="0.2">
      <c r="A1001" s="81">
        <f t="shared" si="280"/>
        <v>994</v>
      </c>
      <c r="B1001" s="77" t="str">
        <f>IFERROR(VLOOKUP(F1001,GCC.Param!$B$3:$C$96,2,FALSE),"")</f>
        <v/>
      </c>
      <c r="C1001" s="70">
        <f>'Input 1 - Schedule 1'!D1003</f>
        <v>0</v>
      </c>
      <c r="D1001" s="70">
        <f>'Input 1 - Schedule 1'!E1003</f>
        <v>0</v>
      </c>
      <c r="E1001" s="70">
        <f>'Input 1 - Schedule 1'!F1003</f>
        <v>0</v>
      </c>
      <c r="F1001" s="70">
        <f>'Input 1 - Schedule 1'!G1003</f>
        <v>0</v>
      </c>
      <c r="G1001" s="70">
        <f>'Input 1 - Schedule 1'!I1003</f>
        <v>0</v>
      </c>
      <c r="H1001" s="70" t="str">
        <f>'Input 1 - Schedule 1'!J1003</f>
        <v/>
      </c>
      <c r="I1001" s="70">
        <f>'Input 1 - Schedule 1'!U1003</f>
        <v>0</v>
      </c>
      <c r="J1001" s="46"/>
      <c r="L1001" s="46"/>
      <c r="M1001" s="46"/>
      <c r="N1001" s="70">
        <f>SUMIFS('Input 3 - Capital Instruments'!P$6:P$222,'Input 3 - Capital Instruments'!$N$6:$N$222,C1001)</f>
        <v>0</v>
      </c>
      <c r="O1001" s="46"/>
      <c r="P1001" s="46"/>
      <c r="Q1001" s="46"/>
      <c r="R1001" s="71">
        <f t="shared" si="281"/>
        <v>0</v>
      </c>
      <c r="S1001" s="46"/>
      <c r="T1001" s="46"/>
      <c r="U1001" s="72">
        <f t="shared" si="282"/>
        <v>0</v>
      </c>
      <c r="V1001" s="71">
        <f t="shared" si="283"/>
        <v>0</v>
      </c>
      <c r="W1001" s="71">
        <f t="shared" si="284"/>
        <v>0</v>
      </c>
      <c r="Y1001" s="46"/>
      <c r="AA1001" s="46"/>
      <c r="AB1001" s="51"/>
      <c r="AC1001" s="51"/>
      <c r="AD1001" s="51"/>
      <c r="AE1001" s="51"/>
      <c r="AF1001" s="51"/>
      <c r="AG1001" s="72">
        <f t="shared" si="285"/>
        <v>0</v>
      </c>
      <c r="AH1001" s="46"/>
      <c r="AI1001" s="46"/>
      <c r="AJ1001" s="72">
        <f t="shared" si="277"/>
        <v>0</v>
      </c>
      <c r="AK1001" s="71">
        <f t="shared" si="278"/>
        <v>0</v>
      </c>
      <c r="AL1001" s="71">
        <f t="shared" si="279"/>
        <v>0</v>
      </c>
      <c r="AN1001" s="73">
        <f t="shared" si="286"/>
        <v>0</v>
      </c>
      <c r="AO1001" s="78">
        <f t="shared" si="287"/>
        <v>0</v>
      </c>
      <c r="AP1001" s="79">
        <f t="shared" si="288"/>
        <v>0</v>
      </c>
      <c r="AQ1001" s="73">
        <f t="shared" si="289"/>
        <v>0</v>
      </c>
      <c r="AR1001" s="78">
        <f t="shared" si="290"/>
        <v>0</v>
      </c>
      <c r="AS1001" s="79">
        <f t="shared" si="291"/>
        <v>0</v>
      </c>
      <c r="AT1001" s="80" t="str">
        <f t="shared" si="292"/>
        <v/>
      </c>
      <c r="AU1001" s="80" t="str">
        <f t="shared" si="293"/>
        <v/>
      </c>
      <c r="AW1001" s="3" t="s">
        <v>1</v>
      </c>
    </row>
    <row r="1002" spans="1:49" x14ac:dyDescent="0.2">
      <c r="A1002" s="81">
        <f t="shared" si="280"/>
        <v>995</v>
      </c>
      <c r="B1002" s="77" t="str">
        <f>IFERROR(VLOOKUP(F1002,GCC.Param!$B$3:$C$96,2,FALSE),"")</f>
        <v/>
      </c>
      <c r="C1002" s="70">
        <f>'Input 1 - Schedule 1'!D1004</f>
        <v>0</v>
      </c>
      <c r="D1002" s="70">
        <f>'Input 1 - Schedule 1'!E1004</f>
        <v>0</v>
      </c>
      <c r="E1002" s="70">
        <f>'Input 1 - Schedule 1'!F1004</f>
        <v>0</v>
      </c>
      <c r="F1002" s="70">
        <f>'Input 1 - Schedule 1'!G1004</f>
        <v>0</v>
      </c>
      <c r="G1002" s="70">
        <f>'Input 1 - Schedule 1'!I1004</f>
        <v>0</v>
      </c>
      <c r="H1002" s="70" t="str">
        <f>'Input 1 - Schedule 1'!J1004</f>
        <v/>
      </c>
      <c r="I1002" s="70">
        <f>'Input 1 - Schedule 1'!U1004</f>
        <v>0</v>
      </c>
      <c r="J1002" s="46"/>
      <c r="L1002" s="46"/>
      <c r="M1002" s="46"/>
      <c r="N1002" s="70">
        <f>SUMIFS('Input 3 - Capital Instruments'!P$6:P$222,'Input 3 - Capital Instruments'!$N$6:$N$222,C1002)</f>
        <v>0</v>
      </c>
      <c r="O1002" s="46"/>
      <c r="P1002" s="46"/>
      <c r="Q1002" s="46"/>
      <c r="R1002" s="71">
        <f t="shared" si="281"/>
        <v>0</v>
      </c>
      <c r="S1002" s="46"/>
      <c r="T1002" s="46"/>
      <c r="U1002" s="72">
        <f t="shared" si="282"/>
        <v>0</v>
      </c>
      <c r="V1002" s="71">
        <f t="shared" si="283"/>
        <v>0</v>
      </c>
      <c r="W1002" s="71">
        <f t="shared" si="284"/>
        <v>0</v>
      </c>
      <c r="Y1002" s="46"/>
      <c r="AA1002" s="46"/>
      <c r="AB1002" s="51"/>
      <c r="AC1002" s="51"/>
      <c r="AD1002" s="51"/>
      <c r="AE1002" s="51"/>
      <c r="AF1002" s="51"/>
      <c r="AG1002" s="72">
        <f t="shared" si="285"/>
        <v>0</v>
      </c>
      <c r="AH1002" s="46"/>
      <c r="AI1002" s="46"/>
      <c r="AJ1002" s="72">
        <f t="shared" si="277"/>
        <v>0</v>
      </c>
      <c r="AK1002" s="71">
        <f t="shared" si="278"/>
        <v>0</v>
      </c>
      <c r="AL1002" s="71">
        <f t="shared" si="279"/>
        <v>0</v>
      </c>
      <c r="AN1002" s="73">
        <f t="shared" si="286"/>
        <v>0</v>
      </c>
      <c r="AO1002" s="78">
        <f t="shared" si="287"/>
        <v>0</v>
      </c>
      <c r="AP1002" s="79">
        <f t="shared" si="288"/>
        <v>0</v>
      </c>
      <c r="AQ1002" s="73">
        <f t="shared" si="289"/>
        <v>0</v>
      </c>
      <c r="AR1002" s="78">
        <f t="shared" si="290"/>
        <v>0</v>
      </c>
      <c r="AS1002" s="79">
        <f t="shared" si="291"/>
        <v>0</v>
      </c>
      <c r="AT1002" s="80" t="str">
        <f t="shared" si="292"/>
        <v/>
      </c>
      <c r="AU1002" s="80" t="str">
        <f t="shared" si="293"/>
        <v/>
      </c>
      <c r="AW1002" s="3" t="s">
        <v>1</v>
      </c>
    </row>
    <row r="1003" spans="1:49" x14ac:dyDescent="0.2">
      <c r="A1003" s="81">
        <f t="shared" si="280"/>
        <v>996</v>
      </c>
      <c r="B1003" s="77" t="str">
        <f>IFERROR(VLOOKUP(F1003,GCC.Param!$B$3:$C$96,2,FALSE),"")</f>
        <v/>
      </c>
      <c r="C1003" s="70">
        <f>'Input 1 - Schedule 1'!D1005</f>
        <v>0</v>
      </c>
      <c r="D1003" s="70">
        <f>'Input 1 - Schedule 1'!E1005</f>
        <v>0</v>
      </c>
      <c r="E1003" s="70">
        <f>'Input 1 - Schedule 1'!F1005</f>
        <v>0</v>
      </c>
      <c r="F1003" s="70">
        <f>'Input 1 - Schedule 1'!G1005</f>
        <v>0</v>
      </c>
      <c r="G1003" s="70">
        <f>'Input 1 - Schedule 1'!I1005</f>
        <v>0</v>
      </c>
      <c r="H1003" s="70" t="str">
        <f>'Input 1 - Schedule 1'!J1005</f>
        <v/>
      </c>
      <c r="I1003" s="70">
        <f>'Input 1 - Schedule 1'!U1005</f>
        <v>0</v>
      </c>
      <c r="J1003" s="46"/>
      <c r="L1003" s="46"/>
      <c r="M1003" s="46"/>
      <c r="N1003" s="70">
        <f>SUMIFS('Input 3 - Capital Instruments'!P$6:P$222,'Input 3 - Capital Instruments'!$N$6:$N$222,C1003)</f>
        <v>0</v>
      </c>
      <c r="O1003" s="46"/>
      <c r="P1003" s="46"/>
      <c r="Q1003" s="46"/>
      <c r="R1003" s="71">
        <f t="shared" si="281"/>
        <v>0</v>
      </c>
      <c r="S1003" s="46"/>
      <c r="T1003" s="46"/>
      <c r="U1003" s="72">
        <f t="shared" si="282"/>
        <v>0</v>
      </c>
      <c r="V1003" s="71">
        <f t="shared" si="283"/>
        <v>0</v>
      </c>
      <c r="W1003" s="71">
        <f t="shared" si="284"/>
        <v>0</v>
      </c>
      <c r="Y1003" s="46"/>
      <c r="AA1003" s="46"/>
      <c r="AB1003" s="51"/>
      <c r="AC1003" s="51"/>
      <c r="AD1003" s="51"/>
      <c r="AE1003" s="51"/>
      <c r="AF1003" s="51"/>
      <c r="AG1003" s="72">
        <f t="shared" si="285"/>
        <v>0</v>
      </c>
      <c r="AH1003" s="46"/>
      <c r="AI1003" s="46"/>
      <c r="AJ1003" s="72">
        <f t="shared" si="277"/>
        <v>0</v>
      </c>
      <c r="AK1003" s="71">
        <f t="shared" si="278"/>
        <v>0</v>
      </c>
      <c r="AL1003" s="71">
        <f t="shared" si="279"/>
        <v>0</v>
      </c>
      <c r="AN1003" s="73">
        <f t="shared" si="286"/>
        <v>0</v>
      </c>
      <c r="AO1003" s="78">
        <f t="shared" si="287"/>
        <v>0</v>
      </c>
      <c r="AP1003" s="79">
        <f t="shared" si="288"/>
        <v>0</v>
      </c>
      <c r="AQ1003" s="73">
        <f t="shared" si="289"/>
        <v>0</v>
      </c>
      <c r="AR1003" s="78">
        <f t="shared" si="290"/>
        <v>0</v>
      </c>
      <c r="AS1003" s="79">
        <f t="shared" si="291"/>
        <v>0</v>
      </c>
      <c r="AT1003" s="80" t="str">
        <f t="shared" si="292"/>
        <v/>
      </c>
      <c r="AU1003" s="80" t="str">
        <f t="shared" si="293"/>
        <v/>
      </c>
      <c r="AW1003" s="3" t="s">
        <v>1</v>
      </c>
    </row>
    <row r="1004" spans="1:49" x14ac:dyDescent="0.2">
      <c r="A1004" s="81">
        <f t="shared" si="280"/>
        <v>997</v>
      </c>
      <c r="B1004" s="77" t="str">
        <f>IFERROR(VLOOKUP(F1004,GCC.Param!$B$3:$C$96,2,FALSE),"")</f>
        <v/>
      </c>
      <c r="C1004" s="70">
        <f>'Input 1 - Schedule 1'!D1006</f>
        <v>0</v>
      </c>
      <c r="D1004" s="70">
        <f>'Input 1 - Schedule 1'!E1006</f>
        <v>0</v>
      </c>
      <c r="E1004" s="70">
        <f>'Input 1 - Schedule 1'!F1006</f>
        <v>0</v>
      </c>
      <c r="F1004" s="70">
        <f>'Input 1 - Schedule 1'!G1006</f>
        <v>0</v>
      </c>
      <c r="G1004" s="70">
        <f>'Input 1 - Schedule 1'!I1006</f>
        <v>0</v>
      </c>
      <c r="H1004" s="70" t="str">
        <f>'Input 1 - Schedule 1'!J1006</f>
        <v/>
      </c>
      <c r="I1004" s="70">
        <f>'Input 1 - Schedule 1'!U1006</f>
        <v>0</v>
      </c>
      <c r="J1004" s="46"/>
      <c r="L1004" s="46"/>
      <c r="M1004" s="46"/>
      <c r="N1004" s="70">
        <f>SUMIFS('Input 3 - Capital Instruments'!P$6:P$222,'Input 3 - Capital Instruments'!$N$6:$N$222,C1004)</f>
        <v>0</v>
      </c>
      <c r="O1004" s="46"/>
      <c r="P1004" s="46"/>
      <c r="Q1004" s="46"/>
      <c r="R1004" s="71">
        <f t="shared" si="281"/>
        <v>0</v>
      </c>
      <c r="S1004" s="46"/>
      <c r="T1004" s="46"/>
      <c r="U1004" s="72">
        <f t="shared" si="282"/>
        <v>0</v>
      </c>
      <c r="V1004" s="71">
        <f t="shared" si="283"/>
        <v>0</v>
      </c>
      <c r="W1004" s="71">
        <f t="shared" si="284"/>
        <v>0</v>
      </c>
      <c r="Y1004" s="46"/>
      <c r="AA1004" s="46"/>
      <c r="AB1004" s="51"/>
      <c r="AC1004" s="51"/>
      <c r="AD1004" s="51"/>
      <c r="AE1004" s="51"/>
      <c r="AF1004" s="51"/>
      <c r="AG1004" s="72">
        <f t="shared" si="285"/>
        <v>0</v>
      </c>
      <c r="AH1004" s="46"/>
      <c r="AI1004" s="46"/>
      <c r="AJ1004" s="72">
        <f t="shared" si="277"/>
        <v>0</v>
      </c>
      <c r="AK1004" s="71">
        <f t="shared" si="278"/>
        <v>0</v>
      </c>
      <c r="AL1004" s="71">
        <f t="shared" si="279"/>
        <v>0</v>
      </c>
      <c r="AN1004" s="73">
        <f t="shared" si="286"/>
        <v>0</v>
      </c>
      <c r="AO1004" s="78">
        <f t="shared" si="287"/>
        <v>0</v>
      </c>
      <c r="AP1004" s="79">
        <f t="shared" si="288"/>
        <v>0</v>
      </c>
      <c r="AQ1004" s="73">
        <f t="shared" si="289"/>
        <v>0</v>
      </c>
      <c r="AR1004" s="78">
        <f t="shared" si="290"/>
        <v>0</v>
      </c>
      <c r="AS1004" s="79">
        <f t="shared" si="291"/>
        <v>0</v>
      </c>
      <c r="AT1004" s="80" t="str">
        <f t="shared" si="292"/>
        <v/>
      </c>
      <c r="AU1004" s="80" t="str">
        <f t="shared" si="293"/>
        <v/>
      </c>
      <c r="AW1004" s="3" t="s">
        <v>1</v>
      </c>
    </row>
    <row r="1005" spans="1:49" x14ac:dyDescent="0.2">
      <c r="A1005" s="81">
        <f t="shared" si="280"/>
        <v>998</v>
      </c>
      <c r="B1005" s="77" t="str">
        <f>IFERROR(VLOOKUP(F1005,GCC.Param!$B$3:$C$96,2,FALSE),"")</f>
        <v/>
      </c>
      <c r="C1005" s="70">
        <f>'Input 1 - Schedule 1'!D1007</f>
        <v>0</v>
      </c>
      <c r="D1005" s="70">
        <f>'Input 1 - Schedule 1'!E1007</f>
        <v>0</v>
      </c>
      <c r="E1005" s="70">
        <f>'Input 1 - Schedule 1'!F1007</f>
        <v>0</v>
      </c>
      <c r="F1005" s="70">
        <f>'Input 1 - Schedule 1'!G1007</f>
        <v>0</v>
      </c>
      <c r="G1005" s="70">
        <f>'Input 1 - Schedule 1'!I1007</f>
        <v>0</v>
      </c>
      <c r="H1005" s="70" t="str">
        <f>'Input 1 - Schedule 1'!J1007</f>
        <v/>
      </c>
      <c r="I1005" s="70">
        <f>'Input 1 - Schedule 1'!U1007</f>
        <v>0</v>
      </c>
      <c r="J1005" s="46"/>
      <c r="L1005" s="46"/>
      <c r="M1005" s="46"/>
      <c r="N1005" s="70">
        <f>SUMIFS('Input 3 - Capital Instruments'!P$6:P$222,'Input 3 - Capital Instruments'!$N$6:$N$222,C1005)</f>
        <v>0</v>
      </c>
      <c r="O1005" s="46"/>
      <c r="P1005" s="46"/>
      <c r="Q1005" s="46"/>
      <c r="R1005" s="71">
        <f t="shared" si="281"/>
        <v>0</v>
      </c>
      <c r="S1005" s="46"/>
      <c r="T1005" s="46"/>
      <c r="U1005" s="72">
        <f t="shared" si="282"/>
        <v>0</v>
      </c>
      <c r="V1005" s="71">
        <f t="shared" si="283"/>
        <v>0</v>
      </c>
      <c r="W1005" s="71">
        <f t="shared" si="284"/>
        <v>0</v>
      </c>
      <c r="Y1005" s="46"/>
      <c r="AA1005" s="46"/>
      <c r="AB1005" s="51"/>
      <c r="AC1005" s="51"/>
      <c r="AD1005" s="51"/>
      <c r="AE1005" s="51"/>
      <c r="AF1005" s="51"/>
      <c r="AG1005" s="72">
        <f t="shared" si="285"/>
        <v>0</v>
      </c>
      <c r="AH1005" s="46"/>
      <c r="AI1005" s="46"/>
      <c r="AJ1005" s="72">
        <f t="shared" si="277"/>
        <v>0</v>
      </c>
      <c r="AK1005" s="71">
        <f t="shared" si="278"/>
        <v>0</v>
      </c>
      <c r="AL1005" s="71">
        <f t="shared" si="279"/>
        <v>0</v>
      </c>
      <c r="AN1005" s="73">
        <f t="shared" si="286"/>
        <v>0</v>
      </c>
      <c r="AO1005" s="78">
        <f t="shared" si="287"/>
        <v>0</v>
      </c>
      <c r="AP1005" s="79">
        <f t="shared" si="288"/>
        <v>0</v>
      </c>
      <c r="AQ1005" s="73">
        <f t="shared" si="289"/>
        <v>0</v>
      </c>
      <c r="AR1005" s="78">
        <f t="shared" si="290"/>
        <v>0</v>
      </c>
      <c r="AS1005" s="79">
        <f t="shared" si="291"/>
        <v>0</v>
      </c>
      <c r="AT1005" s="80" t="str">
        <f t="shared" si="292"/>
        <v/>
      </c>
      <c r="AU1005" s="80" t="str">
        <f t="shared" si="293"/>
        <v/>
      </c>
      <c r="AW1005" s="3" t="s">
        <v>1</v>
      </c>
    </row>
    <row r="1006" spans="1:49" x14ac:dyDescent="0.2">
      <c r="A1006" s="81">
        <f t="shared" si="280"/>
        <v>999</v>
      </c>
      <c r="B1006" s="77" t="str">
        <f>IFERROR(VLOOKUP(F1006,GCC.Param!$B$3:$C$96,2,FALSE),"")</f>
        <v/>
      </c>
      <c r="C1006" s="70">
        <f>'Input 1 - Schedule 1'!D1008</f>
        <v>0</v>
      </c>
      <c r="D1006" s="70">
        <f>'Input 1 - Schedule 1'!E1008</f>
        <v>0</v>
      </c>
      <c r="E1006" s="70">
        <f>'Input 1 - Schedule 1'!F1008</f>
        <v>0</v>
      </c>
      <c r="F1006" s="70">
        <f>'Input 1 - Schedule 1'!G1008</f>
        <v>0</v>
      </c>
      <c r="G1006" s="70">
        <f>'Input 1 - Schedule 1'!I1008</f>
        <v>0</v>
      </c>
      <c r="H1006" s="70" t="str">
        <f>'Input 1 - Schedule 1'!J1008</f>
        <v/>
      </c>
      <c r="I1006" s="70">
        <f>'Input 1 - Schedule 1'!U1008</f>
        <v>0</v>
      </c>
      <c r="J1006" s="46"/>
      <c r="L1006" s="46"/>
      <c r="M1006" s="46"/>
      <c r="N1006" s="70">
        <f>SUMIFS('Input 3 - Capital Instruments'!P$6:P$222,'Input 3 - Capital Instruments'!$N$6:$N$222,C1006)</f>
        <v>0</v>
      </c>
      <c r="O1006" s="46"/>
      <c r="P1006" s="46"/>
      <c r="Q1006" s="46"/>
      <c r="R1006" s="71">
        <f t="shared" si="281"/>
        <v>0</v>
      </c>
      <c r="S1006" s="46"/>
      <c r="T1006" s="46"/>
      <c r="U1006" s="72">
        <f t="shared" si="282"/>
        <v>0</v>
      </c>
      <c r="V1006" s="71">
        <f t="shared" si="283"/>
        <v>0</v>
      </c>
      <c r="W1006" s="71">
        <f t="shared" si="284"/>
        <v>0</v>
      </c>
      <c r="Y1006" s="46"/>
      <c r="AA1006" s="46"/>
      <c r="AB1006" s="51"/>
      <c r="AC1006" s="51"/>
      <c r="AD1006" s="51"/>
      <c r="AE1006" s="51"/>
      <c r="AF1006" s="51"/>
      <c r="AG1006" s="72">
        <f t="shared" si="285"/>
        <v>0</v>
      </c>
      <c r="AH1006" s="46"/>
      <c r="AI1006" s="46"/>
      <c r="AJ1006" s="72">
        <f t="shared" si="277"/>
        <v>0</v>
      </c>
      <c r="AK1006" s="71">
        <f t="shared" si="278"/>
        <v>0</v>
      </c>
      <c r="AL1006" s="71">
        <f t="shared" si="279"/>
        <v>0</v>
      </c>
      <c r="AN1006" s="73">
        <f t="shared" si="286"/>
        <v>0</v>
      </c>
      <c r="AO1006" s="78">
        <f t="shared" si="287"/>
        <v>0</v>
      </c>
      <c r="AP1006" s="79">
        <f t="shared" si="288"/>
        <v>0</v>
      </c>
      <c r="AQ1006" s="73">
        <f t="shared" si="289"/>
        <v>0</v>
      </c>
      <c r="AR1006" s="78">
        <f t="shared" si="290"/>
        <v>0</v>
      </c>
      <c r="AS1006" s="79">
        <f t="shared" si="291"/>
        <v>0</v>
      </c>
      <c r="AT1006" s="80" t="str">
        <f t="shared" si="292"/>
        <v/>
      </c>
      <c r="AU1006" s="80" t="str">
        <f t="shared" si="293"/>
        <v/>
      </c>
      <c r="AW1006" s="3" t="s">
        <v>1</v>
      </c>
    </row>
    <row r="1007" spans="1:49" x14ac:dyDescent="0.2">
      <c r="A1007" s="81">
        <f t="shared" si="280"/>
        <v>1000</v>
      </c>
      <c r="B1007" s="77" t="str">
        <f>IFERROR(VLOOKUP(F1007,GCC.Param!$B$3:$C$96,2,FALSE),"")</f>
        <v/>
      </c>
      <c r="C1007" s="70">
        <f>'Input 1 - Schedule 1'!D1009</f>
        <v>0</v>
      </c>
      <c r="D1007" s="70">
        <f>'Input 1 - Schedule 1'!E1009</f>
        <v>0</v>
      </c>
      <c r="E1007" s="70">
        <f>'Input 1 - Schedule 1'!F1009</f>
        <v>0</v>
      </c>
      <c r="F1007" s="70">
        <f>'Input 1 - Schedule 1'!G1009</f>
        <v>0</v>
      </c>
      <c r="G1007" s="70">
        <f>'Input 1 - Schedule 1'!I1009</f>
        <v>0</v>
      </c>
      <c r="H1007" s="70" t="str">
        <f>'Input 1 - Schedule 1'!J1009</f>
        <v/>
      </c>
      <c r="I1007" s="70">
        <f>'Input 1 - Schedule 1'!U1009</f>
        <v>0</v>
      </c>
      <c r="J1007" s="46"/>
      <c r="L1007" s="46"/>
      <c r="M1007" s="46"/>
      <c r="N1007" s="70">
        <f>SUMIFS('Input 3 - Capital Instruments'!P$6:P$222,'Input 3 - Capital Instruments'!$N$6:$N$222,C1007)</f>
        <v>0</v>
      </c>
      <c r="O1007" s="46"/>
      <c r="P1007" s="46"/>
      <c r="Q1007" s="46"/>
      <c r="R1007" s="71">
        <f t="shared" si="281"/>
        <v>0</v>
      </c>
      <c r="S1007" s="46"/>
      <c r="T1007" s="46"/>
      <c r="U1007" s="72">
        <f t="shared" si="282"/>
        <v>0</v>
      </c>
      <c r="V1007" s="71">
        <f t="shared" si="283"/>
        <v>0</v>
      </c>
      <c r="W1007" s="71">
        <f t="shared" si="284"/>
        <v>0</v>
      </c>
      <c r="Y1007" s="46"/>
      <c r="AA1007" s="46"/>
      <c r="AB1007" s="51"/>
      <c r="AC1007" s="51"/>
      <c r="AD1007" s="51"/>
      <c r="AE1007" s="51"/>
      <c r="AF1007" s="51"/>
      <c r="AG1007" s="72">
        <f t="shared" si="285"/>
        <v>0</v>
      </c>
      <c r="AH1007" s="46"/>
      <c r="AI1007" s="46"/>
      <c r="AJ1007" s="72">
        <f t="shared" si="277"/>
        <v>0</v>
      </c>
      <c r="AK1007" s="71">
        <f t="shared" si="278"/>
        <v>0</v>
      </c>
      <c r="AL1007" s="71">
        <f t="shared" si="279"/>
        <v>0</v>
      </c>
      <c r="AN1007" s="73">
        <f t="shared" si="286"/>
        <v>0</v>
      </c>
      <c r="AO1007" s="78">
        <f t="shared" si="287"/>
        <v>0</v>
      </c>
      <c r="AP1007" s="79">
        <f t="shared" si="288"/>
        <v>0</v>
      </c>
      <c r="AQ1007" s="73">
        <f t="shared" si="289"/>
        <v>0</v>
      </c>
      <c r="AR1007" s="78">
        <f t="shared" si="290"/>
        <v>0</v>
      </c>
      <c r="AS1007" s="79">
        <f t="shared" si="291"/>
        <v>0</v>
      </c>
      <c r="AT1007" s="80" t="str">
        <f t="shared" si="292"/>
        <v/>
      </c>
      <c r="AU1007" s="80" t="str">
        <f t="shared" si="293"/>
        <v/>
      </c>
      <c r="AW1007" s="3" t="s">
        <v>1</v>
      </c>
    </row>
    <row r="1008" spans="1:49" x14ac:dyDescent="0.2">
      <c r="I1008" s="32"/>
      <c r="AW1008" s="3" t="s">
        <v>1</v>
      </c>
    </row>
    <row r="1009" spans="1:49" x14ac:dyDescent="0.2">
      <c r="AW1009" s="3" t="s">
        <v>1</v>
      </c>
    </row>
    <row r="1010" spans="1:49" x14ac:dyDescent="0.2">
      <c r="AW1010" s="3" t="s">
        <v>1</v>
      </c>
    </row>
    <row r="1011" spans="1:49" x14ac:dyDescent="0.2">
      <c r="A1011" s="3" t="s">
        <v>1</v>
      </c>
      <c r="B1011" s="3" t="s">
        <v>1</v>
      </c>
      <c r="C1011" s="3" t="s">
        <v>1</v>
      </c>
      <c r="D1011" s="3" t="s">
        <v>1</v>
      </c>
      <c r="E1011" s="3" t="s">
        <v>1</v>
      </c>
      <c r="F1011" s="3" t="s">
        <v>1</v>
      </c>
      <c r="G1011" s="3" t="s">
        <v>1</v>
      </c>
      <c r="H1011" s="3" t="s">
        <v>1</v>
      </c>
      <c r="I1011" s="3" t="s">
        <v>1</v>
      </c>
      <c r="J1011" s="3" t="s">
        <v>1</v>
      </c>
      <c r="K1011" s="3" t="s">
        <v>1</v>
      </c>
      <c r="L1011" s="3" t="s">
        <v>1</v>
      </c>
      <c r="M1011" s="3" t="s">
        <v>1</v>
      </c>
      <c r="N1011" s="3" t="s">
        <v>1</v>
      </c>
      <c r="O1011" s="3" t="s">
        <v>1</v>
      </c>
      <c r="P1011" s="3" t="s">
        <v>1</v>
      </c>
      <c r="Q1011" s="3" t="s">
        <v>1</v>
      </c>
      <c r="R1011" s="3" t="s">
        <v>1</v>
      </c>
      <c r="S1011" s="3" t="s">
        <v>1</v>
      </c>
      <c r="T1011" s="3" t="s">
        <v>1</v>
      </c>
      <c r="U1011" s="3" t="s">
        <v>1</v>
      </c>
      <c r="V1011" s="3" t="s">
        <v>1</v>
      </c>
      <c r="W1011" s="3" t="s">
        <v>1</v>
      </c>
      <c r="X1011" s="3" t="s">
        <v>1</v>
      </c>
      <c r="Y1011" s="3" t="s">
        <v>1</v>
      </c>
      <c r="Z1011" s="3" t="s">
        <v>1</v>
      </c>
      <c r="AA1011" s="3" t="s">
        <v>1</v>
      </c>
      <c r="AB1011" s="3" t="s">
        <v>1</v>
      </c>
      <c r="AC1011" s="3" t="s">
        <v>1</v>
      </c>
      <c r="AD1011" s="3" t="s">
        <v>1</v>
      </c>
      <c r="AE1011" s="3" t="s">
        <v>1</v>
      </c>
      <c r="AF1011" s="3" t="s">
        <v>1</v>
      </c>
      <c r="AG1011" s="3" t="s">
        <v>1</v>
      </c>
      <c r="AH1011" s="3"/>
      <c r="AI1011" s="3"/>
      <c r="AJ1011" s="3"/>
      <c r="AK1011" s="3"/>
      <c r="AL1011" s="3"/>
      <c r="AM1011" s="3" t="s">
        <v>1</v>
      </c>
      <c r="AN1011" s="3" t="s">
        <v>1</v>
      </c>
      <c r="AO1011" s="3" t="s">
        <v>1</v>
      </c>
      <c r="AP1011" s="3" t="s">
        <v>1</v>
      </c>
      <c r="AQ1011" s="3" t="s">
        <v>1</v>
      </c>
      <c r="AR1011" s="3" t="s">
        <v>1</v>
      </c>
      <c r="AS1011" s="3" t="s">
        <v>1</v>
      </c>
      <c r="AT1011" s="3" t="s">
        <v>1</v>
      </c>
      <c r="AU1011" s="3" t="s">
        <v>1</v>
      </c>
      <c r="AV1011" s="3" t="s">
        <v>1</v>
      </c>
      <c r="AW1011" s="3" t="s">
        <v>1</v>
      </c>
    </row>
  </sheetData>
  <sheetProtection formatCells="0" formatColumns="0" formatRows="0"/>
  <autoFilter ref="B5:L1007" xr:uid="{00000000-0009-0000-0000-000002000000}"/>
  <mergeCells count="5">
    <mergeCell ref="A3:H3"/>
    <mergeCell ref="J3:V3"/>
    <mergeCell ref="Y3:AG3"/>
    <mergeCell ref="AN3:AU3"/>
    <mergeCell ref="AH4:AL4"/>
  </mergeCells>
  <pageMargins left="0.45866141700000002" right="0.45866141700000002" top="0.74803149606299202" bottom="0.74803149606299202" header="0.31496062992126" footer="0.31496062992126"/>
  <pageSetup paperSize="5" scale="2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  <pageSetUpPr fitToPage="1"/>
  </sheetPr>
  <dimension ref="A1:AA230"/>
  <sheetViews>
    <sheetView zoomScale="70" zoomScaleNormal="70" workbookViewId="0">
      <selection activeCell="T8" sqref="T8"/>
    </sheetView>
  </sheetViews>
  <sheetFormatPr defaultColWidth="9.140625" defaultRowHeight="12.75" x14ac:dyDescent="0.2"/>
  <cols>
    <col min="1" max="1" width="12.42578125" style="18" customWidth="1"/>
    <col min="2" max="2" width="17.42578125" style="23" customWidth="1"/>
    <col min="3" max="3" width="10.42578125" style="23" customWidth="1"/>
    <col min="4" max="4" width="23.85546875" style="23" bestFit="1" customWidth="1"/>
    <col min="5" max="5" width="10.42578125" style="23" customWidth="1"/>
    <col min="6" max="6" width="27.42578125" style="23" bestFit="1" customWidth="1"/>
    <col min="7" max="8" width="10.42578125" style="23" customWidth="1"/>
    <col min="9" max="9" width="11.140625" style="23" customWidth="1"/>
    <col min="10" max="10" width="17.5703125" style="23" customWidth="1"/>
    <col min="11" max="11" width="11.7109375" style="23" customWidth="1"/>
    <col min="12" max="12" width="13.28515625" style="23" customWidth="1"/>
    <col min="13" max="13" width="19.5703125" style="23" bestFit="1" customWidth="1"/>
    <col min="14" max="16" width="13.28515625" style="23" customWidth="1"/>
    <col min="17" max="17" width="16.7109375" style="23" bestFit="1" customWidth="1"/>
    <col min="18" max="18" width="13.28515625" style="23" customWidth="1"/>
    <col min="19" max="21" width="9.140625" style="18"/>
    <col min="22" max="22" width="11.85546875" style="18" bestFit="1" customWidth="1"/>
    <col min="23" max="23" width="17.28515625" style="18" bestFit="1" customWidth="1"/>
    <col min="24" max="16384" width="9.140625" style="18"/>
  </cols>
  <sheetData>
    <row r="1" spans="1:27" x14ac:dyDescent="0.2">
      <c r="A1" s="58">
        <f>'Input 1 - Schedule 1'!A1:B1</f>
        <v>0</v>
      </c>
      <c r="B1" s="58"/>
      <c r="C1" s="59"/>
      <c r="D1" s="59"/>
      <c r="E1" s="59"/>
      <c r="F1" s="14"/>
      <c r="G1" s="13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6"/>
      <c r="T1" s="16"/>
      <c r="U1" s="16"/>
      <c r="V1" s="16"/>
      <c r="W1" s="16"/>
      <c r="X1" s="16"/>
      <c r="Y1" s="16"/>
      <c r="Z1" s="61"/>
      <c r="AA1" s="3" t="s">
        <v>1</v>
      </c>
    </row>
    <row r="2" spans="1:27" x14ac:dyDescent="0.2">
      <c r="A2" s="23"/>
      <c r="S2" s="23"/>
      <c r="T2" s="23"/>
      <c r="U2" s="23"/>
      <c r="V2" s="23"/>
      <c r="W2" s="23"/>
      <c r="X2" s="23"/>
      <c r="Y2" s="23"/>
      <c r="AA2" s="3" t="s">
        <v>1</v>
      </c>
    </row>
    <row r="3" spans="1:27" x14ac:dyDescent="0.2">
      <c r="M3" s="336" t="s">
        <v>178</v>
      </c>
      <c r="N3" s="337"/>
      <c r="AA3" s="3" t="s">
        <v>1</v>
      </c>
    </row>
    <row r="4" spans="1:27" ht="89.25" x14ac:dyDescent="0.2">
      <c r="A4" s="66" t="s">
        <v>179</v>
      </c>
      <c r="B4" s="22" t="s">
        <v>180</v>
      </c>
      <c r="C4" s="22" t="s">
        <v>154</v>
      </c>
      <c r="D4" s="22" t="s">
        <v>181</v>
      </c>
      <c r="E4" s="22" t="s">
        <v>182</v>
      </c>
      <c r="F4" s="22" t="s">
        <v>56</v>
      </c>
      <c r="G4" s="22" t="s">
        <v>846</v>
      </c>
      <c r="H4" s="22" t="s">
        <v>183</v>
      </c>
      <c r="I4" s="22" t="s">
        <v>184</v>
      </c>
      <c r="J4" s="22" t="s">
        <v>185</v>
      </c>
      <c r="K4" s="22" t="s">
        <v>186</v>
      </c>
      <c r="L4" s="67" t="s">
        <v>187</v>
      </c>
      <c r="M4" s="67" t="s">
        <v>188</v>
      </c>
      <c r="N4" s="67" t="s">
        <v>189</v>
      </c>
      <c r="O4" s="82" t="s">
        <v>190</v>
      </c>
      <c r="P4" s="67" t="s">
        <v>191</v>
      </c>
      <c r="Q4" s="82" t="s">
        <v>192</v>
      </c>
      <c r="R4" s="22" t="s">
        <v>193</v>
      </c>
      <c r="T4" s="323" t="s">
        <v>194</v>
      </c>
      <c r="U4" s="324"/>
      <c r="V4" s="22" t="s">
        <v>195</v>
      </c>
      <c r="W4" s="22" t="s">
        <v>186</v>
      </c>
      <c r="AA4" s="3" t="s">
        <v>1</v>
      </c>
    </row>
    <row r="5" spans="1:27" x14ac:dyDescent="0.2">
      <c r="A5" s="33" t="s">
        <v>196</v>
      </c>
      <c r="B5" s="35">
        <v>1</v>
      </c>
      <c r="C5" s="35">
        <f t="shared" ref="C5:R5" si="0">B5+1</f>
        <v>2</v>
      </c>
      <c r="D5" s="35">
        <f t="shared" si="0"/>
        <v>3</v>
      </c>
      <c r="E5" s="35">
        <f t="shared" si="0"/>
        <v>4</v>
      </c>
      <c r="F5" s="35">
        <f t="shared" si="0"/>
        <v>5</v>
      </c>
      <c r="G5" s="35">
        <f t="shared" si="0"/>
        <v>6</v>
      </c>
      <c r="H5" s="35">
        <f t="shared" si="0"/>
        <v>7</v>
      </c>
      <c r="I5" s="35">
        <f t="shared" si="0"/>
        <v>8</v>
      </c>
      <c r="J5" s="35">
        <f t="shared" si="0"/>
        <v>9</v>
      </c>
      <c r="K5" s="35">
        <f t="shared" si="0"/>
        <v>10</v>
      </c>
      <c r="L5" s="35">
        <f t="shared" si="0"/>
        <v>11</v>
      </c>
      <c r="M5" s="35">
        <f t="shared" si="0"/>
        <v>12</v>
      </c>
      <c r="N5" s="35">
        <f t="shared" si="0"/>
        <v>13</v>
      </c>
      <c r="O5" s="35">
        <f t="shared" si="0"/>
        <v>14</v>
      </c>
      <c r="P5" s="35">
        <f t="shared" si="0"/>
        <v>15</v>
      </c>
      <c r="Q5" s="35">
        <f t="shared" si="0"/>
        <v>16</v>
      </c>
      <c r="R5" s="35">
        <f t="shared" si="0"/>
        <v>17</v>
      </c>
      <c r="T5" s="35" t="s">
        <v>197</v>
      </c>
      <c r="U5" s="22"/>
      <c r="V5" s="35">
        <v>1</v>
      </c>
      <c r="W5" s="35">
        <f t="shared" ref="W5" si="1">V5+1</f>
        <v>2</v>
      </c>
      <c r="AA5" s="3" t="s">
        <v>1</v>
      </c>
    </row>
    <row r="6" spans="1:27" ht="25.5" x14ac:dyDescent="0.2">
      <c r="A6" s="68">
        <v>1</v>
      </c>
      <c r="B6" s="83">
        <f>IFERROR(VLOOKUP(C6,'Input 2 - Inventory'!D:F,3,FALSE),"")</f>
        <v>0</v>
      </c>
      <c r="C6" s="84"/>
      <c r="D6" s="84"/>
      <c r="E6" s="84"/>
      <c r="F6" s="85">
        <f>IFERROR(VLOOKUP(C6,'Input 2 - Inventory'!D:H,4,FALSE),"")</f>
        <v>0</v>
      </c>
      <c r="G6" s="84"/>
      <c r="H6" s="84"/>
      <c r="I6" s="86"/>
      <c r="J6" s="86"/>
      <c r="K6" s="86"/>
      <c r="L6" s="87"/>
      <c r="M6" s="87"/>
      <c r="N6" s="87"/>
      <c r="O6" s="88">
        <f>IF(L6="Y",I6,IF(H6-G6&gt;=5,I6,0))</f>
        <v>0</v>
      </c>
      <c r="P6" s="72">
        <f>IF(AND(L6="Y",M6="Y"),O6,0)</f>
        <v>0</v>
      </c>
      <c r="Q6" s="89">
        <f t="shared" ref="Q6:Q69" si="2">IF(O6=0,0,O6-P6)</f>
        <v>0</v>
      </c>
      <c r="R6" s="89">
        <f t="shared" ref="R6:R69" si="3">IF(K6=0,0,K6-P6)</f>
        <v>0</v>
      </c>
      <c r="T6" s="22" t="s">
        <v>199</v>
      </c>
      <c r="U6" s="35">
        <v>1</v>
      </c>
      <c r="V6" s="90">
        <f>SUMIFS('Input 3 - Capital Instruments'!$Q$6:$Q$222,'Input 3 - Capital Instruments'!$D$6:$D$222,$T6)</f>
        <v>0</v>
      </c>
      <c r="W6" s="90">
        <f>SUMIFS('Input 3 - Capital Instruments'!$R$6:$R$222,'Input 3 - Capital Instruments'!$D$6:$D$222,$T6)</f>
        <v>0</v>
      </c>
      <c r="AA6" s="3" t="s">
        <v>1</v>
      </c>
    </row>
    <row r="7" spans="1:27" ht="38.25" x14ac:dyDescent="0.2">
      <c r="A7" s="68">
        <v>2</v>
      </c>
      <c r="B7" s="91">
        <f>IFERROR(VLOOKUP(C7,'Input 2 - Inventory'!D:F,3,FALSE),"")</f>
        <v>0</v>
      </c>
      <c r="C7" s="40"/>
      <c r="D7" s="40"/>
      <c r="E7" s="40"/>
      <c r="F7" s="92">
        <f>IFERROR(VLOOKUP(C7,'Input 2 - Inventory'!D:H,4,FALSE),"")</f>
        <v>0</v>
      </c>
      <c r="G7" s="40"/>
      <c r="H7" s="40"/>
      <c r="I7" s="51"/>
      <c r="J7" s="51"/>
      <c r="K7" s="51"/>
      <c r="L7" s="93"/>
      <c r="M7" s="93"/>
      <c r="N7" s="93"/>
      <c r="O7" s="94">
        <f t="shared" ref="O7:O70" si="4">IF(L7="Y",I7,IF(H7-G7&gt;=5,I7,0))</f>
        <v>0</v>
      </c>
      <c r="P7" s="72">
        <f t="shared" ref="P7:P70" si="5">IF(AND(L7="Y",M7="Y"),O7,0)</f>
        <v>0</v>
      </c>
      <c r="Q7" s="89">
        <f t="shared" si="2"/>
        <v>0</v>
      </c>
      <c r="R7" s="89">
        <f t="shared" si="3"/>
        <v>0</v>
      </c>
      <c r="T7" s="22" t="s">
        <v>200</v>
      </c>
      <c r="U7" s="35">
        <f>U6+1</f>
        <v>2</v>
      </c>
      <c r="V7" s="90">
        <f>SUMIFS('Input 3 - Capital Instruments'!$Q$6:$Q$222,'Input 3 - Capital Instruments'!$D$6:$D$222,$T7)</f>
        <v>0</v>
      </c>
      <c r="W7" s="90">
        <f>SUMIFS('Input 3 - Capital Instruments'!$R$6:$R$222,'Input 3 - Capital Instruments'!$D$6:$D$222,$T7)</f>
        <v>0</v>
      </c>
      <c r="AA7" s="3" t="s">
        <v>1</v>
      </c>
    </row>
    <row r="8" spans="1:27" ht="38.25" x14ac:dyDescent="0.2">
      <c r="A8" s="68">
        <v>3</v>
      </c>
      <c r="B8" s="91">
        <f>IFERROR(VLOOKUP(C8,'Input 2 - Inventory'!D:F,3,FALSE),"")</f>
        <v>0</v>
      </c>
      <c r="C8" s="40"/>
      <c r="D8" s="40"/>
      <c r="E8" s="40"/>
      <c r="F8" s="92">
        <f>IFERROR(VLOOKUP(C8,'Input 2 - Inventory'!D:H,4,FALSE),"")</f>
        <v>0</v>
      </c>
      <c r="G8" s="40"/>
      <c r="H8" s="40"/>
      <c r="I8" s="51"/>
      <c r="J8" s="51"/>
      <c r="K8" s="51"/>
      <c r="L8" s="93"/>
      <c r="M8" s="93"/>
      <c r="N8" s="93"/>
      <c r="O8" s="94">
        <f t="shared" si="4"/>
        <v>0</v>
      </c>
      <c r="P8" s="72">
        <f t="shared" si="5"/>
        <v>0</v>
      </c>
      <c r="Q8" s="89">
        <f t="shared" si="2"/>
        <v>0</v>
      </c>
      <c r="R8" s="89">
        <f t="shared" si="3"/>
        <v>0</v>
      </c>
      <c r="T8" s="22" t="s">
        <v>201</v>
      </c>
      <c r="U8" s="35">
        <f t="shared" ref="U8" si="6">U7+1</f>
        <v>3</v>
      </c>
      <c r="V8" s="90">
        <f>SUMIFS('Input 3 - Capital Instruments'!Q$6:Q$222,'Input 3 - Capital Instruments'!$D$6:$D$222,"&lt;&gt;"&amp;$T6,'Input 3 - Capital Instruments'!$D$6:$D$222,"&lt;&gt;"&amp;$T7)</f>
        <v>0</v>
      </c>
      <c r="W8" s="90">
        <f>SUMIFS('Input 3 - Capital Instruments'!R$6:R$222,'Input 3 - Capital Instruments'!$D$6:$D$222,"&lt;&gt;"&amp;$T6,'Input 3 - Capital Instruments'!$D$6:$D$222,"&lt;&gt;"&amp;$T7)</f>
        <v>0</v>
      </c>
      <c r="AA8" s="3" t="s">
        <v>1</v>
      </c>
    </row>
    <row r="9" spans="1:27" x14ac:dyDescent="0.2">
      <c r="A9" s="68">
        <v>4</v>
      </c>
      <c r="B9" s="91">
        <f>IFERROR(VLOOKUP(C9,'Input 2 - Inventory'!D:F,3,FALSE),"")</f>
        <v>0</v>
      </c>
      <c r="C9" s="40"/>
      <c r="D9" s="40"/>
      <c r="E9" s="40"/>
      <c r="F9" s="92">
        <f>IFERROR(VLOOKUP(C9,'Input 2 - Inventory'!D:H,4,FALSE),"")</f>
        <v>0</v>
      </c>
      <c r="G9" s="40"/>
      <c r="H9" s="40"/>
      <c r="I9" s="51"/>
      <c r="J9" s="51"/>
      <c r="K9" s="51"/>
      <c r="L9" s="93"/>
      <c r="M9" s="93"/>
      <c r="N9" s="93"/>
      <c r="O9" s="94">
        <f t="shared" si="4"/>
        <v>0</v>
      </c>
      <c r="P9" s="72">
        <f t="shared" si="5"/>
        <v>0</v>
      </c>
      <c r="Q9" s="89">
        <f t="shared" si="2"/>
        <v>0</v>
      </c>
      <c r="R9" s="89">
        <f t="shared" si="3"/>
        <v>0</v>
      </c>
      <c r="T9" s="22" t="s">
        <v>202</v>
      </c>
      <c r="U9" s="35">
        <f>U8+1</f>
        <v>4</v>
      </c>
      <c r="V9" s="90">
        <f>SUM(V6:V8)</f>
        <v>0</v>
      </c>
      <c r="W9" s="90">
        <f>SUM(W6:W8)</f>
        <v>0</v>
      </c>
      <c r="AA9" s="3" t="s">
        <v>1</v>
      </c>
    </row>
    <row r="10" spans="1:27" x14ac:dyDescent="0.2">
      <c r="A10" s="68">
        <v>5</v>
      </c>
      <c r="B10" s="91">
        <f>IFERROR(VLOOKUP(C10,'Input 2 - Inventory'!D:F,3,FALSE),"")</f>
        <v>0</v>
      </c>
      <c r="C10" s="40"/>
      <c r="D10" s="40"/>
      <c r="E10" s="40"/>
      <c r="F10" s="92">
        <f>IFERROR(VLOOKUP(C10,'Input 2 - Inventory'!D:H,4,FALSE),"")</f>
        <v>0</v>
      </c>
      <c r="G10" s="40"/>
      <c r="H10" s="40"/>
      <c r="I10" s="51"/>
      <c r="J10" s="51"/>
      <c r="K10" s="51"/>
      <c r="L10" s="93"/>
      <c r="M10" s="93"/>
      <c r="N10" s="93"/>
      <c r="O10" s="94">
        <f t="shared" si="4"/>
        <v>0</v>
      </c>
      <c r="P10" s="72">
        <f t="shared" si="5"/>
        <v>0</v>
      </c>
      <c r="Q10" s="89">
        <f t="shared" si="2"/>
        <v>0</v>
      </c>
      <c r="R10" s="89">
        <f t="shared" si="3"/>
        <v>0</v>
      </c>
      <c r="AA10" s="3" t="s">
        <v>1</v>
      </c>
    </row>
    <row r="11" spans="1:27" x14ac:dyDescent="0.2">
      <c r="A11" s="81">
        <f t="shared" ref="A11:A74" si="7">A10+1</f>
        <v>6</v>
      </c>
      <c r="B11" s="91">
        <f>IFERROR(VLOOKUP(C11,'Input 2 - Inventory'!D:F,3,FALSE),"")</f>
        <v>0</v>
      </c>
      <c r="C11" s="40"/>
      <c r="D11" s="40"/>
      <c r="E11" s="40"/>
      <c r="F11" s="92">
        <f>IFERROR(VLOOKUP(C11,'Input 2 - Inventory'!D:H,4,FALSE),"")</f>
        <v>0</v>
      </c>
      <c r="G11" s="40"/>
      <c r="H11" s="40"/>
      <c r="I11" s="51"/>
      <c r="J11" s="51"/>
      <c r="K11" s="51"/>
      <c r="L11" s="93"/>
      <c r="M11" s="93"/>
      <c r="N11" s="93"/>
      <c r="O11" s="94">
        <f t="shared" si="4"/>
        <v>0</v>
      </c>
      <c r="P11" s="72">
        <f t="shared" si="5"/>
        <v>0</v>
      </c>
      <c r="Q11" s="89">
        <f t="shared" si="2"/>
        <v>0</v>
      </c>
      <c r="R11" s="89">
        <f t="shared" si="3"/>
        <v>0</v>
      </c>
      <c r="AA11" s="3" t="s">
        <v>1</v>
      </c>
    </row>
    <row r="12" spans="1:27" x14ac:dyDescent="0.2">
      <c r="A12" s="81">
        <f t="shared" si="7"/>
        <v>7</v>
      </c>
      <c r="B12" s="91">
        <f>IFERROR(VLOOKUP(C12,'Input 2 - Inventory'!D:F,3,FALSE),"")</f>
        <v>0</v>
      </c>
      <c r="C12" s="40"/>
      <c r="D12" s="40"/>
      <c r="E12" s="40"/>
      <c r="F12" s="92">
        <f>IFERROR(VLOOKUP(C12,'Input 2 - Inventory'!D:H,4,FALSE),"")</f>
        <v>0</v>
      </c>
      <c r="G12" s="40"/>
      <c r="H12" s="40"/>
      <c r="I12" s="51"/>
      <c r="J12" s="51"/>
      <c r="K12" s="51"/>
      <c r="L12" s="93"/>
      <c r="M12" s="93"/>
      <c r="N12" s="93"/>
      <c r="O12" s="94">
        <f t="shared" si="4"/>
        <v>0</v>
      </c>
      <c r="P12" s="72">
        <f t="shared" si="5"/>
        <v>0</v>
      </c>
      <c r="Q12" s="89">
        <f t="shared" si="2"/>
        <v>0</v>
      </c>
      <c r="R12" s="89">
        <f t="shared" si="3"/>
        <v>0</v>
      </c>
      <c r="AA12" s="3" t="s">
        <v>1</v>
      </c>
    </row>
    <row r="13" spans="1:27" x14ac:dyDescent="0.2">
      <c r="A13" s="81">
        <f t="shared" si="7"/>
        <v>8</v>
      </c>
      <c r="B13" s="91">
        <f>IFERROR(VLOOKUP(C13,'Input 2 - Inventory'!D:F,3,FALSE),"")</f>
        <v>0</v>
      </c>
      <c r="C13" s="40"/>
      <c r="D13" s="40"/>
      <c r="E13" s="40"/>
      <c r="F13" s="92">
        <f>IFERROR(VLOOKUP(C13,'Input 2 - Inventory'!D:H,4,FALSE),"")</f>
        <v>0</v>
      </c>
      <c r="G13" s="40"/>
      <c r="H13" s="40"/>
      <c r="I13" s="51"/>
      <c r="J13" s="51"/>
      <c r="K13" s="51"/>
      <c r="L13" s="93"/>
      <c r="M13" s="93"/>
      <c r="N13" s="93"/>
      <c r="O13" s="94">
        <f t="shared" si="4"/>
        <v>0</v>
      </c>
      <c r="P13" s="72">
        <f t="shared" si="5"/>
        <v>0</v>
      </c>
      <c r="Q13" s="89">
        <f t="shared" si="2"/>
        <v>0</v>
      </c>
      <c r="R13" s="89">
        <f t="shared" si="3"/>
        <v>0</v>
      </c>
      <c r="AA13" s="3" t="s">
        <v>1</v>
      </c>
    </row>
    <row r="14" spans="1:27" x14ac:dyDescent="0.2">
      <c r="A14" s="81">
        <f t="shared" si="7"/>
        <v>9</v>
      </c>
      <c r="B14" s="91">
        <f>IFERROR(VLOOKUP(C14,'Input 2 - Inventory'!D:F,3,FALSE),"")</f>
        <v>0</v>
      </c>
      <c r="C14" s="40"/>
      <c r="D14" s="40"/>
      <c r="E14" s="40"/>
      <c r="F14" s="92">
        <f>IFERROR(VLOOKUP(C14,'Input 2 - Inventory'!D:H,4,FALSE),"")</f>
        <v>0</v>
      </c>
      <c r="G14" s="40"/>
      <c r="H14" s="40"/>
      <c r="I14" s="51"/>
      <c r="J14" s="51"/>
      <c r="K14" s="51"/>
      <c r="L14" s="93"/>
      <c r="M14" s="93"/>
      <c r="N14" s="93"/>
      <c r="O14" s="94">
        <f t="shared" si="4"/>
        <v>0</v>
      </c>
      <c r="P14" s="72">
        <f t="shared" si="5"/>
        <v>0</v>
      </c>
      <c r="Q14" s="89">
        <f t="shared" si="2"/>
        <v>0</v>
      </c>
      <c r="R14" s="89">
        <f t="shared" si="3"/>
        <v>0</v>
      </c>
      <c r="AA14" s="3" t="s">
        <v>1</v>
      </c>
    </row>
    <row r="15" spans="1:27" x14ac:dyDescent="0.2">
      <c r="A15" s="81">
        <f t="shared" si="7"/>
        <v>10</v>
      </c>
      <c r="B15" s="91">
        <f>IFERROR(VLOOKUP(C15,'Input 2 - Inventory'!D:F,3,FALSE),"")</f>
        <v>0</v>
      </c>
      <c r="C15" s="40"/>
      <c r="D15" s="40"/>
      <c r="E15" s="40"/>
      <c r="F15" s="92">
        <f>IFERROR(VLOOKUP(C15,'Input 2 - Inventory'!D:H,4,FALSE),"")</f>
        <v>0</v>
      </c>
      <c r="G15" s="40"/>
      <c r="H15" s="40"/>
      <c r="I15" s="51"/>
      <c r="J15" s="51"/>
      <c r="K15" s="51"/>
      <c r="L15" s="93"/>
      <c r="M15" s="93"/>
      <c r="N15" s="93"/>
      <c r="O15" s="94">
        <f t="shared" si="4"/>
        <v>0</v>
      </c>
      <c r="P15" s="72">
        <f t="shared" si="5"/>
        <v>0</v>
      </c>
      <c r="Q15" s="89">
        <f t="shared" si="2"/>
        <v>0</v>
      </c>
      <c r="R15" s="89">
        <f t="shared" si="3"/>
        <v>0</v>
      </c>
      <c r="AA15" s="3" t="s">
        <v>1</v>
      </c>
    </row>
    <row r="16" spans="1:27" x14ac:dyDescent="0.2">
      <c r="A16" s="81">
        <f t="shared" si="7"/>
        <v>11</v>
      </c>
      <c r="B16" s="91">
        <f>IFERROR(VLOOKUP(C16,'Input 2 - Inventory'!D:F,3,FALSE),"")</f>
        <v>0</v>
      </c>
      <c r="C16" s="40"/>
      <c r="D16" s="40"/>
      <c r="E16" s="40"/>
      <c r="F16" s="92">
        <f>IFERROR(VLOOKUP(C16,'Input 2 - Inventory'!D:H,4,FALSE),"")</f>
        <v>0</v>
      </c>
      <c r="G16" s="40"/>
      <c r="H16" s="40"/>
      <c r="I16" s="51"/>
      <c r="J16" s="51"/>
      <c r="K16" s="51"/>
      <c r="L16" s="93"/>
      <c r="M16" s="93"/>
      <c r="N16" s="93"/>
      <c r="O16" s="94">
        <f t="shared" si="4"/>
        <v>0</v>
      </c>
      <c r="P16" s="72">
        <f t="shared" si="5"/>
        <v>0</v>
      </c>
      <c r="Q16" s="89">
        <f t="shared" si="2"/>
        <v>0</v>
      </c>
      <c r="R16" s="89">
        <f t="shared" si="3"/>
        <v>0</v>
      </c>
      <c r="AA16" s="3" t="s">
        <v>1</v>
      </c>
    </row>
    <row r="17" spans="1:27" x14ac:dyDescent="0.2">
      <c r="A17" s="81">
        <f t="shared" si="7"/>
        <v>12</v>
      </c>
      <c r="B17" s="91">
        <f>IFERROR(VLOOKUP(C17,'Input 2 - Inventory'!D:F,3,FALSE),"")</f>
        <v>0</v>
      </c>
      <c r="C17" s="40"/>
      <c r="D17" s="40"/>
      <c r="E17" s="40"/>
      <c r="F17" s="92">
        <f>IFERROR(VLOOKUP(C17,'Input 2 - Inventory'!D:H,4,FALSE),"")</f>
        <v>0</v>
      </c>
      <c r="G17" s="40"/>
      <c r="H17" s="40"/>
      <c r="I17" s="51"/>
      <c r="J17" s="51"/>
      <c r="K17" s="51"/>
      <c r="L17" s="93"/>
      <c r="M17" s="93"/>
      <c r="N17" s="93"/>
      <c r="O17" s="94">
        <f t="shared" si="4"/>
        <v>0</v>
      </c>
      <c r="P17" s="72">
        <f t="shared" si="5"/>
        <v>0</v>
      </c>
      <c r="Q17" s="89">
        <f t="shared" si="2"/>
        <v>0</v>
      </c>
      <c r="R17" s="89">
        <f t="shared" si="3"/>
        <v>0</v>
      </c>
      <c r="AA17" s="3" t="s">
        <v>1</v>
      </c>
    </row>
    <row r="18" spans="1:27" x14ac:dyDescent="0.2">
      <c r="A18" s="81">
        <f t="shared" si="7"/>
        <v>13</v>
      </c>
      <c r="B18" s="91">
        <f>IFERROR(VLOOKUP(C18,'Input 2 - Inventory'!D:F,3,FALSE),"")</f>
        <v>0</v>
      </c>
      <c r="C18" s="40"/>
      <c r="D18" s="40"/>
      <c r="E18" s="40"/>
      <c r="F18" s="92">
        <f>IFERROR(VLOOKUP(C18,'Input 2 - Inventory'!D:H,4,FALSE),"")</f>
        <v>0</v>
      </c>
      <c r="G18" s="40"/>
      <c r="H18" s="40"/>
      <c r="I18" s="51"/>
      <c r="J18" s="51"/>
      <c r="K18" s="51"/>
      <c r="L18" s="93"/>
      <c r="M18" s="93"/>
      <c r="N18" s="93"/>
      <c r="O18" s="94">
        <f t="shared" si="4"/>
        <v>0</v>
      </c>
      <c r="P18" s="72">
        <f t="shared" si="5"/>
        <v>0</v>
      </c>
      <c r="Q18" s="89">
        <f t="shared" si="2"/>
        <v>0</v>
      </c>
      <c r="R18" s="89">
        <f t="shared" si="3"/>
        <v>0</v>
      </c>
      <c r="AA18" s="3" t="s">
        <v>1</v>
      </c>
    </row>
    <row r="19" spans="1:27" x14ac:dyDescent="0.2">
      <c r="A19" s="81">
        <f t="shared" si="7"/>
        <v>14</v>
      </c>
      <c r="B19" s="91">
        <f>IFERROR(VLOOKUP(C19,'Input 2 - Inventory'!D:F,3,FALSE),"")</f>
        <v>0</v>
      </c>
      <c r="C19" s="40"/>
      <c r="D19" s="40"/>
      <c r="E19" s="40"/>
      <c r="F19" s="92">
        <f>IFERROR(VLOOKUP(C19,'Input 2 - Inventory'!D:H,4,FALSE),"")</f>
        <v>0</v>
      </c>
      <c r="G19" s="40"/>
      <c r="H19" s="40"/>
      <c r="I19" s="51"/>
      <c r="J19" s="51"/>
      <c r="K19" s="51"/>
      <c r="L19" s="93"/>
      <c r="M19" s="93"/>
      <c r="N19" s="93"/>
      <c r="O19" s="94">
        <f t="shared" si="4"/>
        <v>0</v>
      </c>
      <c r="P19" s="72">
        <f t="shared" si="5"/>
        <v>0</v>
      </c>
      <c r="Q19" s="89">
        <f t="shared" si="2"/>
        <v>0</v>
      </c>
      <c r="R19" s="89">
        <f t="shared" si="3"/>
        <v>0</v>
      </c>
      <c r="AA19" s="3" t="s">
        <v>1</v>
      </c>
    </row>
    <row r="20" spans="1:27" x14ac:dyDescent="0.2">
      <c r="A20" s="81">
        <f t="shared" si="7"/>
        <v>15</v>
      </c>
      <c r="B20" s="91">
        <f>IFERROR(VLOOKUP(C20,'Input 2 - Inventory'!D:F,3,FALSE),"")</f>
        <v>0</v>
      </c>
      <c r="C20" s="40"/>
      <c r="D20" s="40"/>
      <c r="E20" s="40"/>
      <c r="F20" s="92">
        <f>IFERROR(VLOOKUP(C20,'Input 2 - Inventory'!D:H,4,FALSE),"")</f>
        <v>0</v>
      </c>
      <c r="G20" s="40"/>
      <c r="H20" s="40"/>
      <c r="I20" s="51"/>
      <c r="J20" s="51"/>
      <c r="K20" s="51"/>
      <c r="L20" s="93"/>
      <c r="M20" s="93"/>
      <c r="N20" s="93"/>
      <c r="O20" s="94">
        <f t="shared" si="4"/>
        <v>0</v>
      </c>
      <c r="P20" s="72">
        <f t="shared" si="5"/>
        <v>0</v>
      </c>
      <c r="Q20" s="89">
        <f t="shared" si="2"/>
        <v>0</v>
      </c>
      <c r="R20" s="89">
        <f t="shared" si="3"/>
        <v>0</v>
      </c>
      <c r="AA20" s="3" t="s">
        <v>1</v>
      </c>
    </row>
    <row r="21" spans="1:27" x14ac:dyDescent="0.2">
      <c r="A21" s="81">
        <f t="shared" si="7"/>
        <v>16</v>
      </c>
      <c r="B21" s="91">
        <f>IFERROR(VLOOKUP(C21,'Input 2 - Inventory'!D:F,3,FALSE),"")</f>
        <v>0</v>
      </c>
      <c r="C21" s="40"/>
      <c r="D21" s="40"/>
      <c r="E21" s="40"/>
      <c r="F21" s="92">
        <f>IFERROR(VLOOKUP(C21,'Input 2 - Inventory'!D:H,4,FALSE),"")</f>
        <v>0</v>
      </c>
      <c r="G21" s="40"/>
      <c r="H21" s="40"/>
      <c r="I21" s="51"/>
      <c r="J21" s="51"/>
      <c r="K21" s="51"/>
      <c r="L21" s="93"/>
      <c r="M21" s="93"/>
      <c r="N21" s="93"/>
      <c r="O21" s="94">
        <f t="shared" si="4"/>
        <v>0</v>
      </c>
      <c r="P21" s="72">
        <f t="shared" si="5"/>
        <v>0</v>
      </c>
      <c r="Q21" s="89">
        <f t="shared" si="2"/>
        <v>0</v>
      </c>
      <c r="R21" s="89">
        <f t="shared" si="3"/>
        <v>0</v>
      </c>
      <c r="AA21" s="3" t="s">
        <v>1</v>
      </c>
    </row>
    <row r="22" spans="1:27" x14ac:dyDescent="0.2">
      <c r="A22" s="81">
        <f t="shared" si="7"/>
        <v>17</v>
      </c>
      <c r="B22" s="91">
        <f>IFERROR(VLOOKUP(C22,'Input 2 - Inventory'!D:F,3,FALSE),"")</f>
        <v>0</v>
      </c>
      <c r="C22" s="40"/>
      <c r="D22" s="40"/>
      <c r="E22" s="40"/>
      <c r="F22" s="92">
        <f>IFERROR(VLOOKUP(C22,'Input 2 - Inventory'!D:H,4,FALSE),"")</f>
        <v>0</v>
      </c>
      <c r="G22" s="40"/>
      <c r="H22" s="40"/>
      <c r="I22" s="51"/>
      <c r="J22" s="51"/>
      <c r="K22" s="51"/>
      <c r="L22" s="93"/>
      <c r="M22" s="93"/>
      <c r="N22" s="93"/>
      <c r="O22" s="94">
        <f t="shared" si="4"/>
        <v>0</v>
      </c>
      <c r="P22" s="72">
        <f t="shared" si="5"/>
        <v>0</v>
      </c>
      <c r="Q22" s="89">
        <f t="shared" si="2"/>
        <v>0</v>
      </c>
      <c r="R22" s="89">
        <f t="shared" si="3"/>
        <v>0</v>
      </c>
      <c r="AA22" s="3" t="s">
        <v>1</v>
      </c>
    </row>
    <row r="23" spans="1:27" x14ac:dyDescent="0.2">
      <c r="A23" s="81">
        <f t="shared" si="7"/>
        <v>18</v>
      </c>
      <c r="B23" s="91">
        <f>IFERROR(VLOOKUP(C23,'Input 2 - Inventory'!D:F,3,FALSE),"")</f>
        <v>0</v>
      </c>
      <c r="C23" s="40"/>
      <c r="D23" s="40"/>
      <c r="E23" s="40"/>
      <c r="F23" s="92">
        <f>IFERROR(VLOOKUP(C23,'Input 2 - Inventory'!D:H,4,FALSE),"")</f>
        <v>0</v>
      </c>
      <c r="G23" s="40"/>
      <c r="H23" s="40"/>
      <c r="I23" s="51"/>
      <c r="J23" s="51"/>
      <c r="K23" s="51"/>
      <c r="L23" s="93"/>
      <c r="M23" s="93"/>
      <c r="N23" s="93"/>
      <c r="O23" s="94">
        <f t="shared" si="4"/>
        <v>0</v>
      </c>
      <c r="P23" s="72">
        <f t="shared" si="5"/>
        <v>0</v>
      </c>
      <c r="Q23" s="89">
        <f t="shared" si="2"/>
        <v>0</v>
      </c>
      <c r="R23" s="89">
        <f t="shared" si="3"/>
        <v>0</v>
      </c>
      <c r="AA23" s="3" t="s">
        <v>1</v>
      </c>
    </row>
    <row r="24" spans="1:27" x14ac:dyDescent="0.2">
      <c r="A24" s="81">
        <f t="shared" si="7"/>
        <v>19</v>
      </c>
      <c r="B24" s="91">
        <f>IFERROR(VLOOKUP(C24,'Input 2 - Inventory'!D:F,3,FALSE),"")</f>
        <v>0</v>
      </c>
      <c r="C24" s="40"/>
      <c r="D24" s="40"/>
      <c r="E24" s="40"/>
      <c r="F24" s="92">
        <f>IFERROR(VLOOKUP(C24,'Input 2 - Inventory'!D:H,4,FALSE),"")</f>
        <v>0</v>
      </c>
      <c r="G24" s="40"/>
      <c r="H24" s="40"/>
      <c r="I24" s="51"/>
      <c r="J24" s="51"/>
      <c r="K24" s="51"/>
      <c r="L24" s="93"/>
      <c r="M24" s="93"/>
      <c r="N24" s="93"/>
      <c r="O24" s="94">
        <f t="shared" si="4"/>
        <v>0</v>
      </c>
      <c r="P24" s="72">
        <f t="shared" si="5"/>
        <v>0</v>
      </c>
      <c r="Q24" s="89">
        <f t="shared" si="2"/>
        <v>0</v>
      </c>
      <c r="R24" s="89">
        <f t="shared" si="3"/>
        <v>0</v>
      </c>
      <c r="AA24" s="3" t="s">
        <v>1</v>
      </c>
    </row>
    <row r="25" spans="1:27" x14ac:dyDescent="0.2">
      <c r="A25" s="81">
        <f t="shared" si="7"/>
        <v>20</v>
      </c>
      <c r="B25" s="91">
        <f>IFERROR(VLOOKUP(C25,'Input 2 - Inventory'!D:F,3,FALSE),"")</f>
        <v>0</v>
      </c>
      <c r="C25" s="40"/>
      <c r="D25" s="40"/>
      <c r="E25" s="40"/>
      <c r="F25" s="92">
        <f>IFERROR(VLOOKUP(C25,'Input 2 - Inventory'!D:H,4,FALSE),"")</f>
        <v>0</v>
      </c>
      <c r="G25" s="40"/>
      <c r="H25" s="40"/>
      <c r="I25" s="51"/>
      <c r="J25" s="51"/>
      <c r="K25" s="51"/>
      <c r="L25" s="93"/>
      <c r="M25" s="93"/>
      <c r="N25" s="93"/>
      <c r="O25" s="94">
        <f t="shared" si="4"/>
        <v>0</v>
      </c>
      <c r="P25" s="72">
        <f t="shared" si="5"/>
        <v>0</v>
      </c>
      <c r="Q25" s="89">
        <f t="shared" si="2"/>
        <v>0</v>
      </c>
      <c r="R25" s="89">
        <f t="shared" si="3"/>
        <v>0</v>
      </c>
      <c r="AA25" s="3" t="s">
        <v>1</v>
      </c>
    </row>
    <row r="26" spans="1:27" x14ac:dyDescent="0.2">
      <c r="A26" s="81">
        <f t="shared" si="7"/>
        <v>21</v>
      </c>
      <c r="B26" s="91">
        <f>IFERROR(VLOOKUP(C26,'Input 2 - Inventory'!D:F,3,FALSE),"")</f>
        <v>0</v>
      </c>
      <c r="C26" s="40"/>
      <c r="D26" s="40"/>
      <c r="E26" s="40"/>
      <c r="F26" s="92">
        <f>IFERROR(VLOOKUP(C26,'Input 2 - Inventory'!D:H,4,FALSE),"")</f>
        <v>0</v>
      </c>
      <c r="G26" s="40"/>
      <c r="H26" s="40"/>
      <c r="I26" s="51"/>
      <c r="J26" s="51"/>
      <c r="K26" s="51"/>
      <c r="L26" s="93"/>
      <c r="M26" s="93"/>
      <c r="N26" s="93"/>
      <c r="O26" s="94">
        <f t="shared" si="4"/>
        <v>0</v>
      </c>
      <c r="P26" s="72">
        <f t="shared" si="5"/>
        <v>0</v>
      </c>
      <c r="Q26" s="89">
        <f t="shared" si="2"/>
        <v>0</v>
      </c>
      <c r="R26" s="89">
        <f t="shared" si="3"/>
        <v>0</v>
      </c>
      <c r="AA26" s="3" t="s">
        <v>1</v>
      </c>
    </row>
    <row r="27" spans="1:27" x14ac:dyDescent="0.2">
      <c r="A27" s="81">
        <f t="shared" si="7"/>
        <v>22</v>
      </c>
      <c r="B27" s="91">
        <f>IFERROR(VLOOKUP(C27,'Input 2 - Inventory'!D:F,3,FALSE),"")</f>
        <v>0</v>
      </c>
      <c r="C27" s="40"/>
      <c r="D27" s="40"/>
      <c r="E27" s="40"/>
      <c r="F27" s="92">
        <f>IFERROR(VLOOKUP(C27,'Input 2 - Inventory'!D:H,4,FALSE),"")</f>
        <v>0</v>
      </c>
      <c r="G27" s="40"/>
      <c r="H27" s="40"/>
      <c r="I27" s="51"/>
      <c r="J27" s="51"/>
      <c r="K27" s="51"/>
      <c r="L27" s="93"/>
      <c r="M27" s="93"/>
      <c r="N27" s="93"/>
      <c r="O27" s="94">
        <f t="shared" si="4"/>
        <v>0</v>
      </c>
      <c r="P27" s="72">
        <f t="shared" si="5"/>
        <v>0</v>
      </c>
      <c r="Q27" s="89">
        <f t="shared" si="2"/>
        <v>0</v>
      </c>
      <c r="R27" s="89">
        <f t="shared" si="3"/>
        <v>0</v>
      </c>
      <c r="AA27" s="3" t="s">
        <v>1</v>
      </c>
    </row>
    <row r="28" spans="1:27" x14ac:dyDescent="0.2">
      <c r="A28" s="81">
        <f t="shared" si="7"/>
        <v>23</v>
      </c>
      <c r="B28" s="91">
        <f>IFERROR(VLOOKUP(C28,'Input 2 - Inventory'!D:F,3,FALSE),"")</f>
        <v>0</v>
      </c>
      <c r="C28" s="40"/>
      <c r="D28" s="40"/>
      <c r="E28" s="40"/>
      <c r="F28" s="92">
        <f>IFERROR(VLOOKUP(C28,'Input 2 - Inventory'!D:H,4,FALSE),"")</f>
        <v>0</v>
      </c>
      <c r="G28" s="40"/>
      <c r="H28" s="40"/>
      <c r="I28" s="51"/>
      <c r="J28" s="51"/>
      <c r="K28" s="51"/>
      <c r="L28" s="93"/>
      <c r="M28" s="93"/>
      <c r="N28" s="93"/>
      <c r="O28" s="94">
        <f t="shared" si="4"/>
        <v>0</v>
      </c>
      <c r="P28" s="72">
        <f t="shared" si="5"/>
        <v>0</v>
      </c>
      <c r="Q28" s="89">
        <f t="shared" si="2"/>
        <v>0</v>
      </c>
      <c r="R28" s="89">
        <f t="shared" si="3"/>
        <v>0</v>
      </c>
      <c r="AA28" s="3" t="s">
        <v>1</v>
      </c>
    </row>
    <row r="29" spans="1:27" x14ac:dyDescent="0.2">
      <c r="A29" s="81">
        <f t="shared" si="7"/>
        <v>24</v>
      </c>
      <c r="B29" s="91">
        <f>IFERROR(VLOOKUP(C29,'Input 2 - Inventory'!D:F,3,FALSE),"")</f>
        <v>0</v>
      </c>
      <c r="C29" s="40"/>
      <c r="D29" s="40"/>
      <c r="E29" s="40"/>
      <c r="F29" s="92">
        <f>IFERROR(VLOOKUP(C29,'Input 2 - Inventory'!D:H,4,FALSE),"")</f>
        <v>0</v>
      </c>
      <c r="G29" s="40"/>
      <c r="H29" s="40"/>
      <c r="I29" s="51"/>
      <c r="J29" s="51"/>
      <c r="K29" s="51"/>
      <c r="L29" s="93"/>
      <c r="M29" s="93"/>
      <c r="N29" s="93"/>
      <c r="O29" s="94">
        <f t="shared" si="4"/>
        <v>0</v>
      </c>
      <c r="P29" s="72">
        <f t="shared" si="5"/>
        <v>0</v>
      </c>
      <c r="Q29" s="89">
        <f t="shared" si="2"/>
        <v>0</v>
      </c>
      <c r="R29" s="89">
        <f t="shared" si="3"/>
        <v>0</v>
      </c>
      <c r="AA29" s="3" t="s">
        <v>1</v>
      </c>
    </row>
    <row r="30" spans="1:27" x14ac:dyDescent="0.2">
      <c r="A30" s="81">
        <f t="shared" si="7"/>
        <v>25</v>
      </c>
      <c r="B30" s="91">
        <f>IFERROR(VLOOKUP(C30,'Input 2 - Inventory'!D:F,3,FALSE),"")</f>
        <v>0</v>
      </c>
      <c r="C30" s="40"/>
      <c r="D30" s="40"/>
      <c r="E30" s="40"/>
      <c r="F30" s="92">
        <f>IFERROR(VLOOKUP(C30,'Input 2 - Inventory'!D:H,4,FALSE),"")</f>
        <v>0</v>
      </c>
      <c r="G30" s="40"/>
      <c r="H30" s="40"/>
      <c r="I30" s="51"/>
      <c r="J30" s="51"/>
      <c r="K30" s="51"/>
      <c r="L30" s="93"/>
      <c r="M30" s="93"/>
      <c r="N30" s="93"/>
      <c r="O30" s="94">
        <f t="shared" si="4"/>
        <v>0</v>
      </c>
      <c r="P30" s="72">
        <f t="shared" si="5"/>
        <v>0</v>
      </c>
      <c r="Q30" s="89">
        <f t="shared" si="2"/>
        <v>0</v>
      </c>
      <c r="R30" s="89">
        <f t="shared" si="3"/>
        <v>0</v>
      </c>
      <c r="AA30" s="3" t="s">
        <v>1</v>
      </c>
    </row>
    <row r="31" spans="1:27" x14ac:dyDescent="0.2">
      <c r="A31" s="81">
        <f t="shared" si="7"/>
        <v>26</v>
      </c>
      <c r="B31" s="91">
        <f>IFERROR(VLOOKUP(C31,'Input 2 - Inventory'!D:F,3,FALSE),"")</f>
        <v>0</v>
      </c>
      <c r="C31" s="40"/>
      <c r="D31" s="40"/>
      <c r="E31" s="40"/>
      <c r="F31" s="92">
        <f>IFERROR(VLOOKUP(C31,'Input 2 - Inventory'!D:H,4,FALSE),"")</f>
        <v>0</v>
      </c>
      <c r="G31" s="40"/>
      <c r="H31" s="40"/>
      <c r="I31" s="51"/>
      <c r="J31" s="51"/>
      <c r="K31" s="51"/>
      <c r="L31" s="93"/>
      <c r="M31" s="93"/>
      <c r="N31" s="93"/>
      <c r="O31" s="94">
        <f t="shared" si="4"/>
        <v>0</v>
      </c>
      <c r="P31" s="72">
        <f t="shared" si="5"/>
        <v>0</v>
      </c>
      <c r="Q31" s="89">
        <f t="shared" si="2"/>
        <v>0</v>
      </c>
      <c r="R31" s="89">
        <f t="shared" si="3"/>
        <v>0</v>
      </c>
      <c r="AA31" s="3" t="s">
        <v>1</v>
      </c>
    </row>
    <row r="32" spans="1:27" x14ac:dyDescent="0.2">
      <c r="A32" s="81">
        <f t="shared" si="7"/>
        <v>27</v>
      </c>
      <c r="B32" s="91">
        <f>IFERROR(VLOOKUP(C32,'Input 2 - Inventory'!D:F,3,FALSE),"")</f>
        <v>0</v>
      </c>
      <c r="C32" s="40"/>
      <c r="D32" s="40"/>
      <c r="E32" s="40"/>
      <c r="F32" s="92">
        <f>IFERROR(VLOOKUP(C32,'Input 2 - Inventory'!D:H,4,FALSE),"")</f>
        <v>0</v>
      </c>
      <c r="G32" s="40"/>
      <c r="H32" s="40"/>
      <c r="I32" s="51"/>
      <c r="J32" s="51"/>
      <c r="K32" s="51"/>
      <c r="L32" s="93"/>
      <c r="M32" s="93"/>
      <c r="N32" s="93"/>
      <c r="O32" s="94">
        <f t="shared" si="4"/>
        <v>0</v>
      </c>
      <c r="P32" s="72">
        <f t="shared" si="5"/>
        <v>0</v>
      </c>
      <c r="Q32" s="89">
        <f t="shared" si="2"/>
        <v>0</v>
      </c>
      <c r="R32" s="89">
        <f t="shared" si="3"/>
        <v>0</v>
      </c>
      <c r="AA32" s="3" t="s">
        <v>1</v>
      </c>
    </row>
    <row r="33" spans="1:27" x14ac:dyDescent="0.2">
      <c r="A33" s="81">
        <f t="shared" si="7"/>
        <v>28</v>
      </c>
      <c r="B33" s="91">
        <f>IFERROR(VLOOKUP(C33,'Input 2 - Inventory'!D:F,3,FALSE),"")</f>
        <v>0</v>
      </c>
      <c r="C33" s="40"/>
      <c r="D33" s="40"/>
      <c r="E33" s="40"/>
      <c r="F33" s="92">
        <f>IFERROR(VLOOKUP(C33,'Input 2 - Inventory'!D:H,4,FALSE),"")</f>
        <v>0</v>
      </c>
      <c r="G33" s="40"/>
      <c r="H33" s="40"/>
      <c r="I33" s="51"/>
      <c r="J33" s="51"/>
      <c r="K33" s="51"/>
      <c r="L33" s="93"/>
      <c r="M33" s="93"/>
      <c r="N33" s="93"/>
      <c r="O33" s="94">
        <f t="shared" si="4"/>
        <v>0</v>
      </c>
      <c r="P33" s="72">
        <f t="shared" si="5"/>
        <v>0</v>
      </c>
      <c r="Q33" s="89">
        <f t="shared" si="2"/>
        <v>0</v>
      </c>
      <c r="R33" s="89">
        <f t="shared" si="3"/>
        <v>0</v>
      </c>
      <c r="AA33" s="3" t="s">
        <v>1</v>
      </c>
    </row>
    <row r="34" spans="1:27" x14ac:dyDescent="0.2">
      <c r="A34" s="81">
        <f t="shared" si="7"/>
        <v>29</v>
      </c>
      <c r="B34" s="91">
        <f>IFERROR(VLOOKUP(C34,'Input 2 - Inventory'!D:F,3,FALSE),"")</f>
        <v>0</v>
      </c>
      <c r="C34" s="40"/>
      <c r="D34" s="40"/>
      <c r="E34" s="40"/>
      <c r="F34" s="92">
        <f>IFERROR(VLOOKUP(C34,'Input 2 - Inventory'!D:H,4,FALSE),"")</f>
        <v>0</v>
      </c>
      <c r="G34" s="40"/>
      <c r="H34" s="40"/>
      <c r="I34" s="51"/>
      <c r="J34" s="51"/>
      <c r="K34" s="51"/>
      <c r="L34" s="93"/>
      <c r="M34" s="93"/>
      <c r="N34" s="93"/>
      <c r="O34" s="94">
        <f t="shared" si="4"/>
        <v>0</v>
      </c>
      <c r="P34" s="72">
        <f t="shared" si="5"/>
        <v>0</v>
      </c>
      <c r="Q34" s="89">
        <f t="shared" si="2"/>
        <v>0</v>
      </c>
      <c r="R34" s="89">
        <f t="shared" si="3"/>
        <v>0</v>
      </c>
      <c r="AA34" s="3" t="s">
        <v>1</v>
      </c>
    </row>
    <row r="35" spans="1:27" x14ac:dyDescent="0.2">
      <c r="A35" s="81">
        <f t="shared" si="7"/>
        <v>30</v>
      </c>
      <c r="B35" s="91">
        <f>IFERROR(VLOOKUP(C35,'Input 2 - Inventory'!D:F,3,FALSE),"")</f>
        <v>0</v>
      </c>
      <c r="C35" s="40"/>
      <c r="D35" s="40"/>
      <c r="E35" s="40"/>
      <c r="F35" s="92">
        <f>IFERROR(VLOOKUP(C35,'Input 2 - Inventory'!D:H,4,FALSE),"")</f>
        <v>0</v>
      </c>
      <c r="G35" s="40"/>
      <c r="H35" s="40"/>
      <c r="I35" s="51"/>
      <c r="J35" s="51"/>
      <c r="K35" s="51"/>
      <c r="L35" s="93"/>
      <c r="M35" s="93"/>
      <c r="N35" s="93"/>
      <c r="O35" s="94">
        <f t="shared" si="4"/>
        <v>0</v>
      </c>
      <c r="P35" s="72">
        <f t="shared" si="5"/>
        <v>0</v>
      </c>
      <c r="Q35" s="89">
        <f t="shared" si="2"/>
        <v>0</v>
      </c>
      <c r="R35" s="89">
        <f t="shared" si="3"/>
        <v>0</v>
      </c>
      <c r="AA35" s="3" t="s">
        <v>1</v>
      </c>
    </row>
    <row r="36" spans="1:27" x14ac:dyDescent="0.2">
      <c r="A36" s="81">
        <f t="shared" si="7"/>
        <v>31</v>
      </c>
      <c r="B36" s="91">
        <f>IFERROR(VLOOKUP(C36,'Input 2 - Inventory'!D:F,3,FALSE),"")</f>
        <v>0</v>
      </c>
      <c r="C36" s="40"/>
      <c r="D36" s="40"/>
      <c r="E36" s="40"/>
      <c r="F36" s="92">
        <f>IFERROR(VLOOKUP(C36,'Input 2 - Inventory'!D:H,4,FALSE),"")</f>
        <v>0</v>
      </c>
      <c r="G36" s="40"/>
      <c r="H36" s="40"/>
      <c r="I36" s="51"/>
      <c r="J36" s="51"/>
      <c r="K36" s="51"/>
      <c r="L36" s="93"/>
      <c r="M36" s="93"/>
      <c r="N36" s="93"/>
      <c r="O36" s="94">
        <f t="shared" si="4"/>
        <v>0</v>
      </c>
      <c r="P36" s="72">
        <f t="shared" si="5"/>
        <v>0</v>
      </c>
      <c r="Q36" s="89">
        <f t="shared" si="2"/>
        <v>0</v>
      </c>
      <c r="R36" s="89">
        <f t="shared" si="3"/>
        <v>0</v>
      </c>
      <c r="AA36" s="3" t="s">
        <v>1</v>
      </c>
    </row>
    <row r="37" spans="1:27" x14ac:dyDescent="0.2">
      <c r="A37" s="81">
        <f t="shared" si="7"/>
        <v>32</v>
      </c>
      <c r="B37" s="91">
        <f>IFERROR(VLOOKUP(C37,'Input 2 - Inventory'!D:F,3,FALSE),"")</f>
        <v>0</v>
      </c>
      <c r="C37" s="40"/>
      <c r="D37" s="40"/>
      <c r="E37" s="40"/>
      <c r="F37" s="92">
        <f>IFERROR(VLOOKUP(C37,'Input 2 - Inventory'!D:H,4,FALSE),"")</f>
        <v>0</v>
      </c>
      <c r="G37" s="40"/>
      <c r="H37" s="40"/>
      <c r="I37" s="51"/>
      <c r="J37" s="51"/>
      <c r="K37" s="51"/>
      <c r="L37" s="93"/>
      <c r="M37" s="93"/>
      <c r="N37" s="93"/>
      <c r="O37" s="94">
        <f t="shared" si="4"/>
        <v>0</v>
      </c>
      <c r="P37" s="72">
        <f t="shared" si="5"/>
        <v>0</v>
      </c>
      <c r="Q37" s="89">
        <f t="shared" si="2"/>
        <v>0</v>
      </c>
      <c r="R37" s="89">
        <f t="shared" si="3"/>
        <v>0</v>
      </c>
      <c r="AA37" s="3" t="s">
        <v>1</v>
      </c>
    </row>
    <row r="38" spans="1:27" x14ac:dyDescent="0.2">
      <c r="A38" s="81">
        <f t="shared" si="7"/>
        <v>33</v>
      </c>
      <c r="B38" s="91">
        <f>IFERROR(VLOOKUP(C38,'Input 2 - Inventory'!D:F,3,FALSE),"")</f>
        <v>0</v>
      </c>
      <c r="C38" s="40"/>
      <c r="D38" s="40"/>
      <c r="E38" s="40"/>
      <c r="F38" s="92">
        <f>IFERROR(VLOOKUP(C38,'Input 2 - Inventory'!D:H,4,FALSE),"")</f>
        <v>0</v>
      </c>
      <c r="G38" s="40"/>
      <c r="H38" s="40"/>
      <c r="I38" s="51"/>
      <c r="J38" s="51"/>
      <c r="K38" s="51"/>
      <c r="L38" s="93"/>
      <c r="M38" s="93"/>
      <c r="N38" s="93"/>
      <c r="O38" s="94">
        <f t="shared" si="4"/>
        <v>0</v>
      </c>
      <c r="P38" s="72">
        <f t="shared" si="5"/>
        <v>0</v>
      </c>
      <c r="Q38" s="89">
        <f t="shared" si="2"/>
        <v>0</v>
      </c>
      <c r="R38" s="89">
        <f t="shared" si="3"/>
        <v>0</v>
      </c>
      <c r="AA38" s="3" t="s">
        <v>1</v>
      </c>
    </row>
    <row r="39" spans="1:27" x14ac:dyDescent="0.2">
      <c r="A39" s="81">
        <f t="shared" si="7"/>
        <v>34</v>
      </c>
      <c r="B39" s="91">
        <f>IFERROR(VLOOKUP(C39,'Input 2 - Inventory'!D:F,3,FALSE),"")</f>
        <v>0</v>
      </c>
      <c r="C39" s="40"/>
      <c r="D39" s="40"/>
      <c r="E39" s="40"/>
      <c r="F39" s="92">
        <f>IFERROR(VLOOKUP(C39,'Input 2 - Inventory'!D:H,4,FALSE),"")</f>
        <v>0</v>
      </c>
      <c r="G39" s="40"/>
      <c r="H39" s="40"/>
      <c r="I39" s="51"/>
      <c r="J39" s="51"/>
      <c r="K39" s="51"/>
      <c r="L39" s="93"/>
      <c r="M39" s="93"/>
      <c r="N39" s="93"/>
      <c r="O39" s="94">
        <f t="shared" si="4"/>
        <v>0</v>
      </c>
      <c r="P39" s="72">
        <f t="shared" si="5"/>
        <v>0</v>
      </c>
      <c r="Q39" s="89">
        <f t="shared" si="2"/>
        <v>0</v>
      </c>
      <c r="R39" s="89">
        <f t="shared" si="3"/>
        <v>0</v>
      </c>
      <c r="AA39" s="3" t="s">
        <v>1</v>
      </c>
    </row>
    <row r="40" spans="1:27" x14ac:dyDescent="0.2">
      <c r="A40" s="81">
        <f t="shared" si="7"/>
        <v>35</v>
      </c>
      <c r="B40" s="91">
        <f>IFERROR(VLOOKUP(C40,'Input 2 - Inventory'!D:F,3,FALSE),"")</f>
        <v>0</v>
      </c>
      <c r="C40" s="40"/>
      <c r="D40" s="40"/>
      <c r="E40" s="40"/>
      <c r="F40" s="92">
        <f>IFERROR(VLOOKUP(C40,'Input 2 - Inventory'!D:H,4,FALSE),"")</f>
        <v>0</v>
      </c>
      <c r="G40" s="40"/>
      <c r="H40" s="40"/>
      <c r="I40" s="51"/>
      <c r="J40" s="51"/>
      <c r="K40" s="51"/>
      <c r="L40" s="93"/>
      <c r="M40" s="93"/>
      <c r="N40" s="93"/>
      <c r="O40" s="94">
        <f t="shared" si="4"/>
        <v>0</v>
      </c>
      <c r="P40" s="72">
        <f t="shared" si="5"/>
        <v>0</v>
      </c>
      <c r="Q40" s="89">
        <f t="shared" si="2"/>
        <v>0</v>
      </c>
      <c r="R40" s="89">
        <f t="shared" si="3"/>
        <v>0</v>
      </c>
      <c r="AA40" s="3" t="s">
        <v>1</v>
      </c>
    </row>
    <row r="41" spans="1:27" x14ac:dyDescent="0.2">
      <c r="A41" s="81">
        <f t="shared" si="7"/>
        <v>36</v>
      </c>
      <c r="B41" s="91">
        <f>IFERROR(VLOOKUP(C41,'Input 2 - Inventory'!D:F,3,FALSE),"")</f>
        <v>0</v>
      </c>
      <c r="C41" s="40"/>
      <c r="D41" s="40"/>
      <c r="E41" s="40"/>
      <c r="F41" s="92">
        <f>IFERROR(VLOOKUP(C41,'Input 2 - Inventory'!D:H,4,FALSE),"")</f>
        <v>0</v>
      </c>
      <c r="G41" s="40"/>
      <c r="H41" s="40"/>
      <c r="I41" s="51"/>
      <c r="J41" s="51"/>
      <c r="K41" s="51"/>
      <c r="L41" s="93"/>
      <c r="M41" s="93"/>
      <c r="N41" s="93"/>
      <c r="O41" s="94">
        <f t="shared" si="4"/>
        <v>0</v>
      </c>
      <c r="P41" s="72">
        <f t="shared" si="5"/>
        <v>0</v>
      </c>
      <c r="Q41" s="89">
        <f t="shared" si="2"/>
        <v>0</v>
      </c>
      <c r="R41" s="89">
        <f t="shared" si="3"/>
        <v>0</v>
      </c>
      <c r="AA41" s="3" t="s">
        <v>1</v>
      </c>
    </row>
    <row r="42" spans="1:27" x14ac:dyDescent="0.2">
      <c r="A42" s="81">
        <f t="shared" si="7"/>
        <v>37</v>
      </c>
      <c r="B42" s="91">
        <f>IFERROR(VLOOKUP(C42,'Input 2 - Inventory'!D:F,3,FALSE),"")</f>
        <v>0</v>
      </c>
      <c r="C42" s="40"/>
      <c r="D42" s="40"/>
      <c r="E42" s="40"/>
      <c r="F42" s="92">
        <f>IFERROR(VLOOKUP(C42,'Input 2 - Inventory'!D:H,4,FALSE),"")</f>
        <v>0</v>
      </c>
      <c r="G42" s="40"/>
      <c r="H42" s="40"/>
      <c r="I42" s="51"/>
      <c r="J42" s="51"/>
      <c r="K42" s="51"/>
      <c r="L42" s="93"/>
      <c r="M42" s="93"/>
      <c r="N42" s="93"/>
      <c r="O42" s="94">
        <f t="shared" si="4"/>
        <v>0</v>
      </c>
      <c r="P42" s="72">
        <f t="shared" si="5"/>
        <v>0</v>
      </c>
      <c r="Q42" s="89">
        <f t="shared" si="2"/>
        <v>0</v>
      </c>
      <c r="R42" s="89">
        <f t="shared" si="3"/>
        <v>0</v>
      </c>
      <c r="AA42" s="3" t="s">
        <v>1</v>
      </c>
    </row>
    <row r="43" spans="1:27" x14ac:dyDescent="0.2">
      <c r="A43" s="81">
        <f t="shared" si="7"/>
        <v>38</v>
      </c>
      <c r="B43" s="91">
        <f>IFERROR(VLOOKUP(C43,'Input 2 - Inventory'!D:F,3,FALSE),"")</f>
        <v>0</v>
      </c>
      <c r="C43" s="40"/>
      <c r="D43" s="40"/>
      <c r="E43" s="40"/>
      <c r="F43" s="92">
        <f>IFERROR(VLOOKUP(C43,'Input 2 - Inventory'!D:H,4,FALSE),"")</f>
        <v>0</v>
      </c>
      <c r="G43" s="40"/>
      <c r="H43" s="40"/>
      <c r="I43" s="51"/>
      <c r="J43" s="51"/>
      <c r="K43" s="51"/>
      <c r="L43" s="93"/>
      <c r="M43" s="93"/>
      <c r="N43" s="93"/>
      <c r="O43" s="94">
        <f t="shared" si="4"/>
        <v>0</v>
      </c>
      <c r="P43" s="72">
        <f t="shared" si="5"/>
        <v>0</v>
      </c>
      <c r="Q43" s="89">
        <f t="shared" si="2"/>
        <v>0</v>
      </c>
      <c r="R43" s="89">
        <f t="shared" si="3"/>
        <v>0</v>
      </c>
      <c r="AA43" s="3" t="s">
        <v>1</v>
      </c>
    </row>
    <row r="44" spans="1:27" x14ac:dyDescent="0.2">
      <c r="A44" s="81">
        <f t="shared" si="7"/>
        <v>39</v>
      </c>
      <c r="B44" s="91">
        <f>IFERROR(VLOOKUP(C44,'Input 2 - Inventory'!D:F,3,FALSE),"")</f>
        <v>0</v>
      </c>
      <c r="C44" s="40"/>
      <c r="D44" s="40"/>
      <c r="E44" s="40"/>
      <c r="F44" s="92">
        <f>IFERROR(VLOOKUP(C44,'Input 2 - Inventory'!D:H,4,FALSE),"")</f>
        <v>0</v>
      </c>
      <c r="G44" s="40"/>
      <c r="H44" s="40"/>
      <c r="I44" s="51"/>
      <c r="J44" s="51"/>
      <c r="K44" s="51"/>
      <c r="L44" s="93"/>
      <c r="M44" s="93"/>
      <c r="N44" s="93"/>
      <c r="O44" s="94">
        <f t="shared" si="4"/>
        <v>0</v>
      </c>
      <c r="P44" s="72">
        <f t="shared" si="5"/>
        <v>0</v>
      </c>
      <c r="Q44" s="89">
        <f t="shared" si="2"/>
        <v>0</v>
      </c>
      <c r="R44" s="89">
        <f t="shared" si="3"/>
        <v>0</v>
      </c>
      <c r="AA44" s="3" t="s">
        <v>1</v>
      </c>
    </row>
    <row r="45" spans="1:27" x14ac:dyDescent="0.2">
      <c r="A45" s="81">
        <f t="shared" si="7"/>
        <v>40</v>
      </c>
      <c r="B45" s="91">
        <f>IFERROR(VLOOKUP(C45,'Input 2 - Inventory'!D:F,3,FALSE),"")</f>
        <v>0</v>
      </c>
      <c r="C45" s="40"/>
      <c r="D45" s="40"/>
      <c r="E45" s="40"/>
      <c r="F45" s="92">
        <f>IFERROR(VLOOKUP(C45,'Input 2 - Inventory'!D:H,4,FALSE),"")</f>
        <v>0</v>
      </c>
      <c r="G45" s="40"/>
      <c r="H45" s="40"/>
      <c r="I45" s="51"/>
      <c r="J45" s="51"/>
      <c r="K45" s="51"/>
      <c r="L45" s="93"/>
      <c r="M45" s="93"/>
      <c r="N45" s="93"/>
      <c r="O45" s="94">
        <f t="shared" si="4"/>
        <v>0</v>
      </c>
      <c r="P45" s="72">
        <f t="shared" si="5"/>
        <v>0</v>
      </c>
      <c r="Q45" s="89">
        <f t="shared" si="2"/>
        <v>0</v>
      </c>
      <c r="R45" s="89">
        <f t="shared" si="3"/>
        <v>0</v>
      </c>
      <c r="AA45" s="3" t="s">
        <v>1</v>
      </c>
    </row>
    <row r="46" spans="1:27" x14ac:dyDescent="0.2">
      <c r="A46" s="81">
        <f t="shared" si="7"/>
        <v>41</v>
      </c>
      <c r="B46" s="91">
        <f>IFERROR(VLOOKUP(C46,'Input 2 - Inventory'!D:F,3,FALSE),"")</f>
        <v>0</v>
      </c>
      <c r="C46" s="40"/>
      <c r="D46" s="40"/>
      <c r="E46" s="40"/>
      <c r="F46" s="92">
        <f>IFERROR(VLOOKUP(C46,'Input 2 - Inventory'!D:H,4,FALSE),"")</f>
        <v>0</v>
      </c>
      <c r="G46" s="40"/>
      <c r="H46" s="40"/>
      <c r="I46" s="51"/>
      <c r="J46" s="51"/>
      <c r="K46" s="51"/>
      <c r="L46" s="93"/>
      <c r="M46" s="93"/>
      <c r="N46" s="93"/>
      <c r="O46" s="94">
        <f t="shared" si="4"/>
        <v>0</v>
      </c>
      <c r="P46" s="72">
        <f t="shared" si="5"/>
        <v>0</v>
      </c>
      <c r="Q46" s="89">
        <f t="shared" si="2"/>
        <v>0</v>
      </c>
      <c r="R46" s="89">
        <f t="shared" si="3"/>
        <v>0</v>
      </c>
      <c r="AA46" s="3" t="s">
        <v>1</v>
      </c>
    </row>
    <row r="47" spans="1:27" x14ac:dyDescent="0.2">
      <c r="A47" s="81">
        <f t="shared" si="7"/>
        <v>42</v>
      </c>
      <c r="B47" s="91">
        <f>IFERROR(VLOOKUP(C47,'Input 2 - Inventory'!D:F,3,FALSE),"")</f>
        <v>0</v>
      </c>
      <c r="C47" s="40"/>
      <c r="D47" s="40"/>
      <c r="E47" s="40"/>
      <c r="F47" s="92">
        <f>IFERROR(VLOOKUP(C47,'Input 2 - Inventory'!D:H,4,FALSE),"")</f>
        <v>0</v>
      </c>
      <c r="G47" s="40"/>
      <c r="H47" s="40"/>
      <c r="I47" s="51"/>
      <c r="J47" s="51"/>
      <c r="K47" s="51"/>
      <c r="L47" s="93"/>
      <c r="M47" s="93"/>
      <c r="N47" s="93"/>
      <c r="O47" s="94">
        <f t="shared" si="4"/>
        <v>0</v>
      </c>
      <c r="P47" s="72">
        <f t="shared" si="5"/>
        <v>0</v>
      </c>
      <c r="Q47" s="89">
        <f t="shared" si="2"/>
        <v>0</v>
      </c>
      <c r="R47" s="89">
        <f t="shared" si="3"/>
        <v>0</v>
      </c>
      <c r="AA47" s="3" t="s">
        <v>1</v>
      </c>
    </row>
    <row r="48" spans="1:27" x14ac:dyDescent="0.2">
      <c r="A48" s="81">
        <f t="shared" si="7"/>
        <v>43</v>
      </c>
      <c r="B48" s="91">
        <f>IFERROR(VLOOKUP(C48,'Input 2 - Inventory'!D:F,3,FALSE),"")</f>
        <v>0</v>
      </c>
      <c r="C48" s="40"/>
      <c r="D48" s="40"/>
      <c r="E48" s="40"/>
      <c r="F48" s="92">
        <f>IFERROR(VLOOKUP(C48,'Input 2 - Inventory'!D:H,4,FALSE),"")</f>
        <v>0</v>
      </c>
      <c r="G48" s="40"/>
      <c r="H48" s="40"/>
      <c r="I48" s="51"/>
      <c r="J48" s="51"/>
      <c r="K48" s="51"/>
      <c r="L48" s="93"/>
      <c r="M48" s="93"/>
      <c r="N48" s="93"/>
      <c r="O48" s="94">
        <f t="shared" si="4"/>
        <v>0</v>
      </c>
      <c r="P48" s="72">
        <f t="shared" si="5"/>
        <v>0</v>
      </c>
      <c r="Q48" s="89">
        <f t="shared" si="2"/>
        <v>0</v>
      </c>
      <c r="R48" s="89">
        <f t="shared" si="3"/>
        <v>0</v>
      </c>
      <c r="AA48" s="3" t="s">
        <v>1</v>
      </c>
    </row>
    <row r="49" spans="1:27" x14ac:dyDescent="0.2">
      <c r="A49" s="81">
        <f t="shared" si="7"/>
        <v>44</v>
      </c>
      <c r="B49" s="91">
        <f>IFERROR(VLOOKUP(C49,'Input 2 - Inventory'!D:F,3,FALSE),"")</f>
        <v>0</v>
      </c>
      <c r="C49" s="40"/>
      <c r="D49" s="40"/>
      <c r="E49" s="40"/>
      <c r="F49" s="92">
        <f>IFERROR(VLOOKUP(C49,'Input 2 - Inventory'!D:H,4,FALSE),"")</f>
        <v>0</v>
      </c>
      <c r="G49" s="40"/>
      <c r="H49" s="40"/>
      <c r="I49" s="51"/>
      <c r="J49" s="51"/>
      <c r="K49" s="51"/>
      <c r="L49" s="93"/>
      <c r="M49" s="93"/>
      <c r="N49" s="93"/>
      <c r="O49" s="94">
        <f t="shared" si="4"/>
        <v>0</v>
      </c>
      <c r="P49" s="72">
        <f t="shared" si="5"/>
        <v>0</v>
      </c>
      <c r="Q49" s="89">
        <f t="shared" si="2"/>
        <v>0</v>
      </c>
      <c r="R49" s="89">
        <f t="shared" si="3"/>
        <v>0</v>
      </c>
      <c r="AA49" s="3" t="s">
        <v>1</v>
      </c>
    </row>
    <row r="50" spans="1:27" x14ac:dyDescent="0.2">
      <c r="A50" s="81">
        <f t="shared" si="7"/>
        <v>45</v>
      </c>
      <c r="B50" s="91">
        <f>IFERROR(VLOOKUP(C50,'Input 2 - Inventory'!D:F,3,FALSE),"")</f>
        <v>0</v>
      </c>
      <c r="C50" s="40"/>
      <c r="D50" s="40"/>
      <c r="E50" s="40"/>
      <c r="F50" s="92">
        <f>IFERROR(VLOOKUP(C50,'Input 2 - Inventory'!D:H,4,FALSE),"")</f>
        <v>0</v>
      </c>
      <c r="G50" s="40"/>
      <c r="H50" s="40"/>
      <c r="I50" s="51"/>
      <c r="J50" s="51"/>
      <c r="K50" s="51"/>
      <c r="L50" s="93"/>
      <c r="M50" s="93"/>
      <c r="N50" s="93"/>
      <c r="O50" s="94">
        <f t="shared" si="4"/>
        <v>0</v>
      </c>
      <c r="P50" s="72">
        <f t="shared" si="5"/>
        <v>0</v>
      </c>
      <c r="Q50" s="89">
        <f t="shared" si="2"/>
        <v>0</v>
      </c>
      <c r="R50" s="89">
        <f t="shared" si="3"/>
        <v>0</v>
      </c>
      <c r="AA50" s="3" t="s">
        <v>1</v>
      </c>
    </row>
    <row r="51" spans="1:27" x14ac:dyDescent="0.2">
      <c r="A51" s="81">
        <f t="shared" si="7"/>
        <v>46</v>
      </c>
      <c r="B51" s="91">
        <f>IFERROR(VLOOKUP(C51,'Input 2 - Inventory'!D:F,3,FALSE),"")</f>
        <v>0</v>
      </c>
      <c r="C51" s="40"/>
      <c r="D51" s="40"/>
      <c r="E51" s="40"/>
      <c r="F51" s="92">
        <f>IFERROR(VLOOKUP(C51,'Input 2 - Inventory'!D:H,4,FALSE),"")</f>
        <v>0</v>
      </c>
      <c r="G51" s="40"/>
      <c r="H51" s="40"/>
      <c r="I51" s="51"/>
      <c r="J51" s="51"/>
      <c r="K51" s="51"/>
      <c r="L51" s="93"/>
      <c r="M51" s="93"/>
      <c r="N51" s="93"/>
      <c r="O51" s="94">
        <f t="shared" si="4"/>
        <v>0</v>
      </c>
      <c r="P51" s="72">
        <f t="shared" si="5"/>
        <v>0</v>
      </c>
      <c r="Q51" s="89">
        <f t="shared" si="2"/>
        <v>0</v>
      </c>
      <c r="R51" s="89">
        <f t="shared" si="3"/>
        <v>0</v>
      </c>
      <c r="AA51" s="3" t="s">
        <v>1</v>
      </c>
    </row>
    <row r="52" spans="1:27" x14ac:dyDescent="0.2">
      <c r="A52" s="81">
        <f t="shared" si="7"/>
        <v>47</v>
      </c>
      <c r="B52" s="91">
        <f>IFERROR(VLOOKUP(C52,'Input 2 - Inventory'!D:F,3,FALSE),"")</f>
        <v>0</v>
      </c>
      <c r="C52" s="40"/>
      <c r="D52" s="40"/>
      <c r="E52" s="40"/>
      <c r="F52" s="92">
        <f>IFERROR(VLOOKUP(C52,'Input 2 - Inventory'!D:H,4,FALSE),"")</f>
        <v>0</v>
      </c>
      <c r="G52" s="40"/>
      <c r="H52" s="40"/>
      <c r="I52" s="51"/>
      <c r="J52" s="51"/>
      <c r="K52" s="51"/>
      <c r="L52" s="93"/>
      <c r="M52" s="93"/>
      <c r="N52" s="93"/>
      <c r="O52" s="94">
        <f t="shared" si="4"/>
        <v>0</v>
      </c>
      <c r="P52" s="72">
        <f t="shared" si="5"/>
        <v>0</v>
      </c>
      <c r="Q52" s="89">
        <f t="shared" si="2"/>
        <v>0</v>
      </c>
      <c r="R52" s="89">
        <f t="shared" si="3"/>
        <v>0</v>
      </c>
      <c r="AA52" s="3" t="s">
        <v>1</v>
      </c>
    </row>
    <row r="53" spans="1:27" x14ac:dyDescent="0.2">
      <c r="A53" s="81">
        <f t="shared" si="7"/>
        <v>48</v>
      </c>
      <c r="B53" s="91">
        <f>IFERROR(VLOOKUP(C53,'Input 2 - Inventory'!D:F,3,FALSE),"")</f>
        <v>0</v>
      </c>
      <c r="C53" s="40"/>
      <c r="D53" s="40"/>
      <c r="E53" s="40"/>
      <c r="F53" s="92">
        <f>IFERROR(VLOOKUP(C53,'Input 2 - Inventory'!D:H,4,FALSE),"")</f>
        <v>0</v>
      </c>
      <c r="G53" s="40"/>
      <c r="H53" s="40"/>
      <c r="I53" s="51"/>
      <c r="J53" s="51"/>
      <c r="K53" s="51"/>
      <c r="L53" s="93"/>
      <c r="M53" s="93"/>
      <c r="N53" s="93"/>
      <c r="O53" s="94">
        <f t="shared" si="4"/>
        <v>0</v>
      </c>
      <c r="P53" s="72">
        <f t="shared" si="5"/>
        <v>0</v>
      </c>
      <c r="Q53" s="89">
        <f t="shared" si="2"/>
        <v>0</v>
      </c>
      <c r="R53" s="89">
        <f t="shared" si="3"/>
        <v>0</v>
      </c>
      <c r="AA53" s="3" t="s">
        <v>1</v>
      </c>
    </row>
    <row r="54" spans="1:27" x14ac:dyDescent="0.2">
      <c r="A54" s="81">
        <f t="shared" si="7"/>
        <v>49</v>
      </c>
      <c r="B54" s="91">
        <f>IFERROR(VLOOKUP(C54,'Input 2 - Inventory'!D:F,3,FALSE),"")</f>
        <v>0</v>
      </c>
      <c r="C54" s="40"/>
      <c r="D54" s="40"/>
      <c r="E54" s="40"/>
      <c r="F54" s="92">
        <f>IFERROR(VLOOKUP(C54,'Input 2 - Inventory'!D:H,4,FALSE),"")</f>
        <v>0</v>
      </c>
      <c r="G54" s="40"/>
      <c r="H54" s="40"/>
      <c r="I54" s="51"/>
      <c r="J54" s="51"/>
      <c r="K54" s="51"/>
      <c r="L54" s="93"/>
      <c r="M54" s="93"/>
      <c r="N54" s="93"/>
      <c r="O54" s="94">
        <f t="shared" si="4"/>
        <v>0</v>
      </c>
      <c r="P54" s="72">
        <f t="shared" si="5"/>
        <v>0</v>
      </c>
      <c r="Q54" s="89">
        <f t="shared" si="2"/>
        <v>0</v>
      </c>
      <c r="R54" s="89">
        <f t="shared" si="3"/>
        <v>0</v>
      </c>
      <c r="AA54" s="3" t="s">
        <v>1</v>
      </c>
    </row>
    <row r="55" spans="1:27" x14ac:dyDescent="0.2">
      <c r="A55" s="81">
        <f t="shared" si="7"/>
        <v>50</v>
      </c>
      <c r="B55" s="91">
        <f>IFERROR(VLOOKUP(C55,'Input 2 - Inventory'!D:F,3,FALSE),"")</f>
        <v>0</v>
      </c>
      <c r="C55" s="40"/>
      <c r="D55" s="40"/>
      <c r="E55" s="40"/>
      <c r="F55" s="92">
        <f>IFERROR(VLOOKUP(C55,'Input 2 - Inventory'!D:H,4,FALSE),"")</f>
        <v>0</v>
      </c>
      <c r="G55" s="40"/>
      <c r="H55" s="40"/>
      <c r="I55" s="51"/>
      <c r="J55" s="51"/>
      <c r="K55" s="51"/>
      <c r="L55" s="93"/>
      <c r="M55" s="93"/>
      <c r="N55" s="93"/>
      <c r="O55" s="94">
        <f t="shared" si="4"/>
        <v>0</v>
      </c>
      <c r="P55" s="72">
        <f t="shared" si="5"/>
        <v>0</v>
      </c>
      <c r="Q55" s="89">
        <f t="shared" si="2"/>
        <v>0</v>
      </c>
      <c r="R55" s="89">
        <f t="shared" si="3"/>
        <v>0</v>
      </c>
      <c r="AA55" s="3" t="s">
        <v>1</v>
      </c>
    </row>
    <row r="56" spans="1:27" x14ac:dyDescent="0.2">
      <c r="A56" s="81">
        <f t="shared" si="7"/>
        <v>51</v>
      </c>
      <c r="B56" s="91">
        <f>IFERROR(VLOOKUP(C56,'Input 2 - Inventory'!D:F,3,FALSE),"")</f>
        <v>0</v>
      </c>
      <c r="C56" s="40"/>
      <c r="D56" s="40"/>
      <c r="E56" s="40"/>
      <c r="F56" s="92">
        <f>IFERROR(VLOOKUP(C56,'Input 2 - Inventory'!D:H,4,FALSE),"")</f>
        <v>0</v>
      </c>
      <c r="G56" s="40"/>
      <c r="H56" s="40"/>
      <c r="I56" s="51"/>
      <c r="J56" s="51"/>
      <c r="K56" s="51"/>
      <c r="L56" s="93"/>
      <c r="M56" s="93"/>
      <c r="N56" s="93"/>
      <c r="O56" s="94">
        <f t="shared" si="4"/>
        <v>0</v>
      </c>
      <c r="P56" s="72">
        <f t="shared" si="5"/>
        <v>0</v>
      </c>
      <c r="Q56" s="89">
        <f t="shared" si="2"/>
        <v>0</v>
      </c>
      <c r="R56" s="89">
        <f t="shared" si="3"/>
        <v>0</v>
      </c>
      <c r="AA56" s="3" t="s">
        <v>1</v>
      </c>
    </row>
    <row r="57" spans="1:27" x14ac:dyDescent="0.2">
      <c r="A57" s="81">
        <f t="shared" si="7"/>
        <v>52</v>
      </c>
      <c r="B57" s="91">
        <f>IFERROR(VLOOKUP(C57,'Input 2 - Inventory'!D:F,3,FALSE),"")</f>
        <v>0</v>
      </c>
      <c r="C57" s="40"/>
      <c r="D57" s="40"/>
      <c r="E57" s="40"/>
      <c r="F57" s="92">
        <f>IFERROR(VLOOKUP(C57,'Input 2 - Inventory'!D:H,4,FALSE),"")</f>
        <v>0</v>
      </c>
      <c r="G57" s="40"/>
      <c r="H57" s="40"/>
      <c r="I57" s="51"/>
      <c r="J57" s="51"/>
      <c r="K57" s="51"/>
      <c r="L57" s="93"/>
      <c r="M57" s="93"/>
      <c r="N57" s="93"/>
      <c r="O57" s="94">
        <f t="shared" si="4"/>
        <v>0</v>
      </c>
      <c r="P57" s="72">
        <f t="shared" si="5"/>
        <v>0</v>
      </c>
      <c r="Q57" s="89">
        <f t="shared" si="2"/>
        <v>0</v>
      </c>
      <c r="R57" s="89">
        <f t="shared" si="3"/>
        <v>0</v>
      </c>
      <c r="AA57" s="3" t="s">
        <v>1</v>
      </c>
    </row>
    <row r="58" spans="1:27" x14ac:dyDescent="0.2">
      <c r="A58" s="81">
        <f t="shared" si="7"/>
        <v>53</v>
      </c>
      <c r="B58" s="91">
        <f>IFERROR(VLOOKUP(C58,'Input 2 - Inventory'!D:F,3,FALSE),"")</f>
        <v>0</v>
      </c>
      <c r="C58" s="40"/>
      <c r="D58" s="40"/>
      <c r="E58" s="40"/>
      <c r="F58" s="92">
        <f>IFERROR(VLOOKUP(C58,'Input 2 - Inventory'!D:H,4,FALSE),"")</f>
        <v>0</v>
      </c>
      <c r="G58" s="40"/>
      <c r="H58" s="40"/>
      <c r="I58" s="51"/>
      <c r="J58" s="51"/>
      <c r="K58" s="51"/>
      <c r="L58" s="93"/>
      <c r="M58" s="93"/>
      <c r="N58" s="93"/>
      <c r="O58" s="94">
        <f t="shared" si="4"/>
        <v>0</v>
      </c>
      <c r="P58" s="72">
        <f t="shared" si="5"/>
        <v>0</v>
      </c>
      <c r="Q58" s="89">
        <f t="shared" si="2"/>
        <v>0</v>
      </c>
      <c r="R58" s="89">
        <f t="shared" si="3"/>
        <v>0</v>
      </c>
      <c r="AA58" s="3" t="s">
        <v>1</v>
      </c>
    </row>
    <row r="59" spans="1:27" x14ac:dyDescent="0.2">
      <c r="A59" s="81">
        <f t="shared" si="7"/>
        <v>54</v>
      </c>
      <c r="B59" s="91">
        <f>IFERROR(VLOOKUP(C59,'Input 2 - Inventory'!D:F,3,FALSE),"")</f>
        <v>0</v>
      </c>
      <c r="C59" s="40"/>
      <c r="D59" s="40"/>
      <c r="E59" s="40"/>
      <c r="F59" s="92">
        <f>IFERROR(VLOOKUP(C59,'Input 2 - Inventory'!D:H,4,FALSE),"")</f>
        <v>0</v>
      </c>
      <c r="G59" s="40"/>
      <c r="H59" s="40"/>
      <c r="I59" s="51"/>
      <c r="J59" s="51"/>
      <c r="K59" s="51"/>
      <c r="L59" s="93"/>
      <c r="M59" s="93"/>
      <c r="N59" s="93"/>
      <c r="O59" s="94">
        <f t="shared" si="4"/>
        <v>0</v>
      </c>
      <c r="P59" s="72">
        <f t="shared" si="5"/>
        <v>0</v>
      </c>
      <c r="Q59" s="89">
        <f t="shared" si="2"/>
        <v>0</v>
      </c>
      <c r="R59" s="89">
        <f t="shared" si="3"/>
        <v>0</v>
      </c>
      <c r="AA59" s="3" t="s">
        <v>1</v>
      </c>
    </row>
    <row r="60" spans="1:27" x14ac:dyDescent="0.2">
      <c r="A60" s="81">
        <f t="shared" si="7"/>
        <v>55</v>
      </c>
      <c r="B60" s="91">
        <f>IFERROR(VLOOKUP(C60,'Input 2 - Inventory'!D:F,3,FALSE),"")</f>
        <v>0</v>
      </c>
      <c r="C60" s="40"/>
      <c r="D60" s="40"/>
      <c r="E60" s="40"/>
      <c r="F60" s="92">
        <f>IFERROR(VLOOKUP(C60,'Input 2 - Inventory'!D:H,4,FALSE),"")</f>
        <v>0</v>
      </c>
      <c r="G60" s="40"/>
      <c r="H60" s="40"/>
      <c r="I60" s="51"/>
      <c r="J60" s="51"/>
      <c r="K60" s="51"/>
      <c r="L60" s="93"/>
      <c r="M60" s="93"/>
      <c r="N60" s="93"/>
      <c r="O60" s="94">
        <f t="shared" si="4"/>
        <v>0</v>
      </c>
      <c r="P60" s="72">
        <f t="shared" si="5"/>
        <v>0</v>
      </c>
      <c r="Q60" s="89">
        <f t="shared" si="2"/>
        <v>0</v>
      </c>
      <c r="R60" s="89">
        <f t="shared" si="3"/>
        <v>0</v>
      </c>
      <c r="AA60" s="3" t="s">
        <v>1</v>
      </c>
    </row>
    <row r="61" spans="1:27" x14ac:dyDescent="0.2">
      <c r="A61" s="81">
        <f t="shared" si="7"/>
        <v>56</v>
      </c>
      <c r="B61" s="91">
        <f>IFERROR(VLOOKUP(C61,'Input 2 - Inventory'!D:F,3,FALSE),"")</f>
        <v>0</v>
      </c>
      <c r="C61" s="40"/>
      <c r="D61" s="40"/>
      <c r="E61" s="40"/>
      <c r="F61" s="92">
        <f>IFERROR(VLOOKUP(C61,'Input 2 - Inventory'!D:H,4,FALSE),"")</f>
        <v>0</v>
      </c>
      <c r="G61" s="40"/>
      <c r="H61" s="40"/>
      <c r="I61" s="51"/>
      <c r="J61" s="51"/>
      <c r="K61" s="51"/>
      <c r="L61" s="93"/>
      <c r="M61" s="93"/>
      <c r="N61" s="93"/>
      <c r="O61" s="94">
        <f t="shared" si="4"/>
        <v>0</v>
      </c>
      <c r="P61" s="72">
        <f t="shared" si="5"/>
        <v>0</v>
      </c>
      <c r="Q61" s="89">
        <f t="shared" si="2"/>
        <v>0</v>
      </c>
      <c r="R61" s="89">
        <f t="shared" si="3"/>
        <v>0</v>
      </c>
      <c r="AA61" s="3" t="s">
        <v>1</v>
      </c>
    </row>
    <row r="62" spans="1:27" x14ac:dyDescent="0.2">
      <c r="A62" s="81">
        <f t="shared" si="7"/>
        <v>57</v>
      </c>
      <c r="B62" s="91">
        <f>IFERROR(VLOOKUP(C62,'Input 2 - Inventory'!D:F,3,FALSE),"")</f>
        <v>0</v>
      </c>
      <c r="C62" s="40"/>
      <c r="D62" s="40"/>
      <c r="E62" s="40"/>
      <c r="F62" s="92">
        <f>IFERROR(VLOOKUP(C62,'Input 2 - Inventory'!D:H,4,FALSE),"")</f>
        <v>0</v>
      </c>
      <c r="G62" s="40"/>
      <c r="H62" s="40"/>
      <c r="I62" s="51"/>
      <c r="J62" s="51"/>
      <c r="K62" s="51"/>
      <c r="L62" s="93"/>
      <c r="M62" s="93"/>
      <c r="N62" s="93"/>
      <c r="O62" s="94">
        <f t="shared" si="4"/>
        <v>0</v>
      </c>
      <c r="P62" s="72">
        <f t="shared" si="5"/>
        <v>0</v>
      </c>
      <c r="Q62" s="89">
        <f t="shared" si="2"/>
        <v>0</v>
      </c>
      <c r="R62" s="89">
        <f t="shared" si="3"/>
        <v>0</v>
      </c>
      <c r="AA62" s="3" t="s">
        <v>1</v>
      </c>
    </row>
    <row r="63" spans="1:27" x14ac:dyDescent="0.2">
      <c r="A63" s="81">
        <f t="shared" si="7"/>
        <v>58</v>
      </c>
      <c r="B63" s="91">
        <f>IFERROR(VLOOKUP(C63,'Input 2 - Inventory'!D:F,3,FALSE),"")</f>
        <v>0</v>
      </c>
      <c r="C63" s="40"/>
      <c r="D63" s="40"/>
      <c r="E63" s="40"/>
      <c r="F63" s="92">
        <f>IFERROR(VLOOKUP(C63,'Input 2 - Inventory'!D:H,4,FALSE),"")</f>
        <v>0</v>
      </c>
      <c r="G63" s="40"/>
      <c r="H63" s="40"/>
      <c r="I63" s="51"/>
      <c r="J63" s="51"/>
      <c r="K63" s="51"/>
      <c r="L63" s="93"/>
      <c r="M63" s="93"/>
      <c r="N63" s="93"/>
      <c r="O63" s="94">
        <f t="shared" si="4"/>
        <v>0</v>
      </c>
      <c r="P63" s="72">
        <f t="shared" si="5"/>
        <v>0</v>
      </c>
      <c r="Q63" s="89">
        <f t="shared" si="2"/>
        <v>0</v>
      </c>
      <c r="R63" s="89">
        <f t="shared" si="3"/>
        <v>0</v>
      </c>
      <c r="AA63" s="3" t="s">
        <v>1</v>
      </c>
    </row>
    <row r="64" spans="1:27" x14ac:dyDescent="0.2">
      <c r="A64" s="81">
        <f t="shared" si="7"/>
        <v>59</v>
      </c>
      <c r="B64" s="91">
        <f>IFERROR(VLOOKUP(C64,'Input 2 - Inventory'!D:F,3,FALSE),"")</f>
        <v>0</v>
      </c>
      <c r="C64" s="40"/>
      <c r="D64" s="40"/>
      <c r="E64" s="40"/>
      <c r="F64" s="92">
        <f>IFERROR(VLOOKUP(C64,'Input 2 - Inventory'!D:H,4,FALSE),"")</f>
        <v>0</v>
      </c>
      <c r="G64" s="40"/>
      <c r="H64" s="40"/>
      <c r="I64" s="51"/>
      <c r="J64" s="51"/>
      <c r="K64" s="51"/>
      <c r="L64" s="93"/>
      <c r="M64" s="93"/>
      <c r="N64" s="93"/>
      <c r="O64" s="94">
        <f t="shared" si="4"/>
        <v>0</v>
      </c>
      <c r="P64" s="72">
        <f t="shared" si="5"/>
        <v>0</v>
      </c>
      <c r="Q64" s="89">
        <f t="shared" si="2"/>
        <v>0</v>
      </c>
      <c r="R64" s="89">
        <f t="shared" si="3"/>
        <v>0</v>
      </c>
      <c r="AA64" s="3" t="s">
        <v>1</v>
      </c>
    </row>
    <row r="65" spans="1:27" x14ac:dyDescent="0.2">
      <c r="A65" s="81">
        <f t="shared" si="7"/>
        <v>60</v>
      </c>
      <c r="B65" s="91">
        <f>IFERROR(VLOOKUP(C65,'Input 2 - Inventory'!D:F,3,FALSE),"")</f>
        <v>0</v>
      </c>
      <c r="C65" s="40"/>
      <c r="D65" s="40"/>
      <c r="E65" s="40"/>
      <c r="F65" s="92">
        <f>IFERROR(VLOOKUP(C65,'Input 2 - Inventory'!D:H,4,FALSE),"")</f>
        <v>0</v>
      </c>
      <c r="G65" s="40"/>
      <c r="H65" s="40"/>
      <c r="I65" s="51"/>
      <c r="J65" s="51"/>
      <c r="K65" s="51"/>
      <c r="L65" s="93"/>
      <c r="M65" s="93"/>
      <c r="N65" s="93"/>
      <c r="O65" s="94">
        <f t="shared" si="4"/>
        <v>0</v>
      </c>
      <c r="P65" s="72">
        <f t="shared" si="5"/>
        <v>0</v>
      </c>
      <c r="Q65" s="89">
        <f t="shared" si="2"/>
        <v>0</v>
      </c>
      <c r="R65" s="89">
        <f t="shared" si="3"/>
        <v>0</v>
      </c>
      <c r="AA65" s="3" t="s">
        <v>1</v>
      </c>
    </row>
    <row r="66" spans="1:27" x14ac:dyDescent="0.2">
      <c r="A66" s="81">
        <f t="shared" si="7"/>
        <v>61</v>
      </c>
      <c r="B66" s="91">
        <f>IFERROR(VLOOKUP(C66,'Input 2 - Inventory'!D:F,3,FALSE),"")</f>
        <v>0</v>
      </c>
      <c r="C66" s="40"/>
      <c r="D66" s="40"/>
      <c r="E66" s="40"/>
      <c r="F66" s="92">
        <f>IFERROR(VLOOKUP(C66,'Input 2 - Inventory'!D:H,4,FALSE),"")</f>
        <v>0</v>
      </c>
      <c r="G66" s="40"/>
      <c r="H66" s="40"/>
      <c r="I66" s="51"/>
      <c r="J66" s="51"/>
      <c r="K66" s="51"/>
      <c r="L66" s="93"/>
      <c r="M66" s="93"/>
      <c r="N66" s="93"/>
      <c r="O66" s="94">
        <f t="shared" si="4"/>
        <v>0</v>
      </c>
      <c r="P66" s="72">
        <f t="shared" si="5"/>
        <v>0</v>
      </c>
      <c r="Q66" s="89">
        <f t="shared" si="2"/>
        <v>0</v>
      </c>
      <c r="R66" s="89">
        <f t="shared" si="3"/>
        <v>0</v>
      </c>
      <c r="AA66" s="3" t="s">
        <v>1</v>
      </c>
    </row>
    <row r="67" spans="1:27" x14ac:dyDescent="0.2">
      <c r="A67" s="81">
        <f t="shared" si="7"/>
        <v>62</v>
      </c>
      <c r="B67" s="91">
        <f>IFERROR(VLOOKUP(C67,'Input 2 - Inventory'!D:F,3,FALSE),"")</f>
        <v>0</v>
      </c>
      <c r="C67" s="40"/>
      <c r="D67" s="40"/>
      <c r="E67" s="40"/>
      <c r="F67" s="92">
        <f>IFERROR(VLOOKUP(C67,'Input 2 - Inventory'!D:H,4,FALSE),"")</f>
        <v>0</v>
      </c>
      <c r="G67" s="40"/>
      <c r="H67" s="40"/>
      <c r="I67" s="51"/>
      <c r="J67" s="51"/>
      <c r="K67" s="51"/>
      <c r="L67" s="93"/>
      <c r="M67" s="93"/>
      <c r="N67" s="93"/>
      <c r="O67" s="94">
        <f t="shared" si="4"/>
        <v>0</v>
      </c>
      <c r="P67" s="72">
        <f t="shared" si="5"/>
        <v>0</v>
      </c>
      <c r="Q67" s="89">
        <f t="shared" si="2"/>
        <v>0</v>
      </c>
      <c r="R67" s="89">
        <f t="shared" si="3"/>
        <v>0</v>
      </c>
      <c r="AA67" s="3" t="s">
        <v>1</v>
      </c>
    </row>
    <row r="68" spans="1:27" x14ac:dyDescent="0.2">
      <c r="A68" s="81">
        <f t="shared" si="7"/>
        <v>63</v>
      </c>
      <c r="B68" s="91">
        <f>IFERROR(VLOOKUP(C68,'Input 2 - Inventory'!D:F,3,FALSE),"")</f>
        <v>0</v>
      </c>
      <c r="C68" s="40"/>
      <c r="D68" s="40"/>
      <c r="E68" s="40"/>
      <c r="F68" s="92">
        <f>IFERROR(VLOOKUP(C68,'Input 2 - Inventory'!D:H,4,FALSE),"")</f>
        <v>0</v>
      </c>
      <c r="G68" s="40"/>
      <c r="H68" s="40"/>
      <c r="I68" s="51"/>
      <c r="J68" s="51"/>
      <c r="K68" s="51"/>
      <c r="L68" s="93"/>
      <c r="M68" s="93"/>
      <c r="N68" s="93"/>
      <c r="O68" s="94">
        <f t="shared" si="4"/>
        <v>0</v>
      </c>
      <c r="P68" s="72">
        <f t="shared" si="5"/>
        <v>0</v>
      </c>
      <c r="Q68" s="89">
        <f t="shared" si="2"/>
        <v>0</v>
      </c>
      <c r="R68" s="89">
        <f t="shared" si="3"/>
        <v>0</v>
      </c>
      <c r="AA68" s="3" t="s">
        <v>1</v>
      </c>
    </row>
    <row r="69" spans="1:27" x14ac:dyDescent="0.2">
      <c r="A69" s="81">
        <f t="shared" si="7"/>
        <v>64</v>
      </c>
      <c r="B69" s="91">
        <f>IFERROR(VLOOKUP(C69,'Input 2 - Inventory'!D:F,3,FALSE),"")</f>
        <v>0</v>
      </c>
      <c r="C69" s="40"/>
      <c r="D69" s="40"/>
      <c r="E69" s="40"/>
      <c r="F69" s="92">
        <f>IFERROR(VLOOKUP(C69,'Input 2 - Inventory'!D:H,4,FALSE),"")</f>
        <v>0</v>
      </c>
      <c r="G69" s="40"/>
      <c r="H69" s="40"/>
      <c r="I69" s="51"/>
      <c r="J69" s="51"/>
      <c r="K69" s="51"/>
      <c r="L69" s="93"/>
      <c r="M69" s="93"/>
      <c r="N69" s="93"/>
      <c r="O69" s="94">
        <f t="shared" si="4"/>
        <v>0</v>
      </c>
      <c r="P69" s="72">
        <f t="shared" si="5"/>
        <v>0</v>
      </c>
      <c r="Q69" s="89">
        <f t="shared" si="2"/>
        <v>0</v>
      </c>
      <c r="R69" s="89">
        <f t="shared" si="3"/>
        <v>0</v>
      </c>
      <c r="AA69" s="3" t="s">
        <v>1</v>
      </c>
    </row>
    <row r="70" spans="1:27" x14ac:dyDescent="0.2">
      <c r="A70" s="81">
        <f t="shared" si="7"/>
        <v>65</v>
      </c>
      <c r="B70" s="91">
        <f>IFERROR(VLOOKUP(C70,'Input 2 - Inventory'!D:F,3,FALSE),"")</f>
        <v>0</v>
      </c>
      <c r="C70" s="40"/>
      <c r="D70" s="40"/>
      <c r="E70" s="40"/>
      <c r="F70" s="92">
        <f>IFERROR(VLOOKUP(C70,'Input 2 - Inventory'!D:H,4,FALSE),"")</f>
        <v>0</v>
      </c>
      <c r="G70" s="40"/>
      <c r="H70" s="40"/>
      <c r="I70" s="51"/>
      <c r="J70" s="51"/>
      <c r="K70" s="51"/>
      <c r="L70" s="93"/>
      <c r="M70" s="93"/>
      <c r="N70" s="93"/>
      <c r="O70" s="94">
        <f t="shared" si="4"/>
        <v>0</v>
      </c>
      <c r="P70" s="72">
        <f t="shared" si="5"/>
        <v>0</v>
      </c>
      <c r="Q70" s="89">
        <f t="shared" ref="Q70:Q133" si="8">IF(O70=0,0,O70-P70)</f>
        <v>0</v>
      </c>
      <c r="R70" s="89">
        <f t="shared" ref="R70:R133" si="9">IF(K70=0,0,K70-P70)</f>
        <v>0</v>
      </c>
      <c r="AA70" s="3" t="s">
        <v>1</v>
      </c>
    </row>
    <row r="71" spans="1:27" x14ac:dyDescent="0.2">
      <c r="A71" s="81">
        <f t="shared" si="7"/>
        <v>66</v>
      </c>
      <c r="B71" s="91">
        <f>IFERROR(VLOOKUP(C71,'Input 2 - Inventory'!D:F,3,FALSE),"")</f>
        <v>0</v>
      </c>
      <c r="C71" s="40"/>
      <c r="D71" s="40"/>
      <c r="E71" s="40"/>
      <c r="F71" s="92">
        <f>IFERROR(VLOOKUP(C71,'Input 2 - Inventory'!D:H,4,FALSE),"")</f>
        <v>0</v>
      </c>
      <c r="G71" s="40"/>
      <c r="H71" s="40"/>
      <c r="I71" s="51"/>
      <c r="J71" s="51"/>
      <c r="K71" s="51"/>
      <c r="L71" s="93"/>
      <c r="M71" s="93"/>
      <c r="N71" s="93"/>
      <c r="O71" s="94">
        <f t="shared" ref="O71:O134" si="10">IF(L71="Y",I71,IF(H71-G71&gt;=5,I71,0))</f>
        <v>0</v>
      </c>
      <c r="P71" s="72">
        <f t="shared" ref="P71:P134" si="11">IF(AND(L71="Y",M71="Y"),O71,0)</f>
        <v>0</v>
      </c>
      <c r="Q71" s="89">
        <f t="shared" si="8"/>
        <v>0</v>
      </c>
      <c r="R71" s="89">
        <f t="shared" si="9"/>
        <v>0</v>
      </c>
      <c r="AA71" s="3" t="s">
        <v>1</v>
      </c>
    </row>
    <row r="72" spans="1:27" x14ac:dyDescent="0.2">
      <c r="A72" s="81">
        <f t="shared" si="7"/>
        <v>67</v>
      </c>
      <c r="B72" s="91">
        <f>IFERROR(VLOOKUP(C72,'Input 2 - Inventory'!D:F,3,FALSE),"")</f>
        <v>0</v>
      </c>
      <c r="C72" s="40"/>
      <c r="D72" s="40"/>
      <c r="E72" s="40"/>
      <c r="F72" s="92">
        <f>IFERROR(VLOOKUP(C72,'Input 2 - Inventory'!D:H,4,FALSE),"")</f>
        <v>0</v>
      </c>
      <c r="G72" s="40"/>
      <c r="H72" s="40"/>
      <c r="I72" s="51"/>
      <c r="J72" s="51"/>
      <c r="K72" s="51"/>
      <c r="L72" s="93"/>
      <c r="M72" s="93"/>
      <c r="N72" s="93"/>
      <c r="O72" s="94">
        <f t="shared" si="10"/>
        <v>0</v>
      </c>
      <c r="P72" s="72">
        <f t="shared" si="11"/>
        <v>0</v>
      </c>
      <c r="Q72" s="89">
        <f t="shared" si="8"/>
        <v>0</v>
      </c>
      <c r="R72" s="89">
        <f t="shared" si="9"/>
        <v>0</v>
      </c>
      <c r="AA72" s="3" t="s">
        <v>1</v>
      </c>
    </row>
    <row r="73" spans="1:27" x14ac:dyDescent="0.2">
      <c r="A73" s="81">
        <f t="shared" si="7"/>
        <v>68</v>
      </c>
      <c r="B73" s="91">
        <f>IFERROR(VLOOKUP(C73,'Input 2 - Inventory'!D:F,3,FALSE),"")</f>
        <v>0</v>
      </c>
      <c r="C73" s="40"/>
      <c r="D73" s="40"/>
      <c r="E73" s="40"/>
      <c r="F73" s="92">
        <f>IFERROR(VLOOKUP(C73,'Input 2 - Inventory'!D:H,4,FALSE),"")</f>
        <v>0</v>
      </c>
      <c r="G73" s="40"/>
      <c r="H73" s="40"/>
      <c r="I73" s="51"/>
      <c r="J73" s="51"/>
      <c r="K73" s="51"/>
      <c r="L73" s="93"/>
      <c r="M73" s="93"/>
      <c r="N73" s="93"/>
      <c r="O73" s="94">
        <f t="shared" si="10"/>
        <v>0</v>
      </c>
      <c r="P73" s="72">
        <f t="shared" si="11"/>
        <v>0</v>
      </c>
      <c r="Q73" s="89">
        <f t="shared" si="8"/>
        <v>0</v>
      </c>
      <c r="R73" s="89">
        <f t="shared" si="9"/>
        <v>0</v>
      </c>
      <c r="AA73" s="3" t="s">
        <v>1</v>
      </c>
    </row>
    <row r="74" spans="1:27" x14ac:dyDescent="0.2">
      <c r="A74" s="81">
        <f t="shared" si="7"/>
        <v>69</v>
      </c>
      <c r="B74" s="91">
        <f>IFERROR(VLOOKUP(C74,'Input 2 - Inventory'!D:F,3,FALSE),"")</f>
        <v>0</v>
      </c>
      <c r="C74" s="40"/>
      <c r="D74" s="40"/>
      <c r="E74" s="40"/>
      <c r="F74" s="92">
        <f>IFERROR(VLOOKUP(C74,'Input 2 - Inventory'!D:H,4,FALSE),"")</f>
        <v>0</v>
      </c>
      <c r="G74" s="40"/>
      <c r="H74" s="40"/>
      <c r="I74" s="51"/>
      <c r="J74" s="51"/>
      <c r="K74" s="51"/>
      <c r="L74" s="93"/>
      <c r="M74" s="93"/>
      <c r="N74" s="93"/>
      <c r="O74" s="94">
        <f t="shared" si="10"/>
        <v>0</v>
      </c>
      <c r="P74" s="72">
        <f t="shared" si="11"/>
        <v>0</v>
      </c>
      <c r="Q74" s="89">
        <f t="shared" si="8"/>
        <v>0</v>
      </c>
      <c r="R74" s="89">
        <f t="shared" si="9"/>
        <v>0</v>
      </c>
      <c r="AA74" s="3" t="s">
        <v>1</v>
      </c>
    </row>
    <row r="75" spans="1:27" x14ac:dyDescent="0.2">
      <c r="A75" s="81">
        <f t="shared" ref="A75:A138" si="12">A74+1</f>
        <v>70</v>
      </c>
      <c r="B75" s="91">
        <f>IFERROR(VLOOKUP(C75,'Input 2 - Inventory'!D:F,3,FALSE),"")</f>
        <v>0</v>
      </c>
      <c r="C75" s="40"/>
      <c r="D75" s="40"/>
      <c r="E75" s="40"/>
      <c r="F75" s="92">
        <f>IFERROR(VLOOKUP(C75,'Input 2 - Inventory'!D:H,4,FALSE),"")</f>
        <v>0</v>
      </c>
      <c r="G75" s="40"/>
      <c r="H75" s="40"/>
      <c r="I75" s="51"/>
      <c r="J75" s="51"/>
      <c r="K75" s="51"/>
      <c r="L75" s="93"/>
      <c r="M75" s="93"/>
      <c r="N75" s="93"/>
      <c r="O75" s="94">
        <f t="shared" si="10"/>
        <v>0</v>
      </c>
      <c r="P75" s="72">
        <f t="shared" si="11"/>
        <v>0</v>
      </c>
      <c r="Q75" s="89">
        <f t="shared" si="8"/>
        <v>0</v>
      </c>
      <c r="R75" s="89">
        <f t="shared" si="9"/>
        <v>0</v>
      </c>
      <c r="AA75" s="3" t="s">
        <v>1</v>
      </c>
    </row>
    <row r="76" spans="1:27" x14ac:dyDescent="0.2">
      <c r="A76" s="81">
        <f t="shared" si="12"/>
        <v>71</v>
      </c>
      <c r="B76" s="91">
        <f>IFERROR(VLOOKUP(C76,'Input 2 - Inventory'!D:F,3,FALSE),"")</f>
        <v>0</v>
      </c>
      <c r="C76" s="40"/>
      <c r="D76" s="40"/>
      <c r="E76" s="40"/>
      <c r="F76" s="92">
        <f>IFERROR(VLOOKUP(C76,'Input 2 - Inventory'!D:H,4,FALSE),"")</f>
        <v>0</v>
      </c>
      <c r="G76" s="40"/>
      <c r="H76" s="40"/>
      <c r="I76" s="51"/>
      <c r="J76" s="51"/>
      <c r="K76" s="51"/>
      <c r="L76" s="93"/>
      <c r="M76" s="93"/>
      <c r="N76" s="93"/>
      <c r="O76" s="94">
        <f t="shared" si="10"/>
        <v>0</v>
      </c>
      <c r="P76" s="72">
        <f t="shared" si="11"/>
        <v>0</v>
      </c>
      <c r="Q76" s="89">
        <f t="shared" si="8"/>
        <v>0</v>
      </c>
      <c r="R76" s="89">
        <f t="shared" si="9"/>
        <v>0</v>
      </c>
      <c r="AA76" s="3" t="s">
        <v>1</v>
      </c>
    </row>
    <row r="77" spans="1:27" x14ac:dyDescent="0.2">
      <c r="A77" s="81">
        <f t="shared" si="12"/>
        <v>72</v>
      </c>
      <c r="B77" s="91">
        <f>IFERROR(VLOOKUP(C77,'Input 2 - Inventory'!D:F,3,FALSE),"")</f>
        <v>0</v>
      </c>
      <c r="C77" s="40"/>
      <c r="D77" s="40"/>
      <c r="E77" s="40"/>
      <c r="F77" s="92">
        <f>IFERROR(VLOOKUP(C77,'Input 2 - Inventory'!D:H,4,FALSE),"")</f>
        <v>0</v>
      </c>
      <c r="G77" s="40"/>
      <c r="H77" s="40"/>
      <c r="I77" s="51"/>
      <c r="J77" s="51"/>
      <c r="K77" s="51"/>
      <c r="L77" s="93"/>
      <c r="M77" s="93"/>
      <c r="N77" s="93"/>
      <c r="O77" s="94">
        <f t="shared" si="10"/>
        <v>0</v>
      </c>
      <c r="P77" s="72">
        <f t="shared" si="11"/>
        <v>0</v>
      </c>
      <c r="Q77" s="89">
        <f t="shared" si="8"/>
        <v>0</v>
      </c>
      <c r="R77" s="89">
        <f t="shared" si="9"/>
        <v>0</v>
      </c>
      <c r="AA77" s="3" t="s">
        <v>1</v>
      </c>
    </row>
    <row r="78" spans="1:27" x14ac:dyDescent="0.2">
      <c r="A78" s="81">
        <f t="shared" si="12"/>
        <v>73</v>
      </c>
      <c r="B78" s="91">
        <f>IFERROR(VLOOKUP(C78,'Input 2 - Inventory'!D:F,3,FALSE),"")</f>
        <v>0</v>
      </c>
      <c r="C78" s="40"/>
      <c r="D78" s="40"/>
      <c r="E78" s="40"/>
      <c r="F78" s="92">
        <f>IFERROR(VLOOKUP(C78,'Input 2 - Inventory'!D:H,4,FALSE),"")</f>
        <v>0</v>
      </c>
      <c r="G78" s="40"/>
      <c r="H78" s="40"/>
      <c r="I78" s="51"/>
      <c r="J78" s="51"/>
      <c r="K78" s="51"/>
      <c r="L78" s="93"/>
      <c r="M78" s="93"/>
      <c r="N78" s="93"/>
      <c r="O78" s="94">
        <f t="shared" si="10"/>
        <v>0</v>
      </c>
      <c r="P78" s="72">
        <f t="shared" si="11"/>
        <v>0</v>
      </c>
      <c r="Q78" s="89">
        <f t="shared" si="8"/>
        <v>0</v>
      </c>
      <c r="R78" s="89">
        <f t="shared" si="9"/>
        <v>0</v>
      </c>
      <c r="AA78" s="3" t="s">
        <v>1</v>
      </c>
    </row>
    <row r="79" spans="1:27" x14ac:dyDescent="0.2">
      <c r="A79" s="81">
        <f t="shared" si="12"/>
        <v>74</v>
      </c>
      <c r="B79" s="91">
        <f>IFERROR(VLOOKUP(C79,'Input 2 - Inventory'!D:F,3,FALSE),"")</f>
        <v>0</v>
      </c>
      <c r="C79" s="40"/>
      <c r="D79" s="40"/>
      <c r="E79" s="40"/>
      <c r="F79" s="92">
        <f>IFERROR(VLOOKUP(C79,'Input 2 - Inventory'!D:H,4,FALSE),"")</f>
        <v>0</v>
      </c>
      <c r="G79" s="40"/>
      <c r="H79" s="40"/>
      <c r="I79" s="51"/>
      <c r="J79" s="51"/>
      <c r="K79" s="51"/>
      <c r="L79" s="93"/>
      <c r="M79" s="93"/>
      <c r="N79" s="93"/>
      <c r="O79" s="94">
        <f t="shared" si="10"/>
        <v>0</v>
      </c>
      <c r="P79" s="72">
        <f t="shared" si="11"/>
        <v>0</v>
      </c>
      <c r="Q79" s="89">
        <f t="shared" si="8"/>
        <v>0</v>
      </c>
      <c r="R79" s="89">
        <f t="shared" si="9"/>
        <v>0</v>
      </c>
      <c r="AA79" s="3" t="s">
        <v>1</v>
      </c>
    </row>
    <row r="80" spans="1:27" x14ac:dyDescent="0.2">
      <c r="A80" s="81">
        <f t="shared" si="12"/>
        <v>75</v>
      </c>
      <c r="B80" s="91">
        <f>IFERROR(VLOOKUP(C80,'Input 2 - Inventory'!D:F,3,FALSE),"")</f>
        <v>0</v>
      </c>
      <c r="C80" s="40"/>
      <c r="D80" s="40"/>
      <c r="E80" s="40"/>
      <c r="F80" s="92">
        <f>IFERROR(VLOOKUP(C80,'Input 2 - Inventory'!D:H,4,FALSE),"")</f>
        <v>0</v>
      </c>
      <c r="G80" s="40"/>
      <c r="H80" s="40"/>
      <c r="I80" s="51"/>
      <c r="J80" s="51"/>
      <c r="K80" s="51"/>
      <c r="L80" s="93"/>
      <c r="M80" s="93"/>
      <c r="N80" s="93"/>
      <c r="O80" s="94">
        <f t="shared" si="10"/>
        <v>0</v>
      </c>
      <c r="P80" s="72">
        <f t="shared" si="11"/>
        <v>0</v>
      </c>
      <c r="Q80" s="89">
        <f t="shared" si="8"/>
        <v>0</v>
      </c>
      <c r="R80" s="89">
        <f t="shared" si="9"/>
        <v>0</v>
      </c>
      <c r="AA80" s="3" t="s">
        <v>1</v>
      </c>
    </row>
    <row r="81" spans="1:27" x14ac:dyDescent="0.2">
      <c r="A81" s="81">
        <f t="shared" si="12"/>
        <v>76</v>
      </c>
      <c r="B81" s="91">
        <f>IFERROR(VLOOKUP(C81,'Input 2 - Inventory'!D:F,3,FALSE),"")</f>
        <v>0</v>
      </c>
      <c r="C81" s="40"/>
      <c r="D81" s="40"/>
      <c r="E81" s="40"/>
      <c r="F81" s="92">
        <f>IFERROR(VLOOKUP(C81,'Input 2 - Inventory'!D:H,4,FALSE),"")</f>
        <v>0</v>
      </c>
      <c r="G81" s="40"/>
      <c r="H81" s="40"/>
      <c r="I81" s="51"/>
      <c r="J81" s="51"/>
      <c r="K81" s="51"/>
      <c r="L81" s="93"/>
      <c r="M81" s="93"/>
      <c r="N81" s="93"/>
      <c r="O81" s="94">
        <f t="shared" si="10"/>
        <v>0</v>
      </c>
      <c r="P81" s="72">
        <f t="shared" si="11"/>
        <v>0</v>
      </c>
      <c r="Q81" s="89">
        <f t="shared" si="8"/>
        <v>0</v>
      </c>
      <c r="R81" s="89">
        <f t="shared" si="9"/>
        <v>0</v>
      </c>
      <c r="AA81" s="3" t="s">
        <v>1</v>
      </c>
    </row>
    <row r="82" spans="1:27" x14ac:dyDescent="0.2">
      <c r="A82" s="81">
        <f t="shared" si="12"/>
        <v>77</v>
      </c>
      <c r="B82" s="91">
        <f>IFERROR(VLOOKUP(C82,'Input 2 - Inventory'!D:F,3,FALSE),"")</f>
        <v>0</v>
      </c>
      <c r="C82" s="40"/>
      <c r="D82" s="40"/>
      <c r="E82" s="40"/>
      <c r="F82" s="92">
        <f>IFERROR(VLOOKUP(C82,'Input 2 - Inventory'!D:H,4,FALSE),"")</f>
        <v>0</v>
      </c>
      <c r="G82" s="40"/>
      <c r="H82" s="40"/>
      <c r="I82" s="51"/>
      <c r="J82" s="51"/>
      <c r="K82" s="51"/>
      <c r="L82" s="93"/>
      <c r="M82" s="93"/>
      <c r="N82" s="93"/>
      <c r="O82" s="94">
        <f t="shared" si="10"/>
        <v>0</v>
      </c>
      <c r="P82" s="72">
        <f t="shared" si="11"/>
        <v>0</v>
      </c>
      <c r="Q82" s="89">
        <f t="shared" si="8"/>
        <v>0</v>
      </c>
      <c r="R82" s="89">
        <f t="shared" si="9"/>
        <v>0</v>
      </c>
      <c r="AA82" s="3" t="s">
        <v>1</v>
      </c>
    </row>
    <row r="83" spans="1:27" x14ac:dyDescent="0.2">
      <c r="A83" s="81">
        <f t="shared" si="12"/>
        <v>78</v>
      </c>
      <c r="B83" s="91">
        <f>IFERROR(VLOOKUP(C83,'Input 2 - Inventory'!D:F,3,FALSE),"")</f>
        <v>0</v>
      </c>
      <c r="C83" s="40"/>
      <c r="D83" s="40"/>
      <c r="E83" s="40"/>
      <c r="F83" s="92">
        <f>IFERROR(VLOOKUP(C83,'Input 2 - Inventory'!D:H,4,FALSE),"")</f>
        <v>0</v>
      </c>
      <c r="G83" s="40"/>
      <c r="H83" s="40"/>
      <c r="I83" s="51"/>
      <c r="J83" s="51"/>
      <c r="K83" s="51"/>
      <c r="L83" s="93"/>
      <c r="M83" s="93"/>
      <c r="N83" s="93"/>
      <c r="O83" s="94">
        <f t="shared" si="10"/>
        <v>0</v>
      </c>
      <c r="P83" s="72">
        <f t="shared" si="11"/>
        <v>0</v>
      </c>
      <c r="Q83" s="89">
        <f t="shared" si="8"/>
        <v>0</v>
      </c>
      <c r="R83" s="89">
        <f t="shared" si="9"/>
        <v>0</v>
      </c>
      <c r="AA83" s="3" t="s">
        <v>1</v>
      </c>
    </row>
    <row r="84" spans="1:27" x14ac:dyDescent="0.2">
      <c r="A84" s="81">
        <f t="shared" si="12"/>
        <v>79</v>
      </c>
      <c r="B84" s="91">
        <f>IFERROR(VLOOKUP(C84,'Input 2 - Inventory'!D:F,3,FALSE),"")</f>
        <v>0</v>
      </c>
      <c r="C84" s="40"/>
      <c r="D84" s="40"/>
      <c r="E84" s="40"/>
      <c r="F84" s="92">
        <f>IFERROR(VLOOKUP(C84,'Input 2 - Inventory'!D:H,4,FALSE),"")</f>
        <v>0</v>
      </c>
      <c r="G84" s="40"/>
      <c r="H84" s="40"/>
      <c r="I84" s="51"/>
      <c r="J84" s="51"/>
      <c r="K84" s="51"/>
      <c r="L84" s="93"/>
      <c r="M84" s="93"/>
      <c r="N84" s="93"/>
      <c r="O84" s="94">
        <f t="shared" si="10"/>
        <v>0</v>
      </c>
      <c r="P84" s="72">
        <f t="shared" si="11"/>
        <v>0</v>
      </c>
      <c r="Q84" s="89">
        <f t="shared" si="8"/>
        <v>0</v>
      </c>
      <c r="R84" s="89">
        <f t="shared" si="9"/>
        <v>0</v>
      </c>
      <c r="AA84" s="3" t="s">
        <v>1</v>
      </c>
    </row>
    <row r="85" spans="1:27" x14ac:dyDescent="0.2">
      <c r="A85" s="81">
        <f t="shared" si="12"/>
        <v>80</v>
      </c>
      <c r="B85" s="91">
        <f>IFERROR(VLOOKUP(C85,'Input 2 - Inventory'!D:F,3,FALSE),"")</f>
        <v>0</v>
      </c>
      <c r="C85" s="40"/>
      <c r="D85" s="40"/>
      <c r="E85" s="40"/>
      <c r="F85" s="92">
        <f>IFERROR(VLOOKUP(C85,'Input 2 - Inventory'!D:H,4,FALSE),"")</f>
        <v>0</v>
      </c>
      <c r="G85" s="40"/>
      <c r="H85" s="40"/>
      <c r="I85" s="51"/>
      <c r="J85" s="51"/>
      <c r="K85" s="51"/>
      <c r="L85" s="93"/>
      <c r="M85" s="93"/>
      <c r="N85" s="93"/>
      <c r="O85" s="94">
        <f t="shared" si="10"/>
        <v>0</v>
      </c>
      <c r="P85" s="72">
        <f t="shared" si="11"/>
        <v>0</v>
      </c>
      <c r="Q85" s="89">
        <f t="shared" si="8"/>
        <v>0</v>
      </c>
      <c r="R85" s="89">
        <f t="shared" si="9"/>
        <v>0</v>
      </c>
      <c r="AA85" s="3" t="s">
        <v>1</v>
      </c>
    </row>
    <row r="86" spans="1:27" x14ac:dyDescent="0.2">
      <c r="A86" s="81">
        <f t="shared" si="12"/>
        <v>81</v>
      </c>
      <c r="B86" s="91">
        <f>IFERROR(VLOOKUP(C86,'Input 2 - Inventory'!D:F,3,FALSE),"")</f>
        <v>0</v>
      </c>
      <c r="C86" s="40"/>
      <c r="D86" s="40"/>
      <c r="E86" s="40"/>
      <c r="F86" s="92">
        <f>IFERROR(VLOOKUP(C86,'Input 2 - Inventory'!D:H,4,FALSE),"")</f>
        <v>0</v>
      </c>
      <c r="G86" s="40"/>
      <c r="H86" s="40"/>
      <c r="I86" s="51"/>
      <c r="J86" s="51"/>
      <c r="K86" s="51"/>
      <c r="L86" s="93"/>
      <c r="M86" s="93"/>
      <c r="N86" s="93"/>
      <c r="O86" s="94">
        <f t="shared" si="10"/>
        <v>0</v>
      </c>
      <c r="P86" s="72">
        <f t="shared" si="11"/>
        <v>0</v>
      </c>
      <c r="Q86" s="89">
        <f t="shared" si="8"/>
        <v>0</v>
      </c>
      <c r="R86" s="89">
        <f t="shared" si="9"/>
        <v>0</v>
      </c>
      <c r="AA86" s="3" t="s">
        <v>1</v>
      </c>
    </row>
    <row r="87" spans="1:27" x14ac:dyDescent="0.2">
      <c r="A87" s="81">
        <f t="shared" si="12"/>
        <v>82</v>
      </c>
      <c r="B87" s="91">
        <f>IFERROR(VLOOKUP(C87,'Input 2 - Inventory'!D:F,3,FALSE),"")</f>
        <v>0</v>
      </c>
      <c r="C87" s="40"/>
      <c r="D87" s="40"/>
      <c r="E87" s="40"/>
      <c r="F87" s="92">
        <f>IFERROR(VLOOKUP(C87,'Input 2 - Inventory'!D:H,4,FALSE),"")</f>
        <v>0</v>
      </c>
      <c r="G87" s="40"/>
      <c r="H87" s="40"/>
      <c r="I87" s="51"/>
      <c r="J87" s="51"/>
      <c r="K87" s="51"/>
      <c r="L87" s="93"/>
      <c r="M87" s="93"/>
      <c r="N87" s="93"/>
      <c r="O87" s="94">
        <f t="shared" si="10"/>
        <v>0</v>
      </c>
      <c r="P87" s="72">
        <f t="shared" si="11"/>
        <v>0</v>
      </c>
      <c r="Q87" s="89">
        <f t="shared" si="8"/>
        <v>0</v>
      </c>
      <c r="R87" s="89">
        <f t="shared" si="9"/>
        <v>0</v>
      </c>
      <c r="AA87" s="3" t="s">
        <v>1</v>
      </c>
    </row>
    <row r="88" spans="1:27" x14ac:dyDescent="0.2">
      <c r="A88" s="81">
        <f t="shared" si="12"/>
        <v>83</v>
      </c>
      <c r="B88" s="91">
        <f>IFERROR(VLOOKUP(C88,'Input 2 - Inventory'!D:F,3,FALSE),"")</f>
        <v>0</v>
      </c>
      <c r="C88" s="40"/>
      <c r="D88" s="40"/>
      <c r="E88" s="40"/>
      <c r="F88" s="92">
        <f>IFERROR(VLOOKUP(C88,'Input 2 - Inventory'!D:H,4,FALSE),"")</f>
        <v>0</v>
      </c>
      <c r="G88" s="40"/>
      <c r="H88" s="40"/>
      <c r="I88" s="51"/>
      <c r="J88" s="51"/>
      <c r="K88" s="51"/>
      <c r="L88" s="93"/>
      <c r="M88" s="93"/>
      <c r="N88" s="93"/>
      <c r="O88" s="94">
        <f t="shared" si="10"/>
        <v>0</v>
      </c>
      <c r="P88" s="72">
        <f t="shared" si="11"/>
        <v>0</v>
      </c>
      <c r="Q88" s="89">
        <f t="shared" si="8"/>
        <v>0</v>
      </c>
      <c r="R88" s="89">
        <f t="shared" si="9"/>
        <v>0</v>
      </c>
      <c r="AA88" s="3" t="s">
        <v>1</v>
      </c>
    </row>
    <row r="89" spans="1:27" x14ac:dyDescent="0.2">
      <c r="A89" s="81">
        <f t="shared" si="12"/>
        <v>84</v>
      </c>
      <c r="B89" s="91">
        <f>IFERROR(VLOOKUP(C89,'Input 2 - Inventory'!D:F,3,FALSE),"")</f>
        <v>0</v>
      </c>
      <c r="C89" s="40"/>
      <c r="D89" s="40"/>
      <c r="E89" s="40"/>
      <c r="F89" s="92">
        <f>IFERROR(VLOOKUP(C89,'Input 2 - Inventory'!D:H,4,FALSE),"")</f>
        <v>0</v>
      </c>
      <c r="G89" s="40"/>
      <c r="H89" s="40"/>
      <c r="I89" s="51"/>
      <c r="J89" s="51"/>
      <c r="K89" s="51"/>
      <c r="L89" s="93"/>
      <c r="M89" s="93"/>
      <c r="N89" s="93"/>
      <c r="O89" s="94">
        <f t="shared" si="10"/>
        <v>0</v>
      </c>
      <c r="P89" s="72">
        <f t="shared" si="11"/>
        <v>0</v>
      </c>
      <c r="Q89" s="89">
        <f t="shared" si="8"/>
        <v>0</v>
      </c>
      <c r="R89" s="89">
        <f t="shared" si="9"/>
        <v>0</v>
      </c>
      <c r="AA89" s="3" t="s">
        <v>1</v>
      </c>
    </row>
    <row r="90" spans="1:27" x14ac:dyDescent="0.2">
      <c r="A90" s="81">
        <f t="shared" si="12"/>
        <v>85</v>
      </c>
      <c r="B90" s="91">
        <f>IFERROR(VLOOKUP(C90,'Input 2 - Inventory'!D:F,3,FALSE),"")</f>
        <v>0</v>
      </c>
      <c r="C90" s="40"/>
      <c r="D90" s="40"/>
      <c r="E90" s="40"/>
      <c r="F90" s="92">
        <f>IFERROR(VLOOKUP(C90,'Input 2 - Inventory'!D:H,4,FALSE),"")</f>
        <v>0</v>
      </c>
      <c r="G90" s="40"/>
      <c r="H90" s="40"/>
      <c r="I90" s="51"/>
      <c r="J90" s="51"/>
      <c r="K90" s="51"/>
      <c r="L90" s="93"/>
      <c r="M90" s="93"/>
      <c r="N90" s="93"/>
      <c r="O90" s="94">
        <f t="shared" si="10"/>
        <v>0</v>
      </c>
      <c r="P90" s="72">
        <f t="shared" si="11"/>
        <v>0</v>
      </c>
      <c r="Q90" s="89">
        <f t="shared" si="8"/>
        <v>0</v>
      </c>
      <c r="R90" s="89">
        <f t="shared" si="9"/>
        <v>0</v>
      </c>
      <c r="AA90" s="3" t="s">
        <v>1</v>
      </c>
    </row>
    <row r="91" spans="1:27" x14ac:dyDescent="0.2">
      <c r="A91" s="81">
        <f t="shared" si="12"/>
        <v>86</v>
      </c>
      <c r="B91" s="91">
        <f>IFERROR(VLOOKUP(C91,'Input 2 - Inventory'!D:F,3,FALSE),"")</f>
        <v>0</v>
      </c>
      <c r="C91" s="40"/>
      <c r="D91" s="40"/>
      <c r="E91" s="40"/>
      <c r="F91" s="92">
        <f>IFERROR(VLOOKUP(C91,'Input 2 - Inventory'!D:H,4,FALSE),"")</f>
        <v>0</v>
      </c>
      <c r="G91" s="40"/>
      <c r="H91" s="40"/>
      <c r="I91" s="51"/>
      <c r="J91" s="51"/>
      <c r="K91" s="51"/>
      <c r="L91" s="93"/>
      <c r="M91" s="93"/>
      <c r="N91" s="93"/>
      <c r="O91" s="94">
        <f t="shared" si="10"/>
        <v>0</v>
      </c>
      <c r="P91" s="72">
        <f t="shared" si="11"/>
        <v>0</v>
      </c>
      <c r="Q91" s="89">
        <f t="shared" si="8"/>
        <v>0</v>
      </c>
      <c r="R91" s="89">
        <f t="shared" si="9"/>
        <v>0</v>
      </c>
      <c r="AA91" s="3" t="s">
        <v>1</v>
      </c>
    </row>
    <row r="92" spans="1:27" x14ac:dyDescent="0.2">
      <c r="A92" s="81">
        <f t="shared" si="12"/>
        <v>87</v>
      </c>
      <c r="B92" s="91">
        <f>IFERROR(VLOOKUP(C92,'Input 2 - Inventory'!D:F,3,FALSE),"")</f>
        <v>0</v>
      </c>
      <c r="C92" s="40"/>
      <c r="D92" s="40"/>
      <c r="E92" s="40"/>
      <c r="F92" s="92">
        <f>IFERROR(VLOOKUP(C92,'Input 2 - Inventory'!D:H,4,FALSE),"")</f>
        <v>0</v>
      </c>
      <c r="G92" s="40"/>
      <c r="H92" s="40"/>
      <c r="I92" s="51"/>
      <c r="J92" s="51"/>
      <c r="K92" s="51"/>
      <c r="L92" s="93"/>
      <c r="M92" s="93"/>
      <c r="N92" s="93"/>
      <c r="O92" s="94">
        <f t="shared" si="10"/>
        <v>0</v>
      </c>
      <c r="P92" s="72">
        <f t="shared" si="11"/>
        <v>0</v>
      </c>
      <c r="Q92" s="89">
        <f t="shared" si="8"/>
        <v>0</v>
      </c>
      <c r="R92" s="89">
        <f t="shared" si="9"/>
        <v>0</v>
      </c>
      <c r="AA92" s="3" t="s">
        <v>1</v>
      </c>
    </row>
    <row r="93" spans="1:27" x14ac:dyDescent="0.2">
      <c r="A93" s="81">
        <f t="shared" si="12"/>
        <v>88</v>
      </c>
      <c r="B93" s="91">
        <f>IFERROR(VLOOKUP(C93,'Input 2 - Inventory'!D:F,3,FALSE),"")</f>
        <v>0</v>
      </c>
      <c r="C93" s="40"/>
      <c r="D93" s="40"/>
      <c r="E93" s="40"/>
      <c r="F93" s="92">
        <f>IFERROR(VLOOKUP(C93,'Input 2 - Inventory'!D:H,4,FALSE),"")</f>
        <v>0</v>
      </c>
      <c r="G93" s="40"/>
      <c r="H93" s="40"/>
      <c r="I93" s="51"/>
      <c r="J93" s="51"/>
      <c r="K93" s="51"/>
      <c r="L93" s="93"/>
      <c r="M93" s="93"/>
      <c r="N93" s="93"/>
      <c r="O93" s="94">
        <f t="shared" si="10"/>
        <v>0</v>
      </c>
      <c r="P93" s="72">
        <f t="shared" si="11"/>
        <v>0</v>
      </c>
      <c r="Q93" s="89">
        <f t="shared" si="8"/>
        <v>0</v>
      </c>
      <c r="R93" s="89">
        <f t="shared" si="9"/>
        <v>0</v>
      </c>
      <c r="AA93" s="3" t="s">
        <v>1</v>
      </c>
    </row>
    <row r="94" spans="1:27" x14ac:dyDescent="0.2">
      <c r="A94" s="81">
        <f t="shared" si="12"/>
        <v>89</v>
      </c>
      <c r="B94" s="91">
        <f>IFERROR(VLOOKUP(C94,'Input 2 - Inventory'!D:F,3,FALSE),"")</f>
        <v>0</v>
      </c>
      <c r="C94" s="40"/>
      <c r="D94" s="40"/>
      <c r="E94" s="40"/>
      <c r="F94" s="92">
        <f>IFERROR(VLOOKUP(C94,'Input 2 - Inventory'!D:H,4,FALSE),"")</f>
        <v>0</v>
      </c>
      <c r="G94" s="40"/>
      <c r="H94" s="40"/>
      <c r="I94" s="51"/>
      <c r="J94" s="51"/>
      <c r="K94" s="51"/>
      <c r="L94" s="93"/>
      <c r="M94" s="93"/>
      <c r="N94" s="93"/>
      <c r="O94" s="94">
        <f t="shared" si="10"/>
        <v>0</v>
      </c>
      <c r="P94" s="72">
        <f t="shared" si="11"/>
        <v>0</v>
      </c>
      <c r="Q94" s="89">
        <f t="shared" si="8"/>
        <v>0</v>
      </c>
      <c r="R94" s="89">
        <f t="shared" si="9"/>
        <v>0</v>
      </c>
      <c r="AA94" s="3" t="s">
        <v>1</v>
      </c>
    </row>
    <row r="95" spans="1:27" x14ac:dyDescent="0.2">
      <c r="A95" s="81">
        <f t="shared" si="12"/>
        <v>90</v>
      </c>
      <c r="B95" s="91">
        <f>IFERROR(VLOOKUP(C95,'Input 2 - Inventory'!D:F,3,FALSE),"")</f>
        <v>0</v>
      </c>
      <c r="C95" s="40"/>
      <c r="D95" s="40"/>
      <c r="E95" s="40"/>
      <c r="F95" s="92">
        <f>IFERROR(VLOOKUP(C95,'Input 2 - Inventory'!D:H,4,FALSE),"")</f>
        <v>0</v>
      </c>
      <c r="G95" s="40"/>
      <c r="H95" s="40"/>
      <c r="I95" s="51"/>
      <c r="J95" s="51"/>
      <c r="K95" s="51"/>
      <c r="L95" s="93"/>
      <c r="M95" s="93"/>
      <c r="N95" s="93"/>
      <c r="O95" s="94">
        <f t="shared" si="10"/>
        <v>0</v>
      </c>
      <c r="P95" s="72">
        <f t="shared" si="11"/>
        <v>0</v>
      </c>
      <c r="Q95" s="89">
        <f t="shared" si="8"/>
        <v>0</v>
      </c>
      <c r="R95" s="89">
        <f t="shared" si="9"/>
        <v>0</v>
      </c>
      <c r="AA95" s="3" t="s">
        <v>1</v>
      </c>
    </row>
    <row r="96" spans="1:27" x14ac:dyDescent="0.2">
      <c r="A96" s="81">
        <f t="shared" si="12"/>
        <v>91</v>
      </c>
      <c r="B96" s="91">
        <f>IFERROR(VLOOKUP(C96,'Input 2 - Inventory'!D:F,3,FALSE),"")</f>
        <v>0</v>
      </c>
      <c r="C96" s="40"/>
      <c r="D96" s="40"/>
      <c r="E96" s="40"/>
      <c r="F96" s="92">
        <f>IFERROR(VLOOKUP(C96,'Input 2 - Inventory'!D:H,4,FALSE),"")</f>
        <v>0</v>
      </c>
      <c r="G96" s="40"/>
      <c r="H96" s="40"/>
      <c r="I96" s="51"/>
      <c r="J96" s="51"/>
      <c r="K96" s="51"/>
      <c r="L96" s="93"/>
      <c r="M96" s="93"/>
      <c r="N96" s="93"/>
      <c r="O96" s="94">
        <f t="shared" si="10"/>
        <v>0</v>
      </c>
      <c r="P96" s="72">
        <f t="shared" si="11"/>
        <v>0</v>
      </c>
      <c r="Q96" s="89">
        <f t="shared" si="8"/>
        <v>0</v>
      </c>
      <c r="R96" s="89">
        <f t="shared" si="9"/>
        <v>0</v>
      </c>
      <c r="AA96" s="3" t="s">
        <v>1</v>
      </c>
    </row>
    <row r="97" spans="1:27" x14ac:dyDescent="0.2">
      <c r="A97" s="81">
        <f t="shared" si="12"/>
        <v>92</v>
      </c>
      <c r="B97" s="91">
        <f>IFERROR(VLOOKUP(C97,'Input 2 - Inventory'!D:F,3,FALSE),"")</f>
        <v>0</v>
      </c>
      <c r="C97" s="40"/>
      <c r="D97" s="40"/>
      <c r="E97" s="40"/>
      <c r="F97" s="92">
        <f>IFERROR(VLOOKUP(C97,'Input 2 - Inventory'!D:H,4,FALSE),"")</f>
        <v>0</v>
      </c>
      <c r="G97" s="40"/>
      <c r="H97" s="40"/>
      <c r="I97" s="51"/>
      <c r="J97" s="51"/>
      <c r="K97" s="51"/>
      <c r="L97" s="93"/>
      <c r="M97" s="93"/>
      <c r="N97" s="93"/>
      <c r="O97" s="94">
        <f t="shared" si="10"/>
        <v>0</v>
      </c>
      <c r="P97" s="72">
        <f t="shared" si="11"/>
        <v>0</v>
      </c>
      <c r="Q97" s="89">
        <f t="shared" si="8"/>
        <v>0</v>
      </c>
      <c r="R97" s="89">
        <f t="shared" si="9"/>
        <v>0</v>
      </c>
      <c r="AA97" s="3" t="s">
        <v>1</v>
      </c>
    </row>
    <row r="98" spans="1:27" x14ac:dyDescent="0.2">
      <c r="A98" s="81">
        <f t="shared" si="12"/>
        <v>93</v>
      </c>
      <c r="B98" s="91">
        <f>IFERROR(VLOOKUP(C98,'Input 2 - Inventory'!D:F,3,FALSE),"")</f>
        <v>0</v>
      </c>
      <c r="C98" s="40"/>
      <c r="D98" s="40"/>
      <c r="E98" s="40"/>
      <c r="F98" s="92">
        <f>IFERROR(VLOOKUP(C98,'Input 2 - Inventory'!D:H,4,FALSE),"")</f>
        <v>0</v>
      </c>
      <c r="G98" s="40"/>
      <c r="H98" s="40"/>
      <c r="I98" s="51"/>
      <c r="J98" s="51"/>
      <c r="K98" s="51"/>
      <c r="L98" s="93"/>
      <c r="M98" s="93"/>
      <c r="N98" s="93"/>
      <c r="O98" s="94">
        <f t="shared" si="10"/>
        <v>0</v>
      </c>
      <c r="P98" s="72">
        <f t="shared" si="11"/>
        <v>0</v>
      </c>
      <c r="Q98" s="89">
        <f t="shared" si="8"/>
        <v>0</v>
      </c>
      <c r="R98" s="89">
        <f t="shared" si="9"/>
        <v>0</v>
      </c>
      <c r="AA98" s="3" t="s">
        <v>1</v>
      </c>
    </row>
    <row r="99" spans="1:27" x14ac:dyDescent="0.2">
      <c r="A99" s="81">
        <f t="shared" si="12"/>
        <v>94</v>
      </c>
      <c r="B99" s="91">
        <f>IFERROR(VLOOKUP(C99,'Input 2 - Inventory'!D:F,3,FALSE),"")</f>
        <v>0</v>
      </c>
      <c r="C99" s="40"/>
      <c r="D99" s="40"/>
      <c r="E99" s="40"/>
      <c r="F99" s="92">
        <f>IFERROR(VLOOKUP(C99,'Input 2 - Inventory'!D:H,4,FALSE),"")</f>
        <v>0</v>
      </c>
      <c r="G99" s="40"/>
      <c r="H99" s="40"/>
      <c r="I99" s="51"/>
      <c r="J99" s="51"/>
      <c r="K99" s="51"/>
      <c r="L99" s="93"/>
      <c r="M99" s="93"/>
      <c r="N99" s="93"/>
      <c r="O99" s="94">
        <f t="shared" si="10"/>
        <v>0</v>
      </c>
      <c r="P99" s="72">
        <f t="shared" si="11"/>
        <v>0</v>
      </c>
      <c r="Q99" s="89">
        <f t="shared" si="8"/>
        <v>0</v>
      </c>
      <c r="R99" s="89">
        <f t="shared" si="9"/>
        <v>0</v>
      </c>
      <c r="AA99" s="3" t="s">
        <v>1</v>
      </c>
    </row>
    <row r="100" spans="1:27" x14ac:dyDescent="0.2">
      <c r="A100" s="81">
        <f t="shared" si="12"/>
        <v>95</v>
      </c>
      <c r="B100" s="91">
        <f>IFERROR(VLOOKUP(C100,'Input 2 - Inventory'!D:F,3,FALSE),"")</f>
        <v>0</v>
      </c>
      <c r="C100" s="40"/>
      <c r="D100" s="40"/>
      <c r="E100" s="40"/>
      <c r="F100" s="92">
        <f>IFERROR(VLOOKUP(C100,'Input 2 - Inventory'!D:H,4,FALSE),"")</f>
        <v>0</v>
      </c>
      <c r="G100" s="40"/>
      <c r="H100" s="40"/>
      <c r="I100" s="51"/>
      <c r="J100" s="51"/>
      <c r="K100" s="51"/>
      <c r="L100" s="93"/>
      <c r="M100" s="93"/>
      <c r="N100" s="93"/>
      <c r="O100" s="94">
        <f t="shared" si="10"/>
        <v>0</v>
      </c>
      <c r="P100" s="72">
        <f t="shared" si="11"/>
        <v>0</v>
      </c>
      <c r="Q100" s="89">
        <f t="shared" si="8"/>
        <v>0</v>
      </c>
      <c r="R100" s="89">
        <f t="shared" si="9"/>
        <v>0</v>
      </c>
      <c r="AA100" s="3" t="s">
        <v>1</v>
      </c>
    </row>
    <row r="101" spans="1:27" x14ac:dyDescent="0.2">
      <c r="A101" s="81">
        <f t="shared" si="12"/>
        <v>96</v>
      </c>
      <c r="B101" s="91">
        <f>IFERROR(VLOOKUP(C101,'Input 2 - Inventory'!D:F,3,FALSE),"")</f>
        <v>0</v>
      </c>
      <c r="C101" s="40"/>
      <c r="D101" s="40"/>
      <c r="E101" s="40"/>
      <c r="F101" s="92">
        <f>IFERROR(VLOOKUP(C101,'Input 2 - Inventory'!D:H,4,FALSE),"")</f>
        <v>0</v>
      </c>
      <c r="G101" s="40"/>
      <c r="H101" s="40"/>
      <c r="I101" s="51"/>
      <c r="J101" s="51"/>
      <c r="K101" s="51"/>
      <c r="L101" s="93"/>
      <c r="M101" s="93"/>
      <c r="N101" s="93"/>
      <c r="O101" s="94">
        <f t="shared" si="10"/>
        <v>0</v>
      </c>
      <c r="P101" s="72">
        <f t="shared" si="11"/>
        <v>0</v>
      </c>
      <c r="Q101" s="89">
        <f t="shared" si="8"/>
        <v>0</v>
      </c>
      <c r="R101" s="89">
        <f t="shared" si="9"/>
        <v>0</v>
      </c>
      <c r="AA101" s="3" t="s">
        <v>1</v>
      </c>
    </row>
    <row r="102" spans="1:27" x14ac:dyDescent="0.2">
      <c r="A102" s="81">
        <f t="shared" si="12"/>
        <v>97</v>
      </c>
      <c r="B102" s="91">
        <f>IFERROR(VLOOKUP(C102,'Input 2 - Inventory'!D:F,3,FALSE),"")</f>
        <v>0</v>
      </c>
      <c r="C102" s="40"/>
      <c r="D102" s="40"/>
      <c r="E102" s="40"/>
      <c r="F102" s="92">
        <f>IFERROR(VLOOKUP(C102,'Input 2 - Inventory'!D:H,4,FALSE),"")</f>
        <v>0</v>
      </c>
      <c r="G102" s="40"/>
      <c r="H102" s="40"/>
      <c r="I102" s="51"/>
      <c r="J102" s="51"/>
      <c r="K102" s="51"/>
      <c r="L102" s="93"/>
      <c r="M102" s="93"/>
      <c r="N102" s="93"/>
      <c r="O102" s="94">
        <f t="shared" si="10"/>
        <v>0</v>
      </c>
      <c r="P102" s="72">
        <f t="shared" si="11"/>
        <v>0</v>
      </c>
      <c r="Q102" s="89">
        <f t="shared" si="8"/>
        <v>0</v>
      </c>
      <c r="R102" s="89">
        <f t="shared" si="9"/>
        <v>0</v>
      </c>
      <c r="AA102" s="3" t="s">
        <v>1</v>
      </c>
    </row>
    <row r="103" spans="1:27" x14ac:dyDescent="0.2">
      <c r="A103" s="81">
        <f t="shared" si="12"/>
        <v>98</v>
      </c>
      <c r="B103" s="91">
        <f>IFERROR(VLOOKUP(C103,'Input 2 - Inventory'!D:F,3,FALSE),"")</f>
        <v>0</v>
      </c>
      <c r="C103" s="40"/>
      <c r="D103" s="40"/>
      <c r="E103" s="40"/>
      <c r="F103" s="92">
        <f>IFERROR(VLOOKUP(C103,'Input 2 - Inventory'!D:H,4,FALSE),"")</f>
        <v>0</v>
      </c>
      <c r="G103" s="40"/>
      <c r="H103" s="40"/>
      <c r="I103" s="51"/>
      <c r="J103" s="51"/>
      <c r="K103" s="51"/>
      <c r="L103" s="93"/>
      <c r="M103" s="93"/>
      <c r="N103" s="93"/>
      <c r="O103" s="94">
        <f t="shared" si="10"/>
        <v>0</v>
      </c>
      <c r="P103" s="72">
        <f t="shared" si="11"/>
        <v>0</v>
      </c>
      <c r="Q103" s="89">
        <f t="shared" si="8"/>
        <v>0</v>
      </c>
      <c r="R103" s="89">
        <f t="shared" si="9"/>
        <v>0</v>
      </c>
      <c r="AA103" s="3" t="s">
        <v>1</v>
      </c>
    </row>
    <row r="104" spans="1:27" x14ac:dyDescent="0.2">
      <c r="A104" s="81">
        <f t="shared" si="12"/>
        <v>99</v>
      </c>
      <c r="B104" s="91">
        <f>IFERROR(VLOOKUP(C104,'Input 2 - Inventory'!D:F,3,FALSE),"")</f>
        <v>0</v>
      </c>
      <c r="C104" s="40"/>
      <c r="D104" s="40"/>
      <c r="E104" s="40"/>
      <c r="F104" s="92">
        <f>IFERROR(VLOOKUP(C104,'Input 2 - Inventory'!D:H,4,FALSE),"")</f>
        <v>0</v>
      </c>
      <c r="G104" s="40"/>
      <c r="H104" s="40"/>
      <c r="I104" s="51"/>
      <c r="J104" s="51"/>
      <c r="K104" s="51"/>
      <c r="L104" s="93"/>
      <c r="M104" s="93"/>
      <c r="N104" s="93"/>
      <c r="O104" s="94">
        <f t="shared" si="10"/>
        <v>0</v>
      </c>
      <c r="P104" s="72">
        <f t="shared" si="11"/>
        <v>0</v>
      </c>
      <c r="Q104" s="89">
        <f t="shared" si="8"/>
        <v>0</v>
      </c>
      <c r="R104" s="89">
        <f t="shared" si="9"/>
        <v>0</v>
      </c>
      <c r="AA104" s="3" t="s">
        <v>1</v>
      </c>
    </row>
    <row r="105" spans="1:27" x14ac:dyDescent="0.2">
      <c r="A105" s="81">
        <f t="shared" si="12"/>
        <v>100</v>
      </c>
      <c r="B105" s="91">
        <f>IFERROR(VLOOKUP(C105,'Input 2 - Inventory'!D:F,3,FALSE),"")</f>
        <v>0</v>
      </c>
      <c r="C105" s="40"/>
      <c r="D105" s="40"/>
      <c r="E105" s="40"/>
      <c r="F105" s="92">
        <f>IFERROR(VLOOKUP(C105,'Input 2 - Inventory'!D:H,4,FALSE),"")</f>
        <v>0</v>
      </c>
      <c r="G105" s="40"/>
      <c r="H105" s="40"/>
      <c r="I105" s="51"/>
      <c r="J105" s="51"/>
      <c r="K105" s="51"/>
      <c r="L105" s="93"/>
      <c r="M105" s="93"/>
      <c r="N105" s="93"/>
      <c r="O105" s="94">
        <f t="shared" si="10"/>
        <v>0</v>
      </c>
      <c r="P105" s="72">
        <f t="shared" si="11"/>
        <v>0</v>
      </c>
      <c r="Q105" s="89">
        <f t="shared" si="8"/>
        <v>0</v>
      </c>
      <c r="R105" s="89">
        <f t="shared" si="9"/>
        <v>0</v>
      </c>
      <c r="AA105" s="3" t="s">
        <v>1</v>
      </c>
    </row>
    <row r="106" spans="1:27" x14ac:dyDescent="0.2">
      <c r="A106" s="81">
        <f t="shared" si="12"/>
        <v>101</v>
      </c>
      <c r="B106" s="91">
        <f>IFERROR(VLOOKUP(C106,'Input 2 - Inventory'!D:F,3,FALSE),"")</f>
        <v>0</v>
      </c>
      <c r="C106" s="40"/>
      <c r="D106" s="40"/>
      <c r="E106" s="40"/>
      <c r="F106" s="92">
        <f>IFERROR(VLOOKUP(C106,'Input 2 - Inventory'!D:H,4,FALSE),"")</f>
        <v>0</v>
      </c>
      <c r="G106" s="40"/>
      <c r="H106" s="40"/>
      <c r="I106" s="51"/>
      <c r="J106" s="51"/>
      <c r="K106" s="51"/>
      <c r="L106" s="93"/>
      <c r="M106" s="93"/>
      <c r="N106" s="93"/>
      <c r="O106" s="94">
        <f t="shared" si="10"/>
        <v>0</v>
      </c>
      <c r="P106" s="72">
        <f t="shared" si="11"/>
        <v>0</v>
      </c>
      <c r="Q106" s="89">
        <f t="shared" si="8"/>
        <v>0</v>
      </c>
      <c r="R106" s="89">
        <f t="shared" si="9"/>
        <v>0</v>
      </c>
      <c r="AA106" s="3" t="s">
        <v>1</v>
      </c>
    </row>
    <row r="107" spans="1:27" x14ac:dyDescent="0.2">
      <c r="A107" s="81">
        <f t="shared" si="12"/>
        <v>102</v>
      </c>
      <c r="B107" s="91">
        <f>IFERROR(VLOOKUP(C107,'Input 2 - Inventory'!D:F,3,FALSE),"")</f>
        <v>0</v>
      </c>
      <c r="C107" s="40"/>
      <c r="D107" s="40"/>
      <c r="E107" s="40"/>
      <c r="F107" s="92">
        <f>IFERROR(VLOOKUP(C107,'Input 2 - Inventory'!D:H,4,FALSE),"")</f>
        <v>0</v>
      </c>
      <c r="G107" s="40"/>
      <c r="H107" s="40"/>
      <c r="I107" s="51"/>
      <c r="J107" s="51"/>
      <c r="K107" s="51"/>
      <c r="L107" s="93"/>
      <c r="M107" s="93"/>
      <c r="N107" s="93"/>
      <c r="O107" s="94">
        <f t="shared" si="10"/>
        <v>0</v>
      </c>
      <c r="P107" s="72">
        <f t="shared" si="11"/>
        <v>0</v>
      </c>
      <c r="Q107" s="89">
        <f t="shared" si="8"/>
        <v>0</v>
      </c>
      <c r="R107" s="89">
        <f t="shared" si="9"/>
        <v>0</v>
      </c>
      <c r="AA107" s="3" t="s">
        <v>1</v>
      </c>
    </row>
    <row r="108" spans="1:27" x14ac:dyDescent="0.2">
      <c r="A108" s="81">
        <f t="shared" si="12"/>
        <v>103</v>
      </c>
      <c r="B108" s="91">
        <f>IFERROR(VLOOKUP(C108,'Input 2 - Inventory'!D:F,3,FALSE),"")</f>
        <v>0</v>
      </c>
      <c r="C108" s="40"/>
      <c r="D108" s="40"/>
      <c r="E108" s="40"/>
      <c r="F108" s="92">
        <f>IFERROR(VLOOKUP(C108,'Input 2 - Inventory'!D:H,4,FALSE),"")</f>
        <v>0</v>
      </c>
      <c r="G108" s="40"/>
      <c r="H108" s="40"/>
      <c r="I108" s="51"/>
      <c r="J108" s="51"/>
      <c r="K108" s="51"/>
      <c r="L108" s="93"/>
      <c r="M108" s="93"/>
      <c r="N108" s="93"/>
      <c r="O108" s="94">
        <f t="shared" si="10"/>
        <v>0</v>
      </c>
      <c r="P108" s="72">
        <f t="shared" si="11"/>
        <v>0</v>
      </c>
      <c r="Q108" s="89">
        <f t="shared" si="8"/>
        <v>0</v>
      </c>
      <c r="R108" s="89">
        <f t="shared" si="9"/>
        <v>0</v>
      </c>
      <c r="AA108" s="3" t="s">
        <v>1</v>
      </c>
    </row>
    <row r="109" spans="1:27" x14ac:dyDescent="0.2">
      <c r="A109" s="81">
        <f t="shared" si="12"/>
        <v>104</v>
      </c>
      <c r="B109" s="91">
        <f>IFERROR(VLOOKUP(C109,'Input 2 - Inventory'!D:F,3,FALSE),"")</f>
        <v>0</v>
      </c>
      <c r="C109" s="40"/>
      <c r="D109" s="40"/>
      <c r="E109" s="40"/>
      <c r="F109" s="92">
        <f>IFERROR(VLOOKUP(C109,'Input 2 - Inventory'!D:H,4,FALSE),"")</f>
        <v>0</v>
      </c>
      <c r="G109" s="40"/>
      <c r="H109" s="40"/>
      <c r="I109" s="51"/>
      <c r="J109" s="51"/>
      <c r="K109" s="51"/>
      <c r="L109" s="93"/>
      <c r="M109" s="93"/>
      <c r="N109" s="93"/>
      <c r="O109" s="94">
        <f t="shared" si="10"/>
        <v>0</v>
      </c>
      <c r="P109" s="72">
        <f t="shared" si="11"/>
        <v>0</v>
      </c>
      <c r="Q109" s="89">
        <f t="shared" si="8"/>
        <v>0</v>
      </c>
      <c r="R109" s="89">
        <f t="shared" si="9"/>
        <v>0</v>
      </c>
      <c r="AA109" s="3" t="s">
        <v>1</v>
      </c>
    </row>
    <row r="110" spans="1:27" x14ac:dyDescent="0.2">
      <c r="A110" s="81">
        <f t="shared" si="12"/>
        <v>105</v>
      </c>
      <c r="B110" s="91">
        <f>IFERROR(VLOOKUP(C110,'Input 2 - Inventory'!D:F,3,FALSE),"")</f>
        <v>0</v>
      </c>
      <c r="C110" s="40"/>
      <c r="D110" s="40"/>
      <c r="E110" s="40"/>
      <c r="F110" s="92">
        <f>IFERROR(VLOOKUP(C110,'Input 2 - Inventory'!D:H,4,FALSE),"")</f>
        <v>0</v>
      </c>
      <c r="G110" s="40"/>
      <c r="H110" s="40"/>
      <c r="I110" s="51"/>
      <c r="J110" s="51"/>
      <c r="K110" s="51"/>
      <c r="L110" s="93"/>
      <c r="M110" s="93"/>
      <c r="N110" s="93"/>
      <c r="O110" s="94">
        <f t="shared" si="10"/>
        <v>0</v>
      </c>
      <c r="P110" s="72">
        <f t="shared" si="11"/>
        <v>0</v>
      </c>
      <c r="Q110" s="89">
        <f t="shared" si="8"/>
        <v>0</v>
      </c>
      <c r="R110" s="89">
        <f t="shared" si="9"/>
        <v>0</v>
      </c>
      <c r="AA110" s="3" t="s">
        <v>1</v>
      </c>
    </row>
    <row r="111" spans="1:27" x14ac:dyDescent="0.2">
      <c r="A111" s="81">
        <f t="shared" si="12"/>
        <v>106</v>
      </c>
      <c r="B111" s="91">
        <f>IFERROR(VLOOKUP(C111,'Input 2 - Inventory'!D:F,3,FALSE),"")</f>
        <v>0</v>
      </c>
      <c r="C111" s="40"/>
      <c r="D111" s="40"/>
      <c r="E111" s="40"/>
      <c r="F111" s="92">
        <f>IFERROR(VLOOKUP(C111,'Input 2 - Inventory'!D:H,4,FALSE),"")</f>
        <v>0</v>
      </c>
      <c r="G111" s="40"/>
      <c r="H111" s="40"/>
      <c r="I111" s="51"/>
      <c r="J111" s="51"/>
      <c r="K111" s="51"/>
      <c r="L111" s="93"/>
      <c r="M111" s="93"/>
      <c r="N111" s="93"/>
      <c r="O111" s="94">
        <f t="shared" si="10"/>
        <v>0</v>
      </c>
      <c r="P111" s="72">
        <f t="shared" si="11"/>
        <v>0</v>
      </c>
      <c r="Q111" s="89">
        <f t="shared" si="8"/>
        <v>0</v>
      </c>
      <c r="R111" s="89">
        <f t="shared" si="9"/>
        <v>0</v>
      </c>
      <c r="AA111" s="3" t="s">
        <v>1</v>
      </c>
    </row>
    <row r="112" spans="1:27" x14ac:dyDescent="0.2">
      <c r="A112" s="81">
        <f t="shared" si="12"/>
        <v>107</v>
      </c>
      <c r="B112" s="91">
        <f>IFERROR(VLOOKUP(C112,'Input 2 - Inventory'!D:F,3,FALSE),"")</f>
        <v>0</v>
      </c>
      <c r="C112" s="40"/>
      <c r="D112" s="40"/>
      <c r="E112" s="40"/>
      <c r="F112" s="92">
        <f>IFERROR(VLOOKUP(C112,'Input 2 - Inventory'!D:H,4,FALSE),"")</f>
        <v>0</v>
      </c>
      <c r="G112" s="40"/>
      <c r="H112" s="40"/>
      <c r="I112" s="51"/>
      <c r="J112" s="51"/>
      <c r="K112" s="51"/>
      <c r="L112" s="93"/>
      <c r="M112" s="93"/>
      <c r="N112" s="93"/>
      <c r="O112" s="94">
        <f t="shared" si="10"/>
        <v>0</v>
      </c>
      <c r="P112" s="72">
        <f t="shared" si="11"/>
        <v>0</v>
      </c>
      <c r="Q112" s="89">
        <f t="shared" si="8"/>
        <v>0</v>
      </c>
      <c r="R112" s="89">
        <f t="shared" si="9"/>
        <v>0</v>
      </c>
      <c r="AA112" s="3" t="s">
        <v>1</v>
      </c>
    </row>
    <row r="113" spans="1:27" x14ac:dyDescent="0.2">
      <c r="A113" s="81">
        <f t="shared" si="12"/>
        <v>108</v>
      </c>
      <c r="B113" s="91">
        <f>IFERROR(VLOOKUP(C113,'Input 2 - Inventory'!D:F,3,FALSE),"")</f>
        <v>0</v>
      </c>
      <c r="C113" s="40"/>
      <c r="D113" s="40"/>
      <c r="E113" s="40"/>
      <c r="F113" s="92">
        <f>IFERROR(VLOOKUP(C113,'Input 2 - Inventory'!D:H,4,FALSE),"")</f>
        <v>0</v>
      </c>
      <c r="G113" s="40"/>
      <c r="H113" s="40"/>
      <c r="I113" s="51"/>
      <c r="J113" s="51"/>
      <c r="K113" s="51"/>
      <c r="L113" s="93"/>
      <c r="M113" s="93"/>
      <c r="N113" s="93"/>
      <c r="O113" s="94">
        <f t="shared" si="10"/>
        <v>0</v>
      </c>
      <c r="P113" s="72">
        <f t="shared" si="11"/>
        <v>0</v>
      </c>
      <c r="Q113" s="89">
        <f t="shared" si="8"/>
        <v>0</v>
      </c>
      <c r="R113" s="89">
        <f t="shared" si="9"/>
        <v>0</v>
      </c>
      <c r="AA113" s="3" t="s">
        <v>1</v>
      </c>
    </row>
    <row r="114" spans="1:27" x14ac:dyDescent="0.2">
      <c r="A114" s="81">
        <f t="shared" si="12"/>
        <v>109</v>
      </c>
      <c r="B114" s="91">
        <f>IFERROR(VLOOKUP(C114,'Input 2 - Inventory'!D:F,3,FALSE),"")</f>
        <v>0</v>
      </c>
      <c r="C114" s="40"/>
      <c r="D114" s="40"/>
      <c r="E114" s="40"/>
      <c r="F114" s="92">
        <f>IFERROR(VLOOKUP(C114,'Input 2 - Inventory'!D:H,4,FALSE),"")</f>
        <v>0</v>
      </c>
      <c r="G114" s="40"/>
      <c r="H114" s="40"/>
      <c r="I114" s="51"/>
      <c r="J114" s="51"/>
      <c r="K114" s="51"/>
      <c r="L114" s="93"/>
      <c r="M114" s="93"/>
      <c r="N114" s="93"/>
      <c r="O114" s="94">
        <f t="shared" si="10"/>
        <v>0</v>
      </c>
      <c r="P114" s="72">
        <f t="shared" si="11"/>
        <v>0</v>
      </c>
      <c r="Q114" s="89">
        <f t="shared" si="8"/>
        <v>0</v>
      </c>
      <c r="R114" s="89">
        <f t="shared" si="9"/>
        <v>0</v>
      </c>
      <c r="AA114" s="3" t="s">
        <v>1</v>
      </c>
    </row>
    <row r="115" spans="1:27" x14ac:dyDescent="0.2">
      <c r="A115" s="81">
        <f t="shared" si="12"/>
        <v>110</v>
      </c>
      <c r="B115" s="91">
        <f>IFERROR(VLOOKUP(C115,'Input 2 - Inventory'!D:F,3,FALSE),"")</f>
        <v>0</v>
      </c>
      <c r="C115" s="40"/>
      <c r="D115" s="40"/>
      <c r="E115" s="40"/>
      <c r="F115" s="92">
        <f>IFERROR(VLOOKUP(C115,'Input 2 - Inventory'!D:H,4,FALSE),"")</f>
        <v>0</v>
      </c>
      <c r="G115" s="40"/>
      <c r="H115" s="40"/>
      <c r="I115" s="51"/>
      <c r="J115" s="51"/>
      <c r="K115" s="51"/>
      <c r="L115" s="93"/>
      <c r="M115" s="93"/>
      <c r="N115" s="93"/>
      <c r="O115" s="94">
        <f t="shared" si="10"/>
        <v>0</v>
      </c>
      <c r="P115" s="72">
        <f t="shared" si="11"/>
        <v>0</v>
      </c>
      <c r="Q115" s="89">
        <f t="shared" si="8"/>
        <v>0</v>
      </c>
      <c r="R115" s="89">
        <f t="shared" si="9"/>
        <v>0</v>
      </c>
      <c r="AA115" s="3" t="s">
        <v>1</v>
      </c>
    </row>
    <row r="116" spans="1:27" x14ac:dyDescent="0.2">
      <c r="A116" s="81">
        <f t="shared" si="12"/>
        <v>111</v>
      </c>
      <c r="B116" s="91">
        <f>IFERROR(VLOOKUP(C116,'Input 2 - Inventory'!D:F,3,FALSE),"")</f>
        <v>0</v>
      </c>
      <c r="C116" s="40"/>
      <c r="D116" s="40"/>
      <c r="E116" s="40"/>
      <c r="F116" s="92">
        <f>IFERROR(VLOOKUP(C116,'Input 2 - Inventory'!D:H,4,FALSE),"")</f>
        <v>0</v>
      </c>
      <c r="G116" s="40"/>
      <c r="H116" s="40"/>
      <c r="I116" s="51"/>
      <c r="J116" s="51"/>
      <c r="K116" s="51"/>
      <c r="L116" s="93"/>
      <c r="M116" s="93"/>
      <c r="N116" s="93"/>
      <c r="O116" s="94">
        <f t="shared" si="10"/>
        <v>0</v>
      </c>
      <c r="P116" s="72">
        <f t="shared" si="11"/>
        <v>0</v>
      </c>
      <c r="Q116" s="89">
        <f t="shared" si="8"/>
        <v>0</v>
      </c>
      <c r="R116" s="89">
        <f t="shared" si="9"/>
        <v>0</v>
      </c>
      <c r="AA116" s="3" t="s">
        <v>1</v>
      </c>
    </row>
    <row r="117" spans="1:27" x14ac:dyDescent="0.2">
      <c r="A117" s="81">
        <f t="shared" si="12"/>
        <v>112</v>
      </c>
      <c r="B117" s="91">
        <f>IFERROR(VLOOKUP(C117,'Input 2 - Inventory'!D:F,3,FALSE),"")</f>
        <v>0</v>
      </c>
      <c r="C117" s="40"/>
      <c r="D117" s="40"/>
      <c r="E117" s="40"/>
      <c r="F117" s="92">
        <f>IFERROR(VLOOKUP(C117,'Input 2 - Inventory'!D:H,4,FALSE),"")</f>
        <v>0</v>
      </c>
      <c r="G117" s="40"/>
      <c r="H117" s="40"/>
      <c r="I117" s="51"/>
      <c r="J117" s="51"/>
      <c r="K117" s="51"/>
      <c r="L117" s="93"/>
      <c r="M117" s="93"/>
      <c r="N117" s="93"/>
      <c r="O117" s="94">
        <f t="shared" si="10"/>
        <v>0</v>
      </c>
      <c r="P117" s="72">
        <f t="shared" si="11"/>
        <v>0</v>
      </c>
      <c r="Q117" s="89">
        <f t="shared" si="8"/>
        <v>0</v>
      </c>
      <c r="R117" s="89">
        <f t="shared" si="9"/>
        <v>0</v>
      </c>
      <c r="AA117" s="3" t="s">
        <v>1</v>
      </c>
    </row>
    <row r="118" spans="1:27" x14ac:dyDescent="0.2">
      <c r="A118" s="81">
        <f t="shared" si="12"/>
        <v>113</v>
      </c>
      <c r="B118" s="91">
        <f>IFERROR(VLOOKUP(C118,'Input 2 - Inventory'!D:F,3,FALSE),"")</f>
        <v>0</v>
      </c>
      <c r="C118" s="40"/>
      <c r="D118" s="40"/>
      <c r="E118" s="40"/>
      <c r="F118" s="92">
        <f>IFERROR(VLOOKUP(C118,'Input 2 - Inventory'!D:H,4,FALSE),"")</f>
        <v>0</v>
      </c>
      <c r="G118" s="40"/>
      <c r="H118" s="40"/>
      <c r="I118" s="51"/>
      <c r="J118" s="51"/>
      <c r="K118" s="51"/>
      <c r="L118" s="93"/>
      <c r="M118" s="93"/>
      <c r="N118" s="93"/>
      <c r="O118" s="94">
        <f t="shared" si="10"/>
        <v>0</v>
      </c>
      <c r="P118" s="72">
        <f t="shared" si="11"/>
        <v>0</v>
      </c>
      <c r="Q118" s="89">
        <f t="shared" si="8"/>
        <v>0</v>
      </c>
      <c r="R118" s="89">
        <f t="shared" si="9"/>
        <v>0</v>
      </c>
      <c r="AA118" s="3" t="s">
        <v>1</v>
      </c>
    </row>
    <row r="119" spans="1:27" x14ac:dyDescent="0.2">
      <c r="A119" s="81">
        <f t="shared" si="12"/>
        <v>114</v>
      </c>
      <c r="B119" s="91">
        <f>IFERROR(VLOOKUP(C119,'Input 2 - Inventory'!D:F,3,FALSE),"")</f>
        <v>0</v>
      </c>
      <c r="C119" s="40"/>
      <c r="D119" s="40"/>
      <c r="E119" s="40"/>
      <c r="F119" s="92">
        <f>IFERROR(VLOOKUP(C119,'Input 2 - Inventory'!D:H,4,FALSE),"")</f>
        <v>0</v>
      </c>
      <c r="G119" s="40"/>
      <c r="H119" s="40"/>
      <c r="I119" s="51"/>
      <c r="J119" s="51"/>
      <c r="K119" s="51"/>
      <c r="L119" s="93"/>
      <c r="M119" s="93"/>
      <c r="N119" s="93"/>
      <c r="O119" s="94">
        <f t="shared" si="10"/>
        <v>0</v>
      </c>
      <c r="P119" s="72">
        <f t="shared" si="11"/>
        <v>0</v>
      </c>
      <c r="Q119" s="89">
        <f t="shared" si="8"/>
        <v>0</v>
      </c>
      <c r="R119" s="89">
        <f t="shared" si="9"/>
        <v>0</v>
      </c>
      <c r="AA119" s="3" t="s">
        <v>1</v>
      </c>
    </row>
    <row r="120" spans="1:27" x14ac:dyDescent="0.2">
      <c r="A120" s="81">
        <f t="shared" si="12"/>
        <v>115</v>
      </c>
      <c r="B120" s="91">
        <f>IFERROR(VLOOKUP(C120,'Input 2 - Inventory'!D:F,3,FALSE),"")</f>
        <v>0</v>
      </c>
      <c r="C120" s="40"/>
      <c r="D120" s="40"/>
      <c r="E120" s="40"/>
      <c r="F120" s="92">
        <f>IFERROR(VLOOKUP(C120,'Input 2 - Inventory'!D:H,4,FALSE),"")</f>
        <v>0</v>
      </c>
      <c r="G120" s="40"/>
      <c r="H120" s="40"/>
      <c r="I120" s="51"/>
      <c r="J120" s="51"/>
      <c r="K120" s="51"/>
      <c r="L120" s="93"/>
      <c r="M120" s="93"/>
      <c r="N120" s="93"/>
      <c r="O120" s="94">
        <f t="shared" si="10"/>
        <v>0</v>
      </c>
      <c r="P120" s="72">
        <f t="shared" si="11"/>
        <v>0</v>
      </c>
      <c r="Q120" s="89">
        <f t="shared" si="8"/>
        <v>0</v>
      </c>
      <c r="R120" s="89">
        <f t="shared" si="9"/>
        <v>0</v>
      </c>
      <c r="AA120" s="3" t="s">
        <v>1</v>
      </c>
    </row>
    <row r="121" spans="1:27" x14ac:dyDescent="0.2">
      <c r="A121" s="81">
        <f t="shared" si="12"/>
        <v>116</v>
      </c>
      <c r="B121" s="91">
        <f>IFERROR(VLOOKUP(C121,'Input 2 - Inventory'!D:F,3,FALSE),"")</f>
        <v>0</v>
      </c>
      <c r="C121" s="40"/>
      <c r="D121" s="40"/>
      <c r="E121" s="40"/>
      <c r="F121" s="92">
        <f>IFERROR(VLOOKUP(C121,'Input 2 - Inventory'!D:H,4,FALSE),"")</f>
        <v>0</v>
      </c>
      <c r="G121" s="40"/>
      <c r="H121" s="40"/>
      <c r="I121" s="51"/>
      <c r="J121" s="51"/>
      <c r="K121" s="51"/>
      <c r="L121" s="93"/>
      <c r="M121" s="93"/>
      <c r="N121" s="93"/>
      <c r="O121" s="94">
        <f t="shared" si="10"/>
        <v>0</v>
      </c>
      <c r="P121" s="72">
        <f t="shared" si="11"/>
        <v>0</v>
      </c>
      <c r="Q121" s="89">
        <f t="shared" si="8"/>
        <v>0</v>
      </c>
      <c r="R121" s="89">
        <f t="shared" si="9"/>
        <v>0</v>
      </c>
      <c r="AA121" s="3" t="s">
        <v>1</v>
      </c>
    </row>
    <row r="122" spans="1:27" x14ac:dyDescent="0.2">
      <c r="A122" s="81">
        <f t="shared" si="12"/>
        <v>117</v>
      </c>
      <c r="B122" s="91">
        <f>IFERROR(VLOOKUP(C122,'Input 2 - Inventory'!D:F,3,FALSE),"")</f>
        <v>0</v>
      </c>
      <c r="C122" s="40"/>
      <c r="D122" s="40"/>
      <c r="E122" s="40"/>
      <c r="F122" s="92">
        <f>IFERROR(VLOOKUP(C122,'Input 2 - Inventory'!D:H,4,FALSE),"")</f>
        <v>0</v>
      </c>
      <c r="G122" s="40"/>
      <c r="H122" s="40"/>
      <c r="I122" s="51"/>
      <c r="J122" s="51"/>
      <c r="K122" s="51"/>
      <c r="L122" s="93"/>
      <c r="M122" s="93"/>
      <c r="N122" s="93"/>
      <c r="O122" s="94">
        <f t="shared" si="10"/>
        <v>0</v>
      </c>
      <c r="P122" s="72">
        <f t="shared" si="11"/>
        <v>0</v>
      </c>
      <c r="Q122" s="89">
        <f t="shared" si="8"/>
        <v>0</v>
      </c>
      <c r="R122" s="89">
        <f t="shared" si="9"/>
        <v>0</v>
      </c>
      <c r="AA122" s="3" t="s">
        <v>1</v>
      </c>
    </row>
    <row r="123" spans="1:27" x14ac:dyDescent="0.2">
      <c r="A123" s="81">
        <f t="shared" si="12"/>
        <v>118</v>
      </c>
      <c r="B123" s="91">
        <f>IFERROR(VLOOKUP(C123,'Input 2 - Inventory'!D:F,3,FALSE),"")</f>
        <v>0</v>
      </c>
      <c r="C123" s="40"/>
      <c r="D123" s="40"/>
      <c r="E123" s="40"/>
      <c r="F123" s="92">
        <f>IFERROR(VLOOKUP(C123,'Input 2 - Inventory'!D:H,4,FALSE),"")</f>
        <v>0</v>
      </c>
      <c r="G123" s="40"/>
      <c r="H123" s="40"/>
      <c r="I123" s="51"/>
      <c r="J123" s="51"/>
      <c r="K123" s="51"/>
      <c r="L123" s="93"/>
      <c r="M123" s="93"/>
      <c r="N123" s="93"/>
      <c r="O123" s="94">
        <f t="shared" si="10"/>
        <v>0</v>
      </c>
      <c r="P123" s="72">
        <f t="shared" si="11"/>
        <v>0</v>
      </c>
      <c r="Q123" s="89">
        <f t="shared" si="8"/>
        <v>0</v>
      </c>
      <c r="R123" s="89">
        <f t="shared" si="9"/>
        <v>0</v>
      </c>
      <c r="AA123" s="3" t="s">
        <v>1</v>
      </c>
    </row>
    <row r="124" spans="1:27" x14ac:dyDescent="0.2">
      <c r="A124" s="81">
        <f t="shared" si="12"/>
        <v>119</v>
      </c>
      <c r="B124" s="91">
        <f>IFERROR(VLOOKUP(C124,'Input 2 - Inventory'!D:F,3,FALSE),"")</f>
        <v>0</v>
      </c>
      <c r="C124" s="40"/>
      <c r="D124" s="40"/>
      <c r="E124" s="40"/>
      <c r="F124" s="92">
        <f>IFERROR(VLOOKUP(C124,'Input 2 - Inventory'!D:H,4,FALSE),"")</f>
        <v>0</v>
      </c>
      <c r="G124" s="40"/>
      <c r="H124" s="40"/>
      <c r="I124" s="51"/>
      <c r="J124" s="51"/>
      <c r="K124" s="51"/>
      <c r="L124" s="93"/>
      <c r="M124" s="93"/>
      <c r="N124" s="93"/>
      <c r="O124" s="94">
        <f t="shared" si="10"/>
        <v>0</v>
      </c>
      <c r="P124" s="72">
        <f t="shared" si="11"/>
        <v>0</v>
      </c>
      <c r="Q124" s="89">
        <f t="shared" si="8"/>
        <v>0</v>
      </c>
      <c r="R124" s="89">
        <f t="shared" si="9"/>
        <v>0</v>
      </c>
      <c r="AA124" s="3" t="s">
        <v>1</v>
      </c>
    </row>
    <row r="125" spans="1:27" x14ac:dyDescent="0.2">
      <c r="A125" s="81">
        <f t="shared" si="12"/>
        <v>120</v>
      </c>
      <c r="B125" s="91">
        <f>IFERROR(VLOOKUP(C125,'Input 2 - Inventory'!D:F,3,FALSE),"")</f>
        <v>0</v>
      </c>
      <c r="C125" s="40"/>
      <c r="D125" s="40"/>
      <c r="E125" s="40"/>
      <c r="F125" s="92">
        <f>IFERROR(VLOOKUP(C125,'Input 2 - Inventory'!D:H,4,FALSE),"")</f>
        <v>0</v>
      </c>
      <c r="G125" s="40"/>
      <c r="H125" s="40"/>
      <c r="I125" s="51"/>
      <c r="J125" s="51"/>
      <c r="K125" s="51"/>
      <c r="L125" s="93"/>
      <c r="M125" s="93"/>
      <c r="N125" s="93"/>
      <c r="O125" s="94">
        <f t="shared" si="10"/>
        <v>0</v>
      </c>
      <c r="P125" s="72">
        <f t="shared" si="11"/>
        <v>0</v>
      </c>
      <c r="Q125" s="89">
        <f t="shared" si="8"/>
        <v>0</v>
      </c>
      <c r="R125" s="89">
        <f t="shared" si="9"/>
        <v>0</v>
      </c>
      <c r="AA125" s="3" t="s">
        <v>1</v>
      </c>
    </row>
    <row r="126" spans="1:27" x14ac:dyDescent="0.2">
      <c r="A126" s="81">
        <f t="shared" si="12"/>
        <v>121</v>
      </c>
      <c r="B126" s="91">
        <f>IFERROR(VLOOKUP(C126,'Input 2 - Inventory'!D:F,3,FALSE),"")</f>
        <v>0</v>
      </c>
      <c r="C126" s="40"/>
      <c r="D126" s="40"/>
      <c r="E126" s="40"/>
      <c r="F126" s="92">
        <f>IFERROR(VLOOKUP(C126,'Input 2 - Inventory'!D:H,4,FALSE),"")</f>
        <v>0</v>
      </c>
      <c r="G126" s="40"/>
      <c r="H126" s="40"/>
      <c r="I126" s="51"/>
      <c r="J126" s="51"/>
      <c r="K126" s="51"/>
      <c r="L126" s="93"/>
      <c r="M126" s="93"/>
      <c r="N126" s="93"/>
      <c r="O126" s="94">
        <f t="shared" si="10"/>
        <v>0</v>
      </c>
      <c r="P126" s="72">
        <f t="shared" si="11"/>
        <v>0</v>
      </c>
      <c r="Q126" s="89">
        <f t="shared" si="8"/>
        <v>0</v>
      </c>
      <c r="R126" s="89">
        <f t="shared" si="9"/>
        <v>0</v>
      </c>
      <c r="AA126" s="3" t="s">
        <v>1</v>
      </c>
    </row>
    <row r="127" spans="1:27" x14ac:dyDescent="0.2">
      <c r="A127" s="81">
        <f t="shared" si="12"/>
        <v>122</v>
      </c>
      <c r="B127" s="91">
        <f>IFERROR(VLOOKUP(C127,'Input 2 - Inventory'!D:F,3,FALSE),"")</f>
        <v>0</v>
      </c>
      <c r="C127" s="40"/>
      <c r="D127" s="40"/>
      <c r="E127" s="40"/>
      <c r="F127" s="92">
        <f>IFERROR(VLOOKUP(C127,'Input 2 - Inventory'!D:H,4,FALSE),"")</f>
        <v>0</v>
      </c>
      <c r="G127" s="40"/>
      <c r="H127" s="40"/>
      <c r="I127" s="51"/>
      <c r="J127" s="51"/>
      <c r="K127" s="51"/>
      <c r="L127" s="93"/>
      <c r="M127" s="93"/>
      <c r="N127" s="93"/>
      <c r="O127" s="94">
        <f t="shared" si="10"/>
        <v>0</v>
      </c>
      <c r="P127" s="72">
        <f t="shared" si="11"/>
        <v>0</v>
      </c>
      <c r="Q127" s="89">
        <f t="shared" si="8"/>
        <v>0</v>
      </c>
      <c r="R127" s="89">
        <f t="shared" si="9"/>
        <v>0</v>
      </c>
      <c r="AA127" s="3" t="s">
        <v>1</v>
      </c>
    </row>
    <row r="128" spans="1:27" x14ac:dyDescent="0.2">
      <c r="A128" s="81">
        <f t="shared" si="12"/>
        <v>123</v>
      </c>
      <c r="B128" s="91">
        <f>IFERROR(VLOOKUP(C128,'Input 2 - Inventory'!D:F,3,FALSE),"")</f>
        <v>0</v>
      </c>
      <c r="C128" s="40"/>
      <c r="D128" s="40"/>
      <c r="E128" s="40"/>
      <c r="F128" s="92">
        <f>IFERROR(VLOOKUP(C128,'Input 2 - Inventory'!D:H,4,FALSE),"")</f>
        <v>0</v>
      </c>
      <c r="G128" s="40"/>
      <c r="H128" s="40"/>
      <c r="I128" s="51"/>
      <c r="J128" s="51"/>
      <c r="K128" s="51"/>
      <c r="L128" s="93"/>
      <c r="M128" s="93"/>
      <c r="N128" s="93"/>
      <c r="O128" s="94">
        <f t="shared" si="10"/>
        <v>0</v>
      </c>
      <c r="P128" s="72">
        <f t="shared" si="11"/>
        <v>0</v>
      </c>
      <c r="Q128" s="89">
        <f t="shared" si="8"/>
        <v>0</v>
      </c>
      <c r="R128" s="89">
        <f t="shared" si="9"/>
        <v>0</v>
      </c>
      <c r="AA128" s="3" t="s">
        <v>1</v>
      </c>
    </row>
    <row r="129" spans="1:27" x14ac:dyDescent="0.2">
      <c r="A129" s="81">
        <f t="shared" si="12"/>
        <v>124</v>
      </c>
      <c r="B129" s="91">
        <f>IFERROR(VLOOKUP(C129,'Input 2 - Inventory'!D:F,3,FALSE),"")</f>
        <v>0</v>
      </c>
      <c r="C129" s="40"/>
      <c r="D129" s="40"/>
      <c r="E129" s="40"/>
      <c r="F129" s="92">
        <f>IFERROR(VLOOKUP(C129,'Input 2 - Inventory'!D:H,4,FALSE),"")</f>
        <v>0</v>
      </c>
      <c r="G129" s="40"/>
      <c r="H129" s="40"/>
      <c r="I129" s="51"/>
      <c r="J129" s="51"/>
      <c r="K129" s="51"/>
      <c r="L129" s="93"/>
      <c r="M129" s="93"/>
      <c r="N129" s="93"/>
      <c r="O129" s="94">
        <f t="shared" si="10"/>
        <v>0</v>
      </c>
      <c r="P129" s="72">
        <f t="shared" si="11"/>
        <v>0</v>
      </c>
      <c r="Q129" s="89">
        <f t="shared" si="8"/>
        <v>0</v>
      </c>
      <c r="R129" s="89">
        <f t="shared" si="9"/>
        <v>0</v>
      </c>
      <c r="AA129" s="3" t="s">
        <v>1</v>
      </c>
    </row>
    <row r="130" spans="1:27" x14ac:dyDescent="0.2">
      <c r="A130" s="81">
        <f t="shared" si="12"/>
        <v>125</v>
      </c>
      <c r="B130" s="91">
        <f>IFERROR(VLOOKUP(C130,'Input 2 - Inventory'!D:F,3,FALSE),"")</f>
        <v>0</v>
      </c>
      <c r="C130" s="40"/>
      <c r="D130" s="40"/>
      <c r="E130" s="40"/>
      <c r="F130" s="92">
        <f>IFERROR(VLOOKUP(C130,'Input 2 - Inventory'!D:H,4,FALSE),"")</f>
        <v>0</v>
      </c>
      <c r="G130" s="40"/>
      <c r="H130" s="40"/>
      <c r="I130" s="51"/>
      <c r="J130" s="51"/>
      <c r="K130" s="51"/>
      <c r="L130" s="93"/>
      <c r="M130" s="93"/>
      <c r="N130" s="93"/>
      <c r="O130" s="94">
        <f t="shared" si="10"/>
        <v>0</v>
      </c>
      <c r="P130" s="72">
        <f t="shared" si="11"/>
        <v>0</v>
      </c>
      <c r="Q130" s="89">
        <f t="shared" si="8"/>
        <v>0</v>
      </c>
      <c r="R130" s="89">
        <f t="shared" si="9"/>
        <v>0</v>
      </c>
      <c r="AA130" s="3" t="s">
        <v>1</v>
      </c>
    </row>
    <row r="131" spans="1:27" x14ac:dyDescent="0.2">
      <c r="A131" s="81">
        <f t="shared" si="12"/>
        <v>126</v>
      </c>
      <c r="B131" s="91">
        <f>IFERROR(VLOOKUP(C131,'Input 2 - Inventory'!D:F,3,FALSE),"")</f>
        <v>0</v>
      </c>
      <c r="C131" s="40"/>
      <c r="D131" s="40"/>
      <c r="E131" s="40"/>
      <c r="F131" s="92">
        <f>IFERROR(VLOOKUP(C131,'Input 2 - Inventory'!D:H,4,FALSE),"")</f>
        <v>0</v>
      </c>
      <c r="G131" s="40"/>
      <c r="H131" s="40"/>
      <c r="I131" s="51"/>
      <c r="J131" s="51"/>
      <c r="K131" s="51"/>
      <c r="L131" s="93"/>
      <c r="M131" s="93"/>
      <c r="N131" s="93"/>
      <c r="O131" s="94">
        <f t="shared" si="10"/>
        <v>0</v>
      </c>
      <c r="P131" s="72">
        <f t="shared" si="11"/>
        <v>0</v>
      </c>
      <c r="Q131" s="89">
        <f t="shared" si="8"/>
        <v>0</v>
      </c>
      <c r="R131" s="89">
        <f t="shared" si="9"/>
        <v>0</v>
      </c>
      <c r="AA131" s="3" t="s">
        <v>1</v>
      </c>
    </row>
    <row r="132" spans="1:27" x14ac:dyDescent="0.2">
      <c r="A132" s="81">
        <f t="shared" si="12"/>
        <v>127</v>
      </c>
      <c r="B132" s="91">
        <f>IFERROR(VLOOKUP(C132,'Input 2 - Inventory'!D:F,3,FALSE),"")</f>
        <v>0</v>
      </c>
      <c r="C132" s="40"/>
      <c r="D132" s="40"/>
      <c r="E132" s="40"/>
      <c r="F132" s="92">
        <f>IFERROR(VLOOKUP(C132,'Input 2 - Inventory'!D:H,4,FALSE),"")</f>
        <v>0</v>
      </c>
      <c r="G132" s="40"/>
      <c r="H132" s="40"/>
      <c r="I132" s="51"/>
      <c r="J132" s="51"/>
      <c r="K132" s="51"/>
      <c r="L132" s="93"/>
      <c r="M132" s="93"/>
      <c r="N132" s="93"/>
      <c r="O132" s="94">
        <f t="shared" si="10"/>
        <v>0</v>
      </c>
      <c r="P132" s="72">
        <f t="shared" si="11"/>
        <v>0</v>
      </c>
      <c r="Q132" s="89">
        <f t="shared" si="8"/>
        <v>0</v>
      </c>
      <c r="R132" s="89">
        <f t="shared" si="9"/>
        <v>0</v>
      </c>
      <c r="AA132" s="3" t="s">
        <v>1</v>
      </c>
    </row>
    <row r="133" spans="1:27" x14ac:dyDescent="0.2">
      <c r="A133" s="81">
        <f t="shared" si="12"/>
        <v>128</v>
      </c>
      <c r="B133" s="91">
        <f>IFERROR(VLOOKUP(C133,'Input 2 - Inventory'!D:F,3,FALSE),"")</f>
        <v>0</v>
      </c>
      <c r="C133" s="40"/>
      <c r="D133" s="40"/>
      <c r="E133" s="40"/>
      <c r="F133" s="92">
        <f>IFERROR(VLOOKUP(C133,'Input 2 - Inventory'!D:H,4,FALSE),"")</f>
        <v>0</v>
      </c>
      <c r="G133" s="40"/>
      <c r="H133" s="40"/>
      <c r="I133" s="51"/>
      <c r="J133" s="51"/>
      <c r="K133" s="51"/>
      <c r="L133" s="93"/>
      <c r="M133" s="93"/>
      <c r="N133" s="93"/>
      <c r="O133" s="94">
        <f t="shared" si="10"/>
        <v>0</v>
      </c>
      <c r="P133" s="72">
        <f t="shared" si="11"/>
        <v>0</v>
      </c>
      <c r="Q133" s="89">
        <f t="shared" si="8"/>
        <v>0</v>
      </c>
      <c r="R133" s="89">
        <f t="shared" si="9"/>
        <v>0</v>
      </c>
      <c r="AA133" s="3" t="s">
        <v>1</v>
      </c>
    </row>
    <row r="134" spans="1:27" x14ac:dyDescent="0.2">
      <c r="A134" s="81">
        <f t="shared" si="12"/>
        <v>129</v>
      </c>
      <c r="B134" s="91">
        <f>IFERROR(VLOOKUP(C134,'Input 2 - Inventory'!D:F,3,FALSE),"")</f>
        <v>0</v>
      </c>
      <c r="C134" s="40"/>
      <c r="D134" s="40"/>
      <c r="E134" s="40"/>
      <c r="F134" s="92">
        <f>IFERROR(VLOOKUP(C134,'Input 2 - Inventory'!D:H,4,FALSE),"")</f>
        <v>0</v>
      </c>
      <c r="G134" s="40"/>
      <c r="H134" s="40"/>
      <c r="I134" s="51"/>
      <c r="J134" s="51"/>
      <c r="K134" s="51"/>
      <c r="L134" s="93"/>
      <c r="M134" s="93"/>
      <c r="N134" s="93"/>
      <c r="O134" s="94">
        <f t="shared" si="10"/>
        <v>0</v>
      </c>
      <c r="P134" s="72">
        <f t="shared" si="11"/>
        <v>0</v>
      </c>
      <c r="Q134" s="89">
        <f t="shared" ref="Q134:Q197" si="13">IF(O134=0,0,O134-P134)</f>
        <v>0</v>
      </c>
      <c r="R134" s="89">
        <f t="shared" ref="R134:R197" si="14">IF(K134=0,0,K134-P134)</f>
        <v>0</v>
      </c>
      <c r="AA134" s="3" t="s">
        <v>1</v>
      </c>
    </row>
    <row r="135" spans="1:27" x14ac:dyDescent="0.2">
      <c r="A135" s="81">
        <f t="shared" si="12"/>
        <v>130</v>
      </c>
      <c r="B135" s="91">
        <f>IFERROR(VLOOKUP(C135,'Input 2 - Inventory'!D:F,3,FALSE),"")</f>
        <v>0</v>
      </c>
      <c r="C135" s="40"/>
      <c r="D135" s="40"/>
      <c r="E135" s="40"/>
      <c r="F135" s="92">
        <f>IFERROR(VLOOKUP(C135,'Input 2 - Inventory'!D:H,4,FALSE),"")</f>
        <v>0</v>
      </c>
      <c r="G135" s="40"/>
      <c r="H135" s="40"/>
      <c r="I135" s="51"/>
      <c r="J135" s="51"/>
      <c r="K135" s="51"/>
      <c r="L135" s="93"/>
      <c r="M135" s="93"/>
      <c r="N135" s="93"/>
      <c r="O135" s="94">
        <f t="shared" ref="O135:O198" si="15">IF(L135="Y",I135,IF(H135-G135&gt;=5,I135,0))</f>
        <v>0</v>
      </c>
      <c r="P135" s="72">
        <f t="shared" ref="P135:P198" si="16">IF(AND(L135="Y",M135="Y"),O135,0)</f>
        <v>0</v>
      </c>
      <c r="Q135" s="89">
        <f t="shared" si="13"/>
        <v>0</v>
      </c>
      <c r="R135" s="89">
        <f t="shared" si="14"/>
        <v>0</v>
      </c>
      <c r="AA135" s="3" t="s">
        <v>1</v>
      </c>
    </row>
    <row r="136" spans="1:27" x14ac:dyDescent="0.2">
      <c r="A136" s="81">
        <f t="shared" si="12"/>
        <v>131</v>
      </c>
      <c r="B136" s="91">
        <f>IFERROR(VLOOKUP(C136,'Input 2 - Inventory'!D:F,3,FALSE),"")</f>
        <v>0</v>
      </c>
      <c r="C136" s="40"/>
      <c r="D136" s="40"/>
      <c r="E136" s="40"/>
      <c r="F136" s="92">
        <f>IFERROR(VLOOKUP(C136,'Input 2 - Inventory'!D:H,4,FALSE),"")</f>
        <v>0</v>
      </c>
      <c r="G136" s="40"/>
      <c r="H136" s="40"/>
      <c r="I136" s="51"/>
      <c r="J136" s="51"/>
      <c r="K136" s="51"/>
      <c r="L136" s="93"/>
      <c r="M136" s="93"/>
      <c r="N136" s="93"/>
      <c r="O136" s="94">
        <f t="shared" si="15"/>
        <v>0</v>
      </c>
      <c r="P136" s="72">
        <f t="shared" si="16"/>
        <v>0</v>
      </c>
      <c r="Q136" s="89">
        <f t="shared" si="13"/>
        <v>0</v>
      </c>
      <c r="R136" s="89">
        <f t="shared" si="14"/>
        <v>0</v>
      </c>
      <c r="AA136" s="3" t="s">
        <v>1</v>
      </c>
    </row>
    <row r="137" spans="1:27" x14ac:dyDescent="0.2">
      <c r="A137" s="81">
        <f t="shared" si="12"/>
        <v>132</v>
      </c>
      <c r="B137" s="91">
        <f>IFERROR(VLOOKUP(C137,'Input 2 - Inventory'!D:F,3,FALSE),"")</f>
        <v>0</v>
      </c>
      <c r="C137" s="40"/>
      <c r="D137" s="40"/>
      <c r="E137" s="40"/>
      <c r="F137" s="92">
        <f>IFERROR(VLOOKUP(C137,'Input 2 - Inventory'!D:H,4,FALSE),"")</f>
        <v>0</v>
      </c>
      <c r="G137" s="40"/>
      <c r="H137" s="40"/>
      <c r="I137" s="51"/>
      <c r="J137" s="51"/>
      <c r="K137" s="51"/>
      <c r="L137" s="93"/>
      <c r="M137" s="93"/>
      <c r="N137" s="93"/>
      <c r="O137" s="94">
        <f t="shared" si="15"/>
        <v>0</v>
      </c>
      <c r="P137" s="72">
        <f t="shared" si="16"/>
        <v>0</v>
      </c>
      <c r="Q137" s="89">
        <f t="shared" si="13"/>
        <v>0</v>
      </c>
      <c r="R137" s="89">
        <f t="shared" si="14"/>
        <v>0</v>
      </c>
      <c r="AA137" s="3" t="s">
        <v>1</v>
      </c>
    </row>
    <row r="138" spans="1:27" x14ac:dyDescent="0.2">
      <c r="A138" s="81">
        <f t="shared" si="12"/>
        <v>133</v>
      </c>
      <c r="B138" s="91">
        <f>IFERROR(VLOOKUP(C138,'Input 2 - Inventory'!D:F,3,FALSE),"")</f>
        <v>0</v>
      </c>
      <c r="C138" s="40"/>
      <c r="D138" s="40"/>
      <c r="E138" s="40"/>
      <c r="F138" s="92">
        <f>IFERROR(VLOOKUP(C138,'Input 2 - Inventory'!D:H,4,FALSE),"")</f>
        <v>0</v>
      </c>
      <c r="G138" s="40"/>
      <c r="H138" s="40"/>
      <c r="I138" s="51"/>
      <c r="J138" s="51"/>
      <c r="K138" s="51"/>
      <c r="L138" s="93"/>
      <c r="M138" s="93"/>
      <c r="N138" s="93"/>
      <c r="O138" s="94">
        <f t="shared" si="15"/>
        <v>0</v>
      </c>
      <c r="P138" s="72">
        <f t="shared" si="16"/>
        <v>0</v>
      </c>
      <c r="Q138" s="89">
        <f t="shared" si="13"/>
        <v>0</v>
      </c>
      <c r="R138" s="89">
        <f t="shared" si="14"/>
        <v>0</v>
      </c>
      <c r="AA138" s="3" t="s">
        <v>1</v>
      </c>
    </row>
    <row r="139" spans="1:27" x14ac:dyDescent="0.2">
      <c r="A139" s="81">
        <f t="shared" ref="A139:A202" si="17">A138+1</f>
        <v>134</v>
      </c>
      <c r="B139" s="91">
        <f>IFERROR(VLOOKUP(C139,'Input 2 - Inventory'!D:F,3,FALSE),"")</f>
        <v>0</v>
      </c>
      <c r="C139" s="40"/>
      <c r="D139" s="40"/>
      <c r="E139" s="40"/>
      <c r="F139" s="92">
        <f>IFERROR(VLOOKUP(C139,'Input 2 - Inventory'!D:H,4,FALSE),"")</f>
        <v>0</v>
      </c>
      <c r="G139" s="40"/>
      <c r="H139" s="40"/>
      <c r="I139" s="51"/>
      <c r="J139" s="51"/>
      <c r="K139" s="51"/>
      <c r="L139" s="93"/>
      <c r="M139" s="93"/>
      <c r="N139" s="93"/>
      <c r="O139" s="94">
        <f t="shared" si="15"/>
        <v>0</v>
      </c>
      <c r="P139" s="72">
        <f t="shared" si="16"/>
        <v>0</v>
      </c>
      <c r="Q139" s="89">
        <f t="shared" si="13"/>
        <v>0</v>
      </c>
      <c r="R139" s="89">
        <f t="shared" si="14"/>
        <v>0</v>
      </c>
      <c r="AA139" s="3" t="s">
        <v>1</v>
      </c>
    </row>
    <row r="140" spans="1:27" x14ac:dyDescent="0.2">
      <c r="A140" s="81">
        <f t="shared" si="17"/>
        <v>135</v>
      </c>
      <c r="B140" s="91">
        <f>IFERROR(VLOOKUP(C140,'Input 2 - Inventory'!D:F,3,FALSE),"")</f>
        <v>0</v>
      </c>
      <c r="C140" s="40"/>
      <c r="D140" s="40"/>
      <c r="E140" s="40"/>
      <c r="F140" s="92">
        <f>IFERROR(VLOOKUP(C140,'Input 2 - Inventory'!D:H,4,FALSE),"")</f>
        <v>0</v>
      </c>
      <c r="G140" s="40"/>
      <c r="H140" s="40"/>
      <c r="I140" s="51"/>
      <c r="J140" s="51"/>
      <c r="K140" s="51"/>
      <c r="L140" s="93"/>
      <c r="M140" s="93"/>
      <c r="N140" s="93"/>
      <c r="O140" s="94">
        <f t="shared" si="15"/>
        <v>0</v>
      </c>
      <c r="P140" s="72">
        <f t="shared" si="16"/>
        <v>0</v>
      </c>
      <c r="Q140" s="89">
        <f t="shared" si="13"/>
        <v>0</v>
      </c>
      <c r="R140" s="89">
        <f t="shared" si="14"/>
        <v>0</v>
      </c>
      <c r="AA140" s="3" t="s">
        <v>1</v>
      </c>
    </row>
    <row r="141" spans="1:27" x14ac:dyDescent="0.2">
      <c r="A141" s="81">
        <f t="shared" si="17"/>
        <v>136</v>
      </c>
      <c r="B141" s="91">
        <f>IFERROR(VLOOKUP(C141,'Input 2 - Inventory'!D:F,3,FALSE),"")</f>
        <v>0</v>
      </c>
      <c r="C141" s="40"/>
      <c r="D141" s="40"/>
      <c r="E141" s="40"/>
      <c r="F141" s="92">
        <f>IFERROR(VLOOKUP(C141,'Input 2 - Inventory'!D:H,4,FALSE),"")</f>
        <v>0</v>
      </c>
      <c r="G141" s="40"/>
      <c r="H141" s="40"/>
      <c r="I141" s="51"/>
      <c r="J141" s="51"/>
      <c r="K141" s="51"/>
      <c r="L141" s="93"/>
      <c r="M141" s="93"/>
      <c r="N141" s="93"/>
      <c r="O141" s="94">
        <f t="shared" si="15"/>
        <v>0</v>
      </c>
      <c r="P141" s="72">
        <f t="shared" si="16"/>
        <v>0</v>
      </c>
      <c r="Q141" s="89">
        <f t="shared" si="13"/>
        <v>0</v>
      </c>
      <c r="R141" s="89">
        <f t="shared" si="14"/>
        <v>0</v>
      </c>
      <c r="AA141" s="3" t="s">
        <v>1</v>
      </c>
    </row>
    <row r="142" spans="1:27" x14ac:dyDescent="0.2">
      <c r="A142" s="81">
        <f t="shared" si="17"/>
        <v>137</v>
      </c>
      <c r="B142" s="91">
        <f>IFERROR(VLOOKUP(C142,'Input 2 - Inventory'!D:F,3,FALSE),"")</f>
        <v>0</v>
      </c>
      <c r="C142" s="40"/>
      <c r="D142" s="40"/>
      <c r="E142" s="40"/>
      <c r="F142" s="92">
        <f>IFERROR(VLOOKUP(C142,'Input 2 - Inventory'!D:H,4,FALSE),"")</f>
        <v>0</v>
      </c>
      <c r="G142" s="40"/>
      <c r="H142" s="40"/>
      <c r="I142" s="51"/>
      <c r="J142" s="51"/>
      <c r="K142" s="51"/>
      <c r="L142" s="93"/>
      <c r="M142" s="93"/>
      <c r="N142" s="93"/>
      <c r="O142" s="94">
        <f t="shared" si="15"/>
        <v>0</v>
      </c>
      <c r="P142" s="72">
        <f t="shared" si="16"/>
        <v>0</v>
      </c>
      <c r="Q142" s="89">
        <f t="shared" si="13"/>
        <v>0</v>
      </c>
      <c r="R142" s="89">
        <f t="shared" si="14"/>
        <v>0</v>
      </c>
      <c r="AA142" s="3" t="s">
        <v>1</v>
      </c>
    </row>
    <row r="143" spans="1:27" x14ac:dyDescent="0.2">
      <c r="A143" s="81">
        <f t="shared" si="17"/>
        <v>138</v>
      </c>
      <c r="B143" s="91">
        <f>IFERROR(VLOOKUP(C143,'Input 2 - Inventory'!D:F,3,FALSE),"")</f>
        <v>0</v>
      </c>
      <c r="C143" s="40"/>
      <c r="D143" s="40"/>
      <c r="E143" s="40"/>
      <c r="F143" s="92">
        <f>IFERROR(VLOOKUP(C143,'Input 2 - Inventory'!D:H,4,FALSE),"")</f>
        <v>0</v>
      </c>
      <c r="G143" s="40"/>
      <c r="H143" s="40"/>
      <c r="I143" s="51"/>
      <c r="J143" s="51"/>
      <c r="K143" s="51"/>
      <c r="L143" s="93"/>
      <c r="M143" s="93"/>
      <c r="N143" s="93"/>
      <c r="O143" s="94">
        <f t="shared" si="15"/>
        <v>0</v>
      </c>
      <c r="P143" s="72">
        <f t="shared" si="16"/>
        <v>0</v>
      </c>
      <c r="Q143" s="89">
        <f t="shared" si="13"/>
        <v>0</v>
      </c>
      <c r="R143" s="89">
        <f t="shared" si="14"/>
        <v>0</v>
      </c>
      <c r="AA143" s="3" t="s">
        <v>1</v>
      </c>
    </row>
    <row r="144" spans="1:27" x14ac:dyDescent="0.2">
      <c r="A144" s="81">
        <f t="shared" si="17"/>
        <v>139</v>
      </c>
      <c r="B144" s="91">
        <f>IFERROR(VLOOKUP(C144,'Input 2 - Inventory'!D:F,3,FALSE),"")</f>
        <v>0</v>
      </c>
      <c r="C144" s="40"/>
      <c r="D144" s="40"/>
      <c r="E144" s="40"/>
      <c r="F144" s="92">
        <f>IFERROR(VLOOKUP(C144,'Input 2 - Inventory'!D:H,4,FALSE),"")</f>
        <v>0</v>
      </c>
      <c r="G144" s="40"/>
      <c r="H144" s="40"/>
      <c r="I144" s="51"/>
      <c r="J144" s="51"/>
      <c r="K144" s="51"/>
      <c r="L144" s="93"/>
      <c r="M144" s="93"/>
      <c r="N144" s="93"/>
      <c r="O144" s="94">
        <f t="shared" si="15"/>
        <v>0</v>
      </c>
      <c r="P144" s="72">
        <f t="shared" si="16"/>
        <v>0</v>
      </c>
      <c r="Q144" s="89">
        <f t="shared" si="13"/>
        <v>0</v>
      </c>
      <c r="R144" s="89">
        <f t="shared" si="14"/>
        <v>0</v>
      </c>
      <c r="AA144" s="3" t="s">
        <v>1</v>
      </c>
    </row>
    <row r="145" spans="1:27" x14ac:dyDescent="0.2">
      <c r="A145" s="81">
        <f t="shared" si="17"/>
        <v>140</v>
      </c>
      <c r="B145" s="91">
        <f>IFERROR(VLOOKUP(C145,'Input 2 - Inventory'!D:F,3,FALSE),"")</f>
        <v>0</v>
      </c>
      <c r="C145" s="40"/>
      <c r="D145" s="40"/>
      <c r="E145" s="40"/>
      <c r="F145" s="92">
        <f>IFERROR(VLOOKUP(C145,'Input 2 - Inventory'!D:H,4,FALSE),"")</f>
        <v>0</v>
      </c>
      <c r="G145" s="40"/>
      <c r="H145" s="40"/>
      <c r="I145" s="51"/>
      <c r="J145" s="51"/>
      <c r="K145" s="51"/>
      <c r="L145" s="93"/>
      <c r="M145" s="93"/>
      <c r="N145" s="93"/>
      <c r="O145" s="94">
        <f t="shared" si="15"/>
        <v>0</v>
      </c>
      <c r="P145" s="72">
        <f t="shared" si="16"/>
        <v>0</v>
      </c>
      <c r="Q145" s="89">
        <f t="shared" si="13"/>
        <v>0</v>
      </c>
      <c r="R145" s="89">
        <f t="shared" si="14"/>
        <v>0</v>
      </c>
      <c r="AA145" s="3" t="s">
        <v>1</v>
      </c>
    </row>
    <row r="146" spans="1:27" x14ac:dyDescent="0.2">
      <c r="A146" s="81">
        <f t="shared" si="17"/>
        <v>141</v>
      </c>
      <c r="B146" s="91">
        <f>IFERROR(VLOOKUP(C146,'Input 2 - Inventory'!D:F,3,FALSE),"")</f>
        <v>0</v>
      </c>
      <c r="C146" s="40"/>
      <c r="D146" s="40"/>
      <c r="E146" s="40"/>
      <c r="F146" s="92">
        <f>IFERROR(VLOOKUP(C146,'Input 2 - Inventory'!D:H,4,FALSE),"")</f>
        <v>0</v>
      </c>
      <c r="G146" s="40"/>
      <c r="H146" s="40"/>
      <c r="I146" s="51"/>
      <c r="J146" s="51"/>
      <c r="K146" s="51"/>
      <c r="L146" s="93"/>
      <c r="M146" s="93"/>
      <c r="N146" s="93"/>
      <c r="O146" s="94">
        <f t="shared" si="15"/>
        <v>0</v>
      </c>
      <c r="P146" s="72">
        <f t="shared" si="16"/>
        <v>0</v>
      </c>
      <c r="Q146" s="89">
        <f t="shared" si="13"/>
        <v>0</v>
      </c>
      <c r="R146" s="89">
        <f t="shared" si="14"/>
        <v>0</v>
      </c>
      <c r="AA146" s="3" t="s">
        <v>1</v>
      </c>
    </row>
    <row r="147" spans="1:27" x14ac:dyDescent="0.2">
      <c r="A147" s="81">
        <f t="shared" si="17"/>
        <v>142</v>
      </c>
      <c r="B147" s="91">
        <f>IFERROR(VLOOKUP(C147,'Input 2 - Inventory'!D:F,3,FALSE),"")</f>
        <v>0</v>
      </c>
      <c r="C147" s="40"/>
      <c r="D147" s="40"/>
      <c r="E147" s="40"/>
      <c r="F147" s="92">
        <f>IFERROR(VLOOKUP(C147,'Input 2 - Inventory'!D:H,4,FALSE),"")</f>
        <v>0</v>
      </c>
      <c r="G147" s="40"/>
      <c r="H147" s="40"/>
      <c r="I147" s="51"/>
      <c r="J147" s="51"/>
      <c r="K147" s="51"/>
      <c r="L147" s="93"/>
      <c r="M147" s="93"/>
      <c r="N147" s="93"/>
      <c r="O147" s="94">
        <f t="shared" si="15"/>
        <v>0</v>
      </c>
      <c r="P147" s="72">
        <f t="shared" si="16"/>
        <v>0</v>
      </c>
      <c r="Q147" s="89">
        <f t="shared" si="13"/>
        <v>0</v>
      </c>
      <c r="R147" s="89">
        <f t="shared" si="14"/>
        <v>0</v>
      </c>
      <c r="AA147" s="3" t="s">
        <v>1</v>
      </c>
    </row>
    <row r="148" spans="1:27" x14ac:dyDescent="0.2">
      <c r="A148" s="81">
        <f t="shared" si="17"/>
        <v>143</v>
      </c>
      <c r="B148" s="91">
        <f>IFERROR(VLOOKUP(C148,'Input 2 - Inventory'!D:F,3,FALSE),"")</f>
        <v>0</v>
      </c>
      <c r="C148" s="40"/>
      <c r="D148" s="40"/>
      <c r="E148" s="40"/>
      <c r="F148" s="92">
        <f>IFERROR(VLOOKUP(C148,'Input 2 - Inventory'!D:H,4,FALSE),"")</f>
        <v>0</v>
      </c>
      <c r="G148" s="40"/>
      <c r="H148" s="40"/>
      <c r="I148" s="51"/>
      <c r="J148" s="51"/>
      <c r="K148" s="51"/>
      <c r="L148" s="93"/>
      <c r="M148" s="93"/>
      <c r="N148" s="93"/>
      <c r="O148" s="94">
        <f t="shared" si="15"/>
        <v>0</v>
      </c>
      <c r="P148" s="72">
        <f t="shared" si="16"/>
        <v>0</v>
      </c>
      <c r="Q148" s="89">
        <f t="shared" si="13"/>
        <v>0</v>
      </c>
      <c r="R148" s="89">
        <f t="shared" si="14"/>
        <v>0</v>
      </c>
      <c r="AA148" s="3" t="s">
        <v>1</v>
      </c>
    </row>
    <row r="149" spans="1:27" x14ac:dyDescent="0.2">
      <c r="A149" s="81">
        <f t="shared" si="17"/>
        <v>144</v>
      </c>
      <c r="B149" s="91">
        <f>IFERROR(VLOOKUP(C149,'Input 2 - Inventory'!D:F,3,FALSE),"")</f>
        <v>0</v>
      </c>
      <c r="C149" s="40"/>
      <c r="D149" s="40"/>
      <c r="E149" s="40"/>
      <c r="F149" s="92">
        <f>IFERROR(VLOOKUP(C149,'Input 2 - Inventory'!D:H,4,FALSE),"")</f>
        <v>0</v>
      </c>
      <c r="G149" s="40"/>
      <c r="H149" s="40"/>
      <c r="I149" s="51"/>
      <c r="J149" s="51"/>
      <c r="K149" s="51"/>
      <c r="L149" s="93"/>
      <c r="M149" s="93"/>
      <c r="N149" s="93"/>
      <c r="O149" s="94">
        <f t="shared" si="15"/>
        <v>0</v>
      </c>
      <c r="P149" s="72">
        <f t="shared" si="16"/>
        <v>0</v>
      </c>
      <c r="Q149" s="89">
        <f t="shared" si="13"/>
        <v>0</v>
      </c>
      <c r="R149" s="89">
        <f t="shared" si="14"/>
        <v>0</v>
      </c>
      <c r="AA149" s="3" t="s">
        <v>1</v>
      </c>
    </row>
    <row r="150" spans="1:27" x14ac:dyDescent="0.2">
      <c r="A150" s="81">
        <f t="shared" si="17"/>
        <v>145</v>
      </c>
      <c r="B150" s="91">
        <f>IFERROR(VLOOKUP(C150,'Input 2 - Inventory'!D:F,3,FALSE),"")</f>
        <v>0</v>
      </c>
      <c r="C150" s="40"/>
      <c r="D150" s="40"/>
      <c r="E150" s="40"/>
      <c r="F150" s="92">
        <f>IFERROR(VLOOKUP(C150,'Input 2 - Inventory'!D:H,4,FALSE),"")</f>
        <v>0</v>
      </c>
      <c r="G150" s="40"/>
      <c r="H150" s="40"/>
      <c r="I150" s="51"/>
      <c r="J150" s="51"/>
      <c r="K150" s="51"/>
      <c r="L150" s="93"/>
      <c r="M150" s="93"/>
      <c r="N150" s="93"/>
      <c r="O150" s="94">
        <f t="shared" si="15"/>
        <v>0</v>
      </c>
      <c r="P150" s="72">
        <f t="shared" si="16"/>
        <v>0</v>
      </c>
      <c r="Q150" s="89">
        <f t="shared" si="13"/>
        <v>0</v>
      </c>
      <c r="R150" s="89">
        <f t="shared" si="14"/>
        <v>0</v>
      </c>
      <c r="AA150" s="3" t="s">
        <v>1</v>
      </c>
    </row>
    <row r="151" spans="1:27" x14ac:dyDescent="0.2">
      <c r="A151" s="81">
        <f t="shared" si="17"/>
        <v>146</v>
      </c>
      <c r="B151" s="91">
        <f>IFERROR(VLOOKUP(C151,'Input 2 - Inventory'!D:F,3,FALSE),"")</f>
        <v>0</v>
      </c>
      <c r="C151" s="40"/>
      <c r="D151" s="40"/>
      <c r="E151" s="40"/>
      <c r="F151" s="92">
        <f>IFERROR(VLOOKUP(C151,'Input 2 - Inventory'!D:H,4,FALSE),"")</f>
        <v>0</v>
      </c>
      <c r="G151" s="40"/>
      <c r="H151" s="40"/>
      <c r="I151" s="51"/>
      <c r="J151" s="51"/>
      <c r="K151" s="51"/>
      <c r="L151" s="93"/>
      <c r="M151" s="93"/>
      <c r="N151" s="93"/>
      <c r="O151" s="94">
        <f t="shared" si="15"/>
        <v>0</v>
      </c>
      <c r="P151" s="72">
        <f t="shared" si="16"/>
        <v>0</v>
      </c>
      <c r="Q151" s="89">
        <f t="shared" si="13"/>
        <v>0</v>
      </c>
      <c r="R151" s="89">
        <f t="shared" si="14"/>
        <v>0</v>
      </c>
      <c r="AA151" s="3" t="s">
        <v>1</v>
      </c>
    </row>
    <row r="152" spans="1:27" x14ac:dyDescent="0.2">
      <c r="A152" s="81">
        <f t="shared" si="17"/>
        <v>147</v>
      </c>
      <c r="B152" s="91">
        <f>IFERROR(VLOOKUP(C152,'Input 2 - Inventory'!D:F,3,FALSE),"")</f>
        <v>0</v>
      </c>
      <c r="C152" s="40"/>
      <c r="D152" s="40"/>
      <c r="E152" s="40"/>
      <c r="F152" s="92">
        <f>IFERROR(VLOOKUP(C152,'Input 2 - Inventory'!D:H,4,FALSE),"")</f>
        <v>0</v>
      </c>
      <c r="G152" s="40"/>
      <c r="H152" s="40"/>
      <c r="I152" s="51"/>
      <c r="J152" s="51"/>
      <c r="K152" s="51"/>
      <c r="L152" s="93"/>
      <c r="M152" s="93"/>
      <c r="N152" s="93"/>
      <c r="O152" s="94">
        <f t="shared" si="15"/>
        <v>0</v>
      </c>
      <c r="P152" s="72">
        <f t="shared" si="16"/>
        <v>0</v>
      </c>
      <c r="Q152" s="89">
        <f t="shared" si="13"/>
        <v>0</v>
      </c>
      <c r="R152" s="89">
        <f t="shared" si="14"/>
        <v>0</v>
      </c>
      <c r="AA152" s="3" t="s">
        <v>1</v>
      </c>
    </row>
    <row r="153" spans="1:27" x14ac:dyDescent="0.2">
      <c r="A153" s="81">
        <f t="shared" si="17"/>
        <v>148</v>
      </c>
      <c r="B153" s="91">
        <f>IFERROR(VLOOKUP(C153,'Input 2 - Inventory'!D:F,3,FALSE),"")</f>
        <v>0</v>
      </c>
      <c r="C153" s="40"/>
      <c r="D153" s="40"/>
      <c r="E153" s="40"/>
      <c r="F153" s="92">
        <f>IFERROR(VLOOKUP(C153,'Input 2 - Inventory'!D:H,4,FALSE),"")</f>
        <v>0</v>
      </c>
      <c r="G153" s="40"/>
      <c r="H153" s="40"/>
      <c r="I153" s="51"/>
      <c r="J153" s="51"/>
      <c r="K153" s="51"/>
      <c r="L153" s="93"/>
      <c r="M153" s="93"/>
      <c r="N153" s="93"/>
      <c r="O153" s="94">
        <f t="shared" si="15"/>
        <v>0</v>
      </c>
      <c r="P153" s="72">
        <f t="shared" si="16"/>
        <v>0</v>
      </c>
      <c r="Q153" s="89">
        <f t="shared" si="13"/>
        <v>0</v>
      </c>
      <c r="R153" s="89">
        <f t="shared" si="14"/>
        <v>0</v>
      </c>
      <c r="AA153" s="3" t="s">
        <v>1</v>
      </c>
    </row>
    <row r="154" spans="1:27" x14ac:dyDescent="0.2">
      <c r="A154" s="81">
        <f t="shared" si="17"/>
        <v>149</v>
      </c>
      <c r="B154" s="91">
        <f>IFERROR(VLOOKUP(C154,'Input 2 - Inventory'!D:F,3,FALSE),"")</f>
        <v>0</v>
      </c>
      <c r="C154" s="40"/>
      <c r="D154" s="40"/>
      <c r="E154" s="40"/>
      <c r="F154" s="92">
        <f>IFERROR(VLOOKUP(C154,'Input 2 - Inventory'!D:H,4,FALSE),"")</f>
        <v>0</v>
      </c>
      <c r="G154" s="40"/>
      <c r="H154" s="40"/>
      <c r="I154" s="51"/>
      <c r="J154" s="51"/>
      <c r="K154" s="51"/>
      <c r="L154" s="93"/>
      <c r="M154" s="93"/>
      <c r="N154" s="93"/>
      <c r="O154" s="94">
        <f t="shared" si="15"/>
        <v>0</v>
      </c>
      <c r="P154" s="72">
        <f t="shared" si="16"/>
        <v>0</v>
      </c>
      <c r="Q154" s="89">
        <f t="shared" si="13"/>
        <v>0</v>
      </c>
      <c r="R154" s="89">
        <f t="shared" si="14"/>
        <v>0</v>
      </c>
      <c r="AA154" s="3" t="s">
        <v>1</v>
      </c>
    </row>
    <row r="155" spans="1:27" x14ac:dyDescent="0.2">
      <c r="A155" s="81">
        <f t="shared" si="17"/>
        <v>150</v>
      </c>
      <c r="B155" s="91">
        <f>IFERROR(VLOOKUP(C155,'Input 2 - Inventory'!D:F,3,FALSE),"")</f>
        <v>0</v>
      </c>
      <c r="C155" s="40"/>
      <c r="D155" s="40"/>
      <c r="E155" s="40"/>
      <c r="F155" s="92">
        <f>IFERROR(VLOOKUP(C155,'Input 2 - Inventory'!D:H,4,FALSE),"")</f>
        <v>0</v>
      </c>
      <c r="G155" s="40"/>
      <c r="H155" s="40"/>
      <c r="I155" s="51"/>
      <c r="J155" s="51"/>
      <c r="K155" s="51"/>
      <c r="L155" s="93"/>
      <c r="M155" s="93"/>
      <c r="N155" s="93"/>
      <c r="O155" s="94">
        <f t="shared" si="15"/>
        <v>0</v>
      </c>
      <c r="P155" s="72">
        <f t="shared" si="16"/>
        <v>0</v>
      </c>
      <c r="Q155" s="89">
        <f t="shared" si="13"/>
        <v>0</v>
      </c>
      <c r="R155" s="89">
        <f t="shared" si="14"/>
        <v>0</v>
      </c>
      <c r="AA155" s="3" t="s">
        <v>1</v>
      </c>
    </row>
    <row r="156" spans="1:27" x14ac:dyDescent="0.2">
      <c r="A156" s="81">
        <f t="shared" si="17"/>
        <v>151</v>
      </c>
      <c r="B156" s="91">
        <f>IFERROR(VLOOKUP(C156,'Input 2 - Inventory'!D:F,3,FALSE),"")</f>
        <v>0</v>
      </c>
      <c r="C156" s="40"/>
      <c r="D156" s="40"/>
      <c r="E156" s="40"/>
      <c r="F156" s="92">
        <f>IFERROR(VLOOKUP(C156,'Input 2 - Inventory'!D:H,4,FALSE),"")</f>
        <v>0</v>
      </c>
      <c r="G156" s="40"/>
      <c r="H156" s="40"/>
      <c r="I156" s="51"/>
      <c r="J156" s="51"/>
      <c r="K156" s="51"/>
      <c r="L156" s="93"/>
      <c r="M156" s="93"/>
      <c r="N156" s="93"/>
      <c r="O156" s="94">
        <f t="shared" si="15"/>
        <v>0</v>
      </c>
      <c r="P156" s="72">
        <f t="shared" si="16"/>
        <v>0</v>
      </c>
      <c r="Q156" s="89">
        <f t="shared" si="13"/>
        <v>0</v>
      </c>
      <c r="R156" s="89">
        <f t="shared" si="14"/>
        <v>0</v>
      </c>
      <c r="AA156" s="3" t="s">
        <v>1</v>
      </c>
    </row>
    <row r="157" spans="1:27" x14ac:dyDescent="0.2">
      <c r="A157" s="81">
        <f t="shared" si="17"/>
        <v>152</v>
      </c>
      <c r="B157" s="91">
        <f>IFERROR(VLOOKUP(C157,'Input 2 - Inventory'!D:F,3,FALSE),"")</f>
        <v>0</v>
      </c>
      <c r="C157" s="40"/>
      <c r="D157" s="40"/>
      <c r="E157" s="40"/>
      <c r="F157" s="92">
        <f>IFERROR(VLOOKUP(C157,'Input 2 - Inventory'!D:H,4,FALSE),"")</f>
        <v>0</v>
      </c>
      <c r="G157" s="40"/>
      <c r="H157" s="40"/>
      <c r="I157" s="51"/>
      <c r="J157" s="51"/>
      <c r="K157" s="51"/>
      <c r="L157" s="93"/>
      <c r="M157" s="93"/>
      <c r="N157" s="93"/>
      <c r="O157" s="94">
        <f t="shared" si="15"/>
        <v>0</v>
      </c>
      <c r="P157" s="72">
        <f t="shared" si="16"/>
        <v>0</v>
      </c>
      <c r="Q157" s="89">
        <f t="shared" si="13"/>
        <v>0</v>
      </c>
      <c r="R157" s="89">
        <f t="shared" si="14"/>
        <v>0</v>
      </c>
      <c r="AA157" s="3" t="s">
        <v>1</v>
      </c>
    </row>
    <row r="158" spans="1:27" x14ac:dyDescent="0.2">
      <c r="A158" s="81">
        <f t="shared" si="17"/>
        <v>153</v>
      </c>
      <c r="B158" s="91">
        <f>IFERROR(VLOOKUP(C158,'Input 2 - Inventory'!D:F,3,FALSE),"")</f>
        <v>0</v>
      </c>
      <c r="C158" s="40"/>
      <c r="D158" s="40"/>
      <c r="E158" s="40"/>
      <c r="F158" s="92">
        <f>IFERROR(VLOOKUP(C158,'Input 2 - Inventory'!D:H,4,FALSE),"")</f>
        <v>0</v>
      </c>
      <c r="G158" s="40"/>
      <c r="H158" s="40"/>
      <c r="I158" s="51"/>
      <c r="J158" s="51"/>
      <c r="K158" s="51"/>
      <c r="L158" s="93"/>
      <c r="M158" s="93"/>
      <c r="N158" s="93"/>
      <c r="O158" s="94">
        <f t="shared" si="15"/>
        <v>0</v>
      </c>
      <c r="P158" s="72">
        <f t="shared" si="16"/>
        <v>0</v>
      </c>
      <c r="Q158" s="89">
        <f t="shared" si="13"/>
        <v>0</v>
      </c>
      <c r="R158" s="89">
        <f t="shared" si="14"/>
        <v>0</v>
      </c>
      <c r="AA158" s="3" t="s">
        <v>1</v>
      </c>
    </row>
    <row r="159" spans="1:27" x14ac:dyDescent="0.2">
      <c r="A159" s="81">
        <f t="shared" si="17"/>
        <v>154</v>
      </c>
      <c r="B159" s="91">
        <f>IFERROR(VLOOKUP(C159,'Input 2 - Inventory'!D:F,3,FALSE),"")</f>
        <v>0</v>
      </c>
      <c r="C159" s="40"/>
      <c r="D159" s="40"/>
      <c r="E159" s="40"/>
      <c r="F159" s="92">
        <f>IFERROR(VLOOKUP(C159,'Input 2 - Inventory'!D:H,4,FALSE),"")</f>
        <v>0</v>
      </c>
      <c r="G159" s="40"/>
      <c r="H159" s="40"/>
      <c r="I159" s="51"/>
      <c r="J159" s="51"/>
      <c r="K159" s="51"/>
      <c r="L159" s="93"/>
      <c r="M159" s="93"/>
      <c r="N159" s="93"/>
      <c r="O159" s="94">
        <f t="shared" si="15"/>
        <v>0</v>
      </c>
      <c r="P159" s="72">
        <f t="shared" si="16"/>
        <v>0</v>
      </c>
      <c r="Q159" s="89">
        <f t="shared" si="13"/>
        <v>0</v>
      </c>
      <c r="R159" s="89">
        <f t="shared" si="14"/>
        <v>0</v>
      </c>
      <c r="AA159" s="3" t="s">
        <v>1</v>
      </c>
    </row>
    <row r="160" spans="1:27" x14ac:dyDescent="0.2">
      <c r="A160" s="81">
        <f t="shared" si="17"/>
        <v>155</v>
      </c>
      <c r="B160" s="91">
        <f>IFERROR(VLOOKUP(C160,'Input 2 - Inventory'!D:F,3,FALSE),"")</f>
        <v>0</v>
      </c>
      <c r="C160" s="40"/>
      <c r="D160" s="40"/>
      <c r="E160" s="40"/>
      <c r="F160" s="92">
        <f>IFERROR(VLOOKUP(C160,'Input 2 - Inventory'!D:H,4,FALSE),"")</f>
        <v>0</v>
      </c>
      <c r="G160" s="40"/>
      <c r="H160" s="40"/>
      <c r="I160" s="51"/>
      <c r="J160" s="51"/>
      <c r="K160" s="51"/>
      <c r="L160" s="93"/>
      <c r="M160" s="93"/>
      <c r="N160" s="93"/>
      <c r="O160" s="94">
        <f t="shared" si="15"/>
        <v>0</v>
      </c>
      <c r="P160" s="72">
        <f t="shared" si="16"/>
        <v>0</v>
      </c>
      <c r="Q160" s="89">
        <f t="shared" si="13"/>
        <v>0</v>
      </c>
      <c r="R160" s="89">
        <f t="shared" si="14"/>
        <v>0</v>
      </c>
      <c r="AA160" s="3" t="s">
        <v>1</v>
      </c>
    </row>
    <row r="161" spans="1:27" x14ac:dyDescent="0.2">
      <c r="A161" s="81">
        <f t="shared" si="17"/>
        <v>156</v>
      </c>
      <c r="B161" s="91">
        <f>IFERROR(VLOOKUP(C161,'Input 2 - Inventory'!D:F,3,FALSE),"")</f>
        <v>0</v>
      </c>
      <c r="C161" s="40"/>
      <c r="D161" s="40"/>
      <c r="E161" s="40"/>
      <c r="F161" s="92">
        <f>IFERROR(VLOOKUP(C161,'Input 2 - Inventory'!D:H,4,FALSE),"")</f>
        <v>0</v>
      </c>
      <c r="G161" s="40"/>
      <c r="H161" s="40"/>
      <c r="I161" s="51"/>
      <c r="J161" s="51"/>
      <c r="K161" s="51"/>
      <c r="L161" s="93"/>
      <c r="M161" s="93"/>
      <c r="N161" s="93"/>
      <c r="O161" s="94">
        <f t="shared" si="15"/>
        <v>0</v>
      </c>
      <c r="P161" s="72">
        <f t="shared" si="16"/>
        <v>0</v>
      </c>
      <c r="Q161" s="89">
        <f t="shared" si="13"/>
        <v>0</v>
      </c>
      <c r="R161" s="89">
        <f t="shared" si="14"/>
        <v>0</v>
      </c>
      <c r="AA161" s="3" t="s">
        <v>1</v>
      </c>
    </row>
    <row r="162" spans="1:27" x14ac:dyDescent="0.2">
      <c r="A162" s="81">
        <f t="shared" si="17"/>
        <v>157</v>
      </c>
      <c r="B162" s="91">
        <f>IFERROR(VLOOKUP(C162,'Input 2 - Inventory'!D:F,3,FALSE),"")</f>
        <v>0</v>
      </c>
      <c r="C162" s="40"/>
      <c r="D162" s="40"/>
      <c r="E162" s="40"/>
      <c r="F162" s="92">
        <f>IFERROR(VLOOKUP(C162,'Input 2 - Inventory'!D:H,4,FALSE),"")</f>
        <v>0</v>
      </c>
      <c r="G162" s="40"/>
      <c r="H162" s="40"/>
      <c r="I162" s="51"/>
      <c r="J162" s="51"/>
      <c r="K162" s="51"/>
      <c r="L162" s="93"/>
      <c r="M162" s="93"/>
      <c r="N162" s="93"/>
      <c r="O162" s="94">
        <f t="shared" si="15"/>
        <v>0</v>
      </c>
      <c r="P162" s="72">
        <f t="shared" si="16"/>
        <v>0</v>
      </c>
      <c r="Q162" s="89">
        <f t="shared" si="13"/>
        <v>0</v>
      </c>
      <c r="R162" s="89">
        <f t="shared" si="14"/>
        <v>0</v>
      </c>
      <c r="AA162" s="3" t="s">
        <v>1</v>
      </c>
    </row>
    <row r="163" spans="1:27" x14ac:dyDescent="0.2">
      <c r="A163" s="81">
        <f t="shared" si="17"/>
        <v>158</v>
      </c>
      <c r="B163" s="91">
        <f>IFERROR(VLOOKUP(C163,'Input 2 - Inventory'!D:F,3,FALSE),"")</f>
        <v>0</v>
      </c>
      <c r="C163" s="40"/>
      <c r="D163" s="40"/>
      <c r="E163" s="40"/>
      <c r="F163" s="92">
        <f>IFERROR(VLOOKUP(C163,'Input 2 - Inventory'!D:H,4,FALSE),"")</f>
        <v>0</v>
      </c>
      <c r="G163" s="40"/>
      <c r="H163" s="40"/>
      <c r="I163" s="51"/>
      <c r="J163" s="51"/>
      <c r="K163" s="51"/>
      <c r="L163" s="93"/>
      <c r="M163" s="93"/>
      <c r="N163" s="93"/>
      <c r="O163" s="94">
        <f t="shared" si="15"/>
        <v>0</v>
      </c>
      <c r="P163" s="72">
        <f t="shared" si="16"/>
        <v>0</v>
      </c>
      <c r="Q163" s="89">
        <f t="shared" si="13"/>
        <v>0</v>
      </c>
      <c r="R163" s="89">
        <f t="shared" si="14"/>
        <v>0</v>
      </c>
      <c r="AA163" s="3" t="s">
        <v>1</v>
      </c>
    </row>
    <row r="164" spans="1:27" x14ac:dyDescent="0.2">
      <c r="A164" s="81">
        <f t="shared" si="17"/>
        <v>159</v>
      </c>
      <c r="B164" s="91">
        <f>IFERROR(VLOOKUP(C164,'Input 2 - Inventory'!D:F,3,FALSE),"")</f>
        <v>0</v>
      </c>
      <c r="C164" s="40"/>
      <c r="D164" s="40"/>
      <c r="E164" s="40"/>
      <c r="F164" s="92">
        <f>IFERROR(VLOOKUP(C164,'Input 2 - Inventory'!D:H,4,FALSE),"")</f>
        <v>0</v>
      </c>
      <c r="G164" s="40"/>
      <c r="H164" s="40"/>
      <c r="I164" s="51"/>
      <c r="J164" s="51"/>
      <c r="K164" s="51"/>
      <c r="L164" s="93"/>
      <c r="M164" s="93"/>
      <c r="N164" s="93"/>
      <c r="O164" s="94">
        <f t="shared" si="15"/>
        <v>0</v>
      </c>
      <c r="P164" s="72">
        <f t="shared" si="16"/>
        <v>0</v>
      </c>
      <c r="Q164" s="89">
        <f t="shared" si="13"/>
        <v>0</v>
      </c>
      <c r="R164" s="89">
        <f t="shared" si="14"/>
        <v>0</v>
      </c>
      <c r="AA164" s="3" t="s">
        <v>1</v>
      </c>
    </row>
    <row r="165" spans="1:27" x14ac:dyDescent="0.2">
      <c r="A165" s="81">
        <f t="shared" si="17"/>
        <v>160</v>
      </c>
      <c r="B165" s="91">
        <f>IFERROR(VLOOKUP(C165,'Input 2 - Inventory'!D:F,3,FALSE),"")</f>
        <v>0</v>
      </c>
      <c r="C165" s="40"/>
      <c r="D165" s="40"/>
      <c r="E165" s="40"/>
      <c r="F165" s="92">
        <f>IFERROR(VLOOKUP(C165,'Input 2 - Inventory'!D:H,4,FALSE),"")</f>
        <v>0</v>
      </c>
      <c r="G165" s="40"/>
      <c r="H165" s="40"/>
      <c r="I165" s="51"/>
      <c r="J165" s="51"/>
      <c r="K165" s="51"/>
      <c r="L165" s="93"/>
      <c r="M165" s="93"/>
      <c r="N165" s="93"/>
      <c r="O165" s="94">
        <f t="shared" si="15"/>
        <v>0</v>
      </c>
      <c r="P165" s="72">
        <f t="shared" si="16"/>
        <v>0</v>
      </c>
      <c r="Q165" s="89">
        <f t="shared" si="13"/>
        <v>0</v>
      </c>
      <c r="R165" s="89">
        <f t="shared" si="14"/>
        <v>0</v>
      </c>
      <c r="AA165" s="3" t="s">
        <v>1</v>
      </c>
    </row>
    <row r="166" spans="1:27" x14ac:dyDescent="0.2">
      <c r="A166" s="81">
        <f t="shared" si="17"/>
        <v>161</v>
      </c>
      <c r="B166" s="91">
        <f>IFERROR(VLOOKUP(C166,'Input 2 - Inventory'!D:F,3,FALSE),"")</f>
        <v>0</v>
      </c>
      <c r="C166" s="40"/>
      <c r="D166" s="40"/>
      <c r="E166" s="40"/>
      <c r="F166" s="92">
        <f>IFERROR(VLOOKUP(C166,'Input 2 - Inventory'!D:H,4,FALSE),"")</f>
        <v>0</v>
      </c>
      <c r="G166" s="40"/>
      <c r="H166" s="40"/>
      <c r="I166" s="51"/>
      <c r="J166" s="51"/>
      <c r="K166" s="51"/>
      <c r="L166" s="93"/>
      <c r="M166" s="93"/>
      <c r="N166" s="93"/>
      <c r="O166" s="94">
        <f t="shared" si="15"/>
        <v>0</v>
      </c>
      <c r="P166" s="72">
        <f t="shared" si="16"/>
        <v>0</v>
      </c>
      <c r="Q166" s="89">
        <f t="shared" si="13"/>
        <v>0</v>
      </c>
      <c r="R166" s="89">
        <f t="shared" si="14"/>
        <v>0</v>
      </c>
      <c r="AA166" s="3" t="s">
        <v>1</v>
      </c>
    </row>
    <row r="167" spans="1:27" x14ac:dyDescent="0.2">
      <c r="A167" s="81">
        <f t="shared" si="17"/>
        <v>162</v>
      </c>
      <c r="B167" s="91">
        <f>IFERROR(VLOOKUP(C167,'Input 2 - Inventory'!D:F,3,FALSE),"")</f>
        <v>0</v>
      </c>
      <c r="C167" s="40"/>
      <c r="D167" s="40"/>
      <c r="E167" s="40"/>
      <c r="F167" s="92">
        <f>IFERROR(VLOOKUP(C167,'Input 2 - Inventory'!D:H,4,FALSE),"")</f>
        <v>0</v>
      </c>
      <c r="G167" s="40"/>
      <c r="H167" s="40"/>
      <c r="I167" s="51"/>
      <c r="J167" s="51"/>
      <c r="K167" s="51"/>
      <c r="L167" s="93"/>
      <c r="M167" s="93"/>
      <c r="N167" s="93"/>
      <c r="O167" s="94">
        <f t="shared" si="15"/>
        <v>0</v>
      </c>
      <c r="P167" s="72">
        <f t="shared" si="16"/>
        <v>0</v>
      </c>
      <c r="Q167" s="89">
        <f t="shared" si="13"/>
        <v>0</v>
      </c>
      <c r="R167" s="89">
        <f t="shared" si="14"/>
        <v>0</v>
      </c>
      <c r="AA167" s="3" t="s">
        <v>1</v>
      </c>
    </row>
    <row r="168" spans="1:27" x14ac:dyDescent="0.2">
      <c r="A168" s="81">
        <f t="shared" si="17"/>
        <v>163</v>
      </c>
      <c r="B168" s="91">
        <f>IFERROR(VLOOKUP(C168,'Input 2 - Inventory'!D:F,3,FALSE),"")</f>
        <v>0</v>
      </c>
      <c r="C168" s="40"/>
      <c r="D168" s="40"/>
      <c r="E168" s="40"/>
      <c r="F168" s="92">
        <f>IFERROR(VLOOKUP(C168,'Input 2 - Inventory'!D:H,4,FALSE),"")</f>
        <v>0</v>
      </c>
      <c r="G168" s="40"/>
      <c r="H168" s="40"/>
      <c r="I168" s="51"/>
      <c r="J168" s="51"/>
      <c r="K168" s="51"/>
      <c r="L168" s="93"/>
      <c r="M168" s="93"/>
      <c r="N168" s="93"/>
      <c r="O168" s="94">
        <f t="shared" si="15"/>
        <v>0</v>
      </c>
      <c r="P168" s="72">
        <f t="shared" si="16"/>
        <v>0</v>
      </c>
      <c r="Q168" s="89">
        <f t="shared" si="13"/>
        <v>0</v>
      </c>
      <c r="R168" s="89">
        <f t="shared" si="14"/>
        <v>0</v>
      </c>
      <c r="AA168" s="3" t="s">
        <v>1</v>
      </c>
    </row>
    <row r="169" spans="1:27" x14ac:dyDescent="0.2">
      <c r="A169" s="81">
        <f t="shared" si="17"/>
        <v>164</v>
      </c>
      <c r="B169" s="91">
        <f>IFERROR(VLOOKUP(C169,'Input 2 - Inventory'!D:F,3,FALSE),"")</f>
        <v>0</v>
      </c>
      <c r="C169" s="40"/>
      <c r="D169" s="40"/>
      <c r="E169" s="40"/>
      <c r="F169" s="92">
        <f>IFERROR(VLOOKUP(C169,'Input 2 - Inventory'!D:H,4,FALSE),"")</f>
        <v>0</v>
      </c>
      <c r="G169" s="40"/>
      <c r="H169" s="40"/>
      <c r="I169" s="51"/>
      <c r="J169" s="51"/>
      <c r="K169" s="51"/>
      <c r="L169" s="93"/>
      <c r="M169" s="93"/>
      <c r="N169" s="93"/>
      <c r="O169" s="94">
        <f t="shared" si="15"/>
        <v>0</v>
      </c>
      <c r="P169" s="72">
        <f t="shared" si="16"/>
        <v>0</v>
      </c>
      <c r="Q169" s="89">
        <f t="shared" si="13"/>
        <v>0</v>
      </c>
      <c r="R169" s="89">
        <f t="shared" si="14"/>
        <v>0</v>
      </c>
      <c r="AA169" s="3" t="s">
        <v>1</v>
      </c>
    </row>
    <row r="170" spans="1:27" x14ac:dyDescent="0.2">
      <c r="A170" s="81">
        <f t="shared" si="17"/>
        <v>165</v>
      </c>
      <c r="B170" s="91">
        <f>IFERROR(VLOOKUP(C170,'Input 2 - Inventory'!D:F,3,FALSE),"")</f>
        <v>0</v>
      </c>
      <c r="C170" s="40"/>
      <c r="D170" s="40"/>
      <c r="E170" s="40"/>
      <c r="F170" s="92">
        <f>IFERROR(VLOOKUP(C170,'Input 2 - Inventory'!D:H,4,FALSE),"")</f>
        <v>0</v>
      </c>
      <c r="G170" s="40"/>
      <c r="H170" s="40"/>
      <c r="I170" s="51"/>
      <c r="J170" s="51"/>
      <c r="K170" s="51"/>
      <c r="L170" s="93"/>
      <c r="M170" s="93"/>
      <c r="N170" s="93"/>
      <c r="O170" s="94">
        <f t="shared" si="15"/>
        <v>0</v>
      </c>
      <c r="P170" s="72">
        <f t="shared" si="16"/>
        <v>0</v>
      </c>
      <c r="Q170" s="89">
        <f t="shared" si="13"/>
        <v>0</v>
      </c>
      <c r="R170" s="89">
        <f t="shared" si="14"/>
        <v>0</v>
      </c>
      <c r="AA170" s="3" t="s">
        <v>1</v>
      </c>
    </row>
    <row r="171" spans="1:27" x14ac:dyDescent="0.2">
      <c r="A171" s="81">
        <f t="shared" si="17"/>
        <v>166</v>
      </c>
      <c r="B171" s="91">
        <f>IFERROR(VLOOKUP(C171,'Input 2 - Inventory'!D:F,3,FALSE),"")</f>
        <v>0</v>
      </c>
      <c r="C171" s="40"/>
      <c r="D171" s="40"/>
      <c r="E171" s="40"/>
      <c r="F171" s="92">
        <f>IFERROR(VLOOKUP(C171,'Input 2 - Inventory'!D:H,4,FALSE),"")</f>
        <v>0</v>
      </c>
      <c r="G171" s="40"/>
      <c r="H171" s="40"/>
      <c r="I171" s="51"/>
      <c r="J171" s="51"/>
      <c r="K171" s="51"/>
      <c r="L171" s="93"/>
      <c r="M171" s="93"/>
      <c r="N171" s="93"/>
      <c r="O171" s="94">
        <f t="shared" si="15"/>
        <v>0</v>
      </c>
      <c r="P171" s="72">
        <f t="shared" si="16"/>
        <v>0</v>
      </c>
      <c r="Q171" s="89">
        <f t="shared" si="13"/>
        <v>0</v>
      </c>
      <c r="R171" s="89">
        <f t="shared" si="14"/>
        <v>0</v>
      </c>
      <c r="AA171" s="3" t="s">
        <v>1</v>
      </c>
    </row>
    <row r="172" spans="1:27" x14ac:dyDescent="0.2">
      <c r="A172" s="81">
        <f t="shared" si="17"/>
        <v>167</v>
      </c>
      <c r="B172" s="91">
        <f>IFERROR(VLOOKUP(C172,'Input 2 - Inventory'!D:F,3,FALSE),"")</f>
        <v>0</v>
      </c>
      <c r="C172" s="40"/>
      <c r="D172" s="40"/>
      <c r="E172" s="40"/>
      <c r="F172" s="92">
        <f>IFERROR(VLOOKUP(C172,'Input 2 - Inventory'!D:H,4,FALSE),"")</f>
        <v>0</v>
      </c>
      <c r="G172" s="40"/>
      <c r="H172" s="40"/>
      <c r="I172" s="51"/>
      <c r="J172" s="51"/>
      <c r="K172" s="51"/>
      <c r="L172" s="93"/>
      <c r="M172" s="93"/>
      <c r="N172" s="93"/>
      <c r="O172" s="94">
        <f t="shared" si="15"/>
        <v>0</v>
      </c>
      <c r="P172" s="72">
        <f t="shared" si="16"/>
        <v>0</v>
      </c>
      <c r="Q172" s="89">
        <f t="shared" si="13"/>
        <v>0</v>
      </c>
      <c r="R172" s="89">
        <f t="shared" si="14"/>
        <v>0</v>
      </c>
      <c r="AA172" s="3" t="s">
        <v>1</v>
      </c>
    </row>
    <row r="173" spans="1:27" x14ac:dyDescent="0.2">
      <c r="A173" s="81">
        <f t="shared" si="17"/>
        <v>168</v>
      </c>
      <c r="B173" s="91">
        <f>IFERROR(VLOOKUP(C173,'Input 2 - Inventory'!D:F,3,FALSE),"")</f>
        <v>0</v>
      </c>
      <c r="C173" s="40"/>
      <c r="D173" s="40"/>
      <c r="E173" s="40"/>
      <c r="F173" s="92">
        <f>IFERROR(VLOOKUP(C173,'Input 2 - Inventory'!D:H,4,FALSE),"")</f>
        <v>0</v>
      </c>
      <c r="G173" s="40"/>
      <c r="H173" s="40"/>
      <c r="I173" s="51"/>
      <c r="J173" s="51"/>
      <c r="K173" s="51"/>
      <c r="L173" s="93"/>
      <c r="M173" s="93"/>
      <c r="N173" s="93"/>
      <c r="O173" s="94">
        <f t="shared" si="15"/>
        <v>0</v>
      </c>
      <c r="P173" s="72">
        <f t="shared" si="16"/>
        <v>0</v>
      </c>
      <c r="Q173" s="89">
        <f t="shared" si="13"/>
        <v>0</v>
      </c>
      <c r="R173" s="89">
        <f t="shared" si="14"/>
        <v>0</v>
      </c>
      <c r="AA173" s="3" t="s">
        <v>1</v>
      </c>
    </row>
    <row r="174" spans="1:27" x14ac:dyDescent="0.2">
      <c r="A174" s="81">
        <f t="shared" si="17"/>
        <v>169</v>
      </c>
      <c r="B174" s="91">
        <f>IFERROR(VLOOKUP(C174,'Input 2 - Inventory'!D:F,3,FALSE),"")</f>
        <v>0</v>
      </c>
      <c r="C174" s="40"/>
      <c r="D174" s="40"/>
      <c r="E174" s="40"/>
      <c r="F174" s="92">
        <f>IFERROR(VLOOKUP(C174,'Input 2 - Inventory'!D:H,4,FALSE),"")</f>
        <v>0</v>
      </c>
      <c r="G174" s="40"/>
      <c r="H174" s="40"/>
      <c r="I174" s="51"/>
      <c r="J174" s="51"/>
      <c r="K174" s="51"/>
      <c r="L174" s="93"/>
      <c r="M174" s="93"/>
      <c r="N174" s="93"/>
      <c r="O174" s="94">
        <f t="shared" si="15"/>
        <v>0</v>
      </c>
      <c r="P174" s="72">
        <f t="shared" si="16"/>
        <v>0</v>
      </c>
      <c r="Q174" s="89">
        <f t="shared" si="13"/>
        <v>0</v>
      </c>
      <c r="R174" s="89">
        <f t="shared" si="14"/>
        <v>0</v>
      </c>
      <c r="AA174" s="3" t="s">
        <v>1</v>
      </c>
    </row>
    <row r="175" spans="1:27" x14ac:dyDescent="0.2">
      <c r="A175" s="81">
        <f t="shared" si="17"/>
        <v>170</v>
      </c>
      <c r="B175" s="91">
        <f>IFERROR(VLOOKUP(C175,'Input 2 - Inventory'!D:F,3,FALSE),"")</f>
        <v>0</v>
      </c>
      <c r="C175" s="40"/>
      <c r="D175" s="40"/>
      <c r="E175" s="40"/>
      <c r="F175" s="92">
        <f>IFERROR(VLOOKUP(C175,'Input 2 - Inventory'!D:H,4,FALSE),"")</f>
        <v>0</v>
      </c>
      <c r="G175" s="40"/>
      <c r="H175" s="40"/>
      <c r="I175" s="51"/>
      <c r="J175" s="51"/>
      <c r="K175" s="51"/>
      <c r="L175" s="93"/>
      <c r="M175" s="93"/>
      <c r="N175" s="93"/>
      <c r="O175" s="94">
        <f t="shared" si="15"/>
        <v>0</v>
      </c>
      <c r="P175" s="72">
        <f t="shared" si="16"/>
        <v>0</v>
      </c>
      <c r="Q175" s="89">
        <f t="shared" si="13"/>
        <v>0</v>
      </c>
      <c r="R175" s="89">
        <f t="shared" si="14"/>
        <v>0</v>
      </c>
      <c r="AA175" s="3" t="s">
        <v>1</v>
      </c>
    </row>
    <row r="176" spans="1:27" x14ac:dyDescent="0.2">
      <c r="A176" s="81">
        <f t="shared" si="17"/>
        <v>171</v>
      </c>
      <c r="B176" s="91">
        <f>IFERROR(VLOOKUP(C176,'Input 2 - Inventory'!D:F,3,FALSE),"")</f>
        <v>0</v>
      </c>
      <c r="C176" s="40"/>
      <c r="D176" s="40"/>
      <c r="E176" s="40"/>
      <c r="F176" s="92">
        <f>IFERROR(VLOOKUP(C176,'Input 2 - Inventory'!D:H,4,FALSE),"")</f>
        <v>0</v>
      </c>
      <c r="G176" s="40"/>
      <c r="H176" s="40"/>
      <c r="I176" s="51"/>
      <c r="J176" s="51"/>
      <c r="K176" s="51"/>
      <c r="L176" s="93"/>
      <c r="M176" s="93"/>
      <c r="N176" s="93"/>
      <c r="O176" s="94">
        <f t="shared" si="15"/>
        <v>0</v>
      </c>
      <c r="P176" s="72">
        <f t="shared" si="16"/>
        <v>0</v>
      </c>
      <c r="Q176" s="89">
        <f t="shared" si="13"/>
        <v>0</v>
      </c>
      <c r="R176" s="89">
        <f t="shared" si="14"/>
        <v>0</v>
      </c>
      <c r="AA176" s="3" t="s">
        <v>1</v>
      </c>
    </row>
    <row r="177" spans="1:27" x14ac:dyDescent="0.2">
      <c r="A177" s="81">
        <f t="shared" si="17"/>
        <v>172</v>
      </c>
      <c r="B177" s="91">
        <f>IFERROR(VLOOKUP(C177,'Input 2 - Inventory'!D:F,3,FALSE),"")</f>
        <v>0</v>
      </c>
      <c r="C177" s="40"/>
      <c r="D177" s="40"/>
      <c r="E177" s="40"/>
      <c r="F177" s="92">
        <f>IFERROR(VLOOKUP(C177,'Input 2 - Inventory'!D:H,4,FALSE),"")</f>
        <v>0</v>
      </c>
      <c r="G177" s="40"/>
      <c r="H177" s="40"/>
      <c r="I177" s="51"/>
      <c r="J177" s="51"/>
      <c r="K177" s="51"/>
      <c r="L177" s="93"/>
      <c r="M177" s="93"/>
      <c r="N177" s="93"/>
      <c r="O177" s="94">
        <f t="shared" si="15"/>
        <v>0</v>
      </c>
      <c r="P177" s="72">
        <f t="shared" si="16"/>
        <v>0</v>
      </c>
      <c r="Q177" s="89">
        <f t="shared" si="13"/>
        <v>0</v>
      </c>
      <c r="R177" s="89">
        <f t="shared" si="14"/>
        <v>0</v>
      </c>
      <c r="AA177" s="3" t="s">
        <v>1</v>
      </c>
    </row>
    <row r="178" spans="1:27" x14ac:dyDescent="0.2">
      <c r="A178" s="81">
        <f t="shared" si="17"/>
        <v>173</v>
      </c>
      <c r="B178" s="91">
        <f>IFERROR(VLOOKUP(C178,'Input 2 - Inventory'!D:F,3,FALSE),"")</f>
        <v>0</v>
      </c>
      <c r="C178" s="40"/>
      <c r="D178" s="40"/>
      <c r="E178" s="40"/>
      <c r="F178" s="92">
        <f>IFERROR(VLOOKUP(C178,'Input 2 - Inventory'!D:H,4,FALSE),"")</f>
        <v>0</v>
      </c>
      <c r="G178" s="40"/>
      <c r="H178" s="40"/>
      <c r="I178" s="51"/>
      <c r="J178" s="51"/>
      <c r="K178" s="51"/>
      <c r="L178" s="93"/>
      <c r="M178" s="93"/>
      <c r="N178" s="93"/>
      <c r="O178" s="94">
        <f t="shared" si="15"/>
        <v>0</v>
      </c>
      <c r="P178" s="72">
        <f t="shared" si="16"/>
        <v>0</v>
      </c>
      <c r="Q178" s="89">
        <f t="shared" si="13"/>
        <v>0</v>
      </c>
      <c r="R178" s="89">
        <f t="shared" si="14"/>
        <v>0</v>
      </c>
      <c r="AA178" s="3" t="s">
        <v>1</v>
      </c>
    </row>
    <row r="179" spans="1:27" x14ac:dyDescent="0.2">
      <c r="A179" s="81">
        <f t="shared" si="17"/>
        <v>174</v>
      </c>
      <c r="B179" s="91">
        <f>IFERROR(VLOOKUP(C179,'Input 2 - Inventory'!D:F,3,FALSE),"")</f>
        <v>0</v>
      </c>
      <c r="C179" s="40"/>
      <c r="D179" s="40"/>
      <c r="E179" s="40"/>
      <c r="F179" s="92">
        <f>IFERROR(VLOOKUP(C179,'Input 2 - Inventory'!D:H,4,FALSE),"")</f>
        <v>0</v>
      </c>
      <c r="G179" s="40"/>
      <c r="H179" s="40"/>
      <c r="I179" s="51"/>
      <c r="J179" s="51"/>
      <c r="K179" s="51"/>
      <c r="L179" s="93"/>
      <c r="M179" s="93"/>
      <c r="N179" s="93"/>
      <c r="O179" s="94">
        <f t="shared" si="15"/>
        <v>0</v>
      </c>
      <c r="P179" s="72">
        <f t="shared" si="16"/>
        <v>0</v>
      </c>
      <c r="Q179" s="89">
        <f t="shared" si="13"/>
        <v>0</v>
      </c>
      <c r="R179" s="89">
        <f t="shared" si="14"/>
        <v>0</v>
      </c>
      <c r="AA179" s="3" t="s">
        <v>1</v>
      </c>
    </row>
    <row r="180" spans="1:27" x14ac:dyDescent="0.2">
      <c r="A180" s="81">
        <f t="shared" si="17"/>
        <v>175</v>
      </c>
      <c r="B180" s="91">
        <f>IFERROR(VLOOKUP(C180,'Input 2 - Inventory'!D:F,3,FALSE),"")</f>
        <v>0</v>
      </c>
      <c r="C180" s="40"/>
      <c r="D180" s="40"/>
      <c r="E180" s="40"/>
      <c r="F180" s="92">
        <f>IFERROR(VLOOKUP(C180,'Input 2 - Inventory'!D:H,4,FALSE),"")</f>
        <v>0</v>
      </c>
      <c r="G180" s="40"/>
      <c r="H180" s="40"/>
      <c r="I180" s="51"/>
      <c r="J180" s="51"/>
      <c r="K180" s="51"/>
      <c r="L180" s="93"/>
      <c r="M180" s="93"/>
      <c r="N180" s="93"/>
      <c r="O180" s="94">
        <f t="shared" si="15"/>
        <v>0</v>
      </c>
      <c r="P180" s="72">
        <f t="shared" si="16"/>
        <v>0</v>
      </c>
      <c r="Q180" s="89">
        <f t="shared" si="13"/>
        <v>0</v>
      </c>
      <c r="R180" s="89">
        <f t="shared" si="14"/>
        <v>0</v>
      </c>
      <c r="AA180" s="3" t="s">
        <v>1</v>
      </c>
    </row>
    <row r="181" spans="1:27" x14ac:dyDescent="0.2">
      <c r="A181" s="81">
        <f t="shared" si="17"/>
        <v>176</v>
      </c>
      <c r="B181" s="91">
        <f>IFERROR(VLOOKUP(C181,'Input 2 - Inventory'!D:F,3,FALSE),"")</f>
        <v>0</v>
      </c>
      <c r="C181" s="40"/>
      <c r="D181" s="40"/>
      <c r="E181" s="40"/>
      <c r="F181" s="92">
        <f>IFERROR(VLOOKUP(C181,'Input 2 - Inventory'!D:H,4,FALSE),"")</f>
        <v>0</v>
      </c>
      <c r="G181" s="40"/>
      <c r="H181" s="40"/>
      <c r="I181" s="51"/>
      <c r="J181" s="51"/>
      <c r="K181" s="51"/>
      <c r="L181" s="93"/>
      <c r="M181" s="93"/>
      <c r="N181" s="93"/>
      <c r="O181" s="94">
        <f t="shared" si="15"/>
        <v>0</v>
      </c>
      <c r="P181" s="72">
        <f t="shared" si="16"/>
        <v>0</v>
      </c>
      <c r="Q181" s="89">
        <f t="shared" si="13"/>
        <v>0</v>
      </c>
      <c r="R181" s="89">
        <f t="shared" si="14"/>
        <v>0</v>
      </c>
      <c r="AA181" s="3" t="s">
        <v>1</v>
      </c>
    </row>
    <row r="182" spans="1:27" x14ac:dyDescent="0.2">
      <c r="A182" s="81">
        <f t="shared" si="17"/>
        <v>177</v>
      </c>
      <c r="B182" s="91">
        <f>IFERROR(VLOOKUP(C182,'Input 2 - Inventory'!D:F,3,FALSE),"")</f>
        <v>0</v>
      </c>
      <c r="C182" s="40"/>
      <c r="D182" s="40"/>
      <c r="E182" s="40"/>
      <c r="F182" s="92">
        <f>IFERROR(VLOOKUP(C182,'Input 2 - Inventory'!D:H,4,FALSE),"")</f>
        <v>0</v>
      </c>
      <c r="G182" s="40"/>
      <c r="H182" s="40"/>
      <c r="I182" s="51"/>
      <c r="J182" s="51"/>
      <c r="K182" s="51"/>
      <c r="L182" s="93"/>
      <c r="M182" s="93"/>
      <c r="N182" s="93"/>
      <c r="O182" s="94">
        <f t="shared" si="15"/>
        <v>0</v>
      </c>
      <c r="P182" s="72">
        <f t="shared" si="16"/>
        <v>0</v>
      </c>
      <c r="Q182" s="89">
        <f t="shared" si="13"/>
        <v>0</v>
      </c>
      <c r="R182" s="89">
        <f t="shared" si="14"/>
        <v>0</v>
      </c>
      <c r="AA182" s="3" t="s">
        <v>1</v>
      </c>
    </row>
    <row r="183" spans="1:27" x14ac:dyDescent="0.2">
      <c r="A183" s="81">
        <f t="shared" si="17"/>
        <v>178</v>
      </c>
      <c r="B183" s="91">
        <f>IFERROR(VLOOKUP(C183,'Input 2 - Inventory'!D:F,3,FALSE),"")</f>
        <v>0</v>
      </c>
      <c r="C183" s="40"/>
      <c r="D183" s="40"/>
      <c r="E183" s="40"/>
      <c r="F183" s="92">
        <f>IFERROR(VLOOKUP(C183,'Input 2 - Inventory'!D:H,4,FALSE),"")</f>
        <v>0</v>
      </c>
      <c r="G183" s="40"/>
      <c r="H183" s="40"/>
      <c r="I183" s="51"/>
      <c r="J183" s="51"/>
      <c r="K183" s="51"/>
      <c r="L183" s="93"/>
      <c r="M183" s="93"/>
      <c r="N183" s="93"/>
      <c r="O183" s="94">
        <f t="shared" si="15"/>
        <v>0</v>
      </c>
      <c r="P183" s="72">
        <f t="shared" si="16"/>
        <v>0</v>
      </c>
      <c r="Q183" s="89">
        <f t="shared" si="13"/>
        <v>0</v>
      </c>
      <c r="R183" s="89">
        <f t="shared" si="14"/>
        <v>0</v>
      </c>
      <c r="AA183" s="3" t="s">
        <v>1</v>
      </c>
    </row>
    <row r="184" spans="1:27" x14ac:dyDescent="0.2">
      <c r="A184" s="81">
        <f t="shared" si="17"/>
        <v>179</v>
      </c>
      <c r="B184" s="91">
        <f>IFERROR(VLOOKUP(C184,'Input 2 - Inventory'!D:F,3,FALSE),"")</f>
        <v>0</v>
      </c>
      <c r="C184" s="40"/>
      <c r="D184" s="40"/>
      <c r="E184" s="40"/>
      <c r="F184" s="92">
        <f>IFERROR(VLOOKUP(C184,'Input 2 - Inventory'!D:H,4,FALSE),"")</f>
        <v>0</v>
      </c>
      <c r="G184" s="40"/>
      <c r="H184" s="40"/>
      <c r="I184" s="51"/>
      <c r="J184" s="51"/>
      <c r="K184" s="51"/>
      <c r="L184" s="93"/>
      <c r="M184" s="93"/>
      <c r="N184" s="93"/>
      <c r="O184" s="94">
        <f t="shared" si="15"/>
        <v>0</v>
      </c>
      <c r="P184" s="72">
        <f t="shared" si="16"/>
        <v>0</v>
      </c>
      <c r="Q184" s="89">
        <f t="shared" si="13"/>
        <v>0</v>
      </c>
      <c r="R184" s="89">
        <f t="shared" si="14"/>
        <v>0</v>
      </c>
      <c r="AA184" s="3" t="s">
        <v>1</v>
      </c>
    </row>
    <row r="185" spans="1:27" x14ac:dyDescent="0.2">
      <c r="A185" s="81">
        <f t="shared" si="17"/>
        <v>180</v>
      </c>
      <c r="B185" s="91">
        <f>IFERROR(VLOOKUP(C185,'Input 2 - Inventory'!D:F,3,FALSE),"")</f>
        <v>0</v>
      </c>
      <c r="C185" s="40"/>
      <c r="D185" s="40"/>
      <c r="E185" s="40"/>
      <c r="F185" s="92">
        <f>IFERROR(VLOOKUP(C185,'Input 2 - Inventory'!D:H,4,FALSE),"")</f>
        <v>0</v>
      </c>
      <c r="G185" s="40"/>
      <c r="H185" s="40"/>
      <c r="I185" s="51"/>
      <c r="J185" s="51"/>
      <c r="K185" s="51"/>
      <c r="L185" s="93"/>
      <c r="M185" s="93"/>
      <c r="N185" s="93"/>
      <c r="O185" s="94">
        <f t="shared" si="15"/>
        <v>0</v>
      </c>
      <c r="P185" s="72">
        <f t="shared" si="16"/>
        <v>0</v>
      </c>
      <c r="Q185" s="89">
        <f t="shared" si="13"/>
        <v>0</v>
      </c>
      <c r="R185" s="89">
        <f t="shared" si="14"/>
        <v>0</v>
      </c>
      <c r="AA185" s="3" t="s">
        <v>1</v>
      </c>
    </row>
    <row r="186" spans="1:27" x14ac:dyDescent="0.2">
      <c r="A186" s="81">
        <f t="shared" si="17"/>
        <v>181</v>
      </c>
      <c r="B186" s="91">
        <f>IFERROR(VLOOKUP(C186,'Input 2 - Inventory'!D:F,3,FALSE),"")</f>
        <v>0</v>
      </c>
      <c r="C186" s="40"/>
      <c r="D186" s="40"/>
      <c r="E186" s="40"/>
      <c r="F186" s="92">
        <f>IFERROR(VLOOKUP(C186,'Input 2 - Inventory'!D:H,4,FALSE),"")</f>
        <v>0</v>
      </c>
      <c r="G186" s="40"/>
      <c r="H186" s="40"/>
      <c r="I186" s="51"/>
      <c r="J186" s="51"/>
      <c r="K186" s="51"/>
      <c r="L186" s="93"/>
      <c r="M186" s="93"/>
      <c r="N186" s="93"/>
      <c r="O186" s="94">
        <f t="shared" si="15"/>
        <v>0</v>
      </c>
      <c r="P186" s="72">
        <f t="shared" si="16"/>
        <v>0</v>
      </c>
      <c r="Q186" s="89">
        <f t="shared" si="13"/>
        <v>0</v>
      </c>
      <c r="R186" s="89">
        <f t="shared" si="14"/>
        <v>0</v>
      </c>
      <c r="AA186" s="3" t="s">
        <v>1</v>
      </c>
    </row>
    <row r="187" spans="1:27" x14ac:dyDescent="0.2">
      <c r="A187" s="81">
        <f t="shared" si="17"/>
        <v>182</v>
      </c>
      <c r="B187" s="91">
        <f>IFERROR(VLOOKUP(C187,'Input 2 - Inventory'!D:F,3,FALSE),"")</f>
        <v>0</v>
      </c>
      <c r="C187" s="40"/>
      <c r="D187" s="40"/>
      <c r="E187" s="40"/>
      <c r="F187" s="92">
        <f>IFERROR(VLOOKUP(C187,'Input 2 - Inventory'!D:H,4,FALSE),"")</f>
        <v>0</v>
      </c>
      <c r="G187" s="40"/>
      <c r="H187" s="40"/>
      <c r="I187" s="51"/>
      <c r="J187" s="51"/>
      <c r="K187" s="51"/>
      <c r="L187" s="93"/>
      <c r="M187" s="93"/>
      <c r="N187" s="93"/>
      <c r="O187" s="94">
        <f t="shared" si="15"/>
        <v>0</v>
      </c>
      <c r="P187" s="72">
        <f t="shared" si="16"/>
        <v>0</v>
      </c>
      <c r="Q187" s="89">
        <f t="shared" si="13"/>
        <v>0</v>
      </c>
      <c r="R187" s="89">
        <f t="shared" si="14"/>
        <v>0</v>
      </c>
      <c r="AA187" s="3" t="s">
        <v>1</v>
      </c>
    </row>
    <row r="188" spans="1:27" x14ac:dyDescent="0.2">
      <c r="A188" s="81">
        <f t="shared" si="17"/>
        <v>183</v>
      </c>
      <c r="B188" s="91">
        <f>IFERROR(VLOOKUP(C188,'Input 2 - Inventory'!D:F,3,FALSE),"")</f>
        <v>0</v>
      </c>
      <c r="C188" s="40"/>
      <c r="D188" s="40"/>
      <c r="E188" s="40"/>
      <c r="F188" s="92">
        <f>IFERROR(VLOOKUP(C188,'Input 2 - Inventory'!D:H,4,FALSE),"")</f>
        <v>0</v>
      </c>
      <c r="G188" s="40"/>
      <c r="H188" s="40"/>
      <c r="I188" s="51"/>
      <c r="J188" s="51"/>
      <c r="K188" s="51"/>
      <c r="L188" s="93"/>
      <c r="M188" s="93"/>
      <c r="N188" s="93"/>
      <c r="O188" s="94">
        <f t="shared" si="15"/>
        <v>0</v>
      </c>
      <c r="P188" s="72">
        <f t="shared" si="16"/>
        <v>0</v>
      </c>
      <c r="Q188" s="89">
        <f t="shared" si="13"/>
        <v>0</v>
      </c>
      <c r="R188" s="89">
        <f t="shared" si="14"/>
        <v>0</v>
      </c>
      <c r="AA188" s="3" t="s">
        <v>1</v>
      </c>
    </row>
    <row r="189" spans="1:27" x14ac:dyDescent="0.2">
      <c r="A189" s="81">
        <f t="shared" si="17"/>
        <v>184</v>
      </c>
      <c r="B189" s="91">
        <f>IFERROR(VLOOKUP(C189,'Input 2 - Inventory'!D:F,3,FALSE),"")</f>
        <v>0</v>
      </c>
      <c r="C189" s="40"/>
      <c r="D189" s="40"/>
      <c r="E189" s="40"/>
      <c r="F189" s="92">
        <f>IFERROR(VLOOKUP(C189,'Input 2 - Inventory'!D:H,4,FALSE),"")</f>
        <v>0</v>
      </c>
      <c r="G189" s="40"/>
      <c r="H189" s="40"/>
      <c r="I189" s="51"/>
      <c r="J189" s="51"/>
      <c r="K189" s="51"/>
      <c r="L189" s="93"/>
      <c r="M189" s="93"/>
      <c r="N189" s="93"/>
      <c r="O189" s="94">
        <f t="shared" si="15"/>
        <v>0</v>
      </c>
      <c r="P189" s="72">
        <f t="shared" si="16"/>
        <v>0</v>
      </c>
      <c r="Q189" s="89">
        <f t="shared" si="13"/>
        <v>0</v>
      </c>
      <c r="R189" s="89">
        <f t="shared" si="14"/>
        <v>0</v>
      </c>
      <c r="AA189" s="3" t="s">
        <v>1</v>
      </c>
    </row>
    <row r="190" spans="1:27" x14ac:dyDescent="0.2">
      <c r="A190" s="81">
        <f t="shared" si="17"/>
        <v>185</v>
      </c>
      <c r="B190" s="91">
        <f>IFERROR(VLOOKUP(C190,'Input 2 - Inventory'!D:F,3,FALSE),"")</f>
        <v>0</v>
      </c>
      <c r="C190" s="40"/>
      <c r="D190" s="40"/>
      <c r="E190" s="40"/>
      <c r="F190" s="92">
        <f>IFERROR(VLOOKUP(C190,'Input 2 - Inventory'!D:H,4,FALSE),"")</f>
        <v>0</v>
      </c>
      <c r="G190" s="40"/>
      <c r="H190" s="40"/>
      <c r="I190" s="51"/>
      <c r="J190" s="51"/>
      <c r="K190" s="51"/>
      <c r="L190" s="93"/>
      <c r="M190" s="93"/>
      <c r="N190" s="93"/>
      <c r="O190" s="94">
        <f t="shared" si="15"/>
        <v>0</v>
      </c>
      <c r="P190" s="72">
        <f t="shared" si="16"/>
        <v>0</v>
      </c>
      <c r="Q190" s="89">
        <f t="shared" si="13"/>
        <v>0</v>
      </c>
      <c r="R190" s="89">
        <f t="shared" si="14"/>
        <v>0</v>
      </c>
      <c r="AA190" s="3" t="s">
        <v>1</v>
      </c>
    </row>
    <row r="191" spans="1:27" x14ac:dyDescent="0.2">
      <c r="A191" s="81">
        <f t="shared" si="17"/>
        <v>186</v>
      </c>
      <c r="B191" s="91">
        <f>IFERROR(VLOOKUP(C191,'Input 2 - Inventory'!D:F,3,FALSE),"")</f>
        <v>0</v>
      </c>
      <c r="C191" s="40"/>
      <c r="D191" s="40"/>
      <c r="E191" s="40"/>
      <c r="F191" s="92">
        <f>IFERROR(VLOOKUP(C191,'Input 2 - Inventory'!D:H,4,FALSE),"")</f>
        <v>0</v>
      </c>
      <c r="G191" s="40"/>
      <c r="H191" s="40"/>
      <c r="I191" s="51"/>
      <c r="J191" s="51"/>
      <c r="K191" s="51"/>
      <c r="L191" s="93"/>
      <c r="M191" s="93"/>
      <c r="N191" s="93"/>
      <c r="O191" s="94">
        <f t="shared" si="15"/>
        <v>0</v>
      </c>
      <c r="P191" s="72">
        <f t="shared" si="16"/>
        <v>0</v>
      </c>
      <c r="Q191" s="89">
        <f t="shared" si="13"/>
        <v>0</v>
      </c>
      <c r="R191" s="89">
        <f t="shared" si="14"/>
        <v>0</v>
      </c>
      <c r="AA191" s="3" t="s">
        <v>1</v>
      </c>
    </row>
    <row r="192" spans="1:27" x14ac:dyDescent="0.2">
      <c r="A192" s="81">
        <f t="shared" si="17"/>
        <v>187</v>
      </c>
      <c r="B192" s="91">
        <f>IFERROR(VLOOKUP(C192,'Input 2 - Inventory'!D:F,3,FALSE),"")</f>
        <v>0</v>
      </c>
      <c r="C192" s="40"/>
      <c r="D192" s="40"/>
      <c r="E192" s="40"/>
      <c r="F192" s="92">
        <f>IFERROR(VLOOKUP(C192,'Input 2 - Inventory'!D:H,4,FALSE),"")</f>
        <v>0</v>
      </c>
      <c r="G192" s="40"/>
      <c r="H192" s="40"/>
      <c r="I192" s="51"/>
      <c r="J192" s="51"/>
      <c r="K192" s="51"/>
      <c r="L192" s="93"/>
      <c r="M192" s="93"/>
      <c r="N192" s="93"/>
      <c r="O192" s="94">
        <f t="shared" si="15"/>
        <v>0</v>
      </c>
      <c r="P192" s="72">
        <f t="shared" si="16"/>
        <v>0</v>
      </c>
      <c r="Q192" s="89">
        <f t="shared" si="13"/>
        <v>0</v>
      </c>
      <c r="R192" s="89">
        <f t="shared" si="14"/>
        <v>0</v>
      </c>
      <c r="AA192" s="3" t="s">
        <v>1</v>
      </c>
    </row>
    <row r="193" spans="1:27" x14ac:dyDescent="0.2">
      <c r="A193" s="81">
        <f t="shared" si="17"/>
        <v>188</v>
      </c>
      <c r="B193" s="91">
        <f>IFERROR(VLOOKUP(C193,'Input 2 - Inventory'!D:F,3,FALSE),"")</f>
        <v>0</v>
      </c>
      <c r="C193" s="40"/>
      <c r="D193" s="40"/>
      <c r="E193" s="40"/>
      <c r="F193" s="92">
        <f>IFERROR(VLOOKUP(C193,'Input 2 - Inventory'!D:H,4,FALSE),"")</f>
        <v>0</v>
      </c>
      <c r="G193" s="40"/>
      <c r="H193" s="40"/>
      <c r="I193" s="51"/>
      <c r="J193" s="51"/>
      <c r="K193" s="51"/>
      <c r="L193" s="93"/>
      <c r="M193" s="93"/>
      <c r="N193" s="93"/>
      <c r="O193" s="94">
        <f t="shared" si="15"/>
        <v>0</v>
      </c>
      <c r="P193" s="72">
        <f t="shared" si="16"/>
        <v>0</v>
      </c>
      <c r="Q193" s="89">
        <f t="shared" si="13"/>
        <v>0</v>
      </c>
      <c r="R193" s="89">
        <f t="shared" si="14"/>
        <v>0</v>
      </c>
      <c r="AA193" s="3" t="s">
        <v>1</v>
      </c>
    </row>
    <row r="194" spans="1:27" x14ac:dyDescent="0.2">
      <c r="A194" s="81">
        <f t="shared" si="17"/>
        <v>189</v>
      </c>
      <c r="B194" s="91">
        <f>IFERROR(VLOOKUP(C194,'Input 2 - Inventory'!D:F,3,FALSE),"")</f>
        <v>0</v>
      </c>
      <c r="C194" s="40"/>
      <c r="D194" s="40"/>
      <c r="E194" s="40"/>
      <c r="F194" s="92">
        <f>IFERROR(VLOOKUP(C194,'Input 2 - Inventory'!D:H,4,FALSE),"")</f>
        <v>0</v>
      </c>
      <c r="G194" s="40"/>
      <c r="H194" s="40"/>
      <c r="I194" s="51"/>
      <c r="J194" s="51"/>
      <c r="K194" s="51"/>
      <c r="L194" s="93"/>
      <c r="M194" s="93"/>
      <c r="N194" s="93"/>
      <c r="O194" s="94">
        <f t="shared" si="15"/>
        <v>0</v>
      </c>
      <c r="P194" s="72">
        <f t="shared" si="16"/>
        <v>0</v>
      </c>
      <c r="Q194" s="89">
        <f t="shared" si="13"/>
        <v>0</v>
      </c>
      <c r="R194" s="89">
        <f t="shared" si="14"/>
        <v>0</v>
      </c>
      <c r="AA194" s="3" t="s">
        <v>1</v>
      </c>
    </row>
    <row r="195" spans="1:27" x14ac:dyDescent="0.2">
      <c r="A195" s="81">
        <f t="shared" si="17"/>
        <v>190</v>
      </c>
      <c r="B195" s="91">
        <f>IFERROR(VLOOKUP(C195,'Input 2 - Inventory'!D:F,3,FALSE),"")</f>
        <v>0</v>
      </c>
      <c r="C195" s="40"/>
      <c r="D195" s="40"/>
      <c r="E195" s="40"/>
      <c r="F195" s="92">
        <f>IFERROR(VLOOKUP(C195,'Input 2 - Inventory'!D:H,4,FALSE),"")</f>
        <v>0</v>
      </c>
      <c r="G195" s="40"/>
      <c r="H195" s="40"/>
      <c r="I195" s="51"/>
      <c r="J195" s="51"/>
      <c r="K195" s="51"/>
      <c r="L195" s="93"/>
      <c r="M195" s="93"/>
      <c r="N195" s="93"/>
      <c r="O195" s="94">
        <f t="shared" si="15"/>
        <v>0</v>
      </c>
      <c r="P195" s="72">
        <f t="shared" si="16"/>
        <v>0</v>
      </c>
      <c r="Q195" s="89">
        <f t="shared" si="13"/>
        <v>0</v>
      </c>
      <c r="R195" s="89">
        <f t="shared" si="14"/>
        <v>0</v>
      </c>
      <c r="AA195" s="3" t="s">
        <v>1</v>
      </c>
    </row>
    <row r="196" spans="1:27" x14ac:dyDescent="0.2">
      <c r="A196" s="81">
        <f t="shared" si="17"/>
        <v>191</v>
      </c>
      <c r="B196" s="91">
        <f>IFERROR(VLOOKUP(C196,'Input 2 - Inventory'!D:F,3,FALSE),"")</f>
        <v>0</v>
      </c>
      <c r="C196" s="40"/>
      <c r="D196" s="40"/>
      <c r="E196" s="40"/>
      <c r="F196" s="92">
        <f>IFERROR(VLOOKUP(C196,'Input 2 - Inventory'!D:H,4,FALSE),"")</f>
        <v>0</v>
      </c>
      <c r="G196" s="40"/>
      <c r="H196" s="40"/>
      <c r="I196" s="51"/>
      <c r="J196" s="51"/>
      <c r="K196" s="51"/>
      <c r="L196" s="93"/>
      <c r="M196" s="93"/>
      <c r="N196" s="93"/>
      <c r="O196" s="94">
        <f t="shared" si="15"/>
        <v>0</v>
      </c>
      <c r="P196" s="72">
        <f t="shared" si="16"/>
        <v>0</v>
      </c>
      <c r="Q196" s="89">
        <f t="shared" si="13"/>
        <v>0</v>
      </c>
      <c r="R196" s="89">
        <f t="shared" si="14"/>
        <v>0</v>
      </c>
      <c r="AA196" s="3" t="s">
        <v>1</v>
      </c>
    </row>
    <row r="197" spans="1:27" x14ac:dyDescent="0.2">
      <c r="A197" s="81">
        <f t="shared" si="17"/>
        <v>192</v>
      </c>
      <c r="B197" s="91">
        <f>IFERROR(VLOOKUP(C197,'Input 2 - Inventory'!D:F,3,FALSE),"")</f>
        <v>0</v>
      </c>
      <c r="C197" s="40"/>
      <c r="D197" s="40"/>
      <c r="E197" s="40"/>
      <c r="F197" s="92">
        <f>IFERROR(VLOOKUP(C197,'Input 2 - Inventory'!D:H,4,FALSE),"")</f>
        <v>0</v>
      </c>
      <c r="G197" s="40"/>
      <c r="H197" s="40"/>
      <c r="I197" s="51"/>
      <c r="J197" s="51"/>
      <c r="K197" s="51"/>
      <c r="L197" s="93"/>
      <c r="M197" s="93"/>
      <c r="N197" s="93"/>
      <c r="O197" s="94">
        <f t="shared" si="15"/>
        <v>0</v>
      </c>
      <c r="P197" s="72">
        <f t="shared" si="16"/>
        <v>0</v>
      </c>
      <c r="Q197" s="89">
        <f t="shared" si="13"/>
        <v>0</v>
      </c>
      <c r="R197" s="89">
        <f t="shared" si="14"/>
        <v>0</v>
      </c>
      <c r="AA197" s="3" t="s">
        <v>1</v>
      </c>
    </row>
    <row r="198" spans="1:27" x14ac:dyDescent="0.2">
      <c r="A198" s="81">
        <f t="shared" si="17"/>
        <v>193</v>
      </c>
      <c r="B198" s="91">
        <f>IFERROR(VLOOKUP(C198,'Input 2 - Inventory'!D:F,3,FALSE),"")</f>
        <v>0</v>
      </c>
      <c r="C198" s="40"/>
      <c r="D198" s="40"/>
      <c r="E198" s="40"/>
      <c r="F198" s="92">
        <f>IFERROR(VLOOKUP(C198,'Input 2 - Inventory'!D:H,4,FALSE),"")</f>
        <v>0</v>
      </c>
      <c r="G198" s="40"/>
      <c r="H198" s="40"/>
      <c r="I198" s="51"/>
      <c r="J198" s="51"/>
      <c r="K198" s="51"/>
      <c r="L198" s="93"/>
      <c r="M198" s="93"/>
      <c r="N198" s="93"/>
      <c r="O198" s="94">
        <f t="shared" si="15"/>
        <v>0</v>
      </c>
      <c r="P198" s="72">
        <f t="shared" si="16"/>
        <v>0</v>
      </c>
      <c r="Q198" s="89">
        <f t="shared" ref="Q198:Q222" si="18">IF(O198=0,0,O198-P198)</f>
        <v>0</v>
      </c>
      <c r="R198" s="89">
        <f t="shared" ref="R198:R222" si="19">IF(K198=0,0,K198-P198)</f>
        <v>0</v>
      </c>
      <c r="AA198" s="3" t="s">
        <v>1</v>
      </c>
    </row>
    <row r="199" spans="1:27" x14ac:dyDescent="0.2">
      <c r="A199" s="81">
        <f t="shared" si="17"/>
        <v>194</v>
      </c>
      <c r="B199" s="91">
        <f>IFERROR(VLOOKUP(C199,'Input 2 - Inventory'!D:F,3,FALSE),"")</f>
        <v>0</v>
      </c>
      <c r="C199" s="40"/>
      <c r="D199" s="40"/>
      <c r="E199" s="40"/>
      <c r="F199" s="92">
        <f>IFERROR(VLOOKUP(C199,'Input 2 - Inventory'!D:H,4,FALSE),"")</f>
        <v>0</v>
      </c>
      <c r="G199" s="40"/>
      <c r="H199" s="40"/>
      <c r="I199" s="51"/>
      <c r="J199" s="51"/>
      <c r="K199" s="51"/>
      <c r="L199" s="93"/>
      <c r="M199" s="93"/>
      <c r="N199" s="93"/>
      <c r="O199" s="94">
        <f t="shared" ref="O199:O222" si="20">IF(L199="Y",I199,IF(H199-G199&gt;=5,I199,0))</f>
        <v>0</v>
      </c>
      <c r="P199" s="72">
        <f t="shared" ref="P199:P222" si="21">IF(AND(L199="Y",M199="Y"),O199,0)</f>
        <v>0</v>
      </c>
      <c r="Q199" s="89">
        <f t="shared" si="18"/>
        <v>0</v>
      </c>
      <c r="R199" s="89">
        <f t="shared" si="19"/>
        <v>0</v>
      </c>
      <c r="AA199" s="3" t="s">
        <v>1</v>
      </c>
    </row>
    <row r="200" spans="1:27" x14ac:dyDescent="0.2">
      <c r="A200" s="81">
        <f t="shared" si="17"/>
        <v>195</v>
      </c>
      <c r="B200" s="91">
        <f>IFERROR(VLOOKUP(C200,'Input 2 - Inventory'!D:F,3,FALSE),"")</f>
        <v>0</v>
      </c>
      <c r="C200" s="40"/>
      <c r="D200" s="40"/>
      <c r="E200" s="40"/>
      <c r="F200" s="92">
        <f>IFERROR(VLOOKUP(C200,'Input 2 - Inventory'!D:H,4,FALSE),"")</f>
        <v>0</v>
      </c>
      <c r="G200" s="40"/>
      <c r="H200" s="40"/>
      <c r="I200" s="51"/>
      <c r="J200" s="51"/>
      <c r="K200" s="51"/>
      <c r="L200" s="93"/>
      <c r="M200" s="93"/>
      <c r="N200" s="93"/>
      <c r="O200" s="94">
        <f t="shared" si="20"/>
        <v>0</v>
      </c>
      <c r="P200" s="72">
        <f t="shared" si="21"/>
        <v>0</v>
      </c>
      <c r="Q200" s="89">
        <f t="shared" si="18"/>
        <v>0</v>
      </c>
      <c r="R200" s="89">
        <f t="shared" si="19"/>
        <v>0</v>
      </c>
      <c r="AA200" s="3" t="s">
        <v>1</v>
      </c>
    </row>
    <row r="201" spans="1:27" x14ac:dyDescent="0.2">
      <c r="A201" s="81">
        <f t="shared" si="17"/>
        <v>196</v>
      </c>
      <c r="B201" s="91">
        <f>IFERROR(VLOOKUP(C201,'Input 2 - Inventory'!D:F,3,FALSE),"")</f>
        <v>0</v>
      </c>
      <c r="C201" s="40"/>
      <c r="D201" s="40"/>
      <c r="E201" s="40"/>
      <c r="F201" s="92">
        <f>IFERROR(VLOOKUP(C201,'Input 2 - Inventory'!D:H,4,FALSE),"")</f>
        <v>0</v>
      </c>
      <c r="G201" s="40"/>
      <c r="H201" s="40"/>
      <c r="I201" s="51"/>
      <c r="J201" s="51"/>
      <c r="K201" s="51"/>
      <c r="L201" s="93"/>
      <c r="M201" s="93"/>
      <c r="N201" s="93"/>
      <c r="O201" s="94">
        <f t="shared" si="20"/>
        <v>0</v>
      </c>
      <c r="P201" s="72">
        <f t="shared" si="21"/>
        <v>0</v>
      </c>
      <c r="Q201" s="89">
        <f t="shared" si="18"/>
        <v>0</v>
      </c>
      <c r="R201" s="89">
        <f t="shared" si="19"/>
        <v>0</v>
      </c>
      <c r="AA201" s="3" t="s">
        <v>1</v>
      </c>
    </row>
    <row r="202" spans="1:27" x14ac:dyDescent="0.2">
      <c r="A202" s="81">
        <f t="shared" si="17"/>
        <v>197</v>
      </c>
      <c r="B202" s="91">
        <f>IFERROR(VLOOKUP(C202,'Input 2 - Inventory'!D:F,3,FALSE),"")</f>
        <v>0</v>
      </c>
      <c r="C202" s="40"/>
      <c r="D202" s="40"/>
      <c r="E202" s="40"/>
      <c r="F202" s="92">
        <f>IFERROR(VLOOKUP(C202,'Input 2 - Inventory'!D:H,4,FALSE),"")</f>
        <v>0</v>
      </c>
      <c r="G202" s="40"/>
      <c r="H202" s="40"/>
      <c r="I202" s="51"/>
      <c r="J202" s="51"/>
      <c r="K202" s="51"/>
      <c r="L202" s="93"/>
      <c r="M202" s="93"/>
      <c r="N202" s="93"/>
      <c r="O202" s="94">
        <f t="shared" si="20"/>
        <v>0</v>
      </c>
      <c r="P202" s="72">
        <f t="shared" si="21"/>
        <v>0</v>
      </c>
      <c r="Q202" s="89">
        <f t="shared" si="18"/>
        <v>0</v>
      </c>
      <c r="R202" s="89">
        <f t="shared" si="19"/>
        <v>0</v>
      </c>
      <c r="AA202" s="3" t="s">
        <v>1</v>
      </c>
    </row>
    <row r="203" spans="1:27" x14ac:dyDescent="0.2">
      <c r="A203" s="81">
        <f t="shared" ref="A203:A222" si="22">A202+1</f>
        <v>198</v>
      </c>
      <c r="B203" s="91">
        <f>IFERROR(VLOOKUP(C203,'Input 2 - Inventory'!D:F,3,FALSE),"")</f>
        <v>0</v>
      </c>
      <c r="C203" s="40"/>
      <c r="D203" s="40"/>
      <c r="E203" s="40"/>
      <c r="F203" s="92">
        <f>IFERROR(VLOOKUP(C203,'Input 2 - Inventory'!D:H,4,FALSE),"")</f>
        <v>0</v>
      </c>
      <c r="G203" s="40"/>
      <c r="H203" s="40"/>
      <c r="I203" s="51"/>
      <c r="J203" s="51"/>
      <c r="K203" s="51"/>
      <c r="L203" s="93"/>
      <c r="M203" s="93"/>
      <c r="N203" s="93"/>
      <c r="O203" s="94">
        <f t="shared" si="20"/>
        <v>0</v>
      </c>
      <c r="P203" s="72">
        <f t="shared" si="21"/>
        <v>0</v>
      </c>
      <c r="Q203" s="89">
        <f t="shared" si="18"/>
        <v>0</v>
      </c>
      <c r="R203" s="89">
        <f t="shared" si="19"/>
        <v>0</v>
      </c>
      <c r="AA203" s="3" t="s">
        <v>1</v>
      </c>
    </row>
    <row r="204" spans="1:27" x14ac:dyDescent="0.2">
      <c r="A204" s="81">
        <f t="shared" si="22"/>
        <v>199</v>
      </c>
      <c r="B204" s="91">
        <f>IFERROR(VLOOKUP(C204,'Input 2 - Inventory'!D:F,3,FALSE),"")</f>
        <v>0</v>
      </c>
      <c r="C204" s="40"/>
      <c r="D204" s="40"/>
      <c r="E204" s="40"/>
      <c r="F204" s="92">
        <f>IFERROR(VLOOKUP(C204,'Input 2 - Inventory'!D:H,4,FALSE),"")</f>
        <v>0</v>
      </c>
      <c r="G204" s="40"/>
      <c r="H204" s="40"/>
      <c r="I204" s="51"/>
      <c r="J204" s="51"/>
      <c r="K204" s="51"/>
      <c r="L204" s="93"/>
      <c r="M204" s="93"/>
      <c r="N204" s="93"/>
      <c r="O204" s="94">
        <f t="shared" si="20"/>
        <v>0</v>
      </c>
      <c r="P204" s="72">
        <f t="shared" si="21"/>
        <v>0</v>
      </c>
      <c r="Q204" s="89">
        <f t="shared" si="18"/>
        <v>0</v>
      </c>
      <c r="R204" s="89">
        <f t="shared" si="19"/>
        <v>0</v>
      </c>
      <c r="AA204" s="3" t="s">
        <v>1</v>
      </c>
    </row>
    <row r="205" spans="1:27" x14ac:dyDescent="0.2">
      <c r="A205" s="81">
        <f t="shared" si="22"/>
        <v>200</v>
      </c>
      <c r="B205" s="91">
        <f>IFERROR(VLOOKUP(C205,'Input 2 - Inventory'!D:F,3,FALSE),"")</f>
        <v>0</v>
      </c>
      <c r="C205" s="40"/>
      <c r="D205" s="40"/>
      <c r="E205" s="40"/>
      <c r="F205" s="92">
        <f>IFERROR(VLOOKUP(C205,'Input 2 - Inventory'!D:H,4,FALSE),"")</f>
        <v>0</v>
      </c>
      <c r="G205" s="40"/>
      <c r="H205" s="40"/>
      <c r="I205" s="51"/>
      <c r="J205" s="51"/>
      <c r="K205" s="51"/>
      <c r="L205" s="93"/>
      <c r="M205" s="93"/>
      <c r="N205" s="93"/>
      <c r="O205" s="94">
        <f t="shared" si="20"/>
        <v>0</v>
      </c>
      <c r="P205" s="72">
        <f t="shared" si="21"/>
        <v>0</v>
      </c>
      <c r="Q205" s="89">
        <f t="shared" si="18"/>
        <v>0</v>
      </c>
      <c r="R205" s="89">
        <f t="shared" si="19"/>
        <v>0</v>
      </c>
      <c r="AA205" s="3" t="s">
        <v>1</v>
      </c>
    </row>
    <row r="206" spans="1:27" x14ac:dyDescent="0.2">
      <c r="A206" s="81">
        <f t="shared" si="22"/>
        <v>201</v>
      </c>
      <c r="B206" s="91">
        <f>IFERROR(VLOOKUP(C206,'Input 2 - Inventory'!D:F,3,FALSE),"")</f>
        <v>0</v>
      </c>
      <c r="C206" s="40"/>
      <c r="D206" s="40"/>
      <c r="E206" s="40"/>
      <c r="F206" s="92">
        <f>IFERROR(VLOOKUP(C206,'Input 2 - Inventory'!D:H,4,FALSE),"")</f>
        <v>0</v>
      </c>
      <c r="G206" s="40"/>
      <c r="H206" s="40"/>
      <c r="I206" s="51"/>
      <c r="J206" s="51"/>
      <c r="K206" s="51"/>
      <c r="L206" s="93"/>
      <c r="M206" s="93"/>
      <c r="N206" s="93"/>
      <c r="O206" s="94">
        <f t="shared" si="20"/>
        <v>0</v>
      </c>
      <c r="P206" s="72">
        <f t="shared" si="21"/>
        <v>0</v>
      </c>
      <c r="Q206" s="89">
        <f t="shared" si="18"/>
        <v>0</v>
      </c>
      <c r="R206" s="89">
        <f t="shared" si="19"/>
        <v>0</v>
      </c>
      <c r="AA206" s="3" t="s">
        <v>1</v>
      </c>
    </row>
    <row r="207" spans="1:27" x14ac:dyDescent="0.2">
      <c r="A207" s="81">
        <f t="shared" si="22"/>
        <v>202</v>
      </c>
      <c r="B207" s="91">
        <f>IFERROR(VLOOKUP(C207,'Input 2 - Inventory'!D:F,3,FALSE),"")</f>
        <v>0</v>
      </c>
      <c r="C207" s="40"/>
      <c r="D207" s="40"/>
      <c r="E207" s="40"/>
      <c r="F207" s="92">
        <f>IFERROR(VLOOKUP(C207,'Input 2 - Inventory'!D:H,4,FALSE),"")</f>
        <v>0</v>
      </c>
      <c r="G207" s="40"/>
      <c r="H207" s="40"/>
      <c r="I207" s="51"/>
      <c r="J207" s="51"/>
      <c r="K207" s="51"/>
      <c r="L207" s="93"/>
      <c r="M207" s="93"/>
      <c r="N207" s="93"/>
      <c r="O207" s="94">
        <f t="shared" si="20"/>
        <v>0</v>
      </c>
      <c r="P207" s="72">
        <f t="shared" si="21"/>
        <v>0</v>
      </c>
      <c r="Q207" s="89">
        <f t="shared" si="18"/>
        <v>0</v>
      </c>
      <c r="R207" s="89">
        <f t="shared" si="19"/>
        <v>0</v>
      </c>
      <c r="AA207" s="3" t="s">
        <v>1</v>
      </c>
    </row>
    <row r="208" spans="1:27" x14ac:dyDescent="0.2">
      <c r="A208" s="81">
        <f t="shared" si="22"/>
        <v>203</v>
      </c>
      <c r="B208" s="91">
        <f>IFERROR(VLOOKUP(C208,'Input 2 - Inventory'!D:F,3,FALSE),"")</f>
        <v>0</v>
      </c>
      <c r="C208" s="40"/>
      <c r="D208" s="40"/>
      <c r="E208" s="40"/>
      <c r="F208" s="92">
        <f>IFERROR(VLOOKUP(C208,'Input 2 - Inventory'!D:H,4,FALSE),"")</f>
        <v>0</v>
      </c>
      <c r="G208" s="40"/>
      <c r="H208" s="40"/>
      <c r="I208" s="51"/>
      <c r="J208" s="51"/>
      <c r="K208" s="51"/>
      <c r="L208" s="93"/>
      <c r="M208" s="93"/>
      <c r="N208" s="93"/>
      <c r="O208" s="94">
        <f t="shared" si="20"/>
        <v>0</v>
      </c>
      <c r="P208" s="72">
        <f t="shared" si="21"/>
        <v>0</v>
      </c>
      <c r="Q208" s="89">
        <f t="shared" si="18"/>
        <v>0</v>
      </c>
      <c r="R208" s="89">
        <f t="shared" si="19"/>
        <v>0</v>
      </c>
      <c r="AA208" s="3" t="s">
        <v>1</v>
      </c>
    </row>
    <row r="209" spans="1:27" x14ac:dyDescent="0.2">
      <c r="A209" s="81">
        <f t="shared" si="22"/>
        <v>204</v>
      </c>
      <c r="B209" s="91">
        <f>IFERROR(VLOOKUP(C209,'Input 2 - Inventory'!D:F,3,FALSE),"")</f>
        <v>0</v>
      </c>
      <c r="C209" s="40"/>
      <c r="D209" s="40"/>
      <c r="E209" s="40"/>
      <c r="F209" s="92">
        <f>IFERROR(VLOOKUP(C209,'Input 2 - Inventory'!D:H,4,FALSE),"")</f>
        <v>0</v>
      </c>
      <c r="G209" s="40"/>
      <c r="H209" s="40"/>
      <c r="I209" s="51"/>
      <c r="J209" s="51"/>
      <c r="K209" s="51"/>
      <c r="L209" s="93"/>
      <c r="M209" s="93"/>
      <c r="N209" s="93"/>
      <c r="O209" s="94">
        <f t="shared" si="20"/>
        <v>0</v>
      </c>
      <c r="P209" s="72">
        <f t="shared" si="21"/>
        <v>0</v>
      </c>
      <c r="Q209" s="89">
        <f t="shared" si="18"/>
        <v>0</v>
      </c>
      <c r="R209" s="89">
        <f t="shared" si="19"/>
        <v>0</v>
      </c>
      <c r="AA209" s="3" t="s">
        <v>1</v>
      </c>
    </row>
    <row r="210" spans="1:27" x14ac:dyDescent="0.2">
      <c r="A210" s="81">
        <f t="shared" si="22"/>
        <v>205</v>
      </c>
      <c r="B210" s="91">
        <f>IFERROR(VLOOKUP(C210,'Input 2 - Inventory'!D:F,3,FALSE),"")</f>
        <v>0</v>
      </c>
      <c r="C210" s="40"/>
      <c r="D210" s="40"/>
      <c r="E210" s="40"/>
      <c r="F210" s="92">
        <f>IFERROR(VLOOKUP(C210,'Input 2 - Inventory'!D:H,4,FALSE),"")</f>
        <v>0</v>
      </c>
      <c r="G210" s="40"/>
      <c r="H210" s="40"/>
      <c r="I210" s="51"/>
      <c r="J210" s="51"/>
      <c r="K210" s="51"/>
      <c r="L210" s="93"/>
      <c r="M210" s="93"/>
      <c r="N210" s="93"/>
      <c r="O210" s="94">
        <f t="shared" si="20"/>
        <v>0</v>
      </c>
      <c r="P210" s="72">
        <f t="shared" si="21"/>
        <v>0</v>
      </c>
      <c r="Q210" s="89">
        <f t="shared" si="18"/>
        <v>0</v>
      </c>
      <c r="R210" s="89">
        <f t="shared" si="19"/>
        <v>0</v>
      </c>
      <c r="AA210" s="3" t="s">
        <v>1</v>
      </c>
    </row>
    <row r="211" spans="1:27" x14ac:dyDescent="0.2">
      <c r="A211" s="81">
        <f t="shared" si="22"/>
        <v>206</v>
      </c>
      <c r="B211" s="91">
        <f>IFERROR(VLOOKUP(C211,'Input 2 - Inventory'!D:F,3,FALSE),"")</f>
        <v>0</v>
      </c>
      <c r="C211" s="40"/>
      <c r="D211" s="40"/>
      <c r="E211" s="40"/>
      <c r="F211" s="92">
        <f>IFERROR(VLOOKUP(C211,'Input 2 - Inventory'!D:H,4,FALSE),"")</f>
        <v>0</v>
      </c>
      <c r="G211" s="40"/>
      <c r="H211" s="40"/>
      <c r="I211" s="51"/>
      <c r="J211" s="51"/>
      <c r="K211" s="51"/>
      <c r="L211" s="93"/>
      <c r="M211" s="93"/>
      <c r="N211" s="93"/>
      <c r="O211" s="94">
        <f t="shared" si="20"/>
        <v>0</v>
      </c>
      <c r="P211" s="72">
        <f t="shared" si="21"/>
        <v>0</v>
      </c>
      <c r="Q211" s="89">
        <f t="shared" si="18"/>
        <v>0</v>
      </c>
      <c r="R211" s="89">
        <f t="shared" si="19"/>
        <v>0</v>
      </c>
      <c r="AA211" s="3" t="s">
        <v>1</v>
      </c>
    </row>
    <row r="212" spans="1:27" x14ac:dyDescent="0.2">
      <c r="A212" s="81">
        <f t="shared" si="22"/>
        <v>207</v>
      </c>
      <c r="B212" s="91">
        <f>IFERROR(VLOOKUP(C212,'Input 2 - Inventory'!D:F,3,FALSE),"")</f>
        <v>0</v>
      </c>
      <c r="C212" s="40"/>
      <c r="D212" s="40"/>
      <c r="E212" s="40"/>
      <c r="F212" s="92">
        <f>IFERROR(VLOOKUP(C212,'Input 2 - Inventory'!D:H,4,FALSE),"")</f>
        <v>0</v>
      </c>
      <c r="G212" s="40"/>
      <c r="H212" s="40"/>
      <c r="I212" s="51"/>
      <c r="J212" s="51"/>
      <c r="K212" s="51"/>
      <c r="L212" s="93"/>
      <c r="M212" s="93"/>
      <c r="N212" s="93"/>
      <c r="O212" s="94">
        <f t="shared" si="20"/>
        <v>0</v>
      </c>
      <c r="P212" s="72">
        <f t="shared" si="21"/>
        <v>0</v>
      </c>
      <c r="Q212" s="89">
        <f t="shared" si="18"/>
        <v>0</v>
      </c>
      <c r="R212" s="89">
        <f t="shared" si="19"/>
        <v>0</v>
      </c>
      <c r="AA212" s="3" t="s">
        <v>1</v>
      </c>
    </row>
    <row r="213" spans="1:27" x14ac:dyDescent="0.2">
      <c r="A213" s="81">
        <f t="shared" si="22"/>
        <v>208</v>
      </c>
      <c r="B213" s="91">
        <f>IFERROR(VLOOKUP(C213,'Input 2 - Inventory'!D:F,3,FALSE),"")</f>
        <v>0</v>
      </c>
      <c r="C213" s="40"/>
      <c r="D213" s="40"/>
      <c r="E213" s="40"/>
      <c r="F213" s="92">
        <f>IFERROR(VLOOKUP(C213,'Input 2 - Inventory'!D:H,4,FALSE),"")</f>
        <v>0</v>
      </c>
      <c r="G213" s="40"/>
      <c r="H213" s="40"/>
      <c r="I213" s="51"/>
      <c r="J213" s="51"/>
      <c r="K213" s="51"/>
      <c r="L213" s="93"/>
      <c r="M213" s="93"/>
      <c r="N213" s="93"/>
      <c r="O213" s="94">
        <f t="shared" si="20"/>
        <v>0</v>
      </c>
      <c r="P213" s="72">
        <f t="shared" si="21"/>
        <v>0</v>
      </c>
      <c r="Q213" s="89">
        <f t="shared" si="18"/>
        <v>0</v>
      </c>
      <c r="R213" s="89">
        <f t="shared" si="19"/>
        <v>0</v>
      </c>
      <c r="AA213" s="3" t="s">
        <v>1</v>
      </c>
    </row>
    <row r="214" spans="1:27" x14ac:dyDescent="0.2">
      <c r="A214" s="81">
        <f t="shared" si="22"/>
        <v>209</v>
      </c>
      <c r="B214" s="91">
        <f>IFERROR(VLOOKUP(C214,'Input 2 - Inventory'!D:F,3,FALSE),"")</f>
        <v>0</v>
      </c>
      <c r="C214" s="40"/>
      <c r="D214" s="40"/>
      <c r="E214" s="40"/>
      <c r="F214" s="92">
        <f>IFERROR(VLOOKUP(C214,'Input 2 - Inventory'!D:H,4,FALSE),"")</f>
        <v>0</v>
      </c>
      <c r="G214" s="40"/>
      <c r="H214" s="40"/>
      <c r="I214" s="51"/>
      <c r="J214" s="51"/>
      <c r="K214" s="51"/>
      <c r="L214" s="93"/>
      <c r="M214" s="93"/>
      <c r="N214" s="93"/>
      <c r="O214" s="94">
        <f t="shared" si="20"/>
        <v>0</v>
      </c>
      <c r="P214" s="72">
        <f t="shared" si="21"/>
        <v>0</v>
      </c>
      <c r="Q214" s="89">
        <f t="shared" si="18"/>
        <v>0</v>
      </c>
      <c r="R214" s="89">
        <f t="shared" si="19"/>
        <v>0</v>
      </c>
      <c r="AA214" s="3" t="s">
        <v>1</v>
      </c>
    </row>
    <row r="215" spans="1:27" x14ac:dyDescent="0.2">
      <c r="A215" s="81">
        <f t="shared" si="22"/>
        <v>210</v>
      </c>
      <c r="B215" s="91">
        <f>IFERROR(VLOOKUP(C215,'Input 2 - Inventory'!D:F,3,FALSE),"")</f>
        <v>0</v>
      </c>
      <c r="C215" s="40"/>
      <c r="D215" s="40"/>
      <c r="E215" s="40"/>
      <c r="F215" s="92">
        <f>IFERROR(VLOOKUP(C215,'Input 2 - Inventory'!D:H,4,FALSE),"")</f>
        <v>0</v>
      </c>
      <c r="G215" s="40"/>
      <c r="H215" s="40"/>
      <c r="I215" s="51"/>
      <c r="J215" s="51"/>
      <c r="K215" s="51"/>
      <c r="L215" s="93"/>
      <c r="M215" s="93"/>
      <c r="N215" s="93"/>
      <c r="O215" s="94">
        <f t="shared" si="20"/>
        <v>0</v>
      </c>
      <c r="P215" s="72">
        <f t="shared" si="21"/>
        <v>0</v>
      </c>
      <c r="Q215" s="89">
        <f t="shared" si="18"/>
        <v>0</v>
      </c>
      <c r="R215" s="89">
        <f t="shared" si="19"/>
        <v>0</v>
      </c>
      <c r="AA215" s="3" t="s">
        <v>1</v>
      </c>
    </row>
    <row r="216" spans="1:27" x14ac:dyDescent="0.2">
      <c r="A216" s="81">
        <f t="shared" si="22"/>
        <v>211</v>
      </c>
      <c r="B216" s="91">
        <f>IFERROR(VLOOKUP(C216,'Input 2 - Inventory'!D:F,3,FALSE),"")</f>
        <v>0</v>
      </c>
      <c r="C216" s="40"/>
      <c r="D216" s="40"/>
      <c r="E216" s="40"/>
      <c r="F216" s="92">
        <f>IFERROR(VLOOKUP(C216,'Input 2 - Inventory'!D:H,4,FALSE),"")</f>
        <v>0</v>
      </c>
      <c r="G216" s="40"/>
      <c r="H216" s="40"/>
      <c r="I216" s="51"/>
      <c r="J216" s="51"/>
      <c r="K216" s="51"/>
      <c r="L216" s="93"/>
      <c r="M216" s="93"/>
      <c r="N216" s="93"/>
      <c r="O216" s="94">
        <f t="shared" si="20"/>
        <v>0</v>
      </c>
      <c r="P216" s="72">
        <f t="shared" si="21"/>
        <v>0</v>
      </c>
      <c r="Q216" s="89">
        <f t="shared" si="18"/>
        <v>0</v>
      </c>
      <c r="R216" s="89">
        <f t="shared" si="19"/>
        <v>0</v>
      </c>
      <c r="AA216" s="3" t="s">
        <v>1</v>
      </c>
    </row>
    <row r="217" spans="1:27" x14ac:dyDescent="0.2">
      <c r="A217" s="81">
        <f t="shared" si="22"/>
        <v>212</v>
      </c>
      <c r="B217" s="91">
        <f>IFERROR(VLOOKUP(C217,'Input 2 - Inventory'!D:F,3,FALSE),"")</f>
        <v>0</v>
      </c>
      <c r="C217" s="40"/>
      <c r="D217" s="40"/>
      <c r="E217" s="40"/>
      <c r="F217" s="92">
        <f>IFERROR(VLOOKUP(C217,'Input 2 - Inventory'!D:H,4,FALSE),"")</f>
        <v>0</v>
      </c>
      <c r="G217" s="40"/>
      <c r="H217" s="40"/>
      <c r="I217" s="51"/>
      <c r="J217" s="51"/>
      <c r="K217" s="51"/>
      <c r="L217" s="93"/>
      <c r="M217" s="93"/>
      <c r="N217" s="93"/>
      <c r="O217" s="94">
        <f t="shared" si="20"/>
        <v>0</v>
      </c>
      <c r="P217" s="72">
        <f t="shared" si="21"/>
        <v>0</v>
      </c>
      <c r="Q217" s="89">
        <f t="shared" si="18"/>
        <v>0</v>
      </c>
      <c r="R217" s="89">
        <f t="shared" si="19"/>
        <v>0</v>
      </c>
      <c r="AA217" s="3" t="s">
        <v>1</v>
      </c>
    </row>
    <row r="218" spans="1:27" x14ac:dyDescent="0.2">
      <c r="A218" s="81">
        <f t="shared" si="22"/>
        <v>213</v>
      </c>
      <c r="B218" s="91">
        <f>IFERROR(VLOOKUP(C218,'Input 2 - Inventory'!D:F,3,FALSE),"")</f>
        <v>0</v>
      </c>
      <c r="C218" s="40"/>
      <c r="D218" s="40"/>
      <c r="E218" s="40"/>
      <c r="F218" s="92">
        <f>IFERROR(VLOOKUP(C218,'Input 2 - Inventory'!D:H,4,FALSE),"")</f>
        <v>0</v>
      </c>
      <c r="G218" s="40"/>
      <c r="H218" s="40"/>
      <c r="I218" s="51"/>
      <c r="J218" s="51"/>
      <c r="K218" s="51"/>
      <c r="L218" s="93"/>
      <c r="M218" s="93"/>
      <c r="N218" s="93"/>
      <c r="O218" s="94">
        <f t="shared" si="20"/>
        <v>0</v>
      </c>
      <c r="P218" s="72">
        <f t="shared" si="21"/>
        <v>0</v>
      </c>
      <c r="Q218" s="89">
        <f t="shared" si="18"/>
        <v>0</v>
      </c>
      <c r="R218" s="89">
        <f t="shared" si="19"/>
        <v>0</v>
      </c>
      <c r="AA218" s="3" t="s">
        <v>1</v>
      </c>
    </row>
    <row r="219" spans="1:27" x14ac:dyDescent="0.2">
      <c r="A219" s="81">
        <f t="shared" si="22"/>
        <v>214</v>
      </c>
      <c r="B219" s="91">
        <f>IFERROR(VLOOKUP(C219,'Input 2 - Inventory'!D:F,3,FALSE),"")</f>
        <v>0</v>
      </c>
      <c r="C219" s="40"/>
      <c r="D219" s="40"/>
      <c r="E219" s="40"/>
      <c r="F219" s="92">
        <f>IFERROR(VLOOKUP(C219,'Input 2 - Inventory'!D:H,4,FALSE),"")</f>
        <v>0</v>
      </c>
      <c r="G219" s="40"/>
      <c r="H219" s="40"/>
      <c r="I219" s="51"/>
      <c r="J219" s="51"/>
      <c r="K219" s="51"/>
      <c r="L219" s="93"/>
      <c r="M219" s="93"/>
      <c r="N219" s="93"/>
      <c r="O219" s="94">
        <f t="shared" si="20"/>
        <v>0</v>
      </c>
      <c r="P219" s="72">
        <f t="shared" si="21"/>
        <v>0</v>
      </c>
      <c r="Q219" s="89">
        <f t="shared" si="18"/>
        <v>0</v>
      </c>
      <c r="R219" s="89">
        <f t="shared" si="19"/>
        <v>0</v>
      </c>
      <c r="AA219" s="3" t="s">
        <v>1</v>
      </c>
    </row>
    <row r="220" spans="1:27" x14ac:dyDescent="0.2">
      <c r="A220" s="81">
        <f t="shared" si="22"/>
        <v>215</v>
      </c>
      <c r="B220" s="91">
        <f>IFERROR(VLOOKUP(C220,'Input 2 - Inventory'!D:F,3,FALSE),"")</f>
        <v>0</v>
      </c>
      <c r="C220" s="40"/>
      <c r="D220" s="40"/>
      <c r="E220" s="40"/>
      <c r="F220" s="92">
        <f>IFERROR(VLOOKUP(C220,'Input 2 - Inventory'!D:H,4,FALSE),"")</f>
        <v>0</v>
      </c>
      <c r="G220" s="40"/>
      <c r="H220" s="40"/>
      <c r="I220" s="51"/>
      <c r="J220" s="51"/>
      <c r="K220" s="51"/>
      <c r="L220" s="93"/>
      <c r="M220" s="93"/>
      <c r="N220" s="93"/>
      <c r="O220" s="94">
        <f t="shared" si="20"/>
        <v>0</v>
      </c>
      <c r="P220" s="72">
        <f t="shared" si="21"/>
        <v>0</v>
      </c>
      <c r="Q220" s="89">
        <f t="shared" si="18"/>
        <v>0</v>
      </c>
      <c r="R220" s="89">
        <f t="shared" si="19"/>
        <v>0</v>
      </c>
      <c r="AA220" s="3" t="s">
        <v>1</v>
      </c>
    </row>
    <row r="221" spans="1:27" x14ac:dyDescent="0.2">
      <c r="A221" s="81">
        <f t="shared" si="22"/>
        <v>216</v>
      </c>
      <c r="B221" s="91">
        <f>IFERROR(VLOOKUP(C221,'Input 2 - Inventory'!D:F,3,FALSE),"")</f>
        <v>0</v>
      </c>
      <c r="C221" s="40"/>
      <c r="D221" s="40"/>
      <c r="E221" s="40"/>
      <c r="F221" s="92">
        <f>IFERROR(VLOOKUP(C221,'Input 2 - Inventory'!D:H,4,FALSE),"")</f>
        <v>0</v>
      </c>
      <c r="G221" s="40"/>
      <c r="H221" s="40"/>
      <c r="I221" s="51"/>
      <c r="J221" s="51"/>
      <c r="K221" s="51"/>
      <c r="L221" s="93"/>
      <c r="M221" s="93"/>
      <c r="N221" s="93"/>
      <c r="O221" s="94">
        <f t="shared" si="20"/>
        <v>0</v>
      </c>
      <c r="P221" s="72">
        <f t="shared" si="21"/>
        <v>0</v>
      </c>
      <c r="Q221" s="89">
        <f t="shared" si="18"/>
        <v>0</v>
      </c>
      <c r="R221" s="89">
        <f t="shared" si="19"/>
        <v>0</v>
      </c>
      <c r="AA221" s="3" t="s">
        <v>1</v>
      </c>
    </row>
    <row r="222" spans="1:27" x14ac:dyDescent="0.2">
      <c r="A222" s="81">
        <f t="shared" si="22"/>
        <v>217</v>
      </c>
      <c r="B222" s="95">
        <f>IFERROR(VLOOKUP(C222,'Input 2 - Inventory'!D:F,3,FALSE),"")</f>
        <v>0</v>
      </c>
      <c r="C222" s="40"/>
      <c r="D222" s="40"/>
      <c r="E222" s="40"/>
      <c r="F222" s="92">
        <f>IFERROR(VLOOKUP(C222,'Input 2 - Inventory'!D:H,4,FALSE),"")</f>
        <v>0</v>
      </c>
      <c r="G222" s="40"/>
      <c r="H222" s="40"/>
      <c r="I222" s="51"/>
      <c r="J222" s="51"/>
      <c r="K222" s="51"/>
      <c r="L222" s="93"/>
      <c r="M222" s="93"/>
      <c r="N222" s="93"/>
      <c r="O222" s="94">
        <f t="shared" si="20"/>
        <v>0</v>
      </c>
      <c r="P222" s="72">
        <f t="shared" si="21"/>
        <v>0</v>
      </c>
      <c r="Q222" s="89">
        <f t="shared" si="18"/>
        <v>0</v>
      </c>
      <c r="R222" s="89">
        <f t="shared" si="19"/>
        <v>0</v>
      </c>
      <c r="AA222" s="3" t="s">
        <v>1</v>
      </c>
    </row>
    <row r="223" spans="1:27" x14ac:dyDescent="0.2">
      <c r="AA223" s="3" t="s">
        <v>1</v>
      </c>
    </row>
    <row r="224" spans="1:27" x14ac:dyDescent="0.2">
      <c r="AA224" s="3" t="s">
        <v>1</v>
      </c>
    </row>
    <row r="225" spans="1:27" x14ac:dyDescent="0.2">
      <c r="AA225" s="3" t="s">
        <v>1</v>
      </c>
    </row>
    <row r="226" spans="1:27" x14ac:dyDescent="0.2">
      <c r="AA226" s="3" t="s">
        <v>1</v>
      </c>
    </row>
    <row r="227" spans="1:27" x14ac:dyDescent="0.2">
      <c r="AA227" s="3" t="s">
        <v>1</v>
      </c>
    </row>
    <row r="228" spans="1:27" x14ac:dyDescent="0.2">
      <c r="AA228" s="3" t="s">
        <v>1</v>
      </c>
    </row>
    <row r="229" spans="1:27" x14ac:dyDescent="0.2">
      <c r="AA229" s="3" t="s">
        <v>1</v>
      </c>
    </row>
    <row r="230" spans="1:27" x14ac:dyDescent="0.2">
      <c r="A230" s="3" t="s">
        <v>1</v>
      </c>
      <c r="B230" s="3" t="s">
        <v>1</v>
      </c>
      <c r="C230" s="3" t="s">
        <v>1</v>
      </c>
      <c r="D230" s="3" t="s">
        <v>1</v>
      </c>
      <c r="E230" s="3" t="s">
        <v>1</v>
      </c>
      <c r="F230" s="3" t="s">
        <v>1</v>
      </c>
      <c r="G230" s="3" t="s">
        <v>1</v>
      </c>
      <c r="H230" s="3" t="s">
        <v>1</v>
      </c>
      <c r="I230" s="3" t="s">
        <v>1</v>
      </c>
      <c r="J230" s="3" t="s">
        <v>1</v>
      </c>
      <c r="K230" s="3" t="s">
        <v>1</v>
      </c>
      <c r="L230" s="3" t="s">
        <v>1</v>
      </c>
      <c r="M230" s="3" t="s">
        <v>1</v>
      </c>
      <c r="N230" s="3" t="s">
        <v>1</v>
      </c>
      <c r="O230" s="3" t="s">
        <v>1</v>
      </c>
      <c r="P230" s="3" t="s">
        <v>1</v>
      </c>
      <c r="Q230" s="3" t="s">
        <v>1</v>
      </c>
      <c r="R230" s="3" t="s">
        <v>1</v>
      </c>
      <c r="S230" s="3" t="s">
        <v>1</v>
      </c>
      <c r="T230" s="3" t="s">
        <v>1</v>
      </c>
      <c r="U230" s="3" t="s">
        <v>1</v>
      </c>
      <c r="V230" s="3" t="s">
        <v>1</v>
      </c>
      <c r="W230" s="3" t="s">
        <v>1</v>
      </c>
      <c r="X230" s="3" t="s">
        <v>1</v>
      </c>
      <c r="Y230" s="3" t="s">
        <v>1</v>
      </c>
      <c r="Z230" s="3" t="s">
        <v>1</v>
      </c>
      <c r="AA230" s="3" t="s">
        <v>1</v>
      </c>
    </row>
  </sheetData>
  <autoFilter ref="B4:R222" xr:uid="{00000000-0009-0000-0000-000003000000}"/>
  <mergeCells count="2">
    <mergeCell ref="M3:N3"/>
    <mergeCell ref="T4:U4"/>
  </mergeCells>
  <pageMargins left="0.7" right="0.7" top="0.75" bottom="0.75" header="0.3" footer="0.3"/>
  <pageSetup paperSize="5" scale="61" fitToHeight="0" orientation="landscape" horizontalDpi="4294967294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GCC.Param!$I$4:$I$6</xm:f>
          </x14:formula1>
          <xm:sqref>L6:M222</xm:sqref>
        </x14:dataValidation>
        <x14:dataValidation type="list" allowBlank="1" showInputMessage="1" showErrorMessage="1" xr:uid="{9C296E39-D734-4C38-9A25-FE48DFDD6EBA}">
          <x14:formula1>
            <xm:f>GCC.Param!$H$4:$H$8</xm:f>
          </x14:formula1>
          <xm:sqref>D6:D222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92D050"/>
    <pageSetUpPr fitToPage="1"/>
  </sheetPr>
  <dimension ref="A1:Q49"/>
  <sheetViews>
    <sheetView zoomScale="60" zoomScaleNormal="60" workbookViewId="0">
      <selection activeCell="C13" sqref="C13"/>
    </sheetView>
  </sheetViews>
  <sheetFormatPr defaultColWidth="9.140625" defaultRowHeight="12.75" x14ac:dyDescent="0.2"/>
  <cols>
    <col min="1" max="1" width="9.140625" style="18" customWidth="1"/>
    <col min="2" max="2" width="41.42578125" style="23" customWidth="1"/>
    <col min="3" max="3" width="6.85546875" style="18" customWidth="1"/>
    <col min="4" max="4" width="19.28515625" style="18" bestFit="1" customWidth="1"/>
    <col min="5" max="5" width="16.85546875" style="18" bestFit="1" customWidth="1"/>
    <col min="6" max="6" width="20" style="18" bestFit="1" customWidth="1"/>
    <col min="7" max="7" width="16.85546875" style="18" bestFit="1" customWidth="1"/>
    <col min="8" max="8" width="13.42578125" style="18" bestFit="1" customWidth="1"/>
    <col min="9" max="9" width="19.5703125" style="18" bestFit="1" customWidth="1"/>
    <col min="10" max="10" width="32.5703125" style="18" customWidth="1"/>
    <col min="11" max="11" width="20.140625" style="18" bestFit="1" customWidth="1"/>
    <col min="12" max="12" width="20.140625" style="18" customWidth="1"/>
    <col min="13" max="13" width="16.85546875" style="18" customWidth="1"/>
    <col min="14" max="16384" width="9.140625" style="18"/>
  </cols>
  <sheetData>
    <row r="1" spans="1:17" x14ac:dyDescent="0.2">
      <c r="A1" s="96" t="s">
        <v>204</v>
      </c>
      <c r="B1" s="14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x14ac:dyDescent="0.2">
      <c r="B2" s="18"/>
      <c r="Q2" s="3" t="s">
        <v>1</v>
      </c>
    </row>
    <row r="3" spans="1:17" x14ac:dyDescent="0.2">
      <c r="B3" s="18"/>
      <c r="Q3" s="3" t="s">
        <v>1</v>
      </c>
    </row>
    <row r="4" spans="1:17" x14ac:dyDescent="0.2">
      <c r="A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Q4" s="3" t="s">
        <v>1</v>
      </c>
    </row>
    <row r="5" spans="1:17" ht="33" customHeight="1" x14ac:dyDescent="0.2">
      <c r="A5" s="23"/>
      <c r="B5" s="341" t="s">
        <v>205</v>
      </c>
      <c r="C5" s="342"/>
      <c r="D5" s="338" t="s">
        <v>206</v>
      </c>
      <c r="E5" s="340"/>
      <c r="F5" s="340"/>
      <c r="G5" s="340"/>
      <c r="H5" s="340"/>
      <c r="I5" s="339"/>
      <c r="Q5" s="3" t="s">
        <v>1</v>
      </c>
    </row>
    <row r="6" spans="1:17" ht="39" customHeight="1" x14ac:dyDescent="0.2">
      <c r="A6" s="23"/>
      <c r="B6" s="343"/>
      <c r="C6" s="344"/>
      <c r="D6" s="97" t="s">
        <v>207</v>
      </c>
      <c r="E6" s="97" t="s">
        <v>208</v>
      </c>
      <c r="F6" s="97" t="s">
        <v>209</v>
      </c>
      <c r="G6" s="97" t="s">
        <v>210</v>
      </c>
      <c r="H6" s="97" t="s">
        <v>211</v>
      </c>
      <c r="I6" s="98" t="s">
        <v>212</v>
      </c>
      <c r="Q6" s="3" t="s">
        <v>1</v>
      </c>
    </row>
    <row r="7" spans="1:17" ht="18.75" customHeight="1" x14ac:dyDescent="0.2">
      <c r="A7" s="23"/>
      <c r="B7" s="99"/>
      <c r="C7" s="100" t="s">
        <v>213</v>
      </c>
      <c r="D7" s="101">
        <v>1</v>
      </c>
      <c r="E7" s="102">
        <f t="shared" ref="E7:I7" si="0">D7+1</f>
        <v>2</v>
      </c>
      <c r="F7" s="102">
        <f t="shared" si="0"/>
        <v>3</v>
      </c>
      <c r="G7" s="102">
        <f t="shared" si="0"/>
        <v>4</v>
      </c>
      <c r="H7" s="102">
        <f t="shared" si="0"/>
        <v>5</v>
      </c>
      <c r="I7" s="102">
        <f t="shared" si="0"/>
        <v>6</v>
      </c>
      <c r="Q7" s="3" t="s">
        <v>1</v>
      </c>
    </row>
    <row r="8" spans="1:17" ht="26.1" customHeight="1" x14ac:dyDescent="0.2">
      <c r="A8" s="23"/>
      <c r="B8" s="103" t="s">
        <v>214</v>
      </c>
      <c r="C8" s="104">
        <v>1</v>
      </c>
      <c r="D8" s="303"/>
      <c r="E8" s="304"/>
      <c r="F8" s="304"/>
      <c r="G8" s="304"/>
      <c r="H8" s="304"/>
      <c r="I8" s="305"/>
      <c r="Q8" s="3" t="s">
        <v>1</v>
      </c>
    </row>
    <row r="9" spans="1:17" ht="25.5" x14ac:dyDescent="0.2">
      <c r="A9" s="23"/>
      <c r="B9" s="103" t="s">
        <v>215</v>
      </c>
      <c r="C9" s="104">
        <f>C8+1</f>
        <v>2</v>
      </c>
      <c r="D9" s="94">
        <f>J20</f>
        <v>0</v>
      </c>
      <c r="E9" s="53">
        <f>+H30</f>
        <v>0</v>
      </c>
      <c r="F9" s="53">
        <f>L24+L25</f>
        <v>0</v>
      </c>
      <c r="G9" s="53">
        <f>+J40</f>
        <v>0</v>
      </c>
      <c r="H9" s="304"/>
      <c r="I9" s="304"/>
      <c r="Q9" s="3" t="s">
        <v>1</v>
      </c>
    </row>
    <row r="10" spans="1:17" ht="27.75" customHeight="1" x14ac:dyDescent="0.2">
      <c r="A10" s="23"/>
      <c r="B10" s="22" t="s">
        <v>216</v>
      </c>
      <c r="C10" s="104">
        <f>C9+1</f>
        <v>3</v>
      </c>
      <c r="D10" s="105">
        <f t="shared" ref="D10:I10" si="1">D8+D9</f>
        <v>0</v>
      </c>
      <c r="E10" s="72">
        <f t="shared" si="1"/>
        <v>0</v>
      </c>
      <c r="F10" s="72">
        <f t="shared" si="1"/>
        <v>0</v>
      </c>
      <c r="G10" s="72">
        <f t="shared" si="1"/>
        <v>0</v>
      </c>
      <c r="H10" s="72">
        <f t="shared" si="1"/>
        <v>0</v>
      </c>
      <c r="I10" s="72">
        <f t="shared" si="1"/>
        <v>0</v>
      </c>
      <c r="Q10" s="3" t="s">
        <v>1</v>
      </c>
    </row>
    <row r="11" spans="1:17" x14ac:dyDescent="0.2">
      <c r="A11" s="23"/>
      <c r="Q11" s="3" t="s">
        <v>1</v>
      </c>
    </row>
    <row r="12" spans="1:17" ht="78" customHeight="1" x14ac:dyDescent="0.2">
      <c r="B12" s="345" t="s">
        <v>217</v>
      </c>
      <c r="C12" s="345"/>
      <c r="D12" s="103" t="s">
        <v>218</v>
      </c>
      <c r="E12" s="103" t="s">
        <v>219</v>
      </c>
      <c r="F12" s="103" t="s">
        <v>220</v>
      </c>
      <c r="G12" s="103" t="s">
        <v>221</v>
      </c>
      <c r="H12" s="103" t="s">
        <v>222</v>
      </c>
      <c r="I12" s="103" t="s">
        <v>223</v>
      </c>
      <c r="J12" s="103" t="s">
        <v>224</v>
      </c>
      <c r="K12" s="103" t="s">
        <v>225</v>
      </c>
      <c r="L12" s="103" t="s">
        <v>226</v>
      </c>
      <c r="Q12" s="3" t="s">
        <v>1</v>
      </c>
    </row>
    <row r="13" spans="1:17" x14ac:dyDescent="0.2">
      <c r="B13" s="106"/>
      <c r="C13" s="100" t="s">
        <v>227</v>
      </c>
      <c r="D13" s="104">
        <v>1</v>
      </c>
      <c r="E13" s="104">
        <f t="shared" ref="E13:L13" si="2">D13+1</f>
        <v>2</v>
      </c>
      <c r="F13" s="104">
        <f t="shared" si="2"/>
        <v>3</v>
      </c>
      <c r="G13" s="104">
        <f t="shared" si="2"/>
        <v>4</v>
      </c>
      <c r="H13" s="104">
        <f t="shared" si="2"/>
        <v>5</v>
      </c>
      <c r="I13" s="104">
        <f t="shared" si="2"/>
        <v>6</v>
      </c>
      <c r="J13" s="104">
        <f t="shared" si="2"/>
        <v>7</v>
      </c>
      <c r="K13" s="104">
        <f t="shared" si="2"/>
        <v>8</v>
      </c>
      <c r="L13" s="104">
        <f t="shared" si="2"/>
        <v>9</v>
      </c>
      <c r="Q13" s="3" t="s">
        <v>1</v>
      </c>
    </row>
    <row r="14" spans="1:17" x14ac:dyDescent="0.2">
      <c r="B14" s="103" t="s">
        <v>228</v>
      </c>
      <c r="C14" s="102">
        <v>1</v>
      </c>
      <c r="D14" s="307"/>
      <c r="E14" s="107">
        <v>1</v>
      </c>
      <c r="F14" s="89">
        <f t="shared" ref="F14:F19" si="3">IFERROR(E14*D14,0)</f>
        <v>0</v>
      </c>
      <c r="G14" s="307"/>
      <c r="H14" s="89">
        <f t="shared" ref="H14:H15" si="4">IFERROR(G14-F14,0)</f>
        <v>0</v>
      </c>
      <c r="I14" s="108">
        <v>0.21</v>
      </c>
      <c r="J14" s="89" t="str">
        <f t="shared" ref="J14:J19" si="5">IF(H14=0,"N/A",H14*(1-I14))</f>
        <v>N/A</v>
      </c>
      <c r="K14" s="306"/>
      <c r="L14" s="306"/>
      <c r="Q14" s="3" t="s">
        <v>1</v>
      </c>
    </row>
    <row r="15" spans="1:17" x14ac:dyDescent="0.2">
      <c r="B15" s="103" t="s">
        <v>229</v>
      </c>
      <c r="C15" s="102">
        <v>2</v>
      </c>
      <c r="D15" s="304"/>
      <c r="E15" s="107">
        <v>1</v>
      </c>
      <c r="F15" s="53">
        <f t="shared" si="3"/>
        <v>0</v>
      </c>
      <c r="G15" s="304"/>
      <c r="H15" s="53">
        <f t="shared" si="4"/>
        <v>0</v>
      </c>
      <c r="I15" s="108">
        <v>0.21</v>
      </c>
      <c r="J15" s="53" t="str">
        <f t="shared" si="5"/>
        <v>N/A</v>
      </c>
      <c r="K15" s="303"/>
      <c r="L15" s="303"/>
      <c r="Q15" s="3" t="s">
        <v>1</v>
      </c>
    </row>
    <row r="16" spans="1:17" x14ac:dyDescent="0.2">
      <c r="B16" s="103" t="s">
        <v>230</v>
      </c>
      <c r="C16" s="102">
        <v>3</v>
      </c>
      <c r="D16" s="304"/>
      <c r="E16" s="107">
        <v>0.4</v>
      </c>
      <c r="F16" s="53">
        <f t="shared" si="3"/>
        <v>0</v>
      </c>
      <c r="G16" s="304"/>
      <c r="H16" s="53">
        <f>IFERROR(G16-F16,0)</f>
        <v>0</v>
      </c>
      <c r="I16" s="108">
        <v>0.21</v>
      </c>
      <c r="J16" s="53" t="str">
        <f t="shared" si="5"/>
        <v>N/A</v>
      </c>
      <c r="K16" s="303"/>
      <c r="L16" s="303"/>
      <c r="Q16" s="3" t="s">
        <v>1</v>
      </c>
    </row>
    <row r="17" spans="2:17" x14ac:dyDescent="0.2">
      <c r="B17" s="103" t="s">
        <v>231</v>
      </c>
      <c r="C17" s="102">
        <v>4</v>
      </c>
      <c r="D17" s="304"/>
      <c r="E17" s="107">
        <v>1</v>
      </c>
      <c r="F17" s="53">
        <f t="shared" si="3"/>
        <v>0</v>
      </c>
      <c r="G17" s="304"/>
      <c r="H17" s="53">
        <f>IFERROR(G17-F17,0)</f>
        <v>0</v>
      </c>
      <c r="I17" s="108">
        <v>0.21</v>
      </c>
      <c r="J17" s="53" t="str">
        <f t="shared" si="5"/>
        <v>N/A</v>
      </c>
      <c r="K17" s="303"/>
      <c r="L17" s="303"/>
      <c r="Q17" s="3" t="s">
        <v>1</v>
      </c>
    </row>
    <row r="18" spans="2:17" x14ac:dyDescent="0.2">
      <c r="B18" s="103" t="s">
        <v>232</v>
      </c>
      <c r="C18" s="102">
        <v>5</v>
      </c>
      <c r="D18" s="304"/>
      <c r="E18" s="107">
        <v>1</v>
      </c>
      <c r="F18" s="53">
        <f t="shared" si="3"/>
        <v>0</v>
      </c>
      <c r="G18" s="304"/>
      <c r="H18" s="53">
        <f>IFERROR(G18-F18,0)</f>
        <v>0</v>
      </c>
      <c r="I18" s="108">
        <v>0.21</v>
      </c>
      <c r="J18" s="53" t="str">
        <f t="shared" si="5"/>
        <v>N/A</v>
      </c>
      <c r="K18" s="303"/>
      <c r="L18" s="303"/>
      <c r="Q18" s="3" t="s">
        <v>1</v>
      </c>
    </row>
    <row r="19" spans="2:17" x14ac:dyDescent="0.2">
      <c r="B19" s="103" t="s">
        <v>233</v>
      </c>
      <c r="C19" s="102">
        <v>6</v>
      </c>
      <c r="D19" s="308"/>
      <c r="E19" s="107">
        <v>0.9</v>
      </c>
      <c r="F19" s="57">
        <f t="shared" si="3"/>
        <v>0</v>
      </c>
      <c r="G19" s="308"/>
      <c r="H19" s="57">
        <f>IFERROR(G19-F19,0)</f>
        <v>0</v>
      </c>
      <c r="I19" s="108">
        <v>0.21</v>
      </c>
      <c r="J19" s="53" t="str">
        <f t="shared" si="5"/>
        <v>N/A</v>
      </c>
      <c r="K19" s="303"/>
      <c r="L19" s="303"/>
      <c r="Q19" s="3" t="s">
        <v>1</v>
      </c>
    </row>
    <row r="20" spans="2:17" x14ac:dyDescent="0.2">
      <c r="B20" s="103" t="s">
        <v>202</v>
      </c>
      <c r="C20" s="104">
        <v>7</v>
      </c>
      <c r="D20" s="98"/>
      <c r="E20" s="98"/>
      <c r="F20" s="98"/>
      <c r="G20" s="98"/>
      <c r="H20" s="98"/>
      <c r="I20" s="97"/>
      <c r="J20" s="109">
        <f>SUM(J14:J19)</f>
        <v>0</v>
      </c>
      <c r="K20" s="303"/>
      <c r="L20" s="303"/>
      <c r="Q20" s="3" t="s">
        <v>1</v>
      </c>
    </row>
    <row r="21" spans="2:17" ht="43.5" customHeight="1" x14ac:dyDescent="0.2">
      <c r="B21" s="18"/>
      <c r="Q21" s="3" t="s">
        <v>1</v>
      </c>
    </row>
    <row r="22" spans="2:17" ht="48.75" customHeight="1" x14ac:dyDescent="0.2">
      <c r="B22" s="345" t="s">
        <v>234</v>
      </c>
      <c r="C22" s="345"/>
      <c r="D22" s="103" t="s">
        <v>218</v>
      </c>
      <c r="E22" s="103" t="s">
        <v>221</v>
      </c>
      <c r="F22" s="103" t="s">
        <v>222</v>
      </c>
      <c r="G22" s="103" t="s">
        <v>223</v>
      </c>
      <c r="H22" s="103" t="s">
        <v>224</v>
      </c>
      <c r="J22" s="338" t="s">
        <v>235</v>
      </c>
      <c r="K22" s="339"/>
      <c r="L22" s="110" t="s">
        <v>236</v>
      </c>
      <c r="Q22" s="3" t="s">
        <v>1</v>
      </c>
    </row>
    <row r="23" spans="2:17" x14ac:dyDescent="0.2">
      <c r="B23" s="106"/>
      <c r="C23" s="100" t="s">
        <v>227</v>
      </c>
      <c r="D23" s="104">
        <v>1</v>
      </c>
      <c r="E23" s="104">
        <f>D23+1</f>
        <v>2</v>
      </c>
      <c r="F23" s="104">
        <f>E23+1</f>
        <v>3</v>
      </c>
      <c r="G23" s="104">
        <f>F23+1</f>
        <v>4</v>
      </c>
      <c r="H23" s="104">
        <f>G23+1</f>
        <v>5</v>
      </c>
      <c r="J23" s="111" t="s">
        <v>209</v>
      </c>
      <c r="K23" s="112"/>
      <c r="L23" s="113">
        <v>1</v>
      </c>
      <c r="Q23" s="3" t="s">
        <v>1</v>
      </c>
    </row>
    <row r="24" spans="2:17" ht="73.5" customHeight="1" x14ac:dyDescent="0.2">
      <c r="B24" s="111" t="s">
        <v>228</v>
      </c>
      <c r="C24" s="104">
        <v>1</v>
      </c>
      <c r="D24" s="114">
        <f>+F14</f>
        <v>0</v>
      </c>
      <c r="E24" s="47">
        <f>+G14</f>
        <v>0</v>
      </c>
      <c r="F24" s="47">
        <f t="shared" ref="F24:F29" si="6">IFERROR(E24-D24,0)</f>
        <v>0</v>
      </c>
      <c r="G24" s="108">
        <v>0.21</v>
      </c>
      <c r="H24" s="47" t="str">
        <f t="shared" ref="H24:H29" si="7">IF(F24=0,"N/A",F24*(1-G24))</f>
        <v>N/A</v>
      </c>
      <c r="J24" s="103" t="s">
        <v>237</v>
      </c>
      <c r="K24" s="37">
        <v>1</v>
      </c>
      <c r="L24" s="307"/>
      <c r="Q24" s="3" t="s">
        <v>1</v>
      </c>
    </row>
    <row r="25" spans="2:17" ht="38.25" x14ac:dyDescent="0.2">
      <c r="B25" s="103" t="s">
        <v>229</v>
      </c>
      <c r="C25" s="104">
        <v>2</v>
      </c>
      <c r="D25" s="94">
        <f>+F15</f>
        <v>0</v>
      </c>
      <c r="E25" s="53">
        <f>+G15</f>
        <v>0</v>
      </c>
      <c r="F25" s="53">
        <f t="shared" si="6"/>
        <v>0</v>
      </c>
      <c r="G25" s="108">
        <v>0.21</v>
      </c>
      <c r="H25" s="53" t="str">
        <f t="shared" si="7"/>
        <v>N/A</v>
      </c>
      <c r="J25" s="103" t="s">
        <v>238</v>
      </c>
      <c r="K25" s="104">
        <v>2</v>
      </c>
      <c r="L25" s="307"/>
      <c r="Q25" s="3" t="s">
        <v>1</v>
      </c>
    </row>
    <row r="26" spans="2:17" ht="36.950000000000003" customHeight="1" x14ac:dyDescent="0.2">
      <c r="B26" s="103" t="s">
        <v>239</v>
      </c>
      <c r="C26" s="104">
        <v>3</v>
      </c>
      <c r="D26" s="303"/>
      <c r="E26" s="53">
        <f>+G16</f>
        <v>0</v>
      </c>
      <c r="F26" s="53">
        <f t="shared" si="6"/>
        <v>0</v>
      </c>
      <c r="G26" s="108">
        <v>0.21</v>
      </c>
      <c r="H26" s="53" t="str">
        <f t="shared" si="7"/>
        <v>N/A</v>
      </c>
      <c r="J26" s="269" t="s">
        <v>770</v>
      </c>
      <c r="K26" s="104">
        <v>3</v>
      </c>
      <c r="L26" s="307"/>
      <c r="Q26" s="3" t="s">
        <v>1</v>
      </c>
    </row>
    <row r="27" spans="2:17" x14ac:dyDescent="0.2">
      <c r="B27" s="103" t="s">
        <v>231</v>
      </c>
      <c r="C27" s="104">
        <v>4</v>
      </c>
      <c r="D27" s="94">
        <f>+F17</f>
        <v>0</v>
      </c>
      <c r="E27" s="53">
        <f>+G17</f>
        <v>0</v>
      </c>
      <c r="F27" s="53">
        <f t="shared" si="6"/>
        <v>0</v>
      </c>
      <c r="G27" s="108">
        <v>0.21</v>
      </c>
      <c r="H27" s="53" t="str">
        <f t="shared" si="7"/>
        <v>N/A</v>
      </c>
      <c r="Q27" s="3" t="s">
        <v>1</v>
      </c>
    </row>
    <row r="28" spans="2:17" x14ac:dyDescent="0.2">
      <c r="B28" s="103" t="s">
        <v>232</v>
      </c>
      <c r="C28" s="104">
        <v>5</v>
      </c>
      <c r="D28" s="94">
        <f>+F18</f>
        <v>0</v>
      </c>
      <c r="E28" s="53">
        <f>+G18</f>
        <v>0</v>
      </c>
      <c r="F28" s="53">
        <f t="shared" si="6"/>
        <v>0</v>
      </c>
      <c r="G28" s="108">
        <v>0.21</v>
      </c>
      <c r="H28" s="53" t="str">
        <f t="shared" si="7"/>
        <v>N/A</v>
      </c>
      <c r="Q28" s="3" t="s">
        <v>1</v>
      </c>
    </row>
    <row r="29" spans="2:17" x14ac:dyDescent="0.2">
      <c r="B29" s="103" t="s">
        <v>240</v>
      </c>
      <c r="C29" s="104">
        <v>6</v>
      </c>
      <c r="D29" s="309"/>
      <c r="E29" s="53">
        <f>+G19</f>
        <v>0</v>
      </c>
      <c r="F29" s="115">
        <f t="shared" si="6"/>
        <v>0</v>
      </c>
      <c r="G29" s="108">
        <v>0.21</v>
      </c>
      <c r="H29" s="53" t="str">
        <f t="shared" si="7"/>
        <v>N/A</v>
      </c>
      <c r="Q29" s="3" t="s">
        <v>1</v>
      </c>
    </row>
    <row r="30" spans="2:17" x14ac:dyDescent="0.2">
      <c r="B30" s="103" t="s">
        <v>202</v>
      </c>
      <c r="C30" s="104">
        <v>7</v>
      </c>
      <c r="D30" s="116"/>
      <c r="E30" s="116"/>
      <c r="F30" s="116"/>
      <c r="G30" s="117"/>
      <c r="H30" s="94">
        <f>SUM(H24:H29)</f>
        <v>0</v>
      </c>
      <c r="Q30" s="3" t="s">
        <v>1</v>
      </c>
    </row>
    <row r="31" spans="2:17" ht="43.5" customHeight="1" x14ac:dyDescent="0.2">
      <c r="B31" s="18"/>
      <c r="Q31" s="3" t="s">
        <v>1</v>
      </c>
    </row>
    <row r="32" spans="2:17" ht="43.5" customHeight="1" x14ac:dyDescent="0.2">
      <c r="B32" s="118" t="s">
        <v>241</v>
      </c>
      <c r="C32" s="119"/>
      <c r="D32" s="103" t="s">
        <v>218</v>
      </c>
      <c r="E32" s="103" t="s">
        <v>219</v>
      </c>
      <c r="F32" s="103" t="s">
        <v>220</v>
      </c>
      <c r="G32" s="103" t="s">
        <v>221</v>
      </c>
      <c r="H32" s="103" t="s">
        <v>222</v>
      </c>
      <c r="I32" s="103" t="s">
        <v>223</v>
      </c>
      <c r="J32" s="103" t="s">
        <v>224</v>
      </c>
      <c r="Q32" s="3" t="s">
        <v>1</v>
      </c>
    </row>
    <row r="33" spans="2:17" x14ac:dyDescent="0.2">
      <c r="B33" s="120"/>
      <c r="C33" s="121"/>
      <c r="D33" s="101">
        <v>1</v>
      </c>
      <c r="E33" s="102">
        <f t="shared" ref="E33:J33" si="8">D33+1</f>
        <v>2</v>
      </c>
      <c r="F33" s="102">
        <f t="shared" si="8"/>
        <v>3</v>
      </c>
      <c r="G33" s="102">
        <f t="shared" si="8"/>
        <v>4</v>
      </c>
      <c r="H33" s="102">
        <f t="shared" si="8"/>
        <v>5</v>
      </c>
      <c r="I33" s="102">
        <f t="shared" si="8"/>
        <v>6</v>
      </c>
      <c r="J33" s="102">
        <f t="shared" si="8"/>
        <v>7</v>
      </c>
      <c r="Q33" s="3" t="s">
        <v>1</v>
      </c>
    </row>
    <row r="34" spans="2:17" x14ac:dyDescent="0.2">
      <c r="B34" s="111" t="s">
        <v>228</v>
      </c>
      <c r="C34" s="104">
        <v>1</v>
      </c>
      <c r="D34" s="47">
        <f t="shared" ref="D34:D39" si="9">+D14</f>
        <v>0</v>
      </c>
      <c r="E34" s="122">
        <v>1</v>
      </c>
      <c r="F34" s="47">
        <f t="shared" ref="F34:F39" si="10">IFERROR(E34*D34,0)</f>
        <v>0</v>
      </c>
      <c r="G34" s="47">
        <f t="shared" ref="G34:G39" si="11">+G14</f>
        <v>0</v>
      </c>
      <c r="H34" s="47">
        <f>IFERROR(F34-G34,0)</f>
        <v>0</v>
      </c>
      <c r="I34" s="108">
        <v>0.21</v>
      </c>
      <c r="J34" s="89" t="str">
        <f t="shared" ref="J34:J39" si="12">IF(H34=0,"N/A",H34*(1-I34))</f>
        <v>N/A</v>
      </c>
      <c r="Q34" s="3" t="s">
        <v>1</v>
      </c>
    </row>
    <row r="35" spans="2:17" x14ac:dyDescent="0.2">
      <c r="B35" s="103" t="s">
        <v>229</v>
      </c>
      <c r="C35" s="104">
        <v>2</v>
      </c>
      <c r="D35" s="53">
        <f t="shared" si="9"/>
        <v>0</v>
      </c>
      <c r="E35" s="108">
        <v>1</v>
      </c>
      <c r="F35" s="53">
        <f t="shared" si="10"/>
        <v>0</v>
      </c>
      <c r="G35" s="53">
        <f t="shared" si="11"/>
        <v>0</v>
      </c>
      <c r="H35" s="53">
        <f>IFERROR(F35-G35,0)</f>
        <v>0</v>
      </c>
      <c r="I35" s="108">
        <v>0.21</v>
      </c>
      <c r="J35" s="53" t="str">
        <f t="shared" si="12"/>
        <v>N/A</v>
      </c>
      <c r="Q35" s="3" t="s">
        <v>1</v>
      </c>
    </row>
    <row r="36" spans="2:17" ht="43.5" customHeight="1" x14ac:dyDescent="0.2">
      <c r="B36" s="103" t="s">
        <v>230</v>
      </c>
      <c r="C36" s="104">
        <v>3</v>
      </c>
      <c r="D36" s="53">
        <f t="shared" si="9"/>
        <v>0</v>
      </c>
      <c r="E36" s="123" t="s">
        <v>100</v>
      </c>
      <c r="F36" s="53">
        <f t="shared" si="10"/>
        <v>0</v>
      </c>
      <c r="G36" s="53">
        <f t="shared" si="11"/>
        <v>0</v>
      </c>
      <c r="H36" s="53">
        <f>IFERROR(G36-F36,0)</f>
        <v>0</v>
      </c>
      <c r="I36" s="108">
        <v>0.21</v>
      </c>
      <c r="J36" s="53" t="str">
        <f t="shared" si="12"/>
        <v>N/A</v>
      </c>
      <c r="Q36" s="3" t="s">
        <v>1</v>
      </c>
    </row>
    <row r="37" spans="2:17" ht="43.5" customHeight="1" x14ac:dyDescent="0.2">
      <c r="B37" s="103" t="s">
        <v>231</v>
      </c>
      <c r="C37" s="104">
        <v>4</v>
      </c>
      <c r="D37" s="53">
        <f t="shared" si="9"/>
        <v>0</v>
      </c>
      <c r="E37" s="122">
        <v>1</v>
      </c>
      <c r="F37" s="53">
        <f t="shared" si="10"/>
        <v>0</v>
      </c>
      <c r="G37" s="53">
        <f t="shared" si="11"/>
        <v>0</v>
      </c>
      <c r="H37" s="53">
        <f>IFERROR(G37-F37,0)</f>
        <v>0</v>
      </c>
      <c r="I37" s="108">
        <v>0.21</v>
      </c>
      <c r="J37" s="53" t="str">
        <f t="shared" si="12"/>
        <v>N/A</v>
      </c>
      <c r="Q37" s="3" t="s">
        <v>1</v>
      </c>
    </row>
    <row r="38" spans="2:17" x14ac:dyDescent="0.2">
      <c r="B38" s="103" t="s">
        <v>232</v>
      </c>
      <c r="C38" s="104">
        <v>5</v>
      </c>
      <c r="D38" s="53">
        <f t="shared" si="9"/>
        <v>0</v>
      </c>
      <c r="E38" s="108">
        <v>1</v>
      </c>
      <c r="F38" s="53">
        <f t="shared" si="10"/>
        <v>0</v>
      </c>
      <c r="G38" s="53">
        <f t="shared" si="11"/>
        <v>0</v>
      </c>
      <c r="H38" s="53">
        <f>IFERROR(G38-F38,0)</f>
        <v>0</v>
      </c>
      <c r="I38" s="108">
        <v>0.21</v>
      </c>
      <c r="J38" s="53" t="str">
        <f t="shared" si="12"/>
        <v>N/A</v>
      </c>
      <c r="Q38" s="3" t="s">
        <v>1</v>
      </c>
    </row>
    <row r="39" spans="2:17" x14ac:dyDescent="0.2">
      <c r="B39" s="103" t="s">
        <v>233</v>
      </c>
      <c r="C39" s="104">
        <v>6</v>
      </c>
      <c r="D39" s="53">
        <f t="shared" si="9"/>
        <v>0</v>
      </c>
      <c r="E39" s="123" t="s">
        <v>100</v>
      </c>
      <c r="F39" s="53">
        <f t="shared" si="10"/>
        <v>0</v>
      </c>
      <c r="G39" s="53">
        <f t="shared" si="11"/>
        <v>0</v>
      </c>
      <c r="H39" s="53">
        <f>IFERROR(G39-F39,0)</f>
        <v>0</v>
      </c>
      <c r="I39" s="108">
        <v>0.21</v>
      </c>
      <c r="J39" s="53" t="str">
        <f t="shared" si="12"/>
        <v>N/A</v>
      </c>
      <c r="Q39" s="3" t="s">
        <v>1</v>
      </c>
    </row>
    <row r="40" spans="2:17" x14ac:dyDescent="0.2">
      <c r="B40" s="103" t="s">
        <v>202</v>
      </c>
      <c r="C40" s="104">
        <v>7</v>
      </c>
      <c r="D40" s="338"/>
      <c r="E40" s="340"/>
      <c r="F40" s="340"/>
      <c r="G40" s="340"/>
      <c r="H40" s="340"/>
      <c r="I40" s="339"/>
      <c r="J40" s="109">
        <f>SUM(J34:J39)</f>
        <v>0</v>
      </c>
      <c r="Q40" s="3" t="s">
        <v>1</v>
      </c>
    </row>
    <row r="41" spans="2:17" x14ac:dyDescent="0.2">
      <c r="B41" s="18"/>
      <c r="Q41" s="3" t="s">
        <v>1</v>
      </c>
    </row>
    <row r="42" spans="2:17" x14ac:dyDescent="0.2">
      <c r="B42" s="18"/>
      <c r="Q42" s="3" t="s">
        <v>1</v>
      </c>
    </row>
    <row r="43" spans="2:17" x14ac:dyDescent="0.2">
      <c r="B43" s="18"/>
      <c r="Q43" s="3" t="s">
        <v>1</v>
      </c>
    </row>
    <row r="44" spans="2:17" x14ac:dyDescent="0.2">
      <c r="B44" s="18"/>
      <c r="Q44" s="3" t="s">
        <v>1</v>
      </c>
    </row>
    <row r="45" spans="2:17" x14ac:dyDescent="0.2">
      <c r="B45" s="18"/>
      <c r="Q45" s="3" t="s">
        <v>1</v>
      </c>
    </row>
    <row r="46" spans="2:17" ht="43.5" customHeight="1" x14ac:dyDescent="0.2">
      <c r="B46" s="18"/>
      <c r="Q46" s="3" t="s">
        <v>1</v>
      </c>
    </row>
    <row r="47" spans="2:17" x14ac:dyDescent="0.2">
      <c r="Q47" s="3" t="s">
        <v>1</v>
      </c>
    </row>
    <row r="48" spans="2:17" x14ac:dyDescent="0.2">
      <c r="Q48" s="3" t="s">
        <v>1</v>
      </c>
    </row>
    <row r="49" spans="1:17" x14ac:dyDescent="0.2">
      <c r="A49" s="3" t="s">
        <v>1</v>
      </c>
      <c r="B49" s="3" t="s">
        <v>1</v>
      </c>
      <c r="C49" s="3" t="s">
        <v>1</v>
      </c>
      <c r="D49" s="3" t="s">
        <v>1</v>
      </c>
      <c r="E49" s="3" t="s">
        <v>1</v>
      </c>
      <c r="F49" s="3" t="s">
        <v>1</v>
      </c>
      <c r="G49" s="3" t="s">
        <v>1</v>
      </c>
      <c r="H49" s="3" t="s">
        <v>1</v>
      </c>
      <c r="I49" s="3" t="s">
        <v>1</v>
      </c>
      <c r="J49" s="3" t="s">
        <v>1</v>
      </c>
      <c r="K49" s="3" t="s">
        <v>1</v>
      </c>
      <c r="L49" s="3"/>
      <c r="M49" s="3" t="s">
        <v>1</v>
      </c>
      <c r="N49" s="3" t="s">
        <v>1</v>
      </c>
      <c r="O49" s="3" t="s">
        <v>1</v>
      </c>
      <c r="P49" s="3" t="s">
        <v>1</v>
      </c>
      <c r="Q49" s="3" t="s">
        <v>1</v>
      </c>
    </row>
  </sheetData>
  <sheetProtection formatCells="0" formatColumns="0" formatRows="0"/>
  <mergeCells count="6">
    <mergeCell ref="J22:K22"/>
    <mergeCell ref="D40:I40"/>
    <mergeCell ref="B5:C6"/>
    <mergeCell ref="D5:I5"/>
    <mergeCell ref="B12:C12"/>
    <mergeCell ref="B22:C22"/>
  </mergeCells>
  <pageMargins left="0.7" right="0.7" top="0.75" bottom="0.75" header="0.3" footer="0.3"/>
  <pageSetup paperSize="5" scale="8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92D050"/>
    <pageSetUpPr fitToPage="1"/>
  </sheetPr>
  <dimension ref="A1:M351"/>
  <sheetViews>
    <sheetView topLeftCell="A37" zoomScale="70" zoomScaleNormal="70" workbookViewId="0">
      <selection activeCell="G8" sqref="G8"/>
    </sheetView>
  </sheetViews>
  <sheetFormatPr defaultColWidth="9.140625" defaultRowHeight="12.75" x14ac:dyDescent="0.2"/>
  <cols>
    <col min="1" max="1" width="3.140625" style="18" customWidth="1"/>
    <col min="2" max="2" width="63" style="18" customWidth="1"/>
    <col min="3" max="6" width="14.140625" style="18" customWidth="1"/>
    <col min="7" max="7" width="18.7109375" style="18" customWidth="1"/>
    <col min="8" max="16384" width="9.140625" style="18"/>
  </cols>
  <sheetData>
    <row r="1" spans="1:13" x14ac:dyDescent="0.2">
      <c r="A1" s="59" t="s">
        <v>242</v>
      </c>
      <c r="B1" s="58"/>
      <c r="C1" s="58"/>
      <c r="D1" s="14"/>
      <c r="E1" s="16"/>
      <c r="F1" s="16"/>
      <c r="G1" s="16"/>
      <c r="M1" s="3" t="s">
        <v>1</v>
      </c>
    </row>
    <row r="2" spans="1:13" ht="10.5" customHeight="1" x14ac:dyDescent="0.2">
      <c r="A2" s="124"/>
      <c r="M2" s="3" t="s">
        <v>1</v>
      </c>
    </row>
    <row r="3" spans="1:13" s="125" customFormat="1" x14ac:dyDescent="0.2">
      <c r="A3" s="18"/>
      <c r="B3" s="18"/>
      <c r="C3" s="18"/>
      <c r="D3" s="18"/>
      <c r="E3" s="18"/>
      <c r="F3" s="18"/>
      <c r="G3" s="18"/>
      <c r="I3" s="18"/>
      <c r="M3" s="3" t="s">
        <v>1</v>
      </c>
    </row>
    <row r="4" spans="1:13" s="125" customFormat="1" ht="25.5" customHeight="1" x14ac:dyDescent="0.2">
      <c r="A4" s="18"/>
      <c r="B4" s="350" t="s">
        <v>243</v>
      </c>
      <c r="C4" s="351"/>
      <c r="D4" s="351"/>
      <c r="E4" s="351"/>
      <c r="F4" s="18"/>
      <c r="G4" s="18"/>
      <c r="I4" s="18"/>
      <c r="M4" s="3" t="s">
        <v>1</v>
      </c>
    </row>
    <row r="5" spans="1:13" s="125" customFormat="1" ht="114.75" customHeight="1" x14ac:dyDescent="0.2">
      <c r="A5" s="18"/>
      <c r="B5" s="347" t="s">
        <v>244</v>
      </c>
      <c r="C5" s="348"/>
      <c r="D5" s="348"/>
      <c r="E5" s="348"/>
      <c r="F5" s="18"/>
      <c r="G5" s="18"/>
      <c r="I5" s="18"/>
      <c r="M5" s="3" t="s">
        <v>1</v>
      </c>
    </row>
    <row r="6" spans="1:13" s="125" customFormat="1" x14ac:dyDescent="0.2">
      <c r="A6" s="18"/>
      <c r="B6" s="18"/>
      <c r="C6" s="18"/>
      <c r="D6" s="18"/>
      <c r="E6" s="18"/>
      <c r="F6" s="18"/>
      <c r="G6" s="18"/>
      <c r="I6" s="18"/>
      <c r="M6" s="3" t="s">
        <v>1</v>
      </c>
    </row>
    <row r="7" spans="1:13" s="125" customFormat="1" ht="30.75" customHeight="1" x14ac:dyDescent="0.2">
      <c r="A7" s="18"/>
      <c r="B7" s="350" t="s">
        <v>245</v>
      </c>
      <c r="C7" s="351"/>
      <c r="D7" s="351"/>
      <c r="E7" s="351"/>
      <c r="F7" s="18"/>
      <c r="G7" s="18"/>
      <c r="I7" s="18"/>
      <c r="M7" s="3" t="s">
        <v>1</v>
      </c>
    </row>
    <row r="8" spans="1:13" s="125" customFormat="1" ht="87.75" customHeight="1" x14ac:dyDescent="0.2">
      <c r="A8" s="18"/>
      <c r="B8" s="347" t="s">
        <v>244</v>
      </c>
      <c r="C8" s="348"/>
      <c r="D8" s="348"/>
      <c r="E8" s="348"/>
      <c r="F8" s="18"/>
      <c r="G8" s="18"/>
      <c r="I8" s="18"/>
      <c r="M8" s="3" t="s">
        <v>1</v>
      </c>
    </row>
    <row r="9" spans="1:13" s="125" customFormat="1" x14ac:dyDescent="0.2">
      <c r="A9" s="18"/>
      <c r="B9" s="18"/>
      <c r="C9" s="18"/>
      <c r="D9" s="18"/>
      <c r="E9" s="18"/>
      <c r="F9" s="18"/>
      <c r="G9" s="18"/>
      <c r="I9" s="18"/>
      <c r="M9" s="3" t="s">
        <v>1</v>
      </c>
    </row>
    <row r="10" spans="1:13" s="125" customFormat="1" x14ac:dyDescent="0.2">
      <c r="A10" s="18"/>
      <c r="B10" s="350" t="s">
        <v>246</v>
      </c>
      <c r="C10" s="351"/>
      <c r="D10" s="351"/>
      <c r="E10" s="351"/>
      <c r="F10" s="18"/>
      <c r="G10" s="18"/>
      <c r="I10" s="18"/>
      <c r="M10" s="3" t="s">
        <v>1</v>
      </c>
    </row>
    <row r="11" spans="1:13" s="125" customFormat="1" ht="87.75" customHeight="1" x14ac:dyDescent="0.2">
      <c r="A11" s="18"/>
      <c r="B11" s="347" t="s">
        <v>244</v>
      </c>
      <c r="C11" s="348"/>
      <c r="D11" s="348"/>
      <c r="E11" s="348"/>
      <c r="F11" s="18"/>
      <c r="G11" s="18"/>
      <c r="I11" s="18"/>
      <c r="M11" s="3" t="s">
        <v>1</v>
      </c>
    </row>
    <row r="12" spans="1:13" s="125" customFormat="1" x14ac:dyDescent="0.2">
      <c r="A12" s="18"/>
      <c r="B12" s="18"/>
      <c r="C12" s="18"/>
      <c r="D12" s="18"/>
      <c r="E12" s="18"/>
      <c r="F12" s="18"/>
      <c r="G12" s="18"/>
      <c r="I12" s="18"/>
      <c r="M12" s="3" t="s">
        <v>1</v>
      </c>
    </row>
    <row r="13" spans="1:13" s="125" customFormat="1" x14ac:dyDescent="0.2">
      <c r="A13" s="18"/>
      <c r="B13" s="350" t="s">
        <v>247</v>
      </c>
      <c r="C13" s="351"/>
      <c r="D13" s="351"/>
      <c r="E13" s="351"/>
      <c r="F13" s="18"/>
      <c r="G13" s="18"/>
      <c r="I13" s="18"/>
      <c r="M13" s="3" t="s">
        <v>1</v>
      </c>
    </row>
    <row r="14" spans="1:13" s="125" customFormat="1" ht="81" customHeight="1" x14ac:dyDescent="0.2">
      <c r="A14" s="18"/>
      <c r="B14" s="347" t="s">
        <v>244</v>
      </c>
      <c r="C14" s="348"/>
      <c r="D14" s="348"/>
      <c r="E14" s="348"/>
      <c r="F14" s="18"/>
      <c r="G14" s="18"/>
      <c r="I14" s="18"/>
      <c r="M14" s="3" t="s">
        <v>1</v>
      </c>
    </row>
    <row r="15" spans="1:13" s="125" customFormat="1" x14ac:dyDescent="0.2">
      <c r="A15" s="18"/>
      <c r="B15" s="18"/>
      <c r="C15" s="18"/>
      <c r="D15" s="18"/>
      <c r="E15" s="18"/>
      <c r="F15" s="18"/>
      <c r="G15" s="18"/>
      <c r="I15" s="18"/>
      <c r="M15" s="3" t="s">
        <v>1</v>
      </c>
    </row>
    <row r="16" spans="1:13" s="125" customFormat="1" ht="38.25" customHeight="1" x14ac:dyDescent="0.2">
      <c r="A16" s="18"/>
      <c r="B16" s="350" t="s">
        <v>248</v>
      </c>
      <c r="C16" s="351"/>
      <c r="D16" s="351"/>
      <c r="E16" s="351"/>
      <c r="F16" s="18"/>
      <c r="G16" s="18"/>
      <c r="I16" s="18"/>
      <c r="M16" s="3" t="s">
        <v>1</v>
      </c>
    </row>
    <row r="17" spans="1:13" s="125" customFormat="1" ht="77.25" customHeight="1" x14ac:dyDescent="0.2">
      <c r="A17" s="18"/>
      <c r="B17" s="347" t="s">
        <v>244</v>
      </c>
      <c r="C17" s="348"/>
      <c r="D17" s="348"/>
      <c r="E17" s="348"/>
      <c r="F17" s="18"/>
      <c r="G17" s="18"/>
      <c r="I17" s="18"/>
      <c r="M17" s="3" t="s">
        <v>1</v>
      </c>
    </row>
    <row r="18" spans="1:13" s="125" customFormat="1" x14ac:dyDescent="0.2">
      <c r="A18" s="18"/>
      <c r="B18" s="18"/>
      <c r="C18" s="18"/>
      <c r="D18" s="18"/>
      <c r="E18" s="18"/>
      <c r="F18" s="18"/>
      <c r="G18" s="18"/>
      <c r="I18" s="18"/>
      <c r="M18" s="3" t="s">
        <v>1</v>
      </c>
    </row>
    <row r="19" spans="1:13" s="125" customFormat="1" ht="38.25" customHeight="1" x14ac:dyDescent="0.2">
      <c r="A19" s="18"/>
      <c r="B19" s="350" t="s">
        <v>249</v>
      </c>
      <c r="C19" s="351"/>
      <c r="D19" s="351"/>
      <c r="E19" s="351"/>
      <c r="F19" s="18"/>
      <c r="G19" s="18"/>
      <c r="I19" s="18"/>
      <c r="M19" s="3" t="s">
        <v>1</v>
      </c>
    </row>
    <row r="20" spans="1:13" s="125" customFormat="1" ht="55.5" customHeight="1" x14ac:dyDescent="0.2">
      <c r="A20" s="18"/>
      <c r="B20" s="347" t="s">
        <v>244</v>
      </c>
      <c r="C20" s="348"/>
      <c r="D20" s="348"/>
      <c r="E20" s="348"/>
      <c r="F20" s="18"/>
      <c r="G20" s="18"/>
      <c r="I20" s="18"/>
      <c r="M20" s="3" t="s">
        <v>1</v>
      </c>
    </row>
    <row r="21" spans="1:13" s="125" customFormat="1" x14ac:dyDescent="0.2">
      <c r="A21" s="18"/>
      <c r="B21" s="18"/>
      <c r="C21" s="18"/>
      <c r="D21" s="18"/>
      <c r="E21" s="18"/>
      <c r="F21" s="18"/>
      <c r="G21" s="18"/>
      <c r="I21" s="18"/>
      <c r="M21" s="3" t="s">
        <v>1</v>
      </c>
    </row>
    <row r="22" spans="1:13" s="125" customFormat="1" ht="38.25" customHeight="1" x14ac:dyDescent="0.2">
      <c r="A22" s="18"/>
      <c r="B22" s="350" t="s">
        <v>250</v>
      </c>
      <c r="C22" s="351"/>
      <c r="D22" s="351"/>
      <c r="E22" s="351"/>
      <c r="F22" s="18"/>
      <c r="G22" s="18"/>
      <c r="I22" s="18"/>
      <c r="M22" s="3" t="s">
        <v>1</v>
      </c>
    </row>
    <row r="23" spans="1:13" s="125" customFormat="1" ht="66" customHeight="1" x14ac:dyDescent="0.2">
      <c r="A23" s="18"/>
      <c r="B23" s="347" t="s">
        <v>244</v>
      </c>
      <c r="C23" s="348"/>
      <c r="D23" s="348"/>
      <c r="E23" s="348"/>
      <c r="F23" s="18"/>
      <c r="G23" s="18"/>
      <c r="I23" s="18"/>
      <c r="M23" s="3" t="s">
        <v>1</v>
      </c>
    </row>
    <row r="24" spans="1:13" s="125" customFormat="1" x14ac:dyDescent="0.2">
      <c r="A24" s="18"/>
      <c r="B24" s="18"/>
      <c r="C24" s="18"/>
      <c r="D24" s="18"/>
      <c r="E24" s="18"/>
      <c r="F24" s="18"/>
      <c r="G24" s="18"/>
      <c r="I24" s="18"/>
      <c r="M24" s="3" t="s">
        <v>1</v>
      </c>
    </row>
    <row r="25" spans="1:13" s="125" customFormat="1" ht="25.5" customHeight="1" x14ac:dyDescent="0.2">
      <c r="A25" s="18"/>
      <c r="B25" s="350" t="s">
        <v>251</v>
      </c>
      <c r="C25" s="351"/>
      <c r="D25" s="351"/>
      <c r="E25" s="351"/>
      <c r="G25" s="18"/>
      <c r="I25" s="18"/>
      <c r="M25" s="3" t="s">
        <v>1</v>
      </c>
    </row>
    <row r="26" spans="1:13" s="125" customFormat="1" ht="68.25" customHeight="1" x14ac:dyDescent="0.2">
      <c r="A26" s="18"/>
      <c r="B26" s="347" t="s">
        <v>244</v>
      </c>
      <c r="C26" s="348"/>
      <c r="D26" s="348"/>
      <c r="E26" s="348"/>
      <c r="G26" s="18"/>
      <c r="I26" s="18"/>
      <c r="M26" s="3" t="s">
        <v>1</v>
      </c>
    </row>
    <row r="27" spans="1:13" s="125" customFormat="1" x14ac:dyDescent="0.2">
      <c r="A27" s="18"/>
      <c r="G27" s="18"/>
      <c r="I27" s="18"/>
      <c r="M27" s="3" t="s">
        <v>1</v>
      </c>
    </row>
    <row r="28" spans="1:13" s="125" customFormat="1" ht="25.5" customHeight="1" x14ac:dyDescent="0.2">
      <c r="A28" s="18"/>
      <c r="B28" s="350" t="s">
        <v>252</v>
      </c>
      <c r="C28" s="351"/>
      <c r="D28" s="351"/>
      <c r="E28" s="351"/>
      <c r="G28" s="18"/>
      <c r="I28" s="18"/>
      <c r="M28" s="3" t="s">
        <v>1</v>
      </c>
    </row>
    <row r="29" spans="1:13" s="125" customFormat="1" ht="46.5" customHeight="1" x14ac:dyDescent="0.2">
      <c r="A29" s="18"/>
      <c r="B29" s="347" t="s">
        <v>244</v>
      </c>
      <c r="C29" s="348"/>
      <c r="D29" s="348"/>
      <c r="E29" s="348"/>
      <c r="G29" s="18"/>
      <c r="I29" s="18"/>
      <c r="M29" s="3" t="s">
        <v>1</v>
      </c>
    </row>
    <row r="30" spans="1:13" s="125" customFormat="1" x14ac:dyDescent="0.2">
      <c r="A30" s="18"/>
      <c r="G30" s="18"/>
      <c r="I30" s="18"/>
      <c r="M30" s="3" t="s">
        <v>1</v>
      </c>
    </row>
    <row r="31" spans="1:13" s="125" customFormat="1" ht="15" customHeight="1" x14ac:dyDescent="0.2">
      <c r="A31" s="18"/>
      <c r="B31" s="351" t="s">
        <v>789</v>
      </c>
      <c r="C31" s="351"/>
      <c r="D31" s="351"/>
      <c r="E31" s="351"/>
      <c r="G31" s="18"/>
      <c r="I31" s="18"/>
      <c r="M31" s="3"/>
    </row>
    <row r="32" spans="1:13" s="125" customFormat="1" ht="12.75" customHeight="1" x14ac:dyDescent="0.2">
      <c r="A32" s="18"/>
      <c r="B32" s="351"/>
      <c r="C32" s="351"/>
      <c r="D32" s="351"/>
      <c r="E32" s="351"/>
      <c r="G32" s="18"/>
      <c r="I32" s="18"/>
      <c r="M32" s="3"/>
    </row>
    <row r="33" spans="1:13" s="125" customFormat="1" x14ac:dyDescent="0.2">
      <c r="A33" s="18"/>
      <c r="B33" s="347" t="s">
        <v>244</v>
      </c>
      <c r="C33" s="348"/>
      <c r="D33" s="348"/>
      <c r="E33" s="348"/>
      <c r="G33" s="18"/>
      <c r="I33" s="18"/>
      <c r="M33" s="3"/>
    </row>
    <row r="34" spans="1:13" s="125" customFormat="1" x14ac:dyDescent="0.2">
      <c r="A34" s="18"/>
      <c r="G34" s="18"/>
      <c r="I34" s="18"/>
      <c r="M34" s="3"/>
    </row>
    <row r="35" spans="1:13" s="125" customFormat="1" ht="25.5" customHeight="1" x14ac:dyDescent="0.2">
      <c r="A35" s="18"/>
      <c r="B35" s="323" t="s">
        <v>786</v>
      </c>
      <c r="C35" s="349"/>
      <c r="D35" s="349"/>
      <c r="E35" s="349"/>
      <c r="F35" s="324"/>
      <c r="G35" s="18"/>
      <c r="I35" s="18"/>
      <c r="M35" s="3" t="s">
        <v>1</v>
      </c>
    </row>
    <row r="36" spans="1:13" s="125" customFormat="1" ht="42.75" customHeight="1" x14ac:dyDescent="0.2">
      <c r="A36" s="18"/>
      <c r="B36" s="22" t="s">
        <v>56</v>
      </c>
      <c r="C36" s="22" t="s">
        <v>253</v>
      </c>
      <c r="D36" s="22" t="s">
        <v>254</v>
      </c>
      <c r="E36" s="22" t="s">
        <v>255</v>
      </c>
      <c r="F36" s="22" t="s">
        <v>256</v>
      </c>
      <c r="G36" s="18"/>
      <c r="I36" s="18"/>
      <c r="M36" s="3" t="s">
        <v>1</v>
      </c>
    </row>
    <row r="37" spans="1:13" s="125" customFormat="1" x14ac:dyDescent="0.2">
      <c r="A37" s="18"/>
      <c r="B37" s="126" t="s">
        <v>144</v>
      </c>
      <c r="C37" s="311"/>
      <c r="D37" s="311"/>
      <c r="E37" s="127"/>
      <c r="F37" s="127"/>
      <c r="G37" s="18"/>
      <c r="I37" s="18"/>
      <c r="M37" s="3" t="s">
        <v>1</v>
      </c>
    </row>
    <row r="38" spans="1:13" s="125" customFormat="1" x14ac:dyDescent="0.2">
      <c r="A38" s="18"/>
      <c r="B38" s="126" t="s">
        <v>146</v>
      </c>
      <c r="C38" s="311"/>
      <c r="D38" s="311"/>
      <c r="E38" s="127"/>
      <c r="F38" s="127"/>
      <c r="G38" s="18"/>
      <c r="I38" s="18"/>
      <c r="M38" s="3" t="s">
        <v>1</v>
      </c>
    </row>
    <row r="39" spans="1:13" s="125" customFormat="1" x14ac:dyDescent="0.2">
      <c r="A39" s="18"/>
      <c r="B39" s="126" t="s">
        <v>257</v>
      </c>
      <c r="C39" s="311"/>
      <c r="D39" s="311"/>
      <c r="E39" s="127"/>
      <c r="F39" s="127"/>
      <c r="G39" s="18"/>
      <c r="I39" s="18"/>
      <c r="M39" s="3" t="s">
        <v>1</v>
      </c>
    </row>
    <row r="40" spans="1:13" s="125" customFormat="1" x14ac:dyDescent="0.2">
      <c r="A40" s="18"/>
      <c r="B40" s="126" t="s">
        <v>258</v>
      </c>
      <c r="C40" s="311"/>
      <c r="D40" s="311"/>
      <c r="E40" s="127"/>
      <c r="F40" s="127"/>
      <c r="G40" s="18"/>
      <c r="I40" s="18"/>
      <c r="M40" s="3" t="s">
        <v>1</v>
      </c>
    </row>
    <row r="41" spans="1:13" s="125" customFormat="1" x14ac:dyDescent="0.2">
      <c r="A41" s="18"/>
      <c r="B41" s="126" t="s">
        <v>259</v>
      </c>
      <c r="C41" s="311"/>
      <c r="D41" s="311"/>
      <c r="E41" s="127"/>
      <c r="F41" s="127"/>
      <c r="G41" s="18"/>
      <c r="I41" s="18"/>
      <c r="M41" s="3" t="s">
        <v>1</v>
      </c>
    </row>
    <row r="42" spans="1:13" s="125" customFormat="1" x14ac:dyDescent="0.2">
      <c r="A42" s="18"/>
      <c r="B42" s="18"/>
      <c r="C42" s="18"/>
      <c r="D42" s="18"/>
      <c r="E42" s="18"/>
      <c r="F42" s="18"/>
      <c r="G42" s="18"/>
      <c r="I42" s="18"/>
      <c r="M42" s="3" t="s">
        <v>1</v>
      </c>
    </row>
    <row r="43" spans="1:13" s="125" customFormat="1" x14ac:dyDescent="0.2">
      <c r="A43" s="18"/>
      <c r="B43" s="18"/>
      <c r="C43" s="18"/>
      <c r="D43" s="18"/>
      <c r="E43" s="18"/>
      <c r="F43" s="18"/>
      <c r="G43" s="18"/>
      <c r="H43" s="18"/>
      <c r="I43" s="18"/>
      <c r="M43" s="3" t="s">
        <v>1</v>
      </c>
    </row>
    <row r="44" spans="1:13" s="125" customFormat="1" x14ac:dyDescent="0.2">
      <c r="A44" s="18"/>
      <c r="B44" s="343" t="s">
        <v>788</v>
      </c>
      <c r="C44" s="346"/>
      <c r="D44" s="346"/>
      <c r="E44" s="346"/>
      <c r="F44" s="346"/>
      <c r="G44" s="346"/>
      <c r="H44" s="346"/>
      <c r="I44" s="18"/>
      <c r="J44" s="125" t="s">
        <v>785</v>
      </c>
    </row>
    <row r="45" spans="1:13" s="125" customFormat="1" ht="76.5" x14ac:dyDescent="0.2">
      <c r="A45" s="18"/>
      <c r="B45" s="274" t="s">
        <v>784</v>
      </c>
      <c r="C45" s="274" t="s">
        <v>783</v>
      </c>
      <c r="D45" s="274" t="s">
        <v>58</v>
      </c>
      <c r="E45" s="274" t="s">
        <v>782</v>
      </c>
      <c r="F45" s="274" t="s">
        <v>781</v>
      </c>
      <c r="G45" s="274" t="s">
        <v>156</v>
      </c>
      <c r="H45" s="274" t="s">
        <v>169</v>
      </c>
      <c r="I45" s="18"/>
      <c r="J45" s="276" t="s">
        <v>780</v>
      </c>
    </row>
    <row r="46" spans="1:13" s="125" customFormat="1" x14ac:dyDescent="0.2">
      <c r="A46" s="18"/>
      <c r="B46" s="310"/>
      <c r="C46" s="310"/>
      <c r="D46" s="310"/>
      <c r="E46" s="310"/>
      <c r="F46" s="310"/>
      <c r="G46" s="310"/>
      <c r="H46" s="310"/>
      <c r="I46" s="18"/>
      <c r="J46" s="275" t="e">
        <f>VLOOKUP(C46,'Input 1 - Schedule 1'!$D$7:$F$1009,3,FALSE)</f>
        <v>#N/A</v>
      </c>
    </row>
    <row r="47" spans="1:13" s="125" customFormat="1" x14ac:dyDescent="0.2">
      <c r="A47" s="18"/>
      <c r="B47" s="310"/>
      <c r="C47" s="310"/>
      <c r="D47" s="310"/>
      <c r="E47" s="310"/>
      <c r="F47" s="310"/>
      <c r="G47" s="310"/>
      <c r="H47" s="310"/>
      <c r="I47" s="18"/>
      <c r="J47" s="275" t="e">
        <f>VLOOKUP(C47,'Input 1 - Schedule 1'!$D$7:$F$1009,3,FALSE)</f>
        <v>#N/A</v>
      </c>
    </row>
    <row r="48" spans="1:13" s="125" customFormat="1" x14ac:dyDescent="0.2">
      <c r="A48" s="18"/>
      <c r="B48" s="310"/>
      <c r="C48" s="310"/>
      <c r="D48" s="310"/>
      <c r="E48" s="310"/>
      <c r="F48" s="310"/>
      <c r="G48" s="310"/>
      <c r="H48" s="310"/>
      <c r="I48" s="18"/>
      <c r="J48" s="275" t="e">
        <f>VLOOKUP(C48,'Input 1 - Schedule 1'!$D$7:$F$1009,3,FALSE)</f>
        <v>#N/A</v>
      </c>
    </row>
    <row r="49" spans="1:10" s="125" customFormat="1" x14ac:dyDescent="0.2">
      <c r="A49" s="18"/>
      <c r="B49" s="310"/>
      <c r="C49" s="310"/>
      <c r="D49" s="310"/>
      <c r="E49" s="310"/>
      <c r="F49" s="310"/>
      <c r="G49" s="310"/>
      <c r="H49" s="310"/>
      <c r="I49" s="18"/>
      <c r="J49" s="275" t="e">
        <f>VLOOKUP(C49,'Input 1 - Schedule 1'!$D$7:$F$1009,3,FALSE)</f>
        <v>#N/A</v>
      </c>
    </row>
    <row r="50" spans="1:10" s="125" customFormat="1" x14ac:dyDescent="0.2">
      <c r="A50" s="18"/>
      <c r="B50" s="310"/>
      <c r="C50" s="310"/>
      <c r="D50" s="310"/>
      <c r="E50" s="310"/>
      <c r="F50" s="310"/>
      <c r="G50" s="310"/>
      <c r="H50" s="310"/>
      <c r="I50" s="18"/>
      <c r="J50" s="275" t="e">
        <f>VLOOKUP(C50,'Input 1 - Schedule 1'!$D$7:$F$1009,3,FALSE)</f>
        <v>#N/A</v>
      </c>
    </row>
    <row r="51" spans="1:10" s="125" customFormat="1" x14ac:dyDescent="0.2">
      <c r="A51" s="18"/>
      <c r="B51" s="310"/>
      <c r="C51" s="310"/>
      <c r="D51" s="310"/>
      <c r="E51" s="310"/>
      <c r="F51" s="310"/>
      <c r="G51" s="310"/>
      <c r="H51" s="310"/>
      <c r="I51" s="18"/>
      <c r="J51" s="275" t="e">
        <f>VLOOKUP(C51,'Input 1 - Schedule 1'!$D$7:$F$1009,3,FALSE)</f>
        <v>#N/A</v>
      </c>
    </row>
    <row r="52" spans="1:10" s="125" customFormat="1" x14ac:dyDescent="0.2">
      <c r="A52" s="18"/>
      <c r="B52" s="310"/>
      <c r="C52" s="310"/>
      <c r="D52" s="310"/>
      <c r="E52" s="310"/>
      <c r="F52" s="310"/>
      <c r="G52" s="310"/>
      <c r="H52" s="310"/>
      <c r="I52" s="18"/>
      <c r="J52" s="275" t="e">
        <f>VLOOKUP(C52,'Input 1 - Schedule 1'!$D$7:$F$1009,3,FALSE)</f>
        <v>#N/A</v>
      </c>
    </row>
    <row r="53" spans="1:10" s="125" customFormat="1" x14ac:dyDescent="0.2">
      <c r="A53" s="18"/>
      <c r="B53" s="310"/>
      <c r="C53" s="310"/>
      <c r="D53" s="310"/>
      <c r="E53" s="310"/>
      <c r="F53" s="310"/>
      <c r="G53" s="310"/>
      <c r="H53" s="310"/>
      <c r="I53" s="18"/>
      <c r="J53" s="275" t="e">
        <f>VLOOKUP(C53,'Input 1 - Schedule 1'!$D$7:$F$1009,3,FALSE)</f>
        <v>#N/A</v>
      </c>
    </row>
    <row r="54" spans="1:10" s="125" customFormat="1" x14ac:dyDescent="0.2">
      <c r="A54" s="18"/>
      <c r="B54" s="310"/>
      <c r="C54" s="310"/>
      <c r="D54" s="310"/>
      <c r="E54" s="310"/>
      <c r="F54" s="310"/>
      <c r="G54" s="310"/>
      <c r="H54" s="310"/>
      <c r="I54" s="18"/>
      <c r="J54" s="275" t="e">
        <f>VLOOKUP(C54,'Input 1 - Schedule 1'!$D$7:$F$1009,3,FALSE)</f>
        <v>#N/A</v>
      </c>
    </row>
    <row r="55" spans="1:10" s="125" customFormat="1" x14ac:dyDescent="0.2">
      <c r="A55" s="18"/>
      <c r="B55" s="310"/>
      <c r="C55" s="310"/>
      <c r="D55" s="310"/>
      <c r="E55" s="310"/>
      <c r="F55" s="310"/>
      <c r="G55" s="310"/>
      <c r="H55" s="310"/>
      <c r="I55" s="18"/>
      <c r="J55" s="275" t="e">
        <f>VLOOKUP(C55,'Input 1 - Schedule 1'!$D$7:$F$1009,3,FALSE)</f>
        <v>#N/A</v>
      </c>
    </row>
    <row r="56" spans="1:10" s="125" customFormat="1" x14ac:dyDescent="0.2">
      <c r="A56" s="18"/>
      <c r="B56" s="310"/>
      <c r="C56" s="310"/>
      <c r="D56" s="310"/>
      <c r="E56" s="310"/>
      <c r="F56" s="310"/>
      <c r="G56" s="310"/>
      <c r="H56" s="310"/>
      <c r="I56" s="18"/>
      <c r="J56" s="275" t="e">
        <f>VLOOKUP(C56,'Input 1 - Schedule 1'!$D$7:$F$1009,3,FALSE)</f>
        <v>#N/A</v>
      </c>
    </row>
    <row r="57" spans="1:10" s="125" customFormat="1" x14ac:dyDescent="0.2">
      <c r="A57" s="18"/>
      <c r="B57" s="310"/>
      <c r="C57" s="310"/>
      <c r="D57" s="310"/>
      <c r="E57" s="310"/>
      <c r="F57" s="310"/>
      <c r="G57" s="310"/>
      <c r="H57" s="310"/>
      <c r="I57" s="18"/>
      <c r="J57" s="275" t="e">
        <f>VLOOKUP(C57,'Input 1 - Schedule 1'!$D$7:$F$1009,3,FALSE)</f>
        <v>#N/A</v>
      </c>
    </row>
    <row r="58" spans="1:10" s="125" customFormat="1" x14ac:dyDescent="0.2">
      <c r="A58" s="18"/>
      <c r="B58" s="310"/>
      <c r="C58" s="310"/>
      <c r="D58" s="310"/>
      <c r="E58" s="310"/>
      <c r="F58" s="310"/>
      <c r="G58" s="310"/>
      <c r="H58" s="310"/>
      <c r="I58" s="18"/>
      <c r="J58" s="275" t="e">
        <f>VLOOKUP(C58,'Input 1 - Schedule 1'!$D$7:$F$1009,3,FALSE)</f>
        <v>#N/A</v>
      </c>
    </row>
    <row r="59" spans="1:10" s="125" customFormat="1" x14ac:dyDescent="0.2">
      <c r="A59" s="18"/>
      <c r="B59" s="310"/>
      <c r="C59" s="310"/>
      <c r="D59" s="310"/>
      <c r="E59" s="310"/>
      <c r="F59" s="310"/>
      <c r="G59" s="310"/>
      <c r="H59" s="310"/>
      <c r="I59" s="18"/>
      <c r="J59" s="275" t="e">
        <f>VLOOKUP(C59,'Input 1 - Schedule 1'!$D$7:$F$1009,3,FALSE)</f>
        <v>#N/A</v>
      </c>
    </row>
    <row r="60" spans="1:10" s="125" customFormat="1" x14ac:dyDescent="0.2">
      <c r="A60" s="18"/>
      <c r="B60" s="310"/>
      <c r="C60" s="310"/>
      <c r="D60" s="310"/>
      <c r="E60" s="310"/>
      <c r="F60" s="310"/>
      <c r="G60" s="310"/>
      <c r="H60" s="310"/>
      <c r="I60" s="18"/>
      <c r="J60" s="275" t="e">
        <f>VLOOKUP(C60,'Input 1 - Schedule 1'!$D$7:$F$1009,3,FALSE)</f>
        <v>#N/A</v>
      </c>
    </row>
    <row r="61" spans="1:10" s="125" customFormat="1" x14ac:dyDescent="0.2">
      <c r="A61" s="18"/>
      <c r="B61" s="310"/>
      <c r="C61" s="310"/>
      <c r="D61" s="310"/>
      <c r="E61" s="310"/>
      <c r="F61" s="310"/>
      <c r="G61" s="310"/>
      <c r="H61" s="310"/>
      <c r="I61" s="18"/>
      <c r="J61" s="275" t="e">
        <f>VLOOKUP(C61,'Input 1 - Schedule 1'!$D$7:$F$1009,3,FALSE)</f>
        <v>#N/A</v>
      </c>
    </row>
    <row r="62" spans="1:10" s="125" customFormat="1" x14ac:dyDescent="0.2">
      <c r="A62" s="18"/>
      <c r="B62" s="125" t="s">
        <v>779</v>
      </c>
      <c r="C62" s="18"/>
      <c r="D62" s="18"/>
      <c r="E62" s="18"/>
      <c r="F62" s="18"/>
      <c r="G62" s="18"/>
      <c r="H62" s="18"/>
      <c r="I62" s="18"/>
    </row>
    <row r="63" spans="1:10" s="125" customFormat="1" x14ac:dyDescent="0.2">
      <c r="A63" s="18"/>
      <c r="B63" s="18"/>
      <c r="C63" s="18"/>
      <c r="D63" s="18"/>
      <c r="E63" s="18"/>
      <c r="F63" s="18"/>
      <c r="G63" s="18"/>
      <c r="H63" s="18"/>
      <c r="I63" s="18"/>
    </row>
    <row r="64" spans="1:10" s="125" customFormat="1" x14ac:dyDescent="0.2">
      <c r="A64" s="18"/>
      <c r="B64" s="18"/>
      <c r="C64" s="18"/>
      <c r="D64" s="18"/>
      <c r="E64" s="18"/>
      <c r="F64" s="18"/>
      <c r="G64" s="18"/>
      <c r="H64" s="18"/>
      <c r="I64" s="18"/>
    </row>
    <row r="65" spans="1:10" s="125" customFormat="1" x14ac:dyDescent="0.2">
      <c r="A65" s="18"/>
      <c r="B65" s="343" t="s">
        <v>799</v>
      </c>
      <c r="C65" s="346"/>
      <c r="D65" s="346"/>
      <c r="E65" s="346"/>
      <c r="F65" s="346"/>
      <c r="G65" s="346"/>
      <c r="H65" s="346"/>
      <c r="I65" s="18"/>
      <c r="J65" s="125" t="s">
        <v>785</v>
      </c>
    </row>
    <row r="66" spans="1:10" s="125" customFormat="1" ht="76.5" x14ac:dyDescent="0.2">
      <c r="A66" s="18"/>
      <c r="B66" s="277" t="s">
        <v>55</v>
      </c>
      <c r="C66" s="277" t="s">
        <v>783</v>
      </c>
      <c r="D66" s="277" t="s">
        <v>58</v>
      </c>
      <c r="E66" s="277" t="s">
        <v>798</v>
      </c>
      <c r="F66" s="277" t="s">
        <v>781</v>
      </c>
      <c r="G66" s="277" t="s">
        <v>156</v>
      </c>
      <c r="H66" s="277" t="s">
        <v>169</v>
      </c>
      <c r="I66" s="18"/>
      <c r="J66" s="276" t="s">
        <v>780</v>
      </c>
    </row>
    <row r="67" spans="1:10" s="125" customFormat="1" x14ac:dyDescent="0.2">
      <c r="A67" s="18"/>
      <c r="B67" s="310"/>
      <c r="C67" s="310"/>
      <c r="D67" s="310"/>
      <c r="E67" s="310"/>
      <c r="F67" s="310"/>
      <c r="G67" s="310"/>
      <c r="H67" s="310"/>
      <c r="I67" s="18"/>
      <c r="J67" s="275" t="e">
        <f>VLOOKUP(C67,'Input 1 - Schedule 1'!$D$7:$F$1009,3,FALSE)</f>
        <v>#N/A</v>
      </c>
    </row>
    <row r="68" spans="1:10" s="125" customFormat="1" x14ac:dyDescent="0.2">
      <c r="A68" s="18"/>
      <c r="B68" s="310"/>
      <c r="C68" s="310"/>
      <c r="D68" s="310"/>
      <c r="E68" s="310"/>
      <c r="F68" s="310"/>
      <c r="G68" s="310"/>
      <c r="H68" s="310"/>
      <c r="I68" s="18"/>
      <c r="J68" s="275" t="e">
        <f>VLOOKUP(C68,'Input 1 - Schedule 1'!$D$7:$F$1009,3,FALSE)</f>
        <v>#N/A</v>
      </c>
    </row>
    <row r="69" spans="1:10" s="125" customFormat="1" x14ac:dyDescent="0.2">
      <c r="A69" s="18"/>
      <c r="B69" s="310"/>
      <c r="C69" s="310"/>
      <c r="D69" s="310"/>
      <c r="E69" s="310"/>
      <c r="F69" s="310"/>
      <c r="G69" s="310"/>
      <c r="H69" s="310"/>
      <c r="I69" s="18"/>
      <c r="J69" s="275" t="e">
        <f>VLOOKUP(C69,'Input 1 - Schedule 1'!$D$7:$F$1009,3,FALSE)</f>
        <v>#N/A</v>
      </c>
    </row>
    <row r="70" spans="1:10" s="125" customFormat="1" x14ac:dyDescent="0.2">
      <c r="A70" s="18"/>
      <c r="B70" s="310"/>
      <c r="C70" s="310"/>
      <c r="D70" s="310"/>
      <c r="E70" s="310"/>
      <c r="F70" s="310"/>
      <c r="G70" s="310"/>
      <c r="H70" s="310"/>
      <c r="I70" s="18"/>
      <c r="J70" s="275" t="e">
        <f>VLOOKUP(C70,'Input 1 - Schedule 1'!$D$7:$F$1009,3,FALSE)</f>
        <v>#N/A</v>
      </c>
    </row>
    <row r="71" spans="1:10" s="125" customFormat="1" x14ac:dyDescent="0.2">
      <c r="A71" s="18"/>
      <c r="B71" s="310"/>
      <c r="C71" s="310"/>
      <c r="D71" s="310"/>
      <c r="E71" s="310"/>
      <c r="F71" s="310"/>
      <c r="G71" s="310"/>
      <c r="H71" s="310"/>
      <c r="I71" s="18"/>
      <c r="J71" s="275" t="e">
        <f>VLOOKUP(C71,'Input 1 - Schedule 1'!$D$7:$F$1009,3,FALSE)</f>
        <v>#N/A</v>
      </c>
    </row>
    <row r="72" spans="1:10" s="125" customFormat="1" x14ac:dyDescent="0.2">
      <c r="A72" s="18"/>
      <c r="B72" s="310"/>
      <c r="C72" s="310"/>
      <c r="D72" s="310"/>
      <c r="E72" s="310"/>
      <c r="F72" s="310"/>
      <c r="G72" s="310"/>
      <c r="H72" s="310"/>
      <c r="I72" s="18"/>
      <c r="J72" s="275" t="e">
        <f>VLOOKUP(C72,'Input 1 - Schedule 1'!$D$7:$F$1009,3,FALSE)</f>
        <v>#N/A</v>
      </c>
    </row>
    <row r="73" spans="1:10" s="125" customFormat="1" x14ac:dyDescent="0.2">
      <c r="A73" s="18"/>
      <c r="B73" s="310"/>
      <c r="C73" s="310"/>
      <c r="D73" s="310"/>
      <c r="E73" s="310"/>
      <c r="F73" s="310"/>
      <c r="G73" s="310"/>
      <c r="H73" s="310"/>
      <c r="I73" s="18"/>
      <c r="J73" s="275" t="e">
        <f>VLOOKUP(C73,'Input 1 - Schedule 1'!$D$7:$F$1009,3,FALSE)</f>
        <v>#N/A</v>
      </c>
    </row>
    <row r="74" spans="1:10" s="125" customFormat="1" x14ac:dyDescent="0.2">
      <c r="A74" s="18"/>
      <c r="B74" s="310"/>
      <c r="C74" s="310"/>
      <c r="D74" s="310"/>
      <c r="E74" s="310"/>
      <c r="F74" s="310"/>
      <c r="G74" s="310"/>
      <c r="H74" s="310"/>
      <c r="I74" s="18"/>
      <c r="J74" s="275" t="e">
        <f>VLOOKUP(C74,'Input 1 - Schedule 1'!$D$7:$F$1009,3,FALSE)</f>
        <v>#N/A</v>
      </c>
    </row>
    <row r="75" spans="1:10" s="125" customFormat="1" x14ac:dyDescent="0.2">
      <c r="A75" s="18"/>
      <c r="B75" s="310"/>
      <c r="C75" s="310"/>
      <c r="D75" s="310"/>
      <c r="E75" s="310"/>
      <c r="F75" s="310"/>
      <c r="G75" s="310"/>
      <c r="H75" s="310"/>
      <c r="I75" s="18"/>
      <c r="J75" s="275" t="e">
        <f>VLOOKUP(C75,'Input 1 - Schedule 1'!$D$7:$F$1009,3,FALSE)</f>
        <v>#N/A</v>
      </c>
    </row>
    <row r="76" spans="1:10" s="125" customFormat="1" x14ac:dyDescent="0.2">
      <c r="A76" s="18"/>
      <c r="B76" s="310"/>
      <c r="C76" s="310"/>
      <c r="D76" s="310"/>
      <c r="E76" s="310"/>
      <c r="F76" s="310"/>
      <c r="G76" s="310"/>
      <c r="H76" s="310"/>
      <c r="I76" s="18"/>
      <c r="J76" s="275" t="e">
        <f>VLOOKUP(C76,'Input 1 - Schedule 1'!$D$7:$F$1009,3,FALSE)</f>
        <v>#N/A</v>
      </c>
    </row>
    <row r="77" spans="1:10" s="125" customFormat="1" x14ac:dyDescent="0.2">
      <c r="A77" s="18"/>
      <c r="B77" s="310"/>
      <c r="C77" s="310"/>
      <c r="D77" s="310"/>
      <c r="E77" s="310"/>
      <c r="F77" s="310"/>
      <c r="G77" s="310"/>
      <c r="H77" s="310"/>
      <c r="I77" s="18"/>
      <c r="J77" s="275" t="e">
        <f>VLOOKUP(C77,'Input 1 - Schedule 1'!$D$7:$F$1009,3,FALSE)</f>
        <v>#N/A</v>
      </c>
    </row>
    <row r="78" spans="1:10" s="125" customFormat="1" x14ac:dyDescent="0.2">
      <c r="A78" s="18"/>
      <c r="B78" s="310"/>
      <c r="C78" s="310"/>
      <c r="D78" s="310"/>
      <c r="E78" s="310"/>
      <c r="F78" s="310"/>
      <c r="G78" s="310"/>
      <c r="H78" s="310"/>
      <c r="I78" s="18"/>
      <c r="J78" s="275" t="e">
        <f>VLOOKUP(C78,'Input 1 - Schedule 1'!$D$7:$F$1009,3,FALSE)</f>
        <v>#N/A</v>
      </c>
    </row>
    <row r="79" spans="1:10" s="125" customFormat="1" x14ac:dyDescent="0.2">
      <c r="A79" s="18"/>
      <c r="B79" s="310"/>
      <c r="C79" s="310"/>
      <c r="D79" s="310"/>
      <c r="E79" s="310"/>
      <c r="F79" s="310"/>
      <c r="G79" s="310"/>
      <c r="H79" s="310"/>
      <c r="I79" s="18"/>
      <c r="J79" s="275" t="e">
        <f>VLOOKUP(C79,'Input 1 - Schedule 1'!$D$7:$F$1009,3,FALSE)</f>
        <v>#N/A</v>
      </c>
    </row>
    <row r="80" spans="1:10" s="125" customFormat="1" x14ac:dyDescent="0.2">
      <c r="A80" s="18"/>
      <c r="B80" s="310"/>
      <c r="C80" s="310"/>
      <c r="D80" s="310"/>
      <c r="E80" s="310"/>
      <c r="F80" s="310"/>
      <c r="G80" s="310"/>
      <c r="H80" s="310"/>
      <c r="I80" s="18"/>
      <c r="J80" s="275" t="e">
        <f>VLOOKUP(C80,'Input 1 - Schedule 1'!$D$7:$F$1009,3,FALSE)</f>
        <v>#N/A</v>
      </c>
    </row>
    <row r="81" spans="1:10" s="125" customFormat="1" x14ac:dyDescent="0.2">
      <c r="A81" s="18"/>
      <c r="B81" s="310"/>
      <c r="C81" s="310"/>
      <c r="D81" s="310"/>
      <c r="E81" s="310"/>
      <c r="F81" s="310"/>
      <c r="G81" s="310"/>
      <c r="H81" s="310"/>
      <c r="I81" s="18"/>
      <c r="J81" s="275" t="e">
        <f>VLOOKUP(C81,'Input 1 - Schedule 1'!$D$7:$F$1009,3,FALSE)</f>
        <v>#N/A</v>
      </c>
    </row>
    <row r="82" spans="1:10" s="125" customFormat="1" x14ac:dyDescent="0.2">
      <c r="A82" s="18"/>
      <c r="B82" s="310"/>
      <c r="C82" s="310"/>
      <c r="D82" s="310"/>
      <c r="E82" s="310"/>
      <c r="F82" s="310"/>
      <c r="G82" s="310"/>
      <c r="H82" s="310"/>
      <c r="I82" s="18"/>
      <c r="J82" s="275" t="e">
        <f>VLOOKUP(C82,'Input 1 - Schedule 1'!$D$7:$F$1009,3,FALSE)</f>
        <v>#N/A</v>
      </c>
    </row>
    <row r="83" spans="1:10" s="125" customFormat="1" x14ac:dyDescent="0.2">
      <c r="A83" s="18"/>
      <c r="B83" s="18"/>
      <c r="C83" s="18"/>
      <c r="D83" s="18"/>
      <c r="E83" s="18"/>
      <c r="F83" s="18"/>
      <c r="G83" s="18"/>
      <c r="H83" s="18"/>
      <c r="I83" s="18"/>
    </row>
    <row r="84" spans="1:10" s="125" customFormat="1" x14ac:dyDescent="0.2">
      <c r="A84" s="18"/>
      <c r="B84" s="18"/>
      <c r="C84" s="18"/>
      <c r="D84" s="18"/>
      <c r="E84" s="18"/>
      <c r="F84" s="18"/>
      <c r="G84" s="18"/>
      <c r="H84" s="18"/>
      <c r="I84" s="18"/>
    </row>
    <row r="85" spans="1:10" s="125" customFormat="1" x14ac:dyDescent="0.2">
      <c r="A85" s="18"/>
      <c r="B85" s="18"/>
      <c r="C85" s="18"/>
      <c r="D85" s="18"/>
      <c r="E85" s="18"/>
      <c r="F85" s="18"/>
      <c r="G85" s="18"/>
      <c r="H85" s="18"/>
      <c r="I85" s="18"/>
    </row>
    <row r="86" spans="1:10" s="125" customFormat="1" x14ac:dyDescent="0.2">
      <c r="A86" s="18"/>
      <c r="B86" s="18"/>
      <c r="C86" s="18"/>
      <c r="D86" s="18"/>
      <c r="E86" s="18"/>
      <c r="F86" s="18"/>
      <c r="G86" s="18"/>
      <c r="H86" s="18"/>
      <c r="I86" s="18"/>
    </row>
    <row r="87" spans="1:10" s="125" customFormat="1" x14ac:dyDescent="0.2">
      <c r="A87" s="18"/>
      <c r="B87" s="18"/>
      <c r="C87" s="18"/>
      <c r="D87" s="18"/>
      <c r="E87" s="18"/>
      <c r="F87" s="18"/>
      <c r="G87" s="18"/>
      <c r="H87" s="18"/>
      <c r="I87" s="18"/>
    </row>
    <row r="88" spans="1:10" s="125" customFormat="1" x14ac:dyDescent="0.2">
      <c r="A88" s="18"/>
      <c r="B88" s="18"/>
      <c r="C88" s="18"/>
      <c r="D88" s="18"/>
      <c r="E88" s="18"/>
      <c r="F88" s="18"/>
      <c r="G88" s="18"/>
      <c r="H88" s="18"/>
      <c r="I88" s="18"/>
    </row>
    <row r="89" spans="1:10" s="125" customFormat="1" x14ac:dyDescent="0.2">
      <c r="A89" s="18"/>
      <c r="B89" s="18"/>
      <c r="C89" s="18"/>
      <c r="D89" s="18"/>
      <c r="E89" s="18"/>
      <c r="F89" s="18"/>
      <c r="G89" s="18"/>
      <c r="H89" s="18"/>
      <c r="I89" s="18"/>
    </row>
    <row r="90" spans="1:10" s="125" customFormat="1" x14ac:dyDescent="0.2">
      <c r="A90" s="18"/>
      <c r="B90" s="18"/>
      <c r="C90" s="18"/>
      <c r="D90" s="18"/>
      <c r="E90" s="18"/>
      <c r="F90" s="18"/>
      <c r="G90" s="18"/>
      <c r="H90" s="18"/>
      <c r="I90" s="18"/>
    </row>
    <row r="91" spans="1:10" s="125" customFormat="1" x14ac:dyDescent="0.2">
      <c r="A91" s="18"/>
      <c r="B91" s="18"/>
      <c r="C91" s="18"/>
      <c r="D91" s="18"/>
      <c r="E91" s="18"/>
      <c r="F91" s="18"/>
      <c r="G91" s="18"/>
      <c r="H91" s="18"/>
      <c r="I91" s="18"/>
    </row>
    <row r="92" spans="1:10" s="125" customFormat="1" x14ac:dyDescent="0.2">
      <c r="A92" s="18"/>
      <c r="B92" s="18"/>
      <c r="C92" s="18"/>
      <c r="D92" s="18"/>
      <c r="E92" s="18"/>
      <c r="F92" s="18"/>
      <c r="G92" s="18"/>
      <c r="H92" s="18"/>
      <c r="I92" s="18"/>
    </row>
    <row r="93" spans="1:10" s="125" customFormat="1" x14ac:dyDescent="0.2">
      <c r="A93" s="18"/>
      <c r="B93" s="18"/>
      <c r="C93" s="18"/>
      <c r="D93" s="18"/>
      <c r="E93" s="18"/>
      <c r="F93" s="18"/>
      <c r="G93" s="18"/>
      <c r="H93" s="18"/>
      <c r="I93" s="18"/>
    </row>
    <row r="94" spans="1:10" s="125" customFormat="1" x14ac:dyDescent="0.2">
      <c r="A94" s="18"/>
      <c r="B94" s="18"/>
      <c r="C94" s="18"/>
      <c r="D94" s="18"/>
      <c r="E94" s="18"/>
      <c r="F94" s="18"/>
      <c r="G94" s="18"/>
      <c r="H94" s="18"/>
      <c r="I94" s="18"/>
    </row>
    <row r="95" spans="1:10" s="125" customFormat="1" x14ac:dyDescent="0.2">
      <c r="A95" s="18"/>
      <c r="B95" s="18"/>
      <c r="C95" s="18"/>
      <c r="D95" s="18"/>
      <c r="E95" s="18"/>
      <c r="F95" s="18"/>
      <c r="G95" s="18"/>
      <c r="H95" s="18"/>
      <c r="I95" s="18"/>
    </row>
    <row r="96" spans="1:10" s="125" customFormat="1" x14ac:dyDescent="0.2">
      <c r="A96" s="18"/>
      <c r="B96" s="18"/>
      <c r="C96" s="18"/>
      <c r="D96" s="18"/>
      <c r="E96" s="18"/>
      <c r="F96" s="18"/>
      <c r="G96" s="18"/>
      <c r="H96" s="18"/>
      <c r="I96" s="18"/>
    </row>
    <row r="97" spans="1:9" s="125" customFormat="1" x14ac:dyDescent="0.2">
      <c r="A97" s="18"/>
      <c r="B97" s="18"/>
      <c r="C97" s="18"/>
      <c r="D97" s="18"/>
      <c r="E97" s="18"/>
      <c r="F97" s="18"/>
      <c r="G97" s="18"/>
      <c r="H97" s="18"/>
      <c r="I97" s="18"/>
    </row>
    <row r="98" spans="1:9" s="125" customFormat="1" x14ac:dyDescent="0.2">
      <c r="A98" s="18"/>
      <c r="B98" s="18"/>
      <c r="C98" s="18"/>
      <c r="D98" s="18"/>
      <c r="E98" s="18"/>
      <c r="F98" s="18"/>
      <c r="G98" s="18"/>
      <c r="H98" s="18"/>
      <c r="I98" s="18"/>
    </row>
    <row r="99" spans="1:9" s="125" customFormat="1" x14ac:dyDescent="0.2">
      <c r="A99" s="18"/>
      <c r="B99" s="18"/>
      <c r="C99" s="18"/>
      <c r="D99" s="18"/>
      <c r="E99" s="18"/>
      <c r="F99" s="18"/>
      <c r="G99" s="18"/>
      <c r="H99" s="18"/>
      <c r="I99" s="18"/>
    </row>
    <row r="100" spans="1:9" s="125" customFormat="1" x14ac:dyDescent="0.2">
      <c r="A100" s="18"/>
      <c r="B100" s="18"/>
      <c r="C100" s="18"/>
      <c r="D100" s="18"/>
      <c r="E100" s="18"/>
      <c r="F100" s="18"/>
      <c r="G100" s="18"/>
      <c r="H100" s="18"/>
      <c r="I100" s="18"/>
    </row>
    <row r="101" spans="1:9" s="125" customFormat="1" x14ac:dyDescent="0.2">
      <c r="A101" s="18"/>
      <c r="B101" s="18"/>
      <c r="C101" s="18"/>
      <c r="D101" s="18"/>
      <c r="E101" s="18"/>
      <c r="F101" s="18"/>
      <c r="G101" s="18"/>
      <c r="H101" s="18"/>
      <c r="I101" s="18"/>
    </row>
    <row r="102" spans="1:9" s="125" customFormat="1" x14ac:dyDescent="0.2">
      <c r="A102" s="18"/>
      <c r="B102" s="18"/>
      <c r="C102" s="18"/>
      <c r="D102" s="18"/>
      <c r="E102" s="18"/>
      <c r="F102" s="18"/>
      <c r="G102" s="18"/>
      <c r="H102" s="18"/>
      <c r="I102" s="18"/>
    </row>
    <row r="103" spans="1:9" s="125" customFormat="1" x14ac:dyDescent="0.2">
      <c r="A103" s="18"/>
      <c r="B103" s="18"/>
      <c r="C103" s="18"/>
      <c r="D103" s="18"/>
      <c r="E103" s="18"/>
      <c r="F103" s="18"/>
      <c r="G103" s="18"/>
      <c r="H103" s="18"/>
      <c r="I103" s="18"/>
    </row>
    <row r="104" spans="1:9" s="125" customFormat="1" x14ac:dyDescent="0.2">
      <c r="A104" s="18"/>
      <c r="B104" s="18"/>
      <c r="C104" s="18"/>
      <c r="D104" s="18"/>
      <c r="E104" s="18"/>
      <c r="F104" s="18"/>
      <c r="G104" s="18"/>
      <c r="H104" s="18"/>
      <c r="I104" s="18"/>
    </row>
    <row r="105" spans="1:9" s="125" customFormat="1" x14ac:dyDescent="0.2">
      <c r="A105" s="18"/>
      <c r="B105" s="18"/>
      <c r="C105" s="18"/>
      <c r="D105" s="18"/>
      <c r="E105" s="18"/>
      <c r="F105" s="18"/>
      <c r="G105" s="18"/>
      <c r="H105" s="18"/>
      <c r="I105" s="18"/>
    </row>
    <row r="106" spans="1:9" s="125" customFormat="1" x14ac:dyDescent="0.2">
      <c r="A106" s="18"/>
      <c r="B106" s="18"/>
      <c r="C106" s="18"/>
      <c r="D106" s="18"/>
      <c r="E106" s="18"/>
      <c r="F106" s="18"/>
      <c r="G106" s="18"/>
      <c r="H106" s="18"/>
      <c r="I106" s="18"/>
    </row>
    <row r="107" spans="1:9" s="125" customFormat="1" x14ac:dyDescent="0.2">
      <c r="A107" s="18"/>
      <c r="B107" s="18"/>
      <c r="C107" s="18"/>
      <c r="D107" s="18"/>
      <c r="E107" s="18"/>
      <c r="F107" s="18"/>
      <c r="G107" s="18"/>
      <c r="H107" s="18"/>
      <c r="I107" s="18"/>
    </row>
    <row r="108" spans="1:9" s="125" customFormat="1" x14ac:dyDescent="0.2">
      <c r="A108" s="18"/>
      <c r="B108" s="18"/>
      <c r="C108" s="18"/>
      <c r="D108" s="18"/>
      <c r="E108" s="18"/>
      <c r="F108" s="18"/>
      <c r="G108" s="18"/>
      <c r="H108" s="18"/>
      <c r="I108" s="18"/>
    </row>
    <row r="109" spans="1:9" s="125" customFormat="1" x14ac:dyDescent="0.2">
      <c r="A109" s="18"/>
      <c r="B109" s="18"/>
      <c r="C109" s="18"/>
      <c r="D109" s="18"/>
      <c r="E109" s="18"/>
      <c r="F109" s="18"/>
      <c r="G109" s="18"/>
      <c r="H109" s="18"/>
      <c r="I109" s="18"/>
    </row>
    <row r="110" spans="1:9" s="125" customFormat="1" x14ac:dyDescent="0.2">
      <c r="A110" s="18"/>
      <c r="B110" s="18"/>
      <c r="C110" s="18"/>
      <c r="D110" s="18"/>
      <c r="E110" s="18"/>
      <c r="F110" s="18"/>
      <c r="G110" s="18"/>
      <c r="H110" s="18"/>
      <c r="I110" s="18"/>
    </row>
    <row r="111" spans="1:9" s="125" customFormat="1" x14ac:dyDescent="0.2">
      <c r="A111" s="18"/>
      <c r="B111" s="18"/>
      <c r="C111" s="18"/>
      <c r="D111" s="18"/>
      <c r="E111" s="18"/>
      <c r="F111" s="18"/>
      <c r="G111" s="18"/>
      <c r="H111" s="18"/>
      <c r="I111" s="18"/>
    </row>
    <row r="112" spans="1:9" s="125" customFormat="1" x14ac:dyDescent="0.2">
      <c r="A112" s="18"/>
      <c r="B112" s="18"/>
      <c r="C112" s="18"/>
      <c r="D112" s="18"/>
      <c r="E112" s="18"/>
      <c r="F112" s="18"/>
      <c r="G112" s="18"/>
      <c r="H112" s="18"/>
      <c r="I112" s="18"/>
    </row>
    <row r="113" spans="1:9" s="125" customFormat="1" x14ac:dyDescent="0.2">
      <c r="A113" s="18"/>
      <c r="B113" s="18"/>
      <c r="C113" s="18"/>
      <c r="D113" s="18"/>
      <c r="E113" s="18"/>
      <c r="F113" s="18"/>
      <c r="G113" s="18"/>
      <c r="H113" s="18"/>
      <c r="I113" s="18"/>
    </row>
    <row r="114" spans="1:9" s="125" customFormat="1" x14ac:dyDescent="0.2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 s="125" customFormat="1" x14ac:dyDescent="0.2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 s="125" customFormat="1" x14ac:dyDescent="0.2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 s="125" customFormat="1" x14ac:dyDescent="0.2">
      <c r="A117" s="18"/>
      <c r="B117" s="18"/>
      <c r="C117" s="18"/>
      <c r="D117" s="18"/>
      <c r="E117" s="18"/>
      <c r="F117" s="18"/>
      <c r="G117" s="18"/>
      <c r="H117" s="18"/>
      <c r="I117" s="18"/>
    </row>
    <row r="118" spans="1:9" s="125" customFormat="1" x14ac:dyDescent="0.2">
      <c r="A118" s="18"/>
      <c r="B118" s="18"/>
      <c r="C118" s="18"/>
      <c r="D118" s="18"/>
      <c r="E118" s="18"/>
      <c r="F118" s="18"/>
      <c r="G118" s="18"/>
      <c r="H118" s="18"/>
      <c r="I118" s="18"/>
    </row>
    <row r="119" spans="1:9" s="125" customFormat="1" x14ac:dyDescent="0.2">
      <c r="A119" s="18"/>
      <c r="B119" s="18"/>
      <c r="C119" s="18"/>
      <c r="D119" s="18"/>
      <c r="E119" s="18"/>
      <c r="F119" s="18"/>
      <c r="G119" s="18"/>
      <c r="H119" s="18"/>
      <c r="I119" s="18"/>
    </row>
    <row r="120" spans="1:9" s="125" customFormat="1" x14ac:dyDescent="0.2">
      <c r="A120" s="18"/>
      <c r="B120" s="18"/>
      <c r="C120" s="18"/>
      <c r="D120" s="18"/>
      <c r="E120" s="18"/>
      <c r="F120" s="18"/>
      <c r="G120" s="18"/>
      <c r="H120" s="18"/>
      <c r="I120" s="18"/>
    </row>
    <row r="121" spans="1:9" s="125" customFormat="1" x14ac:dyDescent="0.2">
      <c r="A121" s="18"/>
      <c r="B121" s="18"/>
      <c r="C121" s="18"/>
      <c r="D121" s="18"/>
      <c r="E121" s="18"/>
      <c r="F121" s="18"/>
      <c r="G121" s="18"/>
      <c r="H121" s="18"/>
      <c r="I121" s="18"/>
    </row>
    <row r="122" spans="1:9" s="125" customFormat="1" x14ac:dyDescent="0.2">
      <c r="A122" s="18"/>
      <c r="B122" s="18"/>
      <c r="C122" s="18"/>
      <c r="D122" s="18"/>
      <c r="E122" s="18"/>
      <c r="F122" s="18"/>
      <c r="G122" s="18"/>
      <c r="H122" s="18"/>
      <c r="I122" s="18"/>
    </row>
    <row r="123" spans="1:9" s="125" customFormat="1" x14ac:dyDescent="0.2">
      <c r="A123" s="18"/>
      <c r="B123" s="18"/>
      <c r="C123" s="18"/>
      <c r="D123" s="18"/>
      <c r="E123" s="18"/>
      <c r="F123" s="18"/>
      <c r="G123" s="18"/>
      <c r="H123" s="18"/>
      <c r="I123" s="18"/>
    </row>
    <row r="124" spans="1:9" s="125" customFormat="1" x14ac:dyDescent="0.2">
      <c r="A124" s="18"/>
      <c r="B124" s="18"/>
      <c r="C124" s="18"/>
      <c r="D124" s="18"/>
      <c r="E124" s="18"/>
      <c r="F124" s="18"/>
      <c r="G124" s="18"/>
      <c r="H124" s="18"/>
      <c r="I124" s="18"/>
    </row>
    <row r="125" spans="1:9" s="125" customFormat="1" x14ac:dyDescent="0.2">
      <c r="A125" s="18"/>
      <c r="B125" s="18"/>
      <c r="C125" s="18"/>
      <c r="D125" s="18"/>
      <c r="E125" s="18"/>
      <c r="F125" s="18"/>
      <c r="G125" s="18"/>
      <c r="H125" s="18"/>
      <c r="I125" s="18"/>
    </row>
    <row r="126" spans="1:9" s="125" customFormat="1" x14ac:dyDescent="0.2">
      <c r="A126" s="18"/>
      <c r="B126" s="18"/>
      <c r="C126" s="18"/>
      <c r="D126" s="18"/>
      <c r="E126" s="18"/>
      <c r="F126" s="18"/>
      <c r="G126" s="18"/>
      <c r="H126" s="18"/>
      <c r="I126" s="18"/>
    </row>
    <row r="127" spans="1:9" s="125" customFormat="1" x14ac:dyDescent="0.2">
      <c r="A127" s="18"/>
      <c r="B127" s="18"/>
      <c r="C127" s="18"/>
      <c r="D127" s="18"/>
      <c r="E127" s="18"/>
      <c r="F127" s="18"/>
      <c r="G127" s="18"/>
      <c r="H127" s="18"/>
      <c r="I127" s="18"/>
    </row>
    <row r="128" spans="1:9" s="125" customFormat="1" x14ac:dyDescent="0.2">
      <c r="A128" s="18"/>
      <c r="B128" s="18"/>
      <c r="C128" s="18"/>
      <c r="D128" s="18"/>
      <c r="E128" s="18"/>
      <c r="F128" s="18"/>
      <c r="G128" s="18"/>
      <c r="H128" s="18"/>
      <c r="I128" s="18"/>
    </row>
    <row r="129" spans="1:9" s="125" customFormat="1" x14ac:dyDescent="0.2">
      <c r="A129" s="18"/>
      <c r="B129" s="18"/>
      <c r="C129" s="18"/>
      <c r="D129" s="18"/>
      <c r="E129" s="18"/>
      <c r="F129" s="18"/>
      <c r="G129" s="18"/>
      <c r="H129" s="18"/>
      <c r="I129" s="18"/>
    </row>
    <row r="130" spans="1:9" s="125" customFormat="1" x14ac:dyDescent="0.2">
      <c r="A130" s="18"/>
      <c r="B130" s="18"/>
      <c r="C130" s="18"/>
      <c r="D130" s="18"/>
      <c r="E130" s="18"/>
      <c r="F130" s="18"/>
      <c r="G130" s="18"/>
      <c r="H130" s="18"/>
      <c r="I130" s="18"/>
    </row>
    <row r="131" spans="1:9" s="125" customFormat="1" x14ac:dyDescent="0.2">
      <c r="A131" s="18"/>
      <c r="B131" s="18"/>
      <c r="C131" s="18"/>
      <c r="D131" s="18"/>
      <c r="E131" s="18"/>
      <c r="F131" s="18"/>
      <c r="G131" s="18"/>
      <c r="H131" s="18"/>
      <c r="I131" s="18"/>
    </row>
    <row r="132" spans="1:9" s="125" customFormat="1" x14ac:dyDescent="0.2">
      <c r="A132" s="18"/>
      <c r="B132" s="18"/>
      <c r="C132" s="18"/>
      <c r="D132" s="18"/>
      <c r="E132" s="18"/>
      <c r="F132" s="18"/>
      <c r="G132" s="18"/>
      <c r="H132" s="18"/>
      <c r="I132" s="18"/>
    </row>
    <row r="133" spans="1:9" s="125" customFormat="1" x14ac:dyDescent="0.2">
      <c r="A133" s="18"/>
      <c r="B133" s="18"/>
      <c r="C133" s="18"/>
      <c r="D133" s="18"/>
      <c r="E133" s="18"/>
      <c r="F133" s="18"/>
      <c r="G133" s="18"/>
      <c r="H133" s="18"/>
      <c r="I133" s="18"/>
    </row>
    <row r="134" spans="1:9" s="125" customFormat="1" x14ac:dyDescent="0.2">
      <c r="A134" s="18"/>
      <c r="B134" s="18"/>
      <c r="C134" s="18"/>
      <c r="D134" s="18"/>
      <c r="E134" s="18"/>
      <c r="F134" s="18"/>
      <c r="G134" s="18"/>
      <c r="H134" s="18"/>
      <c r="I134" s="18"/>
    </row>
    <row r="135" spans="1:9" s="125" customFormat="1" x14ac:dyDescent="0.2">
      <c r="A135" s="18"/>
      <c r="B135" s="18"/>
      <c r="C135" s="18"/>
      <c r="D135" s="18"/>
      <c r="E135" s="18"/>
      <c r="F135" s="18"/>
      <c r="G135" s="18"/>
      <c r="H135" s="18"/>
      <c r="I135" s="18"/>
    </row>
    <row r="136" spans="1:9" s="125" customFormat="1" x14ac:dyDescent="0.2">
      <c r="A136" s="18"/>
      <c r="B136" s="18"/>
      <c r="C136" s="18"/>
      <c r="D136" s="18"/>
      <c r="E136" s="18"/>
      <c r="F136" s="18"/>
      <c r="G136" s="18"/>
      <c r="H136" s="18"/>
      <c r="I136" s="18"/>
    </row>
    <row r="137" spans="1:9" s="125" customFormat="1" x14ac:dyDescent="0.2">
      <c r="A137" s="18"/>
      <c r="B137" s="18"/>
      <c r="C137" s="18"/>
      <c r="D137" s="18"/>
      <c r="E137" s="18"/>
      <c r="F137" s="18"/>
      <c r="G137" s="18"/>
      <c r="H137" s="18"/>
      <c r="I137" s="18"/>
    </row>
    <row r="138" spans="1:9" s="125" customFormat="1" x14ac:dyDescent="0.2">
      <c r="A138" s="18"/>
      <c r="B138" s="18"/>
      <c r="C138" s="18"/>
      <c r="D138" s="18"/>
      <c r="E138" s="18"/>
      <c r="F138" s="18"/>
      <c r="G138" s="18"/>
      <c r="H138" s="18"/>
      <c r="I138" s="18"/>
    </row>
    <row r="139" spans="1:9" s="125" customFormat="1" x14ac:dyDescent="0.2">
      <c r="A139" s="18"/>
      <c r="B139" s="18"/>
      <c r="C139" s="18"/>
      <c r="D139" s="18"/>
      <c r="E139" s="18"/>
      <c r="F139" s="18"/>
      <c r="G139" s="18"/>
      <c r="H139" s="18"/>
      <c r="I139" s="18"/>
    </row>
    <row r="140" spans="1:9" s="125" customFormat="1" x14ac:dyDescent="0.2">
      <c r="A140" s="18"/>
      <c r="B140" s="18"/>
      <c r="C140" s="18"/>
      <c r="D140" s="18"/>
      <c r="E140" s="18"/>
      <c r="F140" s="18"/>
      <c r="G140" s="18"/>
      <c r="H140" s="18"/>
      <c r="I140" s="18"/>
    </row>
    <row r="141" spans="1:9" s="125" customFormat="1" x14ac:dyDescent="0.2">
      <c r="A141" s="18"/>
      <c r="B141" s="18"/>
      <c r="C141" s="18"/>
      <c r="D141" s="18"/>
      <c r="E141" s="18"/>
      <c r="F141" s="18"/>
      <c r="G141" s="18"/>
      <c r="H141" s="18"/>
      <c r="I141" s="18"/>
    </row>
    <row r="142" spans="1:9" s="125" customFormat="1" x14ac:dyDescent="0.2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 s="125" customFormat="1" x14ac:dyDescent="0.2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 s="125" customFormat="1" x14ac:dyDescent="0.2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9" s="125" customFormat="1" x14ac:dyDescent="0.2">
      <c r="A145" s="18"/>
      <c r="B145" s="18"/>
      <c r="C145" s="18"/>
      <c r="D145" s="18"/>
      <c r="E145" s="18"/>
      <c r="F145" s="18"/>
      <c r="G145" s="18"/>
      <c r="H145" s="18"/>
      <c r="I145" s="18"/>
    </row>
    <row r="146" spans="1:9" s="125" customFormat="1" x14ac:dyDescent="0.2">
      <c r="A146" s="18"/>
      <c r="B146" s="18"/>
      <c r="C146" s="18"/>
      <c r="D146" s="18"/>
      <c r="E146" s="18"/>
      <c r="F146" s="18"/>
      <c r="G146" s="18"/>
      <c r="H146" s="18"/>
      <c r="I146" s="18"/>
    </row>
    <row r="147" spans="1:9" s="125" customFormat="1" x14ac:dyDescent="0.2">
      <c r="A147" s="18"/>
      <c r="B147" s="18"/>
      <c r="C147" s="18"/>
      <c r="D147" s="18"/>
      <c r="E147" s="18"/>
      <c r="F147" s="18"/>
      <c r="G147" s="18"/>
      <c r="H147" s="18"/>
      <c r="I147" s="18"/>
    </row>
    <row r="148" spans="1:9" s="125" customFormat="1" x14ac:dyDescent="0.2">
      <c r="A148" s="18"/>
      <c r="B148" s="18"/>
      <c r="C148" s="18"/>
      <c r="D148" s="18"/>
      <c r="E148" s="18"/>
      <c r="F148" s="18"/>
      <c r="G148" s="18"/>
      <c r="H148" s="18"/>
      <c r="I148" s="18"/>
    </row>
    <row r="149" spans="1:9" s="125" customFormat="1" x14ac:dyDescent="0.2">
      <c r="A149" s="18"/>
      <c r="B149" s="18"/>
      <c r="C149" s="18"/>
      <c r="D149" s="18"/>
      <c r="E149" s="18"/>
      <c r="F149" s="18"/>
      <c r="G149" s="18"/>
      <c r="H149" s="18"/>
      <c r="I149" s="18"/>
    </row>
    <row r="150" spans="1:9" s="125" customFormat="1" x14ac:dyDescent="0.2">
      <c r="A150" s="18"/>
      <c r="B150" s="18"/>
      <c r="C150" s="18"/>
      <c r="D150" s="18"/>
      <c r="E150" s="18"/>
      <c r="F150" s="18"/>
      <c r="G150" s="18"/>
      <c r="H150" s="18"/>
      <c r="I150" s="18"/>
    </row>
    <row r="151" spans="1:9" s="125" customFormat="1" x14ac:dyDescent="0.2">
      <c r="A151" s="18"/>
      <c r="B151" s="18"/>
      <c r="C151" s="18"/>
      <c r="D151" s="18"/>
      <c r="E151" s="18"/>
      <c r="F151" s="18"/>
      <c r="G151" s="18"/>
      <c r="H151" s="18"/>
      <c r="I151" s="18"/>
    </row>
    <row r="152" spans="1:9" s="125" customFormat="1" x14ac:dyDescent="0.2">
      <c r="A152" s="18"/>
      <c r="B152" s="18"/>
      <c r="C152" s="18"/>
      <c r="D152" s="18"/>
      <c r="E152" s="18"/>
      <c r="F152" s="18"/>
      <c r="G152" s="18"/>
      <c r="H152" s="18"/>
      <c r="I152" s="18"/>
    </row>
    <row r="153" spans="1:9" s="125" customFormat="1" x14ac:dyDescent="0.2">
      <c r="A153" s="18"/>
      <c r="B153" s="18"/>
      <c r="C153" s="18"/>
      <c r="D153" s="18"/>
      <c r="E153" s="18"/>
      <c r="F153" s="18"/>
      <c r="G153" s="18"/>
      <c r="H153" s="18"/>
      <c r="I153" s="18"/>
    </row>
    <row r="154" spans="1:9" s="125" customFormat="1" x14ac:dyDescent="0.2">
      <c r="A154" s="18"/>
      <c r="B154" s="18"/>
      <c r="C154" s="18"/>
      <c r="D154" s="18"/>
      <c r="E154" s="18"/>
      <c r="F154" s="18"/>
      <c r="G154" s="18"/>
      <c r="H154" s="18"/>
      <c r="I154" s="18"/>
    </row>
    <row r="155" spans="1:9" s="125" customFormat="1" x14ac:dyDescent="0.2">
      <c r="A155" s="18"/>
      <c r="B155" s="18"/>
      <c r="C155" s="18"/>
      <c r="D155" s="18"/>
      <c r="E155" s="18"/>
      <c r="F155" s="18"/>
      <c r="G155" s="18"/>
      <c r="H155" s="18"/>
      <c r="I155" s="18"/>
    </row>
    <row r="156" spans="1:9" s="125" customFormat="1" x14ac:dyDescent="0.2">
      <c r="A156" s="18"/>
      <c r="B156" s="18"/>
      <c r="C156" s="18"/>
      <c r="D156" s="18"/>
      <c r="E156" s="18"/>
      <c r="F156" s="18"/>
      <c r="G156" s="18"/>
      <c r="H156" s="18"/>
      <c r="I156" s="18"/>
    </row>
    <row r="157" spans="1:9" s="125" customFormat="1" x14ac:dyDescent="0.2">
      <c r="A157" s="18"/>
      <c r="B157" s="18"/>
      <c r="C157" s="18"/>
      <c r="D157" s="18"/>
      <c r="E157" s="18"/>
      <c r="F157" s="18"/>
      <c r="G157" s="18"/>
      <c r="H157" s="18"/>
      <c r="I157" s="18"/>
    </row>
    <row r="158" spans="1:9" s="125" customFormat="1" x14ac:dyDescent="0.2">
      <c r="A158" s="18"/>
      <c r="B158" s="18"/>
      <c r="C158" s="18"/>
      <c r="D158" s="18"/>
      <c r="E158" s="18"/>
      <c r="F158" s="18"/>
      <c r="G158" s="18"/>
      <c r="H158" s="18"/>
      <c r="I158" s="18"/>
    </row>
    <row r="159" spans="1:9" s="125" customFormat="1" x14ac:dyDescent="0.2">
      <c r="A159" s="18"/>
      <c r="B159" s="18"/>
      <c r="C159" s="18"/>
      <c r="D159" s="18"/>
      <c r="E159" s="18"/>
      <c r="F159" s="18"/>
      <c r="G159" s="18"/>
      <c r="H159" s="18"/>
      <c r="I159" s="18"/>
    </row>
    <row r="160" spans="1:9" s="125" customFormat="1" x14ac:dyDescent="0.2">
      <c r="A160" s="18"/>
      <c r="B160" s="18"/>
      <c r="C160" s="18"/>
      <c r="D160" s="18"/>
      <c r="E160" s="18"/>
      <c r="F160" s="18"/>
      <c r="G160" s="18"/>
      <c r="H160" s="18"/>
      <c r="I160" s="18"/>
    </row>
    <row r="161" spans="1:9" s="125" customFormat="1" x14ac:dyDescent="0.2">
      <c r="A161" s="18"/>
      <c r="B161" s="18"/>
      <c r="C161" s="18"/>
      <c r="D161" s="18"/>
      <c r="E161" s="18"/>
      <c r="F161" s="18"/>
      <c r="G161" s="18"/>
      <c r="H161" s="18"/>
      <c r="I161" s="18"/>
    </row>
    <row r="162" spans="1:9" s="125" customFormat="1" x14ac:dyDescent="0.2">
      <c r="A162" s="18"/>
      <c r="B162" s="18"/>
      <c r="C162" s="18"/>
      <c r="D162" s="18"/>
      <c r="E162" s="18"/>
      <c r="F162" s="18"/>
      <c r="G162" s="18"/>
      <c r="H162" s="18"/>
      <c r="I162" s="18"/>
    </row>
    <row r="163" spans="1:9" s="125" customFormat="1" x14ac:dyDescent="0.2">
      <c r="A163" s="18"/>
      <c r="B163" s="18"/>
      <c r="C163" s="18"/>
      <c r="D163" s="18"/>
      <c r="E163" s="18"/>
      <c r="F163" s="18"/>
      <c r="G163" s="18"/>
      <c r="H163" s="18"/>
      <c r="I163" s="18"/>
    </row>
    <row r="164" spans="1:9" s="125" customFormat="1" x14ac:dyDescent="0.2">
      <c r="A164" s="18"/>
      <c r="B164" s="18"/>
      <c r="C164" s="18"/>
      <c r="D164" s="18"/>
      <c r="E164" s="18"/>
      <c r="F164" s="18"/>
      <c r="G164" s="18"/>
      <c r="H164" s="18"/>
      <c r="I164" s="18"/>
    </row>
    <row r="165" spans="1:9" s="125" customFormat="1" x14ac:dyDescent="0.2">
      <c r="A165" s="18"/>
      <c r="B165" s="18"/>
      <c r="C165" s="18"/>
      <c r="D165" s="18"/>
      <c r="E165" s="18"/>
      <c r="F165" s="18"/>
      <c r="G165" s="18"/>
      <c r="H165" s="18"/>
      <c r="I165" s="18"/>
    </row>
    <row r="166" spans="1:9" s="125" customFormat="1" x14ac:dyDescent="0.2">
      <c r="A166" s="18"/>
      <c r="B166" s="18"/>
      <c r="C166" s="18"/>
      <c r="D166" s="18"/>
      <c r="E166" s="18"/>
      <c r="F166" s="18"/>
      <c r="G166" s="18"/>
      <c r="H166" s="18"/>
      <c r="I166" s="18"/>
    </row>
    <row r="167" spans="1:9" s="125" customFormat="1" x14ac:dyDescent="0.2">
      <c r="A167" s="18"/>
      <c r="B167" s="18"/>
      <c r="C167" s="18"/>
      <c r="D167" s="18"/>
      <c r="E167" s="18"/>
      <c r="F167" s="18"/>
      <c r="G167" s="18"/>
      <c r="H167" s="18"/>
      <c r="I167" s="18"/>
    </row>
    <row r="168" spans="1:9" s="125" customFormat="1" x14ac:dyDescent="0.2">
      <c r="A168" s="18"/>
      <c r="B168" s="18"/>
      <c r="C168" s="18"/>
      <c r="D168" s="18"/>
      <c r="E168" s="18"/>
      <c r="F168" s="18"/>
      <c r="G168" s="18"/>
      <c r="H168" s="18"/>
      <c r="I168" s="18"/>
    </row>
    <row r="169" spans="1:9" s="125" customFormat="1" x14ac:dyDescent="0.2">
      <c r="A169" s="18"/>
      <c r="B169" s="18"/>
      <c r="C169" s="18"/>
      <c r="D169" s="18"/>
      <c r="E169" s="18"/>
      <c r="F169" s="18"/>
      <c r="G169" s="18"/>
      <c r="H169" s="18"/>
      <c r="I169" s="18"/>
    </row>
    <row r="170" spans="1:9" s="125" customFormat="1" x14ac:dyDescent="0.2">
      <c r="A170" s="18"/>
      <c r="B170" s="18"/>
      <c r="C170" s="18"/>
      <c r="D170" s="18"/>
      <c r="E170" s="18"/>
      <c r="F170" s="18"/>
      <c r="G170" s="18"/>
      <c r="H170" s="18"/>
      <c r="I170" s="18"/>
    </row>
    <row r="171" spans="1:9" s="125" customFormat="1" x14ac:dyDescent="0.2">
      <c r="A171" s="18"/>
      <c r="B171" s="18"/>
      <c r="C171" s="18"/>
      <c r="D171" s="18"/>
      <c r="E171" s="18"/>
      <c r="F171" s="18"/>
      <c r="G171" s="18"/>
      <c r="H171" s="18"/>
      <c r="I171" s="18"/>
    </row>
    <row r="172" spans="1:9" s="125" customFormat="1" x14ac:dyDescent="0.2">
      <c r="A172" s="18"/>
      <c r="B172" s="18"/>
      <c r="C172" s="18"/>
      <c r="D172" s="18"/>
      <c r="E172" s="18"/>
      <c r="F172" s="18"/>
      <c r="G172" s="18"/>
      <c r="H172" s="18"/>
      <c r="I172" s="18"/>
    </row>
    <row r="173" spans="1:9" s="125" customFormat="1" x14ac:dyDescent="0.2">
      <c r="A173" s="18"/>
      <c r="B173" s="18"/>
      <c r="C173" s="18"/>
      <c r="D173" s="18"/>
      <c r="E173" s="18"/>
      <c r="F173" s="18"/>
      <c r="G173" s="18"/>
      <c r="H173" s="18"/>
      <c r="I173" s="18"/>
    </row>
    <row r="174" spans="1:9" s="125" customFormat="1" x14ac:dyDescent="0.2">
      <c r="A174" s="18"/>
      <c r="B174" s="18"/>
      <c r="C174" s="18"/>
      <c r="D174" s="18"/>
      <c r="E174" s="18"/>
      <c r="F174" s="18"/>
      <c r="G174" s="18"/>
      <c r="H174" s="18"/>
      <c r="I174" s="18"/>
    </row>
    <row r="175" spans="1:9" s="125" customFormat="1" x14ac:dyDescent="0.2">
      <c r="A175" s="18"/>
      <c r="B175" s="18"/>
      <c r="C175" s="18"/>
      <c r="D175" s="18"/>
      <c r="E175" s="18"/>
      <c r="F175" s="18"/>
      <c r="G175" s="18"/>
      <c r="H175" s="18"/>
      <c r="I175" s="18"/>
    </row>
    <row r="176" spans="1:9" s="125" customFormat="1" x14ac:dyDescent="0.2">
      <c r="A176" s="18"/>
      <c r="B176" s="18"/>
      <c r="C176" s="18"/>
      <c r="D176" s="18"/>
      <c r="E176" s="18"/>
      <c r="F176" s="18"/>
      <c r="G176" s="18"/>
      <c r="H176" s="18"/>
      <c r="I176" s="18"/>
    </row>
    <row r="177" spans="1:9" s="125" customFormat="1" x14ac:dyDescent="0.2">
      <c r="A177" s="18"/>
      <c r="B177" s="18"/>
      <c r="C177" s="18"/>
      <c r="D177" s="18"/>
      <c r="E177" s="18"/>
      <c r="F177" s="18"/>
      <c r="G177" s="18"/>
      <c r="H177" s="18"/>
      <c r="I177" s="18"/>
    </row>
    <row r="178" spans="1:9" s="125" customFormat="1" x14ac:dyDescent="0.2">
      <c r="A178" s="18"/>
      <c r="B178" s="18"/>
      <c r="C178" s="18"/>
      <c r="D178" s="18"/>
      <c r="E178" s="18"/>
      <c r="F178" s="18"/>
      <c r="G178" s="18"/>
      <c r="H178" s="18"/>
      <c r="I178" s="18"/>
    </row>
    <row r="179" spans="1:9" s="125" customFormat="1" x14ac:dyDescent="0.2">
      <c r="A179" s="18"/>
      <c r="B179" s="18"/>
      <c r="C179" s="18"/>
      <c r="D179" s="18"/>
      <c r="E179" s="18"/>
      <c r="F179" s="18"/>
      <c r="G179" s="18"/>
      <c r="H179" s="18"/>
      <c r="I179" s="18"/>
    </row>
    <row r="180" spans="1:9" s="125" customFormat="1" x14ac:dyDescent="0.2">
      <c r="A180" s="18"/>
      <c r="B180" s="18"/>
      <c r="C180" s="18"/>
      <c r="D180" s="18"/>
      <c r="E180" s="18"/>
      <c r="F180" s="18"/>
      <c r="G180" s="18"/>
      <c r="H180" s="18"/>
      <c r="I180" s="18"/>
    </row>
    <row r="181" spans="1:9" s="125" customFormat="1" x14ac:dyDescent="0.2">
      <c r="A181" s="18"/>
      <c r="B181" s="18"/>
      <c r="C181" s="18"/>
      <c r="D181" s="18"/>
      <c r="E181" s="18"/>
      <c r="F181" s="18"/>
      <c r="G181" s="18"/>
      <c r="H181" s="18"/>
      <c r="I181" s="18"/>
    </row>
    <row r="182" spans="1:9" s="125" customFormat="1" x14ac:dyDescent="0.2">
      <c r="A182" s="18"/>
      <c r="B182" s="18"/>
      <c r="C182" s="18"/>
      <c r="D182" s="18"/>
      <c r="E182" s="18"/>
      <c r="F182" s="18"/>
      <c r="G182" s="18"/>
      <c r="H182" s="18"/>
      <c r="I182" s="18"/>
    </row>
    <row r="183" spans="1:9" s="125" customFormat="1" x14ac:dyDescent="0.2">
      <c r="A183" s="18"/>
      <c r="B183" s="18"/>
      <c r="C183" s="18"/>
      <c r="D183" s="18"/>
      <c r="E183" s="18"/>
      <c r="F183" s="18"/>
      <c r="G183" s="18"/>
      <c r="H183" s="18"/>
      <c r="I183" s="18"/>
    </row>
    <row r="184" spans="1:9" s="125" customFormat="1" x14ac:dyDescent="0.2">
      <c r="A184" s="18"/>
      <c r="B184" s="18"/>
      <c r="C184" s="18"/>
      <c r="D184" s="18"/>
      <c r="E184" s="18"/>
      <c r="F184" s="18"/>
      <c r="G184" s="18"/>
      <c r="H184" s="18"/>
      <c r="I184" s="18"/>
    </row>
    <row r="185" spans="1:9" s="125" customFormat="1" x14ac:dyDescent="0.2">
      <c r="A185" s="18"/>
      <c r="B185" s="18"/>
      <c r="C185" s="18"/>
      <c r="D185" s="18"/>
      <c r="E185" s="18"/>
      <c r="F185" s="18"/>
      <c r="G185" s="18"/>
      <c r="H185" s="18"/>
      <c r="I185" s="18"/>
    </row>
    <row r="186" spans="1:9" s="125" customFormat="1" x14ac:dyDescent="0.2">
      <c r="A186" s="18"/>
      <c r="B186" s="18"/>
      <c r="C186" s="18"/>
      <c r="D186" s="18"/>
      <c r="E186" s="18"/>
      <c r="F186" s="18"/>
      <c r="G186" s="18"/>
      <c r="H186" s="18"/>
      <c r="I186" s="18"/>
    </row>
    <row r="187" spans="1:9" s="125" customFormat="1" x14ac:dyDescent="0.2">
      <c r="A187" s="18"/>
      <c r="B187" s="18"/>
      <c r="C187" s="18"/>
      <c r="D187" s="18"/>
      <c r="E187" s="18"/>
      <c r="F187" s="18"/>
      <c r="G187" s="18"/>
      <c r="H187" s="18"/>
      <c r="I187" s="18"/>
    </row>
    <row r="188" spans="1:9" s="125" customFormat="1" x14ac:dyDescent="0.2">
      <c r="A188" s="18"/>
      <c r="B188" s="18"/>
      <c r="C188" s="18"/>
      <c r="D188" s="18"/>
      <c r="E188" s="18"/>
      <c r="F188" s="18"/>
      <c r="G188" s="18"/>
      <c r="H188" s="18"/>
      <c r="I188" s="18"/>
    </row>
    <row r="189" spans="1:9" s="125" customFormat="1" x14ac:dyDescent="0.2">
      <c r="A189" s="18"/>
      <c r="B189" s="18"/>
      <c r="C189" s="18"/>
      <c r="D189" s="18"/>
      <c r="E189" s="18"/>
      <c r="F189" s="18"/>
      <c r="G189" s="18"/>
      <c r="H189" s="18"/>
      <c r="I189" s="18"/>
    </row>
    <row r="190" spans="1:9" s="125" customFormat="1" x14ac:dyDescent="0.2">
      <c r="A190" s="18"/>
      <c r="B190" s="18"/>
      <c r="C190" s="18"/>
      <c r="D190" s="18"/>
      <c r="E190" s="18"/>
      <c r="F190" s="18"/>
      <c r="G190" s="18"/>
      <c r="H190" s="18"/>
      <c r="I190" s="18"/>
    </row>
    <row r="191" spans="1:9" s="125" customFormat="1" x14ac:dyDescent="0.2">
      <c r="A191" s="18"/>
      <c r="B191" s="18"/>
      <c r="C191" s="18"/>
      <c r="D191" s="18"/>
      <c r="E191" s="18"/>
      <c r="F191" s="18"/>
      <c r="G191" s="18"/>
      <c r="H191" s="18"/>
      <c r="I191" s="18"/>
    </row>
    <row r="192" spans="1:9" s="125" customFormat="1" x14ac:dyDescent="0.2">
      <c r="A192" s="18"/>
      <c r="B192" s="18"/>
      <c r="C192" s="18"/>
      <c r="D192" s="18"/>
      <c r="E192" s="18"/>
      <c r="F192" s="18"/>
      <c r="G192" s="18"/>
      <c r="H192" s="18"/>
      <c r="I192" s="18"/>
    </row>
    <row r="193" spans="1:9" s="125" customFormat="1" x14ac:dyDescent="0.2">
      <c r="A193" s="18"/>
      <c r="B193" s="18"/>
      <c r="C193" s="18"/>
      <c r="D193" s="18"/>
      <c r="E193" s="18"/>
      <c r="F193" s="18"/>
      <c r="G193" s="18"/>
      <c r="H193" s="18"/>
      <c r="I193" s="18"/>
    </row>
    <row r="194" spans="1:9" s="125" customFormat="1" x14ac:dyDescent="0.2">
      <c r="A194" s="18"/>
      <c r="B194" s="18"/>
      <c r="C194" s="18"/>
      <c r="D194" s="18"/>
      <c r="E194" s="18"/>
      <c r="F194" s="18"/>
      <c r="G194" s="18"/>
      <c r="H194" s="18"/>
      <c r="I194" s="18"/>
    </row>
    <row r="195" spans="1:9" s="125" customFormat="1" x14ac:dyDescent="0.2">
      <c r="A195" s="18"/>
      <c r="B195" s="18"/>
      <c r="C195" s="18"/>
      <c r="D195" s="18"/>
      <c r="E195" s="18"/>
      <c r="F195" s="18"/>
      <c r="G195" s="18"/>
      <c r="H195" s="18"/>
      <c r="I195" s="18"/>
    </row>
    <row r="196" spans="1:9" s="125" customFormat="1" x14ac:dyDescent="0.2">
      <c r="A196" s="18"/>
      <c r="B196" s="18"/>
      <c r="C196" s="18"/>
      <c r="D196" s="18"/>
      <c r="E196" s="18"/>
      <c r="F196" s="18"/>
      <c r="G196" s="18"/>
      <c r="H196" s="18"/>
      <c r="I196" s="18"/>
    </row>
    <row r="197" spans="1:9" s="125" customFormat="1" x14ac:dyDescent="0.2">
      <c r="A197" s="18"/>
      <c r="B197" s="18"/>
      <c r="C197" s="18"/>
      <c r="D197" s="18"/>
      <c r="E197" s="18"/>
      <c r="F197" s="18"/>
      <c r="G197" s="18"/>
      <c r="H197" s="18"/>
      <c r="I197" s="18"/>
    </row>
    <row r="198" spans="1:9" s="125" customFormat="1" x14ac:dyDescent="0.2">
      <c r="A198" s="18"/>
      <c r="B198" s="18"/>
      <c r="C198" s="18"/>
      <c r="D198" s="18"/>
      <c r="E198" s="18"/>
      <c r="F198" s="18"/>
      <c r="G198" s="18"/>
      <c r="H198" s="18"/>
      <c r="I198" s="18"/>
    </row>
    <row r="199" spans="1:9" s="125" customFormat="1" x14ac:dyDescent="0.2">
      <c r="A199" s="18"/>
      <c r="B199" s="18"/>
      <c r="C199" s="18"/>
      <c r="D199" s="18"/>
      <c r="E199" s="18"/>
      <c r="F199" s="18"/>
      <c r="G199" s="18"/>
      <c r="H199" s="18"/>
      <c r="I199" s="18"/>
    </row>
    <row r="200" spans="1:9" s="125" customFormat="1" x14ac:dyDescent="0.2">
      <c r="A200" s="18"/>
      <c r="B200" s="18"/>
      <c r="C200" s="18"/>
      <c r="D200" s="18"/>
      <c r="E200" s="18"/>
      <c r="F200" s="18"/>
      <c r="G200" s="18"/>
      <c r="H200" s="18"/>
      <c r="I200" s="18"/>
    </row>
    <row r="201" spans="1:9" s="125" customFormat="1" x14ac:dyDescent="0.2">
      <c r="A201" s="18"/>
      <c r="B201" s="18"/>
      <c r="C201" s="18"/>
      <c r="D201" s="18"/>
      <c r="E201" s="18"/>
      <c r="F201" s="18"/>
      <c r="G201" s="18"/>
      <c r="H201" s="18"/>
      <c r="I201" s="18"/>
    </row>
    <row r="202" spans="1:9" s="125" customFormat="1" x14ac:dyDescent="0.2">
      <c r="A202" s="18"/>
      <c r="B202" s="18"/>
      <c r="C202" s="18"/>
      <c r="D202" s="18"/>
      <c r="E202" s="18"/>
      <c r="F202" s="18"/>
      <c r="G202" s="18"/>
      <c r="H202" s="18"/>
      <c r="I202" s="18"/>
    </row>
    <row r="203" spans="1:9" s="125" customFormat="1" x14ac:dyDescent="0.2">
      <c r="A203" s="18"/>
      <c r="B203" s="18"/>
      <c r="C203" s="18"/>
      <c r="D203" s="18"/>
      <c r="E203" s="18"/>
      <c r="F203" s="18"/>
      <c r="G203" s="18"/>
      <c r="H203" s="18"/>
      <c r="I203" s="18"/>
    </row>
    <row r="204" spans="1:9" s="125" customFormat="1" x14ac:dyDescent="0.2">
      <c r="A204" s="18"/>
      <c r="B204" s="18"/>
      <c r="C204" s="18"/>
      <c r="D204" s="18"/>
      <c r="E204" s="18"/>
      <c r="F204" s="18"/>
      <c r="G204" s="18"/>
      <c r="H204" s="18"/>
      <c r="I204" s="18"/>
    </row>
    <row r="205" spans="1:9" s="125" customFormat="1" x14ac:dyDescent="0.2">
      <c r="A205" s="18"/>
      <c r="B205" s="18"/>
      <c r="C205" s="18"/>
      <c r="D205" s="18"/>
      <c r="E205" s="18"/>
      <c r="F205" s="18"/>
      <c r="G205" s="18"/>
      <c r="H205" s="18"/>
      <c r="I205" s="18"/>
    </row>
    <row r="206" spans="1:9" s="125" customFormat="1" x14ac:dyDescent="0.2">
      <c r="A206" s="18"/>
      <c r="B206" s="18"/>
      <c r="C206" s="18"/>
      <c r="D206" s="18"/>
      <c r="E206" s="18"/>
      <c r="F206" s="18"/>
      <c r="G206" s="18"/>
      <c r="H206" s="18"/>
      <c r="I206" s="18"/>
    </row>
    <row r="207" spans="1:9" s="125" customFormat="1" x14ac:dyDescent="0.2">
      <c r="A207" s="18"/>
      <c r="B207" s="18"/>
      <c r="C207" s="18"/>
      <c r="D207" s="18"/>
      <c r="E207" s="18"/>
      <c r="F207" s="18"/>
      <c r="G207" s="18"/>
      <c r="H207" s="18"/>
      <c r="I207" s="18"/>
    </row>
    <row r="208" spans="1:9" s="125" customFormat="1" x14ac:dyDescent="0.2">
      <c r="A208" s="18"/>
      <c r="B208" s="18"/>
      <c r="C208" s="18"/>
      <c r="D208" s="18"/>
      <c r="E208" s="18"/>
      <c r="F208" s="18"/>
      <c r="G208" s="18"/>
      <c r="H208" s="18"/>
      <c r="I208" s="18"/>
    </row>
    <row r="209" spans="1:9" s="125" customFormat="1" x14ac:dyDescent="0.2">
      <c r="A209" s="18"/>
      <c r="B209" s="18"/>
      <c r="C209" s="18"/>
      <c r="D209" s="18"/>
      <c r="E209" s="18"/>
      <c r="F209" s="18"/>
      <c r="G209" s="18"/>
      <c r="H209" s="18"/>
      <c r="I209" s="18"/>
    </row>
    <row r="210" spans="1:9" s="125" customFormat="1" x14ac:dyDescent="0.2">
      <c r="A210" s="18"/>
      <c r="B210" s="18"/>
      <c r="C210" s="18"/>
      <c r="D210" s="18"/>
      <c r="E210" s="18"/>
      <c r="F210" s="18"/>
      <c r="G210" s="18"/>
      <c r="H210" s="18"/>
      <c r="I210" s="18"/>
    </row>
    <row r="211" spans="1:9" s="125" customFormat="1" x14ac:dyDescent="0.2">
      <c r="A211" s="18"/>
      <c r="B211" s="18"/>
      <c r="C211" s="18"/>
      <c r="D211" s="18"/>
      <c r="E211" s="18"/>
      <c r="F211" s="18"/>
      <c r="G211" s="18"/>
      <c r="H211" s="18"/>
      <c r="I211" s="18"/>
    </row>
    <row r="212" spans="1:9" s="125" customFormat="1" x14ac:dyDescent="0.2">
      <c r="A212" s="18"/>
      <c r="B212" s="18"/>
      <c r="C212" s="18"/>
      <c r="D212" s="18"/>
      <c r="E212" s="18"/>
      <c r="F212" s="18"/>
      <c r="G212" s="18"/>
      <c r="H212" s="18"/>
      <c r="I212" s="18"/>
    </row>
    <row r="213" spans="1:9" s="125" customFormat="1" x14ac:dyDescent="0.2">
      <c r="A213" s="18"/>
      <c r="B213" s="18"/>
      <c r="C213" s="18"/>
      <c r="D213" s="18"/>
      <c r="E213" s="18"/>
      <c r="F213" s="18"/>
      <c r="G213" s="18"/>
      <c r="H213" s="18"/>
      <c r="I213" s="18"/>
    </row>
    <row r="214" spans="1:9" s="125" customFormat="1" x14ac:dyDescent="0.2">
      <c r="A214" s="18"/>
      <c r="B214" s="18"/>
      <c r="C214" s="18"/>
      <c r="D214" s="18"/>
      <c r="E214" s="18"/>
      <c r="F214" s="18"/>
      <c r="G214" s="18"/>
      <c r="H214" s="18"/>
      <c r="I214" s="18"/>
    </row>
    <row r="215" spans="1:9" s="125" customFormat="1" x14ac:dyDescent="0.2">
      <c r="A215" s="18"/>
      <c r="B215" s="18"/>
      <c r="C215" s="18"/>
      <c r="D215" s="18"/>
      <c r="E215" s="18"/>
      <c r="F215" s="18"/>
      <c r="G215" s="18"/>
      <c r="H215" s="18"/>
      <c r="I215" s="18"/>
    </row>
    <row r="216" spans="1:9" s="125" customFormat="1" x14ac:dyDescent="0.2">
      <c r="A216" s="18"/>
      <c r="B216" s="18"/>
      <c r="C216" s="18"/>
      <c r="D216" s="18"/>
      <c r="E216" s="18"/>
      <c r="F216" s="18"/>
      <c r="G216" s="18"/>
      <c r="H216" s="18"/>
      <c r="I216" s="18"/>
    </row>
    <row r="217" spans="1:9" s="125" customFormat="1" x14ac:dyDescent="0.2">
      <c r="A217" s="18"/>
      <c r="B217" s="18"/>
      <c r="C217" s="18"/>
      <c r="D217" s="18"/>
      <c r="E217" s="18"/>
      <c r="F217" s="18"/>
      <c r="G217" s="18"/>
      <c r="H217" s="18"/>
      <c r="I217" s="18"/>
    </row>
    <row r="218" spans="1:9" s="125" customFormat="1" x14ac:dyDescent="0.2">
      <c r="A218" s="18"/>
      <c r="B218" s="18"/>
      <c r="C218" s="18"/>
      <c r="D218" s="18"/>
      <c r="E218" s="18"/>
      <c r="F218" s="18"/>
      <c r="G218" s="18"/>
      <c r="H218" s="18"/>
      <c r="I218" s="18"/>
    </row>
    <row r="219" spans="1:9" s="125" customFormat="1" x14ac:dyDescent="0.2">
      <c r="A219" s="18"/>
      <c r="B219" s="18"/>
      <c r="C219" s="18"/>
      <c r="D219" s="18"/>
      <c r="E219" s="18"/>
      <c r="F219" s="18"/>
      <c r="G219" s="18"/>
      <c r="H219" s="18"/>
      <c r="I219" s="18"/>
    </row>
    <row r="220" spans="1:9" s="125" customFormat="1" x14ac:dyDescent="0.2">
      <c r="A220" s="18"/>
      <c r="B220" s="18"/>
      <c r="C220" s="18"/>
      <c r="D220" s="18"/>
      <c r="E220" s="18"/>
      <c r="F220" s="18"/>
      <c r="G220" s="18"/>
      <c r="H220" s="18"/>
      <c r="I220" s="18"/>
    </row>
    <row r="221" spans="1:9" s="125" customFormat="1" x14ac:dyDescent="0.2">
      <c r="A221" s="18"/>
      <c r="B221" s="18"/>
      <c r="C221" s="18"/>
      <c r="D221" s="18"/>
      <c r="E221" s="18"/>
      <c r="F221" s="18"/>
      <c r="G221" s="18"/>
      <c r="H221" s="18"/>
      <c r="I221" s="18"/>
    </row>
    <row r="222" spans="1:9" s="125" customFormat="1" x14ac:dyDescent="0.2">
      <c r="A222" s="18"/>
      <c r="B222" s="18"/>
      <c r="C222" s="18"/>
      <c r="D222" s="18"/>
      <c r="E222" s="18"/>
      <c r="F222" s="18"/>
      <c r="G222" s="18"/>
      <c r="H222" s="18"/>
      <c r="I222" s="18"/>
    </row>
    <row r="223" spans="1:9" s="125" customFormat="1" x14ac:dyDescent="0.2">
      <c r="A223" s="18"/>
      <c r="B223" s="18"/>
      <c r="C223" s="18"/>
      <c r="D223" s="18"/>
      <c r="E223" s="18"/>
      <c r="F223" s="18"/>
      <c r="G223" s="18"/>
      <c r="H223" s="18"/>
      <c r="I223" s="18"/>
    </row>
    <row r="224" spans="1:9" s="125" customFormat="1" x14ac:dyDescent="0.2">
      <c r="A224" s="18"/>
      <c r="B224" s="18"/>
      <c r="C224" s="18"/>
      <c r="D224" s="18"/>
      <c r="E224" s="18"/>
      <c r="F224" s="18"/>
      <c r="G224" s="18"/>
      <c r="H224" s="18"/>
      <c r="I224" s="18"/>
    </row>
    <row r="225" spans="1:9" s="125" customFormat="1" x14ac:dyDescent="0.2">
      <c r="A225" s="18"/>
      <c r="B225" s="18"/>
      <c r="C225" s="18"/>
      <c r="D225" s="18"/>
      <c r="E225" s="18"/>
      <c r="F225" s="18"/>
      <c r="G225" s="18"/>
      <c r="H225" s="18"/>
      <c r="I225" s="18"/>
    </row>
    <row r="226" spans="1:9" s="125" customFormat="1" x14ac:dyDescent="0.2">
      <c r="A226" s="18"/>
      <c r="B226" s="18"/>
      <c r="C226" s="18"/>
      <c r="D226" s="18"/>
      <c r="E226" s="18"/>
      <c r="F226" s="18"/>
      <c r="G226" s="18"/>
      <c r="H226" s="18"/>
      <c r="I226" s="18"/>
    </row>
    <row r="227" spans="1:9" s="125" customFormat="1" x14ac:dyDescent="0.2">
      <c r="A227" s="18"/>
      <c r="B227" s="18"/>
      <c r="C227" s="18"/>
      <c r="D227" s="18"/>
      <c r="E227" s="18"/>
      <c r="F227" s="18"/>
      <c r="G227" s="18"/>
      <c r="H227" s="18"/>
      <c r="I227" s="18"/>
    </row>
    <row r="228" spans="1:9" s="125" customFormat="1" x14ac:dyDescent="0.2">
      <c r="A228" s="18"/>
      <c r="B228" s="18"/>
      <c r="C228" s="18"/>
      <c r="D228" s="18"/>
      <c r="E228" s="18"/>
      <c r="F228" s="18"/>
      <c r="G228" s="18"/>
      <c r="H228" s="18"/>
      <c r="I228" s="18"/>
    </row>
    <row r="229" spans="1:9" s="125" customFormat="1" x14ac:dyDescent="0.2">
      <c r="A229" s="18"/>
      <c r="B229" s="18"/>
      <c r="C229" s="18"/>
      <c r="D229" s="18"/>
      <c r="E229" s="18"/>
      <c r="F229" s="18"/>
      <c r="G229" s="18"/>
      <c r="H229" s="18"/>
      <c r="I229" s="18"/>
    </row>
    <row r="230" spans="1:9" s="125" customFormat="1" x14ac:dyDescent="0.2">
      <c r="A230" s="18"/>
      <c r="B230" s="18"/>
      <c r="C230" s="18"/>
      <c r="D230" s="18"/>
      <c r="E230" s="18"/>
      <c r="F230" s="18"/>
      <c r="G230" s="18"/>
      <c r="H230" s="18"/>
      <c r="I230" s="18"/>
    </row>
    <row r="231" spans="1:9" s="125" customFormat="1" x14ac:dyDescent="0.2">
      <c r="A231" s="18"/>
      <c r="B231" s="18"/>
      <c r="C231" s="18"/>
      <c r="D231" s="18"/>
      <c r="E231" s="18"/>
      <c r="F231" s="18"/>
      <c r="G231" s="18"/>
      <c r="H231" s="18"/>
      <c r="I231" s="18"/>
    </row>
    <row r="232" spans="1:9" s="125" customFormat="1" x14ac:dyDescent="0.2">
      <c r="A232" s="18"/>
      <c r="B232" s="18"/>
      <c r="C232" s="18"/>
      <c r="D232" s="18"/>
      <c r="E232" s="18"/>
      <c r="F232" s="18"/>
      <c r="G232" s="18"/>
      <c r="H232" s="18"/>
      <c r="I232" s="18"/>
    </row>
    <row r="233" spans="1:9" s="125" customFormat="1" x14ac:dyDescent="0.2">
      <c r="A233" s="18"/>
      <c r="B233" s="18"/>
      <c r="C233" s="18"/>
      <c r="D233" s="18"/>
      <c r="E233" s="18"/>
      <c r="F233" s="18"/>
      <c r="G233" s="18"/>
      <c r="H233" s="18"/>
      <c r="I233" s="18"/>
    </row>
    <row r="234" spans="1:9" s="125" customFormat="1" x14ac:dyDescent="0.2">
      <c r="A234" s="18"/>
      <c r="B234" s="18"/>
      <c r="C234" s="18"/>
      <c r="D234" s="18"/>
      <c r="E234" s="18"/>
      <c r="F234" s="18"/>
      <c r="G234" s="18"/>
      <c r="H234" s="18"/>
      <c r="I234" s="18"/>
    </row>
    <row r="235" spans="1:9" s="125" customFormat="1" x14ac:dyDescent="0.2">
      <c r="A235" s="18"/>
      <c r="B235" s="18"/>
      <c r="C235" s="18"/>
      <c r="D235" s="18"/>
      <c r="E235" s="18"/>
      <c r="F235" s="18"/>
      <c r="G235" s="18"/>
      <c r="H235" s="18"/>
      <c r="I235" s="18"/>
    </row>
    <row r="236" spans="1:9" s="125" customFormat="1" x14ac:dyDescent="0.2">
      <c r="A236" s="18"/>
      <c r="B236" s="18"/>
      <c r="C236" s="18"/>
      <c r="D236" s="18"/>
      <c r="E236" s="18"/>
      <c r="F236" s="18"/>
      <c r="G236" s="18"/>
      <c r="H236" s="18"/>
      <c r="I236" s="18"/>
    </row>
    <row r="237" spans="1:9" s="125" customFormat="1" x14ac:dyDescent="0.2">
      <c r="A237" s="18"/>
      <c r="B237" s="18"/>
      <c r="C237" s="18"/>
      <c r="D237" s="18"/>
      <c r="E237" s="18"/>
      <c r="F237" s="18"/>
      <c r="G237" s="18"/>
      <c r="H237" s="18"/>
      <c r="I237" s="18"/>
    </row>
    <row r="238" spans="1:9" s="125" customFormat="1" x14ac:dyDescent="0.2">
      <c r="A238" s="18"/>
      <c r="B238" s="18"/>
      <c r="C238" s="18"/>
      <c r="D238" s="18"/>
      <c r="E238" s="18"/>
      <c r="F238" s="18"/>
      <c r="G238" s="18"/>
      <c r="H238" s="18"/>
      <c r="I238" s="18"/>
    </row>
    <row r="239" spans="1:9" s="125" customFormat="1" x14ac:dyDescent="0.2">
      <c r="A239" s="18"/>
      <c r="B239" s="18"/>
      <c r="C239" s="18"/>
      <c r="D239" s="18"/>
      <c r="E239" s="18"/>
      <c r="F239" s="18"/>
      <c r="G239" s="18"/>
      <c r="H239" s="18"/>
      <c r="I239" s="18"/>
    </row>
    <row r="240" spans="1:9" s="125" customFormat="1" x14ac:dyDescent="0.2">
      <c r="A240" s="18"/>
      <c r="B240" s="18"/>
      <c r="C240" s="18"/>
      <c r="D240" s="18"/>
      <c r="E240" s="18"/>
      <c r="F240" s="18"/>
      <c r="G240" s="18"/>
      <c r="H240" s="18"/>
      <c r="I240" s="18"/>
    </row>
    <row r="241" spans="1:9" s="125" customFormat="1" x14ac:dyDescent="0.2">
      <c r="A241" s="18"/>
      <c r="B241" s="18"/>
      <c r="C241" s="18"/>
      <c r="D241" s="18"/>
      <c r="E241" s="18"/>
      <c r="F241" s="18"/>
      <c r="G241" s="18"/>
      <c r="H241" s="18"/>
      <c r="I241" s="18"/>
    </row>
    <row r="242" spans="1:9" s="125" customFormat="1" x14ac:dyDescent="0.2">
      <c r="A242" s="18"/>
      <c r="B242" s="18"/>
      <c r="C242" s="18"/>
      <c r="D242" s="18"/>
      <c r="E242" s="18"/>
      <c r="F242" s="18"/>
      <c r="G242" s="18"/>
      <c r="H242" s="18"/>
      <c r="I242" s="18"/>
    </row>
    <row r="243" spans="1:9" s="125" customFormat="1" x14ac:dyDescent="0.2">
      <c r="A243" s="18"/>
      <c r="B243" s="18"/>
      <c r="C243" s="18"/>
      <c r="D243" s="18"/>
      <c r="E243" s="18"/>
      <c r="F243" s="18"/>
      <c r="G243" s="18"/>
      <c r="H243" s="18"/>
      <c r="I243" s="18"/>
    </row>
    <row r="244" spans="1:9" s="125" customFormat="1" x14ac:dyDescent="0.2">
      <c r="A244" s="18"/>
      <c r="B244" s="18"/>
      <c r="C244" s="18"/>
      <c r="D244" s="18"/>
      <c r="E244" s="18"/>
      <c r="F244" s="18"/>
      <c r="G244" s="18"/>
      <c r="H244" s="18"/>
      <c r="I244" s="18"/>
    </row>
    <row r="245" spans="1:9" s="125" customFormat="1" x14ac:dyDescent="0.2">
      <c r="A245" s="18"/>
      <c r="B245" s="18"/>
      <c r="C245" s="18"/>
      <c r="D245" s="18"/>
      <c r="E245" s="18"/>
      <c r="F245" s="18"/>
      <c r="G245" s="18"/>
      <c r="H245" s="18"/>
      <c r="I245" s="18"/>
    </row>
    <row r="246" spans="1:9" s="125" customFormat="1" x14ac:dyDescent="0.2">
      <c r="A246" s="18"/>
      <c r="B246" s="18"/>
      <c r="C246" s="18"/>
      <c r="D246" s="18"/>
      <c r="E246" s="18"/>
      <c r="F246" s="18"/>
      <c r="G246" s="18"/>
      <c r="H246" s="18"/>
      <c r="I246" s="18"/>
    </row>
    <row r="247" spans="1:9" s="125" customFormat="1" x14ac:dyDescent="0.2">
      <c r="A247" s="18"/>
      <c r="B247" s="18"/>
      <c r="C247" s="18"/>
      <c r="D247" s="18"/>
      <c r="E247" s="18"/>
      <c r="F247" s="18"/>
      <c r="G247" s="18"/>
      <c r="H247" s="18"/>
      <c r="I247" s="18"/>
    </row>
    <row r="248" spans="1:9" s="125" customFormat="1" x14ac:dyDescent="0.2">
      <c r="A248" s="18"/>
      <c r="B248" s="18"/>
      <c r="C248" s="18"/>
      <c r="D248" s="18"/>
      <c r="E248" s="18"/>
      <c r="F248" s="18"/>
      <c r="G248" s="18"/>
      <c r="H248" s="18"/>
      <c r="I248" s="18"/>
    </row>
    <row r="249" spans="1:9" s="125" customFormat="1" x14ac:dyDescent="0.2">
      <c r="A249" s="18"/>
      <c r="B249" s="18"/>
      <c r="C249" s="18"/>
      <c r="D249" s="18"/>
      <c r="E249" s="18"/>
      <c r="F249" s="18"/>
      <c r="G249" s="18"/>
      <c r="H249" s="18"/>
      <c r="I249" s="18"/>
    </row>
    <row r="250" spans="1:9" s="125" customFormat="1" x14ac:dyDescent="0.2">
      <c r="A250" s="18"/>
      <c r="B250" s="18"/>
      <c r="C250" s="18"/>
      <c r="D250" s="18"/>
      <c r="E250" s="18"/>
      <c r="F250" s="18"/>
      <c r="G250" s="18"/>
      <c r="H250" s="18"/>
      <c r="I250" s="18"/>
    </row>
    <row r="251" spans="1:9" s="125" customFormat="1" x14ac:dyDescent="0.2">
      <c r="A251" s="18"/>
      <c r="B251" s="18"/>
      <c r="C251" s="18"/>
      <c r="D251" s="18"/>
      <c r="E251" s="18"/>
      <c r="F251" s="18"/>
      <c r="G251" s="18"/>
      <c r="H251" s="18"/>
      <c r="I251" s="18"/>
    </row>
    <row r="252" spans="1:9" s="125" customFormat="1" x14ac:dyDescent="0.2">
      <c r="A252" s="18"/>
      <c r="B252" s="18"/>
      <c r="C252" s="18"/>
      <c r="D252" s="18"/>
      <c r="E252" s="18"/>
      <c r="F252" s="18"/>
      <c r="G252" s="18"/>
      <c r="H252" s="18"/>
      <c r="I252" s="18"/>
    </row>
    <row r="253" spans="1:9" s="125" customFormat="1" x14ac:dyDescent="0.2">
      <c r="A253" s="18"/>
      <c r="B253" s="18"/>
      <c r="C253" s="18"/>
      <c r="D253" s="18"/>
      <c r="E253" s="18"/>
      <c r="F253" s="18"/>
      <c r="G253" s="18"/>
      <c r="H253" s="18"/>
      <c r="I253" s="18"/>
    </row>
    <row r="254" spans="1:9" s="125" customFormat="1" x14ac:dyDescent="0.2">
      <c r="A254" s="18"/>
      <c r="B254" s="18"/>
      <c r="C254" s="18"/>
      <c r="D254" s="18"/>
      <c r="E254" s="18"/>
      <c r="F254" s="18"/>
      <c r="G254" s="18"/>
      <c r="H254" s="18"/>
      <c r="I254" s="18"/>
    </row>
    <row r="255" spans="1:9" s="125" customFormat="1" x14ac:dyDescent="0.2">
      <c r="A255" s="18"/>
      <c r="B255" s="18"/>
      <c r="C255" s="18"/>
      <c r="D255" s="18"/>
      <c r="E255" s="18"/>
      <c r="F255" s="18"/>
      <c r="G255" s="18"/>
      <c r="H255" s="18"/>
      <c r="I255" s="18"/>
    </row>
    <row r="256" spans="1:9" s="125" customFormat="1" x14ac:dyDescent="0.2">
      <c r="A256" s="18"/>
      <c r="B256" s="18"/>
      <c r="C256" s="18"/>
      <c r="D256" s="18"/>
      <c r="E256" s="18"/>
      <c r="F256" s="18"/>
      <c r="G256" s="18"/>
      <c r="H256" s="18"/>
      <c r="I256" s="18"/>
    </row>
    <row r="257" spans="1:9" s="125" customFormat="1" x14ac:dyDescent="0.2">
      <c r="A257" s="18"/>
      <c r="B257" s="18"/>
      <c r="C257" s="18"/>
      <c r="D257" s="18"/>
      <c r="E257" s="18"/>
      <c r="F257" s="18"/>
      <c r="G257" s="18"/>
      <c r="H257" s="18"/>
      <c r="I257" s="18"/>
    </row>
    <row r="258" spans="1:9" s="125" customFormat="1" x14ac:dyDescent="0.2">
      <c r="A258" s="18"/>
      <c r="B258" s="18"/>
      <c r="C258" s="18"/>
      <c r="D258" s="18"/>
      <c r="E258" s="18"/>
      <c r="F258" s="18"/>
      <c r="G258" s="18"/>
      <c r="H258" s="18"/>
      <c r="I258" s="18"/>
    </row>
    <row r="259" spans="1:9" s="125" customFormat="1" x14ac:dyDescent="0.2">
      <c r="A259" s="18"/>
      <c r="B259" s="18"/>
      <c r="C259" s="18"/>
      <c r="D259" s="18"/>
      <c r="E259" s="18"/>
      <c r="F259" s="18"/>
      <c r="G259" s="18"/>
      <c r="H259" s="18"/>
      <c r="I259" s="18"/>
    </row>
    <row r="260" spans="1:9" s="125" customFormat="1" x14ac:dyDescent="0.2">
      <c r="A260" s="18"/>
      <c r="B260" s="18"/>
      <c r="C260" s="18"/>
      <c r="D260" s="18"/>
      <c r="E260" s="18"/>
      <c r="F260" s="18"/>
      <c r="G260" s="18"/>
      <c r="H260" s="18"/>
      <c r="I260" s="18"/>
    </row>
    <row r="261" spans="1:9" s="125" customFormat="1" x14ac:dyDescent="0.2">
      <c r="A261" s="18"/>
      <c r="B261" s="18"/>
      <c r="C261" s="18"/>
      <c r="D261" s="18"/>
      <c r="E261" s="18"/>
      <c r="F261" s="18"/>
      <c r="G261" s="18"/>
      <c r="H261" s="18"/>
      <c r="I261" s="18"/>
    </row>
    <row r="262" spans="1:9" s="125" customFormat="1" x14ac:dyDescent="0.2">
      <c r="A262" s="18"/>
      <c r="B262" s="18"/>
      <c r="C262" s="18"/>
      <c r="D262" s="18"/>
      <c r="E262" s="18"/>
      <c r="F262" s="18"/>
      <c r="G262" s="18"/>
      <c r="H262" s="18"/>
      <c r="I262" s="18"/>
    </row>
    <row r="263" spans="1:9" s="125" customFormat="1" x14ac:dyDescent="0.2">
      <c r="A263" s="18"/>
      <c r="B263" s="18"/>
      <c r="C263" s="18"/>
      <c r="D263" s="18"/>
      <c r="E263" s="18"/>
      <c r="F263" s="18"/>
      <c r="G263" s="18"/>
      <c r="H263" s="18"/>
      <c r="I263" s="18"/>
    </row>
    <row r="264" spans="1:9" s="125" customFormat="1" x14ac:dyDescent="0.2">
      <c r="A264" s="18"/>
      <c r="B264" s="18"/>
      <c r="C264" s="18"/>
      <c r="D264" s="18"/>
      <c r="E264" s="18"/>
      <c r="F264" s="18"/>
      <c r="G264" s="18"/>
      <c r="H264" s="18"/>
      <c r="I264" s="18"/>
    </row>
    <row r="265" spans="1:9" s="125" customFormat="1" x14ac:dyDescent="0.2">
      <c r="A265" s="18"/>
      <c r="B265" s="18"/>
      <c r="C265" s="18"/>
      <c r="D265" s="18"/>
      <c r="E265" s="18"/>
      <c r="F265" s="18"/>
      <c r="G265" s="18"/>
      <c r="H265" s="18"/>
      <c r="I265" s="18"/>
    </row>
    <row r="266" spans="1:9" s="125" customFormat="1" x14ac:dyDescent="0.2">
      <c r="A266" s="18"/>
      <c r="B266" s="18"/>
      <c r="C266" s="18"/>
      <c r="D266" s="18"/>
      <c r="E266" s="18"/>
      <c r="F266" s="18"/>
      <c r="G266" s="18"/>
      <c r="H266" s="18"/>
      <c r="I266" s="18"/>
    </row>
    <row r="267" spans="1:9" s="125" customFormat="1" x14ac:dyDescent="0.2">
      <c r="A267" s="18"/>
      <c r="B267" s="18"/>
      <c r="C267" s="18"/>
      <c r="D267" s="18"/>
      <c r="E267" s="18"/>
      <c r="F267" s="18"/>
      <c r="G267" s="18"/>
      <c r="H267" s="18"/>
      <c r="I267" s="18"/>
    </row>
    <row r="268" spans="1:9" s="125" customFormat="1" x14ac:dyDescent="0.2">
      <c r="A268" s="18"/>
      <c r="B268" s="18"/>
      <c r="C268" s="18"/>
      <c r="D268" s="18"/>
      <c r="E268" s="18"/>
      <c r="F268" s="18"/>
      <c r="G268" s="18"/>
      <c r="H268" s="18"/>
      <c r="I268" s="18"/>
    </row>
    <row r="269" spans="1:9" s="125" customFormat="1" x14ac:dyDescent="0.2">
      <c r="A269" s="18"/>
      <c r="B269" s="18"/>
      <c r="C269" s="18"/>
      <c r="D269" s="18"/>
      <c r="E269" s="18"/>
      <c r="F269" s="18"/>
      <c r="G269" s="18"/>
      <c r="H269" s="18"/>
      <c r="I269" s="18"/>
    </row>
    <row r="270" spans="1:9" s="125" customFormat="1" x14ac:dyDescent="0.2">
      <c r="A270" s="18"/>
      <c r="B270" s="18"/>
      <c r="C270" s="18"/>
      <c r="D270" s="18"/>
      <c r="E270" s="18"/>
      <c r="F270" s="18"/>
      <c r="G270" s="18"/>
      <c r="H270" s="18"/>
      <c r="I270" s="18"/>
    </row>
    <row r="271" spans="1:9" s="125" customFormat="1" x14ac:dyDescent="0.2">
      <c r="A271" s="18"/>
      <c r="B271" s="18"/>
      <c r="C271" s="18"/>
      <c r="D271" s="18"/>
      <c r="E271" s="18"/>
      <c r="F271" s="18"/>
      <c r="G271" s="18"/>
      <c r="H271" s="18"/>
      <c r="I271" s="18"/>
    </row>
    <row r="272" spans="1:9" s="125" customFormat="1" x14ac:dyDescent="0.2">
      <c r="A272" s="18"/>
      <c r="B272" s="18"/>
      <c r="C272" s="18"/>
      <c r="D272" s="18"/>
      <c r="E272" s="18"/>
      <c r="F272" s="18"/>
      <c r="G272" s="18"/>
      <c r="H272" s="18"/>
      <c r="I272" s="18"/>
    </row>
    <row r="273" spans="1:9" s="125" customFormat="1" x14ac:dyDescent="0.2">
      <c r="A273" s="18"/>
      <c r="B273" s="18"/>
      <c r="C273" s="18"/>
      <c r="D273" s="18"/>
      <c r="E273" s="18"/>
      <c r="F273" s="18"/>
      <c r="G273" s="18"/>
      <c r="H273" s="18"/>
      <c r="I273" s="18"/>
    </row>
    <row r="274" spans="1:9" s="125" customFormat="1" x14ac:dyDescent="0.2">
      <c r="A274" s="18"/>
      <c r="B274" s="18"/>
      <c r="C274" s="18"/>
      <c r="D274" s="18"/>
      <c r="E274" s="18"/>
      <c r="F274" s="18"/>
      <c r="G274" s="18"/>
      <c r="H274" s="18"/>
      <c r="I274" s="18"/>
    </row>
    <row r="275" spans="1:9" s="125" customFormat="1" x14ac:dyDescent="0.2">
      <c r="A275" s="18"/>
      <c r="B275" s="18"/>
      <c r="C275" s="18"/>
      <c r="D275" s="18"/>
      <c r="E275" s="18"/>
      <c r="F275" s="18"/>
      <c r="G275" s="18"/>
      <c r="H275" s="18"/>
      <c r="I275" s="18"/>
    </row>
    <row r="276" spans="1:9" s="125" customFormat="1" x14ac:dyDescent="0.2">
      <c r="A276" s="18"/>
      <c r="B276" s="18"/>
      <c r="C276" s="18"/>
      <c r="D276" s="18"/>
      <c r="E276" s="18"/>
      <c r="F276" s="18"/>
      <c r="G276" s="18"/>
      <c r="H276" s="18"/>
      <c r="I276" s="18"/>
    </row>
    <row r="277" spans="1:9" s="125" customFormat="1" x14ac:dyDescent="0.2">
      <c r="A277" s="18"/>
      <c r="B277" s="18"/>
      <c r="C277" s="18"/>
      <c r="D277" s="18"/>
      <c r="E277" s="18"/>
      <c r="F277" s="18"/>
      <c r="G277" s="18"/>
      <c r="H277" s="18"/>
      <c r="I277" s="18"/>
    </row>
    <row r="278" spans="1:9" s="125" customFormat="1" x14ac:dyDescent="0.2">
      <c r="A278" s="18"/>
      <c r="B278" s="18"/>
      <c r="C278" s="18"/>
      <c r="D278" s="18"/>
      <c r="E278" s="18"/>
      <c r="F278" s="18"/>
      <c r="G278" s="18"/>
      <c r="H278" s="18"/>
      <c r="I278" s="18"/>
    </row>
    <row r="279" spans="1:9" s="125" customFormat="1" x14ac:dyDescent="0.2">
      <c r="A279" s="18"/>
      <c r="B279" s="18"/>
      <c r="C279" s="18"/>
      <c r="D279" s="18"/>
      <c r="E279" s="18"/>
      <c r="F279" s="18"/>
      <c r="G279" s="18"/>
      <c r="H279" s="18"/>
      <c r="I279" s="18"/>
    </row>
    <row r="280" spans="1:9" s="125" customFormat="1" x14ac:dyDescent="0.2">
      <c r="A280" s="18"/>
      <c r="B280" s="18"/>
      <c r="C280" s="18"/>
      <c r="D280" s="18"/>
      <c r="E280" s="18"/>
      <c r="F280" s="18"/>
      <c r="G280" s="18"/>
      <c r="H280" s="18"/>
      <c r="I280" s="18"/>
    </row>
    <row r="281" spans="1:9" s="125" customFormat="1" x14ac:dyDescent="0.2">
      <c r="A281" s="18"/>
      <c r="B281" s="18"/>
      <c r="C281" s="18"/>
      <c r="D281" s="18"/>
      <c r="E281" s="18"/>
      <c r="F281" s="18"/>
      <c r="G281" s="18"/>
      <c r="H281" s="18"/>
      <c r="I281" s="18"/>
    </row>
    <row r="282" spans="1:9" s="125" customFormat="1" x14ac:dyDescent="0.2">
      <c r="A282" s="18"/>
      <c r="B282" s="18"/>
      <c r="C282" s="18"/>
      <c r="D282" s="18"/>
      <c r="E282" s="18"/>
      <c r="F282" s="18"/>
      <c r="G282" s="18"/>
      <c r="H282" s="18"/>
      <c r="I282" s="18"/>
    </row>
    <row r="283" spans="1:9" s="125" customFormat="1" x14ac:dyDescent="0.2">
      <c r="A283" s="18"/>
      <c r="B283" s="18"/>
      <c r="C283" s="18"/>
      <c r="D283" s="18"/>
      <c r="E283" s="18"/>
      <c r="F283" s="18"/>
      <c r="G283" s="18"/>
      <c r="H283" s="18"/>
      <c r="I283" s="18"/>
    </row>
    <row r="284" spans="1:9" s="125" customFormat="1" x14ac:dyDescent="0.2">
      <c r="A284" s="18"/>
      <c r="B284" s="18"/>
      <c r="C284" s="18"/>
      <c r="D284" s="18"/>
      <c r="E284" s="18"/>
      <c r="F284" s="18"/>
      <c r="G284" s="18"/>
      <c r="H284" s="18"/>
      <c r="I284" s="18"/>
    </row>
    <row r="285" spans="1:9" s="125" customFormat="1" x14ac:dyDescent="0.2">
      <c r="A285" s="18"/>
      <c r="B285" s="18"/>
      <c r="C285" s="18"/>
      <c r="D285" s="18"/>
      <c r="E285" s="18"/>
      <c r="F285" s="18"/>
      <c r="G285" s="18"/>
      <c r="H285" s="18"/>
      <c r="I285" s="18"/>
    </row>
    <row r="286" spans="1:9" s="125" customFormat="1" x14ac:dyDescent="0.2">
      <c r="A286" s="18"/>
      <c r="B286" s="18"/>
      <c r="C286" s="18"/>
      <c r="D286" s="18"/>
      <c r="E286" s="18"/>
      <c r="F286" s="18"/>
      <c r="G286" s="18"/>
      <c r="H286" s="18"/>
      <c r="I286" s="18"/>
    </row>
    <row r="287" spans="1:9" s="125" customFormat="1" x14ac:dyDescent="0.2">
      <c r="A287" s="18"/>
      <c r="B287" s="18"/>
      <c r="C287" s="18"/>
      <c r="D287" s="18"/>
      <c r="E287" s="18"/>
      <c r="F287" s="18"/>
      <c r="G287" s="18"/>
      <c r="H287" s="18"/>
      <c r="I287" s="18"/>
    </row>
    <row r="288" spans="1:9" s="125" customFormat="1" x14ac:dyDescent="0.2">
      <c r="A288" s="18"/>
      <c r="B288" s="18"/>
      <c r="C288" s="18"/>
      <c r="D288" s="18"/>
      <c r="E288" s="18"/>
      <c r="F288" s="18"/>
      <c r="G288" s="18"/>
      <c r="H288" s="18"/>
      <c r="I288" s="18"/>
    </row>
    <row r="289" spans="1:9" s="125" customFormat="1" x14ac:dyDescent="0.2">
      <c r="A289" s="18"/>
      <c r="B289" s="18"/>
      <c r="C289" s="18"/>
      <c r="D289" s="18"/>
      <c r="E289" s="18"/>
      <c r="F289" s="18"/>
      <c r="G289" s="18"/>
      <c r="H289" s="18"/>
      <c r="I289" s="18"/>
    </row>
    <row r="290" spans="1:9" s="125" customFormat="1" x14ac:dyDescent="0.2">
      <c r="A290" s="18"/>
      <c r="B290" s="18"/>
      <c r="C290" s="18"/>
      <c r="D290" s="18"/>
      <c r="E290" s="18"/>
      <c r="F290" s="18"/>
      <c r="G290" s="18"/>
      <c r="H290" s="18"/>
      <c r="I290" s="18"/>
    </row>
    <row r="291" spans="1:9" s="125" customFormat="1" x14ac:dyDescent="0.2">
      <c r="A291" s="18"/>
      <c r="B291" s="18"/>
      <c r="C291" s="18"/>
      <c r="D291" s="18"/>
      <c r="E291" s="18"/>
      <c r="F291" s="18"/>
      <c r="G291" s="18"/>
      <c r="H291" s="18"/>
      <c r="I291" s="18"/>
    </row>
    <row r="292" spans="1:9" s="125" customFormat="1" x14ac:dyDescent="0.2">
      <c r="A292" s="18"/>
      <c r="B292" s="18"/>
      <c r="C292" s="18"/>
      <c r="D292" s="18"/>
      <c r="E292" s="18"/>
      <c r="F292" s="18"/>
      <c r="G292" s="18"/>
      <c r="H292" s="18"/>
      <c r="I292" s="18"/>
    </row>
    <row r="293" spans="1:9" s="125" customFormat="1" x14ac:dyDescent="0.2">
      <c r="A293" s="18"/>
      <c r="B293" s="18"/>
      <c r="C293" s="18"/>
      <c r="D293" s="18"/>
      <c r="E293" s="18"/>
      <c r="F293" s="18"/>
      <c r="G293" s="18"/>
      <c r="H293" s="18"/>
      <c r="I293" s="18"/>
    </row>
    <row r="294" spans="1:9" s="125" customFormat="1" x14ac:dyDescent="0.2">
      <c r="A294" s="18"/>
      <c r="B294" s="18"/>
      <c r="C294" s="18"/>
      <c r="D294" s="18"/>
      <c r="E294" s="18"/>
      <c r="F294" s="18"/>
      <c r="G294" s="18"/>
      <c r="H294" s="18"/>
      <c r="I294" s="18"/>
    </row>
    <row r="295" spans="1:9" s="125" customFormat="1" x14ac:dyDescent="0.2">
      <c r="A295" s="18"/>
      <c r="B295" s="18"/>
      <c r="C295" s="18"/>
      <c r="D295" s="18"/>
      <c r="E295" s="18"/>
      <c r="F295" s="18"/>
      <c r="G295" s="18"/>
      <c r="H295" s="18"/>
      <c r="I295" s="18"/>
    </row>
    <row r="296" spans="1:9" s="125" customFormat="1" x14ac:dyDescent="0.2">
      <c r="A296" s="18"/>
      <c r="B296" s="18"/>
      <c r="C296" s="18"/>
      <c r="D296" s="18"/>
      <c r="E296" s="18"/>
      <c r="F296" s="18"/>
      <c r="G296" s="18"/>
      <c r="H296" s="18"/>
      <c r="I296" s="18"/>
    </row>
    <row r="297" spans="1:9" s="125" customFormat="1" x14ac:dyDescent="0.2">
      <c r="A297" s="18"/>
      <c r="B297" s="18"/>
      <c r="C297" s="18"/>
      <c r="D297" s="18"/>
      <c r="E297" s="18"/>
      <c r="F297" s="18"/>
      <c r="G297" s="18"/>
      <c r="H297" s="18"/>
      <c r="I297" s="18"/>
    </row>
    <row r="298" spans="1:9" s="125" customFormat="1" x14ac:dyDescent="0.2">
      <c r="A298" s="18"/>
      <c r="B298" s="18"/>
      <c r="C298" s="18"/>
      <c r="D298" s="18"/>
      <c r="E298" s="18"/>
      <c r="F298" s="18"/>
      <c r="G298" s="18"/>
      <c r="H298" s="18"/>
      <c r="I298" s="18"/>
    </row>
    <row r="299" spans="1:9" s="125" customFormat="1" x14ac:dyDescent="0.2">
      <c r="A299" s="18"/>
      <c r="B299" s="18"/>
      <c r="C299" s="18"/>
      <c r="D299" s="18"/>
      <c r="E299" s="18"/>
      <c r="F299" s="18"/>
      <c r="G299" s="18"/>
      <c r="H299" s="18"/>
      <c r="I299" s="18"/>
    </row>
    <row r="300" spans="1:9" s="125" customFormat="1" x14ac:dyDescent="0.2">
      <c r="A300" s="18"/>
      <c r="B300" s="18"/>
      <c r="C300" s="18"/>
      <c r="D300" s="18"/>
      <c r="E300" s="18"/>
      <c r="F300" s="18"/>
      <c r="G300" s="18"/>
      <c r="H300" s="18"/>
      <c r="I300" s="18"/>
    </row>
    <row r="301" spans="1:9" s="125" customFormat="1" x14ac:dyDescent="0.2">
      <c r="A301" s="18"/>
      <c r="B301" s="18"/>
      <c r="C301" s="18"/>
      <c r="D301" s="18"/>
      <c r="E301" s="18"/>
      <c r="F301" s="18"/>
      <c r="G301" s="18"/>
      <c r="H301" s="18"/>
      <c r="I301" s="18"/>
    </row>
    <row r="302" spans="1:9" s="125" customFormat="1" x14ac:dyDescent="0.2">
      <c r="A302" s="18"/>
      <c r="B302" s="18"/>
      <c r="C302" s="18"/>
      <c r="D302" s="18"/>
      <c r="E302" s="18"/>
      <c r="F302" s="18"/>
      <c r="G302" s="18"/>
      <c r="H302" s="18"/>
      <c r="I302" s="18"/>
    </row>
    <row r="303" spans="1:9" s="125" customFormat="1" x14ac:dyDescent="0.2">
      <c r="A303" s="18"/>
      <c r="B303" s="18"/>
      <c r="C303" s="18"/>
      <c r="D303" s="18"/>
      <c r="E303" s="18"/>
      <c r="F303" s="18"/>
      <c r="G303" s="18"/>
      <c r="H303" s="18"/>
      <c r="I303" s="18"/>
    </row>
    <row r="304" spans="1:9" s="125" customFormat="1" x14ac:dyDescent="0.2">
      <c r="A304" s="18"/>
      <c r="B304" s="18"/>
      <c r="C304" s="18"/>
      <c r="D304" s="18"/>
      <c r="E304" s="18"/>
      <c r="F304" s="18"/>
      <c r="G304" s="18"/>
      <c r="H304" s="18"/>
      <c r="I304" s="18"/>
    </row>
    <row r="305" spans="1:9" s="125" customFormat="1" x14ac:dyDescent="0.2">
      <c r="A305" s="18"/>
      <c r="B305" s="18"/>
      <c r="C305" s="18"/>
      <c r="D305" s="18"/>
      <c r="E305" s="18"/>
      <c r="F305" s="18"/>
      <c r="G305" s="18"/>
      <c r="H305" s="18"/>
      <c r="I305" s="18"/>
    </row>
    <row r="306" spans="1:9" s="125" customFormat="1" x14ac:dyDescent="0.2">
      <c r="A306" s="18"/>
      <c r="B306" s="18"/>
      <c r="C306" s="18"/>
      <c r="D306" s="18"/>
      <c r="E306" s="18"/>
      <c r="F306" s="18"/>
      <c r="G306" s="18"/>
      <c r="H306" s="18"/>
      <c r="I306" s="18"/>
    </row>
    <row r="307" spans="1:9" s="125" customFormat="1" x14ac:dyDescent="0.2">
      <c r="A307" s="18"/>
      <c r="B307" s="18"/>
      <c r="C307" s="18"/>
      <c r="D307" s="18"/>
      <c r="E307" s="18"/>
      <c r="F307" s="18"/>
      <c r="G307" s="18"/>
      <c r="H307" s="18"/>
      <c r="I307" s="18"/>
    </row>
    <row r="308" spans="1:9" s="125" customFormat="1" x14ac:dyDescent="0.2">
      <c r="A308" s="18"/>
      <c r="B308" s="18"/>
      <c r="C308" s="18"/>
      <c r="D308" s="18"/>
      <c r="E308" s="18"/>
      <c r="F308" s="18"/>
      <c r="G308" s="18"/>
      <c r="H308" s="18"/>
      <c r="I308" s="18"/>
    </row>
    <row r="309" spans="1:9" s="125" customFormat="1" x14ac:dyDescent="0.2">
      <c r="A309" s="18"/>
      <c r="B309" s="18"/>
      <c r="C309" s="18"/>
      <c r="D309" s="18"/>
      <c r="E309" s="18"/>
      <c r="F309" s="18"/>
      <c r="G309" s="18"/>
      <c r="H309" s="18"/>
      <c r="I309" s="18"/>
    </row>
    <row r="310" spans="1:9" s="125" customFormat="1" x14ac:dyDescent="0.2">
      <c r="A310" s="18"/>
      <c r="B310" s="18"/>
      <c r="C310" s="18"/>
      <c r="D310" s="18"/>
      <c r="E310" s="18"/>
      <c r="F310" s="18"/>
      <c r="G310" s="18"/>
      <c r="H310" s="18"/>
      <c r="I310" s="18"/>
    </row>
    <row r="311" spans="1:9" s="125" customFormat="1" x14ac:dyDescent="0.2">
      <c r="A311" s="18"/>
      <c r="B311" s="18"/>
      <c r="C311" s="18"/>
      <c r="D311" s="18"/>
      <c r="E311" s="18"/>
      <c r="F311" s="18"/>
      <c r="G311" s="18"/>
      <c r="H311" s="18"/>
      <c r="I311" s="18"/>
    </row>
    <row r="312" spans="1:9" s="125" customFormat="1" x14ac:dyDescent="0.2">
      <c r="A312" s="18"/>
      <c r="B312" s="18"/>
      <c r="C312" s="18"/>
      <c r="D312" s="18"/>
      <c r="E312" s="18"/>
      <c r="F312" s="18"/>
      <c r="G312" s="18"/>
      <c r="H312" s="18"/>
      <c r="I312" s="18"/>
    </row>
    <row r="313" spans="1:9" s="125" customFormat="1" x14ac:dyDescent="0.2">
      <c r="A313" s="18"/>
      <c r="B313" s="18"/>
      <c r="C313" s="18"/>
      <c r="D313" s="18"/>
      <c r="E313" s="18"/>
      <c r="F313" s="18"/>
      <c r="G313" s="18"/>
      <c r="H313" s="18"/>
      <c r="I313" s="18"/>
    </row>
    <row r="314" spans="1:9" s="125" customFormat="1" x14ac:dyDescent="0.2">
      <c r="A314" s="18"/>
      <c r="B314" s="18"/>
      <c r="C314" s="18"/>
      <c r="D314" s="18"/>
      <c r="E314" s="18"/>
      <c r="F314" s="18"/>
      <c r="G314" s="18"/>
      <c r="H314" s="18"/>
      <c r="I314" s="18"/>
    </row>
    <row r="315" spans="1:9" s="125" customFormat="1" x14ac:dyDescent="0.2">
      <c r="A315" s="18"/>
      <c r="B315" s="18"/>
      <c r="C315" s="18"/>
      <c r="D315" s="18"/>
      <c r="E315" s="18"/>
      <c r="F315" s="18"/>
      <c r="G315" s="18"/>
      <c r="H315" s="18"/>
      <c r="I315" s="18"/>
    </row>
    <row r="316" spans="1:9" s="125" customFormat="1" x14ac:dyDescent="0.2">
      <c r="A316" s="18"/>
      <c r="B316" s="18"/>
      <c r="C316" s="18"/>
      <c r="D316" s="18"/>
      <c r="E316" s="18"/>
      <c r="F316" s="18"/>
      <c r="G316" s="18"/>
      <c r="H316" s="18"/>
      <c r="I316" s="18"/>
    </row>
    <row r="317" spans="1:9" s="125" customFormat="1" x14ac:dyDescent="0.2">
      <c r="A317" s="18"/>
      <c r="B317" s="18"/>
      <c r="C317" s="18"/>
      <c r="D317" s="18"/>
      <c r="E317" s="18"/>
      <c r="F317" s="18"/>
      <c r="G317" s="18"/>
      <c r="H317" s="18"/>
      <c r="I317" s="18"/>
    </row>
    <row r="318" spans="1:9" s="125" customFormat="1" x14ac:dyDescent="0.2">
      <c r="A318" s="18"/>
      <c r="B318" s="18"/>
      <c r="C318" s="18"/>
      <c r="D318" s="18"/>
      <c r="E318" s="18"/>
      <c r="F318" s="18"/>
      <c r="G318" s="18"/>
      <c r="H318" s="18"/>
      <c r="I318" s="18"/>
    </row>
    <row r="319" spans="1:9" s="125" customFormat="1" x14ac:dyDescent="0.2">
      <c r="A319" s="18"/>
      <c r="B319" s="18"/>
      <c r="C319" s="18"/>
      <c r="D319" s="18"/>
      <c r="E319" s="18"/>
      <c r="F319" s="18"/>
      <c r="G319" s="18"/>
      <c r="H319" s="18"/>
      <c r="I319" s="18"/>
    </row>
    <row r="320" spans="1:9" s="125" customFormat="1" x14ac:dyDescent="0.2">
      <c r="A320" s="18"/>
      <c r="B320" s="18"/>
      <c r="C320" s="18"/>
      <c r="D320" s="18"/>
      <c r="E320" s="18"/>
      <c r="F320" s="18"/>
      <c r="G320" s="18"/>
      <c r="H320" s="18"/>
      <c r="I320" s="18"/>
    </row>
    <row r="321" spans="1:9" s="125" customFormat="1" x14ac:dyDescent="0.2">
      <c r="A321" s="18"/>
      <c r="B321" s="18"/>
      <c r="C321" s="18"/>
      <c r="D321" s="18"/>
      <c r="E321" s="18"/>
      <c r="F321" s="18"/>
      <c r="G321" s="18"/>
      <c r="H321" s="18"/>
      <c r="I321" s="18"/>
    </row>
    <row r="322" spans="1:9" s="125" customFormat="1" x14ac:dyDescent="0.2">
      <c r="A322" s="18"/>
      <c r="B322" s="18"/>
      <c r="C322" s="18"/>
      <c r="D322" s="18"/>
      <c r="E322" s="18"/>
      <c r="F322" s="18"/>
      <c r="G322" s="18"/>
      <c r="H322" s="18"/>
      <c r="I322" s="18"/>
    </row>
    <row r="323" spans="1:9" s="125" customFormat="1" x14ac:dyDescent="0.2">
      <c r="A323" s="18"/>
      <c r="B323" s="18"/>
      <c r="C323" s="18"/>
      <c r="D323" s="18"/>
      <c r="E323" s="18"/>
      <c r="F323" s="18"/>
      <c r="G323" s="18"/>
      <c r="H323" s="18"/>
      <c r="I323" s="18"/>
    </row>
    <row r="324" spans="1:9" s="125" customFormat="1" x14ac:dyDescent="0.2">
      <c r="A324" s="18"/>
      <c r="B324" s="18"/>
      <c r="C324" s="18"/>
      <c r="D324" s="18"/>
      <c r="E324" s="18"/>
      <c r="F324" s="18"/>
      <c r="G324" s="18"/>
      <c r="H324" s="18"/>
      <c r="I324" s="18"/>
    </row>
    <row r="325" spans="1:9" s="125" customFormat="1" x14ac:dyDescent="0.2">
      <c r="A325" s="18"/>
      <c r="B325" s="18"/>
      <c r="C325" s="18"/>
      <c r="D325" s="18"/>
      <c r="E325" s="18"/>
      <c r="F325" s="18"/>
      <c r="G325" s="18"/>
      <c r="H325" s="18"/>
      <c r="I325" s="18"/>
    </row>
    <row r="326" spans="1:9" s="125" customFormat="1" x14ac:dyDescent="0.2">
      <c r="A326" s="18"/>
      <c r="B326" s="18"/>
      <c r="C326" s="18"/>
      <c r="D326" s="18"/>
      <c r="E326" s="18"/>
      <c r="F326" s="18"/>
      <c r="G326" s="18"/>
      <c r="H326" s="18"/>
      <c r="I326" s="18"/>
    </row>
    <row r="327" spans="1:9" s="125" customFormat="1" x14ac:dyDescent="0.2">
      <c r="A327" s="18"/>
      <c r="B327" s="18"/>
      <c r="C327" s="18"/>
      <c r="D327" s="18"/>
      <c r="E327" s="18"/>
      <c r="F327" s="18"/>
      <c r="G327" s="18"/>
      <c r="H327" s="18"/>
      <c r="I327" s="18"/>
    </row>
    <row r="328" spans="1:9" s="125" customFormat="1" x14ac:dyDescent="0.2">
      <c r="A328" s="18"/>
      <c r="B328" s="18"/>
      <c r="C328" s="18"/>
      <c r="D328" s="18"/>
      <c r="E328" s="18"/>
      <c r="F328" s="18"/>
      <c r="G328" s="18"/>
      <c r="H328" s="18"/>
      <c r="I328" s="18"/>
    </row>
    <row r="329" spans="1:9" s="125" customFormat="1" x14ac:dyDescent="0.2">
      <c r="A329" s="18"/>
      <c r="B329" s="18"/>
      <c r="C329" s="18"/>
      <c r="D329" s="18"/>
      <c r="E329" s="18"/>
      <c r="F329" s="18"/>
      <c r="G329" s="18"/>
      <c r="H329" s="18"/>
      <c r="I329" s="18"/>
    </row>
    <row r="330" spans="1:9" s="125" customFormat="1" x14ac:dyDescent="0.2">
      <c r="A330" s="18"/>
      <c r="B330" s="18"/>
      <c r="C330" s="18"/>
      <c r="D330" s="18"/>
      <c r="E330" s="18"/>
      <c r="F330" s="18"/>
      <c r="G330" s="18"/>
      <c r="H330" s="18"/>
      <c r="I330" s="18"/>
    </row>
    <row r="331" spans="1:9" s="125" customFormat="1" x14ac:dyDescent="0.2">
      <c r="A331" s="18"/>
      <c r="B331" s="18"/>
      <c r="C331" s="18"/>
      <c r="D331" s="18"/>
      <c r="E331" s="18"/>
      <c r="F331" s="18"/>
      <c r="G331" s="18"/>
      <c r="H331" s="18"/>
      <c r="I331" s="18"/>
    </row>
    <row r="332" spans="1:9" s="125" customFormat="1" x14ac:dyDescent="0.2">
      <c r="A332" s="18"/>
      <c r="B332" s="18"/>
      <c r="C332" s="18"/>
      <c r="D332" s="18"/>
      <c r="E332" s="18"/>
      <c r="F332" s="18"/>
      <c r="G332" s="18"/>
      <c r="H332" s="18"/>
      <c r="I332" s="18"/>
    </row>
    <row r="333" spans="1:9" s="125" customFormat="1" x14ac:dyDescent="0.2">
      <c r="A333" s="18"/>
      <c r="B333" s="18"/>
      <c r="C333" s="18"/>
      <c r="D333" s="18"/>
      <c r="E333" s="18"/>
      <c r="F333" s="18"/>
      <c r="G333" s="18"/>
      <c r="H333" s="18"/>
      <c r="I333" s="18"/>
    </row>
    <row r="334" spans="1:9" s="125" customFormat="1" x14ac:dyDescent="0.2">
      <c r="A334" s="18"/>
      <c r="B334" s="18"/>
      <c r="C334" s="18"/>
      <c r="D334" s="18"/>
      <c r="E334" s="18"/>
      <c r="F334" s="18"/>
      <c r="G334" s="18"/>
      <c r="H334" s="18"/>
      <c r="I334" s="18"/>
    </row>
    <row r="335" spans="1:9" s="125" customFormat="1" x14ac:dyDescent="0.2">
      <c r="A335" s="18"/>
      <c r="B335" s="18"/>
      <c r="C335" s="18"/>
      <c r="D335" s="18"/>
      <c r="E335" s="18"/>
      <c r="F335" s="18"/>
      <c r="G335" s="18"/>
      <c r="H335" s="18"/>
      <c r="I335" s="18"/>
    </row>
    <row r="336" spans="1:9" s="125" customFormat="1" x14ac:dyDescent="0.2">
      <c r="A336" s="18"/>
      <c r="B336" s="18"/>
      <c r="C336" s="18"/>
      <c r="D336" s="18"/>
      <c r="E336" s="18"/>
      <c r="F336" s="18"/>
      <c r="G336" s="18"/>
      <c r="H336" s="18"/>
      <c r="I336" s="18"/>
    </row>
    <row r="337" spans="1:9" s="125" customFormat="1" x14ac:dyDescent="0.2">
      <c r="A337" s="18"/>
      <c r="B337" s="18"/>
      <c r="C337" s="18"/>
      <c r="D337" s="18"/>
      <c r="E337" s="18"/>
      <c r="F337" s="18"/>
      <c r="G337" s="18"/>
      <c r="H337" s="18"/>
      <c r="I337" s="18"/>
    </row>
    <row r="338" spans="1:9" s="125" customFormat="1" x14ac:dyDescent="0.2">
      <c r="A338" s="18"/>
      <c r="B338" s="18"/>
      <c r="C338" s="18"/>
      <c r="D338" s="18"/>
      <c r="E338" s="18"/>
      <c r="F338" s="18"/>
      <c r="G338" s="18"/>
      <c r="H338" s="18"/>
      <c r="I338" s="18"/>
    </row>
    <row r="339" spans="1:9" s="125" customFormat="1" x14ac:dyDescent="0.2">
      <c r="A339" s="18"/>
      <c r="B339" s="18"/>
      <c r="C339" s="18"/>
      <c r="D339" s="18"/>
      <c r="E339" s="18"/>
      <c r="F339" s="18"/>
      <c r="G339" s="18"/>
      <c r="H339" s="18"/>
      <c r="I339" s="18"/>
    </row>
    <row r="340" spans="1:9" s="125" customFormat="1" x14ac:dyDescent="0.2">
      <c r="A340" s="18"/>
      <c r="B340" s="18"/>
      <c r="C340" s="18"/>
      <c r="D340" s="18"/>
      <c r="E340" s="18"/>
      <c r="F340" s="18"/>
      <c r="G340" s="18"/>
      <c r="H340" s="18"/>
      <c r="I340" s="18"/>
    </row>
    <row r="341" spans="1:9" s="125" customFormat="1" x14ac:dyDescent="0.2">
      <c r="A341" s="18"/>
      <c r="B341" s="18"/>
      <c r="C341" s="18"/>
      <c r="D341" s="18"/>
      <c r="E341" s="18"/>
      <c r="F341" s="18"/>
      <c r="G341" s="18"/>
      <c r="H341" s="18"/>
      <c r="I341" s="18"/>
    </row>
    <row r="342" spans="1:9" s="125" customFormat="1" x14ac:dyDescent="0.2">
      <c r="A342" s="18"/>
      <c r="B342" s="18"/>
      <c r="C342" s="18"/>
      <c r="D342" s="18"/>
      <c r="E342" s="18"/>
      <c r="F342" s="18"/>
      <c r="G342" s="18"/>
      <c r="H342" s="18"/>
      <c r="I342" s="18"/>
    </row>
    <row r="343" spans="1:9" s="125" customFormat="1" x14ac:dyDescent="0.2">
      <c r="A343" s="18"/>
      <c r="B343" s="18"/>
      <c r="C343" s="18"/>
      <c r="D343" s="18"/>
      <c r="E343" s="18"/>
      <c r="F343" s="18"/>
      <c r="G343" s="18"/>
      <c r="H343" s="18"/>
      <c r="I343" s="18"/>
    </row>
    <row r="344" spans="1:9" s="125" customFormat="1" x14ac:dyDescent="0.2">
      <c r="A344" s="18"/>
      <c r="B344" s="18"/>
      <c r="C344" s="18"/>
      <c r="D344" s="18"/>
      <c r="E344" s="18"/>
      <c r="F344" s="18"/>
      <c r="G344" s="18"/>
      <c r="H344" s="18"/>
      <c r="I344" s="18"/>
    </row>
    <row r="345" spans="1:9" s="125" customFormat="1" x14ac:dyDescent="0.2">
      <c r="A345" s="18"/>
      <c r="B345" s="18"/>
      <c r="C345" s="18"/>
      <c r="D345" s="18"/>
      <c r="E345" s="18"/>
      <c r="F345" s="18"/>
      <c r="G345" s="18"/>
      <c r="H345" s="18"/>
      <c r="I345" s="18"/>
    </row>
    <row r="346" spans="1:9" s="125" customFormat="1" x14ac:dyDescent="0.2">
      <c r="A346" s="18"/>
      <c r="B346" s="18"/>
      <c r="C346" s="18"/>
      <c r="D346" s="18"/>
      <c r="E346" s="18"/>
      <c r="F346" s="18"/>
      <c r="G346" s="18"/>
      <c r="H346" s="18"/>
      <c r="I346" s="18"/>
    </row>
    <row r="347" spans="1:9" s="125" customFormat="1" x14ac:dyDescent="0.2">
      <c r="A347" s="18"/>
      <c r="B347" s="18"/>
      <c r="C347" s="18"/>
      <c r="D347" s="18"/>
      <c r="E347" s="18"/>
      <c r="F347" s="18"/>
      <c r="G347" s="18"/>
      <c r="H347" s="18"/>
      <c r="I347" s="18"/>
    </row>
    <row r="348" spans="1:9" s="125" customFormat="1" x14ac:dyDescent="0.2">
      <c r="A348" s="18"/>
      <c r="B348" s="18"/>
      <c r="C348" s="18"/>
      <c r="D348" s="18"/>
      <c r="E348" s="18"/>
      <c r="F348" s="18"/>
      <c r="G348" s="18"/>
      <c r="H348" s="18"/>
      <c r="I348" s="18"/>
    </row>
    <row r="349" spans="1:9" s="125" customFormat="1" x14ac:dyDescent="0.2">
      <c r="A349" s="18"/>
      <c r="B349" s="18"/>
      <c r="C349" s="18"/>
      <c r="D349" s="18"/>
      <c r="E349" s="18"/>
      <c r="F349" s="18"/>
      <c r="G349" s="18"/>
      <c r="H349" s="18"/>
      <c r="I349" s="18"/>
    </row>
    <row r="350" spans="1:9" s="125" customFormat="1" x14ac:dyDescent="0.2">
      <c r="A350" s="18"/>
      <c r="B350" s="18"/>
      <c r="C350" s="18"/>
      <c r="D350" s="18"/>
      <c r="E350" s="18"/>
      <c r="F350" s="18"/>
      <c r="G350" s="18"/>
      <c r="H350" s="18"/>
      <c r="I350" s="18"/>
    </row>
    <row r="351" spans="1:9" s="125" customFormat="1" x14ac:dyDescent="0.2">
      <c r="A351" s="18"/>
      <c r="B351" s="18"/>
      <c r="C351" s="18"/>
      <c r="D351" s="18"/>
      <c r="E351" s="18"/>
      <c r="F351" s="18"/>
      <c r="G351" s="18"/>
      <c r="H351" s="18"/>
      <c r="I351" s="18"/>
    </row>
  </sheetData>
  <mergeCells count="23">
    <mergeCell ref="B20:E20"/>
    <mergeCell ref="B4:E4"/>
    <mergeCell ref="B5:E5"/>
    <mergeCell ref="B7:E7"/>
    <mergeCell ref="B8:E8"/>
    <mergeCell ref="B10:E10"/>
    <mergeCell ref="B11:E11"/>
    <mergeCell ref="B13:E13"/>
    <mergeCell ref="B14:E14"/>
    <mergeCell ref="B16:E16"/>
    <mergeCell ref="B17:E17"/>
    <mergeCell ref="B19:E19"/>
    <mergeCell ref="B65:H65"/>
    <mergeCell ref="B44:H44"/>
    <mergeCell ref="B33:E33"/>
    <mergeCell ref="B35:F35"/>
    <mergeCell ref="B22:E22"/>
    <mergeCell ref="B23:E23"/>
    <mergeCell ref="B25:E25"/>
    <mergeCell ref="B26:E26"/>
    <mergeCell ref="B28:E28"/>
    <mergeCell ref="B29:E29"/>
    <mergeCell ref="B31:E32"/>
  </mergeCells>
  <pageMargins left="0.7" right="0.7" top="0.75" bottom="0.75" header="0.3" footer="0.3"/>
  <pageSetup scale="9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  <pageSetUpPr fitToPage="1"/>
  </sheetPr>
  <dimension ref="A1:AP1064"/>
  <sheetViews>
    <sheetView topLeftCell="A7" zoomScale="70" zoomScaleNormal="70" workbookViewId="0"/>
  </sheetViews>
  <sheetFormatPr defaultColWidth="9.140625" defaultRowHeight="12.75" x14ac:dyDescent="0.2"/>
  <cols>
    <col min="1" max="1" width="48.140625" style="18" customWidth="1"/>
    <col min="2" max="2" width="12" style="18" bestFit="1" customWidth="1"/>
    <col min="3" max="3" width="13" style="18" customWidth="1"/>
    <col min="4" max="4" width="14.7109375" style="18" bestFit="1" customWidth="1"/>
    <col min="5" max="5" width="18" style="18" customWidth="1"/>
    <col min="6" max="6" width="13" style="18" bestFit="1" customWidth="1"/>
    <col min="7" max="7" width="13.42578125" style="18" bestFit="1" customWidth="1"/>
    <col min="8" max="8" width="14.7109375" style="18" bestFit="1" customWidth="1"/>
    <col min="9" max="9" width="12.5703125" style="18" bestFit="1" customWidth="1"/>
    <col min="10" max="10" width="11" style="18" bestFit="1" customWidth="1"/>
    <col min="11" max="11" width="8.42578125" style="18" bestFit="1" customWidth="1"/>
    <col min="12" max="12" width="14.7109375" style="18" bestFit="1" customWidth="1"/>
    <col min="13" max="13" width="10.5703125" style="18" bestFit="1" customWidth="1"/>
    <col min="14" max="14" width="12" style="18" bestFit="1" customWidth="1"/>
    <col min="15" max="15" width="8.42578125" style="18" bestFit="1" customWidth="1"/>
    <col min="16" max="16" width="14.7109375" style="18" bestFit="1" customWidth="1"/>
    <col min="17" max="17" width="12" style="18" bestFit="1" customWidth="1"/>
    <col min="18" max="18" width="11" style="18" bestFit="1" customWidth="1"/>
    <col min="19" max="19" width="8.42578125" style="18" bestFit="1" customWidth="1"/>
    <col min="20" max="20" width="14.7109375" style="18" bestFit="1" customWidth="1"/>
    <col min="21" max="22" width="11.140625" style="18" bestFit="1" customWidth="1"/>
    <col min="23" max="23" width="8.7109375" style="18" bestFit="1" customWidth="1"/>
    <col min="24" max="24" width="9.28515625" style="18" bestFit="1" customWidth="1"/>
    <col min="25" max="25" width="11.140625" style="18" bestFit="1" customWidth="1"/>
    <col min="26" max="26" width="10.85546875" style="18" bestFit="1" customWidth="1"/>
    <col min="27" max="16384" width="9.140625" style="18"/>
  </cols>
  <sheetData>
    <row r="1" spans="1:42" x14ac:dyDescent="0.2">
      <c r="A1" s="128"/>
      <c r="B1" s="129"/>
      <c r="C1" s="130"/>
      <c r="D1" s="129"/>
      <c r="E1" s="131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31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32"/>
      <c r="AP1" s="3" t="s">
        <v>1</v>
      </c>
    </row>
    <row r="2" spans="1:42" x14ac:dyDescent="0.2">
      <c r="A2" s="133"/>
      <c r="B2" s="58"/>
      <c r="C2" s="134"/>
      <c r="D2" s="16"/>
      <c r="E2" s="14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4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35"/>
      <c r="AP2" s="3" t="s">
        <v>1</v>
      </c>
    </row>
    <row r="3" spans="1:42" ht="9" customHeight="1" x14ac:dyDescent="0.2">
      <c r="A3" s="124"/>
      <c r="B3" s="124"/>
      <c r="AP3" s="3" t="s">
        <v>1</v>
      </c>
    </row>
    <row r="4" spans="1:42" x14ac:dyDescent="0.2">
      <c r="A4" s="354" t="s">
        <v>260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6"/>
      <c r="AP4" s="3" t="s">
        <v>1</v>
      </c>
    </row>
    <row r="5" spans="1:42" x14ac:dyDescent="0.2">
      <c r="A5" s="357"/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9"/>
      <c r="AP5" s="3" t="s">
        <v>1</v>
      </c>
    </row>
    <row r="6" spans="1:42" ht="54.75" customHeight="1" x14ac:dyDescent="0.2">
      <c r="A6" s="136"/>
      <c r="B6" s="136"/>
      <c r="C6" s="136"/>
      <c r="D6" s="360" t="s">
        <v>261</v>
      </c>
      <c r="E6" s="361"/>
      <c r="F6" s="361"/>
      <c r="G6" s="362"/>
      <c r="H6" s="360" t="s">
        <v>262</v>
      </c>
      <c r="I6" s="361"/>
      <c r="J6" s="361"/>
      <c r="K6" s="362"/>
      <c r="L6" s="360" t="s">
        <v>263</v>
      </c>
      <c r="M6" s="361"/>
      <c r="N6" s="361"/>
      <c r="O6" s="362"/>
      <c r="P6" s="363" t="s">
        <v>264</v>
      </c>
      <c r="Q6" s="364"/>
      <c r="R6" s="364"/>
      <c r="S6" s="365"/>
      <c r="T6" s="363" t="s">
        <v>265</v>
      </c>
      <c r="U6" s="364"/>
      <c r="V6" s="364"/>
      <c r="W6" s="365"/>
      <c r="AP6" s="3" t="s">
        <v>1</v>
      </c>
    </row>
    <row r="7" spans="1:42" ht="125.25" customHeight="1" x14ac:dyDescent="0.2">
      <c r="A7" s="352" t="s">
        <v>56</v>
      </c>
      <c r="B7" s="138"/>
      <c r="C7" s="139" t="s">
        <v>266</v>
      </c>
      <c r="D7" s="22" t="s">
        <v>267</v>
      </c>
      <c r="E7" s="138" t="s">
        <v>268</v>
      </c>
      <c r="F7" s="22" t="s">
        <v>269</v>
      </c>
      <c r="G7" s="22" t="s">
        <v>270</v>
      </c>
      <c r="H7" s="22" t="s">
        <v>267</v>
      </c>
      <c r="I7" s="138" t="s">
        <v>268</v>
      </c>
      <c r="J7" s="22" t="s">
        <v>269</v>
      </c>
      <c r="K7" s="22" t="s">
        <v>270</v>
      </c>
      <c r="L7" s="22" t="s">
        <v>267</v>
      </c>
      <c r="M7" s="22" t="s">
        <v>268</v>
      </c>
      <c r="N7" s="22" t="s">
        <v>269</v>
      </c>
      <c r="O7" s="22" t="s">
        <v>270</v>
      </c>
      <c r="P7" s="22" t="s">
        <v>267</v>
      </c>
      <c r="Q7" s="22" t="s">
        <v>268</v>
      </c>
      <c r="R7" s="22" t="s">
        <v>269</v>
      </c>
      <c r="S7" s="22" t="s">
        <v>270</v>
      </c>
      <c r="T7" s="22" t="s">
        <v>267</v>
      </c>
      <c r="U7" s="22" t="s">
        <v>268</v>
      </c>
      <c r="V7" s="22" t="s">
        <v>269</v>
      </c>
      <c r="W7" s="22" t="s">
        <v>270</v>
      </c>
      <c r="AP7" s="3" t="s">
        <v>1</v>
      </c>
    </row>
    <row r="8" spans="1:42" ht="14.25" customHeight="1" x14ac:dyDescent="0.2">
      <c r="A8" s="353"/>
      <c r="B8" s="33"/>
      <c r="C8" s="140">
        <v>1</v>
      </c>
      <c r="D8" s="141">
        <f t="shared" ref="D8:W8" si="0">1+C8</f>
        <v>2</v>
      </c>
      <c r="E8" s="141">
        <f t="shared" si="0"/>
        <v>3</v>
      </c>
      <c r="F8" s="141">
        <f t="shared" si="0"/>
        <v>4</v>
      </c>
      <c r="G8" s="141">
        <f t="shared" si="0"/>
        <v>5</v>
      </c>
      <c r="H8" s="141">
        <f t="shared" si="0"/>
        <v>6</v>
      </c>
      <c r="I8" s="141">
        <f t="shared" si="0"/>
        <v>7</v>
      </c>
      <c r="J8" s="141">
        <f t="shared" si="0"/>
        <v>8</v>
      </c>
      <c r="K8" s="141">
        <f t="shared" si="0"/>
        <v>9</v>
      </c>
      <c r="L8" s="141">
        <f t="shared" si="0"/>
        <v>10</v>
      </c>
      <c r="M8" s="141">
        <f t="shared" si="0"/>
        <v>11</v>
      </c>
      <c r="N8" s="141">
        <f t="shared" si="0"/>
        <v>12</v>
      </c>
      <c r="O8" s="141">
        <f t="shared" si="0"/>
        <v>13</v>
      </c>
      <c r="P8" s="141">
        <f t="shared" si="0"/>
        <v>14</v>
      </c>
      <c r="Q8" s="141">
        <f t="shared" si="0"/>
        <v>15</v>
      </c>
      <c r="R8" s="141">
        <f t="shared" si="0"/>
        <v>16</v>
      </c>
      <c r="S8" s="141">
        <f t="shared" si="0"/>
        <v>17</v>
      </c>
      <c r="T8" s="141">
        <f t="shared" si="0"/>
        <v>18</v>
      </c>
      <c r="U8" s="141">
        <f t="shared" si="0"/>
        <v>19</v>
      </c>
      <c r="V8" s="141">
        <f t="shared" si="0"/>
        <v>20</v>
      </c>
      <c r="W8" s="141">
        <f t="shared" si="0"/>
        <v>21</v>
      </c>
      <c r="AP8" s="3" t="s">
        <v>1</v>
      </c>
    </row>
    <row r="9" spans="1:42" x14ac:dyDescent="0.2">
      <c r="A9" s="142" t="s">
        <v>95</v>
      </c>
      <c r="B9" s="68">
        <v>1</v>
      </c>
      <c r="C9" s="143" t="s">
        <v>97</v>
      </c>
      <c r="D9" s="144" t="s">
        <v>271</v>
      </c>
      <c r="E9" s="143">
        <f>G9</f>
        <v>0</v>
      </c>
      <c r="F9" s="143" t="s">
        <v>97</v>
      </c>
      <c r="G9" s="145">
        <v>0</v>
      </c>
      <c r="H9" s="144" t="s">
        <v>271</v>
      </c>
      <c r="I9" s="143">
        <v>0</v>
      </c>
      <c r="J9" s="143" t="s">
        <v>97</v>
      </c>
      <c r="K9" s="145">
        <v>0.22500000000000001</v>
      </c>
      <c r="L9" s="146" t="s">
        <v>271</v>
      </c>
      <c r="M9" s="143">
        <v>0</v>
      </c>
      <c r="N9" s="143" t="s">
        <v>97</v>
      </c>
      <c r="O9" s="145">
        <v>0.22500000000000001</v>
      </c>
      <c r="P9" s="144" t="s">
        <v>271</v>
      </c>
      <c r="Q9" s="143">
        <v>0</v>
      </c>
      <c r="R9" s="143" t="s">
        <v>97</v>
      </c>
      <c r="S9" s="145">
        <v>0.22500000000000001</v>
      </c>
      <c r="T9" s="146" t="s">
        <v>271</v>
      </c>
      <c r="U9" s="143">
        <v>0</v>
      </c>
      <c r="V9" s="143" t="s">
        <v>97</v>
      </c>
      <c r="W9" s="145">
        <v>0.22500000000000001</v>
      </c>
      <c r="Y9" s="147"/>
      <c r="AP9" s="3" t="s">
        <v>1</v>
      </c>
    </row>
    <row r="10" spans="1:42" x14ac:dyDescent="0.2">
      <c r="A10" s="142" t="s">
        <v>126</v>
      </c>
      <c r="B10" s="68">
        <f>B9+1</f>
        <v>2</v>
      </c>
      <c r="C10" s="143">
        <v>3</v>
      </c>
      <c r="D10" s="144" t="s">
        <v>272</v>
      </c>
      <c r="E10" s="143">
        <v>1</v>
      </c>
      <c r="F10" s="143" t="s">
        <v>97</v>
      </c>
      <c r="G10" s="145" t="s">
        <v>97</v>
      </c>
      <c r="H10" s="144" t="s">
        <v>273</v>
      </c>
      <c r="I10" s="143">
        <v>1</v>
      </c>
      <c r="J10" s="143" t="s">
        <v>97</v>
      </c>
      <c r="K10" s="145" t="s">
        <v>97</v>
      </c>
      <c r="L10" s="146" t="s">
        <v>272</v>
      </c>
      <c r="M10" s="143">
        <v>1</v>
      </c>
      <c r="N10" s="143" t="s">
        <v>97</v>
      </c>
      <c r="O10" s="145" t="s">
        <v>97</v>
      </c>
      <c r="P10" s="144" t="s">
        <v>273</v>
      </c>
      <c r="Q10" s="143">
        <v>0.67</v>
      </c>
      <c r="R10" s="143" t="s">
        <v>97</v>
      </c>
      <c r="S10" s="145" t="s">
        <v>97</v>
      </c>
      <c r="T10" s="146" t="s">
        <v>272</v>
      </c>
      <c r="U10" s="143">
        <v>0.67</v>
      </c>
      <c r="V10" s="143" t="s">
        <v>97</v>
      </c>
      <c r="W10" s="145" t="s">
        <v>97</v>
      </c>
      <c r="Y10" s="147"/>
      <c r="AP10" s="3" t="s">
        <v>1</v>
      </c>
    </row>
    <row r="11" spans="1:42" x14ac:dyDescent="0.2">
      <c r="A11" s="148" t="s">
        <v>118</v>
      </c>
      <c r="B11" s="68">
        <f t="shared" ref="B11:B49" si="1">B10+1</f>
        <v>3</v>
      </c>
      <c r="C11" s="143">
        <v>3</v>
      </c>
      <c r="D11" s="144" t="s">
        <v>272</v>
      </c>
      <c r="E11" s="143">
        <v>1</v>
      </c>
      <c r="F11" s="143" t="s">
        <v>97</v>
      </c>
      <c r="G11" s="145" t="s">
        <v>97</v>
      </c>
      <c r="H11" s="144" t="s">
        <v>273</v>
      </c>
      <c r="I11" s="143">
        <v>1</v>
      </c>
      <c r="J11" s="143" t="s">
        <v>97</v>
      </c>
      <c r="K11" s="145" t="s">
        <v>97</v>
      </c>
      <c r="L11" s="146" t="s">
        <v>272</v>
      </c>
      <c r="M11" s="143">
        <v>1</v>
      </c>
      <c r="N11" s="143" t="s">
        <v>97</v>
      </c>
      <c r="O11" s="145" t="s">
        <v>97</v>
      </c>
      <c r="P11" s="144" t="s">
        <v>273</v>
      </c>
      <c r="Q11" s="143">
        <v>0.67</v>
      </c>
      <c r="R11" s="143" t="s">
        <v>97</v>
      </c>
      <c r="S11" s="145" t="s">
        <v>97</v>
      </c>
      <c r="T11" s="146" t="s">
        <v>272</v>
      </c>
      <c r="U11" s="143">
        <v>0.67</v>
      </c>
      <c r="V11" s="143" t="s">
        <v>97</v>
      </c>
      <c r="W11" s="145" t="s">
        <v>97</v>
      </c>
      <c r="Y11" s="147"/>
      <c r="AP11" s="3" t="s">
        <v>1</v>
      </c>
    </row>
    <row r="12" spans="1:42" x14ac:dyDescent="0.2">
      <c r="A12" s="148" t="s">
        <v>274</v>
      </c>
      <c r="B12" s="68">
        <f t="shared" si="1"/>
        <v>4</v>
      </c>
      <c r="C12" s="143">
        <v>3</v>
      </c>
      <c r="D12" s="144" t="s">
        <v>272</v>
      </c>
      <c r="E12" s="143">
        <v>1</v>
      </c>
      <c r="F12" s="143" t="s">
        <v>97</v>
      </c>
      <c r="G12" s="145" t="s">
        <v>97</v>
      </c>
      <c r="H12" s="144" t="s">
        <v>273</v>
      </c>
      <c r="I12" s="143">
        <v>1</v>
      </c>
      <c r="J12" s="143" t="s">
        <v>97</v>
      </c>
      <c r="K12" s="145" t="s">
        <v>97</v>
      </c>
      <c r="L12" s="146" t="s">
        <v>272</v>
      </c>
      <c r="M12" s="143">
        <v>1</v>
      </c>
      <c r="N12" s="143" t="s">
        <v>97</v>
      </c>
      <c r="O12" s="145" t="s">
        <v>97</v>
      </c>
      <c r="P12" s="144" t="s">
        <v>273</v>
      </c>
      <c r="Q12" s="143">
        <v>0.67</v>
      </c>
      <c r="R12" s="143" t="s">
        <v>97</v>
      </c>
      <c r="S12" s="145" t="s">
        <v>97</v>
      </c>
      <c r="T12" s="146" t="s">
        <v>272</v>
      </c>
      <c r="U12" s="143">
        <v>0.67</v>
      </c>
      <c r="V12" s="143" t="s">
        <v>97</v>
      </c>
      <c r="W12" s="145" t="s">
        <v>97</v>
      </c>
      <c r="Y12" s="147"/>
      <c r="AP12" s="3" t="s">
        <v>1</v>
      </c>
    </row>
    <row r="13" spans="1:42" x14ac:dyDescent="0.2">
      <c r="A13" s="148" t="s">
        <v>275</v>
      </c>
      <c r="B13" s="68">
        <f t="shared" si="1"/>
        <v>5</v>
      </c>
      <c r="C13" s="143">
        <v>3</v>
      </c>
      <c r="D13" s="144" t="s">
        <v>272</v>
      </c>
      <c r="E13" s="143">
        <v>1</v>
      </c>
      <c r="F13" s="143" t="s">
        <v>97</v>
      </c>
      <c r="G13" s="145" t="s">
        <v>97</v>
      </c>
      <c r="H13" s="144" t="s">
        <v>273</v>
      </c>
      <c r="I13" s="143">
        <v>1</v>
      </c>
      <c r="J13" s="143" t="s">
        <v>97</v>
      </c>
      <c r="K13" s="145" t="s">
        <v>97</v>
      </c>
      <c r="L13" s="146" t="s">
        <v>272</v>
      </c>
      <c r="M13" s="143">
        <v>1</v>
      </c>
      <c r="N13" s="143" t="s">
        <v>97</v>
      </c>
      <c r="O13" s="145" t="s">
        <v>97</v>
      </c>
      <c r="P13" s="144" t="s">
        <v>273</v>
      </c>
      <c r="Q13" s="143">
        <v>0.67</v>
      </c>
      <c r="R13" s="143" t="s">
        <v>97</v>
      </c>
      <c r="S13" s="145" t="s">
        <v>97</v>
      </c>
      <c r="T13" s="146" t="s">
        <v>272</v>
      </c>
      <c r="U13" s="143">
        <v>0.67</v>
      </c>
      <c r="V13" s="143" t="s">
        <v>97</v>
      </c>
      <c r="W13" s="145" t="s">
        <v>97</v>
      </c>
      <c r="Y13" s="147"/>
      <c r="AP13" s="3" t="s">
        <v>1</v>
      </c>
    </row>
    <row r="14" spans="1:42" x14ac:dyDescent="0.2">
      <c r="A14" s="148" t="s">
        <v>276</v>
      </c>
      <c r="B14" s="68">
        <f t="shared" si="1"/>
        <v>6</v>
      </c>
      <c r="C14" s="143">
        <v>1</v>
      </c>
      <c r="D14" s="144" t="s">
        <v>272</v>
      </c>
      <c r="E14" s="143">
        <v>1</v>
      </c>
      <c r="F14" s="143" t="s">
        <v>97</v>
      </c>
      <c r="G14" s="145" t="s">
        <v>97</v>
      </c>
      <c r="H14" s="144" t="s">
        <v>273</v>
      </c>
      <c r="I14" s="143">
        <v>1</v>
      </c>
      <c r="J14" s="143" t="s">
        <v>97</v>
      </c>
      <c r="K14" s="145" t="s">
        <v>97</v>
      </c>
      <c r="L14" s="146" t="s">
        <v>272</v>
      </c>
      <c r="M14" s="143">
        <v>1</v>
      </c>
      <c r="N14" s="143" t="s">
        <v>97</v>
      </c>
      <c r="O14" s="145" t="s">
        <v>97</v>
      </c>
      <c r="P14" s="144" t="s">
        <v>273</v>
      </c>
      <c r="Q14" s="143">
        <v>0.67</v>
      </c>
      <c r="R14" s="143" t="s">
        <v>97</v>
      </c>
      <c r="S14" s="145" t="s">
        <v>97</v>
      </c>
      <c r="T14" s="146" t="s">
        <v>272</v>
      </c>
      <c r="U14" s="143">
        <v>0.67</v>
      </c>
      <c r="V14" s="143" t="s">
        <v>97</v>
      </c>
      <c r="W14" s="145" t="s">
        <v>97</v>
      </c>
      <c r="Y14" s="147"/>
      <c r="AP14" s="3" t="s">
        <v>1</v>
      </c>
    </row>
    <row r="15" spans="1:42" x14ac:dyDescent="0.2">
      <c r="A15" s="148" t="s">
        <v>113</v>
      </c>
      <c r="B15" s="68">
        <f t="shared" si="1"/>
        <v>7</v>
      </c>
      <c r="C15" s="143">
        <v>1</v>
      </c>
      <c r="D15" s="144" t="s">
        <v>272</v>
      </c>
      <c r="E15" s="143">
        <v>1</v>
      </c>
      <c r="F15" s="143" t="s">
        <v>97</v>
      </c>
      <c r="G15" s="145" t="s">
        <v>97</v>
      </c>
      <c r="H15" s="144" t="s">
        <v>273</v>
      </c>
      <c r="I15" s="143">
        <v>1</v>
      </c>
      <c r="J15" s="143" t="s">
        <v>97</v>
      </c>
      <c r="K15" s="145" t="s">
        <v>97</v>
      </c>
      <c r="L15" s="146" t="s">
        <v>272</v>
      </c>
      <c r="M15" s="143">
        <v>1</v>
      </c>
      <c r="N15" s="143" t="s">
        <v>97</v>
      </c>
      <c r="O15" s="145" t="s">
        <v>97</v>
      </c>
      <c r="P15" s="144" t="s">
        <v>273</v>
      </c>
      <c r="Q15" s="143">
        <v>0.67</v>
      </c>
      <c r="R15" s="143" t="s">
        <v>97</v>
      </c>
      <c r="S15" s="145" t="s">
        <v>97</v>
      </c>
      <c r="T15" s="146" t="s">
        <v>272</v>
      </c>
      <c r="U15" s="143">
        <v>0.67</v>
      </c>
      <c r="V15" s="143" t="s">
        <v>97</v>
      </c>
      <c r="W15" s="145" t="s">
        <v>97</v>
      </c>
      <c r="Y15" s="147"/>
      <c r="AP15" s="3" t="s">
        <v>1</v>
      </c>
    </row>
    <row r="16" spans="1:42" x14ac:dyDescent="0.2">
      <c r="A16" s="148" t="s">
        <v>277</v>
      </c>
      <c r="B16" s="68">
        <f t="shared" si="1"/>
        <v>8</v>
      </c>
      <c r="C16" s="143">
        <v>1</v>
      </c>
      <c r="D16" s="144" t="s">
        <v>272</v>
      </c>
      <c r="E16" s="143">
        <v>1</v>
      </c>
      <c r="F16" s="143" t="s">
        <v>97</v>
      </c>
      <c r="G16" s="145" t="s">
        <v>97</v>
      </c>
      <c r="H16" s="144" t="s">
        <v>273</v>
      </c>
      <c r="I16" s="143">
        <v>1</v>
      </c>
      <c r="J16" s="143" t="s">
        <v>97</v>
      </c>
      <c r="K16" s="145" t="s">
        <v>97</v>
      </c>
      <c r="L16" s="146" t="s">
        <v>272</v>
      </c>
      <c r="M16" s="143">
        <v>1</v>
      </c>
      <c r="N16" s="143" t="s">
        <v>97</v>
      </c>
      <c r="O16" s="145" t="s">
        <v>97</v>
      </c>
      <c r="P16" s="144" t="s">
        <v>273</v>
      </c>
      <c r="Q16" s="143">
        <v>0.67</v>
      </c>
      <c r="R16" s="143" t="s">
        <v>97</v>
      </c>
      <c r="S16" s="145" t="s">
        <v>97</v>
      </c>
      <c r="T16" s="146" t="s">
        <v>272</v>
      </c>
      <c r="U16" s="143">
        <v>0.67</v>
      </c>
      <c r="V16" s="143" t="s">
        <v>97</v>
      </c>
      <c r="W16" s="145" t="s">
        <v>97</v>
      </c>
      <c r="Y16" s="147"/>
      <c r="AP16" s="3" t="s">
        <v>1</v>
      </c>
    </row>
    <row r="17" spans="1:42" x14ac:dyDescent="0.2">
      <c r="A17" s="149" t="s">
        <v>125</v>
      </c>
      <c r="B17" s="68">
        <f t="shared" si="1"/>
        <v>9</v>
      </c>
      <c r="C17" s="143">
        <v>1.5</v>
      </c>
      <c r="D17" s="144" t="s">
        <v>272</v>
      </c>
      <c r="E17" s="143">
        <v>1</v>
      </c>
      <c r="F17" s="143" t="s">
        <v>97</v>
      </c>
      <c r="G17" s="145" t="s">
        <v>97</v>
      </c>
      <c r="H17" s="144" t="s">
        <v>273</v>
      </c>
      <c r="I17" s="143">
        <v>0.254</v>
      </c>
      <c r="J17" s="143" t="s">
        <v>97</v>
      </c>
      <c r="K17" s="145" t="s">
        <v>97</v>
      </c>
      <c r="L17" s="146" t="s">
        <v>272</v>
      </c>
      <c r="M17" s="143">
        <v>0.48899999999999999</v>
      </c>
      <c r="N17" s="143" t="s">
        <v>97</v>
      </c>
      <c r="O17" s="145" t="s">
        <v>97</v>
      </c>
      <c r="P17" s="144" t="s">
        <v>273</v>
      </c>
      <c r="Q17" s="143">
        <v>0.15</v>
      </c>
      <c r="R17" s="143" t="s">
        <v>97</v>
      </c>
      <c r="S17" s="145" t="s">
        <v>97</v>
      </c>
      <c r="T17" s="146" t="s">
        <v>272</v>
      </c>
      <c r="U17" s="143">
        <v>0.32600000000000001</v>
      </c>
      <c r="V17" s="143" t="s">
        <v>97</v>
      </c>
      <c r="W17" s="145" t="s">
        <v>97</v>
      </c>
      <c r="Y17" s="147"/>
      <c r="AP17" s="3" t="s">
        <v>1</v>
      </c>
    </row>
    <row r="18" spans="1:42" x14ac:dyDescent="0.2">
      <c r="A18" s="149" t="s">
        <v>119</v>
      </c>
      <c r="B18" s="68">
        <f t="shared" si="1"/>
        <v>10</v>
      </c>
      <c r="C18" s="143">
        <v>1.5</v>
      </c>
      <c r="D18" s="144" t="s">
        <v>272</v>
      </c>
      <c r="E18" s="143">
        <v>1</v>
      </c>
      <c r="F18" s="143" t="s">
        <v>97</v>
      </c>
      <c r="G18" s="145" t="s">
        <v>97</v>
      </c>
      <c r="H18" s="144" t="s">
        <v>273</v>
      </c>
      <c r="I18" s="143">
        <v>0.53200000000000003</v>
      </c>
      <c r="J18" s="143" t="s">
        <v>97</v>
      </c>
      <c r="K18" s="145" t="s">
        <v>97</v>
      </c>
      <c r="L18" s="146" t="s">
        <v>272</v>
      </c>
      <c r="M18" s="143">
        <v>0.73899999999999999</v>
      </c>
      <c r="N18" s="143" t="s">
        <v>97</v>
      </c>
      <c r="O18" s="145" t="s">
        <v>97</v>
      </c>
      <c r="P18" s="144" t="s">
        <v>273</v>
      </c>
      <c r="Q18" s="143">
        <v>0.28000000000000003</v>
      </c>
      <c r="R18" s="143" t="s">
        <v>97</v>
      </c>
      <c r="S18" s="145" t="s">
        <v>97</v>
      </c>
      <c r="T18" s="146" t="s">
        <v>272</v>
      </c>
      <c r="U18" s="143">
        <v>0.49299999999999999</v>
      </c>
      <c r="V18" s="143" t="s">
        <v>97</v>
      </c>
      <c r="W18" s="145" t="s">
        <v>97</v>
      </c>
      <c r="Y18" s="147"/>
      <c r="AP18" s="3" t="s">
        <v>1</v>
      </c>
    </row>
    <row r="19" spans="1:42" x14ac:dyDescent="0.2">
      <c r="A19" s="149" t="s">
        <v>278</v>
      </c>
      <c r="B19" s="68">
        <f t="shared" si="1"/>
        <v>11</v>
      </c>
      <c r="C19" s="143">
        <v>1</v>
      </c>
      <c r="D19" s="144" t="s">
        <v>272</v>
      </c>
      <c r="E19" s="143">
        <v>1</v>
      </c>
      <c r="F19" s="143" t="s">
        <v>97</v>
      </c>
      <c r="G19" s="145" t="s">
        <v>97</v>
      </c>
      <c r="H19" s="144" t="s">
        <v>273</v>
      </c>
      <c r="I19" s="143">
        <v>0.82</v>
      </c>
      <c r="J19" s="143" t="s">
        <v>97</v>
      </c>
      <c r="K19" s="145" t="s">
        <v>97</v>
      </c>
      <c r="L19" s="146" t="s">
        <v>272</v>
      </c>
      <c r="M19" s="143">
        <v>0.89300000000000002</v>
      </c>
      <c r="N19" s="143" t="s">
        <v>97</v>
      </c>
      <c r="O19" s="145" t="s">
        <v>97</v>
      </c>
      <c r="P19" s="144" t="s">
        <v>273</v>
      </c>
      <c r="Q19" s="143">
        <v>0.44</v>
      </c>
      <c r="R19" s="143" t="s">
        <v>97</v>
      </c>
      <c r="S19" s="145" t="s">
        <v>97</v>
      </c>
      <c r="T19" s="146" t="s">
        <v>272</v>
      </c>
      <c r="U19" s="143">
        <v>0.59599999999999997</v>
      </c>
      <c r="V19" s="143" t="s">
        <v>97</v>
      </c>
      <c r="W19" s="145" t="s">
        <v>97</v>
      </c>
      <c r="Y19" s="147"/>
      <c r="AP19" s="3" t="s">
        <v>1</v>
      </c>
    </row>
    <row r="20" spans="1:42" x14ac:dyDescent="0.2">
      <c r="A20" s="149" t="s">
        <v>134</v>
      </c>
      <c r="B20" s="68">
        <f t="shared" si="1"/>
        <v>12</v>
      </c>
      <c r="C20" s="143">
        <v>1.2</v>
      </c>
      <c r="D20" s="144" t="s">
        <v>272</v>
      </c>
      <c r="E20" s="143">
        <v>1</v>
      </c>
      <c r="F20" s="143" t="s">
        <v>97</v>
      </c>
      <c r="G20" s="145" t="s">
        <v>97</v>
      </c>
      <c r="H20" s="144" t="s">
        <v>273</v>
      </c>
      <c r="I20" s="143">
        <v>0.82</v>
      </c>
      <c r="J20" s="143" t="s">
        <v>97</v>
      </c>
      <c r="K20" s="145" t="s">
        <v>97</v>
      </c>
      <c r="L20" s="146" t="s">
        <v>272</v>
      </c>
      <c r="M20" s="143">
        <v>0.89300000000000002</v>
      </c>
      <c r="N20" s="143" t="s">
        <v>97</v>
      </c>
      <c r="O20" s="145" t="s">
        <v>97</v>
      </c>
      <c r="P20" s="144" t="s">
        <v>273</v>
      </c>
      <c r="Q20" s="143">
        <v>0.44</v>
      </c>
      <c r="R20" s="143" t="s">
        <v>97</v>
      </c>
      <c r="S20" s="145" t="s">
        <v>97</v>
      </c>
      <c r="T20" s="146" t="s">
        <v>272</v>
      </c>
      <c r="U20" s="143">
        <v>0.59599999999999997</v>
      </c>
      <c r="V20" s="143" t="s">
        <v>97</v>
      </c>
      <c r="W20" s="145" t="s">
        <v>97</v>
      </c>
      <c r="Y20" s="147"/>
      <c r="AP20" s="3" t="s">
        <v>1</v>
      </c>
    </row>
    <row r="21" spans="1:42" x14ac:dyDescent="0.2">
      <c r="A21" s="149" t="s">
        <v>140</v>
      </c>
      <c r="B21" s="68">
        <f t="shared" si="1"/>
        <v>13</v>
      </c>
      <c r="C21" s="143">
        <v>2</v>
      </c>
      <c r="D21" s="144" t="s">
        <v>272</v>
      </c>
      <c r="E21" s="143">
        <v>1</v>
      </c>
      <c r="F21" s="143" t="s">
        <v>97</v>
      </c>
      <c r="G21" s="145" t="s">
        <v>97</v>
      </c>
      <c r="H21" s="144" t="s">
        <v>273</v>
      </c>
      <c r="I21" s="143">
        <v>1.7410000000000001</v>
      </c>
      <c r="J21" s="143" t="s">
        <v>97</v>
      </c>
      <c r="K21" s="145" t="s">
        <v>97</v>
      </c>
      <c r="L21" s="146" t="s">
        <v>272</v>
      </c>
      <c r="M21" s="143">
        <v>1.508</v>
      </c>
      <c r="N21" s="143" t="s">
        <v>97</v>
      </c>
      <c r="O21" s="145" t="s">
        <v>97</v>
      </c>
      <c r="P21" s="144" t="s">
        <v>273</v>
      </c>
      <c r="Q21" s="143">
        <v>1.01</v>
      </c>
      <c r="R21" s="143" t="s">
        <v>97</v>
      </c>
      <c r="S21" s="145" t="s">
        <v>97</v>
      </c>
      <c r="T21" s="146" t="s">
        <v>272</v>
      </c>
      <c r="U21" s="143">
        <v>1.004</v>
      </c>
      <c r="V21" s="143" t="s">
        <v>97</v>
      </c>
      <c r="W21" s="145" t="s">
        <v>97</v>
      </c>
      <c r="Y21" s="147"/>
      <c r="AP21" s="3" t="s">
        <v>1</v>
      </c>
    </row>
    <row r="22" spans="1:42" x14ac:dyDescent="0.2">
      <c r="A22" s="149" t="s">
        <v>279</v>
      </c>
      <c r="B22" s="68">
        <f t="shared" si="1"/>
        <v>14</v>
      </c>
      <c r="C22" s="143">
        <v>2</v>
      </c>
      <c r="D22" s="144" t="s">
        <v>272</v>
      </c>
      <c r="E22" s="143">
        <v>1</v>
      </c>
      <c r="F22" s="143" t="s">
        <v>97</v>
      </c>
      <c r="G22" s="145" t="s">
        <v>97</v>
      </c>
      <c r="H22" s="144" t="s">
        <v>273</v>
      </c>
      <c r="I22" s="143">
        <v>2.3180000000000001</v>
      </c>
      <c r="J22" s="143" t="s">
        <v>97</v>
      </c>
      <c r="K22" s="145" t="s">
        <v>97</v>
      </c>
      <c r="L22" s="146" t="s">
        <v>272</v>
      </c>
      <c r="M22" s="143">
        <v>1.7190000000000001</v>
      </c>
      <c r="N22" s="143" t="s">
        <v>97</v>
      </c>
      <c r="O22" s="145" t="s">
        <v>97</v>
      </c>
      <c r="P22" s="144" t="s">
        <v>273</v>
      </c>
      <c r="Q22" s="143">
        <v>1.21</v>
      </c>
      <c r="R22" s="143" t="s">
        <v>97</v>
      </c>
      <c r="S22" s="145" t="s">
        <v>97</v>
      </c>
      <c r="T22" s="146" t="s">
        <v>272</v>
      </c>
      <c r="U22" s="143">
        <v>1.1499999999999999</v>
      </c>
      <c r="V22" s="143" t="s">
        <v>97</v>
      </c>
      <c r="W22" s="145" t="s">
        <v>97</v>
      </c>
      <c r="Y22" s="147"/>
      <c r="AP22" s="3" t="s">
        <v>1</v>
      </c>
    </row>
    <row r="23" spans="1:42" x14ac:dyDescent="0.2">
      <c r="A23" s="149" t="s">
        <v>280</v>
      </c>
      <c r="B23" s="68">
        <f t="shared" si="1"/>
        <v>15</v>
      </c>
      <c r="C23" s="143">
        <v>1</v>
      </c>
      <c r="D23" s="144" t="s">
        <v>272</v>
      </c>
      <c r="E23" s="143">
        <v>1</v>
      </c>
      <c r="F23" s="143" t="s">
        <v>97</v>
      </c>
      <c r="G23" s="145" t="s">
        <v>97</v>
      </c>
      <c r="H23" s="144" t="s">
        <v>273</v>
      </c>
      <c r="I23" s="143">
        <v>0.53700000000000003</v>
      </c>
      <c r="J23" s="143" t="s">
        <v>97</v>
      </c>
      <c r="K23" s="145" t="s">
        <v>97</v>
      </c>
      <c r="L23" s="146" t="s">
        <v>272</v>
      </c>
      <c r="M23" s="143">
        <v>0.68300000000000005</v>
      </c>
      <c r="N23" s="143" t="s">
        <v>97</v>
      </c>
      <c r="O23" s="145" t="s">
        <v>97</v>
      </c>
      <c r="P23" s="144" t="s">
        <v>273</v>
      </c>
      <c r="Q23" s="143">
        <v>0.31</v>
      </c>
      <c r="R23" s="143" t="s">
        <v>97</v>
      </c>
      <c r="S23" s="145" t="s">
        <v>97</v>
      </c>
      <c r="T23" s="146" t="s">
        <v>272</v>
      </c>
      <c r="U23" s="143">
        <v>0.45500000000000002</v>
      </c>
      <c r="V23" s="143" t="s">
        <v>97</v>
      </c>
      <c r="W23" s="145" t="s">
        <v>97</v>
      </c>
      <c r="Y23" s="147"/>
      <c r="AP23" s="3" t="s">
        <v>1</v>
      </c>
    </row>
    <row r="24" spans="1:42" x14ac:dyDescent="0.2">
      <c r="A24" s="149" t="s">
        <v>281</v>
      </c>
      <c r="B24" s="68">
        <f t="shared" si="1"/>
        <v>16</v>
      </c>
      <c r="C24" s="143">
        <v>1</v>
      </c>
      <c r="D24" s="144" t="s">
        <v>272</v>
      </c>
      <c r="E24" s="143">
        <v>1</v>
      </c>
      <c r="F24" s="143" t="s">
        <v>97</v>
      </c>
      <c r="G24" s="145" t="s">
        <v>97</v>
      </c>
      <c r="H24" s="144" t="s">
        <v>273</v>
      </c>
      <c r="I24" s="143">
        <v>0.71499999999999997</v>
      </c>
      <c r="J24" s="143" t="s">
        <v>97</v>
      </c>
      <c r="K24" s="145" t="s">
        <v>97</v>
      </c>
      <c r="L24" s="146" t="s">
        <v>272</v>
      </c>
      <c r="M24" s="143">
        <v>0.81200000000000006</v>
      </c>
      <c r="N24" s="143" t="s">
        <v>97</v>
      </c>
      <c r="O24" s="145" t="s">
        <v>97</v>
      </c>
      <c r="P24" s="144" t="s">
        <v>273</v>
      </c>
      <c r="Q24" s="143">
        <v>0.39</v>
      </c>
      <c r="R24" s="143" t="s">
        <v>97</v>
      </c>
      <c r="S24" s="145" t="s">
        <v>97</v>
      </c>
      <c r="T24" s="146" t="s">
        <v>272</v>
      </c>
      <c r="U24" s="143">
        <v>0.54200000000000004</v>
      </c>
      <c r="V24" s="143" t="s">
        <v>97</v>
      </c>
      <c r="W24" s="145" t="s">
        <v>97</v>
      </c>
      <c r="Y24" s="147"/>
      <c r="AP24" s="3" t="s">
        <v>1</v>
      </c>
    </row>
    <row r="25" spans="1:42" x14ac:dyDescent="0.2">
      <c r="A25" s="149" t="s">
        <v>131</v>
      </c>
      <c r="B25" s="68">
        <f t="shared" si="1"/>
        <v>17</v>
      </c>
      <c r="C25" s="143">
        <v>1</v>
      </c>
      <c r="D25" s="144" t="s">
        <v>272</v>
      </c>
      <c r="E25" s="143">
        <v>1</v>
      </c>
      <c r="F25" s="143" t="s">
        <v>97</v>
      </c>
      <c r="G25" s="145" t="s">
        <v>97</v>
      </c>
      <c r="H25" s="144" t="s">
        <v>273</v>
      </c>
      <c r="I25" s="143">
        <v>0.89200000000000002</v>
      </c>
      <c r="J25" s="143" t="s">
        <v>97</v>
      </c>
      <c r="K25" s="145" t="s">
        <v>97</v>
      </c>
      <c r="L25" s="146" t="s">
        <v>272</v>
      </c>
      <c r="M25" s="143">
        <v>0.94099999999999995</v>
      </c>
      <c r="N25" s="143" t="s">
        <v>97</v>
      </c>
      <c r="O25" s="145" t="s">
        <v>97</v>
      </c>
      <c r="P25" s="144" t="s">
        <v>273</v>
      </c>
      <c r="Q25" s="143">
        <v>0.47</v>
      </c>
      <c r="R25" s="143" t="s">
        <v>97</v>
      </c>
      <c r="S25" s="145" t="s">
        <v>97</v>
      </c>
      <c r="T25" s="146" t="s">
        <v>272</v>
      </c>
      <c r="U25" s="143">
        <v>0.63</v>
      </c>
      <c r="V25" s="143" t="s">
        <v>97</v>
      </c>
      <c r="W25" s="145" t="s">
        <v>97</v>
      </c>
      <c r="Y25" s="147"/>
      <c r="AP25" s="3" t="s">
        <v>1</v>
      </c>
    </row>
    <row r="26" spans="1:42" x14ac:dyDescent="0.2">
      <c r="A26" s="149" t="s">
        <v>282</v>
      </c>
      <c r="B26" s="68">
        <f t="shared" si="1"/>
        <v>18</v>
      </c>
      <c r="C26" s="143">
        <v>1</v>
      </c>
      <c r="D26" s="144" t="s">
        <v>272</v>
      </c>
      <c r="E26" s="143">
        <v>1</v>
      </c>
      <c r="F26" s="143" t="s">
        <v>97</v>
      </c>
      <c r="G26" s="145" t="s">
        <v>97</v>
      </c>
      <c r="H26" s="144" t="s">
        <v>273</v>
      </c>
      <c r="I26" s="143">
        <v>0.55700000000000005</v>
      </c>
      <c r="J26" s="143" t="s">
        <v>97</v>
      </c>
      <c r="K26" s="145" t="s">
        <v>97</v>
      </c>
      <c r="L26" s="146" t="s">
        <v>272</v>
      </c>
      <c r="M26" s="143">
        <v>0.73799999999999999</v>
      </c>
      <c r="N26" s="143" t="s">
        <v>97</v>
      </c>
      <c r="O26" s="145" t="s">
        <v>97</v>
      </c>
      <c r="P26" s="144" t="s">
        <v>273</v>
      </c>
      <c r="Q26" s="143">
        <v>0.3</v>
      </c>
      <c r="R26" s="143" t="s">
        <v>97</v>
      </c>
      <c r="S26" s="145" t="s">
        <v>97</v>
      </c>
      <c r="T26" s="146" t="s">
        <v>272</v>
      </c>
      <c r="U26" s="143">
        <v>0.49199999999999999</v>
      </c>
      <c r="V26" s="143" t="s">
        <v>97</v>
      </c>
      <c r="W26" s="145" t="s">
        <v>97</v>
      </c>
      <c r="Y26" s="147"/>
      <c r="AP26" s="3" t="s">
        <v>1</v>
      </c>
    </row>
    <row r="27" spans="1:42" x14ac:dyDescent="0.2">
      <c r="A27" s="149" t="s">
        <v>283</v>
      </c>
      <c r="B27" s="68">
        <f t="shared" si="1"/>
        <v>19</v>
      </c>
      <c r="C27" s="143">
        <v>1</v>
      </c>
      <c r="D27" s="144" t="s">
        <v>272</v>
      </c>
      <c r="E27" s="143">
        <v>1</v>
      </c>
      <c r="F27" s="143" t="s">
        <v>97</v>
      </c>
      <c r="G27" s="145" t="s">
        <v>97</v>
      </c>
      <c r="H27" s="144" t="s">
        <v>273</v>
      </c>
      <c r="I27" s="143">
        <v>0.27600000000000002</v>
      </c>
      <c r="J27" s="143" t="s">
        <v>97</v>
      </c>
      <c r="K27" s="145" t="s">
        <v>97</v>
      </c>
      <c r="L27" s="146" t="s">
        <v>272</v>
      </c>
      <c r="M27" s="143">
        <v>0.504</v>
      </c>
      <c r="N27" s="143" t="s">
        <v>97</v>
      </c>
      <c r="O27" s="145" t="s">
        <v>97</v>
      </c>
      <c r="P27" s="144" t="s">
        <v>273</v>
      </c>
      <c r="Q27" s="143">
        <v>0.16</v>
      </c>
      <c r="R27" s="143" t="s">
        <v>97</v>
      </c>
      <c r="S27" s="145" t="s">
        <v>97</v>
      </c>
      <c r="T27" s="146" t="s">
        <v>272</v>
      </c>
      <c r="U27" s="143">
        <v>0.33500000000000002</v>
      </c>
      <c r="V27" s="143" t="s">
        <v>97</v>
      </c>
      <c r="W27" s="145" t="s">
        <v>97</v>
      </c>
      <c r="Y27" s="147"/>
      <c r="AP27" s="3" t="s">
        <v>1</v>
      </c>
    </row>
    <row r="28" spans="1:42" x14ac:dyDescent="0.2">
      <c r="A28" s="149" t="s">
        <v>284</v>
      </c>
      <c r="B28" s="68">
        <f t="shared" si="1"/>
        <v>20</v>
      </c>
      <c r="C28" s="143">
        <v>1</v>
      </c>
      <c r="D28" s="144" t="s">
        <v>272</v>
      </c>
      <c r="E28" s="143">
        <v>1</v>
      </c>
      <c r="F28" s="143" t="s">
        <v>97</v>
      </c>
      <c r="G28" s="145" t="s">
        <v>97</v>
      </c>
      <c r="H28" s="144" t="s">
        <v>273</v>
      </c>
      <c r="I28" s="143">
        <v>1.0669999999999999</v>
      </c>
      <c r="J28" s="143" t="s">
        <v>97</v>
      </c>
      <c r="K28" s="145" t="s">
        <v>97</v>
      </c>
      <c r="L28" s="146" t="s">
        <v>272</v>
      </c>
      <c r="M28" s="143">
        <v>1.0369999999999999</v>
      </c>
      <c r="N28" s="143" t="s">
        <v>97</v>
      </c>
      <c r="O28" s="145" t="s">
        <v>97</v>
      </c>
      <c r="P28" s="144" t="s">
        <v>273</v>
      </c>
      <c r="Q28" s="143">
        <v>0.56000000000000005</v>
      </c>
      <c r="R28" s="143" t="s">
        <v>97</v>
      </c>
      <c r="S28" s="145" t="s">
        <v>97</v>
      </c>
      <c r="T28" s="146" t="s">
        <v>272</v>
      </c>
      <c r="U28" s="143">
        <v>0.69</v>
      </c>
      <c r="V28" s="143" t="s">
        <v>97</v>
      </c>
      <c r="W28" s="145" t="s">
        <v>97</v>
      </c>
      <c r="Y28" s="147"/>
      <c r="AP28" s="3" t="s">
        <v>1</v>
      </c>
    </row>
    <row r="29" spans="1:42" x14ac:dyDescent="0.2">
      <c r="A29" s="149" t="s">
        <v>138</v>
      </c>
      <c r="B29" s="68">
        <f t="shared" si="1"/>
        <v>21</v>
      </c>
      <c r="C29" s="143">
        <v>1.5</v>
      </c>
      <c r="D29" s="144" t="s">
        <v>272</v>
      </c>
      <c r="E29" s="143">
        <v>1</v>
      </c>
      <c r="F29" s="143" t="s">
        <v>97</v>
      </c>
      <c r="G29" s="145" t="s">
        <v>97</v>
      </c>
      <c r="H29" s="144" t="s">
        <v>273</v>
      </c>
      <c r="I29" s="143">
        <v>1</v>
      </c>
      <c r="J29" s="143" t="s">
        <v>97</v>
      </c>
      <c r="K29" s="145" t="s">
        <v>97</v>
      </c>
      <c r="L29" s="146" t="s">
        <v>272</v>
      </c>
      <c r="M29" s="143">
        <v>1</v>
      </c>
      <c r="N29" s="143" t="s">
        <v>97</v>
      </c>
      <c r="O29" s="145" t="s">
        <v>97</v>
      </c>
      <c r="P29" s="144" t="s">
        <v>273</v>
      </c>
      <c r="Q29" s="143">
        <v>1</v>
      </c>
      <c r="R29" s="143" t="s">
        <v>97</v>
      </c>
      <c r="S29" s="145" t="s">
        <v>97</v>
      </c>
      <c r="T29" s="146" t="s">
        <v>272</v>
      </c>
      <c r="U29" s="143">
        <v>1</v>
      </c>
      <c r="V29" s="143" t="s">
        <v>97</v>
      </c>
      <c r="W29" s="145" t="s">
        <v>97</v>
      </c>
      <c r="Y29" s="147"/>
      <c r="AP29" s="3" t="s">
        <v>1</v>
      </c>
    </row>
    <row r="30" spans="1:42" x14ac:dyDescent="0.2">
      <c r="A30" s="149" t="s">
        <v>285</v>
      </c>
      <c r="B30" s="68">
        <f t="shared" si="1"/>
        <v>22</v>
      </c>
      <c r="C30" s="143">
        <v>2</v>
      </c>
      <c r="D30" s="144" t="s">
        <v>272</v>
      </c>
      <c r="E30" s="143">
        <v>1</v>
      </c>
      <c r="F30" s="143" t="s">
        <v>97</v>
      </c>
      <c r="G30" s="145" t="s">
        <v>97</v>
      </c>
      <c r="H30" s="144" t="s">
        <v>273</v>
      </c>
      <c r="I30" s="143">
        <v>1</v>
      </c>
      <c r="J30" s="143" t="s">
        <v>97</v>
      </c>
      <c r="K30" s="145" t="s">
        <v>97</v>
      </c>
      <c r="L30" s="146" t="s">
        <v>272</v>
      </c>
      <c r="M30" s="143">
        <v>1</v>
      </c>
      <c r="N30" s="143" t="s">
        <v>97</v>
      </c>
      <c r="O30" s="145" t="s">
        <v>97</v>
      </c>
      <c r="P30" s="144" t="s">
        <v>273</v>
      </c>
      <c r="Q30" s="143">
        <v>1</v>
      </c>
      <c r="R30" s="143" t="s">
        <v>97</v>
      </c>
      <c r="S30" s="145" t="s">
        <v>97</v>
      </c>
      <c r="T30" s="146" t="s">
        <v>272</v>
      </c>
      <c r="U30" s="143">
        <v>1</v>
      </c>
      <c r="V30" s="143" t="s">
        <v>97</v>
      </c>
      <c r="W30" s="145" t="s">
        <v>97</v>
      </c>
      <c r="Y30" s="147"/>
      <c r="AP30" s="3" t="s">
        <v>1</v>
      </c>
    </row>
    <row r="31" spans="1:42" x14ac:dyDescent="0.2">
      <c r="A31" s="149" t="s">
        <v>286</v>
      </c>
      <c r="B31" s="68">
        <f t="shared" si="1"/>
        <v>23</v>
      </c>
      <c r="C31" s="143">
        <v>1.2</v>
      </c>
      <c r="D31" s="144" t="s">
        <v>272</v>
      </c>
      <c r="E31" s="143">
        <v>1</v>
      </c>
      <c r="F31" s="143" t="s">
        <v>97</v>
      </c>
      <c r="G31" s="145" t="s">
        <v>97</v>
      </c>
      <c r="H31" s="144" t="s">
        <v>273</v>
      </c>
      <c r="I31" s="143">
        <v>1</v>
      </c>
      <c r="J31" s="143" t="s">
        <v>97</v>
      </c>
      <c r="K31" s="145" t="s">
        <v>97</v>
      </c>
      <c r="L31" s="146" t="s">
        <v>272</v>
      </c>
      <c r="M31" s="143">
        <v>1</v>
      </c>
      <c r="N31" s="143" t="s">
        <v>97</v>
      </c>
      <c r="O31" s="145" t="s">
        <v>97</v>
      </c>
      <c r="P31" s="144" t="s">
        <v>273</v>
      </c>
      <c r="Q31" s="143">
        <v>1</v>
      </c>
      <c r="R31" s="143" t="s">
        <v>97</v>
      </c>
      <c r="S31" s="145" t="s">
        <v>97</v>
      </c>
      <c r="T31" s="146" t="s">
        <v>272</v>
      </c>
      <c r="U31" s="143">
        <v>1</v>
      </c>
      <c r="V31" s="143" t="s">
        <v>97</v>
      </c>
      <c r="W31" s="145" t="s">
        <v>97</v>
      </c>
      <c r="Y31" s="147"/>
      <c r="AP31" s="3" t="s">
        <v>1</v>
      </c>
    </row>
    <row r="32" spans="1:42" x14ac:dyDescent="0.2">
      <c r="A32" s="149" t="s">
        <v>287</v>
      </c>
      <c r="B32" s="68">
        <f t="shared" si="1"/>
        <v>24</v>
      </c>
      <c r="C32" s="143">
        <v>2</v>
      </c>
      <c r="D32" s="144" t="s">
        <v>272</v>
      </c>
      <c r="E32" s="143">
        <v>1</v>
      </c>
      <c r="F32" s="143" t="s">
        <v>97</v>
      </c>
      <c r="G32" s="145" t="s">
        <v>97</v>
      </c>
      <c r="H32" s="144" t="s">
        <v>273</v>
      </c>
      <c r="I32" s="143">
        <v>1</v>
      </c>
      <c r="J32" s="143" t="s">
        <v>97</v>
      </c>
      <c r="K32" s="145" t="s">
        <v>97</v>
      </c>
      <c r="L32" s="146" t="s">
        <v>272</v>
      </c>
      <c r="M32" s="143">
        <v>1</v>
      </c>
      <c r="N32" s="143" t="s">
        <v>97</v>
      </c>
      <c r="O32" s="145" t="s">
        <v>97</v>
      </c>
      <c r="P32" s="144" t="s">
        <v>273</v>
      </c>
      <c r="Q32" s="143">
        <v>1</v>
      </c>
      <c r="R32" s="143" t="s">
        <v>97</v>
      </c>
      <c r="S32" s="145" t="s">
        <v>97</v>
      </c>
      <c r="T32" s="146" t="s">
        <v>272</v>
      </c>
      <c r="U32" s="143">
        <v>1</v>
      </c>
      <c r="V32" s="143" t="s">
        <v>97</v>
      </c>
      <c r="W32" s="145" t="s">
        <v>97</v>
      </c>
      <c r="Y32" s="147"/>
      <c r="AP32" s="3" t="s">
        <v>1</v>
      </c>
    </row>
    <row r="33" spans="1:42" x14ac:dyDescent="0.2">
      <c r="A33" s="149" t="s">
        <v>142</v>
      </c>
      <c r="B33" s="68">
        <f t="shared" si="1"/>
        <v>25</v>
      </c>
      <c r="C33" s="143">
        <v>1</v>
      </c>
      <c r="D33" s="144" t="s">
        <v>272</v>
      </c>
      <c r="E33" s="143">
        <v>1</v>
      </c>
      <c r="F33" s="143" t="s">
        <v>97</v>
      </c>
      <c r="G33" s="145" t="s">
        <v>97</v>
      </c>
      <c r="H33" s="144" t="s">
        <v>273</v>
      </c>
      <c r="I33" s="143">
        <v>1</v>
      </c>
      <c r="J33" s="143" t="s">
        <v>97</v>
      </c>
      <c r="K33" s="145" t="s">
        <v>97</v>
      </c>
      <c r="L33" s="146" t="s">
        <v>272</v>
      </c>
      <c r="M33" s="143">
        <v>1</v>
      </c>
      <c r="N33" s="143" t="s">
        <v>97</v>
      </c>
      <c r="O33" s="145" t="s">
        <v>97</v>
      </c>
      <c r="P33" s="144" t="s">
        <v>273</v>
      </c>
      <c r="Q33" s="143">
        <v>1</v>
      </c>
      <c r="R33" s="143" t="s">
        <v>97</v>
      </c>
      <c r="S33" s="145" t="s">
        <v>97</v>
      </c>
      <c r="T33" s="146" t="s">
        <v>272</v>
      </c>
      <c r="U33" s="143">
        <v>1</v>
      </c>
      <c r="V33" s="143" t="s">
        <v>97</v>
      </c>
      <c r="W33" s="145" t="s">
        <v>97</v>
      </c>
      <c r="Y33" s="147"/>
      <c r="AP33" s="3" t="s">
        <v>1</v>
      </c>
    </row>
    <row r="34" spans="1:42" x14ac:dyDescent="0.2">
      <c r="A34" s="149" t="s">
        <v>288</v>
      </c>
      <c r="B34" s="68">
        <f t="shared" si="1"/>
        <v>26</v>
      </c>
      <c r="C34" s="143">
        <v>1</v>
      </c>
      <c r="D34" s="144" t="s">
        <v>272</v>
      </c>
      <c r="E34" s="143">
        <v>1</v>
      </c>
      <c r="F34" s="143" t="s">
        <v>97</v>
      </c>
      <c r="G34" s="145" t="s">
        <v>97</v>
      </c>
      <c r="H34" s="144" t="s">
        <v>273</v>
      </c>
      <c r="I34" s="143">
        <v>1</v>
      </c>
      <c r="J34" s="143" t="s">
        <v>97</v>
      </c>
      <c r="K34" s="145" t="s">
        <v>97</v>
      </c>
      <c r="L34" s="146" t="s">
        <v>272</v>
      </c>
      <c r="M34" s="143">
        <v>1</v>
      </c>
      <c r="N34" s="143" t="s">
        <v>97</v>
      </c>
      <c r="O34" s="145" t="s">
        <v>97</v>
      </c>
      <c r="P34" s="144" t="s">
        <v>273</v>
      </c>
      <c r="Q34" s="143">
        <v>1</v>
      </c>
      <c r="R34" s="143" t="s">
        <v>97</v>
      </c>
      <c r="S34" s="145" t="s">
        <v>97</v>
      </c>
      <c r="T34" s="146" t="s">
        <v>272</v>
      </c>
      <c r="U34" s="143">
        <v>1</v>
      </c>
      <c r="V34" s="143" t="s">
        <v>97</v>
      </c>
      <c r="W34" s="145" t="s">
        <v>97</v>
      </c>
      <c r="Y34" s="147"/>
      <c r="AP34" s="3" t="s">
        <v>1</v>
      </c>
    </row>
    <row r="35" spans="1:42" x14ac:dyDescent="0.2">
      <c r="A35" s="149" t="s">
        <v>289</v>
      </c>
      <c r="B35" s="68">
        <f t="shared" si="1"/>
        <v>27</v>
      </c>
      <c r="C35" s="143">
        <v>1</v>
      </c>
      <c r="D35" s="144" t="s">
        <v>272</v>
      </c>
      <c r="E35" s="143">
        <v>1</v>
      </c>
      <c r="F35" s="143" t="s">
        <v>97</v>
      </c>
      <c r="G35" s="145" t="s">
        <v>97</v>
      </c>
      <c r="H35" s="144" t="s">
        <v>273</v>
      </c>
      <c r="I35" s="143">
        <v>1</v>
      </c>
      <c r="J35" s="143" t="s">
        <v>97</v>
      </c>
      <c r="K35" s="145" t="s">
        <v>97</v>
      </c>
      <c r="L35" s="146" t="s">
        <v>272</v>
      </c>
      <c r="M35" s="143">
        <v>1</v>
      </c>
      <c r="N35" s="143" t="s">
        <v>97</v>
      </c>
      <c r="O35" s="145" t="s">
        <v>97</v>
      </c>
      <c r="P35" s="144" t="s">
        <v>273</v>
      </c>
      <c r="Q35" s="143">
        <v>1</v>
      </c>
      <c r="R35" s="143" t="s">
        <v>97</v>
      </c>
      <c r="S35" s="145" t="s">
        <v>97</v>
      </c>
      <c r="T35" s="146" t="s">
        <v>272</v>
      </c>
      <c r="U35" s="143">
        <v>1</v>
      </c>
      <c r="V35" s="143" t="s">
        <v>97</v>
      </c>
      <c r="W35" s="145" t="s">
        <v>97</v>
      </c>
      <c r="Y35" s="147"/>
      <c r="AP35" s="3" t="s">
        <v>1</v>
      </c>
    </row>
    <row r="36" spans="1:42" x14ac:dyDescent="0.2">
      <c r="A36" s="149" t="s">
        <v>290</v>
      </c>
      <c r="B36" s="68">
        <f t="shared" si="1"/>
        <v>28</v>
      </c>
      <c r="C36" s="143">
        <v>1</v>
      </c>
      <c r="D36" s="144" t="s">
        <v>272</v>
      </c>
      <c r="E36" s="143">
        <v>1</v>
      </c>
      <c r="F36" s="143" t="s">
        <v>97</v>
      </c>
      <c r="G36" s="145" t="s">
        <v>97</v>
      </c>
      <c r="H36" s="144" t="s">
        <v>273</v>
      </c>
      <c r="I36" s="143">
        <v>1</v>
      </c>
      <c r="J36" s="143" t="s">
        <v>97</v>
      </c>
      <c r="K36" s="145" t="s">
        <v>97</v>
      </c>
      <c r="L36" s="146" t="s">
        <v>272</v>
      </c>
      <c r="M36" s="143">
        <v>1</v>
      </c>
      <c r="N36" s="143" t="s">
        <v>97</v>
      </c>
      <c r="O36" s="145" t="s">
        <v>97</v>
      </c>
      <c r="P36" s="144" t="s">
        <v>273</v>
      </c>
      <c r="Q36" s="143">
        <v>1</v>
      </c>
      <c r="R36" s="143" t="s">
        <v>97</v>
      </c>
      <c r="S36" s="145" t="s">
        <v>97</v>
      </c>
      <c r="T36" s="146" t="s">
        <v>272</v>
      </c>
      <c r="U36" s="143">
        <v>1</v>
      </c>
      <c r="V36" s="143" t="s">
        <v>97</v>
      </c>
      <c r="W36" s="145" t="s">
        <v>97</v>
      </c>
      <c r="Y36" s="147"/>
      <c r="AP36" s="3" t="s">
        <v>1</v>
      </c>
    </row>
    <row r="37" spans="1:42" x14ac:dyDescent="0.2">
      <c r="A37" s="149" t="s">
        <v>291</v>
      </c>
      <c r="B37" s="68">
        <f t="shared" si="1"/>
        <v>29</v>
      </c>
      <c r="C37" s="143">
        <v>1</v>
      </c>
      <c r="D37" s="144" t="s">
        <v>272</v>
      </c>
      <c r="E37" s="143">
        <v>1</v>
      </c>
      <c r="F37" s="143" t="s">
        <v>97</v>
      </c>
      <c r="G37" s="145" t="s">
        <v>97</v>
      </c>
      <c r="H37" s="144" t="s">
        <v>273</v>
      </c>
      <c r="I37" s="143">
        <v>1</v>
      </c>
      <c r="J37" s="143" t="s">
        <v>97</v>
      </c>
      <c r="K37" s="145" t="s">
        <v>97</v>
      </c>
      <c r="L37" s="146" t="s">
        <v>272</v>
      </c>
      <c r="M37" s="143">
        <v>1</v>
      </c>
      <c r="N37" s="143" t="s">
        <v>97</v>
      </c>
      <c r="O37" s="145" t="s">
        <v>97</v>
      </c>
      <c r="P37" s="144" t="s">
        <v>273</v>
      </c>
      <c r="Q37" s="143">
        <v>1</v>
      </c>
      <c r="R37" s="143" t="s">
        <v>97</v>
      </c>
      <c r="S37" s="145" t="s">
        <v>97</v>
      </c>
      <c r="T37" s="146" t="s">
        <v>272</v>
      </c>
      <c r="U37" s="143">
        <v>1</v>
      </c>
      <c r="V37" s="143" t="s">
        <v>97</v>
      </c>
      <c r="W37" s="145" t="s">
        <v>97</v>
      </c>
      <c r="Y37" s="147"/>
      <c r="AP37" s="3" t="s">
        <v>1</v>
      </c>
    </row>
    <row r="38" spans="1:42" x14ac:dyDescent="0.2">
      <c r="A38" s="149" t="s">
        <v>292</v>
      </c>
      <c r="B38" s="68">
        <f t="shared" si="1"/>
        <v>30</v>
      </c>
      <c r="C38" s="143">
        <v>1</v>
      </c>
      <c r="D38" s="144" t="s">
        <v>272</v>
      </c>
      <c r="E38" s="143">
        <v>1</v>
      </c>
      <c r="F38" s="143" t="s">
        <v>97</v>
      </c>
      <c r="G38" s="145" t="s">
        <v>97</v>
      </c>
      <c r="H38" s="144" t="s">
        <v>273</v>
      </c>
      <c r="I38" s="143">
        <v>1</v>
      </c>
      <c r="J38" s="143" t="s">
        <v>97</v>
      </c>
      <c r="K38" s="145" t="s">
        <v>97</v>
      </c>
      <c r="L38" s="146" t="s">
        <v>272</v>
      </c>
      <c r="M38" s="143">
        <v>1</v>
      </c>
      <c r="N38" s="143" t="s">
        <v>97</v>
      </c>
      <c r="O38" s="145" t="s">
        <v>97</v>
      </c>
      <c r="P38" s="144" t="s">
        <v>273</v>
      </c>
      <c r="Q38" s="143">
        <v>1</v>
      </c>
      <c r="R38" s="143" t="s">
        <v>97</v>
      </c>
      <c r="S38" s="145" t="s">
        <v>97</v>
      </c>
      <c r="T38" s="146" t="s">
        <v>272</v>
      </c>
      <c r="U38" s="143">
        <v>1</v>
      </c>
      <c r="V38" s="143" t="s">
        <v>97</v>
      </c>
      <c r="W38" s="145" t="s">
        <v>97</v>
      </c>
      <c r="Y38" s="147"/>
      <c r="AP38" s="3" t="s">
        <v>1</v>
      </c>
    </row>
    <row r="39" spans="1:42" x14ac:dyDescent="0.2">
      <c r="A39" s="149" t="s">
        <v>293</v>
      </c>
      <c r="B39" s="68">
        <f t="shared" si="1"/>
        <v>31</v>
      </c>
      <c r="C39" s="143">
        <v>1</v>
      </c>
      <c r="D39" s="144" t="s">
        <v>272</v>
      </c>
      <c r="E39" s="143">
        <v>1</v>
      </c>
      <c r="F39" s="143" t="s">
        <v>97</v>
      </c>
      <c r="G39" s="145" t="s">
        <v>97</v>
      </c>
      <c r="H39" s="144" t="s">
        <v>273</v>
      </c>
      <c r="I39" s="143">
        <v>1</v>
      </c>
      <c r="J39" s="143" t="s">
        <v>97</v>
      </c>
      <c r="K39" s="145" t="s">
        <v>97</v>
      </c>
      <c r="L39" s="146" t="s">
        <v>272</v>
      </c>
      <c r="M39" s="143">
        <v>1</v>
      </c>
      <c r="N39" s="143" t="s">
        <v>97</v>
      </c>
      <c r="O39" s="145" t="s">
        <v>97</v>
      </c>
      <c r="P39" s="144" t="s">
        <v>273</v>
      </c>
      <c r="Q39" s="143">
        <v>1</v>
      </c>
      <c r="R39" s="143" t="s">
        <v>97</v>
      </c>
      <c r="S39" s="145" t="s">
        <v>97</v>
      </c>
      <c r="T39" s="146" t="s">
        <v>272</v>
      </c>
      <c r="U39" s="143">
        <v>1</v>
      </c>
      <c r="V39" s="143" t="s">
        <v>97</v>
      </c>
      <c r="W39" s="145" t="s">
        <v>97</v>
      </c>
      <c r="Y39" s="147"/>
      <c r="AP39" s="3" t="s">
        <v>1</v>
      </c>
    </row>
    <row r="40" spans="1:42" x14ac:dyDescent="0.2">
      <c r="A40" s="149" t="s">
        <v>294</v>
      </c>
      <c r="B40" s="68">
        <f t="shared" si="1"/>
        <v>32</v>
      </c>
      <c r="C40" s="143">
        <v>1</v>
      </c>
      <c r="D40" s="144" t="s">
        <v>272</v>
      </c>
      <c r="E40" s="143">
        <v>1</v>
      </c>
      <c r="F40" s="143" t="s">
        <v>97</v>
      </c>
      <c r="G40" s="145" t="s">
        <v>97</v>
      </c>
      <c r="H40" s="144" t="s">
        <v>273</v>
      </c>
      <c r="I40" s="143">
        <v>1</v>
      </c>
      <c r="J40" s="143" t="s">
        <v>97</v>
      </c>
      <c r="K40" s="145" t="s">
        <v>97</v>
      </c>
      <c r="L40" s="146" t="s">
        <v>272</v>
      </c>
      <c r="M40" s="143">
        <v>1</v>
      </c>
      <c r="N40" s="143" t="s">
        <v>97</v>
      </c>
      <c r="O40" s="145" t="s">
        <v>97</v>
      </c>
      <c r="P40" s="144" t="s">
        <v>273</v>
      </c>
      <c r="Q40" s="143">
        <v>1</v>
      </c>
      <c r="R40" s="143" t="s">
        <v>97</v>
      </c>
      <c r="S40" s="145" t="s">
        <v>97</v>
      </c>
      <c r="T40" s="146" t="s">
        <v>272</v>
      </c>
      <c r="U40" s="143">
        <v>1</v>
      </c>
      <c r="V40" s="143" t="s">
        <v>97</v>
      </c>
      <c r="W40" s="145" t="s">
        <v>97</v>
      </c>
      <c r="Y40" s="147"/>
      <c r="AP40" s="3" t="s">
        <v>1</v>
      </c>
    </row>
    <row r="41" spans="1:42" x14ac:dyDescent="0.2">
      <c r="A41" s="149" t="s">
        <v>295</v>
      </c>
      <c r="B41" s="68">
        <f t="shared" si="1"/>
        <v>33</v>
      </c>
      <c r="C41" s="143">
        <v>1</v>
      </c>
      <c r="D41" s="144" t="s">
        <v>272</v>
      </c>
      <c r="E41" s="143">
        <v>1</v>
      </c>
      <c r="F41" s="143" t="s">
        <v>97</v>
      </c>
      <c r="G41" s="145" t="s">
        <v>97</v>
      </c>
      <c r="H41" s="144" t="s">
        <v>273</v>
      </c>
      <c r="I41" s="143">
        <v>1</v>
      </c>
      <c r="J41" s="143" t="s">
        <v>97</v>
      </c>
      <c r="K41" s="145" t="s">
        <v>97</v>
      </c>
      <c r="L41" s="146" t="s">
        <v>272</v>
      </c>
      <c r="M41" s="143">
        <v>1</v>
      </c>
      <c r="N41" s="143" t="s">
        <v>97</v>
      </c>
      <c r="O41" s="145" t="s">
        <v>97</v>
      </c>
      <c r="P41" s="144" t="s">
        <v>273</v>
      </c>
      <c r="Q41" s="143">
        <v>1</v>
      </c>
      <c r="R41" s="143" t="s">
        <v>97</v>
      </c>
      <c r="S41" s="145" t="s">
        <v>97</v>
      </c>
      <c r="T41" s="146" t="s">
        <v>272</v>
      </c>
      <c r="U41" s="143">
        <v>1</v>
      </c>
      <c r="V41" s="143" t="s">
        <v>97</v>
      </c>
      <c r="W41" s="145" t="s">
        <v>97</v>
      </c>
      <c r="Y41" s="147"/>
      <c r="AP41" s="3" t="s">
        <v>1</v>
      </c>
    </row>
    <row r="42" spans="1:42" x14ac:dyDescent="0.2">
      <c r="A42" s="149" t="s">
        <v>296</v>
      </c>
      <c r="B42" s="68">
        <f t="shared" si="1"/>
        <v>34</v>
      </c>
      <c r="C42" s="143">
        <v>1</v>
      </c>
      <c r="D42" s="144" t="s">
        <v>272</v>
      </c>
      <c r="E42" s="143">
        <v>1</v>
      </c>
      <c r="F42" s="143" t="s">
        <v>97</v>
      </c>
      <c r="G42" s="145" t="s">
        <v>97</v>
      </c>
      <c r="H42" s="144" t="s">
        <v>273</v>
      </c>
      <c r="I42" s="143">
        <v>1</v>
      </c>
      <c r="J42" s="143" t="s">
        <v>97</v>
      </c>
      <c r="K42" s="145" t="s">
        <v>97</v>
      </c>
      <c r="L42" s="146" t="s">
        <v>272</v>
      </c>
      <c r="M42" s="143">
        <v>1</v>
      </c>
      <c r="N42" s="143" t="s">
        <v>97</v>
      </c>
      <c r="O42" s="145" t="s">
        <v>97</v>
      </c>
      <c r="P42" s="144" t="s">
        <v>273</v>
      </c>
      <c r="Q42" s="143">
        <v>1</v>
      </c>
      <c r="R42" s="143" t="s">
        <v>97</v>
      </c>
      <c r="S42" s="145" t="s">
        <v>97</v>
      </c>
      <c r="T42" s="146" t="s">
        <v>272</v>
      </c>
      <c r="U42" s="143">
        <v>1</v>
      </c>
      <c r="V42" s="143" t="s">
        <v>97</v>
      </c>
      <c r="W42" s="145" t="s">
        <v>97</v>
      </c>
      <c r="Y42" s="147"/>
      <c r="AP42" s="3" t="s">
        <v>1</v>
      </c>
    </row>
    <row r="43" spans="1:42" x14ac:dyDescent="0.2">
      <c r="A43" s="148" t="s">
        <v>144</v>
      </c>
      <c r="B43" s="68">
        <f t="shared" si="1"/>
        <v>35</v>
      </c>
      <c r="C43" s="143">
        <v>1</v>
      </c>
      <c r="D43" s="144" t="s">
        <v>272</v>
      </c>
      <c r="E43" s="143">
        <v>1</v>
      </c>
      <c r="F43" s="143" t="s">
        <v>97</v>
      </c>
      <c r="G43" s="145" t="s">
        <v>97</v>
      </c>
      <c r="H43" s="144" t="s">
        <v>273</v>
      </c>
      <c r="I43" s="143">
        <v>1</v>
      </c>
      <c r="J43" s="143" t="s">
        <v>97</v>
      </c>
      <c r="K43" s="145" t="s">
        <v>97</v>
      </c>
      <c r="L43" s="146" t="s">
        <v>272</v>
      </c>
      <c r="M43" s="143">
        <v>1</v>
      </c>
      <c r="N43" s="143" t="s">
        <v>97</v>
      </c>
      <c r="O43" s="145" t="s">
        <v>97</v>
      </c>
      <c r="P43" s="144" t="s">
        <v>273</v>
      </c>
      <c r="Q43" s="143">
        <v>1</v>
      </c>
      <c r="R43" s="143" t="s">
        <v>97</v>
      </c>
      <c r="S43" s="145" t="s">
        <v>97</v>
      </c>
      <c r="T43" s="146" t="s">
        <v>272</v>
      </c>
      <c r="U43" s="143">
        <v>1</v>
      </c>
      <c r="V43" s="143" t="s">
        <v>97</v>
      </c>
      <c r="W43" s="145" t="s">
        <v>97</v>
      </c>
      <c r="Y43" s="147"/>
      <c r="AP43" s="3" t="s">
        <v>1</v>
      </c>
    </row>
    <row r="44" spans="1:42" x14ac:dyDescent="0.2">
      <c r="A44" s="148" t="s">
        <v>146</v>
      </c>
      <c r="B44" s="68">
        <f t="shared" si="1"/>
        <v>36</v>
      </c>
      <c r="C44" s="143">
        <v>1</v>
      </c>
      <c r="D44" s="144" t="s">
        <v>272</v>
      </c>
      <c r="E44" s="143">
        <v>1</v>
      </c>
      <c r="F44" s="143" t="s">
        <v>97</v>
      </c>
      <c r="G44" s="145" t="s">
        <v>97</v>
      </c>
      <c r="H44" s="144" t="s">
        <v>273</v>
      </c>
      <c r="I44" s="143">
        <v>1</v>
      </c>
      <c r="J44" s="143" t="s">
        <v>97</v>
      </c>
      <c r="K44" s="145" t="s">
        <v>97</v>
      </c>
      <c r="L44" s="146" t="s">
        <v>272</v>
      </c>
      <c r="M44" s="143">
        <v>1</v>
      </c>
      <c r="N44" s="143" t="s">
        <v>97</v>
      </c>
      <c r="O44" s="145" t="s">
        <v>97</v>
      </c>
      <c r="P44" s="144" t="s">
        <v>273</v>
      </c>
      <c r="Q44" s="143">
        <v>1</v>
      </c>
      <c r="R44" s="143" t="s">
        <v>97</v>
      </c>
      <c r="S44" s="145" t="s">
        <v>97</v>
      </c>
      <c r="T44" s="146" t="s">
        <v>272</v>
      </c>
      <c r="U44" s="143">
        <v>1</v>
      </c>
      <c r="V44" s="143" t="s">
        <v>97</v>
      </c>
      <c r="W44" s="145" t="s">
        <v>97</v>
      </c>
      <c r="Y44" s="147"/>
      <c r="AP44" s="3" t="s">
        <v>1</v>
      </c>
    </row>
    <row r="45" spans="1:42" x14ac:dyDescent="0.2">
      <c r="A45" s="148" t="s">
        <v>257</v>
      </c>
      <c r="B45" s="68">
        <f t="shared" si="1"/>
        <v>37</v>
      </c>
      <c r="C45" s="143">
        <v>1</v>
      </c>
      <c r="D45" s="144" t="s">
        <v>272</v>
      </c>
      <c r="E45" s="143">
        <v>1</v>
      </c>
      <c r="F45" s="143" t="s">
        <v>97</v>
      </c>
      <c r="G45" s="145" t="s">
        <v>97</v>
      </c>
      <c r="H45" s="144" t="s">
        <v>273</v>
      </c>
      <c r="I45" s="143">
        <v>1</v>
      </c>
      <c r="J45" s="143" t="s">
        <v>97</v>
      </c>
      <c r="K45" s="145" t="s">
        <v>97</v>
      </c>
      <c r="L45" s="146" t="s">
        <v>272</v>
      </c>
      <c r="M45" s="143">
        <v>1</v>
      </c>
      <c r="N45" s="143" t="s">
        <v>97</v>
      </c>
      <c r="O45" s="145" t="s">
        <v>97</v>
      </c>
      <c r="P45" s="144" t="s">
        <v>273</v>
      </c>
      <c r="Q45" s="143">
        <v>1</v>
      </c>
      <c r="R45" s="143" t="s">
        <v>97</v>
      </c>
      <c r="S45" s="145" t="s">
        <v>97</v>
      </c>
      <c r="T45" s="146" t="s">
        <v>272</v>
      </c>
      <c r="U45" s="143">
        <v>1</v>
      </c>
      <c r="V45" s="143" t="s">
        <v>97</v>
      </c>
      <c r="W45" s="145" t="s">
        <v>97</v>
      </c>
      <c r="Y45" s="147"/>
      <c r="AP45" s="3" t="s">
        <v>1</v>
      </c>
    </row>
    <row r="46" spans="1:42" x14ac:dyDescent="0.2">
      <c r="A46" s="148" t="s">
        <v>258</v>
      </c>
      <c r="B46" s="68">
        <f t="shared" si="1"/>
        <v>38</v>
      </c>
      <c r="C46" s="143">
        <v>1</v>
      </c>
      <c r="D46" s="144" t="s">
        <v>272</v>
      </c>
      <c r="E46" s="143">
        <v>1</v>
      </c>
      <c r="F46" s="143" t="s">
        <v>97</v>
      </c>
      <c r="G46" s="145" t="s">
        <v>97</v>
      </c>
      <c r="H46" s="144" t="s">
        <v>273</v>
      </c>
      <c r="I46" s="143">
        <v>1</v>
      </c>
      <c r="J46" s="143" t="s">
        <v>97</v>
      </c>
      <c r="K46" s="145" t="s">
        <v>97</v>
      </c>
      <c r="L46" s="146" t="s">
        <v>272</v>
      </c>
      <c r="M46" s="143">
        <v>1</v>
      </c>
      <c r="N46" s="143" t="s">
        <v>97</v>
      </c>
      <c r="O46" s="145" t="s">
        <v>97</v>
      </c>
      <c r="P46" s="144" t="s">
        <v>273</v>
      </c>
      <c r="Q46" s="143">
        <v>1</v>
      </c>
      <c r="R46" s="143" t="s">
        <v>97</v>
      </c>
      <c r="S46" s="145" t="s">
        <v>97</v>
      </c>
      <c r="T46" s="146" t="s">
        <v>272</v>
      </c>
      <c r="U46" s="143">
        <v>1</v>
      </c>
      <c r="V46" s="143" t="s">
        <v>97</v>
      </c>
      <c r="W46" s="145" t="s">
        <v>97</v>
      </c>
      <c r="Y46" s="147"/>
      <c r="AP46" s="3" t="s">
        <v>1</v>
      </c>
    </row>
    <row r="47" spans="1:42" x14ac:dyDescent="0.2">
      <c r="A47" s="148" t="s">
        <v>259</v>
      </c>
      <c r="B47" s="68">
        <f t="shared" si="1"/>
        <v>39</v>
      </c>
      <c r="C47" s="143">
        <v>1</v>
      </c>
      <c r="D47" s="144" t="s">
        <v>272</v>
      </c>
      <c r="E47" s="143">
        <v>1</v>
      </c>
      <c r="F47" s="143" t="s">
        <v>97</v>
      </c>
      <c r="G47" s="145" t="s">
        <v>97</v>
      </c>
      <c r="H47" s="144" t="s">
        <v>273</v>
      </c>
      <c r="I47" s="143">
        <v>1</v>
      </c>
      <c r="J47" s="143" t="s">
        <v>97</v>
      </c>
      <c r="K47" s="145" t="s">
        <v>97</v>
      </c>
      <c r="L47" s="146" t="s">
        <v>272</v>
      </c>
      <c r="M47" s="143">
        <v>1</v>
      </c>
      <c r="N47" s="143" t="s">
        <v>97</v>
      </c>
      <c r="O47" s="145" t="s">
        <v>97</v>
      </c>
      <c r="P47" s="144" t="s">
        <v>273</v>
      </c>
      <c r="Q47" s="143">
        <v>1</v>
      </c>
      <c r="R47" s="143" t="s">
        <v>97</v>
      </c>
      <c r="S47" s="145" t="s">
        <v>97</v>
      </c>
      <c r="T47" s="146" t="s">
        <v>272</v>
      </c>
      <c r="U47" s="143">
        <v>1</v>
      </c>
      <c r="V47" s="143" t="s">
        <v>97</v>
      </c>
      <c r="W47" s="145" t="s">
        <v>97</v>
      </c>
      <c r="Y47" s="147"/>
      <c r="AP47" s="3" t="s">
        <v>1</v>
      </c>
    </row>
    <row r="48" spans="1:42" x14ac:dyDescent="0.2">
      <c r="A48" s="149" t="s">
        <v>136</v>
      </c>
      <c r="B48" s="68">
        <f t="shared" si="1"/>
        <v>40</v>
      </c>
      <c r="C48" s="143">
        <v>1</v>
      </c>
      <c r="D48" s="144" t="s">
        <v>272</v>
      </c>
      <c r="E48" s="143">
        <v>1</v>
      </c>
      <c r="F48" s="143" t="s">
        <v>97</v>
      </c>
      <c r="G48" s="145" t="s">
        <v>97</v>
      </c>
      <c r="H48" s="144" t="s">
        <v>273</v>
      </c>
      <c r="I48" s="143">
        <v>1</v>
      </c>
      <c r="J48" s="143" t="s">
        <v>97</v>
      </c>
      <c r="K48" s="145" t="s">
        <v>97</v>
      </c>
      <c r="L48" s="146" t="s">
        <v>272</v>
      </c>
      <c r="M48" s="143">
        <v>1</v>
      </c>
      <c r="N48" s="143" t="s">
        <v>97</v>
      </c>
      <c r="O48" s="145" t="s">
        <v>97</v>
      </c>
      <c r="P48" s="144" t="s">
        <v>273</v>
      </c>
      <c r="Q48" s="143">
        <v>1</v>
      </c>
      <c r="R48" s="143" t="s">
        <v>97</v>
      </c>
      <c r="S48" s="145" t="s">
        <v>97</v>
      </c>
      <c r="T48" s="146" t="s">
        <v>272</v>
      </c>
      <c r="U48" s="143">
        <v>1</v>
      </c>
      <c r="V48" s="143" t="s">
        <v>97</v>
      </c>
      <c r="W48" s="145" t="s">
        <v>97</v>
      </c>
      <c r="Y48" s="147"/>
      <c r="AP48" s="3" t="s">
        <v>1</v>
      </c>
    </row>
    <row r="49" spans="1:42" x14ac:dyDescent="0.2">
      <c r="A49" s="149" t="s">
        <v>297</v>
      </c>
      <c r="B49" s="68">
        <f t="shared" si="1"/>
        <v>41</v>
      </c>
      <c r="C49" s="143">
        <v>1</v>
      </c>
      <c r="D49" s="144" t="s">
        <v>272</v>
      </c>
      <c r="E49" s="143">
        <v>1</v>
      </c>
      <c r="F49" s="143" t="s">
        <v>97</v>
      </c>
      <c r="G49" s="145" t="s">
        <v>97</v>
      </c>
      <c r="H49" s="144" t="s">
        <v>273</v>
      </c>
      <c r="I49" s="143">
        <v>1</v>
      </c>
      <c r="J49" s="143" t="s">
        <v>97</v>
      </c>
      <c r="K49" s="145" t="s">
        <v>97</v>
      </c>
      <c r="L49" s="146" t="s">
        <v>272</v>
      </c>
      <c r="M49" s="143">
        <v>1</v>
      </c>
      <c r="N49" s="143" t="s">
        <v>97</v>
      </c>
      <c r="O49" s="145" t="s">
        <v>97</v>
      </c>
      <c r="P49" s="144" t="s">
        <v>273</v>
      </c>
      <c r="Q49" s="143">
        <v>1</v>
      </c>
      <c r="R49" s="143" t="s">
        <v>97</v>
      </c>
      <c r="S49" s="145" t="s">
        <v>97</v>
      </c>
      <c r="T49" s="146" t="s">
        <v>272</v>
      </c>
      <c r="U49" s="143">
        <v>1</v>
      </c>
      <c r="V49" s="143" t="s">
        <v>97</v>
      </c>
      <c r="W49" s="145" t="s">
        <v>97</v>
      </c>
      <c r="Y49" s="147"/>
      <c r="AP49" s="3" t="s">
        <v>1</v>
      </c>
    </row>
    <row r="50" spans="1:42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Y50" s="147"/>
      <c r="AP50" s="3" t="s">
        <v>1</v>
      </c>
    </row>
    <row r="51" spans="1:42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Y51" s="147"/>
      <c r="AP51" s="3" t="s">
        <v>1</v>
      </c>
    </row>
    <row r="52" spans="1:42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Y52" s="147"/>
      <c r="AP52" s="3" t="s">
        <v>1</v>
      </c>
    </row>
    <row r="53" spans="1:42" x14ac:dyDescent="0.2">
      <c r="AP53" s="3" t="s">
        <v>1</v>
      </c>
    </row>
    <row r="54" spans="1:42" x14ac:dyDescent="0.2">
      <c r="AP54" s="3" t="s">
        <v>1</v>
      </c>
    </row>
    <row r="55" spans="1:42" ht="63.75" x14ac:dyDescent="0.2">
      <c r="A55" s="352" t="s">
        <v>298</v>
      </c>
      <c r="B55" s="66" t="s">
        <v>154</v>
      </c>
      <c r="C55" s="66" t="s">
        <v>55</v>
      </c>
      <c r="D55" s="66" t="s">
        <v>772</v>
      </c>
      <c r="E55" s="150" t="s">
        <v>299</v>
      </c>
      <c r="F55" s="66" t="s">
        <v>300</v>
      </c>
      <c r="G55" s="66" t="s">
        <v>301</v>
      </c>
      <c r="H55" s="66" t="s">
        <v>302</v>
      </c>
      <c r="I55" s="66" t="s">
        <v>303</v>
      </c>
      <c r="J55" s="151" t="s">
        <v>304</v>
      </c>
      <c r="K55" s="150" t="s">
        <v>305</v>
      </c>
      <c r="L55" s="152" t="s">
        <v>268</v>
      </c>
      <c r="M55" s="152" t="s">
        <v>306</v>
      </c>
      <c r="N55" s="152" t="s">
        <v>307</v>
      </c>
      <c r="O55" s="150" t="s">
        <v>305</v>
      </c>
      <c r="P55" s="152" t="s">
        <v>268</v>
      </c>
      <c r="Q55" s="152" t="s">
        <v>306</v>
      </c>
      <c r="R55" s="152" t="s">
        <v>308</v>
      </c>
      <c r="S55" s="150" t="s">
        <v>305</v>
      </c>
      <c r="T55" s="152" t="s">
        <v>268</v>
      </c>
      <c r="U55" s="152" t="s">
        <v>306</v>
      </c>
      <c r="V55" s="152" t="s">
        <v>308</v>
      </c>
      <c r="W55" s="150" t="s">
        <v>305</v>
      </c>
      <c r="X55" s="152" t="s">
        <v>268</v>
      </c>
      <c r="Y55" s="152" t="s">
        <v>306</v>
      </c>
      <c r="Z55" s="152" t="s">
        <v>308</v>
      </c>
      <c r="AP55" s="3" t="s">
        <v>1</v>
      </c>
    </row>
    <row r="56" spans="1:42" x14ac:dyDescent="0.2">
      <c r="A56" s="353"/>
      <c r="B56" s="140">
        <v>1</v>
      </c>
      <c r="C56" s="153">
        <f t="shared" ref="C56:Z56" si="2">1+B56</f>
        <v>2</v>
      </c>
      <c r="D56" s="153">
        <f t="shared" si="2"/>
        <v>3</v>
      </c>
      <c r="E56" s="153">
        <f t="shared" si="2"/>
        <v>4</v>
      </c>
      <c r="F56" s="153">
        <f t="shared" si="2"/>
        <v>5</v>
      </c>
      <c r="G56" s="153">
        <f t="shared" si="2"/>
        <v>6</v>
      </c>
      <c r="H56" s="153">
        <f t="shared" si="2"/>
        <v>7</v>
      </c>
      <c r="I56" s="153">
        <f t="shared" si="2"/>
        <v>8</v>
      </c>
      <c r="J56" s="153">
        <f t="shared" si="2"/>
        <v>9</v>
      </c>
      <c r="K56" s="153">
        <f t="shared" si="2"/>
        <v>10</v>
      </c>
      <c r="L56" s="153">
        <f t="shared" si="2"/>
        <v>11</v>
      </c>
      <c r="M56" s="153">
        <f t="shared" si="2"/>
        <v>12</v>
      </c>
      <c r="N56" s="153">
        <f t="shared" si="2"/>
        <v>13</v>
      </c>
      <c r="O56" s="153">
        <f t="shared" si="2"/>
        <v>14</v>
      </c>
      <c r="P56" s="153">
        <f t="shared" si="2"/>
        <v>15</v>
      </c>
      <c r="Q56" s="153">
        <f t="shared" si="2"/>
        <v>16</v>
      </c>
      <c r="R56" s="153">
        <f t="shared" si="2"/>
        <v>17</v>
      </c>
      <c r="S56" s="153">
        <f t="shared" si="2"/>
        <v>18</v>
      </c>
      <c r="T56" s="153">
        <f t="shared" si="2"/>
        <v>19</v>
      </c>
      <c r="U56" s="153">
        <f t="shared" si="2"/>
        <v>20</v>
      </c>
      <c r="V56" s="153">
        <f t="shared" si="2"/>
        <v>21</v>
      </c>
      <c r="W56" s="153">
        <f t="shared" si="2"/>
        <v>22</v>
      </c>
      <c r="X56" s="153">
        <f t="shared" si="2"/>
        <v>23</v>
      </c>
      <c r="Y56" s="153">
        <f t="shared" si="2"/>
        <v>24</v>
      </c>
      <c r="Z56" s="153">
        <f t="shared" si="2"/>
        <v>25</v>
      </c>
      <c r="AP56" s="3" t="s">
        <v>1</v>
      </c>
    </row>
    <row r="57" spans="1:42" x14ac:dyDescent="0.2">
      <c r="A57" s="68">
        <v>1</v>
      </c>
      <c r="B57" s="154">
        <f>'Input 2 - Inventory'!C7</f>
        <v>0</v>
      </c>
      <c r="C57" s="155">
        <f>'Input 2 - Inventory'!E7</f>
        <v>0</v>
      </c>
      <c r="D57" s="155" t="str">
        <f>IF(OR(LEFT(E57,5)= "Asset",LEFT(E57,5)="Other"),"N/A",'Input 1 - Schedule 1'!B9 &amp; " (Ins/Bank)")</f>
        <v xml:space="preserve"> (Ins/Bank)</v>
      </c>
      <c r="E57" s="156">
        <f>'Input 2 - Inventory'!F7</f>
        <v>0</v>
      </c>
      <c r="F57" s="157" t="str">
        <f>'Input 1 - Schedule 1'!AH9</f>
        <v>N/A</v>
      </c>
      <c r="G57" s="157">
        <f>'Input 2 - Inventory'!R7</f>
        <v>0</v>
      </c>
      <c r="H57" s="157">
        <f>'Input 2 - Inventory'!AG7</f>
        <v>0</v>
      </c>
      <c r="I57" s="158">
        <f>'Input 2 - Inventory'!L7</f>
        <v>0</v>
      </c>
      <c r="J57" s="159">
        <f>'Input 2 - Inventory'!AA7</f>
        <v>0</v>
      </c>
      <c r="K57" s="156" t="e">
        <f>VLOOKUP($E57,'Calc 1 - Scaling (Ins,Bank)'!$A:$W,8,FALSE)</f>
        <v>#N/A</v>
      </c>
      <c r="L57" s="160" t="str">
        <f>IFERROR(VLOOKUP($E57,'Calc 1 - Scaling (Ins,Bank)'!$A:$W,9+IF($K57="Revenue",1,IF(K57="Carrying Value",2,0)),FALSE),"N/A")</f>
        <v>N/A</v>
      </c>
      <c r="M57" s="161" t="str">
        <f t="shared" ref="M57:M61" si="3">IF(L57="N/A","N/A",MAX(0,IF(OR(K57="XS Scalar",K57="Pure Scalar"),$H57*L57,IF(K57="Carrying Value",L57*$G57,$F57*L57))))</f>
        <v>N/A</v>
      </c>
      <c r="N57" s="162" t="str">
        <f>IF(L57="N/A","N/A",IF(K57="XS Scalar",$G57-($H57-$M57),$G57))</f>
        <v>N/A</v>
      </c>
      <c r="O57" s="156" t="e">
        <f>VLOOKUP($E57,'Calc 1 - Scaling (Ins,Bank)'!$A:$W,12,FALSE)</f>
        <v>#N/A</v>
      </c>
      <c r="P57" s="160" t="str">
        <f>IFERROR(VLOOKUP($E57,'Calc 1 - Scaling (Ins,Bank)'!$A:$W,13+IF(O57="Revenue",1,IF(O57="Carrying Value",2,0)),FALSE),"N/A")</f>
        <v>N/A</v>
      </c>
      <c r="Q57" s="161" t="str">
        <f t="shared" ref="Q57:Q61" si="4">IF(P57="N/A","N/A",MAX(0,IF(OR(O57="XS Scalar",O57="Pure Scalar"),$H57*P57,IF(O57="Carrying Value",P57*$G57,$F57*P57))))</f>
        <v>N/A</v>
      </c>
      <c r="R57" s="162" t="str">
        <f>IF(P57="N/A","N/A",IF(O57="XS Scalar",$G57-($H57-$M57),$G57))</f>
        <v>N/A</v>
      </c>
      <c r="S57" s="156" t="e">
        <f>VLOOKUP($E57,'Calc 1 - Scaling (Ins,Bank)'!$A:$W,16,FALSE)</f>
        <v>#N/A</v>
      </c>
      <c r="T57" s="160" t="str">
        <f>IFERROR(VLOOKUP($E57,'Calc 1 - Scaling (Ins,Bank)'!$A:$W,17+IF(S57="Revenue",1,IF(S57="Carrying Value",2,0)),FALSE),"N/A")</f>
        <v>N/A</v>
      </c>
      <c r="U57" s="161" t="str">
        <f t="shared" ref="U57:U61" si="5">IF(T57="N/A","N/A",MAX(0,IF(OR(S57="XS Scalar",S57="Pure Scalar"),$H57*T57,IF(S57="Carrying Value",T57*$G57,$F57*T57))))</f>
        <v>N/A</v>
      </c>
      <c r="V57" s="162" t="str">
        <f>IF(T57="N/A","N/A",IF(S57="XS Scalar",$G57-($H57-$M57),$G57))</f>
        <v>N/A</v>
      </c>
      <c r="W57" s="156" t="e">
        <f>VLOOKUP($E57,'Calc 1 - Scaling (Ins,Bank)'!$A:$W,20,FALSE)</f>
        <v>#N/A</v>
      </c>
      <c r="X57" s="160" t="str">
        <f>IFERROR(VLOOKUP($E57,'Calc 1 - Scaling (Ins,Bank)'!$A:$W,21+IF(W57="Revenue",1,IF(W57="Carrying Value",2,0)),FALSE),"N/A")</f>
        <v>N/A</v>
      </c>
      <c r="Y57" s="161" t="str">
        <f t="shared" ref="Y57:Y61" si="6">IF(X57="N/A","N/A",MAX(0,IF(OR(W57="XS Scalar",W57="Pure Scalar"),$H57*X57,IF(W57="Carrying Value",X57*$G57,$F57*X57))))</f>
        <v>N/A</v>
      </c>
      <c r="Z57" s="162" t="str">
        <f>IF(X57="N/A","N/A",IF(W57="XS Scalar",$G57-($H57-$M57),$G57))</f>
        <v>N/A</v>
      </c>
      <c r="AP57" s="3" t="s">
        <v>1</v>
      </c>
    </row>
    <row r="58" spans="1:42" x14ac:dyDescent="0.2">
      <c r="A58" s="68"/>
      <c r="B58" s="154">
        <f>'Input 2 - Inventory'!C8</f>
        <v>0</v>
      </c>
      <c r="C58" s="155">
        <f>'Input 2 - Inventory'!E8</f>
        <v>0</v>
      </c>
      <c r="D58" s="155" t="str">
        <f>IF(OR(LEFT(E58,5)= "Asset",LEFT(E58,5)="Other"),"N/A",'Input 1 - Schedule 1'!B10 &amp; " (Ins/Bank)")</f>
        <v xml:space="preserve"> (Ins/Bank)</v>
      </c>
      <c r="E58" s="156">
        <f>'Input 2 - Inventory'!F8</f>
        <v>0</v>
      </c>
      <c r="F58" s="157">
        <f>'Input 1 - Schedule 1'!AH10</f>
        <v>0</v>
      </c>
      <c r="G58" s="157">
        <f>'Input 2 - Inventory'!R8</f>
        <v>0</v>
      </c>
      <c r="H58" s="157">
        <f>'Input 2 - Inventory'!AG8</f>
        <v>0</v>
      </c>
      <c r="I58" s="158">
        <f>'Input 2 - Inventory'!L8</f>
        <v>0</v>
      </c>
      <c r="J58" s="159">
        <f>'Input 2 - Inventory'!AA8</f>
        <v>0</v>
      </c>
      <c r="K58" s="156" t="e">
        <f>VLOOKUP($E58,'Calc 1 - Scaling (Ins,Bank)'!$A:$W,8,FALSE)</f>
        <v>#N/A</v>
      </c>
      <c r="L58" s="160" t="str">
        <f>IFERROR(VLOOKUP($E58,'Calc 1 - Scaling (Ins,Bank)'!$A:$W,9+IF($K58="Revenue",1,IF(K58="Carrying Value",2,0)),FALSE),"N/A")</f>
        <v>N/A</v>
      </c>
      <c r="M58" s="161" t="str">
        <f t="shared" si="3"/>
        <v>N/A</v>
      </c>
      <c r="N58" s="162" t="str">
        <f t="shared" ref="N58:N61" si="7">IF(L58="N/A","N/A",IF(K58="XS Scalar",$G58-($H58-$M58),$G58))</f>
        <v>N/A</v>
      </c>
      <c r="O58" s="156" t="e">
        <f>VLOOKUP($E58,'Calc 1 - Scaling (Ins,Bank)'!$A:$W,12,FALSE)</f>
        <v>#N/A</v>
      </c>
      <c r="P58" s="160" t="str">
        <f>IFERROR(VLOOKUP($E58,'Calc 1 - Scaling (Ins,Bank)'!$A:$W,13+IF(O58="Revenue",1,IF(O58="Carrying Value",2,0)),FALSE),"N/A")</f>
        <v>N/A</v>
      </c>
      <c r="Q58" s="161" t="str">
        <f t="shared" si="4"/>
        <v>N/A</v>
      </c>
      <c r="R58" s="162" t="str">
        <f t="shared" ref="R58:R61" si="8">IF(P58="N/A","N/A",IF(O58="XS Scalar",$G58-($H58-$M58),$G58))</f>
        <v>N/A</v>
      </c>
      <c r="S58" s="156" t="e">
        <f>VLOOKUP($E58,'Calc 1 - Scaling (Ins,Bank)'!$A:$W,16,FALSE)</f>
        <v>#N/A</v>
      </c>
      <c r="T58" s="160" t="str">
        <f>IFERROR(VLOOKUP($E58,'Calc 1 - Scaling (Ins,Bank)'!$A:$W,17+IF(S58="Revenue",1,IF(S58="Carrying Value",2,0)),FALSE),"N/A")</f>
        <v>N/A</v>
      </c>
      <c r="U58" s="161" t="str">
        <f t="shared" si="5"/>
        <v>N/A</v>
      </c>
      <c r="V58" s="162" t="str">
        <f t="shared" ref="V58:V61" si="9">IF(T58="N/A","N/A",IF(S58="XS Scalar",$G58-($H58-$M58),$G58))</f>
        <v>N/A</v>
      </c>
      <c r="W58" s="156" t="e">
        <f>VLOOKUP($E58,'Calc 1 - Scaling (Ins,Bank)'!$A:$W,20,FALSE)</f>
        <v>#N/A</v>
      </c>
      <c r="X58" s="160" t="str">
        <f>IFERROR(VLOOKUP($E58,'Calc 1 - Scaling (Ins,Bank)'!$A:$W,21+IF(W58="Revenue",1,IF(W58="Carrying Value",2,0)),FALSE),"N/A")</f>
        <v>N/A</v>
      </c>
      <c r="Y58" s="161" t="str">
        <f t="shared" si="6"/>
        <v>N/A</v>
      </c>
      <c r="Z58" s="162" t="str">
        <f t="shared" ref="Z58:Z61" si="10">IF(X58="N/A","N/A",IF(W58="XS Scalar",$G58-($H58-$M58),$G58))</f>
        <v>N/A</v>
      </c>
      <c r="AP58" s="3" t="s">
        <v>1</v>
      </c>
    </row>
    <row r="59" spans="1:42" x14ac:dyDescent="0.2">
      <c r="A59" s="68">
        <f>A57+1</f>
        <v>2</v>
      </c>
      <c r="B59" s="154">
        <f>'Input 2 - Inventory'!C9</f>
        <v>0</v>
      </c>
      <c r="C59" s="155">
        <f>'Input 2 - Inventory'!E9</f>
        <v>0</v>
      </c>
      <c r="D59" s="155" t="str">
        <f>IF(OR(LEFT(E59,5)= "Asset",LEFT(E59,5)="Other"),"N/A",'Input 1 - Schedule 1'!B11 &amp; " (Ins/Bank)")</f>
        <v xml:space="preserve"> (Ins/Bank)</v>
      </c>
      <c r="E59" s="156">
        <f>'Input 2 - Inventory'!F9</f>
        <v>0</v>
      </c>
      <c r="F59" s="157">
        <f>'Input 1 - Schedule 1'!AH11</f>
        <v>0</v>
      </c>
      <c r="G59" s="157">
        <f>'Input 2 - Inventory'!R9</f>
        <v>0</v>
      </c>
      <c r="H59" s="157">
        <f>'Input 2 - Inventory'!AG9</f>
        <v>0</v>
      </c>
      <c r="I59" s="158">
        <f>'Input 2 - Inventory'!L9</f>
        <v>0</v>
      </c>
      <c r="J59" s="159">
        <f>'Input 2 - Inventory'!AA9</f>
        <v>0</v>
      </c>
      <c r="K59" s="156" t="e">
        <f>VLOOKUP($E59,'Calc 1 - Scaling (Ins,Bank)'!$A:$W,8,FALSE)</f>
        <v>#N/A</v>
      </c>
      <c r="L59" s="160" t="str">
        <f>IFERROR(VLOOKUP($E59,'Calc 1 - Scaling (Ins,Bank)'!$A:$W,9+IF($K59="Revenue",1,IF(K59="Carrying Value",2,0)),FALSE),"N/A")</f>
        <v>N/A</v>
      </c>
      <c r="M59" s="161" t="str">
        <f t="shared" si="3"/>
        <v>N/A</v>
      </c>
      <c r="N59" s="162" t="str">
        <f t="shared" si="7"/>
        <v>N/A</v>
      </c>
      <c r="O59" s="156" t="e">
        <f>VLOOKUP($E59,'Calc 1 - Scaling (Ins,Bank)'!$A:$W,12,FALSE)</f>
        <v>#N/A</v>
      </c>
      <c r="P59" s="160" t="str">
        <f>IFERROR(VLOOKUP($E59,'Calc 1 - Scaling (Ins,Bank)'!$A:$W,13+IF(O59="Revenue",1,IF(O59="Carrying Value",2,0)),FALSE),"N/A")</f>
        <v>N/A</v>
      </c>
      <c r="Q59" s="161" t="str">
        <f t="shared" si="4"/>
        <v>N/A</v>
      </c>
      <c r="R59" s="162" t="str">
        <f t="shared" si="8"/>
        <v>N/A</v>
      </c>
      <c r="S59" s="156" t="e">
        <f>VLOOKUP($E59,'Calc 1 - Scaling (Ins,Bank)'!$A:$W,16,FALSE)</f>
        <v>#N/A</v>
      </c>
      <c r="T59" s="160" t="str">
        <f>IFERROR(VLOOKUP($E59,'Calc 1 - Scaling (Ins,Bank)'!$A:$W,17+IF(S59="Revenue",1,IF(S59="Carrying Value",2,0)),FALSE),"N/A")</f>
        <v>N/A</v>
      </c>
      <c r="U59" s="161" t="str">
        <f t="shared" si="5"/>
        <v>N/A</v>
      </c>
      <c r="V59" s="162" t="str">
        <f t="shared" si="9"/>
        <v>N/A</v>
      </c>
      <c r="W59" s="156" t="e">
        <f>VLOOKUP($E59,'Calc 1 - Scaling (Ins,Bank)'!$A:$W,20,FALSE)</f>
        <v>#N/A</v>
      </c>
      <c r="X59" s="160" t="str">
        <f>IFERROR(VLOOKUP($E59,'Calc 1 - Scaling (Ins,Bank)'!$A:$W,21+IF(W59="Revenue",1,IF(W59="Carrying Value",2,0)),FALSE),"N/A")</f>
        <v>N/A</v>
      </c>
      <c r="Y59" s="161" t="str">
        <f t="shared" si="6"/>
        <v>N/A</v>
      </c>
      <c r="Z59" s="162" t="str">
        <f t="shared" si="10"/>
        <v>N/A</v>
      </c>
      <c r="AP59" s="3" t="s">
        <v>1</v>
      </c>
    </row>
    <row r="60" spans="1:42" x14ac:dyDescent="0.2">
      <c r="A60" s="68">
        <f t="shared" ref="A60:A253" si="11">A59+1</f>
        <v>3</v>
      </c>
      <c r="B60" s="154">
        <f>'Input 2 - Inventory'!C10</f>
        <v>0</v>
      </c>
      <c r="C60" s="155">
        <f>'Input 2 - Inventory'!E10</f>
        <v>0</v>
      </c>
      <c r="D60" s="155" t="str">
        <f>IF(OR(LEFT(E60,5)= "Asset",LEFT(E60,5)="Other"),"N/A",'Input 1 - Schedule 1'!B12 &amp; " (Ins/Bank)")</f>
        <v xml:space="preserve"> (Ins/Bank)</v>
      </c>
      <c r="E60" s="156">
        <f>'Input 2 - Inventory'!F10</f>
        <v>0</v>
      </c>
      <c r="F60" s="157">
        <f>'Input 1 - Schedule 1'!AH12</f>
        <v>0</v>
      </c>
      <c r="G60" s="157">
        <f>'Input 2 - Inventory'!R10</f>
        <v>0</v>
      </c>
      <c r="H60" s="157">
        <f>'Input 2 - Inventory'!AG10</f>
        <v>0</v>
      </c>
      <c r="I60" s="158">
        <f>'Input 2 - Inventory'!L10</f>
        <v>0</v>
      </c>
      <c r="J60" s="159">
        <f>'Input 2 - Inventory'!AA10</f>
        <v>0</v>
      </c>
      <c r="K60" s="156" t="e">
        <f>VLOOKUP($E60,'Calc 1 - Scaling (Ins,Bank)'!$A:$W,8,FALSE)</f>
        <v>#N/A</v>
      </c>
      <c r="L60" s="160" t="str">
        <f>IFERROR(VLOOKUP($E60,'Calc 1 - Scaling (Ins,Bank)'!$A:$W,9+IF($K60="Revenue",1,IF(K60="Carrying Value",2,0)),FALSE),"N/A")</f>
        <v>N/A</v>
      </c>
      <c r="M60" s="161" t="str">
        <f t="shared" si="3"/>
        <v>N/A</v>
      </c>
      <c r="N60" s="162" t="str">
        <f t="shared" si="7"/>
        <v>N/A</v>
      </c>
      <c r="O60" s="156" t="e">
        <f>VLOOKUP($E60,'Calc 1 - Scaling (Ins,Bank)'!$A:$W,12,FALSE)</f>
        <v>#N/A</v>
      </c>
      <c r="P60" s="160" t="str">
        <f>IFERROR(VLOOKUP($E60,'Calc 1 - Scaling (Ins,Bank)'!$A:$W,13+IF(O60="Revenue",1,IF(O60="Carrying Value",2,0)),FALSE),"N/A")</f>
        <v>N/A</v>
      </c>
      <c r="Q60" s="161" t="str">
        <f t="shared" si="4"/>
        <v>N/A</v>
      </c>
      <c r="R60" s="162" t="str">
        <f t="shared" si="8"/>
        <v>N/A</v>
      </c>
      <c r="S60" s="156" t="e">
        <f>VLOOKUP($E60,'Calc 1 - Scaling (Ins,Bank)'!$A:$W,16,FALSE)</f>
        <v>#N/A</v>
      </c>
      <c r="T60" s="160" t="str">
        <f>IFERROR(VLOOKUP($E60,'Calc 1 - Scaling (Ins,Bank)'!$A:$W,17+IF(S60="Revenue",1,IF(S60="Carrying Value",2,0)),FALSE),"N/A")</f>
        <v>N/A</v>
      </c>
      <c r="U60" s="161" t="str">
        <f t="shared" si="5"/>
        <v>N/A</v>
      </c>
      <c r="V60" s="162" t="str">
        <f t="shared" si="9"/>
        <v>N/A</v>
      </c>
      <c r="W60" s="156" t="e">
        <f>VLOOKUP($E60,'Calc 1 - Scaling (Ins,Bank)'!$A:$W,20,FALSE)</f>
        <v>#N/A</v>
      </c>
      <c r="X60" s="160" t="str">
        <f>IFERROR(VLOOKUP($E60,'Calc 1 - Scaling (Ins,Bank)'!$A:$W,21+IF(W60="Revenue",1,IF(W60="Carrying Value",2,0)),FALSE),"N/A")</f>
        <v>N/A</v>
      </c>
      <c r="Y60" s="161" t="str">
        <f t="shared" si="6"/>
        <v>N/A</v>
      </c>
      <c r="Z60" s="162" t="str">
        <f t="shared" si="10"/>
        <v>N/A</v>
      </c>
      <c r="AP60" s="3" t="s">
        <v>1</v>
      </c>
    </row>
    <row r="61" spans="1:42" x14ac:dyDescent="0.2">
      <c r="A61" s="68">
        <f t="shared" si="11"/>
        <v>4</v>
      </c>
      <c r="B61" s="154">
        <f>'Input 2 - Inventory'!C11</f>
        <v>0</v>
      </c>
      <c r="C61" s="155">
        <f>'Input 2 - Inventory'!E11</f>
        <v>0</v>
      </c>
      <c r="D61" s="155" t="str">
        <f>IF(OR(LEFT(E61,5)= "Asset",LEFT(E61,5)="Other"),"N/A",'Input 1 - Schedule 1'!B13 &amp; " (Ins/Bank)")</f>
        <v xml:space="preserve"> (Ins/Bank)</v>
      </c>
      <c r="E61" s="156">
        <f>'Input 2 - Inventory'!F11</f>
        <v>0</v>
      </c>
      <c r="F61" s="157">
        <f>'Input 1 - Schedule 1'!AH13</f>
        <v>0</v>
      </c>
      <c r="G61" s="157">
        <f>'Input 2 - Inventory'!R11</f>
        <v>0</v>
      </c>
      <c r="H61" s="157">
        <f>'Input 2 - Inventory'!AG11</f>
        <v>0</v>
      </c>
      <c r="I61" s="158">
        <f>'Input 2 - Inventory'!L11</f>
        <v>0</v>
      </c>
      <c r="J61" s="159">
        <f>'Input 2 - Inventory'!AA11</f>
        <v>0</v>
      </c>
      <c r="K61" s="156" t="e">
        <f>VLOOKUP($E61,'Calc 1 - Scaling (Ins,Bank)'!$A:$W,8,FALSE)</f>
        <v>#N/A</v>
      </c>
      <c r="L61" s="160" t="str">
        <f>IFERROR(VLOOKUP($E61,'Calc 1 - Scaling (Ins,Bank)'!$A:$W,9+IF($K61="Revenue",1,IF(K61="Carrying Value",2,0)),FALSE),"N/A")</f>
        <v>N/A</v>
      </c>
      <c r="M61" s="161" t="str">
        <f t="shared" si="3"/>
        <v>N/A</v>
      </c>
      <c r="N61" s="162" t="str">
        <f t="shared" si="7"/>
        <v>N/A</v>
      </c>
      <c r="O61" s="156" t="e">
        <f>VLOOKUP($E61,'Calc 1 - Scaling (Ins,Bank)'!$A:$W,12,FALSE)</f>
        <v>#N/A</v>
      </c>
      <c r="P61" s="160" t="str">
        <f>IFERROR(VLOOKUP($E61,'Calc 1 - Scaling (Ins,Bank)'!$A:$W,13+IF(O61="Revenue",1,IF(O61="Carrying Value",2,0)),FALSE),"N/A")</f>
        <v>N/A</v>
      </c>
      <c r="Q61" s="161" t="str">
        <f t="shared" si="4"/>
        <v>N/A</v>
      </c>
      <c r="R61" s="162" t="str">
        <f t="shared" si="8"/>
        <v>N/A</v>
      </c>
      <c r="S61" s="156" t="e">
        <f>VLOOKUP($E61,'Calc 1 - Scaling (Ins,Bank)'!$A:$W,16,FALSE)</f>
        <v>#N/A</v>
      </c>
      <c r="T61" s="160" t="str">
        <f>IFERROR(VLOOKUP($E61,'Calc 1 - Scaling (Ins,Bank)'!$A:$W,17+IF(S61="Revenue",1,IF(S61="Carrying Value",2,0)),FALSE),"N/A")</f>
        <v>N/A</v>
      </c>
      <c r="U61" s="161" t="str">
        <f t="shared" si="5"/>
        <v>N/A</v>
      </c>
      <c r="V61" s="162" t="str">
        <f t="shared" si="9"/>
        <v>N/A</v>
      </c>
      <c r="W61" s="156" t="e">
        <f>VLOOKUP($E61,'Calc 1 - Scaling (Ins,Bank)'!$A:$W,20,FALSE)</f>
        <v>#N/A</v>
      </c>
      <c r="X61" s="160" t="str">
        <f>IFERROR(VLOOKUP($E61,'Calc 1 - Scaling (Ins,Bank)'!$A:$W,21+IF(W61="Revenue",1,IF(W61="Carrying Value",2,0)),FALSE),"N/A")</f>
        <v>N/A</v>
      </c>
      <c r="Y61" s="161" t="str">
        <f t="shared" si="6"/>
        <v>N/A</v>
      </c>
      <c r="Z61" s="162" t="str">
        <f t="shared" si="10"/>
        <v>N/A</v>
      </c>
      <c r="AP61" s="3" t="s">
        <v>1</v>
      </c>
    </row>
    <row r="62" spans="1:42" x14ac:dyDescent="0.2">
      <c r="A62" s="68">
        <f t="shared" si="11"/>
        <v>5</v>
      </c>
      <c r="B62" s="154">
        <f>'Input 2 - Inventory'!C12</f>
        <v>0</v>
      </c>
      <c r="C62" s="155">
        <f>'Input 2 - Inventory'!E12</f>
        <v>0</v>
      </c>
      <c r="D62" s="155" t="str">
        <f>IF(OR(LEFT(E62,5)= "Asset",LEFT(E62,5)="Other"),"N/A",'Input 1 - Schedule 1'!B14 &amp; " (Ins/Bank)")</f>
        <v xml:space="preserve"> (Ins/Bank)</v>
      </c>
      <c r="E62" s="156">
        <f>'Input 2 - Inventory'!F12</f>
        <v>0</v>
      </c>
      <c r="F62" s="157">
        <f>'Input 1 - Schedule 1'!AH14</f>
        <v>0</v>
      </c>
      <c r="G62" s="157">
        <f>'Input 2 - Inventory'!R12</f>
        <v>0</v>
      </c>
      <c r="H62" s="157">
        <f>'Input 2 - Inventory'!AG12</f>
        <v>0</v>
      </c>
      <c r="I62" s="158">
        <f>'Input 2 - Inventory'!L12</f>
        <v>0</v>
      </c>
      <c r="J62" s="159">
        <f>'Input 2 - Inventory'!AA12</f>
        <v>0</v>
      </c>
      <c r="K62" s="156" t="e">
        <f>VLOOKUP($E62,'Calc 1 - Scaling (Ins,Bank)'!$A:$W,8,FALSE)</f>
        <v>#N/A</v>
      </c>
      <c r="L62" s="160" t="str">
        <f>IFERROR(VLOOKUP($E62,'Calc 1 - Scaling (Ins,Bank)'!$A:$W,9+IF($K62="Revenue",1,IF(K62="Carrying Value",2,0)),FALSE),"N/A")</f>
        <v>N/A</v>
      </c>
      <c r="M62" s="161" t="str">
        <f t="shared" ref="M62:M125" si="12">IF(L62="N/A","N/A",MAX(0,IF(OR(K62="XS Scalar",K62="Pure Scalar"),$H62*L62,IF(K62="Carrying Value",L62*$G62,$F62*L62))))</f>
        <v>N/A</v>
      </c>
      <c r="N62" s="162" t="str">
        <f t="shared" ref="N62:N125" si="13">IF(L62="N/A","N/A",IF(K62="XS Scalar",$G62-($H62-$M62),$G62))</f>
        <v>N/A</v>
      </c>
      <c r="O62" s="156" t="e">
        <f>VLOOKUP($E62,'Calc 1 - Scaling (Ins,Bank)'!$A:$W,12,FALSE)</f>
        <v>#N/A</v>
      </c>
      <c r="P62" s="160" t="str">
        <f>IFERROR(VLOOKUP($E62,'Calc 1 - Scaling (Ins,Bank)'!$A:$W,13+IF(O62="Revenue",1,IF(O62="Carrying Value",2,0)),FALSE),"N/A")</f>
        <v>N/A</v>
      </c>
      <c r="Q62" s="161" t="str">
        <f t="shared" ref="Q62:Q125" si="14">IF(P62="N/A","N/A",MAX(0,IF(OR(O62="XS Scalar",O62="Pure Scalar"),$H62*P62,IF(O62="Carrying Value",P62*$G62,$F62*P62))))</f>
        <v>N/A</v>
      </c>
      <c r="R62" s="162" t="str">
        <f t="shared" ref="R62:R125" si="15">IF(P62="N/A","N/A",IF(O62="XS Scalar",$G62-($H62-$M62),$G62))</f>
        <v>N/A</v>
      </c>
      <c r="S62" s="156" t="e">
        <f>VLOOKUP($E62,'Calc 1 - Scaling (Ins,Bank)'!$A:$W,16,FALSE)</f>
        <v>#N/A</v>
      </c>
      <c r="T62" s="160" t="str">
        <f>IFERROR(VLOOKUP($E62,'Calc 1 - Scaling (Ins,Bank)'!$A:$W,17+IF(S62="Revenue",1,IF(S62="Carrying Value",2,0)),FALSE),"N/A")</f>
        <v>N/A</v>
      </c>
      <c r="U62" s="161" t="str">
        <f t="shared" ref="U62:U125" si="16">IF(T62="N/A","N/A",MAX(0,IF(OR(S62="XS Scalar",S62="Pure Scalar"),$H62*T62,IF(S62="Carrying Value",T62*$G62,$F62*T62))))</f>
        <v>N/A</v>
      </c>
      <c r="V62" s="162" t="str">
        <f t="shared" ref="V62:V125" si="17">IF(T62="N/A","N/A",IF(S62="XS Scalar",$G62-($H62-$M62),$G62))</f>
        <v>N/A</v>
      </c>
      <c r="W62" s="156" t="e">
        <f>VLOOKUP($E62,'Calc 1 - Scaling (Ins,Bank)'!$A:$W,20,FALSE)</f>
        <v>#N/A</v>
      </c>
      <c r="X62" s="160" t="str">
        <f>IFERROR(VLOOKUP($E62,'Calc 1 - Scaling (Ins,Bank)'!$A:$W,21+IF(W62="Revenue",1,IF(W62="Carrying Value",2,0)),FALSE),"N/A")</f>
        <v>N/A</v>
      </c>
      <c r="Y62" s="161" t="str">
        <f t="shared" ref="Y62:Y125" si="18">IF(X62="N/A","N/A",MAX(0,IF(OR(W62="XS Scalar",W62="Pure Scalar"),$H62*X62,IF(W62="Carrying Value",X62*$G62,$F62*X62))))</f>
        <v>N/A</v>
      </c>
      <c r="Z62" s="162" t="str">
        <f t="shared" ref="Z62:Z125" si="19">IF(X62="N/A","N/A",IF(W62="XS Scalar",$G62-($H62-$M62),$G62))</f>
        <v>N/A</v>
      </c>
      <c r="AP62" s="3"/>
    </row>
    <row r="63" spans="1:42" x14ac:dyDescent="0.2">
      <c r="A63" s="68">
        <f t="shared" si="11"/>
        <v>6</v>
      </c>
      <c r="B63" s="154">
        <f>'Input 2 - Inventory'!C13</f>
        <v>0</v>
      </c>
      <c r="C63" s="155">
        <f>'Input 2 - Inventory'!E13</f>
        <v>0</v>
      </c>
      <c r="D63" s="155" t="str">
        <f>IF(OR(LEFT(E63,5)= "Asset",LEFT(E63,5)="Other"),"N/A",'Input 1 - Schedule 1'!B15 &amp; " (Ins/Bank)")</f>
        <v xml:space="preserve"> (Ins/Bank)</v>
      </c>
      <c r="E63" s="156">
        <f>'Input 2 - Inventory'!F13</f>
        <v>0</v>
      </c>
      <c r="F63" s="157">
        <f>'Input 1 - Schedule 1'!AH15</f>
        <v>0</v>
      </c>
      <c r="G63" s="157">
        <f>'Input 2 - Inventory'!R13</f>
        <v>0</v>
      </c>
      <c r="H63" s="157">
        <f>'Input 2 - Inventory'!AG13</f>
        <v>0</v>
      </c>
      <c r="I63" s="158">
        <f>'Input 2 - Inventory'!L13</f>
        <v>0</v>
      </c>
      <c r="J63" s="159">
        <f>'Input 2 - Inventory'!AA13</f>
        <v>0</v>
      </c>
      <c r="K63" s="156" t="e">
        <f>VLOOKUP($E63,'Calc 1 - Scaling (Ins,Bank)'!$A:$W,8,FALSE)</f>
        <v>#N/A</v>
      </c>
      <c r="L63" s="160" t="str">
        <f>IFERROR(VLOOKUP($E63,'Calc 1 - Scaling (Ins,Bank)'!$A:$W,9+IF($K63="Revenue",1,IF(K63="Carrying Value",2,0)),FALSE),"N/A")</f>
        <v>N/A</v>
      </c>
      <c r="M63" s="161" t="str">
        <f t="shared" si="12"/>
        <v>N/A</v>
      </c>
      <c r="N63" s="162" t="str">
        <f t="shared" si="13"/>
        <v>N/A</v>
      </c>
      <c r="O63" s="156" t="e">
        <f>VLOOKUP($E63,'Calc 1 - Scaling (Ins,Bank)'!$A:$W,12,FALSE)</f>
        <v>#N/A</v>
      </c>
      <c r="P63" s="160" t="str">
        <f>IFERROR(VLOOKUP($E63,'Calc 1 - Scaling (Ins,Bank)'!$A:$W,13+IF(O63="Revenue",1,IF(O63="Carrying Value",2,0)),FALSE),"N/A")</f>
        <v>N/A</v>
      </c>
      <c r="Q63" s="161" t="str">
        <f t="shared" si="14"/>
        <v>N/A</v>
      </c>
      <c r="R63" s="162" t="str">
        <f t="shared" si="15"/>
        <v>N/A</v>
      </c>
      <c r="S63" s="156" t="e">
        <f>VLOOKUP($E63,'Calc 1 - Scaling (Ins,Bank)'!$A:$W,16,FALSE)</f>
        <v>#N/A</v>
      </c>
      <c r="T63" s="160" t="str">
        <f>IFERROR(VLOOKUP($E63,'Calc 1 - Scaling (Ins,Bank)'!$A:$W,17+IF(S63="Revenue",1,IF(S63="Carrying Value",2,0)),FALSE),"N/A")</f>
        <v>N/A</v>
      </c>
      <c r="U63" s="161" t="str">
        <f t="shared" si="16"/>
        <v>N/A</v>
      </c>
      <c r="V63" s="162" t="str">
        <f t="shared" si="17"/>
        <v>N/A</v>
      </c>
      <c r="W63" s="156" t="e">
        <f>VLOOKUP($E63,'Calc 1 - Scaling (Ins,Bank)'!$A:$W,20,FALSE)</f>
        <v>#N/A</v>
      </c>
      <c r="X63" s="160" t="str">
        <f>IFERROR(VLOOKUP($E63,'Calc 1 - Scaling (Ins,Bank)'!$A:$W,21+IF(W63="Revenue",1,IF(W63="Carrying Value",2,0)),FALSE),"N/A")</f>
        <v>N/A</v>
      </c>
      <c r="Y63" s="161" t="str">
        <f t="shared" si="18"/>
        <v>N/A</v>
      </c>
      <c r="Z63" s="162" t="str">
        <f t="shared" si="19"/>
        <v>N/A</v>
      </c>
      <c r="AP63" s="3"/>
    </row>
    <row r="64" spans="1:42" x14ac:dyDescent="0.2">
      <c r="A64" s="68">
        <f t="shared" si="11"/>
        <v>7</v>
      </c>
      <c r="B64" s="154">
        <f>'Input 2 - Inventory'!C14</f>
        <v>0</v>
      </c>
      <c r="C64" s="155">
        <f>'Input 2 - Inventory'!E14</f>
        <v>0</v>
      </c>
      <c r="D64" s="155" t="str">
        <f>IF(OR(LEFT(E64,5)= "Asset",LEFT(E64,5)="Other"),"N/A",'Input 1 - Schedule 1'!B16 &amp; " (Ins/Bank)")</f>
        <v xml:space="preserve"> (Ins/Bank)</v>
      </c>
      <c r="E64" s="156">
        <f>'Input 2 - Inventory'!F14</f>
        <v>0</v>
      </c>
      <c r="F64" s="157">
        <f>'Input 1 - Schedule 1'!AH16</f>
        <v>0</v>
      </c>
      <c r="G64" s="157">
        <f>'Input 2 - Inventory'!R14</f>
        <v>0</v>
      </c>
      <c r="H64" s="157">
        <f>'Input 2 - Inventory'!AG14</f>
        <v>0</v>
      </c>
      <c r="I64" s="158">
        <f>'Input 2 - Inventory'!L14</f>
        <v>0</v>
      </c>
      <c r="J64" s="159">
        <f>'Input 2 - Inventory'!AA14</f>
        <v>0</v>
      </c>
      <c r="K64" s="156" t="e">
        <f>VLOOKUP($E64,'Calc 1 - Scaling (Ins,Bank)'!$A:$W,8,FALSE)</f>
        <v>#N/A</v>
      </c>
      <c r="L64" s="160" t="str">
        <f>IFERROR(VLOOKUP($E64,'Calc 1 - Scaling (Ins,Bank)'!$A:$W,9+IF($K64="Revenue",1,IF(K64="Carrying Value",2,0)),FALSE),"N/A")</f>
        <v>N/A</v>
      </c>
      <c r="M64" s="161" t="str">
        <f t="shared" si="12"/>
        <v>N/A</v>
      </c>
      <c r="N64" s="162" t="str">
        <f t="shared" si="13"/>
        <v>N/A</v>
      </c>
      <c r="O64" s="156" t="e">
        <f>VLOOKUP($E64,'Calc 1 - Scaling (Ins,Bank)'!$A:$W,12,FALSE)</f>
        <v>#N/A</v>
      </c>
      <c r="P64" s="160" t="str">
        <f>IFERROR(VLOOKUP($E64,'Calc 1 - Scaling (Ins,Bank)'!$A:$W,13+IF(O64="Revenue",1,IF(O64="Carrying Value",2,0)),FALSE),"N/A")</f>
        <v>N/A</v>
      </c>
      <c r="Q64" s="161" t="str">
        <f t="shared" si="14"/>
        <v>N/A</v>
      </c>
      <c r="R64" s="162" t="str">
        <f t="shared" si="15"/>
        <v>N/A</v>
      </c>
      <c r="S64" s="156" t="e">
        <f>VLOOKUP($E64,'Calc 1 - Scaling (Ins,Bank)'!$A:$W,16,FALSE)</f>
        <v>#N/A</v>
      </c>
      <c r="T64" s="160" t="str">
        <f>IFERROR(VLOOKUP($E64,'Calc 1 - Scaling (Ins,Bank)'!$A:$W,17+IF(S64="Revenue",1,IF(S64="Carrying Value",2,0)),FALSE),"N/A")</f>
        <v>N/A</v>
      </c>
      <c r="U64" s="161" t="str">
        <f t="shared" si="16"/>
        <v>N/A</v>
      </c>
      <c r="V64" s="162" t="str">
        <f t="shared" si="17"/>
        <v>N/A</v>
      </c>
      <c r="W64" s="156" t="e">
        <f>VLOOKUP($E64,'Calc 1 - Scaling (Ins,Bank)'!$A:$W,20,FALSE)</f>
        <v>#N/A</v>
      </c>
      <c r="X64" s="160" t="str">
        <f>IFERROR(VLOOKUP($E64,'Calc 1 - Scaling (Ins,Bank)'!$A:$W,21+IF(W64="Revenue",1,IF(W64="Carrying Value",2,0)),FALSE),"N/A")</f>
        <v>N/A</v>
      </c>
      <c r="Y64" s="161" t="str">
        <f t="shared" si="18"/>
        <v>N/A</v>
      </c>
      <c r="Z64" s="162" t="str">
        <f t="shared" si="19"/>
        <v>N/A</v>
      </c>
      <c r="AP64" s="3"/>
    </row>
    <row r="65" spans="1:42" x14ac:dyDescent="0.2">
      <c r="A65" s="68">
        <f t="shared" si="11"/>
        <v>8</v>
      </c>
      <c r="B65" s="154">
        <f>'Input 2 - Inventory'!C15</f>
        <v>0</v>
      </c>
      <c r="C65" s="155">
        <f>'Input 2 - Inventory'!E15</f>
        <v>0</v>
      </c>
      <c r="D65" s="155" t="str">
        <f>IF(OR(LEFT(E65,5)= "Asset",LEFT(E65,5)="Other"),"N/A",'Input 1 - Schedule 1'!B17 &amp; " (Ins/Bank)")</f>
        <v xml:space="preserve"> (Ins/Bank)</v>
      </c>
      <c r="E65" s="156">
        <f>'Input 2 - Inventory'!F15</f>
        <v>0</v>
      </c>
      <c r="F65" s="157">
        <f>'Input 1 - Schedule 1'!AH17</f>
        <v>0</v>
      </c>
      <c r="G65" s="157">
        <f>'Input 2 - Inventory'!R15</f>
        <v>0</v>
      </c>
      <c r="H65" s="157">
        <f>'Input 2 - Inventory'!AG15</f>
        <v>0</v>
      </c>
      <c r="I65" s="158">
        <f>'Input 2 - Inventory'!L15</f>
        <v>0</v>
      </c>
      <c r="J65" s="159">
        <f>'Input 2 - Inventory'!AA15</f>
        <v>0</v>
      </c>
      <c r="K65" s="156" t="e">
        <f>VLOOKUP($E65,'Calc 1 - Scaling (Ins,Bank)'!$A:$W,8,FALSE)</f>
        <v>#N/A</v>
      </c>
      <c r="L65" s="160" t="str">
        <f>IFERROR(VLOOKUP($E65,'Calc 1 - Scaling (Ins,Bank)'!$A:$W,9+IF($K65="Revenue",1,IF(K65="Carrying Value",2,0)),FALSE),"N/A")</f>
        <v>N/A</v>
      </c>
      <c r="M65" s="161" t="str">
        <f t="shared" si="12"/>
        <v>N/A</v>
      </c>
      <c r="N65" s="162" t="str">
        <f t="shared" si="13"/>
        <v>N/A</v>
      </c>
      <c r="O65" s="156" t="e">
        <f>VLOOKUP($E65,'Calc 1 - Scaling (Ins,Bank)'!$A:$W,12,FALSE)</f>
        <v>#N/A</v>
      </c>
      <c r="P65" s="160" t="str">
        <f>IFERROR(VLOOKUP($E65,'Calc 1 - Scaling (Ins,Bank)'!$A:$W,13+IF(O65="Revenue",1,IF(O65="Carrying Value",2,0)),FALSE),"N/A")</f>
        <v>N/A</v>
      </c>
      <c r="Q65" s="161" t="str">
        <f t="shared" si="14"/>
        <v>N/A</v>
      </c>
      <c r="R65" s="162" t="str">
        <f t="shared" si="15"/>
        <v>N/A</v>
      </c>
      <c r="S65" s="156" t="e">
        <f>VLOOKUP($E65,'Calc 1 - Scaling (Ins,Bank)'!$A:$W,16,FALSE)</f>
        <v>#N/A</v>
      </c>
      <c r="T65" s="160" t="str">
        <f>IFERROR(VLOOKUP($E65,'Calc 1 - Scaling (Ins,Bank)'!$A:$W,17+IF(S65="Revenue",1,IF(S65="Carrying Value",2,0)),FALSE),"N/A")</f>
        <v>N/A</v>
      </c>
      <c r="U65" s="161" t="str">
        <f t="shared" si="16"/>
        <v>N/A</v>
      </c>
      <c r="V65" s="162" t="str">
        <f t="shared" si="17"/>
        <v>N/A</v>
      </c>
      <c r="W65" s="156" t="e">
        <f>VLOOKUP($E65,'Calc 1 - Scaling (Ins,Bank)'!$A:$W,20,FALSE)</f>
        <v>#N/A</v>
      </c>
      <c r="X65" s="160" t="str">
        <f>IFERROR(VLOOKUP($E65,'Calc 1 - Scaling (Ins,Bank)'!$A:$W,21+IF(W65="Revenue",1,IF(W65="Carrying Value",2,0)),FALSE),"N/A")</f>
        <v>N/A</v>
      </c>
      <c r="Y65" s="161" t="str">
        <f t="shared" si="18"/>
        <v>N/A</v>
      </c>
      <c r="Z65" s="162" t="str">
        <f t="shared" si="19"/>
        <v>N/A</v>
      </c>
      <c r="AP65" s="3"/>
    </row>
    <row r="66" spans="1:42" x14ac:dyDescent="0.2">
      <c r="A66" s="68">
        <f t="shared" si="11"/>
        <v>9</v>
      </c>
      <c r="B66" s="154">
        <f>'Input 2 - Inventory'!C16</f>
        <v>0</v>
      </c>
      <c r="C66" s="155">
        <f>'Input 2 - Inventory'!E16</f>
        <v>0</v>
      </c>
      <c r="D66" s="155" t="str">
        <f>IF(OR(LEFT(E66,5)= "Asset",LEFT(E66,5)="Other"),"N/A",'Input 1 - Schedule 1'!B18 &amp; " (Ins/Bank)")</f>
        <v xml:space="preserve"> (Ins/Bank)</v>
      </c>
      <c r="E66" s="156">
        <f>'Input 2 - Inventory'!F16</f>
        <v>0</v>
      </c>
      <c r="F66" s="157">
        <f>'Input 1 - Schedule 1'!AH18</f>
        <v>0</v>
      </c>
      <c r="G66" s="157">
        <f>'Input 2 - Inventory'!R16</f>
        <v>0</v>
      </c>
      <c r="H66" s="157">
        <f>'Input 2 - Inventory'!AG16</f>
        <v>0</v>
      </c>
      <c r="I66" s="158">
        <f>'Input 2 - Inventory'!L16</f>
        <v>0</v>
      </c>
      <c r="J66" s="159">
        <f>'Input 2 - Inventory'!AA16</f>
        <v>0</v>
      </c>
      <c r="K66" s="156" t="e">
        <f>VLOOKUP($E66,'Calc 1 - Scaling (Ins,Bank)'!$A:$W,8,FALSE)</f>
        <v>#N/A</v>
      </c>
      <c r="L66" s="160" t="str">
        <f>IFERROR(VLOOKUP($E66,'Calc 1 - Scaling (Ins,Bank)'!$A:$W,9+IF($K66="Revenue",1,IF(K66="Carrying Value",2,0)),FALSE),"N/A")</f>
        <v>N/A</v>
      </c>
      <c r="M66" s="161" t="str">
        <f t="shared" si="12"/>
        <v>N/A</v>
      </c>
      <c r="N66" s="162" t="str">
        <f t="shared" si="13"/>
        <v>N/A</v>
      </c>
      <c r="O66" s="156" t="e">
        <f>VLOOKUP($E66,'Calc 1 - Scaling (Ins,Bank)'!$A:$W,12,FALSE)</f>
        <v>#N/A</v>
      </c>
      <c r="P66" s="160" t="str">
        <f>IFERROR(VLOOKUP($E66,'Calc 1 - Scaling (Ins,Bank)'!$A:$W,13+IF(O66="Revenue",1,IF(O66="Carrying Value",2,0)),FALSE),"N/A")</f>
        <v>N/A</v>
      </c>
      <c r="Q66" s="161" t="str">
        <f t="shared" si="14"/>
        <v>N/A</v>
      </c>
      <c r="R66" s="162" t="str">
        <f t="shared" si="15"/>
        <v>N/A</v>
      </c>
      <c r="S66" s="156" t="e">
        <f>VLOOKUP($E66,'Calc 1 - Scaling (Ins,Bank)'!$A:$W,16,FALSE)</f>
        <v>#N/A</v>
      </c>
      <c r="T66" s="160" t="str">
        <f>IFERROR(VLOOKUP($E66,'Calc 1 - Scaling (Ins,Bank)'!$A:$W,17+IF(S66="Revenue",1,IF(S66="Carrying Value",2,0)),FALSE),"N/A")</f>
        <v>N/A</v>
      </c>
      <c r="U66" s="161" t="str">
        <f t="shared" si="16"/>
        <v>N/A</v>
      </c>
      <c r="V66" s="162" t="str">
        <f t="shared" si="17"/>
        <v>N/A</v>
      </c>
      <c r="W66" s="156" t="e">
        <f>VLOOKUP($E66,'Calc 1 - Scaling (Ins,Bank)'!$A:$W,20,FALSE)</f>
        <v>#N/A</v>
      </c>
      <c r="X66" s="160" t="str">
        <f>IFERROR(VLOOKUP($E66,'Calc 1 - Scaling (Ins,Bank)'!$A:$W,21+IF(W66="Revenue",1,IF(W66="Carrying Value",2,0)),FALSE),"N/A")</f>
        <v>N/A</v>
      </c>
      <c r="Y66" s="161" t="str">
        <f t="shared" si="18"/>
        <v>N/A</v>
      </c>
      <c r="Z66" s="162" t="str">
        <f t="shared" si="19"/>
        <v>N/A</v>
      </c>
      <c r="AP66" s="3"/>
    </row>
    <row r="67" spans="1:42" x14ac:dyDescent="0.2">
      <c r="A67" s="68">
        <f t="shared" si="11"/>
        <v>10</v>
      </c>
      <c r="B67" s="154">
        <f>'Input 2 - Inventory'!C17</f>
        <v>0</v>
      </c>
      <c r="C67" s="155">
        <f>'Input 2 - Inventory'!E17</f>
        <v>0</v>
      </c>
      <c r="D67" s="155" t="str">
        <f>IF(OR(LEFT(E67,5)= "Asset",LEFT(E67,5)="Other"),"N/A",'Input 1 - Schedule 1'!B19 &amp; " (Ins/Bank)")</f>
        <v xml:space="preserve"> (Ins/Bank)</v>
      </c>
      <c r="E67" s="156">
        <f>'Input 2 - Inventory'!F17</f>
        <v>0</v>
      </c>
      <c r="F67" s="157">
        <f>'Input 1 - Schedule 1'!AH19</f>
        <v>0</v>
      </c>
      <c r="G67" s="157">
        <f>'Input 2 - Inventory'!R17</f>
        <v>0</v>
      </c>
      <c r="H67" s="157">
        <f>'Input 2 - Inventory'!AG17</f>
        <v>0</v>
      </c>
      <c r="I67" s="158">
        <f>'Input 2 - Inventory'!L17</f>
        <v>0</v>
      </c>
      <c r="J67" s="159">
        <f>'Input 2 - Inventory'!AA17</f>
        <v>0</v>
      </c>
      <c r="K67" s="156" t="e">
        <f>VLOOKUP($E67,'Calc 1 - Scaling (Ins,Bank)'!$A:$W,8,FALSE)</f>
        <v>#N/A</v>
      </c>
      <c r="L67" s="160" t="str">
        <f>IFERROR(VLOOKUP($E67,'Calc 1 - Scaling (Ins,Bank)'!$A:$W,9+IF($K67="Revenue",1,IF(K67="Carrying Value",2,0)),FALSE),"N/A")</f>
        <v>N/A</v>
      </c>
      <c r="M67" s="161" t="str">
        <f t="shared" si="12"/>
        <v>N/A</v>
      </c>
      <c r="N67" s="162" t="str">
        <f t="shared" si="13"/>
        <v>N/A</v>
      </c>
      <c r="O67" s="156" t="e">
        <f>VLOOKUP($E67,'Calc 1 - Scaling (Ins,Bank)'!$A:$W,12,FALSE)</f>
        <v>#N/A</v>
      </c>
      <c r="P67" s="160" t="str">
        <f>IFERROR(VLOOKUP($E67,'Calc 1 - Scaling (Ins,Bank)'!$A:$W,13+IF(O67="Revenue",1,IF(O67="Carrying Value",2,0)),FALSE),"N/A")</f>
        <v>N/A</v>
      </c>
      <c r="Q67" s="161" t="str">
        <f t="shared" si="14"/>
        <v>N/A</v>
      </c>
      <c r="R67" s="162" t="str">
        <f t="shared" si="15"/>
        <v>N/A</v>
      </c>
      <c r="S67" s="156" t="e">
        <f>VLOOKUP($E67,'Calc 1 - Scaling (Ins,Bank)'!$A:$W,16,FALSE)</f>
        <v>#N/A</v>
      </c>
      <c r="T67" s="160" t="str">
        <f>IFERROR(VLOOKUP($E67,'Calc 1 - Scaling (Ins,Bank)'!$A:$W,17+IF(S67="Revenue",1,IF(S67="Carrying Value",2,0)),FALSE),"N/A")</f>
        <v>N/A</v>
      </c>
      <c r="U67" s="161" t="str">
        <f t="shared" si="16"/>
        <v>N/A</v>
      </c>
      <c r="V67" s="162" t="str">
        <f t="shared" si="17"/>
        <v>N/A</v>
      </c>
      <c r="W67" s="156" t="e">
        <f>VLOOKUP($E67,'Calc 1 - Scaling (Ins,Bank)'!$A:$W,20,FALSE)</f>
        <v>#N/A</v>
      </c>
      <c r="X67" s="160" t="str">
        <f>IFERROR(VLOOKUP($E67,'Calc 1 - Scaling (Ins,Bank)'!$A:$W,21+IF(W67="Revenue",1,IF(W67="Carrying Value",2,0)),FALSE),"N/A")</f>
        <v>N/A</v>
      </c>
      <c r="Y67" s="161" t="str">
        <f t="shared" si="18"/>
        <v>N/A</v>
      </c>
      <c r="Z67" s="162" t="str">
        <f t="shared" si="19"/>
        <v>N/A</v>
      </c>
      <c r="AP67" s="3"/>
    </row>
    <row r="68" spans="1:42" x14ac:dyDescent="0.2">
      <c r="A68" s="68">
        <f t="shared" si="11"/>
        <v>11</v>
      </c>
      <c r="B68" s="154">
        <f>'Input 2 - Inventory'!C18</f>
        <v>0</v>
      </c>
      <c r="C68" s="155">
        <f>'Input 2 - Inventory'!E18</f>
        <v>0</v>
      </c>
      <c r="D68" s="155" t="str">
        <f>IF(OR(LEFT(E68,5)= "Asset",LEFT(E68,5)="Other"),"N/A",'Input 1 - Schedule 1'!B20 &amp; " (Ins/Bank)")</f>
        <v xml:space="preserve"> (Ins/Bank)</v>
      </c>
      <c r="E68" s="156">
        <f>'Input 2 - Inventory'!F18</f>
        <v>0</v>
      </c>
      <c r="F68" s="157">
        <f>'Input 1 - Schedule 1'!AH20</f>
        <v>0</v>
      </c>
      <c r="G68" s="157">
        <f>'Input 2 - Inventory'!R18</f>
        <v>0</v>
      </c>
      <c r="H68" s="157">
        <f>'Input 2 - Inventory'!AG18</f>
        <v>0</v>
      </c>
      <c r="I68" s="158">
        <f>'Input 2 - Inventory'!L18</f>
        <v>0</v>
      </c>
      <c r="J68" s="159">
        <f>'Input 2 - Inventory'!AA18</f>
        <v>0</v>
      </c>
      <c r="K68" s="156" t="e">
        <f>VLOOKUP($E68,'Calc 1 - Scaling (Ins,Bank)'!$A:$W,8,FALSE)</f>
        <v>#N/A</v>
      </c>
      <c r="L68" s="160" t="str">
        <f>IFERROR(VLOOKUP($E68,'Calc 1 - Scaling (Ins,Bank)'!$A:$W,9+IF($K68="Revenue",1,IF(K68="Carrying Value",2,0)),FALSE),"N/A")</f>
        <v>N/A</v>
      </c>
      <c r="M68" s="161" t="str">
        <f t="shared" si="12"/>
        <v>N/A</v>
      </c>
      <c r="N68" s="162" t="str">
        <f t="shared" si="13"/>
        <v>N/A</v>
      </c>
      <c r="O68" s="156" t="e">
        <f>VLOOKUP($E68,'Calc 1 - Scaling (Ins,Bank)'!$A:$W,12,FALSE)</f>
        <v>#N/A</v>
      </c>
      <c r="P68" s="160" t="str">
        <f>IFERROR(VLOOKUP($E68,'Calc 1 - Scaling (Ins,Bank)'!$A:$W,13+IF(O68="Revenue",1,IF(O68="Carrying Value",2,0)),FALSE),"N/A")</f>
        <v>N/A</v>
      </c>
      <c r="Q68" s="161" t="str">
        <f t="shared" si="14"/>
        <v>N/A</v>
      </c>
      <c r="R68" s="162" t="str">
        <f t="shared" si="15"/>
        <v>N/A</v>
      </c>
      <c r="S68" s="156" t="e">
        <f>VLOOKUP($E68,'Calc 1 - Scaling (Ins,Bank)'!$A:$W,16,FALSE)</f>
        <v>#N/A</v>
      </c>
      <c r="T68" s="160" t="str">
        <f>IFERROR(VLOOKUP($E68,'Calc 1 - Scaling (Ins,Bank)'!$A:$W,17+IF(S68="Revenue",1,IF(S68="Carrying Value",2,0)),FALSE),"N/A")</f>
        <v>N/A</v>
      </c>
      <c r="U68" s="161" t="str">
        <f t="shared" si="16"/>
        <v>N/A</v>
      </c>
      <c r="V68" s="162" t="str">
        <f t="shared" si="17"/>
        <v>N/A</v>
      </c>
      <c r="W68" s="156" t="e">
        <f>VLOOKUP($E68,'Calc 1 - Scaling (Ins,Bank)'!$A:$W,20,FALSE)</f>
        <v>#N/A</v>
      </c>
      <c r="X68" s="160" t="str">
        <f>IFERROR(VLOOKUP($E68,'Calc 1 - Scaling (Ins,Bank)'!$A:$W,21+IF(W68="Revenue",1,IF(W68="Carrying Value",2,0)),FALSE),"N/A")</f>
        <v>N/A</v>
      </c>
      <c r="Y68" s="161" t="str">
        <f t="shared" si="18"/>
        <v>N/A</v>
      </c>
      <c r="Z68" s="162" t="str">
        <f t="shared" si="19"/>
        <v>N/A</v>
      </c>
      <c r="AP68" s="3"/>
    </row>
    <row r="69" spans="1:42" x14ac:dyDescent="0.2">
      <c r="A69" s="68">
        <f t="shared" si="11"/>
        <v>12</v>
      </c>
      <c r="B69" s="154">
        <f>'Input 2 - Inventory'!C19</f>
        <v>0</v>
      </c>
      <c r="C69" s="155">
        <f>'Input 2 - Inventory'!E19</f>
        <v>0</v>
      </c>
      <c r="D69" s="155" t="str">
        <f>IF(OR(LEFT(E69,5)= "Asset",LEFT(E69,5)="Other"),"N/A",'Input 1 - Schedule 1'!B21 &amp; " (Ins/Bank)")</f>
        <v xml:space="preserve"> (Ins/Bank)</v>
      </c>
      <c r="E69" s="156">
        <f>'Input 2 - Inventory'!F19</f>
        <v>0</v>
      </c>
      <c r="F69" s="157">
        <f>'Input 1 - Schedule 1'!AH21</f>
        <v>0</v>
      </c>
      <c r="G69" s="157">
        <f>'Input 2 - Inventory'!R19</f>
        <v>0</v>
      </c>
      <c r="H69" s="157">
        <f>'Input 2 - Inventory'!AG19</f>
        <v>0</v>
      </c>
      <c r="I69" s="158">
        <f>'Input 2 - Inventory'!L19</f>
        <v>0</v>
      </c>
      <c r="J69" s="159">
        <f>'Input 2 - Inventory'!AA19</f>
        <v>0</v>
      </c>
      <c r="K69" s="156" t="e">
        <f>VLOOKUP($E69,'Calc 1 - Scaling (Ins,Bank)'!$A:$W,8,FALSE)</f>
        <v>#N/A</v>
      </c>
      <c r="L69" s="160" t="str">
        <f>IFERROR(VLOOKUP($E69,'Calc 1 - Scaling (Ins,Bank)'!$A:$W,9+IF($K69="Revenue",1,IF(K69="Carrying Value",2,0)),FALSE),"N/A")</f>
        <v>N/A</v>
      </c>
      <c r="M69" s="161" t="str">
        <f t="shared" si="12"/>
        <v>N/A</v>
      </c>
      <c r="N69" s="162" t="str">
        <f t="shared" si="13"/>
        <v>N/A</v>
      </c>
      <c r="O69" s="156" t="e">
        <f>VLOOKUP($E69,'Calc 1 - Scaling (Ins,Bank)'!$A:$W,12,FALSE)</f>
        <v>#N/A</v>
      </c>
      <c r="P69" s="160" t="str">
        <f>IFERROR(VLOOKUP($E69,'Calc 1 - Scaling (Ins,Bank)'!$A:$W,13+IF(O69="Revenue",1,IF(O69="Carrying Value",2,0)),FALSE),"N/A")</f>
        <v>N/A</v>
      </c>
      <c r="Q69" s="161" t="str">
        <f t="shared" si="14"/>
        <v>N/A</v>
      </c>
      <c r="R69" s="162" t="str">
        <f t="shared" si="15"/>
        <v>N/A</v>
      </c>
      <c r="S69" s="156" t="e">
        <f>VLOOKUP($E69,'Calc 1 - Scaling (Ins,Bank)'!$A:$W,16,FALSE)</f>
        <v>#N/A</v>
      </c>
      <c r="T69" s="160" t="str">
        <f>IFERROR(VLOOKUP($E69,'Calc 1 - Scaling (Ins,Bank)'!$A:$W,17+IF(S69="Revenue",1,IF(S69="Carrying Value",2,0)),FALSE),"N/A")</f>
        <v>N/A</v>
      </c>
      <c r="U69" s="161" t="str">
        <f t="shared" si="16"/>
        <v>N/A</v>
      </c>
      <c r="V69" s="162" t="str">
        <f t="shared" si="17"/>
        <v>N/A</v>
      </c>
      <c r="W69" s="156" t="e">
        <f>VLOOKUP($E69,'Calc 1 - Scaling (Ins,Bank)'!$A:$W,20,FALSE)</f>
        <v>#N/A</v>
      </c>
      <c r="X69" s="160" t="str">
        <f>IFERROR(VLOOKUP($E69,'Calc 1 - Scaling (Ins,Bank)'!$A:$W,21+IF(W69="Revenue",1,IF(W69="Carrying Value",2,0)),FALSE),"N/A")</f>
        <v>N/A</v>
      </c>
      <c r="Y69" s="161" t="str">
        <f t="shared" si="18"/>
        <v>N/A</v>
      </c>
      <c r="Z69" s="162" t="str">
        <f t="shared" si="19"/>
        <v>N/A</v>
      </c>
      <c r="AP69" s="3"/>
    </row>
    <row r="70" spans="1:42" x14ac:dyDescent="0.2">
      <c r="A70" s="68">
        <f t="shared" si="11"/>
        <v>13</v>
      </c>
      <c r="B70" s="154">
        <f>'Input 2 - Inventory'!C20</f>
        <v>0</v>
      </c>
      <c r="C70" s="155">
        <f>'Input 2 - Inventory'!E20</f>
        <v>0</v>
      </c>
      <c r="D70" s="155" t="str">
        <f>IF(OR(LEFT(E70,5)= "Asset",LEFT(E70,5)="Other"),"N/A",'Input 1 - Schedule 1'!B22 &amp; " (Ins/Bank)")</f>
        <v xml:space="preserve"> (Ins/Bank)</v>
      </c>
      <c r="E70" s="156">
        <f>'Input 2 - Inventory'!F20</f>
        <v>0</v>
      </c>
      <c r="F70" s="157">
        <f>'Input 1 - Schedule 1'!AH22</f>
        <v>0</v>
      </c>
      <c r="G70" s="157">
        <f>'Input 2 - Inventory'!R20</f>
        <v>0</v>
      </c>
      <c r="H70" s="157">
        <f>'Input 2 - Inventory'!AG20</f>
        <v>0</v>
      </c>
      <c r="I70" s="158">
        <f>'Input 2 - Inventory'!L20</f>
        <v>0</v>
      </c>
      <c r="J70" s="159">
        <f>'Input 2 - Inventory'!AA20</f>
        <v>0</v>
      </c>
      <c r="K70" s="156" t="e">
        <f>VLOOKUP($E70,'Calc 1 - Scaling (Ins,Bank)'!$A:$W,8,FALSE)</f>
        <v>#N/A</v>
      </c>
      <c r="L70" s="160" t="str">
        <f>IFERROR(VLOOKUP($E70,'Calc 1 - Scaling (Ins,Bank)'!$A:$W,9+IF($K70="Revenue",1,IF(K70="Carrying Value",2,0)),FALSE),"N/A")</f>
        <v>N/A</v>
      </c>
      <c r="M70" s="161" t="str">
        <f t="shared" si="12"/>
        <v>N/A</v>
      </c>
      <c r="N70" s="162" t="str">
        <f t="shared" si="13"/>
        <v>N/A</v>
      </c>
      <c r="O70" s="156" t="e">
        <f>VLOOKUP($E70,'Calc 1 - Scaling (Ins,Bank)'!$A:$W,12,FALSE)</f>
        <v>#N/A</v>
      </c>
      <c r="P70" s="160" t="str">
        <f>IFERROR(VLOOKUP($E70,'Calc 1 - Scaling (Ins,Bank)'!$A:$W,13+IF(O70="Revenue",1,IF(O70="Carrying Value",2,0)),FALSE),"N/A")</f>
        <v>N/A</v>
      </c>
      <c r="Q70" s="161" t="str">
        <f t="shared" si="14"/>
        <v>N/A</v>
      </c>
      <c r="R70" s="162" t="str">
        <f t="shared" si="15"/>
        <v>N/A</v>
      </c>
      <c r="S70" s="156" t="e">
        <f>VLOOKUP($E70,'Calc 1 - Scaling (Ins,Bank)'!$A:$W,16,FALSE)</f>
        <v>#N/A</v>
      </c>
      <c r="T70" s="160" t="str">
        <f>IFERROR(VLOOKUP($E70,'Calc 1 - Scaling (Ins,Bank)'!$A:$W,17+IF(S70="Revenue",1,IF(S70="Carrying Value",2,0)),FALSE),"N/A")</f>
        <v>N/A</v>
      </c>
      <c r="U70" s="161" t="str">
        <f t="shared" si="16"/>
        <v>N/A</v>
      </c>
      <c r="V70" s="162" t="str">
        <f t="shared" si="17"/>
        <v>N/A</v>
      </c>
      <c r="W70" s="156" t="e">
        <f>VLOOKUP($E70,'Calc 1 - Scaling (Ins,Bank)'!$A:$W,20,FALSE)</f>
        <v>#N/A</v>
      </c>
      <c r="X70" s="160" t="str">
        <f>IFERROR(VLOOKUP($E70,'Calc 1 - Scaling (Ins,Bank)'!$A:$W,21+IF(W70="Revenue",1,IF(W70="Carrying Value",2,0)),FALSE),"N/A")</f>
        <v>N/A</v>
      </c>
      <c r="Y70" s="161" t="str">
        <f t="shared" si="18"/>
        <v>N/A</v>
      </c>
      <c r="Z70" s="162" t="str">
        <f t="shared" si="19"/>
        <v>N/A</v>
      </c>
      <c r="AP70" s="3"/>
    </row>
    <row r="71" spans="1:42" x14ac:dyDescent="0.2">
      <c r="A71" s="68">
        <f t="shared" si="11"/>
        <v>14</v>
      </c>
      <c r="B71" s="154">
        <f>'Input 2 - Inventory'!C21</f>
        <v>0</v>
      </c>
      <c r="C71" s="155">
        <f>'Input 2 - Inventory'!E21</f>
        <v>0</v>
      </c>
      <c r="D71" s="155" t="str">
        <f>IF(OR(LEFT(E71,5)= "Asset",LEFT(E71,5)="Other"),"N/A",'Input 1 - Schedule 1'!B23 &amp; " (Ins/Bank)")</f>
        <v xml:space="preserve"> (Ins/Bank)</v>
      </c>
      <c r="E71" s="156">
        <f>'Input 2 - Inventory'!F21</f>
        <v>0</v>
      </c>
      <c r="F71" s="157">
        <f>'Input 1 - Schedule 1'!AH23</f>
        <v>0</v>
      </c>
      <c r="G71" s="157">
        <f>'Input 2 - Inventory'!R21</f>
        <v>0</v>
      </c>
      <c r="H71" s="157">
        <f>'Input 2 - Inventory'!AG21</f>
        <v>0</v>
      </c>
      <c r="I71" s="158">
        <f>'Input 2 - Inventory'!L21</f>
        <v>0</v>
      </c>
      <c r="J71" s="159">
        <f>'Input 2 - Inventory'!AA21</f>
        <v>0</v>
      </c>
      <c r="K71" s="156" t="e">
        <f>VLOOKUP($E71,'Calc 1 - Scaling (Ins,Bank)'!$A:$W,8,FALSE)</f>
        <v>#N/A</v>
      </c>
      <c r="L71" s="160" t="str">
        <f>IFERROR(VLOOKUP($E71,'Calc 1 - Scaling (Ins,Bank)'!$A:$W,9+IF($K71="Revenue",1,IF(K71="Carrying Value",2,0)),FALSE),"N/A")</f>
        <v>N/A</v>
      </c>
      <c r="M71" s="161" t="str">
        <f t="shared" si="12"/>
        <v>N/A</v>
      </c>
      <c r="N71" s="162" t="str">
        <f t="shared" si="13"/>
        <v>N/A</v>
      </c>
      <c r="O71" s="156" t="e">
        <f>VLOOKUP($E71,'Calc 1 - Scaling (Ins,Bank)'!$A:$W,12,FALSE)</f>
        <v>#N/A</v>
      </c>
      <c r="P71" s="160" t="str">
        <f>IFERROR(VLOOKUP($E71,'Calc 1 - Scaling (Ins,Bank)'!$A:$W,13+IF(O71="Revenue",1,IF(O71="Carrying Value",2,0)),FALSE),"N/A")</f>
        <v>N/A</v>
      </c>
      <c r="Q71" s="161" t="str">
        <f t="shared" si="14"/>
        <v>N/A</v>
      </c>
      <c r="R71" s="162" t="str">
        <f t="shared" si="15"/>
        <v>N/A</v>
      </c>
      <c r="S71" s="156" t="e">
        <f>VLOOKUP($E71,'Calc 1 - Scaling (Ins,Bank)'!$A:$W,16,FALSE)</f>
        <v>#N/A</v>
      </c>
      <c r="T71" s="160" t="str">
        <f>IFERROR(VLOOKUP($E71,'Calc 1 - Scaling (Ins,Bank)'!$A:$W,17+IF(S71="Revenue",1,IF(S71="Carrying Value",2,0)),FALSE),"N/A")</f>
        <v>N/A</v>
      </c>
      <c r="U71" s="161" t="str">
        <f t="shared" si="16"/>
        <v>N/A</v>
      </c>
      <c r="V71" s="162" t="str">
        <f t="shared" si="17"/>
        <v>N/A</v>
      </c>
      <c r="W71" s="156" t="e">
        <f>VLOOKUP($E71,'Calc 1 - Scaling (Ins,Bank)'!$A:$W,20,FALSE)</f>
        <v>#N/A</v>
      </c>
      <c r="X71" s="160" t="str">
        <f>IFERROR(VLOOKUP($E71,'Calc 1 - Scaling (Ins,Bank)'!$A:$W,21+IF(W71="Revenue",1,IF(W71="Carrying Value",2,0)),FALSE),"N/A")</f>
        <v>N/A</v>
      </c>
      <c r="Y71" s="161" t="str">
        <f t="shared" si="18"/>
        <v>N/A</v>
      </c>
      <c r="Z71" s="162" t="str">
        <f t="shared" si="19"/>
        <v>N/A</v>
      </c>
      <c r="AP71" s="3"/>
    </row>
    <row r="72" spans="1:42" x14ac:dyDescent="0.2">
      <c r="A72" s="68">
        <f t="shared" si="11"/>
        <v>15</v>
      </c>
      <c r="B72" s="154">
        <f>'Input 2 - Inventory'!C22</f>
        <v>0</v>
      </c>
      <c r="C72" s="155">
        <f>'Input 2 - Inventory'!E22</f>
        <v>0</v>
      </c>
      <c r="D72" s="155" t="str">
        <f>IF(OR(LEFT(E72,5)= "Asset",LEFT(E72,5)="Other"),"N/A",'Input 1 - Schedule 1'!B24 &amp; " (Ins/Bank)")</f>
        <v xml:space="preserve"> (Ins/Bank)</v>
      </c>
      <c r="E72" s="156">
        <f>'Input 2 - Inventory'!F22</f>
        <v>0</v>
      </c>
      <c r="F72" s="157">
        <f>'Input 1 - Schedule 1'!AH24</f>
        <v>0</v>
      </c>
      <c r="G72" s="157">
        <f>'Input 2 - Inventory'!R22</f>
        <v>0</v>
      </c>
      <c r="H72" s="157">
        <f>'Input 2 - Inventory'!AG22</f>
        <v>0</v>
      </c>
      <c r="I72" s="158">
        <f>'Input 2 - Inventory'!L22</f>
        <v>0</v>
      </c>
      <c r="J72" s="159">
        <f>'Input 2 - Inventory'!AA22</f>
        <v>0</v>
      </c>
      <c r="K72" s="156" t="e">
        <f>VLOOKUP($E72,'Calc 1 - Scaling (Ins,Bank)'!$A:$W,8,FALSE)</f>
        <v>#N/A</v>
      </c>
      <c r="L72" s="160" t="str">
        <f>IFERROR(VLOOKUP($E72,'Calc 1 - Scaling (Ins,Bank)'!$A:$W,9+IF($K72="Revenue",1,IF(K72="Carrying Value",2,0)),FALSE),"N/A")</f>
        <v>N/A</v>
      </c>
      <c r="M72" s="161" t="str">
        <f t="shared" si="12"/>
        <v>N/A</v>
      </c>
      <c r="N72" s="162" t="str">
        <f t="shared" si="13"/>
        <v>N/A</v>
      </c>
      <c r="O72" s="156" t="e">
        <f>VLOOKUP($E72,'Calc 1 - Scaling (Ins,Bank)'!$A:$W,12,FALSE)</f>
        <v>#N/A</v>
      </c>
      <c r="P72" s="160" t="str">
        <f>IFERROR(VLOOKUP($E72,'Calc 1 - Scaling (Ins,Bank)'!$A:$W,13+IF(O72="Revenue",1,IF(O72="Carrying Value",2,0)),FALSE),"N/A")</f>
        <v>N/A</v>
      </c>
      <c r="Q72" s="161" t="str">
        <f t="shared" si="14"/>
        <v>N/A</v>
      </c>
      <c r="R72" s="162" t="str">
        <f t="shared" si="15"/>
        <v>N/A</v>
      </c>
      <c r="S72" s="156" t="e">
        <f>VLOOKUP($E72,'Calc 1 - Scaling (Ins,Bank)'!$A:$W,16,FALSE)</f>
        <v>#N/A</v>
      </c>
      <c r="T72" s="160" t="str">
        <f>IFERROR(VLOOKUP($E72,'Calc 1 - Scaling (Ins,Bank)'!$A:$W,17+IF(S72="Revenue",1,IF(S72="Carrying Value",2,0)),FALSE),"N/A")</f>
        <v>N/A</v>
      </c>
      <c r="U72" s="161" t="str">
        <f t="shared" si="16"/>
        <v>N/A</v>
      </c>
      <c r="V72" s="162" t="str">
        <f t="shared" si="17"/>
        <v>N/A</v>
      </c>
      <c r="W72" s="156" t="e">
        <f>VLOOKUP($E72,'Calc 1 - Scaling (Ins,Bank)'!$A:$W,20,FALSE)</f>
        <v>#N/A</v>
      </c>
      <c r="X72" s="160" t="str">
        <f>IFERROR(VLOOKUP($E72,'Calc 1 - Scaling (Ins,Bank)'!$A:$W,21+IF(W72="Revenue",1,IF(W72="Carrying Value",2,0)),FALSE),"N/A")</f>
        <v>N/A</v>
      </c>
      <c r="Y72" s="161" t="str">
        <f t="shared" si="18"/>
        <v>N/A</v>
      </c>
      <c r="Z72" s="162" t="str">
        <f t="shared" si="19"/>
        <v>N/A</v>
      </c>
      <c r="AP72" s="3"/>
    </row>
    <row r="73" spans="1:42" x14ac:dyDescent="0.2">
      <c r="A73" s="68">
        <f t="shared" si="11"/>
        <v>16</v>
      </c>
      <c r="B73" s="154">
        <f>'Input 2 - Inventory'!C23</f>
        <v>0</v>
      </c>
      <c r="C73" s="155">
        <f>'Input 2 - Inventory'!E23</f>
        <v>0</v>
      </c>
      <c r="D73" s="155" t="str">
        <f>IF(OR(LEFT(E73,5)= "Asset",LEFT(E73,5)="Other"),"N/A",'Input 1 - Schedule 1'!B25 &amp; " (Ins/Bank)")</f>
        <v xml:space="preserve"> (Ins/Bank)</v>
      </c>
      <c r="E73" s="156">
        <f>'Input 2 - Inventory'!F23</f>
        <v>0</v>
      </c>
      <c r="F73" s="157">
        <f>'Input 1 - Schedule 1'!AH25</f>
        <v>0</v>
      </c>
      <c r="G73" s="157">
        <f>'Input 2 - Inventory'!R23</f>
        <v>0</v>
      </c>
      <c r="H73" s="157">
        <f>'Input 2 - Inventory'!AG23</f>
        <v>0</v>
      </c>
      <c r="I73" s="158">
        <f>'Input 2 - Inventory'!L23</f>
        <v>0</v>
      </c>
      <c r="J73" s="159">
        <f>'Input 2 - Inventory'!AA23</f>
        <v>0</v>
      </c>
      <c r="K73" s="156" t="e">
        <f>VLOOKUP($E73,'Calc 1 - Scaling (Ins,Bank)'!$A:$W,8,FALSE)</f>
        <v>#N/A</v>
      </c>
      <c r="L73" s="160" t="str">
        <f>IFERROR(VLOOKUP($E73,'Calc 1 - Scaling (Ins,Bank)'!$A:$W,9+IF($K73="Revenue",1,IF(K73="Carrying Value",2,0)),FALSE),"N/A")</f>
        <v>N/A</v>
      </c>
      <c r="M73" s="161" t="str">
        <f t="shared" si="12"/>
        <v>N/A</v>
      </c>
      <c r="N73" s="162" t="str">
        <f t="shared" si="13"/>
        <v>N/A</v>
      </c>
      <c r="O73" s="156" t="e">
        <f>VLOOKUP($E73,'Calc 1 - Scaling (Ins,Bank)'!$A:$W,12,FALSE)</f>
        <v>#N/A</v>
      </c>
      <c r="P73" s="160" t="str">
        <f>IFERROR(VLOOKUP($E73,'Calc 1 - Scaling (Ins,Bank)'!$A:$W,13+IF(O73="Revenue",1,IF(O73="Carrying Value",2,0)),FALSE),"N/A")</f>
        <v>N/A</v>
      </c>
      <c r="Q73" s="161" t="str">
        <f t="shared" si="14"/>
        <v>N/A</v>
      </c>
      <c r="R73" s="162" t="str">
        <f t="shared" si="15"/>
        <v>N/A</v>
      </c>
      <c r="S73" s="156" t="e">
        <f>VLOOKUP($E73,'Calc 1 - Scaling (Ins,Bank)'!$A:$W,16,FALSE)</f>
        <v>#N/A</v>
      </c>
      <c r="T73" s="160" t="str">
        <f>IFERROR(VLOOKUP($E73,'Calc 1 - Scaling (Ins,Bank)'!$A:$W,17+IF(S73="Revenue",1,IF(S73="Carrying Value",2,0)),FALSE),"N/A")</f>
        <v>N/A</v>
      </c>
      <c r="U73" s="161" t="str">
        <f t="shared" si="16"/>
        <v>N/A</v>
      </c>
      <c r="V73" s="162" t="str">
        <f t="shared" si="17"/>
        <v>N/A</v>
      </c>
      <c r="W73" s="156" t="e">
        <f>VLOOKUP($E73,'Calc 1 - Scaling (Ins,Bank)'!$A:$W,20,FALSE)</f>
        <v>#N/A</v>
      </c>
      <c r="X73" s="160" t="str">
        <f>IFERROR(VLOOKUP($E73,'Calc 1 - Scaling (Ins,Bank)'!$A:$W,21+IF(W73="Revenue",1,IF(W73="Carrying Value",2,0)),FALSE),"N/A")</f>
        <v>N/A</v>
      </c>
      <c r="Y73" s="161" t="str">
        <f t="shared" si="18"/>
        <v>N/A</v>
      </c>
      <c r="Z73" s="162" t="str">
        <f t="shared" si="19"/>
        <v>N/A</v>
      </c>
      <c r="AP73" s="3"/>
    </row>
    <row r="74" spans="1:42" x14ac:dyDescent="0.2">
      <c r="A74" s="68">
        <f t="shared" si="11"/>
        <v>17</v>
      </c>
      <c r="B74" s="154">
        <f>'Input 2 - Inventory'!C24</f>
        <v>0</v>
      </c>
      <c r="C74" s="155">
        <f>'Input 2 - Inventory'!E24</f>
        <v>0</v>
      </c>
      <c r="D74" s="155" t="str">
        <f>IF(OR(LEFT(E74,5)= "Asset",LEFT(E74,5)="Other"),"N/A",'Input 1 - Schedule 1'!B26 &amp; " (Ins/Bank)")</f>
        <v xml:space="preserve"> (Ins/Bank)</v>
      </c>
      <c r="E74" s="156">
        <f>'Input 2 - Inventory'!F24</f>
        <v>0</v>
      </c>
      <c r="F74" s="157">
        <f>'Input 1 - Schedule 1'!AH26</f>
        <v>0</v>
      </c>
      <c r="G74" s="157">
        <f>'Input 2 - Inventory'!R24</f>
        <v>0</v>
      </c>
      <c r="H74" s="157">
        <f>'Input 2 - Inventory'!AG24</f>
        <v>0</v>
      </c>
      <c r="I74" s="158">
        <f>'Input 2 - Inventory'!L24</f>
        <v>0</v>
      </c>
      <c r="J74" s="159">
        <f>'Input 2 - Inventory'!AA24</f>
        <v>0</v>
      </c>
      <c r="K74" s="156" t="e">
        <f>VLOOKUP($E74,'Calc 1 - Scaling (Ins,Bank)'!$A:$W,8,FALSE)</f>
        <v>#N/A</v>
      </c>
      <c r="L74" s="160" t="str">
        <f>IFERROR(VLOOKUP($E74,'Calc 1 - Scaling (Ins,Bank)'!$A:$W,9+IF($K74="Revenue",1,IF(K74="Carrying Value",2,0)),FALSE),"N/A")</f>
        <v>N/A</v>
      </c>
      <c r="M74" s="161" t="str">
        <f t="shared" si="12"/>
        <v>N/A</v>
      </c>
      <c r="N74" s="162" t="str">
        <f t="shared" si="13"/>
        <v>N/A</v>
      </c>
      <c r="O74" s="156" t="e">
        <f>VLOOKUP($E74,'Calc 1 - Scaling (Ins,Bank)'!$A:$W,12,FALSE)</f>
        <v>#N/A</v>
      </c>
      <c r="P74" s="160" t="str">
        <f>IFERROR(VLOOKUP($E74,'Calc 1 - Scaling (Ins,Bank)'!$A:$W,13+IF(O74="Revenue",1,IF(O74="Carrying Value",2,0)),FALSE),"N/A")</f>
        <v>N/A</v>
      </c>
      <c r="Q74" s="161" t="str">
        <f t="shared" si="14"/>
        <v>N/A</v>
      </c>
      <c r="R74" s="162" t="str">
        <f t="shared" si="15"/>
        <v>N/A</v>
      </c>
      <c r="S74" s="156" t="e">
        <f>VLOOKUP($E74,'Calc 1 - Scaling (Ins,Bank)'!$A:$W,16,FALSE)</f>
        <v>#N/A</v>
      </c>
      <c r="T74" s="160" t="str">
        <f>IFERROR(VLOOKUP($E74,'Calc 1 - Scaling (Ins,Bank)'!$A:$W,17+IF(S74="Revenue",1,IF(S74="Carrying Value",2,0)),FALSE),"N/A")</f>
        <v>N/A</v>
      </c>
      <c r="U74" s="161" t="str">
        <f t="shared" si="16"/>
        <v>N/A</v>
      </c>
      <c r="V74" s="162" t="str">
        <f t="shared" si="17"/>
        <v>N/A</v>
      </c>
      <c r="W74" s="156" t="e">
        <f>VLOOKUP($E74,'Calc 1 - Scaling (Ins,Bank)'!$A:$W,20,FALSE)</f>
        <v>#N/A</v>
      </c>
      <c r="X74" s="160" t="str">
        <f>IFERROR(VLOOKUP($E74,'Calc 1 - Scaling (Ins,Bank)'!$A:$W,21+IF(W74="Revenue",1,IF(W74="Carrying Value",2,0)),FALSE),"N/A")</f>
        <v>N/A</v>
      </c>
      <c r="Y74" s="161" t="str">
        <f t="shared" si="18"/>
        <v>N/A</v>
      </c>
      <c r="Z74" s="162" t="str">
        <f t="shared" si="19"/>
        <v>N/A</v>
      </c>
      <c r="AP74" s="3"/>
    </row>
    <row r="75" spans="1:42" x14ac:dyDescent="0.2">
      <c r="A75" s="68">
        <f t="shared" si="11"/>
        <v>18</v>
      </c>
      <c r="B75" s="154">
        <f>'Input 2 - Inventory'!C25</f>
        <v>0</v>
      </c>
      <c r="C75" s="155">
        <f>'Input 2 - Inventory'!E25</f>
        <v>0</v>
      </c>
      <c r="D75" s="155" t="str">
        <f>IF(OR(LEFT(E75,5)= "Asset",LEFT(E75,5)="Other"),"N/A",'Input 1 - Schedule 1'!B27 &amp; " (Ins/Bank)")</f>
        <v xml:space="preserve"> (Ins/Bank)</v>
      </c>
      <c r="E75" s="156">
        <f>'Input 2 - Inventory'!F25</f>
        <v>0</v>
      </c>
      <c r="F75" s="157">
        <f>'Input 1 - Schedule 1'!AH27</f>
        <v>0</v>
      </c>
      <c r="G75" s="157">
        <f>'Input 2 - Inventory'!R25</f>
        <v>0</v>
      </c>
      <c r="H75" s="157">
        <f>'Input 2 - Inventory'!AG25</f>
        <v>0</v>
      </c>
      <c r="I75" s="158">
        <f>'Input 2 - Inventory'!L25</f>
        <v>0</v>
      </c>
      <c r="J75" s="159">
        <f>'Input 2 - Inventory'!AA25</f>
        <v>0</v>
      </c>
      <c r="K75" s="156" t="e">
        <f>VLOOKUP($E75,'Calc 1 - Scaling (Ins,Bank)'!$A:$W,8,FALSE)</f>
        <v>#N/A</v>
      </c>
      <c r="L75" s="160" t="str">
        <f>IFERROR(VLOOKUP($E75,'Calc 1 - Scaling (Ins,Bank)'!$A:$W,9+IF($K75="Revenue",1,IF(K75="Carrying Value",2,0)),FALSE),"N/A")</f>
        <v>N/A</v>
      </c>
      <c r="M75" s="161" t="str">
        <f t="shared" si="12"/>
        <v>N/A</v>
      </c>
      <c r="N75" s="162" t="str">
        <f t="shared" si="13"/>
        <v>N/A</v>
      </c>
      <c r="O75" s="156" t="e">
        <f>VLOOKUP($E75,'Calc 1 - Scaling (Ins,Bank)'!$A:$W,12,FALSE)</f>
        <v>#N/A</v>
      </c>
      <c r="P75" s="160" t="str">
        <f>IFERROR(VLOOKUP($E75,'Calc 1 - Scaling (Ins,Bank)'!$A:$W,13+IF(O75="Revenue",1,IF(O75="Carrying Value",2,0)),FALSE),"N/A")</f>
        <v>N/A</v>
      </c>
      <c r="Q75" s="161" t="str">
        <f t="shared" si="14"/>
        <v>N/A</v>
      </c>
      <c r="R75" s="162" t="str">
        <f t="shared" si="15"/>
        <v>N/A</v>
      </c>
      <c r="S75" s="156" t="e">
        <f>VLOOKUP($E75,'Calc 1 - Scaling (Ins,Bank)'!$A:$W,16,FALSE)</f>
        <v>#N/A</v>
      </c>
      <c r="T75" s="160" t="str">
        <f>IFERROR(VLOOKUP($E75,'Calc 1 - Scaling (Ins,Bank)'!$A:$W,17+IF(S75="Revenue",1,IF(S75="Carrying Value",2,0)),FALSE),"N/A")</f>
        <v>N/A</v>
      </c>
      <c r="U75" s="161" t="str">
        <f t="shared" si="16"/>
        <v>N/A</v>
      </c>
      <c r="V75" s="162" t="str">
        <f t="shared" si="17"/>
        <v>N/A</v>
      </c>
      <c r="W75" s="156" t="e">
        <f>VLOOKUP($E75,'Calc 1 - Scaling (Ins,Bank)'!$A:$W,20,FALSE)</f>
        <v>#N/A</v>
      </c>
      <c r="X75" s="160" t="str">
        <f>IFERROR(VLOOKUP($E75,'Calc 1 - Scaling (Ins,Bank)'!$A:$W,21+IF(W75="Revenue",1,IF(W75="Carrying Value",2,0)),FALSE),"N/A")</f>
        <v>N/A</v>
      </c>
      <c r="Y75" s="161" t="str">
        <f t="shared" si="18"/>
        <v>N/A</v>
      </c>
      <c r="Z75" s="162" t="str">
        <f t="shared" si="19"/>
        <v>N/A</v>
      </c>
      <c r="AP75" s="3"/>
    </row>
    <row r="76" spans="1:42" x14ac:dyDescent="0.2">
      <c r="A76" s="68">
        <f t="shared" si="11"/>
        <v>19</v>
      </c>
      <c r="B76" s="154">
        <f>'Input 2 - Inventory'!C26</f>
        <v>0</v>
      </c>
      <c r="C76" s="155">
        <f>'Input 2 - Inventory'!E26</f>
        <v>0</v>
      </c>
      <c r="D76" s="155" t="str">
        <f>IF(OR(LEFT(E76,5)= "Asset",LEFT(E76,5)="Other"),"N/A",'Input 1 - Schedule 1'!B28 &amp; " (Ins/Bank)")</f>
        <v xml:space="preserve"> (Ins/Bank)</v>
      </c>
      <c r="E76" s="156">
        <f>'Input 2 - Inventory'!F26</f>
        <v>0</v>
      </c>
      <c r="F76" s="157">
        <f>'Input 1 - Schedule 1'!AH28</f>
        <v>0</v>
      </c>
      <c r="G76" s="157">
        <f>'Input 2 - Inventory'!R26</f>
        <v>0</v>
      </c>
      <c r="H76" s="157">
        <f>'Input 2 - Inventory'!AG26</f>
        <v>0</v>
      </c>
      <c r="I76" s="158">
        <f>'Input 2 - Inventory'!L26</f>
        <v>0</v>
      </c>
      <c r="J76" s="159">
        <f>'Input 2 - Inventory'!AA26</f>
        <v>0</v>
      </c>
      <c r="K76" s="156" t="e">
        <f>VLOOKUP($E76,'Calc 1 - Scaling (Ins,Bank)'!$A:$W,8,FALSE)</f>
        <v>#N/A</v>
      </c>
      <c r="L76" s="160" t="str">
        <f>IFERROR(VLOOKUP($E76,'Calc 1 - Scaling (Ins,Bank)'!$A:$W,9+IF($K76="Revenue",1,IF(K76="Carrying Value",2,0)),FALSE),"N/A")</f>
        <v>N/A</v>
      </c>
      <c r="M76" s="161" t="str">
        <f t="shared" si="12"/>
        <v>N/A</v>
      </c>
      <c r="N76" s="162" t="str">
        <f t="shared" si="13"/>
        <v>N/A</v>
      </c>
      <c r="O76" s="156" t="e">
        <f>VLOOKUP($E76,'Calc 1 - Scaling (Ins,Bank)'!$A:$W,12,FALSE)</f>
        <v>#N/A</v>
      </c>
      <c r="P76" s="160" t="str">
        <f>IFERROR(VLOOKUP($E76,'Calc 1 - Scaling (Ins,Bank)'!$A:$W,13+IF(O76="Revenue",1,IF(O76="Carrying Value",2,0)),FALSE),"N/A")</f>
        <v>N/A</v>
      </c>
      <c r="Q76" s="161" t="str">
        <f t="shared" si="14"/>
        <v>N/A</v>
      </c>
      <c r="R76" s="162" t="str">
        <f t="shared" si="15"/>
        <v>N/A</v>
      </c>
      <c r="S76" s="156" t="e">
        <f>VLOOKUP($E76,'Calc 1 - Scaling (Ins,Bank)'!$A:$W,16,FALSE)</f>
        <v>#N/A</v>
      </c>
      <c r="T76" s="160" t="str">
        <f>IFERROR(VLOOKUP($E76,'Calc 1 - Scaling (Ins,Bank)'!$A:$W,17+IF(S76="Revenue",1,IF(S76="Carrying Value",2,0)),FALSE),"N/A")</f>
        <v>N/A</v>
      </c>
      <c r="U76" s="161" t="str">
        <f t="shared" si="16"/>
        <v>N/A</v>
      </c>
      <c r="V76" s="162" t="str">
        <f t="shared" si="17"/>
        <v>N/A</v>
      </c>
      <c r="W76" s="156" t="e">
        <f>VLOOKUP($E76,'Calc 1 - Scaling (Ins,Bank)'!$A:$W,20,FALSE)</f>
        <v>#N/A</v>
      </c>
      <c r="X76" s="160" t="str">
        <f>IFERROR(VLOOKUP($E76,'Calc 1 - Scaling (Ins,Bank)'!$A:$W,21+IF(W76="Revenue",1,IF(W76="Carrying Value",2,0)),FALSE),"N/A")</f>
        <v>N/A</v>
      </c>
      <c r="Y76" s="161" t="str">
        <f t="shared" si="18"/>
        <v>N/A</v>
      </c>
      <c r="Z76" s="162" t="str">
        <f t="shared" si="19"/>
        <v>N/A</v>
      </c>
      <c r="AP76" s="3"/>
    </row>
    <row r="77" spans="1:42" x14ac:dyDescent="0.2">
      <c r="A77" s="68">
        <f t="shared" si="11"/>
        <v>20</v>
      </c>
      <c r="B77" s="154">
        <f>'Input 2 - Inventory'!C27</f>
        <v>0</v>
      </c>
      <c r="C77" s="155">
        <f>'Input 2 - Inventory'!E27</f>
        <v>0</v>
      </c>
      <c r="D77" s="155" t="str">
        <f>IF(OR(LEFT(E77,5)= "Asset",LEFT(E77,5)="Other"),"N/A",'Input 1 - Schedule 1'!B29 &amp; " (Ins/Bank)")</f>
        <v xml:space="preserve"> (Ins/Bank)</v>
      </c>
      <c r="E77" s="156">
        <f>'Input 2 - Inventory'!F27</f>
        <v>0</v>
      </c>
      <c r="F77" s="157">
        <f>'Input 1 - Schedule 1'!AH29</f>
        <v>0</v>
      </c>
      <c r="G77" s="157">
        <f>'Input 2 - Inventory'!R27</f>
        <v>0</v>
      </c>
      <c r="H77" s="157">
        <f>'Input 2 - Inventory'!AG27</f>
        <v>0</v>
      </c>
      <c r="I77" s="158">
        <f>'Input 2 - Inventory'!L27</f>
        <v>0</v>
      </c>
      <c r="J77" s="159">
        <f>'Input 2 - Inventory'!AA27</f>
        <v>0</v>
      </c>
      <c r="K77" s="156" t="e">
        <f>VLOOKUP($E77,'Calc 1 - Scaling (Ins,Bank)'!$A:$W,8,FALSE)</f>
        <v>#N/A</v>
      </c>
      <c r="L77" s="160" t="str">
        <f>IFERROR(VLOOKUP($E77,'Calc 1 - Scaling (Ins,Bank)'!$A:$W,9+IF($K77="Revenue",1,IF(K77="Carrying Value",2,0)),FALSE),"N/A")</f>
        <v>N/A</v>
      </c>
      <c r="M77" s="161" t="str">
        <f t="shared" si="12"/>
        <v>N/A</v>
      </c>
      <c r="N77" s="162" t="str">
        <f t="shared" si="13"/>
        <v>N/A</v>
      </c>
      <c r="O77" s="156" t="e">
        <f>VLOOKUP($E77,'Calc 1 - Scaling (Ins,Bank)'!$A:$W,12,FALSE)</f>
        <v>#N/A</v>
      </c>
      <c r="P77" s="160" t="str">
        <f>IFERROR(VLOOKUP($E77,'Calc 1 - Scaling (Ins,Bank)'!$A:$W,13+IF(O77="Revenue",1,IF(O77="Carrying Value",2,0)),FALSE),"N/A")</f>
        <v>N/A</v>
      </c>
      <c r="Q77" s="161" t="str">
        <f t="shared" si="14"/>
        <v>N/A</v>
      </c>
      <c r="R77" s="162" t="str">
        <f t="shared" si="15"/>
        <v>N/A</v>
      </c>
      <c r="S77" s="156" t="e">
        <f>VLOOKUP($E77,'Calc 1 - Scaling (Ins,Bank)'!$A:$W,16,FALSE)</f>
        <v>#N/A</v>
      </c>
      <c r="T77" s="160" t="str">
        <f>IFERROR(VLOOKUP($E77,'Calc 1 - Scaling (Ins,Bank)'!$A:$W,17+IF(S77="Revenue",1,IF(S77="Carrying Value",2,0)),FALSE),"N/A")</f>
        <v>N/A</v>
      </c>
      <c r="U77" s="161" t="str">
        <f t="shared" si="16"/>
        <v>N/A</v>
      </c>
      <c r="V77" s="162" t="str">
        <f t="shared" si="17"/>
        <v>N/A</v>
      </c>
      <c r="W77" s="156" t="e">
        <f>VLOOKUP($E77,'Calc 1 - Scaling (Ins,Bank)'!$A:$W,20,FALSE)</f>
        <v>#N/A</v>
      </c>
      <c r="X77" s="160" t="str">
        <f>IFERROR(VLOOKUP($E77,'Calc 1 - Scaling (Ins,Bank)'!$A:$W,21+IF(W77="Revenue",1,IF(W77="Carrying Value",2,0)),FALSE),"N/A")</f>
        <v>N/A</v>
      </c>
      <c r="Y77" s="161" t="str">
        <f t="shared" si="18"/>
        <v>N/A</v>
      </c>
      <c r="Z77" s="162" t="str">
        <f t="shared" si="19"/>
        <v>N/A</v>
      </c>
      <c r="AP77" s="3"/>
    </row>
    <row r="78" spans="1:42" x14ac:dyDescent="0.2">
      <c r="A78" s="68">
        <f t="shared" si="11"/>
        <v>21</v>
      </c>
      <c r="B78" s="154">
        <f>'Input 2 - Inventory'!C28</f>
        <v>0</v>
      </c>
      <c r="C78" s="155">
        <f>'Input 2 - Inventory'!E28</f>
        <v>0</v>
      </c>
      <c r="D78" s="155" t="str">
        <f>IF(OR(LEFT(E78,5)= "Asset",LEFT(E78,5)="Other"),"N/A",'Input 1 - Schedule 1'!B30 &amp; " (Ins/Bank)")</f>
        <v xml:space="preserve"> (Ins/Bank)</v>
      </c>
      <c r="E78" s="156">
        <f>'Input 2 - Inventory'!F28</f>
        <v>0</v>
      </c>
      <c r="F78" s="157">
        <f>'Input 1 - Schedule 1'!AH30</f>
        <v>0</v>
      </c>
      <c r="G78" s="157">
        <f>'Input 2 - Inventory'!R28</f>
        <v>0</v>
      </c>
      <c r="H78" s="157">
        <f>'Input 2 - Inventory'!AG28</f>
        <v>0</v>
      </c>
      <c r="I78" s="158">
        <f>'Input 2 - Inventory'!L28</f>
        <v>0</v>
      </c>
      <c r="J78" s="159">
        <f>'Input 2 - Inventory'!AA28</f>
        <v>0</v>
      </c>
      <c r="K78" s="156" t="e">
        <f>VLOOKUP($E78,'Calc 1 - Scaling (Ins,Bank)'!$A:$W,8,FALSE)</f>
        <v>#N/A</v>
      </c>
      <c r="L78" s="160" t="str">
        <f>IFERROR(VLOOKUP($E78,'Calc 1 - Scaling (Ins,Bank)'!$A:$W,9+IF($K78="Revenue",1,IF(K78="Carrying Value",2,0)),FALSE),"N/A")</f>
        <v>N/A</v>
      </c>
      <c r="M78" s="161" t="str">
        <f t="shared" si="12"/>
        <v>N/A</v>
      </c>
      <c r="N78" s="162" t="str">
        <f t="shared" si="13"/>
        <v>N/A</v>
      </c>
      <c r="O78" s="156" t="e">
        <f>VLOOKUP($E78,'Calc 1 - Scaling (Ins,Bank)'!$A:$W,12,FALSE)</f>
        <v>#N/A</v>
      </c>
      <c r="P78" s="160" t="str">
        <f>IFERROR(VLOOKUP($E78,'Calc 1 - Scaling (Ins,Bank)'!$A:$W,13+IF(O78="Revenue",1,IF(O78="Carrying Value",2,0)),FALSE),"N/A")</f>
        <v>N/A</v>
      </c>
      <c r="Q78" s="161" t="str">
        <f t="shared" si="14"/>
        <v>N/A</v>
      </c>
      <c r="R78" s="162" t="str">
        <f t="shared" si="15"/>
        <v>N/A</v>
      </c>
      <c r="S78" s="156" t="e">
        <f>VLOOKUP($E78,'Calc 1 - Scaling (Ins,Bank)'!$A:$W,16,FALSE)</f>
        <v>#N/A</v>
      </c>
      <c r="T78" s="160" t="str">
        <f>IFERROR(VLOOKUP($E78,'Calc 1 - Scaling (Ins,Bank)'!$A:$W,17+IF(S78="Revenue",1,IF(S78="Carrying Value",2,0)),FALSE),"N/A")</f>
        <v>N/A</v>
      </c>
      <c r="U78" s="161" t="str">
        <f t="shared" si="16"/>
        <v>N/A</v>
      </c>
      <c r="V78" s="162" t="str">
        <f t="shared" si="17"/>
        <v>N/A</v>
      </c>
      <c r="W78" s="156" t="e">
        <f>VLOOKUP($E78,'Calc 1 - Scaling (Ins,Bank)'!$A:$W,20,FALSE)</f>
        <v>#N/A</v>
      </c>
      <c r="X78" s="160" t="str">
        <f>IFERROR(VLOOKUP($E78,'Calc 1 - Scaling (Ins,Bank)'!$A:$W,21+IF(W78="Revenue",1,IF(W78="Carrying Value",2,0)),FALSE),"N/A")</f>
        <v>N/A</v>
      </c>
      <c r="Y78" s="161" t="str">
        <f t="shared" si="18"/>
        <v>N/A</v>
      </c>
      <c r="Z78" s="162" t="str">
        <f t="shared" si="19"/>
        <v>N/A</v>
      </c>
      <c r="AP78" s="3"/>
    </row>
    <row r="79" spans="1:42" x14ac:dyDescent="0.2">
      <c r="A79" s="68">
        <f t="shared" si="11"/>
        <v>22</v>
      </c>
      <c r="B79" s="154">
        <f>'Input 2 - Inventory'!C29</f>
        <v>0</v>
      </c>
      <c r="C79" s="155">
        <f>'Input 2 - Inventory'!E29</f>
        <v>0</v>
      </c>
      <c r="D79" s="155" t="str">
        <f>IF(OR(LEFT(E79,5)= "Asset",LEFT(E79,5)="Other"),"N/A",'Input 1 - Schedule 1'!B31 &amp; " (Ins/Bank)")</f>
        <v xml:space="preserve"> (Ins/Bank)</v>
      </c>
      <c r="E79" s="156">
        <f>'Input 2 - Inventory'!F29</f>
        <v>0</v>
      </c>
      <c r="F79" s="157">
        <f>'Input 1 - Schedule 1'!AH31</f>
        <v>0</v>
      </c>
      <c r="G79" s="157">
        <f>'Input 2 - Inventory'!R29</f>
        <v>0</v>
      </c>
      <c r="H79" s="157">
        <f>'Input 2 - Inventory'!AG29</f>
        <v>0</v>
      </c>
      <c r="I79" s="158">
        <f>'Input 2 - Inventory'!L29</f>
        <v>0</v>
      </c>
      <c r="J79" s="159">
        <f>'Input 2 - Inventory'!AA29</f>
        <v>0</v>
      </c>
      <c r="K79" s="156" t="e">
        <f>VLOOKUP($E79,'Calc 1 - Scaling (Ins,Bank)'!$A:$W,8,FALSE)</f>
        <v>#N/A</v>
      </c>
      <c r="L79" s="160" t="str">
        <f>IFERROR(VLOOKUP($E79,'Calc 1 - Scaling (Ins,Bank)'!$A:$W,9+IF($K79="Revenue",1,IF(K79="Carrying Value",2,0)),FALSE),"N/A")</f>
        <v>N/A</v>
      </c>
      <c r="M79" s="161" t="str">
        <f t="shared" si="12"/>
        <v>N/A</v>
      </c>
      <c r="N79" s="162" t="str">
        <f t="shared" si="13"/>
        <v>N/A</v>
      </c>
      <c r="O79" s="156" t="e">
        <f>VLOOKUP($E79,'Calc 1 - Scaling (Ins,Bank)'!$A:$W,12,FALSE)</f>
        <v>#N/A</v>
      </c>
      <c r="P79" s="160" t="str">
        <f>IFERROR(VLOOKUP($E79,'Calc 1 - Scaling (Ins,Bank)'!$A:$W,13+IF(O79="Revenue",1,IF(O79="Carrying Value",2,0)),FALSE),"N/A")</f>
        <v>N/A</v>
      </c>
      <c r="Q79" s="161" t="str">
        <f t="shared" si="14"/>
        <v>N/A</v>
      </c>
      <c r="R79" s="162" t="str">
        <f t="shared" si="15"/>
        <v>N/A</v>
      </c>
      <c r="S79" s="156" t="e">
        <f>VLOOKUP($E79,'Calc 1 - Scaling (Ins,Bank)'!$A:$W,16,FALSE)</f>
        <v>#N/A</v>
      </c>
      <c r="T79" s="160" t="str">
        <f>IFERROR(VLOOKUP($E79,'Calc 1 - Scaling (Ins,Bank)'!$A:$W,17+IF(S79="Revenue",1,IF(S79="Carrying Value",2,0)),FALSE),"N/A")</f>
        <v>N/A</v>
      </c>
      <c r="U79" s="161" t="str">
        <f t="shared" si="16"/>
        <v>N/A</v>
      </c>
      <c r="V79" s="162" t="str">
        <f t="shared" si="17"/>
        <v>N/A</v>
      </c>
      <c r="W79" s="156" t="e">
        <f>VLOOKUP($E79,'Calc 1 - Scaling (Ins,Bank)'!$A:$W,20,FALSE)</f>
        <v>#N/A</v>
      </c>
      <c r="X79" s="160" t="str">
        <f>IFERROR(VLOOKUP($E79,'Calc 1 - Scaling (Ins,Bank)'!$A:$W,21+IF(W79="Revenue",1,IF(W79="Carrying Value",2,0)),FALSE),"N/A")</f>
        <v>N/A</v>
      </c>
      <c r="Y79" s="161" t="str">
        <f t="shared" si="18"/>
        <v>N/A</v>
      </c>
      <c r="Z79" s="162" t="str">
        <f t="shared" si="19"/>
        <v>N/A</v>
      </c>
      <c r="AP79" s="3"/>
    </row>
    <row r="80" spans="1:42" x14ac:dyDescent="0.2">
      <c r="A80" s="68">
        <f t="shared" si="11"/>
        <v>23</v>
      </c>
      <c r="B80" s="154">
        <f>'Input 2 - Inventory'!C30</f>
        <v>0</v>
      </c>
      <c r="C80" s="155">
        <f>'Input 2 - Inventory'!E30</f>
        <v>0</v>
      </c>
      <c r="D80" s="155" t="str">
        <f>IF(OR(LEFT(E80,5)= "Asset",LEFT(E80,5)="Other"),"N/A",'Input 1 - Schedule 1'!B32 &amp; " (Ins/Bank)")</f>
        <v xml:space="preserve"> (Ins/Bank)</v>
      </c>
      <c r="E80" s="156">
        <f>'Input 2 - Inventory'!F30</f>
        <v>0</v>
      </c>
      <c r="F80" s="157">
        <f>'Input 1 - Schedule 1'!AH32</f>
        <v>0</v>
      </c>
      <c r="G80" s="157">
        <f>'Input 2 - Inventory'!R30</f>
        <v>0</v>
      </c>
      <c r="H80" s="157">
        <f>'Input 2 - Inventory'!AG30</f>
        <v>0</v>
      </c>
      <c r="I80" s="158">
        <f>'Input 2 - Inventory'!L30</f>
        <v>0</v>
      </c>
      <c r="J80" s="159">
        <f>'Input 2 - Inventory'!AA30</f>
        <v>0</v>
      </c>
      <c r="K80" s="156" t="e">
        <f>VLOOKUP($E80,'Calc 1 - Scaling (Ins,Bank)'!$A:$W,8,FALSE)</f>
        <v>#N/A</v>
      </c>
      <c r="L80" s="160" t="str">
        <f>IFERROR(VLOOKUP($E80,'Calc 1 - Scaling (Ins,Bank)'!$A:$W,9+IF($K80="Revenue",1,IF(K80="Carrying Value",2,0)),FALSE),"N/A")</f>
        <v>N/A</v>
      </c>
      <c r="M80" s="161" t="str">
        <f t="shared" si="12"/>
        <v>N/A</v>
      </c>
      <c r="N80" s="162" t="str">
        <f t="shared" si="13"/>
        <v>N/A</v>
      </c>
      <c r="O80" s="156" t="e">
        <f>VLOOKUP($E80,'Calc 1 - Scaling (Ins,Bank)'!$A:$W,12,FALSE)</f>
        <v>#N/A</v>
      </c>
      <c r="P80" s="160" t="str">
        <f>IFERROR(VLOOKUP($E80,'Calc 1 - Scaling (Ins,Bank)'!$A:$W,13+IF(O80="Revenue",1,IF(O80="Carrying Value",2,0)),FALSE),"N/A")</f>
        <v>N/A</v>
      </c>
      <c r="Q80" s="161" t="str">
        <f t="shared" si="14"/>
        <v>N/A</v>
      </c>
      <c r="R80" s="162" t="str">
        <f t="shared" si="15"/>
        <v>N/A</v>
      </c>
      <c r="S80" s="156" t="e">
        <f>VLOOKUP($E80,'Calc 1 - Scaling (Ins,Bank)'!$A:$W,16,FALSE)</f>
        <v>#N/A</v>
      </c>
      <c r="T80" s="160" t="str">
        <f>IFERROR(VLOOKUP($E80,'Calc 1 - Scaling (Ins,Bank)'!$A:$W,17+IF(S80="Revenue",1,IF(S80="Carrying Value",2,0)),FALSE),"N/A")</f>
        <v>N/A</v>
      </c>
      <c r="U80" s="161" t="str">
        <f t="shared" si="16"/>
        <v>N/A</v>
      </c>
      <c r="V80" s="162" t="str">
        <f t="shared" si="17"/>
        <v>N/A</v>
      </c>
      <c r="W80" s="156" t="e">
        <f>VLOOKUP($E80,'Calc 1 - Scaling (Ins,Bank)'!$A:$W,20,FALSE)</f>
        <v>#N/A</v>
      </c>
      <c r="X80" s="160" t="str">
        <f>IFERROR(VLOOKUP($E80,'Calc 1 - Scaling (Ins,Bank)'!$A:$W,21+IF(W80="Revenue",1,IF(W80="Carrying Value",2,0)),FALSE),"N/A")</f>
        <v>N/A</v>
      </c>
      <c r="Y80" s="161" t="str">
        <f t="shared" si="18"/>
        <v>N/A</v>
      </c>
      <c r="Z80" s="162" t="str">
        <f t="shared" si="19"/>
        <v>N/A</v>
      </c>
      <c r="AP80" s="3"/>
    </row>
    <row r="81" spans="1:42" x14ac:dyDescent="0.2">
      <c r="A81" s="68">
        <f t="shared" si="11"/>
        <v>24</v>
      </c>
      <c r="B81" s="154">
        <f>'Input 2 - Inventory'!C31</f>
        <v>0</v>
      </c>
      <c r="C81" s="155">
        <f>'Input 2 - Inventory'!E31</f>
        <v>0</v>
      </c>
      <c r="D81" s="155" t="str">
        <f>IF(OR(LEFT(E81,5)= "Asset",LEFT(E81,5)="Other"),"N/A",'Input 1 - Schedule 1'!B33 &amp; " (Ins/Bank)")</f>
        <v xml:space="preserve"> (Ins/Bank)</v>
      </c>
      <c r="E81" s="156">
        <f>'Input 2 - Inventory'!F31</f>
        <v>0</v>
      </c>
      <c r="F81" s="157">
        <f>'Input 1 - Schedule 1'!AH33</f>
        <v>0</v>
      </c>
      <c r="G81" s="157">
        <f>'Input 2 - Inventory'!R31</f>
        <v>0</v>
      </c>
      <c r="H81" s="157">
        <f>'Input 2 - Inventory'!AG31</f>
        <v>0</v>
      </c>
      <c r="I81" s="158">
        <f>'Input 2 - Inventory'!L31</f>
        <v>0</v>
      </c>
      <c r="J81" s="159">
        <f>'Input 2 - Inventory'!AA31</f>
        <v>0</v>
      </c>
      <c r="K81" s="156" t="e">
        <f>VLOOKUP($E81,'Calc 1 - Scaling (Ins,Bank)'!$A:$W,8,FALSE)</f>
        <v>#N/A</v>
      </c>
      <c r="L81" s="160" t="str">
        <f>IFERROR(VLOOKUP($E81,'Calc 1 - Scaling (Ins,Bank)'!$A:$W,9+IF($K81="Revenue",1,IF(K81="Carrying Value",2,0)),FALSE),"N/A")</f>
        <v>N/A</v>
      </c>
      <c r="M81" s="161" t="str">
        <f t="shared" si="12"/>
        <v>N/A</v>
      </c>
      <c r="N81" s="162" t="str">
        <f t="shared" si="13"/>
        <v>N/A</v>
      </c>
      <c r="O81" s="156" t="e">
        <f>VLOOKUP($E81,'Calc 1 - Scaling (Ins,Bank)'!$A:$W,12,FALSE)</f>
        <v>#N/A</v>
      </c>
      <c r="P81" s="160" t="str">
        <f>IFERROR(VLOOKUP($E81,'Calc 1 - Scaling (Ins,Bank)'!$A:$W,13+IF(O81="Revenue",1,IF(O81="Carrying Value",2,0)),FALSE),"N/A")</f>
        <v>N/A</v>
      </c>
      <c r="Q81" s="161" t="str">
        <f t="shared" si="14"/>
        <v>N/A</v>
      </c>
      <c r="R81" s="162" t="str">
        <f t="shared" si="15"/>
        <v>N/A</v>
      </c>
      <c r="S81" s="156" t="e">
        <f>VLOOKUP($E81,'Calc 1 - Scaling (Ins,Bank)'!$A:$W,16,FALSE)</f>
        <v>#N/A</v>
      </c>
      <c r="T81" s="160" t="str">
        <f>IFERROR(VLOOKUP($E81,'Calc 1 - Scaling (Ins,Bank)'!$A:$W,17+IF(S81="Revenue",1,IF(S81="Carrying Value",2,0)),FALSE),"N/A")</f>
        <v>N/A</v>
      </c>
      <c r="U81" s="161" t="str">
        <f t="shared" si="16"/>
        <v>N/A</v>
      </c>
      <c r="V81" s="162" t="str">
        <f t="shared" si="17"/>
        <v>N/A</v>
      </c>
      <c r="W81" s="156" t="e">
        <f>VLOOKUP($E81,'Calc 1 - Scaling (Ins,Bank)'!$A:$W,20,FALSE)</f>
        <v>#N/A</v>
      </c>
      <c r="X81" s="160" t="str">
        <f>IFERROR(VLOOKUP($E81,'Calc 1 - Scaling (Ins,Bank)'!$A:$W,21+IF(W81="Revenue",1,IF(W81="Carrying Value",2,0)),FALSE),"N/A")</f>
        <v>N/A</v>
      </c>
      <c r="Y81" s="161" t="str">
        <f t="shared" si="18"/>
        <v>N/A</v>
      </c>
      <c r="Z81" s="162" t="str">
        <f t="shared" si="19"/>
        <v>N/A</v>
      </c>
      <c r="AP81" s="3"/>
    </row>
    <row r="82" spans="1:42" x14ac:dyDescent="0.2">
      <c r="A82" s="68">
        <f t="shared" si="11"/>
        <v>25</v>
      </c>
      <c r="B82" s="154">
        <f>'Input 2 - Inventory'!C32</f>
        <v>0</v>
      </c>
      <c r="C82" s="155">
        <f>'Input 2 - Inventory'!E32</f>
        <v>0</v>
      </c>
      <c r="D82" s="155" t="str">
        <f>IF(OR(LEFT(E82,5)= "Asset",LEFT(E82,5)="Other"),"N/A",'Input 1 - Schedule 1'!B34 &amp; " (Ins/Bank)")</f>
        <v xml:space="preserve"> (Ins/Bank)</v>
      </c>
      <c r="E82" s="156">
        <f>'Input 2 - Inventory'!F32</f>
        <v>0</v>
      </c>
      <c r="F82" s="157">
        <f>'Input 1 - Schedule 1'!AH34</f>
        <v>0</v>
      </c>
      <c r="G82" s="157">
        <f>'Input 2 - Inventory'!R32</f>
        <v>0</v>
      </c>
      <c r="H82" s="157">
        <f>'Input 2 - Inventory'!AG32</f>
        <v>0</v>
      </c>
      <c r="I82" s="158">
        <f>'Input 2 - Inventory'!L32</f>
        <v>0</v>
      </c>
      <c r="J82" s="159">
        <f>'Input 2 - Inventory'!AA32</f>
        <v>0</v>
      </c>
      <c r="K82" s="156" t="e">
        <f>VLOOKUP($E82,'Calc 1 - Scaling (Ins,Bank)'!$A:$W,8,FALSE)</f>
        <v>#N/A</v>
      </c>
      <c r="L82" s="160" t="str">
        <f>IFERROR(VLOOKUP($E82,'Calc 1 - Scaling (Ins,Bank)'!$A:$W,9+IF($K82="Revenue",1,IF(K82="Carrying Value",2,0)),FALSE),"N/A")</f>
        <v>N/A</v>
      </c>
      <c r="M82" s="161" t="str">
        <f t="shared" si="12"/>
        <v>N/A</v>
      </c>
      <c r="N82" s="162" t="str">
        <f t="shared" si="13"/>
        <v>N/A</v>
      </c>
      <c r="O82" s="156" t="e">
        <f>VLOOKUP($E82,'Calc 1 - Scaling (Ins,Bank)'!$A:$W,12,FALSE)</f>
        <v>#N/A</v>
      </c>
      <c r="P82" s="160" t="str">
        <f>IFERROR(VLOOKUP($E82,'Calc 1 - Scaling (Ins,Bank)'!$A:$W,13+IF(O82="Revenue",1,IF(O82="Carrying Value",2,0)),FALSE),"N/A")</f>
        <v>N/A</v>
      </c>
      <c r="Q82" s="161" t="str">
        <f t="shared" si="14"/>
        <v>N/A</v>
      </c>
      <c r="R82" s="162" t="str">
        <f t="shared" si="15"/>
        <v>N/A</v>
      </c>
      <c r="S82" s="156" t="e">
        <f>VLOOKUP($E82,'Calc 1 - Scaling (Ins,Bank)'!$A:$W,16,FALSE)</f>
        <v>#N/A</v>
      </c>
      <c r="T82" s="160" t="str">
        <f>IFERROR(VLOOKUP($E82,'Calc 1 - Scaling (Ins,Bank)'!$A:$W,17+IF(S82="Revenue",1,IF(S82="Carrying Value",2,0)),FALSE),"N/A")</f>
        <v>N/A</v>
      </c>
      <c r="U82" s="161" t="str">
        <f t="shared" si="16"/>
        <v>N/A</v>
      </c>
      <c r="V82" s="162" t="str">
        <f t="shared" si="17"/>
        <v>N/A</v>
      </c>
      <c r="W82" s="156" t="e">
        <f>VLOOKUP($E82,'Calc 1 - Scaling (Ins,Bank)'!$A:$W,20,FALSE)</f>
        <v>#N/A</v>
      </c>
      <c r="X82" s="160" t="str">
        <f>IFERROR(VLOOKUP($E82,'Calc 1 - Scaling (Ins,Bank)'!$A:$W,21+IF(W82="Revenue",1,IF(W82="Carrying Value",2,0)),FALSE),"N/A")</f>
        <v>N/A</v>
      </c>
      <c r="Y82" s="161" t="str">
        <f t="shared" si="18"/>
        <v>N/A</v>
      </c>
      <c r="Z82" s="162" t="str">
        <f t="shared" si="19"/>
        <v>N/A</v>
      </c>
      <c r="AP82" s="3"/>
    </row>
    <row r="83" spans="1:42" x14ac:dyDescent="0.2">
      <c r="A83" s="68">
        <f t="shared" si="11"/>
        <v>26</v>
      </c>
      <c r="B83" s="154">
        <f>'Input 2 - Inventory'!C33</f>
        <v>0</v>
      </c>
      <c r="C83" s="155">
        <f>'Input 2 - Inventory'!E33</f>
        <v>0</v>
      </c>
      <c r="D83" s="155" t="str">
        <f>IF(OR(LEFT(E83,5)= "Asset",LEFT(E83,5)="Other"),"N/A",'Input 1 - Schedule 1'!B35 &amp; " (Ins/Bank)")</f>
        <v xml:space="preserve"> (Ins/Bank)</v>
      </c>
      <c r="E83" s="156">
        <f>'Input 2 - Inventory'!F33</f>
        <v>0</v>
      </c>
      <c r="F83" s="157">
        <f>'Input 1 - Schedule 1'!AH35</f>
        <v>0</v>
      </c>
      <c r="G83" s="157">
        <f>'Input 2 - Inventory'!R33</f>
        <v>0</v>
      </c>
      <c r="H83" s="157">
        <f>'Input 2 - Inventory'!AG33</f>
        <v>0</v>
      </c>
      <c r="I83" s="158">
        <f>'Input 2 - Inventory'!L33</f>
        <v>0</v>
      </c>
      <c r="J83" s="159">
        <f>'Input 2 - Inventory'!AA33</f>
        <v>0</v>
      </c>
      <c r="K83" s="156" t="e">
        <f>VLOOKUP($E83,'Calc 1 - Scaling (Ins,Bank)'!$A:$W,8,FALSE)</f>
        <v>#N/A</v>
      </c>
      <c r="L83" s="160" t="str">
        <f>IFERROR(VLOOKUP($E83,'Calc 1 - Scaling (Ins,Bank)'!$A:$W,9+IF($K83="Revenue",1,IF(K83="Carrying Value",2,0)),FALSE),"N/A")</f>
        <v>N/A</v>
      </c>
      <c r="M83" s="161" t="str">
        <f t="shared" si="12"/>
        <v>N/A</v>
      </c>
      <c r="N83" s="162" t="str">
        <f t="shared" si="13"/>
        <v>N/A</v>
      </c>
      <c r="O83" s="156" t="e">
        <f>VLOOKUP($E83,'Calc 1 - Scaling (Ins,Bank)'!$A:$W,12,FALSE)</f>
        <v>#N/A</v>
      </c>
      <c r="P83" s="160" t="str">
        <f>IFERROR(VLOOKUP($E83,'Calc 1 - Scaling (Ins,Bank)'!$A:$W,13+IF(O83="Revenue",1,IF(O83="Carrying Value",2,0)),FALSE),"N/A")</f>
        <v>N/A</v>
      </c>
      <c r="Q83" s="161" t="str">
        <f t="shared" si="14"/>
        <v>N/A</v>
      </c>
      <c r="R83" s="162" t="str">
        <f t="shared" si="15"/>
        <v>N/A</v>
      </c>
      <c r="S83" s="156" t="e">
        <f>VLOOKUP($E83,'Calc 1 - Scaling (Ins,Bank)'!$A:$W,16,FALSE)</f>
        <v>#N/A</v>
      </c>
      <c r="T83" s="160" t="str">
        <f>IFERROR(VLOOKUP($E83,'Calc 1 - Scaling (Ins,Bank)'!$A:$W,17+IF(S83="Revenue",1,IF(S83="Carrying Value",2,0)),FALSE),"N/A")</f>
        <v>N/A</v>
      </c>
      <c r="U83" s="161" t="str">
        <f t="shared" si="16"/>
        <v>N/A</v>
      </c>
      <c r="V83" s="162" t="str">
        <f t="shared" si="17"/>
        <v>N/A</v>
      </c>
      <c r="W83" s="156" t="e">
        <f>VLOOKUP($E83,'Calc 1 - Scaling (Ins,Bank)'!$A:$W,20,FALSE)</f>
        <v>#N/A</v>
      </c>
      <c r="X83" s="160" t="str">
        <f>IFERROR(VLOOKUP($E83,'Calc 1 - Scaling (Ins,Bank)'!$A:$W,21+IF(W83="Revenue",1,IF(W83="Carrying Value",2,0)),FALSE),"N/A")</f>
        <v>N/A</v>
      </c>
      <c r="Y83" s="161" t="str">
        <f t="shared" si="18"/>
        <v>N/A</v>
      </c>
      <c r="Z83" s="162" t="str">
        <f t="shared" si="19"/>
        <v>N/A</v>
      </c>
      <c r="AP83" s="3"/>
    </row>
    <row r="84" spans="1:42" x14ac:dyDescent="0.2">
      <c r="A84" s="68">
        <f t="shared" si="11"/>
        <v>27</v>
      </c>
      <c r="B84" s="154">
        <f>'Input 2 - Inventory'!C34</f>
        <v>0</v>
      </c>
      <c r="C84" s="155">
        <f>'Input 2 - Inventory'!E34</f>
        <v>0</v>
      </c>
      <c r="D84" s="155" t="str">
        <f>IF(OR(LEFT(E84,5)= "Asset",LEFT(E84,5)="Other"),"N/A",'Input 1 - Schedule 1'!B36 &amp; " (Ins/Bank)")</f>
        <v xml:space="preserve"> (Ins/Bank)</v>
      </c>
      <c r="E84" s="156">
        <f>'Input 2 - Inventory'!F34</f>
        <v>0</v>
      </c>
      <c r="F84" s="157">
        <f>'Input 1 - Schedule 1'!AH36</f>
        <v>0</v>
      </c>
      <c r="G84" s="157">
        <f>'Input 2 - Inventory'!R34</f>
        <v>0</v>
      </c>
      <c r="H84" s="157">
        <f>'Input 2 - Inventory'!AG34</f>
        <v>0</v>
      </c>
      <c r="I84" s="158">
        <f>'Input 2 - Inventory'!L34</f>
        <v>0</v>
      </c>
      <c r="J84" s="159">
        <f>'Input 2 - Inventory'!AA34</f>
        <v>0</v>
      </c>
      <c r="K84" s="156" t="e">
        <f>VLOOKUP($E84,'Calc 1 - Scaling (Ins,Bank)'!$A:$W,8,FALSE)</f>
        <v>#N/A</v>
      </c>
      <c r="L84" s="160" t="str">
        <f>IFERROR(VLOOKUP($E84,'Calc 1 - Scaling (Ins,Bank)'!$A:$W,9+IF($K84="Revenue",1,IF(K84="Carrying Value",2,0)),FALSE),"N/A")</f>
        <v>N/A</v>
      </c>
      <c r="M84" s="161" t="str">
        <f t="shared" si="12"/>
        <v>N/A</v>
      </c>
      <c r="N84" s="162" t="str">
        <f t="shared" si="13"/>
        <v>N/A</v>
      </c>
      <c r="O84" s="156" t="e">
        <f>VLOOKUP($E84,'Calc 1 - Scaling (Ins,Bank)'!$A:$W,12,FALSE)</f>
        <v>#N/A</v>
      </c>
      <c r="P84" s="160" t="str">
        <f>IFERROR(VLOOKUP($E84,'Calc 1 - Scaling (Ins,Bank)'!$A:$W,13+IF(O84="Revenue",1,IF(O84="Carrying Value",2,0)),FALSE),"N/A")</f>
        <v>N/A</v>
      </c>
      <c r="Q84" s="161" t="str">
        <f t="shared" si="14"/>
        <v>N/A</v>
      </c>
      <c r="R84" s="162" t="str">
        <f t="shared" si="15"/>
        <v>N/A</v>
      </c>
      <c r="S84" s="156" t="e">
        <f>VLOOKUP($E84,'Calc 1 - Scaling (Ins,Bank)'!$A:$W,16,FALSE)</f>
        <v>#N/A</v>
      </c>
      <c r="T84" s="160" t="str">
        <f>IFERROR(VLOOKUP($E84,'Calc 1 - Scaling (Ins,Bank)'!$A:$W,17+IF(S84="Revenue",1,IF(S84="Carrying Value",2,0)),FALSE),"N/A")</f>
        <v>N/A</v>
      </c>
      <c r="U84" s="161" t="str">
        <f t="shared" si="16"/>
        <v>N/A</v>
      </c>
      <c r="V84" s="162" t="str">
        <f t="shared" si="17"/>
        <v>N/A</v>
      </c>
      <c r="W84" s="156" t="e">
        <f>VLOOKUP($E84,'Calc 1 - Scaling (Ins,Bank)'!$A:$W,20,FALSE)</f>
        <v>#N/A</v>
      </c>
      <c r="X84" s="160" t="str">
        <f>IFERROR(VLOOKUP($E84,'Calc 1 - Scaling (Ins,Bank)'!$A:$W,21+IF(W84="Revenue",1,IF(W84="Carrying Value",2,0)),FALSE),"N/A")</f>
        <v>N/A</v>
      </c>
      <c r="Y84" s="161" t="str">
        <f t="shared" si="18"/>
        <v>N/A</v>
      </c>
      <c r="Z84" s="162" t="str">
        <f t="shared" si="19"/>
        <v>N/A</v>
      </c>
      <c r="AP84" s="3"/>
    </row>
    <row r="85" spans="1:42" x14ac:dyDescent="0.2">
      <c r="A85" s="68">
        <f t="shared" si="11"/>
        <v>28</v>
      </c>
      <c r="B85" s="154">
        <f>'Input 2 - Inventory'!C35</f>
        <v>0</v>
      </c>
      <c r="C85" s="155">
        <f>'Input 2 - Inventory'!E35</f>
        <v>0</v>
      </c>
      <c r="D85" s="155" t="str">
        <f>IF(OR(LEFT(E85,5)= "Asset",LEFT(E85,5)="Other"),"N/A",'Input 1 - Schedule 1'!B37 &amp; " (Ins/Bank)")</f>
        <v xml:space="preserve"> (Ins/Bank)</v>
      </c>
      <c r="E85" s="156">
        <f>'Input 2 - Inventory'!F35</f>
        <v>0</v>
      </c>
      <c r="F85" s="157">
        <f>'Input 1 - Schedule 1'!AH37</f>
        <v>0</v>
      </c>
      <c r="G85" s="157">
        <f>'Input 2 - Inventory'!R35</f>
        <v>0</v>
      </c>
      <c r="H85" s="157">
        <f>'Input 2 - Inventory'!AG35</f>
        <v>0</v>
      </c>
      <c r="I85" s="158">
        <f>'Input 2 - Inventory'!L35</f>
        <v>0</v>
      </c>
      <c r="J85" s="159">
        <f>'Input 2 - Inventory'!AA35</f>
        <v>0</v>
      </c>
      <c r="K85" s="156" t="e">
        <f>VLOOKUP($E85,'Calc 1 - Scaling (Ins,Bank)'!$A:$W,8,FALSE)</f>
        <v>#N/A</v>
      </c>
      <c r="L85" s="160" t="str">
        <f>IFERROR(VLOOKUP($E85,'Calc 1 - Scaling (Ins,Bank)'!$A:$W,9+IF($K85="Revenue",1,IF(K85="Carrying Value",2,0)),FALSE),"N/A")</f>
        <v>N/A</v>
      </c>
      <c r="M85" s="161" t="str">
        <f t="shared" si="12"/>
        <v>N/A</v>
      </c>
      <c r="N85" s="162" t="str">
        <f t="shared" si="13"/>
        <v>N/A</v>
      </c>
      <c r="O85" s="156" t="e">
        <f>VLOOKUP($E85,'Calc 1 - Scaling (Ins,Bank)'!$A:$W,12,FALSE)</f>
        <v>#N/A</v>
      </c>
      <c r="P85" s="160" t="str">
        <f>IFERROR(VLOOKUP($E85,'Calc 1 - Scaling (Ins,Bank)'!$A:$W,13+IF(O85="Revenue",1,IF(O85="Carrying Value",2,0)),FALSE),"N/A")</f>
        <v>N/A</v>
      </c>
      <c r="Q85" s="161" t="str">
        <f t="shared" si="14"/>
        <v>N/A</v>
      </c>
      <c r="R85" s="162" t="str">
        <f t="shared" si="15"/>
        <v>N/A</v>
      </c>
      <c r="S85" s="156" t="e">
        <f>VLOOKUP($E85,'Calc 1 - Scaling (Ins,Bank)'!$A:$W,16,FALSE)</f>
        <v>#N/A</v>
      </c>
      <c r="T85" s="160" t="str">
        <f>IFERROR(VLOOKUP($E85,'Calc 1 - Scaling (Ins,Bank)'!$A:$W,17+IF(S85="Revenue",1,IF(S85="Carrying Value",2,0)),FALSE),"N/A")</f>
        <v>N/A</v>
      </c>
      <c r="U85" s="161" t="str">
        <f t="shared" si="16"/>
        <v>N/A</v>
      </c>
      <c r="V85" s="162" t="str">
        <f t="shared" si="17"/>
        <v>N/A</v>
      </c>
      <c r="W85" s="156" t="e">
        <f>VLOOKUP($E85,'Calc 1 - Scaling (Ins,Bank)'!$A:$W,20,FALSE)</f>
        <v>#N/A</v>
      </c>
      <c r="X85" s="160" t="str">
        <f>IFERROR(VLOOKUP($E85,'Calc 1 - Scaling (Ins,Bank)'!$A:$W,21+IF(W85="Revenue",1,IF(W85="Carrying Value",2,0)),FALSE),"N/A")</f>
        <v>N/A</v>
      </c>
      <c r="Y85" s="161" t="str">
        <f t="shared" si="18"/>
        <v>N/A</v>
      </c>
      <c r="Z85" s="162" t="str">
        <f t="shared" si="19"/>
        <v>N/A</v>
      </c>
      <c r="AP85" s="3"/>
    </row>
    <row r="86" spans="1:42" x14ac:dyDescent="0.2">
      <c r="A86" s="68">
        <f t="shared" si="11"/>
        <v>29</v>
      </c>
      <c r="B86" s="154">
        <f>'Input 2 - Inventory'!C36</f>
        <v>0</v>
      </c>
      <c r="C86" s="155">
        <f>'Input 2 - Inventory'!E36</f>
        <v>0</v>
      </c>
      <c r="D86" s="155" t="str">
        <f>IF(OR(LEFT(E86,5)= "Asset",LEFT(E86,5)="Other"),"N/A",'Input 1 - Schedule 1'!B38 &amp; " (Ins/Bank)")</f>
        <v xml:space="preserve"> (Ins/Bank)</v>
      </c>
      <c r="E86" s="156">
        <f>'Input 2 - Inventory'!F36</f>
        <v>0</v>
      </c>
      <c r="F86" s="157">
        <f>'Input 1 - Schedule 1'!AH38</f>
        <v>0</v>
      </c>
      <c r="G86" s="157">
        <f>'Input 2 - Inventory'!R36</f>
        <v>0</v>
      </c>
      <c r="H86" s="157">
        <f>'Input 2 - Inventory'!AG36</f>
        <v>0</v>
      </c>
      <c r="I86" s="158">
        <f>'Input 2 - Inventory'!L36</f>
        <v>0</v>
      </c>
      <c r="J86" s="159">
        <f>'Input 2 - Inventory'!AA36</f>
        <v>0</v>
      </c>
      <c r="K86" s="156" t="e">
        <f>VLOOKUP($E86,'Calc 1 - Scaling (Ins,Bank)'!$A:$W,8,FALSE)</f>
        <v>#N/A</v>
      </c>
      <c r="L86" s="160" t="str">
        <f>IFERROR(VLOOKUP($E86,'Calc 1 - Scaling (Ins,Bank)'!$A:$W,9+IF($K86="Revenue",1,IF(K86="Carrying Value",2,0)),FALSE),"N/A")</f>
        <v>N/A</v>
      </c>
      <c r="M86" s="161" t="str">
        <f t="shared" si="12"/>
        <v>N/A</v>
      </c>
      <c r="N86" s="162" t="str">
        <f t="shared" si="13"/>
        <v>N/A</v>
      </c>
      <c r="O86" s="156" t="e">
        <f>VLOOKUP($E86,'Calc 1 - Scaling (Ins,Bank)'!$A:$W,12,FALSE)</f>
        <v>#N/A</v>
      </c>
      <c r="P86" s="160" t="str">
        <f>IFERROR(VLOOKUP($E86,'Calc 1 - Scaling (Ins,Bank)'!$A:$W,13+IF(O86="Revenue",1,IF(O86="Carrying Value",2,0)),FALSE),"N/A")</f>
        <v>N/A</v>
      </c>
      <c r="Q86" s="161" t="str">
        <f t="shared" si="14"/>
        <v>N/A</v>
      </c>
      <c r="R86" s="162" t="str">
        <f t="shared" si="15"/>
        <v>N/A</v>
      </c>
      <c r="S86" s="156" t="e">
        <f>VLOOKUP($E86,'Calc 1 - Scaling (Ins,Bank)'!$A:$W,16,FALSE)</f>
        <v>#N/A</v>
      </c>
      <c r="T86" s="160" t="str">
        <f>IFERROR(VLOOKUP($E86,'Calc 1 - Scaling (Ins,Bank)'!$A:$W,17+IF(S86="Revenue",1,IF(S86="Carrying Value",2,0)),FALSE),"N/A")</f>
        <v>N/A</v>
      </c>
      <c r="U86" s="161" t="str">
        <f t="shared" si="16"/>
        <v>N/A</v>
      </c>
      <c r="V86" s="162" t="str">
        <f t="shared" si="17"/>
        <v>N/A</v>
      </c>
      <c r="W86" s="156" t="e">
        <f>VLOOKUP($E86,'Calc 1 - Scaling (Ins,Bank)'!$A:$W,20,FALSE)</f>
        <v>#N/A</v>
      </c>
      <c r="X86" s="160" t="str">
        <f>IFERROR(VLOOKUP($E86,'Calc 1 - Scaling (Ins,Bank)'!$A:$W,21+IF(W86="Revenue",1,IF(W86="Carrying Value",2,0)),FALSE),"N/A")</f>
        <v>N/A</v>
      </c>
      <c r="Y86" s="161" t="str">
        <f t="shared" si="18"/>
        <v>N/A</v>
      </c>
      <c r="Z86" s="162" t="str">
        <f t="shared" si="19"/>
        <v>N/A</v>
      </c>
      <c r="AP86" s="3"/>
    </row>
    <row r="87" spans="1:42" x14ac:dyDescent="0.2">
      <c r="A87" s="68">
        <f t="shared" si="11"/>
        <v>30</v>
      </c>
      <c r="B87" s="154">
        <f>'Input 2 - Inventory'!C37</f>
        <v>0</v>
      </c>
      <c r="C87" s="155">
        <f>'Input 2 - Inventory'!E37</f>
        <v>0</v>
      </c>
      <c r="D87" s="155" t="str">
        <f>IF(OR(LEFT(E87,5)= "Asset",LEFT(E87,5)="Other"),"N/A",'Input 1 - Schedule 1'!B39 &amp; " (Ins/Bank)")</f>
        <v xml:space="preserve"> (Ins/Bank)</v>
      </c>
      <c r="E87" s="156">
        <f>'Input 2 - Inventory'!F37</f>
        <v>0</v>
      </c>
      <c r="F87" s="157">
        <f>'Input 1 - Schedule 1'!AH39</f>
        <v>0</v>
      </c>
      <c r="G87" s="157">
        <f>'Input 2 - Inventory'!R37</f>
        <v>0</v>
      </c>
      <c r="H87" s="157">
        <f>'Input 2 - Inventory'!AG37</f>
        <v>0</v>
      </c>
      <c r="I87" s="158">
        <f>'Input 2 - Inventory'!L37</f>
        <v>0</v>
      </c>
      <c r="J87" s="159">
        <f>'Input 2 - Inventory'!AA37</f>
        <v>0</v>
      </c>
      <c r="K87" s="156" t="e">
        <f>VLOOKUP($E87,'Calc 1 - Scaling (Ins,Bank)'!$A:$W,8,FALSE)</f>
        <v>#N/A</v>
      </c>
      <c r="L87" s="160" t="str">
        <f>IFERROR(VLOOKUP($E87,'Calc 1 - Scaling (Ins,Bank)'!$A:$W,9+IF($K87="Revenue",1,IF(K87="Carrying Value",2,0)),FALSE),"N/A")</f>
        <v>N/A</v>
      </c>
      <c r="M87" s="161" t="str">
        <f t="shared" si="12"/>
        <v>N/A</v>
      </c>
      <c r="N87" s="162" t="str">
        <f t="shared" si="13"/>
        <v>N/A</v>
      </c>
      <c r="O87" s="156" t="e">
        <f>VLOOKUP($E87,'Calc 1 - Scaling (Ins,Bank)'!$A:$W,12,FALSE)</f>
        <v>#N/A</v>
      </c>
      <c r="P87" s="160" t="str">
        <f>IFERROR(VLOOKUP($E87,'Calc 1 - Scaling (Ins,Bank)'!$A:$W,13+IF(O87="Revenue",1,IF(O87="Carrying Value",2,0)),FALSE),"N/A")</f>
        <v>N/A</v>
      </c>
      <c r="Q87" s="161" t="str">
        <f t="shared" si="14"/>
        <v>N/A</v>
      </c>
      <c r="R87" s="162" t="str">
        <f t="shared" si="15"/>
        <v>N/A</v>
      </c>
      <c r="S87" s="156" t="e">
        <f>VLOOKUP($E87,'Calc 1 - Scaling (Ins,Bank)'!$A:$W,16,FALSE)</f>
        <v>#N/A</v>
      </c>
      <c r="T87" s="160" t="str">
        <f>IFERROR(VLOOKUP($E87,'Calc 1 - Scaling (Ins,Bank)'!$A:$W,17+IF(S87="Revenue",1,IF(S87="Carrying Value",2,0)),FALSE),"N/A")</f>
        <v>N/A</v>
      </c>
      <c r="U87" s="161" t="str">
        <f t="shared" si="16"/>
        <v>N/A</v>
      </c>
      <c r="V87" s="162" t="str">
        <f t="shared" si="17"/>
        <v>N/A</v>
      </c>
      <c r="W87" s="156" t="e">
        <f>VLOOKUP($E87,'Calc 1 - Scaling (Ins,Bank)'!$A:$W,20,FALSE)</f>
        <v>#N/A</v>
      </c>
      <c r="X87" s="160" t="str">
        <f>IFERROR(VLOOKUP($E87,'Calc 1 - Scaling (Ins,Bank)'!$A:$W,21+IF(W87="Revenue",1,IF(W87="Carrying Value",2,0)),FALSE),"N/A")</f>
        <v>N/A</v>
      </c>
      <c r="Y87" s="161" t="str">
        <f t="shared" si="18"/>
        <v>N/A</v>
      </c>
      <c r="Z87" s="162" t="str">
        <f t="shared" si="19"/>
        <v>N/A</v>
      </c>
      <c r="AP87" s="3"/>
    </row>
    <row r="88" spans="1:42" x14ac:dyDescent="0.2">
      <c r="A88" s="68">
        <f t="shared" si="11"/>
        <v>31</v>
      </c>
      <c r="B88" s="154">
        <f>'Input 2 - Inventory'!C38</f>
        <v>0</v>
      </c>
      <c r="C88" s="155">
        <f>'Input 2 - Inventory'!E38</f>
        <v>0</v>
      </c>
      <c r="D88" s="155" t="str">
        <f>IF(OR(LEFT(E88,5)= "Asset",LEFT(E88,5)="Other"),"N/A",'Input 1 - Schedule 1'!B40 &amp; " (Ins/Bank)")</f>
        <v xml:space="preserve"> (Ins/Bank)</v>
      </c>
      <c r="E88" s="156">
        <f>'Input 2 - Inventory'!F38</f>
        <v>0</v>
      </c>
      <c r="F88" s="157">
        <f>'Input 1 - Schedule 1'!AH40</f>
        <v>0</v>
      </c>
      <c r="G88" s="157">
        <f>'Input 2 - Inventory'!R38</f>
        <v>0</v>
      </c>
      <c r="H88" s="157">
        <f>'Input 2 - Inventory'!AG38</f>
        <v>0</v>
      </c>
      <c r="I88" s="158">
        <f>'Input 2 - Inventory'!L38</f>
        <v>0</v>
      </c>
      <c r="J88" s="159">
        <f>'Input 2 - Inventory'!AA38</f>
        <v>0</v>
      </c>
      <c r="K88" s="156" t="e">
        <f>VLOOKUP($E88,'Calc 1 - Scaling (Ins,Bank)'!$A:$W,8,FALSE)</f>
        <v>#N/A</v>
      </c>
      <c r="L88" s="160" t="str">
        <f>IFERROR(VLOOKUP($E88,'Calc 1 - Scaling (Ins,Bank)'!$A:$W,9+IF($K88="Revenue",1,IF(K88="Carrying Value",2,0)),FALSE),"N/A")</f>
        <v>N/A</v>
      </c>
      <c r="M88" s="161" t="str">
        <f t="shared" si="12"/>
        <v>N/A</v>
      </c>
      <c r="N88" s="162" t="str">
        <f t="shared" si="13"/>
        <v>N/A</v>
      </c>
      <c r="O88" s="156" t="e">
        <f>VLOOKUP($E88,'Calc 1 - Scaling (Ins,Bank)'!$A:$W,12,FALSE)</f>
        <v>#N/A</v>
      </c>
      <c r="P88" s="160" t="str">
        <f>IFERROR(VLOOKUP($E88,'Calc 1 - Scaling (Ins,Bank)'!$A:$W,13+IF(O88="Revenue",1,IF(O88="Carrying Value",2,0)),FALSE),"N/A")</f>
        <v>N/A</v>
      </c>
      <c r="Q88" s="161" t="str">
        <f t="shared" si="14"/>
        <v>N/A</v>
      </c>
      <c r="R88" s="162" t="str">
        <f t="shared" si="15"/>
        <v>N/A</v>
      </c>
      <c r="S88" s="156" t="e">
        <f>VLOOKUP($E88,'Calc 1 - Scaling (Ins,Bank)'!$A:$W,16,FALSE)</f>
        <v>#N/A</v>
      </c>
      <c r="T88" s="160" t="str">
        <f>IFERROR(VLOOKUP($E88,'Calc 1 - Scaling (Ins,Bank)'!$A:$W,17+IF(S88="Revenue",1,IF(S88="Carrying Value",2,0)),FALSE),"N/A")</f>
        <v>N/A</v>
      </c>
      <c r="U88" s="161" t="str">
        <f t="shared" si="16"/>
        <v>N/A</v>
      </c>
      <c r="V88" s="162" t="str">
        <f t="shared" si="17"/>
        <v>N/A</v>
      </c>
      <c r="W88" s="156" t="e">
        <f>VLOOKUP($E88,'Calc 1 - Scaling (Ins,Bank)'!$A:$W,20,FALSE)</f>
        <v>#N/A</v>
      </c>
      <c r="X88" s="160" t="str">
        <f>IFERROR(VLOOKUP($E88,'Calc 1 - Scaling (Ins,Bank)'!$A:$W,21+IF(W88="Revenue",1,IF(W88="Carrying Value",2,0)),FALSE),"N/A")</f>
        <v>N/A</v>
      </c>
      <c r="Y88" s="161" t="str">
        <f t="shared" si="18"/>
        <v>N/A</v>
      </c>
      <c r="Z88" s="162" t="str">
        <f t="shared" si="19"/>
        <v>N/A</v>
      </c>
      <c r="AP88" s="3"/>
    </row>
    <row r="89" spans="1:42" x14ac:dyDescent="0.2">
      <c r="A89" s="68">
        <f t="shared" si="11"/>
        <v>32</v>
      </c>
      <c r="B89" s="154">
        <f>'Input 2 - Inventory'!C39</f>
        <v>0</v>
      </c>
      <c r="C89" s="155">
        <f>'Input 2 - Inventory'!E39</f>
        <v>0</v>
      </c>
      <c r="D89" s="155" t="str">
        <f>IF(OR(LEFT(E89,5)= "Asset",LEFT(E89,5)="Other"),"N/A",'Input 1 - Schedule 1'!B41 &amp; " (Ins/Bank)")</f>
        <v xml:space="preserve"> (Ins/Bank)</v>
      </c>
      <c r="E89" s="156">
        <f>'Input 2 - Inventory'!F39</f>
        <v>0</v>
      </c>
      <c r="F89" s="157">
        <f>'Input 1 - Schedule 1'!AH41</f>
        <v>0</v>
      </c>
      <c r="G89" s="157">
        <f>'Input 2 - Inventory'!R39</f>
        <v>0</v>
      </c>
      <c r="H89" s="157">
        <f>'Input 2 - Inventory'!AG39</f>
        <v>0</v>
      </c>
      <c r="I89" s="158">
        <f>'Input 2 - Inventory'!L39</f>
        <v>0</v>
      </c>
      <c r="J89" s="159">
        <f>'Input 2 - Inventory'!AA39</f>
        <v>0</v>
      </c>
      <c r="K89" s="156" t="e">
        <f>VLOOKUP($E89,'Calc 1 - Scaling (Ins,Bank)'!$A:$W,8,FALSE)</f>
        <v>#N/A</v>
      </c>
      <c r="L89" s="160" t="str">
        <f>IFERROR(VLOOKUP($E89,'Calc 1 - Scaling (Ins,Bank)'!$A:$W,9+IF($K89="Revenue",1,IF(K89="Carrying Value",2,0)),FALSE),"N/A")</f>
        <v>N/A</v>
      </c>
      <c r="M89" s="161" t="str">
        <f t="shared" si="12"/>
        <v>N/A</v>
      </c>
      <c r="N89" s="162" t="str">
        <f t="shared" si="13"/>
        <v>N/A</v>
      </c>
      <c r="O89" s="156" t="e">
        <f>VLOOKUP($E89,'Calc 1 - Scaling (Ins,Bank)'!$A:$W,12,FALSE)</f>
        <v>#N/A</v>
      </c>
      <c r="P89" s="160" t="str">
        <f>IFERROR(VLOOKUP($E89,'Calc 1 - Scaling (Ins,Bank)'!$A:$W,13+IF(O89="Revenue",1,IF(O89="Carrying Value",2,0)),FALSE),"N/A")</f>
        <v>N/A</v>
      </c>
      <c r="Q89" s="161" t="str">
        <f t="shared" si="14"/>
        <v>N/A</v>
      </c>
      <c r="R89" s="162" t="str">
        <f t="shared" si="15"/>
        <v>N/A</v>
      </c>
      <c r="S89" s="156" t="e">
        <f>VLOOKUP($E89,'Calc 1 - Scaling (Ins,Bank)'!$A:$W,16,FALSE)</f>
        <v>#N/A</v>
      </c>
      <c r="T89" s="160" t="str">
        <f>IFERROR(VLOOKUP($E89,'Calc 1 - Scaling (Ins,Bank)'!$A:$W,17+IF(S89="Revenue",1,IF(S89="Carrying Value",2,0)),FALSE),"N/A")</f>
        <v>N/A</v>
      </c>
      <c r="U89" s="161" t="str">
        <f t="shared" si="16"/>
        <v>N/A</v>
      </c>
      <c r="V89" s="162" t="str">
        <f t="shared" si="17"/>
        <v>N/A</v>
      </c>
      <c r="W89" s="156" t="e">
        <f>VLOOKUP($E89,'Calc 1 - Scaling (Ins,Bank)'!$A:$W,20,FALSE)</f>
        <v>#N/A</v>
      </c>
      <c r="X89" s="160" t="str">
        <f>IFERROR(VLOOKUP($E89,'Calc 1 - Scaling (Ins,Bank)'!$A:$W,21+IF(W89="Revenue",1,IF(W89="Carrying Value",2,0)),FALSE),"N/A")</f>
        <v>N/A</v>
      </c>
      <c r="Y89" s="161" t="str">
        <f t="shared" si="18"/>
        <v>N/A</v>
      </c>
      <c r="Z89" s="162" t="str">
        <f t="shared" si="19"/>
        <v>N/A</v>
      </c>
      <c r="AP89" s="3"/>
    </row>
    <row r="90" spans="1:42" x14ac:dyDescent="0.2">
      <c r="A90" s="68">
        <f t="shared" si="11"/>
        <v>33</v>
      </c>
      <c r="B90" s="154">
        <f>'Input 2 - Inventory'!C40</f>
        <v>0</v>
      </c>
      <c r="C90" s="155">
        <f>'Input 2 - Inventory'!E40</f>
        <v>0</v>
      </c>
      <c r="D90" s="155" t="str">
        <f>IF(OR(LEFT(E90,5)= "Asset",LEFT(E90,5)="Other"),"N/A",'Input 1 - Schedule 1'!B42 &amp; " (Ins/Bank)")</f>
        <v xml:space="preserve"> (Ins/Bank)</v>
      </c>
      <c r="E90" s="156">
        <f>'Input 2 - Inventory'!F40</f>
        <v>0</v>
      </c>
      <c r="F90" s="157">
        <f>'Input 1 - Schedule 1'!AH42</f>
        <v>0</v>
      </c>
      <c r="G90" s="157">
        <f>'Input 2 - Inventory'!R40</f>
        <v>0</v>
      </c>
      <c r="H90" s="157">
        <f>'Input 2 - Inventory'!AG40</f>
        <v>0</v>
      </c>
      <c r="I90" s="158">
        <f>'Input 2 - Inventory'!L40</f>
        <v>0</v>
      </c>
      <c r="J90" s="159">
        <f>'Input 2 - Inventory'!AA40</f>
        <v>0</v>
      </c>
      <c r="K90" s="156" t="e">
        <f>VLOOKUP($E90,'Calc 1 - Scaling (Ins,Bank)'!$A:$W,8,FALSE)</f>
        <v>#N/A</v>
      </c>
      <c r="L90" s="160" t="str">
        <f>IFERROR(VLOOKUP($E90,'Calc 1 - Scaling (Ins,Bank)'!$A:$W,9+IF($K90="Revenue",1,IF(K90="Carrying Value",2,0)),FALSE),"N/A")</f>
        <v>N/A</v>
      </c>
      <c r="M90" s="161" t="str">
        <f t="shared" si="12"/>
        <v>N/A</v>
      </c>
      <c r="N90" s="162" t="str">
        <f t="shared" si="13"/>
        <v>N/A</v>
      </c>
      <c r="O90" s="156" t="e">
        <f>VLOOKUP($E90,'Calc 1 - Scaling (Ins,Bank)'!$A:$W,12,FALSE)</f>
        <v>#N/A</v>
      </c>
      <c r="P90" s="160" t="str">
        <f>IFERROR(VLOOKUP($E90,'Calc 1 - Scaling (Ins,Bank)'!$A:$W,13+IF(O90="Revenue",1,IF(O90="Carrying Value",2,0)),FALSE),"N/A")</f>
        <v>N/A</v>
      </c>
      <c r="Q90" s="161" t="str">
        <f t="shared" si="14"/>
        <v>N/A</v>
      </c>
      <c r="R90" s="162" t="str">
        <f t="shared" si="15"/>
        <v>N/A</v>
      </c>
      <c r="S90" s="156" t="e">
        <f>VLOOKUP($E90,'Calc 1 - Scaling (Ins,Bank)'!$A:$W,16,FALSE)</f>
        <v>#N/A</v>
      </c>
      <c r="T90" s="160" t="str">
        <f>IFERROR(VLOOKUP($E90,'Calc 1 - Scaling (Ins,Bank)'!$A:$W,17+IF(S90="Revenue",1,IF(S90="Carrying Value",2,0)),FALSE),"N/A")</f>
        <v>N/A</v>
      </c>
      <c r="U90" s="161" t="str">
        <f t="shared" si="16"/>
        <v>N/A</v>
      </c>
      <c r="V90" s="162" t="str">
        <f t="shared" si="17"/>
        <v>N/A</v>
      </c>
      <c r="W90" s="156" t="e">
        <f>VLOOKUP($E90,'Calc 1 - Scaling (Ins,Bank)'!$A:$W,20,FALSE)</f>
        <v>#N/A</v>
      </c>
      <c r="X90" s="160" t="str">
        <f>IFERROR(VLOOKUP($E90,'Calc 1 - Scaling (Ins,Bank)'!$A:$W,21+IF(W90="Revenue",1,IF(W90="Carrying Value",2,0)),FALSE),"N/A")</f>
        <v>N/A</v>
      </c>
      <c r="Y90" s="161" t="str">
        <f t="shared" si="18"/>
        <v>N/A</v>
      </c>
      <c r="Z90" s="162" t="str">
        <f t="shared" si="19"/>
        <v>N/A</v>
      </c>
      <c r="AP90" s="3"/>
    </row>
    <row r="91" spans="1:42" x14ac:dyDescent="0.2">
      <c r="A91" s="68">
        <f t="shared" si="11"/>
        <v>34</v>
      </c>
      <c r="B91" s="154">
        <f>'Input 2 - Inventory'!C41</f>
        <v>0</v>
      </c>
      <c r="C91" s="155">
        <f>'Input 2 - Inventory'!E41</f>
        <v>0</v>
      </c>
      <c r="D91" s="155" t="str">
        <f>IF(OR(LEFT(E91,5)= "Asset",LEFT(E91,5)="Other"),"N/A",'Input 1 - Schedule 1'!B43 &amp; " (Ins/Bank)")</f>
        <v xml:space="preserve"> (Ins/Bank)</v>
      </c>
      <c r="E91" s="156">
        <f>'Input 2 - Inventory'!F41</f>
        <v>0</v>
      </c>
      <c r="F91" s="157">
        <f>'Input 1 - Schedule 1'!AH43</f>
        <v>0</v>
      </c>
      <c r="G91" s="157">
        <f>'Input 2 - Inventory'!R41</f>
        <v>0</v>
      </c>
      <c r="H91" s="157">
        <f>'Input 2 - Inventory'!AG41</f>
        <v>0</v>
      </c>
      <c r="I91" s="158">
        <f>'Input 2 - Inventory'!L41</f>
        <v>0</v>
      </c>
      <c r="J91" s="159">
        <f>'Input 2 - Inventory'!AA41</f>
        <v>0</v>
      </c>
      <c r="K91" s="156" t="e">
        <f>VLOOKUP($E91,'Calc 1 - Scaling (Ins,Bank)'!$A:$W,8,FALSE)</f>
        <v>#N/A</v>
      </c>
      <c r="L91" s="160" t="str">
        <f>IFERROR(VLOOKUP($E91,'Calc 1 - Scaling (Ins,Bank)'!$A:$W,9+IF($K91="Revenue",1,IF(K91="Carrying Value",2,0)),FALSE),"N/A")</f>
        <v>N/A</v>
      </c>
      <c r="M91" s="161" t="str">
        <f t="shared" si="12"/>
        <v>N/A</v>
      </c>
      <c r="N91" s="162" t="str">
        <f t="shared" si="13"/>
        <v>N/A</v>
      </c>
      <c r="O91" s="156" t="e">
        <f>VLOOKUP($E91,'Calc 1 - Scaling (Ins,Bank)'!$A:$W,12,FALSE)</f>
        <v>#N/A</v>
      </c>
      <c r="P91" s="160" t="str">
        <f>IFERROR(VLOOKUP($E91,'Calc 1 - Scaling (Ins,Bank)'!$A:$W,13+IF(O91="Revenue",1,IF(O91="Carrying Value",2,0)),FALSE),"N/A")</f>
        <v>N/A</v>
      </c>
      <c r="Q91" s="161" t="str">
        <f t="shared" si="14"/>
        <v>N/A</v>
      </c>
      <c r="R91" s="162" t="str">
        <f t="shared" si="15"/>
        <v>N/A</v>
      </c>
      <c r="S91" s="156" t="e">
        <f>VLOOKUP($E91,'Calc 1 - Scaling (Ins,Bank)'!$A:$W,16,FALSE)</f>
        <v>#N/A</v>
      </c>
      <c r="T91" s="160" t="str">
        <f>IFERROR(VLOOKUP($E91,'Calc 1 - Scaling (Ins,Bank)'!$A:$W,17+IF(S91="Revenue",1,IF(S91="Carrying Value",2,0)),FALSE),"N/A")</f>
        <v>N/A</v>
      </c>
      <c r="U91" s="161" t="str">
        <f t="shared" si="16"/>
        <v>N/A</v>
      </c>
      <c r="V91" s="162" t="str">
        <f t="shared" si="17"/>
        <v>N/A</v>
      </c>
      <c r="W91" s="156" t="e">
        <f>VLOOKUP($E91,'Calc 1 - Scaling (Ins,Bank)'!$A:$W,20,FALSE)</f>
        <v>#N/A</v>
      </c>
      <c r="X91" s="160" t="str">
        <f>IFERROR(VLOOKUP($E91,'Calc 1 - Scaling (Ins,Bank)'!$A:$W,21+IF(W91="Revenue",1,IF(W91="Carrying Value",2,0)),FALSE),"N/A")</f>
        <v>N/A</v>
      </c>
      <c r="Y91" s="161" t="str">
        <f t="shared" si="18"/>
        <v>N/A</v>
      </c>
      <c r="Z91" s="162" t="str">
        <f t="shared" si="19"/>
        <v>N/A</v>
      </c>
      <c r="AP91" s="3"/>
    </row>
    <row r="92" spans="1:42" x14ac:dyDescent="0.2">
      <c r="A92" s="68">
        <f t="shared" si="11"/>
        <v>35</v>
      </c>
      <c r="B92" s="154">
        <f>'Input 2 - Inventory'!C42</f>
        <v>0</v>
      </c>
      <c r="C92" s="155">
        <f>'Input 2 - Inventory'!E42</f>
        <v>0</v>
      </c>
      <c r="D92" s="155" t="str">
        <f>IF(OR(LEFT(E92,5)= "Asset",LEFT(E92,5)="Other"),"N/A",'Input 1 - Schedule 1'!B44 &amp; " (Ins/Bank)")</f>
        <v xml:space="preserve"> (Ins/Bank)</v>
      </c>
      <c r="E92" s="156">
        <f>'Input 2 - Inventory'!F42</f>
        <v>0</v>
      </c>
      <c r="F92" s="157">
        <f>'Input 1 - Schedule 1'!AH44</f>
        <v>0</v>
      </c>
      <c r="G92" s="157">
        <f>'Input 2 - Inventory'!R42</f>
        <v>0</v>
      </c>
      <c r="H92" s="157">
        <f>'Input 2 - Inventory'!AG42</f>
        <v>0</v>
      </c>
      <c r="I92" s="158">
        <f>'Input 2 - Inventory'!L42</f>
        <v>0</v>
      </c>
      <c r="J92" s="159">
        <f>'Input 2 - Inventory'!AA42</f>
        <v>0</v>
      </c>
      <c r="K92" s="156" t="e">
        <f>VLOOKUP($E92,'Calc 1 - Scaling (Ins,Bank)'!$A:$W,8,FALSE)</f>
        <v>#N/A</v>
      </c>
      <c r="L92" s="160" t="str">
        <f>IFERROR(VLOOKUP($E92,'Calc 1 - Scaling (Ins,Bank)'!$A:$W,9+IF($K92="Revenue",1,IF(K92="Carrying Value",2,0)),FALSE),"N/A")</f>
        <v>N/A</v>
      </c>
      <c r="M92" s="161" t="str">
        <f t="shared" si="12"/>
        <v>N/A</v>
      </c>
      <c r="N92" s="162" t="str">
        <f t="shared" si="13"/>
        <v>N/A</v>
      </c>
      <c r="O92" s="156" t="e">
        <f>VLOOKUP($E92,'Calc 1 - Scaling (Ins,Bank)'!$A:$W,12,FALSE)</f>
        <v>#N/A</v>
      </c>
      <c r="P92" s="160" t="str">
        <f>IFERROR(VLOOKUP($E92,'Calc 1 - Scaling (Ins,Bank)'!$A:$W,13+IF(O92="Revenue",1,IF(O92="Carrying Value",2,0)),FALSE),"N/A")</f>
        <v>N/A</v>
      </c>
      <c r="Q92" s="161" t="str">
        <f t="shared" si="14"/>
        <v>N/A</v>
      </c>
      <c r="R92" s="162" t="str">
        <f t="shared" si="15"/>
        <v>N/A</v>
      </c>
      <c r="S92" s="156" t="e">
        <f>VLOOKUP($E92,'Calc 1 - Scaling (Ins,Bank)'!$A:$W,16,FALSE)</f>
        <v>#N/A</v>
      </c>
      <c r="T92" s="160" t="str">
        <f>IFERROR(VLOOKUP($E92,'Calc 1 - Scaling (Ins,Bank)'!$A:$W,17+IF(S92="Revenue",1,IF(S92="Carrying Value",2,0)),FALSE),"N/A")</f>
        <v>N/A</v>
      </c>
      <c r="U92" s="161" t="str">
        <f t="shared" si="16"/>
        <v>N/A</v>
      </c>
      <c r="V92" s="162" t="str">
        <f t="shared" si="17"/>
        <v>N/A</v>
      </c>
      <c r="W92" s="156" t="e">
        <f>VLOOKUP($E92,'Calc 1 - Scaling (Ins,Bank)'!$A:$W,20,FALSE)</f>
        <v>#N/A</v>
      </c>
      <c r="X92" s="160" t="str">
        <f>IFERROR(VLOOKUP($E92,'Calc 1 - Scaling (Ins,Bank)'!$A:$W,21+IF(W92="Revenue",1,IF(W92="Carrying Value",2,0)),FALSE),"N/A")</f>
        <v>N/A</v>
      </c>
      <c r="Y92" s="161" t="str">
        <f t="shared" si="18"/>
        <v>N/A</v>
      </c>
      <c r="Z92" s="162" t="str">
        <f t="shared" si="19"/>
        <v>N/A</v>
      </c>
      <c r="AP92" s="3"/>
    </row>
    <row r="93" spans="1:42" x14ac:dyDescent="0.2">
      <c r="A93" s="68">
        <f t="shared" si="11"/>
        <v>36</v>
      </c>
      <c r="B93" s="154">
        <f>'Input 2 - Inventory'!C43</f>
        <v>0</v>
      </c>
      <c r="C93" s="155">
        <f>'Input 2 - Inventory'!E43</f>
        <v>0</v>
      </c>
      <c r="D93" s="155" t="str">
        <f>IF(OR(LEFT(E93,5)= "Asset",LEFT(E93,5)="Other"),"N/A",'Input 1 - Schedule 1'!B45 &amp; " (Ins/Bank)")</f>
        <v xml:space="preserve"> (Ins/Bank)</v>
      </c>
      <c r="E93" s="156">
        <f>'Input 2 - Inventory'!F43</f>
        <v>0</v>
      </c>
      <c r="F93" s="157">
        <f>'Input 1 - Schedule 1'!AH45</f>
        <v>0</v>
      </c>
      <c r="G93" s="157">
        <f>'Input 2 - Inventory'!R43</f>
        <v>0</v>
      </c>
      <c r="H93" s="157">
        <f>'Input 2 - Inventory'!AG43</f>
        <v>0</v>
      </c>
      <c r="I93" s="158">
        <f>'Input 2 - Inventory'!L43</f>
        <v>0</v>
      </c>
      <c r="J93" s="159">
        <f>'Input 2 - Inventory'!AA43</f>
        <v>0</v>
      </c>
      <c r="K93" s="156" t="e">
        <f>VLOOKUP($E93,'Calc 1 - Scaling (Ins,Bank)'!$A:$W,8,FALSE)</f>
        <v>#N/A</v>
      </c>
      <c r="L93" s="160" t="str">
        <f>IFERROR(VLOOKUP($E93,'Calc 1 - Scaling (Ins,Bank)'!$A:$W,9+IF($K93="Revenue",1,IF(K93="Carrying Value",2,0)),FALSE),"N/A")</f>
        <v>N/A</v>
      </c>
      <c r="M93" s="161" t="str">
        <f t="shared" si="12"/>
        <v>N/A</v>
      </c>
      <c r="N93" s="162" t="str">
        <f t="shared" si="13"/>
        <v>N/A</v>
      </c>
      <c r="O93" s="156" t="e">
        <f>VLOOKUP($E93,'Calc 1 - Scaling (Ins,Bank)'!$A:$W,12,FALSE)</f>
        <v>#N/A</v>
      </c>
      <c r="P93" s="160" t="str">
        <f>IFERROR(VLOOKUP($E93,'Calc 1 - Scaling (Ins,Bank)'!$A:$W,13+IF(O93="Revenue",1,IF(O93="Carrying Value",2,0)),FALSE),"N/A")</f>
        <v>N/A</v>
      </c>
      <c r="Q93" s="161" t="str">
        <f t="shared" si="14"/>
        <v>N/A</v>
      </c>
      <c r="R93" s="162" t="str">
        <f t="shared" si="15"/>
        <v>N/A</v>
      </c>
      <c r="S93" s="156" t="e">
        <f>VLOOKUP($E93,'Calc 1 - Scaling (Ins,Bank)'!$A:$W,16,FALSE)</f>
        <v>#N/A</v>
      </c>
      <c r="T93" s="160" t="str">
        <f>IFERROR(VLOOKUP($E93,'Calc 1 - Scaling (Ins,Bank)'!$A:$W,17+IF(S93="Revenue",1,IF(S93="Carrying Value",2,0)),FALSE),"N/A")</f>
        <v>N/A</v>
      </c>
      <c r="U93" s="161" t="str">
        <f t="shared" si="16"/>
        <v>N/A</v>
      </c>
      <c r="V93" s="162" t="str">
        <f t="shared" si="17"/>
        <v>N/A</v>
      </c>
      <c r="W93" s="156" t="e">
        <f>VLOOKUP($E93,'Calc 1 - Scaling (Ins,Bank)'!$A:$W,20,FALSE)</f>
        <v>#N/A</v>
      </c>
      <c r="X93" s="160" t="str">
        <f>IFERROR(VLOOKUP($E93,'Calc 1 - Scaling (Ins,Bank)'!$A:$W,21+IF(W93="Revenue",1,IF(W93="Carrying Value",2,0)),FALSE),"N/A")</f>
        <v>N/A</v>
      </c>
      <c r="Y93" s="161" t="str">
        <f t="shared" si="18"/>
        <v>N/A</v>
      </c>
      <c r="Z93" s="162" t="str">
        <f t="shared" si="19"/>
        <v>N/A</v>
      </c>
      <c r="AP93" s="3"/>
    </row>
    <row r="94" spans="1:42" x14ac:dyDescent="0.2">
      <c r="A94" s="68">
        <f t="shared" si="11"/>
        <v>37</v>
      </c>
      <c r="B94" s="154">
        <f>'Input 2 - Inventory'!C44</f>
        <v>0</v>
      </c>
      <c r="C94" s="155">
        <f>'Input 2 - Inventory'!E44</f>
        <v>0</v>
      </c>
      <c r="D94" s="155" t="str">
        <f>IF(OR(LEFT(E94,5)= "Asset",LEFT(E94,5)="Other"),"N/A",'Input 1 - Schedule 1'!B46 &amp; " (Ins/Bank)")</f>
        <v xml:space="preserve"> (Ins/Bank)</v>
      </c>
      <c r="E94" s="156">
        <f>'Input 2 - Inventory'!F44</f>
        <v>0</v>
      </c>
      <c r="F94" s="157">
        <f>'Input 1 - Schedule 1'!AH46</f>
        <v>0</v>
      </c>
      <c r="G94" s="157">
        <f>'Input 2 - Inventory'!R44</f>
        <v>0</v>
      </c>
      <c r="H94" s="157">
        <f>'Input 2 - Inventory'!AG44</f>
        <v>0</v>
      </c>
      <c r="I94" s="158">
        <f>'Input 2 - Inventory'!L44</f>
        <v>0</v>
      </c>
      <c r="J94" s="159">
        <f>'Input 2 - Inventory'!AA44</f>
        <v>0</v>
      </c>
      <c r="K94" s="156" t="e">
        <f>VLOOKUP($E94,'Calc 1 - Scaling (Ins,Bank)'!$A:$W,8,FALSE)</f>
        <v>#N/A</v>
      </c>
      <c r="L94" s="160" t="str">
        <f>IFERROR(VLOOKUP($E94,'Calc 1 - Scaling (Ins,Bank)'!$A:$W,9+IF($K94="Revenue",1,IF(K94="Carrying Value",2,0)),FALSE),"N/A")</f>
        <v>N/A</v>
      </c>
      <c r="M94" s="161" t="str">
        <f t="shared" si="12"/>
        <v>N/A</v>
      </c>
      <c r="N94" s="162" t="str">
        <f t="shared" si="13"/>
        <v>N/A</v>
      </c>
      <c r="O94" s="156" t="e">
        <f>VLOOKUP($E94,'Calc 1 - Scaling (Ins,Bank)'!$A:$W,12,FALSE)</f>
        <v>#N/A</v>
      </c>
      <c r="P94" s="160" t="str">
        <f>IFERROR(VLOOKUP($E94,'Calc 1 - Scaling (Ins,Bank)'!$A:$W,13+IF(O94="Revenue",1,IF(O94="Carrying Value",2,0)),FALSE),"N/A")</f>
        <v>N/A</v>
      </c>
      <c r="Q94" s="161" t="str">
        <f t="shared" si="14"/>
        <v>N/A</v>
      </c>
      <c r="R94" s="162" t="str">
        <f t="shared" si="15"/>
        <v>N/A</v>
      </c>
      <c r="S94" s="156" t="e">
        <f>VLOOKUP($E94,'Calc 1 - Scaling (Ins,Bank)'!$A:$W,16,FALSE)</f>
        <v>#N/A</v>
      </c>
      <c r="T94" s="160" t="str">
        <f>IFERROR(VLOOKUP($E94,'Calc 1 - Scaling (Ins,Bank)'!$A:$W,17+IF(S94="Revenue",1,IF(S94="Carrying Value",2,0)),FALSE),"N/A")</f>
        <v>N/A</v>
      </c>
      <c r="U94" s="161" t="str">
        <f t="shared" si="16"/>
        <v>N/A</v>
      </c>
      <c r="V94" s="162" t="str">
        <f t="shared" si="17"/>
        <v>N/A</v>
      </c>
      <c r="W94" s="156" t="e">
        <f>VLOOKUP($E94,'Calc 1 - Scaling (Ins,Bank)'!$A:$W,20,FALSE)</f>
        <v>#N/A</v>
      </c>
      <c r="X94" s="160" t="str">
        <f>IFERROR(VLOOKUP($E94,'Calc 1 - Scaling (Ins,Bank)'!$A:$W,21+IF(W94="Revenue",1,IF(W94="Carrying Value",2,0)),FALSE),"N/A")</f>
        <v>N/A</v>
      </c>
      <c r="Y94" s="161" t="str">
        <f t="shared" si="18"/>
        <v>N/A</v>
      </c>
      <c r="Z94" s="162" t="str">
        <f t="shared" si="19"/>
        <v>N/A</v>
      </c>
      <c r="AP94" s="3"/>
    </row>
    <row r="95" spans="1:42" x14ac:dyDescent="0.2">
      <c r="A95" s="68">
        <f t="shared" si="11"/>
        <v>38</v>
      </c>
      <c r="B95" s="154">
        <f>'Input 2 - Inventory'!C45</f>
        <v>0</v>
      </c>
      <c r="C95" s="155">
        <f>'Input 2 - Inventory'!E45</f>
        <v>0</v>
      </c>
      <c r="D95" s="155" t="str">
        <f>IF(OR(LEFT(E95,5)= "Asset",LEFT(E95,5)="Other"),"N/A",'Input 1 - Schedule 1'!B47 &amp; " (Ins/Bank)")</f>
        <v xml:space="preserve"> (Ins/Bank)</v>
      </c>
      <c r="E95" s="156">
        <f>'Input 2 - Inventory'!F45</f>
        <v>0</v>
      </c>
      <c r="F95" s="157">
        <f>'Input 1 - Schedule 1'!AH47</f>
        <v>0</v>
      </c>
      <c r="G95" s="157">
        <f>'Input 2 - Inventory'!R45</f>
        <v>0</v>
      </c>
      <c r="H95" s="157">
        <f>'Input 2 - Inventory'!AG45</f>
        <v>0</v>
      </c>
      <c r="I95" s="158">
        <f>'Input 2 - Inventory'!L45</f>
        <v>0</v>
      </c>
      <c r="J95" s="159">
        <f>'Input 2 - Inventory'!AA45</f>
        <v>0</v>
      </c>
      <c r="K95" s="156" t="e">
        <f>VLOOKUP($E95,'Calc 1 - Scaling (Ins,Bank)'!$A:$W,8,FALSE)</f>
        <v>#N/A</v>
      </c>
      <c r="L95" s="160" t="str">
        <f>IFERROR(VLOOKUP($E95,'Calc 1 - Scaling (Ins,Bank)'!$A:$W,9+IF($K95="Revenue",1,IF(K95="Carrying Value",2,0)),FALSE),"N/A")</f>
        <v>N/A</v>
      </c>
      <c r="M95" s="161" t="str">
        <f t="shared" si="12"/>
        <v>N/A</v>
      </c>
      <c r="N95" s="162" t="str">
        <f t="shared" si="13"/>
        <v>N/A</v>
      </c>
      <c r="O95" s="156" t="e">
        <f>VLOOKUP($E95,'Calc 1 - Scaling (Ins,Bank)'!$A:$W,12,FALSE)</f>
        <v>#N/A</v>
      </c>
      <c r="P95" s="160" t="str">
        <f>IFERROR(VLOOKUP($E95,'Calc 1 - Scaling (Ins,Bank)'!$A:$W,13+IF(O95="Revenue",1,IF(O95="Carrying Value",2,0)),FALSE),"N/A")</f>
        <v>N/A</v>
      </c>
      <c r="Q95" s="161" t="str">
        <f t="shared" si="14"/>
        <v>N/A</v>
      </c>
      <c r="R95" s="162" t="str">
        <f t="shared" si="15"/>
        <v>N/A</v>
      </c>
      <c r="S95" s="156" t="e">
        <f>VLOOKUP($E95,'Calc 1 - Scaling (Ins,Bank)'!$A:$W,16,FALSE)</f>
        <v>#N/A</v>
      </c>
      <c r="T95" s="160" t="str">
        <f>IFERROR(VLOOKUP($E95,'Calc 1 - Scaling (Ins,Bank)'!$A:$W,17+IF(S95="Revenue",1,IF(S95="Carrying Value",2,0)),FALSE),"N/A")</f>
        <v>N/A</v>
      </c>
      <c r="U95" s="161" t="str">
        <f t="shared" si="16"/>
        <v>N/A</v>
      </c>
      <c r="V95" s="162" t="str">
        <f t="shared" si="17"/>
        <v>N/A</v>
      </c>
      <c r="W95" s="156" t="e">
        <f>VLOOKUP($E95,'Calc 1 - Scaling (Ins,Bank)'!$A:$W,20,FALSE)</f>
        <v>#N/A</v>
      </c>
      <c r="X95" s="160" t="str">
        <f>IFERROR(VLOOKUP($E95,'Calc 1 - Scaling (Ins,Bank)'!$A:$W,21+IF(W95="Revenue",1,IF(W95="Carrying Value",2,0)),FALSE),"N/A")</f>
        <v>N/A</v>
      </c>
      <c r="Y95" s="161" t="str">
        <f t="shared" si="18"/>
        <v>N/A</v>
      </c>
      <c r="Z95" s="162" t="str">
        <f t="shared" si="19"/>
        <v>N/A</v>
      </c>
      <c r="AP95" s="3"/>
    </row>
    <row r="96" spans="1:42" x14ac:dyDescent="0.2">
      <c r="A96" s="68">
        <f t="shared" si="11"/>
        <v>39</v>
      </c>
      <c r="B96" s="154">
        <f>'Input 2 - Inventory'!C46</f>
        <v>0</v>
      </c>
      <c r="C96" s="155">
        <f>'Input 2 - Inventory'!E46</f>
        <v>0</v>
      </c>
      <c r="D96" s="155" t="str">
        <f>IF(OR(LEFT(E96,5)= "Asset",LEFT(E96,5)="Other"),"N/A",'Input 1 - Schedule 1'!B48 &amp; " (Ins/Bank)")</f>
        <v xml:space="preserve"> (Ins/Bank)</v>
      </c>
      <c r="E96" s="156">
        <f>'Input 2 - Inventory'!F46</f>
        <v>0</v>
      </c>
      <c r="F96" s="157">
        <f>'Input 1 - Schedule 1'!AH48</f>
        <v>0</v>
      </c>
      <c r="G96" s="157">
        <f>'Input 2 - Inventory'!R46</f>
        <v>0</v>
      </c>
      <c r="H96" s="157">
        <f>'Input 2 - Inventory'!AG46</f>
        <v>0</v>
      </c>
      <c r="I96" s="158">
        <f>'Input 2 - Inventory'!L46</f>
        <v>0</v>
      </c>
      <c r="J96" s="159">
        <f>'Input 2 - Inventory'!AA46</f>
        <v>0</v>
      </c>
      <c r="K96" s="156" t="e">
        <f>VLOOKUP($E96,'Calc 1 - Scaling (Ins,Bank)'!$A:$W,8,FALSE)</f>
        <v>#N/A</v>
      </c>
      <c r="L96" s="160" t="str">
        <f>IFERROR(VLOOKUP($E96,'Calc 1 - Scaling (Ins,Bank)'!$A:$W,9+IF($K96="Revenue",1,IF(K96="Carrying Value",2,0)),FALSE),"N/A")</f>
        <v>N/A</v>
      </c>
      <c r="M96" s="161" t="str">
        <f t="shared" si="12"/>
        <v>N/A</v>
      </c>
      <c r="N96" s="162" t="str">
        <f t="shared" si="13"/>
        <v>N/A</v>
      </c>
      <c r="O96" s="156" t="e">
        <f>VLOOKUP($E96,'Calc 1 - Scaling (Ins,Bank)'!$A:$W,12,FALSE)</f>
        <v>#N/A</v>
      </c>
      <c r="P96" s="160" t="str">
        <f>IFERROR(VLOOKUP($E96,'Calc 1 - Scaling (Ins,Bank)'!$A:$W,13+IF(O96="Revenue",1,IF(O96="Carrying Value",2,0)),FALSE),"N/A")</f>
        <v>N/A</v>
      </c>
      <c r="Q96" s="161" t="str">
        <f t="shared" si="14"/>
        <v>N/A</v>
      </c>
      <c r="R96" s="162" t="str">
        <f t="shared" si="15"/>
        <v>N/A</v>
      </c>
      <c r="S96" s="156" t="e">
        <f>VLOOKUP($E96,'Calc 1 - Scaling (Ins,Bank)'!$A:$W,16,FALSE)</f>
        <v>#N/A</v>
      </c>
      <c r="T96" s="160" t="str">
        <f>IFERROR(VLOOKUP($E96,'Calc 1 - Scaling (Ins,Bank)'!$A:$W,17+IF(S96="Revenue",1,IF(S96="Carrying Value",2,0)),FALSE),"N/A")</f>
        <v>N/A</v>
      </c>
      <c r="U96" s="161" t="str">
        <f t="shared" si="16"/>
        <v>N/A</v>
      </c>
      <c r="V96" s="162" t="str">
        <f t="shared" si="17"/>
        <v>N/A</v>
      </c>
      <c r="W96" s="156" t="e">
        <f>VLOOKUP($E96,'Calc 1 - Scaling (Ins,Bank)'!$A:$W,20,FALSE)</f>
        <v>#N/A</v>
      </c>
      <c r="X96" s="160" t="str">
        <f>IFERROR(VLOOKUP($E96,'Calc 1 - Scaling (Ins,Bank)'!$A:$W,21+IF(W96="Revenue",1,IF(W96="Carrying Value",2,0)),FALSE),"N/A")</f>
        <v>N/A</v>
      </c>
      <c r="Y96" s="161" t="str">
        <f t="shared" si="18"/>
        <v>N/A</v>
      </c>
      <c r="Z96" s="162" t="str">
        <f t="shared" si="19"/>
        <v>N/A</v>
      </c>
      <c r="AP96" s="3"/>
    </row>
    <row r="97" spans="1:42" x14ac:dyDescent="0.2">
      <c r="A97" s="68">
        <f t="shared" si="11"/>
        <v>40</v>
      </c>
      <c r="B97" s="154">
        <f>'Input 2 - Inventory'!C47</f>
        <v>0</v>
      </c>
      <c r="C97" s="155">
        <f>'Input 2 - Inventory'!E47</f>
        <v>0</v>
      </c>
      <c r="D97" s="155" t="str">
        <f>IF(OR(LEFT(E97,5)= "Asset",LEFT(E97,5)="Other"),"N/A",'Input 1 - Schedule 1'!B49 &amp; " (Ins/Bank)")</f>
        <v xml:space="preserve"> (Ins/Bank)</v>
      </c>
      <c r="E97" s="156">
        <f>'Input 2 - Inventory'!F47</f>
        <v>0</v>
      </c>
      <c r="F97" s="157">
        <f>'Input 1 - Schedule 1'!AH49</f>
        <v>0</v>
      </c>
      <c r="G97" s="157">
        <f>'Input 2 - Inventory'!R47</f>
        <v>0</v>
      </c>
      <c r="H97" s="157">
        <f>'Input 2 - Inventory'!AG47</f>
        <v>0</v>
      </c>
      <c r="I97" s="158">
        <f>'Input 2 - Inventory'!L47</f>
        <v>0</v>
      </c>
      <c r="J97" s="159">
        <f>'Input 2 - Inventory'!AA47</f>
        <v>0</v>
      </c>
      <c r="K97" s="156" t="e">
        <f>VLOOKUP($E97,'Calc 1 - Scaling (Ins,Bank)'!$A:$W,8,FALSE)</f>
        <v>#N/A</v>
      </c>
      <c r="L97" s="160" t="str">
        <f>IFERROR(VLOOKUP($E97,'Calc 1 - Scaling (Ins,Bank)'!$A:$W,9+IF($K97="Revenue",1,IF(K97="Carrying Value",2,0)),FALSE),"N/A")</f>
        <v>N/A</v>
      </c>
      <c r="M97" s="161" t="str">
        <f t="shared" si="12"/>
        <v>N/A</v>
      </c>
      <c r="N97" s="162" t="str">
        <f t="shared" si="13"/>
        <v>N/A</v>
      </c>
      <c r="O97" s="156" t="e">
        <f>VLOOKUP($E97,'Calc 1 - Scaling (Ins,Bank)'!$A:$W,12,FALSE)</f>
        <v>#N/A</v>
      </c>
      <c r="P97" s="160" t="str">
        <f>IFERROR(VLOOKUP($E97,'Calc 1 - Scaling (Ins,Bank)'!$A:$W,13+IF(O97="Revenue",1,IF(O97="Carrying Value",2,0)),FALSE),"N/A")</f>
        <v>N/A</v>
      </c>
      <c r="Q97" s="161" t="str">
        <f t="shared" si="14"/>
        <v>N/A</v>
      </c>
      <c r="R97" s="162" t="str">
        <f t="shared" si="15"/>
        <v>N/A</v>
      </c>
      <c r="S97" s="156" t="e">
        <f>VLOOKUP($E97,'Calc 1 - Scaling (Ins,Bank)'!$A:$W,16,FALSE)</f>
        <v>#N/A</v>
      </c>
      <c r="T97" s="160" t="str">
        <f>IFERROR(VLOOKUP($E97,'Calc 1 - Scaling (Ins,Bank)'!$A:$W,17+IF(S97="Revenue",1,IF(S97="Carrying Value",2,0)),FALSE),"N/A")</f>
        <v>N/A</v>
      </c>
      <c r="U97" s="161" t="str">
        <f t="shared" si="16"/>
        <v>N/A</v>
      </c>
      <c r="V97" s="162" t="str">
        <f t="shared" si="17"/>
        <v>N/A</v>
      </c>
      <c r="W97" s="156" t="e">
        <f>VLOOKUP($E97,'Calc 1 - Scaling (Ins,Bank)'!$A:$W,20,FALSE)</f>
        <v>#N/A</v>
      </c>
      <c r="X97" s="160" t="str">
        <f>IFERROR(VLOOKUP($E97,'Calc 1 - Scaling (Ins,Bank)'!$A:$W,21+IF(W97="Revenue",1,IF(W97="Carrying Value",2,0)),FALSE),"N/A")</f>
        <v>N/A</v>
      </c>
      <c r="Y97" s="161" t="str">
        <f t="shared" si="18"/>
        <v>N/A</v>
      </c>
      <c r="Z97" s="162" t="str">
        <f t="shared" si="19"/>
        <v>N/A</v>
      </c>
      <c r="AP97" s="3"/>
    </row>
    <row r="98" spans="1:42" x14ac:dyDescent="0.2">
      <c r="A98" s="68">
        <f t="shared" si="11"/>
        <v>41</v>
      </c>
      <c r="B98" s="154">
        <f>'Input 2 - Inventory'!C48</f>
        <v>0</v>
      </c>
      <c r="C98" s="155">
        <f>'Input 2 - Inventory'!E48</f>
        <v>0</v>
      </c>
      <c r="D98" s="155" t="str">
        <f>IF(OR(LEFT(E98,5)= "Asset",LEFT(E98,5)="Other"),"N/A",'Input 1 - Schedule 1'!B50 &amp; " (Ins/Bank)")</f>
        <v xml:space="preserve"> (Ins/Bank)</v>
      </c>
      <c r="E98" s="156">
        <f>'Input 2 - Inventory'!F48</f>
        <v>0</v>
      </c>
      <c r="F98" s="157">
        <f>'Input 1 - Schedule 1'!AH50</f>
        <v>0</v>
      </c>
      <c r="G98" s="157">
        <f>'Input 2 - Inventory'!R48</f>
        <v>0</v>
      </c>
      <c r="H98" s="157">
        <f>'Input 2 - Inventory'!AG48</f>
        <v>0</v>
      </c>
      <c r="I98" s="158">
        <f>'Input 2 - Inventory'!L48</f>
        <v>0</v>
      </c>
      <c r="J98" s="159">
        <f>'Input 2 - Inventory'!AA48</f>
        <v>0</v>
      </c>
      <c r="K98" s="156" t="e">
        <f>VLOOKUP($E98,'Calc 1 - Scaling (Ins,Bank)'!$A:$W,8,FALSE)</f>
        <v>#N/A</v>
      </c>
      <c r="L98" s="160" t="str">
        <f>IFERROR(VLOOKUP($E98,'Calc 1 - Scaling (Ins,Bank)'!$A:$W,9+IF($K98="Revenue",1,IF(K98="Carrying Value",2,0)),FALSE),"N/A")</f>
        <v>N/A</v>
      </c>
      <c r="M98" s="161" t="str">
        <f t="shared" si="12"/>
        <v>N/A</v>
      </c>
      <c r="N98" s="162" t="str">
        <f t="shared" si="13"/>
        <v>N/A</v>
      </c>
      <c r="O98" s="156" t="e">
        <f>VLOOKUP($E98,'Calc 1 - Scaling (Ins,Bank)'!$A:$W,12,FALSE)</f>
        <v>#N/A</v>
      </c>
      <c r="P98" s="160" t="str">
        <f>IFERROR(VLOOKUP($E98,'Calc 1 - Scaling (Ins,Bank)'!$A:$W,13+IF(O98="Revenue",1,IF(O98="Carrying Value",2,0)),FALSE),"N/A")</f>
        <v>N/A</v>
      </c>
      <c r="Q98" s="161" t="str">
        <f t="shared" si="14"/>
        <v>N/A</v>
      </c>
      <c r="R98" s="162" t="str">
        <f t="shared" si="15"/>
        <v>N/A</v>
      </c>
      <c r="S98" s="156" t="e">
        <f>VLOOKUP($E98,'Calc 1 - Scaling (Ins,Bank)'!$A:$W,16,FALSE)</f>
        <v>#N/A</v>
      </c>
      <c r="T98" s="160" t="str">
        <f>IFERROR(VLOOKUP($E98,'Calc 1 - Scaling (Ins,Bank)'!$A:$W,17+IF(S98="Revenue",1,IF(S98="Carrying Value",2,0)),FALSE),"N/A")</f>
        <v>N/A</v>
      </c>
      <c r="U98" s="161" t="str">
        <f t="shared" si="16"/>
        <v>N/A</v>
      </c>
      <c r="V98" s="162" t="str">
        <f t="shared" si="17"/>
        <v>N/A</v>
      </c>
      <c r="W98" s="156" t="e">
        <f>VLOOKUP($E98,'Calc 1 - Scaling (Ins,Bank)'!$A:$W,20,FALSE)</f>
        <v>#N/A</v>
      </c>
      <c r="X98" s="160" t="str">
        <f>IFERROR(VLOOKUP($E98,'Calc 1 - Scaling (Ins,Bank)'!$A:$W,21+IF(W98="Revenue",1,IF(W98="Carrying Value",2,0)),FALSE),"N/A")</f>
        <v>N/A</v>
      </c>
      <c r="Y98" s="161" t="str">
        <f t="shared" si="18"/>
        <v>N/A</v>
      </c>
      <c r="Z98" s="162" t="str">
        <f t="shared" si="19"/>
        <v>N/A</v>
      </c>
      <c r="AP98" s="3"/>
    </row>
    <row r="99" spans="1:42" x14ac:dyDescent="0.2">
      <c r="A99" s="68">
        <f t="shared" si="11"/>
        <v>42</v>
      </c>
      <c r="B99" s="154">
        <f>'Input 2 - Inventory'!C49</f>
        <v>0</v>
      </c>
      <c r="C99" s="155">
        <f>'Input 2 - Inventory'!E49</f>
        <v>0</v>
      </c>
      <c r="D99" s="155" t="str">
        <f>IF(OR(LEFT(E99,5)= "Asset",LEFT(E99,5)="Other"),"N/A",'Input 1 - Schedule 1'!B51 &amp; " (Ins/Bank)")</f>
        <v xml:space="preserve"> (Ins/Bank)</v>
      </c>
      <c r="E99" s="156">
        <f>'Input 2 - Inventory'!F49</f>
        <v>0</v>
      </c>
      <c r="F99" s="157">
        <f>'Input 1 - Schedule 1'!AH51</f>
        <v>0</v>
      </c>
      <c r="G99" s="157">
        <f>'Input 2 - Inventory'!R49</f>
        <v>0</v>
      </c>
      <c r="H99" s="157">
        <f>'Input 2 - Inventory'!AG49</f>
        <v>0</v>
      </c>
      <c r="I99" s="158">
        <f>'Input 2 - Inventory'!L49</f>
        <v>0</v>
      </c>
      <c r="J99" s="159">
        <f>'Input 2 - Inventory'!AA49</f>
        <v>0</v>
      </c>
      <c r="K99" s="156" t="e">
        <f>VLOOKUP($E99,'Calc 1 - Scaling (Ins,Bank)'!$A:$W,8,FALSE)</f>
        <v>#N/A</v>
      </c>
      <c r="L99" s="160" t="str">
        <f>IFERROR(VLOOKUP($E99,'Calc 1 - Scaling (Ins,Bank)'!$A:$W,9+IF($K99="Revenue",1,IF(K99="Carrying Value",2,0)),FALSE),"N/A")</f>
        <v>N/A</v>
      </c>
      <c r="M99" s="161" t="str">
        <f t="shared" si="12"/>
        <v>N/A</v>
      </c>
      <c r="N99" s="162" t="str">
        <f t="shared" si="13"/>
        <v>N/A</v>
      </c>
      <c r="O99" s="156" t="e">
        <f>VLOOKUP($E99,'Calc 1 - Scaling (Ins,Bank)'!$A:$W,12,FALSE)</f>
        <v>#N/A</v>
      </c>
      <c r="P99" s="160" t="str">
        <f>IFERROR(VLOOKUP($E99,'Calc 1 - Scaling (Ins,Bank)'!$A:$W,13+IF(O99="Revenue",1,IF(O99="Carrying Value",2,0)),FALSE),"N/A")</f>
        <v>N/A</v>
      </c>
      <c r="Q99" s="161" t="str">
        <f t="shared" si="14"/>
        <v>N/A</v>
      </c>
      <c r="R99" s="162" t="str">
        <f t="shared" si="15"/>
        <v>N/A</v>
      </c>
      <c r="S99" s="156" t="e">
        <f>VLOOKUP($E99,'Calc 1 - Scaling (Ins,Bank)'!$A:$W,16,FALSE)</f>
        <v>#N/A</v>
      </c>
      <c r="T99" s="160" t="str">
        <f>IFERROR(VLOOKUP($E99,'Calc 1 - Scaling (Ins,Bank)'!$A:$W,17+IF(S99="Revenue",1,IF(S99="Carrying Value",2,0)),FALSE),"N/A")</f>
        <v>N/A</v>
      </c>
      <c r="U99" s="161" t="str">
        <f t="shared" si="16"/>
        <v>N/A</v>
      </c>
      <c r="V99" s="162" t="str">
        <f t="shared" si="17"/>
        <v>N/A</v>
      </c>
      <c r="W99" s="156" t="e">
        <f>VLOOKUP($E99,'Calc 1 - Scaling (Ins,Bank)'!$A:$W,20,FALSE)</f>
        <v>#N/A</v>
      </c>
      <c r="X99" s="160" t="str">
        <f>IFERROR(VLOOKUP($E99,'Calc 1 - Scaling (Ins,Bank)'!$A:$W,21+IF(W99="Revenue",1,IF(W99="Carrying Value",2,0)),FALSE),"N/A")</f>
        <v>N/A</v>
      </c>
      <c r="Y99" s="161" t="str">
        <f t="shared" si="18"/>
        <v>N/A</v>
      </c>
      <c r="Z99" s="162" t="str">
        <f t="shared" si="19"/>
        <v>N/A</v>
      </c>
      <c r="AP99" s="3"/>
    </row>
    <row r="100" spans="1:42" x14ac:dyDescent="0.2">
      <c r="A100" s="68">
        <f t="shared" si="11"/>
        <v>43</v>
      </c>
      <c r="B100" s="154">
        <f>'Input 2 - Inventory'!C50</f>
        <v>0</v>
      </c>
      <c r="C100" s="155">
        <f>'Input 2 - Inventory'!E50</f>
        <v>0</v>
      </c>
      <c r="D100" s="155" t="str">
        <f>IF(OR(LEFT(E100,5)= "Asset",LEFT(E100,5)="Other"),"N/A",'Input 1 - Schedule 1'!B52 &amp; " (Ins/Bank)")</f>
        <v xml:space="preserve"> (Ins/Bank)</v>
      </c>
      <c r="E100" s="156">
        <f>'Input 2 - Inventory'!F50</f>
        <v>0</v>
      </c>
      <c r="F100" s="157">
        <f>'Input 1 - Schedule 1'!AH52</f>
        <v>0</v>
      </c>
      <c r="G100" s="157">
        <f>'Input 2 - Inventory'!R50</f>
        <v>0</v>
      </c>
      <c r="H100" s="157">
        <f>'Input 2 - Inventory'!AG50</f>
        <v>0</v>
      </c>
      <c r="I100" s="158">
        <f>'Input 2 - Inventory'!L50</f>
        <v>0</v>
      </c>
      <c r="J100" s="159">
        <f>'Input 2 - Inventory'!AA50</f>
        <v>0</v>
      </c>
      <c r="K100" s="156" t="e">
        <f>VLOOKUP($E100,'Calc 1 - Scaling (Ins,Bank)'!$A:$W,8,FALSE)</f>
        <v>#N/A</v>
      </c>
      <c r="L100" s="160" t="str">
        <f>IFERROR(VLOOKUP($E100,'Calc 1 - Scaling (Ins,Bank)'!$A:$W,9+IF($K100="Revenue",1,IF(K100="Carrying Value",2,0)),FALSE),"N/A")</f>
        <v>N/A</v>
      </c>
      <c r="M100" s="161" t="str">
        <f t="shared" si="12"/>
        <v>N/A</v>
      </c>
      <c r="N100" s="162" t="str">
        <f t="shared" si="13"/>
        <v>N/A</v>
      </c>
      <c r="O100" s="156" t="e">
        <f>VLOOKUP($E100,'Calc 1 - Scaling (Ins,Bank)'!$A:$W,12,FALSE)</f>
        <v>#N/A</v>
      </c>
      <c r="P100" s="160" t="str">
        <f>IFERROR(VLOOKUP($E100,'Calc 1 - Scaling (Ins,Bank)'!$A:$W,13+IF(O100="Revenue",1,IF(O100="Carrying Value",2,0)),FALSE),"N/A")</f>
        <v>N/A</v>
      </c>
      <c r="Q100" s="161" t="str">
        <f t="shared" si="14"/>
        <v>N/A</v>
      </c>
      <c r="R100" s="162" t="str">
        <f t="shared" si="15"/>
        <v>N/A</v>
      </c>
      <c r="S100" s="156" t="e">
        <f>VLOOKUP($E100,'Calc 1 - Scaling (Ins,Bank)'!$A:$W,16,FALSE)</f>
        <v>#N/A</v>
      </c>
      <c r="T100" s="160" t="str">
        <f>IFERROR(VLOOKUP($E100,'Calc 1 - Scaling (Ins,Bank)'!$A:$W,17+IF(S100="Revenue",1,IF(S100="Carrying Value",2,0)),FALSE),"N/A")</f>
        <v>N/A</v>
      </c>
      <c r="U100" s="161" t="str">
        <f t="shared" si="16"/>
        <v>N/A</v>
      </c>
      <c r="V100" s="162" t="str">
        <f t="shared" si="17"/>
        <v>N/A</v>
      </c>
      <c r="W100" s="156" t="e">
        <f>VLOOKUP($E100,'Calc 1 - Scaling (Ins,Bank)'!$A:$W,20,FALSE)</f>
        <v>#N/A</v>
      </c>
      <c r="X100" s="160" t="str">
        <f>IFERROR(VLOOKUP($E100,'Calc 1 - Scaling (Ins,Bank)'!$A:$W,21+IF(W100="Revenue",1,IF(W100="Carrying Value",2,0)),FALSE),"N/A")</f>
        <v>N/A</v>
      </c>
      <c r="Y100" s="161" t="str">
        <f t="shared" si="18"/>
        <v>N/A</v>
      </c>
      <c r="Z100" s="162" t="str">
        <f t="shared" si="19"/>
        <v>N/A</v>
      </c>
      <c r="AP100" s="3"/>
    </row>
    <row r="101" spans="1:42" x14ac:dyDescent="0.2">
      <c r="A101" s="68">
        <f t="shared" si="11"/>
        <v>44</v>
      </c>
      <c r="B101" s="154">
        <f>'Input 2 - Inventory'!C51</f>
        <v>0</v>
      </c>
      <c r="C101" s="155">
        <f>'Input 2 - Inventory'!E51</f>
        <v>0</v>
      </c>
      <c r="D101" s="155" t="str">
        <f>IF(OR(LEFT(E101,5)= "Asset",LEFT(E101,5)="Other"),"N/A",'Input 1 - Schedule 1'!B53 &amp; " (Ins/Bank)")</f>
        <v xml:space="preserve"> (Ins/Bank)</v>
      </c>
      <c r="E101" s="156">
        <f>'Input 2 - Inventory'!F51</f>
        <v>0</v>
      </c>
      <c r="F101" s="157">
        <f>'Input 1 - Schedule 1'!AH53</f>
        <v>0</v>
      </c>
      <c r="G101" s="157">
        <f>'Input 2 - Inventory'!R51</f>
        <v>0</v>
      </c>
      <c r="H101" s="157">
        <f>'Input 2 - Inventory'!AG51</f>
        <v>0</v>
      </c>
      <c r="I101" s="158">
        <f>'Input 2 - Inventory'!L51</f>
        <v>0</v>
      </c>
      <c r="J101" s="159">
        <f>'Input 2 - Inventory'!AA51</f>
        <v>0</v>
      </c>
      <c r="K101" s="156" t="e">
        <f>VLOOKUP($E101,'Calc 1 - Scaling (Ins,Bank)'!$A:$W,8,FALSE)</f>
        <v>#N/A</v>
      </c>
      <c r="L101" s="160" t="str">
        <f>IFERROR(VLOOKUP($E101,'Calc 1 - Scaling (Ins,Bank)'!$A:$W,9+IF($K101="Revenue",1,IF(K101="Carrying Value",2,0)),FALSE),"N/A")</f>
        <v>N/A</v>
      </c>
      <c r="M101" s="161" t="str">
        <f t="shared" si="12"/>
        <v>N/A</v>
      </c>
      <c r="N101" s="162" t="str">
        <f t="shared" si="13"/>
        <v>N/A</v>
      </c>
      <c r="O101" s="156" t="e">
        <f>VLOOKUP($E101,'Calc 1 - Scaling (Ins,Bank)'!$A:$W,12,FALSE)</f>
        <v>#N/A</v>
      </c>
      <c r="P101" s="160" t="str">
        <f>IFERROR(VLOOKUP($E101,'Calc 1 - Scaling (Ins,Bank)'!$A:$W,13+IF(O101="Revenue",1,IF(O101="Carrying Value",2,0)),FALSE),"N/A")</f>
        <v>N/A</v>
      </c>
      <c r="Q101" s="161" t="str">
        <f t="shared" si="14"/>
        <v>N/A</v>
      </c>
      <c r="R101" s="162" t="str">
        <f t="shared" si="15"/>
        <v>N/A</v>
      </c>
      <c r="S101" s="156" t="e">
        <f>VLOOKUP($E101,'Calc 1 - Scaling (Ins,Bank)'!$A:$W,16,FALSE)</f>
        <v>#N/A</v>
      </c>
      <c r="T101" s="160" t="str">
        <f>IFERROR(VLOOKUP($E101,'Calc 1 - Scaling (Ins,Bank)'!$A:$W,17+IF(S101="Revenue",1,IF(S101="Carrying Value",2,0)),FALSE),"N/A")</f>
        <v>N/A</v>
      </c>
      <c r="U101" s="161" t="str">
        <f t="shared" si="16"/>
        <v>N/A</v>
      </c>
      <c r="V101" s="162" t="str">
        <f t="shared" si="17"/>
        <v>N/A</v>
      </c>
      <c r="W101" s="156" t="e">
        <f>VLOOKUP($E101,'Calc 1 - Scaling (Ins,Bank)'!$A:$W,20,FALSE)</f>
        <v>#N/A</v>
      </c>
      <c r="X101" s="160" t="str">
        <f>IFERROR(VLOOKUP($E101,'Calc 1 - Scaling (Ins,Bank)'!$A:$W,21+IF(W101="Revenue",1,IF(W101="Carrying Value",2,0)),FALSE),"N/A")</f>
        <v>N/A</v>
      </c>
      <c r="Y101" s="161" t="str">
        <f t="shared" si="18"/>
        <v>N/A</v>
      </c>
      <c r="Z101" s="162" t="str">
        <f t="shared" si="19"/>
        <v>N/A</v>
      </c>
      <c r="AP101" s="3"/>
    </row>
    <row r="102" spans="1:42" x14ac:dyDescent="0.2">
      <c r="A102" s="68">
        <f t="shared" si="11"/>
        <v>45</v>
      </c>
      <c r="B102" s="154">
        <f>'Input 2 - Inventory'!C52</f>
        <v>0</v>
      </c>
      <c r="C102" s="155">
        <f>'Input 2 - Inventory'!E52</f>
        <v>0</v>
      </c>
      <c r="D102" s="155" t="str">
        <f>IF(OR(LEFT(E102,5)= "Asset",LEFT(E102,5)="Other"),"N/A",'Input 1 - Schedule 1'!B54 &amp; " (Ins/Bank)")</f>
        <v xml:space="preserve"> (Ins/Bank)</v>
      </c>
      <c r="E102" s="156">
        <f>'Input 2 - Inventory'!F52</f>
        <v>0</v>
      </c>
      <c r="F102" s="157">
        <f>'Input 1 - Schedule 1'!AH54</f>
        <v>0</v>
      </c>
      <c r="G102" s="157">
        <f>'Input 2 - Inventory'!R52</f>
        <v>0</v>
      </c>
      <c r="H102" s="157">
        <f>'Input 2 - Inventory'!AG52</f>
        <v>0</v>
      </c>
      <c r="I102" s="158">
        <f>'Input 2 - Inventory'!L52</f>
        <v>0</v>
      </c>
      <c r="J102" s="159">
        <f>'Input 2 - Inventory'!AA52</f>
        <v>0</v>
      </c>
      <c r="K102" s="156" t="e">
        <f>VLOOKUP($E102,'Calc 1 - Scaling (Ins,Bank)'!$A:$W,8,FALSE)</f>
        <v>#N/A</v>
      </c>
      <c r="L102" s="160" t="str">
        <f>IFERROR(VLOOKUP($E102,'Calc 1 - Scaling (Ins,Bank)'!$A:$W,9+IF($K102="Revenue",1,IF(K102="Carrying Value",2,0)),FALSE),"N/A")</f>
        <v>N/A</v>
      </c>
      <c r="M102" s="161" t="str">
        <f t="shared" si="12"/>
        <v>N/A</v>
      </c>
      <c r="N102" s="162" t="str">
        <f t="shared" si="13"/>
        <v>N/A</v>
      </c>
      <c r="O102" s="156" t="e">
        <f>VLOOKUP($E102,'Calc 1 - Scaling (Ins,Bank)'!$A:$W,12,FALSE)</f>
        <v>#N/A</v>
      </c>
      <c r="P102" s="160" t="str">
        <f>IFERROR(VLOOKUP($E102,'Calc 1 - Scaling (Ins,Bank)'!$A:$W,13+IF(O102="Revenue",1,IF(O102="Carrying Value",2,0)),FALSE),"N/A")</f>
        <v>N/A</v>
      </c>
      <c r="Q102" s="161" t="str">
        <f t="shared" si="14"/>
        <v>N/A</v>
      </c>
      <c r="R102" s="162" t="str">
        <f t="shared" si="15"/>
        <v>N/A</v>
      </c>
      <c r="S102" s="156" t="e">
        <f>VLOOKUP($E102,'Calc 1 - Scaling (Ins,Bank)'!$A:$W,16,FALSE)</f>
        <v>#N/A</v>
      </c>
      <c r="T102" s="160" t="str">
        <f>IFERROR(VLOOKUP($E102,'Calc 1 - Scaling (Ins,Bank)'!$A:$W,17+IF(S102="Revenue",1,IF(S102="Carrying Value",2,0)),FALSE),"N/A")</f>
        <v>N/A</v>
      </c>
      <c r="U102" s="161" t="str">
        <f t="shared" si="16"/>
        <v>N/A</v>
      </c>
      <c r="V102" s="162" t="str">
        <f t="shared" si="17"/>
        <v>N/A</v>
      </c>
      <c r="W102" s="156" t="e">
        <f>VLOOKUP($E102,'Calc 1 - Scaling (Ins,Bank)'!$A:$W,20,FALSE)</f>
        <v>#N/A</v>
      </c>
      <c r="X102" s="160" t="str">
        <f>IFERROR(VLOOKUP($E102,'Calc 1 - Scaling (Ins,Bank)'!$A:$W,21+IF(W102="Revenue",1,IF(W102="Carrying Value",2,0)),FALSE),"N/A")</f>
        <v>N/A</v>
      </c>
      <c r="Y102" s="161" t="str">
        <f t="shared" si="18"/>
        <v>N/A</v>
      </c>
      <c r="Z102" s="162" t="str">
        <f t="shared" si="19"/>
        <v>N/A</v>
      </c>
      <c r="AP102" s="3"/>
    </row>
    <row r="103" spans="1:42" x14ac:dyDescent="0.2">
      <c r="A103" s="68">
        <f t="shared" si="11"/>
        <v>46</v>
      </c>
      <c r="B103" s="154">
        <f>'Input 2 - Inventory'!C53</f>
        <v>0</v>
      </c>
      <c r="C103" s="155">
        <f>'Input 2 - Inventory'!E53</f>
        <v>0</v>
      </c>
      <c r="D103" s="155" t="str">
        <f>IF(OR(LEFT(E103,5)= "Asset",LEFT(E103,5)="Other"),"N/A",'Input 1 - Schedule 1'!B55 &amp; " (Ins/Bank)")</f>
        <v xml:space="preserve"> (Ins/Bank)</v>
      </c>
      <c r="E103" s="156">
        <f>'Input 2 - Inventory'!F53</f>
        <v>0</v>
      </c>
      <c r="F103" s="157">
        <f>'Input 1 - Schedule 1'!AH55</f>
        <v>0</v>
      </c>
      <c r="G103" s="157">
        <f>'Input 2 - Inventory'!R53</f>
        <v>0</v>
      </c>
      <c r="H103" s="157">
        <f>'Input 2 - Inventory'!AG53</f>
        <v>0</v>
      </c>
      <c r="I103" s="158">
        <f>'Input 2 - Inventory'!L53</f>
        <v>0</v>
      </c>
      <c r="J103" s="159">
        <f>'Input 2 - Inventory'!AA53</f>
        <v>0</v>
      </c>
      <c r="K103" s="156" t="e">
        <f>VLOOKUP($E103,'Calc 1 - Scaling (Ins,Bank)'!$A:$W,8,FALSE)</f>
        <v>#N/A</v>
      </c>
      <c r="L103" s="160" t="str">
        <f>IFERROR(VLOOKUP($E103,'Calc 1 - Scaling (Ins,Bank)'!$A:$W,9+IF($K103="Revenue",1,IF(K103="Carrying Value",2,0)),FALSE),"N/A")</f>
        <v>N/A</v>
      </c>
      <c r="M103" s="161" t="str">
        <f t="shared" si="12"/>
        <v>N/A</v>
      </c>
      <c r="N103" s="162" t="str">
        <f t="shared" si="13"/>
        <v>N/A</v>
      </c>
      <c r="O103" s="156" t="e">
        <f>VLOOKUP($E103,'Calc 1 - Scaling (Ins,Bank)'!$A:$W,12,FALSE)</f>
        <v>#N/A</v>
      </c>
      <c r="P103" s="160" t="str">
        <f>IFERROR(VLOOKUP($E103,'Calc 1 - Scaling (Ins,Bank)'!$A:$W,13+IF(O103="Revenue",1,IF(O103="Carrying Value",2,0)),FALSE),"N/A")</f>
        <v>N/A</v>
      </c>
      <c r="Q103" s="161" t="str">
        <f t="shared" si="14"/>
        <v>N/A</v>
      </c>
      <c r="R103" s="162" t="str">
        <f t="shared" si="15"/>
        <v>N/A</v>
      </c>
      <c r="S103" s="156" t="e">
        <f>VLOOKUP($E103,'Calc 1 - Scaling (Ins,Bank)'!$A:$W,16,FALSE)</f>
        <v>#N/A</v>
      </c>
      <c r="T103" s="160" t="str">
        <f>IFERROR(VLOOKUP($E103,'Calc 1 - Scaling (Ins,Bank)'!$A:$W,17+IF(S103="Revenue",1,IF(S103="Carrying Value",2,0)),FALSE),"N/A")</f>
        <v>N/A</v>
      </c>
      <c r="U103" s="161" t="str">
        <f t="shared" si="16"/>
        <v>N/A</v>
      </c>
      <c r="V103" s="162" t="str">
        <f t="shared" si="17"/>
        <v>N/A</v>
      </c>
      <c r="W103" s="156" t="e">
        <f>VLOOKUP($E103,'Calc 1 - Scaling (Ins,Bank)'!$A:$W,20,FALSE)</f>
        <v>#N/A</v>
      </c>
      <c r="X103" s="160" t="str">
        <f>IFERROR(VLOOKUP($E103,'Calc 1 - Scaling (Ins,Bank)'!$A:$W,21+IF(W103="Revenue",1,IF(W103="Carrying Value",2,0)),FALSE),"N/A")</f>
        <v>N/A</v>
      </c>
      <c r="Y103" s="161" t="str">
        <f t="shared" si="18"/>
        <v>N/A</v>
      </c>
      <c r="Z103" s="162" t="str">
        <f t="shared" si="19"/>
        <v>N/A</v>
      </c>
      <c r="AP103" s="3"/>
    </row>
    <row r="104" spans="1:42" x14ac:dyDescent="0.2">
      <c r="A104" s="68">
        <f t="shared" si="11"/>
        <v>47</v>
      </c>
      <c r="B104" s="154">
        <f>'Input 2 - Inventory'!C54</f>
        <v>0</v>
      </c>
      <c r="C104" s="155">
        <f>'Input 2 - Inventory'!E54</f>
        <v>0</v>
      </c>
      <c r="D104" s="155" t="str">
        <f>IF(OR(LEFT(E104,5)= "Asset",LEFT(E104,5)="Other"),"N/A",'Input 1 - Schedule 1'!B56 &amp; " (Ins/Bank)")</f>
        <v xml:space="preserve"> (Ins/Bank)</v>
      </c>
      <c r="E104" s="156">
        <f>'Input 2 - Inventory'!F54</f>
        <v>0</v>
      </c>
      <c r="F104" s="157">
        <f>'Input 1 - Schedule 1'!AH56</f>
        <v>0</v>
      </c>
      <c r="G104" s="157">
        <f>'Input 2 - Inventory'!R54</f>
        <v>0</v>
      </c>
      <c r="H104" s="157">
        <f>'Input 2 - Inventory'!AG54</f>
        <v>0</v>
      </c>
      <c r="I104" s="158">
        <f>'Input 2 - Inventory'!L54</f>
        <v>0</v>
      </c>
      <c r="J104" s="159">
        <f>'Input 2 - Inventory'!AA54</f>
        <v>0</v>
      </c>
      <c r="K104" s="156" t="e">
        <f>VLOOKUP($E104,'Calc 1 - Scaling (Ins,Bank)'!$A:$W,8,FALSE)</f>
        <v>#N/A</v>
      </c>
      <c r="L104" s="160" t="str">
        <f>IFERROR(VLOOKUP($E104,'Calc 1 - Scaling (Ins,Bank)'!$A:$W,9+IF($K104="Revenue",1,IF(K104="Carrying Value",2,0)),FALSE),"N/A")</f>
        <v>N/A</v>
      </c>
      <c r="M104" s="161" t="str">
        <f t="shared" si="12"/>
        <v>N/A</v>
      </c>
      <c r="N104" s="162" t="str">
        <f t="shared" si="13"/>
        <v>N/A</v>
      </c>
      <c r="O104" s="156" t="e">
        <f>VLOOKUP($E104,'Calc 1 - Scaling (Ins,Bank)'!$A:$W,12,FALSE)</f>
        <v>#N/A</v>
      </c>
      <c r="P104" s="160" t="str">
        <f>IFERROR(VLOOKUP($E104,'Calc 1 - Scaling (Ins,Bank)'!$A:$W,13+IF(O104="Revenue",1,IF(O104="Carrying Value",2,0)),FALSE),"N/A")</f>
        <v>N/A</v>
      </c>
      <c r="Q104" s="161" t="str">
        <f t="shared" si="14"/>
        <v>N/A</v>
      </c>
      <c r="R104" s="162" t="str">
        <f t="shared" si="15"/>
        <v>N/A</v>
      </c>
      <c r="S104" s="156" t="e">
        <f>VLOOKUP($E104,'Calc 1 - Scaling (Ins,Bank)'!$A:$W,16,FALSE)</f>
        <v>#N/A</v>
      </c>
      <c r="T104" s="160" t="str">
        <f>IFERROR(VLOOKUP($E104,'Calc 1 - Scaling (Ins,Bank)'!$A:$W,17+IF(S104="Revenue",1,IF(S104="Carrying Value",2,0)),FALSE),"N/A")</f>
        <v>N/A</v>
      </c>
      <c r="U104" s="161" t="str">
        <f t="shared" si="16"/>
        <v>N/A</v>
      </c>
      <c r="V104" s="162" t="str">
        <f t="shared" si="17"/>
        <v>N/A</v>
      </c>
      <c r="W104" s="156" t="e">
        <f>VLOOKUP($E104,'Calc 1 - Scaling (Ins,Bank)'!$A:$W,20,FALSE)</f>
        <v>#N/A</v>
      </c>
      <c r="X104" s="160" t="str">
        <f>IFERROR(VLOOKUP($E104,'Calc 1 - Scaling (Ins,Bank)'!$A:$W,21+IF(W104="Revenue",1,IF(W104="Carrying Value",2,0)),FALSE),"N/A")</f>
        <v>N/A</v>
      </c>
      <c r="Y104" s="161" t="str">
        <f t="shared" si="18"/>
        <v>N/A</v>
      </c>
      <c r="Z104" s="162" t="str">
        <f t="shared" si="19"/>
        <v>N/A</v>
      </c>
      <c r="AP104" s="3"/>
    </row>
    <row r="105" spans="1:42" x14ac:dyDescent="0.2">
      <c r="A105" s="68">
        <f t="shared" si="11"/>
        <v>48</v>
      </c>
      <c r="B105" s="154">
        <f>'Input 2 - Inventory'!C55</f>
        <v>0</v>
      </c>
      <c r="C105" s="155">
        <f>'Input 2 - Inventory'!E55</f>
        <v>0</v>
      </c>
      <c r="D105" s="155" t="str">
        <f>IF(OR(LEFT(E105,5)= "Asset",LEFT(E105,5)="Other"),"N/A",'Input 1 - Schedule 1'!B57 &amp; " (Ins/Bank)")</f>
        <v xml:space="preserve"> (Ins/Bank)</v>
      </c>
      <c r="E105" s="156">
        <f>'Input 2 - Inventory'!F55</f>
        <v>0</v>
      </c>
      <c r="F105" s="157">
        <f>'Input 1 - Schedule 1'!AH57</f>
        <v>0</v>
      </c>
      <c r="G105" s="157">
        <f>'Input 2 - Inventory'!R55</f>
        <v>0</v>
      </c>
      <c r="H105" s="157">
        <f>'Input 2 - Inventory'!AG55</f>
        <v>0</v>
      </c>
      <c r="I105" s="158">
        <f>'Input 2 - Inventory'!L55</f>
        <v>0</v>
      </c>
      <c r="J105" s="159">
        <f>'Input 2 - Inventory'!AA55</f>
        <v>0</v>
      </c>
      <c r="K105" s="156" t="e">
        <f>VLOOKUP($E105,'Calc 1 - Scaling (Ins,Bank)'!$A:$W,8,FALSE)</f>
        <v>#N/A</v>
      </c>
      <c r="L105" s="160" t="str">
        <f>IFERROR(VLOOKUP($E105,'Calc 1 - Scaling (Ins,Bank)'!$A:$W,9+IF($K105="Revenue",1,IF(K105="Carrying Value",2,0)),FALSE),"N/A")</f>
        <v>N/A</v>
      </c>
      <c r="M105" s="161" t="str">
        <f t="shared" si="12"/>
        <v>N/A</v>
      </c>
      <c r="N105" s="162" t="str">
        <f t="shared" si="13"/>
        <v>N/A</v>
      </c>
      <c r="O105" s="156" t="e">
        <f>VLOOKUP($E105,'Calc 1 - Scaling (Ins,Bank)'!$A:$W,12,FALSE)</f>
        <v>#N/A</v>
      </c>
      <c r="P105" s="160" t="str">
        <f>IFERROR(VLOOKUP($E105,'Calc 1 - Scaling (Ins,Bank)'!$A:$W,13+IF(O105="Revenue",1,IF(O105="Carrying Value",2,0)),FALSE),"N/A")</f>
        <v>N/A</v>
      </c>
      <c r="Q105" s="161" t="str">
        <f t="shared" si="14"/>
        <v>N/A</v>
      </c>
      <c r="R105" s="162" t="str">
        <f t="shared" si="15"/>
        <v>N/A</v>
      </c>
      <c r="S105" s="156" t="e">
        <f>VLOOKUP($E105,'Calc 1 - Scaling (Ins,Bank)'!$A:$W,16,FALSE)</f>
        <v>#N/A</v>
      </c>
      <c r="T105" s="160" t="str">
        <f>IFERROR(VLOOKUP($E105,'Calc 1 - Scaling (Ins,Bank)'!$A:$W,17+IF(S105="Revenue",1,IF(S105="Carrying Value",2,0)),FALSE),"N/A")</f>
        <v>N/A</v>
      </c>
      <c r="U105" s="161" t="str">
        <f t="shared" si="16"/>
        <v>N/A</v>
      </c>
      <c r="V105" s="162" t="str">
        <f t="shared" si="17"/>
        <v>N/A</v>
      </c>
      <c r="W105" s="156" t="e">
        <f>VLOOKUP($E105,'Calc 1 - Scaling (Ins,Bank)'!$A:$W,20,FALSE)</f>
        <v>#N/A</v>
      </c>
      <c r="X105" s="160" t="str">
        <f>IFERROR(VLOOKUP($E105,'Calc 1 - Scaling (Ins,Bank)'!$A:$W,21+IF(W105="Revenue",1,IF(W105="Carrying Value",2,0)),FALSE),"N/A")</f>
        <v>N/A</v>
      </c>
      <c r="Y105" s="161" t="str">
        <f t="shared" si="18"/>
        <v>N/A</v>
      </c>
      <c r="Z105" s="162" t="str">
        <f t="shared" si="19"/>
        <v>N/A</v>
      </c>
      <c r="AP105" s="3"/>
    </row>
    <row r="106" spans="1:42" x14ac:dyDescent="0.2">
      <c r="A106" s="68">
        <f t="shared" si="11"/>
        <v>49</v>
      </c>
      <c r="B106" s="154">
        <f>'Input 2 - Inventory'!C56</f>
        <v>0</v>
      </c>
      <c r="C106" s="155">
        <f>'Input 2 - Inventory'!E56</f>
        <v>0</v>
      </c>
      <c r="D106" s="155" t="str">
        <f>IF(OR(LEFT(E106,5)= "Asset",LEFT(E106,5)="Other"),"N/A",'Input 1 - Schedule 1'!B58 &amp; " (Ins/Bank)")</f>
        <v xml:space="preserve"> (Ins/Bank)</v>
      </c>
      <c r="E106" s="156">
        <f>'Input 2 - Inventory'!F56</f>
        <v>0</v>
      </c>
      <c r="F106" s="157">
        <f>'Input 1 - Schedule 1'!AH58</f>
        <v>0</v>
      </c>
      <c r="G106" s="157">
        <f>'Input 2 - Inventory'!R56</f>
        <v>0</v>
      </c>
      <c r="H106" s="157">
        <f>'Input 2 - Inventory'!AG56</f>
        <v>0</v>
      </c>
      <c r="I106" s="158">
        <f>'Input 2 - Inventory'!L56</f>
        <v>0</v>
      </c>
      <c r="J106" s="159">
        <f>'Input 2 - Inventory'!AA56</f>
        <v>0</v>
      </c>
      <c r="K106" s="156" t="e">
        <f>VLOOKUP($E106,'Calc 1 - Scaling (Ins,Bank)'!$A:$W,8,FALSE)</f>
        <v>#N/A</v>
      </c>
      <c r="L106" s="160" t="str">
        <f>IFERROR(VLOOKUP($E106,'Calc 1 - Scaling (Ins,Bank)'!$A:$W,9+IF($K106="Revenue",1,IF(K106="Carrying Value",2,0)),FALSE),"N/A")</f>
        <v>N/A</v>
      </c>
      <c r="M106" s="161" t="str">
        <f t="shared" si="12"/>
        <v>N/A</v>
      </c>
      <c r="N106" s="162" t="str">
        <f t="shared" si="13"/>
        <v>N/A</v>
      </c>
      <c r="O106" s="156" t="e">
        <f>VLOOKUP($E106,'Calc 1 - Scaling (Ins,Bank)'!$A:$W,12,FALSE)</f>
        <v>#N/A</v>
      </c>
      <c r="P106" s="160" t="str">
        <f>IFERROR(VLOOKUP($E106,'Calc 1 - Scaling (Ins,Bank)'!$A:$W,13+IF(O106="Revenue",1,IF(O106="Carrying Value",2,0)),FALSE),"N/A")</f>
        <v>N/A</v>
      </c>
      <c r="Q106" s="161" t="str">
        <f t="shared" si="14"/>
        <v>N/A</v>
      </c>
      <c r="R106" s="162" t="str">
        <f t="shared" si="15"/>
        <v>N/A</v>
      </c>
      <c r="S106" s="156" t="e">
        <f>VLOOKUP($E106,'Calc 1 - Scaling (Ins,Bank)'!$A:$W,16,FALSE)</f>
        <v>#N/A</v>
      </c>
      <c r="T106" s="160" t="str">
        <f>IFERROR(VLOOKUP($E106,'Calc 1 - Scaling (Ins,Bank)'!$A:$W,17+IF(S106="Revenue",1,IF(S106="Carrying Value",2,0)),FALSE),"N/A")</f>
        <v>N/A</v>
      </c>
      <c r="U106" s="161" t="str">
        <f t="shared" si="16"/>
        <v>N/A</v>
      </c>
      <c r="V106" s="162" t="str">
        <f t="shared" si="17"/>
        <v>N/A</v>
      </c>
      <c r="W106" s="156" t="e">
        <f>VLOOKUP($E106,'Calc 1 - Scaling (Ins,Bank)'!$A:$W,20,FALSE)</f>
        <v>#N/A</v>
      </c>
      <c r="X106" s="160" t="str">
        <f>IFERROR(VLOOKUP($E106,'Calc 1 - Scaling (Ins,Bank)'!$A:$W,21+IF(W106="Revenue",1,IF(W106="Carrying Value",2,0)),FALSE),"N/A")</f>
        <v>N/A</v>
      </c>
      <c r="Y106" s="161" t="str">
        <f t="shared" si="18"/>
        <v>N/A</v>
      </c>
      <c r="Z106" s="162" t="str">
        <f t="shared" si="19"/>
        <v>N/A</v>
      </c>
      <c r="AP106" s="3"/>
    </row>
    <row r="107" spans="1:42" x14ac:dyDescent="0.2">
      <c r="A107" s="68">
        <f t="shared" si="11"/>
        <v>50</v>
      </c>
      <c r="B107" s="154">
        <f>'Input 2 - Inventory'!C57</f>
        <v>0</v>
      </c>
      <c r="C107" s="155">
        <f>'Input 2 - Inventory'!E57</f>
        <v>0</v>
      </c>
      <c r="D107" s="155" t="str">
        <f>IF(OR(LEFT(E107,5)= "Asset",LEFT(E107,5)="Other"),"N/A",'Input 1 - Schedule 1'!B59 &amp; " (Ins/Bank)")</f>
        <v xml:space="preserve"> (Ins/Bank)</v>
      </c>
      <c r="E107" s="156">
        <f>'Input 2 - Inventory'!F57</f>
        <v>0</v>
      </c>
      <c r="F107" s="157">
        <f>'Input 1 - Schedule 1'!AH59</f>
        <v>0</v>
      </c>
      <c r="G107" s="157">
        <f>'Input 2 - Inventory'!R57</f>
        <v>0</v>
      </c>
      <c r="H107" s="157">
        <f>'Input 2 - Inventory'!AG57</f>
        <v>0</v>
      </c>
      <c r="I107" s="158">
        <f>'Input 2 - Inventory'!L57</f>
        <v>0</v>
      </c>
      <c r="J107" s="159">
        <f>'Input 2 - Inventory'!AA57</f>
        <v>0</v>
      </c>
      <c r="K107" s="156" t="e">
        <f>VLOOKUP($E107,'Calc 1 - Scaling (Ins,Bank)'!$A:$W,8,FALSE)</f>
        <v>#N/A</v>
      </c>
      <c r="L107" s="160" t="str">
        <f>IFERROR(VLOOKUP($E107,'Calc 1 - Scaling (Ins,Bank)'!$A:$W,9+IF($K107="Revenue",1,IF(K107="Carrying Value",2,0)),FALSE),"N/A")</f>
        <v>N/A</v>
      </c>
      <c r="M107" s="161" t="str">
        <f t="shared" si="12"/>
        <v>N/A</v>
      </c>
      <c r="N107" s="162" t="str">
        <f t="shared" si="13"/>
        <v>N/A</v>
      </c>
      <c r="O107" s="156" t="e">
        <f>VLOOKUP($E107,'Calc 1 - Scaling (Ins,Bank)'!$A:$W,12,FALSE)</f>
        <v>#N/A</v>
      </c>
      <c r="P107" s="160" t="str">
        <f>IFERROR(VLOOKUP($E107,'Calc 1 - Scaling (Ins,Bank)'!$A:$W,13+IF(O107="Revenue",1,IF(O107="Carrying Value",2,0)),FALSE),"N/A")</f>
        <v>N/A</v>
      </c>
      <c r="Q107" s="161" t="str">
        <f t="shared" si="14"/>
        <v>N/A</v>
      </c>
      <c r="R107" s="162" t="str">
        <f t="shared" si="15"/>
        <v>N/A</v>
      </c>
      <c r="S107" s="156" t="e">
        <f>VLOOKUP($E107,'Calc 1 - Scaling (Ins,Bank)'!$A:$W,16,FALSE)</f>
        <v>#N/A</v>
      </c>
      <c r="T107" s="160" t="str">
        <f>IFERROR(VLOOKUP($E107,'Calc 1 - Scaling (Ins,Bank)'!$A:$W,17+IF(S107="Revenue",1,IF(S107="Carrying Value",2,0)),FALSE),"N/A")</f>
        <v>N/A</v>
      </c>
      <c r="U107" s="161" t="str">
        <f t="shared" si="16"/>
        <v>N/A</v>
      </c>
      <c r="V107" s="162" t="str">
        <f t="shared" si="17"/>
        <v>N/A</v>
      </c>
      <c r="W107" s="156" t="e">
        <f>VLOOKUP($E107,'Calc 1 - Scaling (Ins,Bank)'!$A:$W,20,FALSE)</f>
        <v>#N/A</v>
      </c>
      <c r="X107" s="160" t="str">
        <f>IFERROR(VLOOKUP($E107,'Calc 1 - Scaling (Ins,Bank)'!$A:$W,21+IF(W107="Revenue",1,IF(W107="Carrying Value",2,0)),FALSE),"N/A")</f>
        <v>N/A</v>
      </c>
      <c r="Y107" s="161" t="str">
        <f t="shared" si="18"/>
        <v>N/A</v>
      </c>
      <c r="Z107" s="162" t="str">
        <f t="shared" si="19"/>
        <v>N/A</v>
      </c>
      <c r="AP107" s="3"/>
    </row>
    <row r="108" spans="1:42" x14ac:dyDescent="0.2">
      <c r="A108" s="68">
        <f t="shared" si="11"/>
        <v>51</v>
      </c>
      <c r="B108" s="154">
        <f>'Input 2 - Inventory'!C58</f>
        <v>0</v>
      </c>
      <c r="C108" s="155">
        <f>'Input 2 - Inventory'!E58</f>
        <v>0</v>
      </c>
      <c r="D108" s="155" t="str">
        <f>IF(OR(LEFT(E108,5)= "Asset",LEFT(E108,5)="Other"),"N/A",'Input 1 - Schedule 1'!B60 &amp; " (Ins/Bank)")</f>
        <v xml:space="preserve"> (Ins/Bank)</v>
      </c>
      <c r="E108" s="156">
        <f>'Input 2 - Inventory'!F58</f>
        <v>0</v>
      </c>
      <c r="F108" s="157">
        <f>'Input 1 - Schedule 1'!AH60</f>
        <v>0</v>
      </c>
      <c r="G108" s="157">
        <f>'Input 2 - Inventory'!R58</f>
        <v>0</v>
      </c>
      <c r="H108" s="157">
        <f>'Input 2 - Inventory'!AG58</f>
        <v>0</v>
      </c>
      <c r="I108" s="158">
        <f>'Input 2 - Inventory'!L58</f>
        <v>0</v>
      </c>
      <c r="J108" s="159">
        <f>'Input 2 - Inventory'!AA58</f>
        <v>0</v>
      </c>
      <c r="K108" s="156" t="e">
        <f>VLOOKUP($E108,'Calc 1 - Scaling (Ins,Bank)'!$A:$W,8,FALSE)</f>
        <v>#N/A</v>
      </c>
      <c r="L108" s="160" t="str">
        <f>IFERROR(VLOOKUP($E108,'Calc 1 - Scaling (Ins,Bank)'!$A:$W,9+IF($K108="Revenue",1,IF(K108="Carrying Value",2,0)),FALSE),"N/A")</f>
        <v>N/A</v>
      </c>
      <c r="M108" s="161" t="str">
        <f t="shared" si="12"/>
        <v>N/A</v>
      </c>
      <c r="N108" s="162" t="str">
        <f t="shared" si="13"/>
        <v>N/A</v>
      </c>
      <c r="O108" s="156" t="e">
        <f>VLOOKUP($E108,'Calc 1 - Scaling (Ins,Bank)'!$A:$W,12,FALSE)</f>
        <v>#N/A</v>
      </c>
      <c r="P108" s="160" t="str">
        <f>IFERROR(VLOOKUP($E108,'Calc 1 - Scaling (Ins,Bank)'!$A:$W,13+IF(O108="Revenue",1,IF(O108="Carrying Value",2,0)),FALSE),"N/A")</f>
        <v>N/A</v>
      </c>
      <c r="Q108" s="161" t="str">
        <f t="shared" si="14"/>
        <v>N/A</v>
      </c>
      <c r="R108" s="162" t="str">
        <f t="shared" si="15"/>
        <v>N/A</v>
      </c>
      <c r="S108" s="156" t="e">
        <f>VLOOKUP($E108,'Calc 1 - Scaling (Ins,Bank)'!$A:$W,16,FALSE)</f>
        <v>#N/A</v>
      </c>
      <c r="T108" s="160" t="str">
        <f>IFERROR(VLOOKUP($E108,'Calc 1 - Scaling (Ins,Bank)'!$A:$W,17+IF(S108="Revenue",1,IF(S108="Carrying Value",2,0)),FALSE),"N/A")</f>
        <v>N/A</v>
      </c>
      <c r="U108" s="161" t="str">
        <f t="shared" si="16"/>
        <v>N/A</v>
      </c>
      <c r="V108" s="162" t="str">
        <f t="shared" si="17"/>
        <v>N/A</v>
      </c>
      <c r="W108" s="156" t="e">
        <f>VLOOKUP($E108,'Calc 1 - Scaling (Ins,Bank)'!$A:$W,20,FALSE)</f>
        <v>#N/A</v>
      </c>
      <c r="X108" s="160" t="str">
        <f>IFERROR(VLOOKUP($E108,'Calc 1 - Scaling (Ins,Bank)'!$A:$W,21+IF(W108="Revenue",1,IF(W108="Carrying Value",2,0)),FALSE),"N/A")</f>
        <v>N/A</v>
      </c>
      <c r="Y108" s="161" t="str">
        <f t="shared" si="18"/>
        <v>N/A</v>
      </c>
      <c r="Z108" s="162" t="str">
        <f t="shared" si="19"/>
        <v>N/A</v>
      </c>
      <c r="AP108" s="3"/>
    </row>
    <row r="109" spans="1:42" x14ac:dyDescent="0.2">
      <c r="A109" s="68">
        <f t="shared" si="11"/>
        <v>52</v>
      </c>
      <c r="B109" s="154">
        <f>'Input 2 - Inventory'!C59</f>
        <v>0</v>
      </c>
      <c r="C109" s="155">
        <f>'Input 2 - Inventory'!E59</f>
        <v>0</v>
      </c>
      <c r="D109" s="155" t="str">
        <f>IF(OR(LEFT(E109,5)= "Asset",LEFT(E109,5)="Other"),"N/A",'Input 1 - Schedule 1'!B61 &amp; " (Ins/Bank)")</f>
        <v xml:space="preserve"> (Ins/Bank)</v>
      </c>
      <c r="E109" s="156">
        <f>'Input 2 - Inventory'!F59</f>
        <v>0</v>
      </c>
      <c r="F109" s="157">
        <f>'Input 1 - Schedule 1'!AH61</f>
        <v>0</v>
      </c>
      <c r="G109" s="157">
        <f>'Input 2 - Inventory'!R59</f>
        <v>0</v>
      </c>
      <c r="H109" s="157">
        <f>'Input 2 - Inventory'!AG59</f>
        <v>0</v>
      </c>
      <c r="I109" s="158">
        <f>'Input 2 - Inventory'!L59</f>
        <v>0</v>
      </c>
      <c r="J109" s="159">
        <f>'Input 2 - Inventory'!AA59</f>
        <v>0</v>
      </c>
      <c r="K109" s="156" t="e">
        <f>VLOOKUP($E109,'Calc 1 - Scaling (Ins,Bank)'!$A:$W,8,FALSE)</f>
        <v>#N/A</v>
      </c>
      <c r="L109" s="160" t="str">
        <f>IFERROR(VLOOKUP($E109,'Calc 1 - Scaling (Ins,Bank)'!$A:$W,9+IF($K109="Revenue",1,IF(K109="Carrying Value",2,0)),FALSE),"N/A")</f>
        <v>N/A</v>
      </c>
      <c r="M109" s="161" t="str">
        <f t="shared" si="12"/>
        <v>N/A</v>
      </c>
      <c r="N109" s="162" t="str">
        <f t="shared" si="13"/>
        <v>N/A</v>
      </c>
      <c r="O109" s="156" t="e">
        <f>VLOOKUP($E109,'Calc 1 - Scaling (Ins,Bank)'!$A:$W,12,FALSE)</f>
        <v>#N/A</v>
      </c>
      <c r="P109" s="160" t="str">
        <f>IFERROR(VLOOKUP($E109,'Calc 1 - Scaling (Ins,Bank)'!$A:$W,13+IF(O109="Revenue",1,IF(O109="Carrying Value",2,0)),FALSE),"N/A")</f>
        <v>N/A</v>
      </c>
      <c r="Q109" s="161" t="str">
        <f t="shared" si="14"/>
        <v>N/A</v>
      </c>
      <c r="R109" s="162" t="str">
        <f t="shared" si="15"/>
        <v>N/A</v>
      </c>
      <c r="S109" s="156" t="e">
        <f>VLOOKUP($E109,'Calc 1 - Scaling (Ins,Bank)'!$A:$W,16,FALSE)</f>
        <v>#N/A</v>
      </c>
      <c r="T109" s="160" t="str">
        <f>IFERROR(VLOOKUP($E109,'Calc 1 - Scaling (Ins,Bank)'!$A:$W,17+IF(S109="Revenue",1,IF(S109="Carrying Value",2,0)),FALSE),"N/A")</f>
        <v>N/A</v>
      </c>
      <c r="U109" s="161" t="str">
        <f t="shared" si="16"/>
        <v>N/A</v>
      </c>
      <c r="V109" s="162" t="str">
        <f t="shared" si="17"/>
        <v>N/A</v>
      </c>
      <c r="W109" s="156" t="e">
        <f>VLOOKUP($E109,'Calc 1 - Scaling (Ins,Bank)'!$A:$W,20,FALSE)</f>
        <v>#N/A</v>
      </c>
      <c r="X109" s="160" t="str">
        <f>IFERROR(VLOOKUP($E109,'Calc 1 - Scaling (Ins,Bank)'!$A:$W,21+IF(W109="Revenue",1,IF(W109="Carrying Value",2,0)),FALSE),"N/A")</f>
        <v>N/A</v>
      </c>
      <c r="Y109" s="161" t="str">
        <f t="shared" si="18"/>
        <v>N/A</v>
      </c>
      <c r="Z109" s="162" t="str">
        <f t="shared" si="19"/>
        <v>N/A</v>
      </c>
      <c r="AP109" s="3"/>
    </row>
    <row r="110" spans="1:42" x14ac:dyDescent="0.2">
      <c r="A110" s="68">
        <f t="shared" si="11"/>
        <v>53</v>
      </c>
      <c r="B110" s="154">
        <f>'Input 2 - Inventory'!C60</f>
        <v>0</v>
      </c>
      <c r="C110" s="155">
        <f>'Input 2 - Inventory'!E60</f>
        <v>0</v>
      </c>
      <c r="D110" s="155" t="str">
        <f>IF(OR(LEFT(E110,5)= "Asset",LEFT(E110,5)="Other"),"N/A",'Input 1 - Schedule 1'!B62 &amp; " (Ins/Bank)")</f>
        <v xml:space="preserve"> (Ins/Bank)</v>
      </c>
      <c r="E110" s="156">
        <f>'Input 2 - Inventory'!F60</f>
        <v>0</v>
      </c>
      <c r="F110" s="157">
        <f>'Input 1 - Schedule 1'!AH62</f>
        <v>0</v>
      </c>
      <c r="G110" s="157">
        <f>'Input 2 - Inventory'!R60</f>
        <v>0</v>
      </c>
      <c r="H110" s="157">
        <f>'Input 2 - Inventory'!AG60</f>
        <v>0</v>
      </c>
      <c r="I110" s="158">
        <f>'Input 2 - Inventory'!L60</f>
        <v>0</v>
      </c>
      <c r="J110" s="159">
        <f>'Input 2 - Inventory'!AA60</f>
        <v>0</v>
      </c>
      <c r="K110" s="156" t="e">
        <f>VLOOKUP($E110,'Calc 1 - Scaling (Ins,Bank)'!$A:$W,8,FALSE)</f>
        <v>#N/A</v>
      </c>
      <c r="L110" s="160" t="str">
        <f>IFERROR(VLOOKUP($E110,'Calc 1 - Scaling (Ins,Bank)'!$A:$W,9+IF($K110="Revenue",1,IF(K110="Carrying Value",2,0)),FALSE),"N/A")</f>
        <v>N/A</v>
      </c>
      <c r="M110" s="161" t="str">
        <f t="shared" si="12"/>
        <v>N/A</v>
      </c>
      <c r="N110" s="162" t="str">
        <f t="shared" si="13"/>
        <v>N/A</v>
      </c>
      <c r="O110" s="156" t="e">
        <f>VLOOKUP($E110,'Calc 1 - Scaling (Ins,Bank)'!$A:$W,12,FALSE)</f>
        <v>#N/A</v>
      </c>
      <c r="P110" s="160" t="str">
        <f>IFERROR(VLOOKUP($E110,'Calc 1 - Scaling (Ins,Bank)'!$A:$W,13+IF(O110="Revenue",1,IF(O110="Carrying Value",2,0)),FALSE),"N/A")</f>
        <v>N/A</v>
      </c>
      <c r="Q110" s="161" t="str">
        <f t="shared" si="14"/>
        <v>N/A</v>
      </c>
      <c r="R110" s="162" t="str">
        <f t="shared" si="15"/>
        <v>N/A</v>
      </c>
      <c r="S110" s="156" t="e">
        <f>VLOOKUP($E110,'Calc 1 - Scaling (Ins,Bank)'!$A:$W,16,FALSE)</f>
        <v>#N/A</v>
      </c>
      <c r="T110" s="160" t="str">
        <f>IFERROR(VLOOKUP($E110,'Calc 1 - Scaling (Ins,Bank)'!$A:$W,17+IF(S110="Revenue",1,IF(S110="Carrying Value",2,0)),FALSE),"N/A")</f>
        <v>N/A</v>
      </c>
      <c r="U110" s="161" t="str">
        <f t="shared" si="16"/>
        <v>N/A</v>
      </c>
      <c r="V110" s="162" t="str">
        <f t="shared" si="17"/>
        <v>N/A</v>
      </c>
      <c r="W110" s="156" t="e">
        <f>VLOOKUP($E110,'Calc 1 - Scaling (Ins,Bank)'!$A:$W,20,FALSE)</f>
        <v>#N/A</v>
      </c>
      <c r="X110" s="160" t="str">
        <f>IFERROR(VLOOKUP($E110,'Calc 1 - Scaling (Ins,Bank)'!$A:$W,21+IF(W110="Revenue",1,IF(W110="Carrying Value",2,0)),FALSE),"N/A")</f>
        <v>N/A</v>
      </c>
      <c r="Y110" s="161" t="str">
        <f t="shared" si="18"/>
        <v>N/A</v>
      </c>
      <c r="Z110" s="162" t="str">
        <f t="shared" si="19"/>
        <v>N/A</v>
      </c>
      <c r="AP110" s="3"/>
    </row>
    <row r="111" spans="1:42" x14ac:dyDescent="0.2">
      <c r="A111" s="68">
        <f t="shared" si="11"/>
        <v>54</v>
      </c>
      <c r="B111" s="154">
        <f>'Input 2 - Inventory'!C61</f>
        <v>0</v>
      </c>
      <c r="C111" s="155">
        <f>'Input 2 - Inventory'!E61</f>
        <v>0</v>
      </c>
      <c r="D111" s="155" t="str">
        <f>IF(OR(LEFT(E111,5)= "Asset",LEFT(E111,5)="Other"),"N/A",'Input 1 - Schedule 1'!B63 &amp; " (Ins/Bank)")</f>
        <v xml:space="preserve"> (Ins/Bank)</v>
      </c>
      <c r="E111" s="156">
        <f>'Input 2 - Inventory'!F61</f>
        <v>0</v>
      </c>
      <c r="F111" s="157">
        <f>'Input 1 - Schedule 1'!AH63</f>
        <v>0</v>
      </c>
      <c r="G111" s="157">
        <f>'Input 2 - Inventory'!R61</f>
        <v>0</v>
      </c>
      <c r="H111" s="157">
        <f>'Input 2 - Inventory'!AG61</f>
        <v>0</v>
      </c>
      <c r="I111" s="158">
        <f>'Input 2 - Inventory'!L61</f>
        <v>0</v>
      </c>
      <c r="J111" s="159">
        <f>'Input 2 - Inventory'!AA61</f>
        <v>0</v>
      </c>
      <c r="K111" s="156" t="e">
        <f>VLOOKUP($E111,'Calc 1 - Scaling (Ins,Bank)'!$A:$W,8,FALSE)</f>
        <v>#N/A</v>
      </c>
      <c r="L111" s="160" t="str">
        <f>IFERROR(VLOOKUP($E111,'Calc 1 - Scaling (Ins,Bank)'!$A:$W,9+IF($K111="Revenue",1,IF(K111="Carrying Value",2,0)),FALSE),"N/A")</f>
        <v>N/A</v>
      </c>
      <c r="M111" s="161" t="str">
        <f t="shared" si="12"/>
        <v>N/A</v>
      </c>
      <c r="N111" s="162" t="str">
        <f t="shared" si="13"/>
        <v>N/A</v>
      </c>
      <c r="O111" s="156" t="e">
        <f>VLOOKUP($E111,'Calc 1 - Scaling (Ins,Bank)'!$A:$W,12,FALSE)</f>
        <v>#N/A</v>
      </c>
      <c r="P111" s="160" t="str">
        <f>IFERROR(VLOOKUP($E111,'Calc 1 - Scaling (Ins,Bank)'!$A:$W,13+IF(O111="Revenue",1,IF(O111="Carrying Value",2,0)),FALSE),"N/A")</f>
        <v>N/A</v>
      </c>
      <c r="Q111" s="161" t="str">
        <f t="shared" si="14"/>
        <v>N/A</v>
      </c>
      <c r="R111" s="162" t="str">
        <f t="shared" si="15"/>
        <v>N/A</v>
      </c>
      <c r="S111" s="156" t="e">
        <f>VLOOKUP($E111,'Calc 1 - Scaling (Ins,Bank)'!$A:$W,16,FALSE)</f>
        <v>#N/A</v>
      </c>
      <c r="T111" s="160" t="str">
        <f>IFERROR(VLOOKUP($E111,'Calc 1 - Scaling (Ins,Bank)'!$A:$W,17+IF(S111="Revenue",1,IF(S111="Carrying Value",2,0)),FALSE),"N/A")</f>
        <v>N/A</v>
      </c>
      <c r="U111" s="161" t="str">
        <f t="shared" si="16"/>
        <v>N/A</v>
      </c>
      <c r="V111" s="162" t="str">
        <f t="shared" si="17"/>
        <v>N/A</v>
      </c>
      <c r="W111" s="156" t="e">
        <f>VLOOKUP($E111,'Calc 1 - Scaling (Ins,Bank)'!$A:$W,20,FALSE)</f>
        <v>#N/A</v>
      </c>
      <c r="X111" s="160" t="str">
        <f>IFERROR(VLOOKUP($E111,'Calc 1 - Scaling (Ins,Bank)'!$A:$W,21+IF(W111="Revenue",1,IF(W111="Carrying Value",2,0)),FALSE),"N/A")</f>
        <v>N/A</v>
      </c>
      <c r="Y111" s="161" t="str">
        <f t="shared" si="18"/>
        <v>N/A</v>
      </c>
      <c r="Z111" s="162" t="str">
        <f t="shared" si="19"/>
        <v>N/A</v>
      </c>
      <c r="AP111" s="3"/>
    </row>
    <row r="112" spans="1:42" x14ac:dyDescent="0.2">
      <c r="A112" s="68">
        <f t="shared" si="11"/>
        <v>55</v>
      </c>
      <c r="B112" s="154">
        <f>'Input 2 - Inventory'!C62</f>
        <v>0</v>
      </c>
      <c r="C112" s="155">
        <f>'Input 2 - Inventory'!E62</f>
        <v>0</v>
      </c>
      <c r="D112" s="155" t="str">
        <f>IF(OR(LEFT(E112,5)= "Asset",LEFT(E112,5)="Other"),"N/A",'Input 1 - Schedule 1'!B64 &amp; " (Ins/Bank)")</f>
        <v xml:space="preserve"> (Ins/Bank)</v>
      </c>
      <c r="E112" s="156">
        <f>'Input 2 - Inventory'!F62</f>
        <v>0</v>
      </c>
      <c r="F112" s="157">
        <f>'Input 1 - Schedule 1'!AH64</f>
        <v>0</v>
      </c>
      <c r="G112" s="157">
        <f>'Input 2 - Inventory'!R62</f>
        <v>0</v>
      </c>
      <c r="H112" s="157">
        <f>'Input 2 - Inventory'!AG62</f>
        <v>0</v>
      </c>
      <c r="I112" s="158">
        <f>'Input 2 - Inventory'!L62</f>
        <v>0</v>
      </c>
      <c r="J112" s="159">
        <f>'Input 2 - Inventory'!AA62</f>
        <v>0</v>
      </c>
      <c r="K112" s="156" t="e">
        <f>VLOOKUP($E112,'Calc 1 - Scaling (Ins,Bank)'!$A:$W,8,FALSE)</f>
        <v>#N/A</v>
      </c>
      <c r="L112" s="160" t="str">
        <f>IFERROR(VLOOKUP($E112,'Calc 1 - Scaling (Ins,Bank)'!$A:$W,9+IF($K112="Revenue",1,IF(K112="Carrying Value",2,0)),FALSE),"N/A")</f>
        <v>N/A</v>
      </c>
      <c r="M112" s="161" t="str">
        <f t="shared" si="12"/>
        <v>N/A</v>
      </c>
      <c r="N112" s="162" t="str">
        <f t="shared" si="13"/>
        <v>N/A</v>
      </c>
      <c r="O112" s="156" t="e">
        <f>VLOOKUP($E112,'Calc 1 - Scaling (Ins,Bank)'!$A:$W,12,FALSE)</f>
        <v>#N/A</v>
      </c>
      <c r="P112" s="160" t="str">
        <f>IFERROR(VLOOKUP($E112,'Calc 1 - Scaling (Ins,Bank)'!$A:$W,13+IF(O112="Revenue",1,IF(O112="Carrying Value",2,0)),FALSE),"N/A")</f>
        <v>N/A</v>
      </c>
      <c r="Q112" s="161" t="str">
        <f t="shared" si="14"/>
        <v>N/A</v>
      </c>
      <c r="R112" s="162" t="str">
        <f t="shared" si="15"/>
        <v>N/A</v>
      </c>
      <c r="S112" s="156" t="e">
        <f>VLOOKUP($E112,'Calc 1 - Scaling (Ins,Bank)'!$A:$W,16,FALSE)</f>
        <v>#N/A</v>
      </c>
      <c r="T112" s="160" t="str">
        <f>IFERROR(VLOOKUP($E112,'Calc 1 - Scaling (Ins,Bank)'!$A:$W,17+IF(S112="Revenue",1,IF(S112="Carrying Value",2,0)),FALSE),"N/A")</f>
        <v>N/A</v>
      </c>
      <c r="U112" s="161" t="str">
        <f t="shared" si="16"/>
        <v>N/A</v>
      </c>
      <c r="V112" s="162" t="str">
        <f t="shared" si="17"/>
        <v>N/A</v>
      </c>
      <c r="W112" s="156" t="e">
        <f>VLOOKUP($E112,'Calc 1 - Scaling (Ins,Bank)'!$A:$W,20,FALSE)</f>
        <v>#N/A</v>
      </c>
      <c r="X112" s="160" t="str">
        <f>IFERROR(VLOOKUP($E112,'Calc 1 - Scaling (Ins,Bank)'!$A:$W,21+IF(W112="Revenue",1,IF(W112="Carrying Value",2,0)),FALSE),"N/A")</f>
        <v>N/A</v>
      </c>
      <c r="Y112" s="161" t="str">
        <f t="shared" si="18"/>
        <v>N/A</v>
      </c>
      <c r="Z112" s="162" t="str">
        <f t="shared" si="19"/>
        <v>N/A</v>
      </c>
      <c r="AP112" s="3"/>
    </row>
    <row r="113" spans="1:42" x14ac:dyDescent="0.2">
      <c r="A113" s="68">
        <f t="shared" si="11"/>
        <v>56</v>
      </c>
      <c r="B113" s="154">
        <f>'Input 2 - Inventory'!C63</f>
        <v>0</v>
      </c>
      <c r="C113" s="155">
        <f>'Input 2 - Inventory'!E63</f>
        <v>0</v>
      </c>
      <c r="D113" s="155" t="str">
        <f>IF(OR(LEFT(E113,5)= "Asset",LEFT(E113,5)="Other"),"N/A",'Input 1 - Schedule 1'!B65 &amp; " (Ins/Bank)")</f>
        <v xml:space="preserve"> (Ins/Bank)</v>
      </c>
      <c r="E113" s="156">
        <f>'Input 2 - Inventory'!F63</f>
        <v>0</v>
      </c>
      <c r="F113" s="157">
        <f>'Input 1 - Schedule 1'!AH65</f>
        <v>0</v>
      </c>
      <c r="G113" s="157">
        <f>'Input 2 - Inventory'!R63</f>
        <v>0</v>
      </c>
      <c r="H113" s="157">
        <f>'Input 2 - Inventory'!AG63</f>
        <v>0</v>
      </c>
      <c r="I113" s="158">
        <f>'Input 2 - Inventory'!L63</f>
        <v>0</v>
      </c>
      <c r="J113" s="159">
        <f>'Input 2 - Inventory'!AA63</f>
        <v>0</v>
      </c>
      <c r="K113" s="156" t="e">
        <f>VLOOKUP($E113,'Calc 1 - Scaling (Ins,Bank)'!$A:$W,8,FALSE)</f>
        <v>#N/A</v>
      </c>
      <c r="L113" s="160" t="str">
        <f>IFERROR(VLOOKUP($E113,'Calc 1 - Scaling (Ins,Bank)'!$A:$W,9+IF($K113="Revenue",1,IF(K113="Carrying Value",2,0)),FALSE),"N/A")</f>
        <v>N/A</v>
      </c>
      <c r="M113" s="161" t="str">
        <f t="shared" si="12"/>
        <v>N/A</v>
      </c>
      <c r="N113" s="162" t="str">
        <f t="shared" si="13"/>
        <v>N/A</v>
      </c>
      <c r="O113" s="156" t="e">
        <f>VLOOKUP($E113,'Calc 1 - Scaling (Ins,Bank)'!$A:$W,12,FALSE)</f>
        <v>#N/A</v>
      </c>
      <c r="P113" s="160" t="str">
        <f>IFERROR(VLOOKUP($E113,'Calc 1 - Scaling (Ins,Bank)'!$A:$W,13+IF(O113="Revenue",1,IF(O113="Carrying Value",2,0)),FALSE),"N/A")</f>
        <v>N/A</v>
      </c>
      <c r="Q113" s="161" t="str">
        <f t="shared" si="14"/>
        <v>N/A</v>
      </c>
      <c r="R113" s="162" t="str">
        <f t="shared" si="15"/>
        <v>N/A</v>
      </c>
      <c r="S113" s="156" t="e">
        <f>VLOOKUP($E113,'Calc 1 - Scaling (Ins,Bank)'!$A:$W,16,FALSE)</f>
        <v>#N/A</v>
      </c>
      <c r="T113" s="160" t="str">
        <f>IFERROR(VLOOKUP($E113,'Calc 1 - Scaling (Ins,Bank)'!$A:$W,17+IF(S113="Revenue",1,IF(S113="Carrying Value",2,0)),FALSE),"N/A")</f>
        <v>N/A</v>
      </c>
      <c r="U113" s="161" t="str">
        <f t="shared" si="16"/>
        <v>N/A</v>
      </c>
      <c r="V113" s="162" t="str">
        <f t="shared" si="17"/>
        <v>N/A</v>
      </c>
      <c r="W113" s="156" t="e">
        <f>VLOOKUP($E113,'Calc 1 - Scaling (Ins,Bank)'!$A:$W,20,FALSE)</f>
        <v>#N/A</v>
      </c>
      <c r="X113" s="160" t="str">
        <f>IFERROR(VLOOKUP($E113,'Calc 1 - Scaling (Ins,Bank)'!$A:$W,21+IF(W113="Revenue",1,IF(W113="Carrying Value",2,0)),FALSE),"N/A")</f>
        <v>N/A</v>
      </c>
      <c r="Y113" s="161" t="str">
        <f t="shared" si="18"/>
        <v>N/A</v>
      </c>
      <c r="Z113" s="162" t="str">
        <f t="shared" si="19"/>
        <v>N/A</v>
      </c>
      <c r="AP113" s="3"/>
    </row>
    <row r="114" spans="1:42" x14ac:dyDescent="0.2">
      <c r="A114" s="68">
        <f t="shared" si="11"/>
        <v>57</v>
      </c>
      <c r="B114" s="154">
        <f>'Input 2 - Inventory'!C64</f>
        <v>0</v>
      </c>
      <c r="C114" s="155">
        <f>'Input 2 - Inventory'!E64</f>
        <v>0</v>
      </c>
      <c r="D114" s="155" t="str">
        <f>IF(OR(LEFT(E114,5)= "Asset",LEFT(E114,5)="Other"),"N/A",'Input 1 - Schedule 1'!B66 &amp; " (Ins/Bank)")</f>
        <v xml:space="preserve"> (Ins/Bank)</v>
      </c>
      <c r="E114" s="156">
        <f>'Input 2 - Inventory'!F64</f>
        <v>0</v>
      </c>
      <c r="F114" s="157">
        <f>'Input 1 - Schedule 1'!AH66</f>
        <v>0</v>
      </c>
      <c r="G114" s="157">
        <f>'Input 2 - Inventory'!R64</f>
        <v>0</v>
      </c>
      <c r="H114" s="157">
        <f>'Input 2 - Inventory'!AG64</f>
        <v>0</v>
      </c>
      <c r="I114" s="158">
        <f>'Input 2 - Inventory'!L64</f>
        <v>0</v>
      </c>
      <c r="J114" s="159">
        <f>'Input 2 - Inventory'!AA64</f>
        <v>0</v>
      </c>
      <c r="K114" s="156" t="e">
        <f>VLOOKUP($E114,'Calc 1 - Scaling (Ins,Bank)'!$A:$W,8,FALSE)</f>
        <v>#N/A</v>
      </c>
      <c r="L114" s="160" t="str">
        <f>IFERROR(VLOOKUP($E114,'Calc 1 - Scaling (Ins,Bank)'!$A:$W,9+IF($K114="Revenue",1,IF(K114="Carrying Value",2,0)),FALSE),"N/A")</f>
        <v>N/A</v>
      </c>
      <c r="M114" s="161" t="str">
        <f t="shared" si="12"/>
        <v>N/A</v>
      </c>
      <c r="N114" s="162" t="str">
        <f t="shared" si="13"/>
        <v>N/A</v>
      </c>
      <c r="O114" s="156" t="e">
        <f>VLOOKUP($E114,'Calc 1 - Scaling (Ins,Bank)'!$A:$W,12,FALSE)</f>
        <v>#N/A</v>
      </c>
      <c r="P114" s="160" t="str">
        <f>IFERROR(VLOOKUP($E114,'Calc 1 - Scaling (Ins,Bank)'!$A:$W,13+IF(O114="Revenue",1,IF(O114="Carrying Value",2,0)),FALSE),"N/A")</f>
        <v>N/A</v>
      </c>
      <c r="Q114" s="161" t="str">
        <f t="shared" si="14"/>
        <v>N/A</v>
      </c>
      <c r="R114" s="162" t="str">
        <f t="shared" si="15"/>
        <v>N/A</v>
      </c>
      <c r="S114" s="156" t="e">
        <f>VLOOKUP($E114,'Calc 1 - Scaling (Ins,Bank)'!$A:$W,16,FALSE)</f>
        <v>#N/A</v>
      </c>
      <c r="T114" s="160" t="str">
        <f>IFERROR(VLOOKUP($E114,'Calc 1 - Scaling (Ins,Bank)'!$A:$W,17+IF(S114="Revenue",1,IF(S114="Carrying Value",2,0)),FALSE),"N/A")</f>
        <v>N/A</v>
      </c>
      <c r="U114" s="161" t="str">
        <f t="shared" si="16"/>
        <v>N/A</v>
      </c>
      <c r="V114" s="162" t="str">
        <f t="shared" si="17"/>
        <v>N/A</v>
      </c>
      <c r="W114" s="156" t="e">
        <f>VLOOKUP($E114,'Calc 1 - Scaling (Ins,Bank)'!$A:$W,20,FALSE)</f>
        <v>#N/A</v>
      </c>
      <c r="X114" s="160" t="str">
        <f>IFERROR(VLOOKUP($E114,'Calc 1 - Scaling (Ins,Bank)'!$A:$W,21+IF(W114="Revenue",1,IF(W114="Carrying Value",2,0)),FALSE),"N/A")</f>
        <v>N/A</v>
      </c>
      <c r="Y114" s="161" t="str">
        <f t="shared" si="18"/>
        <v>N/A</v>
      </c>
      <c r="Z114" s="162" t="str">
        <f t="shared" si="19"/>
        <v>N/A</v>
      </c>
      <c r="AP114" s="3"/>
    </row>
    <row r="115" spans="1:42" x14ac:dyDescent="0.2">
      <c r="A115" s="68">
        <f t="shared" si="11"/>
        <v>58</v>
      </c>
      <c r="B115" s="154">
        <f>'Input 2 - Inventory'!C65</f>
        <v>0</v>
      </c>
      <c r="C115" s="155">
        <f>'Input 2 - Inventory'!E65</f>
        <v>0</v>
      </c>
      <c r="D115" s="155" t="str">
        <f>IF(OR(LEFT(E115,5)= "Asset",LEFT(E115,5)="Other"),"N/A",'Input 1 - Schedule 1'!B67 &amp; " (Ins/Bank)")</f>
        <v xml:space="preserve"> (Ins/Bank)</v>
      </c>
      <c r="E115" s="156">
        <f>'Input 2 - Inventory'!F65</f>
        <v>0</v>
      </c>
      <c r="F115" s="157">
        <f>'Input 1 - Schedule 1'!AH67</f>
        <v>0</v>
      </c>
      <c r="G115" s="157">
        <f>'Input 2 - Inventory'!R65</f>
        <v>0</v>
      </c>
      <c r="H115" s="157">
        <f>'Input 2 - Inventory'!AG65</f>
        <v>0</v>
      </c>
      <c r="I115" s="158">
        <f>'Input 2 - Inventory'!L65</f>
        <v>0</v>
      </c>
      <c r="J115" s="159">
        <f>'Input 2 - Inventory'!AA65</f>
        <v>0</v>
      </c>
      <c r="K115" s="156" t="e">
        <f>VLOOKUP($E115,'Calc 1 - Scaling (Ins,Bank)'!$A:$W,8,FALSE)</f>
        <v>#N/A</v>
      </c>
      <c r="L115" s="160" t="str">
        <f>IFERROR(VLOOKUP($E115,'Calc 1 - Scaling (Ins,Bank)'!$A:$W,9+IF($K115="Revenue",1,IF(K115="Carrying Value",2,0)),FALSE),"N/A")</f>
        <v>N/A</v>
      </c>
      <c r="M115" s="161" t="str">
        <f t="shared" si="12"/>
        <v>N/A</v>
      </c>
      <c r="N115" s="162" t="str">
        <f t="shared" si="13"/>
        <v>N/A</v>
      </c>
      <c r="O115" s="156" t="e">
        <f>VLOOKUP($E115,'Calc 1 - Scaling (Ins,Bank)'!$A:$W,12,FALSE)</f>
        <v>#N/A</v>
      </c>
      <c r="P115" s="160" t="str">
        <f>IFERROR(VLOOKUP($E115,'Calc 1 - Scaling (Ins,Bank)'!$A:$W,13+IF(O115="Revenue",1,IF(O115="Carrying Value",2,0)),FALSE),"N/A")</f>
        <v>N/A</v>
      </c>
      <c r="Q115" s="161" t="str">
        <f t="shared" si="14"/>
        <v>N/A</v>
      </c>
      <c r="R115" s="162" t="str">
        <f t="shared" si="15"/>
        <v>N/A</v>
      </c>
      <c r="S115" s="156" t="e">
        <f>VLOOKUP($E115,'Calc 1 - Scaling (Ins,Bank)'!$A:$W,16,FALSE)</f>
        <v>#N/A</v>
      </c>
      <c r="T115" s="160" t="str">
        <f>IFERROR(VLOOKUP($E115,'Calc 1 - Scaling (Ins,Bank)'!$A:$W,17+IF(S115="Revenue",1,IF(S115="Carrying Value",2,0)),FALSE),"N/A")</f>
        <v>N/A</v>
      </c>
      <c r="U115" s="161" t="str">
        <f t="shared" si="16"/>
        <v>N/A</v>
      </c>
      <c r="V115" s="162" t="str">
        <f t="shared" si="17"/>
        <v>N/A</v>
      </c>
      <c r="W115" s="156" t="e">
        <f>VLOOKUP($E115,'Calc 1 - Scaling (Ins,Bank)'!$A:$W,20,FALSE)</f>
        <v>#N/A</v>
      </c>
      <c r="X115" s="160" t="str">
        <f>IFERROR(VLOOKUP($E115,'Calc 1 - Scaling (Ins,Bank)'!$A:$W,21+IF(W115="Revenue",1,IF(W115="Carrying Value",2,0)),FALSE),"N/A")</f>
        <v>N/A</v>
      </c>
      <c r="Y115" s="161" t="str">
        <f t="shared" si="18"/>
        <v>N/A</v>
      </c>
      <c r="Z115" s="162" t="str">
        <f t="shared" si="19"/>
        <v>N/A</v>
      </c>
      <c r="AP115" s="3"/>
    </row>
    <row r="116" spans="1:42" x14ac:dyDescent="0.2">
      <c r="A116" s="68">
        <f t="shared" si="11"/>
        <v>59</v>
      </c>
      <c r="B116" s="154">
        <f>'Input 2 - Inventory'!C66</f>
        <v>0</v>
      </c>
      <c r="C116" s="155">
        <f>'Input 2 - Inventory'!E66</f>
        <v>0</v>
      </c>
      <c r="D116" s="155" t="str">
        <f>IF(OR(LEFT(E116,5)= "Asset",LEFT(E116,5)="Other"),"N/A",'Input 1 - Schedule 1'!B68 &amp; " (Ins/Bank)")</f>
        <v xml:space="preserve"> (Ins/Bank)</v>
      </c>
      <c r="E116" s="156">
        <f>'Input 2 - Inventory'!F66</f>
        <v>0</v>
      </c>
      <c r="F116" s="157">
        <f>'Input 1 - Schedule 1'!AH68</f>
        <v>0</v>
      </c>
      <c r="G116" s="157">
        <f>'Input 2 - Inventory'!R66</f>
        <v>0</v>
      </c>
      <c r="H116" s="157">
        <f>'Input 2 - Inventory'!AG66</f>
        <v>0</v>
      </c>
      <c r="I116" s="158">
        <f>'Input 2 - Inventory'!L66</f>
        <v>0</v>
      </c>
      <c r="J116" s="159">
        <f>'Input 2 - Inventory'!AA66</f>
        <v>0</v>
      </c>
      <c r="K116" s="156" t="e">
        <f>VLOOKUP($E116,'Calc 1 - Scaling (Ins,Bank)'!$A:$W,8,FALSE)</f>
        <v>#N/A</v>
      </c>
      <c r="L116" s="160" t="str">
        <f>IFERROR(VLOOKUP($E116,'Calc 1 - Scaling (Ins,Bank)'!$A:$W,9+IF($K116="Revenue",1,IF(K116="Carrying Value",2,0)),FALSE),"N/A")</f>
        <v>N/A</v>
      </c>
      <c r="M116" s="161" t="str">
        <f t="shared" si="12"/>
        <v>N/A</v>
      </c>
      <c r="N116" s="162" t="str">
        <f t="shared" si="13"/>
        <v>N/A</v>
      </c>
      <c r="O116" s="156" t="e">
        <f>VLOOKUP($E116,'Calc 1 - Scaling (Ins,Bank)'!$A:$W,12,FALSE)</f>
        <v>#N/A</v>
      </c>
      <c r="P116" s="160" t="str">
        <f>IFERROR(VLOOKUP($E116,'Calc 1 - Scaling (Ins,Bank)'!$A:$W,13+IF(O116="Revenue",1,IF(O116="Carrying Value",2,0)),FALSE),"N/A")</f>
        <v>N/A</v>
      </c>
      <c r="Q116" s="161" t="str">
        <f t="shared" si="14"/>
        <v>N/A</v>
      </c>
      <c r="R116" s="162" t="str">
        <f t="shared" si="15"/>
        <v>N/A</v>
      </c>
      <c r="S116" s="156" t="e">
        <f>VLOOKUP($E116,'Calc 1 - Scaling (Ins,Bank)'!$A:$W,16,FALSE)</f>
        <v>#N/A</v>
      </c>
      <c r="T116" s="160" t="str">
        <f>IFERROR(VLOOKUP($E116,'Calc 1 - Scaling (Ins,Bank)'!$A:$W,17+IF(S116="Revenue",1,IF(S116="Carrying Value",2,0)),FALSE),"N/A")</f>
        <v>N/A</v>
      </c>
      <c r="U116" s="161" t="str">
        <f t="shared" si="16"/>
        <v>N/A</v>
      </c>
      <c r="V116" s="162" t="str">
        <f t="shared" si="17"/>
        <v>N/A</v>
      </c>
      <c r="W116" s="156" t="e">
        <f>VLOOKUP($E116,'Calc 1 - Scaling (Ins,Bank)'!$A:$W,20,FALSE)</f>
        <v>#N/A</v>
      </c>
      <c r="X116" s="160" t="str">
        <f>IFERROR(VLOOKUP($E116,'Calc 1 - Scaling (Ins,Bank)'!$A:$W,21+IF(W116="Revenue",1,IF(W116="Carrying Value",2,0)),FALSE),"N/A")</f>
        <v>N/A</v>
      </c>
      <c r="Y116" s="161" t="str">
        <f t="shared" si="18"/>
        <v>N/A</v>
      </c>
      <c r="Z116" s="162" t="str">
        <f t="shared" si="19"/>
        <v>N/A</v>
      </c>
      <c r="AP116" s="3"/>
    </row>
    <row r="117" spans="1:42" x14ac:dyDescent="0.2">
      <c r="A117" s="68">
        <f t="shared" si="11"/>
        <v>60</v>
      </c>
      <c r="B117" s="154">
        <f>'Input 2 - Inventory'!C67</f>
        <v>0</v>
      </c>
      <c r="C117" s="155">
        <f>'Input 2 - Inventory'!E67</f>
        <v>0</v>
      </c>
      <c r="D117" s="155" t="str">
        <f>IF(OR(LEFT(E117,5)= "Asset",LEFT(E117,5)="Other"),"N/A",'Input 1 - Schedule 1'!B69 &amp; " (Ins/Bank)")</f>
        <v xml:space="preserve"> (Ins/Bank)</v>
      </c>
      <c r="E117" s="156">
        <f>'Input 2 - Inventory'!F67</f>
        <v>0</v>
      </c>
      <c r="F117" s="157">
        <f>'Input 1 - Schedule 1'!AH69</f>
        <v>0</v>
      </c>
      <c r="G117" s="157">
        <f>'Input 2 - Inventory'!R67</f>
        <v>0</v>
      </c>
      <c r="H117" s="157">
        <f>'Input 2 - Inventory'!AG67</f>
        <v>0</v>
      </c>
      <c r="I117" s="158">
        <f>'Input 2 - Inventory'!L67</f>
        <v>0</v>
      </c>
      <c r="J117" s="159">
        <f>'Input 2 - Inventory'!AA67</f>
        <v>0</v>
      </c>
      <c r="K117" s="156" t="e">
        <f>VLOOKUP($E117,'Calc 1 - Scaling (Ins,Bank)'!$A:$W,8,FALSE)</f>
        <v>#N/A</v>
      </c>
      <c r="L117" s="160" t="str">
        <f>IFERROR(VLOOKUP($E117,'Calc 1 - Scaling (Ins,Bank)'!$A:$W,9+IF($K117="Revenue",1,IF(K117="Carrying Value",2,0)),FALSE),"N/A")</f>
        <v>N/A</v>
      </c>
      <c r="M117" s="161" t="str">
        <f t="shared" si="12"/>
        <v>N/A</v>
      </c>
      <c r="N117" s="162" t="str">
        <f t="shared" si="13"/>
        <v>N/A</v>
      </c>
      <c r="O117" s="156" t="e">
        <f>VLOOKUP($E117,'Calc 1 - Scaling (Ins,Bank)'!$A:$W,12,FALSE)</f>
        <v>#N/A</v>
      </c>
      <c r="P117" s="160" t="str">
        <f>IFERROR(VLOOKUP($E117,'Calc 1 - Scaling (Ins,Bank)'!$A:$W,13+IF(O117="Revenue",1,IF(O117="Carrying Value",2,0)),FALSE),"N/A")</f>
        <v>N/A</v>
      </c>
      <c r="Q117" s="161" t="str">
        <f t="shared" si="14"/>
        <v>N/A</v>
      </c>
      <c r="R117" s="162" t="str">
        <f t="shared" si="15"/>
        <v>N/A</v>
      </c>
      <c r="S117" s="156" t="e">
        <f>VLOOKUP($E117,'Calc 1 - Scaling (Ins,Bank)'!$A:$W,16,FALSE)</f>
        <v>#N/A</v>
      </c>
      <c r="T117" s="160" t="str">
        <f>IFERROR(VLOOKUP($E117,'Calc 1 - Scaling (Ins,Bank)'!$A:$W,17+IF(S117="Revenue",1,IF(S117="Carrying Value",2,0)),FALSE),"N/A")</f>
        <v>N/A</v>
      </c>
      <c r="U117" s="161" t="str">
        <f t="shared" si="16"/>
        <v>N/A</v>
      </c>
      <c r="V117" s="162" t="str">
        <f t="shared" si="17"/>
        <v>N/A</v>
      </c>
      <c r="W117" s="156" t="e">
        <f>VLOOKUP($E117,'Calc 1 - Scaling (Ins,Bank)'!$A:$W,20,FALSE)</f>
        <v>#N/A</v>
      </c>
      <c r="X117" s="160" t="str">
        <f>IFERROR(VLOOKUP($E117,'Calc 1 - Scaling (Ins,Bank)'!$A:$W,21+IF(W117="Revenue",1,IF(W117="Carrying Value",2,0)),FALSE),"N/A")</f>
        <v>N/A</v>
      </c>
      <c r="Y117" s="161" t="str">
        <f t="shared" si="18"/>
        <v>N/A</v>
      </c>
      <c r="Z117" s="162" t="str">
        <f t="shared" si="19"/>
        <v>N/A</v>
      </c>
      <c r="AP117" s="3"/>
    </row>
    <row r="118" spans="1:42" x14ac:dyDescent="0.2">
      <c r="A118" s="68">
        <f t="shared" si="11"/>
        <v>61</v>
      </c>
      <c r="B118" s="154">
        <f>'Input 2 - Inventory'!C68</f>
        <v>0</v>
      </c>
      <c r="C118" s="155">
        <f>'Input 2 - Inventory'!E68</f>
        <v>0</v>
      </c>
      <c r="D118" s="155" t="str">
        <f>IF(OR(LEFT(E118,5)= "Asset",LEFT(E118,5)="Other"),"N/A",'Input 1 - Schedule 1'!B70 &amp; " (Ins/Bank)")</f>
        <v xml:space="preserve"> (Ins/Bank)</v>
      </c>
      <c r="E118" s="156">
        <f>'Input 2 - Inventory'!F68</f>
        <v>0</v>
      </c>
      <c r="F118" s="157">
        <f>'Input 1 - Schedule 1'!AH70</f>
        <v>0</v>
      </c>
      <c r="G118" s="157">
        <f>'Input 2 - Inventory'!R68</f>
        <v>0</v>
      </c>
      <c r="H118" s="157">
        <f>'Input 2 - Inventory'!AG68</f>
        <v>0</v>
      </c>
      <c r="I118" s="158">
        <f>'Input 2 - Inventory'!L68</f>
        <v>0</v>
      </c>
      <c r="J118" s="159">
        <f>'Input 2 - Inventory'!AA68</f>
        <v>0</v>
      </c>
      <c r="K118" s="156" t="e">
        <f>VLOOKUP($E118,'Calc 1 - Scaling (Ins,Bank)'!$A:$W,8,FALSE)</f>
        <v>#N/A</v>
      </c>
      <c r="L118" s="160" t="str">
        <f>IFERROR(VLOOKUP($E118,'Calc 1 - Scaling (Ins,Bank)'!$A:$W,9+IF($K118="Revenue",1,IF(K118="Carrying Value",2,0)),FALSE),"N/A")</f>
        <v>N/A</v>
      </c>
      <c r="M118" s="161" t="str">
        <f t="shared" si="12"/>
        <v>N/A</v>
      </c>
      <c r="N118" s="162" t="str">
        <f t="shared" si="13"/>
        <v>N/A</v>
      </c>
      <c r="O118" s="156" t="e">
        <f>VLOOKUP($E118,'Calc 1 - Scaling (Ins,Bank)'!$A:$W,12,FALSE)</f>
        <v>#N/A</v>
      </c>
      <c r="P118" s="160" t="str">
        <f>IFERROR(VLOOKUP($E118,'Calc 1 - Scaling (Ins,Bank)'!$A:$W,13+IF(O118="Revenue",1,IF(O118="Carrying Value",2,0)),FALSE),"N/A")</f>
        <v>N/A</v>
      </c>
      <c r="Q118" s="161" t="str">
        <f t="shared" si="14"/>
        <v>N/A</v>
      </c>
      <c r="R118" s="162" t="str">
        <f t="shared" si="15"/>
        <v>N/A</v>
      </c>
      <c r="S118" s="156" t="e">
        <f>VLOOKUP($E118,'Calc 1 - Scaling (Ins,Bank)'!$A:$W,16,FALSE)</f>
        <v>#N/A</v>
      </c>
      <c r="T118" s="160" t="str">
        <f>IFERROR(VLOOKUP($E118,'Calc 1 - Scaling (Ins,Bank)'!$A:$W,17+IF(S118="Revenue",1,IF(S118="Carrying Value",2,0)),FALSE),"N/A")</f>
        <v>N/A</v>
      </c>
      <c r="U118" s="161" t="str">
        <f t="shared" si="16"/>
        <v>N/A</v>
      </c>
      <c r="V118" s="162" t="str">
        <f t="shared" si="17"/>
        <v>N/A</v>
      </c>
      <c r="W118" s="156" t="e">
        <f>VLOOKUP($E118,'Calc 1 - Scaling (Ins,Bank)'!$A:$W,20,FALSE)</f>
        <v>#N/A</v>
      </c>
      <c r="X118" s="160" t="str">
        <f>IFERROR(VLOOKUP($E118,'Calc 1 - Scaling (Ins,Bank)'!$A:$W,21+IF(W118="Revenue",1,IF(W118="Carrying Value",2,0)),FALSE),"N/A")</f>
        <v>N/A</v>
      </c>
      <c r="Y118" s="161" t="str">
        <f t="shared" si="18"/>
        <v>N/A</v>
      </c>
      <c r="Z118" s="162" t="str">
        <f t="shared" si="19"/>
        <v>N/A</v>
      </c>
      <c r="AP118" s="3"/>
    </row>
    <row r="119" spans="1:42" x14ac:dyDescent="0.2">
      <c r="A119" s="68">
        <f t="shared" si="11"/>
        <v>62</v>
      </c>
      <c r="B119" s="154">
        <f>'Input 2 - Inventory'!C69</f>
        <v>0</v>
      </c>
      <c r="C119" s="155">
        <f>'Input 2 - Inventory'!E69</f>
        <v>0</v>
      </c>
      <c r="D119" s="155" t="str">
        <f>IF(OR(LEFT(E119,5)= "Asset",LEFT(E119,5)="Other"),"N/A",'Input 1 - Schedule 1'!B71 &amp; " (Ins/Bank)")</f>
        <v xml:space="preserve"> (Ins/Bank)</v>
      </c>
      <c r="E119" s="156">
        <f>'Input 2 - Inventory'!F69</f>
        <v>0</v>
      </c>
      <c r="F119" s="157">
        <f>'Input 1 - Schedule 1'!AH71</f>
        <v>0</v>
      </c>
      <c r="G119" s="157">
        <f>'Input 2 - Inventory'!R69</f>
        <v>0</v>
      </c>
      <c r="H119" s="157">
        <f>'Input 2 - Inventory'!AG69</f>
        <v>0</v>
      </c>
      <c r="I119" s="158">
        <f>'Input 2 - Inventory'!L69</f>
        <v>0</v>
      </c>
      <c r="J119" s="159">
        <f>'Input 2 - Inventory'!AA69</f>
        <v>0</v>
      </c>
      <c r="K119" s="156" t="e">
        <f>VLOOKUP($E119,'Calc 1 - Scaling (Ins,Bank)'!$A:$W,8,FALSE)</f>
        <v>#N/A</v>
      </c>
      <c r="L119" s="160" t="str">
        <f>IFERROR(VLOOKUP($E119,'Calc 1 - Scaling (Ins,Bank)'!$A:$W,9+IF($K119="Revenue",1,IF(K119="Carrying Value",2,0)),FALSE),"N/A")</f>
        <v>N/A</v>
      </c>
      <c r="M119" s="161" t="str">
        <f t="shared" si="12"/>
        <v>N/A</v>
      </c>
      <c r="N119" s="162" t="str">
        <f t="shared" si="13"/>
        <v>N/A</v>
      </c>
      <c r="O119" s="156" t="e">
        <f>VLOOKUP($E119,'Calc 1 - Scaling (Ins,Bank)'!$A:$W,12,FALSE)</f>
        <v>#N/A</v>
      </c>
      <c r="P119" s="160" t="str">
        <f>IFERROR(VLOOKUP($E119,'Calc 1 - Scaling (Ins,Bank)'!$A:$W,13+IF(O119="Revenue",1,IF(O119="Carrying Value",2,0)),FALSE),"N/A")</f>
        <v>N/A</v>
      </c>
      <c r="Q119" s="161" t="str">
        <f t="shared" si="14"/>
        <v>N/A</v>
      </c>
      <c r="R119" s="162" t="str">
        <f t="shared" si="15"/>
        <v>N/A</v>
      </c>
      <c r="S119" s="156" t="e">
        <f>VLOOKUP($E119,'Calc 1 - Scaling (Ins,Bank)'!$A:$W,16,FALSE)</f>
        <v>#N/A</v>
      </c>
      <c r="T119" s="160" t="str">
        <f>IFERROR(VLOOKUP($E119,'Calc 1 - Scaling (Ins,Bank)'!$A:$W,17+IF(S119="Revenue",1,IF(S119="Carrying Value",2,0)),FALSE),"N/A")</f>
        <v>N/A</v>
      </c>
      <c r="U119" s="161" t="str">
        <f t="shared" si="16"/>
        <v>N/A</v>
      </c>
      <c r="V119" s="162" t="str">
        <f t="shared" si="17"/>
        <v>N/A</v>
      </c>
      <c r="W119" s="156" t="e">
        <f>VLOOKUP($E119,'Calc 1 - Scaling (Ins,Bank)'!$A:$W,20,FALSE)</f>
        <v>#N/A</v>
      </c>
      <c r="X119" s="160" t="str">
        <f>IFERROR(VLOOKUP($E119,'Calc 1 - Scaling (Ins,Bank)'!$A:$W,21+IF(W119="Revenue",1,IF(W119="Carrying Value",2,0)),FALSE),"N/A")</f>
        <v>N/A</v>
      </c>
      <c r="Y119" s="161" t="str">
        <f t="shared" si="18"/>
        <v>N/A</v>
      </c>
      <c r="Z119" s="162" t="str">
        <f t="shared" si="19"/>
        <v>N/A</v>
      </c>
      <c r="AP119" s="3"/>
    </row>
    <row r="120" spans="1:42" x14ac:dyDescent="0.2">
      <c r="A120" s="68">
        <f t="shared" si="11"/>
        <v>63</v>
      </c>
      <c r="B120" s="154">
        <f>'Input 2 - Inventory'!C70</f>
        <v>0</v>
      </c>
      <c r="C120" s="155">
        <f>'Input 2 - Inventory'!E70</f>
        <v>0</v>
      </c>
      <c r="D120" s="155" t="str">
        <f>IF(OR(LEFT(E120,5)= "Asset",LEFT(E120,5)="Other"),"N/A",'Input 1 - Schedule 1'!B72 &amp; " (Ins/Bank)")</f>
        <v xml:space="preserve"> (Ins/Bank)</v>
      </c>
      <c r="E120" s="156">
        <f>'Input 2 - Inventory'!F70</f>
        <v>0</v>
      </c>
      <c r="F120" s="157">
        <f>'Input 1 - Schedule 1'!AH72</f>
        <v>0</v>
      </c>
      <c r="G120" s="157">
        <f>'Input 2 - Inventory'!R70</f>
        <v>0</v>
      </c>
      <c r="H120" s="157">
        <f>'Input 2 - Inventory'!AG70</f>
        <v>0</v>
      </c>
      <c r="I120" s="158">
        <f>'Input 2 - Inventory'!L70</f>
        <v>0</v>
      </c>
      <c r="J120" s="159">
        <f>'Input 2 - Inventory'!AA70</f>
        <v>0</v>
      </c>
      <c r="K120" s="156" t="e">
        <f>VLOOKUP($E120,'Calc 1 - Scaling (Ins,Bank)'!$A:$W,8,FALSE)</f>
        <v>#N/A</v>
      </c>
      <c r="L120" s="160" t="str">
        <f>IFERROR(VLOOKUP($E120,'Calc 1 - Scaling (Ins,Bank)'!$A:$W,9+IF($K120="Revenue",1,IF(K120="Carrying Value",2,0)),FALSE),"N/A")</f>
        <v>N/A</v>
      </c>
      <c r="M120" s="161" t="str">
        <f t="shared" si="12"/>
        <v>N/A</v>
      </c>
      <c r="N120" s="162" t="str">
        <f t="shared" si="13"/>
        <v>N/A</v>
      </c>
      <c r="O120" s="156" t="e">
        <f>VLOOKUP($E120,'Calc 1 - Scaling (Ins,Bank)'!$A:$W,12,FALSE)</f>
        <v>#N/A</v>
      </c>
      <c r="P120" s="160" t="str">
        <f>IFERROR(VLOOKUP($E120,'Calc 1 - Scaling (Ins,Bank)'!$A:$W,13+IF(O120="Revenue",1,IF(O120="Carrying Value",2,0)),FALSE),"N/A")</f>
        <v>N/A</v>
      </c>
      <c r="Q120" s="161" t="str">
        <f t="shared" si="14"/>
        <v>N/A</v>
      </c>
      <c r="R120" s="162" t="str">
        <f t="shared" si="15"/>
        <v>N/A</v>
      </c>
      <c r="S120" s="156" t="e">
        <f>VLOOKUP($E120,'Calc 1 - Scaling (Ins,Bank)'!$A:$W,16,FALSE)</f>
        <v>#N/A</v>
      </c>
      <c r="T120" s="160" t="str">
        <f>IFERROR(VLOOKUP($E120,'Calc 1 - Scaling (Ins,Bank)'!$A:$W,17+IF(S120="Revenue",1,IF(S120="Carrying Value",2,0)),FALSE),"N/A")</f>
        <v>N/A</v>
      </c>
      <c r="U120" s="161" t="str">
        <f t="shared" si="16"/>
        <v>N/A</v>
      </c>
      <c r="V120" s="162" t="str">
        <f t="shared" si="17"/>
        <v>N/A</v>
      </c>
      <c r="W120" s="156" t="e">
        <f>VLOOKUP($E120,'Calc 1 - Scaling (Ins,Bank)'!$A:$W,20,FALSE)</f>
        <v>#N/A</v>
      </c>
      <c r="X120" s="160" t="str">
        <f>IFERROR(VLOOKUP($E120,'Calc 1 - Scaling (Ins,Bank)'!$A:$W,21+IF(W120="Revenue",1,IF(W120="Carrying Value",2,0)),FALSE),"N/A")</f>
        <v>N/A</v>
      </c>
      <c r="Y120" s="161" t="str">
        <f t="shared" si="18"/>
        <v>N/A</v>
      </c>
      <c r="Z120" s="162" t="str">
        <f t="shared" si="19"/>
        <v>N/A</v>
      </c>
      <c r="AP120" s="3"/>
    </row>
    <row r="121" spans="1:42" x14ac:dyDescent="0.2">
      <c r="A121" s="68">
        <f t="shared" si="11"/>
        <v>64</v>
      </c>
      <c r="B121" s="154">
        <f>'Input 2 - Inventory'!C71</f>
        <v>0</v>
      </c>
      <c r="C121" s="155">
        <f>'Input 2 - Inventory'!E71</f>
        <v>0</v>
      </c>
      <c r="D121" s="155" t="str">
        <f>IF(OR(LEFT(E121,5)= "Asset",LEFT(E121,5)="Other"),"N/A",'Input 1 - Schedule 1'!B73 &amp; " (Ins/Bank)")</f>
        <v xml:space="preserve"> (Ins/Bank)</v>
      </c>
      <c r="E121" s="156">
        <f>'Input 2 - Inventory'!F71</f>
        <v>0</v>
      </c>
      <c r="F121" s="157">
        <f>'Input 1 - Schedule 1'!AH73</f>
        <v>0</v>
      </c>
      <c r="G121" s="157">
        <f>'Input 2 - Inventory'!R71</f>
        <v>0</v>
      </c>
      <c r="H121" s="157">
        <f>'Input 2 - Inventory'!AG71</f>
        <v>0</v>
      </c>
      <c r="I121" s="158">
        <f>'Input 2 - Inventory'!L71</f>
        <v>0</v>
      </c>
      <c r="J121" s="159">
        <f>'Input 2 - Inventory'!AA71</f>
        <v>0</v>
      </c>
      <c r="K121" s="156" t="e">
        <f>VLOOKUP($E121,'Calc 1 - Scaling (Ins,Bank)'!$A:$W,8,FALSE)</f>
        <v>#N/A</v>
      </c>
      <c r="L121" s="160" t="str">
        <f>IFERROR(VLOOKUP($E121,'Calc 1 - Scaling (Ins,Bank)'!$A:$W,9+IF($K121="Revenue",1,IF(K121="Carrying Value",2,0)),FALSE),"N/A")</f>
        <v>N/A</v>
      </c>
      <c r="M121" s="161" t="str">
        <f t="shared" si="12"/>
        <v>N/A</v>
      </c>
      <c r="N121" s="162" t="str">
        <f t="shared" si="13"/>
        <v>N/A</v>
      </c>
      <c r="O121" s="156" t="e">
        <f>VLOOKUP($E121,'Calc 1 - Scaling (Ins,Bank)'!$A:$W,12,FALSE)</f>
        <v>#N/A</v>
      </c>
      <c r="P121" s="160" t="str">
        <f>IFERROR(VLOOKUP($E121,'Calc 1 - Scaling (Ins,Bank)'!$A:$W,13+IF(O121="Revenue",1,IF(O121="Carrying Value",2,0)),FALSE),"N/A")</f>
        <v>N/A</v>
      </c>
      <c r="Q121" s="161" t="str">
        <f t="shared" si="14"/>
        <v>N/A</v>
      </c>
      <c r="R121" s="162" t="str">
        <f t="shared" si="15"/>
        <v>N/A</v>
      </c>
      <c r="S121" s="156" t="e">
        <f>VLOOKUP($E121,'Calc 1 - Scaling (Ins,Bank)'!$A:$W,16,FALSE)</f>
        <v>#N/A</v>
      </c>
      <c r="T121" s="160" t="str">
        <f>IFERROR(VLOOKUP($E121,'Calc 1 - Scaling (Ins,Bank)'!$A:$W,17+IF(S121="Revenue",1,IF(S121="Carrying Value",2,0)),FALSE),"N/A")</f>
        <v>N/A</v>
      </c>
      <c r="U121" s="161" t="str">
        <f t="shared" si="16"/>
        <v>N/A</v>
      </c>
      <c r="V121" s="162" t="str">
        <f t="shared" si="17"/>
        <v>N/A</v>
      </c>
      <c r="W121" s="156" t="e">
        <f>VLOOKUP($E121,'Calc 1 - Scaling (Ins,Bank)'!$A:$W,20,FALSE)</f>
        <v>#N/A</v>
      </c>
      <c r="X121" s="160" t="str">
        <f>IFERROR(VLOOKUP($E121,'Calc 1 - Scaling (Ins,Bank)'!$A:$W,21+IF(W121="Revenue",1,IF(W121="Carrying Value",2,0)),FALSE),"N/A")</f>
        <v>N/A</v>
      </c>
      <c r="Y121" s="161" t="str">
        <f t="shared" si="18"/>
        <v>N/A</v>
      </c>
      <c r="Z121" s="162" t="str">
        <f t="shared" si="19"/>
        <v>N/A</v>
      </c>
      <c r="AP121" s="3"/>
    </row>
    <row r="122" spans="1:42" x14ac:dyDescent="0.2">
      <c r="A122" s="68">
        <f t="shared" si="11"/>
        <v>65</v>
      </c>
      <c r="B122" s="154">
        <f>'Input 2 - Inventory'!C72</f>
        <v>0</v>
      </c>
      <c r="C122" s="155">
        <f>'Input 2 - Inventory'!E72</f>
        <v>0</v>
      </c>
      <c r="D122" s="155" t="str">
        <f>IF(OR(LEFT(E122,5)= "Asset",LEFT(E122,5)="Other"),"N/A",'Input 1 - Schedule 1'!B74 &amp; " (Ins/Bank)")</f>
        <v xml:space="preserve"> (Ins/Bank)</v>
      </c>
      <c r="E122" s="156">
        <f>'Input 2 - Inventory'!F72</f>
        <v>0</v>
      </c>
      <c r="F122" s="157">
        <f>'Input 1 - Schedule 1'!AH74</f>
        <v>0</v>
      </c>
      <c r="G122" s="157">
        <f>'Input 2 - Inventory'!R72</f>
        <v>0</v>
      </c>
      <c r="H122" s="157">
        <f>'Input 2 - Inventory'!AG72</f>
        <v>0</v>
      </c>
      <c r="I122" s="158">
        <f>'Input 2 - Inventory'!L72</f>
        <v>0</v>
      </c>
      <c r="J122" s="159">
        <f>'Input 2 - Inventory'!AA72</f>
        <v>0</v>
      </c>
      <c r="K122" s="156" t="e">
        <f>VLOOKUP($E122,'Calc 1 - Scaling (Ins,Bank)'!$A:$W,8,FALSE)</f>
        <v>#N/A</v>
      </c>
      <c r="L122" s="160" t="str">
        <f>IFERROR(VLOOKUP($E122,'Calc 1 - Scaling (Ins,Bank)'!$A:$W,9+IF($K122="Revenue",1,IF(K122="Carrying Value",2,0)),FALSE),"N/A")</f>
        <v>N/A</v>
      </c>
      <c r="M122" s="161" t="str">
        <f t="shared" si="12"/>
        <v>N/A</v>
      </c>
      <c r="N122" s="162" t="str">
        <f t="shared" si="13"/>
        <v>N/A</v>
      </c>
      <c r="O122" s="156" t="e">
        <f>VLOOKUP($E122,'Calc 1 - Scaling (Ins,Bank)'!$A:$W,12,FALSE)</f>
        <v>#N/A</v>
      </c>
      <c r="P122" s="160" t="str">
        <f>IFERROR(VLOOKUP($E122,'Calc 1 - Scaling (Ins,Bank)'!$A:$W,13+IF(O122="Revenue",1,IF(O122="Carrying Value",2,0)),FALSE),"N/A")</f>
        <v>N/A</v>
      </c>
      <c r="Q122" s="161" t="str">
        <f t="shared" si="14"/>
        <v>N/A</v>
      </c>
      <c r="R122" s="162" t="str">
        <f t="shared" si="15"/>
        <v>N/A</v>
      </c>
      <c r="S122" s="156" t="e">
        <f>VLOOKUP($E122,'Calc 1 - Scaling (Ins,Bank)'!$A:$W,16,FALSE)</f>
        <v>#N/A</v>
      </c>
      <c r="T122" s="160" t="str">
        <f>IFERROR(VLOOKUP($E122,'Calc 1 - Scaling (Ins,Bank)'!$A:$W,17+IF(S122="Revenue",1,IF(S122="Carrying Value",2,0)),FALSE),"N/A")</f>
        <v>N/A</v>
      </c>
      <c r="U122" s="161" t="str">
        <f t="shared" si="16"/>
        <v>N/A</v>
      </c>
      <c r="V122" s="162" t="str">
        <f t="shared" si="17"/>
        <v>N/A</v>
      </c>
      <c r="W122" s="156" t="e">
        <f>VLOOKUP($E122,'Calc 1 - Scaling (Ins,Bank)'!$A:$W,20,FALSE)</f>
        <v>#N/A</v>
      </c>
      <c r="X122" s="160" t="str">
        <f>IFERROR(VLOOKUP($E122,'Calc 1 - Scaling (Ins,Bank)'!$A:$W,21+IF(W122="Revenue",1,IF(W122="Carrying Value",2,0)),FALSE),"N/A")</f>
        <v>N/A</v>
      </c>
      <c r="Y122" s="161" t="str">
        <f t="shared" si="18"/>
        <v>N/A</v>
      </c>
      <c r="Z122" s="162" t="str">
        <f t="shared" si="19"/>
        <v>N/A</v>
      </c>
      <c r="AP122" s="3"/>
    </row>
    <row r="123" spans="1:42" x14ac:dyDescent="0.2">
      <c r="A123" s="68">
        <f t="shared" si="11"/>
        <v>66</v>
      </c>
      <c r="B123" s="154">
        <f>'Input 2 - Inventory'!C73</f>
        <v>0</v>
      </c>
      <c r="C123" s="155">
        <f>'Input 2 - Inventory'!E73</f>
        <v>0</v>
      </c>
      <c r="D123" s="155" t="str">
        <f>IF(OR(LEFT(E123,5)= "Asset",LEFT(E123,5)="Other"),"N/A",'Input 1 - Schedule 1'!B75 &amp; " (Ins/Bank)")</f>
        <v xml:space="preserve"> (Ins/Bank)</v>
      </c>
      <c r="E123" s="156">
        <f>'Input 2 - Inventory'!F73</f>
        <v>0</v>
      </c>
      <c r="F123" s="157">
        <f>'Input 1 - Schedule 1'!AH75</f>
        <v>0</v>
      </c>
      <c r="G123" s="157">
        <f>'Input 2 - Inventory'!R73</f>
        <v>0</v>
      </c>
      <c r="H123" s="157">
        <f>'Input 2 - Inventory'!AG73</f>
        <v>0</v>
      </c>
      <c r="I123" s="158">
        <f>'Input 2 - Inventory'!L73</f>
        <v>0</v>
      </c>
      <c r="J123" s="159">
        <f>'Input 2 - Inventory'!AA73</f>
        <v>0</v>
      </c>
      <c r="K123" s="156" t="e">
        <f>VLOOKUP($E123,'Calc 1 - Scaling (Ins,Bank)'!$A:$W,8,FALSE)</f>
        <v>#N/A</v>
      </c>
      <c r="L123" s="160" t="str">
        <f>IFERROR(VLOOKUP($E123,'Calc 1 - Scaling (Ins,Bank)'!$A:$W,9+IF($K123="Revenue",1,IF(K123="Carrying Value",2,0)),FALSE),"N/A")</f>
        <v>N/A</v>
      </c>
      <c r="M123" s="161" t="str">
        <f t="shared" si="12"/>
        <v>N/A</v>
      </c>
      <c r="N123" s="162" t="str">
        <f t="shared" si="13"/>
        <v>N/A</v>
      </c>
      <c r="O123" s="156" t="e">
        <f>VLOOKUP($E123,'Calc 1 - Scaling (Ins,Bank)'!$A:$W,12,FALSE)</f>
        <v>#N/A</v>
      </c>
      <c r="P123" s="160" t="str">
        <f>IFERROR(VLOOKUP($E123,'Calc 1 - Scaling (Ins,Bank)'!$A:$W,13+IF(O123="Revenue",1,IF(O123="Carrying Value",2,0)),FALSE),"N/A")</f>
        <v>N/A</v>
      </c>
      <c r="Q123" s="161" t="str">
        <f t="shared" si="14"/>
        <v>N/A</v>
      </c>
      <c r="R123" s="162" t="str">
        <f t="shared" si="15"/>
        <v>N/A</v>
      </c>
      <c r="S123" s="156" t="e">
        <f>VLOOKUP($E123,'Calc 1 - Scaling (Ins,Bank)'!$A:$W,16,FALSE)</f>
        <v>#N/A</v>
      </c>
      <c r="T123" s="160" t="str">
        <f>IFERROR(VLOOKUP($E123,'Calc 1 - Scaling (Ins,Bank)'!$A:$W,17+IF(S123="Revenue",1,IF(S123="Carrying Value",2,0)),FALSE),"N/A")</f>
        <v>N/A</v>
      </c>
      <c r="U123" s="161" t="str">
        <f t="shared" si="16"/>
        <v>N/A</v>
      </c>
      <c r="V123" s="162" t="str">
        <f t="shared" si="17"/>
        <v>N/A</v>
      </c>
      <c r="W123" s="156" t="e">
        <f>VLOOKUP($E123,'Calc 1 - Scaling (Ins,Bank)'!$A:$W,20,FALSE)</f>
        <v>#N/A</v>
      </c>
      <c r="X123" s="160" t="str">
        <f>IFERROR(VLOOKUP($E123,'Calc 1 - Scaling (Ins,Bank)'!$A:$W,21+IF(W123="Revenue",1,IF(W123="Carrying Value",2,0)),FALSE),"N/A")</f>
        <v>N/A</v>
      </c>
      <c r="Y123" s="161" t="str">
        <f t="shared" si="18"/>
        <v>N/A</v>
      </c>
      <c r="Z123" s="162" t="str">
        <f t="shared" si="19"/>
        <v>N/A</v>
      </c>
      <c r="AP123" s="3"/>
    </row>
    <row r="124" spans="1:42" x14ac:dyDescent="0.2">
      <c r="A124" s="68">
        <f t="shared" si="11"/>
        <v>67</v>
      </c>
      <c r="B124" s="154">
        <f>'Input 2 - Inventory'!C74</f>
        <v>0</v>
      </c>
      <c r="C124" s="155">
        <f>'Input 2 - Inventory'!E74</f>
        <v>0</v>
      </c>
      <c r="D124" s="155" t="str">
        <f>IF(OR(LEFT(E124,5)= "Asset",LEFT(E124,5)="Other"),"N/A",'Input 1 - Schedule 1'!B76 &amp; " (Ins/Bank)")</f>
        <v xml:space="preserve"> (Ins/Bank)</v>
      </c>
      <c r="E124" s="156">
        <f>'Input 2 - Inventory'!F74</f>
        <v>0</v>
      </c>
      <c r="F124" s="157">
        <f>'Input 1 - Schedule 1'!AH76</f>
        <v>0</v>
      </c>
      <c r="G124" s="157">
        <f>'Input 2 - Inventory'!R74</f>
        <v>0</v>
      </c>
      <c r="H124" s="157">
        <f>'Input 2 - Inventory'!AG74</f>
        <v>0</v>
      </c>
      <c r="I124" s="158">
        <f>'Input 2 - Inventory'!L74</f>
        <v>0</v>
      </c>
      <c r="J124" s="159">
        <f>'Input 2 - Inventory'!AA74</f>
        <v>0</v>
      </c>
      <c r="K124" s="156" t="e">
        <f>VLOOKUP($E124,'Calc 1 - Scaling (Ins,Bank)'!$A:$W,8,FALSE)</f>
        <v>#N/A</v>
      </c>
      <c r="L124" s="160" t="str">
        <f>IFERROR(VLOOKUP($E124,'Calc 1 - Scaling (Ins,Bank)'!$A:$W,9+IF($K124="Revenue",1,IF(K124="Carrying Value",2,0)),FALSE),"N/A")</f>
        <v>N/A</v>
      </c>
      <c r="M124" s="161" t="str">
        <f t="shared" si="12"/>
        <v>N/A</v>
      </c>
      <c r="N124" s="162" t="str">
        <f t="shared" si="13"/>
        <v>N/A</v>
      </c>
      <c r="O124" s="156" t="e">
        <f>VLOOKUP($E124,'Calc 1 - Scaling (Ins,Bank)'!$A:$W,12,FALSE)</f>
        <v>#N/A</v>
      </c>
      <c r="P124" s="160" t="str">
        <f>IFERROR(VLOOKUP($E124,'Calc 1 - Scaling (Ins,Bank)'!$A:$W,13+IF(O124="Revenue",1,IF(O124="Carrying Value",2,0)),FALSE),"N/A")</f>
        <v>N/A</v>
      </c>
      <c r="Q124" s="161" t="str">
        <f t="shared" si="14"/>
        <v>N/A</v>
      </c>
      <c r="R124" s="162" t="str">
        <f t="shared" si="15"/>
        <v>N/A</v>
      </c>
      <c r="S124" s="156" t="e">
        <f>VLOOKUP($E124,'Calc 1 - Scaling (Ins,Bank)'!$A:$W,16,FALSE)</f>
        <v>#N/A</v>
      </c>
      <c r="T124" s="160" t="str">
        <f>IFERROR(VLOOKUP($E124,'Calc 1 - Scaling (Ins,Bank)'!$A:$W,17+IF(S124="Revenue",1,IF(S124="Carrying Value",2,0)),FALSE),"N/A")</f>
        <v>N/A</v>
      </c>
      <c r="U124" s="161" t="str">
        <f t="shared" si="16"/>
        <v>N/A</v>
      </c>
      <c r="V124" s="162" t="str">
        <f t="shared" si="17"/>
        <v>N/A</v>
      </c>
      <c r="W124" s="156" t="e">
        <f>VLOOKUP($E124,'Calc 1 - Scaling (Ins,Bank)'!$A:$W,20,FALSE)</f>
        <v>#N/A</v>
      </c>
      <c r="X124" s="160" t="str">
        <f>IFERROR(VLOOKUP($E124,'Calc 1 - Scaling (Ins,Bank)'!$A:$W,21+IF(W124="Revenue",1,IF(W124="Carrying Value",2,0)),FALSE),"N/A")</f>
        <v>N/A</v>
      </c>
      <c r="Y124" s="161" t="str">
        <f t="shared" si="18"/>
        <v>N/A</v>
      </c>
      <c r="Z124" s="162" t="str">
        <f t="shared" si="19"/>
        <v>N/A</v>
      </c>
      <c r="AP124" s="3"/>
    </row>
    <row r="125" spans="1:42" x14ac:dyDescent="0.2">
      <c r="A125" s="68">
        <f t="shared" si="11"/>
        <v>68</v>
      </c>
      <c r="B125" s="154">
        <f>'Input 2 - Inventory'!C75</f>
        <v>0</v>
      </c>
      <c r="C125" s="155">
        <f>'Input 2 - Inventory'!E75</f>
        <v>0</v>
      </c>
      <c r="D125" s="155" t="str">
        <f>IF(OR(LEFT(E125,5)= "Asset",LEFT(E125,5)="Other"),"N/A",'Input 1 - Schedule 1'!B77 &amp; " (Ins/Bank)")</f>
        <v xml:space="preserve"> (Ins/Bank)</v>
      </c>
      <c r="E125" s="156">
        <f>'Input 2 - Inventory'!F75</f>
        <v>0</v>
      </c>
      <c r="F125" s="157">
        <f>'Input 1 - Schedule 1'!AH77</f>
        <v>0</v>
      </c>
      <c r="G125" s="157">
        <f>'Input 2 - Inventory'!R75</f>
        <v>0</v>
      </c>
      <c r="H125" s="157">
        <f>'Input 2 - Inventory'!AG75</f>
        <v>0</v>
      </c>
      <c r="I125" s="158">
        <f>'Input 2 - Inventory'!L75</f>
        <v>0</v>
      </c>
      <c r="J125" s="159">
        <f>'Input 2 - Inventory'!AA75</f>
        <v>0</v>
      </c>
      <c r="K125" s="156" t="e">
        <f>VLOOKUP($E125,'Calc 1 - Scaling (Ins,Bank)'!$A:$W,8,FALSE)</f>
        <v>#N/A</v>
      </c>
      <c r="L125" s="160" t="str">
        <f>IFERROR(VLOOKUP($E125,'Calc 1 - Scaling (Ins,Bank)'!$A:$W,9+IF($K125="Revenue",1,IF(K125="Carrying Value",2,0)),FALSE),"N/A")</f>
        <v>N/A</v>
      </c>
      <c r="M125" s="161" t="str">
        <f t="shared" si="12"/>
        <v>N/A</v>
      </c>
      <c r="N125" s="162" t="str">
        <f t="shared" si="13"/>
        <v>N/A</v>
      </c>
      <c r="O125" s="156" t="e">
        <f>VLOOKUP($E125,'Calc 1 - Scaling (Ins,Bank)'!$A:$W,12,FALSE)</f>
        <v>#N/A</v>
      </c>
      <c r="P125" s="160" t="str">
        <f>IFERROR(VLOOKUP($E125,'Calc 1 - Scaling (Ins,Bank)'!$A:$W,13+IF(O125="Revenue",1,IF(O125="Carrying Value",2,0)),FALSE),"N/A")</f>
        <v>N/A</v>
      </c>
      <c r="Q125" s="161" t="str">
        <f t="shared" si="14"/>
        <v>N/A</v>
      </c>
      <c r="R125" s="162" t="str">
        <f t="shared" si="15"/>
        <v>N/A</v>
      </c>
      <c r="S125" s="156" t="e">
        <f>VLOOKUP($E125,'Calc 1 - Scaling (Ins,Bank)'!$A:$W,16,FALSE)</f>
        <v>#N/A</v>
      </c>
      <c r="T125" s="160" t="str">
        <f>IFERROR(VLOOKUP($E125,'Calc 1 - Scaling (Ins,Bank)'!$A:$W,17+IF(S125="Revenue",1,IF(S125="Carrying Value",2,0)),FALSE),"N/A")</f>
        <v>N/A</v>
      </c>
      <c r="U125" s="161" t="str">
        <f t="shared" si="16"/>
        <v>N/A</v>
      </c>
      <c r="V125" s="162" t="str">
        <f t="shared" si="17"/>
        <v>N/A</v>
      </c>
      <c r="W125" s="156" t="e">
        <f>VLOOKUP($E125,'Calc 1 - Scaling (Ins,Bank)'!$A:$W,20,FALSE)</f>
        <v>#N/A</v>
      </c>
      <c r="X125" s="160" t="str">
        <f>IFERROR(VLOOKUP($E125,'Calc 1 - Scaling (Ins,Bank)'!$A:$W,21+IF(W125="Revenue",1,IF(W125="Carrying Value",2,0)),FALSE),"N/A")</f>
        <v>N/A</v>
      </c>
      <c r="Y125" s="161" t="str">
        <f t="shared" si="18"/>
        <v>N/A</v>
      </c>
      <c r="Z125" s="162" t="str">
        <f t="shared" si="19"/>
        <v>N/A</v>
      </c>
      <c r="AP125" s="3"/>
    </row>
    <row r="126" spans="1:42" x14ac:dyDescent="0.2">
      <c r="A126" s="68">
        <f t="shared" si="11"/>
        <v>69</v>
      </c>
      <c r="B126" s="154">
        <f>'Input 2 - Inventory'!C76</f>
        <v>0</v>
      </c>
      <c r="C126" s="155">
        <f>'Input 2 - Inventory'!E76</f>
        <v>0</v>
      </c>
      <c r="D126" s="155" t="str">
        <f>IF(OR(LEFT(E126,5)= "Asset",LEFT(E126,5)="Other"),"N/A",'Input 1 - Schedule 1'!B78 &amp; " (Ins/Bank)")</f>
        <v xml:space="preserve"> (Ins/Bank)</v>
      </c>
      <c r="E126" s="156">
        <f>'Input 2 - Inventory'!F76</f>
        <v>0</v>
      </c>
      <c r="F126" s="157">
        <f>'Input 1 - Schedule 1'!AH78</f>
        <v>0</v>
      </c>
      <c r="G126" s="157">
        <f>'Input 2 - Inventory'!R76</f>
        <v>0</v>
      </c>
      <c r="H126" s="157">
        <f>'Input 2 - Inventory'!AG76</f>
        <v>0</v>
      </c>
      <c r="I126" s="158">
        <f>'Input 2 - Inventory'!L76</f>
        <v>0</v>
      </c>
      <c r="J126" s="159">
        <f>'Input 2 - Inventory'!AA76</f>
        <v>0</v>
      </c>
      <c r="K126" s="156" t="e">
        <f>VLOOKUP($E126,'Calc 1 - Scaling (Ins,Bank)'!$A:$W,8,FALSE)</f>
        <v>#N/A</v>
      </c>
      <c r="L126" s="160" t="str">
        <f>IFERROR(VLOOKUP($E126,'Calc 1 - Scaling (Ins,Bank)'!$A:$W,9+IF($K126="Revenue",1,IF(K126="Carrying Value",2,0)),FALSE),"N/A")</f>
        <v>N/A</v>
      </c>
      <c r="M126" s="161" t="str">
        <f t="shared" ref="M126:M189" si="20">IF(L126="N/A","N/A",MAX(0,IF(OR(K126="XS Scalar",K126="Pure Scalar"),$H126*L126,IF(K126="Carrying Value",L126*$G126,$F126*L126))))</f>
        <v>N/A</v>
      </c>
      <c r="N126" s="162" t="str">
        <f t="shared" ref="N126:N189" si="21">IF(L126="N/A","N/A",IF(K126="XS Scalar",$G126-($H126-$M126),$G126))</f>
        <v>N/A</v>
      </c>
      <c r="O126" s="156" t="e">
        <f>VLOOKUP($E126,'Calc 1 - Scaling (Ins,Bank)'!$A:$W,12,FALSE)</f>
        <v>#N/A</v>
      </c>
      <c r="P126" s="160" t="str">
        <f>IFERROR(VLOOKUP($E126,'Calc 1 - Scaling (Ins,Bank)'!$A:$W,13+IF(O126="Revenue",1,IF(O126="Carrying Value",2,0)),FALSE),"N/A")</f>
        <v>N/A</v>
      </c>
      <c r="Q126" s="161" t="str">
        <f t="shared" ref="Q126:Q189" si="22">IF(P126="N/A","N/A",MAX(0,IF(OR(O126="XS Scalar",O126="Pure Scalar"),$H126*P126,IF(O126="Carrying Value",P126*$G126,$F126*P126))))</f>
        <v>N/A</v>
      </c>
      <c r="R126" s="162" t="str">
        <f t="shared" ref="R126:R189" si="23">IF(P126="N/A","N/A",IF(O126="XS Scalar",$G126-($H126-$M126),$G126))</f>
        <v>N/A</v>
      </c>
      <c r="S126" s="156" t="e">
        <f>VLOOKUP($E126,'Calc 1 - Scaling (Ins,Bank)'!$A:$W,16,FALSE)</f>
        <v>#N/A</v>
      </c>
      <c r="T126" s="160" t="str">
        <f>IFERROR(VLOOKUP($E126,'Calc 1 - Scaling (Ins,Bank)'!$A:$W,17+IF(S126="Revenue",1,IF(S126="Carrying Value",2,0)),FALSE),"N/A")</f>
        <v>N/A</v>
      </c>
      <c r="U126" s="161" t="str">
        <f t="shared" ref="U126:U189" si="24">IF(T126="N/A","N/A",MAX(0,IF(OR(S126="XS Scalar",S126="Pure Scalar"),$H126*T126,IF(S126="Carrying Value",T126*$G126,$F126*T126))))</f>
        <v>N/A</v>
      </c>
      <c r="V126" s="162" t="str">
        <f t="shared" ref="V126:V189" si="25">IF(T126="N/A","N/A",IF(S126="XS Scalar",$G126-($H126-$M126),$G126))</f>
        <v>N/A</v>
      </c>
      <c r="W126" s="156" t="e">
        <f>VLOOKUP($E126,'Calc 1 - Scaling (Ins,Bank)'!$A:$W,20,FALSE)</f>
        <v>#N/A</v>
      </c>
      <c r="X126" s="160" t="str">
        <f>IFERROR(VLOOKUP($E126,'Calc 1 - Scaling (Ins,Bank)'!$A:$W,21+IF(W126="Revenue",1,IF(W126="Carrying Value",2,0)),FALSE),"N/A")</f>
        <v>N/A</v>
      </c>
      <c r="Y126" s="161" t="str">
        <f t="shared" ref="Y126:Y189" si="26">IF(X126="N/A","N/A",MAX(0,IF(OR(W126="XS Scalar",W126="Pure Scalar"),$H126*X126,IF(W126="Carrying Value",X126*$G126,$F126*X126))))</f>
        <v>N/A</v>
      </c>
      <c r="Z126" s="162" t="str">
        <f t="shared" ref="Z126:Z189" si="27">IF(X126="N/A","N/A",IF(W126="XS Scalar",$G126-($H126-$M126),$G126))</f>
        <v>N/A</v>
      </c>
      <c r="AP126" s="3"/>
    </row>
    <row r="127" spans="1:42" x14ac:dyDescent="0.2">
      <c r="A127" s="68">
        <f t="shared" si="11"/>
        <v>70</v>
      </c>
      <c r="B127" s="154">
        <f>'Input 2 - Inventory'!C77</f>
        <v>0</v>
      </c>
      <c r="C127" s="155">
        <f>'Input 2 - Inventory'!E77</f>
        <v>0</v>
      </c>
      <c r="D127" s="155" t="str">
        <f>IF(OR(LEFT(E127,5)= "Asset",LEFT(E127,5)="Other"),"N/A",'Input 1 - Schedule 1'!B79 &amp; " (Ins/Bank)")</f>
        <v xml:space="preserve"> (Ins/Bank)</v>
      </c>
      <c r="E127" s="156">
        <f>'Input 2 - Inventory'!F77</f>
        <v>0</v>
      </c>
      <c r="F127" s="157">
        <f>'Input 1 - Schedule 1'!AH79</f>
        <v>0</v>
      </c>
      <c r="G127" s="157">
        <f>'Input 2 - Inventory'!R77</f>
        <v>0</v>
      </c>
      <c r="H127" s="157">
        <f>'Input 2 - Inventory'!AG77</f>
        <v>0</v>
      </c>
      <c r="I127" s="158">
        <f>'Input 2 - Inventory'!L77</f>
        <v>0</v>
      </c>
      <c r="J127" s="159">
        <f>'Input 2 - Inventory'!AA77</f>
        <v>0</v>
      </c>
      <c r="K127" s="156" t="e">
        <f>VLOOKUP($E127,'Calc 1 - Scaling (Ins,Bank)'!$A:$W,8,FALSE)</f>
        <v>#N/A</v>
      </c>
      <c r="L127" s="160" t="str">
        <f>IFERROR(VLOOKUP($E127,'Calc 1 - Scaling (Ins,Bank)'!$A:$W,9+IF($K127="Revenue",1,IF(K127="Carrying Value",2,0)),FALSE),"N/A")</f>
        <v>N/A</v>
      </c>
      <c r="M127" s="161" t="str">
        <f t="shared" si="20"/>
        <v>N/A</v>
      </c>
      <c r="N127" s="162" t="str">
        <f t="shared" si="21"/>
        <v>N/A</v>
      </c>
      <c r="O127" s="156" t="e">
        <f>VLOOKUP($E127,'Calc 1 - Scaling (Ins,Bank)'!$A:$W,12,FALSE)</f>
        <v>#N/A</v>
      </c>
      <c r="P127" s="160" t="str">
        <f>IFERROR(VLOOKUP($E127,'Calc 1 - Scaling (Ins,Bank)'!$A:$W,13+IF(O127="Revenue",1,IF(O127="Carrying Value",2,0)),FALSE),"N/A")</f>
        <v>N/A</v>
      </c>
      <c r="Q127" s="161" t="str">
        <f t="shared" si="22"/>
        <v>N/A</v>
      </c>
      <c r="R127" s="162" t="str">
        <f t="shared" si="23"/>
        <v>N/A</v>
      </c>
      <c r="S127" s="156" t="e">
        <f>VLOOKUP($E127,'Calc 1 - Scaling (Ins,Bank)'!$A:$W,16,FALSE)</f>
        <v>#N/A</v>
      </c>
      <c r="T127" s="160" t="str">
        <f>IFERROR(VLOOKUP($E127,'Calc 1 - Scaling (Ins,Bank)'!$A:$W,17+IF(S127="Revenue",1,IF(S127="Carrying Value",2,0)),FALSE),"N/A")</f>
        <v>N/A</v>
      </c>
      <c r="U127" s="161" t="str">
        <f t="shared" si="24"/>
        <v>N/A</v>
      </c>
      <c r="V127" s="162" t="str">
        <f t="shared" si="25"/>
        <v>N/A</v>
      </c>
      <c r="W127" s="156" t="e">
        <f>VLOOKUP($E127,'Calc 1 - Scaling (Ins,Bank)'!$A:$W,20,FALSE)</f>
        <v>#N/A</v>
      </c>
      <c r="X127" s="160" t="str">
        <f>IFERROR(VLOOKUP($E127,'Calc 1 - Scaling (Ins,Bank)'!$A:$W,21+IF(W127="Revenue",1,IF(W127="Carrying Value",2,0)),FALSE),"N/A")</f>
        <v>N/A</v>
      </c>
      <c r="Y127" s="161" t="str">
        <f t="shared" si="26"/>
        <v>N/A</v>
      </c>
      <c r="Z127" s="162" t="str">
        <f t="shared" si="27"/>
        <v>N/A</v>
      </c>
      <c r="AP127" s="3"/>
    </row>
    <row r="128" spans="1:42" x14ac:dyDescent="0.2">
      <c r="A128" s="68">
        <f t="shared" si="11"/>
        <v>71</v>
      </c>
      <c r="B128" s="154">
        <f>'Input 2 - Inventory'!C78</f>
        <v>0</v>
      </c>
      <c r="C128" s="155">
        <f>'Input 2 - Inventory'!E78</f>
        <v>0</v>
      </c>
      <c r="D128" s="155" t="str">
        <f>IF(OR(LEFT(E128,5)= "Asset",LEFT(E128,5)="Other"),"N/A",'Input 1 - Schedule 1'!B80 &amp; " (Ins/Bank)")</f>
        <v xml:space="preserve"> (Ins/Bank)</v>
      </c>
      <c r="E128" s="156">
        <f>'Input 2 - Inventory'!F78</f>
        <v>0</v>
      </c>
      <c r="F128" s="157">
        <f>'Input 1 - Schedule 1'!AH80</f>
        <v>0</v>
      </c>
      <c r="G128" s="157">
        <f>'Input 2 - Inventory'!R78</f>
        <v>0</v>
      </c>
      <c r="H128" s="157">
        <f>'Input 2 - Inventory'!AG78</f>
        <v>0</v>
      </c>
      <c r="I128" s="158">
        <f>'Input 2 - Inventory'!L78</f>
        <v>0</v>
      </c>
      <c r="J128" s="159">
        <f>'Input 2 - Inventory'!AA78</f>
        <v>0</v>
      </c>
      <c r="K128" s="156" t="e">
        <f>VLOOKUP($E128,'Calc 1 - Scaling (Ins,Bank)'!$A:$W,8,FALSE)</f>
        <v>#N/A</v>
      </c>
      <c r="L128" s="160" t="str">
        <f>IFERROR(VLOOKUP($E128,'Calc 1 - Scaling (Ins,Bank)'!$A:$W,9+IF($K128="Revenue",1,IF(K128="Carrying Value",2,0)),FALSE),"N/A")</f>
        <v>N/A</v>
      </c>
      <c r="M128" s="161" t="str">
        <f t="shared" si="20"/>
        <v>N/A</v>
      </c>
      <c r="N128" s="162" t="str">
        <f t="shared" si="21"/>
        <v>N/A</v>
      </c>
      <c r="O128" s="156" t="e">
        <f>VLOOKUP($E128,'Calc 1 - Scaling (Ins,Bank)'!$A:$W,12,FALSE)</f>
        <v>#N/A</v>
      </c>
      <c r="P128" s="160" t="str">
        <f>IFERROR(VLOOKUP($E128,'Calc 1 - Scaling (Ins,Bank)'!$A:$W,13+IF(O128="Revenue",1,IF(O128="Carrying Value",2,0)),FALSE),"N/A")</f>
        <v>N/A</v>
      </c>
      <c r="Q128" s="161" t="str">
        <f t="shared" si="22"/>
        <v>N/A</v>
      </c>
      <c r="R128" s="162" t="str">
        <f t="shared" si="23"/>
        <v>N/A</v>
      </c>
      <c r="S128" s="156" t="e">
        <f>VLOOKUP($E128,'Calc 1 - Scaling (Ins,Bank)'!$A:$W,16,FALSE)</f>
        <v>#N/A</v>
      </c>
      <c r="T128" s="160" t="str">
        <f>IFERROR(VLOOKUP($E128,'Calc 1 - Scaling (Ins,Bank)'!$A:$W,17+IF(S128="Revenue",1,IF(S128="Carrying Value",2,0)),FALSE),"N/A")</f>
        <v>N/A</v>
      </c>
      <c r="U128" s="161" t="str">
        <f t="shared" si="24"/>
        <v>N/A</v>
      </c>
      <c r="V128" s="162" t="str">
        <f t="shared" si="25"/>
        <v>N/A</v>
      </c>
      <c r="W128" s="156" t="e">
        <f>VLOOKUP($E128,'Calc 1 - Scaling (Ins,Bank)'!$A:$W,20,FALSE)</f>
        <v>#N/A</v>
      </c>
      <c r="X128" s="160" t="str">
        <f>IFERROR(VLOOKUP($E128,'Calc 1 - Scaling (Ins,Bank)'!$A:$W,21+IF(W128="Revenue",1,IF(W128="Carrying Value",2,0)),FALSE),"N/A")</f>
        <v>N/A</v>
      </c>
      <c r="Y128" s="161" t="str">
        <f t="shared" si="26"/>
        <v>N/A</v>
      </c>
      <c r="Z128" s="162" t="str">
        <f t="shared" si="27"/>
        <v>N/A</v>
      </c>
      <c r="AP128" s="3"/>
    </row>
    <row r="129" spans="1:42" x14ac:dyDescent="0.2">
      <c r="A129" s="68">
        <f t="shared" si="11"/>
        <v>72</v>
      </c>
      <c r="B129" s="154">
        <f>'Input 2 - Inventory'!C79</f>
        <v>0</v>
      </c>
      <c r="C129" s="155">
        <f>'Input 2 - Inventory'!E79</f>
        <v>0</v>
      </c>
      <c r="D129" s="155" t="str">
        <f>IF(OR(LEFT(E129,5)= "Asset",LEFT(E129,5)="Other"),"N/A",'Input 1 - Schedule 1'!B81 &amp; " (Ins/Bank)")</f>
        <v xml:space="preserve"> (Ins/Bank)</v>
      </c>
      <c r="E129" s="156">
        <f>'Input 2 - Inventory'!F79</f>
        <v>0</v>
      </c>
      <c r="F129" s="157">
        <f>'Input 1 - Schedule 1'!AH81</f>
        <v>0</v>
      </c>
      <c r="G129" s="157">
        <f>'Input 2 - Inventory'!R79</f>
        <v>0</v>
      </c>
      <c r="H129" s="157">
        <f>'Input 2 - Inventory'!AG79</f>
        <v>0</v>
      </c>
      <c r="I129" s="158">
        <f>'Input 2 - Inventory'!L79</f>
        <v>0</v>
      </c>
      <c r="J129" s="159">
        <f>'Input 2 - Inventory'!AA79</f>
        <v>0</v>
      </c>
      <c r="K129" s="156" t="e">
        <f>VLOOKUP($E129,'Calc 1 - Scaling (Ins,Bank)'!$A:$W,8,FALSE)</f>
        <v>#N/A</v>
      </c>
      <c r="L129" s="160" t="str">
        <f>IFERROR(VLOOKUP($E129,'Calc 1 - Scaling (Ins,Bank)'!$A:$W,9+IF($K129="Revenue",1,IF(K129="Carrying Value",2,0)),FALSE),"N/A")</f>
        <v>N/A</v>
      </c>
      <c r="M129" s="161" t="str">
        <f t="shared" si="20"/>
        <v>N/A</v>
      </c>
      <c r="N129" s="162" t="str">
        <f t="shared" si="21"/>
        <v>N/A</v>
      </c>
      <c r="O129" s="156" t="e">
        <f>VLOOKUP($E129,'Calc 1 - Scaling (Ins,Bank)'!$A:$W,12,FALSE)</f>
        <v>#N/A</v>
      </c>
      <c r="P129" s="160" t="str">
        <f>IFERROR(VLOOKUP($E129,'Calc 1 - Scaling (Ins,Bank)'!$A:$W,13+IF(O129="Revenue",1,IF(O129="Carrying Value",2,0)),FALSE),"N/A")</f>
        <v>N/A</v>
      </c>
      <c r="Q129" s="161" t="str">
        <f t="shared" si="22"/>
        <v>N/A</v>
      </c>
      <c r="R129" s="162" t="str">
        <f t="shared" si="23"/>
        <v>N/A</v>
      </c>
      <c r="S129" s="156" t="e">
        <f>VLOOKUP($E129,'Calc 1 - Scaling (Ins,Bank)'!$A:$W,16,FALSE)</f>
        <v>#N/A</v>
      </c>
      <c r="T129" s="160" t="str">
        <f>IFERROR(VLOOKUP($E129,'Calc 1 - Scaling (Ins,Bank)'!$A:$W,17+IF(S129="Revenue",1,IF(S129="Carrying Value",2,0)),FALSE),"N/A")</f>
        <v>N/A</v>
      </c>
      <c r="U129" s="161" t="str">
        <f t="shared" si="24"/>
        <v>N/A</v>
      </c>
      <c r="V129" s="162" t="str">
        <f t="shared" si="25"/>
        <v>N/A</v>
      </c>
      <c r="W129" s="156" t="e">
        <f>VLOOKUP($E129,'Calc 1 - Scaling (Ins,Bank)'!$A:$W,20,FALSE)</f>
        <v>#N/A</v>
      </c>
      <c r="X129" s="160" t="str">
        <f>IFERROR(VLOOKUP($E129,'Calc 1 - Scaling (Ins,Bank)'!$A:$W,21+IF(W129="Revenue",1,IF(W129="Carrying Value",2,0)),FALSE),"N/A")</f>
        <v>N/A</v>
      </c>
      <c r="Y129" s="161" t="str">
        <f t="shared" si="26"/>
        <v>N/A</v>
      </c>
      <c r="Z129" s="162" t="str">
        <f t="shared" si="27"/>
        <v>N/A</v>
      </c>
      <c r="AP129" s="3"/>
    </row>
    <row r="130" spans="1:42" x14ac:dyDescent="0.2">
      <c r="A130" s="68">
        <f t="shared" si="11"/>
        <v>73</v>
      </c>
      <c r="B130" s="154">
        <f>'Input 2 - Inventory'!C80</f>
        <v>0</v>
      </c>
      <c r="C130" s="155">
        <f>'Input 2 - Inventory'!E80</f>
        <v>0</v>
      </c>
      <c r="D130" s="155" t="str">
        <f>IF(OR(LEFT(E130,5)= "Asset",LEFT(E130,5)="Other"),"N/A",'Input 1 - Schedule 1'!B82 &amp; " (Ins/Bank)")</f>
        <v xml:space="preserve"> (Ins/Bank)</v>
      </c>
      <c r="E130" s="156">
        <f>'Input 2 - Inventory'!F80</f>
        <v>0</v>
      </c>
      <c r="F130" s="157">
        <f>'Input 1 - Schedule 1'!AH82</f>
        <v>0</v>
      </c>
      <c r="G130" s="157">
        <f>'Input 2 - Inventory'!R80</f>
        <v>0</v>
      </c>
      <c r="H130" s="157">
        <f>'Input 2 - Inventory'!AG80</f>
        <v>0</v>
      </c>
      <c r="I130" s="158">
        <f>'Input 2 - Inventory'!L80</f>
        <v>0</v>
      </c>
      <c r="J130" s="159">
        <f>'Input 2 - Inventory'!AA80</f>
        <v>0</v>
      </c>
      <c r="K130" s="156" t="e">
        <f>VLOOKUP($E130,'Calc 1 - Scaling (Ins,Bank)'!$A:$W,8,FALSE)</f>
        <v>#N/A</v>
      </c>
      <c r="L130" s="160" t="str">
        <f>IFERROR(VLOOKUP($E130,'Calc 1 - Scaling (Ins,Bank)'!$A:$W,9+IF($K130="Revenue",1,IF(K130="Carrying Value",2,0)),FALSE),"N/A")</f>
        <v>N/A</v>
      </c>
      <c r="M130" s="161" t="str">
        <f t="shared" si="20"/>
        <v>N/A</v>
      </c>
      <c r="N130" s="162" t="str">
        <f t="shared" si="21"/>
        <v>N/A</v>
      </c>
      <c r="O130" s="156" t="e">
        <f>VLOOKUP($E130,'Calc 1 - Scaling (Ins,Bank)'!$A:$W,12,FALSE)</f>
        <v>#N/A</v>
      </c>
      <c r="P130" s="160" t="str">
        <f>IFERROR(VLOOKUP($E130,'Calc 1 - Scaling (Ins,Bank)'!$A:$W,13+IF(O130="Revenue",1,IF(O130="Carrying Value",2,0)),FALSE),"N/A")</f>
        <v>N/A</v>
      </c>
      <c r="Q130" s="161" t="str">
        <f t="shared" si="22"/>
        <v>N/A</v>
      </c>
      <c r="R130" s="162" t="str">
        <f t="shared" si="23"/>
        <v>N/A</v>
      </c>
      <c r="S130" s="156" t="e">
        <f>VLOOKUP($E130,'Calc 1 - Scaling (Ins,Bank)'!$A:$W,16,FALSE)</f>
        <v>#N/A</v>
      </c>
      <c r="T130" s="160" t="str">
        <f>IFERROR(VLOOKUP($E130,'Calc 1 - Scaling (Ins,Bank)'!$A:$W,17+IF(S130="Revenue",1,IF(S130="Carrying Value",2,0)),FALSE),"N/A")</f>
        <v>N/A</v>
      </c>
      <c r="U130" s="161" t="str">
        <f t="shared" si="24"/>
        <v>N/A</v>
      </c>
      <c r="V130" s="162" t="str">
        <f t="shared" si="25"/>
        <v>N/A</v>
      </c>
      <c r="W130" s="156" t="e">
        <f>VLOOKUP($E130,'Calc 1 - Scaling (Ins,Bank)'!$A:$W,20,FALSE)</f>
        <v>#N/A</v>
      </c>
      <c r="X130" s="160" t="str">
        <f>IFERROR(VLOOKUP($E130,'Calc 1 - Scaling (Ins,Bank)'!$A:$W,21+IF(W130="Revenue",1,IF(W130="Carrying Value",2,0)),FALSE),"N/A")</f>
        <v>N/A</v>
      </c>
      <c r="Y130" s="161" t="str">
        <f t="shared" si="26"/>
        <v>N/A</v>
      </c>
      <c r="Z130" s="162" t="str">
        <f t="shared" si="27"/>
        <v>N/A</v>
      </c>
      <c r="AP130" s="3"/>
    </row>
    <row r="131" spans="1:42" x14ac:dyDescent="0.2">
      <c r="A131" s="68">
        <f t="shared" si="11"/>
        <v>74</v>
      </c>
      <c r="B131" s="154">
        <f>'Input 2 - Inventory'!C81</f>
        <v>0</v>
      </c>
      <c r="C131" s="155">
        <f>'Input 2 - Inventory'!E81</f>
        <v>0</v>
      </c>
      <c r="D131" s="155" t="str">
        <f>IF(OR(LEFT(E131,5)= "Asset",LEFT(E131,5)="Other"),"N/A",'Input 1 - Schedule 1'!B83 &amp; " (Ins/Bank)")</f>
        <v xml:space="preserve"> (Ins/Bank)</v>
      </c>
      <c r="E131" s="156">
        <f>'Input 2 - Inventory'!F81</f>
        <v>0</v>
      </c>
      <c r="F131" s="157">
        <f>'Input 1 - Schedule 1'!AH83</f>
        <v>0</v>
      </c>
      <c r="G131" s="157">
        <f>'Input 2 - Inventory'!R81</f>
        <v>0</v>
      </c>
      <c r="H131" s="157">
        <f>'Input 2 - Inventory'!AG81</f>
        <v>0</v>
      </c>
      <c r="I131" s="158">
        <f>'Input 2 - Inventory'!L81</f>
        <v>0</v>
      </c>
      <c r="J131" s="159">
        <f>'Input 2 - Inventory'!AA81</f>
        <v>0</v>
      </c>
      <c r="K131" s="156" t="e">
        <f>VLOOKUP($E131,'Calc 1 - Scaling (Ins,Bank)'!$A:$W,8,FALSE)</f>
        <v>#N/A</v>
      </c>
      <c r="L131" s="160" t="str">
        <f>IFERROR(VLOOKUP($E131,'Calc 1 - Scaling (Ins,Bank)'!$A:$W,9+IF($K131="Revenue",1,IF(K131="Carrying Value",2,0)),FALSE),"N/A")</f>
        <v>N/A</v>
      </c>
      <c r="M131" s="161" t="str">
        <f t="shared" si="20"/>
        <v>N/A</v>
      </c>
      <c r="N131" s="162" t="str">
        <f t="shared" si="21"/>
        <v>N/A</v>
      </c>
      <c r="O131" s="156" t="e">
        <f>VLOOKUP($E131,'Calc 1 - Scaling (Ins,Bank)'!$A:$W,12,FALSE)</f>
        <v>#N/A</v>
      </c>
      <c r="P131" s="160" t="str">
        <f>IFERROR(VLOOKUP($E131,'Calc 1 - Scaling (Ins,Bank)'!$A:$W,13+IF(O131="Revenue",1,IF(O131="Carrying Value",2,0)),FALSE),"N/A")</f>
        <v>N/A</v>
      </c>
      <c r="Q131" s="161" t="str">
        <f t="shared" si="22"/>
        <v>N/A</v>
      </c>
      <c r="R131" s="162" t="str">
        <f t="shared" si="23"/>
        <v>N/A</v>
      </c>
      <c r="S131" s="156" t="e">
        <f>VLOOKUP($E131,'Calc 1 - Scaling (Ins,Bank)'!$A:$W,16,FALSE)</f>
        <v>#N/A</v>
      </c>
      <c r="T131" s="160" t="str">
        <f>IFERROR(VLOOKUP($E131,'Calc 1 - Scaling (Ins,Bank)'!$A:$W,17+IF(S131="Revenue",1,IF(S131="Carrying Value",2,0)),FALSE),"N/A")</f>
        <v>N/A</v>
      </c>
      <c r="U131" s="161" t="str">
        <f t="shared" si="24"/>
        <v>N/A</v>
      </c>
      <c r="V131" s="162" t="str">
        <f t="shared" si="25"/>
        <v>N/A</v>
      </c>
      <c r="W131" s="156" t="e">
        <f>VLOOKUP($E131,'Calc 1 - Scaling (Ins,Bank)'!$A:$W,20,FALSE)</f>
        <v>#N/A</v>
      </c>
      <c r="X131" s="160" t="str">
        <f>IFERROR(VLOOKUP($E131,'Calc 1 - Scaling (Ins,Bank)'!$A:$W,21+IF(W131="Revenue",1,IF(W131="Carrying Value",2,0)),FALSE),"N/A")</f>
        <v>N/A</v>
      </c>
      <c r="Y131" s="161" t="str">
        <f t="shared" si="26"/>
        <v>N/A</v>
      </c>
      <c r="Z131" s="162" t="str">
        <f t="shared" si="27"/>
        <v>N/A</v>
      </c>
      <c r="AP131" s="3"/>
    </row>
    <row r="132" spans="1:42" x14ac:dyDescent="0.2">
      <c r="A132" s="68">
        <f t="shared" si="11"/>
        <v>75</v>
      </c>
      <c r="B132" s="154">
        <f>'Input 2 - Inventory'!C82</f>
        <v>0</v>
      </c>
      <c r="C132" s="155">
        <f>'Input 2 - Inventory'!E82</f>
        <v>0</v>
      </c>
      <c r="D132" s="155" t="str">
        <f>IF(OR(LEFT(E132,5)= "Asset",LEFT(E132,5)="Other"),"N/A",'Input 1 - Schedule 1'!B84 &amp; " (Ins/Bank)")</f>
        <v xml:space="preserve"> (Ins/Bank)</v>
      </c>
      <c r="E132" s="156">
        <f>'Input 2 - Inventory'!F82</f>
        <v>0</v>
      </c>
      <c r="F132" s="157">
        <f>'Input 1 - Schedule 1'!AH84</f>
        <v>0</v>
      </c>
      <c r="G132" s="157">
        <f>'Input 2 - Inventory'!R82</f>
        <v>0</v>
      </c>
      <c r="H132" s="157">
        <f>'Input 2 - Inventory'!AG82</f>
        <v>0</v>
      </c>
      <c r="I132" s="158">
        <f>'Input 2 - Inventory'!L82</f>
        <v>0</v>
      </c>
      <c r="J132" s="159">
        <f>'Input 2 - Inventory'!AA82</f>
        <v>0</v>
      </c>
      <c r="K132" s="156" t="e">
        <f>VLOOKUP($E132,'Calc 1 - Scaling (Ins,Bank)'!$A:$W,8,FALSE)</f>
        <v>#N/A</v>
      </c>
      <c r="L132" s="160" t="str">
        <f>IFERROR(VLOOKUP($E132,'Calc 1 - Scaling (Ins,Bank)'!$A:$W,9+IF($K132="Revenue",1,IF(K132="Carrying Value",2,0)),FALSE),"N/A")</f>
        <v>N/A</v>
      </c>
      <c r="M132" s="161" t="str">
        <f t="shared" si="20"/>
        <v>N/A</v>
      </c>
      <c r="N132" s="162" t="str">
        <f t="shared" si="21"/>
        <v>N/A</v>
      </c>
      <c r="O132" s="156" t="e">
        <f>VLOOKUP($E132,'Calc 1 - Scaling (Ins,Bank)'!$A:$W,12,FALSE)</f>
        <v>#N/A</v>
      </c>
      <c r="P132" s="160" t="str">
        <f>IFERROR(VLOOKUP($E132,'Calc 1 - Scaling (Ins,Bank)'!$A:$W,13+IF(O132="Revenue",1,IF(O132="Carrying Value",2,0)),FALSE),"N/A")</f>
        <v>N/A</v>
      </c>
      <c r="Q132" s="161" t="str">
        <f t="shared" si="22"/>
        <v>N/A</v>
      </c>
      <c r="R132" s="162" t="str">
        <f t="shared" si="23"/>
        <v>N/A</v>
      </c>
      <c r="S132" s="156" t="e">
        <f>VLOOKUP($E132,'Calc 1 - Scaling (Ins,Bank)'!$A:$W,16,FALSE)</f>
        <v>#N/A</v>
      </c>
      <c r="T132" s="160" t="str">
        <f>IFERROR(VLOOKUP($E132,'Calc 1 - Scaling (Ins,Bank)'!$A:$W,17+IF(S132="Revenue",1,IF(S132="Carrying Value",2,0)),FALSE),"N/A")</f>
        <v>N/A</v>
      </c>
      <c r="U132" s="161" t="str">
        <f t="shared" si="24"/>
        <v>N/A</v>
      </c>
      <c r="V132" s="162" t="str">
        <f t="shared" si="25"/>
        <v>N/A</v>
      </c>
      <c r="W132" s="156" t="e">
        <f>VLOOKUP($E132,'Calc 1 - Scaling (Ins,Bank)'!$A:$W,20,FALSE)</f>
        <v>#N/A</v>
      </c>
      <c r="X132" s="160" t="str">
        <f>IFERROR(VLOOKUP($E132,'Calc 1 - Scaling (Ins,Bank)'!$A:$W,21+IF(W132="Revenue",1,IF(W132="Carrying Value",2,0)),FALSE),"N/A")</f>
        <v>N/A</v>
      </c>
      <c r="Y132" s="161" t="str">
        <f t="shared" si="26"/>
        <v>N/A</v>
      </c>
      <c r="Z132" s="162" t="str">
        <f t="shared" si="27"/>
        <v>N/A</v>
      </c>
      <c r="AP132" s="3"/>
    </row>
    <row r="133" spans="1:42" x14ac:dyDescent="0.2">
      <c r="A133" s="68">
        <f t="shared" si="11"/>
        <v>76</v>
      </c>
      <c r="B133" s="154">
        <f>'Input 2 - Inventory'!C83</f>
        <v>0</v>
      </c>
      <c r="C133" s="155">
        <f>'Input 2 - Inventory'!E83</f>
        <v>0</v>
      </c>
      <c r="D133" s="155" t="str">
        <f>IF(OR(LEFT(E133,5)= "Asset",LEFT(E133,5)="Other"),"N/A",'Input 1 - Schedule 1'!B85 &amp; " (Ins/Bank)")</f>
        <v xml:space="preserve"> (Ins/Bank)</v>
      </c>
      <c r="E133" s="156">
        <f>'Input 2 - Inventory'!F83</f>
        <v>0</v>
      </c>
      <c r="F133" s="157">
        <f>'Input 1 - Schedule 1'!AH85</f>
        <v>0</v>
      </c>
      <c r="G133" s="157">
        <f>'Input 2 - Inventory'!R83</f>
        <v>0</v>
      </c>
      <c r="H133" s="157">
        <f>'Input 2 - Inventory'!AG83</f>
        <v>0</v>
      </c>
      <c r="I133" s="158">
        <f>'Input 2 - Inventory'!L83</f>
        <v>0</v>
      </c>
      <c r="J133" s="159">
        <f>'Input 2 - Inventory'!AA83</f>
        <v>0</v>
      </c>
      <c r="K133" s="156" t="e">
        <f>VLOOKUP($E133,'Calc 1 - Scaling (Ins,Bank)'!$A:$W,8,FALSE)</f>
        <v>#N/A</v>
      </c>
      <c r="L133" s="160" t="str">
        <f>IFERROR(VLOOKUP($E133,'Calc 1 - Scaling (Ins,Bank)'!$A:$W,9+IF($K133="Revenue",1,IF(K133="Carrying Value",2,0)),FALSE),"N/A")</f>
        <v>N/A</v>
      </c>
      <c r="M133" s="161" t="str">
        <f t="shared" si="20"/>
        <v>N/A</v>
      </c>
      <c r="N133" s="162" t="str">
        <f t="shared" si="21"/>
        <v>N/A</v>
      </c>
      <c r="O133" s="156" t="e">
        <f>VLOOKUP($E133,'Calc 1 - Scaling (Ins,Bank)'!$A:$W,12,FALSE)</f>
        <v>#N/A</v>
      </c>
      <c r="P133" s="160" t="str">
        <f>IFERROR(VLOOKUP($E133,'Calc 1 - Scaling (Ins,Bank)'!$A:$W,13+IF(O133="Revenue",1,IF(O133="Carrying Value",2,0)),FALSE),"N/A")</f>
        <v>N/A</v>
      </c>
      <c r="Q133" s="161" t="str">
        <f t="shared" si="22"/>
        <v>N/A</v>
      </c>
      <c r="R133" s="162" t="str">
        <f t="shared" si="23"/>
        <v>N/A</v>
      </c>
      <c r="S133" s="156" t="e">
        <f>VLOOKUP($E133,'Calc 1 - Scaling (Ins,Bank)'!$A:$W,16,FALSE)</f>
        <v>#N/A</v>
      </c>
      <c r="T133" s="160" t="str">
        <f>IFERROR(VLOOKUP($E133,'Calc 1 - Scaling (Ins,Bank)'!$A:$W,17+IF(S133="Revenue",1,IF(S133="Carrying Value",2,0)),FALSE),"N/A")</f>
        <v>N/A</v>
      </c>
      <c r="U133" s="161" t="str">
        <f t="shared" si="24"/>
        <v>N/A</v>
      </c>
      <c r="V133" s="162" t="str">
        <f t="shared" si="25"/>
        <v>N/A</v>
      </c>
      <c r="W133" s="156" t="e">
        <f>VLOOKUP($E133,'Calc 1 - Scaling (Ins,Bank)'!$A:$W,20,FALSE)</f>
        <v>#N/A</v>
      </c>
      <c r="X133" s="160" t="str">
        <f>IFERROR(VLOOKUP($E133,'Calc 1 - Scaling (Ins,Bank)'!$A:$W,21+IF(W133="Revenue",1,IF(W133="Carrying Value",2,0)),FALSE),"N/A")</f>
        <v>N/A</v>
      </c>
      <c r="Y133" s="161" t="str">
        <f t="shared" si="26"/>
        <v>N/A</v>
      </c>
      <c r="Z133" s="162" t="str">
        <f t="shared" si="27"/>
        <v>N/A</v>
      </c>
      <c r="AP133" s="3"/>
    </row>
    <row r="134" spans="1:42" x14ac:dyDescent="0.2">
      <c r="A134" s="68">
        <f t="shared" si="11"/>
        <v>77</v>
      </c>
      <c r="B134" s="154">
        <f>'Input 2 - Inventory'!C84</f>
        <v>0</v>
      </c>
      <c r="C134" s="155">
        <f>'Input 2 - Inventory'!E84</f>
        <v>0</v>
      </c>
      <c r="D134" s="155" t="str">
        <f>IF(OR(LEFT(E134,5)= "Asset",LEFT(E134,5)="Other"),"N/A",'Input 1 - Schedule 1'!B86 &amp; " (Ins/Bank)")</f>
        <v xml:space="preserve"> (Ins/Bank)</v>
      </c>
      <c r="E134" s="156">
        <f>'Input 2 - Inventory'!F84</f>
        <v>0</v>
      </c>
      <c r="F134" s="157">
        <f>'Input 1 - Schedule 1'!AH86</f>
        <v>0</v>
      </c>
      <c r="G134" s="157">
        <f>'Input 2 - Inventory'!R84</f>
        <v>0</v>
      </c>
      <c r="H134" s="157">
        <f>'Input 2 - Inventory'!AG84</f>
        <v>0</v>
      </c>
      <c r="I134" s="158">
        <f>'Input 2 - Inventory'!L84</f>
        <v>0</v>
      </c>
      <c r="J134" s="159">
        <f>'Input 2 - Inventory'!AA84</f>
        <v>0</v>
      </c>
      <c r="K134" s="156" t="e">
        <f>VLOOKUP($E134,'Calc 1 - Scaling (Ins,Bank)'!$A:$W,8,FALSE)</f>
        <v>#N/A</v>
      </c>
      <c r="L134" s="160" t="str">
        <f>IFERROR(VLOOKUP($E134,'Calc 1 - Scaling (Ins,Bank)'!$A:$W,9+IF($K134="Revenue",1,IF(K134="Carrying Value",2,0)),FALSE),"N/A")</f>
        <v>N/A</v>
      </c>
      <c r="M134" s="161" t="str">
        <f t="shared" si="20"/>
        <v>N/A</v>
      </c>
      <c r="N134" s="162" t="str">
        <f t="shared" si="21"/>
        <v>N/A</v>
      </c>
      <c r="O134" s="156" t="e">
        <f>VLOOKUP($E134,'Calc 1 - Scaling (Ins,Bank)'!$A:$W,12,FALSE)</f>
        <v>#N/A</v>
      </c>
      <c r="P134" s="160" t="str">
        <f>IFERROR(VLOOKUP($E134,'Calc 1 - Scaling (Ins,Bank)'!$A:$W,13+IF(O134="Revenue",1,IF(O134="Carrying Value",2,0)),FALSE),"N/A")</f>
        <v>N/A</v>
      </c>
      <c r="Q134" s="161" t="str">
        <f t="shared" si="22"/>
        <v>N/A</v>
      </c>
      <c r="R134" s="162" t="str">
        <f t="shared" si="23"/>
        <v>N/A</v>
      </c>
      <c r="S134" s="156" t="e">
        <f>VLOOKUP($E134,'Calc 1 - Scaling (Ins,Bank)'!$A:$W,16,FALSE)</f>
        <v>#N/A</v>
      </c>
      <c r="T134" s="160" t="str">
        <f>IFERROR(VLOOKUP($E134,'Calc 1 - Scaling (Ins,Bank)'!$A:$W,17+IF(S134="Revenue",1,IF(S134="Carrying Value",2,0)),FALSE),"N/A")</f>
        <v>N/A</v>
      </c>
      <c r="U134" s="161" t="str">
        <f t="shared" si="24"/>
        <v>N/A</v>
      </c>
      <c r="V134" s="162" t="str">
        <f t="shared" si="25"/>
        <v>N/A</v>
      </c>
      <c r="W134" s="156" t="e">
        <f>VLOOKUP($E134,'Calc 1 - Scaling (Ins,Bank)'!$A:$W,20,FALSE)</f>
        <v>#N/A</v>
      </c>
      <c r="X134" s="160" t="str">
        <f>IFERROR(VLOOKUP($E134,'Calc 1 - Scaling (Ins,Bank)'!$A:$W,21+IF(W134="Revenue",1,IF(W134="Carrying Value",2,0)),FALSE),"N/A")</f>
        <v>N/A</v>
      </c>
      <c r="Y134" s="161" t="str">
        <f t="shared" si="26"/>
        <v>N/A</v>
      </c>
      <c r="Z134" s="162" t="str">
        <f t="shared" si="27"/>
        <v>N/A</v>
      </c>
      <c r="AP134" s="3"/>
    </row>
    <row r="135" spans="1:42" x14ac:dyDescent="0.2">
      <c r="A135" s="68">
        <f t="shared" si="11"/>
        <v>78</v>
      </c>
      <c r="B135" s="154">
        <f>'Input 2 - Inventory'!C85</f>
        <v>0</v>
      </c>
      <c r="C135" s="155">
        <f>'Input 2 - Inventory'!E85</f>
        <v>0</v>
      </c>
      <c r="D135" s="155" t="str">
        <f>IF(OR(LEFT(E135,5)= "Asset",LEFT(E135,5)="Other"),"N/A",'Input 1 - Schedule 1'!B87 &amp; " (Ins/Bank)")</f>
        <v xml:space="preserve"> (Ins/Bank)</v>
      </c>
      <c r="E135" s="156">
        <f>'Input 2 - Inventory'!F85</f>
        <v>0</v>
      </c>
      <c r="F135" s="157">
        <f>'Input 1 - Schedule 1'!AH87</f>
        <v>0</v>
      </c>
      <c r="G135" s="157">
        <f>'Input 2 - Inventory'!R85</f>
        <v>0</v>
      </c>
      <c r="H135" s="157">
        <f>'Input 2 - Inventory'!AG85</f>
        <v>0</v>
      </c>
      <c r="I135" s="158">
        <f>'Input 2 - Inventory'!L85</f>
        <v>0</v>
      </c>
      <c r="J135" s="159">
        <f>'Input 2 - Inventory'!AA85</f>
        <v>0</v>
      </c>
      <c r="K135" s="156" t="e">
        <f>VLOOKUP($E135,'Calc 1 - Scaling (Ins,Bank)'!$A:$W,8,FALSE)</f>
        <v>#N/A</v>
      </c>
      <c r="L135" s="160" t="str">
        <f>IFERROR(VLOOKUP($E135,'Calc 1 - Scaling (Ins,Bank)'!$A:$W,9+IF($K135="Revenue",1,IF(K135="Carrying Value",2,0)),FALSE),"N/A")</f>
        <v>N/A</v>
      </c>
      <c r="M135" s="161" t="str">
        <f t="shared" si="20"/>
        <v>N/A</v>
      </c>
      <c r="N135" s="162" t="str">
        <f t="shared" si="21"/>
        <v>N/A</v>
      </c>
      <c r="O135" s="156" t="e">
        <f>VLOOKUP($E135,'Calc 1 - Scaling (Ins,Bank)'!$A:$W,12,FALSE)</f>
        <v>#N/A</v>
      </c>
      <c r="P135" s="160" t="str">
        <f>IFERROR(VLOOKUP($E135,'Calc 1 - Scaling (Ins,Bank)'!$A:$W,13+IF(O135="Revenue",1,IF(O135="Carrying Value",2,0)),FALSE),"N/A")</f>
        <v>N/A</v>
      </c>
      <c r="Q135" s="161" t="str">
        <f t="shared" si="22"/>
        <v>N/A</v>
      </c>
      <c r="R135" s="162" t="str">
        <f t="shared" si="23"/>
        <v>N/A</v>
      </c>
      <c r="S135" s="156" t="e">
        <f>VLOOKUP($E135,'Calc 1 - Scaling (Ins,Bank)'!$A:$W,16,FALSE)</f>
        <v>#N/A</v>
      </c>
      <c r="T135" s="160" t="str">
        <f>IFERROR(VLOOKUP($E135,'Calc 1 - Scaling (Ins,Bank)'!$A:$W,17+IF(S135="Revenue",1,IF(S135="Carrying Value",2,0)),FALSE),"N/A")</f>
        <v>N/A</v>
      </c>
      <c r="U135" s="161" t="str">
        <f t="shared" si="24"/>
        <v>N/A</v>
      </c>
      <c r="V135" s="162" t="str">
        <f t="shared" si="25"/>
        <v>N/A</v>
      </c>
      <c r="W135" s="156" t="e">
        <f>VLOOKUP($E135,'Calc 1 - Scaling (Ins,Bank)'!$A:$W,20,FALSE)</f>
        <v>#N/A</v>
      </c>
      <c r="X135" s="160" t="str">
        <f>IFERROR(VLOOKUP($E135,'Calc 1 - Scaling (Ins,Bank)'!$A:$W,21+IF(W135="Revenue",1,IF(W135="Carrying Value",2,0)),FALSE),"N/A")</f>
        <v>N/A</v>
      </c>
      <c r="Y135" s="161" t="str">
        <f t="shared" si="26"/>
        <v>N/A</v>
      </c>
      <c r="Z135" s="162" t="str">
        <f t="shared" si="27"/>
        <v>N/A</v>
      </c>
      <c r="AP135" s="3"/>
    </row>
    <row r="136" spans="1:42" x14ac:dyDescent="0.2">
      <c r="A136" s="68">
        <f t="shared" si="11"/>
        <v>79</v>
      </c>
      <c r="B136" s="154">
        <f>'Input 2 - Inventory'!C86</f>
        <v>0</v>
      </c>
      <c r="C136" s="155">
        <f>'Input 2 - Inventory'!E86</f>
        <v>0</v>
      </c>
      <c r="D136" s="155" t="str">
        <f>IF(OR(LEFT(E136,5)= "Asset",LEFT(E136,5)="Other"),"N/A",'Input 1 - Schedule 1'!B88 &amp; " (Ins/Bank)")</f>
        <v xml:space="preserve"> (Ins/Bank)</v>
      </c>
      <c r="E136" s="156">
        <f>'Input 2 - Inventory'!F86</f>
        <v>0</v>
      </c>
      <c r="F136" s="157">
        <f>'Input 1 - Schedule 1'!AH88</f>
        <v>0</v>
      </c>
      <c r="G136" s="157">
        <f>'Input 2 - Inventory'!R86</f>
        <v>0</v>
      </c>
      <c r="H136" s="157">
        <f>'Input 2 - Inventory'!AG86</f>
        <v>0</v>
      </c>
      <c r="I136" s="158">
        <f>'Input 2 - Inventory'!L86</f>
        <v>0</v>
      </c>
      <c r="J136" s="159">
        <f>'Input 2 - Inventory'!AA86</f>
        <v>0</v>
      </c>
      <c r="K136" s="156" t="e">
        <f>VLOOKUP($E136,'Calc 1 - Scaling (Ins,Bank)'!$A:$W,8,FALSE)</f>
        <v>#N/A</v>
      </c>
      <c r="L136" s="160" t="str">
        <f>IFERROR(VLOOKUP($E136,'Calc 1 - Scaling (Ins,Bank)'!$A:$W,9+IF($K136="Revenue",1,IF(K136="Carrying Value",2,0)),FALSE),"N/A")</f>
        <v>N/A</v>
      </c>
      <c r="M136" s="161" t="str">
        <f t="shared" si="20"/>
        <v>N/A</v>
      </c>
      <c r="N136" s="162" t="str">
        <f t="shared" si="21"/>
        <v>N/A</v>
      </c>
      <c r="O136" s="156" t="e">
        <f>VLOOKUP($E136,'Calc 1 - Scaling (Ins,Bank)'!$A:$W,12,FALSE)</f>
        <v>#N/A</v>
      </c>
      <c r="P136" s="160" t="str">
        <f>IFERROR(VLOOKUP($E136,'Calc 1 - Scaling (Ins,Bank)'!$A:$W,13+IF(O136="Revenue",1,IF(O136="Carrying Value",2,0)),FALSE),"N/A")</f>
        <v>N/A</v>
      </c>
      <c r="Q136" s="161" t="str">
        <f t="shared" si="22"/>
        <v>N/A</v>
      </c>
      <c r="R136" s="162" t="str">
        <f t="shared" si="23"/>
        <v>N/A</v>
      </c>
      <c r="S136" s="156" t="e">
        <f>VLOOKUP($E136,'Calc 1 - Scaling (Ins,Bank)'!$A:$W,16,FALSE)</f>
        <v>#N/A</v>
      </c>
      <c r="T136" s="160" t="str">
        <f>IFERROR(VLOOKUP($E136,'Calc 1 - Scaling (Ins,Bank)'!$A:$W,17+IF(S136="Revenue",1,IF(S136="Carrying Value",2,0)),FALSE),"N/A")</f>
        <v>N/A</v>
      </c>
      <c r="U136" s="161" t="str">
        <f t="shared" si="24"/>
        <v>N/A</v>
      </c>
      <c r="V136" s="162" t="str">
        <f t="shared" si="25"/>
        <v>N/A</v>
      </c>
      <c r="W136" s="156" t="e">
        <f>VLOOKUP($E136,'Calc 1 - Scaling (Ins,Bank)'!$A:$W,20,FALSE)</f>
        <v>#N/A</v>
      </c>
      <c r="X136" s="160" t="str">
        <f>IFERROR(VLOOKUP($E136,'Calc 1 - Scaling (Ins,Bank)'!$A:$W,21+IF(W136="Revenue",1,IF(W136="Carrying Value",2,0)),FALSE),"N/A")</f>
        <v>N/A</v>
      </c>
      <c r="Y136" s="161" t="str">
        <f t="shared" si="26"/>
        <v>N/A</v>
      </c>
      <c r="Z136" s="162" t="str">
        <f t="shared" si="27"/>
        <v>N/A</v>
      </c>
      <c r="AP136" s="3"/>
    </row>
    <row r="137" spans="1:42" x14ac:dyDescent="0.2">
      <c r="A137" s="68">
        <f t="shared" si="11"/>
        <v>80</v>
      </c>
      <c r="B137" s="154">
        <f>'Input 2 - Inventory'!C87</f>
        <v>0</v>
      </c>
      <c r="C137" s="155">
        <f>'Input 2 - Inventory'!E87</f>
        <v>0</v>
      </c>
      <c r="D137" s="155" t="str">
        <f>IF(OR(LEFT(E137,5)= "Asset",LEFT(E137,5)="Other"),"N/A",'Input 1 - Schedule 1'!B89 &amp; " (Ins/Bank)")</f>
        <v xml:space="preserve"> (Ins/Bank)</v>
      </c>
      <c r="E137" s="156">
        <f>'Input 2 - Inventory'!F87</f>
        <v>0</v>
      </c>
      <c r="F137" s="157">
        <f>'Input 1 - Schedule 1'!AH89</f>
        <v>0</v>
      </c>
      <c r="G137" s="157">
        <f>'Input 2 - Inventory'!R87</f>
        <v>0</v>
      </c>
      <c r="H137" s="157">
        <f>'Input 2 - Inventory'!AG87</f>
        <v>0</v>
      </c>
      <c r="I137" s="158">
        <f>'Input 2 - Inventory'!L87</f>
        <v>0</v>
      </c>
      <c r="J137" s="159">
        <f>'Input 2 - Inventory'!AA87</f>
        <v>0</v>
      </c>
      <c r="K137" s="156" t="e">
        <f>VLOOKUP($E137,'Calc 1 - Scaling (Ins,Bank)'!$A:$W,8,FALSE)</f>
        <v>#N/A</v>
      </c>
      <c r="L137" s="160" t="str">
        <f>IFERROR(VLOOKUP($E137,'Calc 1 - Scaling (Ins,Bank)'!$A:$W,9+IF($K137="Revenue",1,IF(K137="Carrying Value",2,0)),FALSE),"N/A")</f>
        <v>N/A</v>
      </c>
      <c r="M137" s="161" t="str">
        <f t="shared" si="20"/>
        <v>N/A</v>
      </c>
      <c r="N137" s="162" t="str">
        <f t="shared" si="21"/>
        <v>N/A</v>
      </c>
      <c r="O137" s="156" t="e">
        <f>VLOOKUP($E137,'Calc 1 - Scaling (Ins,Bank)'!$A:$W,12,FALSE)</f>
        <v>#N/A</v>
      </c>
      <c r="P137" s="160" t="str">
        <f>IFERROR(VLOOKUP($E137,'Calc 1 - Scaling (Ins,Bank)'!$A:$W,13+IF(O137="Revenue",1,IF(O137="Carrying Value",2,0)),FALSE),"N/A")</f>
        <v>N/A</v>
      </c>
      <c r="Q137" s="161" t="str">
        <f t="shared" si="22"/>
        <v>N/A</v>
      </c>
      <c r="R137" s="162" t="str">
        <f t="shared" si="23"/>
        <v>N/A</v>
      </c>
      <c r="S137" s="156" t="e">
        <f>VLOOKUP($E137,'Calc 1 - Scaling (Ins,Bank)'!$A:$W,16,FALSE)</f>
        <v>#N/A</v>
      </c>
      <c r="T137" s="160" t="str">
        <f>IFERROR(VLOOKUP($E137,'Calc 1 - Scaling (Ins,Bank)'!$A:$W,17+IF(S137="Revenue",1,IF(S137="Carrying Value",2,0)),FALSE),"N/A")</f>
        <v>N/A</v>
      </c>
      <c r="U137" s="161" t="str">
        <f t="shared" si="24"/>
        <v>N/A</v>
      </c>
      <c r="V137" s="162" t="str">
        <f t="shared" si="25"/>
        <v>N/A</v>
      </c>
      <c r="W137" s="156" t="e">
        <f>VLOOKUP($E137,'Calc 1 - Scaling (Ins,Bank)'!$A:$W,20,FALSE)</f>
        <v>#N/A</v>
      </c>
      <c r="X137" s="160" t="str">
        <f>IFERROR(VLOOKUP($E137,'Calc 1 - Scaling (Ins,Bank)'!$A:$W,21+IF(W137="Revenue",1,IF(W137="Carrying Value",2,0)),FALSE),"N/A")</f>
        <v>N/A</v>
      </c>
      <c r="Y137" s="161" t="str">
        <f t="shared" si="26"/>
        <v>N/A</v>
      </c>
      <c r="Z137" s="162" t="str">
        <f t="shared" si="27"/>
        <v>N/A</v>
      </c>
      <c r="AP137" s="3"/>
    </row>
    <row r="138" spans="1:42" x14ac:dyDescent="0.2">
      <c r="A138" s="68">
        <f t="shared" si="11"/>
        <v>81</v>
      </c>
      <c r="B138" s="154">
        <f>'Input 2 - Inventory'!C88</f>
        <v>0</v>
      </c>
      <c r="C138" s="155">
        <f>'Input 2 - Inventory'!E88</f>
        <v>0</v>
      </c>
      <c r="D138" s="155" t="str">
        <f>IF(OR(LEFT(E138,5)= "Asset",LEFT(E138,5)="Other"),"N/A",'Input 1 - Schedule 1'!B90 &amp; " (Ins/Bank)")</f>
        <v xml:space="preserve"> (Ins/Bank)</v>
      </c>
      <c r="E138" s="156">
        <f>'Input 2 - Inventory'!F88</f>
        <v>0</v>
      </c>
      <c r="F138" s="157">
        <f>'Input 1 - Schedule 1'!AH90</f>
        <v>0</v>
      </c>
      <c r="G138" s="157">
        <f>'Input 2 - Inventory'!R88</f>
        <v>0</v>
      </c>
      <c r="H138" s="157">
        <f>'Input 2 - Inventory'!AG88</f>
        <v>0</v>
      </c>
      <c r="I138" s="158">
        <f>'Input 2 - Inventory'!L88</f>
        <v>0</v>
      </c>
      <c r="J138" s="159">
        <f>'Input 2 - Inventory'!AA88</f>
        <v>0</v>
      </c>
      <c r="K138" s="156" t="e">
        <f>VLOOKUP($E138,'Calc 1 - Scaling (Ins,Bank)'!$A:$W,8,FALSE)</f>
        <v>#N/A</v>
      </c>
      <c r="L138" s="160" t="str">
        <f>IFERROR(VLOOKUP($E138,'Calc 1 - Scaling (Ins,Bank)'!$A:$W,9+IF($K138="Revenue",1,IF(K138="Carrying Value",2,0)),FALSE),"N/A")</f>
        <v>N/A</v>
      </c>
      <c r="M138" s="161" t="str">
        <f t="shared" si="20"/>
        <v>N/A</v>
      </c>
      <c r="N138" s="162" t="str">
        <f t="shared" si="21"/>
        <v>N/A</v>
      </c>
      <c r="O138" s="156" t="e">
        <f>VLOOKUP($E138,'Calc 1 - Scaling (Ins,Bank)'!$A:$W,12,FALSE)</f>
        <v>#N/A</v>
      </c>
      <c r="P138" s="160" t="str">
        <f>IFERROR(VLOOKUP($E138,'Calc 1 - Scaling (Ins,Bank)'!$A:$W,13+IF(O138="Revenue",1,IF(O138="Carrying Value",2,0)),FALSE),"N/A")</f>
        <v>N/A</v>
      </c>
      <c r="Q138" s="161" t="str">
        <f t="shared" si="22"/>
        <v>N/A</v>
      </c>
      <c r="R138" s="162" t="str">
        <f t="shared" si="23"/>
        <v>N/A</v>
      </c>
      <c r="S138" s="156" t="e">
        <f>VLOOKUP($E138,'Calc 1 - Scaling (Ins,Bank)'!$A:$W,16,FALSE)</f>
        <v>#N/A</v>
      </c>
      <c r="T138" s="160" t="str">
        <f>IFERROR(VLOOKUP($E138,'Calc 1 - Scaling (Ins,Bank)'!$A:$W,17+IF(S138="Revenue",1,IF(S138="Carrying Value",2,0)),FALSE),"N/A")</f>
        <v>N/A</v>
      </c>
      <c r="U138" s="161" t="str">
        <f t="shared" si="24"/>
        <v>N/A</v>
      </c>
      <c r="V138" s="162" t="str">
        <f t="shared" si="25"/>
        <v>N/A</v>
      </c>
      <c r="W138" s="156" t="e">
        <f>VLOOKUP($E138,'Calc 1 - Scaling (Ins,Bank)'!$A:$W,20,FALSE)</f>
        <v>#N/A</v>
      </c>
      <c r="X138" s="160" t="str">
        <f>IFERROR(VLOOKUP($E138,'Calc 1 - Scaling (Ins,Bank)'!$A:$W,21+IF(W138="Revenue",1,IF(W138="Carrying Value",2,0)),FALSE),"N/A")</f>
        <v>N/A</v>
      </c>
      <c r="Y138" s="161" t="str">
        <f t="shared" si="26"/>
        <v>N/A</v>
      </c>
      <c r="Z138" s="162" t="str">
        <f t="shared" si="27"/>
        <v>N/A</v>
      </c>
      <c r="AP138" s="3"/>
    </row>
    <row r="139" spans="1:42" x14ac:dyDescent="0.2">
      <c r="A139" s="68">
        <f t="shared" si="11"/>
        <v>82</v>
      </c>
      <c r="B139" s="154">
        <f>'Input 2 - Inventory'!C89</f>
        <v>0</v>
      </c>
      <c r="C139" s="155">
        <f>'Input 2 - Inventory'!E89</f>
        <v>0</v>
      </c>
      <c r="D139" s="155" t="str">
        <f>IF(OR(LEFT(E139,5)= "Asset",LEFT(E139,5)="Other"),"N/A",'Input 1 - Schedule 1'!B91 &amp; " (Ins/Bank)")</f>
        <v xml:space="preserve"> (Ins/Bank)</v>
      </c>
      <c r="E139" s="156">
        <f>'Input 2 - Inventory'!F89</f>
        <v>0</v>
      </c>
      <c r="F139" s="157">
        <f>'Input 1 - Schedule 1'!AH91</f>
        <v>0</v>
      </c>
      <c r="G139" s="157">
        <f>'Input 2 - Inventory'!R89</f>
        <v>0</v>
      </c>
      <c r="H139" s="157">
        <f>'Input 2 - Inventory'!AG89</f>
        <v>0</v>
      </c>
      <c r="I139" s="158">
        <f>'Input 2 - Inventory'!L89</f>
        <v>0</v>
      </c>
      <c r="J139" s="159">
        <f>'Input 2 - Inventory'!AA89</f>
        <v>0</v>
      </c>
      <c r="K139" s="156" t="e">
        <f>VLOOKUP($E139,'Calc 1 - Scaling (Ins,Bank)'!$A:$W,8,FALSE)</f>
        <v>#N/A</v>
      </c>
      <c r="L139" s="160" t="str">
        <f>IFERROR(VLOOKUP($E139,'Calc 1 - Scaling (Ins,Bank)'!$A:$W,9+IF($K139="Revenue",1,IF(K139="Carrying Value",2,0)),FALSE),"N/A")</f>
        <v>N/A</v>
      </c>
      <c r="M139" s="161" t="str">
        <f t="shared" si="20"/>
        <v>N/A</v>
      </c>
      <c r="N139" s="162" t="str">
        <f t="shared" si="21"/>
        <v>N/A</v>
      </c>
      <c r="O139" s="156" t="e">
        <f>VLOOKUP($E139,'Calc 1 - Scaling (Ins,Bank)'!$A:$W,12,FALSE)</f>
        <v>#N/A</v>
      </c>
      <c r="P139" s="160" t="str">
        <f>IFERROR(VLOOKUP($E139,'Calc 1 - Scaling (Ins,Bank)'!$A:$W,13+IF(O139="Revenue",1,IF(O139="Carrying Value",2,0)),FALSE),"N/A")</f>
        <v>N/A</v>
      </c>
      <c r="Q139" s="161" t="str">
        <f t="shared" si="22"/>
        <v>N/A</v>
      </c>
      <c r="R139" s="162" t="str">
        <f t="shared" si="23"/>
        <v>N/A</v>
      </c>
      <c r="S139" s="156" t="e">
        <f>VLOOKUP($E139,'Calc 1 - Scaling (Ins,Bank)'!$A:$W,16,FALSE)</f>
        <v>#N/A</v>
      </c>
      <c r="T139" s="160" t="str">
        <f>IFERROR(VLOOKUP($E139,'Calc 1 - Scaling (Ins,Bank)'!$A:$W,17+IF(S139="Revenue",1,IF(S139="Carrying Value",2,0)),FALSE),"N/A")</f>
        <v>N/A</v>
      </c>
      <c r="U139" s="161" t="str">
        <f t="shared" si="24"/>
        <v>N/A</v>
      </c>
      <c r="V139" s="162" t="str">
        <f t="shared" si="25"/>
        <v>N/A</v>
      </c>
      <c r="W139" s="156" t="e">
        <f>VLOOKUP($E139,'Calc 1 - Scaling (Ins,Bank)'!$A:$W,20,FALSE)</f>
        <v>#N/A</v>
      </c>
      <c r="X139" s="160" t="str">
        <f>IFERROR(VLOOKUP($E139,'Calc 1 - Scaling (Ins,Bank)'!$A:$W,21+IF(W139="Revenue",1,IF(W139="Carrying Value",2,0)),FALSE),"N/A")</f>
        <v>N/A</v>
      </c>
      <c r="Y139" s="161" t="str">
        <f t="shared" si="26"/>
        <v>N/A</v>
      </c>
      <c r="Z139" s="162" t="str">
        <f t="shared" si="27"/>
        <v>N/A</v>
      </c>
      <c r="AP139" s="3"/>
    </row>
    <row r="140" spans="1:42" x14ac:dyDescent="0.2">
      <c r="A140" s="68">
        <f t="shared" si="11"/>
        <v>83</v>
      </c>
      <c r="B140" s="154">
        <f>'Input 2 - Inventory'!C90</f>
        <v>0</v>
      </c>
      <c r="C140" s="155">
        <f>'Input 2 - Inventory'!E90</f>
        <v>0</v>
      </c>
      <c r="D140" s="155" t="str">
        <f>IF(OR(LEFT(E140,5)= "Asset",LEFT(E140,5)="Other"),"N/A",'Input 1 - Schedule 1'!B92 &amp; " (Ins/Bank)")</f>
        <v xml:space="preserve"> (Ins/Bank)</v>
      </c>
      <c r="E140" s="156">
        <f>'Input 2 - Inventory'!F90</f>
        <v>0</v>
      </c>
      <c r="F140" s="157">
        <f>'Input 1 - Schedule 1'!AH92</f>
        <v>0</v>
      </c>
      <c r="G140" s="157">
        <f>'Input 2 - Inventory'!R90</f>
        <v>0</v>
      </c>
      <c r="H140" s="157">
        <f>'Input 2 - Inventory'!AG90</f>
        <v>0</v>
      </c>
      <c r="I140" s="158">
        <f>'Input 2 - Inventory'!L90</f>
        <v>0</v>
      </c>
      <c r="J140" s="159">
        <f>'Input 2 - Inventory'!AA90</f>
        <v>0</v>
      </c>
      <c r="K140" s="156" t="e">
        <f>VLOOKUP($E140,'Calc 1 - Scaling (Ins,Bank)'!$A:$W,8,FALSE)</f>
        <v>#N/A</v>
      </c>
      <c r="L140" s="160" t="str">
        <f>IFERROR(VLOOKUP($E140,'Calc 1 - Scaling (Ins,Bank)'!$A:$W,9+IF($K140="Revenue",1,IF(K140="Carrying Value",2,0)),FALSE),"N/A")</f>
        <v>N/A</v>
      </c>
      <c r="M140" s="161" t="str">
        <f t="shared" si="20"/>
        <v>N/A</v>
      </c>
      <c r="N140" s="162" t="str">
        <f t="shared" si="21"/>
        <v>N/A</v>
      </c>
      <c r="O140" s="156" t="e">
        <f>VLOOKUP($E140,'Calc 1 - Scaling (Ins,Bank)'!$A:$W,12,FALSE)</f>
        <v>#N/A</v>
      </c>
      <c r="P140" s="160" t="str">
        <f>IFERROR(VLOOKUP($E140,'Calc 1 - Scaling (Ins,Bank)'!$A:$W,13+IF(O140="Revenue",1,IF(O140="Carrying Value",2,0)),FALSE),"N/A")</f>
        <v>N/A</v>
      </c>
      <c r="Q140" s="161" t="str">
        <f t="shared" si="22"/>
        <v>N/A</v>
      </c>
      <c r="R140" s="162" t="str">
        <f t="shared" si="23"/>
        <v>N/A</v>
      </c>
      <c r="S140" s="156" t="e">
        <f>VLOOKUP($E140,'Calc 1 - Scaling (Ins,Bank)'!$A:$W,16,FALSE)</f>
        <v>#N/A</v>
      </c>
      <c r="T140" s="160" t="str">
        <f>IFERROR(VLOOKUP($E140,'Calc 1 - Scaling (Ins,Bank)'!$A:$W,17+IF(S140="Revenue",1,IF(S140="Carrying Value",2,0)),FALSE),"N/A")</f>
        <v>N/A</v>
      </c>
      <c r="U140" s="161" t="str">
        <f t="shared" si="24"/>
        <v>N/A</v>
      </c>
      <c r="V140" s="162" t="str">
        <f t="shared" si="25"/>
        <v>N/A</v>
      </c>
      <c r="W140" s="156" t="e">
        <f>VLOOKUP($E140,'Calc 1 - Scaling (Ins,Bank)'!$A:$W,20,FALSE)</f>
        <v>#N/A</v>
      </c>
      <c r="X140" s="160" t="str">
        <f>IFERROR(VLOOKUP($E140,'Calc 1 - Scaling (Ins,Bank)'!$A:$W,21+IF(W140="Revenue",1,IF(W140="Carrying Value",2,0)),FALSE),"N/A")</f>
        <v>N/A</v>
      </c>
      <c r="Y140" s="161" t="str">
        <f t="shared" si="26"/>
        <v>N/A</v>
      </c>
      <c r="Z140" s="162" t="str">
        <f t="shared" si="27"/>
        <v>N/A</v>
      </c>
      <c r="AP140" s="3"/>
    </row>
    <row r="141" spans="1:42" x14ac:dyDescent="0.2">
      <c r="A141" s="68">
        <f t="shared" si="11"/>
        <v>84</v>
      </c>
      <c r="B141" s="154">
        <f>'Input 2 - Inventory'!C91</f>
        <v>0</v>
      </c>
      <c r="C141" s="155">
        <f>'Input 2 - Inventory'!E91</f>
        <v>0</v>
      </c>
      <c r="D141" s="155" t="str">
        <f>IF(OR(LEFT(E141,5)= "Asset",LEFT(E141,5)="Other"),"N/A",'Input 1 - Schedule 1'!B93 &amp; " (Ins/Bank)")</f>
        <v xml:space="preserve"> (Ins/Bank)</v>
      </c>
      <c r="E141" s="156">
        <f>'Input 2 - Inventory'!F91</f>
        <v>0</v>
      </c>
      <c r="F141" s="157">
        <f>'Input 1 - Schedule 1'!AH93</f>
        <v>0</v>
      </c>
      <c r="G141" s="157">
        <f>'Input 2 - Inventory'!R91</f>
        <v>0</v>
      </c>
      <c r="H141" s="157">
        <f>'Input 2 - Inventory'!AG91</f>
        <v>0</v>
      </c>
      <c r="I141" s="158">
        <f>'Input 2 - Inventory'!L91</f>
        <v>0</v>
      </c>
      <c r="J141" s="159">
        <f>'Input 2 - Inventory'!AA91</f>
        <v>0</v>
      </c>
      <c r="K141" s="156" t="e">
        <f>VLOOKUP($E141,'Calc 1 - Scaling (Ins,Bank)'!$A:$W,8,FALSE)</f>
        <v>#N/A</v>
      </c>
      <c r="L141" s="160" t="str">
        <f>IFERROR(VLOOKUP($E141,'Calc 1 - Scaling (Ins,Bank)'!$A:$W,9+IF($K141="Revenue",1,IF(K141="Carrying Value",2,0)),FALSE),"N/A")</f>
        <v>N/A</v>
      </c>
      <c r="M141" s="161" t="str">
        <f t="shared" si="20"/>
        <v>N/A</v>
      </c>
      <c r="N141" s="162" t="str">
        <f t="shared" si="21"/>
        <v>N/A</v>
      </c>
      <c r="O141" s="156" t="e">
        <f>VLOOKUP($E141,'Calc 1 - Scaling (Ins,Bank)'!$A:$W,12,FALSE)</f>
        <v>#N/A</v>
      </c>
      <c r="P141" s="160" t="str">
        <f>IFERROR(VLOOKUP($E141,'Calc 1 - Scaling (Ins,Bank)'!$A:$W,13+IF(O141="Revenue",1,IF(O141="Carrying Value",2,0)),FALSE),"N/A")</f>
        <v>N/A</v>
      </c>
      <c r="Q141" s="161" t="str">
        <f t="shared" si="22"/>
        <v>N/A</v>
      </c>
      <c r="R141" s="162" t="str">
        <f t="shared" si="23"/>
        <v>N/A</v>
      </c>
      <c r="S141" s="156" t="e">
        <f>VLOOKUP($E141,'Calc 1 - Scaling (Ins,Bank)'!$A:$W,16,FALSE)</f>
        <v>#N/A</v>
      </c>
      <c r="T141" s="160" t="str">
        <f>IFERROR(VLOOKUP($E141,'Calc 1 - Scaling (Ins,Bank)'!$A:$W,17+IF(S141="Revenue",1,IF(S141="Carrying Value",2,0)),FALSE),"N/A")</f>
        <v>N/A</v>
      </c>
      <c r="U141" s="161" t="str">
        <f t="shared" si="24"/>
        <v>N/A</v>
      </c>
      <c r="V141" s="162" t="str">
        <f t="shared" si="25"/>
        <v>N/A</v>
      </c>
      <c r="W141" s="156" t="e">
        <f>VLOOKUP($E141,'Calc 1 - Scaling (Ins,Bank)'!$A:$W,20,FALSE)</f>
        <v>#N/A</v>
      </c>
      <c r="X141" s="160" t="str">
        <f>IFERROR(VLOOKUP($E141,'Calc 1 - Scaling (Ins,Bank)'!$A:$W,21+IF(W141="Revenue",1,IF(W141="Carrying Value",2,0)),FALSE),"N/A")</f>
        <v>N/A</v>
      </c>
      <c r="Y141" s="161" t="str">
        <f t="shared" si="26"/>
        <v>N/A</v>
      </c>
      <c r="Z141" s="162" t="str">
        <f t="shared" si="27"/>
        <v>N/A</v>
      </c>
      <c r="AP141" s="3"/>
    </row>
    <row r="142" spans="1:42" x14ac:dyDescent="0.2">
      <c r="A142" s="68">
        <f t="shared" si="11"/>
        <v>85</v>
      </c>
      <c r="B142" s="154">
        <f>'Input 2 - Inventory'!C92</f>
        <v>0</v>
      </c>
      <c r="C142" s="155">
        <f>'Input 2 - Inventory'!E92</f>
        <v>0</v>
      </c>
      <c r="D142" s="155" t="str">
        <f>IF(OR(LEFT(E142,5)= "Asset",LEFT(E142,5)="Other"),"N/A",'Input 1 - Schedule 1'!B94 &amp; " (Ins/Bank)")</f>
        <v xml:space="preserve"> (Ins/Bank)</v>
      </c>
      <c r="E142" s="156">
        <f>'Input 2 - Inventory'!F92</f>
        <v>0</v>
      </c>
      <c r="F142" s="157">
        <f>'Input 1 - Schedule 1'!AH94</f>
        <v>0</v>
      </c>
      <c r="G142" s="157">
        <f>'Input 2 - Inventory'!R92</f>
        <v>0</v>
      </c>
      <c r="H142" s="157">
        <f>'Input 2 - Inventory'!AG92</f>
        <v>0</v>
      </c>
      <c r="I142" s="158">
        <f>'Input 2 - Inventory'!L92</f>
        <v>0</v>
      </c>
      <c r="J142" s="159">
        <f>'Input 2 - Inventory'!AA92</f>
        <v>0</v>
      </c>
      <c r="K142" s="156" t="e">
        <f>VLOOKUP($E142,'Calc 1 - Scaling (Ins,Bank)'!$A:$W,8,FALSE)</f>
        <v>#N/A</v>
      </c>
      <c r="L142" s="160" t="str">
        <f>IFERROR(VLOOKUP($E142,'Calc 1 - Scaling (Ins,Bank)'!$A:$W,9+IF($K142="Revenue",1,IF(K142="Carrying Value",2,0)),FALSE),"N/A")</f>
        <v>N/A</v>
      </c>
      <c r="M142" s="161" t="str">
        <f t="shared" si="20"/>
        <v>N/A</v>
      </c>
      <c r="N142" s="162" t="str">
        <f t="shared" si="21"/>
        <v>N/A</v>
      </c>
      <c r="O142" s="156" t="e">
        <f>VLOOKUP($E142,'Calc 1 - Scaling (Ins,Bank)'!$A:$W,12,FALSE)</f>
        <v>#N/A</v>
      </c>
      <c r="P142" s="160" t="str">
        <f>IFERROR(VLOOKUP($E142,'Calc 1 - Scaling (Ins,Bank)'!$A:$W,13+IF(O142="Revenue",1,IF(O142="Carrying Value",2,0)),FALSE),"N/A")</f>
        <v>N/A</v>
      </c>
      <c r="Q142" s="161" t="str">
        <f t="shared" si="22"/>
        <v>N/A</v>
      </c>
      <c r="R142" s="162" t="str">
        <f t="shared" si="23"/>
        <v>N/A</v>
      </c>
      <c r="S142" s="156" t="e">
        <f>VLOOKUP($E142,'Calc 1 - Scaling (Ins,Bank)'!$A:$W,16,FALSE)</f>
        <v>#N/A</v>
      </c>
      <c r="T142" s="160" t="str">
        <f>IFERROR(VLOOKUP($E142,'Calc 1 - Scaling (Ins,Bank)'!$A:$W,17+IF(S142="Revenue",1,IF(S142="Carrying Value",2,0)),FALSE),"N/A")</f>
        <v>N/A</v>
      </c>
      <c r="U142" s="161" t="str">
        <f t="shared" si="24"/>
        <v>N/A</v>
      </c>
      <c r="V142" s="162" t="str">
        <f t="shared" si="25"/>
        <v>N/A</v>
      </c>
      <c r="W142" s="156" t="e">
        <f>VLOOKUP($E142,'Calc 1 - Scaling (Ins,Bank)'!$A:$W,20,FALSE)</f>
        <v>#N/A</v>
      </c>
      <c r="X142" s="160" t="str">
        <f>IFERROR(VLOOKUP($E142,'Calc 1 - Scaling (Ins,Bank)'!$A:$W,21+IF(W142="Revenue",1,IF(W142="Carrying Value",2,0)),FALSE),"N/A")</f>
        <v>N/A</v>
      </c>
      <c r="Y142" s="161" t="str">
        <f t="shared" si="26"/>
        <v>N/A</v>
      </c>
      <c r="Z142" s="162" t="str">
        <f t="shared" si="27"/>
        <v>N/A</v>
      </c>
      <c r="AP142" s="3"/>
    </row>
    <row r="143" spans="1:42" x14ac:dyDescent="0.2">
      <c r="A143" s="68">
        <f t="shared" si="11"/>
        <v>86</v>
      </c>
      <c r="B143" s="154">
        <f>'Input 2 - Inventory'!C93</f>
        <v>0</v>
      </c>
      <c r="C143" s="155">
        <f>'Input 2 - Inventory'!E93</f>
        <v>0</v>
      </c>
      <c r="D143" s="155" t="str">
        <f>IF(OR(LEFT(E143,5)= "Asset",LEFT(E143,5)="Other"),"N/A",'Input 1 - Schedule 1'!B95 &amp; " (Ins/Bank)")</f>
        <v xml:space="preserve"> (Ins/Bank)</v>
      </c>
      <c r="E143" s="156">
        <f>'Input 2 - Inventory'!F93</f>
        <v>0</v>
      </c>
      <c r="F143" s="157">
        <f>'Input 1 - Schedule 1'!AH95</f>
        <v>0</v>
      </c>
      <c r="G143" s="157">
        <f>'Input 2 - Inventory'!R93</f>
        <v>0</v>
      </c>
      <c r="H143" s="157">
        <f>'Input 2 - Inventory'!AG93</f>
        <v>0</v>
      </c>
      <c r="I143" s="158">
        <f>'Input 2 - Inventory'!L93</f>
        <v>0</v>
      </c>
      <c r="J143" s="159">
        <f>'Input 2 - Inventory'!AA93</f>
        <v>0</v>
      </c>
      <c r="K143" s="156" t="e">
        <f>VLOOKUP($E143,'Calc 1 - Scaling (Ins,Bank)'!$A:$W,8,FALSE)</f>
        <v>#N/A</v>
      </c>
      <c r="L143" s="160" t="str">
        <f>IFERROR(VLOOKUP($E143,'Calc 1 - Scaling (Ins,Bank)'!$A:$W,9+IF($K143="Revenue",1,IF(K143="Carrying Value",2,0)),FALSE),"N/A")</f>
        <v>N/A</v>
      </c>
      <c r="M143" s="161" t="str">
        <f t="shared" si="20"/>
        <v>N/A</v>
      </c>
      <c r="N143" s="162" t="str">
        <f t="shared" si="21"/>
        <v>N/A</v>
      </c>
      <c r="O143" s="156" t="e">
        <f>VLOOKUP($E143,'Calc 1 - Scaling (Ins,Bank)'!$A:$W,12,FALSE)</f>
        <v>#N/A</v>
      </c>
      <c r="P143" s="160" t="str">
        <f>IFERROR(VLOOKUP($E143,'Calc 1 - Scaling (Ins,Bank)'!$A:$W,13+IF(O143="Revenue",1,IF(O143="Carrying Value",2,0)),FALSE),"N/A")</f>
        <v>N/A</v>
      </c>
      <c r="Q143" s="161" t="str">
        <f t="shared" si="22"/>
        <v>N/A</v>
      </c>
      <c r="R143" s="162" t="str">
        <f t="shared" si="23"/>
        <v>N/A</v>
      </c>
      <c r="S143" s="156" t="e">
        <f>VLOOKUP($E143,'Calc 1 - Scaling (Ins,Bank)'!$A:$W,16,FALSE)</f>
        <v>#N/A</v>
      </c>
      <c r="T143" s="160" t="str">
        <f>IFERROR(VLOOKUP($E143,'Calc 1 - Scaling (Ins,Bank)'!$A:$W,17+IF(S143="Revenue",1,IF(S143="Carrying Value",2,0)),FALSE),"N/A")</f>
        <v>N/A</v>
      </c>
      <c r="U143" s="161" t="str">
        <f t="shared" si="24"/>
        <v>N/A</v>
      </c>
      <c r="V143" s="162" t="str">
        <f t="shared" si="25"/>
        <v>N/A</v>
      </c>
      <c r="W143" s="156" t="e">
        <f>VLOOKUP($E143,'Calc 1 - Scaling (Ins,Bank)'!$A:$W,20,FALSE)</f>
        <v>#N/A</v>
      </c>
      <c r="X143" s="160" t="str">
        <f>IFERROR(VLOOKUP($E143,'Calc 1 - Scaling (Ins,Bank)'!$A:$W,21+IF(W143="Revenue",1,IF(W143="Carrying Value",2,0)),FALSE),"N/A")</f>
        <v>N/A</v>
      </c>
      <c r="Y143" s="161" t="str">
        <f t="shared" si="26"/>
        <v>N/A</v>
      </c>
      <c r="Z143" s="162" t="str">
        <f t="shared" si="27"/>
        <v>N/A</v>
      </c>
      <c r="AP143" s="3"/>
    </row>
    <row r="144" spans="1:42" x14ac:dyDescent="0.2">
      <c r="A144" s="68">
        <f t="shared" si="11"/>
        <v>87</v>
      </c>
      <c r="B144" s="154">
        <f>'Input 2 - Inventory'!C94</f>
        <v>0</v>
      </c>
      <c r="C144" s="155">
        <f>'Input 2 - Inventory'!E94</f>
        <v>0</v>
      </c>
      <c r="D144" s="155" t="str">
        <f>IF(OR(LEFT(E144,5)= "Asset",LEFT(E144,5)="Other"),"N/A",'Input 1 - Schedule 1'!B96 &amp; " (Ins/Bank)")</f>
        <v xml:space="preserve"> (Ins/Bank)</v>
      </c>
      <c r="E144" s="156">
        <f>'Input 2 - Inventory'!F94</f>
        <v>0</v>
      </c>
      <c r="F144" s="157">
        <f>'Input 1 - Schedule 1'!AH96</f>
        <v>0</v>
      </c>
      <c r="G144" s="157">
        <f>'Input 2 - Inventory'!R94</f>
        <v>0</v>
      </c>
      <c r="H144" s="157">
        <f>'Input 2 - Inventory'!AG94</f>
        <v>0</v>
      </c>
      <c r="I144" s="158">
        <f>'Input 2 - Inventory'!L94</f>
        <v>0</v>
      </c>
      <c r="J144" s="159">
        <f>'Input 2 - Inventory'!AA94</f>
        <v>0</v>
      </c>
      <c r="K144" s="156" t="e">
        <f>VLOOKUP($E144,'Calc 1 - Scaling (Ins,Bank)'!$A:$W,8,FALSE)</f>
        <v>#N/A</v>
      </c>
      <c r="L144" s="160" t="str">
        <f>IFERROR(VLOOKUP($E144,'Calc 1 - Scaling (Ins,Bank)'!$A:$W,9+IF($K144="Revenue",1,IF(K144="Carrying Value",2,0)),FALSE),"N/A")</f>
        <v>N/A</v>
      </c>
      <c r="M144" s="161" t="str">
        <f t="shared" si="20"/>
        <v>N/A</v>
      </c>
      <c r="N144" s="162" t="str">
        <f t="shared" si="21"/>
        <v>N/A</v>
      </c>
      <c r="O144" s="156" t="e">
        <f>VLOOKUP($E144,'Calc 1 - Scaling (Ins,Bank)'!$A:$W,12,FALSE)</f>
        <v>#N/A</v>
      </c>
      <c r="P144" s="160" t="str">
        <f>IFERROR(VLOOKUP($E144,'Calc 1 - Scaling (Ins,Bank)'!$A:$W,13+IF(O144="Revenue",1,IF(O144="Carrying Value",2,0)),FALSE),"N/A")</f>
        <v>N/A</v>
      </c>
      <c r="Q144" s="161" t="str">
        <f t="shared" si="22"/>
        <v>N/A</v>
      </c>
      <c r="R144" s="162" t="str">
        <f t="shared" si="23"/>
        <v>N/A</v>
      </c>
      <c r="S144" s="156" t="e">
        <f>VLOOKUP($E144,'Calc 1 - Scaling (Ins,Bank)'!$A:$W,16,FALSE)</f>
        <v>#N/A</v>
      </c>
      <c r="T144" s="160" t="str">
        <f>IFERROR(VLOOKUP($E144,'Calc 1 - Scaling (Ins,Bank)'!$A:$W,17+IF(S144="Revenue",1,IF(S144="Carrying Value",2,0)),FALSE),"N/A")</f>
        <v>N/A</v>
      </c>
      <c r="U144" s="161" t="str">
        <f t="shared" si="24"/>
        <v>N/A</v>
      </c>
      <c r="V144" s="162" t="str">
        <f t="shared" si="25"/>
        <v>N/A</v>
      </c>
      <c r="W144" s="156" t="e">
        <f>VLOOKUP($E144,'Calc 1 - Scaling (Ins,Bank)'!$A:$W,20,FALSE)</f>
        <v>#N/A</v>
      </c>
      <c r="X144" s="160" t="str">
        <f>IFERROR(VLOOKUP($E144,'Calc 1 - Scaling (Ins,Bank)'!$A:$W,21+IF(W144="Revenue",1,IF(W144="Carrying Value",2,0)),FALSE),"N/A")</f>
        <v>N/A</v>
      </c>
      <c r="Y144" s="161" t="str">
        <f t="shared" si="26"/>
        <v>N/A</v>
      </c>
      <c r="Z144" s="162" t="str">
        <f t="shared" si="27"/>
        <v>N/A</v>
      </c>
      <c r="AP144" s="3"/>
    </row>
    <row r="145" spans="1:42" x14ac:dyDescent="0.2">
      <c r="A145" s="68">
        <f t="shared" si="11"/>
        <v>88</v>
      </c>
      <c r="B145" s="154">
        <f>'Input 2 - Inventory'!C95</f>
        <v>0</v>
      </c>
      <c r="C145" s="155">
        <f>'Input 2 - Inventory'!E95</f>
        <v>0</v>
      </c>
      <c r="D145" s="155" t="str">
        <f>IF(OR(LEFT(E145,5)= "Asset",LEFT(E145,5)="Other"),"N/A",'Input 1 - Schedule 1'!B97 &amp; " (Ins/Bank)")</f>
        <v xml:space="preserve"> (Ins/Bank)</v>
      </c>
      <c r="E145" s="156">
        <f>'Input 2 - Inventory'!F95</f>
        <v>0</v>
      </c>
      <c r="F145" s="157">
        <f>'Input 1 - Schedule 1'!AH97</f>
        <v>0</v>
      </c>
      <c r="G145" s="157">
        <f>'Input 2 - Inventory'!R95</f>
        <v>0</v>
      </c>
      <c r="H145" s="157">
        <f>'Input 2 - Inventory'!AG95</f>
        <v>0</v>
      </c>
      <c r="I145" s="158">
        <f>'Input 2 - Inventory'!L95</f>
        <v>0</v>
      </c>
      <c r="J145" s="159">
        <f>'Input 2 - Inventory'!AA95</f>
        <v>0</v>
      </c>
      <c r="K145" s="156" t="e">
        <f>VLOOKUP($E145,'Calc 1 - Scaling (Ins,Bank)'!$A:$W,8,FALSE)</f>
        <v>#N/A</v>
      </c>
      <c r="L145" s="160" t="str">
        <f>IFERROR(VLOOKUP($E145,'Calc 1 - Scaling (Ins,Bank)'!$A:$W,9+IF($K145="Revenue",1,IF(K145="Carrying Value",2,0)),FALSE),"N/A")</f>
        <v>N/A</v>
      </c>
      <c r="M145" s="161" t="str">
        <f t="shared" si="20"/>
        <v>N/A</v>
      </c>
      <c r="N145" s="162" t="str">
        <f t="shared" si="21"/>
        <v>N/A</v>
      </c>
      <c r="O145" s="156" t="e">
        <f>VLOOKUP($E145,'Calc 1 - Scaling (Ins,Bank)'!$A:$W,12,FALSE)</f>
        <v>#N/A</v>
      </c>
      <c r="P145" s="160" t="str">
        <f>IFERROR(VLOOKUP($E145,'Calc 1 - Scaling (Ins,Bank)'!$A:$W,13+IF(O145="Revenue",1,IF(O145="Carrying Value",2,0)),FALSE),"N/A")</f>
        <v>N/A</v>
      </c>
      <c r="Q145" s="161" t="str">
        <f t="shared" si="22"/>
        <v>N/A</v>
      </c>
      <c r="R145" s="162" t="str">
        <f t="shared" si="23"/>
        <v>N/A</v>
      </c>
      <c r="S145" s="156" t="e">
        <f>VLOOKUP($E145,'Calc 1 - Scaling (Ins,Bank)'!$A:$W,16,FALSE)</f>
        <v>#N/A</v>
      </c>
      <c r="T145" s="160" t="str">
        <f>IFERROR(VLOOKUP($E145,'Calc 1 - Scaling (Ins,Bank)'!$A:$W,17+IF(S145="Revenue",1,IF(S145="Carrying Value",2,0)),FALSE),"N/A")</f>
        <v>N/A</v>
      </c>
      <c r="U145" s="161" t="str">
        <f t="shared" si="24"/>
        <v>N/A</v>
      </c>
      <c r="V145" s="162" t="str">
        <f t="shared" si="25"/>
        <v>N/A</v>
      </c>
      <c r="W145" s="156" t="e">
        <f>VLOOKUP($E145,'Calc 1 - Scaling (Ins,Bank)'!$A:$W,20,FALSE)</f>
        <v>#N/A</v>
      </c>
      <c r="X145" s="160" t="str">
        <f>IFERROR(VLOOKUP($E145,'Calc 1 - Scaling (Ins,Bank)'!$A:$W,21+IF(W145="Revenue",1,IF(W145="Carrying Value",2,0)),FALSE),"N/A")</f>
        <v>N/A</v>
      </c>
      <c r="Y145" s="161" t="str">
        <f t="shared" si="26"/>
        <v>N/A</v>
      </c>
      <c r="Z145" s="162" t="str">
        <f t="shared" si="27"/>
        <v>N/A</v>
      </c>
      <c r="AP145" s="3"/>
    </row>
    <row r="146" spans="1:42" x14ac:dyDescent="0.2">
      <c r="A146" s="68">
        <f t="shared" si="11"/>
        <v>89</v>
      </c>
      <c r="B146" s="154">
        <f>'Input 2 - Inventory'!C96</f>
        <v>0</v>
      </c>
      <c r="C146" s="155">
        <f>'Input 2 - Inventory'!E96</f>
        <v>0</v>
      </c>
      <c r="D146" s="155" t="str">
        <f>IF(OR(LEFT(E146,5)= "Asset",LEFT(E146,5)="Other"),"N/A",'Input 1 - Schedule 1'!B98 &amp; " (Ins/Bank)")</f>
        <v xml:space="preserve"> (Ins/Bank)</v>
      </c>
      <c r="E146" s="156">
        <f>'Input 2 - Inventory'!F96</f>
        <v>0</v>
      </c>
      <c r="F146" s="157">
        <f>'Input 1 - Schedule 1'!AH98</f>
        <v>0</v>
      </c>
      <c r="G146" s="157">
        <f>'Input 2 - Inventory'!R96</f>
        <v>0</v>
      </c>
      <c r="H146" s="157">
        <f>'Input 2 - Inventory'!AG96</f>
        <v>0</v>
      </c>
      <c r="I146" s="158">
        <f>'Input 2 - Inventory'!L96</f>
        <v>0</v>
      </c>
      <c r="J146" s="159">
        <f>'Input 2 - Inventory'!AA96</f>
        <v>0</v>
      </c>
      <c r="K146" s="156" t="e">
        <f>VLOOKUP($E146,'Calc 1 - Scaling (Ins,Bank)'!$A:$W,8,FALSE)</f>
        <v>#N/A</v>
      </c>
      <c r="L146" s="160" t="str">
        <f>IFERROR(VLOOKUP($E146,'Calc 1 - Scaling (Ins,Bank)'!$A:$W,9+IF($K146="Revenue",1,IF(K146="Carrying Value",2,0)),FALSE),"N/A")</f>
        <v>N/A</v>
      </c>
      <c r="M146" s="161" t="str">
        <f t="shared" si="20"/>
        <v>N/A</v>
      </c>
      <c r="N146" s="162" t="str">
        <f t="shared" si="21"/>
        <v>N/A</v>
      </c>
      <c r="O146" s="156" t="e">
        <f>VLOOKUP($E146,'Calc 1 - Scaling (Ins,Bank)'!$A:$W,12,FALSE)</f>
        <v>#N/A</v>
      </c>
      <c r="P146" s="160" t="str">
        <f>IFERROR(VLOOKUP($E146,'Calc 1 - Scaling (Ins,Bank)'!$A:$W,13+IF(O146="Revenue",1,IF(O146="Carrying Value",2,0)),FALSE),"N/A")</f>
        <v>N/A</v>
      </c>
      <c r="Q146" s="161" t="str">
        <f t="shared" si="22"/>
        <v>N/A</v>
      </c>
      <c r="R146" s="162" t="str">
        <f t="shared" si="23"/>
        <v>N/A</v>
      </c>
      <c r="S146" s="156" t="e">
        <f>VLOOKUP($E146,'Calc 1 - Scaling (Ins,Bank)'!$A:$W,16,FALSE)</f>
        <v>#N/A</v>
      </c>
      <c r="T146" s="160" t="str">
        <f>IFERROR(VLOOKUP($E146,'Calc 1 - Scaling (Ins,Bank)'!$A:$W,17+IF(S146="Revenue",1,IF(S146="Carrying Value",2,0)),FALSE),"N/A")</f>
        <v>N/A</v>
      </c>
      <c r="U146" s="161" t="str">
        <f t="shared" si="24"/>
        <v>N/A</v>
      </c>
      <c r="V146" s="162" t="str">
        <f t="shared" si="25"/>
        <v>N/A</v>
      </c>
      <c r="W146" s="156" t="e">
        <f>VLOOKUP($E146,'Calc 1 - Scaling (Ins,Bank)'!$A:$W,20,FALSE)</f>
        <v>#N/A</v>
      </c>
      <c r="X146" s="160" t="str">
        <f>IFERROR(VLOOKUP($E146,'Calc 1 - Scaling (Ins,Bank)'!$A:$W,21+IF(W146="Revenue",1,IF(W146="Carrying Value",2,0)),FALSE),"N/A")</f>
        <v>N/A</v>
      </c>
      <c r="Y146" s="161" t="str">
        <f t="shared" si="26"/>
        <v>N/A</v>
      </c>
      <c r="Z146" s="162" t="str">
        <f t="shared" si="27"/>
        <v>N/A</v>
      </c>
      <c r="AP146" s="3"/>
    </row>
    <row r="147" spans="1:42" x14ac:dyDescent="0.2">
      <c r="A147" s="68">
        <f t="shared" si="11"/>
        <v>90</v>
      </c>
      <c r="B147" s="154">
        <f>'Input 2 - Inventory'!C97</f>
        <v>0</v>
      </c>
      <c r="C147" s="155">
        <f>'Input 2 - Inventory'!E97</f>
        <v>0</v>
      </c>
      <c r="D147" s="155" t="str">
        <f>IF(OR(LEFT(E147,5)= "Asset",LEFT(E147,5)="Other"),"N/A",'Input 1 - Schedule 1'!B99 &amp; " (Ins/Bank)")</f>
        <v xml:space="preserve"> (Ins/Bank)</v>
      </c>
      <c r="E147" s="156">
        <f>'Input 2 - Inventory'!F97</f>
        <v>0</v>
      </c>
      <c r="F147" s="157">
        <f>'Input 1 - Schedule 1'!AH99</f>
        <v>0</v>
      </c>
      <c r="G147" s="157">
        <f>'Input 2 - Inventory'!R97</f>
        <v>0</v>
      </c>
      <c r="H147" s="157">
        <f>'Input 2 - Inventory'!AG97</f>
        <v>0</v>
      </c>
      <c r="I147" s="158">
        <f>'Input 2 - Inventory'!L97</f>
        <v>0</v>
      </c>
      <c r="J147" s="159">
        <f>'Input 2 - Inventory'!AA97</f>
        <v>0</v>
      </c>
      <c r="K147" s="156" t="e">
        <f>VLOOKUP($E147,'Calc 1 - Scaling (Ins,Bank)'!$A:$W,8,FALSE)</f>
        <v>#N/A</v>
      </c>
      <c r="L147" s="160" t="str">
        <f>IFERROR(VLOOKUP($E147,'Calc 1 - Scaling (Ins,Bank)'!$A:$W,9+IF($K147="Revenue",1,IF(K147="Carrying Value",2,0)),FALSE),"N/A")</f>
        <v>N/A</v>
      </c>
      <c r="M147" s="161" t="str">
        <f t="shared" si="20"/>
        <v>N/A</v>
      </c>
      <c r="N147" s="162" t="str">
        <f t="shared" si="21"/>
        <v>N/A</v>
      </c>
      <c r="O147" s="156" t="e">
        <f>VLOOKUP($E147,'Calc 1 - Scaling (Ins,Bank)'!$A:$W,12,FALSE)</f>
        <v>#N/A</v>
      </c>
      <c r="P147" s="160" t="str">
        <f>IFERROR(VLOOKUP($E147,'Calc 1 - Scaling (Ins,Bank)'!$A:$W,13+IF(O147="Revenue",1,IF(O147="Carrying Value",2,0)),FALSE),"N/A")</f>
        <v>N/A</v>
      </c>
      <c r="Q147" s="161" t="str">
        <f t="shared" si="22"/>
        <v>N/A</v>
      </c>
      <c r="R147" s="162" t="str">
        <f t="shared" si="23"/>
        <v>N/A</v>
      </c>
      <c r="S147" s="156" t="e">
        <f>VLOOKUP($E147,'Calc 1 - Scaling (Ins,Bank)'!$A:$W,16,FALSE)</f>
        <v>#N/A</v>
      </c>
      <c r="T147" s="160" t="str">
        <f>IFERROR(VLOOKUP($E147,'Calc 1 - Scaling (Ins,Bank)'!$A:$W,17+IF(S147="Revenue",1,IF(S147="Carrying Value",2,0)),FALSE),"N/A")</f>
        <v>N/A</v>
      </c>
      <c r="U147" s="161" t="str">
        <f t="shared" si="24"/>
        <v>N/A</v>
      </c>
      <c r="V147" s="162" t="str">
        <f t="shared" si="25"/>
        <v>N/A</v>
      </c>
      <c r="W147" s="156" t="e">
        <f>VLOOKUP($E147,'Calc 1 - Scaling (Ins,Bank)'!$A:$W,20,FALSE)</f>
        <v>#N/A</v>
      </c>
      <c r="X147" s="160" t="str">
        <f>IFERROR(VLOOKUP($E147,'Calc 1 - Scaling (Ins,Bank)'!$A:$W,21+IF(W147="Revenue",1,IF(W147="Carrying Value",2,0)),FALSE),"N/A")</f>
        <v>N/A</v>
      </c>
      <c r="Y147" s="161" t="str">
        <f t="shared" si="26"/>
        <v>N/A</v>
      </c>
      <c r="Z147" s="162" t="str">
        <f t="shared" si="27"/>
        <v>N/A</v>
      </c>
      <c r="AP147" s="3"/>
    </row>
    <row r="148" spans="1:42" x14ac:dyDescent="0.2">
      <c r="A148" s="68">
        <f t="shared" si="11"/>
        <v>91</v>
      </c>
      <c r="B148" s="154">
        <f>'Input 2 - Inventory'!C98</f>
        <v>0</v>
      </c>
      <c r="C148" s="155">
        <f>'Input 2 - Inventory'!E98</f>
        <v>0</v>
      </c>
      <c r="D148" s="155" t="str">
        <f>IF(OR(LEFT(E148,5)= "Asset",LEFT(E148,5)="Other"),"N/A",'Input 1 - Schedule 1'!B100 &amp; " (Ins/Bank)")</f>
        <v xml:space="preserve"> (Ins/Bank)</v>
      </c>
      <c r="E148" s="156">
        <f>'Input 2 - Inventory'!F98</f>
        <v>0</v>
      </c>
      <c r="F148" s="157">
        <f>'Input 1 - Schedule 1'!AH100</f>
        <v>0</v>
      </c>
      <c r="G148" s="157">
        <f>'Input 2 - Inventory'!R98</f>
        <v>0</v>
      </c>
      <c r="H148" s="157">
        <f>'Input 2 - Inventory'!AG98</f>
        <v>0</v>
      </c>
      <c r="I148" s="158">
        <f>'Input 2 - Inventory'!L98</f>
        <v>0</v>
      </c>
      <c r="J148" s="159">
        <f>'Input 2 - Inventory'!AA98</f>
        <v>0</v>
      </c>
      <c r="K148" s="156" t="e">
        <f>VLOOKUP($E148,'Calc 1 - Scaling (Ins,Bank)'!$A:$W,8,FALSE)</f>
        <v>#N/A</v>
      </c>
      <c r="L148" s="160" t="str">
        <f>IFERROR(VLOOKUP($E148,'Calc 1 - Scaling (Ins,Bank)'!$A:$W,9+IF($K148="Revenue",1,IF(K148="Carrying Value",2,0)),FALSE),"N/A")</f>
        <v>N/A</v>
      </c>
      <c r="M148" s="161" t="str">
        <f t="shared" si="20"/>
        <v>N/A</v>
      </c>
      <c r="N148" s="162" t="str">
        <f t="shared" si="21"/>
        <v>N/A</v>
      </c>
      <c r="O148" s="156" t="e">
        <f>VLOOKUP($E148,'Calc 1 - Scaling (Ins,Bank)'!$A:$W,12,FALSE)</f>
        <v>#N/A</v>
      </c>
      <c r="P148" s="160" t="str">
        <f>IFERROR(VLOOKUP($E148,'Calc 1 - Scaling (Ins,Bank)'!$A:$W,13+IF(O148="Revenue",1,IF(O148="Carrying Value",2,0)),FALSE),"N/A")</f>
        <v>N/A</v>
      </c>
      <c r="Q148" s="161" t="str">
        <f t="shared" si="22"/>
        <v>N/A</v>
      </c>
      <c r="R148" s="162" t="str">
        <f t="shared" si="23"/>
        <v>N/A</v>
      </c>
      <c r="S148" s="156" t="e">
        <f>VLOOKUP($E148,'Calc 1 - Scaling (Ins,Bank)'!$A:$W,16,FALSE)</f>
        <v>#N/A</v>
      </c>
      <c r="T148" s="160" t="str">
        <f>IFERROR(VLOOKUP($E148,'Calc 1 - Scaling (Ins,Bank)'!$A:$W,17+IF(S148="Revenue",1,IF(S148="Carrying Value",2,0)),FALSE),"N/A")</f>
        <v>N/A</v>
      </c>
      <c r="U148" s="161" t="str">
        <f t="shared" si="24"/>
        <v>N/A</v>
      </c>
      <c r="V148" s="162" t="str">
        <f t="shared" si="25"/>
        <v>N/A</v>
      </c>
      <c r="W148" s="156" t="e">
        <f>VLOOKUP($E148,'Calc 1 - Scaling (Ins,Bank)'!$A:$W,20,FALSE)</f>
        <v>#N/A</v>
      </c>
      <c r="X148" s="160" t="str">
        <f>IFERROR(VLOOKUP($E148,'Calc 1 - Scaling (Ins,Bank)'!$A:$W,21+IF(W148="Revenue",1,IF(W148="Carrying Value",2,0)),FALSE),"N/A")</f>
        <v>N/A</v>
      </c>
      <c r="Y148" s="161" t="str">
        <f t="shared" si="26"/>
        <v>N/A</v>
      </c>
      <c r="Z148" s="162" t="str">
        <f t="shared" si="27"/>
        <v>N/A</v>
      </c>
      <c r="AP148" s="3"/>
    </row>
    <row r="149" spans="1:42" x14ac:dyDescent="0.2">
      <c r="A149" s="68">
        <f t="shared" si="11"/>
        <v>92</v>
      </c>
      <c r="B149" s="154">
        <f>'Input 2 - Inventory'!C99</f>
        <v>0</v>
      </c>
      <c r="C149" s="155">
        <f>'Input 2 - Inventory'!E99</f>
        <v>0</v>
      </c>
      <c r="D149" s="155" t="str">
        <f>IF(OR(LEFT(E149,5)= "Asset",LEFT(E149,5)="Other"),"N/A",'Input 1 - Schedule 1'!B101 &amp; " (Ins/Bank)")</f>
        <v xml:space="preserve"> (Ins/Bank)</v>
      </c>
      <c r="E149" s="156">
        <f>'Input 2 - Inventory'!F99</f>
        <v>0</v>
      </c>
      <c r="F149" s="157">
        <f>'Input 1 - Schedule 1'!AH101</f>
        <v>0</v>
      </c>
      <c r="G149" s="157">
        <f>'Input 2 - Inventory'!R99</f>
        <v>0</v>
      </c>
      <c r="H149" s="157">
        <f>'Input 2 - Inventory'!AG99</f>
        <v>0</v>
      </c>
      <c r="I149" s="158">
        <f>'Input 2 - Inventory'!L99</f>
        <v>0</v>
      </c>
      <c r="J149" s="159">
        <f>'Input 2 - Inventory'!AA99</f>
        <v>0</v>
      </c>
      <c r="K149" s="156" t="e">
        <f>VLOOKUP($E149,'Calc 1 - Scaling (Ins,Bank)'!$A:$W,8,FALSE)</f>
        <v>#N/A</v>
      </c>
      <c r="L149" s="160" t="str">
        <f>IFERROR(VLOOKUP($E149,'Calc 1 - Scaling (Ins,Bank)'!$A:$W,9+IF($K149="Revenue",1,IF(K149="Carrying Value",2,0)),FALSE),"N/A")</f>
        <v>N/A</v>
      </c>
      <c r="M149" s="161" t="str">
        <f t="shared" si="20"/>
        <v>N/A</v>
      </c>
      <c r="N149" s="162" t="str">
        <f t="shared" si="21"/>
        <v>N/A</v>
      </c>
      <c r="O149" s="156" t="e">
        <f>VLOOKUP($E149,'Calc 1 - Scaling (Ins,Bank)'!$A:$W,12,FALSE)</f>
        <v>#N/A</v>
      </c>
      <c r="P149" s="160" t="str">
        <f>IFERROR(VLOOKUP($E149,'Calc 1 - Scaling (Ins,Bank)'!$A:$W,13+IF(O149="Revenue",1,IF(O149="Carrying Value",2,0)),FALSE),"N/A")</f>
        <v>N/A</v>
      </c>
      <c r="Q149" s="161" t="str">
        <f t="shared" si="22"/>
        <v>N/A</v>
      </c>
      <c r="R149" s="162" t="str">
        <f t="shared" si="23"/>
        <v>N/A</v>
      </c>
      <c r="S149" s="156" t="e">
        <f>VLOOKUP($E149,'Calc 1 - Scaling (Ins,Bank)'!$A:$W,16,FALSE)</f>
        <v>#N/A</v>
      </c>
      <c r="T149" s="160" t="str">
        <f>IFERROR(VLOOKUP($E149,'Calc 1 - Scaling (Ins,Bank)'!$A:$W,17+IF(S149="Revenue",1,IF(S149="Carrying Value",2,0)),FALSE),"N/A")</f>
        <v>N/A</v>
      </c>
      <c r="U149" s="161" t="str">
        <f t="shared" si="24"/>
        <v>N/A</v>
      </c>
      <c r="V149" s="162" t="str">
        <f t="shared" si="25"/>
        <v>N/A</v>
      </c>
      <c r="W149" s="156" t="e">
        <f>VLOOKUP($E149,'Calc 1 - Scaling (Ins,Bank)'!$A:$W,20,FALSE)</f>
        <v>#N/A</v>
      </c>
      <c r="X149" s="160" t="str">
        <f>IFERROR(VLOOKUP($E149,'Calc 1 - Scaling (Ins,Bank)'!$A:$W,21+IF(W149="Revenue",1,IF(W149="Carrying Value",2,0)),FALSE),"N/A")</f>
        <v>N/A</v>
      </c>
      <c r="Y149" s="161" t="str">
        <f t="shared" si="26"/>
        <v>N/A</v>
      </c>
      <c r="Z149" s="162" t="str">
        <f t="shared" si="27"/>
        <v>N/A</v>
      </c>
      <c r="AP149" s="3"/>
    </row>
    <row r="150" spans="1:42" x14ac:dyDescent="0.2">
      <c r="A150" s="68">
        <f t="shared" si="11"/>
        <v>93</v>
      </c>
      <c r="B150" s="154">
        <f>'Input 2 - Inventory'!C100</f>
        <v>0</v>
      </c>
      <c r="C150" s="155">
        <f>'Input 2 - Inventory'!E100</f>
        <v>0</v>
      </c>
      <c r="D150" s="155" t="str">
        <f>IF(OR(LEFT(E150,5)= "Asset",LEFT(E150,5)="Other"),"N/A",'Input 1 - Schedule 1'!B102 &amp; " (Ins/Bank)")</f>
        <v xml:space="preserve"> (Ins/Bank)</v>
      </c>
      <c r="E150" s="156">
        <f>'Input 2 - Inventory'!F100</f>
        <v>0</v>
      </c>
      <c r="F150" s="157">
        <f>'Input 1 - Schedule 1'!AH102</f>
        <v>0</v>
      </c>
      <c r="G150" s="157">
        <f>'Input 2 - Inventory'!R100</f>
        <v>0</v>
      </c>
      <c r="H150" s="157">
        <f>'Input 2 - Inventory'!AG100</f>
        <v>0</v>
      </c>
      <c r="I150" s="158">
        <f>'Input 2 - Inventory'!L100</f>
        <v>0</v>
      </c>
      <c r="J150" s="159">
        <f>'Input 2 - Inventory'!AA100</f>
        <v>0</v>
      </c>
      <c r="K150" s="156" t="e">
        <f>VLOOKUP($E150,'Calc 1 - Scaling (Ins,Bank)'!$A:$W,8,FALSE)</f>
        <v>#N/A</v>
      </c>
      <c r="L150" s="160" t="str">
        <f>IFERROR(VLOOKUP($E150,'Calc 1 - Scaling (Ins,Bank)'!$A:$W,9+IF($K150="Revenue",1,IF(K150="Carrying Value",2,0)),FALSE),"N/A")</f>
        <v>N/A</v>
      </c>
      <c r="M150" s="161" t="str">
        <f t="shared" si="20"/>
        <v>N/A</v>
      </c>
      <c r="N150" s="162" t="str">
        <f t="shared" si="21"/>
        <v>N/A</v>
      </c>
      <c r="O150" s="156" t="e">
        <f>VLOOKUP($E150,'Calc 1 - Scaling (Ins,Bank)'!$A:$W,12,FALSE)</f>
        <v>#N/A</v>
      </c>
      <c r="P150" s="160" t="str">
        <f>IFERROR(VLOOKUP($E150,'Calc 1 - Scaling (Ins,Bank)'!$A:$W,13+IF(O150="Revenue",1,IF(O150="Carrying Value",2,0)),FALSE),"N/A")</f>
        <v>N/A</v>
      </c>
      <c r="Q150" s="161" t="str">
        <f t="shared" si="22"/>
        <v>N/A</v>
      </c>
      <c r="R150" s="162" t="str">
        <f t="shared" si="23"/>
        <v>N/A</v>
      </c>
      <c r="S150" s="156" t="e">
        <f>VLOOKUP($E150,'Calc 1 - Scaling (Ins,Bank)'!$A:$W,16,FALSE)</f>
        <v>#N/A</v>
      </c>
      <c r="T150" s="160" t="str">
        <f>IFERROR(VLOOKUP($E150,'Calc 1 - Scaling (Ins,Bank)'!$A:$W,17+IF(S150="Revenue",1,IF(S150="Carrying Value",2,0)),FALSE),"N/A")</f>
        <v>N/A</v>
      </c>
      <c r="U150" s="161" t="str">
        <f t="shared" si="24"/>
        <v>N/A</v>
      </c>
      <c r="V150" s="162" t="str">
        <f t="shared" si="25"/>
        <v>N/A</v>
      </c>
      <c r="W150" s="156" t="e">
        <f>VLOOKUP($E150,'Calc 1 - Scaling (Ins,Bank)'!$A:$W,20,FALSE)</f>
        <v>#N/A</v>
      </c>
      <c r="X150" s="160" t="str">
        <f>IFERROR(VLOOKUP($E150,'Calc 1 - Scaling (Ins,Bank)'!$A:$W,21+IF(W150="Revenue",1,IF(W150="Carrying Value",2,0)),FALSE),"N/A")</f>
        <v>N/A</v>
      </c>
      <c r="Y150" s="161" t="str">
        <f t="shared" si="26"/>
        <v>N/A</v>
      </c>
      <c r="Z150" s="162" t="str">
        <f t="shared" si="27"/>
        <v>N/A</v>
      </c>
      <c r="AP150" s="3"/>
    </row>
    <row r="151" spans="1:42" x14ac:dyDescent="0.2">
      <c r="A151" s="68">
        <f t="shared" si="11"/>
        <v>94</v>
      </c>
      <c r="B151" s="154">
        <f>'Input 2 - Inventory'!C101</f>
        <v>0</v>
      </c>
      <c r="C151" s="155">
        <f>'Input 2 - Inventory'!E101</f>
        <v>0</v>
      </c>
      <c r="D151" s="155" t="str">
        <f>IF(OR(LEFT(E151,5)= "Asset",LEFT(E151,5)="Other"),"N/A",'Input 1 - Schedule 1'!B103 &amp; " (Ins/Bank)")</f>
        <v xml:space="preserve"> (Ins/Bank)</v>
      </c>
      <c r="E151" s="156">
        <f>'Input 2 - Inventory'!F101</f>
        <v>0</v>
      </c>
      <c r="F151" s="157">
        <f>'Input 1 - Schedule 1'!AH103</f>
        <v>0</v>
      </c>
      <c r="G151" s="157">
        <f>'Input 2 - Inventory'!R101</f>
        <v>0</v>
      </c>
      <c r="H151" s="157">
        <f>'Input 2 - Inventory'!AG101</f>
        <v>0</v>
      </c>
      <c r="I151" s="158">
        <f>'Input 2 - Inventory'!L101</f>
        <v>0</v>
      </c>
      <c r="J151" s="159">
        <f>'Input 2 - Inventory'!AA101</f>
        <v>0</v>
      </c>
      <c r="K151" s="156" t="e">
        <f>VLOOKUP($E151,'Calc 1 - Scaling (Ins,Bank)'!$A:$W,8,FALSE)</f>
        <v>#N/A</v>
      </c>
      <c r="L151" s="160" t="str">
        <f>IFERROR(VLOOKUP($E151,'Calc 1 - Scaling (Ins,Bank)'!$A:$W,9+IF($K151="Revenue",1,IF(K151="Carrying Value",2,0)),FALSE),"N/A")</f>
        <v>N/A</v>
      </c>
      <c r="M151" s="161" t="str">
        <f t="shared" si="20"/>
        <v>N/A</v>
      </c>
      <c r="N151" s="162" t="str">
        <f t="shared" si="21"/>
        <v>N/A</v>
      </c>
      <c r="O151" s="156" t="e">
        <f>VLOOKUP($E151,'Calc 1 - Scaling (Ins,Bank)'!$A:$W,12,FALSE)</f>
        <v>#N/A</v>
      </c>
      <c r="P151" s="160" t="str">
        <f>IFERROR(VLOOKUP($E151,'Calc 1 - Scaling (Ins,Bank)'!$A:$W,13+IF(O151="Revenue",1,IF(O151="Carrying Value",2,0)),FALSE),"N/A")</f>
        <v>N/A</v>
      </c>
      <c r="Q151" s="161" t="str">
        <f t="shared" si="22"/>
        <v>N/A</v>
      </c>
      <c r="R151" s="162" t="str">
        <f t="shared" si="23"/>
        <v>N/A</v>
      </c>
      <c r="S151" s="156" t="e">
        <f>VLOOKUP($E151,'Calc 1 - Scaling (Ins,Bank)'!$A:$W,16,FALSE)</f>
        <v>#N/A</v>
      </c>
      <c r="T151" s="160" t="str">
        <f>IFERROR(VLOOKUP($E151,'Calc 1 - Scaling (Ins,Bank)'!$A:$W,17+IF(S151="Revenue",1,IF(S151="Carrying Value",2,0)),FALSE),"N/A")</f>
        <v>N/A</v>
      </c>
      <c r="U151" s="161" t="str">
        <f t="shared" si="24"/>
        <v>N/A</v>
      </c>
      <c r="V151" s="162" t="str">
        <f t="shared" si="25"/>
        <v>N/A</v>
      </c>
      <c r="W151" s="156" t="e">
        <f>VLOOKUP($E151,'Calc 1 - Scaling (Ins,Bank)'!$A:$W,20,FALSE)</f>
        <v>#N/A</v>
      </c>
      <c r="X151" s="160" t="str">
        <f>IFERROR(VLOOKUP($E151,'Calc 1 - Scaling (Ins,Bank)'!$A:$W,21+IF(W151="Revenue",1,IF(W151="Carrying Value",2,0)),FALSE),"N/A")</f>
        <v>N/A</v>
      </c>
      <c r="Y151" s="161" t="str">
        <f t="shared" si="26"/>
        <v>N/A</v>
      </c>
      <c r="Z151" s="162" t="str">
        <f t="shared" si="27"/>
        <v>N/A</v>
      </c>
      <c r="AP151" s="3"/>
    </row>
    <row r="152" spans="1:42" x14ac:dyDescent="0.2">
      <c r="A152" s="68">
        <f t="shared" si="11"/>
        <v>95</v>
      </c>
      <c r="B152" s="154">
        <f>'Input 2 - Inventory'!C102</f>
        <v>0</v>
      </c>
      <c r="C152" s="155">
        <f>'Input 2 - Inventory'!E102</f>
        <v>0</v>
      </c>
      <c r="D152" s="155" t="str">
        <f>IF(OR(LEFT(E152,5)= "Asset",LEFT(E152,5)="Other"),"N/A",'Input 1 - Schedule 1'!B104 &amp; " (Ins/Bank)")</f>
        <v xml:space="preserve"> (Ins/Bank)</v>
      </c>
      <c r="E152" s="156">
        <f>'Input 2 - Inventory'!F102</f>
        <v>0</v>
      </c>
      <c r="F152" s="157">
        <f>'Input 1 - Schedule 1'!AH104</f>
        <v>0</v>
      </c>
      <c r="G152" s="157">
        <f>'Input 2 - Inventory'!R102</f>
        <v>0</v>
      </c>
      <c r="H152" s="157">
        <f>'Input 2 - Inventory'!AG102</f>
        <v>0</v>
      </c>
      <c r="I152" s="158">
        <f>'Input 2 - Inventory'!L102</f>
        <v>0</v>
      </c>
      <c r="J152" s="159">
        <f>'Input 2 - Inventory'!AA102</f>
        <v>0</v>
      </c>
      <c r="K152" s="156" t="e">
        <f>VLOOKUP($E152,'Calc 1 - Scaling (Ins,Bank)'!$A:$W,8,FALSE)</f>
        <v>#N/A</v>
      </c>
      <c r="L152" s="160" t="str">
        <f>IFERROR(VLOOKUP($E152,'Calc 1 - Scaling (Ins,Bank)'!$A:$W,9+IF($K152="Revenue",1,IF(K152="Carrying Value",2,0)),FALSE),"N/A")</f>
        <v>N/A</v>
      </c>
      <c r="M152" s="161" t="str">
        <f t="shared" si="20"/>
        <v>N/A</v>
      </c>
      <c r="N152" s="162" t="str">
        <f t="shared" si="21"/>
        <v>N/A</v>
      </c>
      <c r="O152" s="156" t="e">
        <f>VLOOKUP($E152,'Calc 1 - Scaling (Ins,Bank)'!$A:$W,12,FALSE)</f>
        <v>#N/A</v>
      </c>
      <c r="P152" s="160" t="str">
        <f>IFERROR(VLOOKUP($E152,'Calc 1 - Scaling (Ins,Bank)'!$A:$W,13+IF(O152="Revenue",1,IF(O152="Carrying Value",2,0)),FALSE),"N/A")</f>
        <v>N/A</v>
      </c>
      <c r="Q152" s="161" t="str">
        <f t="shared" si="22"/>
        <v>N/A</v>
      </c>
      <c r="R152" s="162" t="str">
        <f t="shared" si="23"/>
        <v>N/A</v>
      </c>
      <c r="S152" s="156" t="e">
        <f>VLOOKUP($E152,'Calc 1 - Scaling (Ins,Bank)'!$A:$W,16,FALSE)</f>
        <v>#N/A</v>
      </c>
      <c r="T152" s="160" t="str">
        <f>IFERROR(VLOOKUP($E152,'Calc 1 - Scaling (Ins,Bank)'!$A:$W,17+IF(S152="Revenue",1,IF(S152="Carrying Value",2,0)),FALSE),"N/A")</f>
        <v>N/A</v>
      </c>
      <c r="U152" s="161" t="str">
        <f t="shared" si="24"/>
        <v>N/A</v>
      </c>
      <c r="V152" s="162" t="str">
        <f t="shared" si="25"/>
        <v>N/A</v>
      </c>
      <c r="W152" s="156" t="e">
        <f>VLOOKUP($E152,'Calc 1 - Scaling (Ins,Bank)'!$A:$W,20,FALSE)</f>
        <v>#N/A</v>
      </c>
      <c r="X152" s="160" t="str">
        <f>IFERROR(VLOOKUP($E152,'Calc 1 - Scaling (Ins,Bank)'!$A:$W,21+IF(W152="Revenue",1,IF(W152="Carrying Value",2,0)),FALSE),"N/A")</f>
        <v>N/A</v>
      </c>
      <c r="Y152" s="161" t="str">
        <f t="shared" si="26"/>
        <v>N/A</v>
      </c>
      <c r="Z152" s="162" t="str">
        <f t="shared" si="27"/>
        <v>N/A</v>
      </c>
      <c r="AP152" s="3"/>
    </row>
    <row r="153" spans="1:42" x14ac:dyDescent="0.2">
      <c r="A153" s="68">
        <f t="shared" si="11"/>
        <v>96</v>
      </c>
      <c r="B153" s="154">
        <f>'Input 2 - Inventory'!C103</f>
        <v>0</v>
      </c>
      <c r="C153" s="155">
        <f>'Input 2 - Inventory'!E103</f>
        <v>0</v>
      </c>
      <c r="D153" s="155" t="str">
        <f>IF(OR(LEFT(E153,5)= "Asset",LEFT(E153,5)="Other"),"N/A",'Input 1 - Schedule 1'!B105 &amp; " (Ins/Bank)")</f>
        <v xml:space="preserve"> (Ins/Bank)</v>
      </c>
      <c r="E153" s="156">
        <f>'Input 2 - Inventory'!F103</f>
        <v>0</v>
      </c>
      <c r="F153" s="157">
        <f>'Input 1 - Schedule 1'!AH105</f>
        <v>0</v>
      </c>
      <c r="G153" s="157">
        <f>'Input 2 - Inventory'!R103</f>
        <v>0</v>
      </c>
      <c r="H153" s="157">
        <f>'Input 2 - Inventory'!AG103</f>
        <v>0</v>
      </c>
      <c r="I153" s="158">
        <f>'Input 2 - Inventory'!L103</f>
        <v>0</v>
      </c>
      <c r="J153" s="159">
        <f>'Input 2 - Inventory'!AA103</f>
        <v>0</v>
      </c>
      <c r="K153" s="156" t="e">
        <f>VLOOKUP($E153,'Calc 1 - Scaling (Ins,Bank)'!$A:$W,8,FALSE)</f>
        <v>#N/A</v>
      </c>
      <c r="L153" s="160" t="str">
        <f>IFERROR(VLOOKUP($E153,'Calc 1 - Scaling (Ins,Bank)'!$A:$W,9+IF($K153="Revenue",1,IF(K153="Carrying Value",2,0)),FALSE),"N/A")</f>
        <v>N/A</v>
      </c>
      <c r="M153" s="161" t="str">
        <f t="shared" si="20"/>
        <v>N/A</v>
      </c>
      <c r="N153" s="162" t="str">
        <f t="shared" si="21"/>
        <v>N/A</v>
      </c>
      <c r="O153" s="156" t="e">
        <f>VLOOKUP($E153,'Calc 1 - Scaling (Ins,Bank)'!$A:$W,12,FALSE)</f>
        <v>#N/A</v>
      </c>
      <c r="P153" s="160" t="str">
        <f>IFERROR(VLOOKUP($E153,'Calc 1 - Scaling (Ins,Bank)'!$A:$W,13+IF(O153="Revenue",1,IF(O153="Carrying Value",2,0)),FALSE),"N/A")</f>
        <v>N/A</v>
      </c>
      <c r="Q153" s="161" t="str">
        <f t="shared" si="22"/>
        <v>N/A</v>
      </c>
      <c r="R153" s="162" t="str">
        <f t="shared" si="23"/>
        <v>N/A</v>
      </c>
      <c r="S153" s="156" t="e">
        <f>VLOOKUP($E153,'Calc 1 - Scaling (Ins,Bank)'!$A:$W,16,FALSE)</f>
        <v>#N/A</v>
      </c>
      <c r="T153" s="160" t="str">
        <f>IFERROR(VLOOKUP($E153,'Calc 1 - Scaling (Ins,Bank)'!$A:$W,17+IF(S153="Revenue",1,IF(S153="Carrying Value",2,0)),FALSE),"N/A")</f>
        <v>N/A</v>
      </c>
      <c r="U153" s="161" t="str">
        <f t="shared" si="24"/>
        <v>N/A</v>
      </c>
      <c r="V153" s="162" t="str">
        <f t="shared" si="25"/>
        <v>N/A</v>
      </c>
      <c r="W153" s="156" t="e">
        <f>VLOOKUP($E153,'Calc 1 - Scaling (Ins,Bank)'!$A:$W,20,FALSE)</f>
        <v>#N/A</v>
      </c>
      <c r="X153" s="160" t="str">
        <f>IFERROR(VLOOKUP($E153,'Calc 1 - Scaling (Ins,Bank)'!$A:$W,21+IF(W153="Revenue",1,IF(W153="Carrying Value",2,0)),FALSE),"N/A")</f>
        <v>N/A</v>
      </c>
      <c r="Y153" s="161" t="str">
        <f t="shared" si="26"/>
        <v>N/A</v>
      </c>
      <c r="Z153" s="162" t="str">
        <f t="shared" si="27"/>
        <v>N/A</v>
      </c>
      <c r="AP153" s="3"/>
    </row>
    <row r="154" spans="1:42" x14ac:dyDescent="0.2">
      <c r="A154" s="68">
        <f t="shared" si="11"/>
        <v>97</v>
      </c>
      <c r="B154" s="154">
        <f>'Input 2 - Inventory'!C104</f>
        <v>0</v>
      </c>
      <c r="C154" s="155">
        <f>'Input 2 - Inventory'!E104</f>
        <v>0</v>
      </c>
      <c r="D154" s="155" t="str">
        <f>IF(OR(LEFT(E154,5)= "Asset",LEFT(E154,5)="Other"),"N/A",'Input 1 - Schedule 1'!B106 &amp; " (Ins/Bank)")</f>
        <v xml:space="preserve"> (Ins/Bank)</v>
      </c>
      <c r="E154" s="156">
        <f>'Input 2 - Inventory'!F104</f>
        <v>0</v>
      </c>
      <c r="F154" s="157">
        <f>'Input 1 - Schedule 1'!AH106</f>
        <v>0</v>
      </c>
      <c r="G154" s="157">
        <f>'Input 2 - Inventory'!R104</f>
        <v>0</v>
      </c>
      <c r="H154" s="157">
        <f>'Input 2 - Inventory'!AG104</f>
        <v>0</v>
      </c>
      <c r="I154" s="158">
        <f>'Input 2 - Inventory'!L104</f>
        <v>0</v>
      </c>
      <c r="J154" s="159">
        <f>'Input 2 - Inventory'!AA104</f>
        <v>0</v>
      </c>
      <c r="K154" s="156" t="e">
        <f>VLOOKUP($E154,'Calc 1 - Scaling (Ins,Bank)'!$A:$W,8,FALSE)</f>
        <v>#N/A</v>
      </c>
      <c r="L154" s="160" t="str">
        <f>IFERROR(VLOOKUP($E154,'Calc 1 - Scaling (Ins,Bank)'!$A:$W,9+IF($K154="Revenue",1,IF(K154="Carrying Value",2,0)),FALSE),"N/A")</f>
        <v>N/A</v>
      </c>
      <c r="M154" s="161" t="str">
        <f t="shared" si="20"/>
        <v>N/A</v>
      </c>
      <c r="N154" s="162" t="str">
        <f t="shared" si="21"/>
        <v>N/A</v>
      </c>
      <c r="O154" s="156" t="e">
        <f>VLOOKUP($E154,'Calc 1 - Scaling (Ins,Bank)'!$A:$W,12,FALSE)</f>
        <v>#N/A</v>
      </c>
      <c r="P154" s="160" t="str">
        <f>IFERROR(VLOOKUP($E154,'Calc 1 - Scaling (Ins,Bank)'!$A:$W,13+IF(O154="Revenue",1,IF(O154="Carrying Value",2,0)),FALSE),"N/A")</f>
        <v>N/A</v>
      </c>
      <c r="Q154" s="161" t="str">
        <f t="shared" si="22"/>
        <v>N/A</v>
      </c>
      <c r="R154" s="162" t="str">
        <f t="shared" si="23"/>
        <v>N/A</v>
      </c>
      <c r="S154" s="156" t="e">
        <f>VLOOKUP($E154,'Calc 1 - Scaling (Ins,Bank)'!$A:$W,16,FALSE)</f>
        <v>#N/A</v>
      </c>
      <c r="T154" s="160" t="str">
        <f>IFERROR(VLOOKUP($E154,'Calc 1 - Scaling (Ins,Bank)'!$A:$W,17+IF(S154="Revenue",1,IF(S154="Carrying Value",2,0)),FALSE),"N/A")</f>
        <v>N/A</v>
      </c>
      <c r="U154" s="161" t="str">
        <f t="shared" si="24"/>
        <v>N/A</v>
      </c>
      <c r="V154" s="162" t="str">
        <f t="shared" si="25"/>
        <v>N/A</v>
      </c>
      <c r="W154" s="156" t="e">
        <f>VLOOKUP($E154,'Calc 1 - Scaling (Ins,Bank)'!$A:$W,20,FALSE)</f>
        <v>#N/A</v>
      </c>
      <c r="X154" s="160" t="str">
        <f>IFERROR(VLOOKUP($E154,'Calc 1 - Scaling (Ins,Bank)'!$A:$W,21+IF(W154="Revenue",1,IF(W154="Carrying Value",2,0)),FALSE),"N/A")</f>
        <v>N/A</v>
      </c>
      <c r="Y154" s="161" t="str">
        <f t="shared" si="26"/>
        <v>N/A</v>
      </c>
      <c r="Z154" s="162" t="str">
        <f t="shared" si="27"/>
        <v>N/A</v>
      </c>
      <c r="AP154" s="3"/>
    </row>
    <row r="155" spans="1:42" x14ac:dyDescent="0.2">
      <c r="A155" s="68">
        <f t="shared" si="11"/>
        <v>98</v>
      </c>
      <c r="B155" s="154">
        <f>'Input 2 - Inventory'!C105</f>
        <v>0</v>
      </c>
      <c r="C155" s="155">
        <f>'Input 2 - Inventory'!E105</f>
        <v>0</v>
      </c>
      <c r="D155" s="155" t="str">
        <f>IF(OR(LEFT(E155,5)= "Asset",LEFT(E155,5)="Other"),"N/A",'Input 1 - Schedule 1'!B107 &amp; " (Ins/Bank)")</f>
        <v xml:space="preserve"> (Ins/Bank)</v>
      </c>
      <c r="E155" s="156">
        <f>'Input 2 - Inventory'!F105</f>
        <v>0</v>
      </c>
      <c r="F155" s="157">
        <f>'Input 1 - Schedule 1'!AH107</f>
        <v>0</v>
      </c>
      <c r="G155" s="157">
        <f>'Input 2 - Inventory'!R105</f>
        <v>0</v>
      </c>
      <c r="H155" s="157">
        <f>'Input 2 - Inventory'!AG105</f>
        <v>0</v>
      </c>
      <c r="I155" s="158">
        <f>'Input 2 - Inventory'!L105</f>
        <v>0</v>
      </c>
      <c r="J155" s="159">
        <f>'Input 2 - Inventory'!AA105</f>
        <v>0</v>
      </c>
      <c r="K155" s="156" t="e">
        <f>VLOOKUP($E155,'Calc 1 - Scaling (Ins,Bank)'!$A:$W,8,FALSE)</f>
        <v>#N/A</v>
      </c>
      <c r="L155" s="160" t="str">
        <f>IFERROR(VLOOKUP($E155,'Calc 1 - Scaling (Ins,Bank)'!$A:$W,9+IF($K155="Revenue",1,IF(K155="Carrying Value",2,0)),FALSE),"N/A")</f>
        <v>N/A</v>
      </c>
      <c r="M155" s="161" t="str">
        <f t="shared" si="20"/>
        <v>N/A</v>
      </c>
      <c r="N155" s="162" t="str">
        <f t="shared" si="21"/>
        <v>N/A</v>
      </c>
      <c r="O155" s="156" t="e">
        <f>VLOOKUP($E155,'Calc 1 - Scaling (Ins,Bank)'!$A:$W,12,FALSE)</f>
        <v>#N/A</v>
      </c>
      <c r="P155" s="160" t="str">
        <f>IFERROR(VLOOKUP($E155,'Calc 1 - Scaling (Ins,Bank)'!$A:$W,13+IF(O155="Revenue",1,IF(O155="Carrying Value",2,0)),FALSE),"N/A")</f>
        <v>N/A</v>
      </c>
      <c r="Q155" s="161" t="str">
        <f t="shared" si="22"/>
        <v>N/A</v>
      </c>
      <c r="R155" s="162" t="str">
        <f t="shared" si="23"/>
        <v>N/A</v>
      </c>
      <c r="S155" s="156" t="e">
        <f>VLOOKUP($E155,'Calc 1 - Scaling (Ins,Bank)'!$A:$W,16,FALSE)</f>
        <v>#N/A</v>
      </c>
      <c r="T155" s="160" t="str">
        <f>IFERROR(VLOOKUP($E155,'Calc 1 - Scaling (Ins,Bank)'!$A:$W,17+IF(S155="Revenue",1,IF(S155="Carrying Value",2,0)),FALSE),"N/A")</f>
        <v>N/A</v>
      </c>
      <c r="U155" s="161" t="str">
        <f t="shared" si="24"/>
        <v>N/A</v>
      </c>
      <c r="V155" s="162" t="str">
        <f t="shared" si="25"/>
        <v>N/A</v>
      </c>
      <c r="W155" s="156" t="e">
        <f>VLOOKUP($E155,'Calc 1 - Scaling (Ins,Bank)'!$A:$W,20,FALSE)</f>
        <v>#N/A</v>
      </c>
      <c r="X155" s="160" t="str">
        <f>IFERROR(VLOOKUP($E155,'Calc 1 - Scaling (Ins,Bank)'!$A:$W,21+IF(W155="Revenue",1,IF(W155="Carrying Value",2,0)),FALSE),"N/A")</f>
        <v>N/A</v>
      </c>
      <c r="Y155" s="161" t="str">
        <f t="shared" si="26"/>
        <v>N/A</v>
      </c>
      <c r="Z155" s="162" t="str">
        <f t="shared" si="27"/>
        <v>N/A</v>
      </c>
      <c r="AP155" s="3"/>
    </row>
    <row r="156" spans="1:42" x14ac:dyDescent="0.2">
      <c r="A156" s="68">
        <f t="shared" si="11"/>
        <v>99</v>
      </c>
      <c r="B156" s="154">
        <f>'Input 2 - Inventory'!C106</f>
        <v>0</v>
      </c>
      <c r="C156" s="155">
        <f>'Input 2 - Inventory'!E106</f>
        <v>0</v>
      </c>
      <c r="D156" s="155" t="str">
        <f>IF(OR(LEFT(E156,5)= "Asset",LEFT(E156,5)="Other"),"N/A",'Input 1 - Schedule 1'!B108 &amp; " (Ins/Bank)")</f>
        <v xml:space="preserve"> (Ins/Bank)</v>
      </c>
      <c r="E156" s="156">
        <f>'Input 2 - Inventory'!F106</f>
        <v>0</v>
      </c>
      <c r="F156" s="157">
        <f>'Input 1 - Schedule 1'!AH108</f>
        <v>0</v>
      </c>
      <c r="G156" s="157">
        <f>'Input 2 - Inventory'!R106</f>
        <v>0</v>
      </c>
      <c r="H156" s="157">
        <f>'Input 2 - Inventory'!AG106</f>
        <v>0</v>
      </c>
      <c r="I156" s="158">
        <f>'Input 2 - Inventory'!L106</f>
        <v>0</v>
      </c>
      <c r="J156" s="159">
        <f>'Input 2 - Inventory'!AA106</f>
        <v>0</v>
      </c>
      <c r="K156" s="156" t="e">
        <f>VLOOKUP($E156,'Calc 1 - Scaling (Ins,Bank)'!$A:$W,8,FALSE)</f>
        <v>#N/A</v>
      </c>
      <c r="L156" s="160" t="str">
        <f>IFERROR(VLOOKUP($E156,'Calc 1 - Scaling (Ins,Bank)'!$A:$W,9+IF($K156="Revenue",1,IF(K156="Carrying Value",2,0)),FALSE),"N/A")</f>
        <v>N/A</v>
      </c>
      <c r="M156" s="161" t="str">
        <f t="shared" si="20"/>
        <v>N/A</v>
      </c>
      <c r="N156" s="162" t="str">
        <f t="shared" si="21"/>
        <v>N/A</v>
      </c>
      <c r="O156" s="156" t="e">
        <f>VLOOKUP($E156,'Calc 1 - Scaling (Ins,Bank)'!$A:$W,12,FALSE)</f>
        <v>#N/A</v>
      </c>
      <c r="P156" s="160" t="str">
        <f>IFERROR(VLOOKUP($E156,'Calc 1 - Scaling (Ins,Bank)'!$A:$W,13+IF(O156="Revenue",1,IF(O156="Carrying Value",2,0)),FALSE),"N/A")</f>
        <v>N/A</v>
      </c>
      <c r="Q156" s="161" t="str">
        <f t="shared" si="22"/>
        <v>N/A</v>
      </c>
      <c r="R156" s="162" t="str">
        <f t="shared" si="23"/>
        <v>N/A</v>
      </c>
      <c r="S156" s="156" t="e">
        <f>VLOOKUP($E156,'Calc 1 - Scaling (Ins,Bank)'!$A:$W,16,FALSE)</f>
        <v>#N/A</v>
      </c>
      <c r="T156" s="160" t="str">
        <f>IFERROR(VLOOKUP($E156,'Calc 1 - Scaling (Ins,Bank)'!$A:$W,17+IF(S156="Revenue",1,IF(S156="Carrying Value",2,0)),FALSE),"N/A")</f>
        <v>N/A</v>
      </c>
      <c r="U156" s="161" t="str">
        <f t="shared" si="24"/>
        <v>N/A</v>
      </c>
      <c r="V156" s="162" t="str">
        <f t="shared" si="25"/>
        <v>N/A</v>
      </c>
      <c r="W156" s="156" t="e">
        <f>VLOOKUP($E156,'Calc 1 - Scaling (Ins,Bank)'!$A:$W,20,FALSE)</f>
        <v>#N/A</v>
      </c>
      <c r="X156" s="160" t="str">
        <f>IFERROR(VLOOKUP($E156,'Calc 1 - Scaling (Ins,Bank)'!$A:$W,21+IF(W156="Revenue",1,IF(W156="Carrying Value",2,0)),FALSE),"N/A")</f>
        <v>N/A</v>
      </c>
      <c r="Y156" s="161" t="str">
        <f t="shared" si="26"/>
        <v>N/A</v>
      </c>
      <c r="Z156" s="162" t="str">
        <f t="shared" si="27"/>
        <v>N/A</v>
      </c>
      <c r="AP156" s="3"/>
    </row>
    <row r="157" spans="1:42" x14ac:dyDescent="0.2">
      <c r="A157" s="68">
        <f t="shared" si="11"/>
        <v>100</v>
      </c>
      <c r="B157" s="154">
        <f>'Input 2 - Inventory'!C107</f>
        <v>0</v>
      </c>
      <c r="C157" s="155">
        <f>'Input 2 - Inventory'!E107</f>
        <v>0</v>
      </c>
      <c r="D157" s="155" t="str">
        <f>IF(OR(LEFT(E157,5)= "Asset",LEFT(E157,5)="Other"),"N/A",'Input 1 - Schedule 1'!B109 &amp; " (Ins/Bank)")</f>
        <v xml:space="preserve"> (Ins/Bank)</v>
      </c>
      <c r="E157" s="156">
        <f>'Input 2 - Inventory'!F107</f>
        <v>0</v>
      </c>
      <c r="F157" s="157">
        <f>'Input 1 - Schedule 1'!AH109</f>
        <v>0</v>
      </c>
      <c r="G157" s="157">
        <f>'Input 2 - Inventory'!R107</f>
        <v>0</v>
      </c>
      <c r="H157" s="157">
        <f>'Input 2 - Inventory'!AG107</f>
        <v>0</v>
      </c>
      <c r="I157" s="158">
        <f>'Input 2 - Inventory'!L107</f>
        <v>0</v>
      </c>
      <c r="J157" s="159">
        <f>'Input 2 - Inventory'!AA107</f>
        <v>0</v>
      </c>
      <c r="K157" s="156" t="e">
        <f>VLOOKUP($E157,'Calc 1 - Scaling (Ins,Bank)'!$A:$W,8,FALSE)</f>
        <v>#N/A</v>
      </c>
      <c r="L157" s="160" t="str">
        <f>IFERROR(VLOOKUP($E157,'Calc 1 - Scaling (Ins,Bank)'!$A:$W,9+IF($K157="Revenue",1,IF(K157="Carrying Value",2,0)),FALSE),"N/A")</f>
        <v>N/A</v>
      </c>
      <c r="M157" s="161" t="str">
        <f t="shared" si="20"/>
        <v>N/A</v>
      </c>
      <c r="N157" s="162" t="str">
        <f t="shared" si="21"/>
        <v>N/A</v>
      </c>
      <c r="O157" s="156" t="e">
        <f>VLOOKUP($E157,'Calc 1 - Scaling (Ins,Bank)'!$A:$W,12,FALSE)</f>
        <v>#N/A</v>
      </c>
      <c r="P157" s="160" t="str">
        <f>IFERROR(VLOOKUP($E157,'Calc 1 - Scaling (Ins,Bank)'!$A:$W,13+IF(O157="Revenue",1,IF(O157="Carrying Value",2,0)),FALSE),"N/A")</f>
        <v>N/A</v>
      </c>
      <c r="Q157" s="161" t="str">
        <f t="shared" si="22"/>
        <v>N/A</v>
      </c>
      <c r="R157" s="162" t="str">
        <f t="shared" si="23"/>
        <v>N/A</v>
      </c>
      <c r="S157" s="156" t="e">
        <f>VLOOKUP($E157,'Calc 1 - Scaling (Ins,Bank)'!$A:$W,16,FALSE)</f>
        <v>#N/A</v>
      </c>
      <c r="T157" s="160" t="str">
        <f>IFERROR(VLOOKUP($E157,'Calc 1 - Scaling (Ins,Bank)'!$A:$W,17+IF(S157="Revenue",1,IF(S157="Carrying Value",2,0)),FALSE),"N/A")</f>
        <v>N/A</v>
      </c>
      <c r="U157" s="161" t="str">
        <f t="shared" si="24"/>
        <v>N/A</v>
      </c>
      <c r="V157" s="162" t="str">
        <f t="shared" si="25"/>
        <v>N/A</v>
      </c>
      <c r="W157" s="156" t="e">
        <f>VLOOKUP($E157,'Calc 1 - Scaling (Ins,Bank)'!$A:$W,20,FALSE)</f>
        <v>#N/A</v>
      </c>
      <c r="X157" s="160" t="str">
        <f>IFERROR(VLOOKUP($E157,'Calc 1 - Scaling (Ins,Bank)'!$A:$W,21+IF(W157="Revenue",1,IF(W157="Carrying Value",2,0)),FALSE),"N/A")</f>
        <v>N/A</v>
      </c>
      <c r="Y157" s="161" t="str">
        <f t="shared" si="26"/>
        <v>N/A</v>
      </c>
      <c r="Z157" s="162" t="str">
        <f t="shared" si="27"/>
        <v>N/A</v>
      </c>
      <c r="AP157" s="3"/>
    </row>
    <row r="158" spans="1:42" x14ac:dyDescent="0.2">
      <c r="A158" s="68">
        <f t="shared" si="11"/>
        <v>101</v>
      </c>
      <c r="B158" s="154">
        <f>'Input 2 - Inventory'!C108</f>
        <v>0</v>
      </c>
      <c r="C158" s="155">
        <f>'Input 2 - Inventory'!E108</f>
        <v>0</v>
      </c>
      <c r="D158" s="155" t="str">
        <f>IF(OR(LEFT(E158,5)= "Asset",LEFT(E158,5)="Other"),"N/A",'Input 1 - Schedule 1'!B110 &amp; " (Ins/Bank)")</f>
        <v xml:space="preserve"> (Ins/Bank)</v>
      </c>
      <c r="E158" s="156">
        <f>'Input 2 - Inventory'!F108</f>
        <v>0</v>
      </c>
      <c r="F158" s="157">
        <f>'Input 1 - Schedule 1'!AH110</f>
        <v>0</v>
      </c>
      <c r="G158" s="157">
        <f>'Input 2 - Inventory'!R108</f>
        <v>0</v>
      </c>
      <c r="H158" s="157">
        <f>'Input 2 - Inventory'!AG108</f>
        <v>0</v>
      </c>
      <c r="I158" s="158">
        <f>'Input 2 - Inventory'!L108</f>
        <v>0</v>
      </c>
      <c r="J158" s="159">
        <f>'Input 2 - Inventory'!AA108</f>
        <v>0</v>
      </c>
      <c r="K158" s="156" t="e">
        <f>VLOOKUP($E158,'Calc 1 - Scaling (Ins,Bank)'!$A:$W,8,FALSE)</f>
        <v>#N/A</v>
      </c>
      <c r="L158" s="160" t="str">
        <f>IFERROR(VLOOKUP($E158,'Calc 1 - Scaling (Ins,Bank)'!$A:$W,9+IF($K158="Revenue",1,IF(K158="Carrying Value",2,0)),FALSE),"N/A")</f>
        <v>N/A</v>
      </c>
      <c r="M158" s="161" t="str">
        <f t="shared" si="20"/>
        <v>N/A</v>
      </c>
      <c r="N158" s="162" t="str">
        <f t="shared" si="21"/>
        <v>N/A</v>
      </c>
      <c r="O158" s="156" t="e">
        <f>VLOOKUP($E158,'Calc 1 - Scaling (Ins,Bank)'!$A:$W,12,FALSE)</f>
        <v>#N/A</v>
      </c>
      <c r="P158" s="160" t="str">
        <f>IFERROR(VLOOKUP($E158,'Calc 1 - Scaling (Ins,Bank)'!$A:$W,13+IF(O158="Revenue",1,IF(O158="Carrying Value",2,0)),FALSE),"N/A")</f>
        <v>N/A</v>
      </c>
      <c r="Q158" s="161" t="str">
        <f t="shared" si="22"/>
        <v>N/A</v>
      </c>
      <c r="R158" s="162" t="str">
        <f t="shared" si="23"/>
        <v>N/A</v>
      </c>
      <c r="S158" s="156" t="e">
        <f>VLOOKUP($E158,'Calc 1 - Scaling (Ins,Bank)'!$A:$W,16,FALSE)</f>
        <v>#N/A</v>
      </c>
      <c r="T158" s="160" t="str">
        <f>IFERROR(VLOOKUP($E158,'Calc 1 - Scaling (Ins,Bank)'!$A:$W,17+IF(S158="Revenue",1,IF(S158="Carrying Value",2,0)),FALSE),"N/A")</f>
        <v>N/A</v>
      </c>
      <c r="U158" s="161" t="str">
        <f t="shared" si="24"/>
        <v>N/A</v>
      </c>
      <c r="V158" s="162" t="str">
        <f t="shared" si="25"/>
        <v>N/A</v>
      </c>
      <c r="W158" s="156" t="e">
        <f>VLOOKUP($E158,'Calc 1 - Scaling (Ins,Bank)'!$A:$W,20,FALSE)</f>
        <v>#N/A</v>
      </c>
      <c r="X158" s="160" t="str">
        <f>IFERROR(VLOOKUP($E158,'Calc 1 - Scaling (Ins,Bank)'!$A:$W,21+IF(W158="Revenue",1,IF(W158="Carrying Value",2,0)),FALSE),"N/A")</f>
        <v>N/A</v>
      </c>
      <c r="Y158" s="161" t="str">
        <f t="shared" si="26"/>
        <v>N/A</v>
      </c>
      <c r="Z158" s="162" t="str">
        <f t="shared" si="27"/>
        <v>N/A</v>
      </c>
      <c r="AP158" s="3"/>
    </row>
    <row r="159" spans="1:42" x14ac:dyDescent="0.2">
      <c r="A159" s="68">
        <f t="shared" si="11"/>
        <v>102</v>
      </c>
      <c r="B159" s="154">
        <f>'Input 2 - Inventory'!C109</f>
        <v>0</v>
      </c>
      <c r="C159" s="155">
        <f>'Input 2 - Inventory'!E109</f>
        <v>0</v>
      </c>
      <c r="D159" s="155" t="str">
        <f>IF(OR(LEFT(E159,5)= "Asset",LEFT(E159,5)="Other"),"N/A",'Input 1 - Schedule 1'!B111 &amp; " (Ins/Bank)")</f>
        <v xml:space="preserve"> (Ins/Bank)</v>
      </c>
      <c r="E159" s="156">
        <f>'Input 2 - Inventory'!F109</f>
        <v>0</v>
      </c>
      <c r="F159" s="157">
        <f>'Input 1 - Schedule 1'!AH111</f>
        <v>0</v>
      </c>
      <c r="G159" s="157">
        <f>'Input 2 - Inventory'!R109</f>
        <v>0</v>
      </c>
      <c r="H159" s="157">
        <f>'Input 2 - Inventory'!AG109</f>
        <v>0</v>
      </c>
      <c r="I159" s="158">
        <f>'Input 2 - Inventory'!L109</f>
        <v>0</v>
      </c>
      <c r="J159" s="159">
        <f>'Input 2 - Inventory'!AA109</f>
        <v>0</v>
      </c>
      <c r="K159" s="156" t="e">
        <f>VLOOKUP($E159,'Calc 1 - Scaling (Ins,Bank)'!$A:$W,8,FALSE)</f>
        <v>#N/A</v>
      </c>
      <c r="L159" s="160" t="str">
        <f>IFERROR(VLOOKUP($E159,'Calc 1 - Scaling (Ins,Bank)'!$A:$W,9+IF($K159="Revenue",1,IF(K159="Carrying Value",2,0)),FALSE),"N/A")</f>
        <v>N/A</v>
      </c>
      <c r="M159" s="161" t="str">
        <f t="shared" si="20"/>
        <v>N/A</v>
      </c>
      <c r="N159" s="162" t="str">
        <f t="shared" si="21"/>
        <v>N/A</v>
      </c>
      <c r="O159" s="156" t="e">
        <f>VLOOKUP($E159,'Calc 1 - Scaling (Ins,Bank)'!$A:$W,12,FALSE)</f>
        <v>#N/A</v>
      </c>
      <c r="P159" s="160" t="str">
        <f>IFERROR(VLOOKUP($E159,'Calc 1 - Scaling (Ins,Bank)'!$A:$W,13+IF(O159="Revenue",1,IF(O159="Carrying Value",2,0)),FALSE),"N/A")</f>
        <v>N/A</v>
      </c>
      <c r="Q159" s="161" t="str">
        <f t="shared" si="22"/>
        <v>N/A</v>
      </c>
      <c r="R159" s="162" t="str">
        <f t="shared" si="23"/>
        <v>N/A</v>
      </c>
      <c r="S159" s="156" t="e">
        <f>VLOOKUP($E159,'Calc 1 - Scaling (Ins,Bank)'!$A:$W,16,FALSE)</f>
        <v>#N/A</v>
      </c>
      <c r="T159" s="160" t="str">
        <f>IFERROR(VLOOKUP($E159,'Calc 1 - Scaling (Ins,Bank)'!$A:$W,17+IF(S159="Revenue",1,IF(S159="Carrying Value",2,0)),FALSE),"N/A")</f>
        <v>N/A</v>
      </c>
      <c r="U159" s="161" t="str">
        <f t="shared" si="24"/>
        <v>N/A</v>
      </c>
      <c r="V159" s="162" t="str">
        <f t="shared" si="25"/>
        <v>N/A</v>
      </c>
      <c r="W159" s="156" t="e">
        <f>VLOOKUP($E159,'Calc 1 - Scaling (Ins,Bank)'!$A:$W,20,FALSE)</f>
        <v>#N/A</v>
      </c>
      <c r="X159" s="160" t="str">
        <f>IFERROR(VLOOKUP($E159,'Calc 1 - Scaling (Ins,Bank)'!$A:$W,21+IF(W159="Revenue",1,IF(W159="Carrying Value",2,0)),FALSE),"N/A")</f>
        <v>N/A</v>
      </c>
      <c r="Y159" s="161" t="str">
        <f t="shared" si="26"/>
        <v>N/A</v>
      </c>
      <c r="Z159" s="162" t="str">
        <f t="shared" si="27"/>
        <v>N/A</v>
      </c>
      <c r="AP159" s="3"/>
    </row>
    <row r="160" spans="1:42" x14ac:dyDescent="0.2">
      <c r="A160" s="68">
        <f t="shared" si="11"/>
        <v>103</v>
      </c>
      <c r="B160" s="154">
        <f>'Input 2 - Inventory'!C110</f>
        <v>0</v>
      </c>
      <c r="C160" s="155">
        <f>'Input 2 - Inventory'!E110</f>
        <v>0</v>
      </c>
      <c r="D160" s="155" t="str">
        <f>IF(OR(LEFT(E160,5)= "Asset",LEFT(E160,5)="Other"),"N/A",'Input 1 - Schedule 1'!B112 &amp; " (Ins/Bank)")</f>
        <v xml:space="preserve"> (Ins/Bank)</v>
      </c>
      <c r="E160" s="156">
        <f>'Input 2 - Inventory'!F110</f>
        <v>0</v>
      </c>
      <c r="F160" s="157">
        <f>'Input 1 - Schedule 1'!AH112</f>
        <v>0</v>
      </c>
      <c r="G160" s="157">
        <f>'Input 2 - Inventory'!R110</f>
        <v>0</v>
      </c>
      <c r="H160" s="157">
        <f>'Input 2 - Inventory'!AG110</f>
        <v>0</v>
      </c>
      <c r="I160" s="158">
        <f>'Input 2 - Inventory'!L110</f>
        <v>0</v>
      </c>
      <c r="J160" s="159">
        <f>'Input 2 - Inventory'!AA110</f>
        <v>0</v>
      </c>
      <c r="K160" s="156" t="e">
        <f>VLOOKUP($E160,'Calc 1 - Scaling (Ins,Bank)'!$A:$W,8,FALSE)</f>
        <v>#N/A</v>
      </c>
      <c r="L160" s="160" t="str">
        <f>IFERROR(VLOOKUP($E160,'Calc 1 - Scaling (Ins,Bank)'!$A:$W,9+IF($K160="Revenue",1,IF(K160="Carrying Value",2,0)),FALSE),"N/A")</f>
        <v>N/A</v>
      </c>
      <c r="M160" s="161" t="str">
        <f t="shared" si="20"/>
        <v>N/A</v>
      </c>
      <c r="N160" s="162" t="str">
        <f t="shared" si="21"/>
        <v>N/A</v>
      </c>
      <c r="O160" s="156" t="e">
        <f>VLOOKUP($E160,'Calc 1 - Scaling (Ins,Bank)'!$A:$W,12,FALSE)</f>
        <v>#N/A</v>
      </c>
      <c r="P160" s="160" t="str">
        <f>IFERROR(VLOOKUP($E160,'Calc 1 - Scaling (Ins,Bank)'!$A:$W,13+IF(O160="Revenue",1,IF(O160="Carrying Value",2,0)),FALSE),"N/A")</f>
        <v>N/A</v>
      </c>
      <c r="Q160" s="161" t="str">
        <f t="shared" si="22"/>
        <v>N/A</v>
      </c>
      <c r="R160" s="162" t="str">
        <f t="shared" si="23"/>
        <v>N/A</v>
      </c>
      <c r="S160" s="156" t="e">
        <f>VLOOKUP($E160,'Calc 1 - Scaling (Ins,Bank)'!$A:$W,16,FALSE)</f>
        <v>#N/A</v>
      </c>
      <c r="T160" s="160" t="str">
        <f>IFERROR(VLOOKUP($E160,'Calc 1 - Scaling (Ins,Bank)'!$A:$W,17+IF(S160="Revenue",1,IF(S160="Carrying Value",2,0)),FALSE),"N/A")</f>
        <v>N/A</v>
      </c>
      <c r="U160" s="161" t="str">
        <f t="shared" si="24"/>
        <v>N/A</v>
      </c>
      <c r="V160" s="162" t="str">
        <f t="shared" si="25"/>
        <v>N/A</v>
      </c>
      <c r="W160" s="156" t="e">
        <f>VLOOKUP($E160,'Calc 1 - Scaling (Ins,Bank)'!$A:$W,20,FALSE)</f>
        <v>#N/A</v>
      </c>
      <c r="X160" s="160" t="str">
        <f>IFERROR(VLOOKUP($E160,'Calc 1 - Scaling (Ins,Bank)'!$A:$W,21+IF(W160="Revenue",1,IF(W160="Carrying Value",2,0)),FALSE),"N/A")</f>
        <v>N/A</v>
      </c>
      <c r="Y160" s="161" t="str">
        <f t="shared" si="26"/>
        <v>N/A</v>
      </c>
      <c r="Z160" s="162" t="str">
        <f t="shared" si="27"/>
        <v>N/A</v>
      </c>
      <c r="AP160" s="3"/>
    </row>
    <row r="161" spans="1:42" x14ac:dyDescent="0.2">
      <c r="A161" s="68">
        <f t="shared" si="11"/>
        <v>104</v>
      </c>
      <c r="B161" s="154">
        <f>'Input 2 - Inventory'!C111</f>
        <v>0</v>
      </c>
      <c r="C161" s="155">
        <f>'Input 2 - Inventory'!E111</f>
        <v>0</v>
      </c>
      <c r="D161" s="155" t="str">
        <f>IF(OR(LEFT(E161,5)= "Asset",LEFT(E161,5)="Other"),"N/A",'Input 1 - Schedule 1'!B113 &amp; " (Ins/Bank)")</f>
        <v xml:space="preserve"> (Ins/Bank)</v>
      </c>
      <c r="E161" s="156">
        <f>'Input 2 - Inventory'!F111</f>
        <v>0</v>
      </c>
      <c r="F161" s="157">
        <f>'Input 1 - Schedule 1'!AH113</f>
        <v>0</v>
      </c>
      <c r="G161" s="157">
        <f>'Input 2 - Inventory'!R111</f>
        <v>0</v>
      </c>
      <c r="H161" s="157">
        <f>'Input 2 - Inventory'!AG111</f>
        <v>0</v>
      </c>
      <c r="I161" s="158">
        <f>'Input 2 - Inventory'!L111</f>
        <v>0</v>
      </c>
      <c r="J161" s="159">
        <f>'Input 2 - Inventory'!AA111</f>
        <v>0</v>
      </c>
      <c r="K161" s="156" t="e">
        <f>VLOOKUP($E161,'Calc 1 - Scaling (Ins,Bank)'!$A:$W,8,FALSE)</f>
        <v>#N/A</v>
      </c>
      <c r="L161" s="160" t="str">
        <f>IFERROR(VLOOKUP($E161,'Calc 1 - Scaling (Ins,Bank)'!$A:$W,9+IF($K161="Revenue",1,IF(K161="Carrying Value",2,0)),FALSE),"N/A")</f>
        <v>N/A</v>
      </c>
      <c r="M161" s="161" t="str">
        <f t="shared" si="20"/>
        <v>N/A</v>
      </c>
      <c r="N161" s="162" t="str">
        <f t="shared" si="21"/>
        <v>N/A</v>
      </c>
      <c r="O161" s="156" t="e">
        <f>VLOOKUP($E161,'Calc 1 - Scaling (Ins,Bank)'!$A:$W,12,FALSE)</f>
        <v>#N/A</v>
      </c>
      <c r="P161" s="160" t="str">
        <f>IFERROR(VLOOKUP($E161,'Calc 1 - Scaling (Ins,Bank)'!$A:$W,13+IF(O161="Revenue",1,IF(O161="Carrying Value",2,0)),FALSE),"N/A")</f>
        <v>N/A</v>
      </c>
      <c r="Q161" s="161" t="str">
        <f t="shared" si="22"/>
        <v>N/A</v>
      </c>
      <c r="R161" s="162" t="str">
        <f t="shared" si="23"/>
        <v>N/A</v>
      </c>
      <c r="S161" s="156" t="e">
        <f>VLOOKUP($E161,'Calc 1 - Scaling (Ins,Bank)'!$A:$W,16,FALSE)</f>
        <v>#N/A</v>
      </c>
      <c r="T161" s="160" t="str">
        <f>IFERROR(VLOOKUP($E161,'Calc 1 - Scaling (Ins,Bank)'!$A:$W,17+IF(S161="Revenue",1,IF(S161="Carrying Value",2,0)),FALSE),"N/A")</f>
        <v>N/A</v>
      </c>
      <c r="U161" s="161" t="str">
        <f t="shared" si="24"/>
        <v>N/A</v>
      </c>
      <c r="V161" s="162" t="str">
        <f t="shared" si="25"/>
        <v>N/A</v>
      </c>
      <c r="W161" s="156" t="e">
        <f>VLOOKUP($E161,'Calc 1 - Scaling (Ins,Bank)'!$A:$W,20,FALSE)</f>
        <v>#N/A</v>
      </c>
      <c r="X161" s="160" t="str">
        <f>IFERROR(VLOOKUP($E161,'Calc 1 - Scaling (Ins,Bank)'!$A:$W,21+IF(W161="Revenue",1,IF(W161="Carrying Value",2,0)),FALSE),"N/A")</f>
        <v>N/A</v>
      </c>
      <c r="Y161" s="161" t="str">
        <f t="shared" si="26"/>
        <v>N/A</v>
      </c>
      <c r="Z161" s="162" t="str">
        <f t="shared" si="27"/>
        <v>N/A</v>
      </c>
      <c r="AP161" s="3"/>
    </row>
    <row r="162" spans="1:42" x14ac:dyDescent="0.2">
      <c r="A162" s="68">
        <f t="shared" si="11"/>
        <v>105</v>
      </c>
      <c r="B162" s="154">
        <f>'Input 2 - Inventory'!C112</f>
        <v>0</v>
      </c>
      <c r="C162" s="155">
        <f>'Input 2 - Inventory'!E112</f>
        <v>0</v>
      </c>
      <c r="D162" s="155" t="str">
        <f>IF(OR(LEFT(E162,5)= "Asset",LEFT(E162,5)="Other"),"N/A",'Input 1 - Schedule 1'!B114 &amp; " (Ins/Bank)")</f>
        <v xml:space="preserve"> (Ins/Bank)</v>
      </c>
      <c r="E162" s="156">
        <f>'Input 2 - Inventory'!F112</f>
        <v>0</v>
      </c>
      <c r="F162" s="157">
        <f>'Input 1 - Schedule 1'!AH114</f>
        <v>0</v>
      </c>
      <c r="G162" s="157">
        <f>'Input 2 - Inventory'!R112</f>
        <v>0</v>
      </c>
      <c r="H162" s="157">
        <f>'Input 2 - Inventory'!AG112</f>
        <v>0</v>
      </c>
      <c r="I162" s="158">
        <f>'Input 2 - Inventory'!L112</f>
        <v>0</v>
      </c>
      <c r="J162" s="159">
        <f>'Input 2 - Inventory'!AA112</f>
        <v>0</v>
      </c>
      <c r="K162" s="156" t="e">
        <f>VLOOKUP($E162,'Calc 1 - Scaling (Ins,Bank)'!$A:$W,8,FALSE)</f>
        <v>#N/A</v>
      </c>
      <c r="L162" s="160" t="str">
        <f>IFERROR(VLOOKUP($E162,'Calc 1 - Scaling (Ins,Bank)'!$A:$W,9+IF($K162="Revenue",1,IF(K162="Carrying Value",2,0)),FALSE),"N/A")</f>
        <v>N/A</v>
      </c>
      <c r="M162" s="161" t="str">
        <f t="shared" si="20"/>
        <v>N/A</v>
      </c>
      <c r="N162" s="162" t="str">
        <f t="shared" si="21"/>
        <v>N/A</v>
      </c>
      <c r="O162" s="156" t="e">
        <f>VLOOKUP($E162,'Calc 1 - Scaling (Ins,Bank)'!$A:$W,12,FALSE)</f>
        <v>#N/A</v>
      </c>
      <c r="P162" s="160" t="str">
        <f>IFERROR(VLOOKUP($E162,'Calc 1 - Scaling (Ins,Bank)'!$A:$W,13+IF(O162="Revenue",1,IF(O162="Carrying Value",2,0)),FALSE),"N/A")</f>
        <v>N/A</v>
      </c>
      <c r="Q162" s="161" t="str">
        <f t="shared" si="22"/>
        <v>N/A</v>
      </c>
      <c r="R162" s="162" t="str">
        <f t="shared" si="23"/>
        <v>N/A</v>
      </c>
      <c r="S162" s="156" t="e">
        <f>VLOOKUP($E162,'Calc 1 - Scaling (Ins,Bank)'!$A:$W,16,FALSE)</f>
        <v>#N/A</v>
      </c>
      <c r="T162" s="160" t="str">
        <f>IFERROR(VLOOKUP($E162,'Calc 1 - Scaling (Ins,Bank)'!$A:$W,17+IF(S162="Revenue",1,IF(S162="Carrying Value",2,0)),FALSE),"N/A")</f>
        <v>N/A</v>
      </c>
      <c r="U162" s="161" t="str">
        <f t="shared" si="24"/>
        <v>N/A</v>
      </c>
      <c r="V162" s="162" t="str">
        <f t="shared" si="25"/>
        <v>N/A</v>
      </c>
      <c r="W162" s="156" t="e">
        <f>VLOOKUP($E162,'Calc 1 - Scaling (Ins,Bank)'!$A:$W,20,FALSE)</f>
        <v>#N/A</v>
      </c>
      <c r="X162" s="160" t="str">
        <f>IFERROR(VLOOKUP($E162,'Calc 1 - Scaling (Ins,Bank)'!$A:$W,21+IF(W162="Revenue",1,IF(W162="Carrying Value",2,0)),FALSE),"N/A")</f>
        <v>N/A</v>
      </c>
      <c r="Y162" s="161" t="str">
        <f t="shared" si="26"/>
        <v>N/A</v>
      </c>
      <c r="Z162" s="162" t="str">
        <f t="shared" si="27"/>
        <v>N/A</v>
      </c>
      <c r="AP162" s="3"/>
    </row>
    <row r="163" spans="1:42" x14ac:dyDescent="0.2">
      <c r="A163" s="68">
        <f t="shared" si="11"/>
        <v>106</v>
      </c>
      <c r="B163" s="154">
        <f>'Input 2 - Inventory'!C113</f>
        <v>0</v>
      </c>
      <c r="C163" s="155">
        <f>'Input 2 - Inventory'!E113</f>
        <v>0</v>
      </c>
      <c r="D163" s="155" t="str">
        <f>IF(OR(LEFT(E163,5)= "Asset",LEFT(E163,5)="Other"),"N/A",'Input 1 - Schedule 1'!B115 &amp; " (Ins/Bank)")</f>
        <v xml:space="preserve"> (Ins/Bank)</v>
      </c>
      <c r="E163" s="156">
        <f>'Input 2 - Inventory'!F113</f>
        <v>0</v>
      </c>
      <c r="F163" s="157">
        <f>'Input 1 - Schedule 1'!AH115</f>
        <v>0</v>
      </c>
      <c r="G163" s="157">
        <f>'Input 2 - Inventory'!R113</f>
        <v>0</v>
      </c>
      <c r="H163" s="157">
        <f>'Input 2 - Inventory'!AG113</f>
        <v>0</v>
      </c>
      <c r="I163" s="158">
        <f>'Input 2 - Inventory'!L113</f>
        <v>0</v>
      </c>
      <c r="J163" s="159">
        <f>'Input 2 - Inventory'!AA113</f>
        <v>0</v>
      </c>
      <c r="K163" s="156" t="e">
        <f>VLOOKUP($E163,'Calc 1 - Scaling (Ins,Bank)'!$A:$W,8,FALSE)</f>
        <v>#N/A</v>
      </c>
      <c r="L163" s="160" t="str">
        <f>IFERROR(VLOOKUP($E163,'Calc 1 - Scaling (Ins,Bank)'!$A:$W,9+IF($K163="Revenue",1,IF(K163="Carrying Value",2,0)),FALSE),"N/A")</f>
        <v>N/A</v>
      </c>
      <c r="M163" s="161" t="str">
        <f t="shared" si="20"/>
        <v>N/A</v>
      </c>
      <c r="N163" s="162" t="str">
        <f t="shared" si="21"/>
        <v>N/A</v>
      </c>
      <c r="O163" s="156" t="e">
        <f>VLOOKUP($E163,'Calc 1 - Scaling (Ins,Bank)'!$A:$W,12,FALSE)</f>
        <v>#N/A</v>
      </c>
      <c r="P163" s="160" t="str">
        <f>IFERROR(VLOOKUP($E163,'Calc 1 - Scaling (Ins,Bank)'!$A:$W,13+IF(O163="Revenue",1,IF(O163="Carrying Value",2,0)),FALSE),"N/A")</f>
        <v>N/A</v>
      </c>
      <c r="Q163" s="161" t="str">
        <f t="shared" si="22"/>
        <v>N/A</v>
      </c>
      <c r="R163" s="162" t="str">
        <f t="shared" si="23"/>
        <v>N/A</v>
      </c>
      <c r="S163" s="156" t="e">
        <f>VLOOKUP($E163,'Calc 1 - Scaling (Ins,Bank)'!$A:$W,16,FALSE)</f>
        <v>#N/A</v>
      </c>
      <c r="T163" s="160" t="str">
        <f>IFERROR(VLOOKUP($E163,'Calc 1 - Scaling (Ins,Bank)'!$A:$W,17+IF(S163="Revenue",1,IF(S163="Carrying Value",2,0)),FALSE),"N/A")</f>
        <v>N/A</v>
      </c>
      <c r="U163" s="161" t="str">
        <f t="shared" si="24"/>
        <v>N/A</v>
      </c>
      <c r="V163" s="162" t="str">
        <f t="shared" si="25"/>
        <v>N/A</v>
      </c>
      <c r="W163" s="156" t="e">
        <f>VLOOKUP($E163,'Calc 1 - Scaling (Ins,Bank)'!$A:$W,20,FALSE)</f>
        <v>#N/A</v>
      </c>
      <c r="X163" s="160" t="str">
        <f>IFERROR(VLOOKUP($E163,'Calc 1 - Scaling (Ins,Bank)'!$A:$W,21+IF(W163="Revenue",1,IF(W163="Carrying Value",2,0)),FALSE),"N/A")</f>
        <v>N/A</v>
      </c>
      <c r="Y163" s="161" t="str">
        <f t="shared" si="26"/>
        <v>N/A</v>
      </c>
      <c r="Z163" s="162" t="str">
        <f t="shared" si="27"/>
        <v>N/A</v>
      </c>
      <c r="AP163" s="3"/>
    </row>
    <row r="164" spans="1:42" x14ac:dyDescent="0.2">
      <c r="A164" s="68">
        <f t="shared" si="11"/>
        <v>107</v>
      </c>
      <c r="B164" s="154">
        <f>'Input 2 - Inventory'!C114</f>
        <v>0</v>
      </c>
      <c r="C164" s="155">
        <f>'Input 2 - Inventory'!E114</f>
        <v>0</v>
      </c>
      <c r="D164" s="155" t="str">
        <f>IF(OR(LEFT(E164,5)= "Asset",LEFT(E164,5)="Other"),"N/A",'Input 1 - Schedule 1'!B116 &amp; " (Ins/Bank)")</f>
        <v xml:space="preserve"> (Ins/Bank)</v>
      </c>
      <c r="E164" s="156">
        <f>'Input 2 - Inventory'!F114</f>
        <v>0</v>
      </c>
      <c r="F164" s="157">
        <f>'Input 1 - Schedule 1'!AH116</f>
        <v>0</v>
      </c>
      <c r="G164" s="157">
        <f>'Input 2 - Inventory'!R114</f>
        <v>0</v>
      </c>
      <c r="H164" s="157">
        <f>'Input 2 - Inventory'!AG114</f>
        <v>0</v>
      </c>
      <c r="I164" s="158">
        <f>'Input 2 - Inventory'!L114</f>
        <v>0</v>
      </c>
      <c r="J164" s="159">
        <f>'Input 2 - Inventory'!AA114</f>
        <v>0</v>
      </c>
      <c r="K164" s="156" t="e">
        <f>VLOOKUP($E164,'Calc 1 - Scaling (Ins,Bank)'!$A:$W,8,FALSE)</f>
        <v>#N/A</v>
      </c>
      <c r="L164" s="160" t="str">
        <f>IFERROR(VLOOKUP($E164,'Calc 1 - Scaling (Ins,Bank)'!$A:$W,9+IF($K164="Revenue",1,IF(K164="Carrying Value",2,0)),FALSE),"N/A")</f>
        <v>N/A</v>
      </c>
      <c r="M164" s="161" t="str">
        <f t="shared" si="20"/>
        <v>N/A</v>
      </c>
      <c r="N164" s="162" t="str">
        <f t="shared" si="21"/>
        <v>N/A</v>
      </c>
      <c r="O164" s="156" t="e">
        <f>VLOOKUP($E164,'Calc 1 - Scaling (Ins,Bank)'!$A:$W,12,FALSE)</f>
        <v>#N/A</v>
      </c>
      <c r="P164" s="160" t="str">
        <f>IFERROR(VLOOKUP($E164,'Calc 1 - Scaling (Ins,Bank)'!$A:$W,13+IF(O164="Revenue",1,IF(O164="Carrying Value",2,0)),FALSE),"N/A")</f>
        <v>N/A</v>
      </c>
      <c r="Q164" s="161" t="str">
        <f t="shared" si="22"/>
        <v>N/A</v>
      </c>
      <c r="R164" s="162" t="str">
        <f t="shared" si="23"/>
        <v>N/A</v>
      </c>
      <c r="S164" s="156" t="e">
        <f>VLOOKUP($E164,'Calc 1 - Scaling (Ins,Bank)'!$A:$W,16,FALSE)</f>
        <v>#N/A</v>
      </c>
      <c r="T164" s="160" t="str">
        <f>IFERROR(VLOOKUP($E164,'Calc 1 - Scaling (Ins,Bank)'!$A:$W,17+IF(S164="Revenue",1,IF(S164="Carrying Value",2,0)),FALSE),"N/A")</f>
        <v>N/A</v>
      </c>
      <c r="U164" s="161" t="str">
        <f t="shared" si="24"/>
        <v>N/A</v>
      </c>
      <c r="V164" s="162" t="str">
        <f t="shared" si="25"/>
        <v>N/A</v>
      </c>
      <c r="W164" s="156" t="e">
        <f>VLOOKUP($E164,'Calc 1 - Scaling (Ins,Bank)'!$A:$W,20,FALSE)</f>
        <v>#N/A</v>
      </c>
      <c r="X164" s="160" t="str">
        <f>IFERROR(VLOOKUP($E164,'Calc 1 - Scaling (Ins,Bank)'!$A:$W,21+IF(W164="Revenue",1,IF(W164="Carrying Value",2,0)),FALSE),"N/A")</f>
        <v>N/A</v>
      </c>
      <c r="Y164" s="161" t="str">
        <f t="shared" si="26"/>
        <v>N/A</v>
      </c>
      <c r="Z164" s="162" t="str">
        <f t="shared" si="27"/>
        <v>N/A</v>
      </c>
      <c r="AP164" s="3"/>
    </row>
    <row r="165" spans="1:42" x14ac:dyDescent="0.2">
      <c r="A165" s="68">
        <f t="shared" si="11"/>
        <v>108</v>
      </c>
      <c r="B165" s="154">
        <f>'Input 2 - Inventory'!C115</f>
        <v>0</v>
      </c>
      <c r="C165" s="155">
        <f>'Input 2 - Inventory'!E115</f>
        <v>0</v>
      </c>
      <c r="D165" s="155" t="str">
        <f>IF(OR(LEFT(E165,5)= "Asset",LEFT(E165,5)="Other"),"N/A",'Input 1 - Schedule 1'!B117 &amp; " (Ins/Bank)")</f>
        <v xml:space="preserve"> (Ins/Bank)</v>
      </c>
      <c r="E165" s="156">
        <f>'Input 2 - Inventory'!F115</f>
        <v>0</v>
      </c>
      <c r="F165" s="157">
        <f>'Input 1 - Schedule 1'!AH117</f>
        <v>0</v>
      </c>
      <c r="G165" s="157">
        <f>'Input 2 - Inventory'!R115</f>
        <v>0</v>
      </c>
      <c r="H165" s="157">
        <f>'Input 2 - Inventory'!AG115</f>
        <v>0</v>
      </c>
      <c r="I165" s="158">
        <f>'Input 2 - Inventory'!L115</f>
        <v>0</v>
      </c>
      <c r="J165" s="159">
        <f>'Input 2 - Inventory'!AA115</f>
        <v>0</v>
      </c>
      <c r="K165" s="156" t="e">
        <f>VLOOKUP($E165,'Calc 1 - Scaling (Ins,Bank)'!$A:$W,8,FALSE)</f>
        <v>#N/A</v>
      </c>
      <c r="L165" s="160" t="str">
        <f>IFERROR(VLOOKUP($E165,'Calc 1 - Scaling (Ins,Bank)'!$A:$W,9+IF($K165="Revenue",1,IF(K165="Carrying Value",2,0)),FALSE),"N/A")</f>
        <v>N/A</v>
      </c>
      <c r="M165" s="161" t="str">
        <f t="shared" si="20"/>
        <v>N/A</v>
      </c>
      <c r="N165" s="162" t="str">
        <f t="shared" si="21"/>
        <v>N/A</v>
      </c>
      <c r="O165" s="156" t="e">
        <f>VLOOKUP($E165,'Calc 1 - Scaling (Ins,Bank)'!$A:$W,12,FALSE)</f>
        <v>#N/A</v>
      </c>
      <c r="P165" s="160" t="str">
        <f>IFERROR(VLOOKUP($E165,'Calc 1 - Scaling (Ins,Bank)'!$A:$W,13+IF(O165="Revenue",1,IF(O165="Carrying Value",2,0)),FALSE),"N/A")</f>
        <v>N/A</v>
      </c>
      <c r="Q165" s="161" t="str">
        <f t="shared" si="22"/>
        <v>N/A</v>
      </c>
      <c r="R165" s="162" t="str">
        <f t="shared" si="23"/>
        <v>N/A</v>
      </c>
      <c r="S165" s="156" t="e">
        <f>VLOOKUP($E165,'Calc 1 - Scaling (Ins,Bank)'!$A:$W,16,FALSE)</f>
        <v>#N/A</v>
      </c>
      <c r="T165" s="160" t="str">
        <f>IFERROR(VLOOKUP($E165,'Calc 1 - Scaling (Ins,Bank)'!$A:$W,17+IF(S165="Revenue",1,IF(S165="Carrying Value",2,0)),FALSE),"N/A")</f>
        <v>N/A</v>
      </c>
      <c r="U165" s="161" t="str">
        <f t="shared" si="24"/>
        <v>N/A</v>
      </c>
      <c r="V165" s="162" t="str">
        <f t="shared" si="25"/>
        <v>N/A</v>
      </c>
      <c r="W165" s="156" t="e">
        <f>VLOOKUP($E165,'Calc 1 - Scaling (Ins,Bank)'!$A:$W,20,FALSE)</f>
        <v>#N/A</v>
      </c>
      <c r="X165" s="160" t="str">
        <f>IFERROR(VLOOKUP($E165,'Calc 1 - Scaling (Ins,Bank)'!$A:$W,21+IF(W165="Revenue",1,IF(W165="Carrying Value",2,0)),FALSE),"N/A")</f>
        <v>N/A</v>
      </c>
      <c r="Y165" s="161" t="str">
        <f t="shared" si="26"/>
        <v>N/A</v>
      </c>
      <c r="Z165" s="162" t="str">
        <f t="shared" si="27"/>
        <v>N/A</v>
      </c>
      <c r="AP165" s="3"/>
    </row>
    <row r="166" spans="1:42" x14ac:dyDescent="0.2">
      <c r="A166" s="68">
        <f t="shared" si="11"/>
        <v>109</v>
      </c>
      <c r="B166" s="154">
        <f>'Input 2 - Inventory'!C116</f>
        <v>0</v>
      </c>
      <c r="C166" s="155">
        <f>'Input 2 - Inventory'!E116</f>
        <v>0</v>
      </c>
      <c r="D166" s="155" t="str">
        <f>IF(OR(LEFT(E166,5)= "Asset",LEFT(E166,5)="Other"),"N/A",'Input 1 - Schedule 1'!B118 &amp; " (Ins/Bank)")</f>
        <v xml:space="preserve"> (Ins/Bank)</v>
      </c>
      <c r="E166" s="156">
        <f>'Input 2 - Inventory'!F116</f>
        <v>0</v>
      </c>
      <c r="F166" s="157">
        <f>'Input 1 - Schedule 1'!AH118</f>
        <v>0</v>
      </c>
      <c r="G166" s="157">
        <f>'Input 2 - Inventory'!R116</f>
        <v>0</v>
      </c>
      <c r="H166" s="157">
        <f>'Input 2 - Inventory'!AG116</f>
        <v>0</v>
      </c>
      <c r="I166" s="158">
        <f>'Input 2 - Inventory'!L116</f>
        <v>0</v>
      </c>
      <c r="J166" s="159">
        <f>'Input 2 - Inventory'!AA116</f>
        <v>0</v>
      </c>
      <c r="K166" s="156" t="e">
        <f>VLOOKUP($E166,'Calc 1 - Scaling (Ins,Bank)'!$A:$W,8,FALSE)</f>
        <v>#N/A</v>
      </c>
      <c r="L166" s="160" t="str">
        <f>IFERROR(VLOOKUP($E166,'Calc 1 - Scaling (Ins,Bank)'!$A:$W,9+IF($K166="Revenue",1,IF(K166="Carrying Value",2,0)),FALSE),"N/A")</f>
        <v>N/A</v>
      </c>
      <c r="M166" s="161" t="str">
        <f t="shared" si="20"/>
        <v>N/A</v>
      </c>
      <c r="N166" s="162" t="str">
        <f t="shared" si="21"/>
        <v>N/A</v>
      </c>
      <c r="O166" s="156" t="e">
        <f>VLOOKUP($E166,'Calc 1 - Scaling (Ins,Bank)'!$A:$W,12,FALSE)</f>
        <v>#N/A</v>
      </c>
      <c r="P166" s="160" t="str">
        <f>IFERROR(VLOOKUP($E166,'Calc 1 - Scaling (Ins,Bank)'!$A:$W,13+IF(O166="Revenue",1,IF(O166="Carrying Value",2,0)),FALSE),"N/A")</f>
        <v>N/A</v>
      </c>
      <c r="Q166" s="161" t="str">
        <f t="shared" si="22"/>
        <v>N/A</v>
      </c>
      <c r="R166" s="162" t="str">
        <f t="shared" si="23"/>
        <v>N/A</v>
      </c>
      <c r="S166" s="156" t="e">
        <f>VLOOKUP($E166,'Calc 1 - Scaling (Ins,Bank)'!$A:$W,16,FALSE)</f>
        <v>#N/A</v>
      </c>
      <c r="T166" s="160" t="str">
        <f>IFERROR(VLOOKUP($E166,'Calc 1 - Scaling (Ins,Bank)'!$A:$W,17+IF(S166="Revenue",1,IF(S166="Carrying Value",2,0)),FALSE),"N/A")</f>
        <v>N/A</v>
      </c>
      <c r="U166" s="161" t="str">
        <f t="shared" si="24"/>
        <v>N/A</v>
      </c>
      <c r="V166" s="162" t="str">
        <f t="shared" si="25"/>
        <v>N/A</v>
      </c>
      <c r="W166" s="156" t="e">
        <f>VLOOKUP($E166,'Calc 1 - Scaling (Ins,Bank)'!$A:$W,20,FALSE)</f>
        <v>#N/A</v>
      </c>
      <c r="X166" s="160" t="str">
        <f>IFERROR(VLOOKUP($E166,'Calc 1 - Scaling (Ins,Bank)'!$A:$W,21+IF(W166="Revenue",1,IF(W166="Carrying Value",2,0)),FALSE),"N/A")</f>
        <v>N/A</v>
      </c>
      <c r="Y166" s="161" t="str">
        <f t="shared" si="26"/>
        <v>N/A</v>
      </c>
      <c r="Z166" s="162" t="str">
        <f t="shared" si="27"/>
        <v>N/A</v>
      </c>
      <c r="AP166" s="3"/>
    </row>
    <row r="167" spans="1:42" x14ac:dyDescent="0.2">
      <c r="A167" s="68">
        <f t="shared" si="11"/>
        <v>110</v>
      </c>
      <c r="B167" s="154">
        <f>'Input 2 - Inventory'!C117</f>
        <v>0</v>
      </c>
      <c r="C167" s="155">
        <f>'Input 2 - Inventory'!E117</f>
        <v>0</v>
      </c>
      <c r="D167" s="155" t="str">
        <f>IF(OR(LEFT(E167,5)= "Asset",LEFT(E167,5)="Other"),"N/A",'Input 1 - Schedule 1'!B119 &amp; " (Ins/Bank)")</f>
        <v xml:space="preserve"> (Ins/Bank)</v>
      </c>
      <c r="E167" s="156">
        <f>'Input 2 - Inventory'!F117</f>
        <v>0</v>
      </c>
      <c r="F167" s="157">
        <f>'Input 1 - Schedule 1'!AH119</f>
        <v>0</v>
      </c>
      <c r="G167" s="157">
        <f>'Input 2 - Inventory'!R117</f>
        <v>0</v>
      </c>
      <c r="H167" s="157">
        <f>'Input 2 - Inventory'!AG117</f>
        <v>0</v>
      </c>
      <c r="I167" s="158">
        <f>'Input 2 - Inventory'!L117</f>
        <v>0</v>
      </c>
      <c r="J167" s="159">
        <f>'Input 2 - Inventory'!AA117</f>
        <v>0</v>
      </c>
      <c r="K167" s="156" t="e">
        <f>VLOOKUP($E167,'Calc 1 - Scaling (Ins,Bank)'!$A:$W,8,FALSE)</f>
        <v>#N/A</v>
      </c>
      <c r="L167" s="160" t="str">
        <f>IFERROR(VLOOKUP($E167,'Calc 1 - Scaling (Ins,Bank)'!$A:$W,9+IF($K167="Revenue",1,IF(K167="Carrying Value",2,0)),FALSE),"N/A")</f>
        <v>N/A</v>
      </c>
      <c r="M167" s="161" t="str">
        <f t="shared" si="20"/>
        <v>N/A</v>
      </c>
      <c r="N167" s="162" t="str">
        <f t="shared" si="21"/>
        <v>N/A</v>
      </c>
      <c r="O167" s="156" t="e">
        <f>VLOOKUP($E167,'Calc 1 - Scaling (Ins,Bank)'!$A:$W,12,FALSE)</f>
        <v>#N/A</v>
      </c>
      <c r="P167" s="160" t="str">
        <f>IFERROR(VLOOKUP($E167,'Calc 1 - Scaling (Ins,Bank)'!$A:$W,13+IF(O167="Revenue",1,IF(O167="Carrying Value",2,0)),FALSE),"N/A")</f>
        <v>N/A</v>
      </c>
      <c r="Q167" s="161" t="str">
        <f t="shared" si="22"/>
        <v>N/A</v>
      </c>
      <c r="R167" s="162" t="str">
        <f t="shared" si="23"/>
        <v>N/A</v>
      </c>
      <c r="S167" s="156" t="e">
        <f>VLOOKUP($E167,'Calc 1 - Scaling (Ins,Bank)'!$A:$W,16,FALSE)</f>
        <v>#N/A</v>
      </c>
      <c r="T167" s="160" t="str">
        <f>IFERROR(VLOOKUP($E167,'Calc 1 - Scaling (Ins,Bank)'!$A:$W,17+IF(S167="Revenue",1,IF(S167="Carrying Value",2,0)),FALSE),"N/A")</f>
        <v>N/A</v>
      </c>
      <c r="U167" s="161" t="str">
        <f t="shared" si="24"/>
        <v>N/A</v>
      </c>
      <c r="V167" s="162" t="str">
        <f t="shared" si="25"/>
        <v>N/A</v>
      </c>
      <c r="W167" s="156" t="e">
        <f>VLOOKUP($E167,'Calc 1 - Scaling (Ins,Bank)'!$A:$W,20,FALSE)</f>
        <v>#N/A</v>
      </c>
      <c r="X167" s="160" t="str">
        <f>IFERROR(VLOOKUP($E167,'Calc 1 - Scaling (Ins,Bank)'!$A:$W,21+IF(W167="Revenue",1,IF(W167="Carrying Value",2,0)),FALSE),"N/A")</f>
        <v>N/A</v>
      </c>
      <c r="Y167" s="161" t="str">
        <f t="shared" si="26"/>
        <v>N/A</v>
      </c>
      <c r="Z167" s="162" t="str">
        <f t="shared" si="27"/>
        <v>N/A</v>
      </c>
      <c r="AP167" s="3"/>
    </row>
    <row r="168" spans="1:42" x14ac:dyDescent="0.2">
      <c r="A168" s="68">
        <f t="shared" si="11"/>
        <v>111</v>
      </c>
      <c r="B168" s="154">
        <f>'Input 2 - Inventory'!C118</f>
        <v>0</v>
      </c>
      <c r="C168" s="155">
        <f>'Input 2 - Inventory'!E118</f>
        <v>0</v>
      </c>
      <c r="D168" s="155" t="str">
        <f>IF(OR(LEFT(E168,5)= "Asset",LEFT(E168,5)="Other"),"N/A",'Input 1 - Schedule 1'!B120 &amp; " (Ins/Bank)")</f>
        <v xml:space="preserve"> (Ins/Bank)</v>
      </c>
      <c r="E168" s="156">
        <f>'Input 2 - Inventory'!F118</f>
        <v>0</v>
      </c>
      <c r="F168" s="157">
        <f>'Input 1 - Schedule 1'!AH120</f>
        <v>0</v>
      </c>
      <c r="G168" s="157">
        <f>'Input 2 - Inventory'!R118</f>
        <v>0</v>
      </c>
      <c r="H168" s="157">
        <f>'Input 2 - Inventory'!AG118</f>
        <v>0</v>
      </c>
      <c r="I168" s="158">
        <f>'Input 2 - Inventory'!L118</f>
        <v>0</v>
      </c>
      <c r="J168" s="159">
        <f>'Input 2 - Inventory'!AA118</f>
        <v>0</v>
      </c>
      <c r="K168" s="156" t="e">
        <f>VLOOKUP($E168,'Calc 1 - Scaling (Ins,Bank)'!$A:$W,8,FALSE)</f>
        <v>#N/A</v>
      </c>
      <c r="L168" s="160" t="str">
        <f>IFERROR(VLOOKUP($E168,'Calc 1 - Scaling (Ins,Bank)'!$A:$W,9+IF($K168="Revenue",1,IF(K168="Carrying Value",2,0)),FALSE),"N/A")</f>
        <v>N/A</v>
      </c>
      <c r="M168" s="161" t="str">
        <f t="shared" si="20"/>
        <v>N/A</v>
      </c>
      <c r="N168" s="162" t="str">
        <f t="shared" si="21"/>
        <v>N/A</v>
      </c>
      <c r="O168" s="156" t="e">
        <f>VLOOKUP($E168,'Calc 1 - Scaling (Ins,Bank)'!$A:$W,12,FALSE)</f>
        <v>#N/A</v>
      </c>
      <c r="P168" s="160" t="str">
        <f>IFERROR(VLOOKUP($E168,'Calc 1 - Scaling (Ins,Bank)'!$A:$W,13+IF(O168="Revenue",1,IF(O168="Carrying Value",2,0)),FALSE),"N/A")</f>
        <v>N/A</v>
      </c>
      <c r="Q168" s="161" t="str">
        <f t="shared" si="22"/>
        <v>N/A</v>
      </c>
      <c r="R168" s="162" t="str">
        <f t="shared" si="23"/>
        <v>N/A</v>
      </c>
      <c r="S168" s="156" t="e">
        <f>VLOOKUP($E168,'Calc 1 - Scaling (Ins,Bank)'!$A:$W,16,FALSE)</f>
        <v>#N/A</v>
      </c>
      <c r="T168" s="160" t="str">
        <f>IFERROR(VLOOKUP($E168,'Calc 1 - Scaling (Ins,Bank)'!$A:$W,17+IF(S168="Revenue",1,IF(S168="Carrying Value",2,0)),FALSE),"N/A")</f>
        <v>N/A</v>
      </c>
      <c r="U168" s="161" t="str">
        <f t="shared" si="24"/>
        <v>N/A</v>
      </c>
      <c r="V168" s="162" t="str">
        <f t="shared" si="25"/>
        <v>N/A</v>
      </c>
      <c r="W168" s="156" t="e">
        <f>VLOOKUP($E168,'Calc 1 - Scaling (Ins,Bank)'!$A:$W,20,FALSE)</f>
        <v>#N/A</v>
      </c>
      <c r="X168" s="160" t="str">
        <f>IFERROR(VLOOKUP($E168,'Calc 1 - Scaling (Ins,Bank)'!$A:$W,21+IF(W168="Revenue",1,IF(W168="Carrying Value",2,0)),FALSE),"N/A")</f>
        <v>N/A</v>
      </c>
      <c r="Y168" s="161" t="str">
        <f t="shared" si="26"/>
        <v>N/A</v>
      </c>
      <c r="Z168" s="162" t="str">
        <f t="shared" si="27"/>
        <v>N/A</v>
      </c>
      <c r="AP168" s="3"/>
    </row>
    <row r="169" spans="1:42" x14ac:dyDescent="0.2">
      <c r="A169" s="68">
        <f t="shared" si="11"/>
        <v>112</v>
      </c>
      <c r="B169" s="154">
        <f>'Input 2 - Inventory'!C119</f>
        <v>0</v>
      </c>
      <c r="C169" s="155">
        <f>'Input 2 - Inventory'!E119</f>
        <v>0</v>
      </c>
      <c r="D169" s="155" t="str">
        <f>IF(OR(LEFT(E169,5)= "Asset",LEFT(E169,5)="Other"),"N/A",'Input 1 - Schedule 1'!B121 &amp; " (Ins/Bank)")</f>
        <v xml:space="preserve"> (Ins/Bank)</v>
      </c>
      <c r="E169" s="156">
        <f>'Input 2 - Inventory'!F119</f>
        <v>0</v>
      </c>
      <c r="F169" s="157">
        <f>'Input 1 - Schedule 1'!AH121</f>
        <v>0</v>
      </c>
      <c r="G169" s="157">
        <f>'Input 2 - Inventory'!R119</f>
        <v>0</v>
      </c>
      <c r="H169" s="157">
        <f>'Input 2 - Inventory'!AG119</f>
        <v>0</v>
      </c>
      <c r="I169" s="158">
        <f>'Input 2 - Inventory'!L119</f>
        <v>0</v>
      </c>
      <c r="J169" s="159">
        <f>'Input 2 - Inventory'!AA119</f>
        <v>0</v>
      </c>
      <c r="K169" s="156" t="e">
        <f>VLOOKUP($E169,'Calc 1 - Scaling (Ins,Bank)'!$A:$W,8,FALSE)</f>
        <v>#N/A</v>
      </c>
      <c r="L169" s="160" t="str">
        <f>IFERROR(VLOOKUP($E169,'Calc 1 - Scaling (Ins,Bank)'!$A:$W,9+IF($K169="Revenue",1,IF(K169="Carrying Value",2,0)),FALSE),"N/A")</f>
        <v>N/A</v>
      </c>
      <c r="M169" s="161" t="str">
        <f t="shared" si="20"/>
        <v>N/A</v>
      </c>
      <c r="N169" s="162" t="str">
        <f t="shared" si="21"/>
        <v>N/A</v>
      </c>
      <c r="O169" s="156" t="e">
        <f>VLOOKUP($E169,'Calc 1 - Scaling (Ins,Bank)'!$A:$W,12,FALSE)</f>
        <v>#N/A</v>
      </c>
      <c r="P169" s="160" t="str">
        <f>IFERROR(VLOOKUP($E169,'Calc 1 - Scaling (Ins,Bank)'!$A:$W,13+IF(O169="Revenue",1,IF(O169="Carrying Value",2,0)),FALSE),"N/A")</f>
        <v>N/A</v>
      </c>
      <c r="Q169" s="161" t="str">
        <f t="shared" si="22"/>
        <v>N/A</v>
      </c>
      <c r="R169" s="162" t="str">
        <f t="shared" si="23"/>
        <v>N/A</v>
      </c>
      <c r="S169" s="156" t="e">
        <f>VLOOKUP($E169,'Calc 1 - Scaling (Ins,Bank)'!$A:$W,16,FALSE)</f>
        <v>#N/A</v>
      </c>
      <c r="T169" s="160" t="str">
        <f>IFERROR(VLOOKUP($E169,'Calc 1 - Scaling (Ins,Bank)'!$A:$W,17+IF(S169="Revenue",1,IF(S169="Carrying Value",2,0)),FALSE),"N/A")</f>
        <v>N/A</v>
      </c>
      <c r="U169" s="161" t="str">
        <f t="shared" si="24"/>
        <v>N/A</v>
      </c>
      <c r="V169" s="162" t="str">
        <f t="shared" si="25"/>
        <v>N/A</v>
      </c>
      <c r="W169" s="156" t="e">
        <f>VLOOKUP($E169,'Calc 1 - Scaling (Ins,Bank)'!$A:$W,20,FALSE)</f>
        <v>#N/A</v>
      </c>
      <c r="X169" s="160" t="str">
        <f>IFERROR(VLOOKUP($E169,'Calc 1 - Scaling (Ins,Bank)'!$A:$W,21+IF(W169="Revenue",1,IF(W169="Carrying Value",2,0)),FALSE),"N/A")</f>
        <v>N/A</v>
      </c>
      <c r="Y169" s="161" t="str">
        <f t="shared" si="26"/>
        <v>N/A</v>
      </c>
      <c r="Z169" s="162" t="str">
        <f t="shared" si="27"/>
        <v>N/A</v>
      </c>
      <c r="AP169" s="3"/>
    </row>
    <row r="170" spans="1:42" x14ac:dyDescent="0.2">
      <c r="A170" s="68">
        <f t="shared" si="11"/>
        <v>113</v>
      </c>
      <c r="B170" s="154">
        <f>'Input 2 - Inventory'!C120</f>
        <v>0</v>
      </c>
      <c r="C170" s="155">
        <f>'Input 2 - Inventory'!E120</f>
        <v>0</v>
      </c>
      <c r="D170" s="155" t="str">
        <f>IF(OR(LEFT(E170,5)= "Asset",LEFT(E170,5)="Other"),"N/A",'Input 1 - Schedule 1'!B122 &amp; " (Ins/Bank)")</f>
        <v xml:space="preserve"> (Ins/Bank)</v>
      </c>
      <c r="E170" s="156">
        <f>'Input 2 - Inventory'!F120</f>
        <v>0</v>
      </c>
      <c r="F170" s="157">
        <f>'Input 1 - Schedule 1'!AH122</f>
        <v>0</v>
      </c>
      <c r="G170" s="157">
        <f>'Input 2 - Inventory'!R120</f>
        <v>0</v>
      </c>
      <c r="H170" s="157">
        <f>'Input 2 - Inventory'!AG120</f>
        <v>0</v>
      </c>
      <c r="I170" s="158">
        <f>'Input 2 - Inventory'!L120</f>
        <v>0</v>
      </c>
      <c r="J170" s="159">
        <f>'Input 2 - Inventory'!AA120</f>
        <v>0</v>
      </c>
      <c r="K170" s="156" t="e">
        <f>VLOOKUP($E170,'Calc 1 - Scaling (Ins,Bank)'!$A:$W,8,FALSE)</f>
        <v>#N/A</v>
      </c>
      <c r="L170" s="160" t="str">
        <f>IFERROR(VLOOKUP($E170,'Calc 1 - Scaling (Ins,Bank)'!$A:$W,9+IF($K170="Revenue",1,IF(K170="Carrying Value",2,0)),FALSE),"N/A")</f>
        <v>N/A</v>
      </c>
      <c r="M170" s="161" t="str">
        <f t="shared" si="20"/>
        <v>N/A</v>
      </c>
      <c r="N170" s="162" t="str">
        <f t="shared" si="21"/>
        <v>N/A</v>
      </c>
      <c r="O170" s="156" t="e">
        <f>VLOOKUP($E170,'Calc 1 - Scaling (Ins,Bank)'!$A:$W,12,FALSE)</f>
        <v>#N/A</v>
      </c>
      <c r="P170" s="160" t="str">
        <f>IFERROR(VLOOKUP($E170,'Calc 1 - Scaling (Ins,Bank)'!$A:$W,13+IF(O170="Revenue",1,IF(O170="Carrying Value",2,0)),FALSE),"N/A")</f>
        <v>N/A</v>
      </c>
      <c r="Q170" s="161" t="str">
        <f t="shared" si="22"/>
        <v>N/A</v>
      </c>
      <c r="R170" s="162" t="str">
        <f t="shared" si="23"/>
        <v>N/A</v>
      </c>
      <c r="S170" s="156" t="e">
        <f>VLOOKUP($E170,'Calc 1 - Scaling (Ins,Bank)'!$A:$W,16,FALSE)</f>
        <v>#N/A</v>
      </c>
      <c r="T170" s="160" t="str">
        <f>IFERROR(VLOOKUP($E170,'Calc 1 - Scaling (Ins,Bank)'!$A:$W,17+IF(S170="Revenue",1,IF(S170="Carrying Value",2,0)),FALSE),"N/A")</f>
        <v>N/A</v>
      </c>
      <c r="U170" s="161" t="str">
        <f t="shared" si="24"/>
        <v>N/A</v>
      </c>
      <c r="V170" s="162" t="str">
        <f t="shared" si="25"/>
        <v>N/A</v>
      </c>
      <c r="W170" s="156" t="e">
        <f>VLOOKUP($E170,'Calc 1 - Scaling (Ins,Bank)'!$A:$W,20,FALSE)</f>
        <v>#N/A</v>
      </c>
      <c r="X170" s="160" t="str">
        <f>IFERROR(VLOOKUP($E170,'Calc 1 - Scaling (Ins,Bank)'!$A:$W,21+IF(W170="Revenue",1,IF(W170="Carrying Value",2,0)),FALSE),"N/A")</f>
        <v>N/A</v>
      </c>
      <c r="Y170" s="161" t="str">
        <f t="shared" si="26"/>
        <v>N/A</v>
      </c>
      <c r="Z170" s="162" t="str">
        <f t="shared" si="27"/>
        <v>N/A</v>
      </c>
      <c r="AP170" s="3"/>
    </row>
    <row r="171" spans="1:42" x14ac:dyDescent="0.2">
      <c r="A171" s="68">
        <f t="shared" si="11"/>
        <v>114</v>
      </c>
      <c r="B171" s="154">
        <f>'Input 2 - Inventory'!C121</f>
        <v>0</v>
      </c>
      <c r="C171" s="155">
        <f>'Input 2 - Inventory'!E121</f>
        <v>0</v>
      </c>
      <c r="D171" s="155" t="str">
        <f>IF(OR(LEFT(E171,5)= "Asset",LEFT(E171,5)="Other"),"N/A",'Input 1 - Schedule 1'!B123 &amp; " (Ins/Bank)")</f>
        <v xml:space="preserve"> (Ins/Bank)</v>
      </c>
      <c r="E171" s="156">
        <f>'Input 2 - Inventory'!F121</f>
        <v>0</v>
      </c>
      <c r="F171" s="157">
        <f>'Input 1 - Schedule 1'!AH123</f>
        <v>0</v>
      </c>
      <c r="G171" s="157">
        <f>'Input 2 - Inventory'!R121</f>
        <v>0</v>
      </c>
      <c r="H171" s="157">
        <f>'Input 2 - Inventory'!AG121</f>
        <v>0</v>
      </c>
      <c r="I171" s="158">
        <f>'Input 2 - Inventory'!L121</f>
        <v>0</v>
      </c>
      <c r="J171" s="159">
        <f>'Input 2 - Inventory'!AA121</f>
        <v>0</v>
      </c>
      <c r="K171" s="156" t="e">
        <f>VLOOKUP($E171,'Calc 1 - Scaling (Ins,Bank)'!$A:$W,8,FALSE)</f>
        <v>#N/A</v>
      </c>
      <c r="L171" s="160" t="str">
        <f>IFERROR(VLOOKUP($E171,'Calc 1 - Scaling (Ins,Bank)'!$A:$W,9+IF($K171="Revenue",1,IF(K171="Carrying Value",2,0)),FALSE),"N/A")</f>
        <v>N/A</v>
      </c>
      <c r="M171" s="161" t="str">
        <f t="shared" si="20"/>
        <v>N/A</v>
      </c>
      <c r="N171" s="162" t="str">
        <f t="shared" si="21"/>
        <v>N/A</v>
      </c>
      <c r="O171" s="156" t="e">
        <f>VLOOKUP($E171,'Calc 1 - Scaling (Ins,Bank)'!$A:$W,12,FALSE)</f>
        <v>#N/A</v>
      </c>
      <c r="P171" s="160" t="str">
        <f>IFERROR(VLOOKUP($E171,'Calc 1 - Scaling (Ins,Bank)'!$A:$W,13+IF(O171="Revenue",1,IF(O171="Carrying Value",2,0)),FALSE),"N/A")</f>
        <v>N/A</v>
      </c>
      <c r="Q171" s="161" t="str">
        <f t="shared" si="22"/>
        <v>N/A</v>
      </c>
      <c r="R171" s="162" t="str">
        <f t="shared" si="23"/>
        <v>N/A</v>
      </c>
      <c r="S171" s="156" t="e">
        <f>VLOOKUP($E171,'Calc 1 - Scaling (Ins,Bank)'!$A:$W,16,FALSE)</f>
        <v>#N/A</v>
      </c>
      <c r="T171" s="160" t="str">
        <f>IFERROR(VLOOKUP($E171,'Calc 1 - Scaling (Ins,Bank)'!$A:$W,17+IF(S171="Revenue",1,IF(S171="Carrying Value",2,0)),FALSE),"N/A")</f>
        <v>N/A</v>
      </c>
      <c r="U171" s="161" t="str">
        <f t="shared" si="24"/>
        <v>N/A</v>
      </c>
      <c r="V171" s="162" t="str">
        <f t="shared" si="25"/>
        <v>N/A</v>
      </c>
      <c r="W171" s="156" t="e">
        <f>VLOOKUP($E171,'Calc 1 - Scaling (Ins,Bank)'!$A:$W,20,FALSE)</f>
        <v>#N/A</v>
      </c>
      <c r="X171" s="160" t="str">
        <f>IFERROR(VLOOKUP($E171,'Calc 1 - Scaling (Ins,Bank)'!$A:$W,21+IF(W171="Revenue",1,IF(W171="Carrying Value",2,0)),FALSE),"N/A")</f>
        <v>N/A</v>
      </c>
      <c r="Y171" s="161" t="str">
        <f t="shared" si="26"/>
        <v>N/A</v>
      </c>
      <c r="Z171" s="162" t="str">
        <f t="shared" si="27"/>
        <v>N/A</v>
      </c>
      <c r="AP171" s="3"/>
    </row>
    <row r="172" spans="1:42" x14ac:dyDescent="0.2">
      <c r="A172" s="68">
        <f t="shared" si="11"/>
        <v>115</v>
      </c>
      <c r="B172" s="154">
        <f>'Input 2 - Inventory'!C122</f>
        <v>0</v>
      </c>
      <c r="C172" s="155">
        <f>'Input 2 - Inventory'!E122</f>
        <v>0</v>
      </c>
      <c r="D172" s="155" t="str">
        <f>IF(OR(LEFT(E172,5)= "Asset",LEFT(E172,5)="Other"),"N/A",'Input 1 - Schedule 1'!B124 &amp; " (Ins/Bank)")</f>
        <v xml:space="preserve"> (Ins/Bank)</v>
      </c>
      <c r="E172" s="156">
        <f>'Input 2 - Inventory'!F122</f>
        <v>0</v>
      </c>
      <c r="F172" s="157">
        <f>'Input 1 - Schedule 1'!AH124</f>
        <v>0</v>
      </c>
      <c r="G172" s="157">
        <f>'Input 2 - Inventory'!R122</f>
        <v>0</v>
      </c>
      <c r="H172" s="157">
        <f>'Input 2 - Inventory'!AG122</f>
        <v>0</v>
      </c>
      <c r="I172" s="158">
        <f>'Input 2 - Inventory'!L122</f>
        <v>0</v>
      </c>
      <c r="J172" s="159">
        <f>'Input 2 - Inventory'!AA122</f>
        <v>0</v>
      </c>
      <c r="K172" s="156" t="e">
        <f>VLOOKUP($E172,'Calc 1 - Scaling (Ins,Bank)'!$A:$W,8,FALSE)</f>
        <v>#N/A</v>
      </c>
      <c r="L172" s="160" t="str">
        <f>IFERROR(VLOOKUP($E172,'Calc 1 - Scaling (Ins,Bank)'!$A:$W,9+IF($K172="Revenue",1,IF(K172="Carrying Value",2,0)),FALSE),"N/A")</f>
        <v>N/A</v>
      </c>
      <c r="M172" s="161" t="str">
        <f t="shared" si="20"/>
        <v>N/A</v>
      </c>
      <c r="N172" s="162" t="str">
        <f t="shared" si="21"/>
        <v>N/A</v>
      </c>
      <c r="O172" s="156" t="e">
        <f>VLOOKUP($E172,'Calc 1 - Scaling (Ins,Bank)'!$A:$W,12,FALSE)</f>
        <v>#N/A</v>
      </c>
      <c r="P172" s="160" t="str">
        <f>IFERROR(VLOOKUP($E172,'Calc 1 - Scaling (Ins,Bank)'!$A:$W,13+IF(O172="Revenue",1,IF(O172="Carrying Value",2,0)),FALSE),"N/A")</f>
        <v>N/A</v>
      </c>
      <c r="Q172" s="161" t="str">
        <f t="shared" si="22"/>
        <v>N/A</v>
      </c>
      <c r="R172" s="162" t="str">
        <f t="shared" si="23"/>
        <v>N/A</v>
      </c>
      <c r="S172" s="156" t="e">
        <f>VLOOKUP($E172,'Calc 1 - Scaling (Ins,Bank)'!$A:$W,16,FALSE)</f>
        <v>#N/A</v>
      </c>
      <c r="T172" s="160" t="str">
        <f>IFERROR(VLOOKUP($E172,'Calc 1 - Scaling (Ins,Bank)'!$A:$W,17+IF(S172="Revenue",1,IF(S172="Carrying Value",2,0)),FALSE),"N/A")</f>
        <v>N/A</v>
      </c>
      <c r="U172" s="161" t="str">
        <f t="shared" si="24"/>
        <v>N/A</v>
      </c>
      <c r="V172" s="162" t="str">
        <f t="shared" si="25"/>
        <v>N/A</v>
      </c>
      <c r="W172" s="156" t="e">
        <f>VLOOKUP($E172,'Calc 1 - Scaling (Ins,Bank)'!$A:$W,20,FALSE)</f>
        <v>#N/A</v>
      </c>
      <c r="X172" s="160" t="str">
        <f>IFERROR(VLOOKUP($E172,'Calc 1 - Scaling (Ins,Bank)'!$A:$W,21+IF(W172="Revenue",1,IF(W172="Carrying Value",2,0)),FALSE),"N/A")</f>
        <v>N/A</v>
      </c>
      <c r="Y172" s="161" t="str">
        <f t="shared" si="26"/>
        <v>N/A</v>
      </c>
      <c r="Z172" s="162" t="str">
        <f t="shared" si="27"/>
        <v>N/A</v>
      </c>
      <c r="AP172" s="3"/>
    </row>
    <row r="173" spans="1:42" x14ac:dyDescent="0.2">
      <c r="A173" s="68">
        <f t="shared" si="11"/>
        <v>116</v>
      </c>
      <c r="B173" s="154">
        <f>'Input 2 - Inventory'!C123</f>
        <v>0</v>
      </c>
      <c r="C173" s="155">
        <f>'Input 2 - Inventory'!E123</f>
        <v>0</v>
      </c>
      <c r="D173" s="155" t="str">
        <f>IF(OR(LEFT(E173,5)= "Asset",LEFT(E173,5)="Other"),"N/A",'Input 1 - Schedule 1'!B125 &amp; " (Ins/Bank)")</f>
        <v xml:space="preserve"> (Ins/Bank)</v>
      </c>
      <c r="E173" s="156">
        <f>'Input 2 - Inventory'!F123</f>
        <v>0</v>
      </c>
      <c r="F173" s="157">
        <f>'Input 1 - Schedule 1'!AH125</f>
        <v>0</v>
      </c>
      <c r="G173" s="157">
        <f>'Input 2 - Inventory'!R123</f>
        <v>0</v>
      </c>
      <c r="H173" s="157">
        <f>'Input 2 - Inventory'!AG123</f>
        <v>0</v>
      </c>
      <c r="I173" s="158">
        <f>'Input 2 - Inventory'!L123</f>
        <v>0</v>
      </c>
      <c r="J173" s="159">
        <f>'Input 2 - Inventory'!AA123</f>
        <v>0</v>
      </c>
      <c r="K173" s="156" t="e">
        <f>VLOOKUP($E173,'Calc 1 - Scaling (Ins,Bank)'!$A:$W,8,FALSE)</f>
        <v>#N/A</v>
      </c>
      <c r="L173" s="160" t="str">
        <f>IFERROR(VLOOKUP($E173,'Calc 1 - Scaling (Ins,Bank)'!$A:$W,9+IF($K173="Revenue",1,IF(K173="Carrying Value",2,0)),FALSE),"N/A")</f>
        <v>N/A</v>
      </c>
      <c r="M173" s="161" t="str">
        <f t="shared" si="20"/>
        <v>N/A</v>
      </c>
      <c r="N173" s="162" t="str">
        <f t="shared" si="21"/>
        <v>N/A</v>
      </c>
      <c r="O173" s="156" t="e">
        <f>VLOOKUP($E173,'Calc 1 - Scaling (Ins,Bank)'!$A:$W,12,FALSE)</f>
        <v>#N/A</v>
      </c>
      <c r="P173" s="160" t="str">
        <f>IFERROR(VLOOKUP($E173,'Calc 1 - Scaling (Ins,Bank)'!$A:$W,13+IF(O173="Revenue",1,IF(O173="Carrying Value",2,0)),FALSE),"N/A")</f>
        <v>N/A</v>
      </c>
      <c r="Q173" s="161" t="str">
        <f t="shared" si="22"/>
        <v>N/A</v>
      </c>
      <c r="R173" s="162" t="str">
        <f t="shared" si="23"/>
        <v>N/A</v>
      </c>
      <c r="S173" s="156" t="e">
        <f>VLOOKUP($E173,'Calc 1 - Scaling (Ins,Bank)'!$A:$W,16,FALSE)</f>
        <v>#N/A</v>
      </c>
      <c r="T173" s="160" t="str">
        <f>IFERROR(VLOOKUP($E173,'Calc 1 - Scaling (Ins,Bank)'!$A:$W,17+IF(S173="Revenue",1,IF(S173="Carrying Value",2,0)),FALSE),"N/A")</f>
        <v>N/A</v>
      </c>
      <c r="U173" s="161" t="str">
        <f t="shared" si="24"/>
        <v>N/A</v>
      </c>
      <c r="V173" s="162" t="str">
        <f t="shared" si="25"/>
        <v>N/A</v>
      </c>
      <c r="W173" s="156" t="e">
        <f>VLOOKUP($E173,'Calc 1 - Scaling (Ins,Bank)'!$A:$W,20,FALSE)</f>
        <v>#N/A</v>
      </c>
      <c r="X173" s="160" t="str">
        <f>IFERROR(VLOOKUP($E173,'Calc 1 - Scaling (Ins,Bank)'!$A:$W,21+IF(W173="Revenue",1,IF(W173="Carrying Value",2,0)),FALSE),"N/A")</f>
        <v>N/A</v>
      </c>
      <c r="Y173" s="161" t="str">
        <f t="shared" si="26"/>
        <v>N/A</v>
      </c>
      <c r="Z173" s="162" t="str">
        <f t="shared" si="27"/>
        <v>N/A</v>
      </c>
      <c r="AP173" s="3"/>
    </row>
    <row r="174" spans="1:42" x14ac:dyDescent="0.2">
      <c r="A174" s="68">
        <f t="shared" si="11"/>
        <v>117</v>
      </c>
      <c r="B174" s="154">
        <f>'Input 2 - Inventory'!C124</f>
        <v>0</v>
      </c>
      <c r="C174" s="155">
        <f>'Input 2 - Inventory'!E124</f>
        <v>0</v>
      </c>
      <c r="D174" s="155" t="str">
        <f>IF(OR(LEFT(E174,5)= "Asset",LEFT(E174,5)="Other"),"N/A",'Input 1 - Schedule 1'!B126 &amp; " (Ins/Bank)")</f>
        <v xml:space="preserve"> (Ins/Bank)</v>
      </c>
      <c r="E174" s="156">
        <f>'Input 2 - Inventory'!F124</f>
        <v>0</v>
      </c>
      <c r="F174" s="157">
        <f>'Input 1 - Schedule 1'!AH126</f>
        <v>0</v>
      </c>
      <c r="G174" s="157">
        <f>'Input 2 - Inventory'!R124</f>
        <v>0</v>
      </c>
      <c r="H174" s="157">
        <f>'Input 2 - Inventory'!AG124</f>
        <v>0</v>
      </c>
      <c r="I174" s="158">
        <f>'Input 2 - Inventory'!L124</f>
        <v>0</v>
      </c>
      <c r="J174" s="159">
        <f>'Input 2 - Inventory'!AA124</f>
        <v>0</v>
      </c>
      <c r="K174" s="156" t="e">
        <f>VLOOKUP($E174,'Calc 1 - Scaling (Ins,Bank)'!$A:$W,8,FALSE)</f>
        <v>#N/A</v>
      </c>
      <c r="L174" s="160" t="str">
        <f>IFERROR(VLOOKUP($E174,'Calc 1 - Scaling (Ins,Bank)'!$A:$W,9+IF($K174="Revenue",1,IF(K174="Carrying Value",2,0)),FALSE),"N/A")</f>
        <v>N/A</v>
      </c>
      <c r="M174" s="161" t="str">
        <f t="shared" si="20"/>
        <v>N/A</v>
      </c>
      <c r="N174" s="162" t="str">
        <f t="shared" si="21"/>
        <v>N/A</v>
      </c>
      <c r="O174" s="156" t="e">
        <f>VLOOKUP($E174,'Calc 1 - Scaling (Ins,Bank)'!$A:$W,12,FALSE)</f>
        <v>#N/A</v>
      </c>
      <c r="P174" s="160" t="str">
        <f>IFERROR(VLOOKUP($E174,'Calc 1 - Scaling (Ins,Bank)'!$A:$W,13+IF(O174="Revenue",1,IF(O174="Carrying Value",2,0)),FALSE),"N/A")</f>
        <v>N/A</v>
      </c>
      <c r="Q174" s="161" t="str">
        <f t="shared" si="22"/>
        <v>N/A</v>
      </c>
      <c r="R174" s="162" t="str">
        <f t="shared" si="23"/>
        <v>N/A</v>
      </c>
      <c r="S174" s="156" t="e">
        <f>VLOOKUP($E174,'Calc 1 - Scaling (Ins,Bank)'!$A:$W,16,FALSE)</f>
        <v>#N/A</v>
      </c>
      <c r="T174" s="160" t="str">
        <f>IFERROR(VLOOKUP($E174,'Calc 1 - Scaling (Ins,Bank)'!$A:$W,17+IF(S174="Revenue",1,IF(S174="Carrying Value",2,0)),FALSE),"N/A")</f>
        <v>N/A</v>
      </c>
      <c r="U174" s="161" t="str">
        <f t="shared" si="24"/>
        <v>N/A</v>
      </c>
      <c r="V174" s="162" t="str">
        <f t="shared" si="25"/>
        <v>N/A</v>
      </c>
      <c r="W174" s="156" t="e">
        <f>VLOOKUP($E174,'Calc 1 - Scaling (Ins,Bank)'!$A:$W,20,FALSE)</f>
        <v>#N/A</v>
      </c>
      <c r="X174" s="160" t="str">
        <f>IFERROR(VLOOKUP($E174,'Calc 1 - Scaling (Ins,Bank)'!$A:$W,21+IF(W174="Revenue",1,IF(W174="Carrying Value",2,0)),FALSE),"N/A")</f>
        <v>N/A</v>
      </c>
      <c r="Y174" s="161" t="str">
        <f t="shared" si="26"/>
        <v>N/A</v>
      </c>
      <c r="Z174" s="162" t="str">
        <f t="shared" si="27"/>
        <v>N/A</v>
      </c>
      <c r="AP174" s="3"/>
    </row>
    <row r="175" spans="1:42" x14ac:dyDescent="0.2">
      <c r="A175" s="68">
        <f t="shared" si="11"/>
        <v>118</v>
      </c>
      <c r="B175" s="154">
        <f>'Input 2 - Inventory'!C125</f>
        <v>0</v>
      </c>
      <c r="C175" s="155">
        <f>'Input 2 - Inventory'!E125</f>
        <v>0</v>
      </c>
      <c r="D175" s="155" t="str">
        <f>IF(OR(LEFT(E175,5)= "Asset",LEFT(E175,5)="Other"),"N/A",'Input 1 - Schedule 1'!B127 &amp; " (Ins/Bank)")</f>
        <v xml:space="preserve"> (Ins/Bank)</v>
      </c>
      <c r="E175" s="156">
        <f>'Input 2 - Inventory'!F125</f>
        <v>0</v>
      </c>
      <c r="F175" s="157">
        <f>'Input 1 - Schedule 1'!AH127</f>
        <v>0</v>
      </c>
      <c r="G175" s="157">
        <f>'Input 2 - Inventory'!R125</f>
        <v>0</v>
      </c>
      <c r="H175" s="157">
        <f>'Input 2 - Inventory'!AG125</f>
        <v>0</v>
      </c>
      <c r="I175" s="158">
        <f>'Input 2 - Inventory'!L125</f>
        <v>0</v>
      </c>
      <c r="J175" s="159">
        <f>'Input 2 - Inventory'!AA125</f>
        <v>0</v>
      </c>
      <c r="K175" s="156" t="e">
        <f>VLOOKUP($E175,'Calc 1 - Scaling (Ins,Bank)'!$A:$W,8,FALSE)</f>
        <v>#N/A</v>
      </c>
      <c r="L175" s="160" t="str">
        <f>IFERROR(VLOOKUP($E175,'Calc 1 - Scaling (Ins,Bank)'!$A:$W,9+IF($K175="Revenue",1,IF(K175="Carrying Value",2,0)),FALSE),"N/A")</f>
        <v>N/A</v>
      </c>
      <c r="M175" s="161" t="str">
        <f t="shared" si="20"/>
        <v>N/A</v>
      </c>
      <c r="N175" s="162" t="str">
        <f t="shared" si="21"/>
        <v>N/A</v>
      </c>
      <c r="O175" s="156" t="e">
        <f>VLOOKUP($E175,'Calc 1 - Scaling (Ins,Bank)'!$A:$W,12,FALSE)</f>
        <v>#N/A</v>
      </c>
      <c r="P175" s="160" t="str">
        <f>IFERROR(VLOOKUP($E175,'Calc 1 - Scaling (Ins,Bank)'!$A:$W,13+IF(O175="Revenue",1,IF(O175="Carrying Value",2,0)),FALSE),"N/A")</f>
        <v>N/A</v>
      </c>
      <c r="Q175" s="161" t="str">
        <f t="shared" si="22"/>
        <v>N/A</v>
      </c>
      <c r="R175" s="162" t="str">
        <f t="shared" si="23"/>
        <v>N/A</v>
      </c>
      <c r="S175" s="156" t="e">
        <f>VLOOKUP($E175,'Calc 1 - Scaling (Ins,Bank)'!$A:$W,16,FALSE)</f>
        <v>#N/A</v>
      </c>
      <c r="T175" s="160" t="str">
        <f>IFERROR(VLOOKUP($E175,'Calc 1 - Scaling (Ins,Bank)'!$A:$W,17+IF(S175="Revenue",1,IF(S175="Carrying Value",2,0)),FALSE),"N/A")</f>
        <v>N/A</v>
      </c>
      <c r="U175" s="161" t="str">
        <f t="shared" si="24"/>
        <v>N/A</v>
      </c>
      <c r="V175" s="162" t="str">
        <f t="shared" si="25"/>
        <v>N/A</v>
      </c>
      <c r="W175" s="156" t="e">
        <f>VLOOKUP($E175,'Calc 1 - Scaling (Ins,Bank)'!$A:$W,20,FALSE)</f>
        <v>#N/A</v>
      </c>
      <c r="X175" s="160" t="str">
        <f>IFERROR(VLOOKUP($E175,'Calc 1 - Scaling (Ins,Bank)'!$A:$W,21+IF(W175="Revenue",1,IF(W175="Carrying Value",2,0)),FALSE),"N/A")</f>
        <v>N/A</v>
      </c>
      <c r="Y175" s="161" t="str">
        <f t="shared" si="26"/>
        <v>N/A</v>
      </c>
      <c r="Z175" s="162" t="str">
        <f t="shared" si="27"/>
        <v>N/A</v>
      </c>
      <c r="AP175" s="3"/>
    </row>
    <row r="176" spans="1:42" x14ac:dyDescent="0.2">
      <c r="A176" s="68">
        <f t="shared" si="11"/>
        <v>119</v>
      </c>
      <c r="B176" s="154">
        <f>'Input 2 - Inventory'!C126</f>
        <v>0</v>
      </c>
      <c r="C176" s="155">
        <f>'Input 2 - Inventory'!E126</f>
        <v>0</v>
      </c>
      <c r="D176" s="155" t="str">
        <f>IF(OR(LEFT(E176,5)= "Asset",LEFT(E176,5)="Other"),"N/A",'Input 1 - Schedule 1'!B128 &amp; " (Ins/Bank)")</f>
        <v xml:space="preserve"> (Ins/Bank)</v>
      </c>
      <c r="E176" s="156">
        <f>'Input 2 - Inventory'!F126</f>
        <v>0</v>
      </c>
      <c r="F176" s="157">
        <f>'Input 1 - Schedule 1'!AH128</f>
        <v>0</v>
      </c>
      <c r="G176" s="157">
        <f>'Input 2 - Inventory'!R126</f>
        <v>0</v>
      </c>
      <c r="H176" s="157">
        <f>'Input 2 - Inventory'!AG126</f>
        <v>0</v>
      </c>
      <c r="I176" s="158">
        <f>'Input 2 - Inventory'!L126</f>
        <v>0</v>
      </c>
      <c r="J176" s="159">
        <f>'Input 2 - Inventory'!AA126</f>
        <v>0</v>
      </c>
      <c r="K176" s="156" t="e">
        <f>VLOOKUP($E176,'Calc 1 - Scaling (Ins,Bank)'!$A:$W,8,FALSE)</f>
        <v>#N/A</v>
      </c>
      <c r="L176" s="160" t="str">
        <f>IFERROR(VLOOKUP($E176,'Calc 1 - Scaling (Ins,Bank)'!$A:$W,9+IF($K176="Revenue",1,IF(K176="Carrying Value",2,0)),FALSE),"N/A")</f>
        <v>N/A</v>
      </c>
      <c r="M176" s="161" t="str">
        <f t="shared" si="20"/>
        <v>N/A</v>
      </c>
      <c r="N176" s="162" t="str">
        <f t="shared" si="21"/>
        <v>N/A</v>
      </c>
      <c r="O176" s="156" t="e">
        <f>VLOOKUP($E176,'Calc 1 - Scaling (Ins,Bank)'!$A:$W,12,FALSE)</f>
        <v>#N/A</v>
      </c>
      <c r="P176" s="160" t="str">
        <f>IFERROR(VLOOKUP($E176,'Calc 1 - Scaling (Ins,Bank)'!$A:$W,13+IF(O176="Revenue",1,IF(O176="Carrying Value",2,0)),FALSE),"N/A")</f>
        <v>N/A</v>
      </c>
      <c r="Q176" s="161" t="str">
        <f t="shared" si="22"/>
        <v>N/A</v>
      </c>
      <c r="R176" s="162" t="str">
        <f t="shared" si="23"/>
        <v>N/A</v>
      </c>
      <c r="S176" s="156" t="e">
        <f>VLOOKUP($E176,'Calc 1 - Scaling (Ins,Bank)'!$A:$W,16,FALSE)</f>
        <v>#N/A</v>
      </c>
      <c r="T176" s="160" t="str">
        <f>IFERROR(VLOOKUP($E176,'Calc 1 - Scaling (Ins,Bank)'!$A:$W,17+IF(S176="Revenue",1,IF(S176="Carrying Value",2,0)),FALSE),"N/A")</f>
        <v>N/A</v>
      </c>
      <c r="U176" s="161" t="str">
        <f t="shared" si="24"/>
        <v>N/A</v>
      </c>
      <c r="V176" s="162" t="str">
        <f t="shared" si="25"/>
        <v>N/A</v>
      </c>
      <c r="W176" s="156" t="e">
        <f>VLOOKUP($E176,'Calc 1 - Scaling (Ins,Bank)'!$A:$W,20,FALSE)</f>
        <v>#N/A</v>
      </c>
      <c r="X176" s="160" t="str">
        <f>IFERROR(VLOOKUP($E176,'Calc 1 - Scaling (Ins,Bank)'!$A:$W,21+IF(W176="Revenue",1,IF(W176="Carrying Value",2,0)),FALSE),"N/A")</f>
        <v>N/A</v>
      </c>
      <c r="Y176" s="161" t="str">
        <f t="shared" si="26"/>
        <v>N/A</v>
      </c>
      <c r="Z176" s="162" t="str">
        <f t="shared" si="27"/>
        <v>N/A</v>
      </c>
      <c r="AP176" s="3"/>
    </row>
    <row r="177" spans="1:42" x14ac:dyDescent="0.2">
      <c r="A177" s="68">
        <f t="shared" si="11"/>
        <v>120</v>
      </c>
      <c r="B177" s="154">
        <f>'Input 2 - Inventory'!C127</f>
        <v>0</v>
      </c>
      <c r="C177" s="155">
        <f>'Input 2 - Inventory'!E127</f>
        <v>0</v>
      </c>
      <c r="D177" s="155" t="str">
        <f>IF(OR(LEFT(E177,5)= "Asset",LEFT(E177,5)="Other"),"N/A",'Input 1 - Schedule 1'!B129 &amp; " (Ins/Bank)")</f>
        <v xml:space="preserve"> (Ins/Bank)</v>
      </c>
      <c r="E177" s="156">
        <f>'Input 2 - Inventory'!F127</f>
        <v>0</v>
      </c>
      <c r="F177" s="157">
        <f>'Input 1 - Schedule 1'!AH129</f>
        <v>0</v>
      </c>
      <c r="G177" s="157">
        <f>'Input 2 - Inventory'!R127</f>
        <v>0</v>
      </c>
      <c r="H177" s="157">
        <f>'Input 2 - Inventory'!AG127</f>
        <v>0</v>
      </c>
      <c r="I177" s="158">
        <f>'Input 2 - Inventory'!L127</f>
        <v>0</v>
      </c>
      <c r="J177" s="159">
        <f>'Input 2 - Inventory'!AA127</f>
        <v>0</v>
      </c>
      <c r="K177" s="156" t="e">
        <f>VLOOKUP($E177,'Calc 1 - Scaling (Ins,Bank)'!$A:$W,8,FALSE)</f>
        <v>#N/A</v>
      </c>
      <c r="L177" s="160" t="str">
        <f>IFERROR(VLOOKUP($E177,'Calc 1 - Scaling (Ins,Bank)'!$A:$W,9+IF($K177="Revenue",1,IF(K177="Carrying Value",2,0)),FALSE),"N/A")</f>
        <v>N/A</v>
      </c>
      <c r="M177" s="161" t="str">
        <f t="shared" si="20"/>
        <v>N/A</v>
      </c>
      <c r="N177" s="162" t="str">
        <f t="shared" si="21"/>
        <v>N/A</v>
      </c>
      <c r="O177" s="156" t="e">
        <f>VLOOKUP($E177,'Calc 1 - Scaling (Ins,Bank)'!$A:$W,12,FALSE)</f>
        <v>#N/A</v>
      </c>
      <c r="P177" s="160" t="str">
        <f>IFERROR(VLOOKUP($E177,'Calc 1 - Scaling (Ins,Bank)'!$A:$W,13+IF(O177="Revenue",1,IF(O177="Carrying Value",2,0)),FALSE),"N/A")</f>
        <v>N/A</v>
      </c>
      <c r="Q177" s="161" t="str">
        <f t="shared" si="22"/>
        <v>N/A</v>
      </c>
      <c r="R177" s="162" t="str">
        <f t="shared" si="23"/>
        <v>N/A</v>
      </c>
      <c r="S177" s="156" t="e">
        <f>VLOOKUP($E177,'Calc 1 - Scaling (Ins,Bank)'!$A:$W,16,FALSE)</f>
        <v>#N/A</v>
      </c>
      <c r="T177" s="160" t="str">
        <f>IFERROR(VLOOKUP($E177,'Calc 1 - Scaling (Ins,Bank)'!$A:$W,17+IF(S177="Revenue",1,IF(S177="Carrying Value",2,0)),FALSE),"N/A")</f>
        <v>N/A</v>
      </c>
      <c r="U177" s="161" t="str">
        <f t="shared" si="24"/>
        <v>N/A</v>
      </c>
      <c r="V177" s="162" t="str">
        <f t="shared" si="25"/>
        <v>N/A</v>
      </c>
      <c r="W177" s="156" t="e">
        <f>VLOOKUP($E177,'Calc 1 - Scaling (Ins,Bank)'!$A:$W,20,FALSE)</f>
        <v>#N/A</v>
      </c>
      <c r="X177" s="160" t="str">
        <f>IFERROR(VLOOKUP($E177,'Calc 1 - Scaling (Ins,Bank)'!$A:$W,21+IF(W177="Revenue",1,IF(W177="Carrying Value",2,0)),FALSE),"N/A")</f>
        <v>N/A</v>
      </c>
      <c r="Y177" s="161" t="str">
        <f t="shared" si="26"/>
        <v>N/A</v>
      </c>
      <c r="Z177" s="162" t="str">
        <f t="shared" si="27"/>
        <v>N/A</v>
      </c>
      <c r="AP177" s="3"/>
    </row>
    <row r="178" spans="1:42" x14ac:dyDescent="0.2">
      <c r="A178" s="68">
        <f t="shared" si="11"/>
        <v>121</v>
      </c>
      <c r="B178" s="154">
        <f>'Input 2 - Inventory'!C128</f>
        <v>0</v>
      </c>
      <c r="C178" s="155">
        <f>'Input 2 - Inventory'!E128</f>
        <v>0</v>
      </c>
      <c r="D178" s="155" t="str">
        <f>IF(OR(LEFT(E178,5)= "Asset",LEFT(E178,5)="Other"),"N/A",'Input 1 - Schedule 1'!B130 &amp; " (Ins/Bank)")</f>
        <v xml:space="preserve"> (Ins/Bank)</v>
      </c>
      <c r="E178" s="156">
        <f>'Input 2 - Inventory'!F128</f>
        <v>0</v>
      </c>
      <c r="F178" s="157">
        <f>'Input 1 - Schedule 1'!AH130</f>
        <v>0</v>
      </c>
      <c r="G178" s="157">
        <f>'Input 2 - Inventory'!R128</f>
        <v>0</v>
      </c>
      <c r="H178" s="157">
        <f>'Input 2 - Inventory'!AG128</f>
        <v>0</v>
      </c>
      <c r="I178" s="158">
        <f>'Input 2 - Inventory'!L128</f>
        <v>0</v>
      </c>
      <c r="J178" s="159">
        <f>'Input 2 - Inventory'!AA128</f>
        <v>0</v>
      </c>
      <c r="K178" s="156" t="e">
        <f>VLOOKUP($E178,'Calc 1 - Scaling (Ins,Bank)'!$A:$W,8,FALSE)</f>
        <v>#N/A</v>
      </c>
      <c r="L178" s="160" t="str">
        <f>IFERROR(VLOOKUP($E178,'Calc 1 - Scaling (Ins,Bank)'!$A:$W,9+IF($K178="Revenue",1,IF(K178="Carrying Value",2,0)),FALSE),"N/A")</f>
        <v>N/A</v>
      </c>
      <c r="M178" s="161" t="str">
        <f t="shared" si="20"/>
        <v>N/A</v>
      </c>
      <c r="N178" s="162" t="str">
        <f t="shared" si="21"/>
        <v>N/A</v>
      </c>
      <c r="O178" s="156" t="e">
        <f>VLOOKUP($E178,'Calc 1 - Scaling (Ins,Bank)'!$A:$W,12,FALSE)</f>
        <v>#N/A</v>
      </c>
      <c r="P178" s="160" t="str">
        <f>IFERROR(VLOOKUP($E178,'Calc 1 - Scaling (Ins,Bank)'!$A:$W,13+IF(O178="Revenue",1,IF(O178="Carrying Value",2,0)),FALSE),"N/A")</f>
        <v>N/A</v>
      </c>
      <c r="Q178" s="161" t="str">
        <f t="shared" si="22"/>
        <v>N/A</v>
      </c>
      <c r="R178" s="162" t="str">
        <f t="shared" si="23"/>
        <v>N/A</v>
      </c>
      <c r="S178" s="156" t="e">
        <f>VLOOKUP($E178,'Calc 1 - Scaling (Ins,Bank)'!$A:$W,16,FALSE)</f>
        <v>#N/A</v>
      </c>
      <c r="T178" s="160" t="str">
        <f>IFERROR(VLOOKUP($E178,'Calc 1 - Scaling (Ins,Bank)'!$A:$W,17+IF(S178="Revenue",1,IF(S178="Carrying Value",2,0)),FALSE),"N/A")</f>
        <v>N/A</v>
      </c>
      <c r="U178" s="161" t="str">
        <f t="shared" si="24"/>
        <v>N/A</v>
      </c>
      <c r="V178" s="162" t="str">
        <f t="shared" si="25"/>
        <v>N/A</v>
      </c>
      <c r="W178" s="156" t="e">
        <f>VLOOKUP($E178,'Calc 1 - Scaling (Ins,Bank)'!$A:$W,20,FALSE)</f>
        <v>#N/A</v>
      </c>
      <c r="X178" s="160" t="str">
        <f>IFERROR(VLOOKUP($E178,'Calc 1 - Scaling (Ins,Bank)'!$A:$W,21+IF(W178="Revenue",1,IF(W178="Carrying Value",2,0)),FALSE),"N/A")</f>
        <v>N/A</v>
      </c>
      <c r="Y178" s="161" t="str">
        <f t="shared" si="26"/>
        <v>N/A</v>
      </c>
      <c r="Z178" s="162" t="str">
        <f t="shared" si="27"/>
        <v>N/A</v>
      </c>
      <c r="AP178" s="3"/>
    </row>
    <row r="179" spans="1:42" x14ac:dyDescent="0.2">
      <c r="A179" s="68">
        <f t="shared" si="11"/>
        <v>122</v>
      </c>
      <c r="B179" s="154">
        <f>'Input 2 - Inventory'!C129</f>
        <v>0</v>
      </c>
      <c r="C179" s="155">
        <f>'Input 2 - Inventory'!E129</f>
        <v>0</v>
      </c>
      <c r="D179" s="155" t="str">
        <f>IF(OR(LEFT(E179,5)= "Asset",LEFT(E179,5)="Other"),"N/A",'Input 1 - Schedule 1'!B131 &amp; " (Ins/Bank)")</f>
        <v xml:space="preserve"> (Ins/Bank)</v>
      </c>
      <c r="E179" s="156">
        <f>'Input 2 - Inventory'!F129</f>
        <v>0</v>
      </c>
      <c r="F179" s="157">
        <f>'Input 1 - Schedule 1'!AH131</f>
        <v>0</v>
      </c>
      <c r="G179" s="157">
        <f>'Input 2 - Inventory'!R129</f>
        <v>0</v>
      </c>
      <c r="H179" s="157">
        <f>'Input 2 - Inventory'!AG129</f>
        <v>0</v>
      </c>
      <c r="I179" s="158">
        <f>'Input 2 - Inventory'!L129</f>
        <v>0</v>
      </c>
      <c r="J179" s="159">
        <f>'Input 2 - Inventory'!AA129</f>
        <v>0</v>
      </c>
      <c r="K179" s="156" t="e">
        <f>VLOOKUP($E179,'Calc 1 - Scaling (Ins,Bank)'!$A:$W,8,FALSE)</f>
        <v>#N/A</v>
      </c>
      <c r="L179" s="160" t="str">
        <f>IFERROR(VLOOKUP($E179,'Calc 1 - Scaling (Ins,Bank)'!$A:$W,9+IF($K179="Revenue",1,IF(K179="Carrying Value",2,0)),FALSE),"N/A")</f>
        <v>N/A</v>
      </c>
      <c r="M179" s="161" t="str">
        <f t="shared" si="20"/>
        <v>N/A</v>
      </c>
      <c r="N179" s="162" t="str">
        <f t="shared" si="21"/>
        <v>N/A</v>
      </c>
      <c r="O179" s="156" t="e">
        <f>VLOOKUP($E179,'Calc 1 - Scaling (Ins,Bank)'!$A:$W,12,FALSE)</f>
        <v>#N/A</v>
      </c>
      <c r="P179" s="160" t="str">
        <f>IFERROR(VLOOKUP($E179,'Calc 1 - Scaling (Ins,Bank)'!$A:$W,13+IF(O179="Revenue",1,IF(O179="Carrying Value",2,0)),FALSE),"N/A")</f>
        <v>N/A</v>
      </c>
      <c r="Q179" s="161" t="str">
        <f t="shared" si="22"/>
        <v>N/A</v>
      </c>
      <c r="R179" s="162" t="str">
        <f t="shared" si="23"/>
        <v>N/A</v>
      </c>
      <c r="S179" s="156" t="e">
        <f>VLOOKUP($E179,'Calc 1 - Scaling (Ins,Bank)'!$A:$W,16,FALSE)</f>
        <v>#N/A</v>
      </c>
      <c r="T179" s="160" t="str">
        <f>IFERROR(VLOOKUP($E179,'Calc 1 - Scaling (Ins,Bank)'!$A:$W,17+IF(S179="Revenue",1,IF(S179="Carrying Value",2,0)),FALSE),"N/A")</f>
        <v>N/A</v>
      </c>
      <c r="U179" s="161" t="str">
        <f t="shared" si="24"/>
        <v>N/A</v>
      </c>
      <c r="V179" s="162" t="str">
        <f t="shared" si="25"/>
        <v>N/A</v>
      </c>
      <c r="W179" s="156" t="e">
        <f>VLOOKUP($E179,'Calc 1 - Scaling (Ins,Bank)'!$A:$W,20,FALSE)</f>
        <v>#N/A</v>
      </c>
      <c r="X179" s="160" t="str">
        <f>IFERROR(VLOOKUP($E179,'Calc 1 - Scaling (Ins,Bank)'!$A:$W,21+IF(W179="Revenue",1,IF(W179="Carrying Value",2,0)),FALSE),"N/A")</f>
        <v>N/A</v>
      </c>
      <c r="Y179" s="161" t="str">
        <f t="shared" si="26"/>
        <v>N/A</v>
      </c>
      <c r="Z179" s="162" t="str">
        <f t="shared" si="27"/>
        <v>N/A</v>
      </c>
      <c r="AP179" s="3"/>
    </row>
    <row r="180" spans="1:42" x14ac:dyDescent="0.2">
      <c r="A180" s="68">
        <f t="shared" si="11"/>
        <v>123</v>
      </c>
      <c r="B180" s="154">
        <f>'Input 2 - Inventory'!C130</f>
        <v>0</v>
      </c>
      <c r="C180" s="155">
        <f>'Input 2 - Inventory'!E130</f>
        <v>0</v>
      </c>
      <c r="D180" s="155" t="str">
        <f>IF(OR(LEFT(E180,5)= "Asset",LEFT(E180,5)="Other"),"N/A",'Input 1 - Schedule 1'!B132 &amp; " (Ins/Bank)")</f>
        <v xml:space="preserve"> (Ins/Bank)</v>
      </c>
      <c r="E180" s="156">
        <f>'Input 2 - Inventory'!F130</f>
        <v>0</v>
      </c>
      <c r="F180" s="157">
        <f>'Input 1 - Schedule 1'!AH132</f>
        <v>0</v>
      </c>
      <c r="G180" s="157">
        <f>'Input 2 - Inventory'!R130</f>
        <v>0</v>
      </c>
      <c r="H180" s="157">
        <f>'Input 2 - Inventory'!AG130</f>
        <v>0</v>
      </c>
      <c r="I180" s="158">
        <f>'Input 2 - Inventory'!L130</f>
        <v>0</v>
      </c>
      <c r="J180" s="159">
        <f>'Input 2 - Inventory'!AA130</f>
        <v>0</v>
      </c>
      <c r="K180" s="156" t="e">
        <f>VLOOKUP($E180,'Calc 1 - Scaling (Ins,Bank)'!$A:$W,8,FALSE)</f>
        <v>#N/A</v>
      </c>
      <c r="L180" s="160" t="str">
        <f>IFERROR(VLOOKUP($E180,'Calc 1 - Scaling (Ins,Bank)'!$A:$W,9+IF($K180="Revenue",1,IF(K180="Carrying Value",2,0)),FALSE),"N/A")</f>
        <v>N/A</v>
      </c>
      <c r="M180" s="161" t="str">
        <f t="shared" si="20"/>
        <v>N/A</v>
      </c>
      <c r="N180" s="162" t="str">
        <f t="shared" si="21"/>
        <v>N/A</v>
      </c>
      <c r="O180" s="156" t="e">
        <f>VLOOKUP($E180,'Calc 1 - Scaling (Ins,Bank)'!$A:$W,12,FALSE)</f>
        <v>#N/A</v>
      </c>
      <c r="P180" s="160" t="str">
        <f>IFERROR(VLOOKUP($E180,'Calc 1 - Scaling (Ins,Bank)'!$A:$W,13+IF(O180="Revenue",1,IF(O180="Carrying Value",2,0)),FALSE),"N/A")</f>
        <v>N/A</v>
      </c>
      <c r="Q180" s="161" t="str">
        <f t="shared" si="22"/>
        <v>N/A</v>
      </c>
      <c r="R180" s="162" t="str">
        <f t="shared" si="23"/>
        <v>N/A</v>
      </c>
      <c r="S180" s="156" t="e">
        <f>VLOOKUP($E180,'Calc 1 - Scaling (Ins,Bank)'!$A:$W,16,FALSE)</f>
        <v>#N/A</v>
      </c>
      <c r="T180" s="160" t="str">
        <f>IFERROR(VLOOKUP($E180,'Calc 1 - Scaling (Ins,Bank)'!$A:$W,17+IF(S180="Revenue",1,IF(S180="Carrying Value",2,0)),FALSE),"N/A")</f>
        <v>N/A</v>
      </c>
      <c r="U180" s="161" t="str">
        <f t="shared" si="24"/>
        <v>N/A</v>
      </c>
      <c r="V180" s="162" t="str">
        <f t="shared" si="25"/>
        <v>N/A</v>
      </c>
      <c r="W180" s="156" t="e">
        <f>VLOOKUP($E180,'Calc 1 - Scaling (Ins,Bank)'!$A:$W,20,FALSE)</f>
        <v>#N/A</v>
      </c>
      <c r="X180" s="160" t="str">
        <f>IFERROR(VLOOKUP($E180,'Calc 1 - Scaling (Ins,Bank)'!$A:$W,21+IF(W180="Revenue",1,IF(W180="Carrying Value",2,0)),FALSE),"N/A")</f>
        <v>N/A</v>
      </c>
      <c r="Y180" s="161" t="str">
        <f t="shared" si="26"/>
        <v>N/A</v>
      </c>
      <c r="Z180" s="162" t="str">
        <f t="shared" si="27"/>
        <v>N/A</v>
      </c>
      <c r="AP180" s="3"/>
    </row>
    <row r="181" spans="1:42" x14ac:dyDescent="0.2">
      <c r="A181" s="68">
        <f t="shared" si="11"/>
        <v>124</v>
      </c>
      <c r="B181" s="154">
        <f>'Input 2 - Inventory'!C131</f>
        <v>0</v>
      </c>
      <c r="C181" s="155">
        <f>'Input 2 - Inventory'!E131</f>
        <v>0</v>
      </c>
      <c r="D181" s="155" t="str">
        <f>IF(OR(LEFT(E181,5)= "Asset",LEFT(E181,5)="Other"),"N/A",'Input 1 - Schedule 1'!B133 &amp; " (Ins/Bank)")</f>
        <v xml:space="preserve"> (Ins/Bank)</v>
      </c>
      <c r="E181" s="156">
        <f>'Input 2 - Inventory'!F131</f>
        <v>0</v>
      </c>
      <c r="F181" s="157">
        <f>'Input 1 - Schedule 1'!AH133</f>
        <v>0</v>
      </c>
      <c r="G181" s="157">
        <f>'Input 2 - Inventory'!R131</f>
        <v>0</v>
      </c>
      <c r="H181" s="157">
        <f>'Input 2 - Inventory'!AG131</f>
        <v>0</v>
      </c>
      <c r="I181" s="158">
        <f>'Input 2 - Inventory'!L131</f>
        <v>0</v>
      </c>
      <c r="J181" s="159">
        <f>'Input 2 - Inventory'!AA131</f>
        <v>0</v>
      </c>
      <c r="K181" s="156" t="e">
        <f>VLOOKUP($E181,'Calc 1 - Scaling (Ins,Bank)'!$A:$W,8,FALSE)</f>
        <v>#N/A</v>
      </c>
      <c r="L181" s="160" t="str">
        <f>IFERROR(VLOOKUP($E181,'Calc 1 - Scaling (Ins,Bank)'!$A:$W,9+IF($K181="Revenue",1,IF(K181="Carrying Value",2,0)),FALSE),"N/A")</f>
        <v>N/A</v>
      </c>
      <c r="M181" s="161" t="str">
        <f t="shared" si="20"/>
        <v>N/A</v>
      </c>
      <c r="N181" s="162" t="str">
        <f t="shared" si="21"/>
        <v>N/A</v>
      </c>
      <c r="O181" s="156" t="e">
        <f>VLOOKUP($E181,'Calc 1 - Scaling (Ins,Bank)'!$A:$W,12,FALSE)</f>
        <v>#N/A</v>
      </c>
      <c r="P181" s="160" t="str">
        <f>IFERROR(VLOOKUP($E181,'Calc 1 - Scaling (Ins,Bank)'!$A:$W,13+IF(O181="Revenue",1,IF(O181="Carrying Value",2,0)),FALSE),"N/A")</f>
        <v>N/A</v>
      </c>
      <c r="Q181" s="161" t="str">
        <f t="shared" si="22"/>
        <v>N/A</v>
      </c>
      <c r="R181" s="162" t="str">
        <f t="shared" si="23"/>
        <v>N/A</v>
      </c>
      <c r="S181" s="156" t="e">
        <f>VLOOKUP($E181,'Calc 1 - Scaling (Ins,Bank)'!$A:$W,16,FALSE)</f>
        <v>#N/A</v>
      </c>
      <c r="T181" s="160" t="str">
        <f>IFERROR(VLOOKUP($E181,'Calc 1 - Scaling (Ins,Bank)'!$A:$W,17+IF(S181="Revenue",1,IF(S181="Carrying Value",2,0)),FALSE),"N/A")</f>
        <v>N/A</v>
      </c>
      <c r="U181" s="161" t="str">
        <f t="shared" si="24"/>
        <v>N/A</v>
      </c>
      <c r="V181" s="162" t="str">
        <f t="shared" si="25"/>
        <v>N/A</v>
      </c>
      <c r="W181" s="156" t="e">
        <f>VLOOKUP($E181,'Calc 1 - Scaling (Ins,Bank)'!$A:$W,20,FALSE)</f>
        <v>#N/A</v>
      </c>
      <c r="X181" s="160" t="str">
        <f>IFERROR(VLOOKUP($E181,'Calc 1 - Scaling (Ins,Bank)'!$A:$W,21+IF(W181="Revenue",1,IF(W181="Carrying Value",2,0)),FALSE),"N/A")</f>
        <v>N/A</v>
      </c>
      <c r="Y181" s="161" t="str">
        <f t="shared" si="26"/>
        <v>N/A</v>
      </c>
      <c r="Z181" s="162" t="str">
        <f t="shared" si="27"/>
        <v>N/A</v>
      </c>
      <c r="AP181" s="3"/>
    </row>
    <row r="182" spans="1:42" x14ac:dyDescent="0.2">
      <c r="A182" s="68">
        <f t="shared" si="11"/>
        <v>125</v>
      </c>
      <c r="B182" s="154">
        <f>'Input 2 - Inventory'!C132</f>
        <v>0</v>
      </c>
      <c r="C182" s="155">
        <f>'Input 2 - Inventory'!E132</f>
        <v>0</v>
      </c>
      <c r="D182" s="155" t="str">
        <f>IF(OR(LEFT(E182,5)= "Asset",LEFT(E182,5)="Other"),"N/A",'Input 1 - Schedule 1'!B134 &amp; " (Ins/Bank)")</f>
        <v xml:space="preserve"> (Ins/Bank)</v>
      </c>
      <c r="E182" s="156">
        <f>'Input 2 - Inventory'!F132</f>
        <v>0</v>
      </c>
      <c r="F182" s="157">
        <f>'Input 1 - Schedule 1'!AH134</f>
        <v>0</v>
      </c>
      <c r="G182" s="157">
        <f>'Input 2 - Inventory'!R132</f>
        <v>0</v>
      </c>
      <c r="H182" s="157">
        <f>'Input 2 - Inventory'!AG132</f>
        <v>0</v>
      </c>
      <c r="I182" s="158">
        <f>'Input 2 - Inventory'!L132</f>
        <v>0</v>
      </c>
      <c r="J182" s="159">
        <f>'Input 2 - Inventory'!AA132</f>
        <v>0</v>
      </c>
      <c r="K182" s="156" t="e">
        <f>VLOOKUP($E182,'Calc 1 - Scaling (Ins,Bank)'!$A:$W,8,FALSE)</f>
        <v>#N/A</v>
      </c>
      <c r="L182" s="160" t="str">
        <f>IFERROR(VLOOKUP($E182,'Calc 1 - Scaling (Ins,Bank)'!$A:$W,9+IF($K182="Revenue",1,IF(K182="Carrying Value",2,0)),FALSE),"N/A")</f>
        <v>N/A</v>
      </c>
      <c r="M182" s="161" t="str">
        <f t="shared" si="20"/>
        <v>N/A</v>
      </c>
      <c r="N182" s="162" t="str">
        <f t="shared" si="21"/>
        <v>N/A</v>
      </c>
      <c r="O182" s="156" t="e">
        <f>VLOOKUP($E182,'Calc 1 - Scaling (Ins,Bank)'!$A:$W,12,FALSE)</f>
        <v>#N/A</v>
      </c>
      <c r="P182" s="160" t="str">
        <f>IFERROR(VLOOKUP($E182,'Calc 1 - Scaling (Ins,Bank)'!$A:$W,13+IF(O182="Revenue",1,IF(O182="Carrying Value",2,0)),FALSE),"N/A")</f>
        <v>N/A</v>
      </c>
      <c r="Q182" s="161" t="str">
        <f t="shared" si="22"/>
        <v>N/A</v>
      </c>
      <c r="R182" s="162" t="str">
        <f t="shared" si="23"/>
        <v>N/A</v>
      </c>
      <c r="S182" s="156" t="e">
        <f>VLOOKUP($E182,'Calc 1 - Scaling (Ins,Bank)'!$A:$W,16,FALSE)</f>
        <v>#N/A</v>
      </c>
      <c r="T182" s="160" t="str">
        <f>IFERROR(VLOOKUP($E182,'Calc 1 - Scaling (Ins,Bank)'!$A:$W,17+IF(S182="Revenue",1,IF(S182="Carrying Value",2,0)),FALSE),"N/A")</f>
        <v>N/A</v>
      </c>
      <c r="U182" s="161" t="str">
        <f t="shared" si="24"/>
        <v>N/A</v>
      </c>
      <c r="V182" s="162" t="str">
        <f t="shared" si="25"/>
        <v>N/A</v>
      </c>
      <c r="W182" s="156" t="e">
        <f>VLOOKUP($E182,'Calc 1 - Scaling (Ins,Bank)'!$A:$W,20,FALSE)</f>
        <v>#N/A</v>
      </c>
      <c r="X182" s="160" t="str">
        <f>IFERROR(VLOOKUP($E182,'Calc 1 - Scaling (Ins,Bank)'!$A:$W,21+IF(W182="Revenue",1,IF(W182="Carrying Value",2,0)),FALSE),"N/A")</f>
        <v>N/A</v>
      </c>
      <c r="Y182" s="161" t="str">
        <f t="shared" si="26"/>
        <v>N/A</v>
      </c>
      <c r="Z182" s="162" t="str">
        <f t="shared" si="27"/>
        <v>N/A</v>
      </c>
      <c r="AP182" s="3"/>
    </row>
    <row r="183" spans="1:42" x14ac:dyDescent="0.2">
      <c r="A183" s="68">
        <f t="shared" si="11"/>
        <v>126</v>
      </c>
      <c r="B183" s="154">
        <f>'Input 2 - Inventory'!C133</f>
        <v>0</v>
      </c>
      <c r="C183" s="155">
        <f>'Input 2 - Inventory'!E133</f>
        <v>0</v>
      </c>
      <c r="D183" s="155" t="str">
        <f>IF(OR(LEFT(E183,5)= "Asset",LEFT(E183,5)="Other"),"N/A",'Input 1 - Schedule 1'!B135 &amp; " (Ins/Bank)")</f>
        <v xml:space="preserve"> (Ins/Bank)</v>
      </c>
      <c r="E183" s="156">
        <f>'Input 2 - Inventory'!F133</f>
        <v>0</v>
      </c>
      <c r="F183" s="157">
        <f>'Input 1 - Schedule 1'!AH135</f>
        <v>0</v>
      </c>
      <c r="G183" s="157">
        <f>'Input 2 - Inventory'!R133</f>
        <v>0</v>
      </c>
      <c r="H183" s="157">
        <f>'Input 2 - Inventory'!AG133</f>
        <v>0</v>
      </c>
      <c r="I183" s="158">
        <f>'Input 2 - Inventory'!L133</f>
        <v>0</v>
      </c>
      <c r="J183" s="159">
        <f>'Input 2 - Inventory'!AA133</f>
        <v>0</v>
      </c>
      <c r="K183" s="156" t="e">
        <f>VLOOKUP($E183,'Calc 1 - Scaling (Ins,Bank)'!$A:$W,8,FALSE)</f>
        <v>#N/A</v>
      </c>
      <c r="L183" s="160" t="str">
        <f>IFERROR(VLOOKUP($E183,'Calc 1 - Scaling (Ins,Bank)'!$A:$W,9+IF($K183="Revenue",1,IF(K183="Carrying Value",2,0)),FALSE),"N/A")</f>
        <v>N/A</v>
      </c>
      <c r="M183" s="161" t="str">
        <f t="shared" si="20"/>
        <v>N/A</v>
      </c>
      <c r="N183" s="162" t="str">
        <f t="shared" si="21"/>
        <v>N/A</v>
      </c>
      <c r="O183" s="156" t="e">
        <f>VLOOKUP($E183,'Calc 1 - Scaling (Ins,Bank)'!$A:$W,12,FALSE)</f>
        <v>#N/A</v>
      </c>
      <c r="P183" s="160" t="str">
        <f>IFERROR(VLOOKUP($E183,'Calc 1 - Scaling (Ins,Bank)'!$A:$W,13+IF(O183="Revenue",1,IF(O183="Carrying Value",2,0)),FALSE),"N/A")</f>
        <v>N/A</v>
      </c>
      <c r="Q183" s="161" t="str">
        <f t="shared" si="22"/>
        <v>N/A</v>
      </c>
      <c r="R183" s="162" t="str">
        <f t="shared" si="23"/>
        <v>N/A</v>
      </c>
      <c r="S183" s="156" t="e">
        <f>VLOOKUP($E183,'Calc 1 - Scaling (Ins,Bank)'!$A:$W,16,FALSE)</f>
        <v>#N/A</v>
      </c>
      <c r="T183" s="160" t="str">
        <f>IFERROR(VLOOKUP($E183,'Calc 1 - Scaling (Ins,Bank)'!$A:$W,17+IF(S183="Revenue",1,IF(S183="Carrying Value",2,0)),FALSE),"N/A")</f>
        <v>N/A</v>
      </c>
      <c r="U183" s="161" t="str">
        <f t="shared" si="24"/>
        <v>N/A</v>
      </c>
      <c r="V183" s="162" t="str">
        <f t="shared" si="25"/>
        <v>N/A</v>
      </c>
      <c r="W183" s="156" t="e">
        <f>VLOOKUP($E183,'Calc 1 - Scaling (Ins,Bank)'!$A:$W,20,FALSE)</f>
        <v>#N/A</v>
      </c>
      <c r="X183" s="160" t="str">
        <f>IFERROR(VLOOKUP($E183,'Calc 1 - Scaling (Ins,Bank)'!$A:$W,21+IF(W183="Revenue",1,IF(W183="Carrying Value",2,0)),FALSE),"N/A")</f>
        <v>N/A</v>
      </c>
      <c r="Y183" s="161" t="str">
        <f t="shared" si="26"/>
        <v>N/A</v>
      </c>
      <c r="Z183" s="162" t="str">
        <f t="shared" si="27"/>
        <v>N/A</v>
      </c>
      <c r="AP183" s="3"/>
    </row>
    <row r="184" spans="1:42" x14ac:dyDescent="0.2">
      <c r="A184" s="68">
        <f t="shared" si="11"/>
        <v>127</v>
      </c>
      <c r="B184" s="154">
        <f>'Input 2 - Inventory'!C134</f>
        <v>0</v>
      </c>
      <c r="C184" s="155">
        <f>'Input 2 - Inventory'!E134</f>
        <v>0</v>
      </c>
      <c r="D184" s="155" t="str">
        <f>IF(OR(LEFT(E184,5)= "Asset",LEFT(E184,5)="Other"),"N/A",'Input 1 - Schedule 1'!B136 &amp; " (Ins/Bank)")</f>
        <v xml:space="preserve"> (Ins/Bank)</v>
      </c>
      <c r="E184" s="156">
        <f>'Input 2 - Inventory'!F134</f>
        <v>0</v>
      </c>
      <c r="F184" s="157">
        <f>'Input 1 - Schedule 1'!AH136</f>
        <v>0</v>
      </c>
      <c r="G184" s="157">
        <f>'Input 2 - Inventory'!R134</f>
        <v>0</v>
      </c>
      <c r="H184" s="157">
        <f>'Input 2 - Inventory'!AG134</f>
        <v>0</v>
      </c>
      <c r="I184" s="158">
        <f>'Input 2 - Inventory'!L134</f>
        <v>0</v>
      </c>
      <c r="J184" s="159">
        <f>'Input 2 - Inventory'!AA134</f>
        <v>0</v>
      </c>
      <c r="K184" s="156" t="e">
        <f>VLOOKUP($E184,'Calc 1 - Scaling (Ins,Bank)'!$A:$W,8,FALSE)</f>
        <v>#N/A</v>
      </c>
      <c r="L184" s="160" t="str">
        <f>IFERROR(VLOOKUP($E184,'Calc 1 - Scaling (Ins,Bank)'!$A:$W,9+IF($K184="Revenue",1,IF(K184="Carrying Value",2,0)),FALSE),"N/A")</f>
        <v>N/A</v>
      </c>
      <c r="M184" s="161" t="str">
        <f t="shared" si="20"/>
        <v>N/A</v>
      </c>
      <c r="N184" s="162" t="str">
        <f t="shared" si="21"/>
        <v>N/A</v>
      </c>
      <c r="O184" s="156" t="e">
        <f>VLOOKUP($E184,'Calc 1 - Scaling (Ins,Bank)'!$A:$W,12,FALSE)</f>
        <v>#N/A</v>
      </c>
      <c r="P184" s="160" t="str">
        <f>IFERROR(VLOOKUP($E184,'Calc 1 - Scaling (Ins,Bank)'!$A:$W,13+IF(O184="Revenue",1,IF(O184="Carrying Value",2,0)),FALSE),"N/A")</f>
        <v>N/A</v>
      </c>
      <c r="Q184" s="161" t="str">
        <f t="shared" si="22"/>
        <v>N/A</v>
      </c>
      <c r="R184" s="162" t="str">
        <f t="shared" si="23"/>
        <v>N/A</v>
      </c>
      <c r="S184" s="156" t="e">
        <f>VLOOKUP($E184,'Calc 1 - Scaling (Ins,Bank)'!$A:$W,16,FALSE)</f>
        <v>#N/A</v>
      </c>
      <c r="T184" s="160" t="str">
        <f>IFERROR(VLOOKUP($E184,'Calc 1 - Scaling (Ins,Bank)'!$A:$W,17+IF(S184="Revenue",1,IF(S184="Carrying Value",2,0)),FALSE),"N/A")</f>
        <v>N/A</v>
      </c>
      <c r="U184" s="161" t="str">
        <f t="shared" si="24"/>
        <v>N/A</v>
      </c>
      <c r="V184" s="162" t="str">
        <f t="shared" si="25"/>
        <v>N/A</v>
      </c>
      <c r="W184" s="156" t="e">
        <f>VLOOKUP($E184,'Calc 1 - Scaling (Ins,Bank)'!$A:$W,20,FALSE)</f>
        <v>#N/A</v>
      </c>
      <c r="X184" s="160" t="str">
        <f>IFERROR(VLOOKUP($E184,'Calc 1 - Scaling (Ins,Bank)'!$A:$W,21+IF(W184="Revenue",1,IF(W184="Carrying Value",2,0)),FALSE),"N/A")</f>
        <v>N/A</v>
      </c>
      <c r="Y184" s="161" t="str">
        <f t="shared" si="26"/>
        <v>N/A</v>
      </c>
      <c r="Z184" s="162" t="str">
        <f t="shared" si="27"/>
        <v>N/A</v>
      </c>
      <c r="AP184" s="3"/>
    </row>
    <row r="185" spans="1:42" x14ac:dyDescent="0.2">
      <c r="A185" s="68">
        <f t="shared" si="11"/>
        <v>128</v>
      </c>
      <c r="B185" s="154">
        <f>'Input 2 - Inventory'!C135</f>
        <v>0</v>
      </c>
      <c r="C185" s="155">
        <f>'Input 2 - Inventory'!E135</f>
        <v>0</v>
      </c>
      <c r="D185" s="155" t="str">
        <f>IF(OR(LEFT(E185,5)= "Asset",LEFT(E185,5)="Other"),"N/A",'Input 1 - Schedule 1'!B137 &amp; " (Ins/Bank)")</f>
        <v xml:space="preserve"> (Ins/Bank)</v>
      </c>
      <c r="E185" s="156">
        <f>'Input 2 - Inventory'!F135</f>
        <v>0</v>
      </c>
      <c r="F185" s="157">
        <f>'Input 1 - Schedule 1'!AH137</f>
        <v>0</v>
      </c>
      <c r="G185" s="157">
        <f>'Input 2 - Inventory'!R135</f>
        <v>0</v>
      </c>
      <c r="H185" s="157">
        <f>'Input 2 - Inventory'!AG135</f>
        <v>0</v>
      </c>
      <c r="I185" s="158">
        <f>'Input 2 - Inventory'!L135</f>
        <v>0</v>
      </c>
      <c r="J185" s="159">
        <f>'Input 2 - Inventory'!AA135</f>
        <v>0</v>
      </c>
      <c r="K185" s="156" t="e">
        <f>VLOOKUP($E185,'Calc 1 - Scaling (Ins,Bank)'!$A:$W,8,FALSE)</f>
        <v>#N/A</v>
      </c>
      <c r="L185" s="160" t="str">
        <f>IFERROR(VLOOKUP($E185,'Calc 1 - Scaling (Ins,Bank)'!$A:$W,9+IF($K185="Revenue",1,IF(K185="Carrying Value",2,0)),FALSE),"N/A")</f>
        <v>N/A</v>
      </c>
      <c r="M185" s="161" t="str">
        <f t="shared" si="20"/>
        <v>N/A</v>
      </c>
      <c r="N185" s="162" t="str">
        <f t="shared" si="21"/>
        <v>N/A</v>
      </c>
      <c r="O185" s="156" t="e">
        <f>VLOOKUP($E185,'Calc 1 - Scaling (Ins,Bank)'!$A:$W,12,FALSE)</f>
        <v>#N/A</v>
      </c>
      <c r="P185" s="160" t="str">
        <f>IFERROR(VLOOKUP($E185,'Calc 1 - Scaling (Ins,Bank)'!$A:$W,13+IF(O185="Revenue",1,IF(O185="Carrying Value",2,0)),FALSE),"N/A")</f>
        <v>N/A</v>
      </c>
      <c r="Q185" s="161" t="str">
        <f t="shared" si="22"/>
        <v>N/A</v>
      </c>
      <c r="R185" s="162" t="str">
        <f t="shared" si="23"/>
        <v>N/A</v>
      </c>
      <c r="S185" s="156" t="e">
        <f>VLOOKUP($E185,'Calc 1 - Scaling (Ins,Bank)'!$A:$W,16,FALSE)</f>
        <v>#N/A</v>
      </c>
      <c r="T185" s="160" t="str">
        <f>IFERROR(VLOOKUP($E185,'Calc 1 - Scaling (Ins,Bank)'!$A:$W,17+IF(S185="Revenue",1,IF(S185="Carrying Value",2,0)),FALSE),"N/A")</f>
        <v>N/A</v>
      </c>
      <c r="U185" s="161" t="str">
        <f t="shared" si="24"/>
        <v>N/A</v>
      </c>
      <c r="V185" s="162" t="str">
        <f t="shared" si="25"/>
        <v>N/A</v>
      </c>
      <c r="W185" s="156" t="e">
        <f>VLOOKUP($E185,'Calc 1 - Scaling (Ins,Bank)'!$A:$W,20,FALSE)</f>
        <v>#N/A</v>
      </c>
      <c r="X185" s="160" t="str">
        <f>IFERROR(VLOOKUP($E185,'Calc 1 - Scaling (Ins,Bank)'!$A:$W,21+IF(W185="Revenue",1,IF(W185="Carrying Value",2,0)),FALSE),"N/A")</f>
        <v>N/A</v>
      </c>
      <c r="Y185" s="161" t="str">
        <f t="shared" si="26"/>
        <v>N/A</v>
      </c>
      <c r="Z185" s="162" t="str">
        <f t="shared" si="27"/>
        <v>N/A</v>
      </c>
      <c r="AP185" s="3"/>
    </row>
    <row r="186" spans="1:42" x14ac:dyDescent="0.2">
      <c r="A186" s="68">
        <f t="shared" si="11"/>
        <v>129</v>
      </c>
      <c r="B186" s="154">
        <f>'Input 2 - Inventory'!C136</f>
        <v>0</v>
      </c>
      <c r="C186" s="155">
        <f>'Input 2 - Inventory'!E136</f>
        <v>0</v>
      </c>
      <c r="D186" s="155" t="str">
        <f>IF(OR(LEFT(E186,5)= "Asset",LEFT(E186,5)="Other"),"N/A",'Input 1 - Schedule 1'!B138 &amp; " (Ins/Bank)")</f>
        <v xml:space="preserve"> (Ins/Bank)</v>
      </c>
      <c r="E186" s="156">
        <f>'Input 2 - Inventory'!F136</f>
        <v>0</v>
      </c>
      <c r="F186" s="157">
        <f>'Input 1 - Schedule 1'!AH138</f>
        <v>0</v>
      </c>
      <c r="G186" s="157">
        <f>'Input 2 - Inventory'!R136</f>
        <v>0</v>
      </c>
      <c r="H186" s="157">
        <f>'Input 2 - Inventory'!AG136</f>
        <v>0</v>
      </c>
      <c r="I186" s="158">
        <f>'Input 2 - Inventory'!L136</f>
        <v>0</v>
      </c>
      <c r="J186" s="159">
        <f>'Input 2 - Inventory'!AA136</f>
        <v>0</v>
      </c>
      <c r="K186" s="156" t="e">
        <f>VLOOKUP($E186,'Calc 1 - Scaling (Ins,Bank)'!$A:$W,8,FALSE)</f>
        <v>#N/A</v>
      </c>
      <c r="L186" s="160" t="str">
        <f>IFERROR(VLOOKUP($E186,'Calc 1 - Scaling (Ins,Bank)'!$A:$W,9+IF($K186="Revenue",1,IF(K186="Carrying Value",2,0)),FALSE),"N/A")</f>
        <v>N/A</v>
      </c>
      <c r="M186" s="161" t="str">
        <f t="shared" si="20"/>
        <v>N/A</v>
      </c>
      <c r="N186" s="162" t="str">
        <f t="shared" si="21"/>
        <v>N/A</v>
      </c>
      <c r="O186" s="156" t="e">
        <f>VLOOKUP($E186,'Calc 1 - Scaling (Ins,Bank)'!$A:$W,12,FALSE)</f>
        <v>#N/A</v>
      </c>
      <c r="P186" s="160" t="str">
        <f>IFERROR(VLOOKUP($E186,'Calc 1 - Scaling (Ins,Bank)'!$A:$W,13+IF(O186="Revenue",1,IF(O186="Carrying Value",2,0)),FALSE),"N/A")</f>
        <v>N/A</v>
      </c>
      <c r="Q186" s="161" t="str">
        <f t="shared" si="22"/>
        <v>N/A</v>
      </c>
      <c r="R186" s="162" t="str">
        <f t="shared" si="23"/>
        <v>N/A</v>
      </c>
      <c r="S186" s="156" t="e">
        <f>VLOOKUP($E186,'Calc 1 - Scaling (Ins,Bank)'!$A:$W,16,FALSE)</f>
        <v>#N/A</v>
      </c>
      <c r="T186" s="160" t="str">
        <f>IFERROR(VLOOKUP($E186,'Calc 1 - Scaling (Ins,Bank)'!$A:$W,17+IF(S186="Revenue",1,IF(S186="Carrying Value",2,0)),FALSE),"N/A")</f>
        <v>N/A</v>
      </c>
      <c r="U186" s="161" t="str">
        <f t="shared" si="24"/>
        <v>N/A</v>
      </c>
      <c r="V186" s="162" t="str">
        <f t="shared" si="25"/>
        <v>N/A</v>
      </c>
      <c r="W186" s="156" t="e">
        <f>VLOOKUP($E186,'Calc 1 - Scaling (Ins,Bank)'!$A:$W,20,FALSE)</f>
        <v>#N/A</v>
      </c>
      <c r="X186" s="160" t="str">
        <f>IFERROR(VLOOKUP($E186,'Calc 1 - Scaling (Ins,Bank)'!$A:$W,21+IF(W186="Revenue",1,IF(W186="Carrying Value",2,0)),FALSE),"N/A")</f>
        <v>N/A</v>
      </c>
      <c r="Y186" s="161" t="str">
        <f t="shared" si="26"/>
        <v>N/A</v>
      </c>
      <c r="Z186" s="162" t="str">
        <f t="shared" si="27"/>
        <v>N/A</v>
      </c>
      <c r="AP186" s="3"/>
    </row>
    <row r="187" spans="1:42" x14ac:dyDescent="0.2">
      <c r="A187" s="68">
        <f t="shared" si="11"/>
        <v>130</v>
      </c>
      <c r="B187" s="154">
        <f>'Input 2 - Inventory'!C137</f>
        <v>0</v>
      </c>
      <c r="C187" s="155">
        <f>'Input 2 - Inventory'!E137</f>
        <v>0</v>
      </c>
      <c r="D187" s="155" t="str">
        <f>IF(OR(LEFT(E187,5)= "Asset",LEFT(E187,5)="Other"),"N/A",'Input 1 - Schedule 1'!B139 &amp; " (Ins/Bank)")</f>
        <v xml:space="preserve"> (Ins/Bank)</v>
      </c>
      <c r="E187" s="156">
        <f>'Input 2 - Inventory'!F137</f>
        <v>0</v>
      </c>
      <c r="F187" s="157">
        <f>'Input 1 - Schedule 1'!AH139</f>
        <v>0</v>
      </c>
      <c r="G187" s="157">
        <f>'Input 2 - Inventory'!R137</f>
        <v>0</v>
      </c>
      <c r="H187" s="157">
        <f>'Input 2 - Inventory'!AG137</f>
        <v>0</v>
      </c>
      <c r="I187" s="158">
        <f>'Input 2 - Inventory'!L137</f>
        <v>0</v>
      </c>
      <c r="J187" s="159">
        <f>'Input 2 - Inventory'!AA137</f>
        <v>0</v>
      </c>
      <c r="K187" s="156" t="e">
        <f>VLOOKUP($E187,'Calc 1 - Scaling (Ins,Bank)'!$A:$W,8,FALSE)</f>
        <v>#N/A</v>
      </c>
      <c r="L187" s="160" t="str">
        <f>IFERROR(VLOOKUP($E187,'Calc 1 - Scaling (Ins,Bank)'!$A:$W,9+IF($K187="Revenue",1,IF(K187="Carrying Value",2,0)),FALSE),"N/A")</f>
        <v>N/A</v>
      </c>
      <c r="M187" s="161" t="str">
        <f t="shared" si="20"/>
        <v>N/A</v>
      </c>
      <c r="N187" s="162" t="str">
        <f t="shared" si="21"/>
        <v>N/A</v>
      </c>
      <c r="O187" s="156" t="e">
        <f>VLOOKUP($E187,'Calc 1 - Scaling (Ins,Bank)'!$A:$W,12,FALSE)</f>
        <v>#N/A</v>
      </c>
      <c r="P187" s="160" t="str">
        <f>IFERROR(VLOOKUP($E187,'Calc 1 - Scaling (Ins,Bank)'!$A:$W,13+IF(O187="Revenue",1,IF(O187="Carrying Value",2,0)),FALSE),"N/A")</f>
        <v>N/A</v>
      </c>
      <c r="Q187" s="161" t="str">
        <f t="shared" si="22"/>
        <v>N/A</v>
      </c>
      <c r="R187" s="162" t="str">
        <f t="shared" si="23"/>
        <v>N/A</v>
      </c>
      <c r="S187" s="156" t="e">
        <f>VLOOKUP($E187,'Calc 1 - Scaling (Ins,Bank)'!$A:$W,16,FALSE)</f>
        <v>#N/A</v>
      </c>
      <c r="T187" s="160" t="str">
        <f>IFERROR(VLOOKUP($E187,'Calc 1 - Scaling (Ins,Bank)'!$A:$W,17+IF(S187="Revenue",1,IF(S187="Carrying Value",2,0)),FALSE),"N/A")</f>
        <v>N/A</v>
      </c>
      <c r="U187" s="161" t="str">
        <f t="shared" si="24"/>
        <v>N/A</v>
      </c>
      <c r="V187" s="162" t="str">
        <f t="shared" si="25"/>
        <v>N/A</v>
      </c>
      <c r="W187" s="156" t="e">
        <f>VLOOKUP($E187,'Calc 1 - Scaling (Ins,Bank)'!$A:$W,20,FALSE)</f>
        <v>#N/A</v>
      </c>
      <c r="X187" s="160" t="str">
        <f>IFERROR(VLOOKUP($E187,'Calc 1 - Scaling (Ins,Bank)'!$A:$W,21+IF(W187="Revenue",1,IF(W187="Carrying Value",2,0)),FALSE),"N/A")</f>
        <v>N/A</v>
      </c>
      <c r="Y187" s="161" t="str">
        <f t="shared" si="26"/>
        <v>N/A</v>
      </c>
      <c r="Z187" s="162" t="str">
        <f t="shared" si="27"/>
        <v>N/A</v>
      </c>
      <c r="AP187" s="3"/>
    </row>
    <row r="188" spans="1:42" x14ac:dyDescent="0.2">
      <c r="A188" s="68">
        <f t="shared" si="11"/>
        <v>131</v>
      </c>
      <c r="B188" s="154">
        <f>'Input 2 - Inventory'!C138</f>
        <v>0</v>
      </c>
      <c r="C188" s="155">
        <f>'Input 2 - Inventory'!E138</f>
        <v>0</v>
      </c>
      <c r="D188" s="155" t="str">
        <f>IF(OR(LEFT(E188,5)= "Asset",LEFT(E188,5)="Other"),"N/A",'Input 1 - Schedule 1'!B140 &amp; " (Ins/Bank)")</f>
        <v xml:space="preserve"> (Ins/Bank)</v>
      </c>
      <c r="E188" s="156">
        <f>'Input 2 - Inventory'!F138</f>
        <v>0</v>
      </c>
      <c r="F188" s="157">
        <f>'Input 1 - Schedule 1'!AH140</f>
        <v>0</v>
      </c>
      <c r="G188" s="157">
        <f>'Input 2 - Inventory'!R138</f>
        <v>0</v>
      </c>
      <c r="H188" s="157">
        <f>'Input 2 - Inventory'!AG138</f>
        <v>0</v>
      </c>
      <c r="I188" s="158">
        <f>'Input 2 - Inventory'!L138</f>
        <v>0</v>
      </c>
      <c r="J188" s="159">
        <f>'Input 2 - Inventory'!AA138</f>
        <v>0</v>
      </c>
      <c r="K188" s="156" t="e">
        <f>VLOOKUP($E188,'Calc 1 - Scaling (Ins,Bank)'!$A:$W,8,FALSE)</f>
        <v>#N/A</v>
      </c>
      <c r="L188" s="160" t="str">
        <f>IFERROR(VLOOKUP($E188,'Calc 1 - Scaling (Ins,Bank)'!$A:$W,9+IF($K188="Revenue",1,IF(K188="Carrying Value",2,0)),FALSE),"N/A")</f>
        <v>N/A</v>
      </c>
      <c r="M188" s="161" t="str">
        <f t="shared" si="20"/>
        <v>N/A</v>
      </c>
      <c r="N188" s="162" t="str">
        <f t="shared" si="21"/>
        <v>N/A</v>
      </c>
      <c r="O188" s="156" t="e">
        <f>VLOOKUP($E188,'Calc 1 - Scaling (Ins,Bank)'!$A:$W,12,FALSE)</f>
        <v>#N/A</v>
      </c>
      <c r="P188" s="160" t="str">
        <f>IFERROR(VLOOKUP($E188,'Calc 1 - Scaling (Ins,Bank)'!$A:$W,13+IF(O188="Revenue",1,IF(O188="Carrying Value",2,0)),FALSE),"N/A")</f>
        <v>N/A</v>
      </c>
      <c r="Q188" s="161" t="str">
        <f t="shared" si="22"/>
        <v>N/A</v>
      </c>
      <c r="R188" s="162" t="str">
        <f t="shared" si="23"/>
        <v>N/A</v>
      </c>
      <c r="S188" s="156" t="e">
        <f>VLOOKUP($E188,'Calc 1 - Scaling (Ins,Bank)'!$A:$W,16,FALSE)</f>
        <v>#N/A</v>
      </c>
      <c r="T188" s="160" t="str">
        <f>IFERROR(VLOOKUP($E188,'Calc 1 - Scaling (Ins,Bank)'!$A:$W,17+IF(S188="Revenue",1,IF(S188="Carrying Value",2,0)),FALSE),"N/A")</f>
        <v>N/A</v>
      </c>
      <c r="U188" s="161" t="str">
        <f t="shared" si="24"/>
        <v>N/A</v>
      </c>
      <c r="V188" s="162" t="str">
        <f t="shared" si="25"/>
        <v>N/A</v>
      </c>
      <c r="W188" s="156" t="e">
        <f>VLOOKUP($E188,'Calc 1 - Scaling (Ins,Bank)'!$A:$W,20,FALSE)</f>
        <v>#N/A</v>
      </c>
      <c r="X188" s="160" t="str">
        <f>IFERROR(VLOOKUP($E188,'Calc 1 - Scaling (Ins,Bank)'!$A:$W,21+IF(W188="Revenue",1,IF(W188="Carrying Value",2,0)),FALSE),"N/A")</f>
        <v>N/A</v>
      </c>
      <c r="Y188" s="161" t="str">
        <f t="shared" si="26"/>
        <v>N/A</v>
      </c>
      <c r="Z188" s="162" t="str">
        <f t="shared" si="27"/>
        <v>N/A</v>
      </c>
      <c r="AP188" s="3"/>
    </row>
    <row r="189" spans="1:42" x14ac:dyDescent="0.2">
      <c r="A189" s="68">
        <f t="shared" si="11"/>
        <v>132</v>
      </c>
      <c r="B189" s="154">
        <f>'Input 2 - Inventory'!C139</f>
        <v>0</v>
      </c>
      <c r="C189" s="155">
        <f>'Input 2 - Inventory'!E139</f>
        <v>0</v>
      </c>
      <c r="D189" s="155" t="str">
        <f>IF(OR(LEFT(E189,5)= "Asset",LEFT(E189,5)="Other"),"N/A",'Input 1 - Schedule 1'!B141 &amp; " (Ins/Bank)")</f>
        <v xml:space="preserve"> (Ins/Bank)</v>
      </c>
      <c r="E189" s="156">
        <f>'Input 2 - Inventory'!F139</f>
        <v>0</v>
      </c>
      <c r="F189" s="157">
        <f>'Input 1 - Schedule 1'!AH141</f>
        <v>0</v>
      </c>
      <c r="G189" s="157">
        <f>'Input 2 - Inventory'!R139</f>
        <v>0</v>
      </c>
      <c r="H189" s="157">
        <f>'Input 2 - Inventory'!AG139</f>
        <v>0</v>
      </c>
      <c r="I189" s="158">
        <f>'Input 2 - Inventory'!L139</f>
        <v>0</v>
      </c>
      <c r="J189" s="159">
        <f>'Input 2 - Inventory'!AA139</f>
        <v>0</v>
      </c>
      <c r="K189" s="156" t="e">
        <f>VLOOKUP($E189,'Calc 1 - Scaling (Ins,Bank)'!$A:$W,8,FALSE)</f>
        <v>#N/A</v>
      </c>
      <c r="L189" s="160" t="str">
        <f>IFERROR(VLOOKUP($E189,'Calc 1 - Scaling (Ins,Bank)'!$A:$W,9+IF($K189="Revenue",1,IF(K189="Carrying Value",2,0)),FALSE),"N/A")</f>
        <v>N/A</v>
      </c>
      <c r="M189" s="161" t="str">
        <f t="shared" si="20"/>
        <v>N/A</v>
      </c>
      <c r="N189" s="162" t="str">
        <f t="shared" si="21"/>
        <v>N/A</v>
      </c>
      <c r="O189" s="156" t="e">
        <f>VLOOKUP($E189,'Calc 1 - Scaling (Ins,Bank)'!$A:$W,12,FALSE)</f>
        <v>#N/A</v>
      </c>
      <c r="P189" s="160" t="str">
        <f>IFERROR(VLOOKUP($E189,'Calc 1 - Scaling (Ins,Bank)'!$A:$W,13+IF(O189="Revenue",1,IF(O189="Carrying Value",2,0)),FALSE),"N/A")</f>
        <v>N/A</v>
      </c>
      <c r="Q189" s="161" t="str">
        <f t="shared" si="22"/>
        <v>N/A</v>
      </c>
      <c r="R189" s="162" t="str">
        <f t="shared" si="23"/>
        <v>N/A</v>
      </c>
      <c r="S189" s="156" t="e">
        <f>VLOOKUP($E189,'Calc 1 - Scaling (Ins,Bank)'!$A:$W,16,FALSE)</f>
        <v>#N/A</v>
      </c>
      <c r="T189" s="160" t="str">
        <f>IFERROR(VLOOKUP($E189,'Calc 1 - Scaling (Ins,Bank)'!$A:$W,17+IF(S189="Revenue",1,IF(S189="Carrying Value",2,0)),FALSE),"N/A")</f>
        <v>N/A</v>
      </c>
      <c r="U189" s="161" t="str">
        <f t="shared" si="24"/>
        <v>N/A</v>
      </c>
      <c r="V189" s="162" t="str">
        <f t="shared" si="25"/>
        <v>N/A</v>
      </c>
      <c r="W189" s="156" t="e">
        <f>VLOOKUP($E189,'Calc 1 - Scaling (Ins,Bank)'!$A:$W,20,FALSE)</f>
        <v>#N/A</v>
      </c>
      <c r="X189" s="160" t="str">
        <f>IFERROR(VLOOKUP($E189,'Calc 1 - Scaling (Ins,Bank)'!$A:$W,21+IF(W189="Revenue",1,IF(W189="Carrying Value",2,0)),FALSE),"N/A")</f>
        <v>N/A</v>
      </c>
      <c r="Y189" s="161" t="str">
        <f t="shared" si="26"/>
        <v>N/A</v>
      </c>
      <c r="Z189" s="162" t="str">
        <f t="shared" si="27"/>
        <v>N/A</v>
      </c>
      <c r="AP189" s="3"/>
    </row>
    <row r="190" spans="1:42" x14ac:dyDescent="0.2">
      <c r="A190" s="68">
        <f t="shared" si="11"/>
        <v>133</v>
      </c>
      <c r="B190" s="154">
        <f>'Input 2 - Inventory'!C140</f>
        <v>0</v>
      </c>
      <c r="C190" s="155">
        <f>'Input 2 - Inventory'!E140</f>
        <v>0</v>
      </c>
      <c r="D190" s="155" t="str">
        <f>IF(OR(LEFT(E190,5)= "Asset",LEFT(E190,5)="Other"),"N/A",'Input 1 - Schedule 1'!B142 &amp; " (Ins/Bank)")</f>
        <v xml:space="preserve"> (Ins/Bank)</v>
      </c>
      <c r="E190" s="156">
        <f>'Input 2 - Inventory'!F140</f>
        <v>0</v>
      </c>
      <c r="F190" s="157">
        <f>'Input 1 - Schedule 1'!AH142</f>
        <v>0</v>
      </c>
      <c r="G190" s="157">
        <f>'Input 2 - Inventory'!R140</f>
        <v>0</v>
      </c>
      <c r="H190" s="157">
        <f>'Input 2 - Inventory'!AG140</f>
        <v>0</v>
      </c>
      <c r="I190" s="158">
        <f>'Input 2 - Inventory'!L140</f>
        <v>0</v>
      </c>
      <c r="J190" s="159">
        <f>'Input 2 - Inventory'!AA140</f>
        <v>0</v>
      </c>
      <c r="K190" s="156" t="e">
        <f>VLOOKUP($E190,'Calc 1 - Scaling (Ins,Bank)'!$A:$W,8,FALSE)</f>
        <v>#N/A</v>
      </c>
      <c r="L190" s="160" t="str">
        <f>IFERROR(VLOOKUP($E190,'Calc 1 - Scaling (Ins,Bank)'!$A:$W,9+IF($K190="Revenue",1,IF(K190="Carrying Value",2,0)),FALSE),"N/A")</f>
        <v>N/A</v>
      </c>
      <c r="M190" s="161" t="str">
        <f t="shared" ref="M190:M253" si="28">IF(L190="N/A","N/A",MAX(0,IF(OR(K190="XS Scalar",K190="Pure Scalar"),$H190*L190,IF(K190="Carrying Value",L190*$G190,$F190*L190))))</f>
        <v>N/A</v>
      </c>
      <c r="N190" s="162" t="str">
        <f t="shared" ref="N190:N253" si="29">IF(L190="N/A","N/A",IF(K190="XS Scalar",$G190-($H190-$M190),$G190))</f>
        <v>N/A</v>
      </c>
      <c r="O190" s="156" t="e">
        <f>VLOOKUP($E190,'Calc 1 - Scaling (Ins,Bank)'!$A:$W,12,FALSE)</f>
        <v>#N/A</v>
      </c>
      <c r="P190" s="160" t="str">
        <f>IFERROR(VLOOKUP($E190,'Calc 1 - Scaling (Ins,Bank)'!$A:$W,13+IF(O190="Revenue",1,IF(O190="Carrying Value",2,0)),FALSE),"N/A")</f>
        <v>N/A</v>
      </c>
      <c r="Q190" s="161" t="str">
        <f t="shared" ref="Q190:Q253" si="30">IF(P190="N/A","N/A",MAX(0,IF(OR(O190="XS Scalar",O190="Pure Scalar"),$H190*P190,IF(O190="Carrying Value",P190*$G190,$F190*P190))))</f>
        <v>N/A</v>
      </c>
      <c r="R190" s="162" t="str">
        <f t="shared" ref="R190:R253" si="31">IF(P190="N/A","N/A",IF(O190="XS Scalar",$G190-($H190-$M190),$G190))</f>
        <v>N/A</v>
      </c>
      <c r="S190" s="156" t="e">
        <f>VLOOKUP($E190,'Calc 1 - Scaling (Ins,Bank)'!$A:$W,16,FALSE)</f>
        <v>#N/A</v>
      </c>
      <c r="T190" s="160" t="str">
        <f>IFERROR(VLOOKUP($E190,'Calc 1 - Scaling (Ins,Bank)'!$A:$W,17+IF(S190="Revenue",1,IF(S190="Carrying Value",2,0)),FALSE),"N/A")</f>
        <v>N/A</v>
      </c>
      <c r="U190" s="161" t="str">
        <f t="shared" ref="U190:U253" si="32">IF(T190="N/A","N/A",MAX(0,IF(OR(S190="XS Scalar",S190="Pure Scalar"),$H190*T190,IF(S190="Carrying Value",T190*$G190,$F190*T190))))</f>
        <v>N/A</v>
      </c>
      <c r="V190" s="162" t="str">
        <f t="shared" ref="V190:V253" si="33">IF(T190="N/A","N/A",IF(S190="XS Scalar",$G190-($H190-$M190),$G190))</f>
        <v>N/A</v>
      </c>
      <c r="W190" s="156" t="e">
        <f>VLOOKUP($E190,'Calc 1 - Scaling (Ins,Bank)'!$A:$W,20,FALSE)</f>
        <v>#N/A</v>
      </c>
      <c r="X190" s="160" t="str">
        <f>IFERROR(VLOOKUP($E190,'Calc 1 - Scaling (Ins,Bank)'!$A:$W,21+IF(W190="Revenue",1,IF(W190="Carrying Value",2,0)),FALSE),"N/A")</f>
        <v>N/A</v>
      </c>
      <c r="Y190" s="161" t="str">
        <f t="shared" ref="Y190:Y253" si="34">IF(X190="N/A","N/A",MAX(0,IF(OR(W190="XS Scalar",W190="Pure Scalar"),$H190*X190,IF(W190="Carrying Value",X190*$G190,$F190*X190))))</f>
        <v>N/A</v>
      </c>
      <c r="Z190" s="162" t="str">
        <f t="shared" ref="Z190:Z253" si="35">IF(X190="N/A","N/A",IF(W190="XS Scalar",$G190-($H190-$M190),$G190))</f>
        <v>N/A</v>
      </c>
      <c r="AP190" s="3"/>
    </row>
    <row r="191" spans="1:42" x14ac:dyDescent="0.2">
      <c r="A191" s="68">
        <f t="shared" si="11"/>
        <v>134</v>
      </c>
      <c r="B191" s="154">
        <f>'Input 2 - Inventory'!C141</f>
        <v>0</v>
      </c>
      <c r="C191" s="155">
        <f>'Input 2 - Inventory'!E141</f>
        <v>0</v>
      </c>
      <c r="D191" s="155" t="str">
        <f>IF(OR(LEFT(E191,5)= "Asset",LEFT(E191,5)="Other"),"N/A",'Input 1 - Schedule 1'!B143 &amp; " (Ins/Bank)")</f>
        <v xml:space="preserve"> (Ins/Bank)</v>
      </c>
      <c r="E191" s="156">
        <f>'Input 2 - Inventory'!F141</f>
        <v>0</v>
      </c>
      <c r="F191" s="157">
        <f>'Input 1 - Schedule 1'!AH143</f>
        <v>0</v>
      </c>
      <c r="G191" s="157">
        <f>'Input 2 - Inventory'!R141</f>
        <v>0</v>
      </c>
      <c r="H191" s="157">
        <f>'Input 2 - Inventory'!AG141</f>
        <v>0</v>
      </c>
      <c r="I191" s="158">
        <f>'Input 2 - Inventory'!L141</f>
        <v>0</v>
      </c>
      <c r="J191" s="159">
        <f>'Input 2 - Inventory'!AA141</f>
        <v>0</v>
      </c>
      <c r="K191" s="156" t="e">
        <f>VLOOKUP($E191,'Calc 1 - Scaling (Ins,Bank)'!$A:$W,8,FALSE)</f>
        <v>#N/A</v>
      </c>
      <c r="L191" s="160" t="str">
        <f>IFERROR(VLOOKUP($E191,'Calc 1 - Scaling (Ins,Bank)'!$A:$W,9+IF($K191="Revenue",1,IF(K191="Carrying Value",2,0)),FALSE),"N/A")</f>
        <v>N/A</v>
      </c>
      <c r="M191" s="161" t="str">
        <f t="shared" si="28"/>
        <v>N/A</v>
      </c>
      <c r="N191" s="162" t="str">
        <f t="shared" si="29"/>
        <v>N/A</v>
      </c>
      <c r="O191" s="156" t="e">
        <f>VLOOKUP($E191,'Calc 1 - Scaling (Ins,Bank)'!$A:$W,12,FALSE)</f>
        <v>#N/A</v>
      </c>
      <c r="P191" s="160" t="str">
        <f>IFERROR(VLOOKUP($E191,'Calc 1 - Scaling (Ins,Bank)'!$A:$W,13+IF(O191="Revenue",1,IF(O191="Carrying Value",2,0)),FALSE),"N/A")</f>
        <v>N/A</v>
      </c>
      <c r="Q191" s="161" t="str">
        <f t="shared" si="30"/>
        <v>N/A</v>
      </c>
      <c r="R191" s="162" t="str">
        <f t="shared" si="31"/>
        <v>N/A</v>
      </c>
      <c r="S191" s="156" t="e">
        <f>VLOOKUP($E191,'Calc 1 - Scaling (Ins,Bank)'!$A:$W,16,FALSE)</f>
        <v>#N/A</v>
      </c>
      <c r="T191" s="160" t="str">
        <f>IFERROR(VLOOKUP($E191,'Calc 1 - Scaling (Ins,Bank)'!$A:$W,17+IF(S191="Revenue",1,IF(S191="Carrying Value",2,0)),FALSE),"N/A")</f>
        <v>N/A</v>
      </c>
      <c r="U191" s="161" t="str">
        <f t="shared" si="32"/>
        <v>N/A</v>
      </c>
      <c r="V191" s="162" t="str">
        <f t="shared" si="33"/>
        <v>N/A</v>
      </c>
      <c r="W191" s="156" t="e">
        <f>VLOOKUP($E191,'Calc 1 - Scaling (Ins,Bank)'!$A:$W,20,FALSE)</f>
        <v>#N/A</v>
      </c>
      <c r="X191" s="160" t="str">
        <f>IFERROR(VLOOKUP($E191,'Calc 1 - Scaling (Ins,Bank)'!$A:$W,21+IF(W191="Revenue",1,IF(W191="Carrying Value",2,0)),FALSE),"N/A")</f>
        <v>N/A</v>
      </c>
      <c r="Y191" s="161" t="str">
        <f t="shared" si="34"/>
        <v>N/A</v>
      </c>
      <c r="Z191" s="162" t="str">
        <f t="shared" si="35"/>
        <v>N/A</v>
      </c>
      <c r="AP191" s="3"/>
    </row>
    <row r="192" spans="1:42" x14ac:dyDescent="0.2">
      <c r="A192" s="68">
        <f t="shared" si="11"/>
        <v>135</v>
      </c>
      <c r="B192" s="154">
        <f>'Input 2 - Inventory'!C142</f>
        <v>0</v>
      </c>
      <c r="C192" s="155">
        <f>'Input 2 - Inventory'!E142</f>
        <v>0</v>
      </c>
      <c r="D192" s="155" t="str">
        <f>IF(OR(LEFT(E192,5)= "Asset",LEFT(E192,5)="Other"),"N/A",'Input 1 - Schedule 1'!B144 &amp; " (Ins/Bank)")</f>
        <v xml:space="preserve"> (Ins/Bank)</v>
      </c>
      <c r="E192" s="156">
        <f>'Input 2 - Inventory'!F142</f>
        <v>0</v>
      </c>
      <c r="F192" s="157">
        <f>'Input 1 - Schedule 1'!AH144</f>
        <v>0</v>
      </c>
      <c r="G192" s="157">
        <f>'Input 2 - Inventory'!R142</f>
        <v>0</v>
      </c>
      <c r="H192" s="157">
        <f>'Input 2 - Inventory'!AG142</f>
        <v>0</v>
      </c>
      <c r="I192" s="158">
        <f>'Input 2 - Inventory'!L142</f>
        <v>0</v>
      </c>
      <c r="J192" s="159">
        <f>'Input 2 - Inventory'!AA142</f>
        <v>0</v>
      </c>
      <c r="K192" s="156" t="e">
        <f>VLOOKUP($E192,'Calc 1 - Scaling (Ins,Bank)'!$A:$W,8,FALSE)</f>
        <v>#N/A</v>
      </c>
      <c r="L192" s="160" t="str">
        <f>IFERROR(VLOOKUP($E192,'Calc 1 - Scaling (Ins,Bank)'!$A:$W,9+IF($K192="Revenue",1,IF(K192="Carrying Value",2,0)),FALSE),"N/A")</f>
        <v>N/A</v>
      </c>
      <c r="M192" s="161" t="str">
        <f t="shared" si="28"/>
        <v>N/A</v>
      </c>
      <c r="N192" s="162" t="str">
        <f t="shared" si="29"/>
        <v>N/A</v>
      </c>
      <c r="O192" s="156" t="e">
        <f>VLOOKUP($E192,'Calc 1 - Scaling (Ins,Bank)'!$A:$W,12,FALSE)</f>
        <v>#N/A</v>
      </c>
      <c r="P192" s="160" t="str">
        <f>IFERROR(VLOOKUP($E192,'Calc 1 - Scaling (Ins,Bank)'!$A:$W,13+IF(O192="Revenue",1,IF(O192="Carrying Value",2,0)),FALSE),"N/A")</f>
        <v>N/A</v>
      </c>
      <c r="Q192" s="161" t="str">
        <f t="shared" si="30"/>
        <v>N/A</v>
      </c>
      <c r="R192" s="162" t="str">
        <f t="shared" si="31"/>
        <v>N/A</v>
      </c>
      <c r="S192" s="156" t="e">
        <f>VLOOKUP($E192,'Calc 1 - Scaling (Ins,Bank)'!$A:$W,16,FALSE)</f>
        <v>#N/A</v>
      </c>
      <c r="T192" s="160" t="str">
        <f>IFERROR(VLOOKUP($E192,'Calc 1 - Scaling (Ins,Bank)'!$A:$W,17+IF(S192="Revenue",1,IF(S192="Carrying Value",2,0)),FALSE),"N/A")</f>
        <v>N/A</v>
      </c>
      <c r="U192" s="161" t="str">
        <f t="shared" si="32"/>
        <v>N/A</v>
      </c>
      <c r="V192" s="162" t="str">
        <f t="shared" si="33"/>
        <v>N/A</v>
      </c>
      <c r="W192" s="156" t="e">
        <f>VLOOKUP($E192,'Calc 1 - Scaling (Ins,Bank)'!$A:$W,20,FALSE)</f>
        <v>#N/A</v>
      </c>
      <c r="X192" s="160" t="str">
        <f>IFERROR(VLOOKUP($E192,'Calc 1 - Scaling (Ins,Bank)'!$A:$W,21+IF(W192="Revenue",1,IF(W192="Carrying Value",2,0)),FALSE),"N/A")</f>
        <v>N/A</v>
      </c>
      <c r="Y192" s="161" t="str">
        <f t="shared" si="34"/>
        <v>N/A</v>
      </c>
      <c r="Z192" s="162" t="str">
        <f t="shared" si="35"/>
        <v>N/A</v>
      </c>
      <c r="AP192" s="3"/>
    </row>
    <row r="193" spans="1:42" x14ac:dyDescent="0.2">
      <c r="A193" s="68">
        <f t="shared" si="11"/>
        <v>136</v>
      </c>
      <c r="B193" s="154">
        <f>'Input 2 - Inventory'!C143</f>
        <v>0</v>
      </c>
      <c r="C193" s="155">
        <f>'Input 2 - Inventory'!E143</f>
        <v>0</v>
      </c>
      <c r="D193" s="155" t="str">
        <f>IF(OR(LEFT(E193,5)= "Asset",LEFT(E193,5)="Other"),"N/A",'Input 1 - Schedule 1'!B145 &amp; " (Ins/Bank)")</f>
        <v xml:space="preserve"> (Ins/Bank)</v>
      </c>
      <c r="E193" s="156">
        <f>'Input 2 - Inventory'!F143</f>
        <v>0</v>
      </c>
      <c r="F193" s="157">
        <f>'Input 1 - Schedule 1'!AH145</f>
        <v>0</v>
      </c>
      <c r="G193" s="157">
        <f>'Input 2 - Inventory'!R143</f>
        <v>0</v>
      </c>
      <c r="H193" s="157">
        <f>'Input 2 - Inventory'!AG143</f>
        <v>0</v>
      </c>
      <c r="I193" s="158">
        <f>'Input 2 - Inventory'!L143</f>
        <v>0</v>
      </c>
      <c r="J193" s="159">
        <f>'Input 2 - Inventory'!AA143</f>
        <v>0</v>
      </c>
      <c r="K193" s="156" t="e">
        <f>VLOOKUP($E193,'Calc 1 - Scaling (Ins,Bank)'!$A:$W,8,FALSE)</f>
        <v>#N/A</v>
      </c>
      <c r="L193" s="160" t="str">
        <f>IFERROR(VLOOKUP($E193,'Calc 1 - Scaling (Ins,Bank)'!$A:$W,9+IF($K193="Revenue",1,IF(K193="Carrying Value",2,0)),FALSE),"N/A")</f>
        <v>N/A</v>
      </c>
      <c r="M193" s="161" t="str">
        <f t="shared" si="28"/>
        <v>N/A</v>
      </c>
      <c r="N193" s="162" t="str">
        <f t="shared" si="29"/>
        <v>N/A</v>
      </c>
      <c r="O193" s="156" t="e">
        <f>VLOOKUP($E193,'Calc 1 - Scaling (Ins,Bank)'!$A:$W,12,FALSE)</f>
        <v>#N/A</v>
      </c>
      <c r="P193" s="160" t="str">
        <f>IFERROR(VLOOKUP($E193,'Calc 1 - Scaling (Ins,Bank)'!$A:$W,13+IF(O193="Revenue",1,IF(O193="Carrying Value",2,0)),FALSE),"N/A")</f>
        <v>N/A</v>
      </c>
      <c r="Q193" s="161" t="str">
        <f t="shared" si="30"/>
        <v>N/A</v>
      </c>
      <c r="R193" s="162" t="str">
        <f t="shared" si="31"/>
        <v>N/A</v>
      </c>
      <c r="S193" s="156" t="e">
        <f>VLOOKUP($E193,'Calc 1 - Scaling (Ins,Bank)'!$A:$W,16,FALSE)</f>
        <v>#N/A</v>
      </c>
      <c r="T193" s="160" t="str">
        <f>IFERROR(VLOOKUP($E193,'Calc 1 - Scaling (Ins,Bank)'!$A:$W,17+IF(S193="Revenue",1,IF(S193="Carrying Value",2,0)),FALSE),"N/A")</f>
        <v>N/A</v>
      </c>
      <c r="U193" s="161" t="str">
        <f t="shared" si="32"/>
        <v>N/A</v>
      </c>
      <c r="V193" s="162" t="str">
        <f t="shared" si="33"/>
        <v>N/A</v>
      </c>
      <c r="W193" s="156" t="e">
        <f>VLOOKUP($E193,'Calc 1 - Scaling (Ins,Bank)'!$A:$W,20,FALSE)</f>
        <v>#N/A</v>
      </c>
      <c r="X193" s="160" t="str">
        <f>IFERROR(VLOOKUP($E193,'Calc 1 - Scaling (Ins,Bank)'!$A:$W,21+IF(W193="Revenue",1,IF(W193="Carrying Value",2,0)),FALSE),"N/A")</f>
        <v>N/A</v>
      </c>
      <c r="Y193" s="161" t="str">
        <f t="shared" si="34"/>
        <v>N/A</v>
      </c>
      <c r="Z193" s="162" t="str">
        <f t="shared" si="35"/>
        <v>N/A</v>
      </c>
      <c r="AP193" s="3"/>
    </row>
    <row r="194" spans="1:42" x14ac:dyDescent="0.2">
      <c r="A194" s="68">
        <f t="shared" si="11"/>
        <v>137</v>
      </c>
      <c r="B194" s="154">
        <f>'Input 2 - Inventory'!C144</f>
        <v>0</v>
      </c>
      <c r="C194" s="155">
        <f>'Input 2 - Inventory'!E144</f>
        <v>0</v>
      </c>
      <c r="D194" s="155" t="str">
        <f>IF(OR(LEFT(E194,5)= "Asset",LEFT(E194,5)="Other"),"N/A",'Input 1 - Schedule 1'!B146 &amp; " (Ins/Bank)")</f>
        <v xml:space="preserve"> (Ins/Bank)</v>
      </c>
      <c r="E194" s="156">
        <f>'Input 2 - Inventory'!F144</f>
        <v>0</v>
      </c>
      <c r="F194" s="157">
        <f>'Input 1 - Schedule 1'!AH146</f>
        <v>0</v>
      </c>
      <c r="G194" s="157">
        <f>'Input 2 - Inventory'!R144</f>
        <v>0</v>
      </c>
      <c r="H194" s="157">
        <f>'Input 2 - Inventory'!AG144</f>
        <v>0</v>
      </c>
      <c r="I194" s="158">
        <f>'Input 2 - Inventory'!L144</f>
        <v>0</v>
      </c>
      <c r="J194" s="159">
        <f>'Input 2 - Inventory'!AA144</f>
        <v>0</v>
      </c>
      <c r="K194" s="156" t="e">
        <f>VLOOKUP($E194,'Calc 1 - Scaling (Ins,Bank)'!$A:$W,8,FALSE)</f>
        <v>#N/A</v>
      </c>
      <c r="L194" s="160" t="str">
        <f>IFERROR(VLOOKUP($E194,'Calc 1 - Scaling (Ins,Bank)'!$A:$W,9+IF($K194="Revenue",1,IF(K194="Carrying Value",2,0)),FALSE),"N/A")</f>
        <v>N/A</v>
      </c>
      <c r="M194" s="161" t="str">
        <f t="shared" si="28"/>
        <v>N/A</v>
      </c>
      <c r="N194" s="162" t="str">
        <f t="shared" si="29"/>
        <v>N/A</v>
      </c>
      <c r="O194" s="156" t="e">
        <f>VLOOKUP($E194,'Calc 1 - Scaling (Ins,Bank)'!$A:$W,12,FALSE)</f>
        <v>#N/A</v>
      </c>
      <c r="P194" s="160" t="str">
        <f>IFERROR(VLOOKUP($E194,'Calc 1 - Scaling (Ins,Bank)'!$A:$W,13+IF(O194="Revenue",1,IF(O194="Carrying Value",2,0)),FALSE),"N/A")</f>
        <v>N/A</v>
      </c>
      <c r="Q194" s="161" t="str">
        <f t="shared" si="30"/>
        <v>N/A</v>
      </c>
      <c r="R194" s="162" t="str">
        <f t="shared" si="31"/>
        <v>N/A</v>
      </c>
      <c r="S194" s="156" t="e">
        <f>VLOOKUP($E194,'Calc 1 - Scaling (Ins,Bank)'!$A:$W,16,FALSE)</f>
        <v>#N/A</v>
      </c>
      <c r="T194" s="160" t="str">
        <f>IFERROR(VLOOKUP($E194,'Calc 1 - Scaling (Ins,Bank)'!$A:$W,17+IF(S194="Revenue",1,IF(S194="Carrying Value",2,0)),FALSE),"N/A")</f>
        <v>N/A</v>
      </c>
      <c r="U194" s="161" t="str">
        <f t="shared" si="32"/>
        <v>N/A</v>
      </c>
      <c r="V194" s="162" t="str">
        <f t="shared" si="33"/>
        <v>N/A</v>
      </c>
      <c r="W194" s="156" t="e">
        <f>VLOOKUP($E194,'Calc 1 - Scaling (Ins,Bank)'!$A:$W,20,FALSE)</f>
        <v>#N/A</v>
      </c>
      <c r="X194" s="160" t="str">
        <f>IFERROR(VLOOKUP($E194,'Calc 1 - Scaling (Ins,Bank)'!$A:$W,21+IF(W194="Revenue",1,IF(W194="Carrying Value",2,0)),FALSE),"N/A")</f>
        <v>N/A</v>
      </c>
      <c r="Y194" s="161" t="str">
        <f t="shared" si="34"/>
        <v>N/A</v>
      </c>
      <c r="Z194" s="162" t="str">
        <f t="shared" si="35"/>
        <v>N/A</v>
      </c>
      <c r="AP194" s="3"/>
    </row>
    <row r="195" spans="1:42" x14ac:dyDescent="0.2">
      <c r="A195" s="68">
        <f t="shared" si="11"/>
        <v>138</v>
      </c>
      <c r="B195" s="154">
        <f>'Input 2 - Inventory'!C145</f>
        <v>0</v>
      </c>
      <c r="C195" s="155">
        <f>'Input 2 - Inventory'!E145</f>
        <v>0</v>
      </c>
      <c r="D195" s="155" t="str">
        <f>IF(OR(LEFT(E195,5)= "Asset",LEFT(E195,5)="Other"),"N/A",'Input 1 - Schedule 1'!B147 &amp; " (Ins/Bank)")</f>
        <v xml:space="preserve"> (Ins/Bank)</v>
      </c>
      <c r="E195" s="156">
        <f>'Input 2 - Inventory'!F145</f>
        <v>0</v>
      </c>
      <c r="F195" s="157">
        <f>'Input 1 - Schedule 1'!AH147</f>
        <v>0</v>
      </c>
      <c r="G195" s="157">
        <f>'Input 2 - Inventory'!R145</f>
        <v>0</v>
      </c>
      <c r="H195" s="157">
        <f>'Input 2 - Inventory'!AG145</f>
        <v>0</v>
      </c>
      <c r="I195" s="158">
        <f>'Input 2 - Inventory'!L145</f>
        <v>0</v>
      </c>
      <c r="J195" s="159">
        <f>'Input 2 - Inventory'!AA145</f>
        <v>0</v>
      </c>
      <c r="K195" s="156" t="e">
        <f>VLOOKUP($E195,'Calc 1 - Scaling (Ins,Bank)'!$A:$W,8,FALSE)</f>
        <v>#N/A</v>
      </c>
      <c r="L195" s="160" t="str">
        <f>IFERROR(VLOOKUP($E195,'Calc 1 - Scaling (Ins,Bank)'!$A:$W,9+IF($K195="Revenue",1,IF(K195="Carrying Value",2,0)),FALSE),"N/A")</f>
        <v>N/A</v>
      </c>
      <c r="M195" s="161" t="str">
        <f t="shared" si="28"/>
        <v>N/A</v>
      </c>
      <c r="N195" s="162" t="str">
        <f t="shared" si="29"/>
        <v>N/A</v>
      </c>
      <c r="O195" s="156" t="e">
        <f>VLOOKUP($E195,'Calc 1 - Scaling (Ins,Bank)'!$A:$W,12,FALSE)</f>
        <v>#N/A</v>
      </c>
      <c r="P195" s="160" t="str">
        <f>IFERROR(VLOOKUP($E195,'Calc 1 - Scaling (Ins,Bank)'!$A:$W,13+IF(O195="Revenue",1,IF(O195="Carrying Value",2,0)),FALSE),"N/A")</f>
        <v>N/A</v>
      </c>
      <c r="Q195" s="161" t="str">
        <f t="shared" si="30"/>
        <v>N/A</v>
      </c>
      <c r="R195" s="162" t="str">
        <f t="shared" si="31"/>
        <v>N/A</v>
      </c>
      <c r="S195" s="156" t="e">
        <f>VLOOKUP($E195,'Calc 1 - Scaling (Ins,Bank)'!$A:$W,16,FALSE)</f>
        <v>#N/A</v>
      </c>
      <c r="T195" s="160" t="str">
        <f>IFERROR(VLOOKUP($E195,'Calc 1 - Scaling (Ins,Bank)'!$A:$W,17+IF(S195="Revenue",1,IF(S195="Carrying Value",2,0)),FALSE),"N/A")</f>
        <v>N/A</v>
      </c>
      <c r="U195" s="161" t="str">
        <f t="shared" si="32"/>
        <v>N/A</v>
      </c>
      <c r="V195" s="162" t="str">
        <f t="shared" si="33"/>
        <v>N/A</v>
      </c>
      <c r="W195" s="156" t="e">
        <f>VLOOKUP($E195,'Calc 1 - Scaling (Ins,Bank)'!$A:$W,20,FALSE)</f>
        <v>#N/A</v>
      </c>
      <c r="X195" s="160" t="str">
        <f>IFERROR(VLOOKUP($E195,'Calc 1 - Scaling (Ins,Bank)'!$A:$W,21+IF(W195="Revenue",1,IF(W195="Carrying Value",2,0)),FALSE),"N/A")</f>
        <v>N/A</v>
      </c>
      <c r="Y195" s="161" t="str">
        <f t="shared" si="34"/>
        <v>N/A</v>
      </c>
      <c r="Z195" s="162" t="str">
        <f t="shared" si="35"/>
        <v>N/A</v>
      </c>
      <c r="AP195" s="3"/>
    </row>
    <row r="196" spans="1:42" x14ac:dyDescent="0.2">
      <c r="A196" s="68">
        <f t="shared" si="11"/>
        <v>139</v>
      </c>
      <c r="B196" s="154">
        <f>'Input 2 - Inventory'!C146</f>
        <v>0</v>
      </c>
      <c r="C196" s="155">
        <f>'Input 2 - Inventory'!E146</f>
        <v>0</v>
      </c>
      <c r="D196" s="155" t="str">
        <f>IF(OR(LEFT(E196,5)= "Asset",LEFT(E196,5)="Other"),"N/A",'Input 1 - Schedule 1'!B148 &amp; " (Ins/Bank)")</f>
        <v xml:space="preserve"> (Ins/Bank)</v>
      </c>
      <c r="E196" s="156">
        <f>'Input 2 - Inventory'!F146</f>
        <v>0</v>
      </c>
      <c r="F196" s="157">
        <f>'Input 1 - Schedule 1'!AH148</f>
        <v>0</v>
      </c>
      <c r="G196" s="157">
        <f>'Input 2 - Inventory'!R146</f>
        <v>0</v>
      </c>
      <c r="H196" s="157">
        <f>'Input 2 - Inventory'!AG146</f>
        <v>0</v>
      </c>
      <c r="I196" s="158">
        <f>'Input 2 - Inventory'!L146</f>
        <v>0</v>
      </c>
      <c r="J196" s="159">
        <f>'Input 2 - Inventory'!AA146</f>
        <v>0</v>
      </c>
      <c r="K196" s="156" t="e">
        <f>VLOOKUP($E196,'Calc 1 - Scaling (Ins,Bank)'!$A:$W,8,FALSE)</f>
        <v>#N/A</v>
      </c>
      <c r="L196" s="160" t="str">
        <f>IFERROR(VLOOKUP($E196,'Calc 1 - Scaling (Ins,Bank)'!$A:$W,9+IF($K196="Revenue",1,IF(K196="Carrying Value",2,0)),FALSE),"N/A")</f>
        <v>N/A</v>
      </c>
      <c r="M196" s="161" t="str">
        <f t="shared" si="28"/>
        <v>N/A</v>
      </c>
      <c r="N196" s="162" t="str">
        <f t="shared" si="29"/>
        <v>N/A</v>
      </c>
      <c r="O196" s="156" t="e">
        <f>VLOOKUP($E196,'Calc 1 - Scaling (Ins,Bank)'!$A:$W,12,FALSE)</f>
        <v>#N/A</v>
      </c>
      <c r="P196" s="160" t="str">
        <f>IFERROR(VLOOKUP($E196,'Calc 1 - Scaling (Ins,Bank)'!$A:$W,13+IF(O196="Revenue",1,IF(O196="Carrying Value",2,0)),FALSE),"N/A")</f>
        <v>N/A</v>
      </c>
      <c r="Q196" s="161" t="str">
        <f t="shared" si="30"/>
        <v>N/A</v>
      </c>
      <c r="R196" s="162" t="str">
        <f t="shared" si="31"/>
        <v>N/A</v>
      </c>
      <c r="S196" s="156" t="e">
        <f>VLOOKUP($E196,'Calc 1 - Scaling (Ins,Bank)'!$A:$W,16,FALSE)</f>
        <v>#N/A</v>
      </c>
      <c r="T196" s="160" t="str">
        <f>IFERROR(VLOOKUP($E196,'Calc 1 - Scaling (Ins,Bank)'!$A:$W,17+IF(S196="Revenue",1,IF(S196="Carrying Value",2,0)),FALSE),"N/A")</f>
        <v>N/A</v>
      </c>
      <c r="U196" s="161" t="str">
        <f t="shared" si="32"/>
        <v>N/A</v>
      </c>
      <c r="V196" s="162" t="str">
        <f t="shared" si="33"/>
        <v>N/A</v>
      </c>
      <c r="W196" s="156" t="e">
        <f>VLOOKUP($E196,'Calc 1 - Scaling (Ins,Bank)'!$A:$W,20,FALSE)</f>
        <v>#N/A</v>
      </c>
      <c r="X196" s="160" t="str">
        <f>IFERROR(VLOOKUP($E196,'Calc 1 - Scaling (Ins,Bank)'!$A:$W,21+IF(W196="Revenue",1,IF(W196="Carrying Value",2,0)),FALSE),"N/A")</f>
        <v>N/A</v>
      </c>
      <c r="Y196" s="161" t="str">
        <f t="shared" si="34"/>
        <v>N/A</v>
      </c>
      <c r="Z196" s="162" t="str">
        <f t="shared" si="35"/>
        <v>N/A</v>
      </c>
      <c r="AP196" s="3"/>
    </row>
    <row r="197" spans="1:42" x14ac:dyDescent="0.2">
      <c r="A197" s="68">
        <f t="shared" si="11"/>
        <v>140</v>
      </c>
      <c r="B197" s="154">
        <f>'Input 2 - Inventory'!C147</f>
        <v>0</v>
      </c>
      <c r="C197" s="155">
        <f>'Input 2 - Inventory'!E147</f>
        <v>0</v>
      </c>
      <c r="D197" s="155" t="str">
        <f>IF(OR(LEFT(E197,5)= "Asset",LEFT(E197,5)="Other"),"N/A",'Input 1 - Schedule 1'!B149 &amp; " (Ins/Bank)")</f>
        <v xml:space="preserve"> (Ins/Bank)</v>
      </c>
      <c r="E197" s="156">
        <f>'Input 2 - Inventory'!F147</f>
        <v>0</v>
      </c>
      <c r="F197" s="157">
        <f>'Input 1 - Schedule 1'!AH149</f>
        <v>0</v>
      </c>
      <c r="G197" s="157">
        <f>'Input 2 - Inventory'!R147</f>
        <v>0</v>
      </c>
      <c r="H197" s="157">
        <f>'Input 2 - Inventory'!AG147</f>
        <v>0</v>
      </c>
      <c r="I197" s="158">
        <f>'Input 2 - Inventory'!L147</f>
        <v>0</v>
      </c>
      <c r="J197" s="159">
        <f>'Input 2 - Inventory'!AA147</f>
        <v>0</v>
      </c>
      <c r="K197" s="156" t="e">
        <f>VLOOKUP($E197,'Calc 1 - Scaling (Ins,Bank)'!$A:$W,8,FALSE)</f>
        <v>#N/A</v>
      </c>
      <c r="L197" s="160" t="str">
        <f>IFERROR(VLOOKUP($E197,'Calc 1 - Scaling (Ins,Bank)'!$A:$W,9+IF($K197="Revenue",1,IF(K197="Carrying Value",2,0)),FALSE),"N/A")</f>
        <v>N/A</v>
      </c>
      <c r="M197" s="161" t="str">
        <f t="shared" si="28"/>
        <v>N/A</v>
      </c>
      <c r="N197" s="162" t="str">
        <f t="shared" si="29"/>
        <v>N/A</v>
      </c>
      <c r="O197" s="156" t="e">
        <f>VLOOKUP($E197,'Calc 1 - Scaling (Ins,Bank)'!$A:$W,12,FALSE)</f>
        <v>#N/A</v>
      </c>
      <c r="P197" s="160" t="str">
        <f>IFERROR(VLOOKUP($E197,'Calc 1 - Scaling (Ins,Bank)'!$A:$W,13+IF(O197="Revenue",1,IF(O197="Carrying Value",2,0)),FALSE),"N/A")</f>
        <v>N/A</v>
      </c>
      <c r="Q197" s="161" t="str">
        <f t="shared" si="30"/>
        <v>N/A</v>
      </c>
      <c r="R197" s="162" t="str">
        <f t="shared" si="31"/>
        <v>N/A</v>
      </c>
      <c r="S197" s="156" t="e">
        <f>VLOOKUP($E197,'Calc 1 - Scaling (Ins,Bank)'!$A:$W,16,FALSE)</f>
        <v>#N/A</v>
      </c>
      <c r="T197" s="160" t="str">
        <f>IFERROR(VLOOKUP($E197,'Calc 1 - Scaling (Ins,Bank)'!$A:$W,17+IF(S197="Revenue",1,IF(S197="Carrying Value",2,0)),FALSE),"N/A")</f>
        <v>N/A</v>
      </c>
      <c r="U197" s="161" t="str">
        <f t="shared" si="32"/>
        <v>N/A</v>
      </c>
      <c r="V197" s="162" t="str">
        <f t="shared" si="33"/>
        <v>N/A</v>
      </c>
      <c r="W197" s="156" t="e">
        <f>VLOOKUP($E197,'Calc 1 - Scaling (Ins,Bank)'!$A:$W,20,FALSE)</f>
        <v>#N/A</v>
      </c>
      <c r="X197" s="160" t="str">
        <f>IFERROR(VLOOKUP($E197,'Calc 1 - Scaling (Ins,Bank)'!$A:$W,21+IF(W197="Revenue",1,IF(W197="Carrying Value",2,0)),FALSE),"N/A")</f>
        <v>N/A</v>
      </c>
      <c r="Y197" s="161" t="str">
        <f t="shared" si="34"/>
        <v>N/A</v>
      </c>
      <c r="Z197" s="162" t="str">
        <f t="shared" si="35"/>
        <v>N/A</v>
      </c>
      <c r="AP197" s="3"/>
    </row>
    <row r="198" spans="1:42" x14ac:dyDescent="0.2">
      <c r="A198" s="68">
        <f t="shared" si="11"/>
        <v>141</v>
      </c>
      <c r="B198" s="154">
        <f>'Input 2 - Inventory'!C148</f>
        <v>0</v>
      </c>
      <c r="C198" s="155">
        <f>'Input 2 - Inventory'!E148</f>
        <v>0</v>
      </c>
      <c r="D198" s="155" t="str">
        <f>IF(OR(LEFT(E198,5)= "Asset",LEFT(E198,5)="Other"),"N/A",'Input 1 - Schedule 1'!B150 &amp; " (Ins/Bank)")</f>
        <v xml:space="preserve"> (Ins/Bank)</v>
      </c>
      <c r="E198" s="156">
        <f>'Input 2 - Inventory'!F148</f>
        <v>0</v>
      </c>
      <c r="F198" s="157">
        <f>'Input 1 - Schedule 1'!AH150</f>
        <v>0</v>
      </c>
      <c r="G198" s="157">
        <f>'Input 2 - Inventory'!R148</f>
        <v>0</v>
      </c>
      <c r="H198" s="157">
        <f>'Input 2 - Inventory'!AG148</f>
        <v>0</v>
      </c>
      <c r="I198" s="158">
        <f>'Input 2 - Inventory'!L148</f>
        <v>0</v>
      </c>
      <c r="J198" s="159">
        <f>'Input 2 - Inventory'!AA148</f>
        <v>0</v>
      </c>
      <c r="K198" s="156" t="e">
        <f>VLOOKUP($E198,'Calc 1 - Scaling (Ins,Bank)'!$A:$W,8,FALSE)</f>
        <v>#N/A</v>
      </c>
      <c r="L198" s="160" t="str">
        <f>IFERROR(VLOOKUP($E198,'Calc 1 - Scaling (Ins,Bank)'!$A:$W,9+IF($K198="Revenue",1,IF(K198="Carrying Value",2,0)),FALSE),"N/A")</f>
        <v>N/A</v>
      </c>
      <c r="M198" s="161" t="str">
        <f t="shared" si="28"/>
        <v>N/A</v>
      </c>
      <c r="N198" s="162" t="str">
        <f t="shared" si="29"/>
        <v>N/A</v>
      </c>
      <c r="O198" s="156" t="e">
        <f>VLOOKUP($E198,'Calc 1 - Scaling (Ins,Bank)'!$A:$W,12,FALSE)</f>
        <v>#N/A</v>
      </c>
      <c r="P198" s="160" t="str">
        <f>IFERROR(VLOOKUP($E198,'Calc 1 - Scaling (Ins,Bank)'!$A:$W,13+IF(O198="Revenue",1,IF(O198="Carrying Value",2,0)),FALSE),"N/A")</f>
        <v>N/A</v>
      </c>
      <c r="Q198" s="161" t="str">
        <f t="shared" si="30"/>
        <v>N/A</v>
      </c>
      <c r="R198" s="162" t="str">
        <f t="shared" si="31"/>
        <v>N/A</v>
      </c>
      <c r="S198" s="156" t="e">
        <f>VLOOKUP($E198,'Calc 1 - Scaling (Ins,Bank)'!$A:$W,16,FALSE)</f>
        <v>#N/A</v>
      </c>
      <c r="T198" s="160" t="str">
        <f>IFERROR(VLOOKUP($E198,'Calc 1 - Scaling (Ins,Bank)'!$A:$W,17+IF(S198="Revenue",1,IF(S198="Carrying Value",2,0)),FALSE),"N/A")</f>
        <v>N/A</v>
      </c>
      <c r="U198" s="161" t="str">
        <f t="shared" si="32"/>
        <v>N/A</v>
      </c>
      <c r="V198" s="162" t="str">
        <f t="shared" si="33"/>
        <v>N/A</v>
      </c>
      <c r="W198" s="156" t="e">
        <f>VLOOKUP($E198,'Calc 1 - Scaling (Ins,Bank)'!$A:$W,20,FALSE)</f>
        <v>#N/A</v>
      </c>
      <c r="X198" s="160" t="str">
        <f>IFERROR(VLOOKUP($E198,'Calc 1 - Scaling (Ins,Bank)'!$A:$W,21+IF(W198="Revenue",1,IF(W198="Carrying Value",2,0)),FALSE),"N/A")</f>
        <v>N/A</v>
      </c>
      <c r="Y198" s="161" t="str">
        <f t="shared" si="34"/>
        <v>N/A</v>
      </c>
      <c r="Z198" s="162" t="str">
        <f t="shared" si="35"/>
        <v>N/A</v>
      </c>
      <c r="AP198" s="3"/>
    </row>
    <row r="199" spans="1:42" x14ac:dyDescent="0.2">
      <c r="A199" s="68">
        <f t="shared" si="11"/>
        <v>142</v>
      </c>
      <c r="B199" s="154">
        <f>'Input 2 - Inventory'!C149</f>
        <v>0</v>
      </c>
      <c r="C199" s="155">
        <f>'Input 2 - Inventory'!E149</f>
        <v>0</v>
      </c>
      <c r="D199" s="155" t="str">
        <f>IF(OR(LEFT(E199,5)= "Asset",LEFT(E199,5)="Other"),"N/A",'Input 1 - Schedule 1'!B151 &amp; " (Ins/Bank)")</f>
        <v xml:space="preserve"> (Ins/Bank)</v>
      </c>
      <c r="E199" s="156">
        <f>'Input 2 - Inventory'!F149</f>
        <v>0</v>
      </c>
      <c r="F199" s="157">
        <f>'Input 1 - Schedule 1'!AH151</f>
        <v>0</v>
      </c>
      <c r="G199" s="157">
        <f>'Input 2 - Inventory'!R149</f>
        <v>0</v>
      </c>
      <c r="H199" s="157">
        <f>'Input 2 - Inventory'!AG149</f>
        <v>0</v>
      </c>
      <c r="I199" s="158">
        <f>'Input 2 - Inventory'!L149</f>
        <v>0</v>
      </c>
      <c r="J199" s="159">
        <f>'Input 2 - Inventory'!AA149</f>
        <v>0</v>
      </c>
      <c r="K199" s="156" t="e">
        <f>VLOOKUP($E199,'Calc 1 - Scaling (Ins,Bank)'!$A:$W,8,FALSE)</f>
        <v>#N/A</v>
      </c>
      <c r="L199" s="160" t="str">
        <f>IFERROR(VLOOKUP($E199,'Calc 1 - Scaling (Ins,Bank)'!$A:$W,9+IF($K199="Revenue",1,IF(K199="Carrying Value",2,0)),FALSE),"N/A")</f>
        <v>N/A</v>
      </c>
      <c r="M199" s="161" t="str">
        <f t="shared" si="28"/>
        <v>N/A</v>
      </c>
      <c r="N199" s="162" t="str">
        <f t="shared" si="29"/>
        <v>N/A</v>
      </c>
      <c r="O199" s="156" t="e">
        <f>VLOOKUP($E199,'Calc 1 - Scaling (Ins,Bank)'!$A:$W,12,FALSE)</f>
        <v>#N/A</v>
      </c>
      <c r="P199" s="160" t="str">
        <f>IFERROR(VLOOKUP($E199,'Calc 1 - Scaling (Ins,Bank)'!$A:$W,13+IF(O199="Revenue",1,IF(O199="Carrying Value",2,0)),FALSE),"N/A")</f>
        <v>N/A</v>
      </c>
      <c r="Q199" s="161" t="str">
        <f t="shared" si="30"/>
        <v>N/A</v>
      </c>
      <c r="R199" s="162" t="str">
        <f t="shared" si="31"/>
        <v>N/A</v>
      </c>
      <c r="S199" s="156" t="e">
        <f>VLOOKUP($E199,'Calc 1 - Scaling (Ins,Bank)'!$A:$W,16,FALSE)</f>
        <v>#N/A</v>
      </c>
      <c r="T199" s="160" t="str">
        <f>IFERROR(VLOOKUP($E199,'Calc 1 - Scaling (Ins,Bank)'!$A:$W,17+IF(S199="Revenue",1,IF(S199="Carrying Value",2,0)),FALSE),"N/A")</f>
        <v>N/A</v>
      </c>
      <c r="U199" s="161" t="str">
        <f t="shared" si="32"/>
        <v>N/A</v>
      </c>
      <c r="V199" s="162" t="str">
        <f t="shared" si="33"/>
        <v>N/A</v>
      </c>
      <c r="W199" s="156" t="e">
        <f>VLOOKUP($E199,'Calc 1 - Scaling (Ins,Bank)'!$A:$W,20,FALSE)</f>
        <v>#N/A</v>
      </c>
      <c r="X199" s="160" t="str">
        <f>IFERROR(VLOOKUP($E199,'Calc 1 - Scaling (Ins,Bank)'!$A:$W,21+IF(W199="Revenue",1,IF(W199="Carrying Value",2,0)),FALSE),"N/A")</f>
        <v>N/A</v>
      </c>
      <c r="Y199" s="161" t="str">
        <f t="shared" si="34"/>
        <v>N/A</v>
      </c>
      <c r="Z199" s="162" t="str">
        <f t="shared" si="35"/>
        <v>N/A</v>
      </c>
      <c r="AP199" s="3"/>
    </row>
    <row r="200" spans="1:42" x14ac:dyDescent="0.2">
      <c r="A200" s="68">
        <f t="shared" si="11"/>
        <v>143</v>
      </c>
      <c r="B200" s="154">
        <f>'Input 2 - Inventory'!C150</f>
        <v>0</v>
      </c>
      <c r="C200" s="155">
        <f>'Input 2 - Inventory'!E150</f>
        <v>0</v>
      </c>
      <c r="D200" s="155" t="str">
        <f>IF(OR(LEFT(E200,5)= "Asset",LEFT(E200,5)="Other"),"N/A",'Input 1 - Schedule 1'!B152 &amp; " (Ins/Bank)")</f>
        <v xml:space="preserve"> (Ins/Bank)</v>
      </c>
      <c r="E200" s="156">
        <f>'Input 2 - Inventory'!F150</f>
        <v>0</v>
      </c>
      <c r="F200" s="157">
        <f>'Input 1 - Schedule 1'!AH152</f>
        <v>0</v>
      </c>
      <c r="G200" s="157">
        <f>'Input 2 - Inventory'!R150</f>
        <v>0</v>
      </c>
      <c r="H200" s="157">
        <f>'Input 2 - Inventory'!AG150</f>
        <v>0</v>
      </c>
      <c r="I200" s="158">
        <f>'Input 2 - Inventory'!L150</f>
        <v>0</v>
      </c>
      <c r="J200" s="159">
        <f>'Input 2 - Inventory'!AA150</f>
        <v>0</v>
      </c>
      <c r="K200" s="156" t="e">
        <f>VLOOKUP($E200,'Calc 1 - Scaling (Ins,Bank)'!$A:$W,8,FALSE)</f>
        <v>#N/A</v>
      </c>
      <c r="L200" s="160" t="str">
        <f>IFERROR(VLOOKUP($E200,'Calc 1 - Scaling (Ins,Bank)'!$A:$W,9+IF($K200="Revenue",1,IF(K200="Carrying Value",2,0)),FALSE),"N/A")</f>
        <v>N/A</v>
      </c>
      <c r="M200" s="161" t="str">
        <f t="shared" si="28"/>
        <v>N/A</v>
      </c>
      <c r="N200" s="162" t="str">
        <f t="shared" si="29"/>
        <v>N/A</v>
      </c>
      <c r="O200" s="156" t="e">
        <f>VLOOKUP($E200,'Calc 1 - Scaling (Ins,Bank)'!$A:$W,12,FALSE)</f>
        <v>#N/A</v>
      </c>
      <c r="P200" s="160" t="str">
        <f>IFERROR(VLOOKUP($E200,'Calc 1 - Scaling (Ins,Bank)'!$A:$W,13+IF(O200="Revenue",1,IF(O200="Carrying Value",2,0)),FALSE),"N/A")</f>
        <v>N/A</v>
      </c>
      <c r="Q200" s="161" t="str">
        <f t="shared" si="30"/>
        <v>N/A</v>
      </c>
      <c r="R200" s="162" t="str">
        <f t="shared" si="31"/>
        <v>N/A</v>
      </c>
      <c r="S200" s="156" t="e">
        <f>VLOOKUP($E200,'Calc 1 - Scaling (Ins,Bank)'!$A:$W,16,FALSE)</f>
        <v>#N/A</v>
      </c>
      <c r="T200" s="160" t="str">
        <f>IFERROR(VLOOKUP($E200,'Calc 1 - Scaling (Ins,Bank)'!$A:$W,17+IF(S200="Revenue",1,IF(S200="Carrying Value",2,0)),FALSE),"N/A")</f>
        <v>N/A</v>
      </c>
      <c r="U200" s="161" t="str">
        <f t="shared" si="32"/>
        <v>N/A</v>
      </c>
      <c r="V200" s="162" t="str">
        <f t="shared" si="33"/>
        <v>N/A</v>
      </c>
      <c r="W200" s="156" t="e">
        <f>VLOOKUP($E200,'Calc 1 - Scaling (Ins,Bank)'!$A:$W,20,FALSE)</f>
        <v>#N/A</v>
      </c>
      <c r="X200" s="160" t="str">
        <f>IFERROR(VLOOKUP($E200,'Calc 1 - Scaling (Ins,Bank)'!$A:$W,21+IF(W200="Revenue",1,IF(W200="Carrying Value",2,0)),FALSE),"N/A")</f>
        <v>N/A</v>
      </c>
      <c r="Y200" s="161" t="str">
        <f t="shared" si="34"/>
        <v>N/A</v>
      </c>
      <c r="Z200" s="162" t="str">
        <f t="shared" si="35"/>
        <v>N/A</v>
      </c>
      <c r="AP200" s="3"/>
    </row>
    <row r="201" spans="1:42" x14ac:dyDescent="0.2">
      <c r="A201" s="68">
        <f t="shared" si="11"/>
        <v>144</v>
      </c>
      <c r="B201" s="154">
        <f>'Input 2 - Inventory'!C151</f>
        <v>0</v>
      </c>
      <c r="C201" s="155">
        <f>'Input 2 - Inventory'!E151</f>
        <v>0</v>
      </c>
      <c r="D201" s="155" t="str">
        <f>IF(OR(LEFT(E201,5)= "Asset",LEFT(E201,5)="Other"),"N/A",'Input 1 - Schedule 1'!B153 &amp; " (Ins/Bank)")</f>
        <v xml:space="preserve"> (Ins/Bank)</v>
      </c>
      <c r="E201" s="156">
        <f>'Input 2 - Inventory'!F151</f>
        <v>0</v>
      </c>
      <c r="F201" s="157">
        <f>'Input 1 - Schedule 1'!AH153</f>
        <v>0</v>
      </c>
      <c r="G201" s="157">
        <f>'Input 2 - Inventory'!R151</f>
        <v>0</v>
      </c>
      <c r="H201" s="157">
        <f>'Input 2 - Inventory'!AG151</f>
        <v>0</v>
      </c>
      <c r="I201" s="158">
        <f>'Input 2 - Inventory'!L151</f>
        <v>0</v>
      </c>
      <c r="J201" s="159">
        <f>'Input 2 - Inventory'!AA151</f>
        <v>0</v>
      </c>
      <c r="K201" s="156" t="e">
        <f>VLOOKUP($E201,'Calc 1 - Scaling (Ins,Bank)'!$A:$W,8,FALSE)</f>
        <v>#N/A</v>
      </c>
      <c r="L201" s="160" t="str">
        <f>IFERROR(VLOOKUP($E201,'Calc 1 - Scaling (Ins,Bank)'!$A:$W,9+IF($K201="Revenue",1,IF(K201="Carrying Value",2,0)),FALSE),"N/A")</f>
        <v>N/A</v>
      </c>
      <c r="M201" s="161" t="str">
        <f t="shared" si="28"/>
        <v>N/A</v>
      </c>
      <c r="N201" s="162" t="str">
        <f t="shared" si="29"/>
        <v>N/A</v>
      </c>
      <c r="O201" s="156" t="e">
        <f>VLOOKUP($E201,'Calc 1 - Scaling (Ins,Bank)'!$A:$W,12,FALSE)</f>
        <v>#N/A</v>
      </c>
      <c r="P201" s="160" t="str">
        <f>IFERROR(VLOOKUP($E201,'Calc 1 - Scaling (Ins,Bank)'!$A:$W,13+IF(O201="Revenue",1,IF(O201="Carrying Value",2,0)),FALSE),"N/A")</f>
        <v>N/A</v>
      </c>
      <c r="Q201" s="161" t="str">
        <f t="shared" si="30"/>
        <v>N/A</v>
      </c>
      <c r="R201" s="162" t="str">
        <f t="shared" si="31"/>
        <v>N/A</v>
      </c>
      <c r="S201" s="156" t="e">
        <f>VLOOKUP($E201,'Calc 1 - Scaling (Ins,Bank)'!$A:$W,16,FALSE)</f>
        <v>#N/A</v>
      </c>
      <c r="T201" s="160" t="str">
        <f>IFERROR(VLOOKUP($E201,'Calc 1 - Scaling (Ins,Bank)'!$A:$W,17+IF(S201="Revenue",1,IF(S201="Carrying Value",2,0)),FALSE),"N/A")</f>
        <v>N/A</v>
      </c>
      <c r="U201" s="161" t="str">
        <f t="shared" si="32"/>
        <v>N/A</v>
      </c>
      <c r="V201" s="162" t="str">
        <f t="shared" si="33"/>
        <v>N/A</v>
      </c>
      <c r="W201" s="156" t="e">
        <f>VLOOKUP($E201,'Calc 1 - Scaling (Ins,Bank)'!$A:$W,20,FALSE)</f>
        <v>#N/A</v>
      </c>
      <c r="X201" s="160" t="str">
        <f>IFERROR(VLOOKUP($E201,'Calc 1 - Scaling (Ins,Bank)'!$A:$W,21+IF(W201="Revenue",1,IF(W201="Carrying Value",2,0)),FALSE),"N/A")</f>
        <v>N/A</v>
      </c>
      <c r="Y201" s="161" t="str">
        <f t="shared" si="34"/>
        <v>N/A</v>
      </c>
      <c r="Z201" s="162" t="str">
        <f t="shared" si="35"/>
        <v>N/A</v>
      </c>
      <c r="AP201" s="3"/>
    </row>
    <row r="202" spans="1:42" x14ac:dyDescent="0.2">
      <c r="A202" s="68">
        <f t="shared" si="11"/>
        <v>145</v>
      </c>
      <c r="B202" s="154">
        <f>'Input 2 - Inventory'!C152</f>
        <v>0</v>
      </c>
      <c r="C202" s="155">
        <f>'Input 2 - Inventory'!E152</f>
        <v>0</v>
      </c>
      <c r="D202" s="155" t="str">
        <f>IF(OR(LEFT(E202,5)= "Asset",LEFT(E202,5)="Other"),"N/A",'Input 1 - Schedule 1'!B154 &amp; " (Ins/Bank)")</f>
        <v xml:space="preserve"> (Ins/Bank)</v>
      </c>
      <c r="E202" s="156">
        <f>'Input 2 - Inventory'!F152</f>
        <v>0</v>
      </c>
      <c r="F202" s="157">
        <f>'Input 1 - Schedule 1'!AH154</f>
        <v>0</v>
      </c>
      <c r="G202" s="157">
        <f>'Input 2 - Inventory'!R152</f>
        <v>0</v>
      </c>
      <c r="H202" s="157">
        <f>'Input 2 - Inventory'!AG152</f>
        <v>0</v>
      </c>
      <c r="I202" s="158">
        <f>'Input 2 - Inventory'!L152</f>
        <v>0</v>
      </c>
      <c r="J202" s="159">
        <f>'Input 2 - Inventory'!AA152</f>
        <v>0</v>
      </c>
      <c r="K202" s="156" t="e">
        <f>VLOOKUP($E202,'Calc 1 - Scaling (Ins,Bank)'!$A:$W,8,FALSE)</f>
        <v>#N/A</v>
      </c>
      <c r="L202" s="160" t="str">
        <f>IFERROR(VLOOKUP($E202,'Calc 1 - Scaling (Ins,Bank)'!$A:$W,9+IF($K202="Revenue",1,IF(K202="Carrying Value",2,0)),FALSE),"N/A")</f>
        <v>N/A</v>
      </c>
      <c r="M202" s="161" t="str">
        <f t="shared" si="28"/>
        <v>N/A</v>
      </c>
      <c r="N202" s="162" t="str">
        <f t="shared" si="29"/>
        <v>N/A</v>
      </c>
      <c r="O202" s="156" t="e">
        <f>VLOOKUP($E202,'Calc 1 - Scaling (Ins,Bank)'!$A:$W,12,FALSE)</f>
        <v>#N/A</v>
      </c>
      <c r="P202" s="160" t="str">
        <f>IFERROR(VLOOKUP($E202,'Calc 1 - Scaling (Ins,Bank)'!$A:$W,13+IF(O202="Revenue",1,IF(O202="Carrying Value",2,0)),FALSE),"N/A")</f>
        <v>N/A</v>
      </c>
      <c r="Q202" s="161" t="str">
        <f t="shared" si="30"/>
        <v>N/A</v>
      </c>
      <c r="R202" s="162" t="str">
        <f t="shared" si="31"/>
        <v>N/A</v>
      </c>
      <c r="S202" s="156" t="e">
        <f>VLOOKUP($E202,'Calc 1 - Scaling (Ins,Bank)'!$A:$W,16,FALSE)</f>
        <v>#N/A</v>
      </c>
      <c r="T202" s="160" t="str">
        <f>IFERROR(VLOOKUP($E202,'Calc 1 - Scaling (Ins,Bank)'!$A:$W,17+IF(S202="Revenue",1,IF(S202="Carrying Value",2,0)),FALSE),"N/A")</f>
        <v>N/A</v>
      </c>
      <c r="U202" s="161" t="str">
        <f t="shared" si="32"/>
        <v>N/A</v>
      </c>
      <c r="V202" s="162" t="str">
        <f t="shared" si="33"/>
        <v>N/A</v>
      </c>
      <c r="W202" s="156" t="e">
        <f>VLOOKUP($E202,'Calc 1 - Scaling (Ins,Bank)'!$A:$W,20,FALSE)</f>
        <v>#N/A</v>
      </c>
      <c r="X202" s="160" t="str">
        <f>IFERROR(VLOOKUP($E202,'Calc 1 - Scaling (Ins,Bank)'!$A:$W,21+IF(W202="Revenue",1,IF(W202="Carrying Value",2,0)),FALSE),"N/A")</f>
        <v>N/A</v>
      </c>
      <c r="Y202" s="161" t="str">
        <f t="shared" si="34"/>
        <v>N/A</v>
      </c>
      <c r="Z202" s="162" t="str">
        <f t="shared" si="35"/>
        <v>N/A</v>
      </c>
      <c r="AP202" s="3"/>
    </row>
    <row r="203" spans="1:42" x14ac:dyDescent="0.2">
      <c r="A203" s="68">
        <f t="shared" si="11"/>
        <v>146</v>
      </c>
      <c r="B203" s="154">
        <f>'Input 2 - Inventory'!C153</f>
        <v>0</v>
      </c>
      <c r="C203" s="155">
        <f>'Input 2 - Inventory'!E153</f>
        <v>0</v>
      </c>
      <c r="D203" s="155" t="str">
        <f>IF(OR(LEFT(E203,5)= "Asset",LEFT(E203,5)="Other"),"N/A",'Input 1 - Schedule 1'!B155 &amp; " (Ins/Bank)")</f>
        <v xml:space="preserve"> (Ins/Bank)</v>
      </c>
      <c r="E203" s="156">
        <f>'Input 2 - Inventory'!F153</f>
        <v>0</v>
      </c>
      <c r="F203" s="157">
        <f>'Input 1 - Schedule 1'!AH155</f>
        <v>0</v>
      </c>
      <c r="G203" s="157">
        <f>'Input 2 - Inventory'!R153</f>
        <v>0</v>
      </c>
      <c r="H203" s="157">
        <f>'Input 2 - Inventory'!AG153</f>
        <v>0</v>
      </c>
      <c r="I203" s="158">
        <f>'Input 2 - Inventory'!L153</f>
        <v>0</v>
      </c>
      <c r="J203" s="159">
        <f>'Input 2 - Inventory'!AA153</f>
        <v>0</v>
      </c>
      <c r="K203" s="156" t="e">
        <f>VLOOKUP($E203,'Calc 1 - Scaling (Ins,Bank)'!$A:$W,8,FALSE)</f>
        <v>#N/A</v>
      </c>
      <c r="L203" s="160" t="str">
        <f>IFERROR(VLOOKUP($E203,'Calc 1 - Scaling (Ins,Bank)'!$A:$W,9+IF($K203="Revenue",1,IF(K203="Carrying Value",2,0)),FALSE),"N/A")</f>
        <v>N/A</v>
      </c>
      <c r="M203" s="161" t="str">
        <f t="shared" si="28"/>
        <v>N/A</v>
      </c>
      <c r="N203" s="162" t="str">
        <f t="shared" si="29"/>
        <v>N/A</v>
      </c>
      <c r="O203" s="156" t="e">
        <f>VLOOKUP($E203,'Calc 1 - Scaling (Ins,Bank)'!$A:$W,12,FALSE)</f>
        <v>#N/A</v>
      </c>
      <c r="P203" s="160" t="str">
        <f>IFERROR(VLOOKUP($E203,'Calc 1 - Scaling (Ins,Bank)'!$A:$W,13+IF(O203="Revenue",1,IF(O203="Carrying Value",2,0)),FALSE),"N/A")</f>
        <v>N/A</v>
      </c>
      <c r="Q203" s="161" t="str">
        <f t="shared" si="30"/>
        <v>N/A</v>
      </c>
      <c r="R203" s="162" t="str">
        <f t="shared" si="31"/>
        <v>N/A</v>
      </c>
      <c r="S203" s="156" t="e">
        <f>VLOOKUP($E203,'Calc 1 - Scaling (Ins,Bank)'!$A:$W,16,FALSE)</f>
        <v>#N/A</v>
      </c>
      <c r="T203" s="160" t="str">
        <f>IFERROR(VLOOKUP($E203,'Calc 1 - Scaling (Ins,Bank)'!$A:$W,17+IF(S203="Revenue",1,IF(S203="Carrying Value",2,0)),FALSE),"N/A")</f>
        <v>N/A</v>
      </c>
      <c r="U203" s="161" t="str">
        <f t="shared" si="32"/>
        <v>N/A</v>
      </c>
      <c r="V203" s="162" t="str">
        <f t="shared" si="33"/>
        <v>N/A</v>
      </c>
      <c r="W203" s="156" t="e">
        <f>VLOOKUP($E203,'Calc 1 - Scaling (Ins,Bank)'!$A:$W,20,FALSE)</f>
        <v>#N/A</v>
      </c>
      <c r="X203" s="160" t="str">
        <f>IFERROR(VLOOKUP($E203,'Calc 1 - Scaling (Ins,Bank)'!$A:$W,21+IF(W203="Revenue",1,IF(W203="Carrying Value",2,0)),FALSE),"N/A")</f>
        <v>N/A</v>
      </c>
      <c r="Y203" s="161" t="str">
        <f t="shared" si="34"/>
        <v>N/A</v>
      </c>
      <c r="Z203" s="162" t="str">
        <f t="shared" si="35"/>
        <v>N/A</v>
      </c>
      <c r="AP203" s="3"/>
    </row>
    <row r="204" spans="1:42" x14ac:dyDescent="0.2">
      <c r="A204" s="68">
        <f t="shared" si="11"/>
        <v>147</v>
      </c>
      <c r="B204" s="154">
        <f>'Input 2 - Inventory'!C154</f>
        <v>0</v>
      </c>
      <c r="C204" s="155">
        <f>'Input 2 - Inventory'!E154</f>
        <v>0</v>
      </c>
      <c r="D204" s="155" t="str">
        <f>IF(OR(LEFT(E204,5)= "Asset",LEFT(E204,5)="Other"),"N/A",'Input 1 - Schedule 1'!B156 &amp; " (Ins/Bank)")</f>
        <v xml:space="preserve"> (Ins/Bank)</v>
      </c>
      <c r="E204" s="156">
        <f>'Input 2 - Inventory'!F154</f>
        <v>0</v>
      </c>
      <c r="F204" s="157">
        <f>'Input 1 - Schedule 1'!AH156</f>
        <v>0</v>
      </c>
      <c r="G204" s="157">
        <f>'Input 2 - Inventory'!R154</f>
        <v>0</v>
      </c>
      <c r="H204" s="157">
        <f>'Input 2 - Inventory'!AG154</f>
        <v>0</v>
      </c>
      <c r="I204" s="158">
        <f>'Input 2 - Inventory'!L154</f>
        <v>0</v>
      </c>
      <c r="J204" s="159">
        <f>'Input 2 - Inventory'!AA154</f>
        <v>0</v>
      </c>
      <c r="K204" s="156" t="e">
        <f>VLOOKUP($E204,'Calc 1 - Scaling (Ins,Bank)'!$A:$W,8,FALSE)</f>
        <v>#N/A</v>
      </c>
      <c r="L204" s="160" t="str">
        <f>IFERROR(VLOOKUP($E204,'Calc 1 - Scaling (Ins,Bank)'!$A:$W,9+IF($K204="Revenue",1,IF(K204="Carrying Value",2,0)),FALSE),"N/A")</f>
        <v>N/A</v>
      </c>
      <c r="M204" s="161" t="str">
        <f t="shared" si="28"/>
        <v>N/A</v>
      </c>
      <c r="N204" s="162" t="str">
        <f t="shared" si="29"/>
        <v>N/A</v>
      </c>
      <c r="O204" s="156" t="e">
        <f>VLOOKUP($E204,'Calc 1 - Scaling (Ins,Bank)'!$A:$W,12,FALSE)</f>
        <v>#N/A</v>
      </c>
      <c r="P204" s="160" t="str">
        <f>IFERROR(VLOOKUP($E204,'Calc 1 - Scaling (Ins,Bank)'!$A:$W,13+IF(O204="Revenue",1,IF(O204="Carrying Value",2,0)),FALSE),"N/A")</f>
        <v>N/A</v>
      </c>
      <c r="Q204" s="161" t="str">
        <f t="shared" si="30"/>
        <v>N/A</v>
      </c>
      <c r="R204" s="162" t="str">
        <f t="shared" si="31"/>
        <v>N/A</v>
      </c>
      <c r="S204" s="156" t="e">
        <f>VLOOKUP($E204,'Calc 1 - Scaling (Ins,Bank)'!$A:$W,16,FALSE)</f>
        <v>#N/A</v>
      </c>
      <c r="T204" s="160" t="str">
        <f>IFERROR(VLOOKUP($E204,'Calc 1 - Scaling (Ins,Bank)'!$A:$W,17+IF(S204="Revenue",1,IF(S204="Carrying Value",2,0)),FALSE),"N/A")</f>
        <v>N/A</v>
      </c>
      <c r="U204" s="161" t="str">
        <f t="shared" si="32"/>
        <v>N/A</v>
      </c>
      <c r="V204" s="162" t="str">
        <f t="shared" si="33"/>
        <v>N/A</v>
      </c>
      <c r="W204" s="156" t="e">
        <f>VLOOKUP($E204,'Calc 1 - Scaling (Ins,Bank)'!$A:$W,20,FALSE)</f>
        <v>#N/A</v>
      </c>
      <c r="X204" s="160" t="str">
        <f>IFERROR(VLOOKUP($E204,'Calc 1 - Scaling (Ins,Bank)'!$A:$W,21+IF(W204="Revenue",1,IF(W204="Carrying Value",2,0)),FALSE),"N/A")</f>
        <v>N/A</v>
      </c>
      <c r="Y204" s="161" t="str">
        <f t="shared" si="34"/>
        <v>N/A</v>
      </c>
      <c r="Z204" s="162" t="str">
        <f t="shared" si="35"/>
        <v>N/A</v>
      </c>
      <c r="AP204" s="3"/>
    </row>
    <row r="205" spans="1:42" x14ac:dyDescent="0.2">
      <c r="A205" s="68">
        <f t="shared" si="11"/>
        <v>148</v>
      </c>
      <c r="B205" s="154">
        <f>'Input 2 - Inventory'!C155</f>
        <v>0</v>
      </c>
      <c r="C205" s="155">
        <f>'Input 2 - Inventory'!E155</f>
        <v>0</v>
      </c>
      <c r="D205" s="155" t="str">
        <f>IF(OR(LEFT(E205,5)= "Asset",LEFT(E205,5)="Other"),"N/A",'Input 1 - Schedule 1'!B157 &amp; " (Ins/Bank)")</f>
        <v xml:space="preserve"> (Ins/Bank)</v>
      </c>
      <c r="E205" s="156">
        <f>'Input 2 - Inventory'!F155</f>
        <v>0</v>
      </c>
      <c r="F205" s="157">
        <f>'Input 1 - Schedule 1'!AH157</f>
        <v>0</v>
      </c>
      <c r="G205" s="157">
        <f>'Input 2 - Inventory'!R155</f>
        <v>0</v>
      </c>
      <c r="H205" s="157">
        <f>'Input 2 - Inventory'!AG155</f>
        <v>0</v>
      </c>
      <c r="I205" s="158">
        <f>'Input 2 - Inventory'!L155</f>
        <v>0</v>
      </c>
      <c r="J205" s="159">
        <f>'Input 2 - Inventory'!AA155</f>
        <v>0</v>
      </c>
      <c r="K205" s="156" t="e">
        <f>VLOOKUP($E205,'Calc 1 - Scaling (Ins,Bank)'!$A:$W,8,FALSE)</f>
        <v>#N/A</v>
      </c>
      <c r="L205" s="160" t="str">
        <f>IFERROR(VLOOKUP($E205,'Calc 1 - Scaling (Ins,Bank)'!$A:$W,9+IF($K205="Revenue",1,IF(K205="Carrying Value",2,0)),FALSE),"N/A")</f>
        <v>N/A</v>
      </c>
      <c r="M205" s="161" t="str">
        <f t="shared" si="28"/>
        <v>N/A</v>
      </c>
      <c r="N205" s="162" t="str">
        <f t="shared" si="29"/>
        <v>N/A</v>
      </c>
      <c r="O205" s="156" t="e">
        <f>VLOOKUP($E205,'Calc 1 - Scaling (Ins,Bank)'!$A:$W,12,FALSE)</f>
        <v>#N/A</v>
      </c>
      <c r="P205" s="160" t="str">
        <f>IFERROR(VLOOKUP($E205,'Calc 1 - Scaling (Ins,Bank)'!$A:$W,13+IF(O205="Revenue",1,IF(O205="Carrying Value",2,0)),FALSE),"N/A")</f>
        <v>N/A</v>
      </c>
      <c r="Q205" s="161" t="str">
        <f t="shared" si="30"/>
        <v>N/A</v>
      </c>
      <c r="R205" s="162" t="str">
        <f t="shared" si="31"/>
        <v>N/A</v>
      </c>
      <c r="S205" s="156" t="e">
        <f>VLOOKUP($E205,'Calc 1 - Scaling (Ins,Bank)'!$A:$W,16,FALSE)</f>
        <v>#N/A</v>
      </c>
      <c r="T205" s="160" t="str">
        <f>IFERROR(VLOOKUP($E205,'Calc 1 - Scaling (Ins,Bank)'!$A:$W,17+IF(S205="Revenue",1,IF(S205="Carrying Value",2,0)),FALSE),"N/A")</f>
        <v>N/A</v>
      </c>
      <c r="U205" s="161" t="str">
        <f t="shared" si="32"/>
        <v>N/A</v>
      </c>
      <c r="V205" s="162" t="str">
        <f t="shared" si="33"/>
        <v>N/A</v>
      </c>
      <c r="W205" s="156" t="e">
        <f>VLOOKUP($E205,'Calc 1 - Scaling (Ins,Bank)'!$A:$W,20,FALSE)</f>
        <v>#N/A</v>
      </c>
      <c r="X205" s="160" t="str">
        <f>IFERROR(VLOOKUP($E205,'Calc 1 - Scaling (Ins,Bank)'!$A:$W,21+IF(W205="Revenue",1,IF(W205="Carrying Value",2,0)),FALSE),"N/A")</f>
        <v>N/A</v>
      </c>
      <c r="Y205" s="161" t="str">
        <f t="shared" si="34"/>
        <v>N/A</v>
      </c>
      <c r="Z205" s="162" t="str">
        <f t="shared" si="35"/>
        <v>N/A</v>
      </c>
      <c r="AP205" s="3"/>
    </row>
    <row r="206" spans="1:42" x14ac:dyDescent="0.2">
      <c r="A206" s="68">
        <f t="shared" si="11"/>
        <v>149</v>
      </c>
      <c r="B206" s="154">
        <f>'Input 2 - Inventory'!C156</f>
        <v>0</v>
      </c>
      <c r="C206" s="155">
        <f>'Input 2 - Inventory'!E156</f>
        <v>0</v>
      </c>
      <c r="D206" s="155" t="str">
        <f>IF(OR(LEFT(E206,5)= "Asset",LEFT(E206,5)="Other"),"N/A",'Input 1 - Schedule 1'!B158 &amp; " (Ins/Bank)")</f>
        <v xml:space="preserve"> (Ins/Bank)</v>
      </c>
      <c r="E206" s="156">
        <f>'Input 2 - Inventory'!F156</f>
        <v>0</v>
      </c>
      <c r="F206" s="157">
        <f>'Input 1 - Schedule 1'!AH158</f>
        <v>0</v>
      </c>
      <c r="G206" s="157">
        <f>'Input 2 - Inventory'!R156</f>
        <v>0</v>
      </c>
      <c r="H206" s="157">
        <f>'Input 2 - Inventory'!AG156</f>
        <v>0</v>
      </c>
      <c r="I206" s="158">
        <f>'Input 2 - Inventory'!L156</f>
        <v>0</v>
      </c>
      <c r="J206" s="159">
        <f>'Input 2 - Inventory'!AA156</f>
        <v>0</v>
      </c>
      <c r="K206" s="156" t="e">
        <f>VLOOKUP($E206,'Calc 1 - Scaling (Ins,Bank)'!$A:$W,8,FALSE)</f>
        <v>#N/A</v>
      </c>
      <c r="L206" s="160" t="str">
        <f>IFERROR(VLOOKUP($E206,'Calc 1 - Scaling (Ins,Bank)'!$A:$W,9+IF($K206="Revenue",1,IF(K206="Carrying Value",2,0)),FALSE),"N/A")</f>
        <v>N/A</v>
      </c>
      <c r="M206" s="161" t="str">
        <f t="shared" si="28"/>
        <v>N/A</v>
      </c>
      <c r="N206" s="162" t="str">
        <f t="shared" si="29"/>
        <v>N/A</v>
      </c>
      <c r="O206" s="156" t="e">
        <f>VLOOKUP($E206,'Calc 1 - Scaling (Ins,Bank)'!$A:$W,12,FALSE)</f>
        <v>#N/A</v>
      </c>
      <c r="P206" s="160" t="str">
        <f>IFERROR(VLOOKUP($E206,'Calc 1 - Scaling (Ins,Bank)'!$A:$W,13+IF(O206="Revenue",1,IF(O206="Carrying Value",2,0)),FALSE),"N/A")</f>
        <v>N/A</v>
      </c>
      <c r="Q206" s="161" t="str">
        <f t="shared" si="30"/>
        <v>N/A</v>
      </c>
      <c r="R206" s="162" t="str">
        <f t="shared" si="31"/>
        <v>N/A</v>
      </c>
      <c r="S206" s="156" t="e">
        <f>VLOOKUP($E206,'Calc 1 - Scaling (Ins,Bank)'!$A:$W,16,FALSE)</f>
        <v>#N/A</v>
      </c>
      <c r="T206" s="160" t="str">
        <f>IFERROR(VLOOKUP($E206,'Calc 1 - Scaling (Ins,Bank)'!$A:$W,17+IF(S206="Revenue",1,IF(S206="Carrying Value",2,0)),FALSE),"N/A")</f>
        <v>N/A</v>
      </c>
      <c r="U206" s="161" t="str">
        <f t="shared" si="32"/>
        <v>N/A</v>
      </c>
      <c r="V206" s="162" t="str">
        <f t="shared" si="33"/>
        <v>N/A</v>
      </c>
      <c r="W206" s="156" t="e">
        <f>VLOOKUP($E206,'Calc 1 - Scaling (Ins,Bank)'!$A:$W,20,FALSE)</f>
        <v>#N/A</v>
      </c>
      <c r="X206" s="160" t="str">
        <f>IFERROR(VLOOKUP($E206,'Calc 1 - Scaling (Ins,Bank)'!$A:$W,21+IF(W206="Revenue",1,IF(W206="Carrying Value",2,0)),FALSE),"N/A")</f>
        <v>N/A</v>
      </c>
      <c r="Y206" s="161" t="str">
        <f t="shared" si="34"/>
        <v>N/A</v>
      </c>
      <c r="Z206" s="162" t="str">
        <f t="shared" si="35"/>
        <v>N/A</v>
      </c>
      <c r="AP206" s="3"/>
    </row>
    <row r="207" spans="1:42" x14ac:dyDescent="0.2">
      <c r="A207" s="68">
        <f t="shared" si="11"/>
        <v>150</v>
      </c>
      <c r="B207" s="154">
        <f>'Input 2 - Inventory'!C157</f>
        <v>0</v>
      </c>
      <c r="C207" s="155">
        <f>'Input 2 - Inventory'!E157</f>
        <v>0</v>
      </c>
      <c r="D207" s="155" t="str">
        <f>IF(OR(LEFT(E207,5)= "Asset",LEFT(E207,5)="Other"),"N/A",'Input 1 - Schedule 1'!B159 &amp; " (Ins/Bank)")</f>
        <v xml:space="preserve"> (Ins/Bank)</v>
      </c>
      <c r="E207" s="156">
        <f>'Input 2 - Inventory'!F157</f>
        <v>0</v>
      </c>
      <c r="F207" s="157">
        <f>'Input 1 - Schedule 1'!AH159</f>
        <v>0</v>
      </c>
      <c r="G207" s="157">
        <f>'Input 2 - Inventory'!R157</f>
        <v>0</v>
      </c>
      <c r="H207" s="157">
        <f>'Input 2 - Inventory'!AG157</f>
        <v>0</v>
      </c>
      <c r="I207" s="158">
        <f>'Input 2 - Inventory'!L157</f>
        <v>0</v>
      </c>
      <c r="J207" s="159">
        <f>'Input 2 - Inventory'!AA157</f>
        <v>0</v>
      </c>
      <c r="K207" s="156" t="e">
        <f>VLOOKUP($E207,'Calc 1 - Scaling (Ins,Bank)'!$A:$W,8,FALSE)</f>
        <v>#N/A</v>
      </c>
      <c r="L207" s="160" t="str">
        <f>IFERROR(VLOOKUP($E207,'Calc 1 - Scaling (Ins,Bank)'!$A:$W,9+IF($K207="Revenue",1,IF(K207="Carrying Value",2,0)),FALSE),"N/A")</f>
        <v>N/A</v>
      </c>
      <c r="M207" s="161" t="str">
        <f t="shared" si="28"/>
        <v>N/A</v>
      </c>
      <c r="N207" s="162" t="str">
        <f t="shared" si="29"/>
        <v>N/A</v>
      </c>
      <c r="O207" s="156" t="e">
        <f>VLOOKUP($E207,'Calc 1 - Scaling (Ins,Bank)'!$A:$W,12,FALSE)</f>
        <v>#N/A</v>
      </c>
      <c r="P207" s="160" t="str">
        <f>IFERROR(VLOOKUP($E207,'Calc 1 - Scaling (Ins,Bank)'!$A:$W,13+IF(O207="Revenue",1,IF(O207="Carrying Value",2,0)),FALSE),"N/A")</f>
        <v>N/A</v>
      </c>
      <c r="Q207" s="161" t="str">
        <f t="shared" si="30"/>
        <v>N/A</v>
      </c>
      <c r="R207" s="162" t="str">
        <f t="shared" si="31"/>
        <v>N/A</v>
      </c>
      <c r="S207" s="156" t="e">
        <f>VLOOKUP($E207,'Calc 1 - Scaling (Ins,Bank)'!$A:$W,16,FALSE)</f>
        <v>#N/A</v>
      </c>
      <c r="T207" s="160" t="str">
        <f>IFERROR(VLOOKUP($E207,'Calc 1 - Scaling (Ins,Bank)'!$A:$W,17+IF(S207="Revenue",1,IF(S207="Carrying Value",2,0)),FALSE),"N/A")</f>
        <v>N/A</v>
      </c>
      <c r="U207" s="161" t="str">
        <f t="shared" si="32"/>
        <v>N/A</v>
      </c>
      <c r="V207" s="162" t="str">
        <f t="shared" si="33"/>
        <v>N/A</v>
      </c>
      <c r="W207" s="156" t="e">
        <f>VLOOKUP($E207,'Calc 1 - Scaling (Ins,Bank)'!$A:$W,20,FALSE)</f>
        <v>#N/A</v>
      </c>
      <c r="X207" s="160" t="str">
        <f>IFERROR(VLOOKUP($E207,'Calc 1 - Scaling (Ins,Bank)'!$A:$W,21+IF(W207="Revenue",1,IF(W207="Carrying Value",2,0)),FALSE),"N/A")</f>
        <v>N/A</v>
      </c>
      <c r="Y207" s="161" t="str">
        <f t="shared" si="34"/>
        <v>N/A</v>
      </c>
      <c r="Z207" s="162" t="str">
        <f t="shared" si="35"/>
        <v>N/A</v>
      </c>
      <c r="AP207" s="3"/>
    </row>
    <row r="208" spans="1:42" x14ac:dyDescent="0.2">
      <c r="A208" s="68">
        <f t="shared" si="11"/>
        <v>151</v>
      </c>
      <c r="B208" s="154">
        <f>'Input 2 - Inventory'!C158</f>
        <v>0</v>
      </c>
      <c r="C208" s="155">
        <f>'Input 2 - Inventory'!E158</f>
        <v>0</v>
      </c>
      <c r="D208" s="155" t="str">
        <f>IF(OR(LEFT(E208,5)= "Asset",LEFT(E208,5)="Other"),"N/A",'Input 1 - Schedule 1'!B160 &amp; " (Ins/Bank)")</f>
        <v xml:space="preserve"> (Ins/Bank)</v>
      </c>
      <c r="E208" s="156">
        <f>'Input 2 - Inventory'!F158</f>
        <v>0</v>
      </c>
      <c r="F208" s="157">
        <f>'Input 1 - Schedule 1'!AH160</f>
        <v>0</v>
      </c>
      <c r="G208" s="157">
        <f>'Input 2 - Inventory'!R158</f>
        <v>0</v>
      </c>
      <c r="H208" s="157">
        <f>'Input 2 - Inventory'!AG158</f>
        <v>0</v>
      </c>
      <c r="I208" s="158">
        <f>'Input 2 - Inventory'!L158</f>
        <v>0</v>
      </c>
      <c r="J208" s="159">
        <f>'Input 2 - Inventory'!AA158</f>
        <v>0</v>
      </c>
      <c r="K208" s="156" t="e">
        <f>VLOOKUP($E208,'Calc 1 - Scaling (Ins,Bank)'!$A:$W,8,FALSE)</f>
        <v>#N/A</v>
      </c>
      <c r="L208" s="160" t="str">
        <f>IFERROR(VLOOKUP($E208,'Calc 1 - Scaling (Ins,Bank)'!$A:$W,9+IF($K208="Revenue",1,IF(K208="Carrying Value",2,0)),FALSE),"N/A")</f>
        <v>N/A</v>
      </c>
      <c r="M208" s="161" t="str">
        <f t="shared" si="28"/>
        <v>N/A</v>
      </c>
      <c r="N208" s="162" t="str">
        <f t="shared" si="29"/>
        <v>N/A</v>
      </c>
      <c r="O208" s="156" t="e">
        <f>VLOOKUP($E208,'Calc 1 - Scaling (Ins,Bank)'!$A:$W,12,FALSE)</f>
        <v>#N/A</v>
      </c>
      <c r="P208" s="160" t="str">
        <f>IFERROR(VLOOKUP($E208,'Calc 1 - Scaling (Ins,Bank)'!$A:$W,13+IF(O208="Revenue",1,IF(O208="Carrying Value",2,0)),FALSE),"N/A")</f>
        <v>N/A</v>
      </c>
      <c r="Q208" s="161" t="str">
        <f t="shared" si="30"/>
        <v>N/A</v>
      </c>
      <c r="R208" s="162" t="str">
        <f t="shared" si="31"/>
        <v>N/A</v>
      </c>
      <c r="S208" s="156" t="e">
        <f>VLOOKUP($E208,'Calc 1 - Scaling (Ins,Bank)'!$A:$W,16,FALSE)</f>
        <v>#N/A</v>
      </c>
      <c r="T208" s="160" t="str">
        <f>IFERROR(VLOOKUP($E208,'Calc 1 - Scaling (Ins,Bank)'!$A:$W,17+IF(S208="Revenue",1,IF(S208="Carrying Value",2,0)),FALSE),"N/A")</f>
        <v>N/A</v>
      </c>
      <c r="U208" s="161" t="str">
        <f t="shared" si="32"/>
        <v>N/A</v>
      </c>
      <c r="V208" s="162" t="str">
        <f t="shared" si="33"/>
        <v>N/A</v>
      </c>
      <c r="W208" s="156" t="e">
        <f>VLOOKUP($E208,'Calc 1 - Scaling (Ins,Bank)'!$A:$W,20,FALSE)</f>
        <v>#N/A</v>
      </c>
      <c r="X208" s="160" t="str">
        <f>IFERROR(VLOOKUP($E208,'Calc 1 - Scaling (Ins,Bank)'!$A:$W,21+IF(W208="Revenue",1,IF(W208="Carrying Value",2,0)),FALSE),"N/A")</f>
        <v>N/A</v>
      </c>
      <c r="Y208" s="161" t="str">
        <f t="shared" si="34"/>
        <v>N/A</v>
      </c>
      <c r="Z208" s="162" t="str">
        <f t="shared" si="35"/>
        <v>N/A</v>
      </c>
      <c r="AP208" s="3"/>
    </row>
    <row r="209" spans="1:42" x14ac:dyDescent="0.2">
      <c r="A209" s="68">
        <f t="shared" si="11"/>
        <v>152</v>
      </c>
      <c r="B209" s="154">
        <f>'Input 2 - Inventory'!C159</f>
        <v>0</v>
      </c>
      <c r="C209" s="155">
        <f>'Input 2 - Inventory'!E159</f>
        <v>0</v>
      </c>
      <c r="D209" s="155" t="str">
        <f>IF(OR(LEFT(E209,5)= "Asset",LEFT(E209,5)="Other"),"N/A",'Input 1 - Schedule 1'!B161 &amp; " (Ins/Bank)")</f>
        <v xml:space="preserve"> (Ins/Bank)</v>
      </c>
      <c r="E209" s="156">
        <f>'Input 2 - Inventory'!F159</f>
        <v>0</v>
      </c>
      <c r="F209" s="157">
        <f>'Input 1 - Schedule 1'!AH161</f>
        <v>0</v>
      </c>
      <c r="G209" s="157">
        <f>'Input 2 - Inventory'!R159</f>
        <v>0</v>
      </c>
      <c r="H209" s="157">
        <f>'Input 2 - Inventory'!AG159</f>
        <v>0</v>
      </c>
      <c r="I209" s="158">
        <f>'Input 2 - Inventory'!L159</f>
        <v>0</v>
      </c>
      <c r="J209" s="159">
        <f>'Input 2 - Inventory'!AA159</f>
        <v>0</v>
      </c>
      <c r="K209" s="156" t="e">
        <f>VLOOKUP($E209,'Calc 1 - Scaling (Ins,Bank)'!$A:$W,8,FALSE)</f>
        <v>#N/A</v>
      </c>
      <c r="L209" s="160" t="str">
        <f>IFERROR(VLOOKUP($E209,'Calc 1 - Scaling (Ins,Bank)'!$A:$W,9+IF($K209="Revenue",1,IF(K209="Carrying Value",2,0)),FALSE),"N/A")</f>
        <v>N/A</v>
      </c>
      <c r="M209" s="161" t="str">
        <f t="shared" si="28"/>
        <v>N/A</v>
      </c>
      <c r="N209" s="162" t="str">
        <f t="shared" si="29"/>
        <v>N/A</v>
      </c>
      <c r="O209" s="156" t="e">
        <f>VLOOKUP($E209,'Calc 1 - Scaling (Ins,Bank)'!$A:$W,12,FALSE)</f>
        <v>#N/A</v>
      </c>
      <c r="P209" s="160" t="str">
        <f>IFERROR(VLOOKUP($E209,'Calc 1 - Scaling (Ins,Bank)'!$A:$W,13+IF(O209="Revenue",1,IF(O209="Carrying Value",2,0)),FALSE),"N/A")</f>
        <v>N/A</v>
      </c>
      <c r="Q209" s="161" t="str">
        <f t="shared" si="30"/>
        <v>N/A</v>
      </c>
      <c r="R209" s="162" t="str">
        <f t="shared" si="31"/>
        <v>N/A</v>
      </c>
      <c r="S209" s="156" t="e">
        <f>VLOOKUP($E209,'Calc 1 - Scaling (Ins,Bank)'!$A:$W,16,FALSE)</f>
        <v>#N/A</v>
      </c>
      <c r="T209" s="160" t="str">
        <f>IFERROR(VLOOKUP($E209,'Calc 1 - Scaling (Ins,Bank)'!$A:$W,17+IF(S209="Revenue",1,IF(S209="Carrying Value",2,0)),FALSE),"N/A")</f>
        <v>N/A</v>
      </c>
      <c r="U209" s="161" t="str">
        <f t="shared" si="32"/>
        <v>N/A</v>
      </c>
      <c r="V209" s="162" t="str">
        <f t="shared" si="33"/>
        <v>N/A</v>
      </c>
      <c r="W209" s="156" t="e">
        <f>VLOOKUP($E209,'Calc 1 - Scaling (Ins,Bank)'!$A:$W,20,FALSE)</f>
        <v>#N/A</v>
      </c>
      <c r="X209" s="160" t="str">
        <f>IFERROR(VLOOKUP($E209,'Calc 1 - Scaling (Ins,Bank)'!$A:$W,21+IF(W209="Revenue",1,IF(W209="Carrying Value",2,0)),FALSE),"N/A")</f>
        <v>N/A</v>
      </c>
      <c r="Y209" s="161" t="str">
        <f t="shared" si="34"/>
        <v>N/A</v>
      </c>
      <c r="Z209" s="162" t="str">
        <f t="shared" si="35"/>
        <v>N/A</v>
      </c>
      <c r="AP209" s="3"/>
    </row>
    <row r="210" spans="1:42" x14ac:dyDescent="0.2">
      <c r="A210" s="68">
        <f t="shared" si="11"/>
        <v>153</v>
      </c>
      <c r="B210" s="154">
        <f>'Input 2 - Inventory'!C160</f>
        <v>0</v>
      </c>
      <c r="C210" s="155">
        <f>'Input 2 - Inventory'!E160</f>
        <v>0</v>
      </c>
      <c r="D210" s="155" t="str">
        <f>IF(OR(LEFT(E210,5)= "Asset",LEFT(E210,5)="Other"),"N/A",'Input 1 - Schedule 1'!B162 &amp; " (Ins/Bank)")</f>
        <v xml:space="preserve"> (Ins/Bank)</v>
      </c>
      <c r="E210" s="156">
        <f>'Input 2 - Inventory'!F160</f>
        <v>0</v>
      </c>
      <c r="F210" s="157">
        <f>'Input 1 - Schedule 1'!AH162</f>
        <v>0</v>
      </c>
      <c r="G210" s="157">
        <f>'Input 2 - Inventory'!R160</f>
        <v>0</v>
      </c>
      <c r="H210" s="157">
        <f>'Input 2 - Inventory'!AG160</f>
        <v>0</v>
      </c>
      <c r="I210" s="158">
        <f>'Input 2 - Inventory'!L160</f>
        <v>0</v>
      </c>
      <c r="J210" s="159">
        <f>'Input 2 - Inventory'!AA160</f>
        <v>0</v>
      </c>
      <c r="K210" s="156" t="e">
        <f>VLOOKUP($E210,'Calc 1 - Scaling (Ins,Bank)'!$A:$W,8,FALSE)</f>
        <v>#N/A</v>
      </c>
      <c r="L210" s="160" t="str">
        <f>IFERROR(VLOOKUP($E210,'Calc 1 - Scaling (Ins,Bank)'!$A:$W,9+IF($K210="Revenue",1,IF(K210="Carrying Value",2,0)),FALSE),"N/A")</f>
        <v>N/A</v>
      </c>
      <c r="M210" s="161" t="str">
        <f t="shared" si="28"/>
        <v>N/A</v>
      </c>
      <c r="N210" s="162" t="str">
        <f t="shared" si="29"/>
        <v>N/A</v>
      </c>
      <c r="O210" s="156" t="e">
        <f>VLOOKUP($E210,'Calc 1 - Scaling (Ins,Bank)'!$A:$W,12,FALSE)</f>
        <v>#N/A</v>
      </c>
      <c r="P210" s="160" t="str">
        <f>IFERROR(VLOOKUP($E210,'Calc 1 - Scaling (Ins,Bank)'!$A:$W,13+IF(O210="Revenue",1,IF(O210="Carrying Value",2,0)),FALSE),"N/A")</f>
        <v>N/A</v>
      </c>
      <c r="Q210" s="161" t="str">
        <f t="shared" si="30"/>
        <v>N/A</v>
      </c>
      <c r="R210" s="162" t="str">
        <f t="shared" si="31"/>
        <v>N/A</v>
      </c>
      <c r="S210" s="156" t="e">
        <f>VLOOKUP($E210,'Calc 1 - Scaling (Ins,Bank)'!$A:$W,16,FALSE)</f>
        <v>#N/A</v>
      </c>
      <c r="T210" s="160" t="str">
        <f>IFERROR(VLOOKUP($E210,'Calc 1 - Scaling (Ins,Bank)'!$A:$W,17+IF(S210="Revenue",1,IF(S210="Carrying Value",2,0)),FALSE),"N/A")</f>
        <v>N/A</v>
      </c>
      <c r="U210" s="161" t="str">
        <f t="shared" si="32"/>
        <v>N/A</v>
      </c>
      <c r="V210" s="162" t="str">
        <f t="shared" si="33"/>
        <v>N/A</v>
      </c>
      <c r="W210" s="156" t="e">
        <f>VLOOKUP($E210,'Calc 1 - Scaling (Ins,Bank)'!$A:$W,20,FALSE)</f>
        <v>#N/A</v>
      </c>
      <c r="X210" s="160" t="str">
        <f>IFERROR(VLOOKUP($E210,'Calc 1 - Scaling (Ins,Bank)'!$A:$W,21+IF(W210="Revenue",1,IF(W210="Carrying Value",2,0)),FALSE),"N/A")</f>
        <v>N/A</v>
      </c>
      <c r="Y210" s="161" t="str">
        <f t="shared" si="34"/>
        <v>N/A</v>
      </c>
      <c r="Z210" s="162" t="str">
        <f t="shared" si="35"/>
        <v>N/A</v>
      </c>
      <c r="AP210" s="3"/>
    </row>
    <row r="211" spans="1:42" x14ac:dyDescent="0.2">
      <c r="A211" s="68">
        <f t="shared" si="11"/>
        <v>154</v>
      </c>
      <c r="B211" s="154">
        <f>'Input 2 - Inventory'!C161</f>
        <v>0</v>
      </c>
      <c r="C211" s="155">
        <f>'Input 2 - Inventory'!E161</f>
        <v>0</v>
      </c>
      <c r="D211" s="155" t="str">
        <f>IF(OR(LEFT(E211,5)= "Asset",LEFT(E211,5)="Other"),"N/A",'Input 1 - Schedule 1'!B163 &amp; " (Ins/Bank)")</f>
        <v xml:space="preserve"> (Ins/Bank)</v>
      </c>
      <c r="E211" s="156">
        <f>'Input 2 - Inventory'!F161</f>
        <v>0</v>
      </c>
      <c r="F211" s="157">
        <f>'Input 1 - Schedule 1'!AH163</f>
        <v>0</v>
      </c>
      <c r="G211" s="157">
        <f>'Input 2 - Inventory'!R161</f>
        <v>0</v>
      </c>
      <c r="H211" s="157">
        <f>'Input 2 - Inventory'!AG161</f>
        <v>0</v>
      </c>
      <c r="I211" s="158">
        <f>'Input 2 - Inventory'!L161</f>
        <v>0</v>
      </c>
      <c r="J211" s="159">
        <f>'Input 2 - Inventory'!AA161</f>
        <v>0</v>
      </c>
      <c r="K211" s="156" t="e">
        <f>VLOOKUP($E211,'Calc 1 - Scaling (Ins,Bank)'!$A:$W,8,FALSE)</f>
        <v>#N/A</v>
      </c>
      <c r="L211" s="160" t="str">
        <f>IFERROR(VLOOKUP($E211,'Calc 1 - Scaling (Ins,Bank)'!$A:$W,9+IF($K211="Revenue",1,IF(K211="Carrying Value",2,0)),FALSE),"N/A")</f>
        <v>N/A</v>
      </c>
      <c r="M211" s="161" t="str">
        <f t="shared" si="28"/>
        <v>N/A</v>
      </c>
      <c r="N211" s="162" t="str">
        <f t="shared" si="29"/>
        <v>N/A</v>
      </c>
      <c r="O211" s="156" t="e">
        <f>VLOOKUP($E211,'Calc 1 - Scaling (Ins,Bank)'!$A:$W,12,FALSE)</f>
        <v>#N/A</v>
      </c>
      <c r="P211" s="160" t="str">
        <f>IFERROR(VLOOKUP($E211,'Calc 1 - Scaling (Ins,Bank)'!$A:$W,13+IF(O211="Revenue",1,IF(O211="Carrying Value",2,0)),FALSE),"N/A")</f>
        <v>N/A</v>
      </c>
      <c r="Q211" s="161" t="str">
        <f t="shared" si="30"/>
        <v>N/A</v>
      </c>
      <c r="R211" s="162" t="str">
        <f t="shared" si="31"/>
        <v>N/A</v>
      </c>
      <c r="S211" s="156" t="e">
        <f>VLOOKUP($E211,'Calc 1 - Scaling (Ins,Bank)'!$A:$W,16,FALSE)</f>
        <v>#N/A</v>
      </c>
      <c r="T211" s="160" t="str">
        <f>IFERROR(VLOOKUP($E211,'Calc 1 - Scaling (Ins,Bank)'!$A:$W,17+IF(S211="Revenue",1,IF(S211="Carrying Value",2,0)),FALSE),"N/A")</f>
        <v>N/A</v>
      </c>
      <c r="U211" s="161" t="str">
        <f t="shared" si="32"/>
        <v>N/A</v>
      </c>
      <c r="V211" s="162" t="str">
        <f t="shared" si="33"/>
        <v>N/A</v>
      </c>
      <c r="W211" s="156" t="e">
        <f>VLOOKUP($E211,'Calc 1 - Scaling (Ins,Bank)'!$A:$W,20,FALSE)</f>
        <v>#N/A</v>
      </c>
      <c r="X211" s="160" t="str">
        <f>IFERROR(VLOOKUP($E211,'Calc 1 - Scaling (Ins,Bank)'!$A:$W,21+IF(W211="Revenue",1,IF(W211="Carrying Value",2,0)),FALSE),"N/A")</f>
        <v>N/A</v>
      </c>
      <c r="Y211" s="161" t="str">
        <f t="shared" si="34"/>
        <v>N/A</v>
      </c>
      <c r="Z211" s="162" t="str">
        <f t="shared" si="35"/>
        <v>N/A</v>
      </c>
      <c r="AP211" s="3"/>
    </row>
    <row r="212" spans="1:42" x14ac:dyDescent="0.2">
      <c r="A212" s="68">
        <f t="shared" si="11"/>
        <v>155</v>
      </c>
      <c r="B212" s="154">
        <f>'Input 2 - Inventory'!C162</f>
        <v>0</v>
      </c>
      <c r="C212" s="155">
        <f>'Input 2 - Inventory'!E162</f>
        <v>0</v>
      </c>
      <c r="D212" s="155" t="str">
        <f>IF(OR(LEFT(E212,5)= "Asset",LEFT(E212,5)="Other"),"N/A",'Input 1 - Schedule 1'!B164 &amp; " (Ins/Bank)")</f>
        <v xml:space="preserve"> (Ins/Bank)</v>
      </c>
      <c r="E212" s="156">
        <f>'Input 2 - Inventory'!F162</f>
        <v>0</v>
      </c>
      <c r="F212" s="157">
        <f>'Input 1 - Schedule 1'!AH164</f>
        <v>0</v>
      </c>
      <c r="G212" s="157">
        <f>'Input 2 - Inventory'!R162</f>
        <v>0</v>
      </c>
      <c r="H212" s="157">
        <f>'Input 2 - Inventory'!AG162</f>
        <v>0</v>
      </c>
      <c r="I212" s="158">
        <f>'Input 2 - Inventory'!L162</f>
        <v>0</v>
      </c>
      <c r="J212" s="159">
        <f>'Input 2 - Inventory'!AA162</f>
        <v>0</v>
      </c>
      <c r="K212" s="156" t="e">
        <f>VLOOKUP($E212,'Calc 1 - Scaling (Ins,Bank)'!$A:$W,8,FALSE)</f>
        <v>#N/A</v>
      </c>
      <c r="L212" s="160" t="str">
        <f>IFERROR(VLOOKUP($E212,'Calc 1 - Scaling (Ins,Bank)'!$A:$W,9+IF($K212="Revenue",1,IF(K212="Carrying Value",2,0)),FALSE),"N/A")</f>
        <v>N/A</v>
      </c>
      <c r="M212" s="161" t="str">
        <f t="shared" si="28"/>
        <v>N/A</v>
      </c>
      <c r="N212" s="162" t="str">
        <f t="shared" si="29"/>
        <v>N/A</v>
      </c>
      <c r="O212" s="156" t="e">
        <f>VLOOKUP($E212,'Calc 1 - Scaling (Ins,Bank)'!$A:$W,12,FALSE)</f>
        <v>#N/A</v>
      </c>
      <c r="P212" s="160" t="str">
        <f>IFERROR(VLOOKUP($E212,'Calc 1 - Scaling (Ins,Bank)'!$A:$W,13+IF(O212="Revenue",1,IF(O212="Carrying Value",2,0)),FALSE),"N/A")</f>
        <v>N/A</v>
      </c>
      <c r="Q212" s="161" t="str">
        <f t="shared" si="30"/>
        <v>N/A</v>
      </c>
      <c r="R212" s="162" t="str">
        <f t="shared" si="31"/>
        <v>N/A</v>
      </c>
      <c r="S212" s="156" t="e">
        <f>VLOOKUP($E212,'Calc 1 - Scaling (Ins,Bank)'!$A:$W,16,FALSE)</f>
        <v>#N/A</v>
      </c>
      <c r="T212" s="160" t="str">
        <f>IFERROR(VLOOKUP($E212,'Calc 1 - Scaling (Ins,Bank)'!$A:$W,17+IF(S212="Revenue",1,IF(S212="Carrying Value",2,0)),FALSE),"N/A")</f>
        <v>N/A</v>
      </c>
      <c r="U212" s="161" t="str">
        <f t="shared" si="32"/>
        <v>N/A</v>
      </c>
      <c r="V212" s="162" t="str">
        <f t="shared" si="33"/>
        <v>N/A</v>
      </c>
      <c r="W212" s="156" t="e">
        <f>VLOOKUP($E212,'Calc 1 - Scaling (Ins,Bank)'!$A:$W,20,FALSE)</f>
        <v>#N/A</v>
      </c>
      <c r="X212" s="160" t="str">
        <f>IFERROR(VLOOKUP($E212,'Calc 1 - Scaling (Ins,Bank)'!$A:$W,21+IF(W212="Revenue",1,IF(W212="Carrying Value",2,0)),FALSE),"N/A")</f>
        <v>N/A</v>
      </c>
      <c r="Y212" s="161" t="str">
        <f t="shared" si="34"/>
        <v>N/A</v>
      </c>
      <c r="Z212" s="162" t="str">
        <f t="shared" si="35"/>
        <v>N/A</v>
      </c>
      <c r="AP212" s="3"/>
    </row>
    <row r="213" spans="1:42" x14ac:dyDescent="0.2">
      <c r="A213" s="68">
        <f t="shared" si="11"/>
        <v>156</v>
      </c>
      <c r="B213" s="154">
        <f>'Input 2 - Inventory'!C163</f>
        <v>0</v>
      </c>
      <c r="C213" s="155">
        <f>'Input 2 - Inventory'!E163</f>
        <v>0</v>
      </c>
      <c r="D213" s="155" t="str">
        <f>IF(OR(LEFT(E213,5)= "Asset",LEFT(E213,5)="Other"),"N/A",'Input 1 - Schedule 1'!B165 &amp; " (Ins/Bank)")</f>
        <v xml:space="preserve"> (Ins/Bank)</v>
      </c>
      <c r="E213" s="156">
        <f>'Input 2 - Inventory'!F163</f>
        <v>0</v>
      </c>
      <c r="F213" s="157">
        <f>'Input 1 - Schedule 1'!AH165</f>
        <v>0</v>
      </c>
      <c r="G213" s="157">
        <f>'Input 2 - Inventory'!R163</f>
        <v>0</v>
      </c>
      <c r="H213" s="157">
        <f>'Input 2 - Inventory'!AG163</f>
        <v>0</v>
      </c>
      <c r="I213" s="158">
        <f>'Input 2 - Inventory'!L163</f>
        <v>0</v>
      </c>
      <c r="J213" s="159">
        <f>'Input 2 - Inventory'!AA163</f>
        <v>0</v>
      </c>
      <c r="K213" s="156" t="e">
        <f>VLOOKUP($E213,'Calc 1 - Scaling (Ins,Bank)'!$A:$W,8,FALSE)</f>
        <v>#N/A</v>
      </c>
      <c r="L213" s="160" t="str">
        <f>IFERROR(VLOOKUP($E213,'Calc 1 - Scaling (Ins,Bank)'!$A:$W,9+IF($K213="Revenue",1,IF(K213="Carrying Value",2,0)),FALSE),"N/A")</f>
        <v>N/A</v>
      </c>
      <c r="M213" s="161" t="str">
        <f t="shared" si="28"/>
        <v>N/A</v>
      </c>
      <c r="N213" s="162" t="str">
        <f t="shared" si="29"/>
        <v>N/A</v>
      </c>
      <c r="O213" s="156" t="e">
        <f>VLOOKUP($E213,'Calc 1 - Scaling (Ins,Bank)'!$A:$W,12,FALSE)</f>
        <v>#N/A</v>
      </c>
      <c r="P213" s="160" t="str">
        <f>IFERROR(VLOOKUP($E213,'Calc 1 - Scaling (Ins,Bank)'!$A:$W,13+IF(O213="Revenue",1,IF(O213="Carrying Value",2,0)),FALSE),"N/A")</f>
        <v>N/A</v>
      </c>
      <c r="Q213" s="161" t="str">
        <f t="shared" si="30"/>
        <v>N/A</v>
      </c>
      <c r="R213" s="162" t="str">
        <f t="shared" si="31"/>
        <v>N/A</v>
      </c>
      <c r="S213" s="156" t="e">
        <f>VLOOKUP($E213,'Calc 1 - Scaling (Ins,Bank)'!$A:$W,16,FALSE)</f>
        <v>#N/A</v>
      </c>
      <c r="T213" s="160" t="str">
        <f>IFERROR(VLOOKUP($E213,'Calc 1 - Scaling (Ins,Bank)'!$A:$W,17+IF(S213="Revenue",1,IF(S213="Carrying Value",2,0)),FALSE),"N/A")</f>
        <v>N/A</v>
      </c>
      <c r="U213" s="161" t="str">
        <f t="shared" si="32"/>
        <v>N/A</v>
      </c>
      <c r="V213" s="162" t="str">
        <f t="shared" si="33"/>
        <v>N/A</v>
      </c>
      <c r="W213" s="156" t="e">
        <f>VLOOKUP($E213,'Calc 1 - Scaling (Ins,Bank)'!$A:$W,20,FALSE)</f>
        <v>#N/A</v>
      </c>
      <c r="X213" s="160" t="str">
        <f>IFERROR(VLOOKUP($E213,'Calc 1 - Scaling (Ins,Bank)'!$A:$W,21+IF(W213="Revenue",1,IF(W213="Carrying Value",2,0)),FALSE),"N/A")</f>
        <v>N/A</v>
      </c>
      <c r="Y213" s="161" t="str">
        <f t="shared" si="34"/>
        <v>N/A</v>
      </c>
      <c r="Z213" s="162" t="str">
        <f t="shared" si="35"/>
        <v>N/A</v>
      </c>
      <c r="AP213" s="3"/>
    </row>
    <row r="214" spans="1:42" x14ac:dyDescent="0.2">
      <c r="A214" s="68">
        <f t="shared" si="11"/>
        <v>157</v>
      </c>
      <c r="B214" s="154">
        <f>'Input 2 - Inventory'!C164</f>
        <v>0</v>
      </c>
      <c r="C214" s="155">
        <f>'Input 2 - Inventory'!E164</f>
        <v>0</v>
      </c>
      <c r="D214" s="155" t="str">
        <f>IF(OR(LEFT(E214,5)= "Asset",LEFT(E214,5)="Other"),"N/A",'Input 1 - Schedule 1'!B166 &amp; " (Ins/Bank)")</f>
        <v xml:space="preserve"> (Ins/Bank)</v>
      </c>
      <c r="E214" s="156">
        <f>'Input 2 - Inventory'!F164</f>
        <v>0</v>
      </c>
      <c r="F214" s="157">
        <f>'Input 1 - Schedule 1'!AH166</f>
        <v>0</v>
      </c>
      <c r="G214" s="157">
        <f>'Input 2 - Inventory'!R164</f>
        <v>0</v>
      </c>
      <c r="H214" s="157">
        <f>'Input 2 - Inventory'!AG164</f>
        <v>0</v>
      </c>
      <c r="I214" s="158">
        <f>'Input 2 - Inventory'!L164</f>
        <v>0</v>
      </c>
      <c r="J214" s="159">
        <f>'Input 2 - Inventory'!AA164</f>
        <v>0</v>
      </c>
      <c r="K214" s="156" t="e">
        <f>VLOOKUP($E214,'Calc 1 - Scaling (Ins,Bank)'!$A:$W,8,FALSE)</f>
        <v>#N/A</v>
      </c>
      <c r="L214" s="160" t="str">
        <f>IFERROR(VLOOKUP($E214,'Calc 1 - Scaling (Ins,Bank)'!$A:$W,9+IF($K214="Revenue",1,IF(K214="Carrying Value",2,0)),FALSE),"N/A")</f>
        <v>N/A</v>
      </c>
      <c r="M214" s="161" t="str">
        <f t="shared" si="28"/>
        <v>N/A</v>
      </c>
      <c r="N214" s="162" t="str">
        <f t="shared" si="29"/>
        <v>N/A</v>
      </c>
      <c r="O214" s="156" t="e">
        <f>VLOOKUP($E214,'Calc 1 - Scaling (Ins,Bank)'!$A:$W,12,FALSE)</f>
        <v>#N/A</v>
      </c>
      <c r="P214" s="160" t="str">
        <f>IFERROR(VLOOKUP($E214,'Calc 1 - Scaling (Ins,Bank)'!$A:$W,13+IF(O214="Revenue",1,IF(O214="Carrying Value",2,0)),FALSE),"N/A")</f>
        <v>N/A</v>
      </c>
      <c r="Q214" s="161" t="str">
        <f t="shared" si="30"/>
        <v>N/A</v>
      </c>
      <c r="R214" s="162" t="str">
        <f t="shared" si="31"/>
        <v>N/A</v>
      </c>
      <c r="S214" s="156" t="e">
        <f>VLOOKUP($E214,'Calc 1 - Scaling (Ins,Bank)'!$A:$W,16,FALSE)</f>
        <v>#N/A</v>
      </c>
      <c r="T214" s="160" t="str">
        <f>IFERROR(VLOOKUP($E214,'Calc 1 - Scaling (Ins,Bank)'!$A:$W,17+IF(S214="Revenue",1,IF(S214="Carrying Value",2,0)),FALSE),"N/A")</f>
        <v>N/A</v>
      </c>
      <c r="U214" s="161" t="str">
        <f t="shared" si="32"/>
        <v>N/A</v>
      </c>
      <c r="V214" s="162" t="str">
        <f t="shared" si="33"/>
        <v>N/A</v>
      </c>
      <c r="W214" s="156" t="e">
        <f>VLOOKUP($E214,'Calc 1 - Scaling (Ins,Bank)'!$A:$W,20,FALSE)</f>
        <v>#N/A</v>
      </c>
      <c r="X214" s="160" t="str">
        <f>IFERROR(VLOOKUP($E214,'Calc 1 - Scaling (Ins,Bank)'!$A:$W,21+IF(W214="Revenue",1,IF(W214="Carrying Value",2,0)),FALSE),"N/A")</f>
        <v>N/A</v>
      </c>
      <c r="Y214" s="161" t="str">
        <f t="shared" si="34"/>
        <v>N/A</v>
      </c>
      <c r="Z214" s="162" t="str">
        <f t="shared" si="35"/>
        <v>N/A</v>
      </c>
      <c r="AP214" s="3"/>
    </row>
    <row r="215" spans="1:42" x14ac:dyDescent="0.2">
      <c r="A215" s="68">
        <f t="shared" si="11"/>
        <v>158</v>
      </c>
      <c r="B215" s="154">
        <f>'Input 2 - Inventory'!C165</f>
        <v>0</v>
      </c>
      <c r="C215" s="155">
        <f>'Input 2 - Inventory'!E165</f>
        <v>0</v>
      </c>
      <c r="D215" s="155" t="str">
        <f>IF(OR(LEFT(E215,5)= "Asset",LEFT(E215,5)="Other"),"N/A",'Input 1 - Schedule 1'!B167 &amp; " (Ins/Bank)")</f>
        <v xml:space="preserve"> (Ins/Bank)</v>
      </c>
      <c r="E215" s="156">
        <f>'Input 2 - Inventory'!F165</f>
        <v>0</v>
      </c>
      <c r="F215" s="157">
        <f>'Input 1 - Schedule 1'!AH167</f>
        <v>0</v>
      </c>
      <c r="G215" s="157">
        <f>'Input 2 - Inventory'!R165</f>
        <v>0</v>
      </c>
      <c r="H215" s="157">
        <f>'Input 2 - Inventory'!AG165</f>
        <v>0</v>
      </c>
      <c r="I215" s="158">
        <f>'Input 2 - Inventory'!L165</f>
        <v>0</v>
      </c>
      <c r="J215" s="159">
        <f>'Input 2 - Inventory'!AA165</f>
        <v>0</v>
      </c>
      <c r="K215" s="156" t="e">
        <f>VLOOKUP($E215,'Calc 1 - Scaling (Ins,Bank)'!$A:$W,8,FALSE)</f>
        <v>#N/A</v>
      </c>
      <c r="L215" s="160" t="str">
        <f>IFERROR(VLOOKUP($E215,'Calc 1 - Scaling (Ins,Bank)'!$A:$W,9+IF($K215="Revenue",1,IF(K215="Carrying Value",2,0)),FALSE),"N/A")</f>
        <v>N/A</v>
      </c>
      <c r="M215" s="161" t="str">
        <f t="shared" si="28"/>
        <v>N/A</v>
      </c>
      <c r="N215" s="162" t="str">
        <f t="shared" si="29"/>
        <v>N/A</v>
      </c>
      <c r="O215" s="156" t="e">
        <f>VLOOKUP($E215,'Calc 1 - Scaling (Ins,Bank)'!$A:$W,12,FALSE)</f>
        <v>#N/A</v>
      </c>
      <c r="P215" s="160" t="str">
        <f>IFERROR(VLOOKUP($E215,'Calc 1 - Scaling (Ins,Bank)'!$A:$W,13+IF(O215="Revenue",1,IF(O215="Carrying Value",2,0)),FALSE),"N/A")</f>
        <v>N/A</v>
      </c>
      <c r="Q215" s="161" t="str">
        <f t="shared" si="30"/>
        <v>N/A</v>
      </c>
      <c r="R215" s="162" t="str">
        <f t="shared" si="31"/>
        <v>N/A</v>
      </c>
      <c r="S215" s="156" t="e">
        <f>VLOOKUP($E215,'Calc 1 - Scaling (Ins,Bank)'!$A:$W,16,FALSE)</f>
        <v>#N/A</v>
      </c>
      <c r="T215" s="160" t="str">
        <f>IFERROR(VLOOKUP($E215,'Calc 1 - Scaling (Ins,Bank)'!$A:$W,17+IF(S215="Revenue",1,IF(S215="Carrying Value",2,0)),FALSE),"N/A")</f>
        <v>N/A</v>
      </c>
      <c r="U215" s="161" t="str">
        <f t="shared" si="32"/>
        <v>N/A</v>
      </c>
      <c r="V215" s="162" t="str">
        <f t="shared" si="33"/>
        <v>N/A</v>
      </c>
      <c r="W215" s="156" t="e">
        <f>VLOOKUP($E215,'Calc 1 - Scaling (Ins,Bank)'!$A:$W,20,FALSE)</f>
        <v>#N/A</v>
      </c>
      <c r="X215" s="160" t="str">
        <f>IFERROR(VLOOKUP($E215,'Calc 1 - Scaling (Ins,Bank)'!$A:$W,21+IF(W215="Revenue",1,IF(W215="Carrying Value",2,0)),FALSE),"N/A")</f>
        <v>N/A</v>
      </c>
      <c r="Y215" s="161" t="str">
        <f t="shared" si="34"/>
        <v>N/A</v>
      </c>
      <c r="Z215" s="162" t="str">
        <f t="shared" si="35"/>
        <v>N/A</v>
      </c>
      <c r="AP215" s="3"/>
    </row>
    <row r="216" spans="1:42" x14ac:dyDescent="0.2">
      <c r="A216" s="68">
        <f t="shared" si="11"/>
        <v>159</v>
      </c>
      <c r="B216" s="154">
        <f>'Input 2 - Inventory'!C166</f>
        <v>0</v>
      </c>
      <c r="C216" s="155">
        <f>'Input 2 - Inventory'!E166</f>
        <v>0</v>
      </c>
      <c r="D216" s="155" t="str">
        <f>IF(OR(LEFT(E216,5)= "Asset",LEFT(E216,5)="Other"),"N/A",'Input 1 - Schedule 1'!B168 &amp; " (Ins/Bank)")</f>
        <v xml:space="preserve"> (Ins/Bank)</v>
      </c>
      <c r="E216" s="156">
        <f>'Input 2 - Inventory'!F166</f>
        <v>0</v>
      </c>
      <c r="F216" s="157">
        <f>'Input 1 - Schedule 1'!AH168</f>
        <v>0</v>
      </c>
      <c r="G216" s="157">
        <f>'Input 2 - Inventory'!R166</f>
        <v>0</v>
      </c>
      <c r="H216" s="157">
        <f>'Input 2 - Inventory'!AG166</f>
        <v>0</v>
      </c>
      <c r="I216" s="158">
        <f>'Input 2 - Inventory'!L166</f>
        <v>0</v>
      </c>
      <c r="J216" s="159">
        <f>'Input 2 - Inventory'!AA166</f>
        <v>0</v>
      </c>
      <c r="K216" s="156" t="e">
        <f>VLOOKUP($E216,'Calc 1 - Scaling (Ins,Bank)'!$A:$W,8,FALSE)</f>
        <v>#N/A</v>
      </c>
      <c r="L216" s="160" t="str">
        <f>IFERROR(VLOOKUP($E216,'Calc 1 - Scaling (Ins,Bank)'!$A:$W,9+IF($K216="Revenue",1,IF(K216="Carrying Value",2,0)),FALSE),"N/A")</f>
        <v>N/A</v>
      </c>
      <c r="M216" s="161" t="str">
        <f t="shared" si="28"/>
        <v>N/A</v>
      </c>
      <c r="N216" s="162" t="str">
        <f t="shared" si="29"/>
        <v>N/A</v>
      </c>
      <c r="O216" s="156" t="e">
        <f>VLOOKUP($E216,'Calc 1 - Scaling (Ins,Bank)'!$A:$W,12,FALSE)</f>
        <v>#N/A</v>
      </c>
      <c r="P216" s="160" t="str">
        <f>IFERROR(VLOOKUP($E216,'Calc 1 - Scaling (Ins,Bank)'!$A:$W,13+IF(O216="Revenue",1,IF(O216="Carrying Value",2,0)),FALSE),"N/A")</f>
        <v>N/A</v>
      </c>
      <c r="Q216" s="161" t="str">
        <f t="shared" si="30"/>
        <v>N/A</v>
      </c>
      <c r="R216" s="162" t="str">
        <f t="shared" si="31"/>
        <v>N/A</v>
      </c>
      <c r="S216" s="156" t="e">
        <f>VLOOKUP($E216,'Calc 1 - Scaling (Ins,Bank)'!$A:$W,16,FALSE)</f>
        <v>#N/A</v>
      </c>
      <c r="T216" s="160" t="str">
        <f>IFERROR(VLOOKUP($E216,'Calc 1 - Scaling (Ins,Bank)'!$A:$W,17+IF(S216="Revenue",1,IF(S216="Carrying Value",2,0)),FALSE),"N/A")</f>
        <v>N/A</v>
      </c>
      <c r="U216" s="161" t="str">
        <f t="shared" si="32"/>
        <v>N/A</v>
      </c>
      <c r="V216" s="162" t="str">
        <f t="shared" si="33"/>
        <v>N/A</v>
      </c>
      <c r="W216" s="156" t="e">
        <f>VLOOKUP($E216,'Calc 1 - Scaling (Ins,Bank)'!$A:$W,20,FALSE)</f>
        <v>#N/A</v>
      </c>
      <c r="X216" s="160" t="str">
        <f>IFERROR(VLOOKUP($E216,'Calc 1 - Scaling (Ins,Bank)'!$A:$W,21+IF(W216="Revenue",1,IF(W216="Carrying Value",2,0)),FALSE),"N/A")</f>
        <v>N/A</v>
      </c>
      <c r="Y216" s="161" t="str">
        <f t="shared" si="34"/>
        <v>N/A</v>
      </c>
      <c r="Z216" s="162" t="str">
        <f t="shared" si="35"/>
        <v>N/A</v>
      </c>
      <c r="AP216" s="3"/>
    </row>
    <row r="217" spans="1:42" x14ac:dyDescent="0.2">
      <c r="A217" s="68">
        <f t="shared" si="11"/>
        <v>160</v>
      </c>
      <c r="B217" s="154">
        <f>'Input 2 - Inventory'!C167</f>
        <v>0</v>
      </c>
      <c r="C217" s="155">
        <f>'Input 2 - Inventory'!E167</f>
        <v>0</v>
      </c>
      <c r="D217" s="155" t="str">
        <f>IF(OR(LEFT(E217,5)= "Asset",LEFT(E217,5)="Other"),"N/A",'Input 1 - Schedule 1'!B169 &amp; " (Ins/Bank)")</f>
        <v xml:space="preserve"> (Ins/Bank)</v>
      </c>
      <c r="E217" s="156">
        <f>'Input 2 - Inventory'!F167</f>
        <v>0</v>
      </c>
      <c r="F217" s="157">
        <f>'Input 1 - Schedule 1'!AH169</f>
        <v>0</v>
      </c>
      <c r="G217" s="157">
        <f>'Input 2 - Inventory'!R167</f>
        <v>0</v>
      </c>
      <c r="H217" s="157">
        <f>'Input 2 - Inventory'!AG167</f>
        <v>0</v>
      </c>
      <c r="I217" s="158">
        <f>'Input 2 - Inventory'!L167</f>
        <v>0</v>
      </c>
      <c r="J217" s="159">
        <f>'Input 2 - Inventory'!AA167</f>
        <v>0</v>
      </c>
      <c r="K217" s="156" t="e">
        <f>VLOOKUP($E217,'Calc 1 - Scaling (Ins,Bank)'!$A:$W,8,FALSE)</f>
        <v>#N/A</v>
      </c>
      <c r="L217" s="160" t="str">
        <f>IFERROR(VLOOKUP($E217,'Calc 1 - Scaling (Ins,Bank)'!$A:$W,9+IF($K217="Revenue",1,IF(K217="Carrying Value",2,0)),FALSE),"N/A")</f>
        <v>N/A</v>
      </c>
      <c r="M217" s="161" t="str">
        <f t="shared" si="28"/>
        <v>N/A</v>
      </c>
      <c r="N217" s="162" t="str">
        <f t="shared" si="29"/>
        <v>N/A</v>
      </c>
      <c r="O217" s="156" t="e">
        <f>VLOOKUP($E217,'Calc 1 - Scaling (Ins,Bank)'!$A:$W,12,FALSE)</f>
        <v>#N/A</v>
      </c>
      <c r="P217" s="160" t="str">
        <f>IFERROR(VLOOKUP($E217,'Calc 1 - Scaling (Ins,Bank)'!$A:$W,13+IF(O217="Revenue",1,IF(O217="Carrying Value",2,0)),FALSE),"N/A")</f>
        <v>N/A</v>
      </c>
      <c r="Q217" s="161" t="str">
        <f t="shared" si="30"/>
        <v>N/A</v>
      </c>
      <c r="R217" s="162" t="str">
        <f t="shared" si="31"/>
        <v>N/A</v>
      </c>
      <c r="S217" s="156" t="e">
        <f>VLOOKUP($E217,'Calc 1 - Scaling (Ins,Bank)'!$A:$W,16,FALSE)</f>
        <v>#N/A</v>
      </c>
      <c r="T217" s="160" t="str">
        <f>IFERROR(VLOOKUP($E217,'Calc 1 - Scaling (Ins,Bank)'!$A:$W,17+IF(S217="Revenue",1,IF(S217="Carrying Value",2,0)),FALSE),"N/A")</f>
        <v>N/A</v>
      </c>
      <c r="U217" s="161" t="str">
        <f t="shared" si="32"/>
        <v>N/A</v>
      </c>
      <c r="V217" s="162" t="str">
        <f t="shared" si="33"/>
        <v>N/A</v>
      </c>
      <c r="W217" s="156" t="e">
        <f>VLOOKUP($E217,'Calc 1 - Scaling (Ins,Bank)'!$A:$W,20,FALSE)</f>
        <v>#N/A</v>
      </c>
      <c r="X217" s="160" t="str">
        <f>IFERROR(VLOOKUP($E217,'Calc 1 - Scaling (Ins,Bank)'!$A:$W,21+IF(W217="Revenue",1,IF(W217="Carrying Value",2,0)),FALSE),"N/A")</f>
        <v>N/A</v>
      </c>
      <c r="Y217" s="161" t="str">
        <f t="shared" si="34"/>
        <v>N/A</v>
      </c>
      <c r="Z217" s="162" t="str">
        <f t="shared" si="35"/>
        <v>N/A</v>
      </c>
      <c r="AP217" s="3"/>
    </row>
    <row r="218" spans="1:42" x14ac:dyDescent="0.2">
      <c r="A218" s="68">
        <f t="shared" si="11"/>
        <v>161</v>
      </c>
      <c r="B218" s="154">
        <f>'Input 2 - Inventory'!C168</f>
        <v>0</v>
      </c>
      <c r="C218" s="155">
        <f>'Input 2 - Inventory'!E168</f>
        <v>0</v>
      </c>
      <c r="D218" s="155" t="str">
        <f>IF(OR(LEFT(E218,5)= "Asset",LEFT(E218,5)="Other"),"N/A",'Input 1 - Schedule 1'!B170 &amp; " (Ins/Bank)")</f>
        <v xml:space="preserve"> (Ins/Bank)</v>
      </c>
      <c r="E218" s="156">
        <f>'Input 2 - Inventory'!F168</f>
        <v>0</v>
      </c>
      <c r="F218" s="157">
        <f>'Input 1 - Schedule 1'!AH170</f>
        <v>0</v>
      </c>
      <c r="G218" s="157">
        <f>'Input 2 - Inventory'!R168</f>
        <v>0</v>
      </c>
      <c r="H218" s="157">
        <f>'Input 2 - Inventory'!AG168</f>
        <v>0</v>
      </c>
      <c r="I218" s="158">
        <f>'Input 2 - Inventory'!L168</f>
        <v>0</v>
      </c>
      <c r="J218" s="159">
        <f>'Input 2 - Inventory'!AA168</f>
        <v>0</v>
      </c>
      <c r="K218" s="156" t="e">
        <f>VLOOKUP($E218,'Calc 1 - Scaling (Ins,Bank)'!$A:$W,8,FALSE)</f>
        <v>#N/A</v>
      </c>
      <c r="L218" s="160" t="str">
        <f>IFERROR(VLOOKUP($E218,'Calc 1 - Scaling (Ins,Bank)'!$A:$W,9+IF($K218="Revenue",1,IF(K218="Carrying Value",2,0)),FALSE),"N/A")</f>
        <v>N/A</v>
      </c>
      <c r="M218" s="161" t="str">
        <f t="shared" si="28"/>
        <v>N/A</v>
      </c>
      <c r="N218" s="162" t="str">
        <f t="shared" si="29"/>
        <v>N/A</v>
      </c>
      <c r="O218" s="156" t="e">
        <f>VLOOKUP($E218,'Calc 1 - Scaling (Ins,Bank)'!$A:$W,12,FALSE)</f>
        <v>#N/A</v>
      </c>
      <c r="P218" s="160" t="str">
        <f>IFERROR(VLOOKUP($E218,'Calc 1 - Scaling (Ins,Bank)'!$A:$W,13+IF(O218="Revenue",1,IF(O218="Carrying Value",2,0)),FALSE),"N/A")</f>
        <v>N/A</v>
      </c>
      <c r="Q218" s="161" t="str">
        <f t="shared" si="30"/>
        <v>N/A</v>
      </c>
      <c r="R218" s="162" t="str">
        <f t="shared" si="31"/>
        <v>N/A</v>
      </c>
      <c r="S218" s="156" t="e">
        <f>VLOOKUP($E218,'Calc 1 - Scaling (Ins,Bank)'!$A:$W,16,FALSE)</f>
        <v>#N/A</v>
      </c>
      <c r="T218" s="160" t="str">
        <f>IFERROR(VLOOKUP($E218,'Calc 1 - Scaling (Ins,Bank)'!$A:$W,17+IF(S218="Revenue",1,IF(S218="Carrying Value",2,0)),FALSE),"N/A")</f>
        <v>N/A</v>
      </c>
      <c r="U218" s="161" t="str">
        <f t="shared" si="32"/>
        <v>N/A</v>
      </c>
      <c r="V218" s="162" t="str">
        <f t="shared" si="33"/>
        <v>N/A</v>
      </c>
      <c r="W218" s="156" t="e">
        <f>VLOOKUP($E218,'Calc 1 - Scaling (Ins,Bank)'!$A:$W,20,FALSE)</f>
        <v>#N/A</v>
      </c>
      <c r="X218" s="160" t="str">
        <f>IFERROR(VLOOKUP($E218,'Calc 1 - Scaling (Ins,Bank)'!$A:$W,21+IF(W218="Revenue",1,IF(W218="Carrying Value",2,0)),FALSE),"N/A")</f>
        <v>N/A</v>
      </c>
      <c r="Y218" s="161" t="str">
        <f t="shared" si="34"/>
        <v>N/A</v>
      </c>
      <c r="Z218" s="162" t="str">
        <f t="shared" si="35"/>
        <v>N/A</v>
      </c>
      <c r="AP218" s="3"/>
    </row>
    <row r="219" spans="1:42" x14ac:dyDescent="0.2">
      <c r="A219" s="68">
        <f t="shared" si="11"/>
        <v>162</v>
      </c>
      <c r="B219" s="154">
        <f>'Input 2 - Inventory'!C169</f>
        <v>0</v>
      </c>
      <c r="C219" s="155">
        <f>'Input 2 - Inventory'!E169</f>
        <v>0</v>
      </c>
      <c r="D219" s="155" t="str">
        <f>IF(OR(LEFT(E219,5)= "Asset",LEFT(E219,5)="Other"),"N/A",'Input 1 - Schedule 1'!B171 &amp; " (Ins/Bank)")</f>
        <v xml:space="preserve"> (Ins/Bank)</v>
      </c>
      <c r="E219" s="156">
        <f>'Input 2 - Inventory'!F169</f>
        <v>0</v>
      </c>
      <c r="F219" s="157">
        <f>'Input 1 - Schedule 1'!AH171</f>
        <v>0</v>
      </c>
      <c r="G219" s="157">
        <f>'Input 2 - Inventory'!R169</f>
        <v>0</v>
      </c>
      <c r="H219" s="157">
        <f>'Input 2 - Inventory'!AG169</f>
        <v>0</v>
      </c>
      <c r="I219" s="158">
        <f>'Input 2 - Inventory'!L169</f>
        <v>0</v>
      </c>
      <c r="J219" s="159">
        <f>'Input 2 - Inventory'!AA169</f>
        <v>0</v>
      </c>
      <c r="K219" s="156" t="e">
        <f>VLOOKUP($E219,'Calc 1 - Scaling (Ins,Bank)'!$A:$W,8,FALSE)</f>
        <v>#N/A</v>
      </c>
      <c r="L219" s="160" t="str">
        <f>IFERROR(VLOOKUP($E219,'Calc 1 - Scaling (Ins,Bank)'!$A:$W,9+IF($K219="Revenue",1,IF(K219="Carrying Value",2,0)),FALSE),"N/A")</f>
        <v>N/A</v>
      </c>
      <c r="M219" s="161" t="str">
        <f t="shared" si="28"/>
        <v>N/A</v>
      </c>
      <c r="N219" s="162" t="str">
        <f t="shared" si="29"/>
        <v>N/A</v>
      </c>
      <c r="O219" s="156" t="e">
        <f>VLOOKUP($E219,'Calc 1 - Scaling (Ins,Bank)'!$A:$W,12,FALSE)</f>
        <v>#N/A</v>
      </c>
      <c r="P219" s="160" t="str">
        <f>IFERROR(VLOOKUP($E219,'Calc 1 - Scaling (Ins,Bank)'!$A:$W,13+IF(O219="Revenue",1,IF(O219="Carrying Value",2,0)),FALSE),"N/A")</f>
        <v>N/A</v>
      </c>
      <c r="Q219" s="161" t="str">
        <f t="shared" si="30"/>
        <v>N/A</v>
      </c>
      <c r="R219" s="162" t="str">
        <f t="shared" si="31"/>
        <v>N/A</v>
      </c>
      <c r="S219" s="156" t="e">
        <f>VLOOKUP($E219,'Calc 1 - Scaling (Ins,Bank)'!$A:$W,16,FALSE)</f>
        <v>#N/A</v>
      </c>
      <c r="T219" s="160" t="str">
        <f>IFERROR(VLOOKUP($E219,'Calc 1 - Scaling (Ins,Bank)'!$A:$W,17+IF(S219="Revenue",1,IF(S219="Carrying Value",2,0)),FALSE),"N/A")</f>
        <v>N/A</v>
      </c>
      <c r="U219" s="161" t="str">
        <f t="shared" si="32"/>
        <v>N/A</v>
      </c>
      <c r="V219" s="162" t="str">
        <f t="shared" si="33"/>
        <v>N/A</v>
      </c>
      <c r="W219" s="156" t="e">
        <f>VLOOKUP($E219,'Calc 1 - Scaling (Ins,Bank)'!$A:$W,20,FALSE)</f>
        <v>#N/A</v>
      </c>
      <c r="X219" s="160" t="str">
        <f>IFERROR(VLOOKUP($E219,'Calc 1 - Scaling (Ins,Bank)'!$A:$W,21+IF(W219="Revenue",1,IF(W219="Carrying Value",2,0)),FALSE),"N/A")</f>
        <v>N/A</v>
      </c>
      <c r="Y219" s="161" t="str">
        <f t="shared" si="34"/>
        <v>N/A</v>
      </c>
      <c r="Z219" s="162" t="str">
        <f t="shared" si="35"/>
        <v>N/A</v>
      </c>
      <c r="AP219" s="3"/>
    </row>
    <row r="220" spans="1:42" x14ac:dyDescent="0.2">
      <c r="A220" s="68">
        <f t="shared" si="11"/>
        <v>163</v>
      </c>
      <c r="B220" s="154">
        <f>'Input 2 - Inventory'!C170</f>
        <v>0</v>
      </c>
      <c r="C220" s="155">
        <f>'Input 2 - Inventory'!E170</f>
        <v>0</v>
      </c>
      <c r="D220" s="155" t="str">
        <f>IF(OR(LEFT(E220,5)= "Asset",LEFT(E220,5)="Other"),"N/A",'Input 1 - Schedule 1'!B172 &amp; " (Ins/Bank)")</f>
        <v xml:space="preserve"> (Ins/Bank)</v>
      </c>
      <c r="E220" s="156">
        <f>'Input 2 - Inventory'!F170</f>
        <v>0</v>
      </c>
      <c r="F220" s="157">
        <f>'Input 1 - Schedule 1'!AH172</f>
        <v>0</v>
      </c>
      <c r="G220" s="157">
        <f>'Input 2 - Inventory'!R170</f>
        <v>0</v>
      </c>
      <c r="H220" s="157">
        <f>'Input 2 - Inventory'!AG170</f>
        <v>0</v>
      </c>
      <c r="I220" s="158">
        <f>'Input 2 - Inventory'!L170</f>
        <v>0</v>
      </c>
      <c r="J220" s="159">
        <f>'Input 2 - Inventory'!AA170</f>
        <v>0</v>
      </c>
      <c r="K220" s="156" t="e">
        <f>VLOOKUP($E220,'Calc 1 - Scaling (Ins,Bank)'!$A:$W,8,FALSE)</f>
        <v>#N/A</v>
      </c>
      <c r="L220" s="160" t="str">
        <f>IFERROR(VLOOKUP($E220,'Calc 1 - Scaling (Ins,Bank)'!$A:$W,9+IF($K220="Revenue",1,IF(K220="Carrying Value",2,0)),FALSE),"N/A")</f>
        <v>N/A</v>
      </c>
      <c r="M220" s="161" t="str">
        <f t="shared" si="28"/>
        <v>N/A</v>
      </c>
      <c r="N220" s="162" t="str">
        <f t="shared" si="29"/>
        <v>N/A</v>
      </c>
      <c r="O220" s="156" t="e">
        <f>VLOOKUP($E220,'Calc 1 - Scaling (Ins,Bank)'!$A:$W,12,FALSE)</f>
        <v>#N/A</v>
      </c>
      <c r="P220" s="160" t="str">
        <f>IFERROR(VLOOKUP($E220,'Calc 1 - Scaling (Ins,Bank)'!$A:$W,13+IF(O220="Revenue",1,IF(O220="Carrying Value",2,0)),FALSE),"N/A")</f>
        <v>N/A</v>
      </c>
      <c r="Q220" s="161" t="str">
        <f t="shared" si="30"/>
        <v>N/A</v>
      </c>
      <c r="R220" s="162" t="str">
        <f t="shared" si="31"/>
        <v>N/A</v>
      </c>
      <c r="S220" s="156" t="e">
        <f>VLOOKUP($E220,'Calc 1 - Scaling (Ins,Bank)'!$A:$W,16,FALSE)</f>
        <v>#N/A</v>
      </c>
      <c r="T220" s="160" t="str">
        <f>IFERROR(VLOOKUP($E220,'Calc 1 - Scaling (Ins,Bank)'!$A:$W,17+IF(S220="Revenue",1,IF(S220="Carrying Value",2,0)),FALSE),"N/A")</f>
        <v>N/A</v>
      </c>
      <c r="U220" s="161" t="str">
        <f t="shared" si="32"/>
        <v>N/A</v>
      </c>
      <c r="V220" s="162" t="str">
        <f t="shared" si="33"/>
        <v>N/A</v>
      </c>
      <c r="W220" s="156" t="e">
        <f>VLOOKUP($E220,'Calc 1 - Scaling (Ins,Bank)'!$A:$W,20,FALSE)</f>
        <v>#N/A</v>
      </c>
      <c r="X220" s="160" t="str">
        <f>IFERROR(VLOOKUP($E220,'Calc 1 - Scaling (Ins,Bank)'!$A:$W,21+IF(W220="Revenue",1,IF(W220="Carrying Value",2,0)),FALSE),"N/A")</f>
        <v>N/A</v>
      </c>
      <c r="Y220" s="161" t="str">
        <f t="shared" si="34"/>
        <v>N/A</v>
      </c>
      <c r="Z220" s="162" t="str">
        <f t="shared" si="35"/>
        <v>N/A</v>
      </c>
      <c r="AP220" s="3"/>
    </row>
    <row r="221" spans="1:42" x14ac:dyDescent="0.2">
      <c r="A221" s="68">
        <f t="shared" si="11"/>
        <v>164</v>
      </c>
      <c r="B221" s="154">
        <f>'Input 2 - Inventory'!C171</f>
        <v>0</v>
      </c>
      <c r="C221" s="155">
        <f>'Input 2 - Inventory'!E171</f>
        <v>0</v>
      </c>
      <c r="D221" s="155" t="str">
        <f>IF(OR(LEFT(E221,5)= "Asset",LEFT(E221,5)="Other"),"N/A",'Input 1 - Schedule 1'!B173 &amp; " (Ins/Bank)")</f>
        <v xml:space="preserve"> (Ins/Bank)</v>
      </c>
      <c r="E221" s="156">
        <f>'Input 2 - Inventory'!F171</f>
        <v>0</v>
      </c>
      <c r="F221" s="157">
        <f>'Input 1 - Schedule 1'!AH173</f>
        <v>0</v>
      </c>
      <c r="G221" s="157">
        <f>'Input 2 - Inventory'!R171</f>
        <v>0</v>
      </c>
      <c r="H221" s="157">
        <f>'Input 2 - Inventory'!AG171</f>
        <v>0</v>
      </c>
      <c r="I221" s="158">
        <f>'Input 2 - Inventory'!L171</f>
        <v>0</v>
      </c>
      <c r="J221" s="159">
        <f>'Input 2 - Inventory'!AA171</f>
        <v>0</v>
      </c>
      <c r="K221" s="156" t="e">
        <f>VLOOKUP($E221,'Calc 1 - Scaling (Ins,Bank)'!$A:$W,8,FALSE)</f>
        <v>#N/A</v>
      </c>
      <c r="L221" s="160" t="str">
        <f>IFERROR(VLOOKUP($E221,'Calc 1 - Scaling (Ins,Bank)'!$A:$W,9+IF($K221="Revenue",1,IF(K221="Carrying Value",2,0)),FALSE),"N/A")</f>
        <v>N/A</v>
      </c>
      <c r="M221" s="161" t="str">
        <f t="shared" si="28"/>
        <v>N/A</v>
      </c>
      <c r="N221" s="162" t="str">
        <f t="shared" si="29"/>
        <v>N/A</v>
      </c>
      <c r="O221" s="156" t="e">
        <f>VLOOKUP($E221,'Calc 1 - Scaling (Ins,Bank)'!$A:$W,12,FALSE)</f>
        <v>#N/A</v>
      </c>
      <c r="P221" s="160" t="str">
        <f>IFERROR(VLOOKUP($E221,'Calc 1 - Scaling (Ins,Bank)'!$A:$W,13+IF(O221="Revenue",1,IF(O221="Carrying Value",2,0)),FALSE),"N/A")</f>
        <v>N/A</v>
      </c>
      <c r="Q221" s="161" t="str">
        <f t="shared" si="30"/>
        <v>N/A</v>
      </c>
      <c r="R221" s="162" t="str">
        <f t="shared" si="31"/>
        <v>N/A</v>
      </c>
      <c r="S221" s="156" t="e">
        <f>VLOOKUP($E221,'Calc 1 - Scaling (Ins,Bank)'!$A:$W,16,FALSE)</f>
        <v>#N/A</v>
      </c>
      <c r="T221" s="160" t="str">
        <f>IFERROR(VLOOKUP($E221,'Calc 1 - Scaling (Ins,Bank)'!$A:$W,17+IF(S221="Revenue",1,IF(S221="Carrying Value",2,0)),FALSE),"N/A")</f>
        <v>N/A</v>
      </c>
      <c r="U221" s="161" t="str">
        <f t="shared" si="32"/>
        <v>N/A</v>
      </c>
      <c r="V221" s="162" t="str">
        <f t="shared" si="33"/>
        <v>N/A</v>
      </c>
      <c r="W221" s="156" t="e">
        <f>VLOOKUP($E221,'Calc 1 - Scaling (Ins,Bank)'!$A:$W,20,FALSE)</f>
        <v>#N/A</v>
      </c>
      <c r="X221" s="160" t="str">
        <f>IFERROR(VLOOKUP($E221,'Calc 1 - Scaling (Ins,Bank)'!$A:$W,21+IF(W221="Revenue",1,IF(W221="Carrying Value",2,0)),FALSE),"N/A")</f>
        <v>N/A</v>
      </c>
      <c r="Y221" s="161" t="str">
        <f t="shared" si="34"/>
        <v>N/A</v>
      </c>
      <c r="Z221" s="162" t="str">
        <f t="shared" si="35"/>
        <v>N/A</v>
      </c>
      <c r="AP221" s="3"/>
    </row>
    <row r="222" spans="1:42" x14ac:dyDescent="0.2">
      <c r="A222" s="68">
        <f t="shared" si="11"/>
        <v>165</v>
      </c>
      <c r="B222" s="154">
        <f>'Input 2 - Inventory'!C172</f>
        <v>0</v>
      </c>
      <c r="C222" s="155">
        <f>'Input 2 - Inventory'!E172</f>
        <v>0</v>
      </c>
      <c r="D222" s="155" t="str">
        <f>IF(OR(LEFT(E222,5)= "Asset",LEFT(E222,5)="Other"),"N/A",'Input 1 - Schedule 1'!B174 &amp; " (Ins/Bank)")</f>
        <v xml:space="preserve"> (Ins/Bank)</v>
      </c>
      <c r="E222" s="156">
        <f>'Input 2 - Inventory'!F172</f>
        <v>0</v>
      </c>
      <c r="F222" s="157">
        <f>'Input 1 - Schedule 1'!AH174</f>
        <v>0</v>
      </c>
      <c r="G222" s="157">
        <f>'Input 2 - Inventory'!R172</f>
        <v>0</v>
      </c>
      <c r="H222" s="157">
        <f>'Input 2 - Inventory'!AG172</f>
        <v>0</v>
      </c>
      <c r="I222" s="158">
        <f>'Input 2 - Inventory'!L172</f>
        <v>0</v>
      </c>
      <c r="J222" s="159">
        <f>'Input 2 - Inventory'!AA172</f>
        <v>0</v>
      </c>
      <c r="K222" s="156" t="e">
        <f>VLOOKUP($E222,'Calc 1 - Scaling (Ins,Bank)'!$A:$W,8,FALSE)</f>
        <v>#N/A</v>
      </c>
      <c r="L222" s="160" t="str">
        <f>IFERROR(VLOOKUP($E222,'Calc 1 - Scaling (Ins,Bank)'!$A:$W,9+IF($K222="Revenue",1,IF(K222="Carrying Value",2,0)),FALSE),"N/A")</f>
        <v>N/A</v>
      </c>
      <c r="M222" s="161" t="str">
        <f t="shared" si="28"/>
        <v>N/A</v>
      </c>
      <c r="N222" s="162" t="str">
        <f t="shared" si="29"/>
        <v>N/A</v>
      </c>
      <c r="O222" s="156" t="e">
        <f>VLOOKUP($E222,'Calc 1 - Scaling (Ins,Bank)'!$A:$W,12,FALSE)</f>
        <v>#N/A</v>
      </c>
      <c r="P222" s="160" t="str">
        <f>IFERROR(VLOOKUP($E222,'Calc 1 - Scaling (Ins,Bank)'!$A:$W,13+IF(O222="Revenue",1,IF(O222="Carrying Value",2,0)),FALSE),"N/A")</f>
        <v>N/A</v>
      </c>
      <c r="Q222" s="161" t="str">
        <f t="shared" si="30"/>
        <v>N/A</v>
      </c>
      <c r="R222" s="162" t="str">
        <f t="shared" si="31"/>
        <v>N/A</v>
      </c>
      <c r="S222" s="156" t="e">
        <f>VLOOKUP($E222,'Calc 1 - Scaling (Ins,Bank)'!$A:$W,16,FALSE)</f>
        <v>#N/A</v>
      </c>
      <c r="T222" s="160" t="str">
        <f>IFERROR(VLOOKUP($E222,'Calc 1 - Scaling (Ins,Bank)'!$A:$W,17+IF(S222="Revenue",1,IF(S222="Carrying Value",2,0)),FALSE),"N/A")</f>
        <v>N/A</v>
      </c>
      <c r="U222" s="161" t="str">
        <f t="shared" si="32"/>
        <v>N/A</v>
      </c>
      <c r="V222" s="162" t="str">
        <f t="shared" si="33"/>
        <v>N/A</v>
      </c>
      <c r="W222" s="156" t="e">
        <f>VLOOKUP($E222,'Calc 1 - Scaling (Ins,Bank)'!$A:$W,20,FALSE)</f>
        <v>#N/A</v>
      </c>
      <c r="X222" s="160" t="str">
        <f>IFERROR(VLOOKUP($E222,'Calc 1 - Scaling (Ins,Bank)'!$A:$W,21+IF(W222="Revenue",1,IF(W222="Carrying Value",2,0)),FALSE),"N/A")</f>
        <v>N/A</v>
      </c>
      <c r="Y222" s="161" t="str">
        <f t="shared" si="34"/>
        <v>N/A</v>
      </c>
      <c r="Z222" s="162" t="str">
        <f t="shared" si="35"/>
        <v>N/A</v>
      </c>
      <c r="AP222" s="3"/>
    </row>
    <row r="223" spans="1:42" x14ac:dyDescent="0.2">
      <c r="A223" s="68">
        <f t="shared" si="11"/>
        <v>166</v>
      </c>
      <c r="B223" s="154">
        <f>'Input 2 - Inventory'!C173</f>
        <v>0</v>
      </c>
      <c r="C223" s="155">
        <f>'Input 2 - Inventory'!E173</f>
        <v>0</v>
      </c>
      <c r="D223" s="155" t="str">
        <f>IF(OR(LEFT(E223,5)= "Asset",LEFT(E223,5)="Other"),"N/A",'Input 1 - Schedule 1'!B175 &amp; " (Ins/Bank)")</f>
        <v xml:space="preserve"> (Ins/Bank)</v>
      </c>
      <c r="E223" s="156">
        <f>'Input 2 - Inventory'!F173</f>
        <v>0</v>
      </c>
      <c r="F223" s="157">
        <f>'Input 1 - Schedule 1'!AH175</f>
        <v>0</v>
      </c>
      <c r="G223" s="157">
        <f>'Input 2 - Inventory'!R173</f>
        <v>0</v>
      </c>
      <c r="H223" s="157">
        <f>'Input 2 - Inventory'!AG173</f>
        <v>0</v>
      </c>
      <c r="I223" s="158">
        <f>'Input 2 - Inventory'!L173</f>
        <v>0</v>
      </c>
      <c r="J223" s="159">
        <f>'Input 2 - Inventory'!AA173</f>
        <v>0</v>
      </c>
      <c r="K223" s="156" t="e">
        <f>VLOOKUP($E223,'Calc 1 - Scaling (Ins,Bank)'!$A:$W,8,FALSE)</f>
        <v>#N/A</v>
      </c>
      <c r="L223" s="160" t="str">
        <f>IFERROR(VLOOKUP($E223,'Calc 1 - Scaling (Ins,Bank)'!$A:$W,9+IF($K223="Revenue",1,IF(K223="Carrying Value",2,0)),FALSE),"N/A")</f>
        <v>N/A</v>
      </c>
      <c r="M223" s="161" t="str">
        <f t="shared" si="28"/>
        <v>N/A</v>
      </c>
      <c r="N223" s="162" t="str">
        <f t="shared" si="29"/>
        <v>N/A</v>
      </c>
      <c r="O223" s="156" t="e">
        <f>VLOOKUP($E223,'Calc 1 - Scaling (Ins,Bank)'!$A:$W,12,FALSE)</f>
        <v>#N/A</v>
      </c>
      <c r="P223" s="160" t="str">
        <f>IFERROR(VLOOKUP($E223,'Calc 1 - Scaling (Ins,Bank)'!$A:$W,13+IF(O223="Revenue",1,IF(O223="Carrying Value",2,0)),FALSE),"N/A")</f>
        <v>N/A</v>
      </c>
      <c r="Q223" s="161" t="str">
        <f t="shared" si="30"/>
        <v>N/A</v>
      </c>
      <c r="R223" s="162" t="str">
        <f t="shared" si="31"/>
        <v>N/A</v>
      </c>
      <c r="S223" s="156" t="e">
        <f>VLOOKUP($E223,'Calc 1 - Scaling (Ins,Bank)'!$A:$W,16,FALSE)</f>
        <v>#N/A</v>
      </c>
      <c r="T223" s="160" t="str">
        <f>IFERROR(VLOOKUP($E223,'Calc 1 - Scaling (Ins,Bank)'!$A:$W,17+IF(S223="Revenue",1,IF(S223="Carrying Value",2,0)),FALSE),"N/A")</f>
        <v>N/A</v>
      </c>
      <c r="U223" s="161" t="str">
        <f t="shared" si="32"/>
        <v>N/A</v>
      </c>
      <c r="V223" s="162" t="str">
        <f t="shared" si="33"/>
        <v>N/A</v>
      </c>
      <c r="W223" s="156" t="e">
        <f>VLOOKUP($E223,'Calc 1 - Scaling (Ins,Bank)'!$A:$W,20,FALSE)</f>
        <v>#N/A</v>
      </c>
      <c r="X223" s="160" t="str">
        <f>IFERROR(VLOOKUP($E223,'Calc 1 - Scaling (Ins,Bank)'!$A:$W,21+IF(W223="Revenue",1,IF(W223="Carrying Value",2,0)),FALSE),"N/A")</f>
        <v>N/A</v>
      </c>
      <c r="Y223" s="161" t="str">
        <f t="shared" si="34"/>
        <v>N/A</v>
      </c>
      <c r="Z223" s="162" t="str">
        <f t="shared" si="35"/>
        <v>N/A</v>
      </c>
      <c r="AP223" s="3"/>
    </row>
    <row r="224" spans="1:42" x14ac:dyDescent="0.2">
      <c r="A224" s="68">
        <f t="shared" si="11"/>
        <v>167</v>
      </c>
      <c r="B224" s="154">
        <f>'Input 2 - Inventory'!C174</f>
        <v>0</v>
      </c>
      <c r="C224" s="155">
        <f>'Input 2 - Inventory'!E174</f>
        <v>0</v>
      </c>
      <c r="D224" s="155" t="str">
        <f>IF(OR(LEFT(E224,5)= "Asset",LEFT(E224,5)="Other"),"N/A",'Input 1 - Schedule 1'!B176 &amp; " (Ins/Bank)")</f>
        <v xml:space="preserve"> (Ins/Bank)</v>
      </c>
      <c r="E224" s="156">
        <f>'Input 2 - Inventory'!F174</f>
        <v>0</v>
      </c>
      <c r="F224" s="157">
        <f>'Input 1 - Schedule 1'!AH176</f>
        <v>0</v>
      </c>
      <c r="G224" s="157">
        <f>'Input 2 - Inventory'!R174</f>
        <v>0</v>
      </c>
      <c r="H224" s="157">
        <f>'Input 2 - Inventory'!AG174</f>
        <v>0</v>
      </c>
      <c r="I224" s="158">
        <f>'Input 2 - Inventory'!L174</f>
        <v>0</v>
      </c>
      <c r="J224" s="159">
        <f>'Input 2 - Inventory'!AA174</f>
        <v>0</v>
      </c>
      <c r="K224" s="156" t="e">
        <f>VLOOKUP($E224,'Calc 1 - Scaling (Ins,Bank)'!$A:$W,8,FALSE)</f>
        <v>#N/A</v>
      </c>
      <c r="L224" s="160" t="str">
        <f>IFERROR(VLOOKUP($E224,'Calc 1 - Scaling (Ins,Bank)'!$A:$W,9+IF($K224="Revenue",1,IF(K224="Carrying Value",2,0)),FALSE),"N/A")</f>
        <v>N/A</v>
      </c>
      <c r="M224" s="161" t="str">
        <f t="shared" si="28"/>
        <v>N/A</v>
      </c>
      <c r="N224" s="162" t="str">
        <f t="shared" si="29"/>
        <v>N/A</v>
      </c>
      <c r="O224" s="156" t="e">
        <f>VLOOKUP($E224,'Calc 1 - Scaling (Ins,Bank)'!$A:$W,12,FALSE)</f>
        <v>#N/A</v>
      </c>
      <c r="P224" s="160" t="str">
        <f>IFERROR(VLOOKUP($E224,'Calc 1 - Scaling (Ins,Bank)'!$A:$W,13+IF(O224="Revenue",1,IF(O224="Carrying Value",2,0)),FALSE),"N/A")</f>
        <v>N/A</v>
      </c>
      <c r="Q224" s="161" t="str">
        <f t="shared" si="30"/>
        <v>N/A</v>
      </c>
      <c r="R224" s="162" t="str">
        <f t="shared" si="31"/>
        <v>N/A</v>
      </c>
      <c r="S224" s="156" t="e">
        <f>VLOOKUP($E224,'Calc 1 - Scaling (Ins,Bank)'!$A:$W,16,FALSE)</f>
        <v>#N/A</v>
      </c>
      <c r="T224" s="160" t="str">
        <f>IFERROR(VLOOKUP($E224,'Calc 1 - Scaling (Ins,Bank)'!$A:$W,17+IF(S224="Revenue",1,IF(S224="Carrying Value",2,0)),FALSE),"N/A")</f>
        <v>N/A</v>
      </c>
      <c r="U224" s="161" t="str">
        <f t="shared" si="32"/>
        <v>N/A</v>
      </c>
      <c r="V224" s="162" t="str">
        <f t="shared" si="33"/>
        <v>N/A</v>
      </c>
      <c r="W224" s="156" t="e">
        <f>VLOOKUP($E224,'Calc 1 - Scaling (Ins,Bank)'!$A:$W,20,FALSE)</f>
        <v>#N/A</v>
      </c>
      <c r="X224" s="160" t="str">
        <f>IFERROR(VLOOKUP($E224,'Calc 1 - Scaling (Ins,Bank)'!$A:$W,21+IF(W224="Revenue",1,IF(W224="Carrying Value",2,0)),FALSE),"N/A")</f>
        <v>N/A</v>
      </c>
      <c r="Y224" s="161" t="str">
        <f t="shared" si="34"/>
        <v>N/A</v>
      </c>
      <c r="Z224" s="162" t="str">
        <f t="shared" si="35"/>
        <v>N/A</v>
      </c>
      <c r="AP224" s="3"/>
    </row>
    <row r="225" spans="1:42" x14ac:dyDescent="0.2">
      <c r="A225" s="68">
        <f t="shared" si="11"/>
        <v>168</v>
      </c>
      <c r="B225" s="154">
        <f>'Input 2 - Inventory'!C175</f>
        <v>0</v>
      </c>
      <c r="C225" s="155">
        <f>'Input 2 - Inventory'!E175</f>
        <v>0</v>
      </c>
      <c r="D225" s="155" t="str">
        <f>IF(OR(LEFT(E225,5)= "Asset",LEFT(E225,5)="Other"),"N/A",'Input 1 - Schedule 1'!B177 &amp; " (Ins/Bank)")</f>
        <v xml:space="preserve"> (Ins/Bank)</v>
      </c>
      <c r="E225" s="156">
        <f>'Input 2 - Inventory'!F175</f>
        <v>0</v>
      </c>
      <c r="F225" s="157">
        <f>'Input 1 - Schedule 1'!AH177</f>
        <v>0</v>
      </c>
      <c r="G225" s="157">
        <f>'Input 2 - Inventory'!R175</f>
        <v>0</v>
      </c>
      <c r="H225" s="157">
        <f>'Input 2 - Inventory'!AG175</f>
        <v>0</v>
      </c>
      <c r="I225" s="158">
        <f>'Input 2 - Inventory'!L175</f>
        <v>0</v>
      </c>
      <c r="J225" s="159">
        <f>'Input 2 - Inventory'!AA175</f>
        <v>0</v>
      </c>
      <c r="K225" s="156" t="e">
        <f>VLOOKUP($E225,'Calc 1 - Scaling (Ins,Bank)'!$A:$W,8,FALSE)</f>
        <v>#N/A</v>
      </c>
      <c r="L225" s="160" t="str">
        <f>IFERROR(VLOOKUP($E225,'Calc 1 - Scaling (Ins,Bank)'!$A:$W,9+IF($K225="Revenue",1,IF(K225="Carrying Value",2,0)),FALSE),"N/A")</f>
        <v>N/A</v>
      </c>
      <c r="M225" s="161" t="str">
        <f t="shared" si="28"/>
        <v>N/A</v>
      </c>
      <c r="N225" s="162" t="str">
        <f t="shared" si="29"/>
        <v>N/A</v>
      </c>
      <c r="O225" s="156" t="e">
        <f>VLOOKUP($E225,'Calc 1 - Scaling (Ins,Bank)'!$A:$W,12,FALSE)</f>
        <v>#N/A</v>
      </c>
      <c r="P225" s="160" t="str">
        <f>IFERROR(VLOOKUP($E225,'Calc 1 - Scaling (Ins,Bank)'!$A:$W,13+IF(O225="Revenue",1,IF(O225="Carrying Value",2,0)),FALSE),"N/A")</f>
        <v>N/A</v>
      </c>
      <c r="Q225" s="161" t="str">
        <f t="shared" si="30"/>
        <v>N/A</v>
      </c>
      <c r="R225" s="162" t="str">
        <f t="shared" si="31"/>
        <v>N/A</v>
      </c>
      <c r="S225" s="156" t="e">
        <f>VLOOKUP($E225,'Calc 1 - Scaling (Ins,Bank)'!$A:$W,16,FALSE)</f>
        <v>#N/A</v>
      </c>
      <c r="T225" s="160" t="str">
        <f>IFERROR(VLOOKUP($E225,'Calc 1 - Scaling (Ins,Bank)'!$A:$W,17+IF(S225="Revenue",1,IF(S225="Carrying Value",2,0)),FALSE),"N/A")</f>
        <v>N/A</v>
      </c>
      <c r="U225" s="161" t="str">
        <f t="shared" si="32"/>
        <v>N/A</v>
      </c>
      <c r="V225" s="162" t="str">
        <f t="shared" si="33"/>
        <v>N/A</v>
      </c>
      <c r="W225" s="156" t="e">
        <f>VLOOKUP($E225,'Calc 1 - Scaling (Ins,Bank)'!$A:$W,20,FALSE)</f>
        <v>#N/A</v>
      </c>
      <c r="X225" s="160" t="str">
        <f>IFERROR(VLOOKUP($E225,'Calc 1 - Scaling (Ins,Bank)'!$A:$W,21+IF(W225="Revenue",1,IF(W225="Carrying Value",2,0)),FALSE),"N/A")</f>
        <v>N/A</v>
      </c>
      <c r="Y225" s="161" t="str">
        <f t="shared" si="34"/>
        <v>N/A</v>
      </c>
      <c r="Z225" s="162" t="str">
        <f t="shared" si="35"/>
        <v>N/A</v>
      </c>
      <c r="AP225" s="3"/>
    </row>
    <row r="226" spans="1:42" x14ac:dyDescent="0.2">
      <c r="A226" s="68">
        <f t="shared" si="11"/>
        <v>169</v>
      </c>
      <c r="B226" s="154">
        <f>'Input 2 - Inventory'!C176</f>
        <v>0</v>
      </c>
      <c r="C226" s="155">
        <f>'Input 2 - Inventory'!E176</f>
        <v>0</v>
      </c>
      <c r="D226" s="155" t="str">
        <f>IF(OR(LEFT(E226,5)= "Asset",LEFT(E226,5)="Other"),"N/A",'Input 1 - Schedule 1'!B178 &amp; " (Ins/Bank)")</f>
        <v xml:space="preserve"> (Ins/Bank)</v>
      </c>
      <c r="E226" s="156">
        <f>'Input 2 - Inventory'!F176</f>
        <v>0</v>
      </c>
      <c r="F226" s="157">
        <f>'Input 1 - Schedule 1'!AH178</f>
        <v>0</v>
      </c>
      <c r="G226" s="157">
        <f>'Input 2 - Inventory'!R176</f>
        <v>0</v>
      </c>
      <c r="H226" s="157">
        <f>'Input 2 - Inventory'!AG176</f>
        <v>0</v>
      </c>
      <c r="I226" s="158">
        <f>'Input 2 - Inventory'!L176</f>
        <v>0</v>
      </c>
      <c r="J226" s="159">
        <f>'Input 2 - Inventory'!AA176</f>
        <v>0</v>
      </c>
      <c r="K226" s="156" t="e">
        <f>VLOOKUP($E226,'Calc 1 - Scaling (Ins,Bank)'!$A:$W,8,FALSE)</f>
        <v>#N/A</v>
      </c>
      <c r="L226" s="160" t="str">
        <f>IFERROR(VLOOKUP($E226,'Calc 1 - Scaling (Ins,Bank)'!$A:$W,9+IF($K226="Revenue",1,IF(K226="Carrying Value",2,0)),FALSE),"N/A")</f>
        <v>N/A</v>
      </c>
      <c r="M226" s="161" t="str">
        <f t="shared" si="28"/>
        <v>N/A</v>
      </c>
      <c r="N226" s="162" t="str">
        <f t="shared" si="29"/>
        <v>N/A</v>
      </c>
      <c r="O226" s="156" t="e">
        <f>VLOOKUP($E226,'Calc 1 - Scaling (Ins,Bank)'!$A:$W,12,FALSE)</f>
        <v>#N/A</v>
      </c>
      <c r="P226" s="160" t="str">
        <f>IFERROR(VLOOKUP($E226,'Calc 1 - Scaling (Ins,Bank)'!$A:$W,13+IF(O226="Revenue",1,IF(O226="Carrying Value",2,0)),FALSE),"N/A")</f>
        <v>N/A</v>
      </c>
      <c r="Q226" s="161" t="str">
        <f t="shared" si="30"/>
        <v>N/A</v>
      </c>
      <c r="R226" s="162" t="str">
        <f t="shared" si="31"/>
        <v>N/A</v>
      </c>
      <c r="S226" s="156" t="e">
        <f>VLOOKUP($E226,'Calc 1 - Scaling (Ins,Bank)'!$A:$W,16,FALSE)</f>
        <v>#N/A</v>
      </c>
      <c r="T226" s="160" t="str">
        <f>IFERROR(VLOOKUP($E226,'Calc 1 - Scaling (Ins,Bank)'!$A:$W,17+IF(S226="Revenue",1,IF(S226="Carrying Value",2,0)),FALSE),"N/A")</f>
        <v>N/A</v>
      </c>
      <c r="U226" s="161" t="str">
        <f t="shared" si="32"/>
        <v>N/A</v>
      </c>
      <c r="V226" s="162" t="str">
        <f t="shared" si="33"/>
        <v>N/A</v>
      </c>
      <c r="W226" s="156" t="e">
        <f>VLOOKUP($E226,'Calc 1 - Scaling (Ins,Bank)'!$A:$W,20,FALSE)</f>
        <v>#N/A</v>
      </c>
      <c r="X226" s="160" t="str">
        <f>IFERROR(VLOOKUP($E226,'Calc 1 - Scaling (Ins,Bank)'!$A:$W,21+IF(W226="Revenue",1,IF(W226="Carrying Value",2,0)),FALSE),"N/A")</f>
        <v>N/A</v>
      </c>
      <c r="Y226" s="161" t="str">
        <f t="shared" si="34"/>
        <v>N/A</v>
      </c>
      <c r="Z226" s="162" t="str">
        <f t="shared" si="35"/>
        <v>N/A</v>
      </c>
      <c r="AP226" s="3"/>
    </row>
    <row r="227" spans="1:42" x14ac:dyDescent="0.2">
      <c r="A227" s="68">
        <f t="shared" si="11"/>
        <v>170</v>
      </c>
      <c r="B227" s="154">
        <f>'Input 2 - Inventory'!C177</f>
        <v>0</v>
      </c>
      <c r="C227" s="155">
        <f>'Input 2 - Inventory'!E177</f>
        <v>0</v>
      </c>
      <c r="D227" s="155" t="str">
        <f>IF(OR(LEFT(E227,5)= "Asset",LEFT(E227,5)="Other"),"N/A",'Input 1 - Schedule 1'!B179 &amp; " (Ins/Bank)")</f>
        <v xml:space="preserve"> (Ins/Bank)</v>
      </c>
      <c r="E227" s="156">
        <f>'Input 2 - Inventory'!F177</f>
        <v>0</v>
      </c>
      <c r="F227" s="157">
        <f>'Input 1 - Schedule 1'!AH179</f>
        <v>0</v>
      </c>
      <c r="G227" s="157">
        <f>'Input 2 - Inventory'!R177</f>
        <v>0</v>
      </c>
      <c r="H227" s="157">
        <f>'Input 2 - Inventory'!AG177</f>
        <v>0</v>
      </c>
      <c r="I227" s="158">
        <f>'Input 2 - Inventory'!L177</f>
        <v>0</v>
      </c>
      <c r="J227" s="159">
        <f>'Input 2 - Inventory'!AA177</f>
        <v>0</v>
      </c>
      <c r="K227" s="156" t="e">
        <f>VLOOKUP($E227,'Calc 1 - Scaling (Ins,Bank)'!$A:$W,8,FALSE)</f>
        <v>#N/A</v>
      </c>
      <c r="L227" s="160" t="str">
        <f>IFERROR(VLOOKUP($E227,'Calc 1 - Scaling (Ins,Bank)'!$A:$W,9+IF($K227="Revenue",1,IF(K227="Carrying Value",2,0)),FALSE),"N/A")</f>
        <v>N/A</v>
      </c>
      <c r="M227" s="161" t="str">
        <f t="shared" si="28"/>
        <v>N/A</v>
      </c>
      <c r="N227" s="162" t="str">
        <f t="shared" si="29"/>
        <v>N/A</v>
      </c>
      <c r="O227" s="156" t="e">
        <f>VLOOKUP($E227,'Calc 1 - Scaling (Ins,Bank)'!$A:$W,12,FALSE)</f>
        <v>#N/A</v>
      </c>
      <c r="P227" s="160" t="str">
        <f>IFERROR(VLOOKUP($E227,'Calc 1 - Scaling (Ins,Bank)'!$A:$W,13+IF(O227="Revenue",1,IF(O227="Carrying Value",2,0)),FALSE),"N/A")</f>
        <v>N/A</v>
      </c>
      <c r="Q227" s="161" t="str">
        <f t="shared" si="30"/>
        <v>N/A</v>
      </c>
      <c r="R227" s="162" t="str">
        <f t="shared" si="31"/>
        <v>N/A</v>
      </c>
      <c r="S227" s="156" t="e">
        <f>VLOOKUP($E227,'Calc 1 - Scaling (Ins,Bank)'!$A:$W,16,FALSE)</f>
        <v>#N/A</v>
      </c>
      <c r="T227" s="160" t="str">
        <f>IFERROR(VLOOKUP($E227,'Calc 1 - Scaling (Ins,Bank)'!$A:$W,17+IF(S227="Revenue",1,IF(S227="Carrying Value",2,0)),FALSE),"N/A")</f>
        <v>N/A</v>
      </c>
      <c r="U227" s="161" t="str">
        <f t="shared" si="32"/>
        <v>N/A</v>
      </c>
      <c r="V227" s="162" t="str">
        <f t="shared" si="33"/>
        <v>N/A</v>
      </c>
      <c r="W227" s="156" t="e">
        <f>VLOOKUP($E227,'Calc 1 - Scaling (Ins,Bank)'!$A:$W,20,FALSE)</f>
        <v>#N/A</v>
      </c>
      <c r="X227" s="160" t="str">
        <f>IFERROR(VLOOKUP($E227,'Calc 1 - Scaling (Ins,Bank)'!$A:$W,21+IF(W227="Revenue",1,IF(W227="Carrying Value",2,0)),FALSE),"N/A")</f>
        <v>N/A</v>
      </c>
      <c r="Y227" s="161" t="str">
        <f t="shared" si="34"/>
        <v>N/A</v>
      </c>
      <c r="Z227" s="162" t="str">
        <f t="shared" si="35"/>
        <v>N/A</v>
      </c>
      <c r="AP227" s="3"/>
    </row>
    <row r="228" spans="1:42" x14ac:dyDescent="0.2">
      <c r="A228" s="68">
        <f t="shared" si="11"/>
        <v>171</v>
      </c>
      <c r="B228" s="154">
        <f>'Input 2 - Inventory'!C178</f>
        <v>0</v>
      </c>
      <c r="C228" s="155">
        <f>'Input 2 - Inventory'!E178</f>
        <v>0</v>
      </c>
      <c r="D228" s="155" t="str">
        <f>IF(OR(LEFT(E228,5)= "Asset",LEFT(E228,5)="Other"),"N/A",'Input 1 - Schedule 1'!B180 &amp; " (Ins/Bank)")</f>
        <v xml:space="preserve"> (Ins/Bank)</v>
      </c>
      <c r="E228" s="156">
        <f>'Input 2 - Inventory'!F178</f>
        <v>0</v>
      </c>
      <c r="F228" s="157">
        <f>'Input 1 - Schedule 1'!AH180</f>
        <v>0</v>
      </c>
      <c r="G228" s="157">
        <f>'Input 2 - Inventory'!R178</f>
        <v>0</v>
      </c>
      <c r="H228" s="157">
        <f>'Input 2 - Inventory'!AG178</f>
        <v>0</v>
      </c>
      <c r="I228" s="158">
        <f>'Input 2 - Inventory'!L178</f>
        <v>0</v>
      </c>
      <c r="J228" s="159">
        <f>'Input 2 - Inventory'!AA178</f>
        <v>0</v>
      </c>
      <c r="K228" s="156" t="e">
        <f>VLOOKUP($E228,'Calc 1 - Scaling (Ins,Bank)'!$A:$W,8,FALSE)</f>
        <v>#N/A</v>
      </c>
      <c r="L228" s="160" t="str">
        <f>IFERROR(VLOOKUP($E228,'Calc 1 - Scaling (Ins,Bank)'!$A:$W,9+IF($K228="Revenue",1,IF(K228="Carrying Value",2,0)),FALSE),"N/A")</f>
        <v>N/A</v>
      </c>
      <c r="M228" s="161" t="str">
        <f t="shared" si="28"/>
        <v>N/A</v>
      </c>
      <c r="N228" s="162" t="str">
        <f t="shared" si="29"/>
        <v>N/A</v>
      </c>
      <c r="O228" s="156" t="e">
        <f>VLOOKUP($E228,'Calc 1 - Scaling (Ins,Bank)'!$A:$W,12,FALSE)</f>
        <v>#N/A</v>
      </c>
      <c r="P228" s="160" t="str">
        <f>IFERROR(VLOOKUP($E228,'Calc 1 - Scaling (Ins,Bank)'!$A:$W,13+IF(O228="Revenue",1,IF(O228="Carrying Value",2,0)),FALSE),"N/A")</f>
        <v>N/A</v>
      </c>
      <c r="Q228" s="161" t="str">
        <f t="shared" si="30"/>
        <v>N/A</v>
      </c>
      <c r="R228" s="162" t="str">
        <f t="shared" si="31"/>
        <v>N/A</v>
      </c>
      <c r="S228" s="156" t="e">
        <f>VLOOKUP($E228,'Calc 1 - Scaling (Ins,Bank)'!$A:$W,16,FALSE)</f>
        <v>#N/A</v>
      </c>
      <c r="T228" s="160" t="str">
        <f>IFERROR(VLOOKUP($E228,'Calc 1 - Scaling (Ins,Bank)'!$A:$W,17+IF(S228="Revenue",1,IF(S228="Carrying Value",2,0)),FALSE),"N/A")</f>
        <v>N/A</v>
      </c>
      <c r="U228" s="161" t="str">
        <f t="shared" si="32"/>
        <v>N/A</v>
      </c>
      <c r="V228" s="162" t="str">
        <f t="shared" si="33"/>
        <v>N/A</v>
      </c>
      <c r="W228" s="156" t="e">
        <f>VLOOKUP($E228,'Calc 1 - Scaling (Ins,Bank)'!$A:$W,20,FALSE)</f>
        <v>#N/A</v>
      </c>
      <c r="X228" s="160" t="str">
        <f>IFERROR(VLOOKUP($E228,'Calc 1 - Scaling (Ins,Bank)'!$A:$W,21+IF(W228="Revenue",1,IF(W228="Carrying Value",2,0)),FALSE),"N/A")</f>
        <v>N/A</v>
      </c>
      <c r="Y228" s="161" t="str">
        <f t="shared" si="34"/>
        <v>N/A</v>
      </c>
      <c r="Z228" s="162" t="str">
        <f t="shared" si="35"/>
        <v>N/A</v>
      </c>
      <c r="AP228" s="3"/>
    </row>
    <row r="229" spans="1:42" x14ac:dyDescent="0.2">
      <c r="A229" s="68">
        <f t="shared" si="11"/>
        <v>172</v>
      </c>
      <c r="B229" s="154">
        <f>'Input 2 - Inventory'!C179</f>
        <v>0</v>
      </c>
      <c r="C229" s="155">
        <f>'Input 2 - Inventory'!E179</f>
        <v>0</v>
      </c>
      <c r="D229" s="155" t="str">
        <f>IF(OR(LEFT(E229,5)= "Asset",LEFT(E229,5)="Other"),"N/A",'Input 1 - Schedule 1'!B181 &amp; " (Ins/Bank)")</f>
        <v xml:space="preserve"> (Ins/Bank)</v>
      </c>
      <c r="E229" s="156">
        <f>'Input 2 - Inventory'!F179</f>
        <v>0</v>
      </c>
      <c r="F229" s="157">
        <f>'Input 1 - Schedule 1'!AH181</f>
        <v>0</v>
      </c>
      <c r="G229" s="157">
        <f>'Input 2 - Inventory'!R179</f>
        <v>0</v>
      </c>
      <c r="H229" s="157">
        <f>'Input 2 - Inventory'!AG179</f>
        <v>0</v>
      </c>
      <c r="I229" s="158">
        <f>'Input 2 - Inventory'!L179</f>
        <v>0</v>
      </c>
      <c r="J229" s="159">
        <f>'Input 2 - Inventory'!AA179</f>
        <v>0</v>
      </c>
      <c r="K229" s="156" t="e">
        <f>VLOOKUP($E229,'Calc 1 - Scaling (Ins,Bank)'!$A:$W,8,FALSE)</f>
        <v>#N/A</v>
      </c>
      <c r="L229" s="160" t="str">
        <f>IFERROR(VLOOKUP($E229,'Calc 1 - Scaling (Ins,Bank)'!$A:$W,9+IF($K229="Revenue",1,IF(K229="Carrying Value",2,0)),FALSE),"N/A")</f>
        <v>N/A</v>
      </c>
      <c r="M229" s="161" t="str">
        <f t="shared" si="28"/>
        <v>N/A</v>
      </c>
      <c r="N229" s="162" t="str">
        <f t="shared" si="29"/>
        <v>N/A</v>
      </c>
      <c r="O229" s="156" t="e">
        <f>VLOOKUP($E229,'Calc 1 - Scaling (Ins,Bank)'!$A:$W,12,FALSE)</f>
        <v>#N/A</v>
      </c>
      <c r="P229" s="160" t="str">
        <f>IFERROR(VLOOKUP($E229,'Calc 1 - Scaling (Ins,Bank)'!$A:$W,13+IF(O229="Revenue",1,IF(O229="Carrying Value",2,0)),FALSE),"N/A")</f>
        <v>N/A</v>
      </c>
      <c r="Q229" s="161" t="str">
        <f t="shared" si="30"/>
        <v>N/A</v>
      </c>
      <c r="R229" s="162" t="str">
        <f t="shared" si="31"/>
        <v>N/A</v>
      </c>
      <c r="S229" s="156" t="e">
        <f>VLOOKUP($E229,'Calc 1 - Scaling (Ins,Bank)'!$A:$W,16,FALSE)</f>
        <v>#N/A</v>
      </c>
      <c r="T229" s="160" t="str">
        <f>IFERROR(VLOOKUP($E229,'Calc 1 - Scaling (Ins,Bank)'!$A:$W,17+IF(S229="Revenue",1,IF(S229="Carrying Value",2,0)),FALSE),"N/A")</f>
        <v>N/A</v>
      </c>
      <c r="U229" s="161" t="str">
        <f t="shared" si="32"/>
        <v>N/A</v>
      </c>
      <c r="V229" s="162" t="str">
        <f t="shared" si="33"/>
        <v>N/A</v>
      </c>
      <c r="W229" s="156" t="e">
        <f>VLOOKUP($E229,'Calc 1 - Scaling (Ins,Bank)'!$A:$W,20,FALSE)</f>
        <v>#N/A</v>
      </c>
      <c r="X229" s="160" t="str">
        <f>IFERROR(VLOOKUP($E229,'Calc 1 - Scaling (Ins,Bank)'!$A:$W,21+IF(W229="Revenue",1,IF(W229="Carrying Value",2,0)),FALSE),"N/A")</f>
        <v>N/A</v>
      </c>
      <c r="Y229" s="161" t="str">
        <f t="shared" si="34"/>
        <v>N/A</v>
      </c>
      <c r="Z229" s="162" t="str">
        <f t="shared" si="35"/>
        <v>N/A</v>
      </c>
      <c r="AP229" s="3"/>
    </row>
    <row r="230" spans="1:42" x14ac:dyDescent="0.2">
      <c r="A230" s="68">
        <f t="shared" si="11"/>
        <v>173</v>
      </c>
      <c r="B230" s="154">
        <f>'Input 2 - Inventory'!C180</f>
        <v>0</v>
      </c>
      <c r="C230" s="155">
        <f>'Input 2 - Inventory'!E180</f>
        <v>0</v>
      </c>
      <c r="D230" s="155" t="str">
        <f>IF(OR(LEFT(E230,5)= "Asset",LEFT(E230,5)="Other"),"N/A",'Input 1 - Schedule 1'!B182 &amp; " (Ins/Bank)")</f>
        <v xml:space="preserve"> (Ins/Bank)</v>
      </c>
      <c r="E230" s="156">
        <f>'Input 2 - Inventory'!F180</f>
        <v>0</v>
      </c>
      <c r="F230" s="157">
        <f>'Input 1 - Schedule 1'!AH182</f>
        <v>0</v>
      </c>
      <c r="G230" s="157">
        <f>'Input 2 - Inventory'!R180</f>
        <v>0</v>
      </c>
      <c r="H230" s="157">
        <f>'Input 2 - Inventory'!AG180</f>
        <v>0</v>
      </c>
      <c r="I230" s="158">
        <f>'Input 2 - Inventory'!L180</f>
        <v>0</v>
      </c>
      <c r="J230" s="159">
        <f>'Input 2 - Inventory'!AA180</f>
        <v>0</v>
      </c>
      <c r="K230" s="156" t="e">
        <f>VLOOKUP($E230,'Calc 1 - Scaling (Ins,Bank)'!$A:$W,8,FALSE)</f>
        <v>#N/A</v>
      </c>
      <c r="L230" s="160" t="str">
        <f>IFERROR(VLOOKUP($E230,'Calc 1 - Scaling (Ins,Bank)'!$A:$W,9+IF($K230="Revenue",1,IF(K230="Carrying Value",2,0)),FALSE),"N/A")</f>
        <v>N/A</v>
      </c>
      <c r="M230" s="161" t="str">
        <f t="shared" si="28"/>
        <v>N/A</v>
      </c>
      <c r="N230" s="162" t="str">
        <f t="shared" si="29"/>
        <v>N/A</v>
      </c>
      <c r="O230" s="156" t="e">
        <f>VLOOKUP($E230,'Calc 1 - Scaling (Ins,Bank)'!$A:$W,12,FALSE)</f>
        <v>#N/A</v>
      </c>
      <c r="P230" s="160" t="str">
        <f>IFERROR(VLOOKUP($E230,'Calc 1 - Scaling (Ins,Bank)'!$A:$W,13+IF(O230="Revenue",1,IF(O230="Carrying Value",2,0)),FALSE),"N/A")</f>
        <v>N/A</v>
      </c>
      <c r="Q230" s="161" t="str">
        <f t="shared" si="30"/>
        <v>N/A</v>
      </c>
      <c r="R230" s="162" t="str">
        <f t="shared" si="31"/>
        <v>N/A</v>
      </c>
      <c r="S230" s="156" t="e">
        <f>VLOOKUP($E230,'Calc 1 - Scaling (Ins,Bank)'!$A:$W,16,FALSE)</f>
        <v>#N/A</v>
      </c>
      <c r="T230" s="160" t="str">
        <f>IFERROR(VLOOKUP($E230,'Calc 1 - Scaling (Ins,Bank)'!$A:$W,17+IF(S230="Revenue",1,IF(S230="Carrying Value",2,0)),FALSE),"N/A")</f>
        <v>N/A</v>
      </c>
      <c r="U230" s="161" t="str">
        <f t="shared" si="32"/>
        <v>N/A</v>
      </c>
      <c r="V230" s="162" t="str">
        <f t="shared" si="33"/>
        <v>N/A</v>
      </c>
      <c r="W230" s="156" t="e">
        <f>VLOOKUP($E230,'Calc 1 - Scaling (Ins,Bank)'!$A:$W,20,FALSE)</f>
        <v>#N/A</v>
      </c>
      <c r="X230" s="160" t="str">
        <f>IFERROR(VLOOKUP($E230,'Calc 1 - Scaling (Ins,Bank)'!$A:$W,21+IF(W230="Revenue",1,IF(W230="Carrying Value",2,0)),FALSE),"N/A")</f>
        <v>N/A</v>
      </c>
      <c r="Y230" s="161" t="str">
        <f t="shared" si="34"/>
        <v>N/A</v>
      </c>
      <c r="Z230" s="162" t="str">
        <f t="shared" si="35"/>
        <v>N/A</v>
      </c>
      <c r="AP230" s="3"/>
    </row>
    <row r="231" spans="1:42" x14ac:dyDescent="0.2">
      <c r="A231" s="68">
        <f t="shared" si="11"/>
        <v>174</v>
      </c>
      <c r="B231" s="154">
        <f>'Input 2 - Inventory'!C181</f>
        <v>0</v>
      </c>
      <c r="C231" s="155">
        <f>'Input 2 - Inventory'!E181</f>
        <v>0</v>
      </c>
      <c r="D231" s="155" t="str">
        <f>IF(OR(LEFT(E231,5)= "Asset",LEFT(E231,5)="Other"),"N/A",'Input 1 - Schedule 1'!B183 &amp; " (Ins/Bank)")</f>
        <v xml:space="preserve"> (Ins/Bank)</v>
      </c>
      <c r="E231" s="156">
        <f>'Input 2 - Inventory'!F181</f>
        <v>0</v>
      </c>
      <c r="F231" s="157">
        <f>'Input 1 - Schedule 1'!AH183</f>
        <v>0</v>
      </c>
      <c r="G231" s="157">
        <f>'Input 2 - Inventory'!R181</f>
        <v>0</v>
      </c>
      <c r="H231" s="157">
        <f>'Input 2 - Inventory'!AG181</f>
        <v>0</v>
      </c>
      <c r="I231" s="158">
        <f>'Input 2 - Inventory'!L181</f>
        <v>0</v>
      </c>
      <c r="J231" s="159">
        <f>'Input 2 - Inventory'!AA181</f>
        <v>0</v>
      </c>
      <c r="K231" s="156" t="e">
        <f>VLOOKUP($E231,'Calc 1 - Scaling (Ins,Bank)'!$A:$W,8,FALSE)</f>
        <v>#N/A</v>
      </c>
      <c r="L231" s="160" t="str">
        <f>IFERROR(VLOOKUP($E231,'Calc 1 - Scaling (Ins,Bank)'!$A:$W,9+IF($K231="Revenue",1,IF(K231="Carrying Value",2,0)),FALSE),"N/A")</f>
        <v>N/A</v>
      </c>
      <c r="M231" s="161" t="str">
        <f t="shared" si="28"/>
        <v>N/A</v>
      </c>
      <c r="N231" s="162" t="str">
        <f t="shared" si="29"/>
        <v>N/A</v>
      </c>
      <c r="O231" s="156" t="e">
        <f>VLOOKUP($E231,'Calc 1 - Scaling (Ins,Bank)'!$A:$W,12,FALSE)</f>
        <v>#N/A</v>
      </c>
      <c r="P231" s="160" t="str">
        <f>IFERROR(VLOOKUP($E231,'Calc 1 - Scaling (Ins,Bank)'!$A:$W,13+IF(O231="Revenue",1,IF(O231="Carrying Value",2,0)),FALSE),"N/A")</f>
        <v>N/A</v>
      </c>
      <c r="Q231" s="161" t="str">
        <f t="shared" si="30"/>
        <v>N/A</v>
      </c>
      <c r="R231" s="162" t="str">
        <f t="shared" si="31"/>
        <v>N/A</v>
      </c>
      <c r="S231" s="156" t="e">
        <f>VLOOKUP($E231,'Calc 1 - Scaling (Ins,Bank)'!$A:$W,16,FALSE)</f>
        <v>#N/A</v>
      </c>
      <c r="T231" s="160" t="str">
        <f>IFERROR(VLOOKUP($E231,'Calc 1 - Scaling (Ins,Bank)'!$A:$W,17+IF(S231="Revenue",1,IF(S231="Carrying Value",2,0)),FALSE),"N/A")</f>
        <v>N/A</v>
      </c>
      <c r="U231" s="161" t="str">
        <f t="shared" si="32"/>
        <v>N/A</v>
      </c>
      <c r="V231" s="162" t="str">
        <f t="shared" si="33"/>
        <v>N/A</v>
      </c>
      <c r="W231" s="156" t="e">
        <f>VLOOKUP($E231,'Calc 1 - Scaling (Ins,Bank)'!$A:$W,20,FALSE)</f>
        <v>#N/A</v>
      </c>
      <c r="X231" s="160" t="str">
        <f>IFERROR(VLOOKUP($E231,'Calc 1 - Scaling (Ins,Bank)'!$A:$W,21+IF(W231="Revenue",1,IF(W231="Carrying Value",2,0)),FALSE),"N/A")</f>
        <v>N/A</v>
      </c>
      <c r="Y231" s="161" t="str">
        <f t="shared" si="34"/>
        <v>N/A</v>
      </c>
      <c r="Z231" s="162" t="str">
        <f t="shared" si="35"/>
        <v>N/A</v>
      </c>
      <c r="AP231" s="3"/>
    </row>
    <row r="232" spans="1:42" x14ac:dyDescent="0.2">
      <c r="A232" s="68">
        <f t="shared" si="11"/>
        <v>175</v>
      </c>
      <c r="B232" s="154">
        <f>'Input 2 - Inventory'!C182</f>
        <v>0</v>
      </c>
      <c r="C232" s="155">
        <f>'Input 2 - Inventory'!E182</f>
        <v>0</v>
      </c>
      <c r="D232" s="155" t="str">
        <f>IF(OR(LEFT(E232,5)= "Asset",LEFT(E232,5)="Other"),"N/A",'Input 1 - Schedule 1'!B184 &amp; " (Ins/Bank)")</f>
        <v xml:space="preserve"> (Ins/Bank)</v>
      </c>
      <c r="E232" s="156">
        <f>'Input 2 - Inventory'!F182</f>
        <v>0</v>
      </c>
      <c r="F232" s="157">
        <f>'Input 1 - Schedule 1'!AH184</f>
        <v>0</v>
      </c>
      <c r="G232" s="157">
        <f>'Input 2 - Inventory'!R182</f>
        <v>0</v>
      </c>
      <c r="H232" s="157">
        <f>'Input 2 - Inventory'!AG182</f>
        <v>0</v>
      </c>
      <c r="I232" s="158">
        <f>'Input 2 - Inventory'!L182</f>
        <v>0</v>
      </c>
      <c r="J232" s="159">
        <f>'Input 2 - Inventory'!AA182</f>
        <v>0</v>
      </c>
      <c r="K232" s="156" t="e">
        <f>VLOOKUP($E232,'Calc 1 - Scaling (Ins,Bank)'!$A:$W,8,FALSE)</f>
        <v>#N/A</v>
      </c>
      <c r="L232" s="160" t="str">
        <f>IFERROR(VLOOKUP($E232,'Calc 1 - Scaling (Ins,Bank)'!$A:$W,9+IF($K232="Revenue",1,IF(K232="Carrying Value",2,0)),FALSE),"N/A")</f>
        <v>N/A</v>
      </c>
      <c r="M232" s="161" t="str">
        <f t="shared" si="28"/>
        <v>N/A</v>
      </c>
      <c r="N232" s="162" t="str">
        <f t="shared" si="29"/>
        <v>N/A</v>
      </c>
      <c r="O232" s="156" t="e">
        <f>VLOOKUP($E232,'Calc 1 - Scaling (Ins,Bank)'!$A:$W,12,FALSE)</f>
        <v>#N/A</v>
      </c>
      <c r="P232" s="160" t="str">
        <f>IFERROR(VLOOKUP($E232,'Calc 1 - Scaling (Ins,Bank)'!$A:$W,13+IF(O232="Revenue",1,IF(O232="Carrying Value",2,0)),FALSE),"N/A")</f>
        <v>N/A</v>
      </c>
      <c r="Q232" s="161" t="str">
        <f t="shared" si="30"/>
        <v>N/A</v>
      </c>
      <c r="R232" s="162" t="str">
        <f t="shared" si="31"/>
        <v>N/A</v>
      </c>
      <c r="S232" s="156" t="e">
        <f>VLOOKUP($E232,'Calc 1 - Scaling (Ins,Bank)'!$A:$W,16,FALSE)</f>
        <v>#N/A</v>
      </c>
      <c r="T232" s="160" t="str">
        <f>IFERROR(VLOOKUP($E232,'Calc 1 - Scaling (Ins,Bank)'!$A:$W,17+IF(S232="Revenue",1,IF(S232="Carrying Value",2,0)),FALSE),"N/A")</f>
        <v>N/A</v>
      </c>
      <c r="U232" s="161" t="str">
        <f t="shared" si="32"/>
        <v>N/A</v>
      </c>
      <c r="V232" s="162" t="str">
        <f t="shared" si="33"/>
        <v>N/A</v>
      </c>
      <c r="W232" s="156" t="e">
        <f>VLOOKUP($E232,'Calc 1 - Scaling (Ins,Bank)'!$A:$W,20,FALSE)</f>
        <v>#N/A</v>
      </c>
      <c r="X232" s="160" t="str">
        <f>IFERROR(VLOOKUP($E232,'Calc 1 - Scaling (Ins,Bank)'!$A:$W,21+IF(W232="Revenue",1,IF(W232="Carrying Value",2,0)),FALSE),"N/A")</f>
        <v>N/A</v>
      </c>
      <c r="Y232" s="161" t="str">
        <f t="shared" si="34"/>
        <v>N/A</v>
      </c>
      <c r="Z232" s="162" t="str">
        <f t="shared" si="35"/>
        <v>N/A</v>
      </c>
      <c r="AP232" s="3"/>
    </row>
    <row r="233" spans="1:42" x14ac:dyDescent="0.2">
      <c r="A233" s="68">
        <f t="shared" si="11"/>
        <v>176</v>
      </c>
      <c r="B233" s="154">
        <f>'Input 2 - Inventory'!C183</f>
        <v>0</v>
      </c>
      <c r="C233" s="155">
        <f>'Input 2 - Inventory'!E183</f>
        <v>0</v>
      </c>
      <c r="D233" s="155" t="str">
        <f>IF(OR(LEFT(E233,5)= "Asset",LEFT(E233,5)="Other"),"N/A",'Input 1 - Schedule 1'!B185 &amp; " (Ins/Bank)")</f>
        <v xml:space="preserve"> (Ins/Bank)</v>
      </c>
      <c r="E233" s="156">
        <f>'Input 2 - Inventory'!F183</f>
        <v>0</v>
      </c>
      <c r="F233" s="157">
        <f>'Input 1 - Schedule 1'!AH185</f>
        <v>0</v>
      </c>
      <c r="G233" s="157">
        <f>'Input 2 - Inventory'!R183</f>
        <v>0</v>
      </c>
      <c r="H233" s="157">
        <f>'Input 2 - Inventory'!AG183</f>
        <v>0</v>
      </c>
      <c r="I233" s="158">
        <f>'Input 2 - Inventory'!L183</f>
        <v>0</v>
      </c>
      <c r="J233" s="159">
        <f>'Input 2 - Inventory'!AA183</f>
        <v>0</v>
      </c>
      <c r="K233" s="156" t="e">
        <f>VLOOKUP($E233,'Calc 1 - Scaling (Ins,Bank)'!$A:$W,8,FALSE)</f>
        <v>#N/A</v>
      </c>
      <c r="L233" s="160" t="str">
        <f>IFERROR(VLOOKUP($E233,'Calc 1 - Scaling (Ins,Bank)'!$A:$W,9+IF($K233="Revenue",1,IF(K233="Carrying Value",2,0)),FALSE),"N/A")</f>
        <v>N/A</v>
      </c>
      <c r="M233" s="161" t="str">
        <f t="shared" si="28"/>
        <v>N/A</v>
      </c>
      <c r="N233" s="162" t="str">
        <f t="shared" si="29"/>
        <v>N/A</v>
      </c>
      <c r="O233" s="156" t="e">
        <f>VLOOKUP($E233,'Calc 1 - Scaling (Ins,Bank)'!$A:$W,12,FALSE)</f>
        <v>#N/A</v>
      </c>
      <c r="P233" s="160" t="str">
        <f>IFERROR(VLOOKUP($E233,'Calc 1 - Scaling (Ins,Bank)'!$A:$W,13+IF(O233="Revenue",1,IF(O233="Carrying Value",2,0)),FALSE),"N/A")</f>
        <v>N/A</v>
      </c>
      <c r="Q233" s="161" t="str">
        <f t="shared" si="30"/>
        <v>N/A</v>
      </c>
      <c r="R233" s="162" t="str">
        <f t="shared" si="31"/>
        <v>N/A</v>
      </c>
      <c r="S233" s="156" t="e">
        <f>VLOOKUP($E233,'Calc 1 - Scaling (Ins,Bank)'!$A:$W,16,FALSE)</f>
        <v>#N/A</v>
      </c>
      <c r="T233" s="160" t="str">
        <f>IFERROR(VLOOKUP($E233,'Calc 1 - Scaling (Ins,Bank)'!$A:$W,17+IF(S233="Revenue",1,IF(S233="Carrying Value",2,0)),FALSE),"N/A")</f>
        <v>N/A</v>
      </c>
      <c r="U233" s="161" t="str">
        <f t="shared" si="32"/>
        <v>N/A</v>
      </c>
      <c r="V233" s="162" t="str">
        <f t="shared" si="33"/>
        <v>N/A</v>
      </c>
      <c r="W233" s="156" t="e">
        <f>VLOOKUP($E233,'Calc 1 - Scaling (Ins,Bank)'!$A:$W,20,FALSE)</f>
        <v>#N/A</v>
      </c>
      <c r="X233" s="160" t="str">
        <f>IFERROR(VLOOKUP($E233,'Calc 1 - Scaling (Ins,Bank)'!$A:$W,21+IF(W233="Revenue",1,IF(W233="Carrying Value",2,0)),FALSE),"N/A")</f>
        <v>N/A</v>
      </c>
      <c r="Y233" s="161" t="str">
        <f t="shared" si="34"/>
        <v>N/A</v>
      </c>
      <c r="Z233" s="162" t="str">
        <f t="shared" si="35"/>
        <v>N/A</v>
      </c>
      <c r="AP233" s="3"/>
    </row>
    <row r="234" spans="1:42" x14ac:dyDescent="0.2">
      <c r="A234" s="68">
        <f t="shared" si="11"/>
        <v>177</v>
      </c>
      <c r="B234" s="154">
        <f>'Input 2 - Inventory'!C184</f>
        <v>0</v>
      </c>
      <c r="C234" s="155">
        <f>'Input 2 - Inventory'!E184</f>
        <v>0</v>
      </c>
      <c r="D234" s="155" t="str">
        <f>IF(OR(LEFT(E234,5)= "Asset",LEFT(E234,5)="Other"),"N/A",'Input 1 - Schedule 1'!B186 &amp; " (Ins/Bank)")</f>
        <v xml:space="preserve"> (Ins/Bank)</v>
      </c>
      <c r="E234" s="156">
        <f>'Input 2 - Inventory'!F184</f>
        <v>0</v>
      </c>
      <c r="F234" s="157">
        <f>'Input 1 - Schedule 1'!AH186</f>
        <v>0</v>
      </c>
      <c r="G234" s="157">
        <f>'Input 2 - Inventory'!R184</f>
        <v>0</v>
      </c>
      <c r="H234" s="157">
        <f>'Input 2 - Inventory'!AG184</f>
        <v>0</v>
      </c>
      <c r="I234" s="158">
        <f>'Input 2 - Inventory'!L184</f>
        <v>0</v>
      </c>
      <c r="J234" s="159">
        <f>'Input 2 - Inventory'!AA184</f>
        <v>0</v>
      </c>
      <c r="K234" s="156" t="e">
        <f>VLOOKUP($E234,'Calc 1 - Scaling (Ins,Bank)'!$A:$W,8,FALSE)</f>
        <v>#N/A</v>
      </c>
      <c r="L234" s="160" t="str">
        <f>IFERROR(VLOOKUP($E234,'Calc 1 - Scaling (Ins,Bank)'!$A:$W,9+IF($K234="Revenue",1,IF(K234="Carrying Value",2,0)),FALSE),"N/A")</f>
        <v>N/A</v>
      </c>
      <c r="M234" s="161" t="str">
        <f t="shared" si="28"/>
        <v>N/A</v>
      </c>
      <c r="N234" s="162" t="str">
        <f t="shared" si="29"/>
        <v>N/A</v>
      </c>
      <c r="O234" s="156" t="e">
        <f>VLOOKUP($E234,'Calc 1 - Scaling (Ins,Bank)'!$A:$W,12,FALSE)</f>
        <v>#N/A</v>
      </c>
      <c r="P234" s="160" t="str">
        <f>IFERROR(VLOOKUP($E234,'Calc 1 - Scaling (Ins,Bank)'!$A:$W,13+IF(O234="Revenue",1,IF(O234="Carrying Value",2,0)),FALSE),"N/A")</f>
        <v>N/A</v>
      </c>
      <c r="Q234" s="161" t="str">
        <f t="shared" si="30"/>
        <v>N/A</v>
      </c>
      <c r="R234" s="162" t="str">
        <f t="shared" si="31"/>
        <v>N/A</v>
      </c>
      <c r="S234" s="156" t="e">
        <f>VLOOKUP($E234,'Calc 1 - Scaling (Ins,Bank)'!$A:$W,16,FALSE)</f>
        <v>#N/A</v>
      </c>
      <c r="T234" s="160" t="str">
        <f>IFERROR(VLOOKUP($E234,'Calc 1 - Scaling (Ins,Bank)'!$A:$W,17+IF(S234="Revenue",1,IF(S234="Carrying Value",2,0)),FALSE),"N/A")</f>
        <v>N/A</v>
      </c>
      <c r="U234" s="161" t="str">
        <f t="shared" si="32"/>
        <v>N/A</v>
      </c>
      <c r="V234" s="162" t="str">
        <f t="shared" si="33"/>
        <v>N/A</v>
      </c>
      <c r="W234" s="156" t="e">
        <f>VLOOKUP($E234,'Calc 1 - Scaling (Ins,Bank)'!$A:$W,20,FALSE)</f>
        <v>#N/A</v>
      </c>
      <c r="X234" s="160" t="str">
        <f>IFERROR(VLOOKUP($E234,'Calc 1 - Scaling (Ins,Bank)'!$A:$W,21+IF(W234="Revenue",1,IF(W234="Carrying Value",2,0)),FALSE),"N/A")</f>
        <v>N/A</v>
      </c>
      <c r="Y234" s="161" t="str">
        <f t="shared" si="34"/>
        <v>N/A</v>
      </c>
      <c r="Z234" s="162" t="str">
        <f t="shared" si="35"/>
        <v>N/A</v>
      </c>
      <c r="AP234" s="3"/>
    </row>
    <row r="235" spans="1:42" x14ac:dyDescent="0.2">
      <c r="A235" s="68">
        <f t="shared" si="11"/>
        <v>178</v>
      </c>
      <c r="B235" s="154">
        <f>'Input 2 - Inventory'!C185</f>
        <v>0</v>
      </c>
      <c r="C235" s="155">
        <f>'Input 2 - Inventory'!E185</f>
        <v>0</v>
      </c>
      <c r="D235" s="155" t="str">
        <f>IF(OR(LEFT(E235,5)= "Asset",LEFT(E235,5)="Other"),"N/A",'Input 1 - Schedule 1'!B187 &amp; " (Ins/Bank)")</f>
        <v xml:space="preserve"> (Ins/Bank)</v>
      </c>
      <c r="E235" s="156">
        <f>'Input 2 - Inventory'!F185</f>
        <v>0</v>
      </c>
      <c r="F235" s="157">
        <f>'Input 1 - Schedule 1'!AH187</f>
        <v>0</v>
      </c>
      <c r="G235" s="157">
        <f>'Input 2 - Inventory'!R185</f>
        <v>0</v>
      </c>
      <c r="H235" s="157">
        <f>'Input 2 - Inventory'!AG185</f>
        <v>0</v>
      </c>
      <c r="I235" s="158">
        <f>'Input 2 - Inventory'!L185</f>
        <v>0</v>
      </c>
      <c r="J235" s="159">
        <f>'Input 2 - Inventory'!AA185</f>
        <v>0</v>
      </c>
      <c r="K235" s="156" t="e">
        <f>VLOOKUP($E235,'Calc 1 - Scaling (Ins,Bank)'!$A:$W,8,FALSE)</f>
        <v>#N/A</v>
      </c>
      <c r="L235" s="160" t="str">
        <f>IFERROR(VLOOKUP($E235,'Calc 1 - Scaling (Ins,Bank)'!$A:$W,9+IF($K235="Revenue",1,IF(K235="Carrying Value",2,0)),FALSE),"N/A")</f>
        <v>N/A</v>
      </c>
      <c r="M235" s="161" t="str">
        <f t="shared" si="28"/>
        <v>N/A</v>
      </c>
      <c r="N235" s="162" t="str">
        <f t="shared" si="29"/>
        <v>N/A</v>
      </c>
      <c r="O235" s="156" t="e">
        <f>VLOOKUP($E235,'Calc 1 - Scaling (Ins,Bank)'!$A:$W,12,FALSE)</f>
        <v>#N/A</v>
      </c>
      <c r="P235" s="160" t="str">
        <f>IFERROR(VLOOKUP($E235,'Calc 1 - Scaling (Ins,Bank)'!$A:$W,13+IF(O235="Revenue",1,IF(O235="Carrying Value",2,0)),FALSE),"N/A")</f>
        <v>N/A</v>
      </c>
      <c r="Q235" s="161" t="str">
        <f t="shared" si="30"/>
        <v>N/A</v>
      </c>
      <c r="R235" s="162" t="str">
        <f t="shared" si="31"/>
        <v>N/A</v>
      </c>
      <c r="S235" s="156" t="e">
        <f>VLOOKUP($E235,'Calc 1 - Scaling (Ins,Bank)'!$A:$W,16,FALSE)</f>
        <v>#N/A</v>
      </c>
      <c r="T235" s="160" t="str">
        <f>IFERROR(VLOOKUP($E235,'Calc 1 - Scaling (Ins,Bank)'!$A:$W,17+IF(S235="Revenue",1,IF(S235="Carrying Value",2,0)),FALSE),"N/A")</f>
        <v>N/A</v>
      </c>
      <c r="U235" s="161" t="str">
        <f t="shared" si="32"/>
        <v>N/A</v>
      </c>
      <c r="V235" s="162" t="str">
        <f t="shared" si="33"/>
        <v>N/A</v>
      </c>
      <c r="W235" s="156" t="e">
        <f>VLOOKUP($E235,'Calc 1 - Scaling (Ins,Bank)'!$A:$W,20,FALSE)</f>
        <v>#N/A</v>
      </c>
      <c r="X235" s="160" t="str">
        <f>IFERROR(VLOOKUP($E235,'Calc 1 - Scaling (Ins,Bank)'!$A:$W,21+IF(W235="Revenue",1,IF(W235="Carrying Value",2,0)),FALSE),"N/A")</f>
        <v>N/A</v>
      </c>
      <c r="Y235" s="161" t="str">
        <f t="shared" si="34"/>
        <v>N/A</v>
      </c>
      <c r="Z235" s="162" t="str">
        <f t="shared" si="35"/>
        <v>N/A</v>
      </c>
      <c r="AP235" s="3"/>
    </row>
    <row r="236" spans="1:42" x14ac:dyDescent="0.2">
      <c r="A236" s="68">
        <f t="shared" si="11"/>
        <v>179</v>
      </c>
      <c r="B236" s="154">
        <f>'Input 2 - Inventory'!C186</f>
        <v>0</v>
      </c>
      <c r="C236" s="155">
        <f>'Input 2 - Inventory'!E186</f>
        <v>0</v>
      </c>
      <c r="D236" s="155" t="str">
        <f>IF(OR(LEFT(E236,5)= "Asset",LEFT(E236,5)="Other"),"N/A",'Input 1 - Schedule 1'!B188 &amp; " (Ins/Bank)")</f>
        <v xml:space="preserve"> (Ins/Bank)</v>
      </c>
      <c r="E236" s="156">
        <f>'Input 2 - Inventory'!F186</f>
        <v>0</v>
      </c>
      <c r="F236" s="157">
        <f>'Input 1 - Schedule 1'!AH188</f>
        <v>0</v>
      </c>
      <c r="G236" s="157">
        <f>'Input 2 - Inventory'!R186</f>
        <v>0</v>
      </c>
      <c r="H236" s="157">
        <f>'Input 2 - Inventory'!AG186</f>
        <v>0</v>
      </c>
      <c r="I236" s="158">
        <f>'Input 2 - Inventory'!L186</f>
        <v>0</v>
      </c>
      <c r="J236" s="159">
        <f>'Input 2 - Inventory'!AA186</f>
        <v>0</v>
      </c>
      <c r="K236" s="156" t="e">
        <f>VLOOKUP($E236,'Calc 1 - Scaling (Ins,Bank)'!$A:$W,8,FALSE)</f>
        <v>#N/A</v>
      </c>
      <c r="L236" s="160" t="str">
        <f>IFERROR(VLOOKUP($E236,'Calc 1 - Scaling (Ins,Bank)'!$A:$W,9+IF($K236="Revenue",1,IF(K236="Carrying Value",2,0)),FALSE),"N/A")</f>
        <v>N/A</v>
      </c>
      <c r="M236" s="161" t="str">
        <f t="shared" si="28"/>
        <v>N/A</v>
      </c>
      <c r="N236" s="162" t="str">
        <f t="shared" si="29"/>
        <v>N/A</v>
      </c>
      <c r="O236" s="156" t="e">
        <f>VLOOKUP($E236,'Calc 1 - Scaling (Ins,Bank)'!$A:$W,12,FALSE)</f>
        <v>#N/A</v>
      </c>
      <c r="P236" s="160" t="str">
        <f>IFERROR(VLOOKUP($E236,'Calc 1 - Scaling (Ins,Bank)'!$A:$W,13+IF(O236="Revenue",1,IF(O236="Carrying Value",2,0)),FALSE),"N/A")</f>
        <v>N/A</v>
      </c>
      <c r="Q236" s="161" t="str">
        <f t="shared" si="30"/>
        <v>N/A</v>
      </c>
      <c r="R236" s="162" t="str">
        <f t="shared" si="31"/>
        <v>N/A</v>
      </c>
      <c r="S236" s="156" t="e">
        <f>VLOOKUP($E236,'Calc 1 - Scaling (Ins,Bank)'!$A:$W,16,FALSE)</f>
        <v>#N/A</v>
      </c>
      <c r="T236" s="160" t="str">
        <f>IFERROR(VLOOKUP($E236,'Calc 1 - Scaling (Ins,Bank)'!$A:$W,17+IF(S236="Revenue",1,IF(S236="Carrying Value",2,0)),FALSE),"N/A")</f>
        <v>N/A</v>
      </c>
      <c r="U236" s="161" t="str">
        <f t="shared" si="32"/>
        <v>N/A</v>
      </c>
      <c r="V236" s="162" t="str">
        <f t="shared" si="33"/>
        <v>N/A</v>
      </c>
      <c r="W236" s="156" t="e">
        <f>VLOOKUP($E236,'Calc 1 - Scaling (Ins,Bank)'!$A:$W,20,FALSE)</f>
        <v>#N/A</v>
      </c>
      <c r="X236" s="160" t="str">
        <f>IFERROR(VLOOKUP($E236,'Calc 1 - Scaling (Ins,Bank)'!$A:$W,21+IF(W236="Revenue",1,IF(W236="Carrying Value",2,0)),FALSE),"N/A")</f>
        <v>N/A</v>
      </c>
      <c r="Y236" s="161" t="str">
        <f t="shared" si="34"/>
        <v>N/A</v>
      </c>
      <c r="Z236" s="162" t="str">
        <f t="shared" si="35"/>
        <v>N/A</v>
      </c>
      <c r="AP236" s="3"/>
    </row>
    <row r="237" spans="1:42" x14ac:dyDescent="0.2">
      <c r="A237" s="68">
        <f t="shared" si="11"/>
        <v>180</v>
      </c>
      <c r="B237" s="154">
        <f>'Input 2 - Inventory'!C187</f>
        <v>0</v>
      </c>
      <c r="C237" s="155">
        <f>'Input 2 - Inventory'!E187</f>
        <v>0</v>
      </c>
      <c r="D237" s="155" t="str">
        <f>IF(OR(LEFT(E237,5)= "Asset",LEFT(E237,5)="Other"),"N/A",'Input 1 - Schedule 1'!B189 &amp; " (Ins/Bank)")</f>
        <v xml:space="preserve"> (Ins/Bank)</v>
      </c>
      <c r="E237" s="156">
        <f>'Input 2 - Inventory'!F187</f>
        <v>0</v>
      </c>
      <c r="F237" s="157">
        <f>'Input 1 - Schedule 1'!AH189</f>
        <v>0</v>
      </c>
      <c r="G237" s="157">
        <f>'Input 2 - Inventory'!R187</f>
        <v>0</v>
      </c>
      <c r="H237" s="157">
        <f>'Input 2 - Inventory'!AG187</f>
        <v>0</v>
      </c>
      <c r="I237" s="158">
        <f>'Input 2 - Inventory'!L187</f>
        <v>0</v>
      </c>
      <c r="J237" s="159">
        <f>'Input 2 - Inventory'!AA187</f>
        <v>0</v>
      </c>
      <c r="K237" s="156" t="e">
        <f>VLOOKUP($E237,'Calc 1 - Scaling (Ins,Bank)'!$A:$W,8,FALSE)</f>
        <v>#N/A</v>
      </c>
      <c r="L237" s="160" t="str">
        <f>IFERROR(VLOOKUP($E237,'Calc 1 - Scaling (Ins,Bank)'!$A:$W,9+IF($K237="Revenue",1,IF(K237="Carrying Value",2,0)),FALSE),"N/A")</f>
        <v>N/A</v>
      </c>
      <c r="M237" s="161" t="str">
        <f t="shared" si="28"/>
        <v>N/A</v>
      </c>
      <c r="N237" s="162" t="str">
        <f t="shared" si="29"/>
        <v>N/A</v>
      </c>
      <c r="O237" s="156" t="e">
        <f>VLOOKUP($E237,'Calc 1 - Scaling (Ins,Bank)'!$A:$W,12,FALSE)</f>
        <v>#N/A</v>
      </c>
      <c r="P237" s="160" t="str">
        <f>IFERROR(VLOOKUP($E237,'Calc 1 - Scaling (Ins,Bank)'!$A:$W,13+IF(O237="Revenue",1,IF(O237="Carrying Value",2,0)),FALSE),"N/A")</f>
        <v>N/A</v>
      </c>
      <c r="Q237" s="161" t="str">
        <f t="shared" si="30"/>
        <v>N/A</v>
      </c>
      <c r="R237" s="162" t="str">
        <f t="shared" si="31"/>
        <v>N/A</v>
      </c>
      <c r="S237" s="156" t="e">
        <f>VLOOKUP($E237,'Calc 1 - Scaling (Ins,Bank)'!$A:$W,16,FALSE)</f>
        <v>#N/A</v>
      </c>
      <c r="T237" s="160" t="str">
        <f>IFERROR(VLOOKUP($E237,'Calc 1 - Scaling (Ins,Bank)'!$A:$W,17+IF(S237="Revenue",1,IF(S237="Carrying Value",2,0)),FALSE),"N/A")</f>
        <v>N/A</v>
      </c>
      <c r="U237" s="161" t="str">
        <f t="shared" si="32"/>
        <v>N/A</v>
      </c>
      <c r="V237" s="162" t="str">
        <f t="shared" si="33"/>
        <v>N/A</v>
      </c>
      <c r="W237" s="156" t="e">
        <f>VLOOKUP($E237,'Calc 1 - Scaling (Ins,Bank)'!$A:$W,20,FALSE)</f>
        <v>#N/A</v>
      </c>
      <c r="X237" s="160" t="str">
        <f>IFERROR(VLOOKUP($E237,'Calc 1 - Scaling (Ins,Bank)'!$A:$W,21+IF(W237="Revenue",1,IF(W237="Carrying Value",2,0)),FALSE),"N/A")</f>
        <v>N/A</v>
      </c>
      <c r="Y237" s="161" t="str">
        <f t="shared" si="34"/>
        <v>N/A</v>
      </c>
      <c r="Z237" s="162" t="str">
        <f t="shared" si="35"/>
        <v>N/A</v>
      </c>
      <c r="AP237" s="3"/>
    </row>
    <row r="238" spans="1:42" x14ac:dyDescent="0.2">
      <c r="A238" s="68">
        <f t="shared" si="11"/>
        <v>181</v>
      </c>
      <c r="B238" s="154">
        <f>'Input 2 - Inventory'!C188</f>
        <v>0</v>
      </c>
      <c r="C238" s="155">
        <f>'Input 2 - Inventory'!E188</f>
        <v>0</v>
      </c>
      <c r="D238" s="155" t="str">
        <f>IF(OR(LEFT(E238,5)= "Asset",LEFT(E238,5)="Other"),"N/A",'Input 1 - Schedule 1'!B190 &amp; " (Ins/Bank)")</f>
        <v xml:space="preserve"> (Ins/Bank)</v>
      </c>
      <c r="E238" s="156">
        <f>'Input 2 - Inventory'!F188</f>
        <v>0</v>
      </c>
      <c r="F238" s="157">
        <f>'Input 1 - Schedule 1'!AH190</f>
        <v>0</v>
      </c>
      <c r="G238" s="157">
        <f>'Input 2 - Inventory'!R188</f>
        <v>0</v>
      </c>
      <c r="H238" s="157">
        <f>'Input 2 - Inventory'!AG188</f>
        <v>0</v>
      </c>
      <c r="I238" s="158">
        <f>'Input 2 - Inventory'!L188</f>
        <v>0</v>
      </c>
      <c r="J238" s="159">
        <f>'Input 2 - Inventory'!AA188</f>
        <v>0</v>
      </c>
      <c r="K238" s="156" t="e">
        <f>VLOOKUP($E238,'Calc 1 - Scaling (Ins,Bank)'!$A:$W,8,FALSE)</f>
        <v>#N/A</v>
      </c>
      <c r="L238" s="160" t="str">
        <f>IFERROR(VLOOKUP($E238,'Calc 1 - Scaling (Ins,Bank)'!$A:$W,9+IF($K238="Revenue",1,IF(K238="Carrying Value",2,0)),FALSE),"N/A")</f>
        <v>N/A</v>
      </c>
      <c r="M238" s="161" t="str">
        <f t="shared" si="28"/>
        <v>N/A</v>
      </c>
      <c r="N238" s="162" t="str">
        <f t="shared" si="29"/>
        <v>N/A</v>
      </c>
      <c r="O238" s="156" t="e">
        <f>VLOOKUP($E238,'Calc 1 - Scaling (Ins,Bank)'!$A:$W,12,FALSE)</f>
        <v>#N/A</v>
      </c>
      <c r="P238" s="160" t="str">
        <f>IFERROR(VLOOKUP($E238,'Calc 1 - Scaling (Ins,Bank)'!$A:$W,13+IF(O238="Revenue",1,IF(O238="Carrying Value",2,0)),FALSE),"N/A")</f>
        <v>N/A</v>
      </c>
      <c r="Q238" s="161" t="str">
        <f t="shared" si="30"/>
        <v>N/A</v>
      </c>
      <c r="R238" s="162" t="str">
        <f t="shared" si="31"/>
        <v>N/A</v>
      </c>
      <c r="S238" s="156" t="e">
        <f>VLOOKUP($E238,'Calc 1 - Scaling (Ins,Bank)'!$A:$W,16,FALSE)</f>
        <v>#N/A</v>
      </c>
      <c r="T238" s="160" t="str">
        <f>IFERROR(VLOOKUP($E238,'Calc 1 - Scaling (Ins,Bank)'!$A:$W,17+IF(S238="Revenue",1,IF(S238="Carrying Value",2,0)),FALSE),"N/A")</f>
        <v>N/A</v>
      </c>
      <c r="U238" s="161" t="str">
        <f t="shared" si="32"/>
        <v>N/A</v>
      </c>
      <c r="V238" s="162" t="str">
        <f t="shared" si="33"/>
        <v>N/A</v>
      </c>
      <c r="W238" s="156" t="e">
        <f>VLOOKUP($E238,'Calc 1 - Scaling (Ins,Bank)'!$A:$W,20,FALSE)</f>
        <v>#N/A</v>
      </c>
      <c r="X238" s="160" t="str">
        <f>IFERROR(VLOOKUP($E238,'Calc 1 - Scaling (Ins,Bank)'!$A:$W,21+IF(W238="Revenue",1,IF(W238="Carrying Value",2,0)),FALSE),"N/A")</f>
        <v>N/A</v>
      </c>
      <c r="Y238" s="161" t="str">
        <f t="shared" si="34"/>
        <v>N/A</v>
      </c>
      <c r="Z238" s="162" t="str">
        <f t="shared" si="35"/>
        <v>N/A</v>
      </c>
      <c r="AP238" s="3"/>
    </row>
    <row r="239" spans="1:42" x14ac:dyDescent="0.2">
      <c r="A239" s="68">
        <f t="shared" si="11"/>
        <v>182</v>
      </c>
      <c r="B239" s="154">
        <f>'Input 2 - Inventory'!C189</f>
        <v>0</v>
      </c>
      <c r="C239" s="155">
        <f>'Input 2 - Inventory'!E189</f>
        <v>0</v>
      </c>
      <c r="D239" s="155" t="str">
        <f>IF(OR(LEFT(E239,5)= "Asset",LEFT(E239,5)="Other"),"N/A",'Input 1 - Schedule 1'!B191 &amp; " (Ins/Bank)")</f>
        <v xml:space="preserve"> (Ins/Bank)</v>
      </c>
      <c r="E239" s="156">
        <f>'Input 2 - Inventory'!F189</f>
        <v>0</v>
      </c>
      <c r="F239" s="157">
        <f>'Input 1 - Schedule 1'!AH191</f>
        <v>0</v>
      </c>
      <c r="G239" s="157">
        <f>'Input 2 - Inventory'!R189</f>
        <v>0</v>
      </c>
      <c r="H239" s="157">
        <f>'Input 2 - Inventory'!AG189</f>
        <v>0</v>
      </c>
      <c r="I239" s="158">
        <f>'Input 2 - Inventory'!L189</f>
        <v>0</v>
      </c>
      <c r="J239" s="159">
        <f>'Input 2 - Inventory'!AA189</f>
        <v>0</v>
      </c>
      <c r="K239" s="156" t="e">
        <f>VLOOKUP($E239,'Calc 1 - Scaling (Ins,Bank)'!$A:$W,8,FALSE)</f>
        <v>#N/A</v>
      </c>
      <c r="L239" s="160" t="str">
        <f>IFERROR(VLOOKUP($E239,'Calc 1 - Scaling (Ins,Bank)'!$A:$W,9+IF($K239="Revenue",1,IF(K239="Carrying Value",2,0)),FALSE),"N/A")</f>
        <v>N/A</v>
      </c>
      <c r="M239" s="161" t="str">
        <f t="shared" si="28"/>
        <v>N/A</v>
      </c>
      <c r="N239" s="162" t="str">
        <f t="shared" si="29"/>
        <v>N/A</v>
      </c>
      <c r="O239" s="156" t="e">
        <f>VLOOKUP($E239,'Calc 1 - Scaling (Ins,Bank)'!$A:$W,12,FALSE)</f>
        <v>#N/A</v>
      </c>
      <c r="P239" s="160" t="str">
        <f>IFERROR(VLOOKUP($E239,'Calc 1 - Scaling (Ins,Bank)'!$A:$W,13+IF(O239="Revenue",1,IF(O239="Carrying Value",2,0)),FALSE),"N/A")</f>
        <v>N/A</v>
      </c>
      <c r="Q239" s="161" t="str">
        <f t="shared" si="30"/>
        <v>N/A</v>
      </c>
      <c r="R239" s="162" t="str">
        <f t="shared" si="31"/>
        <v>N/A</v>
      </c>
      <c r="S239" s="156" t="e">
        <f>VLOOKUP($E239,'Calc 1 - Scaling (Ins,Bank)'!$A:$W,16,FALSE)</f>
        <v>#N/A</v>
      </c>
      <c r="T239" s="160" t="str">
        <f>IFERROR(VLOOKUP($E239,'Calc 1 - Scaling (Ins,Bank)'!$A:$W,17+IF(S239="Revenue",1,IF(S239="Carrying Value",2,0)),FALSE),"N/A")</f>
        <v>N/A</v>
      </c>
      <c r="U239" s="161" t="str">
        <f t="shared" si="32"/>
        <v>N/A</v>
      </c>
      <c r="V239" s="162" t="str">
        <f t="shared" si="33"/>
        <v>N/A</v>
      </c>
      <c r="W239" s="156" t="e">
        <f>VLOOKUP($E239,'Calc 1 - Scaling (Ins,Bank)'!$A:$W,20,FALSE)</f>
        <v>#N/A</v>
      </c>
      <c r="X239" s="160" t="str">
        <f>IFERROR(VLOOKUP($E239,'Calc 1 - Scaling (Ins,Bank)'!$A:$W,21+IF(W239="Revenue",1,IF(W239="Carrying Value",2,0)),FALSE),"N/A")</f>
        <v>N/A</v>
      </c>
      <c r="Y239" s="161" t="str">
        <f t="shared" si="34"/>
        <v>N/A</v>
      </c>
      <c r="Z239" s="162" t="str">
        <f t="shared" si="35"/>
        <v>N/A</v>
      </c>
      <c r="AP239" s="3"/>
    </row>
    <row r="240" spans="1:42" x14ac:dyDescent="0.2">
      <c r="A240" s="68">
        <f t="shared" si="11"/>
        <v>183</v>
      </c>
      <c r="B240" s="154">
        <f>'Input 2 - Inventory'!C190</f>
        <v>0</v>
      </c>
      <c r="C240" s="155">
        <f>'Input 2 - Inventory'!E190</f>
        <v>0</v>
      </c>
      <c r="D240" s="155" t="str">
        <f>IF(OR(LEFT(E240,5)= "Asset",LEFT(E240,5)="Other"),"N/A",'Input 1 - Schedule 1'!B192 &amp; " (Ins/Bank)")</f>
        <v xml:space="preserve"> (Ins/Bank)</v>
      </c>
      <c r="E240" s="156">
        <f>'Input 2 - Inventory'!F190</f>
        <v>0</v>
      </c>
      <c r="F240" s="157">
        <f>'Input 1 - Schedule 1'!AH192</f>
        <v>0</v>
      </c>
      <c r="G240" s="157">
        <f>'Input 2 - Inventory'!R190</f>
        <v>0</v>
      </c>
      <c r="H240" s="157">
        <f>'Input 2 - Inventory'!AG190</f>
        <v>0</v>
      </c>
      <c r="I240" s="158">
        <f>'Input 2 - Inventory'!L190</f>
        <v>0</v>
      </c>
      <c r="J240" s="159">
        <f>'Input 2 - Inventory'!AA190</f>
        <v>0</v>
      </c>
      <c r="K240" s="156" t="e">
        <f>VLOOKUP($E240,'Calc 1 - Scaling (Ins,Bank)'!$A:$W,8,FALSE)</f>
        <v>#N/A</v>
      </c>
      <c r="L240" s="160" t="str">
        <f>IFERROR(VLOOKUP($E240,'Calc 1 - Scaling (Ins,Bank)'!$A:$W,9+IF($K240="Revenue",1,IF(K240="Carrying Value",2,0)),FALSE),"N/A")</f>
        <v>N/A</v>
      </c>
      <c r="M240" s="161" t="str">
        <f t="shared" si="28"/>
        <v>N/A</v>
      </c>
      <c r="N240" s="162" t="str">
        <f t="shared" si="29"/>
        <v>N/A</v>
      </c>
      <c r="O240" s="156" t="e">
        <f>VLOOKUP($E240,'Calc 1 - Scaling (Ins,Bank)'!$A:$W,12,FALSE)</f>
        <v>#N/A</v>
      </c>
      <c r="P240" s="160" t="str">
        <f>IFERROR(VLOOKUP($E240,'Calc 1 - Scaling (Ins,Bank)'!$A:$W,13+IF(O240="Revenue",1,IF(O240="Carrying Value",2,0)),FALSE),"N/A")</f>
        <v>N/A</v>
      </c>
      <c r="Q240" s="161" t="str">
        <f t="shared" si="30"/>
        <v>N/A</v>
      </c>
      <c r="R240" s="162" t="str">
        <f t="shared" si="31"/>
        <v>N/A</v>
      </c>
      <c r="S240" s="156" t="e">
        <f>VLOOKUP($E240,'Calc 1 - Scaling (Ins,Bank)'!$A:$W,16,FALSE)</f>
        <v>#N/A</v>
      </c>
      <c r="T240" s="160" t="str">
        <f>IFERROR(VLOOKUP($E240,'Calc 1 - Scaling (Ins,Bank)'!$A:$W,17+IF(S240="Revenue",1,IF(S240="Carrying Value",2,0)),FALSE),"N/A")</f>
        <v>N/A</v>
      </c>
      <c r="U240" s="161" t="str">
        <f t="shared" si="32"/>
        <v>N/A</v>
      </c>
      <c r="V240" s="162" t="str">
        <f t="shared" si="33"/>
        <v>N/A</v>
      </c>
      <c r="W240" s="156" t="e">
        <f>VLOOKUP($E240,'Calc 1 - Scaling (Ins,Bank)'!$A:$W,20,FALSE)</f>
        <v>#N/A</v>
      </c>
      <c r="X240" s="160" t="str">
        <f>IFERROR(VLOOKUP($E240,'Calc 1 - Scaling (Ins,Bank)'!$A:$W,21+IF(W240="Revenue",1,IF(W240="Carrying Value",2,0)),FALSE),"N/A")</f>
        <v>N/A</v>
      </c>
      <c r="Y240" s="161" t="str">
        <f t="shared" si="34"/>
        <v>N/A</v>
      </c>
      <c r="Z240" s="162" t="str">
        <f t="shared" si="35"/>
        <v>N/A</v>
      </c>
      <c r="AP240" s="3"/>
    </row>
    <row r="241" spans="1:42" x14ac:dyDescent="0.2">
      <c r="A241" s="68">
        <f t="shared" si="11"/>
        <v>184</v>
      </c>
      <c r="B241" s="154">
        <f>'Input 2 - Inventory'!C191</f>
        <v>0</v>
      </c>
      <c r="C241" s="155">
        <f>'Input 2 - Inventory'!E191</f>
        <v>0</v>
      </c>
      <c r="D241" s="155" t="str">
        <f>IF(OR(LEFT(E241,5)= "Asset",LEFT(E241,5)="Other"),"N/A",'Input 1 - Schedule 1'!B193 &amp; " (Ins/Bank)")</f>
        <v xml:space="preserve"> (Ins/Bank)</v>
      </c>
      <c r="E241" s="156">
        <f>'Input 2 - Inventory'!F191</f>
        <v>0</v>
      </c>
      <c r="F241" s="157">
        <f>'Input 1 - Schedule 1'!AH193</f>
        <v>0</v>
      </c>
      <c r="G241" s="157">
        <f>'Input 2 - Inventory'!R191</f>
        <v>0</v>
      </c>
      <c r="H241" s="157">
        <f>'Input 2 - Inventory'!AG191</f>
        <v>0</v>
      </c>
      <c r="I241" s="158">
        <f>'Input 2 - Inventory'!L191</f>
        <v>0</v>
      </c>
      <c r="J241" s="159">
        <f>'Input 2 - Inventory'!AA191</f>
        <v>0</v>
      </c>
      <c r="K241" s="156" t="e">
        <f>VLOOKUP($E241,'Calc 1 - Scaling (Ins,Bank)'!$A:$W,8,FALSE)</f>
        <v>#N/A</v>
      </c>
      <c r="L241" s="160" t="str">
        <f>IFERROR(VLOOKUP($E241,'Calc 1 - Scaling (Ins,Bank)'!$A:$W,9+IF($K241="Revenue",1,IF(K241="Carrying Value",2,0)),FALSE),"N/A")</f>
        <v>N/A</v>
      </c>
      <c r="M241" s="161" t="str">
        <f t="shared" si="28"/>
        <v>N/A</v>
      </c>
      <c r="N241" s="162" t="str">
        <f t="shared" si="29"/>
        <v>N/A</v>
      </c>
      <c r="O241" s="156" t="e">
        <f>VLOOKUP($E241,'Calc 1 - Scaling (Ins,Bank)'!$A:$W,12,FALSE)</f>
        <v>#N/A</v>
      </c>
      <c r="P241" s="160" t="str">
        <f>IFERROR(VLOOKUP($E241,'Calc 1 - Scaling (Ins,Bank)'!$A:$W,13+IF(O241="Revenue",1,IF(O241="Carrying Value",2,0)),FALSE),"N/A")</f>
        <v>N/A</v>
      </c>
      <c r="Q241" s="161" t="str">
        <f t="shared" si="30"/>
        <v>N/A</v>
      </c>
      <c r="R241" s="162" t="str">
        <f t="shared" si="31"/>
        <v>N/A</v>
      </c>
      <c r="S241" s="156" t="e">
        <f>VLOOKUP($E241,'Calc 1 - Scaling (Ins,Bank)'!$A:$W,16,FALSE)</f>
        <v>#N/A</v>
      </c>
      <c r="T241" s="160" t="str">
        <f>IFERROR(VLOOKUP($E241,'Calc 1 - Scaling (Ins,Bank)'!$A:$W,17+IF(S241="Revenue",1,IF(S241="Carrying Value",2,0)),FALSE),"N/A")</f>
        <v>N/A</v>
      </c>
      <c r="U241" s="161" t="str">
        <f t="shared" si="32"/>
        <v>N/A</v>
      </c>
      <c r="V241" s="162" t="str">
        <f t="shared" si="33"/>
        <v>N/A</v>
      </c>
      <c r="W241" s="156" t="e">
        <f>VLOOKUP($E241,'Calc 1 - Scaling (Ins,Bank)'!$A:$W,20,FALSE)</f>
        <v>#N/A</v>
      </c>
      <c r="X241" s="160" t="str">
        <f>IFERROR(VLOOKUP($E241,'Calc 1 - Scaling (Ins,Bank)'!$A:$W,21+IF(W241="Revenue",1,IF(W241="Carrying Value",2,0)),FALSE),"N/A")</f>
        <v>N/A</v>
      </c>
      <c r="Y241" s="161" t="str">
        <f t="shared" si="34"/>
        <v>N/A</v>
      </c>
      <c r="Z241" s="162" t="str">
        <f t="shared" si="35"/>
        <v>N/A</v>
      </c>
      <c r="AP241" s="3"/>
    </row>
    <row r="242" spans="1:42" x14ac:dyDescent="0.2">
      <c r="A242" s="68">
        <f t="shared" si="11"/>
        <v>185</v>
      </c>
      <c r="B242" s="154">
        <f>'Input 2 - Inventory'!C192</f>
        <v>0</v>
      </c>
      <c r="C242" s="155">
        <f>'Input 2 - Inventory'!E192</f>
        <v>0</v>
      </c>
      <c r="D242" s="155" t="str">
        <f>IF(OR(LEFT(E242,5)= "Asset",LEFT(E242,5)="Other"),"N/A",'Input 1 - Schedule 1'!B194 &amp; " (Ins/Bank)")</f>
        <v xml:space="preserve"> (Ins/Bank)</v>
      </c>
      <c r="E242" s="156">
        <f>'Input 2 - Inventory'!F192</f>
        <v>0</v>
      </c>
      <c r="F242" s="157">
        <f>'Input 1 - Schedule 1'!AH194</f>
        <v>0</v>
      </c>
      <c r="G242" s="157">
        <f>'Input 2 - Inventory'!R192</f>
        <v>0</v>
      </c>
      <c r="H242" s="157">
        <f>'Input 2 - Inventory'!AG192</f>
        <v>0</v>
      </c>
      <c r="I242" s="158">
        <f>'Input 2 - Inventory'!L192</f>
        <v>0</v>
      </c>
      <c r="J242" s="159">
        <f>'Input 2 - Inventory'!AA192</f>
        <v>0</v>
      </c>
      <c r="K242" s="156" t="e">
        <f>VLOOKUP($E242,'Calc 1 - Scaling (Ins,Bank)'!$A:$W,8,FALSE)</f>
        <v>#N/A</v>
      </c>
      <c r="L242" s="160" t="str">
        <f>IFERROR(VLOOKUP($E242,'Calc 1 - Scaling (Ins,Bank)'!$A:$W,9+IF($K242="Revenue",1,IF(K242="Carrying Value",2,0)),FALSE),"N/A")</f>
        <v>N/A</v>
      </c>
      <c r="M242" s="161" t="str">
        <f t="shared" si="28"/>
        <v>N/A</v>
      </c>
      <c r="N242" s="162" t="str">
        <f t="shared" si="29"/>
        <v>N/A</v>
      </c>
      <c r="O242" s="156" t="e">
        <f>VLOOKUP($E242,'Calc 1 - Scaling (Ins,Bank)'!$A:$W,12,FALSE)</f>
        <v>#N/A</v>
      </c>
      <c r="P242" s="160" t="str">
        <f>IFERROR(VLOOKUP($E242,'Calc 1 - Scaling (Ins,Bank)'!$A:$W,13+IF(O242="Revenue",1,IF(O242="Carrying Value",2,0)),FALSE),"N/A")</f>
        <v>N/A</v>
      </c>
      <c r="Q242" s="161" t="str">
        <f t="shared" si="30"/>
        <v>N/A</v>
      </c>
      <c r="R242" s="162" t="str">
        <f t="shared" si="31"/>
        <v>N/A</v>
      </c>
      <c r="S242" s="156" t="e">
        <f>VLOOKUP($E242,'Calc 1 - Scaling (Ins,Bank)'!$A:$W,16,FALSE)</f>
        <v>#N/A</v>
      </c>
      <c r="T242" s="160" t="str">
        <f>IFERROR(VLOOKUP($E242,'Calc 1 - Scaling (Ins,Bank)'!$A:$W,17+IF(S242="Revenue",1,IF(S242="Carrying Value",2,0)),FALSE),"N/A")</f>
        <v>N/A</v>
      </c>
      <c r="U242" s="161" t="str">
        <f t="shared" si="32"/>
        <v>N/A</v>
      </c>
      <c r="V242" s="162" t="str">
        <f t="shared" si="33"/>
        <v>N/A</v>
      </c>
      <c r="W242" s="156" t="e">
        <f>VLOOKUP($E242,'Calc 1 - Scaling (Ins,Bank)'!$A:$W,20,FALSE)</f>
        <v>#N/A</v>
      </c>
      <c r="X242" s="160" t="str">
        <f>IFERROR(VLOOKUP($E242,'Calc 1 - Scaling (Ins,Bank)'!$A:$W,21+IF(W242="Revenue",1,IF(W242="Carrying Value",2,0)),FALSE),"N/A")</f>
        <v>N/A</v>
      </c>
      <c r="Y242" s="161" t="str">
        <f t="shared" si="34"/>
        <v>N/A</v>
      </c>
      <c r="Z242" s="162" t="str">
        <f t="shared" si="35"/>
        <v>N/A</v>
      </c>
      <c r="AP242" s="3"/>
    </row>
    <row r="243" spans="1:42" x14ac:dyDescent="0.2">
      <c r="A243" s="68">
        <f t="shared" si="11"/>
        <v>186</v>
      </c>
      <c r="B243" s="154">
        <f>'Input 2 - Inventory'!C193</f>
        <v>0</v>
      </c>
      <c r="C243" s="155">
        <f>'Input 2 - Inventory'!E193</f>
        <v>0</v>
      </c>
      <c r="D243" s="155" t="str">
        <f>IF(OR(LEFT(E243,5)= "Asset",LEFT(E243,5)="Other"),"N/A",'Input 1 - Schedule 1'!B195 &amp; " (Ins/Bank)")</f>
        <v xml:space="preserve"> (Ins/Bank)</v>
      </c>
      <c r="E243" s="156">
        <f>'Input 2 - Inventory'!F193</f>
        <v>0</v>
      </c>
      <c r="F243" s="157">
        <f>'Input 1 - Schedule 1'!AH195</f>
        <v>0</v>
      </c>
      <c r="G243" s="157">
        <f>'Input 2 - Inventory'!R193</f>
        <v>0</v>
      </c>
      <c r="H243" s="157">
        <f>'Input 2 - Inventory'!AG193</f>
        <v>0</v>
      </c>
      <c r="I243" s="158">
        <f>'Input 2 - Inventory'!L193</f>
        <v>0</v>
      </c>
      <c r="J243" s="159">
        <f>'Input 2 - Inventory'!AA193</f>
        <v>0</v>
      </c>
      <c r="K243" s="156" t="e">
        <f>VLOOKUP($E243,'Calc 1 - Scaling (Ins,Bank)'!$A:$W,8,FALSE)</f>
        <v>#N/A</v>
      </c>
      <c r="L243" s="160" t="str">
        <f>IFERROR(VLOOKUP($E243,'Calc 1 - Scaling (Ins,Bank)'!$A:$W,9+IF($K243="Revenue",1,IF(K243="Carrying Value",2,0)),FALSE),"N/A")</f>
        <v>N/A</v>
      </c>
      <c r="M243" s="161" t="str">
        <f t="shared" si="28"/>
        <v>N/A</v>
      </c>
      <c r="N243" s="162" t="str">
        <f t="shared" si="29"/>
        <v>N/A</v>
      </c>
      <c r="O243" s="156" t="e">
        <f>VLOOKUP($E243,'Calc 1 - Scaling (Ins,Bank)'!$A:$W,12,FALSE)</f>
        <v>#N/A</v>
      </c>
      <c r="P243" s="160" t="str">
        <f>IFERROR(VLOOKUP($E243,'Calc 1 - Scaling (Ins,Bank)'!$A:$W,13+IF(O243="Revenue",1,IF(O243="Carrying Value",2,0)),FALSE),"N/A")</f>
        <v>N/A</v>
      </c>
      <c r="Q243" s="161" t="str">
        <f t="shared" si="30"/>
        <v>N/A</v>
      </c>
      <c r="R243" s="162" t="str">
        <f t="shared" si="31"/>
        <v>N/A</v>
      </c>
      <c r="S243" s="156" t="e">
        <f>VLOOKUP($E243,'Calc 1 - Scaling (Ins,Bank)'!$A:$W,16,FALSE)</f>
        <v>#N/A</v>
      </c>
      <c r="T243" s="160" t="str">
        <f>IFERROR(VLOOKUP($E243,'Calc 1 - Scaling (Ins,Bank)'!$A:$W,17+IF(S243="Revenue",1,IF(S243="Carrying Value",2,0)),FALSE),"N/A")</f>
        <v>N/A</v>
      </c>
      <c r="U243" s="161" t="str">
        <f t="shared" si="32"/>
        <v>N/A</v>
      </c>
      <c r="V243" s="162" t="str">
        <f t="shared" si="33"/>
        <v>N/A</v>
      </c>
      <c r="W243" s="156" t="e">
        <f>VLOOKUP($E243,'Calc 1 - Scaling (Ins,Bank)'!$A:$W,20,FALSE)</f>
        <v>#N/A</v>
      </c>
      <c r="X243" s="160" t="str">
        <f>IFERROR(VLOOKUP($E243,'Calc 1 - Scaling (Ins,Bank)'!$A:$W,21+IF(W243="Revenue",1,IF(W243="Carrying Value",2,0)),FALSE),"N/A")</f>
        <v>N/A</v>
      </c>
      <c r="Y243" s="161" t="str">
        <f t="shared" si="34"/>
        <v>N/A</v>
      </c>
      <c r="Z243" s="162" t="str">
        <f t="shared" si="35"/>
        <v>N/A</v>
      </c>
      <c r="AP243" s="3"/>
    </row>
    <row r="244" spans="1:42" x14ac:dyDescent="0.2">
      <c r="A244" s="68">
        <f t="shared" si="11"/>
        <v>187</v>
      </c>
      <c r="B244" s="154">
        <f>'Input 2 - Inventory'!C194</f>
        <v>0</v>
      </c>
      <c r="C244" s="155">
        <f>'Input 2 - Inventory'!E194</f>
        <v>0</v>
      </c>
      <c r="D244" s="155" t="str">
        <f>IF(OR(LEFT(E244,5)= "Asset",LEFT(E244,5)="Other"),"N/A",'Input 1 - Schedule 1'!B196 &amp; " (Ins/Bank)")</f>
        <v xml:space="preserve"> (Ins/Bank)</v>
      </c>
      <c r="E244" s="156">
        <f>'Input 2 - Inventory'!F194</f>
        <v>0</v>
      </c>
      <c r="F244" s="157">
        <f>'Input 1 - Schedule 1'!AH196</f>
        <v>0</v>
      </c>
      <c r="G244" s="157">
        <f>'Input 2 - Inventory'!R194</f>
        <v>0</v>
      </c>
      <c r="H244" s="157">
        <f>'Input 2 - Inventory'!AG194</f>
        <v>0</v>
      </c>
      <c r="I244" s="158">
        <f>'Input 2 - Inventory'!L194</f>
        <v>0</v>
      </c>
      <c r="J244" s="159">
        <f>'Input 2 - Inventory'!AA194</f>
        <v>0</v>
      </c>
      <c r="K244" s="156" t="e">
        <f>VLOOKUP($E244,'Calc 1 - Scaling (Ins,Bank)'!$A:$W,8,FALSE)</f>
        <v>#N/A</v>
      </c>
      <c r="L244" s="160" t="str">
        <f>IFERROR(VLOOKUP($E244,'Calc 1 - Scaling (Ins,Bank)'!$A:$W,9+IF($K244="Revenue",1,IF(K244="Carrying Value",2,0)),FALSE),"N/A")</f>
        <v>N/A</v>
      </c>
      <c r="M244" s="161" t="str">
        <f t="shared" si="28"/>
        <v>N/A</v>
      </c>
      <c r="N244" s="162" t="str">
        <f t="shared" si="29"/>
        <v>N/A</v>
      </c>
      <c r="O244" s="156" t="e">
        <f>VLOOKUP($E244,'Calc 1 - Scaling (Ins,Bank)'!$A:$W,12,FALSE)</f>
        <v>#N/A</v>
      </c>
      <c r="P244" s="160" t="str">
        <f>IFERROR(VLOOKUP($E244,'Calc 1 - Scaling (Ins,Bank)'!$A:$W,13+IF(O244="Revenue",1,IF(O244="Carrying Value",2,0)),FALSE),"N/A")</f>
        <v>N/A</v>
      </c>
      <c r="Q244" s="161" t="str">
        <f t="shared" si="30"/>
        <v>N/A</v>
      </c>
      <c r="R244" s="162" t="str">
        <f t="shared" si="31"/>
        <v>N/A</v>
      </c>
      <c r="S244" s="156" t="e">
        <f>VLOOKUP($E244,'Calc 1 - Scaling (Ins,Bank)'!$A:$W,16,FALSE)</f>
        <v>#N/A</v>
      </c>
      <c r="T244" s="160" t="str">
        <f>IFERROR(VLOOKUP($E244,'Calc 1 - Scaling (Ins,Bank)'!$A:$W,17+IF(S244="Revenue",1,IF(S244="Carrying Value",2,0)),FALSE),"N/A")</f>
        <v>N/A</v>
      </c>
      <c r="U244" s="161" t="str">
        <f t="shared" si="32"/>
        <v>N/A</v>
      </c>
      <c r="V244" s="162" t="str">
        <f t="shared" si="33"/>
        <v>N/A</v>
      </c>
      <c r="W244" s="156" t="e">
        <f>VLOOKUP($E244,'Calc 1 - Scaling (Ins,Bank)'!$A:$W,20,FALSE)</f>
        <v>#N/A</v>
      </c>
      <c r="X244" s="160" t="str">
        <f>IFERROR(VLOOKUP($E244,'Calc 1 - Scaling (Ins,Bank)'!$A:$W,21+IF(W244="Revenue",1,IF(W244="Carrying Value",2,0)),FALSE),"N/A")</f>
        <v>N/A</v>
      </c>
      <c r="Y244" s="161" t="str">
        <f t="shared" si="34"/>
        <v>N/A</v>
      </c>
      <c r="Z244" s="162" t="str">
        <f t="shared" si="35"/>
        <v>N/A</v>
      </c>
      <c r="AP244" s="3"/>
    </row>
    <row r="245" spans="1:42" x14ac:dyDescent="0.2">
      <c r="A245" s="68">
        <f t="shared" si="11"/>
        <v>188</v>
      </c>
      <c r="B245" s="154">
        <f>'Input 2 - Inventory'!C195</f>
        <v>0</v>
      </c>
      <c r="C245" s="155">
        <f>'Input 2 - Inventory'!E195</f>
        <v>0</v>
      </c>
      <c r="D245" s="155" t="str">
        <f>IF(OR(LEFT(E245,5)= "Asset",LEFT(E245,5)="Other"),"N/A",'Input 1 - Schedule 1'!B197 &amp; " (Ins/Bank)")</f>
        <v xml:space="preserve"> (Ins/Bank)</v>
      </c>
      <c r="E245" s="156">
        <f>'Input 2 - Inventory'!F195</f>
        <v>0</v>
      </c>
      <c r="F245" s="157">
        <f>'Input 1 - Schedule 1'!AH197</f>
        <v>0</v>
      </c>
      <c r="G245" s="157">
        <f>'Input 2 - Inventory'!R195</f>
        <v>0</v>
      </c>
      <c r="H245" s="157">
        <f>'Input 2 - Inventory'!AG195</f>
        <v>0</v>
      </c>
      <c r="I245" s="158">
        <f>'Input 2 - Inventory'!L195</f>
        <v>0</v>
      </c>
      <c r="J245" s="159">
        <f>'Input 2 - Inventory'!AA195</f>
        <v>0</v>
      </c>
      <c r="K245" s="156" t="e">
        <f>VLOOKUP($E245,'Calc 1 - Scaling (Ins,Bank)'!$A:$W,8,FALSE)</f>
        <v>#N/A</v>
      </c>
      <c r="L245" s="160" t="str">
        <f>IFERROR(VLOOKUP($E245,'Calc 1 - Scaling (Ins,Bank)'!$A:$W,9+IF($K245="Revenue",1,IF(K245="Carrying Value",2,0)),FALSE),"N/A")</f>
        <v>N/A</v>
      </c>
      <c r="M245" s="161" t="str">
        <f t="shared" si="28"/>
        <v>N/A</v>
      </c>
      <c r="N245" s="162" t="str">
        <f t="shared" si="29"/>
        <v>N/A</v>
      </c>
      <c r="O245" s="156" t="e">
        <f>VLOOKUP($E245,'Calc 1 - Scaling (Ins,Bank)'!$A:$W,12,FALSE)</f>
        <v>#N/A</v>
      </c>
      <c r="P245" s="160" t="str">
        <f>IFERROR(VLOOKUP($E245,'Calc 1 - Scaling (Ins,Bank)'!$A:$W,13+IF(O245="Revenue",1,IF(O245="Carrying Value",2,0)),FALSE),"N/A")</f>
        <v>N/A</v>
      </c>
      <c r="Q245" s="161" t="str">
        <f t="shared" si="30"/>
        <v>N/A</v>
      </c>
      <c r="R245" s="162" t="str">
        <f t="shared" si="31"/>
        <v>N/A</v>
      </c>
      <c r="S245" s="156" t="e">
        <f>VLOOKUP($E245,'Calc 1 - Scaling (Ins,Bank)'!$A:$W,16,FALSE)</f>
        <v>#N/A</v>
      </c>
      <c r="T245" s="160" t="str">
        <f>IFERROR(VLOOKUP($E245,'Calc 1 - Scaling (Ins,Bank)'!$A:$W,17+IF(S245="Revenue",1,IF(S245="Carrying Value",2,0)),FALSE),"N/A")</f>
        <v>N/A</v>
      </c>
      <c r="U245" s="161" t="str">
        <f t="shared" si="32"/>
        <v>N/A</v>
      </c>
      <c r="V245" s="162" t="str">
        <f t="shared" si="33"/>
        <v>N/A</v>
      </c>
      <c r="W245" s="156" t="e">
        <f>VLOOKUP($E245,'Calc 1 - Scaling (Ins,Bank)'!$A:$W,20,FALSE)</f>
        <v>#N/A</v>
      </c>
      <c r="X245" s="160" t="str">
        <f>IFERROR(VLOOKUP($E245,'Calc 1 - Scaling (Ins,Bank)'!$A:$W,21+IF(W245="Revenue",1,IF(W245="Carrying Value",2,0)),FALSE),"N/A")</f>
        <v>N/A</v>
      </c>
      <c r="Y245" s="161" t="str">
        <f t="shared" si="34"/>
        <v>N/A</v>
      </c>
      <c r="Z245" s="162" t="str">
        <f t="shared" si="35"/>
        <v>N/A</v>
      </c>
      <c r="AP245" s="3"/>
    </row>
    <row r="246" spans="1:42" x14ac:dyDescent="0.2">
      <c r="A246" s="68">
        <f t="shared" si="11"/>
        <v>189</v>
      </c>
      <c r="B246" s="154">
        <f>'Input 2 - Inventory'!C196</f>
        <v>0</v>
      </c>
      <c r="C246" s="155">
        <f>'Input 2 - Inventory'!E196</f>
        <v>0</v>
      </c>
      <c r="D246" s="155" t="str">
        <f>IF(OR(LEFT(E246,5)= "Asset",LEFT(E246,5)="Other"),"N/A",'Input 1 - Schedule 1'!B198 &amp; " (Ins/Bank)")</f>
        <v xml:space="preserve"> (Ins/Bank)</v>
      </c>
      <c r="E246" s="156">
        <f>'Input 2 - Inventory'!F196</f>
        <v>0</v>
      </c>
      <c r="F246" s="157">
        <f>'Input 1 - Schedule 1'!AH198</f>
        <v>0</v>
      </c>
      <c r="G246" s="157">
        <f>'Input 2 - Inventory'!R196</f>
        <v>0</v>
      </c>
      <c r="H246" s="157">
        <f>'Input 2 - Inventory'!AG196</f>
        <v>0</v>
      </c>
      <c r="I246" s="158">
        <f>'Input 2 - Inventory'!L196</f>
        <v>0</v>
      </c>
      <c r="J246" s="159">
        <f>'Input 2 - Inventory'!AA196</f>
        <v>0</v>
      </c>
      <c r="K246" s="156" t="e">
        <f>VLOOKUP($E246,'Calc 1 - Scaling (Ins,Bank)'!$A:$W,8,FALSE)</f>
        <v>#N/A</v>
      </c>
      <c r="L246" s="160" t="str">
        <f>IFERROR(VLOOKUP($E246,'Calc 1 - Scaling (Ins,Bank)'!$A:$W,9+IF($K246="Revenue",1,IF(K246="Carrying Value",2,0)),FALSE),"N/A")</f>
        <v>N/A</v>
      </c>
      <c r="M246" s="161" t="str">
        <f t="shared" si="28"/>
        <v>N/A</v>
      </c>
      <c r="N246" s="162" t="str">
        <f t="shared" si="29"/>
        <v>N/A</v>
      </c>
      <c r="O246" s="156" t="e">
        <f>VLOOKUP($E246,'Calc 1 - Scaling (Ins,Bank)'!$A:$W,12,FALSE)</f>
        <v>#N/A</v>
      </c>
      <c r="P246" s="160" t="str">
        <f>IFERROR(VLOOKUP($E246,'Calc 1 - Scaling (Ins,Bank)'!$A:$W,13+IF(O246="Revenue",1,IF(O246="Carrying Value",2,0)),FALSE),"N/A")</f>
        <v>N/A</v>
      </c>
      <c r="Q246" s="161" t="str">
        <f t="shared" si="30"/>
        <v>N/A</v>
      </c>
      <c r="R246" s="162" t="str">
        <f t="shared" si="31"/>
        <v>N/A</v>
      </c>
      <c r="S246" s="156" t="e">
        <f>VLOOKUP($E246,'Calc 1 - Scaling (Ins,Bank)'!$A:$W,16,FALSE)</f>
        <v>#N/A</v>
      </c>
      <c r="T246" s="160" t="str">
        <f>IFERROR(VLOOKUP($E246,'Calc 1 - Scaling (Ins,Bank)'!$A:$W,17+IF(S246="Revenue",1,IF(S246="Carrying Value",2,0)),FALSE),"N/A")</f>
        <v>N/A</v>
      </c>
      <c r="U246" s="161" t="str">
        <f t="shared" si="32"/>
        <v>N/A</v>
      </c>
      <c r="V246" s="162" t="str">
        <f t="shared" si="33"/>
        <v>N/A</v>
      </c>
      <c r="W246" s="156" t="e">
        <f>VLOOKUP($E246,'Calc 1 - Scaling (Ins,Bank)'!$A:$W,20,FALSE)</f>
        <v>#N/A</v>
      </c>
      <c r="X246" s="160" t="str">
        <f>IFERROR(VLOOKUP($E246,'Calc 1 - Scaling (Ins,Bank)'!$A:$W,21+IF(W246="Revenue",1,IF(W246="Carrying Value",2,0)),FALSE),"N/A")</f>
        <v>N/A</v>
      </c>
      <c r="Y246" s="161" t="str">
        <f t="shared" si="34"/>
        <v>N/A</v>
      </c>
      <c r="Z246" s="162" t="str">
        <f t="shared" si="35"/>
        <v>N/A</v>
      </c>
      <c r="AP246" s="3"/>
    </row>
    <row r="247" spans="1:42" x14ac:dyDescent="0.2">
      <c r="A247" s="68">
        <f t="shared" si="11"/>
        <v>190</v>
      </c>
      <c r="B247" s="154">
        <f>'Input 2 - Inventory'!C197</f>
        <v>0</v>
      </c>
      <c r="C247" s="155">
        <f>'Input 2 - Inventory'!E197</f>
        <v>0</v>
      </c>
      <c r="D247" s="155" t="str">
        <f>IF(OR(LEFT(E247,5)= "Asset",LEFT(E247,5)="Other"),"N/A",'Input 1 - Schedule 1'!B199 &amp; " (Ins/Bank)")</f>
        <v xml:space="preserve"> (Ins/Bank)</v>
      </c>
      <c r="E247" s="156">
        <f>'Input 2 - Inventory'!F197</f>
        <v>0</v>
      </c>
      <c r="F247" s="157">
        <f>'Input 1 - Schedule 1'!AH199</f>
        <v>0</v>
      </c>
      <c r="G247" s="157">
        <f>'Input 2 - Inventory'!R197</f>
        <v>0</v>
      </c>
      <c r="H247" s="157">
        <f>'Input 2 - Inventory'!AG197</f>
        <v>0</v>
      </c>
      <c r="I247" s="158">
        <f>'Input 2 - Inventory'!L197</f>
        <v>0</v>
      </c>
      <c r="J247" s="159">
        <f>'Input 2 - Inventory'!AA197</f>
        <v>0</v>
      </c>
      <c r="K247" s="156" t="e">
        <f>VLOOKUP($E247,'Calc 1 - Scaling (Ins,Bank)'!$A:$W,8,FALSE)</f>
        <v>#N/A</v>
      </c>
      <c r="L247" s="160" t="str">
        <f>IFERROR(VLOOKUP($E247,'Calc 1 - Scaling (Ins,Bank)'!$A:$W,9+IF($K247="Revenue",1,IF(K247="Carrying Value",2,0)),FALSE),"N/A")</f>
        <v>N/A</v>
      </c>
      <c r="M247" s="161" t="str">
        <f t="shared" si="28"/>
        <v>N/A</v>
      </c>
      <c r="N247" s="162" t="str">
        <f t="shared" si="29"/>
        <v>N/A</v>
      </c>
      <c r="O247" s="156" t="e">
        <f>VLOOKUP($E247,'Calc 1 - Scaling (Ins,Bank)'!$A:$W,12,FALSE)</f>
        <v>#N/A</v>
      </c>
      <c r="P247" s="160" t="str">
        <f>IFERROR(VLOOKUP($E247,'Calc 1 - Scaling (Ins,Bank)'!$A:$W,13+IF(O247="Revenue",1,IF(O247="Carrying Value",2,0)),FALSE),"N/A")</f>
        <v>N/A</v>
      </c>
      <c r="Q247" s="161" t="str">
        <f t="shared" si="30"/>
        <v>N/A</v>
      </c>
      <c r="R247" s="162" t="str">
        <f t="shared" si="31"/>
        <v>N/A</v>
      </c>
      <c r="S247" s="156" t="e">
        <f>VLOOKUP($E247,'Calc 1 - Scaling (Ins,Bank)'!$A:$W,16,FALSE)</f>
        <v>#N/A</v>
      </c>
      <c r="T247" s="160" t="str">
        <f>IFERROR(VLOOKUP($E247,'Calc 1 - Scaling (Ins,Bank)'!$A:$W,17+IF(S247="Revenue",1,IF(S247="Carrying Value",2,0)),FALSE),"N/A")</f>
        <v>N/A</v>
      </c>
      <c r="U247" s="161" t="str">
        <f t="shared" si="32"/>
        <v>N/A</v>
      </c>
      <c r="V247" s="162" t="str">
        <f t="shared" si="33"/>
        <v>N/A</v>
      </c>
      <c r="W247" s="156" t="e">
        <f>VLOOKUP($E247,'Calc 1 - Scaling (Ins,Bank)'!$A:$W,20,FALSE)</f>
        <v>#N/A</v>
      </c>
      <c r="X247" s="160" t="str">
        <f>IFERROR(VLOOKUP($E247,'Calc 1 - Scaling (Ins,Bank)'!$A:$W,21+IF(W247="Revenue",1,IF(W247="Carrying Value",2,0)),FALSE),"N/A")</f>
        <v>N/A</v>
      </c>
      <c r="Y247" s="161" t="str">
        <f t="shared" si="34"/>
        <v>N/A</v>
      </c>
      <c r="Z247" s="162" t="str">
        <f t="shared" si="35"/>
        <v>N/A</v>
      </c>
      <c r="AP247" s="3"/>
    </row>
    <row r="248" spans="1:42" x14ac:dyDescent="0.2">
      <c r="A248" s="68">
        <f t="shared" si="11"/>
        <v>191</v>
      </c>
      <c r="B248" s="154">
        <f>'Input 2 - Inventory'!C198</f>
        <v>0</v>
      </c>
      <c r="C248" s="155">
        <f>'Input 2 - Inventory'!E198</f>
        <v>0</v>
      </c>
      <c r="D248" s="155" t="str">
        <f>IF(OR(LEFT(E248,5)= "Asset",LEFT(E248,5)="Other"),"N/A",'Input 1 - Schedule 1'!B200 &amp; " (Ins/Bank)")</f>
        <v xml:space="preserve"> (Ins/Bank)</v>
      </c>
      <c r="E248" s="156">
        <f>'Input 2 - Inventory'!F198</f>
        <v>0</v>
      </c>
      <c r="F248" s="157">
        <f>'Input 1 - Schedule 1'!AH200</f>
        <v>0</v>
      </c>
      <c r="G248" s="157">
        <f>'Input 2 - Inventory'!R198</f>
        <v>0</v>
      </c>
      <c r="H248" s="157">
        <f>'Input 2 - Inventory'!AG198</f>
        <v>0</v>
      </c>
      <c r="I248" s="158">
        <f>'Input 2 - Inventory'!L198</f>
        <v>0</v>
      </c>
      <c r="J248" s="159">
        <f>'Input 2 - Inventory'!AA198</f>
        <v>0</v>
      </c>
      <c r="K248" s="156" t="e">
        <f>VLOOKUP($E248,'Calc 1 - Scaling (Ins,Bank)'!$A:$W,8,FALSE)</f>
        <v>#N/A</v>
      </c>
      <c r="L248" s="160" t="str">
        <f>IFERROR(VLOOKUP($E248,'Calc 1 - Scaling (Ins,Bank)'!$A:$W,9+IF($K248="Revenue",1,IF(K248="Carrying Value",2,0)),FALSE),"N/A")</f>
        <v>N/A</v>
      </c>
      <c r="M248" s="161" t="str">
        <f t="shared" si="28"/>
        <v>N/A</v>
      </c>
      <c r="N248" s="162" t="str">
        <f t="shared" si="29"/>
        <v>N/A</v>
      </c>
      <c r="O248" s="156" t="e">
        <f>VLOOKUP($E248,'Calc 1 - Scaling (Ins,Bank)'!$A:$W,12,FALSE)</f>
        <v>#N/A</v>
      </c>
      <c r="P248" s="160" t="str">
        <f>IFERROR(VLOOKUP($E248,'Calc 1 - Scaling (Ins,Bank)'!$A:$W,13+IF(O248="Revenue",1,IF(O248="Carrying Value",2,0)),FALSE),"N/A")</f>
        <v>N/A</v>
      </c>
      <c r="Q248" s="161" t="str">
        <f t="shared" si="30"/>
        <v>N/A</v>
      </c>
      <c r="R248" s="162" t="str">
        <f t="shared" si="31"/>
        <v>N/A</v>
      </c>
      <c r="S248" s="156" t="e">
        <f>VLOOKUP($E248,'Calc 1 - Scaling (Ins,Bank)'!$A:$W,16,FALSE)</f>
        <v>#N/A</v>
      </c>
      <c r="T248" s="160" t="str">
        <f>IFERROR(VLOOKUP($E248,'Calc 1 - Scaling (Ins,Bank)'!$A:$W,17+IF(S248="Revenue",1,IF(S248="Carrying Value",2,0)),FALSE),"N/A")</f>
        <v>N/A</v>
      </c>
      <c r="U248" s="161" t="str">
        <f t="shared" si="32"/>
        <v>N/A</v>
      </c>
      <c r="V248" s="162" t="str">
        <f t="shared" si="33"/>
        <v>N/A</v>
      </c>
      <c r="W248" s="156" t="e">
        <f>VLOOKUP($E248,'Calc 1 - Scaling (Ins,Bank)'!$A:$W,20,FALSE)</f>
        <v>#N/A</v>
      </c>
      <c r="X248" s="160" t="str">
        <f>IFERROR(VLOOKUP($E248,'Calc 1 - Scaling (Ins,Bank)'!$A:$W,21+IF(W248="Revenue",1,IF(W248="Carrying Value",2,0)),FALSE),"N/A")</f>
        <v>N/A</v>
      </c>
      <c r="Y248" s="161" t="str">
        <f t="shared" si="34"/>
        <v>N/A</v>
      </c>
      <c r="Z248" s="162" t="str">
        <f t="shared" si="35"/>
        <v>N/A</v>
      </c>
      <c r="AP248" s="3"/>
    </row>
    <row r="249" spans="1:42" x14ac:dyDescent="0.2">
      <c r="A249" s="68">
        <f t="shared" si="11"/>
        <v>192</v>
      </c>
      <c r="B249" s="154">
        <f>'Input 2 - Inventory'!C199</f>
        <v>0</v>
      </c>
      <c r="C249" s="155">
        <f>'Input 2 - Inventory'!E199</f>
        <v>0</v>
      </c>
      <c r="D249" s="155" t="str">
        <f>IF(OR(LEFT(E249,5)= "Asset",LEFT(E249,5)="Other"),"N/A",'Input 1 - Schedule 1'!B201 &amp; " (Ins/Bank)")</f>
        <v xml:space="preserve"> (Ins/Bank)</v>
      </c>
      <c r="E249" s="156">
        <f>'Input 2 - Inventory'!F199</f>
        <v>0</v>
      </c>
      <c r="F249" s="157">
        <f>'Input 1 - Schedule 1'!AH201</f>
        <v>0</v>
      </c>
      <c r="G249" s="157">
        <f>'Input 2 - Inventory'!R199</f>
        <v>0</v>
      </c>
      <c r="H249" s="157">
        <f>'Input 2 - Inventory'!AG199</f>
        <v>0</v>
      </c>
      <c r="I249" s="158">
        <f>'Input 2 - Inventory'!L199</f>
        <v>0</v>
      </c>
      <c r="J249" s="159">
        <f>'Input 2 - Inventory'!AA199</f>
        <v>0</v>
      </c>
      <c r="K249" s="156" t="e">
        <f>VLOOKUP($E249,'Calc 1 - Scaling (Ins,Bank)'!$A:$W,8,FALSE)</f>
        <v>#N/A</v>
      </c>
      <c r="L249" s="160" t="str">
        <f>IFERROR(VLOOKUP($E249,'Calc 1 - Scaling (Ins,Bank)'!$A:$W,9+IF($K249="Revenue",1,IF(K249="Carrying Value",2,0)),FALSE),"N/A")</f>
        <v>N/A</v>
      </c>
      <c r="M249" s="161" t="str">
        <f t="shared" si="28"/>
        <v>N/A</v>
      </c>
      <c r="N249" s="162" t="str">
        <f t="shared" si="29"/>
        <v>N/A</v>
      </c>
      <c r="O249" s="156" t="e">
        <f>VLOOKUP($E249,'Calc 1 - Scaling (Ins,Bank)'!$A:$W,12,FALSE)</f>
        <v>#N/A</v>
      </c>
      <c r="P249" s="160" t="str">
        <f>IFERROR(VLOOKUP($E249,'Calc 1 - Scaling (Ins,Bank)'!$A:$W,13+IF(O249="Revenue",1,IF(O249="Carrying Value",2,0)),FALSE),"N/A")</f>
        <v>N/A</v>
      </c>
      <c r="Q249" s="161" t="str">
        <f t="shared" si="30"/>
        <v>N/A</v>
      </c>
      <c r="R249" s="162" t="str">
        <f t="shared" si="31"/>
        <v>N/A</v>
      </c>
      <c r="S249" s="156" t="e">
        <f>VLOOKUP($E249,'Calc 1 - Scaling (Ins,Bank)'!$A:$W,16,FALSE)</f>
        <v>#N/A</v>
      </c>
      <c r="T249" s="160" t="str">
        <f>IFERROR(VLOOKUP($E249,'Calc 1 - Scaling (Ins,Bank)'!$A:$W,17+IF(S249="Revenue",1,IF(S249="Carrying Value",2,0)),FALSE),"N/A")</f>
        <v>N/A</v>
      </c>
      <c r="U249" s="161" t="str">
        <f t="shared" si="32"/>
        <v>N/A</v>
      </c>
      <c r="V249" s="162" t="str">
        <f t="shared" si="33"/>
        <v>N/A</v>
      </c>
      <c r="W249" s="156" t="e">
        <f>VLOOKUP($E249,'Calc 1 - Scaling (Ins,Bank)'!$A:$W,20,FALSE)</f>
        <v>#N/A</v>
      </c>
      <c r="X249" s="160" t="str">
        <f>IFERROR(VLOOKUP($E249,'Calc 1 - Scaling (Ins,Bank)'!$A:$W,21+IF(W249="Revenue",1,IF(W249="Carrying Value",2,0)),FALSE),"N/A")</f>
        <v>N/A</v>
      </c>
      <c r="Y249" s="161" t="str">
        <f t="shared" si="34"/>
        <v>N/A</v>
      </c>
      <c r="Z249" s="162" t="str">
        <f t="shared" si="35"/>
        <v>N/A</v>
      </c>
      <c r="AP249" s="3"/>
    </row>
    <row r="250" spans="1:42" x14ac:dyDescent="0.2">
      <c r="A250" s="68">
        <f t="shared" si="11"/>
        <v>193</v>
      </c>
      <c r="B250" s="154">
        <f>'Input 2 - Inventory'!C200</f>
        <v>0</v>
      </c>
      <c r="C250" s="155">
        <f>'Input 2 - Inventory'!E200</f>
        <v>0</v>
      </c>
      <c r="D250" s="155" t="str">
        <f>IF(OR(LEFT(E250,5)= "Asset",LEFT(E250,5)="Other"),"N/A",'Input 1 - Schedule 1'!B202 &amp; " (Ins/Bank)")</f>
        <v xml:space="preserve"> (Ins/Bank)</v>
      </c>
      <c r="E250" s="156">
        <f>'Input 2 - Inventory'!F200</f>
        <v>0</v>
      </c>
      <c r="F250" s="157">
        <f>'Input 1 - Schedule 1'!AH202</f>
        <v>0</v>
      </c>
      <c r="G250" s="157">
        <f>'Input 2 - Inventory'!R200</f>
        <v>0</v>
      </c>
      <c r="H250" s="157">
        <f>'Input 2 - Inventory'!AG200</f>
        <v>0</v>
      </c>
      <c r="I250" s="158">
        <f>'Input 2 - Inventory'!L200</f>
        <v>0</v>
      </c>
      <c r="J250" s="159">
        <f>'Input 2 - Inventory'!AA200</f>
        <v>0</v>
      </c>
      <c r="K250" s="156" t="e">
        <f>VLOOKUP($E250,'Calc 1 - Scaling (Ins,Bank)'!$A:$W,8,FALSE)</f>
        <v>#N/A</v>
      </c>
      <c r="L250" s="160" t="str">
        <f>IFERROR(VLOOKUP($E250,'Calc 1 - Scaling (Ins,Bank)'!$A:$W,9+IF($K250="Revenue",1,IF(K250="Carrying Value",2,0)),FALSE),"N/A")</f>
        <v>N/A</v>
      </c>
      <c r="M250" s="161" t="str">
        <f t="shared" si="28"/>
        <v>N/A</v>
      </c>
      <c r="N250" s="162" t="str">
        <f t="shared" si="29"/>
        <v>N/A</v>
      </c>
      <c r="O250" s="156" t="e">
        <f>VLOOKUP($E250,'Calc 1 - Scaling (Ins,Bank)'!$A:$W,12,FALSE)</f>
        <v>#N/A</v>
      </c>
      <c r="P250" s="160" t="str">
        <f>IFERROR(VLOOKUP($E250,'Calc 1 - Scaling (Ins,Bank)'!$A:$W,13+IF(O250="Revenue",1,IF(O250="Carrying Value",2,0)),FALSE),"N/A")</f>
        <v>N/A</v>
      </c>
      <c r="Q250" s="161" t="str">
        <f t="shared" si="30"/>
        <v>N/A</v>
      </c>
      <c r="R250" s="162" t="str">
        <f t="shared" si="31"/>
        <v>N/A</v>
      </c>
      <c r="S250" s="156" t="e">
        <f>VLOOKUP($E250,'Calc 1 - Scaling (Ins,Bank)'!$A:$W,16,FALSE)</f>
        <v>#N/A</v>
      </c>
      <c r="T250" s="160" t="str">
        <f>IFERROR(VLOOKUP($E250,'Calc 1 - Scaling (Ins,Bank)'!$A:$W,17+IF(S250="Revenue",1,IF(S250="Carrying Value",2,0)),FALSE),"N/A")</f>
        <v>N/A</v>
      </c>
      <c r="U250" s="161" t="str">
        <f t="shared" si="32"/>
        <v>N/A</v>
      </c>
      <c r="V250" s="162" t="str">
        <f t="shared" si="33"/>
        <v>N/A</v>
      </c>
      <c r="W250" s="156" t="e">
        <f>VLOOKUP($E250,'Calc 1 - Scaling (Ins,Bank)'!$A:$W,20,FALSE)</f>
        <v>#N/A</v>
      </c>
      <c r="X250" s="160" t="str">
        <f>IFERROR(VLOOKUP($E250,'Calc 1 - Scaling (Ins,Bank)'!$A:$W,21+IF(W250="Revenue",1,IF(W250="Carrying Value",2,0)),FALSE),"N/A")</f>
        <v>N/A</v>
      </c>
      <c r="Y250" s="161" t="str">
        <f t="shared" si="34"/>
        <v>N/A</v>
      </c>
      <c r="Z250" s="162" t="str">
        <f t="shared" si="35"/>
        <v>N/A</v>
      </c>
      <c r="AP250" s="3"/>
    </row>
    <row r="251" spans="1:42" x14ac:dyDescent="0.2">
      <c r="A251" s="68">
        <f t="shared" si="11"/>
        <v>194</v>
      </c>
      <c r="B251" s="154">
        <f>'Input 2 - Inventory'!C201</f>
        <v>0</v>
      </c>
      <c r="C251" s="155">
        <f>'Input 2 - Inventory'!E201</f>
        <v>0</v>
      </c>
      <c r="D251" s="155" t="str">
        <f>IF(OR(LEFT(E251,5)= "Asset",LEFT(E251,5)="Other"),"N/A",'Input 1 - Schedule 1'!B203 &amp; " (Ins/Bank)")</f>
        <v xml:space="preserve"> (Ins/Bank)</v>
      </c>
      <c r="E251" s="156">
        <f>'Input 2 - Inventory'!F201</f>
        <v>0</v>
      </c>
      <c r="F251" s="157">
        <f>'Input 1 - Schedule 1'!AH203</f>
        <v>0</v>
      </c>
      <c r="G251" s="157">
        <f>'Input 2 - Inventory'!R201</f>
        <v>0</v>
      </c>
      <c r="H251" s="157">
        <f>'Input 2 - Inventory'!AG201</f>
        <v>0</v>
      </c>
      <c r="I251" s="158">
        <f>'Input 2 - Inventory'!L201</f>
        <v>0</v>
      </c>
      <c r="J251" s="159">
        <f>'Input 2 - Inventory'!AA201</f>
        <v>0</v>
      </c>
      <c r="K251" s="156" t="e">
        <f>VLOOKUP($E251,'Calc 1 - Scaling (Ins,Bank)'!$A:$W,8,FALSE)</f>
        <v>#N/A</v>
      </c>
      <c r="L251" s="160" t="str">
        <f>IFERROR(VLOOKUP($E251,'Calc 1 - Scaling (Ins,Bank)'!$A:$W,9+IF($K251="Revenue",1,IF(K251="Carrying Value",2,0)),FALSE),"N/A")</f>
        <v>N/A</v>
      </c>
      <c r="M251" s="161" t="str">
        <f t="shared" si="28"/>
        <v>N/A</v>
      </c>
      <c r="N251" s="162" t="str">
        <f t="shared" si="29"/>
        <v>N/A</v>
      </c>
      <c r="O251" s="156" t="e">
        <f>VLOOKUP($E251,'Calc 1 - Scaling (Ins,Bank)'!$A:$W,12,FALSE)</f>
        <v>#N/A</v>
      </c>
      <c r="P251" s="160" t="str">
        <f>IFERROR(VLOOKUP($E251,'Calc 1 - Scaling (Ins,Bank)'!$A:$W,13+IF(O251="Revenue",1,IF(O251="Carrying Value",2,0)),FALSE),"N/A")</f>
        <v>N/A</v>
      </c>
      <c r="Q251" s="161" t="str">
        <f t="shared" si="30"/>
        <v>N/A</v>
      </c>
      <c r="R251" s="162" t="str">
        <f t="shared" si="31"/>
        <v>N/A</v>
      </c>
      <c r="S251" s="156" t="e">
        <f>VLOOKUP($E251,'Calc 1 - Scaling (Ins,Bank)'!$A:$W,16,FALSE)</f>
        <v>#N/A</v>
      </c>
      <c r="T251" s="160" t="str">
        <f>IFERROR(VLOOKUP($E251,'Calc 1 - Scaling (Ins,Bank)'!$A:$W,17+IF(S251="Revenue",1,IF(S251="Carrying Value",2,0)),FALSE),"N/A")</f>
        <v>N/A</v>
      </c>
      <c r="U251" s="161" t="str">
        <f t="shared" si="32"/>
        <v>N/A</v>
      </c>
      <c r="V251" s="162" t="str">
        <f t="shared" si="33"/>
        <v>N/A</v>
      </c>
      <c r="W251" s="156" t="e">
        <f>VLOOKUP($E251,'Calc 1 - Scaling (Ins,Bank)'!$A:$W,20,FALSE)</f>
        <v>#N/A</v>
      </c>
      <c r="X251" s="160" t="str">
        <f>IFERROR(VLOOKUP($E251,'Calc 1 - Scaling (Ins,Bank)'!$A:$W,21+IF(W251="Revenue",1,IF(W251="Carrying Value",2,0)),FALSE),"N/A")</f>
        <v>N/A</v>
      </c>
      <c r="Y251" s="161" t="str">
        <f t="shared" si="34"/>
        <v>N/A</v>
      </c>
      <c r="Z251" s="162" t="str">
        <f t="shared" si="35"/>
        <v>N/A</v>
      </c>
      <c r="AP251" s="3"/>
    </row>
    <row r="252" spans="1:42" x14ac:dyDescent="0.2">
      <c r="A252" s="68">
        <f t="shared" si="11"/>
        <v>195</v>
      </c>
      <c r="B252" s="154">
        <f>'Input 2 - Inventory'!C202</f>
        <v>0</v>
      </c>
      <c r="C252" s="155">
        <f>'Input 2 - Inventory'!E202</f>
        <v>0</v>
      </c>
      <c r="D252" s="155" t="str">
        <f>IF(OR(LEFT(E252,5)= "Asset",LEFT(E252,5)="Other"),"N/A",'Input 1 - Schedule 1'!B204 &amp; " (Ins/Bank)")</f>
        <v xml:space="preserve"> (Ins/Bank)</v>
      </c>
      <c r="E252" s="156">
        <f>'Input 2 - Inventory'!F202</f>
        <v>0</v>
      </c>
      <c r="F252" s="157">
        <f>'Input 1 - Schedule 1'!AH204</f>
        <v>0</v>
      </c>
      <c r="G252" s="157">
        <f>'Input 2 - Inventory'!R202</f>
        <v>0</v>
      </c>
      <c r="H252" s="157">
        <f>'Input 2 - Inventory'!AG202</f>
        <v>0</v>
      </c>
      <c r="I252" s="158">
        <f>'Input 2 - Inventory'!L202</f>
        <v>0</v>
      </c>
      <c r="J252" s="159">
        <f>'Input 2 - Inventory'!AA202</f>
        <v>0</v>
      </c>
      <c r="K252" s="156" t="e">
        <f>VLOOKUP($E252,'Calc 1 - Scaling (Ins,Bank)'!$A:$W,8,FALSE)</f>
        <v>#N/A</v>
      </c>
      <c r="L252" s="160" t="str">
        <f>IFERROR(VLOOKUP($E252,'Calc 1 - Scaling (Ins,Bank)'!$A:$W,9+IF($K252="Revenue",1,IF(K252="Carrying Value",2,0)),FALSE),"N/A")</f>
        <v>N/A</v>
      </c>
      <c r="M252" s="161" t="str">
        <f t="shared" si="28"/>
        <v>N/A</v>
      </c>
      <c r="N252" s="162" t="str">
        <f t="shared" si="29"/>
        <v>N/A</v>
      </c>
      <c r="O252" s="156" t="e">
        <f>VLOOKUP($E252,'Calc 1 - Scaling (Ins,Bank)'!$A:$W,12,FALSE)</f>
        <v>#N/A</v>
      </c>
      <c r="P252" s="160" t="str">
        <f>IFERROR(VLOOKUP($E252,'Calc 1 - Scaling (Ins,Bank)'!$A:$W,13+IF(O252="Revenue",1,IF(O252="Carrying Value",2,0)),FALSE),"N/A")</f>
        <v>N/A</v>
      </c>
      <c r="Q252" s="161" t="str">
        <f t="shared" si="30"/>
        <v>N/A</v>
      </c>
      <c r="R252" s="162" t="str">
        <f t="shared" si="31"/>
        <v>N/A</v>
      </c>
      <c r="S252" s="156" t="e">
        <f>VLOOKUP($E252,'Calc 1 - Scaling (Ins,Bank)'!$A:$W,16,FALSE)</f>
        <v>#N/A</v>
      </c>
      <c r="T252" s="160" t="str">
        <f>IFERROR(VLOOKUP($E252,'Calc 1 - Scaling (Ins,Bank)'!$A:$W,17+IF(S252="Revenue",1,IF(S252="Carrying Value",2,0)),FALSE),"N/A")</f>
        <v>N/A</v>
      </c>
      <c r="U252" s="161" t="str">
        <f t="shared" si="32"/>
        <v>N/A</v>
      </c>
      <c r="V252" s="162" t="str">
        <f t="shared" si="33"/>
        <v>N/A</v>
      </c>
      <c r="W252" s="156" t="e">
        <f>VLOOKUP($E252,'Calc 1 - Scaling (Ins,Bank)'!$A:$W,20,FALSE)</f>
        <v>#N/A</v>
      </c>
      <c r="X252" s="160" t="str">
        <f>IFERROR(VLOOKUP($E252,'Calc 1 - Scaling (Ins,Bank)'!$A:$W,21+IF(W252="Revenue",1,IF(W252="Carrying Value",2,0)),FALSE),"N/A")</f>
        <v>N/A</v>
      </c>
      <c r="Y252" s="161" t="str">
        <f t="shared" si="34"/>
        <v>N/A</v>
      </c>
      <c r="Z252" s="162" t="str">
        <f t="shared" si="35"/>
        <v>N/A</v>
      </c>
      <c r="AP252" s="3"/>
    </row>
    <row r="253" spans="1:42" x14ac:dyDescent="0.2">
      <c r="A253" s="68">
        <f t="shared" si="11"/>
        <v>196</v>
      </c>
      <c r="B253" s="154">
        <f>'Input 2 - Inventory'!C203</f>
        <v>0</v>
      </c>
      <c r="C253" s="155">
        <f>'Input 2 - Inventory'!E203</f>
        <v>0</v>
      </c>
      <c r="D253" s="155" t="str">
        <f>IF(OR(LEFT(E253,5)= "Asset",LEFT(E253,5)="Other"),"N/A",'Input 1 - Schedule 1'!B205 &amp; " (Ins/Bank)")</f>
        <v xml:space="preserve"> (Ins/Bank)</v>
      </c>
      <c r="E253" s="156">
        <f>'Input 2 - Inventory'!F203</f>
        <v>0</v>
      </c>
      <c r="F253" s="157">
        <f>'Input 1 - Schedule 1'!AH205</f>
        <v>0</v>
      </c>
      <c r="G253" s="157">
        <f>'Input 2 - Inventory'!R203</f>
        <v>0</v>
      </c>
      <c r="H253" s="157">
        <f>'Input 2 - Inventory'!AG203</f>
        <v>0</v>
      </c>
      <c r="I253" s="158">
        <f>'Input 2 - Inventory'!L203</f>
        <v>0</v>
      </c>
      <c r="J253" s="159">
        <f>'Input 2 - Inventory'!AA203</f>
        <v>0</v>
      </c>
      <c r="K253" s="156" t="e">
        <f>VLOOKUP($E253,'Calc 1 - Scaling (Ins,Bank)'!$A:$W,8,FALSE)</f>
        <v>#N/A</v>
      </c>
      <c r="L253" s="160" t="str">
        <f>IFERROR(VLOOKUP($E253,'Calc 1 - Scaling (Ins,Bank)'!$A:$W,9+IF($K253="Revenue",1,IF(K253="Carrying Value",2,0)),FALSE),"N/A")</f>
        <v>N/A</v>
      </c>
      <c r="M253" s="161" t="str">
        <f t="shared" si="28"/>
        <v>N/A</v>
      </c>
      <c r="N253" s="162" t="str">
        <f t="shared" si="29"/>
        <v>N/A</v>
      </c>
      <c r="O253" s="156" t="e">
        <f>VLOOKUP($E253,'Calc 1 - Scaling (Ins,Bank)'!$A:$W,12,FALSE)</f>
        <v>#N/A</v>
      </c>
      <c r="P253" s="160" t="str">
        <f>IFERROR(VLOOKUP($E253,'Calc 1 - Scaling (Ins,Bank)'!$A:$W,13+IF(O253="Revenue",1,IF(O253="Carrying Value",2,0)),FALSE),"N/A")</f>
        <v>N/A</v>
      </c>
      <c r="Q253" s="161" t="str">
        <f t="shared" si="30"/>
        <v>N/A</v>
      </c>
      <c r="R253" s="162" t="str">
        <f t="shared" si="31"/>
        <v>N/A</v>
      </c>
      <c r="S253" s="156" t="e">
        <f>VLOOKUP($E253,'Calc 1 - Scaling (Ins,Bank)'!$A:$W,16,FALSE)</f>
        <v>#N/A</v>
      </c>
      <c r="T253" s="160" t="str">
        <f>IFERROR(VLOOKUP($E253,'Calc 1 - Scaling (Ins,Bank)'!$A:$W,17+IF(S253="Revenue",1,IF(S253="Carrying Value",2,0)),FALSE),"N/A")</f>
        <v>N/A</v>
      </c>
      <c r="U253" s="161" t="str">
        <f t="shared" si="32"/>
        <v>N/A</v>
      </c>
      <c r="V253" s="162" t="str">
        <f t="shared" si="33"/>
        <v>N/A</v>
      </c>
      <c r="W253" s="156" t="e">
        <f>VLOOKUP($E253,'Calc 1 - Scaling (Ins,Bank)'!$A:$W,20,FALSE)</f>
        <v>#N/A</v>
      </c>
      <c r="X253" s="160" t="str">
        <f>IFERROR(VLOOKUP($E253,'Calc 1 - Scaling (Ins,Bank)'!$A:$W,21+IF(W253="Revenue",1,IF(W253="Carrying Value",2,0)),FALSE),"N/A")</f>
        <v>N/A</v>
      </c>
      <c r="Y253" s="161" t="str">
        <f t="shared" si="34"/>
        <v>N/A</v>
      </c>
      <c r="Z253" s="162" t="str">
        <f t="shared" si="35"/>
        <v>N/A</v>
      </c>
      <c r="AP253" s="3"/>
    </row>
    <row r="254" spans="1:42" x14ac:dyDescent="0.2">
      <c r="A254" s="68">
        <f t="shared" ref="A254:A317" si="36">A253+1</f>
        <v>197</v>
      </c>
      <c r="B254" s="154">
        <f>'Input 2 - Inventory'!C204</f>
        <v>0</v>
      </c>
      <c r="C254" s="155">
        <f>'Input 2 - Inventory'!E204</f>
        <v>0</v>
      </c>
      <c r="D254" s="155" t="str">
        <f>IF(OR(LEFT(E254,5)= "Asset",LEFT(E254,5)="Other"),"N/A",'Input 1 - Schedule 1'!B206 &amp; " (Ins/Bank)")</f>
        <v xml:space="preserve"> (Ins/Bank)</v>
      </c>
      <c r="E254" s="156">
        <f>'Input 2 - Inventory'!F204</f>
        <v>0</v>
      </c>
      <c r="F254" s="157">
        <f>'Input 1 - Schedule 1'!AH206</f>
        <v>0</v>
      </c>
      <c r="G254" s="157">
        <f>'Input 2 - Inventory'!R204</f>
        <v>0</v>
      </c>
      <c r="H254" s="157">
        <f>'Input 2 - Inventory'!AG204</f>
        <v>0</v>
      </c>
      <c r="I254" s="158">
        <f>'Input 2 - Inventory'!L204</f>
        <v>0</v>
      </c>
      <c r="J254" s="159">
        <f>'Input 2 - Inventory'!AA204</f>
        <v>0</v>
      </c>
      <c r="K254" s="156" t="e">
        <f>VLOOKUP($E254,'Calc 1 - Scaling (Ins,Bank)'!$A:$W,8,FALSE)</f>
        <v>#N/A</v>
      </c>
      <c r="L254" s="160" t="str">
        <f>IFERROR(VLOOKUP($E254,'Calc 1 - Scaling (Ins,Bank)'!$A:$W,9+IF($K254="Revenue",1,IF(K254="Carrying Value",2,0)),FALSE),"N/A")</f>
        <v>N/A</v>
      </c>
      <c r="M254" s="161" t="str">
        <f t="shared" ref="M254:M317" si="37">IF(L254="N/A","N/A",MAX(0,IF(OR(K254="XS Scalar",K254="Pure Scalar"),$H254*L254,IF(K254="Carrying Value",L254*$G254,$F254*L254))))</f>
        <v>N/A</v>
      </c>
      <c r="N254" s="162" t="str">
        <f t="shared" ref="N254:N317" si="38">IF(L254="N/A","N/A",IF(K254="XS Scalar",$G254-($H254-$M254),$G254))</f>
        <v>N/A</v>
      </c>
      <c r="O254" s="156" t="e">
        <f>VLOOKUP($E254,'Calc 1 - Scaling (Ins,Bank)'!$A:$W,12,FALSE)</f>
        <v>#N/A</v>
      </c>
      <c r="P254" s="160" t="str">
        <f>IFERROR(VLOOKUP($E254,'Calc 1 - Scaling (Ins,Bank)'!$A:$W,13+IF(O254="Revenue",1,IF(O254="Carrying Value",2,0)),FALSE),"N/A")</f>
        <v>N/A</v>
      </c>
      <c r="Q254" s="161" t="str">
        <f t="shared" ref="Q254:Q317" si="39">IF(P254="N/A","N/A",MAX(0,IF(OR(O254="XS Scalar",O254="Pure Scalar"),$H254*P254,IF(O254="Carrying Value",P254*$G254,$F254*P254))))</f>
        <v>N/A</v>
      </c>
      <c r="R254" s="162" t="str">
        <f t="shared" ref="R254:R317" si="40">IF(P254="N/A","N/A",IF(O254="XS Scalar",$G254-($H254-$M254),$G254))</f>
        <v>N/A</v>
      </c>
      <c r="S254" s="156" t="e">
        <f>VLOOKUP($E254,'Calc 1 - Scaling (Ins,Bank)'!$A:$W,16,FALSE)</f>
        <v>#N/A</v>
      </c>
      <c r="T254" s="160" t="str">
        <f>IFERROR(VLOOKUP($E254,'Calc 1 - Scaling (Ins,Bank)'!$A:$W,17+IF(S254="Revenue",1,IF(S254="Carrying Value",2,0)),FALSE),"N/A")</f>
        <v>N/A</v>
      </c>
      <c r="U254" s="161" t="str">
        <f t="shared" ref="U254:U317" si="41">IF(T254="N/A","N/A",MAX(0,IF(OR(S254="XS Scalar",S254="Pure Scalar"),$H254*T254,IF(S254="Carrying Value",T254*$G254,$F254*T254))))</f>
        <v>N/A</v>
      </c>
      <c r="V254" s="162" t="str">
        <f t="shared" ref="V254:V317" si="42">IF(T254="N/A","N/A",IF(S254="XS Scalar",$G254-($H254-$M254),$G254))</f>
        <v>N/A</v>
      </c>
      <c r="W254" s="156" t="e">
        <f>VLOOKUP($E254,'Calc 1 - Scaling (Ins,Bank)'!$A:$W,20,FALSE)</f>
        <v>#N/A</v>
      </c>
      <c r="X254" s="160" t="str">
        <f>IFERROR(VLOOKUP($E254,'Calc 1 - Scaling (Ins,Bank)'!$A:$W,21+IF(W254="Revenue",1,IF(W254="Carrying Value",2,0)),FALSE),"N/A")</f>
        <v>N/A</v>
      </c>
      <c r="Y254" s="161" t="str">
        <f t="shared" ref="Y254:Y317" si="43">IF(X254="N/A","N/A",MAX(0,IF(OR(W254="XS Scalar",W254="Pure Scalar"),$H254*X254,IF(W254="Carrying Value",X254*$G254,$F254*X254))))</f>
        <v>N/A</v>
      </c>
      <c r="Z254" s="162" t="str">
        <f t="shared" ref="Z254:Z317" si="44">IF(X254="N/A","N/A",IF(W254="XS Scalar",$G254-($H254-$M254),$G254))</f>
        <v>N/A</v>
      </c>
      <c r="AP254" s="3"/>
    </row>
    <row r="255" spans="1:42" x14ac:dyDescent="0.2">
      <c r="A255" s="68">
        <f t="shared" si="36"/>
        <v>198</v>
      </c>
      <c r="B255" s="154">
        <f>'Input 2 - Inventory'!C205</f>
        <v>0</v>
      </c>
      <c r="C255" s="155">
        <f>'Input 2 - Inventory'!E205</f>
        <v>0</v>
      </c>
      <c r="D255" s="155" t="str">
        <f>IF(OR(LEFT(E255,5)= "Asset",LEFT(E255,5)="Other"),"N/A",'Input 1 - Schedule 1'!B207 &amp; " (Ins/Bank)")</f>
        <v xml:space="preserve"> (Ins/Bank)</v>
      </c>
      <c r="E255" s="156">
        <f>'Input 2 - Inventory'!F205</f>
        <v>0</v>
      </c>
      <c r="F255" s="157">
        <f>'Input 1 - Schedule 1'!AH207</f>
        <v>0</v>
      </c>
      <c r="G255" s="157">
        <f>'Input 2 - Inventory'!R205</f>
        <v>0</v>
      </c>
      <c r="H255" s="157">
        <f>'Input 2 - Inventory'!AG205</f>
        <v>0</v>
      </c>
      <c r="I255" s="158">
        <f>'Input 2 - Inventory'!L205</f>
        <v>0</v>
      </c>
      <c r="J255" s="159">
        <f>'Input 2 - Inventory'!AA205</f>
        <v>0</v>
      </c>
      <c r="K255" s="156" t="e">
        <f>VLOOKUP($E255,'Calc 1 - Scaling (Ins,Bank)'!$A:$W,8,FALSE)</f>
        <v>#N/A</v>
      </c>
      <c r="L255" s="160" t="str">
        <f>IFERROR(VLOOKUP($E255,'Calc 1 - Scaling (Ins,Bank)'!$A:$W,9+IF($K255="Revenue",1,IF(K255="Carrying Value",2,0)),FALSE),"N/A")</f>
        <v>N/A</v>
      </c>
      <c r="M255" s="161" t="str">
        <f t="shared" si="37"/>
        <v>N/A</v>
      </c>
      <c r="N255" s="162" t="str">
        <f t="shared" si="38"/>
        <v>N/A</v>
      </c>
      <c r="O255" s="156" t="e">
        <f>VLOOKUP($E255,'Calc 1 - Scaling (Ins,Bank)'!$A:$W,12,FALSE)</f>
        <v>#N/A</v>
      </c>
      <c r="P255" s="160" t="str">
        <f>IFERROR(VLOOKUP($E255,'Calc 1 - Scaling (Ins,Bank)'!$A:$W,13+IF(O255="Revenue",1,IF(O255="Carrying Value",2,0)),FALSE),"N/A")</f>
        <v>N/A</v>
      </c>
      <c r="Q255" s="161" t="str">
        <f t="shared" si="39"/>
        <v>N/A</v>
      </c>
      <c r="R255" s="162" t="str">
        <f t="shared" si="40"/>
        <v>N/A</v>
      </c>
      <c r="S255" s="156" t="e">
        <f>VLOOKUP($E255,'Calc 1 - Scaling (Ins,Bank)'!$A:$W,16,FALSE)</f>
        <v>#N/A</v>
      </c>
      <c r="T255" s="160" t="str">
        <f>IFERROR(VLOOKUP($E255,'Calc 1 - Scaling (Ins,Bank)'!$A:$W,17+IF(S255="Revenue",1,IF(S255="Carrying Value",2,0)),FALSE),"N/A")</f>
        <v>N/A</v>
      </c>
      <c r="U255" s="161" t="str">
        <f t="shared" si="41"/>
        <v>N/A</v>
      </c>
      <c r="V255" s="162" t="str">
        <f t="shared" si="42"/>
        <v>N/A</v>
      </c>
      <c r="W255" s="156" t="e">
        <f>VLOOKUP($E255,'Calc 1 - Scaling (Ins,Bank)'!$A:$W,20,FALSE)</f>
        <v>#N/A</v>
      </c>
      <c r="X255" s="160" t="str">
        <f>IFERROR(VLOOKUP($E255,'Calc 1 - Scaling (Ins,Bank)'!$A:$W,21+IF(W255="Revenue",1,IF(W255="Carrying Value",2,0)),FALSE),"N/A")</f>
        <v>N/A</v>
      </c>
      <c r="Y255" s="161" t="str">
        <f t="shared" si="43"/>
        <v>N/A</v>
      </c>
      <c r="Z255" s="162" t="str">
        <f t="shared" si="44"/>
        <v>N/A</v>
      </c>
      <c r="AP255" s="3"/>
    </row>
    <row r="256" spans="1:42" x14ac:dyDescent="0.2">
      <c r="A256" s="68">
        <f t="shared" si="36"/>
        <v>199</v>
      </c>
      <c r="B256" s="154">
        <f>'Input 2 - Inventory'!C206</f>
        <v>0</v>
      </c>
      <c r="C256" s="155">
        <f>'Input 2 - Inventory'!E206</f>
        <v>0</v>
      </c>
      <c r="D256" s="155" t="str">
        <f>IF(OR(LEFT(E256,5)= "Asset",LEFT(E256,5)="Other"),"N/A",'Input 1 - Schedule 1'!B208 &amp; " (Ins/Bank)")</f>
        <v xml:space="preserve"> (Ins/Bank)</v>
      </c>
      <c r="E256" s="156">
        <f>'Input 2 - Inventory'!F206</f>
        <v>0</v>
      </c>
      <c r="F256" s="157">
        <f>'Input 1 - Schedule 1'!AH208</f>
        <v>0</v>
      </c>
      <c r="G256" s="157">
        <f>'Input 2 - Inventory'!R206</f>
        <v>0</v>
      </c>
      <c r="H256" s="157">
        <f>'Input 2 - Inventory'!AG206</f>
        <v>0</v>
      </c>
      <c r="I256" s="158">
        <f>'Input 2 - Inventory'!L206</f>
        <v>0</v>
      </c>
      <c r="J256" s="159">
        <f>'Input 2 - Inventory'!AA206</f>
        <v>0</v>
      </c>
      <c r="K256" s="156" t="e">
        <f>VLOOKUP($E256,'Calc 1 - Scaling (Ins,Bank)'!$A:$W,8,FALSE)</f>
        <v>#N/A</v>
      </c>
      <c r="L256" s="160" t="str">
        <f>IFERROR(VLOOKUP($E256,'Calc 1 - Scaling (Ins,Bank)'!$A:$W,9+IF($K256="Revenue",1,IF(K256="Carrying Value",2,0)),FALSE),"N/A")</f>
        <v>N/A</v>
      </c>
      <c r="M256" s="161" t="str">
        <f t="shared" si="37"/>
        <v>N/A</v>
      </c>
      <c r="N256" s="162" t="str">
        <f t="shared" si="38"/>
        <v>N/A</v>
      </c>
      <c r="O256" s="156" t="e">
        <f>VLOOKUP($E256,'Calc 1 - Scaling (Ins,Bank)'!$A:$W,12,FALSE)</f>
        <v>#N/A</v>
      </c>
      <c r="P256" s="160" t="str">
        <f>IFERROR(VLOOKUP($E256,'Calc 1 - Scaling (Ins,Bank)'!$A:$W,13+IF(O256="Revenue",1,IF(O256="Carrying Value",2,0)),FALSE),"N/A")</f>
        <v>N/A</v>
      </c>
      <c r="Q256" s="161" t="str">
        <f t="shared" si="39"/>
        <v>N/A</v>
      </c>
      <c r="R256" s="162" t="str">
        <f t="shared" si="40"/>
        <v>N/A</v>
      </c>
      <c r="S256" s="156" t="e">
        <f>VLOOKUP($E256,'Calc 1 - Scaling (Ins,Bank)'!$A:$W,16,FALSE)</f>
        <v>#N/A</v>
      </c>
      <c r="T256" s="160" t="str">
        <f>IFERROR(VLOOKUP($E256,'Calc 1 - Scaling (Ins,Bank)'!$A:$W,17+IF(S256="Revenue",1,IF(S256="Carrying Value",2,0)),FALSE),"N/A")</f>
        <v>N/A</v>
      </c>
      <c r="U256" s="161" t="str">
        <f t="shared" si="41"/>
        <v>N/A</v>
      </c>
      <c r="V256" s="162" t="str">
        <f t="shared" si="42"/>
        <v>N/A</v>
      </c>
      <c r="W256" s="156" t="e">
        <f>VLOOKUP($E256,'Calc 1 - Scaling (Ins,Bank)'!$A:$W,20,FALSE)</f>
        <v>#N/A</v>
      </c>
      <c r="X256" s="160" t="str">
        <f>IFERROR(VLOOKUP($E256,'Calc 1 - Scaling (Ins,Bank)'!$A:$W,21+IF(W256="Revenue",1,IF(W256="Carrying Value",2,0)),FALSE),"N/A")</f>
        <v>N/A</v>
      </c>
      <c r="Y256" s="161" t="str">
        <f t="shared" si="43"/>
        <v>N/A</v>
      </c>
      <c r="Z256" s="162" t="str">
        <f t="shared" si="44"/>
        <v>N/A</v>
      </c>
      <c r="AP256" s="3"/>
    </row>
    <row r="257" spans="1:42" x14ac:dyDescent="0.2">
      <c r="A257" s="68">
        <f t="shared" si="36"/>
        <v>200</v>
      </c>
      <c r="B257" s="154">
        <f>'Input 2 - Inventory'!C207</f>
        <v>0</v>
      </c>
      <c r="C257" s="155">
        <f>'Input 2 - Inventory'!E207</f>
        <v>0</v>
      </c>
      <c r="D257" s="155" t="str">
        <f>IF(OR(LEFT(E257,5)= "Asset",LEFT(E257,5)="Other"),"N/A",'Input 1 - Schedule 1'!B209 &amp; " (Ins/Bank)")</f>
        <v xml:space="preserve"> (Ins/Bank)</v>
      </c>
      <c r="E257" s="156">
        <f>'Input 2 - Inventory'!F207</f>
        <v>0</v>
      </c>
      <c r="F257" s="157">
        <f>'Input 1 - Schedule 1'!AH209</f>
        <v>0</v>
      </c>
      <c r="G257" s="157">
        <f>'Input 2 - Inventory'!R207</f>
        <v>0</v>
      </c>
      <c r="H257" s="157">
        <f>'Input 2 - Inventory'!AG207</f>
        <v>0</v>
      </c>
      <c r="I257" s="158">
        <f>'Input 2 - Inventory'!L207</f>
        <v>0</v>
      </c>
      <c r="J257" s="159">
        <f>'Input 2 - Inventory'!AA207</f>
        <v>0</v>
      </c>
      <c r="K257" s="156" t="e">
        <f>VLOOKUP($E257,'Calc 1 - Scaling (Ins,Bank)'!$A:$W,8,FALSE)</f>
        <v>#N/A</v>
      </c>
      <c r="L257" s="160" t="str">
        <f>IFERROR(VLOOKUP($E257,'Calc 1 - Scaling (Ins,Bank)'!$A:$W,9+IF($K257="Revenue",1,IF(K257="Carrying Value",2,0)),FALSE),"N/A")</f>
        <v>N/A</v>
      </c>
      <c r="M257" s="161" t="str">
        <f t="shared" si="37"/>
        <v>N/A</v>
      </c>
      <c r="N257" s="162" t="str">
        <f t="shared" si="38"/>
        <v>N/A</v>
      </c>
      <c r="O257" s="156" t="e">
        <f>VLOOKUP($E257,'Calc 1 - Scaling (Ins,Bank)'!$A:$W,12,FALSE)</f>
        <v>#N/A</v>
      </c>
      <c r="P257" s="160" t="str">
        <f>IFERROR(VLOOKUP($E257,'Calc 1 - Scaling (Ins,Bank)'!$A:$W,13+IF(O257="Revenue",1,IF(O257="Carrying Value",2,0)),FALSE),"N/A")</f>
        <v>N/A</v>
      </c>
      <c r="Q257" s="161" t="str">
        <f t="shared" si="39"/>
        <v>N/A</v>
      </c>
      <c r="R257" s="162" t="str">
        <f t="shared" si="40"/>
        <v>N/A</v>
      </c>
      <c r="S257" s="156" t="e">
        <f>VLOOKUP($E257,'Calc 1 - Scaling (Ins,Bank)'!$A:$W,16,FALSE)</f>
        <v>#N/A</v>
      </c>
      <c r="T257" s="160" t="str">
        <f>IFERROR(VLOOKUP($E257,'Calc 1 - Scaling (Ins,Bank)'!$A:$W,17+IF(S257="Revenue",1,IF(S257="Carrying Value",2,0)),FALSE),"N/A")</f>
        <v>N/A</v>
      </c>
      <c r="U257" s="161" t="str">
        <f t="shared" si="41"/>
        <v>N/A</v>
      </c>
      <c r="V257" s="162" t="str">
        <f t="shared" si="42"/>
        <v>N/A</v>
      </c>
      <c r="W257" s="156" t="e">
        <f>VLOOKUP($E257,'Calc 1 - Scaling (Ins,Bank)'!$A:$W,20,FALSE)</f>
        <v>#N/A</v>
      </c>
      <c r="X257" s="160" t="str">
        <f>IFERROR(VLOOKUP($E257,'Calc 1 - Scaling (Ins,Bank)'!$A:$W,21+IF(W257="Revenue",1,IF(W257="Carrying Value",2,0)),FALSE),"N/A")</f>
        <v>N/A</v>
      </c>
      <c r="Y257" s="161" t="str">
        <f t="shared" si="43"/>
        <v>N/A</v>
      </c>
      <c r="Z257" s="162" t="str">
        <f t="shared" si="44"/>
        <v>N/A</v>
      </c>
      <c r="AP257" s="3"/>
    </row>
    <row r="258" spans="1:42" x14ac:dyDescent="0.2">
      <c r="A258" s="68">
        <f t="shared" si="36"/>
        <v>201</v>
      </c>
      <c r="B258" s="154">
        <f>'Input 2 - Inventory'!C208</f>
        <v>0</v>
      </c>
      <c r="C258" s="155">
        <f>'Input 2 - Inventory'!E208</f>
        <v>0</v>
      </c>
      <c r="D258" s="155" t="str">
        <f>IF(OR(LEFT(E258,5)= "Asset",LEFT(E258,5)="Other"),"N/A",'Input 1 - Schedule 1'!B210 &amp; " (Ins/Bank)")</f>
        <v xml:space="preserve"> (Ins/Bank)</v>
      </c>
      <c r="E258" s="156">
        <f>'Input 2 - Inventory'!F208</f>
        <v>0</v>
      </c>
      <c r="F258" s="157">
        <f>'Input 1 - Schedule 1'!AH210</f>
        <v>0</v>
      </c>
      <c r="G258" s="157">
        <f>'Input 2 - Inventory'!R208</f>
        <v>0</v>
      </c>
      <c r="H258" s="157">
        <f>'Input 2 - Inventory'!AG208</f>
        <v>0</v>
      </c>
      <c r="I258" s="158">
        <f>'Input 2 - Inventory'!L208</f>
        <v>0</v>
      </c>
      <c r="J258" s="159">
        <f>'Input 2 - Inventory'!AA208</f>
        <v>0</v>
      </c>
      <c r="K258" s="156" t="e">
        <f>VLOOKUP($E258,'Calc 1 - Scaling (Ins,Bank)'!$A:$W,8,FALSE)</f>
        <v>#N/A</v>
      </c>
      <c r="L258" s="160" t="str">
        <f>IFERROR(VLOOKUP($E258,'Calc 1 - Scaling (Ins,Bank)'!$A:$W,9+IF($K258="Revenue",1,IF(K258="Carrying Value",2,0)),FALSE),"N/A")</f>
        <v>N/A</v>
      </c>
      <c r="M258" s="161" t="str">
        <f t="shared" si="37"/>
        <v>N/A</v>
      </c>
      <c r="N258" s="162" t="str">
        <f t="shared" si="38"/>
        <v>N/A</v>
      </c>
      <c r="O258" s="156" t="e">
        <f>VLOOKUP($E258,'Calc 1 - Scaling (Ins,Bank)'!$A:$W,12,FALSE)</f>
        <v>#N/A</v>
      </c>
      <c r="P258" s="160" t="str">
        <f>IFERROR(VLOOKUP($E258,'Calc 1 - Scaling (Ins,Bank)'!$A:$W,13+IF(O258="Revenue",1,IF(O258="Carrying Value",2,0)),FALSE),"N/A")</f>
        <v>N/A</v>
      </c>
      <c r="Q258" s="161" t="str">
        <f t="shared" si="39"/>
        <v>N/A</v>
      </c>
      <c r="R258" s="162" t="str">
        <f t="shared" si="40"/>
        <v>N/A</v>
      </c>
      <c r="S258" s="156" t="e">
        <f>VLOOKUP($E258,'Calc 1 - Scaling (Ins,Bank)'!$A:$W,16,FALSE)</f>
        <v>#N/A</v>
      </c>
      <c r="T258" s="160" t="str">
        <f>IFERROR(VLOOKUP($E258,'Calc 1 - Scaling (Ins,Bank)'!$A:$W,17+IF(S258="Revenue",1,IF(S258="Carrying Value",2,0)),FALSE),"N/A")</f>
        <v>N/A</v>
      </c>
      <c r="U258" s="161" t="str">
        <f t="shared" si="41"/>
        <v>N/A</v>
      </c>
      <c r="V258" s="162" t="str">
        <f t="shared" si="42"/>
        <v>N/A</v>
      </c>
      <c r="W258" s="156" t="e">
        <f>VLOOKUP($E258,'Calc 1 - Scaling (Ins,Bank)'!$A:$W,20,FALSE)</f>
        <v>#N/A</v>
      </c>
      <c r="X258" s="160" t="str">
        <f>IFERROR(VLOOKUP($E258,'Calc 1 - Scaling (Ins,Bank)'!$A:$W,21+IF(W258="Revenue",1,IF(W258="Carrying Value",2,0)),FALSE),"N/A")</f>
        <v>N/A</v>
      </c>
      <c r="Y258" s="161" t="str">
        <f t="shared" si="43"/>
        <v>N/A</v>
      </c>
      <c r="Z258" s="162" t="str">
        <f t="shared" si="44"/>
        <v>N/A</v>
      </c>
      <c r="AP258" s="3"/>
    </row>
    <row r="259" spans="1:42" x14ac:dyDescent="0.2">
      <c r="A259" s="68">
        <f t="shared" si="36"/>
        <v>202</v>
      </c>
      <c r="B259" s="154">
        <f>'Input 2 - Inventory'!C209</f>
        <v>0</v>
      </c>
      <c r="C259" s="155">
        <f>'Input 2 - Inventory'!E209</f>
        <v>0</v>
      </c>
      <c r="D259" s="155" t="str">
        <f>IF(OR(LEFT(E259,5)= "Asset",LEFT(E259,5)="Other"),"N/A",'Input 1 - Schedule 1'!B211 &amp; " (Ins/Bank)")</f>
        <v xml:space="preserve"> (Ins/Bank)</v>
      </c>
      <c r="E259" s="156">
        <f>'Input 2 - Inventory'!F209</f>
        <v>0</v>
      </c>
      <c r="F259" s="157">
        <f>'Input 1 - Schedule 1'!AH211</f>
        <v>0</v>
      </c>
      <c r="G259" s="157">
        <f>'Input 2 - Inventory'!R209</f>
        <v>0</v>
      </c>
      <c r="H259" s="157">
        <f>'Input 2 - Inventory'!AG209</f>
        <v>0</v>
      </c>
      <c r="I259" s="158">
        <f>'Input 2 - Inventory'!L209</f>
        <v>0</v>
      </c>
      <c r="J259" s="159">
        <f>'Input 2 - Inventory'!AA209</f>
        <v>0</v>
      </c>
      <c r="K259" s="156" t="e">
        <f>VLOOKUP($E259,'Calc 1 - Scaling (Ins,Bank)'!$A:$W,8,FALSE)</f>
        <v>#N/A</v>
      </c>
      <c r="L259" s="160" t="str">
        <f>IFERROR(VLOOKUP($E259,'Calc 1 - Scaling (Ins,Bank)'!$A:$W,9+IF($K259="Revenue",1,IF(K259="Carrying Value",2,0)),FALSE),"N/A")</f>
        <v>N/A</v>
      </c>
      <c r="M259" s="161" t="str">
        <f t="shared" si="37"/>
        <v>N/A</v>
      </c>
      <c r="N259" s="162" t="str">
        <f t="shared" si="38"/>
        <v>N/A</v>
      </c>
      <c r="O259" s="156" t="e">
        <f>VLOOKUP($E259,'Calc 1 - Scaling (Ins,Bank)'!$A:$W,12,FALSE)</f>
        <v>#N/A</v>
      </c>
      <c r="P259" s="160" t="str">
        <f>IFERROR(VLOOKUP($E259,'Calc 1 - Scaling (Ins,Bank)'!$A:$W,13+IF(O259="Revenue",1,IF(O259="Carrying Value",2,0)),FALSE),"N/A")</f>
        <v>N/A</v>
      </c>
      <c r="Q259" s="161" t="str">
        <f t="shared" si="39"/>
        <v>N/A</v>
      </c>
      <c r="R259" s="162" t="str">
        <f t="shared" si="40"/>
        <v>N/A</v>
      </c>
      <c r="S259" s="156" t="e">
        <f>VLOOKUP($E259,'Calc 1 - Scaling (Ins,Bank)'!$A:$W,16,FALSE)</f>
        <v>#N/A</v>
      </c>
      <c r="T259" s="160" t="str">
        <f>IFERROR(VLOOKUP($E259,'Calc 1 - Scaling (Ins,Bank)'!$A:$W,17+IF(S259="Revenue",1,IF(S259="Carrying Value",2,0)),FALSE),"N/A")</f>
        <v>N/A</v>
      </c>
      <c r="U259" s="161" t="str">
        <f t="shared" si="41"/>
        <v>N/A</v>
      </c>
      <c r="V259" s="162" t="str">
        <f t="shared" si="42"/>
        <v>N/A</v>
      </c>
      <c r="W259" s="156" t="e">
        <f>VLOOKUP($E259,'Calc 1 - Scaling (Ins,Bank)'!$A:$W,20,FALSE)</f>
        <v>#N/A</v>
      </c>
      <c r="X259" s="160" t="str">
        <f>IFERROR(VLOOKUP($E259,'Calc 1 - Scaling (Ins,Bank)'!$A:$W,21+IF(W259="Revenue",1,IF(W259="Carrying Value",2,0)),FALSE),"N/A")</f>
        <v>N/A</v>
      </c>
      <c r="Y259" s="161" t="str">
        <f t="shared" si="43"/>
        <v>N/A</v>
      </c>
      <c r="Z259" s="162" t="str">
        <f t="shared" si="44"/>
        <v>N/A</v>
      </c>
      <c r="AP259" s="3"/>
    </row>
    <row r="260" spans="1:42" x14ac:dyDescent="0.2">
      <c r="A260" s="68">
        <f t="shared" si="36"/>
        <v>203</v>
      </c>
      <c r="B260" s="154">
        <f>'Input 2 - Inventory'!C210</f>
        <v>0</v>
      </c>
      <c r="C260" s="155">
        <f>'Input 2 - Inventory'!E210</f>
        <v>0</v>
      </c>
      <c r="D260" s="155" t="str">
        <f>IF(OR(LEFT(E260,5)= "Asset",LEFT(E260,5)="Other"),"N/A",'Input 1 - Schedule 1'!B212 &amp; " (Ins/Bank)")</f>
        <v xml:space="preserve"> (Ins/Bank)</v>
      </c>
      <c r="E260" s="156">
        <f>'Input 2 - Inventory'!F210</f>
        <v>0</v>
      </c>
      <c r="F260" s="157">
        <f>'Input 1 - Schedule 1'!AH212</f>
        <v>0</v>
      </c>
      <c r="G260" s="157">
        <f>'Input 2 - Inventory'!R210</f>
        <v>0</v>
      </c>
      <c r="H260" s="157">
        <f>'Input 2 - Inventory'!AG210</f>
        <v>0</v>
      </c>
      <c r="I260" s="158">
        <f>'Input 2 - Inventory'!L210</f>
        <v>0</v>
      </c>
      <c r="J260" s="159">
        <f>'Input 2 - Inventory'!AA210</f>
        <v>0</v>
      </c>
      <c r="K260" s="156" t="e">
        <f>VLOOKUP($E260,'Calc 1 - Scaling (Ins,Bank)'!$A:$W,8,FALSE)</f>
        <v>#N/A</v>
      </c>
      <c r="L260" s="160" t="str">
        <f>IFERROR(VLOOKUP($E260,'Calc 1 - Scaling (Ins,Bank)'!$A:$W,9+IF($K260="Revenue",1,IF(K260="Carrying Value",2,0)),FALSE),"N/A")</f>
        <v>N/A</v>
      </c>
      <c r="M260" s="161" t="str">
        <f t="shared" si="37"/>
        <v>N/A</v>
      </c>
      <c r="N260" s="162" t="str">
        <f t="shared" si="38"/>
        <v>N/A</v>
      </c>
      <c r="O260" s="156" t="e">
        <f>VLOOKUP($E260,'Calc 1 - Scaling (Ins,Bank)'!$A:$W,12,FALSE)</f>
        <v>#N/A</v>
      </c>
      <c r="P260" s="160" t="str">
        <f>IFERROR(VLOOKUP($E260,'Calc 1 - Scaling (Ins,Bank)'!$A:$W,13+IF(O260="Revenue",1,IF(O260="Carrying Value",2,0)),FALSE),"N/A")</f>
        <v>N/A</v>
      </c>
      <c r="Q260" s="161" t="str">
        <f t="shared" si="39"/>
        <v>N/A</v>
      </c>
      <c r="R260" s="162" t="str">
        <f t="shared" si="40"/>
        <v>N/A</v>
      </c>
      <c r="S260" s="156" t="e">
        <f>VLOOKUP($E260,'Calc 1 - Scaling (Ins,Bank)'!$A:$W,16,FALSE)</f>
        <v>#N/A</v>
      </c>
      <c r="T260" s="160" t="str">
        <f>IFERROR(VLOOKUP($E260,'Calc 1 - Scaling (Ins,Bank)'!$A:$W,17+IF(S260="Revenue",1,IF(S260="Carrying Value",2,0)),FALSE),"N/A")</f>
        <v>N/A</v>
      </c>
      <c r="U260" s="161" t="str">
        <f t="shared" si="41"/>
        <v>N/A</v>
      </c>
      <c r="V260" s="162" t="str">
        <f t="shared" si="42"/>
        <v>N/A</v>
      </c>
      <c r="W260" s="156" t="e">
        <f>VLOOKUP($E260,'Calc 1 - Scaling (Ins,Bank)'!$A:$W,20,FALSE)</f>
        <v>#N/A</v>
      </c>
      <c r="X260" s="160" t="str">
        <f>IFERROR(VLOOKUP($E260,'Calc 1 - Scaling (Ins,Bank)'!$A:$W,21+IF(W260="Revenue",1,IF(W260="Carrying Value",2,0)),FALSE),"N/A")</f>
        <v>N/A</v>
      </c>
      <c r="Y260" s="161" t="str">
        <f t="shared" si="43"/>
        <v>N/A</v>
      </c>
      <c r="Z260" s="162" t="str">
        <f t="shared" si="44"/>
        <v>N/A</v>
      </c>
      <c r="AP260" s="3"/>
    </row>
    <row r="261" spans="1:42" x14ac:dyDescent="0.2">
      <c r="A261" s="68">
        <f t="shared" si="36"/>
        <v>204</v>
      </c>
      <c r="B261" s="154">
        <f>'Input 2 - Inventory'!C211</f>
        <v>0</v>
      </c>
      <c r="C261" s="155">
        <f>'Input 2 - Inventory'!E211</f>
        <v>0</v>
      </c>
      <c r="D261" s="155" t="str">
        <f>IF(OR(LEFT(E261,5)= "Asset",LEFT(E261,5)="Other"),"N/A",'Input 1 - Schedule 1'!B213 &amp; " (Ins/Bank)")</f>
        <v xml:space="preserve"> (Ins/Bank)</v>
      </c>
      <c r="E261" s="156">
        <f>'Input 2 - Inventory'!F211</f>
        <v>0</v>
      </c>
      <c r="F261" s="157">
        <f>'Input 1 - Schedule 1'!AH213</f>
        <v>0</v>
      </c>
      <c r="G261" s="157">
        <f>'Input 2 - Inventory'!R211</f>
        <v>0</v>
      </c>
      <c r="H261" s="157">
        <f>'Input 2 - Inventory'!AG211</f>
        <v>0</v>
      </c>
      <c r="I261" s="158">
        <f>'Input 2 - Inventory'!L211</f>
        <v>0</v>
      </c>
      <c r="J261" s="159">
        <f>'Input 2 - Inventory'!AA211</f>
        <v>0</v>
      </c>
      <c r="K261" s="156" t="e">
        <f>VLOOKUP($E261,'Calc 1 - Scaling (Ins,Bank)'!$A:$W,8,FALSE)</f>
        <v>#N/A</v>
      </c>
      <c r="L261" s="160" t="str">
        <f>IFERROR(VLOOKUP($E261,'Calc 1 - Scaling (Ins,Bank)'!$A:$W,9+IF($K261="Revenue",1,IF(K261="Carrying Value",2,0)),FALSE),"N/A")</f>
        <v>N/A</v>
      </c>
      <c r="M261" s="161" t="str">
        <f t="shared" si="37"/>
        <v>N/A</v>
      </c>
      <c r="N261" s="162" t="str">
        <f t="shared" si="38"/>
        <v>N/A</v>
      </c>
      <c r="O261" s="156" t="e">
        <f>VLOOKUP($E261,'Calc 1 - Scaling (Ins,Bank)'!$A:$W,12,FALSE)</f>
        <v>#N/A</v>
      </c>
      <c r="P261" s="160" t="str">
        <f>IFERROR(VLOOKUP($E261,'Calc 1 - Scaling (Ins,Bank)'!$A:$W,13+IF(O261="Revenue",1,IF(O261="Carrying Value",2,0)),FALSE),"N/A")</f>
        <v>N/A</v>
      </c>
      <c r="Q261" s="161" t="str">
        <f t="shared" si="39"/>
        <v>N/A</v>
      </c>
      <c r="R261" s="162" t="str">
        <f t="shared" si="40"/>
        <v>N/A</v>
      </c>
      <c r="S261" s="156" t="e">
        <f>VLOOKUP($E261,'Calc 1 - Scaling (Ins,Bank)'!$A:$W,16,FALSE)</f>
        <v>#N/A</v>
      </c>
      <c r="T261" s="160" t="str">
        <f>IFERROR(VLOOKUP($E261,'Calc 1 - Scaling (Ins,Bank)'!$A:$W,17+IF(S261="Revenue",1,IF(S261="Carrying Value",2,0)),FALSE),"N/A")</f>
        <v>N/A</v>
      </c>
      <c r="U261" s="161" t="str">
        <f t="shared" si="41"/>
        <v>N/A</v>
      </c>
      <c r="V261" s="162" t="str">
        <f t="shared" si="42"/>
        <v>N/A</v>
      </c>
      <c r="W261" s="156" t="e">
        <f>VLOOKUP($E261,'Calc 1 - Scaling (Ins,Bank)'!$A:$W,20,FALSE)</f>
        <v>#N/A</v>
      </c>
      <c r="X261" s="160" t="str">
        <f>IFERROR(VLOOKUP($E261,'Calc 1 - Scaling (Ins,Bank)'!$A:$W,21+IF(W261="Revenue",1,IF(W261="Carrying Value",2,0)),FALSE),"N/A")</f>
        <v>N/A</v>
      </c>
      <c r="Y261" s="161" t="str">
        <f t="shared" si="43"/>
        <v>N/A</v>
      </c>
      <c r="Z261" s="162" t="str">
        <f t="shared" si="44"/>
        <v>N/A</v>
      </c>
      <c r="AP261" s="3"/>
    </row>
    <row r="262" spans="1:42" x14ac:dyDescent="0.2">
      <c r="A262" s="68">
        <f t="shared" si="36"/>
        <v>205</v>
      </c>
      <c r="B262" s="154">
        <f>'Input 2 - Inventory'!C212</f>
        <v>0</v>
      </c>
      <c r="C262" s="155">
        <f>'Input 2 - Inventory'!E212</f>
        <v>0</v>
      </c>
      <c r="D262" s="155" t="str">
        <f>IF(OR(LEFT(E262,5)= "Asset",LEFT(E262,5)="Other"),"N/A",'Input 1 - Schedule 1'!B214 &amp; " (Ins/Bank)")</f>
        <v xml:space="preserve"> (Ins/Bank)</v>
      </c>
      <c r="E262" s="156">
        <f>'Input 2 - Inventory'!F212</f>
        <v>0</v>
      </c>
      <c r="F262" s="157">
        <f>'Input 1 - Schedule 1'!AH214</f>
        <v>0</v>
      </c>
      <c r="G262" s="157">
        <f>'Input 2 - Inventory'!R212</f>
        <v>0</v>
      </c>
      <c r="H262" s="157">
        <f>'Input 2 - Inventory'!AG212</f>
        <v>0</v>
      </c>
      <c r="I262" s="158">
        <f>'Input 2 - Inventory'!L212</f>
        <v>0</v>
      </c>
      <c r="J262" s="159">
        <f>'Input 2 - Inventory'!AA212</f>
        <v>0</v>
      </c>
      <c r="K262" s="156" t="e">
        <f>VLOOKUP($E262,'Calc 1 - Scaling (Ins,Bank)'!$A:$W,8,FALSE)</f>
        <v>#N/A</v>
      </c>
      <c r="L262" s="160" t="str">
        <f>IFERROR(VLOOKUP($E262,'Calc 1 - Scaling (Ins,Bank)'!$A:$W,9+IF($K262="Revenue",1,IF(K262="Carrying Value",2,0)),FALSE),"N/A")</f>
        <v>N/A</v>
      </c>
      <c r="M262" s="161" t="str">
        <f t="shared" si="37"/>
        <v>N/A</v>
      </c>
      <c r="N262" s="162" t="str">
        <f t="shared" si="38"/>
        <v>N/A</v>
      </c>
      <c r="O262" s="156" t="e">
        <f>VLOOKUP($E262,'Calc 1 - Scaling (Ins,Bank)'!$A:$W,12,FALSE)</f>
        <v>#N/A</v>
      </c>
      <c r="P262" s="160" t="str">
        <f>IFERROR(VLOOKUP($E262,'Calc 1 - Scaling (Ins,Bank)'!$A:$W,13+IF(O262="Revenue",1,IF(O262="Carrying Value",2,0)),FALSE),"N/A")</f>
        <v>N/A</v>
      </c>
      <c r="Q262" s="161" t="str">
        <f t="shared" si="39"/>
        <v>N/A</v>
      </c>
      <c r="R262" s="162" t="str">
        <f t="shared" si="40"/>
        <v>N/A</v>
      </c>
      <c r="S262" s="156" t="e">
        <f>VLOOKUP($E262,'Calc 1 - Scaling (Ins,Bank)'!$A:$W,16,FALSE)</f>
        <v>#N/A</v>
      </c>
      <c r="T262" s="160" t="str">
        <f>IFERROR(VLOOKUP($E262,'Calc 1 - Scaling (Ins,Bank)'!$A:$W,17+IF(S262="Revenue",1,IF(S262="Carrying Value",2,0)),FALSE),"N/A")</f>
        <v>N/A</v>
      </c>
      <c r="U262" s="161" t="str">
        <f t="shared" si="41"/>
        <v>N/A</v>
      </c>
      <c r="V262" s="162" t="str">
        <f t="shared" si="42"/>
        <v>N/A</v>
      </c>
      <c r="W262" s="156" t="e">
        <f>VLOOKUP($E262,'Calc 1 - Scaling (Ins,Bank)'!$A:$W,20,FALSE)</f>
        <v>#N/A</v>
      </c>
      <c r="X262" s="160" t="str">
        <f>IFERROR(VLOOKUP($E262,'Calc 1 - Scaling (Ins,Bank)'!$A:$W,21+IF(W262="Revenue",1,IF(W262="Carrying Value",2,0)),FALSE),"N/A")</f>
        <v>N/A</v>
      </c>
      <c r="Y262" s="161" t="str">
        <f t="shared" si="43"/>
        <v>N/A</v>
      </c>
      <c r="Z262" s="162" t="str">
        <f t="shared" si="44"/>
        <v>N/A</v>
      </c>
      <c r="AP262" s="3"/>
    </row>
    <row r="263" spans="1:42" x14ac:dyDescent="0.2">
      <c r="A263" s="68">
        <f t="shared" si="36"/>
        <v>206</v>
      </c>
      <c r="B263" s="154">
        <f>'Input 2 - Inventory'!C213</f>
        <v>0</v>
      </c>
      <c r="C263" s="155">
        <f>'Input 2 - Inventory'!E213</f>
        <v>0</v>
      </c>
      <c r="D263" s="155" t="str">
        <f>IF(OR(LEFT(E263,5)= "Asset",LEFT(E263,5)="Other"),"N/A",'Input 1 - Schedule 1'!B215 &amp; " (Ins/Bank)")</f>
        <v xml:space="preserve"> (Ins/Bank)</v>
      </c>
      <c r="E263" s="156">
        <f>'Input 2 - Inventory'!F213</f>
        <v>0</v>
      </c>
      <c r="F263" s="157">
        <f>'Input 1 - Schedule 1'!AH215</f>
        <v>0</v>
      </c>
      <c r="G263" s="157">
        <f>'Input 2 - Inventory'!R213</f>
        <v>0</v>
      </c>
      <c r="H263" s="157">
        <f>'Input 2 - Inventory'!AG213</f>
        <v>0</v>
      </c>
      <c r="I263" s="158">
        <f>'Input 2 - Inventory'!L213</f>
        <v>0</v>
      </c>
      <c r="J263" s="159">
        <f>'Input 2 - Inventory'!AA213</f>
        <v>0</v>
      </c>
      <c r="K263" s="156" t="e">
        <f>VLOOKUP($E263,'Calc 1 - Scaling (Ins,Bank)'!$A:$W,8,FALSE)</f>
        <v>#N/A</v>
      </c>
      <c r="L263" s="160" t="str">
        <f>IFERROR(VLOOKUP($E263,'Calc 1 - Scaling (Ins,Bank)'!$A:$W,9+IF($K263="Revenue",1,IF(K263="Carrying Value",2,0)),FALSE),"N/A")</f>
        <v>N/A</v>
      </c>
      <c r="M263" s="161" t="str">
        <f t="shared" si="37"/>
        <v>N/A</v>
      </c>
      <c r="N263" s="162" t="str">
        <f t="shared" si="38"/>
        <v>N/A</v>
      </c>
      <c r="O263" s="156" t="e">
        <f>VLOOKUP($E263,'Calc 1 - Scaling (Ins,Bank)'!$A:$W,12,FALSE)</f>
        <v>#N/A</v>
      </c>
      <c r="P263" s="160" t="str">
        <f>IFERROR(VLOOKUP($E263,'Calc 1 - Scaling (Ins,Bank)'!$A:$W,13+IF(O263="Revenue",1,IF(O263="Carrying Value",2,0)),FALSE),"N/A")</f>
        <v>N/A</v>
      </c>
      <c r="Q263" s="161" t="str">
        <f t="shared" si="39"/>
        <v>N/A</v>
      </c>
      <c r="R263" s="162" t="str">
        <f t="shared" si="40"/>
        <v>N/A</v>
      </c>
      <c r="S263" s="156" t="e">
        <f>VLOOKUP($E263,'Calc 1 - Scaling (Ins,Bank)'!$A:$W,16,FALSE)</f>
        <v>#N/A</v>
      </c>
      <c r="T263" s="160" t="str">
        <f>IFERROR(VLOOKUP($E263,'Calc 1 - Scaling (Ins,Bank)'!$A:$W,17+IF(S263="Revenue",1,IF(S263="Carrying Value",2,0)),FALSE),"N/A")</f>
        <v>N/A</v>
      </c>
      <c r="U263" s="161" t="str">
        <f t="shared" si="41"/>
        <v>N/A</v>
      </c>
      <c r="V263" s="162" t="str">
        <f t="shared" si="42"/>
        <v>N/A</v>
      </c>
      <c r="W263" s="156" t="e">
        <f>VLOOKUP($E263,'Calc 1 - Scaling (Ins,Bank)'!$A:$W,20,FALSE)</f>
        <v>#N/A</v>
      </c>
      <c r="X263" s="160" t="str">
        <f>IFERROR(VLOOKUP($E263,'Calc 1 - Scaling (Ins,Bank)'!$A:$W,21+IF(W263="Revenue",1,IF(W263="Carrying Value",2,0)),FALSE),"N/A")</f>
        <v>N/A</v>
      </c>
      <c r="Y263" s="161" t="str">
        <f t="shared" si="43"/>
        <v>N/A</v>
      </c>
      <c r="Z263" s="162" t="str">
        <f t="shared" si="44"/>
        <v>N/A</v>
      </c>
      <c r="AP263" s="3"/>
    </row>
    <row r="264" spans="1:42" x14ac:dyDescent="0.2">
      <c r="A264" s="68">
        <f t="shared" si="36"/>
        <v>207</v>
      </c>
      <c r="B264" s="154">
        <f>'Input 2 - Inventory'!C214</f>
        <v>0</v>
      </c>
      <c r="C264" s="155">
        <f>'Input 2 - Inventory'!E214</f>
        <v>0</v>
      </c>
      <c r="D264" s="155" t="str">
        <f>IF(OR(LEFT(E264,5)= "Asset",LEFT(E264,5)="Other"),"N/A",'Input 1 - Schedule 1'!B216 &amp; " (Ins/Bank)")</f>
        <v xml:space="preserve"> (Ins/Bank)</v>
      </c>
      <c r="E264" s="156">
        <f>'Input 2 - Inventory'!F214</f>
        <v>0</v>
      </c>
      <c r="F264" s="157">
        <f>'Input 1 - Schedule 1'!AH216</f>
        <v>0</v>
      </c>
      <c r="G264" s="157">
        <f>'Input 2 - Inventory'!R214</f>
        <v>0</v>
      </c>
      <c r="H264" s="157">
        <f>'Input 2 - Inventory'!AG214</f>
        <v>0</v>
      </c>
      <c r="I264" s="158">
        <f>'Input 2 - Inventory'!L214</f>
        <v>0</v>
      </c>
      <c r="J264" s="159">
        <f>'Input 2 - Inventory'!AA214</f>
        <v>0</v>
      </c>
      <c r="K264" s="156" t="e">
        <f>VLOOKUP($E264,'Calc 1 - Scaling (Ins,Bank)'!$A:$W,8,FALSE)</f>
        <v>#N/A</v>
      </c>
      <c r="L264" s="160" t="str">
        <f>IFERROR(VLOOKUP($E264,'Calc 1 - Scaling (Ins,Bank)'!$A:$W,9+IF($K264="Revenue",1,IF(K264="Carrying Value",2,0)),FALSE),"N/A")</f>
        <v>N/A</v>
      </c>
      <c r="M264" s="161" t="str">
        <f t="shared" si="37"/>
        <v>N/A</v>
      </c>
      <c r="N264" s="162" t="str">
        <f t="shared" si="38"/>
        <v>N/A</v>
      </c>
      <c r="O264" s="156" t="e">
        <f>VLOOKUP($E264,'Calc 1 - Scaling (Ins,Bank)'!$A:$W,12,FALSE)</f>
        <v>#N/A</v>
      </c>
      <c r="P264" s="160" t="str">
        <f>IFERROR(VLOOKUP($E264,'Calc 1 - Scaling (Ins,Bank)'!$A:$W,13+IF(O264="Revenue",1,IF(O264="Carrying Value",2,0)),FALSE),"N/A")</f>
        <v>N/A</v>
      </c>
      <c r="Q264" s="161" t="str">
        <f t="shared" si="39"/>
        <v>N/A</v>
      </c>
      <c r="R264" s="162" t="str">
        <f t="shared" si="40"/>
        <v>N/A</v>
      </c>
      <c r="S264" s="156" t="e">
        <f>VLOOKUP($E264,'Calc 1 - Scaling (Ins,Bank)'!$A:$W,16,FALSE)</f>
        <v>#N/A</v>
      </c>
      <c r="T264" s="160" t="str">
        <f>IFERROR(VLOOKUP($E264,'Calc 1 - Scaling (Ins,Bank)'!$A:$W,17+IF(S264="Revenue",1,IF(S264="Carrying Value",2,0)),FALSE),"N/A")</f>
        <v>N/A</v>
      </c>
      <c r="U264" s="161" t="str">
        <f t="shared" si="41"/>
        <v>N/A</v>
      </c>
      <c r="V264" s="162" t="str">
        <f t="shared" si="42"/>
        <v>N/A</v>
      </c>
      <c r="W264" s="156" t="e">
        <f>VLOOKUP($E264,'Calc 1 - Scaling (Ins,Bank)'!$A:$W,20,FALSE)</f>
        <v>#N/A</v>
      </c>
      <c r="X264" s="160" t="str">
        <f>IFERROR(VLOOKUP($E264,'Calc 1 - Scaling (Ins,Bank)'!$A:$W,21+IF(W264="Revenue",1,IF(W264="Carrying Value",2,0)),FALSE),"N/A")</f>
        <v>N/A</v>
      </c>
      <c r="Y264" s="161" t="str">
        <f t="shared" si="43"/>
        <v>N/A</v>
      </c>
      <c r="Z264" s="162" t="str">
        <f t="shared" si="44"/>
        <v>N/A</v>
      </c>
      <c r="AP264" s="3"/>
    </row>
    <row r="265" spans="1:42" x14ac:dyDescent="0.2">
      <c r="A265" s="68">
        <f t="shared" si="36"/>
        <v>208</v>
      </c>
      <c r="B265" s="154">
        <f>'Input 2 - Inventory'!C215</f>
        <v>0</v>
      </c>
      <c r="C265" s="155">
        <f>'Input 2 - Inventory'!E215</f>
        <v>0</v>
      </c>
      <c r="D265" s="155" t="str">
        <f>IF(OR(LEFT(E265,5)= "Asset",LEFT(E265,5)="Other"),"N/A",'Input 1 - Schedule 1'!B217 &amp; " (Ins/Bank)")</f>
        <v xml:space="preserve"> (Ins/Bank)</v>
      </c>
      <c r="E265" s="156">
        <f>'Input 2 - Inventory'!F215</f>
        <v>0</v>
      </c>
      <c r="F265" s="157">
        <f>'Input 1 - Schedule 1'!AH217</f>
        <v>0</v>
      </c>
      <c r="G265" s="157">
        <f>'Input 2 - Inventory'!R215</f>
        <v>0</v>
      </c>
      <c r="H265" s="157">
        <f>'Input 2 - Inventory'!AG215</f>
        <v>0</v>
      </c>
      <c r="I265" s="158">
        <f>'Input 2 - Inventory'!L215</f>
        <v>0</v>
      </c>
      <c r="J265" s="159">
        <f>'Input 2 - Inventory'!AA215</f>
        <v>0</v>
      </c>
      <c r="K265" s="156" t="e">
        <f>VLOOKUP($E265,'Calc 1 - Scaling (Ins,Bank)'!$A:$W,8,FALSE)</f>
        <v>#N/A</v>
      </c>
      <c r="L265" s="160" t="str">
        <f>IFERROR(VLOOKUP($E265,'Calc 1 - Scaling (Ins,Bank)'!$A:$W,9+IF($K265="Revenue",1,IF(K265="Carrying Value",2,0)),FALSE),"N/A")</f>
        <v>N/A</v>
      </c>
      <c r="M265" s="161" t="str">
        <f t="shared" si="37"/>
        <v>N/A</v>
      </c>
      <c r="N265" s="162" t="str">
        <f t="shared" si="38"/>
        <v>N/A</v>
      </c>
      <c r="O265" s="156" t="e">
        <f>VLOOKUP($E265,'Calc 1 - Scaling (Ins,Bank)'!$A:$W,12,FALSE)</f>
        <v>#N/A</v>
      </c>
      <c r="P265" s="160" t="str">
        <f>IFERROR(VLOOKUP($E265,'Calc 1 - Scaling (Ins,Bank)'!$A:$W,13+IF(O265="Revenue",1,IF(O265="Carrying Value",2,0)),FALSE),"N/A")</f>
        <v>N/A</v>
      </c>
      <c r="Q265" s="161" t="str">
        <f t="shared" si="39"/>
        <v>N/A</v>
      </c>
      <c r="R265" s="162" t="str">
        <f t="shared" si="40"/>
        <v>N/A</v>
      </c>
      <c r="S265" s="156" t="e">
        <f>VLOOKUP($E265,'Calc 1 - Scaling (Ins,Bank)'!$A:$W,16,FALSE)</f>
        <v>#N/A</v>
      </c>
      <c r="T265" s="160" t="str">
        <f>IFERROR(VLOOKUP($E265,'Calc 1 - Scaling (Ins,Bank)'!$A:$W,17+IF(S265="Revenue",1,IF(S265="Carrying Value",2,0)),FALSE),"N/A")</f>
        <v>N/A</v>
      </c>
      <c r="U265" s="161" t="str">
        <f t="shared" si="41"/>
        <v>N/A</v>
      </c>
      <c r="V265" s="162" t="str">
        <f t="shared" si="42"/>
        <v>N/A</v>
      </c>
      <c r="W265" s="156" t="e">
        <f>VLOOKUP($E265,'Calc 1 - Scaling (Ins,Bank)'!$A:$W,20,FALSE)</f>
        <v>#N/A</v>
      </c>
      <c r="X265" s="160" t="str">
        <f>IFERROR(VLOOKUP($E265,'Calc 1 - Scaling (Ins,Bank)'!$A:$W,21+IF(W265="Revenue",1,IF(W265="Carrying Value",2,0)),FALSE),"N/A")</f>
        <v>N/A</v>
      </c>
      <c r="Y265" s="161" t="str">
        <f t="shared" si="43"/>
        <v>N/A</v>
      </c>
      <c r="Z265" s="162" t="str">
        <f t="shared" si="44"/>
        <v>N/A</v>
      </c>
      <c r="AP265" s="3"/>
    </row>
    <row r="266" spans="1:42" x14ac:dyDescent="0.2">
      <c r="A266" s="68">
        <f t="shared" si="36"/>
        <v>209</v>
      </c>
      <c r="B266" s="154">
        <f>'Input 2 - Inventory'!C216</f>
        <v>0</v>
      </c>
      <c r="C266" s="155">
        <f>'Input 2 - Inventory'!E216</f>
        <v>0</v>
      </c>
      <c r="D266" s="155" t="str">
        <f>IF(OR(LEFT(E266,5)= "Asset",LEFT(E266,5)="Other"),"N/A",'Input 1 - Schedule 1'!B218 &amp; " (Ins/Bank)")</f>
        <v xml:space="preserve"> (Ins/Bank)</v>
      </c>
      <c r="E266" s="156">
        <f>'Input 2 - Inventory'!F216</f>
        <v>0</v>
      </c>
      <c r="F266" s="157">
        <f>'Input 1 - Schedule 1'!AH218</f>
        <v>0</v>
      </c>
      <c r="G266" s="157">
        <f>'Input 2 - Inventory'!R216</f>
        <v>0</v>
      </c>
      <c r="H266" s="157">
        <f>'Input 2 - Inventory'!AG216</f>
        <v>0</v>
      </c>
      <c r="I266" s="158">
        <f>'Input 2 - Inventory'!L216</f>
        <v>0</v>
      </c>
      <c r="J266" s="159">
        <f>'Input 2 - Inventory'!AA216</f>
        <v>0</v>
      </c>
      <c r="K266" s="156" t="e">
        <f>VLOOKUP($E266,'Calc 1 - Scaling (Ins,Bank)'!$A:$W,8,FALSE)</f>
        <v>#N/A</v>
      </c>
      <c r="L266" s="160" t="str">
        <f>IFERROR(VLOOKUP($E266,'Calc 1 - Scaling (Ins,Bank)'!$A:$W,9+IF($K266="Revenue",1,IF(K266="Carrying Value",2,0)),FALSE),"N/A")</f>
        <v>N/A</v>
      </c>
      <c r="M266" s="161" t="str">
        <f t="shared" si="37"/>
        <v>N/A</v>
      </c>
      <c r="N266" s="162" t="str">
        <f t="shared" si="38"/>
        <v>N/A</v>
      </c>
      <c r="O266" s="156" t="e">
        <f>VLOOKUP($E266,'Calc 1 - Scaling (Ins,Bank)'!$A:$W,12,FALSE)</f>
        <v>#N/A</v>
      </c>
      <c r="P266" s="160" t="str">
        <f>IFERROR(VLOOKUP($E266,'Calc 1 - Scaling (Ins,Bank)'!$A:$W,13+IF(O266="Revenue",1,IF(O266="Carrying Value",2,0)),FALSE),"N/A")</f>
        <v>N/A</v>
      </c>
      <c r="Q266" s="161" t="str">
        <f t="shared" si="39"/>
        <v>N/A</v>
      </c>
      <c r="R266" s="162" t="str">
        <f t="shared" si="40"/>
        <v>N/A</v>
      </c>
      <c r="S266" s="156" t="e">
        <f>VLOOKUP($E266,'Calc 1 - Scaling (Ins,Bank)'!$A:$W,16,FALSE)</f>
        <v>#N/A</v>
      </c>
      <c r="T266" s="160" t="str">
        <f>IFERROR(VLOOKUP($E266,'Calc 1 - Scaling (Ins,Bank)'!$A:$W,17+IF(S266="Revenue",1,IF(S266="Carrying Value",2,0)),FALSE),"N/A")</f>
        <v>N/A</v>
      </c>
      <c r="U266" s="161" t="str">
        <f t="shared" si="41"/>
        <v>N/A</v>
      </c>
      <c r="V266" s="162" t="str">
        <f t="shared" si="42"/>
        <v>N/A</v>
      </c>
      <c r="W266" s="156" t="e">
        <f>VLOOKUP($E266,'Calc 1 - Scaling (Ins,Bank)'!$A:$W,20,FALSE)</f>
        <v>#N/A</v>
      </c>
      <c r="X266" s="160" t="str">
        <f>IFERROR(VLOOKUP($E266,'Calc 1 - Scaling (Ins,Bank)'!$A:$W,21+IF(W266="Revenue",1,IF(W266="Carrying Value",2,0)),FALSE),"N/A")</f>
        <v>N/A</v>
      </c>
      <c r="Y266" s="161" t="str">
        <f t="shared" si="43"/>
        <v>N/A</v>
      </c>
      <c r="Z266" s="162" t="str">
        <f t="shared" si="44"/>
        <v>N/A</v>
      </c>
      <c r="AP266" s="3"/>
    </row>
    <row r="267" spans="1:42" x14ac:dyDescent="0.2">
      <c r="A267" s="68">
        <f t="shared" si="36"/>
        <v>210</v>
      </c>
      <c r="B267" s="154">
        <f>'Input 2 - Inventory'!C217</f>
        <v>0</v>
      </c>
      <c r="C267" s="155">
        <f>'Input 2 - Inventory'!E217</f>
        <v>0</v>
      </c>
      <c r="D267" s="155" t="str">
        <f>IF(OR(LEFT(E267,5)= "Asset",LEFT(E267,5)="Other"),"N/A",'Input 1 - Schedule 1'!B219 &amp; " (Ins/Bank)")</f>
        <v xml:space="preserve"> (Ins/Bank)</v>
      </c>
      <c r="E267" s="156">
        <f>'Input 2 - Inventory'!F217</f>
        <v>0</v>
      </c>
      <c r="F267" s="157">
        <f>'Input 1 - Schedule 1'!AH219</f>
        <v>0</v>
      </c>
      <c r="G267" s="157">
        <f>'Input 2 - Inventory'!R217</f>
        <v>0</v>
      </c>
      <c r="H267" s="157">
        <f>'Input 2 - Inventory'!AG217</f>
        <v>0</v>
      </c>
      <c r="I267" s="158">
        <f>'Input 2 - Inventory'!L217</f>
        <v>0</v>
      </c>
      <c r="J267" s="159">
        <f>'Input 2 - Inventory'!AA217</f>
        <v>0</v>
      </c>
      <c r="K267" s="156" t="e">
        <f>VLOOKUP($E267,'Calc 1 - Scaling (Ins,Bank)'!$A:$W,8,FALSE)</f>
        <v>#N/A</v>
      </c>
      <c r="L267" s="160" t="str">
        <f>IFERROR(VLOOKUP($E267,'Calc 1 - Scaling (Ins,Bank)'!$A:$W,9+IF($K267="Revenue",1,IF(K267="Carrying Value",2,0)),FALSE),"N/A")</f>
        <v>N/A</v>
      </c>
      <c r="M267" s="161" t="str">
        <f t="shared" si="37"/>
        <v>N/A</v>
      </c>
      <c r="N267" s="162" t="str">
        <f t="shared" si="38"/>
        <v>N/A</v>
      </c>
      <c r="O267" s="156" t="e">
        <f>VLOOKUP($E267,'Calc 1 - Scaling (Ins,Bank)'!$A:$W,12,FALSE)</f>
        <v>#N/A</v>
      </c>
      <c r="P267" s="160" t="str">
        <f>IFERROR(VLOOKUP($E267,'Calc 1 - Scaling (Ins,Bank)'!$A:$W,13+IF(O267="Revenue",1,IF(O267="Carrying Value",2,0)),FALSE),"N/A")</f>
        <v>N/A</v>
      </c>
      <c r="Q267" s="161" t="str">
        <f t="shared" si="39"/>
        <v>N/A</v>
      </c>
      <c r="R267" s="162" t="str">
        <f t="shared" si="40"/>
        <v>N/A</v>
      </c>
      <c r="S267" s="156" t="e">
        <f>VLOOKUP($E267,'Calc 1 - Scaling (Ins,Bank)'!$A:$W,16,FALSE)</f>
        <v>#N/A</v>
      </c>
      <c r="T267" s="160" t="str">
        <f>IFERROR(VLOOKUP($E267,'Calc 1 - Scaling (Ins,Bank)'!$A:$W,17+IF(S267="Revenue",1,IF(S267="Carrying Value",2,0)),FALSE),"N/A")</f>
        <v>N/A</v>
      </c>
      <c r="U267" s="161" t="str">
        <f t="shared" si="41"/>
        <v>N/A</v>
      </c>
      <c r="V267" s="162" t="str">
        <f t="shared" si="42"/>
        <v>N/A</v>
      </c>
      <c r="W267" s="156" t="e">
        <f>VLOOKUP($E267,'Calc 1 - Scaling (Ins,Bank)'!$A:$W,20,FALSE)</f>
        <v>#N/A</v>
      </c>
      <c r="X267" s="160" t="str">
        <f>IFERROR(VLOOKUP($E267,'Calc 1 - Scaling (Ins,Bank)'!$A:$W,21+IF(W267="Revenue",1,IF(W267="Carrying Value",2,0)),FALSE),"N/A")</f>
        <v>N/A</v>
      </c>
      <c r="Y267" s="161" t="str">
        <f t="shared" si="43"/>
        <v>N/A</v>
      </c>
      <c r="Z267" s="162" t="str">
        <f t="shared" si="44"/>
        <v>N/A</v>
      </c>
      <c r="AP267" s="3"/>
    </row>
    <row r="268" spans="1:42" x14ac:dyDescent="0.2">
      <c r="A268" s="68">
        <f t="shared" si="36"/>
        <v>211</v>
      </c>
      <c r="B268" s="154">
        <f>'Input 2 - Inventory'!C218</f>
        <v>0</v>
      </c>
      <c r="C268" s="155">
        <f>'Input 2 - Inventory'!E218</f>
        <v>0</v>
      </c>
      <c r="D268" s="155" t="str">
        <f>IF(OR(LEFT(E268,5)= "Asset",LEFT(E268,5)="Other"),"N/A",'Input 1 - Schedule 1'!B220 &amp; " (Ins/Bank)")</f>
        <v xml:space="preserve"> (Ins/Bank)</v>
      </c>
      <c r="E268" s="156">
        <f>'Input 2 - Inventory'!F218</f>
        <v>0</v>
      </c>
      <c r="F268" s="157">
        <f>'Input 1 - Schedule 1'!AH220</f>
        <v>0</v>
      </c>
      <c r="G268" s="157">
        <f>'Input 2 - Inventory'!R218</f>
        <v>0</v>
      </c>
      <c r="H268" s="157">
        <f>'Input 2 - Inventory'!AG218</f>
        <v>0</v>
      </c>
      <c r="I268" s="158">
        <f>'Input 2 - Inventory'!L218</f>
        <v>0</v>
      </c>
      <c r="J268" s="159">
        <f>'Input 2 - Inventory'!AA218</f>
        <v>0</v>
      </c>
      <c r="K268" s="156" t="e">
        <f>VLOOKUP($E268,'Calc 1 - Scaling (Ins,Bank)'!$A:$W,8,FALSE)</f>
        <v>#N/A</v>
      </c>
      <c r="L268" s="160" t="str">
        <f>IFERROR(VLOOKUP($E268,'Calc 1 - Scaling (Ins,Bank)'!$A:$W,9+IF($K268="Revenue",1,IF(K268="Carrying Value",2,0)),FALSE),"N/A")</f>
        <v>N/A</v>
      </c>
      <c r="M268" s="161" t="str">
        <f t="shared" si="37"/>
        <v>N/A</v>
      </c>
      <c r="N268" s="162" t="str">
        <f t="shared" si="38"/>
        <v>N/A</v>
      </c>
      <c r="O268" s="156" t="e">
        <f>VLOOKUP($E268,'Calc 1 - Scaling (Ins,Bank)'!$A:$W,12,FALSE)</f>
        <v>#N/A</v>
      </c>
      <c r="P268" s="160" t="str">
        <f>IFERROR(VLOOKUP($E268,'Calc 1 - Scaling (Ins,Bank)'!$A:$W,13+IF(O268="Revenue",1,IF(O268="Carrying Value",2,0)),FALSE),"N/A")</f>
        <v>N/A</v>
      </c>
      <c r="Q268" s="161" t="str">
        <f t="shared" si="39"/>
        <v>N/A</v>
      </c>
      <c r="R268" s="162" t="str">
        <f t="shared" si="40"/>
        <v>N/A</v>
      </c>
      <c r="S268" s="156" t="e">
        <f>VLOOKUP($E268,'Calc 1 - Scaling (Ins,Bank)'!$A:$W,16,FALSE)</f>
        <v>#N/A</v>
      </c>
      <c r="T268" s="160" t="str">
        <f>IFERROR(VLOOKUP($E268,'Calc 1 - Scaling (Ins,Bank)'!$A:$W,17+IF(S268="Revenue",1,IF(S268="Carrying Value",2,0)),FALSE),"N/A")</f>
        <v>N/A</v>
      </c>
      <c r="U268" s="161" t="str">
        <f t="shared" si="41"/>
        <v>N/A</v>
      </c>
      <c r="V268" s="162" t="str">
        <f t="shared" si="42"/>
        <v>N/A</v>
      </c>
      <c r="W268" s="156" t="e">
        <f>VLOOKUP($E268,'Calc 1 - Scaling (Ins,Bank)'!$A:$W,20,FALSE)</f>
        <v>#N/A</v>
      </c>
      <c r="X268" s="160" t="str">
        <f>IFERROR(VLOOKUP($E268,'Calc 1 - Scaling (Ins,Bank)'!$A:$W,21+IF(W268="Revenue",1,IF(W268="Carrying Value",2,0)),FALSE),"N/A")</f>
        <v>N/A</v>
      </c>
      <c r="Y268" s="161" t="str">
        <f t="shared" si="43"/>
        <v>N/A</v>
      </c>
      <c r="Z268" s="162" t="str">
        <f t="shared" si="44"/>
        <v>N/A</v>
      </c>
      <c r="AP268" s="3"/>
    </row>
    <row r="269" spans="1:42" x14ac:dyDescent="0.2">
      <c r="A269" s="68">
        <f t="shared" si="36"/>
        <v>212</v>
      </c>
      <c r="B269" s="154">
        <f>'Input 2 - Inventory'!C219</f>
        <v>0</v>
      </c>
      <c r="C269" s="155">
        <f>'Input 2 - Inventory'!E219</f>
        <v>0</v>
      </c>
      <c r="D269" s="155" t="str">
        <f>IF(OR(LEFT(E269,5)= "Asset",LEFT(E269,5)="Other"),"N/A",'Input 1 - Schedule 1'!B221 &amp; " (Ins/Bank)")</f>
        <v xml:space="preserve"> (Ins/Bank)</v>
      </c>
      <c r="E269" s="156">
        <f>'Input 2 - Inventory'!F219</f>
        <v>0</v>
      </c>
      <c r="F269" s="157">
        <f>'Input 1 - Schedule 1'!AH221</f>
        <v>0</v>
      </c>
      <c r="G269" s="157">
        <f>'Input 2 - Inventory'!R219</f>
        <v>0</v>
      </c>
      <c r="H269" s="157">
        <f>'Input 2 - Inventory'!AG219</f>
        <v>0</v>
      </c>
      <c r="I269" s="158">
        <f>'Input 2 - Inventory'!L219</f>
        <v>0</v>
      </c>
      <c r="J269" s="159">
        <f>'Input 2 - Inventory'!AA219</f>
        <v>0</v>
      </c>
      <c r="K269" s="156" t="e">
        <f>VLOOKUP($E269,'Calc 1 - Scaling (Ins,Bank)'!$A:$W,8,FALSE)</f>
        <v>#N/A</v>
      </c>
      <c r="L269" s="160" t="str">
        <f>IFERROR(VLOOKUP($E269,'Calc 1 - Scaling (Ins,Bank)'!$A:$W,9+IF($K269="Revenue",1,IF(K269="Carrying Value",2,0)),FALSE),"N/A")</f>
        <v>N/A</v>
      </c>
      <c r="M269" s="161" t="str">
        <f t="shared" si="37"/>
        <v>N/A</v>
      </c>
      <c r="N269" s="162" t="str">
        <f t="shared" si="38"/>
        <v>N/A</v>
      </c>
      <c r="O269" s="156" t="e">
        <f>VLOOKUP($E269,'Calc 1 - Scaling (Ins,Bank)'!$A:$W,12,FALSE)</f>
        <v>#N/A</v>
      </c>
      <c r="P269" s="160" t="str">
        <f>IFERROR(VLOOKUP($E269,'Calc 1 - Scaling (Ins,Bank)'!$A:$W,13+IF(O269="Revenue",1,IF(O269="Carrying Value",2,0)),FALSE),"N/A")</f>
        <v>N/A</v>
      </c>
      <c r="Q269" s="161" t="str">
        <f t="shared" si="39"/>
        <v>N/A</v>
      </c>
      <c r="R269" s="162" t="str">
        <f t="shared" si="40"/>
        <v>N/A</v>
      </c>
      <c r="S269" s="156" t="e">
        <f>VLOOKUP($E269,'Calc 1 - Scaling (Ins,Bank)'!$A:$W,16,FALSE)</f>
        <v>#N/A</v>
      </c>
      <c r="T269" s="160" t="str">
        <f>IFERROR(VLOOKUP($E269,'Calc 1 - Scaling (Ins,Bank)'!$A:$W,17+IF(S269="Revenue",1,IF(S269="Carrying Value",2,0)),FALSE),"N/A")</f>
        <v>N/A</v>
      </c>
      <c r="U269" s="161" t="str">
        <f t="shared" si="41"/>
        <v>N/A</v>
      </c>
      <c r="V269" s="162" t="str">
        <f t="shared" si="42"/>
        <v>N/A</v>
      </c>
      <c r="W269" s="156" t="e">
        <f>VLOOKUP($E269,'Calc 1 - Scaling (Ins,Bank)'!$A:$W,20,FALSE)</f>
        <v>#N/A</v>
      </c>
      <c r="X269" s="160" t="str">
        <f>IFERROR(VLOOKUP($E269,'Calc 1 - Scaling (Ins,Bank)'!$A:$W,21+IF(W269="Revenue",1,IF(W269="Carrying Value",2,0)),FALSE),"N/A")</f>
        <v>N/A</v>
      </c>
      <c r="Y269" s="161" t="str">
        <f t="shared" si="43"/>
        <v>N/A</v>
      </c>
      <c r="Z269" s="162" t="str">
        <f t="shared" si="44"/>
        <v>N/A</v>
      </c>
      <c r="AP269" s="3"/>
    </row>
    <row r="270" spans="1:42" x14ac:dyDescent="0.2">
      <c r="A270" s="68">
        <f t="shared" si="36"/>
        <v>213</v>
      </c>
      <c r="B270" s="154">
        <f>'Input 2 - Inventory'!C220</f>
        <v>0</v>
      </c>
      <c r="C270" s="155">
        <f>'Input 2 - Inventory'!E220</f>
        <v>0</v>
      </c>
      <c r="D270" s="155" t="str">
        <f>IF(OR(LEFT(E270,5)= "Asset",LEFT(E270,5)="Other"),"N/A",'Input 1 - Schedule 1'!B222 &amp; " (Ins/Bank)")</f>
        <v xml:space="preserve"> (Ins/Bank)</v>
      </c>
      <c r="E270" s="156">
        <f>'Input 2 - Inventory'!F220</f>
        <v>0</v>
      </c>
      <c r="F270" s="157">
        <f>'Input 1 - Schedule 1'!AH222</f>
        <v>0</v>
      </c>
      <c r="G270" s="157">
        <f>'Input 2 - Inventory'!R220</f>
        <v>0</v>
      </c>
      <c r="H270" s="157">
        <f>'Input 2 - Inventory'!AG220</f>
        <v>0</v>
      </c>
      <c r="I270" s="158">
        <f>'Input 2 - Inventory'!L220</f>
        <v>0</v>
      </c>
      <c r="J270" s="159">
        <f>'Input 2 - Inventory'!AA220</f>
        <v>0</v>
      </c>
      <c r="K270" s="156" t="e">
        <f>VLOOKUP($E270,'Calc 1 - Scaling (Ins,Bank)'!$A:$W,8,FALSE)</f>
        <v>#N/A</v>
      </c>
      <c r="L270" s="160" t="str">
        <f>IFERROR(VLOOKUP($E270,'Calc 1 - Scaling (Ins,Bank)'!$A:$W,9+IF($K270="Revenue",1,IF(K270="Carrying Value",2,0)),FALSE),"N/A")</f>
        <v>N/A</v>
      </c>
      <c r="M270" s="161" t="str">
        <f t="shared" si="37"/>
        <v>N/A</v>
      </c>
      <c r="N270" s="162" t="str">
        <f t="shared" si="38"/>
        <v>N/A</v>
      </c>
      <c r="O270" s="156" t="e">
        <f>VLOOKUP($E270,'Calc 1 - Scaling (Ins,Bank)'!$A:$W,12,FALSE)</f>
        <v>#N/A</v>
      </c>
      <c r="P270" s="160" t="str">
        <f>IFERROR(VLOOKUP($E270,'Calc 1 - Scaling (Ins,Bank)'!$A:$W,13+IF(O270="Revenue",1,IF(O270="Carrying Value",2,0)),FALSE),"N/A")</f>
        <v>N/A</v>
      </c>
      <c r="Q270" s="161" t="str">
        <f t="shared" si="39"/>
        <v>N/A</v>
      </c>
      <c r="R270" s="162" t="str">
        <f t="shared" si="40"/>
        <v>N/A</v>
      </c>
      <c r="S270" s="156" t="e">
        <f>VLOOKUP($E270,'Calc 1 - Scaling (Ins,Bank)'!$A:$W,16,FALSE)</f>
        <v>#N/A</v>
      </c>
      <c r="T270" s="160" t="str">
        <f>IFERROR(VLOOKUP($E270,'Calc 1 - Scaling (Ins,Bank)'!$A:$W,17+IF(S270="Revenue",1,IF(S270="Carrying Value",2,0)),FALSE),"N/A")</f>
        <v>N/A</v>
      </c>
      <c r="U270" s="161" t="str">
        <f t="shared" si="41"/>
        <v>N/A</v>
      </c>
      <c r="V270" s="162" t="str">
        <f t="shared" si="42"/>
        <v>N/A</v>
      </c>
      <c r="W270" s="156" t="e">
        <f>VLOOKUP($E270,'Calc 1 - Scaling (Ins,Bank)'!$A:$W,20,FALSE)</f>
        <v>#N/A</v>
      </c>
      <c r="X270" s="160" t="str">
        <f>IFERROR(VLOOKUP($E270,'Calc 1 - Scaling (Ins,Bank)'!$A:$W,21+IF(W270="Revenue",1,IF(W270="Carrying Value",2,0)),FALSE),"N/A")</f>
        <v>N/A</v>
      </c>
      <c r="Y270" s="161" t="str">
        <f t="shared" si="43"/>
        <v>N/A</v>
      </c>
      <c r="Z270" s="162" t="str">
        <f t="shared" si="44"/>
        <v>N/A</v>
      </c>
      <c r="AP270" s="3"/>
    </row>
    <row r="271" spans="1:42" x14ac:dyDescent="0.2">
      <c r="A271" s="68">
        <f t="shared" si="36"/>
        <v>214</v>
      </c>
      <c r="B271" s="154">
        <f>'Input 2 - Inventory'!C221</f>
        <v>0</v>
      </c>
      <c r="C271" s="155">
        <f>'Input 2 - Inventory'!E221</f>
        <v>0</v>
      </c>
      <c r="D271" s="155" t="str">
        <f>IF(OR(LEFT(E271,5)= "Asset",LEFT(E271,5)="Other"),"N/A",'Input 1 - Schedule 1'!B223 &amp; " (Ins/Bank)")</f>
        <v xml:space="preserve"> (Ins/Bank)</v>
      </c>
      <c r="E271" s="156">
        <f>'Input 2 - Inventory'!F221</f>
        <v>0</v>
      </c>
      <c r="F271" s="157">
        <f>'Input 1 - Schedule 1'!AH223</f>
        <v>0</v>
      </c>
      <c r="G271" s="157">
        <f>'Input 2 - Inventory'!R221</f>
        <v>0</v>
      </c>
      <c r="H271" s="157">
        <f>'Input 2 - Inventory'!AG221</f>
        <v>0</v>
      </c>
      <c r="I271" s="158">
        <f>'Input 2 - Inventory'!L221</f>
        <v>0</v>
      </c>
      <c r="J271" s="159">
        <f>'Input 2 - Inventory'!AA221</f>
        <v>0</v>
      </c>
      <c r="K271" s="156" t="e">
        <f>VLOOKUP($E271,'Calc 1 - Scaling (Ins,Bank)'!$A:$W,8,FALSE)</f>
        <v>#N/A</v>
      </c>
      <c r="L271" s="160" t="str">
        <f>IFERROR(VLOOKUP($E271,'Calc 1 - Scaling (Ins,Bank)'!$A:$W,9+IF($K271="Revenue",1,IF(K271="Carrying Value",2,0)),FALSE),"N/A")</f>
        <v>N/A</v>
      </c>
      <c r="M271" s="161" t="str">
        <f t="shared" si="37"/>
        <v>N/A</v>
      </c>
      <c r="N271" s="162" t="str">
        <f t="shared" si="38"/>
        <v>N/A</v>
      </c>
      <c r="O271" s="156" t="e">
        <f>VLOOKUP($E271,'Calc 1 - Scaling (Ins,Bank)'!$A:$W,12,FALSE)</f>
        <v>#N/A</v>
      </c>
      <c r="P271" s="160" t="str">
        <f>IFERROR(VLOOKUP($E271,'Calc 1 - Scaling (Ins,Bank)'!$A:$W,13+IF(O271="Revenue",1,IF(O271="Carrying Value",2,0)),FALSE),"N/A")</f>
        <v>N/A</v>
      </c>
      <c r="Q271" s="161" t="str">
        <f t="shared" si="39"/>
        <v>N/A</v>
      </c>
      <c r="R271" s="162" t="str">
        <f t="shared" si="40"/>
        <v>N/A</v>
      </c>
      <c r="S271" s="156" t="e">
        <f>VLOOKUP($E271,'Calc 1 - Scaling (Ins,Bank)'!$A:$W,16,FALSE)</f>
        <v>#N/A</v>
      </c>
      <c r="T271" s="160" t="str">
        <f>IFERROR(VLOOKUP($E271,'Calc 1 - Scaling (Ins,Bank)'!$A:$W,17+IF(S271="Revenue",1,IF(S271="Carrying Value",2,0)),FALSE),"N/A")</f>
        <v>N/A</v>
      </c>
      <c r="U271" s="161" t="str">
        <f t="shared" si="41"/>
        <v>N/A</v>
      </c>
      <c r="V271" s="162" t="str">
        <f t="shared" si="42"/>
        <v>N/A</v>
      </c>
      <c r="W271" s="156" t="e">
        <f>VLOOKUP($E271,'Calc 1 - Scaling (Ins,Bank)'!$A:$W,20,FALSE)</f>
        <v>#N/A</v>
      </c>
      <c r="X271" s="160" t="str">
        <f>IFERROR(VLOOKUP($E271,'Calc 1 - Scaling (Ins,Bank)'!$A:$W,21+IF(W271="Revenue",1,IF(W271="Carrying Value",2,0)),FALSE),"N/A")</f>
        <v>N/A</v>
      </c>
      <c r="Y271" s="161" t="str">
        <f t="shared" si="43"/>
        <v>N/A</v>
      </c>
      <c r="Z271" s="162" t="str">
        <f t="shared" si="44"/>
        <v>N/A</v>
      </c>
      <c r="AP271" s="3"/>
    </row>
    <row r="272" spans="1:42" x14ac:dyDescent="0.2">
      <c r="A272" s="68">
        <f t="shared" si="36"/>
        <v>215</v>
      </c>
      <c r="B272" s="154">
        <f>'Input 2 - Inventory'!C222</f>
        <v>0</v>
      </c>
      <c r="C272" s="155">
        <f>'Input 2 - Inventory'!E222</f>
        <v>0</v>
      </c>
      <c r="D272" s="155" t="str">
        <f>IF(OR(LEFT(E272,5)= "Asset",LEFT(E272,5)="Other"),"N/A",'Input 1 - Schedule 1'!B224 &amp; " (Ins/Bank)")</f>
        <v xml:space="preserve"> (Ins/Bank)</v>
      </c>
      <c r="E272" s="156">
        <f>'Input 2 - Inventory'!F222</f>
        <v>0</v>
      </c>
      <c r="F272" s="157">
        <f>'Input 1 - Schedule 1'!AH224</f>
        <v>0</v>
      </c>
      <c r="G272" s="157">
        <f>'Input 2 - Inventory'!R222</f>
        <v>0</v>
      </c>
      <c r="H272" s="157">
        <f>'Input 2 - Inventory'!AG222</f>
        <v>0</v>
      </c>
      <c r="I272" s="158">
        <f>'Input 2 - Inventory'!L222</f>
        <v>0</v>
      </c>
      <c r="J272" s="159">
        <f>'Input 2 - Inventory'!AA222</f>
        <v>0</v>
      </c>
      <c r="K272" s="156" t="e">
        <f>VLOOKUP($E272,'Calc 1 - Scaling (Ins,Bank)'!$A:$W,8,FALSE)</f>
        <v>#N/A</v>
      </c>
      <c r="L272" s="160" t="str">
        <f>IFERROR(VLOOKUP($E272,'Calc 1 - Scaling (Ins,Bank)'!$A:$W,9+IF($K272="Revenue",1,IF(K272="Carrying Value",2,0)),FALSE),"N/A")</f>
        <v>N/A</v>
      </c>
      <c r="M272" s="161" t="str">
        <f t="shared" si="37"/>
        <v>N/A</v>
      </c>
      <c r="N272" s="162" t="str">
        <f t="shared" si="38"/>
        <v>N/A</v>
      </c>
      <c r="O272" s="156" t="e">
        <f>VLOOKUP($E272,'Calc 1 - Scaling (Ins,Bank)'!$A:$W,12,FALSE)</f>
        <v>#N/A</v>
      </c>
      <c r="P272" s="160" t="str">
        <f>IFERROR(VLOOKUP($E272,'Calc 1 - Scaling (Ins,Bank)'!$A:$W,13+IF(O272="Revenue",1,IF(O272="Carrying Value",2,0)),FALSE),"N/A")</f>
        <v>N/A</v>
      </c>
      <c r="Q272" s="161" t="str">
        <f t="shared" si="39"/>
        <v>N/A</v>
      </c>
      <c r="R272" s="162" t="str">
        <f t="shared" si="40"/>
        <v>N/A</v>
      </c>
      <c r="S272" s="156" t="e">
        <f>VLOOKUP($E272,'Calc 1 - Scaling (Ins,Bank)'!$A:$W,16,FALSE)</f>
        <v>#N/A</v>
      </c>
      <c r="T272" s="160" t="str">
        <f>IFERROR(VLOOKUP($E272,'Calc 1 - Scaling (Ins,Bank)'!$A:$W,17+IF(S272="Revenue",1,IF(S272="Carrying Value",2,0)),FALSE),"N/A")</f>
        <v>N/A</v>
      </c>
      <c r="U272" s="161" t="str">
        <f t="shared" si="41"/>
        <v>N/A</v>
      </c>
      <c r="V272" s="162" t="str">
        <f t="shared" si="42"/>
        <v>N/A</v>
      </c>
      <c r="W272" s="156" t="e">
        <f>VLOOKUP($E272,'Calc 1 - Scaling (Ins,Bank)'!$A:$W,20,FALSE)</f>
        <v>#N/A</v>
      </c>
      <c r="X272" s="160" t="str">
        <f>IFERROR(VLOOKUP($E272,'Calc 1 - Scaling (Ins,Bank)'!$A:$W,21+IF(W272="Revenue",1,IF(W272="Carrying Value",2,0)),FALSE),"N/A")</f>
        <v>N/A</v>
      </c>
      <c r="Y272" s="161" t="str">
        <f t="shared" si="43"/>
        <v>N/A</v>
      </c>
      <c r="Z272" s="162" t="str">
        <f t="shared" si="44"/>
        <v>N/A</v>
      </c>
      <c r="AP272" s="3"/>
    </row>
    <row r="273" spans="1:42" x14ac:dyDescent="0.2">
      <c r="A273" s="68">
        <f t="shared" si="36"/>
        <v>216</v>
      </c>
      <c r="B273" s="154">
        <f>'Input 2 - Inventory'!C223</f>
        <v>0</v>
      </c>
      <c r="C273" s="155">
        <f>'Input 2 - Inventory'!E223</f>
        <v>0</v>
      </c>
      <c r="D273" s="155" t="str">
        <f>IF(OR(LEFT(E273,5)= "Asset",LEFT(E273,5)="Other"),"N/A",'Input 1 - Schedule 1'!B225 &amp; " (Ins/Bank)")</f>
        <v xml:space="preserve"> (Ins/Bank)</v>
      </c>
      <c r="E273" s="156">
        <f>'Input 2 - Inventory'!F223</f>
        <v>0</v>
      </c>
      <c r="F273" s="157">
        <f>'Input 1 - Schedule 1'!AH225</f>
        <v>0</v>
      </c>
      <c r="G273" s="157">
        <f>'Input 2 - Inventory'!R223</f>
        <v>0</v>
      </c>
      <c r="H273" s="157">
        <f>'Input 2 - Inventory'!AG223</f>
        <v>0</v>
      </c>
      <c r="I273" s="158">
        <f>'Input 2 - Inventory'!L223</f>
        <v>0</v>
      </c>
      <c r="J273" s="159">
        <f>'Input 2 - Inventory'!AA223</f>
        <v>0</v>
      </c>
      <c r="K273" s="156" t="e">
        <f>VLOOKUP($E273,'Calc 1 - Scaling (Ins,Bank)'!$A:$W,8,FALSE)</f>
        <v>#N/A</v>
      </c>
      <c r="L273" s="160" t="str">
        <f>IFERROR(VLOOKUP($E273,'Calc 1 - Scaling (Ins,Bank)'!$A:$W,9+IF($K273="Revenue",1,IF(K273="Carrying Value",2,0)),FALSE),"N/A")</f>
        <v>N/A</v>
      </c>
      <c r="M273" s="161" t="str">
        <f t="shared" si="37"/>
        <v>N/A</v>
      </c>
      <c r="N273" s="162" t="str">
        <f t="shared" si="38"/>
        <v>N/A</v>
      </c>
      <c r="O273" s="156" t="e">
        <f>VLOOKUP($E273,'Calc 1 - Scaling (Ins,Bank)'!$A:$W,12,FALSE)</f>
        <v>#N/A</v>
      </c>
      <c r="P273" s="160" t="str">
        <f>IFERROR(VLOOKUP($E273,'Calc 1 - Scaling (Ins,Bank)'!$A:$W,13+IF(O273="Revenue",1,IF(O273="Carrying Value",2,0)),FALSE),"N/A")</f>
        <v>N/A</v>
      </c>
      <c r="Q273" s="161" t="str">
        <f t="shared" si="39"/>
        <v>N/A</v>
      </c>
      <c r="R273" s="162" t="str">
        <f t="shared" si="40"/>
        <v>N/A</v>
      </c>
      <c r="S273" s="156" t="e">
        <f>VLOOKUP($E273,'Calc 1 - Scaling (Ins,Bank)'!$A:$W,16,FALSE)</f>
        <v>#N/A</v>
      </c>
      <c r="T273" s="160" t="str">
        <f>IFERROR(VLOOKUP($E273,'Calc 1 - Scaling (Ins,Bank)'!$A:$W,17+IF(S273="Revenue",1,IF(S273="Carrying Value",2,0)),FALSE),"N/A")</f>
        <v>N/A</v>
      </c>
      <c r="U273" s="161" t="str">
        <f t="shared" si="41"/>
        <v>N/A</v>
      </c>
      <c r="V273" s="162" t="str">
        <f t="shared" si="42"/>
        <v>N/A</v>
      </c>
      <c r="W273" s="156" t="e">
        <f>VLOOKUP($E273,'Calc 1 - Scaling (Ins,Bank)'!$A:$W,20,FALSE)</f>
        <v>#N/A</v>
      </c>
      <c r="X273" s="160" t="str">
        <f>IFERROR(VLOOKUP($E273,'Calc 1 - Scaling (Ins,Bank)'!$A:$W,21+IF(W273="Revenue",1,IF(W273="Carrying Value",2,0)),FALSE),"N/A")</f>
        <v>N/A</v>
      </c>
      <c r="Y273" s="161" t="str">
        <f t="shared" si="43"/>
        <v>N/A</v>
      </c>
      <c r="Z273" s="162" t="str">
        <f t="shared" si="44"/>
        <v>N/A</v>
      </c>
      <c r="AP273" s="3"/>
    </row>
    <row r="274" spans="1:42" x14ac:dyDescent="0.2">
      <c r="A274" s="68">
        <f t="shared" si="36"/>
        <v>217</v>
      </c>
      <c r="B274" s="154">
        <f>'Input 2 - Inventory'!C224</f>
        <v>0</v>
      </c>
      <c r="C274" s="155">
        <f>'Input 2 - Inventory'!E224</f>
        <v>0</v>
      </c>
      <c r="D274" s="155" t="str">
        <f>IF(OR(LEFT(E274,5)= "Asset",LEFT(E274,5)="Other"),"N/A",'Input 1 - Schedule 1'!B226 &amp; " (Ins/Bank)")</f>
        <v xml:space="preserve"> (Ins/Bank)</v>
      </c>
      <c r="E274" s="156">
        <f>'Input 2 - Inventory'!F224</f>
        <v>0</v>
      </c>
      <c r="F274" s="157">
        <f>'Input 1 - Schedule 1'!AH226</f>
        <v>0</v>
      </c>
      <c r="G274" s="157">
        <f>'Input 2 - Inventory'!R224</f>
        <v>0</v>
      </c>
      <c r="H274" s="157">
        <f>'Input 2 - Inventory'!AG224</f>
        <v>0</v>
      </c>
      <c r="I274" s="158">
        <f>'Input 2 - Inventory'!L224</f>
        <v>0</v>
      </c>
      <c r="J274" s="159">
        <f>'Input 2 - Inventory'!AA224</f>
        <v>0</v>
      </c>
      <c r="K274" s="156" t="e">
        <f>VLOOKUP($E274,'Calc 1 - Scaling (Ins,Bank)'!$A:$W,8,FALSE)</f>
        <v>#N/A</v>
      </c>
      <c r="L274" s="160" t="str">
        <f>IFERROR(VLOOKUP($E274,'Calc 1 - Scaling (Ins,Bank)'!$A:$W,9+IF($K274="Revenue",1,IF(K274="Carrying Value",2,0)),FALSE),"N/A")</f>
        <v>N/A</v>
      </c>
      <c r="M274" s="161" t="str">
        <f t="shared" si="37"/>
        <v>N/A</v>
      </c>
      <c r="N274" s="162" t="str">
        <f t="shared" si="38"/>
        <v>N/A</v>
      </c>
      <c r="O274" s="156" t="e">
        <f>VLOOKUP($E274,'Calc 1 - Scaling (Ins,Bank)'!$A:$W,12,FALSE)</f>
        <v>#N/A</v>
      </c>
      <c r="P274" s="160" t="str">
        <f>IFERROR(VLOOKUP($E274,'Calc 1 - Scaling (Ins,Bank)'!$A:$W,13+IF(O274="Revenue",1,IF(O274="Carrying Value",2,0)),FALSE),"N/A")</f>
        <v>N/A</v>
      </c>
      <c r="Q274" s="161" t="str">
        <f t="shared" si="39"/>
        <v>N/A</v>
      </c>
      <c r="R274" s="162" t="str">
        <f t="shared" si="40"/>
        <v>N/A</v>
      </c>
      <c r="S274" s="156" t="e">
        <f>VLOOKUP($E274,'Calc 1 - Scaling (Ins,Bank)'!$A:$W,16,FALSE)</f>
        <v>#N/A</v>
      </c>
      <c r="T274" s="160" t="str">
        <f>IFERROR(VLOOKUP($E274,'Calc 1 - Scaling (Ins,Bank)'!$A:$W,17+IF(S274="Revenue",1,IF(S274="Carrying Value",2,0)),FALSE),"N/A")</f>
        <v>N/A</v>
      </c>
      <c r="U274" s="161" t="str">
        <f t="shared" si="41"/>
        <v>N/A</v>
      </c>
      <c r="V274" s="162" t="str">
        <f t="shared" si="42"/>
        <v>N/A</v>
      </c>
      <c r="W274" s="156" t="e">
        <f>VLOOKUP($E274,'Calc 1 - Scaling (Ins,Bank)'!$A:$W,20,FALSE)</f>
        <v>#N/A</v>
      </c>
      <c r="X274" s="160" t="str">
        <f>IFERROR(VLOOKUP($E274,'Calc 1 - Scaling (Ins,Bank)'!$A:$W,21+IF(W274="Revenue",1,IF(W274="Carrying Value",2,0)),FALSE),"N/A")</f>
        <v>N/A</v>
      </c>
      <c r="Y274" s="161" t="str">
        <f t="shared" si="43"/>
        <v>N/A</v>
      </c>
      <c r="Z274" s="162" t="str">
        <f t="shared" si="44"/>
        <v>N/A</v>
      </c>
      <c r="AP274" s="3"/>
    </row>
    <row r="275" spans="1:42" x14ac:dyDescent="0.2">
      <c r="A275" s="68">
        <f t="shared" si="36"/>
        <v>218</v>
      </c>
      <c r="B275" s="154">
        <f>'Input 2 - Inventory'!C225</f>
        <v>0</v>
      </c>
      <c r="C275" s="155">
        <f>'Input 2 - Inventory'!E225</f>
        <v>0</v>
      </c>
      <c r="D275" s="155" t="str">
        <f>IF(OR(LEFT(E275,5)= "Asset",LEFT(E275,5)="Other"),"N/A",'Input 1 - Schedule 1'!B227 &amp; " (Ins/Bank)")</f>
        <v xml:space="preserve"> (Ins/Bank)</v>
      </c>
      <c r="E275" s="156">
        <f>'Input 2 - Inventory'!F225</f>
        <v>0</v>
      </c>
      <c r="F275" s="157">
        <f>'Input 1 - Schedule 1'!AH227</f>
        <v>0</v>
      </c>
      <c r="G275" s="157">
        <f>'Input 2 - Inventory'!R225</f>
        <v>0</v>
      </c>
      <c r="H275" s="157">
        <f>'Input 2 - Inventory'!AG225</f>
        <v>0</v>
      </c>
      <c r="I275" s="158">
        <f>'Input 2 - Inventory'!L225</f>
        <v>0</v>
      </c>
      <c r="J275" s="159">
        <f>'Input 2 - Inventory'!AA225</f>
        <v>0</v>
      </c>
      <c r="K275" s="156" t="e">
        <f>VLOOKUP($E275,'Calc 1 - Scaling (Ins,Bank)'!$A:$W,8,FALSE)</f>
        <v>#N/A</v>
      </c>
      <c r="L275" s="160" t="str">
        <f>IFERROR(VLOOKUP($E275,'Calc 1 - Scaling (Ins,Bank)'!$A:$W,9+IF($K275="Revenue",1,IF(K275="Carrying Value",2,0)),FALSE),"N/A")</f>
        <v>N/A</v>
      </c>
      <c r="M275" s="161" t="str">
        <f t="shared" si="37"/>
        <v>N/A</v>
      </c>
      <c r="N275" s="162" t="str">
        <f t="shared" si="38"/>
        <v>N/A</v>
      </c>
      <c r="O275" s="156" t="e">
        <f>VLOOKUP($E275,'Calc 1 - Scaling (Ins,Bank)'!$A:$W,12,FALSE)</f>
        <v>#N/A</v>
      </c>
      <c r="P275" s="160" t="str">
        <f>IFERROR(VLOOKUP($E275,'Calc 1 - Scaling (Ins,Bank)'!$A:$W,13+IF(O275="Revenue",1,IF(O275="Carrying Value",2,0)),FALSE),"N/A")</f>
        <v>N/A</v>
      </c>
      <c r="Q275" s="161" t="str">
        <f t="shared" si="39"/>
        <v>N/A</v>
      </c>
      <c r="R275" s="162" t="str">
        <f t="shared" si="40"/>
        <v>N/A</v>
      </c>
      <c r="S275" s="156" t="e">
        <f>VLOOKUP($E275,'Calc 1 - Scaling (Ins,Bank)'!$A:$W,16,FALSE)</f>
        <v>#N/A</v>
      </c>
      <c r="T275" s="160" t="str">
        <f>IFERROR(VLOOKUP($E275,'Calc 1 - Scaling (Ins,Bank)'!$A:$W,17+IF(S275="Revenue",1,IF(S275="Carrying Value",2,0)),FALSE),"N/A")</f>
        <v>N/A</v>
      </c>
      <c r="U275" s="161" t="str">
        <f t="shared" si="41"/>
        <v>N/A</v>
      </c>
      <c r="V275" s="162" t="str">
        <f t="shared" si="42"/>
        <v>N/A</v>
      </c>
      <c r="W275" s="156" t="e">
        <f>VLOOKUP($E275,'Calc 1 - Scaling (Ins,Bank)'!$A:$W,20,FALSE)</f>
        <v>#N/A</v>
      </c>
      <c r="X275" s="160" t="str">
        <f>IFERROR(VLOOKUP($E275,'Calc 1 - Scaling (Ins,Bank)'!$A:$W,21+IF(W275="Revenue",1,IF(W275="Carrying Value",2,0)),FALSE),"N/A")</f>
        <v>N/A</v>
      </c>
      <c r="Y275" s="161" t="str">
        <f t="shared" si="43"/>
        <v>N/A</v>
      </c>
      <c r="Z275" s="162" t="str">
        <f t="shared" si="44"/>
        <v>N/A</v>
      </c>
      <c r="AP275" s="3"/>
    </row>
    <row r="276" spans="1:42" x14ac:dyDescent="0.2">
      <c r="A276" s="68">
        <f t="shared" si="36"/>
        <v>219</v>
      </c>
      <c r="B276" s="154">
        <f>'Input 2 - Inventory'!C226</f>
        <v>0</v>
      </c>
      <c r="C276" s="155">
        <f>'Input 2 - Inventory'!E226</f>
        <v>0</v>
      </c>
      <c r="D276" s="155" t="str">
        <f>IF(OR(LEFT(E276,5)= "Asset",LEFT(E276,5)="Other"),"N/A",'Input 1 - Schedule 1'!B228 &amp; " (Ins/Bank)")</f>
        <v xml:space="preserve"> (Ins/Bank)</v>
      </c>
      <c r="E276" s="156">
        <f>'Input 2 - Inventory'!F226</f>
        <v>0</v>
      </c>
      <c r="F276" s="157">
        <f>'Input 1 - Schedule 1'!AH228</f>
        <v>0</v>
      </c>
      <c r="G276" s="157">
        <f>'Input 2 - Inventory'!R226</f>
        <v>0</v>
      </c>
      <c r="H276" s="157">
        <f>'Input 2 - Inventory'!AG226</f>
        <v>0</v>
      </c>
      <c r="I276" s="158">
        <f>'Input 2 - Inventory'!L226</f>
        <v>0</v>
      </c>
      <c r="J276" s="159">
        <f>'Input 2 - Inventory'!AA226</f>
        <v>0</v>
      </c>
      <c r="K276" s="156" t="e">
        <f>VLOOKUP($E276,'Calc 1 - Scaling (Ins,Bank)'!$A:$W,8,FALSE)</f>
        <v>#N/A</v>
      </c>
      <c r="L276" s="160" t="str">
        <f>IFERROR(VLOOKUP($E276,'Calc 1 - Scaling (Ins,Bank)'!$A:$W,9+IF($K276="Revenue",1,IF(K276="Carrying Value",2,0)),FALSE),"N/A")</f>
        <v>N/A</v>
      </c>
      <c r="M276" s="161" t="str">
        <f t="shared" si="37"/>
        <v>N/A</v>
      </c>
      <c r="N276" s="162" t="str">
        <f t="shared" si="38"/>
        <v>N/A</v>
      </c>
      <c r="O276" s="156" t="e">
        <f>VLOOKUP($E276,'Calc 1 - Scaling (Ins,Bank)'!$A:$W,12,FALSE)</f>
        <v>#N/A</v>
      </c>
      <c r="P276" s="160" t="str">
        <f>IFERROR(VLOOKUP($E276,'Calc 1 - Scaling (Ins,Bank)'!$A:$W,13+IF(O276="Revenue",1,IF(O276="Carrying Value",2,0)),FALSE),"N/A")</f>
        <v>N/A</v>
      </c>
      <c r="Q276" s="161" t="str">
        <f t="shared" si="39"/>
        <v>N/A</v>
      </c>
      <c r="R276" s="162" t="str">
        <f t="shared" si="40"/>
        <v>N/A</v>
      </c>
      <c r="S276" s="156" t="e">
        <f>VLOOKUP($E276,'Calc 1 - Scaling (Ins,Bank)'!$A:$W,16,FALSE)</f>
        <v>#N/A</v>
      </c>
      <c r="T276" s="160" t="str">
        <f>IFERROR(VLOOKUP($E276,'Calc 1 - Scaling (Ins,Bank)'!$A:$W,17+IF(S276="Revenue",1,IF(S276="Carrying Value",2,0)),FALSE),"N/A")</f>
        <v>N/A</v>
      </c>
      <c r="U276" s="161" t="str">
        <f t="shared" si="41"/>
        <v>N/A</v>
      </c>
      <c r="V276" s="162" t="str">
        <f t="shared" si="42"/>
        <v>N/A</v>
      </c>
      <c r="W276" s="156" t="e">
        <f>VLOOKUP($E276,'Calc 1 - Scaling (Ins,Bank)'!$A:$W,20,FALSE)</f>
        <v>#N/A</v>
      </c>
      <c r="X276" s="160" t="str">
        <f>IFERROR(VLOOKUP($E276,'Calc 1 - Scaling (Ins,Bank)'!$A:$W,21+IF(W276="Revenue",1,IF(W276="Carrying Value",2,0)),FALSE),"N/A")</f>
        <v>N/A</v>
      </c>
      <c r="Y276" s="161" t="str">
        <f t="shared" si="43"/>
        <v>N/A</v>
      </c>
      <c r="Z276" s="162" t="str">
        <f t="shared" si="44"/>
        <v>N/A</v>
      </c>
      <c r="AP276" s="3"/>
    </row>
    <row r="277" spans="1:42" x14ac:dyDescent="0.2">
      <c r="A277" s="68">
        <f t="shared" si="36"/>
        <v>220</v>
      </c>
      <c r="B277" s="154">
        <f>'Input 2 - Inventory'!C227</f>
        <v>0</v>
      </c>
      <c r="C277" s="155">
        <f>'Input 2 - Inventory'!E227</f>
        <v>0</v>
      </c>
      <c r="D277" s="155" t="str">
        <f>IF(OR(LEFT(E277,5)= "Asset",LEFT(E277,5)="Other"),"N/A",'Input 1 - Schedule 1'!B229 &amp; " (Ins/Bank)")</f>
        <v xml:space="preserve"> (Ins/Bank)</v>
      </c>
      <c r="E277" s="156">
        <f>'Input 2 - Inventory'!F227</f>
        <v>0</v>
      </c>
      <c r="F277" s="157">
        <f>'Input 1 - Schedule 1'!AH229</f>
        <v>0</v>
      </c>
      <c r="G277" s="157">
        <f>'Input 2 - Inventory'!R227</f>
        <v>0</v>
      </c>
      <c r="H277" s="157">
        <f>'Input 2 - Inventory'!AG227</f>
        <v>0</v>
      </c>
      <c r="I277" s="158">
        <f>'Input 2 - Inventory'!L227</f>
        <v>0</v>
      </c>
      <c r="J277" s="159">
        <f>'Input 2 - Inventory'!AA227</f>
        <v>0</v>
      </c>
      <c r="K277" s="156" t="e">
        <f>VLOOKUP($E277,'Calc 1 - Scaling (Ins,Bank)'!$A:$W,8,FALSE)</f>
        <v>#N/A</v>
      </c>
      <c r="L277" s="160" t="str">
        <f>IFERROR(VLOOKUP($E277,'Calc 1 - Scaling (Ins,Bank)'!$A:$W,9+IF($K277="Revenue",1,IF(K277="Carrying Value",2,0)),FALSE),"N/A")</f>
        <v>N/A</v>
      </c>
      <c r="M277" s="161" t="str">
        <f t="shared" si="37"/>
        <v>N/A</v>
      </c>
      <c r="N277" s="162" t="str">
        <f t="shared" si="38"/>
        <v>N/A</v>
      </c>
      <c r="O277" s="156" t="e">
        <f>VLOOKUP($E277,'Calc 1 - Scaling (Ins,Bank)'!$A:$W,12,FALSE)</f>
        <v>#N/A</v>
      </c>
      <c r="P277" s="160" t="str">
        <f>IFERROR(VLOOKUP($E277,'Calc 1 - Scaling (Ins,Bank)'!$A:$W,13+IF(O277="Revenue",1,IF(O277="Carrying Value",2,0)),FALSE),"N/A")</f>
        <v>N/A</v>
      </c>
      <c r="Q277" s="161" t="str">
        <f t="shared" si="39"/>
        <v>N/A</v>
      </c>
      <c r="R277" s="162" t="str">
        <f t="shared" si="40"/>
        <v>N/A</v>
      </c>
      <c r="S277" s="156" t="e">
        <f>VLOOKUP($E277,'Calc 1 - Scaling (Ins,Bank)'!$A:$W,16,FALSE)</f>
        <v>#N/A</v>
      </c>
      <c r="T277" s="160" t="str">
        <f>IFERROR(VLOOKUP($E277,'Calc 1 - Scaling (Ins,Bank)'!$A:$W,17+IF(S277="Revenue",1,IF(S277="Carrying Value",2,0)),FALSE),"N/A")</f>
        <v>N/A</v>
      </c>
      <c r="U277" s="161" t="str">
        <f t="shared" si="41"/>
        <v>N/A</v>
      </c>
      <c r="V277" s="162" t="str">
        <f t="shared" si="42"/>
        <v>N/A</v>
      </c>
      <c r="W277" s="156" t="e">
        <f>VLOOKUP($E277,'Calc 1 - Scaling (Ins,Bank)'!$A:$W,20,FALSE)</f>
        <v>#N/A</v>
      </c>
      <c r="X277" s="160" t="str">
        <f>IFERROR(VLOOKUP($E277,'Calc 1 - Scaling (Ins,Bank)'!$A:$W,21+IF(W277="Revenue",1,IF(W277="Carrying Value",2,0)),FALSE),"N/A")</f>
        <v>N/A</v>
      </c>
      <c r="Y277" s="161" t="str">
        <f t="shared" si="43"/>
        <v>N/A</v>
      </c>
      <c r="Z277" s="162" t="str">
        <f t="shared" si="44"/>
        <v>N/A</v>
      </c>
      <c r="AP277" s="3"/>
    </row>
    <row r="278" spans="1:42" x14ac:dyDescent="0.2">
      <c r="A278" s="68">
        <f t="shared" si="36"/>
        <v>221</v>
      </c>
      <c r="B278" s="154">
        <f>'Input 2 - Inventory'!C228</f>
        <v>0</v>
      </c>
      <c r="C278" s="155">
        <f>'Input 2 - Inventory'!E228</f>
        <v>0</v>
      </c>
      <c r="D278" s="155" t="str">
        <f>IF(OR(LEFT(E278,5)= "Asset",LEFT(E278,5)="Other"),"N/A",'Input 1 - Schedule 1'!B230 &amp; " (Ins/Bank)")</f>
        <v xml:space="preserve"> (Ins/Bank)</v>
      </c>
      <c r="E278" s="156">
        <f>'Input 2 - Inventory'!F228</f>
        <v>0</v>
      </c>
      <c r="F278" s="157">
        <f>'Input 1 - Schedule 1'!AH230</f>
        <v>0</v>
      </c>
      <c r="G278" s="157">
        <f>'Input 2 - Inventory'!R228</f>
        <v>0</v>
      </c>
      <c r="H278" s="157">
        <f>'Input 2 - Inventory'!AG228</f>
        <v>0</v>
      </c>
      <c r="I278" s="158">
        <f>'Input 2 - Inventory'!L228</f>
        <v>0</v>
      </c>
      <c r="J278" s="159">
        <f>'Input 2 - Inventory'!AA228</f>
        <v>0</v>
      </c>
      <c r="K278" s="156" t="e">
        <f>VLOOKUP($E278,'Calc 1 - Scaling (Ins,Bank)'!$A:$W,8,FALSE)</f>
        <v>#N/A</v>
      </c>
      <c r="L278" s="160" t="str">
        <f>IFERROR(VLOOKUP($E278,'Calc 1 - Scaling (Ins,Bank)'!$A:$W,9+IF($K278="Revenue",1,IF(K278="Carrying Value",2,0)),FALSE),"N/A")</f>
        <v>N/A</v>
      </c>
      <c r="M278" s="161" t="str">
        <f t="shared" si="37"/>
        <v>N/A</v>
      </c>
      <c r="N278" s="162" t="str">
        <f t="shared" si="38"/>
        <v>N/A</v>
      </c>
      <c r="O278" s="156" t="e">
        <f>VLOOKUP($E278,'Calc 1 - Scaling (Ins,Bank)'!$A:$W,12,FALSE)</f>
        <v>#N/A</v>
      </c>
      <c r="P278" s="160" t="str">
        <f>IFERROR(VLOOKUP($E278,'Calc 1 - Scaling (Ins,Bank)'!$A:$W,13+IF(O278="Revenue",1,IF(O278="Carrying Value",2,0)),FALSE),"N/A")</f>
        <v>N/A</v>
      </c>
      <c r="Q278" s="161" t="str">
        <f t="shared" si="39"/>
        <v>N/A</v>
      </c>
      <c r="R278" s="162" t="str">
        <f t="shared" si="40"/>
        <v>N/A</v>
      </c>
      <c r="S278" s="156" t="e">
        <f>VLOOKUP($E278,'Calc 1 - Scaling (Ins,Bank)'!$A:$W,16,FALSE)</f>
        <v>#N/A</v>
      </c>
      <c r="T278" s="160" t="str">
        <f>IFERROR(VLOOKUP($E278,'Calc 1 - Scaling (Ins,Bank)'!$A:$W,17+IF(S278="Revenue",1,IF(S278="Carrying Value",2,0)),FALSE),"N/A")</f>
        <v>N/A</v>
      </c>
      <c r="U278" s="161" t="str">
        <f t="shared" si="41"/>
        <v>N/A</v>
      </c>
      <c r="V278" s="162" t="str">
        <f t="shared" si="42"/>
        <v>N/A</v>
      </c>
      <c r="W278" s="156" t="e">
        <f>VLOOKUP($E278,'Calc 1 - Scaling (Ins,Bank)'!$A:$W,20,FALSE)</f>
        <v>#N/A</v>
      </c>
      <c r="X278" s="160" t="str">
        <f>IFERROR(VLOOKUP($E278,'Calc 1 - Scaling (Ins,Bank)'!$A:$W,21+IF(W278="Revenue",1,IF(W278="Carrying Value",2,0)),FALSE),"N/A")</f>
        <v>N/A</v>
      </c>
      <c r="Y278" s="161" t="str">
        <f t="shared" si="43"/>
        <v>N/A</v>
      </c>
      <c r="Z278" s="162" t="str">
        <f t="shared" si="44"/>
        <v>N/A</v>
      </c>
      <c r="AP278" s="3"/>
    </row>
    <row r="279" spans="1:42" x14ac:dyDescent="0.2">
      <c r="A279" s="68">
        <f t="shared" si="36"/>
        <v>222</v>
      </c>
      <c r="B279" s="154">
        <f>'Input 2 - Inventory'!C229</f>
        <v>0</v>
      </c>
      <c r="C279" s="155">
        <f>'Input 2 - Inventory'!E229</f>
        <v>0</v>
      </c>
      <c r="D279" s="155" t="str">
        <f>IF(OR(LEFT(E279,5)= "Asset",LEFT(E279,5)="Other"),"N/A",'Input 1 - Schedule 1'!B231 &amp; " (Ins/Bank)")</f>
        <v xml:space="preserve"> (Ins/Bank)</v>
      </c>
      <c r="E279" s="156">
        <f>'Input 2 - Inventory'!F229</f>
        <v>0</v>
      </c>
      <c r="F279" s="157">
        <f>'Input 1 - Schedule 1'!AH231</f>
        <v>0</v>
      </c>
      <c r="G279" s="157">
        <f>'Input 2 - Inventory'!R229</f>
        <v>0</v>
      </c>
      <c r="H279" s="157">
        <f>'Input 2 - Inventory'!AG229</f>
        <v>0</v>
      </c>
      <c r="I279" s="158">
        <f>'Input 2 - Inventory'!L229</f>
        <v>0</v>
      </c>
      <c r="J279" s="159">
        <f>'Input 2 - Inventory'!AA229</f>
        <v>0</v>
      </c>
      <c r="K279" s="156" t="e">
        <f>VLOOKUP($E279,'Calc 1 - Scaling (Ins,Bank)'!$A:$W,8,FALSE)</f>
        <v>#N/A</v>
      </c>
      <c r="L279" s="160" t="str">
        <f>IFERROR(VLOOKUP($E279,'Calc 1 - Scaling (Ins,Bank)'!$A:$W,9+IF($K279="Revenue",1,IF(K279="Carrying Value",2,0)),FALSE),"N/A")</f>
        <v>N/A</v>
      </c>
      <c r="M279" s="161" t="str">
        <f t="shared" si="37"/>
        <v>N/A</v>
      </c>
      <c r="N279" s="162" t="str">
        <f t="shared" si="38"/>
        <v>N/A</v>
      </c>
      <c r="O279" s="156" t="e">
        <f>VLOOKUP($E279,'Calc 1 - Scaling (Ins,Bank)'!$A:$W,12,FALSE)</f>
        <v>#N/A</v>
      </c>
      <c r="P279" s="160" t="str">
        <f>IFERROR(VLOOKUP($E279,'Calc 1 - Scaling (Ins,Bank)'!$A:$W,13+IF(O279="Revenue",1,IF(O279="Carrying Value",2,0)),FALSE),"N/A")</f>
        <v>N/A</v>
      </c>
      <c r="Q279" s="161" t="str">
        <f t="shared" si="39"/>
        <v>N/A</v>
      </c>
      <c r="R279" s="162" t="str">
        <f t="shared" si="40"/>
        <v>N/A</v>
      </c>
      <c r="S279" s="156" t="e">
        <f>VLOOKUP($E279,'Calc 1 - Scaling (Ins,Bank)'!$A:$W,16,FALSE)</f>
        <v>#N/A</v>
      </c>
      <c r="T279" s="160" t="str">
        <f>IFERROR(VLOOKUP($E279,'Calc 1 - Scaling (Ins,Bank)'!$A:$W,17+IF(S279="Revenue",1,IF(S279="Carrying Value",2,0)),FALSE),"N/A")</f>
        <v>N/A</v>
      </c>
      <c r="U279" s="161" t="str">
        <f t="shared" si="41"/>
        <v>N/A</v>
      </c>
      <c r="V279" s="162" t="str">
        <f t="shared" si="42"/>
        <v>N/A</v>
      </c>
      <c r="W279" s="156" t="e">
        <f>VLOOKUP($E279,'Calc 1 - Scaling (Ins,Bank)'!$A:$W,20,FALSE)</f>
        <v>#N/A</v>
      </c>
      <c r="X279" s="160" t="str">
        <f>IFERROR(VLOOKUP($E279,'Calc 1 - Scaling (Ins,Bank)'!$A:$W,21+IF(W279="Revenue",1,IF(W279="Carrying Value",2,0)),FALSE),"N/A")</f>
        <v>N/A</v>
      </c>
      <c r="Y279" s="161" t="str">
        <f t="shared" si="43"/>
        <v>N/A</v>
      </c>
      <c r="Z279" s="162" t="str">
        <f t="shared" si="44"/>
        <v>N/A</v>
      </c>
      <c r="AP279" s="3"/>
    </row>
    <row r="280" spans="1:42" x14ac:dyDescent="0.2">
      <c r="A280" s="68">
        <f t="shared" si="36"/>
        <v>223</v>
      </c>
      <c r="B280" s="154">
        <f>'Input 2 - Inventory'!C230</f>
        <v>0</v>
      </c>
      <c r="C280" s="155">
        <f>'Input 2 - Inventory'!E230</f>
        <v>0</v>
      </c>
      <c r="D280" s="155" t="str">
        <f>IF(OR(LEFT(E280,5)= "Asset",LEFT(E280,5)="Other"),"N/A",'Input 1 - Schedule 1'!B232 &amp; " (Ins/Bank)")</f>
        <v xml:space="preserve"> (Ins/Bank)</v>
      </c>
      <c r="E280" s="156">
        <f>'Input 2 - Inventory'!F230</f>
        <v>0</v>
      </c>
      <c r="F280" s="157">
        <f>'Input 1 - Schedule 1'!AH232</f>
        <v>0</v>
      </c>
      <c r="G280" s="157">
        <f>'Input 2 - Inventory'!R230</f>
        <v>0</v>
      </c>
      <c r="H280" s="157">
        <f>'Input 2 - Inventory'!AG230</f>
        <v>0</v>
      </c>
      <c r="I280" s="158">
        <f>'Input 2 - Inventory'!L230</f>
        <v>0</v>
      </c>
      <c r="J280" s="159">
        <f>'Input 2 - Inventory'!AA230</f>
        <v>0</v>
      </c>
      <c r="K280" s="156" t="e">
        <f>VLOOKUP($E280,'Calc 1 - Scaling (Ins,Bank)'!$A:$W,8,FALSE)</f>
        <v>#N/A</v>
      </c>
      <c r="L280" s="160" t="str">
        <f>IFERROR(VLOOKUP($E280,'Calc 1 - Scaling (Ins,Bank)'!$A:$W,9+IF($K280="Revenue",1,IF(K280="Carrying Value",2,0)),FALSE),"N/A")</f>
        <v>N/A</v>
      </c>
      <c r="M280" s="161" t="str">
        <f t="shared" si="37"/>
        <v>N/A</v>
      </c>
      <c r="N280" s="162" t="str">
        <f t="shared" si="38"/>
        <v>N/A</v>
      </c>
      <c r="O280" s="156" t="e">
        <f>VLOOKUP($E280,'Calc 1 - Scaling (Ins,Bank)'!$A:$W,12,FALSE)</f>
        <v>#N/A</v>
      </c>
      <c r="P280" s="160" t="str">
        <f>IFERROR(VLOOKUP($E280,'Calc 1 - Scaling (Ins,Bank)'!$A:$W,13+IF(O280="Revenue",1,IF(O280="Carrying Value",2,0)),FALSE),"N/A")</f>
        <v>N/A</v>
      </c>
      <c r="Q280" s="161" t="str">
        <f t="shared" si="39"/>
        <v>N/A</v>
      </c>
      <c r="R280" s="162" t="str">
        <f t="shared" si="40"/>
        <v>N/A</v>
      </c>
      <c r="S280" s="156" t="e">
        <f>VLOOKUP($E280,'Calc 1 - Scaling (Ins,Bank)'!$A:$W,16,FALSE)</f>
        <v>#N/A</v>
      </c>
      <c r="T280" s="160" t="str">
        <f>IFERROR(VLOOKUP($E280,'Calc 1 - Scaling (Ins,Bank)'!$A:$W,17+IF(S280="Revenue",1,IF(S280="Carrying Value",2,0)),FALSE),"N/A")</f>
        <v>N/A</v>
      </c>
      <c r="U280" s="161" t="str">
        <f t="shared" si="41"/>
        <v>N/A</v>
      </c>
      <c r="V280" s="162" t="str">
        <f t="shared" si="42"/>
        <v>N/A</v>
      </c>
      <c r="W280" s="156" t="e">
        <f>VLOOKUP($E280,'Calc 1 - Scaling (Ins,Bank)'!$A:$W,20,FALSE)</f>
        <v>#N/A</v>
      </c>
      <c r="X280" s="160" t="str">
        <f>IFERROR(VLOOKUP($E280,'Calc 1 - Scaling (Ins,Bank)'!$A:$W,21+IF(W280="Revenue",1,IF(W280="Carrying Value",2,0)),FALSE),"N/A")</f>
        <v>N/A</v>
      </c>
      <c r="Y280" s="161" t="str">
        <f t="shared" si="43"/>
        <v>N/A</v>
      </c>
      <c r="Z280" s="162" t="str">
        <f t="shared" si="44"/>
        <v>N/A</v>
      </c>
      <c r="AP280" s="3"/>
    </row>
    <row r="281" spans="1:42" x14ac:dyDescent="0.2">
      <c r="A281" s="68">
        <f t="shared" si="36"/>
        <v>224</v>
      </c>
      <c r="B281" s="154">
        <f>'Input 2 - Inventory'!C231</f>
        <v>0</v>
      </c>
      <c r="C281" s="155">
        <f>'Input 2 - Inventory'!E231</f>
        <v>0</v>
      </c>
      <c r="D281" s="155" t="str">
        <f>IF(OR(LEFT(E281,5)= "Asset",LEFT(E281,5)="Other"),"N/A",'Input 1 - Schedule 1'!B233 &amp; " (Ins/Bank)")</f>
        <v xml:space="preserve"> (Ins/Bank)</v>
      </c>
      <c r="E281" s="156">
        <f>'Input 2 - Inventory'!F231</f>
        <v>0</v>
      </c>
      <c r="F281" s="157">
        <f>'Input 1 - Schedule 1'!AH233</f>
        <v>0</v>
      </c>
      <c r="G281" s="157">
        <f>'Input 2 - Inventory'!R231</f>
        <v>0</v>
      </c>
      <c r="H281" s="157">
        <f>'Input 2 - Inventory'!AG231</f>
        <v>0</v>
      </c>
      <c r="I281" s="158">
        <f>'Input 2 - Inventory'!L231</f>
        <v>0</v>
      </c>
      <c r="J281" s="159">
        <f>'Input 2 - Inventory'!AA231</f>
        <v>0</v>
      </c>
      <c r="K281" s="156" t="e">
        <f>VLOOKUP($E281,'Calc 1 - Scaling (Ins,Bank)'!$A:$W,8,FALSE)</f>
        <v>#N/A</v>
      </c>
      <c r="L281" s="160" t="str">
        <f>IFERROR(VLOOKUP($E281,'Calc 1 - Scaling (Ins,Bank)'!$A:$W,9+IF($K281="Revenue",1,IF(K281="Carrying Value",2,0)),FALSE),"N/A")</f>
        <v>N/A</v>
      </c>
      <c r="M281" s="161" t="str">
        <f t="shared" si="37"/>
        <v>N/A</v>
      </c>
      <c r="N281" s="162" t="str">
        <f t="shared" si="38"/>
        <v>N/A</v>
      </c>
      <c r="O281" s="156" t="e">
        <f>VLOOKUP($E281,'Calc 1 - Scaling (Ins,Bank)'!$A:$W,12,FALSE)</f>
        <v>#N/A</v>
      </c>
      <c r="P281" s="160" t="str">
        <f>IFERROR(VLOOKUP($E281,'Calc 1 - Scaling (Ins,Bank)'!$A:$W,13+IF(O281="Revenue",1,IF(O281="Carrying Value",2,0)),FALSE),"N/A")</f>
        <v>N/A</v>
      </c>
      <c r="Q281" s="161" t="str">
        <f t="shared" si="39"/>
        <v>N/A</v>
      </c>
      <c r="R281" s="162" t="str">
        <f t="shared" si="40"/>
        <v>N/A</v>
      </c>
      <c r="S281" s="156" t="e">
        <f>VLOOKUP($E281,'Calc 1 - Scaling (Ins,Bank)'!$A:$W,16,FALSE)</f>
        <v>#N/A</v>
      </c>
      <c r="T281" s="160" t="str">
        <f>IFERROR(VLOOKUP($E281,'Calc 1 - Scaling (Ins,Bank)'!$A:$W,17+IF(S281="Revenue",1,IF(S281="Carrying Value",2,0)),FALSE),"N/A")</f>
        <v>N/A</v>
      </c>
      <c r="U281" s="161" t="str">
        <f t="shared" si="41"/>
        <v>N/A</v>
      </c>
      <c r="V281" s="162" t="str">
        <f t="shared" si="42"/>
        <v>N/A</v>
      </c>
      <c r="W281" s="156" t="e">
        <f>VLOOKUP($E281,'Calc 1 - Scaling (Ins,Bank)'!$A:$W,20,FALSE)</f>
        <v>#N/A</v>
      </c>
      <c r="X281" s="160" t="str">
        <f>IFERROR(VLOOKUP($E281,'Calc 1 - Scaling (Ins,Bank)'!$A:$W,21+IF(W281="Revenue",1,IF(W281="Carrying Value",2,0)),FALSE),"N/A")</f>
        <v>N/A</v>
      </c>
      <c r="Y281" s="161" t="str">
        <f t="shared" si="43"/>
        <v>N/A</v>
      </c>
      <c r="Z281" s="162" t="str">
        <f t="shared" si="44"/>
        <v>N/A</v>
      </c>
      <c r="AP281" s="3"/>
    </row>
    <row r="282" spans="1:42" x14ac:dyDescent="0.2">
      <c r="A282" s="68">
        <f t="shared" si="36"/>
        <v>225</v>
      </c>
      <c r="B282" s="154">
        <f>'Input 2 - Inventory'!C232</f>
        <v>0</v>
      </c>
      <c r="C282" s="155">
        <f>'Input 2 - Inventory'!E232</f>
        <v>0</v>
      </c>
      <c r="D282" s="155" t="str">
        <f>IF(OR(LEFT(E282,5)= "Asset",LEFT(E282,5)="Other"),"N/A",'Input 1 - Schedule 1'!B234 &amp; " (Ins/Bank)")</f>
        <v xml:space="preserve"> (Ins/Bank)</v>
      </c>
      <c r="E282" s="156">
        <f>'Input 2 - Inventory'!F232</f>
        <v>0</v>
      </c>
      <c r="F282" s="157">
        <f>'Input 1 - Schedule 1'!AH234</f>
        <v>0</v>
      </c>
      <c r="G282" s="157">
        <f>'Input 2 - Inventory'!R232</f>
        <v>0</v>
      </c>
      <c r="H282" s="157">
        <f>'Input 2 - Inventory'!AG232</f>
        <v>0</v>
      </c>
      <c r="I282" s="158">
        <f>'Input 2 - Inventory'!L232</f>
        <v>0</v>
      </c>
      <c r="J282" s="159">
        <f>'Input 2 - Inventory'!AA232</f>
        <v>0</v>
      </c>
      <c r="K282" s="156" t="e">
        <f>VLOOKUP($E282,'Calc 1 - Scaling (Ins,Bank)'!$A:$W,8,FALSE)</f>
        <v>#N/A</v>
      </c>
      <c r="L282" s="160" t="str">
        <f>IFERROR(VLOOKUP($E282,'Calc 1 - Scaling (Ins,Bank)'!$A:$W,9+IF($K282="Revenue",1,IF(K282="Carrying Value",2,0)),FALSE),"N/A")</f>
        <v>N/A</v>
      </c>
      <c r="M282" s="161" t="str">
        <f t="shared" si="37"/>
        <v>N/A</v>
      </c>
      <c r="N282" s="162" t="str">
        <f t="shared" si="38"/>
        <v>N/A</v>
      </c>
      <c r="O282" s="156" t="e">
        <f>VLOOKUP($E282,'Calc 1 - Scaling (Ins,Bank)'!$A:$W,12,FALSE)</f>
        <v>#N/A</v>
      </c>
      <c r="P282" s="160" t="str">
        <f>IFERROR(VLOOKUP($E282,'Calc 1 - Scaling (Ins,Bank)'!$A:$W,13+IF(O282="Revenue",1,IF(O282="Carrying Value",2,0)),FALSE),"N/A")</f>
        <v>N/A</v>
      </c>
      <c r="Q282" s="161" t="str">
        <f t="shared" si="39"/>
        <v>N/A</v>
      </c>
      <c r="R282" s="162" t="str">
        <f t="shared" si="40"/>
        <v>N/A</v>
      </c>
      <c r="S282" s="156" t="e">
        <f>VLOOKUP($E282,'Calc 1 - Scaling (Ins,Bank)'!$A:$W,16,FALSE)</f>
        <v>#N/A</v>
      </c>
      <c r="T282" s="160" t="str">
        <f>IFERROR(VLOOKUP($E282,'Calc 1 - Scaling (Ins,Bank)'!$A:$W,17+IF(S282="Revenue",1,IF(S282="Carrying Value",2,0)),FALSE),"N/A")</f>
        <v>N/A</v>
      </c>
      <c r="U282" s="161" t="str">
        <f t="shared" si="41"/>
        <v>N/A</v>
      </c>
      <c r="V282" s="162" t="str">
        <f t="shared" si="42"/>
        <v>N/A</v>
      </c>
      <c r="W282" s="156" t="e">
        <f>VLOOKUP($E282,'Calc 1 - Scaling (Ins,Bank)'!$A:$W,20,FALSE)</f>
        <v>#N/A</v>
      </c>
      <c r="X282" s="160" t="str">
        <f>IFERROR(VLOOKUP($E282,'Calc 1 - Scaling (Ins,Bank)'!$A:$W,21+IF(W282="Revenue",1,IF(W282="Carrying Value",2,0)),FALSE),"N/A")</f>
        <v>N/A</v>
      </c>
      <c r="Y282" s="161" t="str">
        <f t="shared" si="43"/>
        <v>N/A</v>
      </c>
      <c r="Z282" s="162" t="str">
        <f t="shared" si="44"/>
        <v>N/A</v>
      </c>
      <c r="AP282" s="3"/>
    </row>
    <row r="283" spans="1:42" x14ac:dyDescent="0.2">
      <c r="A283" s="68">
        <f t="shared" si="36"/>
        <v>226</v>
      </c>
      <c r="B283" s="154">
        <f>'Input 2 - Inventory'!C233</f>
        <v>0</v>
      </c>
      <c r="C283" s="155">
        <f>'Input 2 - Inventory'!E233</f>
        <v>0</v>
      </c>
      <c r="D283" s="155" t="str">
        <f>IF(OR(LEFT(E283,5)= "Asset",LEFT(E283,5)="Other"),"N/A",'Input 1 - Schedule 1'!B235 &amp; " (Ins/Bank)")</f>
        <v xml:space="preserve"> (Ins/Bank)</v>
      </c>
      <c r="E283" s="156">
        <f>'Input 2 - Inventory'!F233</f>
        <v>0</v>
      </c>
      <c r="F283" s="157">
        <f>'Input 1 - Schedule 1'!AH235</f>
        <v>0</v>
      </c>
      <c r="G283" s="157">
        <f>'Input 2 - Inventory'!R233</f>
        <v>0</v>
      </c>
      <c r="H283" s="157">
        <f>'Input 2 - Inventory'!AG233</f>
        <v>0</v>
      </c>
      <c r="I283" s="158">
        <f>'Input 2 - Inventory'!L233</f>
        <v>0</v>
      </c>
      <c r="J283" s="159">
        <f>'Input 2 - Inventory'!AA233</f>
        <v>0</v>
      </c>
      <c r="K283" s="156" t="e">
        <f>VLOOKUP($E283,'Calc 1 - Scaling (Ins,Bank)'!$A:$W,8,FALSE)</f>
        <v>#N/A</v>
      </c>
      <c r="L283" s="160" t="str">
        <f>IFERROR(VLOOKUP($E283,'Calc 1 - Scaling (Ins,Bank)'!$A:$W,9+IF($K283="Revenue",1,IF(K283="Carrying Value",2,0)),FALSE),"N/A")</f>
        <v>N/A</v>
      </c>
      <c r="M283" s="161" t="str">
        <f t="shared" si="37"/>
        <v>N/A</v>
      </c>
      <c r="N283" s="162" t="str">
        <f t="shared" si="38"/>
        <v>N/A</v>
      </c>
      <c r="O283" s="156" t="e">
        <f>VLOOKUP($E283,'Calc 1 - Scaling (Ins,Bank)'!$A:$W,12,FALSE)</f>
        <v>#N/A</v>
      </c>
      <c r="P283" s="160" t="str">
        <f>IFERROR(VLOOKUP($E283,'Calc 1 - Scaling (Ins,Bank)'!$A:$W,13+IF(O283="Revenue",1,IF(O283="Carrying Value",2,0)),FALSE),"N/A")</f>
        <v>N/A</v>
      </c>
      <c r="Q283" s="161" t="str">
        <f t="shared" si="39"/>
        <v>N/A</v>
      </c>
      <c r="R283" s="162" t="str">
        <f t="shared" si="40"/>
        <v>N/A</v>
      </c>
      <c r="S283" s="156" t="e">
        <f>VLOOKUP($E283,'Calc 1 - Scaling (Ins,Bank)'!$A:$W,16,FALSE)</f>
        <v>#N/A</v>
      </c>
      <c r="T283" s="160" t="str">
        <f>IFERROR(VLOOKUP($E283,'Calc 1 - Scaling (Ins,Bank)'!$A:$W,17+IF(S283="Revenue",1,IF(S283="Carrying Value",2,0)),FALSE),"N/A")</f>
        <v>N/A</v>
      </c>
      <c r="U283" s="161" t="str">
        <f t="shared" si="41"/>
        <v>N/A</v>
      </c>
      <c r="V283" s="162" t="str">
        <f t="shared" si="42"/>
        <v>N/A</v>
      </c>
      <c r="W283" s="156" t="e">
        <f>VLOOKUP($E283,'Calc 1 - Scaling (Ins,Bank)'!$A:$W,20,FALSE)</f>
        <v>#N/A</v>
      </c>
      <c r="X283" s="160" t="str">
        <f>IFERROR(VLOOKUP($E283,'Calc 1 - Scaling (Ins,Bank)'!$A:$W,21+IF(W283="Revenue",1,IF(W283="Carrying Value",2,0)),FALSE),"N/A")</f>
        <v>N/A</v>
      </c>
      <c r="Y283" s="161" t="str">
        <f t="shared" si="43"/>
        <v>N/A</v>
      </c>
      <c r="Z283" s="162" t="str">
        <f t="shared" si="44"/>
        <v>N/A</v>
      </c>
      <c r="AP283" s="3"/>
    </row>
    <row r="284" spans="1:42" x14ac:dyDescent="0.2">
      <c r="A284" s="68">
        <f t="shared" si="36"/>
        <v>227</v>
      </c>
      <c r="B284" s="154">
        <f>'Input 2 - Inventory'!C234</f>
        <v>0</v>
      </c>
      <c r="C284" s="155">
        <f>'Input 2 - Inventory'!E234</f>
        <v>0</v>
      </c>
      <c r="D284" s="155" t="str">
        <f>IF(OR(LEFT(E284,5)= "Asset",LEFT(E284,5)="Other"),"N/A",'Input 1 - Schedule 1'!B236 &amp; " (Ins/Bank)")</f>
        <v xml:space="preserve"> (Ins/Bank)</v>
      </c>
      <c r="E284" s="156">
        <f>'Input 2 - Inventory'!F234</f>
        <v>0</v>
      </c>
      <c r="F284" s="157">
        <f>'Input 1 - Schedule 1'!AH236</f>
        <v>0</v>
      </c>
      <c r="G284" s="157">
        <f>'Input 2 - Inventory'!R234</f>
        <v>0</v>
      </c>
      <c r="H284" s="157">
        <f>'Input 2 - Inventory'!AG234</f>
        <v>0</v>
      </c>
      <c r="I284" s="158">
        <f>'Input 2 - Inventory'!L234</f>
        <v>0</v>
      </c>
      <c r="J284" s="159">
        <f>'Input 2 - Inventory'!AA234</f>
        <v>0</v>
      </c>
      <c r="K284" s="156" t="e">
        <f>VLOOKUP($E284,'Calc 1 - Scaling (Ins,Bank)'!$A:$W,8,FALSE)</f>
        <v>#N/A</v>
      </c>
      <c r="L284" s="160" t="str">
        <f>IFERROR(VLOOKUP($E284,'Calc 1 - Scaling (Ins,Bank)'!$A:$W,9+IF($K284="Revenue",1,IF(K284="Carrying Value",2,0)),FALSE),"N/A")</f>
        <v>N/A</v>
      </c>
      <c r="M284" s="161" t="str">
        <f t="shared" si="37"/>
        <v>N/A</v>
      </c>
      <c r="N284" s="162" t="str">
        <f t="shared" si="38"/>
        <v>N/A</v>
      </c>
      <c r="O284" s="156" t="e">
        <f>VLOOKUP($E284,'Calc 1 - Scaling (Ins,Bank)'!$A:$W,12,FALSE)</f>
        <v>#N/A</v>
      </c>
      <c r="P284" s="160" t="str">
        <f>IFERROR(VLOOKUP($E284,'Calc 1 - Scaling (Ins,Bank)'!$A:$W,13+IF(O284="Revenue",1,IF(O284="Carrying Value",2,0)),FALSE),"N/A")</f>
        <v>N/A</v>
      </c>
      <c r="Q284" s="161" t="str">
        <f t="shared" si="39"/>
        <v>N/A</v>
      </c>
      <c r="R284" s="162" t="str">
        <f t="shared" si="40"/>
        <v>N/A</v>
      </c>
      <c r="S284" s="156" t="e">
        <f>VLOOKUP($E284,'Calc 1 - Scaling (Ins,Bank)'!$A:$W,16,FALSE)</f>
        <v>#N/A</v>
      </c>
      <c r="T284" s="160" t="str">
        <f>IFERROR(VLOOKUP($E284,'Calc 1 - Scaling (Ins,Bank)'!$A:$W,17+IF(S284="Revenue",1,IF(S284="Carrying Value",2,0)),FALSE),"N/A")</f>
        <v>N/A</v>
      </c>
      <c r="U284" s="161" t="str">
        <f t="shared" si="41"/>
        <v>N/A</v>
      </c>
      <c r="V284" s="162" t="str">
        <f t="shared" si="42"/>
        <v>N/A</v>
      </c>
      <c r="W284" s="156" t="e">
        <f>VLOOKUP($E284,'Calc 1 - Scaling (Ins,Bank)'!$A:$W,20,FALSE)</f>
        <v>#N/A</v>
      </c>
      <c r="X284" s="160" t="str">
        <f>IFERROR(VLOOKUP($E284,'Calc 1 - Scaling (Ins,Bank)'!$A:$W,21+IF(W284="Revenue",1,IF(W284="Carrying Value",2,0)),FALSE),"N/A")</f>
        <v>N/A</v>
      </c>
      <c r="Y284" s="161" t="str">
        <f t="shared" si="43"/>
        <v>N/A</v>
      </c>
      <c r="Z284" s="162" t="str">
        <f t="shared" si="44"/>
        <v>N/A</v>
      </c>
      <c r="AP284" s="3"/>
    </row>
    <row r="285" spans="1:42" x14ac:dyDescent="0.2">
      <c r="A285" s="68">
        <f t="shared" si="36"/>
        <v>228</v>
      </c>
      <c r="B285" s="154">
        <f>'Input 2 - Inventory'!C235</f>
        <v>0</v>
      </c>
      <c r="C285" s="155">
        <f>'Input 2 - Inventory'!E235</f>
        <v>0</v>
      </c>
      <c r="D285" s="155" t="str">
        <f>IF(OR(LEFT(E285,5)= "Asset",LEFT(E285,5)="Other"),"N/A",'Input 1 - Schedule 1'!B237 &amp; " (Ins/Bank)")</f>
        <v xml:space="preserve"> (Ins/Bank)</v>
      </c>
      <c r="E285" s="156">
        <f>'Input 2 - Inventory'!F235</f>
        <v>0</v>
      </c>
      <c r="F285" s="157">
        <f>'Input 1 - Schedule 1'!AH237</f>
        <v>0</v>
      </c>
      <c r="G285" s="157">
        <f>'Input 2 - Inventory'!R235</f>
        <v>0</v>
      </c>
      <c r="H285" s="157">
        <f>'Input 2 - Inventory'!AG235</f>
        <v>0</v>
      </c>
      <c r="I285" s="158">
        <f>'Input 2 - Inventory'!L235</f>
        <v>0</v>
      </c>
      <c r="J285" s="159">
        <f>'Input 2 - Inventory'!AA235</f>
        <v>0</v>
      </c>
      <c r="K285" s="156" t="e">
        <f>VLOOKUP($E285,'Calc 1 - Scaling (Ins,Bank)'!$A:$W,8,FALSE)</f>
        <v>#N/A</v>
      </c>
      <c r="L285" s="160" t="str">
        <f>IFERROR(VLOOKUP($E285,'Calc 1 - Scaling (Ins,Bank)'!$A:$W,9+IF($K285="Revenue",1,IF(K285="Carrying Value",2,0)),FALSE),"N/A")</f>
        <v>N/A</v>
      </c>
      <c r="M285" s="161" t="str">
        <f t="shared" si="37"/>
        <v>N/A</v>
      </c>
      <c r="N285" s="162" t="str">
        <f t="shared" si="38"/>
        <v>N/A</v>
      </c>
      <c r="O285" s="156" t="e">
        <f>VLOOKUP($E285,'Calc 1 - Scaling (Ins,Bank)'!$A:$W,12,FALSE)</f>
        <v>#N/A</v>
      </c>
      <c r="P285" s="160" t="str">
        <f>IFERROR(VLOOKUP($E285,'Calc 1 - Scaling (Ins,Bank)'!$A:$W,13+IF(O285="Revenue",1,IF(O285="Carrying Value",2,0)),FALSE),"N/A")</f>
        <v>N/A</v>
      </c>
      <c r="Q285" s="161" t="str">
        <f t="shared" si="39"/>
        <v>N/A</v>
      </c>
      <c r="R285" s="162" t="str">
        <f t="shared" si="40"/>
        <v>N/A</v>
      </c>
      <c r="S285" s="156" t="e">
        <f>VLOOKUP($E285,'Calc 1 - Scaling (Ins,Bank)'!$A:$W,16,FALSE)</f>
        <v>#N/A</v>
      </c>
      <c r="T285" s="160" t="str">
        <f>IFERROR(VLOOKUP($E285,'Calc 1 - Scaling (Ins,Bank)'!$A:$W,17+IF(S285="Revenue",1,IF(S285="Carrying Value",2,0)),FALSE),"N/A")</f>
        <v>N/A</v>
      </c>
      <c r="U285" s="161" t="str">
        <f t="shared" si="41"/>
        <v>N/A</v>
      </c>
      <c r="V285" s="162" t="str">
        <f t="shared" si="42"/>
        <v>N/A</v>
      </c>
      <c r="W285" s="156" t="e">
        <f>VLOOKUP($E285,'Calc 1 - Scaling (Ins,Bank)'!$A:$W,20,FALSE)</f>
        <v>#N/A</v>
      </c>
      <c r="X285" s="160" t="str">
        <f>IFERROR(VLOOKUP($E285,'Calc 1 - Scaling (Ins,Bank)'!$A:$W,21+IF(W285="Revenue",1,IF(W285="Carrying Value",2,0)),FALSE),"N/A")</f>
        <v>N/A</v>
      </c>
      <c r="Y285" s="161" t="str">
        <f t="shared" si="43"/>
        <v>N/A</v>
      </c>
      <c r="Z285" s="162" t="str">
        <f t="shared" si="44"/>
        <v>N/A</v>
      </c>
      <c r="AP285" s="3"/>
    </row>
    <row r="286" spans="1:42" x14ac:dyDescent="0.2">
      <c r="A286" s="68">
        <f t="shared" si="36"/>
        <v>229</v>
      </c>
      <c r="B286" s="154">
        <f>'Input 2 - Inventory'!C236</f>
        <v>0</v>
      </c>
      <c r="C286" s="155">
        <f>'Input 2 - Inventory'!E236</f>
        <v>0</v>
      </c>
      <c r="D286" s="155" t="str">
        <f>IF(OR(LEFT(E286,5)= "Asset",LEFT(E286,5)="Other"),"N/A",'Input 1 - Schedule 1'!B238 &amp; " (Ins/Bank)")</f>
        <v xml:space="preserve"> (Ins/Bank)</v>
      </c>
      <c r="E286" s="156">
        <f>'Input 2 - Inventory'!F236</f>
        <v>0</v>
      </c>
      <c r="F286" s="157">
        <f>'Input 1 - Schedule 1'!AH238</f>
        <v>0</v>
      </c>
      <c r="G286" s="157">
        <f>'Input 2 - Inventory'!R236</f>
        <v>0</v>
      </c>
      <c r="H286" s="157">
        <f>'Input 2 - Inventory'!AG236</f>
        <v>0</v>
      </c>
      <c r="I286" s="158">
        <f>'Input 2 - Inventory'!L236</f>
        <v>0</v>
      </c>
      <c r="J286" s="159">
        <f>'Input 2 - Inventory'!AA236</f>
        <v>0</v>
      </c>
      <c r="K286" s="156" t="e">
        <f>VLOOKUP($E286,'Calc 1 - Scaling (Ins,Bank)'!$A:$W,8,FALSE)</f>
        <v>#N/A</v>
      </c>
      <c r="L286" s="160" t="str">
        <f>IFERROR(VLOOKUP($E286,'Calc 1 - Scaling (Ins,Bank)'!$A:$W,9+IF($K286="Revenue",1,IF(K286="Carrying Value",2,0)),FALSE),"N/A")</f>
        <v>N/A</v>
      </c>
      <c r="M286" s="161" t="str">
        <f t="shared" si="37"/>
        <v>N/A</v>
      </c>
      <c r="N286" s="162" t="str">
        <f t="shared" si="38"/>
        <v>N/A</v>
      </c>
      <c r="O286" s="156" t="e">
        <f>VLOOKUP($E286,'Calc 1 - Scaling (Ins,Bank)'!$A:$W,12,FALSE)</f>
        <v>#N/A</v>
      </c>
      <c r="P286" s="160" t="str">
        <f>IFERROR(VLOOKUP($E286,'Calc 1 - Scaling (Ins,Bank)'!$A:$W,13+IF(O286="Revenue",1,IF(O286="Carrying Value",2,0)),FALSE),"N/A")</f>
        <v>N/A</v>
      </c>
      <c r="Q286" s="161" t="str">
        <f t="shared" si="39"/>
        <v>N/A</v>
      </c>
      <c r="R286" s="162" t="str">
        <f t="shared" si="40"/>
        <v>N/A</v>
      </c>
      <c r="S286" s="156" t="e">
        <f>VLOOKUP($E286,'Calc 1 - Scaling (Ins,Bank)'!$A:$W,16,FALSE)</f>
        <v>#N/A</v>
      </c>
      <c r="T286" s="160" t="str">
        <f>IFERROR(VLOOKUP($E286,'Calc 1 - Scaling (Ins,Bank)'!$A:$W,17+IF(S286="Revenue",1,IF(S286="Carrying Value",2,0)),FALSE),"N/A")</f>
        <v>N/A</v>
      </c>
      <c r="U286" s="161" t="str">
        <f t="shared" si="41"/>
        <v>N/A</v>
      </c>
      <c r="V286" s="162" t="str">
        <f t="shared" si="42"/>
        <v>N/A</v>
      </c>
      <c r="W286" s="156" t="e">
        <f>VLOOKUP($E286,'Calc 1 - Scaling (Ins,Bank)'!$A:$W,20,FALSE)</f>
        <v>#N/A</v>
      </c>
      <c r="X286" s="160" t="str">
        <f>IFERROR(VLOOKUP($E286,'Calc 1 - Scaling (Ins,Bank)'!$A:$W,21+IF(W286="Revenue",1,IF(W286="Carrying Value",2,0)),FALSE),"N/A")</f>
        <v>N/A</v>
      </c>
      <c r="Y286" s="161" t="str">
        <f t="shared" si="43"/>
        <v>N/A</v>
      </c>
      <c r="Z286" s="162" t="str">
        <f t="shared" si="44"/>
        <v>N/A</v>
      </c>
      <c r="AP286" s="3"/>
    </row>
    <row r="287" spans="1:42" x14ac:dyDescent="0.2">
      <c r="A287" s="68">
        <f t="shared" si="36"/>
        <v>230</v>
      </c>
      <c r="B287" s="154">
        <f>'Input 2 - Inventory'!C237</f>
        <v>0</v>
      </c>
      <c r="C287" s="155">
        <f>'Input 2 - Inventory'!E237</f>
        <v>0</v>
      </c>
      <c r="D287" s="155" t="str">
        <f>IF(OR(LEFT(E287,5)= "Asset",LEFT(E287,5)="Other"),"N/A",'Input 1 - Schedule 1'!B239 &amp; " (Ins/Bank)")</f>
        <v xml:space="preserve"> (Ins/Bank)</v>
      </c>
      <c r="E287" s="156">
        <f>'Input 2 - Inventory'!F237</f>
        <v>0</v>
      </c>
      <c r="F287" s="157">
        <f>'Input 1 - Schedule 1'!AH239</f>
        <v>0</v>
      </c>
      <c r="G287" s="157">
        <f>'Input 2 - Inventory'!R237</f>
        <v>0</v>
      </c>
      <c r="H287" s="157">
        <f>'Input 2 - Inventory'!AG237</f>
        <v>0</v>
      </c>
      <c r="I287" s="158">
        <f>'Input 2 - Inventory'!L237</f>
        <v>0</v>
      </c>
      <c r="J287" s="159">
        <f>'Input 2 - Inventory'!AA237</f>
        <v>0</v>
      </c>
      <c r="K287" s="156" t="e">
        <f>VLOOKUP($E287,'Calc 1 - Scaling (Ins,Bank)'!$A:$W,8,FALSE)</f>
        <v>#N/A</v>
      </c>
      <c r="L287" s="160" t="str">
        <f>IFERROR(VLOOKUP($E287,'Calc 1 - Scaling (Ins,Bank)'!$A:$W,9+IF($K287="Revenue",1,IF(K287="Carrying Value",2,0)),FALSE),"N/A")</f>
        <v>N/A</v>
      </c>
      <c r="M287" s="161" t="str">
        <f t="shared" si="37"/>
        <v>N/A</v>
      </c>
      <c r="N287" s="162" t="str">
        <f t="shared" si="38"/>
        <v>N/A</v>
      </c>
      <c r="O287" s="156" t="e">
        <f>VLOOKUP($E287,'Calc 1 - Scaling (Ins,Bank)'!$A:$W,12,FALSE)</f>
        <v>#N/A</v>
      </c>
      <c r="P287" s="160" t="str">
        <f>IFERROR(VLOOKUP($E287,'Calc 1 - Scaling (Ins,Bank)'!$A:$W,13+IF(O287="Revenue",1,IF(O287="Carrying Value",2,0)),FALSE),"N/A")</f>
        <v>N/A</v>
      </c>
      <c r="Q287" s="161" t="str">
        <f t="shared" si="39"/>
        <v>N/A</v>
      </c>
      <c r="R287" s="162" t="str">
        <f t="shared" si="40"/>
        <v>N/A</v>
      </c>
      <c r="S287" s="156" t="e">
        <f>VLOOKUP($E287,'Calc 1 - Scaling (Ins,Bank)'!$A:$W,16,FALSE)</f>
        <v>#N/A</v>
      </c>
      <c r="T287" s="160" t="str">
        <f>IFERROR(VLOOKUP($E287,'Calc 1 - Scaling (Ins,Bank)'!$A:$W,17+IF(S287="Revenue",1,IF(S287="Carrying Value",2,0)),FALSE),"N/A")</f>
        <v>N/A</v>
      </c>
      <c r="U287" s="161" t="str">
        <f t="shared" si="41"/>
        <v>N/A</v>
      </c>
      <c r="V287" s="162" t="str">
        <f t="shared" si="42"/>
        <v>N/A</v>
      </c>
      <c r="W287" s="156" t="e">
        <f>VLOOKUP($E287,'Calc 1 - Scaling (Ins,Bank)'!$A:$W,20,FALSE)</f>
        <v>#N/A</v>
      </c>
      <c r="X287" s="160" t="str">
        <f>IFERROR(VLOOKUP($E287,'Calc 1 - Scaling (Ins,Bank)'!$A:$W,21+IF(W287="Revenue",1,IF(W287="Carrying Value",2,0)),FALSE),"N/A")</f>
        <v>N/A</v>
      </c>
      <c r="Y287" s="161" t="str">
        <f t="shared" si="43"/>
        <v>N/A</v>
      </c>
      <c r="Z287" s="162" t="str">
        <f t="shared" si="44"/>
        <v>N/A</v>
      </c>
      <c r="AP287" s="3"/>
    </row>
    <row r="288" spans="1:42" x14ac:dyDescent="0.2">
      <c r="A288" s="68">
        <f t="shared" si="36"/>
        <v>231</v>
      </c>
      <c r="B288" s="154">
        <f>'Input 2 - Inventory'!C238</f>
        <v>0</v>
      </c>
      <c r="C288" s="155">
        <f>'Input 2 - Inventory'!E238</f>
        <v>0</v>
      </c>
      <c r="D288" s="155" t="str">
        <f>IF(OR(LEFT(E288,5)= "Asset",LEFT(E288,5)="Other"),"N/A",'Input 1 - Schedule 1'!B240 &amp; " (Ins/Bank)")</f>
        <v xml:space="preserve"> (Ins/Bank)</v>
      </c>
      <c r="E288" s="156">
        <f>'Input 2 - Inventory'!F238</f>
        <v>0</v>
      </c>
      <c r="F288" s="157">
        <f>'Input 1 - Schedule 1'!AH240</f>
        <v>0</v>
      </c>
      <c r="G288" s="157">
        <f>'Input 2 - Inventory'!R238</f>
        <v>0</v>
      </c>
      <c r="H288" s="157">
        <f>'Input 2 - Inventory'!AG238</f>
        <v>0</v>
      </c>
      <c r="I288" s="158">
        <f>'Input 2 - Inventory'!L238</f>
        <v>0</v>
      </c>
      <c r="J288" s="159">
        <f>'Input 2 - Inventory'!AA238</f>
        <v>0</v>
      </c>
      <c r="K288" s="156" t="e">
        <f>VLOOKUP($E288,'Calc 1 - Scaling (Ins,Bank)'!$A:$W,8,FALSE)</f>
        <v>#N/A</v>
      </c>
      <c r="L288" s="160" t="str">
        <f>IFERROR(VLOOKUP($E288,'Calc 1 - Scaling (Ins,Bank)'!$A:$W,9+IF($K288="Revenue",1,IF(K288="Carrying Value",2,0)),FALSE),"N/A")</f>
        <v>N/A</v>
      </c>
      <c r="M288" s="161" t="str">
        <f t="shared" si="37"/>
        <v>N/A</v>
      </c>
      <c r="N288" s="162" t="str">
        <f t="shared" si="38"/>
        <v>N/A</v>
      </c>
      <c r="O288" s="156" t="e">
        <f>VLOOKUP($E288,'Calc 1 - Scaling (Ins,Bank)'!$A:$W,12,FALSE)</f>
        <v>#N/A</v>
      </c>
      <c r="P288" s="160" t="str">
        <f>IFERROR(VLOOKUP($E288,'Calc 1 - Scaling (Ins,Bank)'!$A:$W,13+IF(O288="Revenue",1,IF(O288="Carrying Value",2,0)),FALSE),"N/A")</f>
        <v>N/A</v>
      </c>
      <c r="Q288" s="161" t="str">
        <f t="shared" si="39"/>
        <v>N/A</v>
      </c>
      <c r="R288" s="162" t="str">
        <f t="shared" si="40"/>
        <v>N/A</v>
      </c>
      <c r="S288" s="156" t="e">
        <f>VLOOKUP($E288,'Calc 1 - Scaling (Ins,Bank)'!$A:$W,16,FALSE)</f>
        <v>#N/A</v>
      </c>
      <c r="T288" s="160" t="str">
        <f>IFERROR(VLOOKUP($E288,'Calc 1 - Scaling (Ins,Bank)'!$A:$W,17+IF(S288="Revenue",1,IF(S288="Carrying Value",2,0)),FALSE),"N/A")</f>
        <v>N/A</v>
      </c>
      <c r="U288" s="161" t="str">
        <f t="shared" si="41"/>
        <v>N/A</v>
      </c>
      <c r="V288" s="162" t="str">
        <f t="shared" si="42"/>
        <v>N/A</v>
      </c>
      <c r="W288" s="156" t="e">
        <f>VLOOKUP($E288,'Calc 1 - Scaling (Ins,Bank)'!$A:$W,20,FALSE)</f>
        <v>#N/A</v>
      </c>
      <c r="X288" s="160" t="str">
        <f>IFERROR(VLOOKUP($E288,'Calc 1 - Scaling (Ins,Bank)'!$A:$W,21+IF(W288="Revenue",1,IF(W288="Carrying Value",2,0)),FALSE),"N/A")</f>
        <v>N/A</v>
      </c>
      <c r="Y288" s="161" t="str">
        <f t="shared" si="43"/>
        <v>N/A</v>
      </c>
      <c r="Z288" s="162" t="str">
        <f t="shared" si="44"/>
        <v>N/A</v>
      </c>
      <c r="AP288" s="3"/>
    </row>
    <row r="289" spans="1:42" x14ac:dyDescent="0.2">
      <c r="A289" s="68">
        <f t="shared" si="36"/>
        <v>232</v>
      </c>
      <c r="B289" s="154">
        <f>'Input 2 - Inventory'!C239</f>
        <v>0</v>
      </c>
      <c r="C289" s="155">
        <f>'Input 2 - Inventory'!E239</f>
        <v>0</v>
      </c>
      <c r="D289" s="155" t="str">
        <f>IF(OR(LEFT(E289,5)= "Asset",LEFT(E289,5)="Other"),"N/A",'Input 1 - Schedule 1'!B241 &amp; " (Ins/Bank)")</f>
        <v xml:space="preserve"> (Ins/Bank)</v>
      </c>
      <c r="E289" s="156">
        <f>'Input 2 - Inventory'!F239</f>
        <v>0</v>
      </c>
      <c r="F289" s="157">
        <f>'Input 1 - Schedule 1'!AH241</f>
        <v>0</v>
      </c>
      <c r="G289" s="157">
        <f>'Input 2 - Inventory'!R239</f>
        <v>0</v>
      </c>
      <c r="H289" s="157">
        <f>'Input 2 - Inventory'!AG239</f>
        <v>0</v>
      </c>
      <c r="I289" s="158">
        <f>'Input 2 - Inventory'!L239</f>
        <v>0</v>
      </c>
      <c r="J289" s="159">
        <f>'Input 2 - Inventory'!AA239</f>
        <v>0</v>
      </c>
      <c r="K289" s="156" t="e">
        <f>VLOOKUP($E289,'Calc 1 - Scaling (Ins,Bank)'!$A:$W,8,FALSE)</f>
        <v>#N/A</v>
      </c>
      <c r="L289" s="160" t="str">
        <f>IFERROR(VLOOKUP($E289,'Calc 1 - Scaling (Ins,Bank)'!$A:$W,9+IF($K289="Revenue",1,IF(K289="Carrying Value",2,0)),FALSE),"N/A")</f>
        <v>N/A</v>
      </c>
      <c r="M289" s="161" t="str">
        <f t="shared" si="37"/>
        <v>N/A</v>
      </c>
      <c r="N289" s="162" t="str">
        <f t="shared" si="38"/>
        <v>N/A</v>
      </c>
      <c r="O289" s="156" t="e">
        <f>VLOOKUP($E289,'Calc 1 - Scaling (Ins,Bank)'!$A:$W,12,FALSE)</f>
        <v>#N/A</v>
      </c>
      <c r="P289" s="160" t="str">
        <f>IFERROR(VLOOKUP($E289,'Calc 1 - Scaling (Ins,Bank)'!$A:$W,13+IF(O289="Revenue",1,IF(O289="Carrying Value",2,0)),FALSE),"N/A")</f>
        <v>N/A</v>
      </c>
      <c r="Q289" s="161" t="str">
        <f t="shared" si="39"/>
        <v>N/A</v>
      </c>
      <c r="R289" s="162" t="str">
        <f t="shared" si="40"/>
        <v>N/A</v>
      </c>
      <c r="S289" s="156" t="e">
        <f>VLOOKUP($E289,'Calc 1 - Scaling (Ins,Bank)'!$A:$W,16,FALSE)</f>
        <v>#N/A</v>
      </c>
      <c r="T289" s="160" t="str">
        <f>IFERROR(VLOOKUP($E289,'Calc 1 - Scaling (Ins,Bank)'!$A:$W,17+IF(S289="Revenue",1,IF(S289="Carrying Value",2,0)),FALSE),"N/A")</f>
        <v>N/A</v>
      </c>
      <c r="U289" s="161" t="str">
        <f t="shared" si="41"/>
        <v>N/A</v>
      </c>
      <c r="V289" s="162" t="str">
        <f t="shared" si="42"/>
        <v>N/A</v>
      </c>
      <c r="W289" s="156" t="e">
        <f>VLOOKUP($E289,'Calc 1 - Scaling (Ins,Bank)'!$A:$W,20,FALSE)</f>
        <v>#N/A</v>
      </c>
      <c r="X289" s="160" t="str">
        <f>IFERROR(VLOOKUP($E289,'Calc 1 - Scaling (Ins,Bank)'!$A:$W,21+IF(W289="Revenue",1,IF(W289="Carrying Value",2,0)),FALSE),"N/A")</f>
        <v>N/A</v>
      </c>
      <c r="Y289" s="161" t="str">
        <f t="shared" si="43"/>
        <v>N/A</v>
      </c>
      <c r="Z289" s="162" t="str">
        <f t="shared" si="44"/>
        <v>N/A</v>
      </c>
      <c r="AP289" s="3"/>
    </row>
    <row r="290" spans="1:42" x14ac:dyDescent="0.2">
      <c r="A290" s="68">
        <f t="shared" si="36"/>
        <v>233</v>
      </c>
      <c r="B290" s="154">
        <f>'Input 2 - Inventory'!C240</f>
        <v>0</v>
      </c>
      <c r="C290" s="155">
        <f>'Input 2 - Inventory'!E240</f>
        <v>0</v>
      </c>
      <c r="D290" s="155" t="str">
        <f>IF(OR(LEFT(E290,5)= "Asset",LEFT(E290,5)="Other"),"N/A",'Input 1 - Schedule 1'!B242 &amp; " (Ins/Bank)")</f>
        <v xml:space="preserve"> (Ins/Bank)</v>
      </c>
      <c r="E290" s="156">
        <f>'Input 2 - Inventory'!F240</f>
        <v>0</v>
      </c>
      <c r="F290" s="157">
        <f>'Input 1 - Schedule 1'!AH242</f>
        <v>0</v>
      </c>
      <c r="G290" s="157">
        <f>'Input 2 - Inventory'!R240</f>
        <v>0</v>
      </c>
      <c r="H290" s="157">
        <f>'Input 2 - Inventory'!AG240</f>
        <v>0</v>
      </c>
      <c r="I290" s="158">
        <f>'Input 2 - Inventory'!L240</f>
        <v>0</v>
      </c>
      <c r="J290" s="159">
        <f>'Input 2 - Inventory'!AA240</f>
        <v>0</v>
      </c>
      <c r="K290" s="156" t="e">
        <f>VLOOKUP($E290,'Calc 1 - Scaling (Ins,Bank)'!$A:$W,8,FALSE)</f>
        <v>#N/A</v>
      </c>
      <c r="L290" s="160" t="str">
        <f>IFERROR(VLOOKUP($E290,'Calc 1 - Scaling (Ins,Bank)'!$A:$W,9+IF($K290="Revenue",1,IF(K290="Carrying Value",2,0)),FALSE),"N/A")</f>
        <v>N/A</v>
      </c>
      <c r="M290" s="161" t="str">
        <f t="shared" si="37"/>
        <v>N/A</v>
      </c>
      <c r="N290" s="162" t="str">
        <f t="shared" si="38"/>
        <v>N/A</v>
      </c>
      <c r="O290" s="156" t="e">
        <f>VLOOKUP($E290,'Calc 1 - Scaling (Ins,Bank)'!$A:$W,12,FALSE)</f>
        <v>#N/A</v>
      </c>
      <c r="P290" s="160" t="str">
        <f>IFERROR(VLOOKUP($E290,'Calc 1 - Scaling (Ins,Bank)'!$A:$W,13+IF(O290="Revenue",1,IF(O290="Carrying Value",2,0)),FALSE),"N/A")</f>
        <v>N/A</v>
      </c>
      <c r="Q290" s="161" t="str">
        <f t="shared" si="39"/>
        <v>N/A</v>
      </c>
      <c r="R290" s="162" t="str">
        <f t="shared" si="40"/>
        <v>N/A</v>
      </c>
      <c r="S290" s="156" t="e">
        <f>VLOOKUP($E290,'Calc 1 - Scaling (Ins,Bank)'!$A:$W,16,FALSE)</f>
        <v>#N/A</v>
      </c>
      <c r="T290" s="160" t="str">
        <f>IFERROR(VLOOKUP($E290,'Calc 1 - Scaling (Ins,Bank)'!$A:$W,17+IF(S290="Revenue",1,IF(S290="Carrying Value",2,0)),FALSE),"N/A")</f>
        <v>N/A</v>
      </c>
      <c r="U290" s="161" t="str">
        <f t="shared" si="41"/>
        <v>N/A</v>
      </c>
      <c r="V290" s="162" t="str">
        <f t="shared" si="42"/>
        <v>N/A</v>
      </c>
      <c r="W290" s="156" t="e">
        <f>VLOOKUP($E290,'Calc 1 - Scaling (Ins,Bank)'!$A:$W,20,FALSE)</f>
        <v>#N/A</v>
      </c>
      <c r="X290" s="160" t="str">
        <f>IFERROR(VLOOKUP($E290,'Calc 1 - Scaling (Ins,Bank)'!$A:$W,21+IF(W290="Revenue",1,IF(W290="Carrying Value",2,0)),FALSE),"N/A")</f>
        <v>N/A</v>
      </c>
      <c r="Y290" s="161" t="str">
        <f t="shared" si="43"/>
        <v>N/A</v>
      </c>
      <c r="Z290" s="162" t="str">
        <f t="shared" si="44"/>
        <v>N/A</v>
      </c>
      <c r="AP290" s="3"/>
    </row>
    <row r="291" spans="1:42" x14ac:dyDescent="0.2">
      <c r="A291" s="68">
        <f t="shared" si="36"/>
        <v>234</v>
      </c>
      <c r="B291" s="154">
        <f>'Input 2 - Inventory'!C241</f>
        <v>0</v>
      </c>
      <c r="C291" s="155">
        <f>'Input 2 - Inventory'!E241</f>
        <v>0</v>
      </c>
      <c r="D291" s="155" t="str">
        <f>IF(OR(LEFT(E291,5)= "Asset",LEFT(E291,5)="Other"),"N/A",'Input 1 - Schedule 1'!B243 &amp; " (Ins/Bank)")</f>
        <v xml:space="preserve"> (Ins/Bank)</v>
      </c>
      <c r="E291" s="156">
        <f>'Input 2 - Inventory'!F241</f>
        <v>0</v>
      </c>
      <c r="F291" s="157">
        <f>'Input 1 - Schedule 1'!AH243</f>
        <v>0</v>
      </c>
      <c r="G291" s="157">
        <f>'Input 2 - Inventory'!R241</f>
        <v>0</v>
      </c>
      <c r="H291" s="157">
        <f>'Input 2 - Inventory'!AG241</f>
        <v>0</v>
      </c>
      <c r="I291" s="158">
        <f>'Input 2 - Inventory'!L241</f>
        <v>0</v>
      </c>
      <c r="J291" s="159">
        <f>'Input 2 - Inventory'!AA241</f>
        <v>0</v>
      </c>
      <c r="K291" s="156" t="e">
        <f>VLOOKUP($E291,'Calc 1 - Scaling (Ins,Bank)'!$A:$W,8,FALSE)</f>
        <v>#N/A</v>
      </c>
      <c r="L291" s="160" t="str">
        <f>IFERROR(VLOOKUP($E291,'Calc 1 - Scaling (Ins,Bank)'!$A:$W,9+IF($K291="Revenue",1,IF(K291="Carrying Value",2,0)),FALSE),"N/A")</f>
        <v>N/A</v>
      </c>
      <c r="M291" s="161" t="str">
        <f t="shared" si="37"/>
        <v>N/A</v>
      </c>
      <c r="N291" s="162" t="str">
        <f t="shared" si="38"/>
        <v>N/A</v>
      </c>
      <c r="O291" s="156" t="e">
        <f>VLOOKUP($E291,'Calc 1 - Scaling (Ins,Bank)'!$A:$W,12,FALSE)</f>
        <v>#N/A</v>
      </c>
      <c r="P291" s="160" t="str">
        <f>IFERROR(VLOOKUP($E291,'Calc 1 - Scaling (Ins,Bank)'!$A:$W,13+IF(O291="Revenue",1,IF(O291="Carrying Value",2,0)),FALSE),"N/A")</f>
        <v>N/A</v>
      </c>
      <c r="Q291" s="161" t="str">
        <f t="shared" si="39"/>
        <v>N/A</v>
      </c>
      <c r="R291" s="162" t="str">
        <f t="shared" si="40"/>
        <v>N/A</v>
      </c>
      <c r="S291" s="156" t="e">
        <f>VLOOKUP($E291,'Calc 1 - Scaling (Ins,Bank)'!$A:$W,16,FALSE)</f>
        <v>#N/A</v>
      </c>
      <c r="T291" s="160" t="str">
        <f>IFERROR(VLOOKUP($E291,'Calc 1 - Scaling (Ins,Bank)'!$A:$W,17+IF(S291="Revenue",1,IF(S291="Carrying Value",2,0)),FALSE),"N/A")</f>
        <v>N/A</v>
      </c>
      <c r="U291" s="161" t="str">
        <f t="shared" si="41"/>
        <v>N/A</v>
      </c>
      <c r="V291" s="162" t="str">
        <f t="shared" si="42"/>
        <v>N/A</v>
      </c>
      <c r="W291" s="156" t="e">
        <f>VLOOKUP($E291,'Calc 1 - Scaling (Ins,Bank)'!$A:$W,20,FALSE)</f>
        <v>#N/A</v>
      </c>
      <c r="X291" s="160" t="str">
        <f>IFERROR(VLOOKUP($E291,'Calc 1 - Scaling (Ins,Bank)'!$A:$W,21+IF(W291="Revenue",1,IF(W291="Carrying Value",2,0)),FALSE),"N/A")</f>
        <v>N/A</v>
      </c>
      <c r="Y291" s="161" t="str">
        <f t="shared" si="43"/>
        <v>N/A</v>
      </c>
      <c r="Z291" s="162" t="str">
        <f t="shared" si="44"/>
        <v>N/A</v>
      </c>
      <c r="AP291" s="3"/>
    </row>
    <row r="292" spans="1:42" x14ac:dyDescent="0.2">
      <c r="A292" s="68">
        <f t="shared" si="36"/>
        <v>235</v>
      </c>
      <c r="B292" s="154">
        <f>'Input 2 - Inventory'!C242</f>
        <v>0</v>
      </c>
      <c r="C292" s="155">
        <f>'Input 2 - Inventory'!E242</f>
        <v>0</v>
      </c>
      <c r="D292" s="155" t="str">
        <f>IF(OR(LEFT(E292,5)= "Asset",LEFT(E292,5)="Other"),"N/A",'Input 1 - Schedule 1'!B244 &amp; " (Ins/Bank)")</f>
        <v xml:space="preserve"> (Ins/Bank)</v>
      </c>
      <c r="E292" s="156">
        <f>'Input 2 - Inventory'!F242</f>
        <v>0</v>
      </c>
      <c r="F292" s="157">
        <f>'Input 1 - Schedule 1'!AH244</f>
        <v>0</v>
      </c>
      <c r="G292" s="157">
        <f>'Input 2 - Inventory'!R242</f>
        <v>0</v>
      </c>
      <c r="H292" s="157">
        <f>'Input 2 - Inventory'!AG242</f>
        <v>0</v>
      </c>
      <c r="I292" s="158">
        <f>'Input 2 - Inventory'!L242</f>
        <v>0</v>
      </c>
      <c r="J292" s="159">
        <f>'Input 2 - Inventory'!AA242</f>
        <v>0</v>
      </c>
      <c r="K292" s="156" t="e">
        <f>VLOOKUP($E292,'Calc 1 - Scaling (Ins,Bank)'!$A:$W,8,FALSE)</f>
        <v>#N/A</v>
      </c>
      <c r="L292" s="160" t="str">
        <f>IFERROR(VLOOKUP($E292,'Calc 1 - Scaling (Ins,Bank)'!$A:$W,9+IF($K292="Revenue",1,IF(K292="Carrying Value",2,0)),FALSE),"N/A")</f>
        <v>N/A</v>
      </c>
      <c r="M292" s="161" t="str">
        <f t="shared" si="37"/>
        <v>N/A</v>
      </c>
      <c r="N292" s="162" t="str">
        <f t="shared" si="38"/>
        <v>N/A</v>
      </c>
      <c r="O292" s="156" t="e">
        <f>VLOOKUP($E292,'Calc 1 - Scaling (Ins,Bank)'!$A:$W,12,FALSE)</f>
        <v>#N/A</v>
      </c>
      <c r="P292" s="160" t="str">
        <f>IFERROR(VLOOKUP($E292,'Calc 1 - Scaling (Ins,Bank)'!$A:$W,13+IF(O292="Revenue",1,IF(O292="Carrying Value",2,0)),FALSE),"N/A")</f>
        <v>N/A</v>
      </c>
      <c r="Q292" s="161" t="str">
        <f t="shared" si="39"/>
        <v>N/A</v>
      </c>
      <c r="R292" s="162" t="str">
        <f t="shared" si="40"/>
        <v>N/A</v>
      </c>
      <c r="S292" s="156" t="e">
        <f>VLOOKUP($E292,'Calc 1 - Scaling (Ins,Bank)'!$A:$W,16,FALSE)</f>
        <v>#N/A</v>
      </c>
      <c r="T292" s="160" t="str">
        <f>IFERROR(VLOOKUP($E292,'Calc 1 - Scaling (Ins,Bank)'!$A:$W,17+IF(S292="Revenue",1,IF(S292="Carrying Value",2,0)),FALSE),"N/A")</f>
        <v>N/A</v>
      </c>
      <c r="U292" s="161" t="str">
        <f t="shared" si="41"/>
        <v>N/A</v>
      </c>
      <c r="V292" s="162" t="str">
        <f t="shared" si="42"/>
        <v>N/A</v>
      </c>
      <c r="W292" s="156" t="e">
        <f>VLOOKUP($E292,'Calc 1 - Scaling (Ins,Bank)'!$A:$W,20,FALSE)</f>
        <v>#N/A</v>
      </c>
      <c r="X292" s="160" t="str">
        <f>IFERROR(VLOOKUP($E292,'Calc 1 - Scaling (Ins,Bank)'!$A:$W,21+IF(W292="Revenue",1,IF(W292="Carrying Value",2,0)),FALSE),"N/A")</f>
        <v>N/A</v>
      </c>
      <c r="Y292" s="161" t="str">
        <f t="shared" si="43"/>
        <v>N/A</v>
      </c>
      <c r="Z292" s="162" t="str">
        <f t="shared" si="44"/>
        <v>N/A</v>
      </c>
      <c r="AP292" s="3"/>
    </row>
    <row r="293" spans="1:42" x14ac:dyDescent="0.2">
      <c r="A293" s="68">
        <f t="shared" si="36"/>
        <v>236</v>
      </c>
      <c r="B293" s="154">
        <f>'Input 2 - Inventory'!C243</f>
        <v>0</v>
      </c>
      <c r="C293" s="155">
        <f>'Input 2 - Inventory'!E243</f>
        <v>0</v>
      </c>
      <c r="D293" s="155" t="str">
        <f>IF(OR(LEFT(E293,5)= "Asset",LEFT(E293,5)="Other"),"N/A",'Input 1 - Schedule 1'!B245 &amp; " (Ins/Bank)")</f>
        <v xml:space="preserve"> (Ins/Bank)</v>
      </c>
      <c r="E293" s="156">
        <f>'Input 2 - Inventory'!F243</f>
        <v>0</v>
      </c>
      <c r="F293" s="157">
        <f>'Input 1 - Schedule 1'!AH245</f>
        <v>0</v>
      </c>
      <c r="G293" s="157">
        <f>'Input 2 - Inventory'!R243</f>
        <v>0</v>
      </c>
      <c r="H293" s="157">
        <f>'Input 2 - Inventory'!AG243</f>
        <v>0</v>
      </c>
      <c r="I293" s="158">
        <f>'Input 2 - Inventory'!L243</f>
        <v>0</v>
      </c>
      <c r="J293" s="159">
        <f>'Input 2 - Inventory'!AA243</f>
        <v>0</v>
      </c>
      <c r="K293" s="156" t="e">
        <f>VLOOKUP($E293,'Calc 1 - Scaling (Ins,Bank)'!$A:$W,8,FALSE)</f>
        <v>#N/A</v>
      </c>
      <c r="L293" s="160" t="str">
        <f>IFERROR(VLOOKUP($E293,'Calc 1 - Scaling (Ins,Bank)'!$A:$W,9+IF($K293="Revenue",1,IF(K293="Carrying Value",2,0)),FALSE),"N/A")</f>
        <v>N/A</v>
      </c>
      <c r="M293" s="161" t="str">
        <f t="shared" si="37"/>
        <v>N/A</v>
      </c>
      <c r="N293" s="162" t="str">
        <f t="shared" si="38"/>
        <v>N/A</v>
      </c>
      <c r="O293" s="156" t="e">
        <f>VLOOKUP($E293,'Calc 1 - Scaling (Ins,Bank)'!$A:$W,12,FALSE)</f>
        <v>#N/A</v>
      </c>
      <c r="P293" s="160" t="str">
        <f>IFERROR(VLOOKUP($E293,'Calc 1 - Scaling (Ins,Bank)'!$A:$W,13+IF(O293="Revenue",1,IF(O293="Carrying Value",2,0)),FALSE),"N/A")</f>
        <v>N/A</v>
      </c>
      <c r="Q293" s="161" t="str">
        <f t="shared" si="39"/>
        <v>N/A</v>
      </c>
      <c r="R293" s="162" t="str">
        <f t="shared" si="40"/>
        <v>N/A</v>
      </c>
      <c r="S293" s="156" t="e">
        <f>VLOOKUP($E293,'Calc 1 - Scaling (Ins,Bank)'!$A:$W,16,FALSE)</f>
        <v>#N/A</v>
      </c>
      <c r="T293" s="160" t="str">
        <f>IFERROR(VLOOKUP($E293,'Calc 1 - Scaling (Ins,Bank)'!$A:$W,17+IF(S293="Revenue",1,IF(S293="Carrying Value",2,0)),FALSE),"N/A")</f>
        <v>N/A</v>
      </c>
      <c r="U293" s="161" t="str">
        <f t="shared" si="41"/>
        <v>N/A</v>
      </c>
      <c r="V293" s="162" t="str">
        <f t="shared" si="42"/>
        <v>N/A</v>
      </c>
      <c r="W293" s="156" t="e">
        <f>VLOOKUP($E293,'Calc 1 - Scaling (Ins,Bank)'!$A:$W,20,FALSE)</f>
        <v>#N/A</v>
      </c>
      <c r="X293" s="160" t="str">
        <f>IFERROR(VLOOKUP($E293,'Calc 1 - Scaling (Ins,Bank)'!$A:$W,21+IF(W293="Revenue",1,IF(W293="Carrying Value",2,0)),FALSE),"N/A")</f>
        <v>N/A</v>
      </c>
      <c r="Y293" s="161" t="str">
        <f t="shared" si="43"/>
        <v>N/A</v>
      </c>
      <c r="Z293" s="162" t="str">
        <f t="shared" si="44"/>
        <v>N/A</v>
      </c>
      <c r="AP293" s="3"/>
    </row>
    <row r="294" spans="1:42" x14ac:dyDescent="0.2">
      <c r="A294" s="68">
        <f t="shared" si="36"/>
        <v>237</v>
      </c>
      <c r="B294" s="154">
        <f>'Input 2 - Inventory'!C244</f>
        <v>0</v>
      </c>
      <c r="C294" s="155">
        <f>'Input 2 - Inventory'!E244</f>
        <v>0</v>
      </c>
      <c r="D294" s="155" t="str">
        <f>IF(OR(LEFT(E294,5)= "Asset",LEFT(E294,5)="Other"),"N/A",'Input 1 - Schedule 1'!B246 &amp; " (Ins/Bank)")</f>
        <v xml:space="preserve"> (Ins/Bank)</v>
      </c>
      <c r="E294" s="156">
        <f>'Input 2 - Inventory'!F244</f>
        <v>0</v>
      </c>
      <c r="F294" s="157">
        <f>'Input 1 - Schedule 1'!AH246</f>
        <v>0</v>
      </c>
      <c r="G294" s="157">
        <f>'Input 2 - Inventory'!R244</f>
        <v>0</v>
      </c>
      <c r="H294" s="157">
        <f>'Input 2 - Inventory'!AG244</f>
        <v>0</v>
      </c>
      <c r="I294" s="158">
        <f>'Input 2 - Inventory'!L244</f>
        <v>0</v>
      </c>
      <c r="J294" s="159">
        <f>'Input 2 - Inventory'!AA244</f>
        <v>0</v>
      </c>
      <c r="K294" s="156" t="e">
        <f>VLOOKUP($E294,'Calc 1 - Scaling (Ins,Bank)'!$A:$W,8,FALSE)</f>
        <v>#N/A</v>
      </c>
      <c r="L294" s="160" t="str">
        <f>IFERROR(VLOOKUP($E294,'Calc 1 - Scaling (Ins,Bank)'!$A:$W,9+IF($K294="Revenue",1,IF(K294="Carrying Value",2,0)),FALSE),"N/A")</f>
        <v>N/A</v>
      </c>
      <c r="M294" s="161" t="str">
        <f t="shared" si="37"/>
        <v>N/A</v>
      </c>
      <c r="N294" s="162" t="str">
        <f t="shared" si="38"/>
        <v>N/A</v>
      </c>
      <c r="O294" s="156" t="e">
        <f>VLOOKUP($E294,'Calc 1 - Scaling (Ins,Bank)'!$A:$W,12,FALSE)</f>
        <v>#N/A</v>
      </c>
      <c r="P294" s="160" t="str">
        <f>IFERROR(VLOOKUP($E294,'Calc 1 - Scaling (Ins,Bank)'!$A:$W,13+IF(O294="Revenue",1,IF(O294="Carrying Value",2,0)),FALSE),"N/A")</f>
        <v>N/A</v>
      </c>
      <c r="Q294" s="161" t="str">
        <f t="shared" si="39"/>
        <v>N/A</v>
      </c>
      <c r="R294" s="162" t="str">
        <f t="shared" si="40"/>
        <v>N/A</v>
      </c>
      <c r="S294" s="156" t="e">
        <f>VLOOKUP($E294,'Calc 1 - Scaling (Ins,Bank)'!$A:$W,16,FALSE)</f>
        <v>#N/A</v>
      </c>
      <c r="T294" s="160" t="str">
        <f>IFERROR(VLOOKUP($E294,'Calc 1 - Scaling (Ins,Bank)'!$A:$W,17+IF(S294="Revenue",1,IF(S294="Carrying Value",2,0)),FALSE),"N/A")</f>
        <v>N/A</v>
      </c>
      <c r="U294" s="161" t="str">
        <f t="shared" si="41"/>
        <v>N/A</v>
      </c>
      <c r="V294" s="162" t="str">
        <f t="shared" si="42"/>
        <v>N/A</v>
      </c>
      <c r="W294" s="156" t="e">
        <f>VLOOKUP($E294,'Calc 1 - Scaling (Ins,Bank)'!$A:$W,20,FALSE)</f>
        <v>#N/A</v>
      </c>
      <c r="X294" s="160" t="str">
        <f>IFERROR(VLOOKUP($E294,'Calc 1 - Scaling (Ins,Bank)'!$A:$W,21+IF(W294="Revenue",1,IF(W294="Carrying Value",2,0)),FALSE),"N/A")</f>
        <v>N/A</v>
      </c>
      <c r="Y294" s="161" t="str">
        <f t="shared" si="43"/>
        <v>N/A</v>
      </c>
      <c r="Z294" s="162" t="str">
        <f t="shared" si="44"/>
        <v>N/A</v>
      </c>
      <c r="AP294" s="3"/>
    </row>
    <row r="295" spans="1:42" x14ac:dyDescent="0.2">
      <c r="A295" s="68">
        <f t="shared" si="36"/>
        <v>238</v>
      </c>
      <c r="B295" s="154">
        <f>'Input 2 - Inventory'!C245</f>
        <v>0</v>
      </c>
      <c r="C295" s="155">
        <f>'Input 2 - Inventory'!E245</f>
        <v>0</v>
      </c>
      <c r="D295" s="155" t="str">
        <f>IF(OR(LEFT(E295,5)= "Asset",LEFT(E295,5)="Other"),"N/A",'Input 1 - Schedule 1'!B247 &amp; " (Ins/Bank)")</f>
        <v xml:space="preserve"> (Ins/Bank)</v>
      </c>
      <c r="E295" s="156">
        <f>'Input 2 - Inventory'!F245</f>
        <v>0</v>
      </c>
      <c r="F295" s="157">
        <f>'Input 1 - Schedule 1'!AH247</f>
        <v>0</v>
      </c>
      <c r="G295" s="157">
        <f>'Input 2 - Inventory'!R245</f>
        <v>0</v>
      </c>
      <c r="H295" s="157">
        <f>'Input 2 - Inventory'!AG245</f>
        <v>0</v>
      </c>
      <c r="I295" s="158">
        <f>'Input 2 - Inventory'!L245</f>
        <v>0</v>
      </c>
      <c r="J295" s="159">
        <f>'Input 2 - Inventory'!AA245</f>
        <v>0</v>
      </c>
      <c r="K295" s="156" t="e">
        <f>VLOOKUP($E295,'Calc 1 - Scaling (Ins,Bank)'!$A:$W,8,FALSE)</f>
        <v>#N/A</v>
      </c>
      <c r="L295" s="160" t="str">
        <f>IFERROR(VLOOKUP($E295,'Calc 1 - Scaling (Ins,Bank)'!$A:$W,9+IF($K295="Revenue",1,IF(K295="Carrying Value",2,0)),FALSE),"N/A")</f>
        <v>N/A</v>
      </c>
      <c r="M295" s="161" t="str">
        <f t="shared" si="37"/>
        <v>N/A</v>
      </c>
      <c r="N295" s="162" t="str">
        <f t="shared" si="38"/>
        <v>N/A</v>
      </c>
      <c r="O295" s="156" t="e">
        <f>VLOOKUP($E295,'Calc 1 - Scaling (Ins,Bank)'!$A:$W,12,FALSE)</f>
        <v>#N/A</v>
      </c>
      <c r="P295" s="160" t="str">
        <f>IFERROR(VLOOKUP($E295,'Calc 1 - Scaling (Ins,Bank)'!$A:$W,13+IF(O295="Revenue",1,IF(O295="Carrying Value",2,0)),FALSE),"N/A")</f>
        <v>N/A</v>
      </c>
      <c r="Q295" s="161" t="str">
        <f t="shared" si="39"/>
        <v>N/A</v>
      </c>
      <c r="R295" s="162" t="str">
        <f t="shared" si="40"/>
        <v>N/A</v>
      </c>
      <c r="S295" s="156" t="e">
        <f>VLOOKUP($E295,'Calc 1 - Scaling (Ins,Bank)'!$A:$W,16,FALSE)</f>
        <v>#N/A</v>
      </c>
      <c r="T295" s="160" t="str">
        <f>IFERROR(VLOOKUP($E295,'Calc 1 - Scaling (Ins,Bank)'!$A:$W,17+IF(S295="Revenue",1,IF(S295="Carrying Value",2,0)),FALSE),"N/A")</f>
        <v>N/A</v>
      </c>
      <c r="U295" s="161" t="str">
        <f t="shared" si="41"/>
        <v>N/A</v>
      </c>
      <c r="V295" s="162" t="str">
        <f t="shared" si="42"/>
        <v>N/A</v>
      </c>
      <c r="W295" s="156" t="e">
        <f>VLOOKUP($E295,'Calc 1 - Scaling (Ins,Bank)'!$A:$W,20,FALSE)</f>
        <v>#N/A</v>
      </c>
      <c r="X295" s="160" t="str">
        <f>IFERROR(VLOOKUP($E295,'Calc 1 - Scaling (Ins,Bank)'!$A:$W,21+IF(W295="Revenue",1,IF(W295="Carrying Value",2,0)),FALSE),"N/A")</f>
        <v>N/A</v>
      </c>
      <c r="Y295" s="161" t="str">
        <f t="shared" si="43"/>
        <v>N/A</v>
      </c>
      <c r="Z295" s="162" t="str">
        <f t="shared" si="44"/>
        <v>N/A</v>
      </c>
      <c r="AP295" s="3"/>
    </row>
    <row r="296" spans="1:42" x14ac:dyDescent="0.2">
      <c r="A296" s="68">
        <f t="shared" si="36"/>
        <v>239</v>
      </c>
      <c r="B296" s="154">
        <f>'Input 2 - Inventory'!C246</f>
        <v>0</v>
      </c>
      <c r="C296" s="155">
        <f>'Input 2 - Inventory'!E246</f>
        <v>0</v>
      </c>
      <c r="D296" s="155" t="str">
        <f>IF(OR(LEFT(E296,5)= "Asset",LEFT(E296,5)="Other"),"N/A",'Input 1 - Schedule 1'!B248 &amp; " (Ins/Bank)")</f>
        <v xml:space="preserve"> (Ins/Bank)</v>
      </c>
      <c r="E296" s="156">
        <f>'Input 2 - Inventory'!F246</f>
        <v>0</v>
      </c>
      <c r="F296" s="157">
        <f>'Input 1 - Schedule 1'!AH248</f>
        <v>0</v>
      </c>
      <c r="G296" s="157">
        <f>'Input 2 - Inventory'!R246</f>
        <v>0</v>
      </c>
      <c r="H296" s="157">
        <f>'Input 2 - Inventory'!AG246</f>
        <v>0</v>
      </c>
      <c r="I296" s="158">
        <f>'Input 2 - Inventory'!L246</f>
        <v>0</v>
      </c>
      <c r="J296" s="159">
        <f>'Input 2 - Inventory'!AA246</f>
        <v>0</v>
      </c>
      <c r="K296" s="156" t="e">
        <f>VLOOKUP($E296,'Calc 1 - Scaling (Ins,Bank)'!$A:$W,8,FALSE)</f>
        <v>#N/A</v>
      </c>
      <c r="L296" s="160" t="str">
        <f>IFERROR(VLOOKUP($E296,'Calc 1 - Scaling (Ins,Bank)'!$A:$W,9+IF($K296="Revenue",1,IF(K296="Carrying Value",2,0)),FALSE),"N/A")</f>
        <v>N/A</v>
      </c>
      <c r="M296" s="161" t="str">
        <f t="shared" si="37"/>
        <v>N/A</v>
      </c>
      <c r="N296" s="162" t="str">
        <f t="shared" si="38"/>
        <v>N/A</v>
      </c>
      <c r="O296" s="156" t="e">
        <f>VLOOKUP($E296,'Calc 1 - Scaling (Ins,Bank)'!$A:$W,12,FALSE)</f>
        <v>#N/A</v>
      </c>
      <c r="P296" s="160" t="str">
        <f>IFERROR(VLOOKUP($E296,'Calc 1 - Scaling (Ins,Bank)'!$A:$W,13+IF(O296="Revenue",1,IF(O296="Carrying Value",2,0)),FALSE),"N/A")</f>
        <v>N/A</v>
      </c>
      <c r="Q296" s="161" t="str">
        <f t="shared" si="39"/>
        <v>N/A</v>
      </c>
      <c r="R296" s="162" t="str">
        <f t="shared" si="40"/>
        <v>N/A</v>
      </c>
      <c r="S296" s="156" t="e">
        <f>VLOOKUP($E296,'Calc 1 - Scaling (Ins,Bank)'!$A:$W,16,FALSE)</f>
        <v>#N/A</v>
      </c>
      <c r="T296" s="160" t="str">
        <f>IFERROR(VLOOKUP($E296,'Calc 1 - Scaling (Ins,Bank)'!$A:$W,17+IF(S296="Revenue",1,IF(S296="Carrying Value",2,0)),FALSE),"N/A")</f>
        <v>N/A</v>
      </c>
      <c r="U296" s="161" t="str">
        <f t="shared" si="41"/>
        <v>N/A</v>
      </c>
      <c r="V296" s="162" t="str">
        <f t="shared" si="42"/>
        <v>N/A</v>
      </c>
      <c r="W296" s="156" t="e">
        <f>VLOOKUP($E296,'Calc 1 - Scaling (Ins,Bank)'!$A:$W,20,FALSE)</f>
        <v>#N/A</v>
      </c>
      <c r="X296" s="160" t="str">
        <f>IFERROR(VLOOKUP($E296,'Calc 1 - Scaling (Ins,Bank)'!$A:$W,21+IF(W296="Revenue",1,IF(W296="Carrying Value",2,0)),FALSE),"N/A")</f>
        <v>N/A</v>
      </c>
      <c r="Y296" s="161" t="str">
        <f t="shared" si="43"/>
        <v>N/A</v>
      </c>
      <c r="Z296" s="162" t="str">
        <f t="shared" si="44"/>
        <v>N/A</v>
      </c>
      <c r="AP296" s="3"/>
    </row>
    <row r="297" spans="1:42" x14ac:dyDescent="0.2">
      <c r="A297" s="68">
        <f t="shared" si="36"/>
        <v>240</v>
      </c>
      <c r="B297" s="154">
        <f>'Input 2 - Inventory'!C247</f>
        <v>0</v>
      </c>
      <c r="C297" s="155">
        <f>'Input 2 - Inventory'!E247</f>
        <v>0</v>
      </c>
      <c r="D297" s="155" t="str">
        <f>IF(OR(LEFT(E297,5)= "Asset",LEFT(E297,5)="Other"),"N/A",'Input 1 - Schedule 1'!B249 &amp; " (Ins/Bank)")</f>
        <v xml:space="preserve"> (Ins/Bank)</v>
      </c>
      <c r="E297" s="156">
        <f>'Input 2 - Inventory'!F247</f>
        <v>0</v>
      </c>
      <c r="F297" s="157">
        <f>'Input 1 - Schedule 1'!AH249</f>
        <v>0</v>
      </c>
      <c r="G297" s="157">
        <f>'Input 2 - Inventory'!R247</f>
        <v>0</v>
      </c>
      <c r="H297" s="157">
        <f>'Input 2 - Inventory'!AG247</f>
        <v>0</v>
      </c>
      <c r="I297" s="158">
        <f>'Input 2 - Inventory'!L247</f>
        <v>0</v>
      </c>
      <c r="J297" s="159">
        <f>'Input 2 - Inventory'!AA247</f>
        <v>0</v>
      </c>
      <c r="K297" s="156" t="e">
        <f>VLOOKUP($E297,'Calc 1 - Scaling (Ins,Bank)'!$A:$W,8,FALSE)</f>
        <v>#N/A</v>
      </c>
      <c r="L297" s="160" t="str">
        <f>IFERROR(VLOOKUP($E297,'Calc 1 - Scaling (Ins,Bank)'!$A:$W,9+IF($K297="Revenue",1,IF(K297="Carrying Value",2,0)),FALSE),"N/A")</f>
        <v>N/A</v>
      </c>
      <c r="M297" s="161" t="str">
        <f t="shared" si="37"/>
        <v>N/A</v>
      </c>
      <c r="N297" s="162" t="str">
        <f t="shared" si="38"/>
        <v>N/A</v>
      </c>
      <c r="O297" s="156" t="e">
        <f>VLOOKUP($E297,'Calc 1 - Scaling (Ins,Bank)'!$A:$W,12,FALSE)</f>
        <v>#N/A</v>
      </c>
      <c r="P297" s="160" t="str">
        <f>IFERROR(VLOOKUP($E297,'Calc 1 - Scaling (Ins,Bank)'!$A:$W,13+IF(O297="Revenue",1,IF(O297="Carrying Value",2,0)),FALSE),"N/A")</f>
        <v>N/A</v>
      </c>
      <c r="Q297" s="161" t="str">
        <f t="shared" si="39"/>
        <v>N/A</v>
      </c>
      <c r="R297" s="162" t="str">
        <f t="shared" si="40"/>
        <v>N/A</v>
      </c>
      <c r="S297" s="156" t="e">
        <f>VLOOKUP($E297,'Calc 1 - Scaling (Ins,Bank)'!$A:$W,16,FALSE)</f>
        <v>#N/A</v>
      </c>
      <c r="T297" s="160" t="str">
        <f>IFERROR(VLOOKUP($E297,'Calc 1 - Scaling (Ins,Bank)'!$A:$W,17+IF(S297="Revenue",1,IF(S297="Carrying Value",2,0)),FALSE),"N/A")</f>
        <v>N/A</v>
      </c>
      <c r="U297" s="161" t="str">
        <f t="shared" si="41"/>
        <v>N/A</v>
      </c>
      <c r="V297" s="162" t="str">
        <f t="shared" si="42"/>
        <v>N/A</v>
      </c>
      <c r="W297" s="156" t="e">
        <f>VLOOKUP($E297,'Calc 1 - Scaling (Ins,Bank)'!$A:$W,20,FALSE)</f>
        <v>#N/A</v>
      </c>
      <c r="X297" s="160" t="str">
        <f>IFERROR(VLOOKUP($E297,'Calc 1 - Scaling (Ins,Bank)'!$A:$W,21+IF(W297="Revenue",1,IF(W297="Carrying Value",2,0)),FALSE),"N/A")</f>
        <v>N/A</v>
      </c>
      <c r="Y297" s="161" t="str">
        <f t="shared" si="43"/>
        <v>N/A</v>
      </c>
      <c r="Z297" s="162" t="str">
        <f t="shared" si="44"/>
        <v>N/A</v>
      </c>
      <c r="AP297" s="3"/>
    </row>
    <row r="298" spans="1:42" x14ac:dyDescent="0.2">
      <c r="A298" s="68">
        <f t="shared" si="36"/>
        <v>241</v>
      </c>
      <c r="B298" s="154">
        <f>'Input 2 - Inventory'!C248</f>
        <v>0</v>
      </c>
      <c r="C298" s="155">
        <f>'Input 2 - Inventory'!E248</f>
        <v>0</v>
      </c>
      <c r="D298" s="155" t="str">
        <f>IF(OR(LEFT(E298,5)= "Asset",LEFT(E298,5)="Other"),"N/A",'Input 1 - Schedule 1'!B250 &amp; " (Ins/Bank)")</f>
        <v xml:space="preserve"> (Ins/Bank)</v>
      </c>
      <c r="E298" s="156">
        <f>'Input 2 - Inventory'!F248</f>
        <v>0</v>
      </c>
      <c r="F298" s="157">
        <f>'Input 1 - Schedule 1'!AH250</f>
        <v>0</v>
      </c>
      <c r="G298" s="157">
        <f>'Input 2 - Inventory'!R248</f>
        <v>0</v>
      </c>
      <c r="H298" s="157">
        <f>'Input 2 - Inventory'!AG248</f>
        <v>0</v>
      </c>
      <c r="I298" s="158">
        <f>'Input 2 - Inventory'!L248</f>
        <v>0</v>
      </c>
      <c r="J298" s="159">
        <f>'Input 2 - Inventory'!AA248</f>
        <v>0</v>
      </c>
      <c r="K298" s="156" t="e">
        <f>VLOOKUP($E298,'Calc 1 - Scaling (Ins,Bank)'!$A:$W,8,FALSE)</f>
        <v>#N/A</v>
      </c>
      <c r="L298" s="160" t="str">
        <f>IFERROR(VLOOKUP($E298,'Calc 1 - Scaling (Ins,Bank)'!$A:$W,9+IF($K298="Revenue",1,IF(K298="Carrying Value",2,0)),FALSE),"N/A")</f>
        <v>N/A</v>
      </c>
      <c r="M298" s="161" t="str">
        <f t="shared" si="37"/>
        <v>N/A</v>
      </c>
      <c r="N298" s="162" t="str">
        <f t="shared" si="38"/>
        <v>N/A</v>
      </c>
      <c r="O298" s="156" t="e">
        <f>VLOOKUP($E298,'Calc 1 - Scaling (Ins,Bank)'!$A:$W,12,FALSE)</f>
        <v>#N/A</v>
      </c>
      <c r="P298" s="160" t="str">
        <f>IFERROR(VLOOKUP($E298,'Calc 1 - Scaling (Ins,Bank)'!$A:$W,13+IF(O298="Revenue",1,IF(O298="Carrying Value",2,0)),FALSE),"N/A")</f>
        <v>N/A</v>
      </c>
      <c r="Q298" s="161" t="str">
        <f t="shared" si="39"/>
        <v>N/A</v>
      </c>
      <c r="R298" s="162" t="str">
        <f t="shared" si="40"/>
        <v>N/A</v>
      </c>
      <c r="S298" s="156" t="e">
        <f>VLOOKUP($E298,'Calc 1 - Scaling (Ins,Bank)'!$A:$W,16,FALSE)</f>
        <v>#N/A</v>
      </c>
      <c r="T298" s="160" t="str">
        <f>IFERROR(VLOOKUP($E298,'Calc 1 - Scaling (Ins,Bank)'!$A:$W,17+IF(S298="Revenue",1,IF(S298="Carrying Value",2,0)),FALSE),"N/A")</f>
        <v>N/A</v>
      </c>
      <c r="U298" s="161" t="str">
        <f t="shared" si="41"/>
        <v>N/A</v>
      </c>
      <c r="V298" s="162" t="str">
        <f t="shared" si="42"/>
        <v>N/A</v>
      </c>
      <c r="W298" s="156" t="e">
        <f>VLOOKUP($E298,'Calc 1 - Scaling (Ins,Bank)'!$A:$W,20,FALSE)</f>
        <v>#N/A</v>
      </c>
      <c r="X298" s="160" t="str">
        <f>IFERROR(VLOOKUP($E298,'Calc 1 - Scaling (Ins,Bank)'!$A:$W,21+IF(W298="Revenue",1,IF(W298="Carrying Value",2,0)),FALSE),"N/A")</f>
        <v>N/A</v>
      </c>
      <c r="Y298" s="161" t="str">
        <f t="shared" si="43"/>
        <v>N/A</v>
      </c>
      <c r="Z298" s="162" t="str">
        <f t="shared" si="44"/>
        <v>N/A</v>
      </c>
      <c r="AP298" s="3"/>
    </row>
    <row r="299" spans="1:42" x14ac:dyDescent="0.2">
      <c r="A299" s="68">
        <f t="shared" si="36"/>
        <v>242</v>
      </c>
      <c r="B299" s="154">
        <f>'Input 2 - Inventory'!C249</f>
        <v>0</v>
      </c>
      <c r="C299" s="155">
        <f>'Input 2 - Inventory'!E249</f>
        <v>0</v>
      </c>
      <c r="D299" s="155" t="str">
        <f>IF(OR(LEFT(E299,5)= "Asset",LEFT(E299,5)="Other"),"N/A",'Input 1 - Schedule 1'!B251 &amp; " (Ins/Bank)")</f>
        <v xml:space="preserve"> (Ins/Bank)</v>
      </c>
      <c r="E299" s="156">
        <f>'Input 2 - Inventory'!F249</f>
        <v>0</v>
      </c>
      <c r="F299" s="157">
        <f>'Input 1 - Schedule 1'!AH251</f>
        <v>0</v>
      </c>
      <c r="G299" s="157">
        <f>'Input 2 - Inventory'!R249</f>
        <v>0</v>
      </c>
      <c r="H299" s="157">
        <f>'Input 2 - Inventory'!AG249</f>
        <v>0</v>
      </c>
      <c r="I299" s="158">
        <f>'Input 2 - Inventory'!L249</f>
        <v>0</v>
      </c>
      <c r="J299" s="159">
        <f>'Input 2 - Inventory'!AA249</f>
        <v>0</v>
      </c>
      <c r="K299" s="156" t="e">
        <f>VLOOKUP($E299,'Calc 1 - Scaling (Ins,Bank)'!$A:$W,8,FALSE)</f>
        <v>#N/A</v>
      </c>
      <c r="L299" s="160" t="str">
        <f>IFERROR(VLOOKUP($E299,'Calc 1 - Scaling (Ins,Bank)'!$A:$W,9+IF($K299="Revenue",1,IF(K299="Carrying Value",2,0)),FALSE),"N/A")</f>
        <v>N/A</v>
      </c>
      <c r="M299" s="161" t="str">
        <f t="shared" si="37"/>
        <v>N/A</v>
      </c>
      <c r="N299" s="162" t="str">
        <f t="shared" si="38"/>
        <v>N/A</v>
      </c>
      <c r="O299" s="156" t="e">
        <f>VLOOKUP($E299,'Calc 1 - Scaling (Ins,Bank)'!$A:$W,12,FALSE)</f>
        <v>#N/A</v>
      </c>
      <c r="P299" s="160" t="str">
        <f>IFERROR(VLOOKUP($E299,'Calc 1 - Scaling (Ins,Bank)'!$A:$W,13+IF(O299="Revenue",1,IF(O299="Carrying Value",2,0)),FALSE),"N/A")</f>
        <v>N/A</v>
      </c>
      <c r="Q299" s="161" t="str">
        <f t="shared" si="39"/>
        <v>N/A</v>
      </c>
      <c r="R299" s="162" t="str">
        <f t="shared" si="40"/>
        <v>N/A</v>
      </c>
      <c r="S299" s="156" t="e">
        <f>VLOOKUP($E299,'Calc 1 - Scaling (Ins,Bank)'!$A:$W,16,FALSE)</f>
        <v>#N/A</v>
      </c>
      <c r="T299" s="160" t="str">
        <f>IFERROR(VLOOKUP($E299,'Calc 1 - Scaling (Ins,Bank)'!$A:$W,17+IF(S299="Revenue",1,IF(S299="Carrying Value",2,0)),FALSE),"N/A")</f>
        <v>N/A</v>
      </c>
      <c r="U299" s="161" t="str">
        <f t="shared" si="41"/>
        <v>N/A</v>
      </c>
      <c r="V299" s="162" t="str">
        <f t="shared" si="42"/>
        <v>N/A</v>
      </c>
      <c r="W299" s="156" t="e">
        <f>VLOOKUP($E299,'Calc 1 - Scaling (Ins,Bank)'!$A:$W,20,FALSE)</f>
        <v>#N/A</v>
      </c>
      <c r="X299" s="160" t="str">
        <f>IFERROR(VLOOKUP($E299,'Calc 1 - Scaling (Ins,Bank)'!$A:$W,21+IF(W299="Revenue",1,IF(W299="Carrying Value",2,0)),FALSE),"N/A")</f>
        <v>N/A</v>
      </c>
      <c r="Y299" s="161" t="str">
        <f t="shared" si="43"/>
        <v>N/A</v>
      </c>
      <c r="Z299" s="162" t="str">
        <f t="shared" si="44"/>
        <v>N/A</v>
      </c>
      <c r="AP299" s="3"/>
    </row>
    <row r="300" spans="1:42" x14ac:dyDescent="0.2">
      <c r="A300" s="68">
        <f t="shared" si="36"/>
        <v>243</v>
      </c>
      <c r="B300" s="154">
        <f>'Input 2 - Inventory'!C250</f>
        <v>0</v>
      </c>
      <c r="C300" s="155">
        <f>'Input 2 - Inventory'!E250</f>
        <v>0</v>
      </c>
      <c r="D300" s="155" t="str">
        <f>IF(OR(LEFT(E300,5)= "Asset",LEFT(E300,5)="Other"),"N/A",'Input 1 - Schedule 1'!B252 &amp; " (Ins/Bank)")</f>
        <v xml:space="preserve"> (Ins/Bank)</v>
      </c>
      <c r="E300" s="156">
        <f>'Input 2 - Inventory'!F250</f>
        <v>0</v>
      </c>
      <c r="F300" s="157">
        <f>'Input 1 - Schedule 1'!AH252</f>
        <v>0</v>
      </c>
      <c r="G300" s="157">
        <f>'Input 2 - Inventory'!R250</f>
        <v>0</v>
      </c>
      <c r="H300" s="157">
        <f>'Input 2 - Inventory'!AG250</f>
        <v>0</v>
      </c>
      <c r="I300" s="158">
        <f>'Input 2 - Inventory'!L250</f>
        <v>0</v>
      </c>
      <c r="J300" s="159">
        <f>'Input 2 - Inventory'!AA250</f>
        <v>0</v>
      </c>
      <c r="K300" s="156" t="e">
        <f>VLOOKUP($E300,'Calc 1 - Scaling (Ins,Bank)'!$A:$W,8,FALSE)</f>
        <v>#N/A</v>
      </c>
      <c r="L300" s="160" t="str">
        <f>IFERROR(VLOOKUP($E300,'Calc 1 - Scaling (Ins,Bank)'!$A:$W,9+IF($K300="Revenue",1,IF(K300="Carrying Value",2,0)),FALSE),"N/A")</f>
        <v>N/A</v>
      </c>
      <c r="M300" s="161" t="str">
        <f t="shared" si="37"/>
        <v>N/A</v>
      </c>
      <c r="N300" s="162" t="str">
        <f t="shared" si="38"/>
        <v>N/A</v>
      </c>
      <c r="O300" s="156" t="e">
        <f>VLOOKUP($E300,'Calc 1 - Scaling (Ins,Bank)'!$A:$W,12,FALSE)</f>
        <v>#N/A</v>
      </c>
      <c r="P300" s="160" t="str">
        <f>IFERROR(VLOOKUP($E300,'Calc 1 - Scaling (Ins,Bank)'!$A:$W,13+IF(O300="Revenue",1,IF(O300="Carrying Value",2,0)),FALSE),"N/A")</f>
        <v>N/A</v>
      </c>
      <c r="Q300" s="161" t="str">
        <f t="shared" si="39"/>
        <v>N/A</v>
      </c>
      <c r="R300" s="162" t="str">
        <f t="shared" si="40"/>
        <v>N/A</v>
      </c>
      <c r="S300" s="156" t="e">
        <f>VLOOKUP($E300,'Calc 1 - Scaling (Ins,Bank)'!$A:$W,16,FALSE)</f>
        <v>#N/A</v>
      </c>
      <c r="T300" s="160" t="str">
        <f>IFERROR(VLOOKUP($E300,'Calc 1 - Scaling (Ins,Bank)'!$A:$W,17+IF(S300="Revenue",1,IF(S300="Carrying Value",2,0)),FALSE),"N/A")</f>
        <v>N/A</v>
      </c>
      <c r="U300" s="161" t="str">
        <f t="shared" si="41"/>
        <v>N/A</v>
      </c>
      <c r="V300" s="162" t="str">
        <f t="shared" si="42"/>
        <v>N/A</v>
      </c>
      <c r="W300" s="156" t="e">
        <f>VLOOKUP($E300,'Calc 1 - Scaling (Ins,Bank)'!$A:$W,20,FALSE)</f>
        <v>#N/A</v>
      </c>
      <c r="X300" s="160" t="str">
        <f>IFERROR(VLOOKUP($E300,'Calc 1 - Scaling (Ins,Bank)'!$A:$W,21+IF(W300="Revenue",1,IF(W300="Carrying Value",2,0)),FALSE),"N/A")</f>
        <v>N/A</v>
      </c>
      <c r="Y300" s="161" t="str">
        <f t="shared" si="43"/>
        <v>N/A</v>
      </c>
      <c r="Z300" s="162" t="str">
        <f t="shared" si="44"/>
        <v>N/A</v>
      </c>
      <c r="AP300" s="3"/>
    </row>
    <row r="301" spans="1:42" x14ac:dyDescent="0.2">
      <c r="A301" s="68">
        <f t="shared" si="36"/>
        <v>244</v>
      </c>
      <c r="B301" s="154">
        <f>'Input 2 - Inventory'!C251</f>
        <v>0</v>
      </c>
      <c r="C301" s="155">
        <f>'Input 2 - Inventory'!E251</f>
        <v>0</v>
      </c>
      <c r="D301" s="155" t="str">
        <f>IF(OR(LEFT(E301,5)= "Asset",LEFT(E301,5)="Other"),"N/A",'Input 1 - Schedule 1'!B253 &amp; " (Ins/Bank)")</f>
        <v xml:space="preserve"> (Ins/Bank)</v>
      </c>
      <c r="E301" s="156">
        <f>'Input 2 - Inventory'!F251</f>
        <v>0</v>
      </c>
      <c r="F301" s="157">
        <f>'Input 1 - Schedule 1'!AH253</f>
        <v>0</v>
      </c>
      <c r="G301" s="157">
        <f>'Input 2 - Inventory'!R251</f>
        <v>0</v>
      </c>
      <c r="H301" s="157">
        <f>'Input 2 - Inventory'!AG251</f>
        <v>0</v>
      </c>
      <c r="I301" s="158">
        <f>'Input 2 - Inventory'!L251</f>
        <v>0</v>
      </c>
      <c r="J301" s="159">
        <f>'Input 2 - Inventory'!AA251</f>
        <v>0</v>
      </c>
      <c r="K301" s="156" t="e">
        <f>VLOOKUP($E301,'Calc 1 - Scaling (Ins,Bank)'!$A:$W,8,FALSE)</f>
        <v>#N/A</v>
      </c>
      <c r="L301" s="160" t="str">
        <f>IFERROR(VLOOKUP($E301,'Calc 1 - Scaling (Ins,Bank)'!$A:$W,9+IF($K301="Revenue",1,IF(K301="Carrying Value",2,0)),FALSE),"N/A")</f>
        <v>N/A</v>
      </c>
      <c r="M301" s="161" t="str">
        <f t="shared" si="37"/>
        <v>N/A</v>
      </c>
      <c r="N301" s="162" t="str">
        <f t="shared" si="38"/>
        <v>N/A</v>
      </c>
      <c r="O301" s="156" t="e">
        <f>VLOOKUP($E301,'Calc 1 - Scaling (Ins,Bank)'!$A:$W,12,FALSE)</f>
        <v>#N/A</v>
      </c>
      <c r="P301" s="160" t="str">
        <f>IFERROR(VLOOKUP($E301,'Calc 1 - Scaling (Ins,Bank)'!$A:$W,13+IF(O301="Revenue",1,IF(O301="Carrying Value",2,0)),FALSE),"N/A")</f>
        <v>N/A</v>
      </c>
      <c r="Q301" s="161" t="str">
        <f t="shared" si="39"/>
        <v>N/A</v>
      </c>
      <c r="R301" s="162" t="str">
        <f t="shared" si="40"/>
        <v>N/A</v>
      </c>
      <c r="S301" s="156" t="e">
        <f>VLOOKUP($E301,'Calc 1 - Scaling (Ins,Bank)'!$A:$W,16,FALSE)</f>
        <v>#N/A</v>
      </c>
      <c r="T301" s="160" t="str">
        <f>IFERROR(VLOOKUP($E301,'Calc 1 - Scaling (Ins,Bank)'!$A:$W,17+IF(S301="Revenue",1,IF(S301="Carrying Value",2,0)),FALSE),"N/A")</f>
        <v>N/A</v>
      </c>
      <c r="U301" s="161" t="str">
        <f t="shared" si="41"/>
        <v>N/A</v>
      </c>
      <c r="V301" s="162" t="str">
        <f t="shared" si="42"/>
        <v>N/A</v>
      </c>
      <c r="W301" s="156" t="e">
        <f>VLOOKUP($E301,'Calc 1 - Scaling (Ins,Bank)'!$A:$W,20,FALSE)</f>
        <v>#N/A</v>
      </c>
      <c r="X301" s="160" t="str">
        <f>IFERROR(VLOOKUP($E301,'Calc 1 - Scaling (Ins,Bank)'!$A:$W,21+IF(W301="Revenue",1,IF(W301="Carrying Value",2,0)),FALSE),"N/A")</f>
        <v>N/A</v>
      </c>
      <c r="Y301" s="161" t="str">
        <f t="shared" si="43"/>
        <v>N/A</v>
      </c>
      <c r="Z301" s="162" t="str">
        <f t="shared" si="44"/>
        <v>N/A</v>
      </c>
      <c r="AP301" s="3"/>
    </row>
    <row r="302" spans="1:42" x14ac:dyDescent="0.2">
      <c r="A302" s="68">
        <f t="shared" si="36"/>
        <v>245</v>
      </c>
      <c r="B302" s="154">
        <f>'Input 2 - Inventory'!C252</f>
        <v>0</v>
      </c>
      <c r="C302" s="155">
        <f>'Input 2 - Inventory'!E252</f>
        <v>0</v>
      </c>
      <c r="D302" s="155" t="str">
        <f>IF(OR(LEFT(E302,5)= "Asset",LEFT(E302,5)="Other"),"N/A",'Input 1 - Schedule 1'!B254 &amp; " (Ins/Bank)")</f>
        <v xml:space="preserve"> (Ins/Bank)</v>
      </c>
      <c r="E302" s="156">
        <f>'Input 2 - Inventory'!F252</f>
        <v>0</v>
      </c>
      <c r="F302" s="157">
        <f>'Input 1 - Schedule 1'!AH254</f>
        <v>0</v>
      </c>
      <c r="G302" s="157">
        <f>'Input 2 - Inventory'!R252</f>
        <v>0</v>
      </c>
      <c r="H302" s="157">
        <f>'Input 2 - Inventory'!AG252</f>
        <v>0</v>
      </c>
      <c r="I302" s="158">
        <f>'Input 2 - Inventory'!L252</f>
        <v>0</v>
      </c>
      <c r="J302" s="159">
        <f>'Input 2 - Inventory'!AA252</f>
        <v>0</v>
      </c>
      <c r="K302" s="156" t="e">
        <f>VLOOKUP($E302,'Calc 1 - Scaling (Ins,Bank)'!$A:$W,8,FALSE)</f>
        <v>#N/A</v>
      </c>
      <c r="L302" s="160" t="str">
        <f>IFERROR(VLOOKUP($E302,'Calc 1 - Scaling (Ins,Bank)'!$A:$W,9+IF($K302="Revenue",1,IF(K302="Carrying Value",2,0)),FALSE),"N/A")</f>
        <v>N/A</v>
      </c>
      <c r="M302" s="161" t="str">
        <f t="shared" si="37"/>
        <v>N/A</v>
      </c>
      <c r="N302" s="162" t="str">
        <f t="shared" si="38"/>
        <v>N/A</v>
      </c>
      <c r="O302" s="156" t="e">
        <f>VLOOKUP($E302,'Calc 1 - Scaling (Ins,Bank)'!$A:$W,12,FALSE)</f>
        <v>#N/A</v>
      </c>
      <c r="P302" s="160" t="str">
        <f>IFERROR(VLOOKUP($E302,'Calc 1 - Scaling (Ins,Bank)'!$A:$W,13+IF(O302="Revenue",1,IF(O302="Carrying Value",2,0)),FALSE),"N/A")</f>
        <v>N/A</v>
      </c>
      <c r="Q302" s="161" t="str">
        <f t="shared" si="39"/>
        <v>N/A</v>
      </c>
      <c r="R302" s="162" t="str">
        <f t="shared" si="40"/>
        <v>N/A</v>
      </c>
      <c r="S302" s="156" t="e">
        <f>VLOOKUP($E302,'Calc 1 - Scaling (Ins,Bank)'!$A:$W,16,FALSE)</f>
        <v>#N/A</v>
      </c>
      <c r="T302" s="160" t="str">
        <f>IFERROR(VLOOKUP($E302,'Calc 1 - Scaling (Ins,Bank)'!$A:$W,17+IF(S302="Revenue",1,IF(S302="Carrying Value",2,0)),FALSE),"N/A")</f>
        <v>N/A</v>
      </c>
      <c r="U302" s="161" t="str">
        <f t="shared" si="41"/>
        <v>N/A</v>
      </c>
      <c r="V302" s="162" t="str">
        <f t="shared" si="42"/>
        <v>N/A</v>
      </c>
      <c r="W302" s="156" t="e">
        <f>VLOOKUP($E302,'Calc 1 - Scaling (Ins,Bank)'!$A:$W,20,FALSE)</f>
        <v>#N/A</v>
      </c>
      <c r="X302" s="160" t="str">
        <f>IFERROR(VLOOKUP($E302,'Calc 1 - Scaling (Ins,Bank)'!$A:$W,21+IF(W302="Revenue",1,IF(W302="Carrying Value",2,0)),FALSE),"N/A")</f>
        <v>N/A</v>
      </c>
      <c r="Y302" s="161" t="str">
        <f t="shared" si="43"/>
        <v>N/A</v>
      </c>
      <c r="Z302" s="162" t="str">
        <f t="shared" si="44"/>
        <v>N/A</v>
      </c>
      <c r="AP302" s="3"/>
    </row>
    <row r="303" spans="1:42" x14ac:dyDescent="0.2">
      <c r="A303" s="68">
        <f t="shared" si="36"/>
        <v>246</v>
      </c>
      <c r="B303" s="154">
        <f>'Input 2 - Inventory'!C253</f>
        <v>0</v>
      </c>
      <c r="C303" s="155">
        <f>'Input 2 - Inventory'!E253</f>
        <v>0</v>
      </c>
      <c r="D303" s="155" t="str">
        <f>IF(OR(LEFT(E303,5)= "Asset",LEFT(E303,5)="Other"),"N/A",'Input 1 - Schedule 1'!B255 &amp; " (Ins/Bank)")</f>
        <v xml:space="preserve"> (Ins/Bank)</v>
      </c>
      <c r="E303" s="156">
        <f>'Input 2 - Inventory'!F253</f>
        <v>0</v>
      </c>
      <c r="F303" s="157">
        <f>'Input 1 - Schedule 1'!AH255</f>
        <v>0</v>
      </c>
      <c r="G303" s="157">
        <f>'Input 2 - Inventory'!R253</f>
        <v>0</v>
      </c>
      <c r="H303" s="157">
        <f>'Input 2 - Inventory'!AG253</f>
        <v>0</v>
      </c>
      <c r="I303" s="158">
        <f>'Input 2 - Inventory'!L253</f>
        <v>0</v>
      </c>
      <c r="J303" s="159">
        <f>'Input 2 - Inventory'!AA253</f>
        <v>0</v>
      </c>
      <c r="K303" s="156" t="e">
        <f>VLOOKUP($E303,'Calc 1 - Scaling (Ins,Bank)'!$A:$W,8,FALSE)</f>
        <v>#N/A</v>
      </c>
      <c r="L303" s="160" t="str">
        <f>IFERROR(VLOOKUP($E303,'Calc 1 - Scaling (Ins,Bank)'!$A:$W,9+IF($K303="Revenue",1,IF(K303="Carrying Value",2,0)),FALSE),"N/A")</f>
        <v>N/A</v>
      </c>
      <c r="M303" s="161" t="str">
        <f t="shared" si="37"/>
        <v>N/A</v>
      </c>
      <c r="N303" s="162" t="str">
        <f t="shared" si="38"/>
        <v>N/A</v>
      </c>
      <c r="O303" s="156" t="e">
        <f>VLOOKUP($E303,'Calc 1 - Scaling (Ins,Bank)'!$A:$W,12,FALSE)</f>
        <v>#N/A</v>
      </c>
      <c r="P303" s="160" t="str">
        <f>IFERROR(VLOOKUP($E303,'Calc 1 - Scaling (Ins,Bank)'!$A:$W,13+IF(O303="Revenue",1,IF(O303="Carrying Value",2,0)),FALSE),"N/A")</f>
        <v>N/A</v>
      </c>
      <c r="Q303" s="161" t="str">
        <f t="shared" si="39"/>
        <v>N/A</v>
      </c>
      <c r="R303" s="162" t="str">
        <f t="shared" si="40"/>
        <v>N/A</v>
      </c>
      <c r="S303" s="156" t="e">
        <f>VLOOKUP($E303,'Calc 1 - Scaling (Ins,Bank)'!$A:$W,16,FALSE)</f>
        <v>#N/A</v>
      </c>
      <c r="T303" s="160" t="str">
        <f>IFERROR(VLOOKUP($E303,'Calc 1 - Scaling (Ins,Bank)'!$A:$W,17+IF(S303="Revenue",1,IF(S303="Carrying Value",2,0)),FALSE),"N/A")</f>
        <v>N/A</v>
      </c>
      <c r="U303" s="161" t="str">
        <f t="shared" si="41"/>
        <v>N/A</v>
      </c>
      <c r="V303" s="162" t="str">
        <f t="shared" si="42"/>
        <v>N/A</v>
      </c>
      <c r="W303" s="156" t="e">
        <f>VLOOKUP($E303,'Calc 1 - Scaling (Ins,Bank)'!$A:$W,20,FALSE)</f>
        <v>#N/A</v>
      </c>
      <c r="X303" s="160" t="str">
        <f>IFERROR(VLOOKUP($E303,'Calc 1 - Scaling (Ins,Bank)'!$A:$W,21+IF(W303="Revenue",1,IF(W303="Carrying Value",2,0)),FALSE),"N/A")</f>
        <v>N/A</v>
      </c>
      <c r="Y303" s="161" t="str">
        <f t="shared" si="43"/>
        <v>N/A</v>
      </c>
      <c r="Z303" s="162" t="str">
        <f t="shared" si="44"/>
        <v>N/A</v>
      </c>
      <c r="AP303" s="3"/>
    </row>
    <row r="304" spans="1:42" x14ac:dyDescent="0.2">
      <c r="A304" s="68">
        <f t="shared" si="36"/>
        <v>247</v>
      </c>
      <c r="B304" s="154">
        <f>'Input 2 - Inventory'!C254</f>
        <v>0</v>
      </c>
      <c r="C304" s="155">
        <f>'Input 2 - Inventory'!E254</f>
        <v>0</v>
      </c>
      <c r="D304" s="155" t="str">
        <f>IF(OR(LEFT(E304,5)= "Asset",LEFT(E304,5)="Other"),"N/A",'Input 1 - Schedule 1'!B256 &amp; " (Ins/Bank)")</f>
        <v xml:space="preserve"> (Ins/Bank)</v>
      </c>
      <c r="E304" s="156">
        <f>'Input 2 - Inventory'!F254</f>
        <v>0</v>
      </c>
      <c r="F304" s="157">
        <f>'Input 1 - Schedule 1'!AH256</f>
        <v>0</v>
      </c>
      <c r="G304" s="157">
        <f>'Input 2 - Inventory'!R254</f>
        <v>0</v>
      </c>
      <c r="H304" s="157">
        <f>'Input 2 - Inventory'!AG254</f>
        <v>0</v>
      </c>
      <c r="I304" s="158">
        <f>'Input 2 - Inventory'!L254</f>
        <v>0</v>
      </c>
      <c r="J304" s="159">
        <f>'Input 2 - Inventory'!AA254</f>
        <v>0</v>
      </c>
      <c r="K304" s="156" t="e">
        <f>VLOOKUP($E304,'Calc 1 - Scaling (Ins,Bank)'!$A:$W,8,FALSE)</f>
        <v>#N/A</v>
      </c>
      <c r="L304" s="160" t="str">
        <f>IFERROR(VLOOKUP($E304,'Calc 1 - Scaling (Ins,Bank)'!$A:$W,9+IF($K304="Revenue",1,IF(K304="Carrying Value",2,0)),FALSE),"N/A")</f>
        <v>N/A</v>
      </c>
      <c r="M304" s="161" t="str">
        <f t="shared" si="37"/>
        <v>N/A</v>
      </c>
      <c r="N304" s="162" t="str">
        <f t="shared" si="38"/>
        <v>N/A</v>
      </c>
      <c r="O304" s="156" t="e">
        <f>VLOOKUP($E304,'Calc 1 - Scaling (Ins,Bank)'!$A:$W,12,FALSE)</f>
        <v>#N/A</v>
      </c>
      <c r="P304" s="160" t="str">
        <f>IFERROR(VLOOKUP($E304,'Calc 1 - Scaling (Ins,Bank)'!$A:$W,13+IF(O304="Revenue",1,IF(O304="Carrying Value",2,0)),FALSE),"N/A")</f>
        <v>N/A</v>
      </c>
      <c r="Q304" s="161" t="str">
        <f t="shared" si="39"/>
        <v>N/A</v>
      </c>
      <c r="R304" s="162" t="str">
        <f t="shared" si="40"/>
        <v>N/A</v>
      </c>
      <c r="S304" s="156" t="e">
        <f>VLOOKUP($E304,'Calc 1 - Scaling (Ins,Bank)'!$A:$W,16,FALSE)</f>
        <v>#N/A</v>
      </c>
      <c r="T304" s="160" t="str">
        <f>IFERROR(VLOOKUP($E304,'Calc 1 - Scaling (Ins,Bank)'!$A:$W,17+IF(S304="Revenue",1,IF(S304="Carrying Value",2,0)),FALSE),"N/A")</f>
        <v>N/A</v>
      </c>
      <c r="U304" s="161" t="str">
        <f t="shared" si="41"/>
        <v>N/A</v>
      </c>
      <c r="V304" s="162" t="str">
        <f t="shared" si="42"/>
        <v>N/A</v>
      </c>
      <c r="W304" s="156" t="e">
        <f>VLOOKUP($E304,'Calc 1 - Scaling (Ins,Bank)'!$A:$W,20,FALSE)</f>
        <v>#N/A</v>
      </c>
      <c r="X304" s="160" t="str">
        <f>IFERROR(VLOOKUP($E304,'Calc 1 - Scaling (Ins,Bank)'!$A:$W,21+IF(W304="Revenue",1,IF(W304="Carrying Value",2,0)),FALSE),"N/A")</f>
        <v>N/A</v>
      </c>
      <c r="Y304" s="161" t="str">
        <f t="shared" si="43"/>
        <v>N/A</v>
      </c>
      <c r="Z304" s="162" t="str">
        <f t="shared" si="44"/>
        <v>N/A</v>
      </c>
      <c r="AP304" s="3"/>
    </row>
    <row r="305" spans="1:42" x14ac:dyDescent="0.2">
      <c r="A305" s="68">
        <f t="shared" si="36"/>
        <v>248</v>
      </c>
      <c r="B305" s="154">
        <f>'Input 2 - Inventory'!C255</f>
        <v>0</v>
      </c>
      <c r="C305" s="155">
        <f>'Input 2 - Inventory'!E255</f>
        <v>0</v>
      </c>
      <c r="D305" s="155" t="str">
        <f>IF(OR(LEFT(E305,5)= "Asset",LEFT(E305,5)="Other"),"N/A",'Input 1 - Schedule 1'!B257 &amp; " (Ins/Bank)")</f>
        <v xml:space="preserve"> (Ins/Bank)</v>
      </c>
      <c r="E305" s="156">
        <f>'Input 2 - Inventory'!F255</f>
        <v>0</v>
      </c>
      <c r="F305" s="157">
        <f>'Input 1 - Schedule 1'!AH257</f>
        <v>0</v>
      </c>
      <c r="G305" s="157">
        <f>'Input 2 - Inventory'!R255</f>
        <v>0</v>
      </c>
      <c r="H305" s="157">
        <f>'Input 2 - Inventory'!AG255</f>
        <v>0</v>
      </c>
      <c r="I305" s="158">
        <f>'Input 2 - Inventory'!L255</f>
        <v>0</v>
      </c>
      <c r="J305" s="159">
        <f>'Input 2 - Inventory'!AA255</f>
        <v>0</v>
      </c>
      <c r="K305" s="156" t="e">
        <f>VLOOKUP($E305,'Calc 1 - Scaling (Ins,Bank)'!$A:$W,8,FALSE)</f>
        <v>#N/A</v>
      </c>
      <c r="L305" s="160" t="str">
        <f>IFERROR(VLOOKUP($E305,'Calc 1 - Scaling (Ins,Bank)'!$A:$W,9+IF($K305="Revenue",1,IF(K305="Carrying Value",2,0)),FALSE),"N/A")</f>
        <v>N/A</v>
      </c>
      <c r="M305" s="161" t="str">
        <f t="shared" si="37"/>
        <v>N/A</v>
      </c>
      <c r="N305" s="162" t="str">
        <f t="shared" si="38"/>
        <v>N/A</v>
      </c>
      <c r="O305" s="156" t="e">
        <f>VLOOKUP($E305,'Calc 1 - Scaling (Ins,Bank)'!$A:$W,12,FALSE)</f>
        <v>#N/A</v>
      </c>
      <c r="P305" s="160" t="str">
        <f>IFERROR(VLOOKUP($E305,'Calc 1 - Scaling (Ins,Bank)'!$A:$W,13+IF(O305="Revenue",1,IF(O305="Carrying Value",2,0)),FALSE),"N/A")</f>
        <v>N/A</v>
      </c>
      <c r="Q305" s="161" t="str">
        <f t="shared" si="39"/>
        <v>N/A</v>
      </c>
      <c r="R305" s="162" t="str">
        <f t="shared" si="40"/>
        <v>N/A</v>
      </c>
      <c r="S305" s="156" t="e">
        <f>VLOOKUP($E305,'Calc 1 - Scaling (Ins,Bank)'!$A:$W,16,FALSE)</f>
        <v>#N/A</v>
      </c>
      <c r="T305" s="160" t="str">
        <f>IFERROR(VLOOKUP($E305,'Calc 1 - Scaling (Ins,Bank)'!$A:$W,17+IF(S305="Revenue",1,IF(S305="Carrying Value",2,0)),FALSE),"N/A")</f>
        <v>N/A</v>
      </c>
      <c r="U305" s="161" t="str">
        <f t="shared" si="41"/>
        <v>N/A</v>
      </c>
      <c r="V305" s="162" t="str">
        <f t="shared" si="42"/>
        <v>N/A</v>
      </c>
      <c r="W305" s="156" t="e">
        <f>VLOOKUP($E305,'Calc 1 - Scaling (Ins,Bank)'!$A:$W,20,FALSE)</f>
        <v>#N/A</v>
      </c>
      <c r="X305" s="160" t="str">
        <f>IFERROR(VLOOKUP($E305,'Calc 1 - Scaling (Ins,Bank)'!$A:$W,21+IF(W305="Revenue",1,IF(W305="Carrying Value",2,0)),FALSE),"N/A")</f>
        <v>N/A</v>
      </c>
      <c r="Y305" s="161" t="str">
        <f t="shared" si="43"/>
        <v>N/A</v>
      </c>
      <c r="Z305" s="162" t="str">
        <f t="shared" si="44"/>
        <v>N/A</v>
      </c>
      <c r="AP305" s="3"/>
    </row>
    <row r="306" spans="1:42" x14ac:dyDescent="0.2">
      <c r="A306" s="68">
        <f t="shared" si="36"/>
        <v>249</v>
      </c>
      <c r="B306" s="154">
        <f>'Input 2 - Inventory'!C256</f>
        <v>0</v>
      </c>
      <c r="C306" s="155">
        <f>'Input 2 - Inventory'!E256</f>
        <v>0</v>
      </c>
      <c r="D306" s="155" t="str">
        <f>IF(OR(LEFT(E306,5)= "Asset",LEFT(E306,5)="Other"),"N/A",'Input 1 - Schedule 1'!B258 &amp; " (Ins/Bank)")</f>
        <v xml:space="preserve"> (Ins/Bank)</v>
      </c>
      <c r="E306" s="156">
        <f>'Input 2 - Inventory'!F256</f>
        <v>0</v>
      </c>
      <c r="F306" s="157">
        <f>'Input 1 - Schedule 1'!AH258</f>
        <v>0</v>
      </c>
      <c r="G306" s="157">
        <f>'Input 2 - Inventory'!R256</f>
        <v>0</v>
      </c>
      <c r="H306" s="157">
        <f>'Input 2 - Inventory'!AG256</f>
        <v>0</v>
      </c>
      <c r="I306" s="158">
        <f>'Input 2 - Inventory'!L256</f>
        <v>0</v>
      </c>
      <c r="J306" s="159">
        <f>'Input 2 - Inventory'!AA256</f>
        <v>0</v>
      </c>
      <c r="K306" s="156" t="e">
        <f>VLOOKUP($E306,'Calc 1 - Scaling (Ins,Bank)'!$A:$W,8,FALSE)</f>
        <v>#N/A</v>
      </c>
      <c r="L306" s="160" t="str">
        <f>IFERROR(VLOOKUP($E306,'Calc 1 - Scaling (Ins,Bank)'!$A:$W,9+IF($K306="Revenue",1,IF(K306="Carrying Value",2,0)),FALSE),"N/A")</f>
        <v>N/A</v>
      </c>
      <c r="M306" s="161" t="str">
        <f t="shared" si="37"/>
        <v>N/A</v>
      </c>
      <c r="N306" s="162" t="str">
        <f t="shared" si="38"/>
        <v>N/A</v>
      </c>
      <c r="O306" s="156" t="e">
        <f>VLOOKUP($E306,'Calc 1 - Scaling (Ins,Bank)'!$A:$W,12,FALSE)</f>
        <v>#N/A</v>
      </c>
      <c r="P306" s="160" t="str">
        <f>IFERROR(VLOOKUP($E306,'Calc 1 - Scaling (Ins,Bank)'!$A:$W,13+IF(O306="Revenue",1,IF(O306="Carrying Value",2,0)),FALSE),"N/A")</f>
        <v>N/A</v>
      </c>
      <c r="Q306" s="161" t="str">
        <f t="shared" si="39"/>
        <v>N/A</v>
      </c>
      <c r="R306" s="162" t="str">
        <f t="shared" si="40"/>
        <v>N/A</v>
      </c>
      <c r="S306" s="156" t="e">
        <f>VLOOKUP($E306,'Calc 1 - Scaling (Ins,Bank)'!$A:$W,16,FALSE)</f>
        <v>#N/A</v>
      </c>
      <c r="T306" s="160" t="str">
        <f>IFERROR(VLOOKUP($E306,'Calc 1 - Scaling (Ins,Bank)'!$A:$W,17+IF(S306="Revenue",1,IF(S306="Carrying Value",2,0)),FALSE),"N/A")</f>
        <v>N/A</v>
      </c>
      <c r="U306" s="161" t="str">
        <f t="shared" si="41"/>
        <v>N/A</v>
      </c>
      <c r="V306" s="162" t="str">
        <f t="shared" si="42"/>
        <v>N/A</v>
      </c>
      <c r="W306" s="156" t="e">
        <f>VLOOKUP($E306,'Calc 1 - Scaling (Ins,Bank)'!$A:$W,20,FALSE)</f>
        <v>#N/A</v>
      </c>
      <c r="X306" s="160" t="str">
        <f>IFERROR(VLOOKUP($E306,'Calc 1 - Scaling (Ins,Bank)'!$A:$W,21+IF(W306="Revenue",1,IF(W306="Carrying Value",2,0)),FALSE),"N/A")</f>
        <v>N/A</v>
      </c>
      <c r="Y306" s="161" t="str">
        <f t="shared" si="43"/>
        <v>N/A</v>
      </c>
      <c r="Z306" s="162" t="str">
        <f t="shared" si="44"/>
        <v>N/A</v>
      </c>
      <c r="AP306" s="3"/>
    </row>
    <row r="307" spans="1:42" x14ac:dyDescent="0.2">
      <c r="A307" s="68">
        <f t="shared" si="36"/>
        <v>250</v>
      </c>
      <c r="B307" s="154">
        <f>'Input 2 - Inventory'!C257</f>
        <v>0</v>
      </c>
      <c r="C307" s="155">
        <f>'Input 2 - Inventory'!E257</f>
        <v>0</v>
      </c>
      <c r="D307" s="155" t="str">
        <f>IF(OR(LEFT(E307,5)= "Asset",LEFT(E307,5)="Other"),"N/A",'Input 1 - Schedule 1'!B259 &amp; " (Ins/Bank)")</f>
        <v xml:space="preserve"> (Ins/Bank)</v>
      </c>
      <c r="E307" s="156">
        <f>'Input 2 - Inventory'!F257</f>
        <v>0</v>
      </c>
      <c r="F307" s="157">
        <f>'Input 1 - Schedule 1'!AH259</f>
        <v>0</v>
      </c>
      <c r="G307" s="157">
        <f>'Input 2 - Inventory'!R257</f>
        <v>0</v>
      </c>
      <c r="H307" s="157">
        <f>'Input 2 - Inventory'!AG257</f>
        <v>0</v>
      </c>
      <c r="I307" s="158">
        <f>'Input 2 - Inventory'!L257</f>
        <v>0</v>
      </c>
      <c r="J307" s="159">
        <f>'Input 2 - Inventory'!AA257</f>
        <v>0</v>
      </c>
      <c r="K307" s="156" t="e">
        <f>VLOOKUP($E307,'Calc 1 - Scaling (Ins,Bank)'!$A:$W,8,FALSE)</f>
        <v>#N/A</v>
      </c>
      <c r="L307" s="160" t="str">
        <f>IFERROR(VLOOKUP($E307,'Calc 1 - Scaling (Ins,Bank)'!$A:$W,9+IF($K307="Revenue",1,IF(K307="Carrying Value",2,0)),FALSE),"N/A")</f>
        <v>N/A</v>
      </c>
      <c r="M307" s="161" t="str">
        <f t="shared" si="37"/>
        <v>N/A</v>
      </c>
      <c r="N307" s="162" t="str">
        <f t="shared" si="38"/>
        <v>N/A</v>
      </c>
      <c r="O307" s="156" t="e">
        <f>VLOOKUP($E307,'Calc 1 - Scaling (Ins,Bank)'!$A:$W,12,FALSE)</f>
        <v>#N/A</v>
      </c>
      <c r="P307" s="160" t="str">
        <f>IFERROR(VLOOKUP($E307,'Calc 1 - Scaling (Ins,Bank)'!$A:$W,13+IF(O307="Revenue",1,IF(O307="Carrying Value",2,0)),FALSE),"N/A")</f>
        <v>N/A</v>
      </c>
      <c r="Q307" s="161" t="str">
        <f t="shared" si="39"/>
        <v>N/A</v>
      </c>
      <c r="R307" s="162" t="str">
        <f t="shared" si="40"/>
        <v>N/A</v>
      </c>
      <c r="S307" s="156" t="e">
        <f>VLOOKUP($E307,'Calc 1 - Scaling (Ins,Bank)'!$A:$W,16,FALSE)</f>
        <v>#N/A</v>
      </c>
      <c r="T307" s="160" t="str">
        <f>IFERROR(VLOOKUP($E307,'Calc 1 - Scaling (Ins,Bank)'!$A:$W,17+IF(S307="Revenue",1,IF(S307="Carrying Value",2,0)),FALSE),"N/A")</f>
        <v>N/A</v>
      </c>
      <c r="U307" s="161" t="str">
        <f t="shared" si="41"/>
        <v>N/A</v>
      </c>
      <c r="V307" s="162" t="str">
        <f t="shared" si="42"/>
        <v>N/A</v>
      </c>
      <c r="W307" s="156" t="e">
        <f>VLOOKUP($E307,'Calc 1 - Scaling (Ins,Bank)'!$A:$W,20,FALSE)</f>
        <v>#N/A</v>
      </c>
      <c r="X307" s="160" t="str">
        <f>IFERROR(VLOOKUP($E307,'Calc 1 - Scaling (Ins,Bank)'!$A:$W,21+IF(W307="Revenue",1,IF(W307="Carrying Value",2,0)),FALSE),"N/A")</f>
        <v>N/A</v>
      </c>
      <c r="Y307" s="161" t="str">
        <f t="shared" si="43"/>
        <v>N/A</v>
      </c>
      <c r="Z307" s="162" t="str">
        <f t="shared" si="44"/>
        <v>N/A</v>
      </c>
      <c r="AP307" s="3"/>
    </row>
    <row r="308" spans="1:42" x14ac:dyDescent="0.2">
      <c r="A308" s="68">
        <f t="shared" si="36"/>
        <v>251</v>
      </c>
      <c r="B308" s="154">
        <f>'Input 2 - Inventory'!C258</f>
        <v>0</v>
      </c>
      <c r="C308" s="155">
        <f>'Input 2 - Inventory'!E258</f>
        <v>0</v>
      </c>
      <c r="D308" s="155" t="str">
        <f>IF(OR(LEFT(E308,5)= "Asset",LEFT(E308,5)="Other"),"N/A",'Input 1 - Schedule 1'!B260 &amp; " (Ins/Bank)")</f>
        <v xml:space="preserve"> (Ins/Bank)</v>
      </c>
      <c r="E308" s="156">
        <f>'Input 2 - Inventory'!F258</f>
        <v>0</v>
      </c>
      <c r="F308" s="157">
        <f>'Input 1 - Schedule 1'!AH260</f>
        <v>0</v>
      </c>
      <c r="G308" s="157">
        <f>'Input 2 - Inventory'!R258</f>
        <v>0</v>
      </c>
      <c r="H308" s="157">
        <f>'Input 2 - Inventory'!AG258</f>
        <v>0</v>
      </c>
      <c r="I308" s="158">
        <f>'Input 2 - Inventory'!L258</f>
        <v>0</v>
      </c>
      <c r="J308" s="159">
        <f>'Input 2 - Inventory'!AA258</f>
        <v>0</v>
      </c>
      <c r="K308" s="156" t="e">
        <f>VLOOKUP($E308,'Calc 1 - Scaling (Ins,Bank)'!$A:$W,8,FALSE)</f>
        <v>#N/A</v>
      </c>
      <c r="L308" s="160" t="str">
        <f>IFERROR(VLOOKUP($E308,'Calc 1 - Scaling (Ins,Bank)'!$A:$W,9+IF($K308="Revenue",1,IF(K308="Carrying Value",2,0)),FALSE),"N/A")</f>
        <v>N/A</v>
      </c>
      <c r="M308" s="161" t="str">
        <f t="shared" si="37"/>
        <v>N/A</v>
      </c>
      <c r="N308" s="162" t="str">
        <f t="shared" si="38"/>
        <v>N/A</v>
      </c>
      <c r="O308" s="156" t="e">
        <f>VLOOKUP($E308,'Calc 1 - Scaling (Ins,Bank)'!$A:$W,12,FALSE)</f>
        <v>#N/A</v>
      </c>
      <c r="P308" s="160" t="str">
        <f>IFERROR(VLOOKUP($E308,'Calc 1 - Scaling (Ins,Bank)'!$A:$W,13+IF(O308="Revenue",1,IF(O308="Carrying Value",2,0)),FALSE),"N/A")</f>
        <v>N/A</v>
      </c>
      <c r="Q308" s="161" t="str">
        <f t="shared" si="39"/>
        <v>N/A</v>
      </c>
      <c r="R308" s="162" t="str">
        <f t="shared" si="40"/>
        <v>N/A</v>
      </c>
      <c r="S308" s="156" t="e">
        <f>VLOOKUP($E308,'Calc 1 - Scaling (Ins,Bank)'!$A:$W,16,FALSE)</f>
        <v>#N/A</v>
      </c>
      <c r="T308" s="160" t="str">
        <f>IFERROR(VLOOKUP($E308,'Calc 1 - Scaling (Ins,Bank)'!$A:$W,17+IF(S308="Revenue",1,IF(S308="Carrying Value",2,0)),FALSE),"N/A")</f>
        <v>N/A</v>
      </c>
      <c r="U308" s="161" t="str">
        <f t="shared" si="41"/>
        <v>N/A</v>
      </c>
      <c r="V308" s="162" t="str">
        <f t="shared" si="42"/>
        <v>N/A</v>
      </c>
      <c r="W308" s="156" t="e">
        <f>VLOOKUP($E308,'Calc 1 - Scaling (Ins,Bank)'!$A:$W,20,FALSE)</f>
        <v>#N/A</v>
      </c>
      <c r="X308" s="160" t="str">
        <f>IFERROR(VLOOKUP($E308,'Calc 1 - Scaling (Ins,Bank)'!$A:$W,21+IF(W308="Revenue",1,IF(W308="Carrying Value",2,0)),FALSE),"N/A")</f>
        <v>N/A</v>
      </c>
      <c r="Y308" s="161" t="str">
        <f t="shared" si="43"/>
        <v>N/A</v>
      </c>
      <c r="Z308" s="162" t="str">
        <f t="shared" si="44"/>
        <v>N/A</v>
      </c>
      <c r="AP308" s="3"/>
    </row>
    <row r="309" spans="1:42" x14ac:dyDescent="0.2">
      <c r="A309" s="68">
        <f t="shared" si="36"/>
        <v>252</v>
      </c>
      <c r="B309" s="154">
        <f>'Input 2 - Inventory'!C259</f>
        <v>0</v>
      </c>
      <c r="C309" s="155">
        <f>'Input 2 - Inventory'!E259</f>
        <v>0</v>
      </c>
      <c r="D309" s="155" t="str">
        <f>IF(OR(LEFT(E309,5)= "Asset",LEFT(E309,5)="Other"),"N/A",'Input 1 - Schedule 1'!B261 &amp; " (Ins/Bank)")</f>
        <v xml:space="preserve"> (Ins/Bank)</v>
      </c>
      <c r="E309" s="156">
        <f>'Input 2 - Inventory'!F259</f>
        <v>0</v>
      </c>
      <c r="F309" s="157">
        <f>'Input 1 - Schedule 1'!AH261</f>
        <v>0</v>
      </c>
      <c r="G309" s="157">
        <f>'Input 2 - Inventory'!R259</f>
        <v>0</v>
      </c>
      <c r="H309" s="157">
        <f>'Input 2 - Inventory'!AG259</f>
        <v>0</v>
      </c>
      <c r="I309" s="158">
        <f>'Input 2 - Inventory'!L259</f>
        <v>0</v>
      </c>
      <c r="J309" s="159">
        <f>'Input 2 - Inventory'!AA259</f>
        <v>0</v>
      </c>
      <c r="K309" s="156" t="e">
        <f>VLOOKUP($E309,'Calc 1 - Scaling (Ins,Bank)'!$A:$W,8,FALSE)</f>
        <v>#N/A</v>
      </c>
      <c r="L309" s="160" t="str">
        <f>IFERROR(VLOOKUP($E309,'Calc 1 - Scaling (Ins,Bank)'!$A:$W,9+IF($K309="Revenue",1,IF(K309="Carrying Value",2,0)),FALSE),"N/A")</f>
        <v>N/A</v>
      </c>
      <c r="M309" s="161" t="str">
        <f t="shared" si="37"/>
        <v>N/A</v>
      </c>
      <c r="N309" s="162" t="str">
        <f t="shared" si="38"/>
        <v>N/A</v>
      </c>
      <c r="O309" s="156" t="e">
        <f>VLOOKUP($E309,'Calc 1 - Scaling (Ins,Bank)'!$A:$W,12,FALSE)</f>
        <v>#N/A</v>
      </c>
      <c r="P309" s="160" t="str">
        <f>IFERROR(VLOOKUP($E309,'Calc 1 - Scaling (Ins,Bank)'!$A:$W,13+IF(O309="Revenue",1,IF(O309="Carrying Value",2,0)),FALSE),"N/A")</f>
        <v>N/A</v>
      </c>
      <c r="Q309" s="161" t="str">
        <f t="shared" si="39"/>
        <v>N/A</v>
      </c>
      <c r="R309" s="162" t="str">
        <f t="shared" si="40"/>
        <v>N/A</v>
      </c>
      <c r="S309" s="156" t="e">
        <f>VLOOKUP($E309,'Calc 1 - Scaling (Ins,Bank)'!$A:$W,16,FALSE)</f>
        <v>#N/A</v>
      </c>
      <c r="T309" s="160" t="str">
        <f>IFERROR(VLOOKUP($E309,'Calc 1 - Scaling (Ins,Bank)'!$A:$W,17+IF(S309="Revenue",1,IF(S309="Carrying Value",2,0)),FALSE),"N/A")</f>
        <v>N/A</v>
      </c>
      <c r="U309" s="161" t="str">
        <f t="shared" si="41"/>
        <v>N/A</v>
      </c>
      <c r="V309" s="162" t="str">
        <f t="shared" si="42"/>
        <v>N/A</v>
      </c>
      <c r="W309" s="156" t="e">
        <f>VLOOKUP($E309,'Calc 1 - Scaling (Ins,Bank)'!$A:$W,20,FALSE)</f>
        <v>#N/A</v>
      </c>
      <c r="X309" s="160" t="str">
        <f>IFERROR(VLOOKUP($E309,'Calc 1 - Scaling (Ins,Bank)'!$A:$W,21+IF(W309="Revenue",1,IF(W309="Carrying Value",2,0)),FALSE),"N/A")</f>
        <v>N/A</v>
      </c>
      <c r="Y309" s="161" t="str">
        <f t="shared" si="43"/>
        <v>N/A</v>
      </c>
      <c r="Z309" s="162" t="str">
        <f t="shared" si="44"/>
        <v>N/A</v>
      </c>
      <c r="AP309" s="3"/>
    </row>
    <row r="310" spans="1:42" x14ac:dyDescent="0.2">
      <c r="A310" s="68">
        <f t="shared" si="36"/>
        <v>253</v>
      </c>
      <c r="B310" s="154">
        <f>'Input 2 - Inventory'!C260</f>
        <v>0</v>
      </c>
      <c r="C310" s="155">
        <f>'Input 2 - Inventory'!E260</f>
        <v>0</v>
      </c>
      <c r="D310" s="155" t="str">
        <f>IF(OR(LEFT(E310,5)= "Asset",LEFT(E310,5)="Other"),"N/A",'Input 1 - Schedule 1'!B262 &amp; " (Ins/Bank)")</f>
        <v xml:space="preserve"> (Ins/Bank)</v>
      </c>
      <c r="E310" s="156">
        <f>'Input 2 - Inventory'!F260</f>
        <v>0</v>
      </c>
      <c r="F310" s="157">
        <f>'Input 1 - Schedule 1'!AH262</f>
        <v>0</v>
      </c>
      <c r="G310" s="157">
        <f>'Input 2 - Inventory'!R260</f>
        <v>0</v>
      </c>
      <c r="H310" s="157">
        <f>'Input 2 - Inventory'!AG260</f>
        <v>0</v>
      </c>
      <c r="I310" s="158">
        <f>'Input 2 - Inventory'!L260</f>
        <v>0</v>
      </c>
      <c r="J310" s="159">
        <f>'Input 2 - Inventory'!AA260</f>
        <v>0</v>
      </c>
      <c r="K310" s="156" t="e">
        <f>VLOOKUP($E310,'Calc 1 - Scaling (Ins,Bank)'!$A:$W,8,FALSE)</f>
        <v>#N/A</v>
      </c>
      <c r="L310" s="160" t="str">
        <f>IFERROR(VLOOKUP($E310,'Calc 1 - Scaling (Ins,Bank)'!$A:$W,9+IF($K310="Revenue",1,IF(K310="Carrying Value",2,0)),FALSE),"N/A")</f>
        <v>N/A</v>
      </c>
      <c r="M310" s="161" t="str">
        <f t="shared" si="37"/>
        <v>N/A</v>
      </c>
      <c r="N310" s="162" t="str">
        <f t="shared" si="38"/>
        <v>N/A</v>
      </c>
      <c r="O310" s="156" t="e">
        <f>VLOOKUP($E310,'Calc 1 - Scaling (Ins,Bank)'!$A:$W,12,FALSE)</f>
        <v>#N/A</v>
      </c>
      <c r="P310" s="160" t="str">
        <f>IFERROR(VLOOKUP($E310,'Calc 1 - Scaling (Ins,Bank)'!$A:$W,13+IF(O310="Revenue",1,IF(O310="Carrying Value",2,0)),FALSE),"N/A")</f>
        <v>N/A</v>
      </c>
      <c r="Q310" s="161" t="str">
        <f t="shared" si="39"/>
        <v>N/A</v>
      </c>
      <c r="R310" s="162" t="str">
        <f t="shared" si="40"/>
        <v>N/A</v>
      </c>
      <c r="S310" s="156" t="e">
        <f>VLOOKUP($E310,'Calc 1 - Scaling (Ins,Bank)'!$A:$W,16,FALSE)</f>
        <v>#N/A</v>
      </c>
      <c r="T310" s="160" t="str">
        <f>IFERROR(VLOOKUP($E310,'Calc 1 - Scaling (Ins,Bank)'!$A:$W,17+IF(S310="Revenue",1,IF(S310="Carrying Value",2,0)),FALSE),"N/A")</f>
        <v>N/A</v>
      </c>
      <c r="U310" s="161" t="str">
        <f t="shared" si="41"/>
        <v>N/A</v>
      </c>
      <c r="V310" s="162" t="str">
        <f t="shared" si="42"/>
        <v>N/A</v>
      </c>
      <c r="W310" s="156" t="e">
        <f>VLOOKUP($E310,'Calc 1 - Scaling (Ins,Bank)'!$A:$W,20,FALSE)</f>
        <v>#N/A</v>
      </c>
      <c r="X310" s="160" t="str">
        <f>IFERROR(VLOOKUP($E310,'Calc 1 - Scaling (Ins,Bank)'!$A:$W,21+IF(W310="Revenue",1,IF(W310="Carrying Value",2,0)),FALSE),"N/A")</f>
        <v>N/A</v>
      </c>
      <c r="Y310" s="161" t="str">
        <f t="shared" si="43"/>
        <v>N/A</v>
      </c>
      <c r="Z310" s="162" t="str">
        <f t="shared" si="44"/>
        <v>N/A</v>
      </c>
      <c r="AP310" s="3"/>
    </row>
    <row r="311" spans="1:42" x14ac:dyDescent="0.2">
      <c r="A311" s="68">
        <f t="shared" si="36"/>
        <v>254</v>
      </c>
      <c r="B311" s="154">
        <f>'Input 2 - Inventory'!C261</f>
        <v>0</v>
      </c>
      <c r="C311" s="155">
        <f>'Input 2 - Inventory'!E261</f>
        <v>0</v>
      </c>
      <c r="D311" s="155" t="str">
        <f>IF(OR(LEFT(E311,5)= "Asset",LEFT(E311,5)="Other"),"N/A",'Input 1 - Schedule 1'!B263 &amp; " (Ins/Bank)")</f>
        <v xml:space="preserve"> (Ins/Bank)</v>
      </c>
      <c r="E311" s="156">
        <f>'Input 2 - Inventory'!F261</f>
        <v>0</v>
      </c>
      <c r="F311" s="157">
        <f>'Input 1 - Schedule 1'!AH263</f>
        <v>0</v>
      </c>
      <c r="G311" s="157">
        <f>'Input 2 - Inventory'!R261</f>
        <v>0</v>
      </c>
      <c r="H311" s="157">
        <f>'Input 2 - Inventory'!AG261</f>
        <v>0</v>
      </c>
      <c r="I311" s="158">
        <f>'Input 2 - Inventory'!L261</f>
        <v>0</v>
      </c>
      <c r="J311" s="159">
        <f>'Input 2 - Inventory'!AA261</f>
        <v>0</v>
      </c>
      <c r="K311" s="156" t="e">
        <f>VLOOKUP($E311,'Calc 1 - Scaling (Ins,Bank)'!$A:$W,8,FALSE)</f>
        <v>#N/A</v>
      </c>
      <c r="L311" s="160" t="str">
        <f>IFERROR(VLOOKUP($E311,'Calc 1 - Scaling (Ins,Bank)'!$A:$W,9+IF($K311="Revenue",1,IF(K311="Carrying Value",2,0)),FALSE),"N/A")</f>
        <v>N/A</v>
      </c>
      <c r="M311" s="161" t="str">
        <f t="shared" si="37"/>
        <v>N/A</v>
      </c>
      <c r="N311" s="162" t="str">
        <f t="shared" si="38"/>
        <v>N/A</v>
      </c>
      <c r="O311" s="156" t="e">
        <f>VLOOKUP($E311,'Calc 1 - Scaling (Ins,Bank)'!$A:$W,12,FALSE)</f>
        <v>#N/A</v>
      </c>
      <c r="P311" s="160" t="str">
        <f>IFERROR(VLOOKUP($E311,'Calc 1 - Scaling (Ins,Bank)'!$A:$W,13+IF(O311="Revenue",1,IF(O311="Carrying Value",2,0)),FALSE),"N/A")</f>
        <v>N/A</v>
      </c>
      <c r="Q311" s="161" t="str">
        <f t="shared" si="39"/>
        <v>N/A</v>
      </c>
      <c r="R311" s="162" t="str">
        <f t="shared" si="40"/>
        <v>N/A</v>
      </c>
      <c r="S311" s="156" t="e">
        <f>VLOOKUP($E311,'Calc 1 - Scaling (Ins,Bank)'!$A:$W,16,FALSE)</f>
        <v>#N/A</v>
      </c>
      <c r="T311" s="160" t="str">
        <f>IFERROR(VLOOKUP($E311,'Calc 1 - Scaling (Ins,Bank)'!$A:$W,17+IF(S311="Revenue",1,IF(S311="Carrying Value",2,0)),FALSE),"N/A")</f>
        <v>N/A</v>
      </c>
      <c r="U311" s="161" t="str">
        <f t="shared" si="41"/>
        <v>N/A</v>
      </c>
      <c r="V311" s="162" t="str">
        <f t="shared" si="42"/>
        <v>N/A</v>
      </c>
      <c r="W311" s="156" t="e">
        <f>VLOOKUP($E311,'Calc 1 - Scaling (Ins,Bank)'!$A:$W,20,FALSE)</f>
        <v>#N/A</v>
      </c>
      <c r="X311" s="160" t="str">
        <f>IFERROR(VLOOKUP($E311,'Calc 1 - Scaling (Ins,Bank)'!$A:$W,21+IF(W311="Revenue",1,IF(W311="Carrying Value",2,0)),FALSE),"N/A")</f>
        <v>N/A</v>
      </c>
      <c r="Y311" s="161" t="str">
        <f t="shared" si="43"/>
        <v>N/A</v>
      </c>
      <c r="Z311" s="162" t="str">
        <f t="shared" si="44"/>
        <v>N/A</v>
      </c>
      <c r="AP311" s="3"/>
    </row>
    <row r="312" spans="1:42" x14ac:dyDescent="0.2">
      <c r="A312" s="68">
        <f t="shared" si="36"/>
        <v>255</v>
      </c>
      <c r="B312" s="154">
        <f>'Input 2 - Inventory'!C262</f>
        <v>0</v>
      </c>
      <c r="C312" s="155">
        <f>'Input 2 - Inventory'!E262</f>
        <v>0</v>
      </c>
      <c r="D312" s="155" t="str">
        <f>IF(OR(LEFT(E312,5)= "Asset",LEFT(E312,5)="Other"),"N/A",'Input 1 - Schedule 1'!B264 &amp; " (Ins/Bank)")</f>
        <v xml:space="preserve"> (Ins/Bank)</v>
      </c>
      <c r="E312" s="156">
        <f>'Input 2 - Inventory'!F262</f>
        <v>0</v>
      </c>
      <c r="F312" s="157">
        <f>'Input 1 - Schedule 1'!AH264</f>
        <v>0</v>
      </c>
      <c r="G312" s="157">
        <f>'Input 2 - Inventory'!R262</f>
        <v>0</v>
      </c>
      <c r="H312" s="157">
        <f>'Input 2 - Inventory'!AG262</f>
        <v>0</v>
      </c>
      <c r="I312" s="158">
        <f>'Input 2 - Inventory'!L262</f>
        <v>0</v>
      </c>
      <c r="J312" s="159">
        <f>'Input 2 - Inventory'!AA262</f>
        <v>0</v>
      </c>
      <c r="K312" s="156" t="e">
        <f>VLOOKUP($E312,'Calc 1 - Scaling (Ins,Bank)'!$A:$W,8,FALSE)</f>
        <v>#N/A</v>
      </c>
      <c r="L312" s="160" t="str">
        <f>IFERROR(VLOOKUP($E312,'Calc 1 - Scaling (Ins,Bank)'!$A:$W,9+IF($K312="Revenue",1,IF(K312="Carrying Value",2,0)),FALSE),"N/A")</f>
        <v>N/A</v>
      </c>
      <c r="M312" s="161" t="str">
        <f t="shared" si="37"/>
        <v>N/A</v>
      </c>
      <c r="N312" s="162" t="str">
        <f t="shared" si="38"/>
        <v>N/A</v>
      </c>
      <c r="O312" s="156" t="e">
        <f>VLOOKUP($E312,'Calc 1 - Scaling (Ins,Bank)'!$A:$W,12,FALSE)</f>
        <v>#N/A</v>
      </c>
      <c r="P312" s="160" t="str">
        <f>IFERROR(VLOOKUP($E312,'Calc 1 - Scaling (Ins,Bank)'!$A:$W,13+IF(O312="Revenue",1,IF(O312="Carrying Value",2,0)),FALSE),"N/A")</f>
        <v>N/A</v>
      </c>
      <c r="Q312" s="161" t="str">
        <f t="shared" si="39"/>
        <v>N/A</v>
      </c>
      <c r="R312" s="162" t="str">
        <f t="shared" si="40"/>
        <v>N/A</v>
      </c>
      <c r="S312" s="156" t="e">
        <f>VLOOKUP($E312,'Calc 1 - Scaling (Ins,Bank)'!$A:$W,16,FALSE)</f>
        <v>#N/A</v>
      </c>
      <c r="T312" s="160" t="str">
        <f>IFERROR(VLOOKUP($E312,'Calc 1 - Scaling (Ins,Bank)'!$A:$W,17+IF(S312="Revenue",1,IF(S312="Carrying Value",2,0)),FALSE),"N/A")</f>
        <v>N/A</v>
      </c>
      <c r="U312" s="161" t="str">
        <f t="shared" si="41"/>
        <v>N/A</v>
      </c>
      <c r="V312" s="162" t="str">
        <f t="shared" si="42"/>
        <v>N/A</v>
      </c>
      <c r="W312" s="156" t="e">
        <f>VLOOKUP($E312,'Calc 1 - Scaling (Ins,Bank)'!$A:$W,20,FALSE)</f>
        <v>#N/A</v>
      </c>
      <c r="X312" s="160" t="str">
        <f>IFERROR(VLOOKUP($E312,'Calc 1 - Scaling (Ins,Bank)'!$A:$W,21+IF(W312="Revenue",1,IF(W312="Carrying Value",2,0)),FALSE),"N/A")</f>
        <v>N/A</v>
      </c>
      <c r="Y312" s="161" t="str">
        <f t="shared" si="43"/>
        <v>N/A</v>
      </c>
      <c r="Z312" s="162" t="str">
        <f t="shared" si="44"/>
        <v>N/A</v>
      </c>
      <c r="AP312" s="3"/>
    </row>
    <row r="313" spans="1:42" x14ac:dyDescent="0.2">
      <c r="A313" s="68">
        <f t="shared" si="36"/>
        <v>256</v>
      </c>
      <c r="B313" s="154">
        <f>'Input 2 - Inventory'!C263</f>
        <v>0</v>
      </c>
      <c r="C313" s="155">
        <f>'Input 2 - Inventory'!E263</f>
        <v>0</v>
      </c>
      <c r="D313" s="155" t="str">
        <f>IF(OR(LEFT(E313,5)= "Asset",LEFT(E313,5)="Other"),"N/A",'Input 1 - Schedule 1'!B265 &amp; " (Ins/Bank)")</f>
        <v xml:space="preserve"> (Ins/Bank)</v>
      </c>
      <c r="E313" s="156">
        <f>'Input 2 - Inventory'!F263</f>
        <v>0</v>
      </c>
      <c r="F313" s="157">
        <f>'Input 1 - Schedule 1'!AH265</f>
        <v>0</v>
      </c>
      <c r="G313" s="157">
        <f>'Input 2 - Inventory'!R263</f>
        <v>0</v>
      </c>
      <c r="H313" s="157">
        <f>'Input 2 - Inventory'!AG263</f>
        <v>0</v>
      </c>
      <c r="I313" s="158">
        <f>'Input 2 - Inventory'!L263</f>
        <v>0</v>
      </c>
      <c r="J313" s="159">
        <f>'Input 2 - Inventory'!AA263</f>
        <v>0</v>
      </c>
      <c r="K313" s="156" t="e">
        <f>VLOOKUP($E313,'Calc 1 - Scaling (Ins,Bank)'!$A:$W,8,FALSE)</f>
        <v>#N/A</v>
      </c>
      <c r="L313" s="160" t="str">
        <f>IFERROR(VLOOKUP($E313,'Calc 1 - Scaling (Ins,Bank)'!$A:$W,9+IF($K313="Revenue",1,IF(K313="Carrying Value",2,0)),FALSE),"N/A")</f>
        <v>N/A</v>
      </c>
      <c r="M313" s="161" t="str">
        <f t="shared" si="37"/>
        <v>N/A</v>
      </c>
      <c r="N313" s="162" t="str">
        <f t="shared" si="38"/>
        <v>N/A</v>
      </c>
      <c r="O313" s="156" t="e">
        <f>VLOOKUP($E313,'Calc 1 - Scaling (Ins,Bank)'!$A:$W,12,FALSE)</f>
        <v>#N/A</v>
      </c>
      <c r="P313" s="160" t="str">
        <f>IFERROR(VLOOKUP($E313,'Calc 1 - Scaling (Ins,Bank)'!$A:$W,13+IF(O313="Revenue",1,IF(O313="Carrying Value",2,0)),FALSE),"N/A")</f>
        <v>N/A</v>
      </c>
      <c r="Q313" s="161" t="str">
        <f t="shared" si="39"/>
        <v>N/A</v>
      </c>
      <c r="R313" s="162" t="str">
        <f t="shared" si="40"/>
        <v>N/A</v>
      </c>
      <c r="S313" s="156" t="e">
        <f>VLOOKUP($E313,'Calc 1 - Scaling (Ins,Bank)'!$A:$W,16,FALSE)</f>
        <v>#N/A</v>
      </c>
      <c r="T313" s="160" t="str">
        <f>IFERROR(VLOOKUP($E313,'Calc 1 - Scaling (Ins,Bank)'!$A:$W,17+IF(S313="Revenue",1,IF(S313="Carrying Value",2,0)),FALSE),"N/A")</f>
        <v>N/A</v>
      </c>
      <c r="U313" s="161" t="str">
        <f t="shared" si="41"/>
        <v>N/A</v>
      </c>
      <c r="V313" s="162" t="str">
        <f t="shared" si="42"/>
        <v>N/A</v>
      </c>
      <c r="W313" s="156" t="e">
        <f>VLOOKUP($E313,'Calc 1 - Scaling (Ins,Bank)'!$A:$W,20,FALSE)</f>
        <v>#N/A</v>
      </c>
      <c r="X313" s="160" t="str">
        <f>IFERROR(VLOOKUP($E313,'Calc 1 - Scaling (Ins,Bank)'!$A:$W,21+IF(W313="Revenue",1,IF(W313="Carrying Value",2,0)),FALSE),"N/A")</f>
        <v>N/A</v>
      </c>
      <c r="Y313" s="161" t="str">
        <f t="shared" si="43"/>
        <v>N/A</v>
      </c>
      <c r="Z313" s="162" t="str">
        <f t="shared" si="44"/>
        <v>N/A</v>
      </c>
      <c r="AP313" s="3"/>
    </row>
    <row r="314" spans="1:42" x14ac:dyDescent="0.2">
      <c r="A314" s="68">
        <f t="shared" si="36"/>
        <v>257</v>
      </c>
      <c r="B314" s="154">
        <f>'Input 2 - Inventory'!C264</f>
        <v>0</v>
      </c>
      <c r="C314" s="155">
        <f>'Input 2 - Inventory'!E264</f>
        <v>0</v>
      </c>
      <c r="D314" s="155" t="str">
        <f>IF(OR(LEFT(E314,5)= "Asset",LEFT(E314,5)="Other"),"N/A",'Input 1 - Schedule 1'!B266 &amp; " (Ins/Bank)")</f>
        <v xml:space="preserve"> (Ins/Bank)</v>
      </c>
      <c r="E314" s="156">
        <f>'Input 2 - Inventory'!F264</f>
        <v>0</v>
      </c>
      <c r="F314" s="157">
        <f>'Input 1 - Schedule 1'!AH266</f>
        <v>0</v>
      </c>
      <c r="G314" s="157">
        <f>'Input 2 - Inventory'!R264</f>
        <v>0</v>
      </c>
      <c r="H314" s="157">
        <f>'Input 2 - Inventory'!AG264</f>
        <v>0</v>
      </c>
      <c r="I314" s="158">
        <f>'Input 2 - Inventory'!L264</f>
        <v>0</v>
      </c>
      <c r="J314" s="159">
        <f>'Input 2 - Inventory'!AA264</f>
        <v>0</v>
      </c>
      <c r="K314" s="156" t="e">
        <f>VLOOKUP($E314,'Calc 1 - Scaling (Ins,Bank)'!$A:$W,8,FALSE)</f>
        <v>#N/A</v>
      </c>
      <c r="L314" s="160" t="str">
        <f>IFERROR(VLOOKUP($E314,'Calc 1 - Scaling (Ins,Bank)'!$A:$W,9+IF($K314="Revenue",1,IF(K314="Carrying Value",2,0)),FALSE),"N/A")</f>
        <v>N/A</v>
      </c>
      <c r="M314" s="161" t="str">
        <f t="shared" si="37"/>
        <v>N/A</v>
      </c>
      <c r="N314" s="162" t="str">
        <f t="shared" si="38"/>
        <v>N/A</v>
      </c>
      <c r="O314" s="156" t="e">
        <f>VLOOKUP($E314,'Calc 1 - Scaling (Ins,Bank)'!$A:$W,12,FALSE)</f>
        <v>#N/A</v>
      </c>
      <c r="P314" s="160" t="str">
        <f>IFERROR(VLOOKUP($E314,'Calc 1 - Scaling (Ins,Bank)'!$A:$W,13+IF(O314="Revenue",1,IF(O314="Carrying Value",2,0)),FALSE),"N/A")</f>
        <v>N/A</v>
      </c>
      <c r="Q314" s="161" t="str">
        <f t="shared" si="39"/>
        <v>N/A</v>
      </c>
      <c r="R314" s="162" t="str">
        <f t="shared" si="40"/>
        <v>N/A</v>
      </c>
      <c r="S314" s="156" t="e">
        <f>VLOOKUP($E314,'Calc 1 - Scaling (Ins,Bank)'!$A:$W,16,FALSE)</f>
        <v>#N/A</v>
      </c>
      <c r="T314" s="160" t="str">
        <f>IFERROR(VLOOKUP($E314,'Calc 1 - Scaling (Ins,Bank)'!$A:$W,17+IF(S314="Revenue",1,IF(S314="Carrying Value",2,0)),FALSE),"N/A")</f>
        <v>N/A</v>
      </c>
      <c r="U314" s="161" t="str">
        <f t="shared" si="41"/>
        <v>N/A</v>
      </c>
      <c r="V314" s="162" t="str">
        <f t="shared" si="42"/>
        <v>N/A</v>
      </c>
      <c r="W314" s="156" t="e">
        <f>VLOOKUP($E314,'Calc 1 - Scaling (Ins,Bank)'!$A:$W,20,FALSE)</f>
        <v>#N/A</v>
      </c>
      <c r="X314" s="160" t="str">
        <f>IFERROR(VLOOKUP($E314,'Calc 1 - Scaling (Ins,Bank)'!$A:$W,21+IF(W314="Revenue",1,IF(W314="Carrying Value",2,0)),FALSE),"N/A")</f>
        <v>N/A</v>
      </c>
      <c r="Y314" s="161" t="str">
        <f t="shared" si="43"/>
        <v>N/A</v>
      </c>
      <c r="Z314" s="162" t="str">
        <f t="shared" si="44"/>
        <v>N/A</v>
      </c>
      <c r="AP314" s="3"/>
    </row>
    <row r="315" spans="1:42" x14ac:dyDescent="0.2">
      <c r="A315" s="68">
        <f t="shared" si="36"/>
        <v>258</v>
      </c>
      <c r="B315" s="154">
        <f>'Input 2 - Inventory'!C265</f>
        <v>0</v>
      </c>
      <c r="C315" s="155">
        <f>'Input 2 - Inventory'!E265</f>
        <v>0</v>
      </c>
      <c r="D315" s="155" t="str">
        <f>IF(OR(LEFT(E315,5)= "Asset",LEFT(E315,5)="Other"),"N/A",'Input 1 - Schedule 1'!B267 &amp; " (Ins/Bank)")</f>
        <v xml:space="preserve"> (Ins/Bank)</v>
      </c>
      <c r="E315" s="156">
        <f>'Input 2 - Inventory'!F265</f>
        <v>0</v>
      </c>
      <c r="F315" s="157">
        <f>'Input 1 - Schedule 1'!AH267</f>
        <v>0</v>
      </c>
      <c r="G315" s="157">
        <f>'Input 2 - Inventory'!R265</f>
        <v>0</v>
      </c>
      <c r="H315" s="157">
        <f>'Input 2 - Inventory'!AG265</f>
        <v>0</v>
      </c>
      <c r="I315" s="158">
        <f>'Input 2 - Inventory'!L265</f>
        <v>0</v>
      </c>
      <c r="J315" s="159">
        <f>'Input 2 - Inventory'!AA265</f>
        <v>0</v>
      </c>
      <c r="K315" s="156" t="e">
        <f>VLOOKUP($E315,'Calc 1 - Scaling (Ins,Bank)'!$A:$W,8,FALSE)</f>
        <v>#N/A</v>
      </c>
      <c r="L315" s="160" t="str">
        <f>IFERROR(VLOOKUP($E315,'Calc 1 - Scaling (Ins,Bank)'!$A:$W,9+IF($K315="Revenue",1,IF(K315="Carrying Value",2,0)),FALSE),"N/A")</f>
        <v>N/A</v>
      </c>
      <c r="M315" s="161" t="str">
        <f t="shared" si="37"/>
        <v>N/A</v>
      </c>
      <c r="N315" s="162" t="str">
        <f t="shared" si="38"/>
        <v>N/A</v>
      </c>
      <c r="O315" s="156" t="e">
        <f>VLOOKUP($E315,'Calc 1 - Scaling (Ins,Bank)'!$A:$W,12,FALSE)</f>
        <v>#N/A</v>
      </c>
      <c r="P315" s="160" t="str">
        <f>IFERROR(VLOOKUP($E315,'Calc 1 - Scaling (Ins,Bank)'!$A:$W,13+IF(O315="Revenue",1,IF(O315="Carrying Value",2,0)),FALSE),"N/A")</f>
        <v>N/A</v>
      </c>
      <c r="Q315" s="161" t="str">
        <f t="shared" si="39"/>
        <v>N/A</v>
      </c>
      <c r="R315" s="162" t="str">
        <f t="shared" si="40"/>
        <v>N/A</v>
      </c>
      <c r="S315" s="156" t="e">
        <f>VLOOKUP($E315,'Calc 1 - Scaling (Ins,Bank)'!$A:$W,16,FALSE)</f>
        <v>#N/A</v>
      </c>
      <c r="T315" s="160" t="str">
        <f>IFERROR(VLOOKUP($E315,'Calc 1 - Scaling (Ins,Bank)'!$A:$W,17+IF(S315="Revenue",1,IF(S315="Carrying Value",2,0)),FALSE),"N/A")</f>
        <v>N/A</v>
      </c>
      <c r="U315" s="161" t="str">
        <f t="shared" si="41"/>
        <v>N/A</v>
      </c>
      <c r="V315" s="162" t="str">
        <f t="shared" si="42"/>
        <v>N/A</v>
      </c>
      <c r="W315" s="156" t="e">
        <f>VLOOKUP($E315,'Calc 1 - Scaling (Ins,Bank)'!$A:$W,20,FALSE)</f>
        <v>#N/A</v>
      </c>
      <c r="X315" s="160" t="str">
        <f>IFERROR(VLOOKUP($E315,'Calc 1 - Scaling (Ins,Bank)'!$A:$W,21+IF(W315="Revenue",1,IF(W315="Carrying Value",2,0)),FALSE),"N/A")</f>
        <v>N/A</v>
      </c>
      <c r="Y315" s="161" t="str">
        <f t="shared" si="43"/>
        <v>N/A</v>
      </c>
      <c r="Z315" s="162" t="str">
        <f t="shared" si="44"/>
        <v>N/A</v>
      </c>
      <c r="AP315" s="3"/>
    </row>
    <row r="316" spans="1:42" x14ac:dyDescent="0.2">
      <c r="A316" s="68">
        <f t="shared" si="36"/>
        <v>259</v>
      </c>
      <c r="B316" s="154">
        <f>'Input 2 - Inventory'!C266</f>
        <v>0</v>
      </c>
      <c r="C316" s="155">
        <f>'Input 2 - Inventory'!E266</f>
        <v>0</v>
      </c>
      <c r="D316" s="155" t="str">
        <f>IF(OR(LEFT(E316,5)= "Asset",LEFT(E316,5)="Other"),"N/A",'Input 1 - Schedule 1'!B268 &amp; " (Ins/Bank)")</f>
        <v xml:space="preserve"> (Ins/Bank)</v>
      </c>
      <c r="E316" s="156">
        <f>'Input 2 - Inventory'!F266</f>
        <v>0</v>
      </c>
      <c r="F316" s="157">
        <f>'Input 1 - Schedule 1'!AH268</f>
        <v>0</v>
      </c>
      <c r="G316" s="157">
        <f>'Input 2 - Inventory'!R266</f>
        <v>0</v>
      </c>
      <c r="H316" s="157">
        <f>'Input 2 - Inventory'!AG266</f>
        <v>0</v>
      </c>
      <c r="I316" s="158">
        <f>'Input 2 - Inventory'!L266</f>
        <v>0</v>
      </c>
      <c r="J316" s="159">
        <f>'Input 2 - Inventory'!AA266</f>
        <v>0</v>
      </c>
      <c r="K316" s="156" t="e">
        <f>VLOOKUP($E316,'Calc 1 - Scaling (Ins,Bank)'!$A:$W,8,FALSE)</f>
        <v>#N/A</v>
      </c>
      <c r="L316" s="160" t="str">
        <f>IFERROR(VLOOKUP($E316,'Calc 1 - Scaling (Ins,Bank)'!$A:$W,9+IF($K316="Revenue",1,IF(K316="Carrying Value",2,0)),FALSE),"N/A")</f>
        <v>N/A</v>
      </c>
      <c r="M316" s="161" t="str">
        <f t="shared" si="37"/>
        <v>N/A</v>
      </c>
      <c r="N316" s="162" t="str">
        <f t="shared" si="38"/>
        <v>N/A</v>
      </c>
      <c r="O316" s="156" t="e">
        <f>VLOOKUP($E316,'Calc 1 - Scaling (Ins,Bank)'!$A:$W,12,FALSE)</f>
        <v>#N/A</v>
      </c>
      <c r="P316" s="160" t="str">
        <f>IFERROR(VLOOKUP($E316,'Calc 1 - Scaling (Ins,Bank)'!$A:$W,13+IF(O316="Revenue",1,IF(O316="Carrying Value",2,0)),FALSE),"N/A")</f>
        <v>N/A</v>
      </c>
      <c r="Q316" s="161" t="str">
        <f t="shared" si="39"/>
        <v>N/A</v>
      </c>
      <c r="R316" s="162" t="str">
        <f t="shared" si="40"/>
        <v>N/A</v>
      </c>
      <c r="S316" s="156" t="e">
        <f>VLOOKUP($E316,'Calc 1 - Scaling (Ins,Bank)'!$A:$W,16,FALSE)</f>
        <v>#N/A</v>
      </c>
      <c r="T316" s="160" t="str">
        <f>IFERROR(VLOOKUP($E316,'Calc 1 - Scaling (Ins,Bank)'!$A:$W,17+IF(S316="Revenue",1,IF(S316="Carrying Value",2,0)),FALSE),"N/A")</f>
        <v>N/A</v>
      </c>
      <c r="U316" s="161" t="str">
        <f t="shared" si="41"/>
        <v>N/A</v>
      </c>
      <c r="V316" s="162" t="str">
        <f t="shared" si="42"/>
        <v>N/A</v>
      </c>
      <c r="W316" s="156" t="e">
        <f>VLOOKUP($E316,'Calc 1 - Scaling (Ins,Bank)'!$A:$W,20,FALSE)</f>
        <v>#N/A</v>
      </c>
      <c r="X316" s="160" t="str">
        <f>IFERROR(VLOOKUP($E316,'Calc 1 - Scaling (Ins,Bank)'!$A:$W,21+IF(W316="Revenue",1,IF(W316="Carrying Value",2,0)),FALSE),"N/A")</f>
        <v>N/A</v>
      </c>
      <c r="Y316" s="161" t="str">
        <f t="shared" si="43"/>
        <v>N/A</v>
      </c>
      <c r="Z316" s="162" t="str">
        <f t="shared" si="44"/>
        <v>N/A</v>
      </c>
      <c r="AP316" s="3"/>
    </row>
    <row r="317" spans="1:42" x14ac:dyDescent="0.2">
      <c r="A317" s="68">
        <f t="shared" si="36"/>
        <v>260</v>
      </c>
      <c r="B317" s="154">
        <f>'Input 2 - Inventory'!C267</f>
        <v>0</v>
      </c>
      <c r="C317" s="155">
        <f>'Input 2 - Inventory'!E267</f>
        <v>0</v>
      </c>
      <c r="D317" s="155" t="str">
        <f>IF(OR(LEFT(E317,5)= "Asset",LEFT(E317,5)="Other"),"N/A",'Input 1 - Schedule 1'!B269 &amp; " (Ins/Bank)")</f>
        <v xml:space="preserve"> (Ins/Bank)</v>
      </c>
      <c r="E317" s="156">
        <f>'Input 2 - Inventory'!F267</f>
        <v>0</v>
      </c>
      <c r="F317" s="157">
        <f>'Input 1 - Schedule 1'!AH269</f>
        <v>0</v>
      </c>
      <c r="G317" s="157">
        <f>'Input 2 - Inventory'!R267</f>
        <v>0</v>
      </c>
      <c r="H317" s="157">
        <f>'Input 2 - Inventory'!AG267</f>
        <v>0</v>
      </c>
      <c r="I317" s="158">
        <f>'Input 2 - Inventory'!L267</f>
        <v>0</v>
      </c>
      <c r="J317" s="159">
        <f>'Input 2 - Inventory'!AA267</f>
        <v>0</v>
      </c>
      <c r="K317" s="156" t="e">
        <f>VLOOKUP($E317,'Calc 1 - Scaling (Ins,Bank)'!$A:$W,8,FALSE)</f>
        <v>#N/A</v>
      </c>
      <c r="L317" s="160" t="str">
        <f>IFERROR(VLOOKUP($E317,'Calc 1 - Scaling (Ins,Bank)'!$A:$W,9+IF($K317="Revenue",1,IF(K317="Carrying Value",2,0)),FALSE),"N/A")</f>
        <v>N/A</v>
      </c>
      <c r="M317" s="161" t="str">
        <f t="shared" si="37"/>
        <v>N/A</v>
      </c>
      <c r="N317" s="162" t="str">
        <f t="shared" si="38"/>
        <v>N/A</v>
      </c>
      <c r="O317" s="156" t="e">
        <f>VLOOKUP($E317,'Calc 1 - Scaling (Ins,Bank)'!$A:$W,12,FALSE)</f>
        <v>#N/A</v>
      </c>
      <c r="P317" s="160" t="str">
        <f>IFERROR(VLOOKUP($E317,'Calc 1 - Scaling (Ins,Bank)'!$A:$W,13+IF(O317="Revenue",1,IF(O317="Carrying Value",2,0)),FALSE),"N/A")</f>
        <v>N/A</v>
      </c>
      <c r="Q317" s="161" t="str">
        <f t="shared" si="39"/>
        <v>N/A</v>
      </c>
      <c r="R317" s="162" t="str">
        <f t="shared" si="40"/>
        <v>N/A</v>
      </c>
      <c r="S317" s="156" t="e">
        <f>VLOOKUP($E317,'Calc 1 - Scaling (Ins,Bank)'!$A:$W,16,FALSE)</f>
        <v>#N/A</v>
      </c>
      <c r="T317" s="160" t="str">
        <f>IFERROR(VLOOKUP($E317,'Calc 1 - Scaling (Ins,Bank)'!$A:$W,17+IF(S317="Revenue",1,IF(S317="Carrying Value",2,0)),FALSE),"N/A")</f>
        <v>N/A</v>
      </c>
      <c r="U317" s="161" t="str">
        <f t="shared" si="41"/>
        <v>N/A</v>
      </c>
      <c r="V317" s="162" t="str">
        <f t="shared" si="42"/>
        <v>N/A</v>
      </c>
      <c r="W317" s="156" t="e">
        <f>VLOOKUP($E317,'Calc 1 - Scaling (Ins,Bank)'!$A:$W,20,FALSE)</f>
        <v>#N/A</v>
      </c>
      <c r="X317" s="160" t="str">
        <f>IFERROR(VLOOKUP($E317,'Calc 1 - Scaling (Ins,Bank)'!$A:$W,21+IF(W317="Revenue",1,IF(W317="Carrying Value",2,0)),FALSE),"N/A")</f>
        <v>N/A</v>
      </c>
      <c r="Y317" s="161" t="str">
        <f t="shared" si="43"/>
        <v>N/A</v>
      </c>
      <c r="Z317" s="162" t="str">
        <f t="shared" si="44"/>
        <v>N/A</v>
      </c>
      <c r="AP317" s="3"/>
    </row>
    <row r="318" spans="1:42" x14ac:dyDescent="0.2">
      <c r="A318" s="68">
        <f t="shared" ref="A318:A381" si="45">A317+1</f>
        <v>261</v>
      </c>
      <c r="B318" s="154">
        <f>'Input 2 - Inventory'!C268</f>
        <v>0</v>
      </c>
      <c r="C318" s="155">
        <f>'Input 2 - Inventory'!E268</f>
        <v>0</v>
      </c>
      <c r="D318" s="155" t="str">
        <f>IF(OR(LEFT(E318,5)= "Asset",LEFT(E318,5)="Other"),"N/A",'Input 1 - Schedule 1'!B270 &amp; " (Ins/Bank)")</f>
        <v xml:space="preserve"> (Ins/Bank)</v>
      </c>
      <c r="E318" s="156">
        <f>'Input 2 - Inventory'!F268</f>
        <v>0</v>
      </c>
      <c r="F318" s="157">
        <f>'Input 1 - Schedule 1'!AH270</f>
        <v>0</v>
      </c>
      <c r="G318" s="157">
        <f>'Input 2 - Inventory'!R268</f>
        <v>0</v>
      </c>
      <c r="H318" s="157">
        <f>'Input 2 - Inventory'!AG268</f>
        <v>0</v>
      </c>
      <c r="I318" s="158">
        <f>'Input 2 - Inventory'!L268</f>
        <v>0</v>
      </c>
      <c r="J318" s="159">
        <f>'Input 2 - Inventory'!AA268</f>
        <v>0</v>
      </c>
      <c r="K318" s="156" t="e">
        <f>VLOOKUP($E318,'Calc 1 - Scaling (Ins,Bank)'!$A:$W,8,FALSE)</f>
        <v>#N/A</v>
      </c>
      <c r="L318" s="160" t="str">
        <f>IFERROR(VLOOKUP($E318,'Calc 1 - Scaling (Ins,Bank)'!$A:$W,9+IF($K318="Revenue",1,IF(K318="Carrying Value",2,0)),FALSE),"N/A")</f>
        <v>N/A</v>
      </c>
      <c r="M318" s="161" t="str">
        <f t="shared" ref="M318:M381" si="46">IF(L318="N/A","N/A",MAX(0,IF(OR(K318="XS Scalar",K318="Pure Scalar"),$H318*L318,IF(K318="Carrying Value",L318*$G318,$F318*L318))))</f>
        <v>N/A</v>
      </c>
      <c r="N318" s="162" t="str">
        <f t="shared" ref="N318:N381" si="47">IF(L318="N/A","N/A",IF(K318="XS Scalar",$G318-($H318-$M318),$G318))</f>
        <v>N/A</v>
      </c>
      <c r="O318" s="156" t="e">
        <f>VLOOKUP($E318,'Calc 1 - Scaling (Ins,Bank)'!$A:$W,12,FALSE)</f>
        <v>#N/A</v>
      </c>
      <c r="P318" s="160" t="str">
        <f>IFERROR(VLOOKUP($E318,'Calc 1 - Scaling (Ins,Bank)'!$A:$W,13+IF(O318="Revenue",1,IF(O318="Carrying Value",2,0)),FALSE),"N/A")</f>
        <v>N/A</v>
      </c>
      <c r="Q318" s="161" t="str">
        <f t="shared" ref="Q318:Q381" si="48">IF(P318="N/A","N/A",MAX(0,IF(OR(O318="XS Scalar",O318="Pure Scalar"),$H318*P318,IF(O318="Carrying Value",P318*$G318,$F318*P318))))</f>
        <v>N/A</v>
      </c>
      <c r="R318" s="162" t="str">
        <f t="shared" ref="R318:R381" si="49">IF(P318="N/A","N/A",IF(O318="XS Scalar",$G318-($H318-$M318),$G318))</f>
        <v>N/A</v>
      </c>
      <c r="S318" s="156" t="e">
        <f>VLOOKUP($E318,'Calc 1 - Scaling (Ins,Bank)'!$A:$W,16,FALSE)</f>
        <v>#N/A</v>
      </c>
      <c r="T318" s="160" t="str">
        <f>IFERROR(VLOOKUP($E318,'Calc 1 - Scaling (Ins,Bank)'!$A:$W,17+IF(S318="Revenue",1,IF(S318="Carrying Value",2,0)),FALSE),"N/A")</f>
        <v>N/A</v>
      </c>
      <c r="U318" s="161" t="str">
        <f t="shared" ref="U318:U381" si="50">IF(T318="N/A","N/A",MAX(0,IF(OR(S318="XS Scalar",S318="Pure Scalar"),$H318*T318,IF(S318="Carrying Value",T318*$G318,$F318*T318))))</f>
        <v>N/A</v>
      </c>
      <c r="V318" s="162" t="str">
        <f t="shared" ref="V318:V381" si="51">IF(T318="N/A","N/A",IF(S318="XS Scalar",$G318-($H318-$M318),$G318))</f>
        <v>N/A</v>
      </c>
      <c r="W318" s="156" t="e">
        <f>VLOOKUP($E318,'Calc 1 - Scaling (Ins,Bank)'!$A:$W,20,FALSE)</f>
        <v>#N/A</v>
      </c>
      <c r="X318" s="160" t="str">
        <f>IFERROR(VLOOKUP($E318,'Calc 1 - Scaling (Ins,Bank)'!$A:$W,21+IF(W318="Revenue",1,IF(W318="Carrying Value",2,0)),FALSE),"N/A")</f>
        <v>N/A</v>
      </c>
      <c r="Y318" s="161" t="str">
        <f t="shared" ref="Y318:Y381" si="52">IF(X318="N/A","N/A",MAX(0,IF(OR(W318="XS Scalar",W318="Pure Scalar"),$H318*X318,IF(W318="Carrying Value",X318*$G318,$F318*X318))))</f>
        <v>N/A</v>
      </c>
      <c r="Z318" s="162" t="str">
        <f t="shared" ref="Z318:Z381" si="53">IF(X318="N/A","N/A",IF(W318="XS Scalar",$G318-($H318-$M318),$G318))</f>
        <v>N/A</v>
      </c>
      <c r="AP318" s="3"/>
    </row>
    <row r="319" spans="1:42" x14ac:dyDescent="0.2">
      <c r="A319" s="68">
        <f t="shared" si="45"/>
        <v>262</v>
      </c>
      <c r="B319" s="154">
        <f>'Input 2 - Inventory'!C269</f>
        <v>0</v>
      </c>
      <c r="C319" s="155">
        <f>'Input 2 - Inventory'!E269</f>
        <v>0</v>
      </c>
      <c r="D319" s="155" t="str">
        <f>IF(OR(LEFT(E319,5)= "Asset",LEFT(E319,5)="Other"),"N/A",'Input 1 - Schedule 1'!B271 &amp; " (Ins/Bank)")</f>
        <v xml:space="preserve"> (Ins/Bank)</v>
      </c>
      <c r="E319" s="156">
        <f>'Input 2 - Inventory'!F269</f>
        <v>0</v>
      </c>
      <c r="F319" s="157">
        <f>'Input 1 - Schedule 1'!AH271</f>
        <v>0</v>
      </c>
      <c r="G319" s="157">
        <f>'Input 2 - Inventory'!R269</f>
        <v>0</v>
      </c>
      <c r="H319" s="157">
        <f>'Input 2 - Inventory'!AG269</f>
        <v>0</v>
      </c>
      <c r="I319" s="158">
        <f>'Input 2 - Inventory'!L269</f>
        <v>0</v>
      </c>
      <c r="J319" s="159">
        <f>'Input 2 - Inventory'!AA269</f>
        <v>0</v>
      </c>
      <c r="K319" s="156" t="e">
        <f>VLOOKUP($E319,'Calc 1 - Scaling (Ins,Bank)'!$A:$W,8,FALSE)</f>
        <v>#N/A</v>
      </c>
      <c r="L319" s="160" t="str">
        <f>IFERROR(VLOOKUP($E319,'Calc 1 - Scaling (Ins,Bank)'!$A:$W,9+IF($K319="Revenue",1,IF(K319="Carrying Value",2,0)),FALSE),"N/A")</f>
        <v>N/A</v>
      </c>
      <c r="M319" s="161" t="str">
        <f t="shared" si="46"/>
        <v>N/A</v>
      </c>
      <c r="N319" s="162" t="str">
        <f t="shared" si="47"/>
        <v>N/A</v>
      </c>
      <c r="O319" s="156" t="e">
        <f>VLOOKUP($E319,'Calc 1 - Scaling (Ins,Bank)'!$A:$W,12,FALSE)</f>
        <v>#N/A</v>
      </c>
      <c r="P319" s="160" t="str">
        <f>IFERROR(VLOOKUP($E319,'Calc 1 - Scaling (Ins,Bank)'!$A:$W,13+IF(O319="Revenue",1,IF(O319="Carrying Value",2,0)),FALSE),"N/A")</f>
        <v>N/A</v>
      </c>
      <c r="Q319" s="161" t="str">
        <f t="shared" si="48"/>
        <v>N/A</v>
      </c>
      <c r="R319" s="162" t="str">
        <f t="shared" si="49"/>
        <v>N/A</v>
      </c>
      <c r="S319" s="156" t="e">
        <f>VLOOKUP($E319,'Calc 1 - Scaling (Ins,Bank)'!$A:$W,16,FALSE)</f>
        <v>#N/A</v>
      </c>
      <c r="T319" s="160" t="str">
        <f>IFERROR(VLOOKUP($E319,'Calc 1 - Scaling (Ins,Bank)'!$A:$W,17+IF(S319="Revenue",1,IF(S319="Carrying Value",2,0)),FALSE),"N/A")</f>
        <v>N/A</v>
      </c>
      <c r="U319" s="161" t="str">
        <f t="shared" si="50"/>
        <v>N/A</v>
      </c>
      <c r="V319" s="162" t="str">
        <f t="shared" si="51"/>
        <v>N/A</v>
      </c>
      <c r="W319" s="156" t="e">
        <f>VLOOKUP($E319,'Calc 1 - Scaling (Ins,Bank)'!$A:$W,20,FALSE)</f>
        <v>#N/A</v>
      </c>
      <c r="X319" s="160" t="str">
        <f>IFERROR(VLOOKUP($E319,'Calc 1 - Scaling (Ins,Bank)'!$A:$W,21+IF(W319="Revenue",1,IF(W319="Carrying Value",2,0)),FALSE),"N/A")</f>
        <v>N/A</v>
      </c>
      <c r="Y319" s="161" t="str">
        <f t="shared" si="52"/>
        <v>N/A</v>
      </c>
      <c r="Z319" s="162" t="str">
        <f t="shared" si="53"/>
        <v>N/A</v>
      </c>
      <c r="AP319" s="3"/>
    </row>
    <row r="320" spans="1:42" x14ac:dyDescent="0.2">
      <c r="A320" s="68">
        <f t="shared" si="45"/>
        <v>263</v>
      </c>
      <c r="B320" s="154">
        <f>'Input 2 - Inventory'!C270</f>
        <v>0</v>
      </c>
      <c r="C320" s="155">
        <f>'Input 2 - Inventory'!E270</f>
        <v>0</v>
      </c>
      <c r="D320" s="155" t="str">
        <f>IF(OR(LEFT(E320,5)= "Asset",LEFT(E320,5)="Other"),"N/A",'Input 1 - Schedule 1'!B272 &amp; " (Ins/Bank)")</f>
        <v xml:space="preserve"> (Ins/Bank)</v>
      </c>
      <c r="E320" s="156">
        <f>'Input 2 - Inventory'!F270</f>
        <v>0</v>
      </c>
      <c r="F320" s="157">
        <f>'Input 1 - Schedule 1'!AH272</f>
        <v>0</v>
      </c>
      <c r="G320" s="157">
        <f>'Input 2 - Inventory'!R270</f>
        <v>0</v>
      </c>
      <c r="H320" s="157">
        <f>'Input 2 - Inventory'!AG270</f>
        <v>0</v>
      </c>
      <c r="I320" s="158">
        <f>'Input 2 - Inventory'!L270</f>
        <v>0</v>
      </c>
      <c r="J320" s="159">
        <f>'Input 2 - Inventory'!AA270</f>
        <v>0</v>
      </c>
      <c r="K320" s="156" t="e">
        <f>VLOOKUP($E320,'Calc 1 - Scaling (Ins,Bank)'!$A:$W,8,FALSE)</f>
        <v>#N/A</v>
      </c>
      <c r="L320" s="160" t="str">
        <f>IFERROR(VLOOKUP($E320,'Calc 1 - Scaling (Ins,Bank)'!$A:$W,9+IF($K320="Revenue",1,IF(K320="Carrying Value",2,0)),FALSE),"N/A")</f>
        <v>N/A</v>
      </c>
      <c r="M320" s="161" t="str">
        <f t="shared" si="46"/>
        <v>N/A</v>
      </c>
      <c r="N320" s="162" t="str">
        <f t="shared" si="47"/>
        <v>N/A</v>
      </c>
      <c r="O320" s="156" t="e">
        <f>VLOOKUP($E320,'Calc 1 - Scaling (Ins,Bank)'!$A:$W,12,FALSE)</f>
        <v>#N/A</v>
      </c>
      <c r="P320" s="160" t="str">
        <f>IFERROR(VLOOKUP($E320,'Calc 1 - Scaling (Ins,Bank)'!$A:$W,13+IF(O320="Revenue",1,IF(O320="Carrying Value",2,0)),FALSE),"N/A")</f>
        <v>N/A</v>
      </c>
      <c r="Q320" s="161" t="str">
        <f t="shared" si="48"/>
        <v>N/A</v>
      </c>
      <c r="R320" s="162" t="str">
        <f t="shared" si="49"/>
        <v>N/A</v>
      </c>
      <c r="S320" s="156" t="e">
        <f>VLOOKUP($E320,'Calc 1 - Scaling (Ins,Bank)'!$A:$W,16,FALSE)</f>
        <v>#N/A</v>
      </c>
      <c r="T320" s="160" t="str">
        <f>IFERROR(VLOOKUP($E320,'Calc 1 - Scaling (Ins,Bank)'!$A:$W,17+IF(S320="Revenue",1,IF(S320="Carrying Value",2,0)),FALSE),"N/A")</f>
        <v>N/A</v>
      </c>
      <c r="U320" s="161" t="str">
        <f t="shared" si="50"/>
        <v>N/A</v>
      </c>
      <c r="V320" s="162" t="str">
        <f t="shared" si="51"/>
        <v>N/A</v>
      </c>
      <c r="W320" s="156" t="e">
        <f>VLOOKUP($E320,'Calc 1 - Scaling (Ins,Bank)'!$A:$W,20,FALSE)</f>
        <v>#N/A</v>
      </c>
      <c r="X320" s="160" t="str">
        <f>IFERROR(VLOOKUP($E320,'Calc 1 - Scaling (Ins,Bank)'!$A:$W,21+IF(W320="Revenue",1,IF(W320="Carrying Value",2,0)),FALSE),"N/A")</f>
        <v>N/A</v>
      </c>
      <c r="Y320" s="161" t="str">
        <f t="shared" si="52"/>
        <v>N/A</v>
      </c>
      <c r="Z320" s="162" t="str">
        <f t="shared" si="53"/>
        <v>N/A</v>
      </c>
      <c r="AP320" s="3"/>
    </row>
    <row r="321" spans="1:42" x14ac:dyDescent="0.2">
      <c r="A321" s="68">
        <f t="shared" si="45"/>
        <v>264</v>
      </c>
      <c r="B321" s="154">
        <f>'Input 2 - Inventory'!C271</f>
        <v>0</v>
      </c>
      <c r="C321" s="155">
        <f>'Input 2 - Inventory'!E271</f>
        <v>0</v>
      </c>
      <c r="D321" s="155" t="str">
        <f>IF(OR(LEFT(E321,5)= "Asset",LEFT(E321,5)="Other"),"N/A",'Input 1 - Schedule 1'!B273 &amp; " (Ins/Bank)")</f>
        <v xml:space="preserve"> (Ins/Bank)</v>
      </c>
      <c r="E321" s="156">
        <f>'Input 2 - Inventory'!F271</f>
        <v>0</v>
      </c>
      <c r="F321" s="157">
        <f>'Input 1 - Schedule 1'!AH273</f>
        <v>0</v>
      </c>
      <c r="G321" s="157">
        <f>'Input 2 - Inventory'!R271</f>
        <v>0</v>
      </c>
      <c r="H321" s="157">
        <f>'Input 2 - Inventory'!AG271</f>
        <v>0</v>
      </c>
      <c r="I321" s="158">
        <f>'Input 2 - Inventory'!L271</f>
        <v>0</v>
      </c>
      <c r="J321" s="159">
        <f>'Input 2 - Inventory'!AA271</f>
        <v>0</v>
      </c>
      <c r="K321" s="156" t="e">
        <f>VLOOKUP($E321,'Calc 1 - Scaling (Ins,Bank)'!$A:$W,8,FALSE)</f>
        <v>#N/A</v>
      </c>
      <c r="L321" s="160" t="str">
        <f>IFERROR(VLOOKUP($E321,'Calc 1 - Scaling (Ins,Bank)'!$A:$W,9+IF($K321="Revenue",1,IF(K321="Carrying Value",2,0)),FALSE),"N/A")</f>
        <v>N/A</v>
      </c>
      <c r="M321" s="161" t="str">
        <f t="shared" si="46"/>
        <v>N/A</v>
      </c>
      <c r="N321" s="162" t="str">
        <f t="shared" si="47"/>
        <v>N/A</v>
      </c>
      <c r="O321" s="156" t="e">
        <f>VLOOKUP($E321,'Calc 1 - Scaling (Ins,Bank)'!$A:$W,12,FALSE)</f>
        <v>#N/A</v>
      </c>
      <c r="P321" s="160" t="str">
        <f>IFERROR(VLOOKUP($E321,'Calc 1 - Scaling (Ins,Bank)'!$A:$W,13+IF(O321="Revenue",1,IF(O321="Carrying Value",2,0)),FALSE),"N/A")</f>
        <v>N/A</v>
      </c>
      <c r="Q321" s="161" t="str">
        <f t="shared" si="48"/>
        <v>N/A</v>
      </c>
      <c r="R321" s="162" t="str">
        <f t="shared" si="49"/>
        <v>N/A</v>
      </c>
      <c r="S321" s="156" t="e">
        <f>VLOOKUP($E321,'Calc 1 - Scaling (Ins,Bank)'!$A:$W,16,FALSE)</f>
        <v>#N/A</v>
      </c>
      <c r="T321" s="160" t="str">
        <f>IFERROR(VLOOKUP($E321,'Calc 1 - Scaling (Ins,Bank)'!$A:$W,17+IF(S321="Revenue",1,IF(S321="Carrying Value",2,0)),FALSE),"N/A")</f>
        <v>N/A</v>
      </c>
      <c r="U321" s="161" t="str">
        <f t="shared" si="50"/>
        <v>N/A</v>
      </c>
      <c r="V321" s="162" t="str">
        <f t="shared" si="51"/>
        <v>N/A</v>
      </c>
      <c r="W321" s="156" t="e">
        <f>VLOOKUP($E321,'Calc 1 - Scaling (Ins,Bank)'!$A:$W,20,FALSE)</f>
        <v>#N/A</v>
      </c>
      <c r="X321" s="160" t="str">
        <f>IFERROR(VLOOKUP($E321,'Calc 1 - Scaling (Ins,Bank)'!$A:$W,21+IF(W321="Revenue",1,IF(W321="Carrying Value",2,0)),FALSE),"N/A")</f>
        <v>N/A</v>
      </c>
      <c r="Y321" s="161" t="str">
        <f t="shared" si="52"/>
        <v>N/A</v>
      </c>
      <c r="Z321" s="162" t="str">
        <f t="shared" si="53"/>
        <v>N/A</v>
      </c>
      <c r="AP321" s="3"/>
    </row>
    <row r="322" spans="1:42" x14ac:dyDescent="0.2">
      <c r="A322" s="68">
        <f t="shared" si="45"/>
        <v>265</v>
      </c>
      <c r="B322" s="154">
        <f>'Input 2 - Inventory'!C272</f>
        <v>0</v>
      </c>
      <c r="C322" s="155">
        <f>'Input 2 - Inventory'!E272</f>
        <v>0</v>
      </c>
      <c r="D322" s="155" t="str">
        <f>IF(OR(LEFT(E322,5)= "Asset",LEFT(E322,5)="Other"),"N/A",'Input 1 - Schedule 1'!B274 &amp; " (Ins/Bank)")</f>
        <v xml:space="preserve"> (Ins/Bank)</v>
      </c>
      <c r="E322" s="156">
        <f>'Input 2 - Inventory'!F272</f>
        <v>0</v>
      </c>
      <c r="F322" s="157">
        <f>'Input 1 - Schedule 1'!AH274</f>
        <v>0</v>
      </c>
      <c r="G322" s="157">
        <f>'Input 2 - Inventory'!R272</f>
        <v>0</v>
      </c>
      <c r="H322" s="157">
        <f>'Input 2 - Inventory'!AG272</f>
        <v>0</v>
      </c>
      <c r="I322" s="158">
        <f>'Input 2 - Inventory'!L272</f>
        <v>0</v>
      </c>
      <c r="J322" s="159">
        <f>'Input 2 - Inventory'!AA272</f>
        <v>0</v>
      </c>
      <c r="K322" s="156" t="e">
        <f>VLOOKUP($E322,'Calc 1 - Scaling (Ins,Bank)'!$A:$W,8,FALSE)</f>
        <v>#N/A</v>
      </c>
      <c r="L322" s="160" t="str">
        <f>IFERROR(VLOOKUP($E322,'Calc 1 - Scaling (Ins,Bank)'!$A:$W,9+IF($K322="Revenue",1,IF(K322="Carrying Value",2,0)),FALSE),"N/A")</f>
        <v>N/A</v>
      </c>
      <c r="M322" s="161" t="str">
        <f t="shared" si="46"/>
        <v>N/A</v>
      </c>
      <c r="N322" s="162" t="str">
        <f t="shared" si="47"/>
        <v>N/A</v>
      </c>
      <c r="O322" s="156" t="e">
        <f>VLOOKUP($E322,'Calc 1 - Scaling (Ins,Bank)'!$A:$W,12,FALSE)</f>
        <v>#N/A</v>
      </c>
      <c r="P322" s="160" t="str">
        <f>IFERROR(VLOOKUP($E322,'Calc 1 - Scaling (Ins,Bank)'!$A:$W,13+IF(O322="Revenue",1,IF(O322="Carrying Value",2,0)),FALSE),"N/A")</f>
        <v>N/A</v>
      </c>
      <c r="Q322" s="161" t="str">
        <f t="shared" si="48"/>
        <v>N/A</v>
      </c>
      <c r="R322" s="162" t="str">
        <f t="shared" si="49"/>
        <v>N/A</v>
      </c>
      <c r="S322" s="156" t="e">
        <f>VLOOKUP($E322,'Calc 1 - Scaling (Ins,Bank)'!$A:$W,16,FALSE)</f>
        <v>#N/A</v>
      </c>
      <c r="T322" s="160" t="str">
        <f>IFERROR(VLOOKUP($E322,'Calc 1 - Scaling (Ins,Bank)'!$A:$W,17+IF(S322="Revenue",1,IF(S322="Carrying Value",2,0)),FALSE),"N/A")</f>
        <v>N/A</v>
      </c>
      <c r="U322" s="161" t="str">
        <f t="shared" si="50"/>
        <v>N/A</v>
      </c>
      <c r="V322" s="162" t="str">
        <f t="shared" si="51"/>
        <v>N/A</v>
      </c>
      <c r="W322" s="156" t="e">
        <f>VLOOKUP($E322,'Calc 1 - Scaling (Ins,Bank)'!$A:$W,20,FALSE)</f>
        <v>#N/A</v>
      </c>
      <c r="X322" s="160" t="str">
        <f>IFERROR(VLOOKUP($E322,'Calc 1 - Scaling (Ins,Bank)'!$A:$W,21+IF(W322="Revenue",1,IF(W322="Carrying Value",2,0)),FALSE),"N/A")</f>
        <v>N/A</v>
      </c>
      <c r="Y322" s="161" t="str">
        <f t="shared" si="52"/>
        <v>N/A</v>
      </c>
      <c r="Z322" s="162" t="str">
        <f t="shared" si="53"/>
        <v>N/A</v>
      </c>
      <c r="AP322" s="3"/>
    </row>
    <row r="323" spans="1:42" x14ac:dyDescent="0.2">
      <c r="A323" s="68">
        <f t="shared" si="45"/>
        <v>266</v>
      </c>
      <c r="B323" s="154">
        <f>'Input 2 - Inventory'!C273</f>
        <v>0</v>
      </c>
      <c r="C323" s="155">
        <f>'Input 2 - Inventory'!E273</f>
        <v>0</v>
      </c>
      <c r="D323" s="155" t="str">
        <f>IF(OR(LEFT(E323,5)= "Asset",LEFT(E323,5)="Other"),"N/A",'Input 1 - Schedule 1'!B275 &amp; " (Ins/Bank)")</f>
        <v xml:space="preserve"> (Ins/Bank)</v>
      </c>
      <c r="E323" s="156">
        <f>'Input 2 - Inventory'!F273</f>
        <v>0</v>
      </c>
      <c r="F323" s="157">
        <f>'Input 1 - Schedule 1'!AH275</f>
        <v>0</v>
      </c>
      <c r="G323" s="157">
        <f>'Input 2 - Inventory'!R273</f>
        <v>0</v>
      </c>
      <c r="H323" s="157">
        <f>'Input 2 - Inventory'!AG273</f>
        <v>0</v>
      </c>
      <c r="I323" s="158">
        <f>'Input 2 - Inventory'!L273</f>
        <v>0</v>
      </c>
      <c r="J323" s="159">
        <f>'Input 2 - Inventory'!AA273</f>
        <v>0</v>
      </c>
      <c r="K323" s="156" t="e">
        <f>VLOOKUP($E323,'Calc 1 - Scaling (Ins,Bank)'!$A:$W,8,FALSE)</f>
        <v>#N/A</v>
      </c>
      <c r="L323" s="160" t="str">
        <f>IFERROR(VLOOKUP($E323,'Calc 1 - Scaling (Ins,Bank)'!$A:$W,9+IF($K323="Revenue",1,IF(K323="Carrying Value",2,0)),FALSE),"N/A")</f>
        <v>N/A</v>
      </c>
      <c r="M323" s="161" t="str">
        <f t="shared" si="46"/>
        <v>N/A</v>
      </c>
      <c r="N323" s="162" t="str">
        <f t="shared" si="47"/>
        <v>N/A</v>
      </c>
      <c r="O323" s="156" t="e">
        <f>VLOOKUP($E323,'Calc 1 - Scaling (Ins,Bank)'!$A:$W,12,FALSE)</f>
        <v>#N/A</v>
      </c>
      <c r="P323" s="160" t="str">
        <f>IFERROR(VLOOKUP($E323,'Calc 1 - Scaling (Ins,Bank)'!$A:$W,13+IF(O323="Revenue",1,IF(O323="Carrying Value",2,0)),FALSE),"N/A")</f>
        <v>N/A</v>
      </c>
      <c r="Q323" s="161" t="str">
        <f t="shared" si="48"/>
        <v>N/A</v>
      </c>
      <c r="R323" s="162" t="str">
        <f t="shared" si="49"/>
        <v>N/A</v>
      </c>
      <c r="S323" s="156" t="e">
        <f>VLOOKUP($E323,'Calc 1 - Scaling (Ins,Bank)'!$A:$W,16,FALSE)</f>
        <v>#N/A</v>
      </c>
      <c r="T323" s="160" t="str">
        <f>IFERROR(VLOOKUP($E323,'Calc 1 - Scaling (Ins,Bank)'!$A:$W,17+IF(S323="Revenue",1,IF(S323="Carrying Value",2,0)),FALSE),"N/A")</f>
        <v>N/A</v>
      </c>
      <c r="U323" s="161" t="str">
        <f t="shared" si="50"/>
        <v>N/A</v>
      </c>
      <c r="V323" s="162" t="str">
        <f t="shared" si="51"/>
        <v>N/A</v>
      </c>
      <c r="W323" s="156" t="e">
        <f>VLOOKUP($E323,'Calc 1 - Scaling (Ins,Bank)'!$A:$W,20,FALSE)</f>
        <v>#N/A</v>
      </c>
      <c r="X323" s="160" t="str">
        <f>IFERROR(VLOOKUP($E323,'Calc 1 - Scaling (Ins,Bank)'!$A:$W,21+IF(W323="Revenue",1,IF(W323="Carrying Value",2,0)),FALSE),"N/A")</f>
        <v>N/A</v>
      </c>
      <c r="Y323" s="161" t="str">
        <f t="shared" si="52"/>
        <v>N/A</v>
      </c>
      <c r="Z323" s="162" t="str">
        <f t="shared" si="53"/>
        <v>N/A</v>
      </c>
      <c r="AP323" s="3"/>
    </row>
    <row r="324" spans="1:42" x14ac:dyDescent="0.2">
      <c r="A324" s="68">
        <f t="shared" si="45"/>
        <v>267</v>
      </c>
      <c r="B324" s="154">
        <f>'Input 2 - Inventory'!C274</f>
        <v>0</v>
      </c>
      <c r="C324" s="155">
        <f>'Input 2 - Inventory'!E274</f>
        <v>0</v>
      </c>
      <c r="D324" s="155" t="str">
        <f>IF(OR(LEFT(E324,5)= "Asset",LEFT(E324,5)="Other"),"N/A",'Input 1 - Schedule 1'!B276 &amp; " (Ins/Bank)")</f>
        <v xml:space="preserve"> (Ins/Bank)</v>
      </c>
      <c r="E324" s="156">
        <f>'Input 2 - Inventory'!F274</f>
        <v>0</v>
      </c>
      <c r="F324" s="157">
        <f>'Input 1 - Schedule 1'!AH276</f>
        <v>0</v>
      </c>
      <c r="G324" s="157">
        <f>'Input 2 - Inventory'!R274</f>
        <v>0</v>
      </c>
      <c r="H324" s="157">
        <f>'Input 2 - Inventory'!AG274</f>
        <v>0</v>
      </c>
      <c r="I324" s="158">
        <f>'Input 2 - Inventory'!L274</f>
        <v>0</v>
      </c>
      <c r="J324" s="159">
        <f>'Input 2 - Inventory'!AA274</f>
        <v>0</v>
      </c>
      <c r="K324" s="156" t="e">
        <f>VLOOKUP($E324,'Calc 1 - Scaling (Ins,Bank)'!$A:$W,8,FALSE)</f>
        <v>#N/A</v>
      </c>
      <c r="L324" s="160" t="str">
        <f>IFERROR(VLOOKUP($E324,'Calc 1 - Scaling (Ins,Bank)'!$A:$W,9+IF($K324="Revenue",1,IF(K324="Carrying Value",2,0)),FALSE),"N/A")</f>
        <v>N/A</v>
      </c>
      <c r="M324" s="161" t="str">
        <f t="shared" si="46"/>
        <v>N/A</v>
      </c>
      <c r="N324" s="162" t="str">
        <f t="shared" si="47"/>
        <v>N/A</v>
      </c>
      <c r="O324" s="156" t="e">
        <f>VLOOKUP($E324,'Calc 1 - Scaling (Ins,Bank)'!$A:$W,12,FALSE)</f>
        <v>#N/A</v>
      </c>
      <c r="P324" s="160" t="str">
        <f>IFERROR(VLOOKUP($E324,'Calc 1 - Scaling (Ins,Bank)'!$A:$W,13+IF(O324="Revenue",1,IF(O324="Carrying Value",2,0)),FALSE),"N/A")</f>
        <v>N/A</v>
      </c>
      <c r="Q324" s="161" t="str">
        <f t="shared" si="48"/>
        <v>N/A</v>
      </c>
      <c r="R324" s="162" t="str">
        <f t="shared" si="49"/>
        <v>N/A</v>
      </c>
      <c r="S324" s="156" t="e">
        <f>VLOOKUP($E324,'Calc 1 - Scaling (Ins,Bank)'!$A:$W,16,FALSE)</f>
        <v>#N/A</v>
      </c>
      <c r="T324" s="160" t="str">
        <f>IFERROR(VLOOKUP($E324,'Calc 1 - Scaling (Ins,Bank)'!$A:$W,17+IF(S324="Revenue",1,IF(S324="Carrying Value",2,0)),FALSE),"N/A")</f>
        <v>N/A</v>
      </c>
      <c r="U324" s="161" t="str">
        <f t="shared" si="50"/>
        <v>N/A</v>
      </c>
      <c r="V324" s="162" t="str">
        <f t="shared" si="51"/>
        <v>N/A</v>
      </c>
      <c r="W324" s="156" t="e">
        <f>VLOOKUP($E324,'Calc 1 - Scaling (Ins,Bank)'!$A:$W,20,FALSE)</f>
        <v>#N/A</v>
      </c>
      <c r="X324" s="160" t="str">
        <f>IFERROR(VLOOKUP($E324,'Calc 1 - Scaling (Ins,Bank)'!$A:$W,21+IF(W324="Revenue",1,IF(W324="Carrying Value",2,0)),FALSE),"N/A")</f>
        <v>N/A</v>
      </c>
      <c r="Y324" s="161" t="str">
        <f t="shared" si="52"/>
        <v>N/A</v>
      </c>
      <c r="Z324" s="162" t="str">
        <f t="shared" si="53"/>
        <v>N/A</v>
      </c>
      <c r="AP324" s="3"/>
    </row>
    <row r="325" spans="1:42" x14ac:dyDescent="0.2">
      <c r="A325" s="68">
        <f t="shared" si="45"/>
        <v>268</v>
      </c>
      <c r="B325" s="154">
        <f>'Input 2 - Inventory'!C275</f>
        <v>0</v>
      </c>
      <c r="C325" s="155">
        <f>'Input 2 - Inventory'!E275</f>
        <v>0</v>
      </c>
      <c r="D325" s="155" t="str">
        <f>IF(OR(LEFT(E325,5)= "Asset",LEFT(E325,5)="Other"),"N/A",'Input 1 - Schedule 1'!B277 &amp; " (Ins/Bank)")</f>
        <v xml:space="preserve"> (Ins/Bank)</v>
      </c>
      <c r="E325" s="156">
        <f>'Input 2 - Inventory'!F275</f>
        <v>0</v>
      </c>
      <c r="F325" s="157">
        <f>'Input 1 - Schedule 1'!AH277</f>
        <v>0</v>
      </c>
      <c r="G325" s="157">
        <f>'Input 2 - Inventory'!R275</f>
        <v>0</v>
      </c>
      <c r="H325" s="157">
        <f>'Input 2 - Inventory'!AG275</f>
        <v>0</v>
      </c>
      <c r="I325" s="158">
        <f>'Input 2 - Inventory'!L275</f>
        <v>0</v>
      </c>
      <c r="J325" s="159">
        <f>'Input 2 - Inventory'!AA275</f>
        <v>0</v>
      </c>
      <c r="K325" s="156" t="e">
        <f>VLOOKUP($E325,'Calc 1 - Scaling (Ins,Bank)'!$A:$W,8,FALSE)</f>
        <v>#N/A</v>
      </c>
      <c r="L325" s="160" t="str">
        <f>IFERROR(VLOOKUP($E325,'Calc 1 - Scaling (Ins,Bank)'!$A:$W,9+IF($K325="Revenue",1,IF(K325="Carrying Value",2,0)),FALSE),"N/A")</f>
        <v>N/A</v>
      </c>
      <c r="M325" s="161" t="str">
        <f t="shared" si="46"/>
        <v>N/A</v>
      </c>
      <c r="N325" s="162" t="str">
        <f t="shared" si="47"/>
        <v>N/A</v>
      </c>
      <c r="O325" s="156" t="e">
        <f>VLOOKUP($E325,'Calc 1 - Scaling (Ins,Bank)'!$A:$W,12,FALSE)</f>
        <v>#N/A</v>
      </c>
      <c r="P325" s="160" t="str">
        <f>IFERROR(VLOOKUP($E325,'Calc 1 - Scaling (Ins,Bank)'!$A:$W,13+IF(O325="Revenue",1,IF(O325="Carrying Value",2,0)),FALSE),"N/A")</f>
        <v>N/A</v>
      </c>
      <c r="Q325" s="161" t="str">
        <f t="shared" si="48"/>
        <v>N/A</v>
      </c>
      <c r="R325" s="162" t="str">
        <f t="shared" si="49"/>
        <v>N/A</v>
      </c>
      <c r="S325" s="156" t="e">
        <f>VLOOKUP($E325,'Calc 1 - Scaling (Ins,Bank)'!$A:$W,16,FALSE)</f>
        <v>#N/A</v>
      </c>
      <c r="T325" s="160" t="str">
        <f>IFERROR(VLOOKUP($E325,'Calc 1 - Scaling (Ins,Bank)'!$A:$W,17+IF(S325="Revenue",1,IF(S325="Carrying Value",2,0)),FALSE),"N/A")</f>
        <v>N/A</v>
      </c>
      <c r="U325" s="161" t="str">
        <f t="shared" si="50"/>
        <v>N/A</v>
      </c>
      <c r="V325" s="162" t="str">
        <f t="shared" si="51"/>
        <v>N/A</v>
      </c>
      <c r="W325" s="156" t="e">
        <f>VLOOKUP($E325,'Calc 1 - Scaling (Ins,Bank)'!$A:$W,20,FALSE)</f>
        <v>#N/A</v>
      </c>
      <c r="X325" s="160" t="str">
        <f>IFERROR(VLOOKUP($E325,'Calc 1 - Scaling (Ins,Bank)'!$A:$W,21+IF(W325="Revenue",1,IF(W325="Carrying Value",2,0)),FALSE),"N/A")</f>
        <v>N/A</v>
      </c>
      <c r="Y325" s="161" t="str">
        <f t="shared" si="52"/>
        <v>N/A</v>
      </c>
      <c r="Z325" s="162" t="str">
        <f t="shared" si="53"/>
        <v>N/A</v>
      </c>
      <c r="AP325" s="3"/>
    </row>
    <row r="326" spans="1:42" x14ac:dyDescent="0.2">
      <c r="A326" s="68">
        <f t="shared" si="45"/>
        <v>269</v>
      </c>
      <c r="B326" s="154">
        <f>'Input 2 - Inventory'!C276</f>
        <v>0</v>
      </c>
      <c r="C326" s="155">
        <f>'Input 2 - Inventory'!E276</f>
        <v>0</v>
      </c>
      <c r="D326" s="155" t="str">
        <f>IF(OR(LEFT(E326,5)= "Asset",LEFT(E326,5)="Other"),"N/A",'Input 1 - Schedule 1'!B278 &amp; " (Ins/Bank)")</f>
        <v xml:space="preserve"> (Ins/Bank)</v>
      </c>
      <c r="E326" s="156">
        <f>'Input 2 - Inventory'!F276</f>
        <v>0</v>
      </c>
      <c r="F326" s="157">
        <f>'Input 1 - Schedule 1'!AH278</f>
        <v>0</v>
      </c>
      <c r="G326" s="157">
        <f>'Input 2 - Inventory'!R276</f>
        <v>0</v>
      </c>
      <c r="H326" s="157">
        <f>'Input 2 - Inventory'!AG276</f>
        <v>0</v>
      </c>
      <c r="I326" s="158">
        <f>'Input 2 - Inventory'!L276</f>
        <v>0</v>
      </c>
      <c r="J326" s="159">
        <f>'Input 2 - Inventory'!AA276</f>
        <v>0</v>
      </c>
      <c r="K326" s="156" t="e">
        <f>VLOOKUP($E326,'Calc 1 - Scaling (Ins,Bank)'!$A:$W,8,FALSE)</f>
        <v>#N/A</v>
      </c>
      <c r="L326" s="160" t="str">
        <f>IFERROR(VLOOKUP($E326,'Calc 1 - Scaling (Ins,Bank)'!$A:$W,9+IF($K326="Revenue",1,IF(K326="Carrying Value",2,0)),FALSE),"N/A")</f>
        <v>N/A</v>
      </c>
      <c r="M326" s="161" t="str">
        <f t="shared" si="46"/>
        <v>N/A</v>
      </c>
      <c r="N326" s="162" t="str">
        <f t="shared" si="47"/>
        <v>N/A</v>
      </c>
      <c r="O326" s="156" t="e">
        <f>VLOOKUP($E326,'Calc 1 - Scaling (Ins,Bank)'!$A:$W,12,FALSE)</f>
        <v>#N/A</v>
      </c>
      <c r="P326" s="160" t="str">
        <f>IFERROR(VLOOKUP($E326,'Calc 1 - Scaling (Ins,Bank)'!$A:$W,13+IF(O326="Revenue",1,IF(O326="Carrying Value",2,0)),FALSE),"N/A")</f>
        <v>N/A</v>
      </c>
      <c r="Q326" s="161" t="str">
        <f t="shared" si="48"/>
        <v>N/A</v>
      </c>
      <c r="R326" s="162" t="str">
        <f t="shared" si="49"/>
        <v>N/A</v>
      </c>
      <c r="S326" s="156" t="e">
        <f>VLOOKUP($E326,'Calc 1 - Scaling (Ins,Bank)'!$A:$W,16,FALSE)</f>
        <v>#N/A</v>
      </c>
      <c r="T326" s="160" t="str">
        <f>IFERROR(VLOOKUP($E326,'Calc 1 - Scaling (Ins,Bank)'!$A:$W,17+IF(S326="Revenue",1,IF(S326="Carrying Value",2,0)),FALSE),"N/A")</f>
        <v>N/A</v>
      </c>
      <c r="U326" s="161" t="str">
        <f t="shared" si="50"/>
        <v>N/A</v>
      </c>
      <c r="V326" s="162" t="str">
        <f t="shared" si="51"/>
        <v>N/A</v>
      </c>
      <c r="W326" s="156" t="e">
        <f>VLOOKUP($E326,'Calc 1 - Scaling (Ins,Bank)'!$A:$W,20,FALSE)</f>
        <v>#N/A</v>
      </c>
      <c r="X326" s="160" t="str">
        <f>IFERROR(VLOOKUP($E326,'Calc 1 - Scaling (Ins,Bank)'!$A:$W,21+IF(W326="Revenue",1,IF(W326="Carrying Value",2,0)),FALSE),"N/A")</f>
        <v>N/A</v>
      </c>
      <c r="Y326" s="161" t="str">
        <f t="shared" si="52"/>
        <v>N/A</v>
      </c>
      <c r="Z326" s="162" t="str">
        <f t="shared" si="53"/>
        <v>N/A</v>
      </c>
      <c r="AP326" s="3"/>
    </row>
    <row r="327" spans="1:42" x14ac:dyDescent="0.2">
      <c r="A327" s="68">
        <f t="shared" si="45"/>
        <v>270</v>
      </c>
      <c r="B327" s="154">
        <f>'Input 2 - Inventory'!C277</f>
        <v>0</v>
      </c>
      <c r="C327" s="155">
        <f>'Input 2 - Inventory'!E277</f>
        <v>0</v>
      </c>
      <c r="D327" s="155" t="str">
        <f>IF(OR(LEFT(E327,5)= "Asset",LEFT(E327,5)="Other"),"N/A",'Input 1 - Schedule 1'!B279 &amp; " (Ins/Bank)")</f>
        <v xml:space="preserve"> (Ins/Bank)</v>
      </c>
      <c r="E327" s="156">
        <f>'Input 2 - Inventory'!F277</f>
        <v>0</v>
      </c>
      <c r="F327" s="157">
        <f>'Input 1 - Schedule 1'!AH279</f>
        <v>0</v>
      </c>
      <c r="G327" s="157">
        <f>'Input 2 - Inventory'!R277</f>
        <v>0</v>
      </c>
      <c r="H327" s="157">
        <f>'Input 2 - Inventory'!AG277</f>
        <v>0</v>
      </c>
      <c r="I327" s="158">
        <f>'Input 2 - Inventory'!L277</f>
        <v>0</v>
      </c>
      <c r="J327" s="159">
        <f>'Input 2 - Inventory'!AA277</f>
        <v>0</v>
      </c>
      <c r="K327" s="156" t="e">
        <f>VLOOKUP($E327,'Calc 1 - Scaling (Ins,Bank)'!$A:$W,8,FALSE)</f>
        <v>#N/A</v>
      </c>
      <c r="L327" s="160" t="str">
        <f>IFERROR(VLOOKUP($E327,'Calc 1 - Scaling (Ins,Bank)'!$A:$W,9+IF($K327="Revenue",1,IF(K327="Carrying Value",2,0)),FALSE),"N/A")</f>
        <v>N/A</v>
      </c>
      <c r="M327" s="161" t="str">
        <f t="shared" si="46"/>
        <v>N/A</v>
      </c>
      <c r="N327" s="162" t="str">
        <f t="shared" si="47"/>
        <v>N/A</v>
      </c>
      <c r="O327" s="156" t="e">
        <f>VLOOKUP($E327,'Calc 1 - Scaling (Ins,Bank)'!$A:$W,12,FALSE)</f>
        <v>#N/A</v>
      </c>
      <c r="P327" s="160" t="str">
        <f>IFERROR(VLOOKUP($E327,'Calc 1 - Scaling (Ins,Bank)'!$A:$W,13+IF(O327="Revenue",1,IF(O327="Carrying Value",2,0)),FALSE),"N/A")</f>
        <v>N/A</v>
      </c>
      <c r="Q327" s="161" t="str">
        <f t="shared" si="48"/>
        <v>N/A</v>
      </c>
      <c r="R327" s="162" t="str">
        <f t="shared" si="49"/>
        <v>N/A</v>
      </c>
      <c r="S327" s="156" t="e">
        <f>VLOOKUP($E327,'Calc 1 - Scaling (Ins,Bank)'!$A:$W,16,FALSE)</f>
        <v>#N/A</v>
      </c>
      <c r="T327" s="160" t="str">
        <f>IFERROR(VLOOKUP($E327,'Calc 1 - Scaling (Ins,Bank)'!$A:$W,17+IF(S327="Revenue",1,IF(S327="Carrying Value",2,0)),FALSE),"N/A")</f>
        <v>N/A</v>
      </c>
      <c r="U327" s="161" t="str">
        <f t="shared" si="50"/>
        <v>N/A</v>
      </c>
      <c r="V327" s="162" t="str">
        <f t="shared" si="51"/>
        <v>N/A</v>
      </c>
      <c r="W327" s="156" t="e">
        <f>VLOOKUP($E327,'Calc 1 - Scaling (Ins,Bank)'!$A:$W,20,FALSE)</f>
        <v>#N/A</v>
      </c>
      <c r="X327" s="160" t="str">
        <f>IFERROR(VLOOKUP($E327,'Calc 1 - Scaling (Ins,Bank)'!$A:$W,21+IF(W327="Revenue",1,IF(W327="Carrying Value",2,0)),FALSE),"N/A")</f>
        <v>N/A</v>
      </c>
      <c r="Y327" s="161" t="str">
        <f t="shared" si="52"/>
        <v>N/A</v>
      </c>
      <c r="Z327" s="162" t="str">
        <f t="shared" si="53"/>
        <v>N/A</v>
      </c>
      <c r="AP327" s="3"/>
    </row>
    <row r="328" spans="1:42" x14ac:dyDescent="0.2">
      <c r="A328" s="68">
        <f t="shared" si="45"/>
        <v>271</v>
      </c>
      <c r="B328" s="154">
        <f>'Input 2 - Inventory'!C278</f>
        <v>0</v>
      </c>
      <c r="C328" s="155">
        <f>'Input 2 - Inventory'!E278</f>
        <v>0</v>
      </c>
      <c r="D328" s="155" t="str">
        <f>IF(OR(LEFT(E328,5)= "Asset",LEFT(E328,5)="Other"),"N/A",'Input 1 - Schedule 1'!B280 &amp; " (Ins/Bank)")</f>
        <v xml:space="preserve"> (Ins/Bank)</v>
      </c>
      <c r="E328" s="156">
        <f>'Input 2 - Inventory'!F278</f>
        <v>0</v>
      </c>
      <c r="F328" s="157">
        <f>'Input 1 - Schedule 1'!AH280</f>
        <v>0</v>
      </c>
      <c r="G328" s="157">
        <f>'Input 2 - Inventory'!R278</f>
        <v>0</v>
      </c>
      <c r="H328" s="157">
        <f>'Input 2 - Inventory'!AG278</f>
        <v>0</v>
      </c>
      <c r="I328" s="158">
        <f>'Input 2 - Inventory'!L278</f>
        <v>0</v>
      </c>
      <c r="J328" s="159">
        <f>'Input 2 - Inventory'!AA278</f>
        <v>0</v>
      </c>
      <c r="K328" s="156" t="e">
        <f>VLOOKUP($E328,'Calc 1 - Scaling (Ins,Bank)'!$A:$W,8,FALSE)</f>
        <v>#N/A</v>
      </c>
      <c r="L328" s="160" t="str">
        <f>IFERROR(VLOOKUP($E328,'Calc 1 - Scaling (Ins,Bank)'!$A:$W,9+IF($K328="Revenue",1,IF(K328="Carrying Value",2,0)),FALSE),"N/A")</f>
        <v>N/A</v>
      </c>
      <c r="M328" s="161" t="str">
        <f t="shared" si="46"/>
        <v>N/A</v>
      </c>
      <c r="N328" s="162" t="str">
        <f t="shared" si="47"/>
        <v>N/A</v>
      </c>
      <c r="O328" s="156" t="e">
        <f>VLOOKUP($E328,'Calc 1 - Scaling (Ins,Bank)'!$A:$W,12,FALSE)</f>
        <v>#N/A</v>
      </c>
      <c r="P328" s="160" t="str">
        <f>IFERROR(VLOOKUP($E328,'Calc 1 - Scaling (Ins,Bank)'!$A:$W,13+IF(O328="Revenue",1,IF(O328="Carrying Value",2,0)),FALSE),"N/A")</f>
        <v>N/A</v>
      </c>
      <c r="Q328" s="161" t="str">
        <f t="shared" si="48"/>
        <v>N/A</v>
      </c>
      <c r="R328" s="162" t="str">
        <f t="shared" si="49"/>
        <v>N/A</v>
      </c>
      <c r="S328" s="156" t="e">
        <f>VLOOKUP($E328,'Calc 1 - Scaling (Ins,Bank)'!$A:$W,16,FALSE)</f>
        <v>#N/A</v>
      </c>
      <c r="T328" s="160" t="str">
        <f>IFERROR(VLOOKUP($E328,'Calc 1 - Scaling (Ins,Bank)'!$A:$W,17+IF(S328="Revenue",1,IF(S328="Carrying Value",2,0)),FALSE),"N/A")</f>
        <v>N/A</v>
      </c>
      <c r="U328" s="161" t="str">
        <f t="shared" si="50"/>
        <v>N/A</v>
      </c>
      <c r="V328" s="162" t="str">
        <f t="shared" si="51"/>
        <v>N/A</v>
      </c>
      <c r="W328" s="156" t="e">
        <f>VLOOKUP($E328,'Calc 1 - Scaling (Ins,Bank)'!$A:$W,20,FALSE)</f>
        <v>#N/A</v>
      </c>
      <c r="X328" s="160" t="str">
        <f>IFERROR(VLOOKUP($E328,'Calc 1 - Scaling (Ins,Bank)'!$A:$W,21+IF(W328="Revenue",1,IF(W328="Carrying Value",2,0)),FALSE),"N/A")</f>
        <v>N/A</v>
      </c>
      <c r="Y328" s="161" t="str">
        <f t="shared" si="52"/>
        <v>N/A</v>
      </c>
      <c r="Z328" s="162" t="str">
        <f t="shared" si="53"/>
        <v>N/A</v>
      </c>
      <c r="AP328" s="3"/>
    </row>
    <row r="329" spans="1:42" x14ac:dyDescent="0.2">
      <c r="A329" s="68">
        <f t="shared" si="45"/>
        <v>272</v>
      </c>
      <c r="B329" s="154">
        <f>'Input 2 - Inventory'!C279</f>
        <v>0</v>
      </c>
      <c r="C329" s="155">
        <f>'Input 2 - Inventory'!E279</f>
        <v>0</v>
      </c>
      <c r="D329" s="155" t="str">
        <f>IF(OR(LEFT(E329,5)= "Asset",LEFT(E329,5)="Other"),"N/A",'Input 1 - Schedule 1'!B281 &amp; " (Ins/Bank)")</f>
        <v xml:space="preserve"> (Ins/Bank)</v>
      </c>
      <c r="E329" s="156">
        <f>'Input 2 - Inventory'!F279</f>
        <v>0</v>
      </c>
      <c r="F329" s="157">
        <f>'Input 1 - Schedule 1'!AH281</f>
        <v>0</v>
      </c>
      <c r="G329" s="157">
        <f>'Input 2 - Inventory'!R279</f>
        <v>0</v>
      </c>
      <c r="H329" s="157">
        <f>'Input 2 - Inventory'!AG279</f>
        <v>0</v>
      </c>
      <c r="I329" s="158">
        <f>'Input 2 - Inventory'!L279</f>
        <v>0</v>
      </c>
      <c r="J329" s="159">
        <f>'Input 2 - Inventory'!AA279</f>
        <v>0</v>
      </c>
      <c r="K329" s="156" t="e">
        <f>VLOOKUP($E329,'Calc 1 - Scaling (Ins,Bank)'!$A:$W,8,FALSE)</f>
        <v>#N/A</v>
      </c>
      <c r="L329" s="160" t="str">
        <f>IFERROR(VLOOKUP($E329,'Calc 1 - Scaling (Ins,Bank)'!$A:$W,9+IF($K329="Revenue",1,IF(K329="Carrying Value",2,0)),FALSE),"N/A")</f>
        <v>N/A</v>
      </c>
      <c r="M329" s="161" t="str">
        <f t="shared" si="46"/>
        <v>N/A</v>
      </c>
      <c r="N329" s="162" t="str">
        <f t="shared" si="47"/>
        <v>N/A</v>
      </c>
      <c r="O329" s="156" t="e">
        <f>VLOOKUP($E329,'Calc 1 - Scaling (Ins,Bank)'!$A:$W,12,FALSE)</f>
        <v>#N/A</v>
      </c>
      <c r="P329" s="160" t="str">
        <f>IFERROR(VLOOKUP($E329,'Calc 1 - Scaling (Ins,Bank)'!$A:$W,13+IF(O329="Revenue",1,IF(O329="Carrying Value",2,0)),FALSE),"N/A")</f>
        <v>N/A</v>
      </c>
      <c r="Q329" s="161" t="str">
        <f t="shared" si="48"/>
        <v>N/A</v>
      </c>
      <c r="R329" s="162" t="str">
        <f t="shared" si="49"/>
        <v>N/A</v>
      </c>
      <c r="S329" s="156" t="e">
        <f>VLOOKUP($E329,'Calc 1 - Scaling (Ins,Bank)'!$A:$W,16,FALSE)</f>
        <v>#N/A</v>
      </c>
      <c r="T329" s="160" t="str">
        <f>IFERROR(VLOOKUP($E329,'Calc 1 - Scaling (Ins,Bank)'!$A:$W,17+IF(S329="Revenue",1,IF(S329="Carrying Value",2,0)),FALSE),"N/A")</f>
        <v>N/A</v>
      </c>
      <c r="U329" s="161" t="str">
        <f t="shared" si="50"/>
        <v>N/A</v>
      </c>
      <c r="V329" s="162" t="str">
        <f t="shared" si="51"/>
        <v>N/A</v>
      </c>
      <c r="W329" s="156" t="e">
        <f>VLOOKUP($E329,'Calc 1 - Scaling (Ins,Bank)'!$A:$W,20,FALSE)</f>
        <v>#N/A</v>
      </c>
      <c r="X329" s="160" t="str">
        <f>IFERROR(VLOOKUP($E329,'Calc 1 - Scaling (Ins,Bank)'!$A:$W,21+IF(W329="Revenue",1,IF(W329="Carrying Value",2,0)),FALSE),"N/A")</f>
        <v>N/A</v>
      </c>
      <c r="Y329" s="161" t="str">
        <f t="shared" si="52"/>
        <v>N/A</v>
      </c>
      <c r="Z329" s="162" t="str">
        <f t="shared" si="53"/>
        <v>N/A</v>
      </c>
      <c r="AP329" s="3"/>
    </row>
    <row r="330" spans="1:42" x14ac:dyDescent="0.2">
      <c r="A330" s="68">
        <f t="shared" si="45"/>
        <v>273</v>
      </c>
      <c r="B330" s="154">
        <f>'Input 2 - Inventory'!C280</f>
        <v>0</v>
      </c>
      <c r="C330" s="155">
        <f>'Input 2 - Inventory'!E280</f>
        <v>0</v>
      </c>
      <c r="D330" s="155" t="str">
        <f>IF(OR(LEFT(E330,5)= "Asset",LEFT(E330,5)="Other"),"N/A",'Input 1 - Schedule 1'!B282 &amp; " (Ins/Bank)")</f>
        <v xml:space="preserve"> (Ins/Bank)</v>
      </c>
      <c r="E330" s="156">
        <f>'Input 2 - Inventory'!F280</f>
        <v>0</v>
      </c>
      <c r="F330" s="157">
        <f>'Input 1 - Schedule 1'!AH282</f>
        <v>0</v>
      </c>
      <c r="G330" s="157">
        <f>'Input 2 - Inventory'!R280</f>
        <v>0</v>
      </c>
      <c r="H330" s="157">
        <f>'Input 2 - Inventory'!AG280</f>
        <v>0</v>
      </c>
      <c r="I330" s="158">
        <f>'Input 2 - Inventory'!L280</f>
        <v>0</v>
      </c>
      <c r="J330" s="159">
        <f>'Input 2 - Inventory'!AA280</f>
        <v>0</v>
      </c>
      <c r="K330" s="156" t="e">
        <f>VLOOKUP($E330,'Calc 1 - Scaling (Ins,Bank)'!$A:$W,8,FALSE)</f>
        <v>#N/A</v>
      </c>
      <c r="L330" s="160" t="str">
        <f>IFERROR(VLOOKUP($E330,'Calc 1 - Scaling (Ins,Bank)'!$A:$W,9+IF($K330="Revenue",1,IF(K330="Carrying Value",2,0)),FALSE),"N/A")</f>
        <v>N/A</v>
      </c>
      <c r="M330" s="161" t="str">
        <f t="shared" si="46"/>
        <v>N/A</v>
      </c>
      <c r="N330" s="162" t="str">
        <f t="shared" si="47"/>
        <v>N/A</v>
      </c>
      <c r="O330" s="156" t="e">
        <f>VLOOKUP($E330,'Calc 1 - Scaling (Ins,Bank)'!$A:$W,12,FALSE)</f>
        <v>#N/A</v>
      </c>
      <c r="P330" s="160" t="str">
        <f>IFERROR(VLOOKUP($E330,'Calc 1 - Scaling (Ins,Bank)'!$A:$W,13+IF(O330="Revenue",1,IF(O330="Carrying Value",2,0)),FALSE),"N/A")</f>
        <v>N/A</v>
      </c>
      <c r="Q330" s="161" t="str">
        <f t="shared" si="48"/>
        <v>N/A</v>
      </c>
      <c r="R330" s="162" t="str">
        <f t="shared" si="49"/>
        <v>N/A</v>
      </c>
      <c r="S330" s="156" t="e">
        <f>VLOOKUP($E330,'Calc 1 - Scaling (Ins,Bank)'!$A:$W,16,FALSE)</f>
        <v>#N/A</v>
      </c>
      <c r="T330" s="160" t="str">
        <f>IFERROR(VLOOKUP($E330,'Calc 1 - Scaling (Ins,Bank)'!$A:$W,17+IF(S330="Revenue",1,IF(S330="Carrying Value",2,0)),FALSE),"N/A")</f>
        <v>N/A</v>
      </c>
      <c r="U330" s="161" t="str">
        <f t="shared" si="50"/>
        <v>N/A</v>
      </c>
      <c r="V330" s="162" t="str">
        <f t="shared" si="51"/>
        <v>N/A</v>
      </c>
      <c r="W330" s="156" t="e">
        <f>VLOOKUP($E330,'Calc 1 - Scaling (Ins,Bank)'!$A:$W,20,FALSE)</f>
        <v>#N/A</v>
      </c>
      <c r="X330" s="160" t="str">
        <f>IFERROR(VLOOKUP($E330,'Calc 1 - Scaling (Ins,Bank)'!$A:$W,21+IF(W330="Revenue",1,IF(W330="Carrying Value",2,0)),FALSE),"N/A")</f>
        <v>N/A</v>
      </c>
      <c r="Y330" s="161" t="str">
        <f t="shared" si="52"/>
        <v>N/A</v>
      </c>
      <c r="Z330" s="162" t="str">
        <f t="shared" si="53"/>
        <v>N/A</v>
      </c>
      <c r="AP330" s="3"/>
    </row>
    <row r="331" spans="1:42" x14ac:dyDescent="0.2">
      <c r="A331" s="68">
        <f t="shared" si="45"/>
        <v>274</v>
      </c>
      <c r="B331" s="154">
        <f>'Input 2 - Inventory'!C281</f>
        <v>0</v>
      </c>
      <c r="C331" s="155">
        <f>'Input 2 - Inventory'!E281</f>
        <v>0</v>
      </c>
      <c r="D331" s="155" t="str">
        <f>IF(OR(LEFT(E331,5)= "Asset",LEFT(E331,5)="Other"),"N/A",'Input 1 - Schedule 1'!B283 &amp; " (Ins/Bank)")</f>
        <v xml:space="preserve"> (Ins/Bank)</v>
      </c>
      <c r="E331" s="156">
        <f>'Input 2 - Inventory'!F281</f>
        <v>0</v>
      </c>
      <c r="F331" s="157">
        <f>'Input 1 - Schedule 1'!AH283</f>
        <v>0</v>
      </c>
      <c r="G331" s="157">
        <f>'Input 2 - Inventory'!R281</f>
        <v>0</v>
      </c>
      <c r="H331" s="157">
        <f>'Input 2 - Inventory'!AG281</f>
        <v>0</v>
      </c>
      <c r="I331" s="158">
        <f>'Input 2 - Inventory'!L281</f>
        <v>0</v>
      </c>
      <c r="J331" s="159">
        <f>'Input 2 - Inventory'!AA281</f>
        <v>0</v>
      </c>
      <c r="K331" s="156" t="e">
        <f>VLOOKUP($E331,'Calc 1 - Scaling (Ins,Bank)'!$A:$W,8,FALSE)</f>
        <v>#N/A</v>
      </c>
      <c r="L331" s="160" t="str">
        <f>IFERROR(VLOOKUP($E331,'Calc 1 - Scaling (Ins,Bank)'!$A:$W,9+IF($K331="Revenue",1,IF(K331="Carrying Value",2,0)),FALSE),"N/A")</f>
        <v>N/A</v>
      </c>
      <c r="M331" s="161" t="str">
        <f t="shared" si="46"/>
        <v>N/A</v>
      </c>
      <c r="N331" s="162" t="str">
        <f t="shared" si="47"/>
        <v>N/A</v>
      </c>
      <c r="O331" s="156" t="e">
        <f>VLOOKUP($E331,'Calc 1 - Scaling (Ins,Bank)'!$A:$W,12,FALSE)</f>
        <v>#N/A</v>
      </c>
      <c r="P331" s="160" t="str">
        <f>IFERROR(VLOOKUP($E331,'Calc 1 - Scaling (Ins,Bank)'!$A:$W,13+IF(O331="Revenue",1,IF(O331="Carrying Value",2,0)),FALSE),"N/A")</f>
        <v>N/A</v>
      </c>
      <c r="Q331" s="161" t="str">
        <f t="shared" si="48"/>
        <v>N/A</v>
      </c>
      <c r="R331" s="162" t="str">
        <f t="shared" si="49"/>
        <v>N/A</v>
      </c>
      <c r="S331" s="156" t="e">
        <f>VLOOKUP($E331,'Calc 1 - Scaling (Ins,Bank)'!$A:$W,16,FALSE)</f>
        <v>#N/A</v>
      </c>
      <c r="T331" s="160" t="str">
        <f>IFERROR(VLOOKUP($E331,'Calc 1 - Scaling (Ins,Bank)'!$A:$W,17+IF(S331="Revenue",1,IF(S331="Carrying Value",2,0)),FALSE),"N/A")</f>
        <v>N/A</v>
      </c>
      <c r="U331" s="161" t="str">
        <f t="shared" si="50"/>
        <v>N/A</v>
      </c>
      <c r="V331" s="162" t="str">
        <f t="shared" si="51"/>
        <v>N/A</v>
      </c>
      <c r="W331" s="156" t="e">
        <f>VLOOKUP($E331,'Calc 1 - Scaling (Ins,Bank)'!$A:$W,20,FALSE)</f>
        <v>#N/A</v>
      </c>
      <c r="X331" s="160" t="str">
        <f>IFERROR(VLOOKUP($E331,'Calc 1 - Scaling (Ins,Bank)'!$A:$W,21+IF(W331="Revenue",1,IF(W331="Carrying Value",2,0)),FALSE),"N/A")</f>
        <v>N/A</v>
      </c>
      <c r="Y331" s="161" t="str">
        <f t="shared" si="52"/>
        <v>N/A</v>
      </c>
      <c r="Z331" s="162" t="str">
        <f t="shared" si="53"/>
        <v>N/A</v>
      </c>
      <c r="AP331" s="3"/>
    </row>
    <row r="332" spans="1:42" x14ac:dyDescent="0.2">
      <c r="A332" s="68">
        <f t="shared" si="45"/>
        <v>275</v>
      </c>
      <c r="B332" s="154">
        <f>'Input 2 - Inventory'!C282</f>
        <v>0</v>
      </c>
      <c r="C332" s="155">
        <f>'Input 2 - Inventory'!E282</f>
        <v>0</v>
      </c>
      <c r="D332" s="155" t="str">
        <f>IF(OR(LEFT(E332,5)= "Asset",LEFT(E332,5)="Other"),"N/A",'Input 1 - Schedule 1'!B284 &amp; " (Ins/Bank)")</f>
        <v xml:space="preserve"> (Ins/Bank)</v>
      </c>
      <c r="E332" s="156">
        <f>'Input 2 - Inventory'!F282</f>
        <v>0</v>
      </c>
      <c r="F332" s="157">
        <f>'Input 1 - Schedule 1'!AH284</f>
        <v>0</v>
      </c>
      <c r="G332" s="157">
        <f>'Input 2 - Inventory'!R282</f>
        <v>0</v>
      </c>
      <c r="H332" s="157">
        <f>'Input 2 - Inventory'!AG282</f>
        <v>0</v>
      </c>
      <c r="I332" s="158">
        <f>'Input 2 - Inventory'!L282</f>
        <v>0</v>
      </c>
      <c r="J332" s="159">
        <f>'Input 2 - Inventory'!AA282</f>
        <v>0</v>
      </c>
      <c r="K332" s="156" t="e">
        <f>VLOOKUP($E332,'Calc 1 - Scaling (Ins,Bank)'!$A:$W,8,FALSE)</f>
        <v>#N/A</v>
      </c>
      <c r="L332" s="160" t="str">
        <f>IFERROR(VLOOKUP($E332,'Calc 1 - Scaling (Ins,Bank)'!$A:$W,9+IF($K332="Revenue",1,IF(K332="Carrying Value",2,0)),FALSE),"N/A")</f>
        <v>N/A</v>
      </c>
      <c r="M332" s="161" t="str">
        <f t="shared" si="46"/>
        <v>N/A</v>
      </c>
      <c r="N332" s="162" t="str">
        <f t="shared" si="47"/>
        <v>N/A</v>
      </c>
      <c r="O332" s="156" t="e">
        <f>VLOOKUP($E332,'Calc 1 - Scaling (Ins,Bank)'!$A:$W,12,FALSE)</f>
        <v>#N/A</v>
      </c>
      <c r="P332" s="160" t="str">
        <f>IFERROR(VLOOKUP($E332,'Calc 1 - Scaling (Ins,Bank)'!$A:$W,13+IF(O332="Revenue",1,IF(O332="Carrying Value",2,0)),FALSE),"N/A")</f>
        <v>N/A</v>
      </c>
      <c r="Q332" s="161" t="str">
        <f t="shared" si="48"/>
        <v>N/A</v>
      </c>
      <c r="R332" s="162" t="str">
        <f t="shared" si="49"/>
        <v>N/A</v>
      </c>
      <c r="S332" s="156" t="e">
        <f>VLOOKUP($E332,'Calc 1 - Scaling (Ins,Bank)'!$A:$W,16,FALSE)</f>
        <v>#N/A</v>
      </c>
      <c r="T332" s="160" t="str">
        <f>IFERROR(VLOOKUP($E332,'Calc 1 - Scaling (Ins,Bank)'!$A:$W,17+IF(S332="Revenue",1,IF(S332="Carrying Value",2,0)),FALSE),"N/A")</f>
        <v>N/A</v>
      </c>
      <c r="U332" s="161" t="str">
        <f t="shared" si="50"/>
        <v>N/A</v>
      </c>
      <c r="V332" s="162" t="str">
        <f t="shared" si="51"/>
        <v>N/A</v>
      </c>
      <c r="W332" s="156" t="e">
        <f>VLOOKUP($E332,'Calc 1 - Scaling (Ins,Bank)'!$A:$W,20,FALSE)</f>
        <v>#N/A</v>
      </c>
      <c r="X332" s="160" t="str">
        <f>IFERROR(VLOOKUP($E332,'Calc 1 - Scaling (Ins,Bank)'!$A:$W,21+IF(W332="Revenue",1,IF(W332="Carrying Value",2,0)),FALSE),"N/A")</f>
        <v>N/A</v>
      </c>
      <c r="Y332" s="161" t="str">
        <f t="shared" si="52"/>
        <v>N/A</v>
      </c>
      <c r="Z332" s="162" t="str">
        <f t="shared" si="53"/>
        <v>N/A</v>
      </c>
      <c r="AP332" s="3"/>
    </row>
    <row r="333" spans="1:42" x14ac:dyDescent="0.2">
      <c r="A333" s="68">
        <f t="shared" si="45"/>
        <v>276</v>
      </c>
      <c r="B333" s="154">
        <f>'Input 2 - Inventory'!C283</f>
        <v>0</v>
      </c>
      <c r="C333" s="155">
        <f>'Input 2 - Inventory'!E283</f>
        <v>0</v>
      </c>
      <c r="D333" s="155" t="str">
        <f>IF(OR(LEFT(E333,5)= "Asset",LEFT(E333,5)="Other"),"N/A",'Input 1 - Schedule 1'!B285 &amp; " (Ins/Bank)")</f>
        <v xml:space="preserve"> (Ins/Bank)</v>
      </c>
      <c r="E333" s="156">
        <f>'Input 2 - Inventory'!F283</f>
        <v>0</v>
      </c>
      <c r="F333" s="157">
        <f>'Input 1 - Schedule 1'!AH285</f>
        <v>0</v>
      </c>
      <c r="G333" s="157">
        <f>'Input 2 - Inventory'!R283</f>
        <v>0</v>
      </c>
      <c r="H333" s="157">
        <f>'Input 2 - Inventory'!AG283</f>
        <v>0</v>
      </c>
      <c r="I333" s="158">
        <f>'Input 2 - Inventory'!L283</f>
        <v>0</v>
      </c>
      <c r="J333" s="159">
        <f>'Input 2 - Inventory'!AA283</f>
        <v>0</v>
      </c>
      <c r="K333" s="156" t="e">
        <f>VLOOKUP($E333,'Calc 1 - Scaling (Ins,Bank)'!$A:$W,8,FALSE)</f>
        <v>#N/A</v>
      </c>
      <c r="L333" s="160" t="str">
        <f>IFERROR(VLOOKUP($E333,'Calc 1 - Scaling (Ins,Bank)'!$A:$W,9+IF($K333="Revenue",1,IF(K333="Carrying Value",2,0)),FALSE),"N/A")</f>
        <v>N/A</v>
      </c>
      <c r="M333" s="161" t="str">
        <f t="shared" si="46"/>
        <v>N/A</v>
      </c>
      <c r="N333" s="162" t="str">
        <f t="shared" si="47"/>
        <v>N/A</v>
      </c>
      <c r="O333" s="156" t="e">
        <f>VLOOKUP($E333,'Calc 1 - Scaling (Ins,Bank)'!$A:$W,12,FALSE)</f>
        <v>#N/A</v>
      </c>
      <c r="P333" s="160" t="str">
        <f>IFERROR(VLOOKUP($E333,'Calc 1 - Scaling (Ins,Bank)'!$A:$W,13+IF(O333="Revenue",1,IF(O333="Carrying Value",2,0)),FALSE),"N/A")</f>
        <v>N/A</v>
      </c>
      <c r="Q333" s="161" t="str">
        <f t="shared" si="48"/>
        <v>N/A</v>
      </c>
      <c r="R333" s="162" t="str">
        <f t="shared" si="49"/>
        <v>N/A</v>
      </c>
      <c r="S333" s="156" t="e">
        <f>VLOOKUP($E333,'Calc 1 - Scaling (Ins,Bank)'!$A:$W,16,FALSE)</f>
        <v>#N/A</v>
      </c>
      <c r="T333" s="160" t="str">
        <f>IFERROR(VLOOKUP($E333,'Calc 1 - Scaling (Ins,Bank)'!$A:$W,17+IF(S333="Revenue",1,IF(S333="Carrying Value",2,0)),FALSE),"N/A")</f>
        <v>N/A</v>
      </c>
      <c r="U333" s="161" t="str">
        <f t="shared" si="50"/>
        <v>N/A</v>
      </c>
      <c r="V333" s="162" t="str">
        <f t="shared" si="51"/>
        <v>N/A</v>
      </c>
      <c r="W333" s="156" t="e">
        <f>VLOOKUP($E333,'Calc 1 - Scaling (Ins,Bank)'!$A:$W,20,FALSE)</f>
        <v>#N/A</v>
      </c>
      <c r="X333" s="160" t="str">
        <f>IFERROR(VLOOKUP($E333,'Calc 1 - Scaling (Ins,Bank)'!$A:$W,21+IF(W333="Revenue",1,IF(W333="Carrying Value",2,0)),FALSE),"N/A")</f>
        <v>N/A</v>
      </c>
      <c r="Y333" s="161" t="str">
        <f t="shared" si="52"/>
        <v>N/A</v>
      </c>
      <c r="Z333" s="162" t="str">
        <f t="shared" si="53"/>
        <v>N/A</v>
      </c>
      <c r="AP333" s="3"/>
    </row>
    <row r="334" spans="1:42" x14ac:dyDescent="0.2">
      <c r="A334" s="68">
        <f t="shared" si="45"/>
        <v>277</v>
      </c>
      <c r="B334" s="154">
        <f>'Input 2 - Inventory'!C284</f>
        <v>0</v>
      </c>
      <c r="C334" s="155">
        <f>'Input 2 - Inventory'!E284</f>
        <v>0</v>
      </c>
      <c r="D334" s="155" t="str">
        <f>IF(OR(LEFT(E334,5)= "Asset",LEFT(E334,5)="Other"),"N/A",'Input 1 - Schedule 1'!B286 &amp; " (Ins/Bank)")</f>
        <v xml:space="preserve"> (Ins/Bank)</v>
      </c>
      <c r="E334" s="156">
        <f>'Input 2 - Inventory'!F284</f>
        <v>0</v>
      </c>
      <c r="F334" s="157">
        <f>'Input 1 - Schedule 1'!AH286</f>
        <v>0</v>
      </c>
      <c r="G334" s="157">
        <f>'Input 2 - Inventory'!R284</f>
        <v>0</v>
      </c>
      <c r="H334" s="157">
        <f>'Input 2 - Inventory'!AG284</f>
        <v>0</v>
      </c>
      <c r="I334" s="158">
        <f>'Input 2 - Inventory'!L284</f>
        <v>0</v>
      </c>
      <c r="J334" s="159">
        <f>'Input 2 - Inventory'!AA284</f>
        <v>0</v>
      </c>
      <c r="K334" s="156" t="e">
        <f>VLOOKUP($E334,'Calc 1 - Scaling (Ins,Bank)'!$A:$W,8,FALSE)</f>
        <v>#N/A</v>
      </c>
      <c r="L334" s="160" t="str">
        <f>IFERROR(VLOOKUP($E334,'Calc 1 - Scaling (Ins,Bank)'!$A:$W,9+IF($K334="Revenue",1,IF(K334="Carrying Value",2,0)),FALSE),"N/A")</f>
        <v>N/A</v>
      </c>
      <c r="M334" s="161" t="str">
        <f t="shared" si="46"/>
        <v>N/A</v>
      </c>
      <c r="N334" s="162" t="str">
        <f t="shared" si="47"/>
        <v>N/A</v>
      </c>
      <c r="O334" s="156" t="e">
        <f>VLOOKUP($E334,'Calc 1 - Scaling (Ins,Bank)'!$A:$W,12,FALSE)</f>
        <v>#N/A</v>
      </c>
      <c r="P334" s="160" t="str">
        <f>IFERROR(VLOOKUP($E334,'Calc 1 - Scaling (Ins,Bank)'!$A:$W,13+IF(O334="Revenue",1,IF(O334="Carrying Value",2,0)),FALSE),"N/A")</f>
        <v>N/A</v>
      </c>
      <c r="Q334" s="161" t="str">
        <f t="shared" si="48"/>
        <v>N/A</v>
      </c>
      <c r="R334" s="162" t="str">
        <f t="shared" si="49"/>
        <v>N/A</v>
      </c>
      <c r="S334" s="156" t="e">
        <f>VLOOKUP($E334,'Calc 1 - Scaling (Ins,Bank)'!$A:$W,16,FALSE)</f>
        <v>#N/A</v>
      </c>
      <c r="T334" s="160" t="str">
        <f>IFERROR(VLOOKUP($E334,'Calc 1 - Scaling (Ins,Bank)'!$A:$W,17+IF(S334="Revenue",1,IF(S334="Carrying Value",2,0)),FALSE),"N/A")</f>
        <v>N/A</v>
      </c>
      <c r="U334" s="161" t="str">
        <f t="shared" si="50"/>
        <v>N/A</v>
      </c>
      <c r="V334" s="162" t="str">
        <f t="shared" si="51"/>
        <v>N/A</v>
      </c>
      <c r="W334" s="156" t="e">
        <f>VLOOKUP($E334,'Calc 1 - Scaling (Ins,Bank)'!$A:$W,20,FALSE)</f>
        <v>#N/A</v>
      </c>
      <c r="X334" s="160" t="str">
        <f>IFERROR(VLOOKUP($E334,'Calc 1 - Scaling (Ins,Bank)'!$A:$W,21+IF(W334="Revenue",1,IF(W334="Carrying Value",2,0)),FALSE),"N/A")</f>
        <v>N/A</v>
      </c>
      <c r="Y334" s="161" t="str">
        <f t="shared" si="52"/>
        <v>N/A</v>
      </c>
      <c r="Z334" s="162" t="str">
        <f t="shared" si="53"/>
        <v>N/A</v>
      </c>
      <c r="AP334" s="3"/>
    </row>
    <row r="335" spans="1:42" x14ac:dyDescent="0.2">
      <c r="A335" s="68">
        <f t="shared" si="45"/>
        <v>278</v>
      </c>
      <c r="B335" s="154">
        <f>'Input 2 - Inventory'!C285</f>
        <v>0</v>
      </c>
      <c r="C335" s="155">
        <f>'Input 2 - Inventory'!E285</f>
        <v>0</v>
      </c>
      <c r="D335" s="155" t="str">
        <f>IF(OR(LEFT(E335,5)= "Asset",LEFT(E335,5)="Other"),"N/A",'Input 1 - Schedule 1'!B287 &amp; " (Ins/Bank)")</f>
        <v xml:space="preserve"> (Ins/Bank)</v>
      </c>
      <c r="E335" s="156">
        <f>'Input 2 - Inventory'!F285</f>
        <v>0</v>
      </c>
      <c r="F335" s="157">
        <f>'Input 1 - Schedule 1'!AH287</f>
        <v>0</v>
      </c>
      <c r="G335" s="157">
        <f>'Input 2 - Inventory'!R285</f>
        <v>0</v>
      </c>
      <c r="H335" s="157">
        <f>'Input 2 - Inventory'!AG285</f>
        <v>0</v>
      </c>
      <c r="I335" s="158">
        <f>'Input 2 - Inventory'!L285</f>
        <v>0</v>
      </c>
      <c r="J335" s="159">
        <f>'Input 2 - Inventory'!AA285</f>
        <v>0</v>
      </c>
      <c r="K335" s="156" t="e">
        <f>VLOOKUP($E335,'Calc 1 - Scaling (Ins,Bank)'!$A:$W,8,FALSE)</f>
        <v>#N/A</v>
      </c>
      <c r="L335" s="160" t="str">
        <f>IFERROR(VLOOKUP($E335,'Calc 1 - Scaling (Ins,Bank)'!$A:$W,9+IF($K335="Revenue",1,IF(K335="Carrying Value",2,0)),FALSE),"N/A")</f>
        <v>N/A</v>
      </c>
      <c r="M335" s="161" t="str">
        <f t="shared" si="46"/>
        <v>N/A</v>
      </c>
      <c r="N335" s="162" t="str">
        <f t="shared" si="47"/>
        <v>N/A</v>
      </c>
      <c r="O335" s="156" t="e">
        <f>VLOOKUP($E335,'Calc 1 - Scaling (Ins,Bank)'!$A:$W,12,FALSE)</f>
        <v>#N/A</v>
      </c>
      <c r="P335" s="160" t="str">
        <f>IFERROR(VLOOKUP($E335,'Calc 1 - Scaling (Ins,Bank)'!$A:$W,13+IF(O335="Revenue",1,IF(O335="Carrying Value",2,0)),FALSE),"N/A")</f>
        <v>N/A</v>
      </c>
      <c r="Q335" s="161" t="str">
        <f t="shared" si="48"/>
        <v>N/A</v>
      </c>
      <c r="R335" s="162" t="str">
        <f t="shared" si="49"/>
        <v>N/A</v>
      </c>
      <c r="S335" s="156" t="e">
        <f>VLOOKUP($E335,'Calc 1 - Scaling (Ins,Bank)'!$A:$W,16,FALSE)</f>
        <v>#N/A</v>
      </c>
      <c r="T335" s="160" t="str">
        <f>IFERROR(VLOOKUP($E335,'Calc 1 - Scaling (Ins,Bank)'!$A:$W,17+IF(S335="Revenue",1,IF(S335="Carrying Value",2,0)),FALSE),"N/A")</f>
        <v>N/A</v>
      </c>
      <c r="U335" s="161" t="str">
        <f t="shared" si="50"/>
        <v>N/A</v>
      </c>
      <c r="V335" s="162" t="str">
        <f t="shared" si="51"/>
        <v>N/A</v>
      </c>
      <c r="W335" s="156" t="e">
        <f>VLOOKUP($E335,'Calc 1 - Scaling (Ins,Bank)'!$A:$W,20,FALSE)</f>
        <v>#N/A</v>
      </c>
      <c r="X335" s="160" t="str">
        <f>IFERROR(VLOOKUP($E335,'Calc 1 - Scaling (Ins,Bank)'!$A:$W,21+IF(W335="Revenue",1,IF(W335="Carrying Value",2,0)),FALSE),"N/A")</f>
        <v>N/A</v>
      </c>
      <c r="Y335" s="161" t="str">
        <f t="shared" si="52"/>
        <v>N/A</v>
      </c>
      <c r="Z335" s="162" t="str">
        <f t="shared" si="53"/>
        <v>N/A</v>
      </c>
      <c r="AP335" s="3"/>
    </row>
    <row r="336" spans="1:42" x14ac:dyDescent="0.2">
      <c r="A336" s="68">
        <f t="shared" si="45"/>
        <v>279</v>
      </c>
      <c r="B336" s="154">
        <f>'Input 2 - Inventory'!C286</f>
        <v>0</v>
      </c>
      <c r="C336" s="155">
        <f>'Input 2 - Inventory'!E286</f>
        <v>0</v>
      </c>
      <c r="D336" s="155" t="str">
        <f>IF(OR(LEFT(E336,5)= "Asset",LEFT(E336,5)="Other"),"N/A",'Input 1 - Schedule 1'!B288 &amp; " (Ins/Bank)")</f>
        <v xml:space="preserve"> (Ins/Bank)</v>
      </c>
      <c r="E336" s="156">
        <f>'Input 2 - Inventory'!F286</f>
        <v>0</v>
      </c>
      <c r="F336" s="157">
        <f>'Input 1 - Schedule 1'!AH288</f>
        <v>0</v>
      </c>
      <c r="G336" s="157">
        <f>'Input 2 - Inventory'!R286</f>
        <v>0</v>
      </c>
      <c r="H336" s="157">
        <f>'Input 2 - Inventory'!AG286</f>
        <v>0</v>
      </c>
      <c r="I336" s="158">
        <f>'Input 2 - Inventory'!L286</f>
        <v>0</v>
      </c>
      <c r="J336" s="159">
        <f>'Input 2 - Inventory'!AA286</f>
        <v>0</v>
      </c>
      <c r="K336" s="156" t="e">
        <f>VLOOKUP($E336,'Calc 1 - Scaling (Ins,Bank)'!$A:$W,8,FALSE)</f>
        <v>#N/A</v>
      </c>
      <c r="L336" s="160" t="str">
        <f>IFERROR(VLOOKUP($E336,'Calc 1 - Scaling (Ins,Bank)'!$A:$W,9+IF($K336="Revenue",1,IF(K336="Carrying Value",2,0)),FALSE),"N/A")</f>
        <v>N/A</v>
      </c>
      <c r="M336" s="161" t="str">
        <f t="shared" si="46"/>
        <v>N/A</v>
      </c>
      <c r="N336" s="162" t="str">
        <f t="shared" si="47"/>
        <v>N/A</v>
      </c>
      <c r="O336" s="156" t="e">
        <f>VLOOKUP($E336,'Calc 1 - Scaling (Ins,Bank)'!$A:$W,12,FALSE)</f>
        <v>#N/A</v>
      </c>
      <c r="P336" s="160" t="str">
        <f>IFERROR(VLOOKUP($E336,'Calc 1 - Scaling (Ins,Bank)'!$A:$W,13+IF(O336="Revenue",1,IF(O336="Carrying Value",2,0)),FALSE),"N/A")</f>
        <v>N/A</v>
      </c>
      <c r="Q336" s="161" t="str">
        <f t="shared" si="48"/>
        <v>N/A</v>
      </c>
      <c r="R336" s="162" t="str">
        <f t="shared" si="49"/>
        <v>N/A</v>
      </c>
      <c r="S336" s="156" t="e">
        <f>VLOOKUP($E336,'Calc 1 - Scaling (Ins,Bank)'!$A:$W,16,FALSE)</f>
        <v>#N/A</v>
      </c>
      <c r="T336" s="160" t="str">
        <f>IFERROR(VLOOKUP($E336,'Calc 1 - Scaling (Ins,Bank)'!$A:$W,17+IF(S336="Revenue",1,IF(S336="Carrying Value",2,0)),FALSE),"N/A")</f>
        <v>N/A</v>
      </c>
      <c r="U336" s="161" t="str">
        <f t="shared" si="50"/>
        <v>N/A</v>
      </c>
      <c r="V336" s="162" t="str">
        <f t="shared" si="51"/>
        <v>N/A</v>
      </c>
      <c r="W336" s="156" t="e">
        <f>VLOOKUP($E336,'Calc 1 - Scaling (Ins,Bank)'!$A:$W,20,FALSE)</f>
        <v>#N/A</v>
      </c>
      <c r="X336" s="160" t="str">
        <f>IFERROR(VLOOKUP($E336,'Calc 1 - Scaling (Ins,Bank)'!$A:$W,21+IF(W336="Revenue",1,IF(W336="Carrying Value",2,0)),FALSE),"N/A")</f>
        <v>N/A</v>
      </c>
      <c r="Y336" s="161" t="str">
        <f t="shared" si="52"/>
        <v>N/A</v>
      </c>
      <c r="Z336" s="162" t="str">
        <f t="shared" si="53"/>
        <v>N/A</v>
      </c>
      <c r="AP336" s="3"/>
    </row>
    <row r="337" spans="1:42" x14ac:dyDescent="0.2">
      <c r="A337" s="68">
        <f t="shared" si="45"/>
        <v>280</v>
      </c>
      <c r="B337" s="154">
        <f>'Input 2 - Inventory'!C287</f>
        <v>0</v>
      </c>
      <c r="C337" s="155">
        <f>'Input 2 - Inventory'!E287</f>
        <v>0</v>
      </c>
      <c r="D337" s="155" t="str">
        <f>IF(OR(LEFT(E337,5)= "Asset",LEFT(E337,5)="Other"),"N/A",'Input 1 - Schedule 1'!B289 &amp; " (Ins/Bank)")</f>
        <v xml:space="preserve"> (Ins/Bank)</v>
      </c>
      <c r="E337" s="156">
        <f>'Input 2 - Inventory'!F287</f>
        <v>0</v>
      </c>
      <c r="F337" s="157">
        <f>'Input 1 - Schedule 1'!AH289</f>
        <v>0</v>
      </c>
      <c r="G337" s="157">
        <f>'Input 2 - Inventory'!R287</f>
        <v>0</v>
      </c>
      <c r="H337" s="157">
        <f>'Input 2 - Inventory'!AG287</f>
        <v>0</v>
      </c>
      <c r="I337" s="158">
        <f>'Input 2 - Inventory'!L287</f>
        <v>0</v>
      </c>
      <c r="J337" s="159">
        <f>'Input 2 - Inventory'!AA287</f>
        <v>0</v>
      </c>
      <c r="K337" s="156" t="e">
        <f>VLOOKUP($E337,'Calc 1 - Scaling (Ins,Bank)'!$A:$W,8,FALSE)</f>
        <v>#N/A</v>
      </c>
      <c r="L337" s="160" t="str">
        <f>IFERROR(VLOOKUP($E337,'Calc 1 - Scaling (Ins,Bank)'!$A:$W,9+IF($K337="Revenue",1,IF(K337="Carrying Value",2,0)),FALSE),"N/A")</f>
        <v>N/A</v>
      </c>
      <c r="M337" s="161" t="str">
        <f t="shared" si="46"/>
        <v>N/A</v>
      </c>
      <c r="N337" s="162" t="str">
        <f t="shared" si="47"/>
        <v>N/A</v>
      </c>
      <c r="O337" s="156" t="e">
        <f>VLOOKUP($E337,'Calc 1 - Scaling (Ins,Bank)'!$A:$W,12,FALSE)</f>
        <v>#N/A</v>
      </c>
      <c r="P337" s="160" t="str">
        <f>IFERROR(VLOOKUP($E337,'Calc 1 - Scaling (Ins,Bank)'!$A:$W,13+IF(O337="Revenue",1,IF(O337="Carrying Value",2,0)),FALSE),"N/A")</f>
        <v>N/A</v>
      </c>
      <c r="Q337" s="161" t="str">
        <f t="shared" si="48"/>
        <v>N/A</v>
      </c>
      <c r="R337" s="162" t="str">
        <f t="shared" si="49"/>
        <v>N/A</v>
      </c>
      <c r="S337" s="156" t="e">
        <f>VLOOKUP($E337,'Calc 1 - Scaling (Ins,Bank)'!$A:$W,16,FALSE)</f>
        <v>#N/A</v>
      </c>
      <c r="T337" s="160" t="str">
        <f>IFERROR(VLOOKUP($E337,'Calc 1 - Scaling (Ins,Bank)'!$A:$W,17+IF(S337="Revenue",1,IF(S337="Carrying Value",2,0)),FALSE),"N/A")</f>
        <v>N/A</v>
      </c>
      <c r="U337" s="161" t="str">
        <f t="shared" si="50"/>
        <v>N/A</v>
      </c>
      <c r="V337" s="162" t="str">
        <f t="shared" si="51"/>
        <v>N/A</v>
      </c>
      <c r="W337" s="156" t="e">
        <f>VLOOKUP($E337,'Calc 1 - Scaling (Ins,Bank)'!$A:$W,20,FALSE)</f>
        <v>#N/A</v>
      </c>
      <c r="X337" s="160" t="str">
        <f>IFERROR(VLOOKUP($E337,'Calc 1 - Scaling (Ins,Bank)'!$A:$W,21+IF(W337="Revenue",1,IF(W337="Carrying Value",2,0)),FALSE),"N/A")</f>
        <v>N/A</v>
      </c>
      <c r="Y337" s="161" t="str">
        <f t="shared" si="52"/>
        <v>N/A</v>
      </c>
      <c r="Z337" s="162" t="str">
        <f t="shared" si="53"/>
        <v>N/A</v>
      </c>
      <c r="AP337" s="3"/>
    </row>
    <row r="338" spans="1:42" x14ac:dyDescent="0.2">
      <c r="A338" s="68">
        <f t="shared" si="45"/>
        <v>281</v>
      </c>
      <c r="B338" s="154">
        <f>'Input 2 - Inventory'!C288</f>
        <v>0</v>
      </c>
      <c r="C338" s="155">
        <f>'Input 2 - Inventory'!E288</f>
        <v>0</v>
      </c>
      <c r="D338" s="155" t="str">
        <f>IF(OR(LEFT(E338,5)= "Asset",LEFT(E338,5)="Other"),"N/A",'Input 1 - Schedule 1'!B290 &amp; " (Ins/Bank)")</f>
        <v xml:space="preserve"> (Ins/Bank)</v>
      </c>
      <c r="E338" s="156">
        <f>'Input 2 - Inventory'!F288</f>
        <v>0</v>
      </c>
      <c r="F338" s="157">
        <f>'Input 1 - Schedule 1'!AH290</f>
        <v>0</v>
      </c>
      <c r="G338" s="157">
        <f>'Input 2 - Inventory'!R288</f>
        <v>0</v>
      </c>
      <c r="H338" s="157">
        <f>'Input 2 - Inventory'!AG288</f>
        <v>0</v>
      </c>
      <c r="I338" s="158">
        <f>'Input 2 - Inventory'!L288</f>
        <v>0</v>
      </c>
      <c r="J338" s="159">
        <f>'Input 2 - Inventory'!AA288</f>
        <v>0</v>
      </c>
      <c r="K338" s="156" t="e">
        <f>VLOOKUP($E338,'Calc 1 - Scaling (Ins,Bank)'!$A:$W,8,FALSE)</f>
        <v>#N/A</v>
      </c>
      <c r="L338" s="160" t="str">
        <f>IFERROR(VLOOKUP($E338,'Calc 1 - Scaling (Ins,Bank)'!$A:$W,9+IF($K338="Revenue",1,IF(K338="Carrying Value",2,0)),FALSE),"N/A")</f>
        <v>N/A</v>
      </c>
      <c r="M338" s="161" t="str">
        <f t="shared" si="46"/>
        <v>N/A</v>
      </c>
      <c r="N338" s="162" t="str">
        <f t="shared" si="47"/>
        <v>N/A</v>
      </c>
      <c r="O338" s="156" t="e">
        <f>VLOOKUP($E338,'Calc 1 - Scaling (Ins,Bank)'!$A:$W,12,FALSE)</f>
        <v>#N/A</v>
      </c>
      <c r="P338" s="160" t="str">
        <f>IFERROR(VLOOKUP($E338,'Calc 1 - Scaling (Ins,Bank)'!$A:$W,13+IF(O338="Revenue",1,IF(O338="Carrying Value",2,0)),FALSE),"N/A")</f>
        <v>N/A</v>
      </c>
      <c r="Q338" s="161" t="str">
        <f t="shared" si="48"/>
        <v>N/A</v>
      </c>
      <c r="R338" s="162" t="str">
        <f t="shared" si="49"/>
        <v>N/A</v>
      </c>
      <c r="S338" s="156" t="e">
        <f>VLOOKUP($E338,'Calc 1 - Scaling (Ins,Bank)'!$A:$W,16,FALSE)</f>
        <v>#N/A</v>
      </c>
      <c r="T338" s="160" t="str">
        <f>IFERROR(VLOOKUP($E338,'Calc 1 - Scaling (Ins,Bank)'!$A:$W,17+IF(S338="Revenue",1,IF(S338="Carrying Value",2,0)),FALSE),"N/A")</f>
        <v>N/A</v>
      </c>
      <c r="U338" s="161" t="str">
        <f t="shared" si="50"/>
        <v>N/A</v>
      </c>
      <c r="V338" s="162" t="str">
        <f t="shared" si="51"/>
        <v>N/A</v>
      </c>
      <c r="W338" s="156" t="e">
        <f>VLOOKUP($E338,'Calc 1 - Scaling (Ins,Bank)'!$A:$W,20,FALSE)</f>
        <v>#N/A</v>
      </c>
      <c r="X338" s="160" t="str">
        <f>IFERROR(VLOOKUP($E338,'Calc 1 - Scaling (Ins,Bank)'!$A:$W,21+IF(W338="Revenue",1,IF(W338="Carrying Value",2,0)),FALSE),"N/A")</f>
        <v>N/A</v>
      </c>
      <c r="Y338" s="161" t="str">
        <f t="shared" si="52"/>
        <v>N/A</v>
      </c>
      <c r="Z338" s="162" t="str">
        <f t="shared" si="53"/>
        <v>N/A</v>
      </c>
      <c r="AP338" s="3"/>
    </row>
    <row r="339" spans="1:42" x14ac:dyDescent="0.2">
      <c r="A339" s="68">
        <f t="shared" si="45"/>
        <v>282</v>
      </c>
      <c r="B339" s="154">
        <f>'Input 2 - Inventory'!C289</f>
        <v>0</v>
      </c>
      <c r="C339" s="155">
        <f>'Input 2 - Inventory'!E289</f>
        <v>0</v>
      </c>
      <c r="D339" s="155" t="str">
        <f>IF(OR(LEFT(E339,5)= "Asset",LEFT(E339,5)="Other"),"N/A",'Input 1 - Schedule 1'!B291 &amp; " (Ins/Bank)")</f>
        <v xml:space="preserve"> (Ins/Bank)</v>
      </c>
      <c r="E339" s="156">
        <f>'Input 2 - Inventory'!F289</f>
        <v>0</v>
      </c>
      <c r="F339" s="157">
        <f>'Input 1 - Schedule 1'!AH291</f>
        <v>0</v>
      </c>
      <c r="G339" s="157">
        <f>'Input 2 - Inventory'!R289</f>
        <v>0</v>
      </c>
      <c r="H339" s="157">
        <f>'Input 2 - Inventory'!AG289</f>
        <v>0</v>
      </c>
      <c r="I339" s="158">
        <f>'Input 2 - Inventory'!L289</f>
        <v>0</v>
      </c>
      <c r="J339" s="159">
        <f>'Input 2 - Inventory'!AA289</f>
        <v>0</v>
      </c>
      <c r="K339" s="156" t="e">
        <f>VLOOKUP($E339,'Calc 1 - Scaling (Ins,Bank)'!$A:$W,8,FALSE)</f>
        <v>#N/A</v>
      </c>
      <c r="L339" s="160" t="str">
        <f>IFERROR(VLOOKUP($E339,'Calc 1 - Scaling (Ins,Bank)'!$A:$W,9+IF($K339="Revenue",1,IF(K339="Carrying Value",2,0)),FALSE),"N/A")</f>
        <v>N/A</v>
      </c>
      <c r="M339" s="161" t="str">
        <f t="shared" si="46"/>
        <v>N/A</v>
      </c>
      <c r="N339" s="162" t="str">
        <f t="shared" si="47"/>
        <v>N/A</v>
      </c>
      <c r="O339" s="156" t="e">
        <f>VLOOKUP($E339,'Calc 1 - Scaling (Ins,Bank)'!$A:$W,12,FALSE)</f>
        <v>#N/A</v>
      </c>
      <c r="P339" s="160" t="str">
        <f>IFERROR(VLOOKUP($E339,'Calc 1 - Scaling (Ins,Bank)'!$A:$W,13+IF(O339="Revenue",1,IF(O339="Carrying Value",2,0)),FALSE),"N/A")</f>
        <v>N/A</v>
      </c>
      <c r="Q339" s="161" t="str">
        <f t="shared" si="48"/>
        <v>N/A</v>
      </c>
      <c r="R339" s="162" t="str">
        <f t="shared" si="49"/>
        <v>N/A</v>
      </c>
      <c r="S339" s="156" t="e">
        <f>VLOOKUP($E339,'Calc 1 - Scaling (Ins,Bank)'!$A:$W,16,FALSE)</f>
        <v>#N/A</v>
      </c>
      <c r="T339" s="160" t="str">
        <f>IFERROR(VLOOKUP($E339,'Calc 1 - Scaling (Ins,Bank)'!$A:$W,17+IF(S339="Revenue",1,IF(S339="Carrying Value",2,0)),FALSE),"N/A")</f>
        <v>N/A</v>
      </c>
      <c r="U339" s="161" t="str">
        <f t="shared" si="50"/>
        <v>N/A</v>
      </c>
      <c r="V339" s="162" t="str">
        <f t="shared" si="51"/>
        <v>N/A</v>
      </c>
      <c r="W339" s="156" t="e">
        <f>VLOOKUP($E339,'Calc 1 - Scaling (Ins,Bank)'!$A:$W,20,FALSE)</f>
        <v>#N/A</v>
      </c>
      <c r="X339" s="160" t="str">
        <f>IFERROR(VLOOKUP($E339,'Calc 1 - Scaling (Ins,Bank)'!$A:$W,21+IF(W339="Revenue",1,IF(W339="Carrying Value",2,0)),FALSE),"N/A")</f>
        <v>N/A</v>
      </c>
      <c r="Y339" s="161" t="str">
        <f t="shared" si="52"/>
        <v>N/A</v>
      </c>
      <c r="Z339" s="162" t="str">
        <f t="shared" si="53"/>
        <v>N/A</v>
      </c>
      <c r="AP339" s="3"/>
    </row>
    <row r="340" spans="1:42" x14ac:dyDescent="0.2">
      <c r="A340" s="68">
        <f t="shared" si="45"/>
        <v>283</v>
      </c>
      <c r="B340" s="154">
        <f>'Input 2 - Inventory'!C290</f>
        <v>0</v>
      </c>
      <c r="C340" s="155">
        <f>'Input 2 - Inventory'!E290</f>
        <v>0</v>
      </c>
      <c r="D340" s="155" t="str">
        <f>IF(OR(LEFT(E340,5)= "Asset",LEFT(E340,5)="Other"),"N/A",'Input 1 - Schedule 1'!B292 &amp; " (Ins/Bank)")</f>
        <v xml:space="preserve"> (Ins/Bank)</v>
      </c>
      <c r="E340" s="156">
        <f>'Input 2 - Inventory'!F290</f>
        <v>0</v>
      </c>
      <c r="F340" s="157">
        <f>'Input 1 - Schedule 1'!AH292</f>
        <v>0</v>
      </c>
      <c r="G340" s="157">
        <f>'Input 2 - Inventory'!R290</f>
        <v>0</v>
      </c>
      <c r="H340" s="157">
        <f>'Input 2 - Inventory'!AG290</f>
        <v>0</v>
      </c>
      <c r="I340" s="158">
        <f>'Input 2 - Inventory'!L290</f>
        <v>0</v>
      </c>
      <c r="J340" s="159">
        <f>'Input 2 - Inventory'!AA290</f>
        <v>0</v>
      </c>
      <c r="K340" s="156" t="e">
        <f>VLOOKUP($E340,'Calc 1 - Scaling (Ins,Bank)'!$A:$W,8,FALSE)</f>
        <v>#N/A</v>
      </c>
      <c r="L340" s="160" t="str">
        <f>IFERROR(VLOOKUP($E340,'Calc 1 - Scaling (Ins,Bank)'!$A:$W,9+IF($K340="Revenue",1,IF(K340="Carrying Value",2,0)),FALSE),"N/A")</f>
        <v>N/A</v>
      </c>
      <c r="M340" s="161" t="str">
        <f t="shared" si="46"/>
        <v>N/A</v>
      </c>
      <c r="N340" s="162" t="str">
        <f t="shared" si="47"/>
        <v>N/A</v>
      </c>
      <c r="O340" s="156" t="e">
        <f>VLOOKUP($E340,'Calc 1 - Scaling (Ins,Bank)'!$A:$W,12,FALSE)</f>
        <v>#N/A</v>
      </c>
      <c r="P340" s="160" t="str">
        <f>IFERROR(VLOOKUP($E340,'Calc 1 - Scaling (Ins,Bank)'!$A:$W,13+IF(O340="Revenue",1,IF(O340="Carrying Value",2,0)),FALSE),"N/A")</f>
        <v>N/A</v>
      </c>
      <c r="Q340" s="161" t="str">
        <f t="shared" si="48"/>
        <v>N/A</v>
      </c>
      <c r="R340" s="162" t="str">
        <f t="shared" si="49"/>
        <v>N/A</v>
      </c>
      <c r="S340" s="156" t="e">
        <f>VLOOKUP($E340,'Calc 1 - Scaling (Ins,Bank)'!$A:$W,16,FALSE)</f>
        <v>#N/A</v>
      </c>
      <c r="T340" s="160" t="str">
        <f>IFERROR(VLOOKUP($E340,'Calc 1 - Scaling (Ins,Bank)'!$A:$W,17+IF(S340="Revenue",1,IF(S340="Carrying Value",2,0)),FALSE),"N/A")</f>
        <v>N/A</v>
      </c>
      <c r="U340" s="161" t="str">
        <f t="shared" si="50"/>
        <v>N/A</v>
      </c>
      <c r="V340" s="162" t="str">
        <f t="shared" si="51"/>
        <v>N/A</v>
      </c>
      <c r="W340" s="156" t="e">
        <f>VLOOKUP($E340,'Calc 1 - Scaling (Ins,Bank)'!$A:$W,20,FALSE)</f>
        <v>#N/A</v>
      </c>
      <c r="X340" s="160" t="str">
        <f>IFERROR(VLOOKUP($E340,'Calc 1 - Scaling (Ins,Bank)'!$A:$W,21+IF(W340="Revenue",1,IF(W340="Carrying Value",2,0)),FALSE),"N/A")</f>
        <v>N/A</v>
      </c>
      <c r="Y340" s="161" t="str">
        <f t="shared" si="52"/>
        <v>N/A</v>
      </c>
      <c r="Z340" s="162" t="str">
        <f t="shared" si="53"/>
        <v>N/A</v>
      </c>
      <c r="AP340" s="3"/>
    </row>
    <row r="341" spans="1:42" x14ac:dyDescent="0.2">
      <c r="A341" s="68">
        <f t="shared" si="45"/>
        <v>284</v>
      </c>
      <c r="B341" s="154">
        <f>'Input 2 - Inventory'!C291</f>
        <v>0</v>
      </c>
      <c r="C341" s="155">
        <f>'Input 2 - Inventory'!E291</f>
        <v>0</v>
      </c>
      <c r="D341" s="155" t="str">
        <f>IF(OR(LEFT(E341,5)= "Asset",LEFT(E341,5)="Other"),"N/A",'Input 1 - Schedule 1'!B293 &amp; " (Ins/Bank)")</f>
        <v xml:space="preserve"> (Ins/Bank)</v>
      </c>
      <c r="E341" s="156">
        <f>'Input 2 - Inventory'!F291</f>
        <v>0</v>
      </c>
      <c r="F341" s="157">
        <f>'Input 1 - Schedule 1'!AH293</f>
        <v>0</v>
      </c>
      <c r="G341" s="157">
        <f>'Input 2 - Inventory'!R291</f>
        <v>0</v>
      </c>
      <c r="H341" s="157">
        <f>'Input 2 - Inventory'!AG291</f>
        <v>0</v>
      </c>
      <c r="I341" s="158">
        <f>'Input 2 - Inventory'!L291</f>
        <v>0</v>
      </c>
      <c r="J341" s="159">
        <f>'Input 2 - Inventory'!AA291</f>
        <v>0</v>
      </c>
      <c r="K341" s="156" t="e">
        <f>VLOOKUP($E341,'Calc 1 - Scaling (Ins,Bank)'!$A:$W,8,FALSE)</f>
        <v>#N/A</v>
      </c>
      <c r="L341" s="160" t="str">
        <f>IFERROR(VLOOKUP($E341,'Calc 1 - Scaling (Ins,Bank)'!$A:$W,9+IF($K341="Revenue",1,IF(K341="Carrying Value",2,0)),FALSE),"N/A")</f>
        <v>N/A</v>
      </c>
      <c r="M341" s="161" t="str">
        <f t="shared" si="46"/>
        <v>N/A</v>
      </c>
      <c r="N341" s="162" t="str">
        <f t="shared" si="47"/>
        <v>N/A</v>
      </c>
      <c r="O341" s="156" t="e">
        <f>VLOOKUP($E341,'Calc 1 - Scaling (Ins,Bank)'!$A:$W,12,FALSE)</f>
        <v>#N/A</v>
      </c>
      <c r="P341" s="160" t="str">
        <f>IFERROR(VLOOKUP($E341,'Calc 1 - Scaling (Ins,Bank)'!$A:$W,13+IF(O341="Revenue",1,IF(O341="Carrying Value",2,0)),FALSE),"N/A")</f>
        <v>N/A</v>
      </c>
      <c r="Q341" s="161" t="str">
        <f t="shared" si="48"/>
        <v>N/A</v>
      </c>
      <c r="R341" s="162" t="str">
        <f t="shared" si="49"/>
        <v>N/A</v>
      </c>
      <c r="S341" s="156" t="e">
        <f>VLOOKUP($E341,'Calc 1 - Scaling (Ins,Bank)'!$A:$W,16,FALSE)</f>
        <v>#N/A</v>
      </c>
      <c r="T341" s="160" t="str">
        <f>IFERROR(VLOOKUP($E341,'Calc 1 - Scaling (Ins,Bank)'!$A:$W,17+IF(S341="Revenue",1,IF(S341="Carrying Value",2,0)),FALSE),"N/A")</f>
        <v>N/A</v>
      </c>
      <c r="U341" s="161" t="str">
        <f t="shared" si="50"/>
        <v>N/A</v>
      </c>
      <c r="V341" s="162" t="str">
        <f t="shared" si="51"/>
        <v>N/A</v>
      </c>
      <c r="W341" s="156" t="e">
        <f>VLOOKUP($E341,'Calc 1 - Scaling (Ins,Bank)'!$A:$W,20,FALSE)</f>
        <v>#N/A</v>
      </c>
      <c r="X341" s="160" t="str">
        <f>IFERROR(VLOOKUP($E341,'Calc 1 - Scaling (Ins,Bank)'!$A:$W,21+IF(W341="Revenue",1,IF(W341="Carrying Value",2,0)),FALSE),"N/A")</f>
        <v>N/A</v>
      </c>
      <c r="Y341" s="161" t="str">
        <f t="shared" si="52"/>
        <v>N/A</v>
      </c>
      <c r="Z341" s="162" t="str">
        <f t="shared" si="53"/>
        <v>N/A</v>
      </c>
      <c r="AP341" s="3"/>
    </row>
    <row r="342" spans="1:42" x14ac:dyDescent="0.2">
      <c r="A342" s="68">
        <f t="shared" si="45"/>
        <v>285</v>
      </c>
      <c r="B342" s="154">
        <f>'Input 2 - Inventory'!C292</f>
        <v>0</v>
      </c>
      <c r="C342" s="155">
        <f>'Input 2 - Inventory'!E292</f>
        <v>0</v>
      </c>
      <c r="D342" s="155" t="str">
        <f>IF(OR(LEFT(E342,5)= "Asset",LEFT(E342,5)="Other"),"N/A",'Input 1 - Schedule 1'!B294 &amp; " (Ins/Bank)")</f>
        <v xml:space="preserve"> (Ins/Bank)</v>
      </c>
      <c r="E342" s="156">
        <f>'Input 2 - Inventory'!F292</f>
        <v>0</v>
      </c>
      <c r="F342" s="157">
        <f>'Input 1 - Schedule 1'!AH294</f>
        <v>0</v>
      </c>
      <c r="G342" s="157">
        <f>'Input 2 - Inventory'!R292</f>
        <v>0</v>
      </c>
      <c r="H342" s="157">
        <f>'Input 2 - Inventory'!AG292</f>
        <v>0</v>
      </c>
      <c r="I342" s="158">
        <f>'Input 2 - Inventory'!L292</f>
        <v>0</v>
      </c>
      <c r="J342" s="159">
        <f>'Input 2 - Inventory'!AA292</f>
        <v>0</v>
      </c>
      <c r="K342" s="156" t="e">
        <f>VLOOKUP($E342,'Calc 1 - Scaling (Ins,Bank)'!$A:$W,8,FALSE)</f>
        <v>#N/A</v>
      </c>
      <c r="L342" s="160" t="str">
        <f>IFERROR(VLOOKUP($E342,'Calc 1 - Scaling (Ins,Bank)'!$A:$W,9+IF($K342="Revenue",1,IF(K342="Carrying Value",2,0)),FALSE),"N/A")</f>
        <v>N/A</v>
      </c>
      <c r="M342" s="161" t="str">
        <f t="shared" si="46"/>
        <v>N/A</v>
      </c>
      <c r="N342" s="162" t="str">
        <f t="shared" si="47"/>
        <v>N/A</v>
      </c>
      <c r="O342" s="156" t="e">
        <f>VLOOKUP($E342,'Calc 1 - Scaling (Ins,Bank)'!$A:$W,12,FALSE)</f>
        <v>#N/A</v>
      </c>
      <c r="P342" s="160" t="str">
        <f>IFERROR(VLOOKUP($E342,'Calc 1 - Scaling (Ins,Bank)'!$A:$W,13+IF(O342="Revenue",1,IF(O342="Carrying Value",2,0)),FALSE),"N/A")</f>
        <v>N/A</v>
      </c>
      <c r="Q342" s="161" t="str">
        <f t="shared" si="48"/>
        <v>N/A</v>
      </c>
      <c r="R342" s="162" t="str">
        <f t="shared" si="49"/>
        <v>N/A</v>
      </c>
      <c r="S342" s="156" t="e">
        <f>VLOOKUP($E342,'Calc 1 - Scaling (Ins,Bank)'!$A:$W,16,FALSE)</f>
        <v>#N/A</v>
      </c>
      <c r="T342" s="160" t="str">
        <f>IFERROR(VLOOKUP($E342,'Calc 1 - Scaling (Ins,Bank)'!$A:$W,17+IF(S342="Revenue",1,IF(S342="Carrying Value",2,0)),FALSE),"N/A")</f>
        <v>N/A</v>
      </c>
      <c r="U342" s="161" t="str">
        <f t="shared" si="50"/>
        <v>N/A</v>
      </c>
      <c r="V342" s="162" t="str">
        <f t="shared" si="51"/>
        <v>N/A</v>
      </c>
      <c r="W342" s="156" t="e">
        <f>VLOOKUP($E342,'Calc 1 - Scaling (Ins,Bank)'!$A:$W,20,FALSE)</f>
        <v>#N/A</v>
      </c>
      <c r="X342" s="160" t="str">
        <f>IFERROR(VLOOKUP($E342,'Calc 1 - Scaling (Ins,Bank)'!$A:$W,21+IF(W342="Revenue",1,IF(W342="Carrying Value",2,0)),FALSE),"N/A")</f>
        <v>N/A</v>
      </c>
      <c r="Y342" s="161" t="str">
        <f t="shared" si="52"/>
        <v>N/A</v>
      </c>
      <c r="Z342" s="162" t="str">
        <f t="shared" si="53"/>
        <v>N/A</v>
      </c>
      <c r="AP342" s="3"/>
    </row>
    <row r="343" spans="1:42" x14ac:dyDescent="0.2">
      <c r="A343" s="68">
        <f t="shared" si="45"/>
        <v>286</v>
      </c>
      <c r="B343" s="154">
        <f>'Input 2 - Inventory'!C293</f>
        <v>0</v>
      </c>
      <c r="C343" s="155">
        <f>'Input 2 - Inventory'!E293</f>
        <v>0</v>
      </c>
      <c r="D343" s="155" t="str">
        <f>IF(OR(LEFT(E343,5)= "Asset",LEFT(E343,5)="Other"),"N/A",'Input 1 - Schedule 1'!B295 &amp; " (Ins/Bank)")</f>
        <v xml:space="preserve"> (Ins/Bank)</v>
      </c>
      <c r="E343" s="156">
        <f>'Input 2 - Inventory'!F293</f>
        <v>0</v>
      </c>
      <c r="F343" s="157">
        <f>'Input 1 - Schedule 1'!AH295</f>
        <v>0</v>
      </c>
      <c r="G343" s="157">
        <f>'Input 2 - Inventory'!R293</f>
        <v>0</v>
      </c>
      <c r="H343" s="157">
        <f>'Input 2 - Inventory'!AG293</f>
        <v>0</v>
      </c>
      <c r="I343" s="158">
        <f>'Input 2 - Inventory'!L293</f>
        <v>0</v>
      </c>
      <c r="J343" s="159">
        <f>'Input 2 - Inventory'!AA293</f>
        <v>0</v>
      </c>
      <c r="K343" s="156" t="e">
        <f>VLOOKUP($E343,'Calc 1 - Scaling (Ins,Bank)'!$A:$W,8,FALSE)</f>
        <v>#N/A</v>
      </c>
      <c r="L343" s="160" t="str">
        <f>IFERROR(VLOOKUP($E343,'Calc 1 - Scaling (Ins,Bank)'!$A:$W,9+IF($K343="Revenue",1,IF(K343="Carrying Value",2,0)),FALSE),"N/A")</f>
        <v>N/A</v>
      </c>
      <c r="M343" s="161" t="str">
        <f t="shared" si="46"/>
        <v>N/A</v>
      </c>
      <c r="N343" s="162" t="str">
        <f t="shared" si="47"/>
        <v>N/A</v>
      </c>
      <c r="O343" s="156" t="e">
        <f>VLOOKUP($E343,'Calc 1 - Scaling (Ins,Bank)'!$A:$W,12,FALSE)</f>
        <v>#N/A</v>
      </c>
      <c r="P343" s="160" t="str">
        <f>IFERROR(VLOOKUP($E343,'Calc 1 - Scaling (Ins,Bank)'!$A:$W,13+IF(O343="Revenue",1,IF(O343="Carrying Value",2,0)),FALSE),"N/A")</f>
        <v>N/A</v>
      </c>
      <c r="Q343" s="161" t="str">
        <f t="shared" si="48"/>
        <v>N/A</v>
      </c>
      <c r="R343" s="162" t="str">
        <f t="shared" si="49"/>
        <v>N/A</v>
      </c>
      <c r="S343" s="156" t="e">
        <f>VLOOKUP($E343,'Calc 1 - Scaling (Ins,Bank)'!$A:$W,16,FALSE)</f>
        <v>#N/A</v>
      </c>
      <c r="T343" s="160" t="str">
        <f>IFERROR(VLOOKUP($E343,'Calc 1 - Scaling (Ins,Bank)'!$A:$W,17+IF(S343="Revenue",1,IF(S343="Carrying Value",2,0)),FALSE),"N/A")</f>
        <v>N/A</v>
      </c>
      <c r="U343" s="161" t="str">
        <f t="shared" si="50"/>
        <v>N/A</v>
      </c>
      <c r="V343" s="162" t="str">
        <f t="shared" si="51"/>
        <v>N/A</v>
      </c>
      <c r="W343" s="156" t="e">
        <f>VLOOKUP($E343,'Calc 1 - Scaling (Ins,Bank)'!$A:$W,20,FALSE)</f>
        <v>#N/A</v>
      </c>
      <c r="X343" s="160" t="str">
        <f>IFERROR(VLOOKUP($E343,'Calc 1 - Scaling (Ins,Bank)'!$A:$W,21+IF(W343="Revenue",1,IF(W343="Carrying Value",2,0)),FALSE),"N/A")</f>
        <v>N/A</v>
      </c>
      <c r="Y343" s="161" t="str">
        <f t="shared" si="52"/>
        <v>N/A</v>
      </c>
      <c r="Z343" s="162" t="str">
        <f t="shared" si="53"/>
        <v>N/A</v>
      </c>
      <c r="AP343" s="3"/>
    </row>
    <row r="344" spans="1:42" x14ac:dyDescent="0.2">
      <c r="A344" s="68">
        <f t="shared" si="45"/>
        <v>287</v>
      </c>
      <c r="B344" s="154">
        <f>'Input 2 - Inventory'!C294</f>
        <v>0</v>
      </c>
      <c r="C344" s="155">
        <f>'Input 2 - Inventory'!E294</f>
        <v>0</v>
      </c>
      <c r="D344" s="155" t="str">
        <f>IF(OR(LEFT(E344,5)= "Asset",LEFT(E344,5)="Other"),"N/A",'Input 1 - Schedule 1'!B296 &amp; " (Ins/Bank)")</f>
        <v xml:space="preserve"> (Ins/Bank)</v>
      </c>
      <c r="E344" s="156">
        <f>'Input 2 - Inventory'!F294</f>
        <v>0</v>
      </c>
      <c r="F344" s="157">
        <f>'Input 1 - Schedule 1'!AH296</f>
        <v>0</v>
      </c>
      <c r="G344" s="157">
        <f>'Input 2 - Inventory'!R294</f>
        <v>0</v>
      </c>
      <c r="H344" s="157">
        <f>'Input 2 - Inventory'!AG294</f>
        <v>0</v>
      </c>
      <c r="I344" s="158">
        <f>'Input 2 - Inventory'!L294</f>
        <v>0</v>
      </c>
      <c r="J344" s="159">
        <f>'Input 2 - Inventory'!AA294</f>
        <v>0</v>
      </c>
      <c r="K344" s="156" t="e">
        <f>VLOOKUP($E344,'Calc 1 - Scaling (Ins,Bank)'!$A:$W,8,FALSE)</f>
        <v>#N/A</v>
      </c>
      <c r="L344" s="160" t="str">
        <f>IFERROR(VLOOKUP($E344,'Calc 1 - Scaling (Ins,Bank)'!$A:$W,9+IF($K344="Revenue",1,IF(K344="Carrying Value",2,0)),FALSE),"N/A")</f>
        <v>N/A</v>
      </c>
      <c r="M344" s="161" t="str">
        <f t="shared" si="46"/>
        <v>N/A</v>
      </c>
      <c r="N344" s="162" t="str">
        <f t="shared" si="47"/>
        <v>N/A</v>
      </c>
      <c r="O344" s="156" t="e">
        <f>VLOOKUP($E344,'Calc 1 - Scaling (Ins,Bank)'!$A:$W,12,FALSE)</f>
        <v>#N/A</v>
      </c>
      <c r="P344" s="160" t="str">
        <f>IFERROR(VLOOKUP($E344,'Calc 1 - Scaling (Ins,Bank)'!$A:$W,13+IF(O344="Revenue",1,IF(O344="Carrying Value",2,0)),FALSE),"N/A")</f>
        <v>N/A</v>
      </c>
      <c r="Q344" s="161" t="str">
        <f t="shared" si="48"/>
        <v>N/A</v>
      </c>
      <c r="R344" s="162" t="str">
        <f t="shared" si="49"/>
        <v>N/A</v>
      </c>
      <c r="S344" s="156" t="e">
        <f>VLOOKUP($E344,'Calc 1 - Scaling (Ins,Bank)'!$A:$W,16,FALSE)</f>
        <v>#N/A</v>
      </c>
      <c r="T344" s="160" t="str">
        <f>IFERROR(VLOOKUP($E344,'Calc 1 - Scaling (Ins,Bank)'!$A:$W,17+IF(S344="Revenue",1,IF(S344="Carrying Value",2,0)),FALSE),"N/A")</f>
        <v>N/A</v>
      </c>
      <c r="U344" s="161" t="str">
        <f t="shared" si="50"/>
        <v>N/A</v>
      </c>
      <c r="V344" s="162" t="str">
        <f t="shared" si="51"/>
        <v>N/A</v>
      </c>
      <c r="W344" s="156" t="e">
        <f>VLOOKUP($E344,'Calc 1 - Scaling (Ins,Bank)'!$A:$W,20,FALSE)</f>
        <v>#N/A</v>
      </c>
      <c r="X344" s="160" t="str">
        <f>IFERROR(VLOOKUP($E344,'Calc 1 - Scaling (Ins,Bank)'!$A:$W,21+IF(W344="Revenue",1,IF(W344="Carrying Value",2,0)),FALSE),"N/A")</f>
        <v>N/A</v>
      </c>
      <c r="Y344" s="161" t="str">
        <f t="shared" si="52"/>
        <v>N/A</v>
      </c>
      <c r="Z344" s="162" t="str">
        <f t="shared" si="53"/>
        <v>N/A</v>
      </c>
      <c r="AP344" s="3"/>
    </row>
    <row r="345" spans="1:42" x14ac:dyDescent="0.2">
      <c r="A345" s="68">
        <f t="shared" si="45"/>
        <v>288</v>
      </c>
      <c r="B345" s="154">
        <f>'Input 2 - Inventory'!C295</f>
        <v>0</v>
      </c>
      <c r="C345" s="155">
        <f>'Input 2 - Inventory'!E295</f>
        <v>0</v>
      </c>
      <c r="D345" s="155" t="str">
        <f>IF(OR(LEFT(E345,5)= "Asset",LEFT(E345,5)="Other"),"N/A",'Input 1 - Schedule 1'!B297 &amp; " (Ins/Bank)")</f>
        <v xml:space="preserve"> (Ins/Bank)</v>
      </c>
      <c r="E345" s="156">
        <f>'Input 2 - Inventory'!F295</f>
        <v>0</v>
      </c>
      <c r="F345" s="157">
        <f>'Input 1 - Schedule 1'!AH297</f>
        <v>0</v>
      </c>
      <c r="G345" s="157">
        <f>'Input 2 - Inventory'!R295</f>
        <v>0</v>
      </c>
      <c r="H345" s="157">
        <f>'Input 2 - Inventory'!AG295</f>
        <v>0</v>
      </c>
      <c r="I345" s="158">
        <f>'Input 2 - Inventory'!L295</f>
        <v>0</v>
      </c>
      <c r="J345" s="159">
        <f>'Input 2 - Inventory'!AA295</f>
        <v>0</v>
      </c>
      <c r="K345" s="156" t="e">
        <f>VLOOKUP($E345,'Calc 1 - Scaling (Ins,Bank)'!$A:$W,8,FALSE)</f>
        <v>#N/A</v>
      </c>
      <c r="L345" s="160" t="str">
        <f>IFERROR(VLOOKUP($E345,'Calc 1 - Scaling (Ins,Bank)'!$A:$W,9+IF($K345="Revenue",1,IF(K345="Carrying Value",2,0)),FALSE),"N/A")</f>
        <v>N/A</v>
      </c>
      <c r="M345" s="161" t="str">
        <f t="shared" si="46"/>
        <v>N/A</v>
      </c>
      <c r="N345" s="162" t="str">
        <f t="shared" si="47"/>
        <v>N/A</v>
      </c>
      <c r="O345" s="156" t="e">
        <f>VLOOKUP($E345,'Calc 1 - Scaling (Ins,Bank)'!$A:$W,12,FALSE)</f>
        <v>#N/A</v>
      </c>
      <c r="P345" s="160" t="str">
        <f>IFERROR(VLOOKUP($E345,'Calc 1 - Scaling (Ins,Bank)'!$A:$W,13+IF(O345="Revenue",1,IF(O345="Carrying Value",2,0)),FALSE),"N/A")</f>
        <v>N/A</v>
      </c>
      <c r="Q345" s="161" t="str">
        <f t="shared" si="48"/>
        <v>N/A</v>
      </c>
      <c r="R345" s="162" t="str">
        <f t="shared" si="49"/>
        <v>N/A</v>
      </c>
      <c r="S345" s="156" t="e">
        <f>VLOOKUP($E345,'Calc 1 - Scaling (Ins,Bank)'!$A:$W,16,FALSE)</f>
        <v>#N/A</v>
      </c>
      <c r="T345" s="160" t="str">
        <f>IFERROR(VLOOKUP($E345,'Calc 1 - Scaling (Ins,Bank)'!$A:$W,17+IF(S345="Revenue",1,IF(S345="Carrying Value",2,0)),FALSE),"N/A")</f>
        <v>N/A</v>
      </c>
      <c r="U345" s="161" t="str">
        <f t="shared" si="50"/>
        <v>N/A</v>
      </c>
      <c r="V345" s="162" t="str">
        <f t="shared" si="51"/>
        <v>N/A</v>
      </c>
      <c r="W345" s="156" t="e">
        <f>VLOOKUP($E345,'Calc 1 - Scaling (Ins,Bank)'!$A:$W,20,FALSE)</f>
        <v>#N/A</v>
      </c>
      <c r="X345" s="160" t="str">
        <f>IFERROR(VLOOKUP($E345,'Calc 1 - Scaling (Ins,Bank)'!$A:$W,21+IF(W345="Revenue",1,IF(W345="Carrying Value",2,0)),FALSE),"N/A")</f>
        <v>N/A</v>
      </c>
      <c r="Y345" s="161" t="str">
        <f t="shared" si="52"/>
        <v>N/A</v>
      </c>
      <c r="Z345" s="162" t="str">
        <f t="shared" si="53"/>
        <v>N/A</v>
      </c>
      <c r="AP345" s="3"/>
    </row>
    <row r="346" spans="1:42" x14ac:dyDescent="0.2">
      <c r="A346" s="68">
        <f t="shared" si="45"/>
        <v>289</v>
      </c>
      <c r="B346" s="154">
        <f>'Input 2 - Inventory'!C296</f>
        <v>0</v>
      </c>
      <c r="C346" s="155">
        <f>'Input 2 - Inventory'!E296</f>
        <v>0</v>
      </c>
      <c r="D346" s="155" t="str">
        <f>IF(OR(LEFT(E346,5)= "Asset",LEFT(E346,5)="Other"),"N/A",'Input 1 - Schedule 1'!B298 &amp; " (Ins/Bank)")</f>
        <v xml:space="preserve"> (Ins/Bank)</v>
      </c>
      <c r="E346" s="156">
        <f>'Input 2 - Inventory'!F296</f>
        <v>0</v>
      </c>
      <c r="F346" s="157">
        <f>'Input 1 - Schedule 1'!AH298</f>
        <v>0</v>
      </c>
      <c r="G346" s="157">
        <f>'Input 2 - Inventory'!R296</f>
        <v>0</v>
      </c>
      <c r="H346" s="157">
        <f>'Input 2 - Inventory'!AG296</f>
        <v>0</v>
      </c>
      <c r="I346" s="158">
        <f>'Input 2 - Inventory'!L296</f>
        <v>0</v>
      </c>
      <c r="J346" s="159">
        <f>'Input 2 - Inventory'!AA296</f>
        <v>0</v>
      </c>
      <c r="K346" s="156" t="e">
        <f>VLOOKUP($E346,'Calc 1 - Scaling (Ins,Bank)'!$A:$W,8,FALSE)</f>
        <v>#N/A</v>
      </c>
      <c r="L346" s="160" t="str">
        <f>IFERROR(VLOOKUP($E346,'Calc 1 - Scaling (Ins,Bank)'!$A:$W,9+IF($K346="Revenue",1,IF(K346="Carrying Value",2,0)),FALSE),"N/A")</f>
        <v>N/A</v>
      </c>
      <c r="M346" s="161" t="str">
        <f t="shared" si="46"/>
        <v>N/A</v>
      </c>
      <c r="N346" s="162" t="str">
        <f t="shared" si="47"/>
        <v>N/A</v>
      </c>
      <c r="O346" s="156" t="e">
        <f>VLOOKUP($E346,'Calc 1 - Scaling (Ins,Bank)'!$A:$W,12,FALSE)</f>
        <v>#N/A</v>
      </c>
      <c r="P346" s="160" t="str">
        <f>IFERROR(VLOOKUP($E346,'Calc 1 - Scaling (Ins,Bank)'!$A:$W,13+IF(O346="Revenue",1,IF(O346="Carrying Value",2,0)),FALSE),"N/A")</f>
        <v>N/A</v>
      </c>
      <c r="Q346" s="161" t="str">
        <f t="shared" si="48"/>
        <v>N/A</v>
      </c>
      <c r="R346" s="162" t="str">
        <f t="shared" si="49"/>
        <v>N/A</v>
      </c>
      <c r="S346" s="156" t="e">
        <f>VLOOKUP($E346,'Calc 1 - Scaling (Ins,Bank)'!$A:$W,16,FALSE)</f>
        <v>#N/A</v>
      </c>
      <c r="T346" s="160" t="str">
        <f>IFERROR(VLOOKUP($E346,'Calc 1 - Scaling (Ins,Bank)'!$A:$W,17+IF(S346="Revenue",1,IF(S346="Carrying Value",2,0)),FALSE),"N/A")</f>
        <v>N/A</v>
      </c>
      <c r="U346" s="161" t="str">
        <f t="shared" si="50"/>
        <v>N/A</v>
      </c>
      <c r="V346" s="162" t="str">
        <f t="shared" si="51"/>
        <v>N/A</v>
      </c>
      <c r="W346" s="156" t="e">
        <f>VLOOKUP($E346,'Calc 1 - Scaling (Ins,Bank)'!$A:$W,20,FALSE)</f>
        <v>#N/A</v>
      </c>
      <c r="X346" s="160" t="str">
        <f>IFERROR(VLOOKUP($E346,'Calc 1 - Scaling (Ins,Bank)'!$A:$W,21+IF(W346="Revenue",1,IF(W346="Carrying Value",2,0)),FALSE),"N/A")</f>
        <v>N/A</v>
      </c>
      <c r="Y346" s="161" t="str">
        <f t="shared" si="52"/>
        <v>N/A</v>
      </c>
      <c r="Z346" s="162" t="str">
        <f t="shared" si="53"/>
        <v>N/A</v>
      </c>
      <c r="AP346" s="3"/>
    </row>
    <row r="347" spans="1:42" x14ac:dyDescent="0.2">
      <c r="A347" s="68">
        <f t="shared" si="45"/>
        <v>290</v>
      </c>
      <c r="B347" s="154">
        <f>'Input 2 - Inventory'!C297</f>
        <v>0</v>
      </c>
      <c r="C347" s="155">
        <f>'Input 2 - Inventory'!E297</f>
        <v>0</v>
      </c>
      <c r="D347" s="155" t="str">
        <f>IF(OR(LEFT(E347,5)= "Asset",LEFT(E347,5)="Other"),"N/A",'Input 1 - Schedule 1'!B299 &amp; " (Ins/Bank)")</f>
        <v xml:space="preserve"> (Ins/Bank)</v>
      </c>
      <c r="E347" s="156">
        <f>'Input 2 - Inventory'!F297</f>
        <v>0</v>
      </c>
      <c r="F347" s="157">
        <f>'Input 1 - Schedule 1'!AH299</f>
        <v>0</v>
      </c>
      <c r="G347" s="157">
        <f>'Input 2 - Inventory'!R297</f>
        <v>0</v>
      </c>
      <c r="H347" s="157">
        <f>'Input 2 - Inventory'!AG297</f>
        <v>0</v>
      </c>
      <c r="I347" s="158">
        <f>'Input 2 - Inventory'!L297</f>
        <v>0</v>
      </c>
      <c r="J347" s="159">
        <f>'Input 2 - Inventory'!AA297</f>
        <v>0</v>
      </c>
      <c r="K347" s="156" t="e">
        <f>VLOOKUP($E347,'Calc 1 - Scaling (Ins,Bank)'!$A:$W,8,FALSE)</f>
        <v>#N/A</v>
      </c>
      <c r="L347" s="160" t="str">
        <f>IFERROR(VLOOKUP($E347,'Calc 1 - Scaling (Ins,Bank)'!$A:$W,9+IF($K347="Revenue",1,IF(K347="Carrying Value",2,0)),FALSE),"N/A")</f>
        <v>N/A</v>
      </c>
      <c r="M347" s="161" t="str">
        <f t="shared" si="46"/>
        <v>N/A</v>
      </c>
      <c r="N347" s="162" t="str">
        <f t="shared" si="47"/>
        <v>N/A</v>
      </c>
      <c r="O347" s="156" t="e">
        <f>VLOOKUP($E347,'Calc 1 - Scaling (Ins,Bank)'!$A:$W,12,FALSE)</f>
        <v>#N/A</v>
      </c>
      <c r="P347" s="160" t="str">
        <f>IFERROR(VLOOKUP($E347,'Calc 1 - Scaling (Ins,Bank)'!$A:$W,13+IF(O347="Revenue",1,IF(O347="Carrying Value",2,0)),FALSE),"N/A")</f>
        <v>N/A</v>
      </c>
      <c r="Q347" s="161" t="str">
        <f t="shared" si="48"/>
        <v>N/A</v>
      </c>
      <c r="R347" s="162" t="str">
        <f t="shared" si="49"/>
        <v>N/A</v>
      </c>
      <c r="S347" s="156" t="e">
        <f>VLOOKUP($E347,'Calc 1 - Scaling (Ins,Bank)'!$A:$W,16,FALSE)</f>
        <v>#N/A</v>
      </c>
      <c r="T347" s="160" t="str">
        <f>IFERROR(VLOOKUP($E347,'Calc 1 - Scaling (Ins,Bank)'!$A:$W,17+IF(S347="Revenue",1,IF(S347="Carrying Value",2,0)),FALSE),"N/A")</f>
        <v>N/A</v>
      </c>
      <c r="U347" s="161" t="str">
        <f t="shared" si="50"/>
        <v>N/A</v>
      </c>
      <c r="V347" s="162" t="str">
        <f t="shared" si="51"/>
        <v>N/A</v>
      </c>
      <c r="W347" s="156" t="e">
        <f>VLOOKUP($E347,'Calc 1 - Scaling (Ins,Bank)'!$A:$W,20,FALSE)</f>
        <v>#N/A</v>
      </c>
      <c r="X347" s="160" t="str">
        <f>IFERROR(VLOOKUP($E347,'Calc 1 - Scaling (Ins,Bank)'!$A:$W,21+IF(W347="Revenue",1,IF(W347="Carrying Value",2,0)),FALSE),"N/A")</f>
        <v>N/A</v>
      </c>
      <c r="Y347" s="161" t="str">
        <f t="shared" si="52"/>
        <v>N/A</v>
      </c>
      <c r="Z347" s="162" t="str">
        <f t="shared" si="53"/>
        <v>N/A</v>
      </c>
      <c r="AP347" s="3"/>
    </row>
    <row r="348" spans="1:42" x14ac:dyDescent="0.2">
      <c r="A348" s="68">
        <f t="shared" si="45"/>
        <v>291</v>
      </c>
      <c r="B348" s="154">
        <f>'Input 2 - Inventory'!C298</f>
        <v>0</v>
      </c>
      <c r="C348" s="155">
        <f>'Input 2 - Inventory'!E298</f>
        <v>0</v>
      </c>
      <c r="D348" s="155" t="str">
        <f>IF(OR(LEFT(E348,5)= "Asset",LEFT(E348,5)="Other"),"N/A",'Input 1 - Schedule 1'!B300 &amp; " (Ins/Bank)")</f>
        <v xml:space="preserve"> (Ins/Bank)</v>
      </c>
      <c r="E348" s="156">
        <f>'Input 2 - Inventory'!F298</f>
        <v>0</v>
      </c>
      <c r="F348" s="157">
        <f>'Input 1 - Schedule 1'!AH300</f>
        <v>0</v>
      </c>
      <c r="G348" s="157">
        <f>'Input 2 - Inventory'!R298</f>
        <v>0</v>
      </c>
      <c r="H348" s="157">
        <f>'Input 2 - Inventory'!AG298</f>
        <v>0</v>
      </c>
      <c r="I348" s="158">
        <f>'Input 2 - Inventory'!L298</f>
        <v>0</v>
      </c>
      <c r="J348" s="159">
        <f>'Input 2 - Inventory'!AA298</f>
        <v>0</v>
      </c>
      <c r="K348" s="156" t="e">
        <f>VLOOKUP($E348,'Calc 1 - Scaling (Ins,Bank)'!$A:$W,8,FALSE)</f>
        <v>#N/A</v>
      </c>
      <c r="L348" s="160" t="str">
        <f>IFERROR(VLOOKUP($E348,'Calc 1 - Scaling (Ins,Bank)'!$A:$W,9+IF($K348="Revenue",1,IF(K348="Carrying Value",2,0)),FALSE),"N/A")</f>
        <v>N/A</v>
      </c>
      <c r="M348" s="161" t="str">
        <f t="shared" si="46"/>
        <v>N/A</v>
      </c>
      <c r="N348" s="162" t="str">
        <f t="shared" si="47"/>
        <v>N/A</v>
      </c>
      <c r="O348" s="156" t="e">
        <f>VLOOKUP($E348,'Calc 1 - Scaling (Ins,Bank)'!$A:$W,12,FALSE)</f>
        <v>#N/A</v>
      </c>
      <c r="P348" s="160" t="str">
        <f>IFERROR(VLOOKUP($E348,'Calc 1 - Scaling (Ins,Bank)'!$A:$W,13+IF(O348="Revenue",1,IF(O348="Carrying Value",2,0)),FALSE),"N/A")</f>
        <v>N/A</v>
      </c>
      <c r="Q348" s="161" t="str">
        <f t="shared" si="48"/>
        <v>N/A</v>
      </c>
      <c r="R348" s="162" t="str">
        <f t="shared" si="49"/>
        <v>N/A</v>
      </c>
      <c r="S348" s="156" t="e">
        <f>VLOOKUP($E348,'Calc 1 - Scaling (Ins,Bank)'!$A:$W,16,FALSE)</f>
        <v>#N/A</v>
      </c>
      <c r="T348" s="160" t="str">
        <f>IFERROR(VLOOKUP($E348,'Calc 1 - Scaling (Ins,Bank)'!$A:$W,17+IF(S348="Revenue",1,IF(S348="Carrying Value",2,0)),FALSE),"N/A")</f>
        <v>N/A</v>
      </c>
      <c r="U348" s="161" t="str">
        <f t="shared" si="50"/>
        <v>N/A</v>
      </c>
      <c r="V348" s="162" t="str">
        <f t="shared" si="51"/>
        <v>N/A</v>
      </c>
      <c r="W348" s="156" t="e">
        <f>VLOOKUP($E348,'Calc 1 - Scaling (Ins,Bank)'!$A:$W,20,FALSE)</f>
        <v>#N/A</v>
      </c>
      <c r="X348" s="160" t="str">
        <f>IFERROR(VLOOKUP($E348,'Calc 1 - Scaling (Ins,Bank)'!$A:$W,21+IF(W348="Revenue",1,IF(W348="Carrying Value",2,0)),FALSE),"N/A")</f>
        <v>N/A</v>
      </c>
      <c r="Y348" s="161" t="str">
        <f t="shared" si="52"/>
        <v>N/A</v>
      </c>
      <c r="Z348" s="162" t="str">
        <f t="shared" si="53"/>
        <v>N/A</v>
      </c>
      <c r="AP348" s="3"/>
    </row>
    <row r="349" spans="1:42" x14ac:dyDescent="0.2">
      <c r="A349" s="68">
        <f t="shared" si="45"/>
        <v>292</v>
      </c>
      <c r="B349" s="154">
        <f>'Input 2 - Inventory'!C299</f>
        <v>0</v>
      </c>
      <c r="C349" s="155">
        <f>'Input 2 - Inventory'!E299</f>
        <v>0</v>
      </c>
      <c r="D349" s="155" t="str">
        <f>IF(OR(LEFT(E349,5)= "Asset",LEFT(E349,5)="Other"),"N/A",'Input 1 - Schedule 1'!B301 &amp; " (Ins/Bank)")</f>
        <v xml:space="preserve"> (Ins/Bank)</v>
      </c>
      <c r="E349" s="156">
        <f>'Input 2 - Inventory'!F299</f>
        <v>0</v>
      </c>
      <c r="F349" s="157">
        <f>'Input 1 - Schedule 1'!AH301</f>
        <v>0</v>
      </c>
      <c r="G349" s="157">
        <f>'Input 2 - Inventory'!R299</f>
        <v>0</v>
      </c>
      <c r="H349" s="157">
        <f>'Input 2 - Inventory'!AG299</f>
        <v>0</v>
      </c>
      <c r="I349" s="158">
        <f>'Input 2 - Inventory'!L299</f>
        <v>0</v>
      </c>
      <c r="J349" s="159">
        <f>'Input 2 - Inventory'!AA299</f>
        <v>0</v>
      </c>
      <c r="K349" s="156" t="e">
        <f>VLOOKUP($E349,'Calc 1 - Scaling (Ins,Bank)'!$A:$W,8,FALSE)</f>
        <v>#N/A</v>
      </c>
      <c r="L349" s="160" t="str">
        <f>IFERROR(VLOOKUP($E349,'Calc 1 - Scaling (Ins,Bank)'!$A:$W,9+IF($K349="Revenue",1,IF(K349="Carrying Value",2,0)),FALSE),"N/A")</f>
        <v>N/A</v>
      </c>
      <c r="M349" s="161" t="str">
        <f t="shared" si="46"/>
        <v>N/A</v>
      </c>
      <c r="N349" s="162" t="str">
        <f t="shared" si="47"/>
        <v>N/A</v>
      </c>
      <c r="O349" s="156" t="e">
        <f>VLOOKUP($E349,'Calc 1 - Scaling (Ins,Bank)'!$A:$W,12,FALSE)</f>
        <v>#N/A</v>
      </c>
      <c r="P349" s="160" t="str">
        <f>IFERROR(VLOOKUP($E349,'Calc 1 - Scaling (Ins,Bank)'!$A:$W,13+IF(O349="Revenue",1,IF(O349="Carrying Value",2,0)),FALSE),"N/A")</f>
        <v>N/A</v>
      </c>
      <c r="Q349" s="161" t="str">
        <f t="shared" si="48"/>
        <v>N/A</v>
      </c>
      <c r="R349" s="162" t="str">
        <f t="shared" si="49"/>
        <v>N/A</v>
      </c>
      <c r="S349" s="156" t="e">
        <f>VLOOKUP($E349,'Calc 1 - Scaling (Ins,Bank)'!$A:$W,16,FALSE)</f>
        <v>#N/A</v>
      </c>
      <c r="T349" s="160" t="str">
        <f>IFERROR(VLOOKUP($E349,'Calc 1 - Scaling (Ins,Bank)'!$A:$W,17+IF(S349="Revenue",1,IF(S349="Carrying Value",2,0)),FALSE),"N/A")</f>
        <v>N/A</v>
      </c>
      <c r="U349" s="161" t="str">
        <f t="shared" si="50"/>
        <v>N/A</v>
      </c>
      <c r="V349" s="162" t="str">
        <f t="shared" si="51"/>
        <v>N/A</v>
      </c>
      <c r="W349" s="156" t="e">
        <f>VLOOKUP($E349,'Calc 1 - Scaling (Ins,Bank)'!$A:$W,20,FALSE)</f>
        <v>#N/A</v>
      </c>
      <c r="X349" s="160" t="str">
        <f>IFERROR(VLOOKUP($E349,'Calc 1 - Scaling (Ins,Bank)'!$A:$W,21+IF(W349="Revenue",1,IF(W349="Carrying Value",2,0)),FALSE),"N/A")</f>
        <v>N/A</v>
      </c>
      <c r="Y349" s="161" t="str">
        <f t="shared" si="52"/>
        <v>N/A</v>
      </c>
      <c r="Z349" s="162" t="str">
        <f t="shared" si="53"/>
        <v>N/A</v>
      </c>
      <c r="AP349" s="3"/>
    </row>
    <row r="350" spans="1:42" x14ac:dyDescent="0.2">
      <c r="A350" s="68">
        <f t="shared" si="45"/>
        <v>293</v>
      </c>
      <c r="B350" s="154">
        <f>'Input 2 - Inventory'!C300</f>
        <v>0</v>
      </c>
      <c r="C350" s="155">
        <f>'Input 2 - Inventory'!E300</f>
        <v>0</v>
      </c>
      <c r="D350" s="155" t="str">
        <f>IF(OR(LEFT(E350,5)= "Asset",LEFT(E350,5)="Other"),"N/A",'Input 1 - Schedule 1'!B302 &amp; " (Ins/Bank)")</f>
        <v xml:space="preserve"> (Ins/Bank)</v>
      </c>
      <c r="E350" s="156">
        <f>'Input 2 - Inventory'!F300</f>
        <v>0</v>
      </c>
      <c r="F350" s="157">
        <f>'Input 1 - Schedule 1'!AH302</f>
        <v>0</v>
      </c>
      <c r="G350" s="157">
        <f>'Input 2 - Inventory'!R300</f>
        <v>0</v>
      </c>
      <c r="H350" s="157">
        <f>'Input 2 - Inventory'!AG300</f>
        <v>0</v>
      </c>
      <c r="I350" s="158">
        <f>'Input 2 - Inventory'!L300</f>
        <v>0</v>
      </c>
      <c r="J350" s="159">
        <f>'Input 2 - Inventory'!AA300</f>
        <v>0</v>
      </c>
      <c r="K350" s="156" t="e">
        <f>VLOOKUP($E350,'Calc 1 - Scaling (Ins,Bank)'!$A:$W,8,FALSE)</f>
        <v>#N/A</v>
      </c>
      <c r="L350" s="160" t="str">
        <f>IFERROR(VLOOKUP($E350,'Calc 1 - Scaling (Ins,Bank)'!$A:$W,9+IF($K350="Revenue",1,IF(K350="Carrying Value",2,0)),FALSE),"N/A")</f>
        <v>N/A</v>
      </c>
      <c r="M350" s="161" t="str">
        <f t="shared" si="46"/>
        <v>N/A</v>
      </c>
      <c r="N350" s="162" t="str">
        <f t="shared" si="47"/>
        <v>N/A</v>
      </c>
      <c r="O350" s="156" t="e">
        <f>VLOOKUP($E350,'Calc 1 - Scaling (Ins,Bank)'!$A:$W,12,FALSE)</f>
        <v>#N/A</v>
      </c>
      <c r="P350" s="160" t="str">
        <f>IFERROR(VLOOKUP($E350,'Calc 1 - Scaling (Ins,Bank)'!$A:$W,13+IF(O350="Revenue",1,IF(O350="Carrying Value",2,0)),FALSE),"N/A")</f>
        <v>N/A</v>
      </c>
      <c r="Q350" s="161" t="str">
        <f t="shared" si="48"/>
        <v>N/A</v>
      </c>
      <c r="R350" s="162" t="str">
        <f t="shared" si="49"/>
        <v>N/A</v>
      </c>
      <c r="S350" s="156" t="e">
        <f>VLOOKUP($E350,'Calc 1 - Scaling (Ins,Bank)'!$A:$W,16,FALSE)</f>
        <v>#N/A</v>
      </c>
      <c r="T350" s="160" t="str">
        <f>IFERROR(VLOOKUP($E350,'Calc 1 - Scaling (Ins,Bank)'!$A:$W,17+IF(S350="Revenue",1,IF(S350="Carrying Value",2,0)),FALSE),"N/A")</f>
        <v>N/A</v>
      </c>
      <c r="U350" s="161" t="str">
        <f t="shared" si="50"/>
        <v>N/A</v>
      </c>
      <c r="V350" s="162" t="str">
        <f t="shared" si="51"/>
        <v>N/A</v>
      </c>
      <c r="W350" s="156" t="e">
        <f>VLOOKUP($E350,'Calc 1 - Scaling (Ins,Bank)'!$A:$W,20,FALSE)</f>
        <v>#N/A</v>
      </c>
      <c r="X350" s="160" t="str">
        <f>IFERROR(VLOOKUP($E350,'Calc 1 - Scaling (Ins,Bank)'!$A:$W,21+IF(W350="Revenue",1,IF(W350="Carrying Value",2,0)),FALSE),"N/A")</f>
        <v>N/A</v>
      </c>
      <c r="Y350" s="161" t="str">
        <f t="shared" si="52"/>
        <v>N/A</v>
      </c>
      <c r="Z350" s="162" t="str">
        <f t="shared" si="53"/>
        <v>N/A</v>
      </c>
      <c r="AP350" s="3"/>
    </row>
    <row r="351" spans="1:42" x14ac:dyDescent="0.2">
      <c r="A351" s="68">
        <f t="shared" si="45"/>
        <v>294</v>
      </c>
      <c r="B351" s="154">
        <f>'Input 2 - Inventory'!C301</f>
        <v>0</v>
      </c>
      <c r="C351" s="155">
        <f>'Input 2 - Inventory'!E301</f>
        <v>0</v>
      </c>
      <c r="D351" s="155" t="str">
        <f>IF(OR(LEFT(E351,5)= "Asset",LEFT(E351,5)="Other"),"N/A",'Input 1 - Schedule 1'!B303 &amp; " (Ins/Bank)")</f>
        <v xml:space="preserve"> (Ins/Bank)</v>
      </c>
      <c r="E351" s="156">
        <f>'Input 2 - Inventory'!F301</f>
        <v>0</v>
      </c>
      <c r="F351" s="157">
        <f>'Input 1 - Schedule 1'!AH303</f>
        <v>0</v>
      </c>
      <c r="G351" s="157">
        <f>'Input 2 - Inventory'!R301</f>
        <v>0</v>
      </c>
      <c r="H351" s="157">
        <f>'Input 2 - Inventory'!AG301</f>
        <v>0</v>
      </c>
      <c r="I351" s="158">
        <f>'Input 2 - Inventory'!L301</f>
        <v>0</v>
      </c>
      <c r="J351" s="159">
        <f>'Input 2 - Inventory'!AA301</f>
        <v>0</v>
      </c>
      <c r="K351" s="156" t="e">
        <f>VLOOKUP($E351,'Calc 1 - Scaling (Ins,Bank)'!$A:$W,8,FALSE)</f>
        <v>#N/A</v>
      </c>
      <c r="L351" s="160" t="str">
        <f>IFERROR(VLOOKUP($E351,'Calc 1 - Scaling (Ins,Bank)'!$A:$W,9+IF($K351="Revenue",1,IF(K351="Carrying Value",2,0)),FALSE),"N/A")</f>
        <v>N/A</v>
      </c>
      <c r="M351" s="161" t="str">
        <f t="shared" si="46"/>
        <v>N/A</v>
      </c>
      <c r="N351" s="162" t="str">
        <f t="shared" si="47"/>
        <v>N/A</v>
      </c>
      <c r="O351" s="156" t="e">
        <f>VLOOKUP($E351,'Calc 1 - Scaling (Ins,Bank)'!$A:$W,12,FALSE)</f>
        <v>#N/A</v>
      </c>
      <c r="P351" s="160" t="str">
        <f>IFERROR(VLOOKUP($E351,'Calc 1 - Scaling (Ins,Bank)'!$A:$W,13+IF(O351="Revenue",1,IF(O351="Carrying Value",2,0)),FALSE),"N/A")</f>
        <v>N/A</v>
      </c>
      <c r="Q351" s="161" t="str">
        <f t="shared" si="48"/>
        <v>N/A</v>
      </c>
      <c r="R351" s="162" t="str">
        <f t="shared" si="49"/>
        <v>N/A</v>
      </c>
      <c r="S351" s="156" t="e">
        <f>VLOOKUP($E351,'Calc 1 - Scaling (Ins,Bank)'!$A:$W,16,FALSE)</f>
        <v>#N/A</v>
      </c>
      <c r="T351" s="160" t="str">
        <f>IFERROR(VLOOKUP($E351,'Calc 1 - Scaling (Ins,Bank)'!$A:$W,17+IF(S351="Revenue",1,IF(S351="Carrying Value",2,0)),FALSE),"N/A")</f>
        <v>N/A</v>
      </c>
      <c r="U351" s="161" t="str">
        <f t="shared" si="50"/>
        <v>N/A</v>
      </c>
      <c r="V351" s="162" t="str">
        <f t="shared" si="51"/>
        <v>N/A</v>
      </c>
      <c r="W351" s="156" t="e">
        <f>VLOOKUP($E351,'Calc 1 - Scaling (Ins,Bank)'!$A:$W,20,FALSE)</f>
        <v>#N/A</v>
      </c>
      <c r="X351" s="160" t="str">
        <f>IFERROR(VLOOKUP($E351,'Calc 1 - Scaling (Ins,Bank)'!$A:$W,21+IF(W351="Revenue",1,IF(W351="Carrying Value",2,0)),FALSE),"N/A")</f>
        <v>N/A</v>
      </c>
      <c r="Y351" s="161" t="str">
        <f t="shared" si="52"/>
        <v>N/A</v>
      </c>
      <c r="Z351" s="162" t="str">
        <f t="shared" si="53"/>
        <v>N/A</v>
      </c>
      <c r="AP351" s="3"/>
    </row>
    <row r="352" spans="1:42" x14ac:dyDescent="0.2">
      <c r="A352" s="68">
        <f t="shared" si="45"/>
        <v>295</v>
      </c>
      <c r="B352" s="154">
        <f>'Input 2 - Inventory'!C302</f>
        <v>0</v>
      </c>
      <c r="C352" s="155">
        <f>'Input 2 - Inventory'!E302</f>
        <v>0</v>
      </c>
      <c r="D352" s="155" t="str">
        <f>IF(OR(LEFT(E352,5)= "Asset",LEFT(E352,5)="Other"),"N/A",'Input 1 - Schedule 1'!B304 &amp; " (Ins/Bank)")</f>
        <v xml:space="preserve"> (Ins/Bank)</v>
      </c>
      <c r="E352" s="156">
        <f>'Input 2 - Inventory'!F302</f>
        <v>0</v>
      </c>
      <c r="F352" s="157">
        <f>'Input 1 - Schedule 1'!AH304</f>
        <v>0</v>
      </c>
      <c r="G352" s="157">
        <f>'Input 2 - Inventory'!R302</f>
        <v>0</v>
      </c>
      <c r="H352" s="157">
        <f>'Input 2 - Inventory'!AG302</f>
        <v>0</v>
      </c>
      <c r="I352" s="158">
        <f>'Input 2 - Inventory'!L302</f>
        <v>0</v>
      </c>
      <c r="J352" s="159">
        <f>'Input 2 - Inventory'!AA302</f>
        <v>0</v>
      </c>
      <c r="K352" s="156" t="e">
        <f>VLOOKUP($E352,'Calc 1 - Scaling (Ins,Bank)'!$A:$W,8,FALSE)</f>
        <v>#N/A</v>
      </c>
      <c r="L352" s="160" t="str">
        <f>IFERROR(VLOOKUP($E352,'Calc 1 - Scaling (Ins,Bank)'!$A:$W,9+IF($K352="Revenue",1,IF(K352="Carrying Value",2,0)),FALSE),"N/A")</f>
        <v>N/A</v>
      </c>
      <c r="M352" s="161" t="str">
        <f t="shared" si="46"/>
        <v>N/A</v>
      </c>
      <c r="N352" s="162" t="str">
        <f t="shared" si="47"/>
        <v>N/A</v>
      </c>
      <c r="O352" s="156" t="e">
        <f>VLOOKUP($E352,'Calc 1 - Scaling (Ins,Bank)'!$A:$W,12,FALSE)</f>
        <v>#N/A</v>
      </c>
      <c r="P352" s="160" t="str">
        <f>IFERROR(VLOOKUP($E352,'Calc 1 - Scaling (Ins,Bank)'!$A:$W,13+IF(O352="Revenue",1,IF(O352="Carrying Value",2,0)),FALSE),"N/A")</f>
        <v>N/A</v>
      </c>
      <c r="Q352" s="161" t="str">
        <f t="shared" si="48"/>
        <v>N/A</v>
      </c>
      <c r="R352" s="162" t="str">
        <f t="shared" si="49"/>
        <v>N/A</v>
      </c>
      <c r="S352" s="156" t="e">
        <f>VLOOKUP($E352,'Calc 1 - Scaling (Ins,Bank)'!$A:$W,16,FALSE)</f>
        <v>#N/A</v>
      </c>
      <c r="T352" s="160" t="str">
        <f>IFERROR(VLOOKUP($E352,'Calc 1 - Scaling (Ins,Bank)'!$A:$W,17+IF(S352="Revenue",1,IF(S352="Carrying Value",2,0)),FALSE),"N/A")</f>
        <v>N/A</v>
      </c>
      <c r="U352" s="161" t="str">
        <f t="shared" si="50"/>
        <v>N/A</v>
      </c>
      <c r="V352" s="162" t="str">
        <f t="shared" si="51"/>
        <v>N/A</v>
      </c>
      <c r="W352" s="156" t="e">
        <f>VLOOKUP($E352,'Calc 1 - Scaling (Ins,Bank)'!$A:$W,20,FALSE)</f>
        <v>#N/A</v>
      </c>
      <c r="X352" s="160" t="str">
        <f>IFERROR(VLOOKUP($E352,'Calc 1 - Scaling (Ins,Bank)'!$A:$W,21+IF(W352="Revenue",1,IF(W352="Carrying Value",2,0)),FALSE),"N/A")</f>
        <v>N/A</v>
      </c>
      <c r="Y352" s="161" t="str">
        <f t="shared" si="52"/>
        <v>N/A</v>
      </c>
      <c r="Z352" s="162" t="str">
        <f t="shared" si="53"/>
        <v>N/A</v>
      </c>
      <c r="AP352" s="3"/>
    </row>
    <row r="353" spans="1:42" x14ac:dyDescent="0.2">
      <c r="A353" s="68">
        <f t="shared" si="45"/>
        <v>296</v>
      </c>
      <c r="B353" s="154">
        <f>'Input 2 - Inventory'!C303</f>
        <v>0</v>
      </c>
      <c r="C353" s="155">
        <f>'Input 2 - Inventory'!E303</f>
        <v>0</v>
      </c>
      <c r="D353" s="155" t="str">
        <f>IF(OR(LEFT(E353,5)= "Asset",LEFT(E353,5)="Other"),"N/A",'Input 1 - Schedule 1'!B305 &amp; " (Ins/Bank)")</f>
        <v xml:space="preserve"> (Ins/Bank)</v>
      </c>
      <c r="E353" s="156">
        <f>'Input 2 - Inventory'!F303</f>
        <v>0</v>
      </c>
      <c r="F353" s="157">
        <f>'Input 1 - Schedule 1'!AH305</f>
        <v>0</v>
      </c>
      <c r="G353" s="157">
        <f>'Input 2 - Inventory'!R303</f>
        <v>0</v>
      </c>
      <c r="H353" s="157">
        <f>'Input 2 - Inventory'!AG303</f>
        <v>0</v>
      </c>
      <c r="I353" s="158">
        <f>'Input 2 - Inventory'!L303</f>
        <v>0</v>
      </c>
      <c r="J353" s="159">
        <f>'Input 2 - Inventory'!AA303</f>
        <v>0</v>
      </c>
      <c r="K353" s="156" t="e">
        <f>VLOOKUP($E353,'Calc 1 - Scaling (Ins,Bank)'!$A:$W,8,FALSE)</f>
        <v>#N/A</v>
      </c>
      <c r="L353" s="160" t="str">
        <f>IFERROR(VLOOKUP($E353,'Calc 1 - Scaling (Ins,Bank)'!$A:$W,9+IF($K353="Revenue",1,IF(K353="Carrying Value",2,0)),FALSE),"N/A")</f>
        <v>N/A</v>
      </c>
      <c r="M353" s="161" t="str">
        <f t="shared" si="46"/>
        <v>N/A</v>
      </c>
      <c r="N353" s="162" t="str">
        <f t="shared" si="47"/>
        <v>N/A</v>
      </c>
      <c r="O353" s="156" t="e">
        <f>VLOOKUP($E353,'Calc 1 - Scaling (Ins,Bank)'!$A:$W,12,FALSE)</f>
        <v>#N/A</v>
      </c>
      <c r="P353" s="160" t="str">
        <f>IFERROR(VLOOKUP($E353,'Calc 1 - Scaling (Ins,Bank)'!$A:$W,13+IF(O353="Revenue",1,IF(O353="Carrying Value",2,0)),FALSE),"N/A")</f>
        <v>N/A</v>
      </c>
      <c r="Q353" s="161" t="str">
        <f t="shared" si="48"/>
        <v>N/A</v>
      </c>
      <c r="R353" s="162" t="str">
        <f t="shared" si="49"/>
        <v>N/A</v>
      </c>
      <c r="S353" s="156" t="e">
        <f>VLOOKUP($E353,'Calc 1 - Scaling (Ins,Bank)'!$A:$W,16,FALSE)</f>
        <v>#N/A</v>
      </c>
      <c r="T353" s="160" t="str">
        <f>IFERROR(VLOOKUP($E353,'Calc 1 - Scaling (Ins,Bank)'!$A:$W,17+IF(S353="Revenue",1,IF(S353="Carrying Value",2,0)),FALSE),"N/A")</f>
        <v>N/A</v>
      </c>
      <c r="U353" s="161" t="str">
        <f t="shared" si="50"/>
        <v>N/A</v>
      </c>
      <c r="V353" s="162" t="str">
        <f t="shared" si="51"/>
        <v>N/A</v>
      </c>
      <c r="W353" s="156" t="e">
        <f>VLOOKUP($E353,'Calc 1 - Scaling (Ins,Bank)'!$A:$W,20,FALSE)</f>
        <v>#N/A</v>
      </c>
      <c r="X353" s="160" t="str">
        <f>IFERROR(VLOOKUP($E353,'Calc 1 - Scaling (Ins,Bank)'!$A:$W,21+IF(W353="Revenue",1,IF(W353="Carrying Value",2,0)),FALSE),"N/A")</f>
        <v>N/A</v>
      </c>
      <c r="Y353" s="161" t="str">
        <f t="shared" si="52"/>
        <v>N/A</v>
      </c>
      <c r="Z353" s="162" t="str">
        <f t="shared" si="53"/>
        <v>N/A</v>
      </c>
      <c r="AP353" s="3"/>
    </row>
    <row r="354" spans="1:42" x14ac:dyDescent="0.2">
      <c r="A354" s="68">
        <f t="shared" si="45"/>
        <v>297</v>
      </c>
      <c r="B354" s="154">
        <f>'Input 2 - Inventory'!C304</f>
        <v>0</v>
      </c>
      <c r="C354" s="155">
        <f>'Input 2 - Inventory'!E304</f>
        <v>0</v>
      </c>
      <c r="D354" s="155" t="str">
        <f>IF(OR(LEFT(E354,5)= "Asset",LEFT(E354,5)="Other"),"N/A",'Input 1 - Schedule 1'!B306 &amp; " (Ins/Bank)")</f>
        <v xml:space="preserve"> (Ins/Bank)</v>
      </c>
      <c r="E354" s="156">
        <f>'Input 2 - Inventory'!F304</f>
        <v>0</v>
      </c>
      <c r="F354" s="157">
        <f>'Input 1 - Schedule 1'!AH306</f>
        <v>0</v>
      </c>
      <c r="G354" s="157">
        <f>'Input 2 - Inventory'!R304</f>
        <v>0</v>
      </c>
      <c r="H354" s="157">
        <f>'Input 2 - Inventory'!AG304</f>
        <v>0</v>
      </c>
      <c r="I354" s="158">
        <f>'Input 2 - Inventory'!L304</f>
        <v>0</v>
      </c>
      <c r="J354" s="159">
        <f>'Input 2 - Inventory'!AA304</f>
        <v>0</v>
      </c>
      <c r="K354" s="156" t="e">
        <f>VLOOKUP($E354,'Calc 1 - Scaling (Ins,Bank)'!$A:$W,8,FALSE)</f>
        <v>#N/A</v>
      </c>
      <c r="L354" s="160" t="str">
        <f>IFERROR(VLOOKUP($E354,'Calc 1 - Scaling (Ins,Bank)'!$A:$W,9+IF($K354="Revenue",1,IF(K354="Carrying Value",2,0)),FALSE),"N/A")</f>
        <v>N/A</v>
      </c>
      <c r="M354" s="161" t="str">
        <f t="shared" si="46"/>
        <v>N/A</v>
      </c>
      <c r="N354" s="162" t="str">
        <f t="shared" si="47"/>
        <v>N/A</v>
      </c>
      <c r="O354" s="156" t="e">
        <f>VLOOKUP($E354,'Calc 1 - Scaling (Ins,Bank)'!$A:$W,12,FALSE)</f>
        <v>#N/A</v>
      </c>
      <c r="P354" s="160" t="str">
        <f>IFERROR(VLOOKUP($E354,'Calc 1 - Scaling (Ins,Bank)'!$A:$W,13+IF(O354="Revenue",1,IF(O354="Carrying Value",2,0)),FALSE),"N/A")</f>
        <v>N/A</v>
      </c>
      <c r="Q354" s="161" t="str">
        <f t="shared" si="48"/>
        <v>N/A</v>
      </c>
      <c r="R354" s="162" t="str">
        <f t="shared" si="49"/>
        <v>N/A</v>
      </c>
      <c r="S354" s="156" t="e">
        <f>VLOOKUP($E354,'Calc 1 - Scaling (Ins,Bank)'!$A:$W,16,FALSE)</f>
        <v>#N/A</v>
      </c>
      <c r="T354" s="160" t="str">
        <f>IFERROR(VLOOKUP($E354,'Calc 1 - Scaling (Ins,Bank)'!$A:$W,17+IF(S354="Revenue",1,IF(S354="Carrying Value",2,0)),FALSE),"N/A")</f>
        <v>N/A</v>
      </c>
      <c r="U354" s="161" t="str">
        <f t="shared" si="50"/>
        <v>N/A</v>
      </c>
      <c r="V354" s="162" t="str">
        <f t="shared" si="51"/>
        <v>N/A</v>
      </c>
      <c r="W354" s="156" t="e">
        <f>VLOOKUP($E354,'Calc 1 - Scaling (Ins,Bank)'!$A:$W,20,FALSE)</f>
        <v>#N/A</v>
      </c>
      <c r="X354" s="160" t="str">
        <f>IFERROR(VLOOKUP($E354,'Calc 1 - Scaling (Ins,Bank)'!$A:$W,21+IF(W354="Revenue",1,IF(W354="Carrying Value",2,0)),FALSE),"N/A")</f>
        <v>N/A</v>
      </c>
      <c r="Y354" s="161" t="str">
        <f t="shared" si="52"/>
        <v>N/A</v>
      </c>
      <c r="Z354" s="162" t="str">
        <f t="shared" si="53"/>
        <v>N/A</v>
      </c>
      <c r="AP354" s="3"/>
    </row>
    <row r="355" spans="1:42" x14ac:dyDescent="0.2">
      <c r="A355" s="68">
        <f t="shared" si="45"/>
        <v>298</v>
      </c>
      <c r="B355" s="154">
        <f>'Input 2 - Inventory'!C305</f>
        <v>0</v>
      </c>
      <c r="C355" s="155">
        <f>'Input 2 - Inventory'!E305</f>
        <v>0</v>
      </c>
      <c r="D355" s="155" t="str">
        <f>IF(OR(LEFT(E355,5)= "Asset",LEFT(E355,5)="Other"),"N/A",'Input 1 - Schedule 1'!B307 &amp; " (Ins/Bank)")</f>
        <v xml:space="preserve"> (Ins/Bank)</v>
      </c>
      <c r="E355" s="156">
        <f>'Input 2 - Inventory'!F305</f>
        <v>0</v>
      </c>
      <c r="F355" s="157">
        <f>'Input 1 - Schedule 1'!AH307</f>
        <v>0</v>
      </c>
      <c r="G355" s="157">
        <f>'Input 2 - Inventory'!R305</f>
        <v>0</v>
      </c>
      <c r="H355" s="157">
        <f>'Input 2 - Inventory'!AG305</f>
        <v>0</v>
      </c>
      <c r="I355" s="158">
        <f>'Input 2 - Inventory'!L305</f>
        <v>0</v>
      </c>
      <c r="J355" s="159">
        <f>'Input 2 - Inventory'!AA305</f>
        <v>0</v>
      </c>
      <c r="K355" s="156" t="e">
        <f>VLOOKUP($E355,'Calc 1 - Scaling (Ins,Bank)'!$A:$W,8,FALSE)</f>
        <v>#N/A</v>
      </c>
      <c r="L355" s="160" t="str">
        <f>IFERROR(VLOOKUP($E355,'Calc 1 - Scaling (Ins,Bank)'!$A:$W,9+IF($K355="Revenue",1,IF(K355="Carrying Value",2,0)),FALSE),"N/A")</f>
        <v>N/A</v>
      </c>
      <c r="M355" s="161" t="str">
        <f t="shared" si="46"/>
        <v>N/A</v>
      </c>
      <c r="N355" s="162" t="str">
        <f t="shared" si="47"/>
        <v>N/A</v>
      </c>
      <c r="O355" s="156" t="e">
        <f>VLOOKUP($E355,'Calc 1 - Scaling (Ins,Bank)'!$A:$W,12,FALSE)</f>
        <v>#N/A</v>
      </c>
      <c r="P355" s="160" t="str">
        <f>IFERROR(VLOOKUP($E355,'Calc 1 - Scaling (Ins,Bank)'!$A:$W,13+IF(O355="Revenue",1,IF(O355="Carrying Value",2,0)),FALSE),"N/A")</f>
        <v>N/A</v>
      </c>
      <c r="Q355" s="161" t="str">
        <f t="shared" si="48"/>
        <v>N/A</v>
      </c>
      <c r="R355" s="162" t="str">
        <f t="shared" si="49"/>
        <v>N/A</v>
      </c>
      <c r="S355" s="156" t="e">
        <f>VLOOKUP($E355,'Calc 1 - Scaling (Ins,Bank)'!$A:$W,16,FALSE)</f>
        <v>#N/A</v>
      </c>
      <c r="T355" s="160" t="str">
        <f>IFERROR(VLOOKUP($E355,'Calc 1 - Scaling (Ins,Bank)'!$A:$W,17+IF(S355="Revenue",1,IF(S355="Carrying Value",2,0)),FALSE),"N/A")</f>
        <v>N/A</v>
      </c>
      <c r="U355" s="161" t="str">
        <f t="shared" si="50"/>
        <v>N/A</v>
      </c>
      <c r="V355" s="162" t="str">
        <f t="shared" si="51"/>
        <v>N/A</v>
      </c>
      <c r="W355" s="156" t="e">
        <f>VLOOKUP($E355,'Calc 1 - Scaling (Ins,Bank)'!$A:$W,20,FALSE)</f>
        <v>#N/A</v>
      </c>
      <c r="X355" s="160" t="str">
        <f>IFERROR(VLOOKUP($E355,'Calc 1 - Scaling (Ins,Bank)'!$A:$W,21+IF(W355="Revenue",1,IF(W355="Carrying Value",2,0)),FALSE),"N/A")</f>
        <v>N/A</v>
      </c>
      <c r="Y355" s="161" t="str">
        <f t="shared" si="52"/>
        <v>N/A</v>
      </c>
      <c r="Z355" s="162" t="str">
        <f t="shared" si="53"/>
        <v>N/A</v>
      </c>
      <c r="AP355" s="3"/>
    </row>
    <row r="356" spans="1:42" x14ac:dyDescent="0.2">
      <c r="A356" s="68">
        <f t="shared" si="45"/>
        <v>299</v>
      </c>
      <c r="B356" s="154">
        <f>'Input 2 - Inventory'!C306</f>
        <v>0</v>
      </c>
      <c r="C356" s="155">
        <f>'Input 2 - Inventory'!E306</f>
        <v>0</v>
      </c>
      <c r="D356" s="155" t="str">
        <f>IF(OR(LEFT(E356,5)= "Asset",LEFT(E356,5)="Other"),"N/A",'Input 1 - Schedule 1'!B308 &amp; " (Ins/Bank)")</f>
        <v xml:space="preserve"> (Ins/Bank)</v>
      </c>
      <c r="E356" s="156">
        <f>'Input 2 - Inventory'!F306</f>
        <v>0</v>
      </c>
      <c r="F356" s="157">
        <f>'Input 1 - Schedule 1'!AH308</f>
        <v>0</v>
      </c>
      <c r="G356" s="157">
        <f>'Input 2 - Inventory'!R306</f>
        <v>0</v>
      </c>
      <c r="H356" s="157">
        <f>'Input 2 - Inventory'!AG306</f>
        <v>0</v>
      </c>
      <c r="I356" s="158">
        <f>'Input 2 - Inventory'!L306</f>
        <v>0</v>
      </c>
      <c r="J356" s="159">
        <f>'Input 2 - Inventory'!AA306</f>
        <v>0</v>
      </c>
      <c r="K356" s="156" t="e">
        <f>VLOOKUP($E356,'Calc 1 - Scaling (Ins,Bank)'!$A:$W,8,FALSE)</f>
        <v>#N/A</v>
      </c>
      <c r="L356" s="160" t="str">
        <f>IFERROR(VLOOKUP($E356,'Calc 1 - Scaling (Ins,Bank)'!$A:$W,9+IF($K356="Revenue",1,IF(K356="Carrying Value",2,0)),FALSE),"N/A")</f>
        <v>N/A</v>
      </c>
      <c r="M356" s="161" t="str">
        <f t="shared" si="46"/>
        <v>N/A</v>
      </c>
      <c r="N356" s="162" t="str">
        <f t="shared" si="47"/>
        <v>N/A</v>
      </c>
      <c r="O356" s="156" t="e">
        <f>VLOOKUP($E356,'Calc 1 - Scaling (Ins,Bank)'!$A:$W,12,FALSE)</f>
        <v>#N/A</v>
      </c>
      <c r="P356" s="160" t="str">
        <f>IFERROR(VLOOKUP($E356,'Calc 1 - Scaling (Ins,Bank)'!$A:$W,13+IF(O356="Revenue",1,IF(O356="Carrying Value",2,0)),FALSE),"N/A")</f>
        <v>N/A</v>
      </c>
      <c r="Q356" s="161" t="str">
        <f t="shared" si="48"/>
        <v>N/A</v>
      </c>
      <c r="R356" s="162" t="str">
        <f t="shared" si="49"/>
        <v>N/A</v>
      </c>
      <c r="S356" s="156" t="e">
        <f>VLOOKUP($E356,'Calc 1 - Scaling (Ins,Bank)'!$A:$W,16,FALSE)</f>
        <v>#N/A</v>
      </c>
      <c r="T356" s="160" t="str">
        <f>IFERROR(VLOOKUP($E356,'Calc 1 - Scaling (Ins,Bank)'!$A:$W,17+IF(S356="Revenue",1,IF(S356="Carrying Value",2,0)),FALSE),"N/A")</f>
        <v>N/A</v>
      </c>
      <c r="U356" s="161" t="str">
        <f t="shared" si="50"/>
        <v>N/A</v>
      </c>
      <c r="V356" s="162" t="str">
        <f t="shared" si="51"/>
        <v>N/A</v>
      </c>
      <c r="W356" s="156" t="e">
        <f>VLOOKUP($E356,'Calc 1 - Scaling (Ins,Bank)'!$A:$W,20,FALSE)</f>
        <v>#N/A</v>
      </c>
      <c r="X356" s="160" t="str">
        <f>IFERROR(VLOOKUP($E356,'Calc 1 - Scaling (Ins,Bank)'!$A:$W,21+IF(W356="Revenue",1,IF(W356="Carrying Value",2,0)),FALSE),"N/A")</f>
        <v>N/A</v>
      </c>
      <c r="Y356" s="161" t="str">
        <f t="shared" si="52"/>
        <v>N/A</v>
      </c>
      <c r="Z356" s="162" t="str">
        <f t="shared" si="53"/>
        <v>N/A</v>
      </c>
      <c r="AP356" s="3"/>
    </row>
    <row r="357" spans="1:42" x14ac:dyDescent="0.2">
      <c r="A357" s="68">
        <f t="shared" si="45"/>
        <v>300</v>
      </c>
      <c r="B357" s="154">
        <f>'Input 2 - Inventory'!C307</f>
        <v>0</v>
      </c>
      <c r="C357" s="155">
        <f>'Input 2 - Inventory'!E307</f>
        <v>0</v>
      </c>
      <c r="D357" s="155" t="str">
        <f>IF(OR(LEFT(E357,5)= "Asset",LEFT(E357,5)="Other"),"N/A",'Input 1 - Schedule 1'!B309 &amp; " (Ins/Bank)")</f>
        <v xml:space="preserve"> (Ins/Bank)</v>
      </c>
      <c r="E357" s="156">
        <f>'Input 2 - Inventory'!F307</f>
        <v>0</v>
      </c>
      <c r="F357" s="157">
        <f>'Input 1 - Schedule 1'!AH309</f>
        <v>0</v>
      </c>
      <c r="G357" s="157">
        <f>'Input 2 - Inventory'!R307</f>
        <v>0</v>
      </c>
      <c r="H357" s="157">
        <f>'Input 2 - Inventory'!AG307</f>
        <v>0</v>
      </c>
      <c r="I357" s="158">
        <f>'Input 2 - Inventory'!L307</f>
        <v>0</v>
      </c>
      <c r="J357" s="159">
        <f>'Input 2 - Inventory'!AA307</f>
        <v>0</v>
      </c>
      <c r="K357" s="156" t="e">
        <f>VLOOKUP($E357,'Calc 1 - Scaling (Ins,Bank)'!$A:$W,8,FALSE)</f>
        <v>#N/A</v>
      </c>
      <c r="L357" s="160" t="str">
        <f>IFERROR(VLOOKUP($E357,'Calc 1 - Scaling (Ins,Bank)'!$A:$W,9+IF($K357="Revenue",1,IF(K357="Carrying Value",2,0)),FALSE),"N/A")</f>
        <v>N/A</v>
      </c>
      <c r="M357" s="161" t="str">
        <f t="shared" si="46"/>
        <v>N/A</v>
      </c>
      <c r="N357" s="162" t="str">
        <f t="shared" si="47"/>
        <v>N/A</v>
      </c>
      <c r="O357" s="156" t="e">
        <f>VLOOKUP($E357,'Calc 1 - Scaling (Ins,Bank)'!$A:$W,12,FALSE)</f>
        <v>#N/A</v>
      </c>
      <c r="P357" s="160" t="str">
        <f>IFERROR(VLOOKUP($E357,'Calc 1 - Scaling (Ins,Bank)'!$A:$W,13+IF(O357="Revenue",1,IF(O357="Carrying Value",2,0)),FALSE),"N/A")</f>
        <v>N/A</v>
      </c>
      <c r="Q357" s="161" t="str">
        <f t="shared" si="48"/>
        <v>N/A</v>
      </c>
      <c r="R357" s="162" t="str">
        <f t="shared" si="49"/>
        <v>N/A</v>
      </c>
      <c r="S357" s="156" t="e">
        <f>VLOOKUP($E357,'Calc 1 - Scaling (Ins,Bank)'!$A:$W,16,FALSE)</f>
        <v>#N/A</v>
      </c>
      <c r="T357" s="160" t="str">
        <f>IFERROR(VLOOKUP($E357,'Calc 1 - Scaling (Ins,Bank)'!$A:$W,17+IF(S357="Revenue",1,IF(S357="Carrying Value",2,0)),FALSE),"N/A")</f>
        <v>N/A</v>
      </c>
      <c r="U357" s="161" t="str">
        <f t="shared" si="50"/>
        <v>N/A</v>
      </c>
      <c r="V357" s="162" t="str">
        <f t="shared" si="51"/>
        <v>N/A</v>
      </c>
      <c r="W357" s="156" t="e">
        <f>VLOOKUP($E357,'Calc 1 - Scaling (Ins,Bank)'!$A:$W,20,FALSE)</f>
        <v>#N/A</v>
      </c>
      <c r="X357" s="160" t="str">
        <f>IFERROR(VLOOKUP($E357,'Calc 1 - Scaling (Ins,Bank)'!$A:$W,21+IF(W357="Revenue",1,IF(W357="Carrying Value",2,0)),FALSE),"N/A")</f>
        <v>N/A</v>
      </c>
      <c r="Y357" s="161" t="str">
        <f t="shared" si="52"/>
        <v>N/A</v>
      </c>
      <c r="Z357" s="162" t="str">
        <f t="shared" si="53"/>
        <v>N/A</v>
      </c>
      <c r="AP357" s="3"/>
    </row>
    <row r="358" spans="1:42" x14ac:dyDescent="0.2">
      <c r="A358" s="68">
        <f t="shared" si="45"/>
        <v>301</v>
      </c>
      <c r="B358" s="154">
        <f>'Input 2 - Inventory'!C308</f>
        <v>0</v>
      </c>
      <c r="C358" s="155">
        <f>'Input 2 - Inventory'!E308</f>
        <v>0</v>
      </c>
      <c r="D358" s="155" t="str">
        <f>IF(OR(LEFT(E358,5)= "Asset",LEFT(E358,5)="Other"),"N/A",'Input 1 - Schedule 1'!B310 &amp; " (Ins/Bank)")</f>
        <v xml:space="preserve"> (Ins/Bank)</v>
      </c>
      <c r="E358" s="156">
        <f>'Input 2 - Inventory'!F308</f>
        <v>0</v>
      </c>
      <c r="F358" s="157">
        <f>'Input 1 - Schedule 1'!AH310</f>
        <v>0</v>
      </c>
      <c r="G358" s="157">
        <f>'Input 2 - Inventory'!R308</f>
        <v>0</v>
      </c>
      <c r="H358" s="157">
        <f>'Input 2 - Inventory'!AG308</f>
        <v>0</v>
      </c>
      <c r="I358" s="158">
        <f>'Input 2 - Inventory'!L308</f>
        <v>0</v>
      </c>
      <c r="J358" s="159">
        <f>'Input 2 - Inventory'!AA308</f>
        <v>0</v>
      </c>
      <c r="K358" s="156" t="e">
        <f>VLOOKUP($E358,'Calc 1 - Scaling (Ins,Bank)'!$A:$W,8,FALSE)</f>
        <v>#N/A</v>
      </c>
      <c r="L358" s="160" t="str">
        <f>IFERROR(VLOOKUP($E358,'Calc 1 - Scaling (Ins,Bank)'!$A:$W,9+IF($K358="Revenue",1,IF(K358="Carrying Value",2,0)),FALSE),"N/A")</f>
        <v>N/A</v>
      </c>
      <c r="M358" s="161" t="str">
        <f t="shared" si="46"/>
        <v>N/A</v>
      </c>
      <c r="N358" s="162" t="str">
        <f t="shared" si="47"/>
        <v>N/A</v>
      </c>
      <c r="O358" s="156" t="e">
        <f>VLOOKUP($E358,'Calc 1 - Scaling (Ins,Bank)'!$A:$W,12,FALSE)</f>
        <v>#N/A</v>
      </c>
      <c r="P358" s="160" t="str">
        <f>IFERROR(VLOOKUP($E358,'Calc 1 - Scaling (Ins,Bank)'!$A:$W,13+IF(O358="Revenue",1,IF(O358="Carrying Value",2,0)),FALSE),"N/A")</f>
        <v>N/A</v>
      </c>
      <c r="Q358" s="161" t="str">
        <f t="shared" si="48"/>
        <v>N/A</v>
      </c>
      <c r="R358" s="162" t="str">
        <f t="shared" si="49"/>
        <v>N/A</v>
      </c>
      <c r="S358" s="156" t="e">
        <f>VLOOKUP($E358,'Calc 1 - Scaling (Ins,Bank)'!$A:$W,16,FALSE)</f>
        <v>#N/A</v>
      </c>
      <c r="T358" s="160" t="str">
        <f>IFERROR(VLOOKUP($E358,'Calc 1 - Scaling (Ins,Bank)'!$A:$W,17+IF(S358="Revenue",1,IF(S358="Carrying Value",2,0)),FALSE),"N/A")</f>
        <v>N/A</v>
      </c>
      <c r="U358" s="161" t="str">
        <f t="shared" si="50"/>
        <v>N/A</v>
      </c>
      <c r="V358" s="162" t="str">
        <f t="shared" si="51"/>
        <v>N/A</v>
      </c>
      <c r="W358" s="156" t="e">
        <f>VLOOKUP($E358,'Calc 1 - Scaling (Ins,Bank)'!$A:$W,20,FALSE)</f>
        <v>#N/A</v>
      </c>
      <c r="X358" s="160" t="str">
        <f>IFERROR(VLOOKUP($E358,'Calc 1 - Scaling (Ins,Bank)'!$A:$W,21+IF(W358="Revenue",1,IF(W358="Carrying Value",2,0)),FALSE),"N/A")</f>
        <v>N/A</v>
      </c>
      <c r="Y358" s="161" t="str">
        <f t="shared" si="52"/>
        <v>N/A</v>
      </c>
      <c r="Z358" s="162" t="str">
        <f t="shared" si="53"/>
        <v>N/A</v>
      </c>
      <c r="AP358" s="3"/>
    </row>
    <row r="359" spans="1:42" x14ac:dyDescent="0.2">
      <c r="A359" s="68">
        <f t="shared" si="45"/>
        <v>302</v>
      </c>
      <c r="B359" s="154">
        <f>'Input 2 - Inventory'!C309</f>
        <v>0</v>
      </c>
      <c r="C359" s="155">
        <f>'Input 2 - Inventory'!E309</f>
        <v>0</v>
      </c>
      <c r="D359" s="155" t="str">
        <f>IF(OR(LEFT(E359,5)= "Asset",LEFT(E359,5)="Other"),"N/A",'Input 1 - Schedule 1'!B311 &amp; " (Ins/Bank)")</f>
        <v xml:space="preserve"> (Ins/Bank)</v>
      </c>
      <c r="E359" s="156">
        <f>'Input 2 - Inventory'!F309</f>
        <v>0</v>
      </c>
      <c r="F359" s="157">
        <f>'Input 1 - Schedule 1'!AH311</f>
        <v>0</v>
      </c>
      <c r="G359" s="157">
        <f>'Input 2 - Inventory'!R309</f>
        <v>0</v>
      </c>
      <c r="H359" s="157">
        <f>'Input 2 - Inventory'!AG309</f>
        <v>0</v>
      </c>
      <c r="I359" s="158">
        <f>'Input 2 - Inventory'!L309</f>
        <v>0</v>
      </c>
      <c r="J359" s="159">
        <f>'Input 2 - Inventory'!AA309</f>
        <v>0</v>
      </c>
      <c r="K359" s="156" t="e">
        <f>VLOOKUP($E359,'Calc 1 - Scaling (Ins,Bank)'!$A:$W,8,FALSE)</f>
        <v>#N/A</v>
      </c>
      <c r="L359" s="160" t="str">
        <f>IFERROR(VLOOKUP($E359,'Calc 1 - Scaling (Ins,Bank)'!$A:$W,9+IF($K359="Revenue",1,IF(K359="Carrying Value",2,0)),FALSE),"N/A")</f>
        <v>N/A</v>
      </c>
      <c r="M359" s="161" t="str">
        <f t="shared" si="46"/>
        <v>N/A</v>
      </c>
      <c r="N359" s="162" t="str">
        <f t="shared" si="47"/>
        <v>N/A</v>
      </c>
      <c r="O359" s="156" t="e">
        <f>VLOOKUP($E359,'Calc 1 - Scaling (Ins,Bank)'!$A:$W,12,FALSE)</f>
        <v>#N/A</v>
      </c>
      <c r="P359" s="160" t="str">
        <f>IFERROR(VLOOKUP($E359,'Calc 1 - Scaling (Ins,Bank)'!$A:$W,13+IF(O359="Revenue",1,IF(O359="Carrying Value",2,0)),FALSE),"N/A")</f>
        <v>N/A</v>
      </c>
      <c r="Q359" s="161" t="str">
        <f t="shared" si="48"/>
        <v>N/A</v>
      </c>
      <c r="R359" s="162" t="str">
        <f t="shared" si="49"/>
        <v>N/A</v>
      </c>
      <c r="S359" s="156" t="e">
        <f>VLOOKUP($E359,'Calc 1 - Scaling (Ins,Bank)'!$A:$W,16,FALSE)</f>
        <v>#N/A</v>
      </c>
      <c r="T359" s="160" t="str">
        <f>IFERROR(VLOOKUP($E359,'Calc 1 - Scaling (Ins,Bank)'!$A:$W,17+IF(S359="Revenue",1,IF(S359="Carrying Value",2,0)),FALSE),"N/A")</f>
        <v>N/A</v>
      </c>
      <c r="U359" s="161" t="str">
        <f t="shared" si="50"/>
        <v>N/A</v>
      </c>
      <c r="V359" s="162" t="str">
        <f t="shared" si="51"/>
        <v>N/A</v>
      </c>
      <c r="W359" s="156" t="e">
        <f>VLOOKUP($E359,'Calc 1 - Scaling (Ins,Bank)'!$A:$W,20,FALSE)</f>
        <v>#N/A</v>
      </c>
      <c r="X359" s="160" t="str">
        <f>IFERROR(VLOOKUP($E359,'Calc 1 - Scaling (Ins,Bank)'!$A:$W,21+IF(W359="Revenue",1,IF(W359="Carrying Value",2,0)),FALSE),"N/A")</f>
        <v>N/A</v>
      </c>
      <c r="Y359" s="161" t="str">
        <f t="shared" si="52"/>
        <v>N/A</v>
      </c>
      <c r="Z359" s="162" t="str">
        <f t="shared" si="53"/>
        <v>N/A</v>
      </c>
      <c r="AP359" s="3"/>
    </row>
    <row r="360" spans="1:42" x14ac:dyDescent="0.2">
      <c r="A360" s="68">
        <f t="shared" si="45"/>
        <v>303</v>
      </c>
      <c r="B360" s="154">
        <f>'Input 2 - Inventory'!C310</f>
        <v>0</v>
      </c>
      <c r="C360" s="155">
        <f>'Input 2 - Inventory'!E310</f>
        <v>0</v>
      </c>
      <c r="D360" s="155" t="str">
        <f>IF(OR(LEFT(E360,5)= "Asset",LEFT(E360,5)="Other"),"N/A",'Input 1 - Schedule 1'!B312 &amp; " (Ins/Bank)")</f>
        <v xml:space="preserve"> (Ins/Bank)</v>
      </c>
      <c r="E360" s="156">
        <f>'Input 2 - Inventory'!F310</f>
        <v>0</v>
      </c>
      <c r="F360" s="157">
        <f>'Input 1 - Schedule 1'!AH312</f>
        <v>0</v>
      </c>
      <c r="G360" s="157">
        <f>'Input 2 - Inventory'!R310</f>
        <v>0</v>
      </c>
      <c r="H360" s="157">
        <f>'Input 2 - Inventory'!AG310</f>
        <v>0</v>
      </c>
      <c r="I360" s="158">
        <f>'Input 2 - Inventory'!L310</f>
        <v>0</v>
      </c>
      <c r="J360" s="159">
        <f>'Input 2 - Inventory'!AA310</f>
        <v>0</v>
      </c>
      <c r="K360" s="156" t="e">
        <f>VLOOKUP($E360,'Calc 1 - Scaling (Ins,Bank)'!$A:$W,8,FALSE)</f>
        <v>#N/A</v>
      </c>
      <c r="L360" s="160" t="str">
        <f>IFERROR(VLOOKUP($E360,'Calc 1 - Scaling (Ins,Bank)'!$A:$W,9+IF($K360="Revenue",1,IF(K360="Carrying Value",2,0)),FALSE),"N/A")</f>
        <v>N/A</v>
      </c>
      <c r="M360" s="161" t="str">
        <f t="shared" si="46"/>
        <v>N/A</v>
      </c>
      <c r="N360" s="162" t="str">
        <f t="shared" si="47"/>
        <v>N/A</v>
      </c>
      <c r="O360" s="156" t="e">
        <f>VLOOKUP($E360,'Calc 1 - Scaling (Ins,Bank)'!$A:$W,12,FALSE)</f>
        <v>#N/A</v>
      </c>
      <c r="P360" s="160" t="str">
        <f>IFERROR(VLOOKUP($E360,'Calc 1 - Scaling (Ins,Bank)'!$A:$W,13+IF(O360="Revenue",1,IF(O360="Carrying Value",2,0)),FALSE),"N/A")</f>
        <v>N/A</v>
      </c>
      <c r="Q360" s="161" t="str">
        <f t="shared" si="48"/>
        <v>N/A</v>
      </c>
      <c r="R360" s="162" t="str">
        <f t="shared" si="49"/>
        <v>N/A</v>
      </c>
      <c r="S360" s="156" t="e">
        <f>VLOOKUP($E360,'Calc 1 - Scaling (Ins,Bank)'!$A:$W,16,FALSE)</f>
        <v>#N/A</v>
      </c>
      <c r="T360" s="160" t="str">
        <f>IFERROR(VLOOKUP($E360,'Calc 1 - Scaling (Ins,Bank)'!$A:$W,17+IF(S360="Revenue",1,IF(S360="Carrying Value",2,0)),FALSE),"N/A")</f>
        <v>N/A</v>
      </c>
      <c r="U360" s="161" t="str">
        <f t="shared" si="50"/>
        <v>N/A</v>
      </c>
      <c r="V360" s="162" t="str">
        <f t="shared" si="51"/>
        <v>N/A</v>
      </c>
      <c r="W360" s="156" t="e">
        <f>VLOOKUP($E360,'Calc 1 - Scaling (Ins,Bank)'!$A:$W,20,FALSE)</f>
        <v>#N/A</v>
      </c>
      <c r="X360" s="160" t="str">
        <f>IFERROR(VLOOKUP($E360,'Calc 1 - Scaling (Ins,Bank)'!$A:$W,21+IF(W360="Revenue",1,IF(W360="Carrying Value",2,0)),FALSE),"N/A")</f>
        <v>N/A</v>
      </c>
      <c r="Y360" s="161" t="str">
        <f t="shared" si="52"/>
        <v>N/A</v>
      </c>
      <c r="Z360" s="162" t="str">
        <f t="shared" si="53"/>
        <v>N/A</v>
      </c>
      <c r="AP360" s="3"/>
    </row>
    <row r="361" spans="1:42" x14ac:dyDescent="0.2">
      <c r="A361" s="68">
        <f t="shared" si="45"/>
        <v>304</v>
      </c>
      <c r="B361" s="154">
        <f>'Input 2 - Inventory'!C311</f>
        <v>0</v>
      </c>
      <c r="C361" s="155">
        <f>'Input 2 - Inventory'!E311</f>
        <v>0</v>
      </c>
      <c r="D361" s="155" t="str">
        <f>IF(OR(LEFT(E361,5)= "Asset",LEFT(E361,5)="Other"),"N/A",'Input 1 - Schedule 1'!B313 &amp; " (Ins/Bank)")</f>
        <v xml:space="preserve"> (Ins/Bank)</v>
      </c>
      <c r="E361" s="156">
        <f>'Input 2 - Inventory'!F311</f>
        <v>0</v>
      </c>
      <c r="F361" s="157">
        <f>'Input 1 - Schedule 1'!AH313</f>
        <v>0</v>
      </c>
      <c r="G361" s="157">
        <f>'Input 2 - Inventory'!R311</f>
        <v>0</v>
      </c>
      <c r="H361" s="157">
        <f>'Input 2 - Inventory'!AG311</f>
        <v>0</v>
      </c>
      <c r="I361" s="158">
        <f>'Input 2 - Inventory'!L311</f>
        <v>0</v>
      </c>
      <c r="J361" s="159">
        <f>'Input 2 - Inventory'!AA311</f>
        <v>0</v>
      </c>
      <c r="K361" s="156" t="e">
        <f>VLOOKUP($E361,'Calc 1 - Scaling (Ins,Bank)'!$A:$W,8,FALSE)</f>
        <v>#N/A</v>
      </c>
      <c r="L361" s="160" t="str">
        <f>IFERROR(VLOOKUP($E361,'Calc 1 - Scaling (Ins,Bank)'!$A:$W,9+IF($K361="Revenue",1,IF(K361="Carrying Value",2,0)),FALSE),"N/A")</f>
        <v>N/A</v>
      </c>
      <c r="M361" s="161" t="str">
        <f t="shared" si="46"/>
        <v>N/A</v>
      </c>
      <c r="N361" s="162" t="str">
        <f t="shared" si="47"/>
        <v>N/A</v>
      </c>
      <c r="O361" s="156" t="e">
        <f>VLOOKUP($E361,'Calc 1 - Scaling (Ins,Bank)'!$A:$W,12,FALSE)</f>
        <v>#N/A</v>
      </c>
      <c r="P361" s="160" t="str">
        <f>IFERROR(VLOOKUP($E361,'Calc 1 - Scaling (Ins,Bank)'!$A:$W,13+IF(O361="Revenue",1,IF(O361="Carrying Value",2,0)),FALSE),"N/A")</f>
        <v>N/A</v>
      </c>
      <c r="Q361" s="161" t="str">
        <f t="shared" si="48"/>
        <v>N/A</v>
      </c>
      <c r="R361" s="162" t="str">
        <f t="shared" si="49"/>
        <v>N/A</v>
      </c>
      <c r="S361" s="156" t="e">
        <f>VLOOKUP($E361,'Calc 1 - Scaling (Ins,Bank)'!$A:$W,16,FALSE)</f>
        <v>#N/A</v>
      </c>
      <c r="T361" s="160" t="str">
        <f>IFERROR(VLOOKUP($E361,'Calc 1 - Scaling (Ins,Bank)'!$A:$W,17+IF(S361="Revenue",1,IF(S361="Carrying Value",2,0)),FALSE),"N/A")</f>
        <v>N/A</v>
      </c>
      <c r="U361" s="161" t="str">
        <f t="shared" si="50"/>
        <v>N/A</v>
      </c>
      <c r="V361" s="162" t="str">
        <f t="shared" si="51"/>
        <v>N/A</v>
      </c>
      <c r="W361" s="156" t="e">
        <f>VLOOKUP($E361,'Calc 1 - Scaling (Ins,Bank)'!$A:$W,20,FALSE)</f>
        <v>#N/A</v>
      </c>
      <c r="X361" s="160" t="str">
        <f>IFERROR(VLOOKUP($E361,'Calc 1 - Scaling (Ins,Bank)'!$A:$W,21+IF(W361="Revenue",1,IF(W361="Carrying Value",2,0)),FALSE),"N/A")</f>
        <v>N/A</v>
      </c>
      <c r="Y361" s="161" t="str">
        <f t="shared" si="52"/>
        <v>N/A</v>
      </c>
      <c r="Z361" s="162" t="str">
        <f t="shared" si="53"/>
        <v>N/A</v>
      </c>
      <c r="AP361" s="3"/>
    </row>
    <row r="362" spans="1:42" x14ac:dyDescent="0.2">
      <c r="A362" s="68">
        <f t="shared" si="45"/>
        <v>305</v>
      </c>
      <c r="B362" s="154">
        <f>'Input 2 - Inventory'!C312</f>
        <v>0</v>
      </c>
      <c r="C362" s="155">
        <f>'Input 2 - Inventory'!E312</f>
        <v>0</v>
      </c>
      <c r="D362" s="155" t="str">
        <f>IF(OR(LEFT(E362,5)= "Asset",LEFT(E362,5)="Other"),"N/A",'Input 1 - Schedule 1'!B314 &amp; " (Ins/Bank)")</f>
        <v xml:space="preserve"> (Ins/Bank)</v>
      </c>
      <c r="E362" s="156">
        <f>'Input 2 - Inventory'!F312</f>
        <v>0</v>
      </c>
      <c r="F362" s="157">
        <f>'Input 1 - Schedule 1'!AH314</f>
        <v>0</v>
      </c>
      <c r="G362" s="157">
        <f>'Input 2 - Inventory'!R312</f>
        <v>0</v>
      </c>
      <c r="H362" s="157">
        <f>'Input 2 - Inventory'!AG312</f>
        <v>0</v>
      </c>
      <c r="I362" s="158">
        <f>'Input 2 - Inventory'!L312</f>
        <v>0</v>
      </c>
      <c r="J362" s="159">
        <f>'Input 2 - Inventory'!AA312</f>
        <v>0</v>
      </c>
      <c r="K362" s="156" t="e">
        <f>VLOOKUP($E362,'Calc 1 - Scaling (Ins,Bank)'!$A:$W,8,FALSE)</f>
        <v>#N/A</v>
      </c>
      <c r="L362" s="160" t="str">
        <f>IFERROR(VLOOKUP($E362,'Calc 1 - Scaling (Ins,Bank)'!$A:$W,9+IF($K362="Revenue",1,IF(K362="Carrying Value",2,0)),FALSE),"N/A")</f>
        <v>N/A</v>
      </c>
      <c r="M362" s="161" t="str">
        <f t="shared" si="46"/>
        <v>N/A</v>
      </c>
      <c r="N362" s="162" t="str">
        <f t="shared" si="47"/>
        <v>N/A</v>
      </c>
      <c r="O362" s="156" t="e">
        <f>VLOOKUP($E362,'Calc 1 - Scaling (Ins,Bank)'!$A:$W,12,FALSE)</f>
        <v>#N/A</v>
      </c>
      <c r="P362" s="160" t="str">
        <f>IFERROR(VLOOKUP($E362,'Calc 1 - Scaling (Ins,Bank)'!$A:$W,13+IF(O362="Revenue",1,IF(O362="Carrying Value",2,0)),FALSE),"N/A")</f>
        <v>N/A</v>
      </c>
      <c r="Q362" s="161" t="str">
        <f t="shared" si="48"/>
        <v>N/A</v>
      </c>
      <c r="R362" s="162" t="str">
        <f t="shared" si="49"/>
        <v>N/A</v>
      </c>
      <c r="S362" s="156" t="e">
        <f>VLOOKUP($E362,'Calc 1 - Scaling (Ins,Bank)'!$A:$W,16,FALSE)</f>
        <v>#N/A</v>
      </c>
      <c r="T362" s="160" t="str">
        <f>IFERROR(VLOOKUP($E362,'Calc 1 - Scaling (Ins,Bank)'!$A:$W,17+IF(S362="Revenue",1,IF(S362="Carrying Value",2,0)),FALSE),"N/A")</f>
        <v>N/A</v>
      </c>
      <c r="U362" s="161" t="str">
        <f t="shared" si="50"/>
        <v>N/A</v>
      </c>
      <c r="V362" s="162" t="str">
        <f t="shared" si="51"/>
        <v>N/A</v>
      </c>
      <c r="W362" s="156" t="e">
        <f>VLOOKUP($E362,'Calc 1 - Scaling (Ins,Bank)'!$A:$W,20,FALSE)</f>
        <v>#N/A</v>
      </c>
      <c r="X362" s="160" t="str">
        <f>IFERROR(VLOOKUP($E362,'Calc 1 - Scaling (Ins,Bank)'!$A:$W,21+IF(W362="Revenue",1,IF(W362="Carrying Value",2,0)),FALSE),"N/A")</f>
        <v>N/A</v>
      </c>
      <c r="Y362" s="161" t="str">
        <f t="shared" si="52"/>
        <v>N/A</v>
      </c>
      <c r="Z362" s="162" t="str">
        <f t="shared" si="53"/>
        <v>N/A</v>
      </c>
      <c r="AP362" s="3"/>
    </row>
    <row r="363" spans="1:42" x14ac:dyDescent="0.2">
      <c r="A363" s="68">
        <f t="shared" si="45"/>
        <v>306</v>
      </c>
      <c r="B363" s="154">
        <f>'Input 2 - Inventory'!C313</f>
        <v>0</v>
      </c>
      <c r="C363" s="155">
        <f>'Input 2 - Inventory'!E313</f>
        <v>0</v>
      </c>
      <c r="D363" s="155" t="str">
        <f>IF(OR(LEFT(E363,5)= "Asset",LEFT(E363,5)="Other"),"N/A",'Input 1 - Schedule 1'!B315 &amp; " (Ins/Bank)")</f>
        <v xml:space="preserve"> (Ins/Bank)</v>
      </c>
      <c r="E363" s="156">
        <f>'Input 2 - Inventory'!F313</f>
        <v>0</v>
      </c>
      <c r="F363" s="157">
        <f>'Input 1 - Schedule 1'!AH315</f>
        <v>0</v>
      </c>
      <c r="G363" s="157">
        <f>'Input 2 - Inventory'!R313</f>
        <v>0</v>
      </c>
      <c r="H363" s="157">
        <f>'Input 2 - Inventory'!AG313</f>
        <v>0</v>
      </c>
      <c r="I363" s="158">
        <f>'Input 2 - Inventory'!L313</f>
        <v>0</v>
      </c>
      <c r="J363" s="159">
        <f>'Input 2 - Inventory'!AA313</f>
        <v>0</v>
      </c>
      <c r="K363" s="156" t="e">
        <f>VLOOKUP($E363,'Calc 1 - Scaling (Ins,Bank)'!$A:$W,8,FALSE)</f>
        <v>#N/A</v>
      </c>
      <c r="L363" s="160" t="str">
        <f>IFERROR(VLOOKUP($E363,'Calc 1 - Scaling (Ins,Bank)'!$A:$W,9+IF($K363="Revenue",1,IF(K363="Carrying Value",2,0)),FALSE),"N/A")</f>
        <v>N/A</v>
      </c>
      <c r="M363" s="161" t="str">
        <f t="shared" si="46"/>
        <v>N/A</v>
      </c>
      <c r="N363" s="162" t="str">
        <f t="shared" si="47"/>
        <v>N/A</v>
      </c>
      <c r="O363" s="156" t="e">
        <f>VLOOKUP($E363,'Calc 1 - Scaling (Ins,Bank)'!$A:$W,12,FALSE)</f>
        <v>#N/A</v>
      </c>
      <c r="P363" s="160" t="str">
        <f>IFERROR(VLOOKUP($E363,'Calc 1 - Scaling (Ins,Bank)'!$A:$W,13+IF(O363="Revenue",1,IF(O363="Carrying Value",2,0)),FALSE),"N/A")</f>
        <v>N/A</v>
      </c>
      <c r="Q363" s="161" t="str">
        <f t="shared" si="48"/>
        <v>N/A</v>
      </c>
      <c r="R363" s="162" t="str">
        <f t="shared" si="49"/>
        <v>N/A</v>
      </c>
      <c r="S363" s="156" t="e">
        <f>VLOOKUP($E363,'Calc 1 - Scaling (Ins,Bank)'!$A:$W,16,FALSE)</f>
        <v>#N/A</v>
      </c>
      <c r="T363" s="160" t="str">
        <f>IFERROR(VLOOKUP($E363,'Calc 1 - Scaling (Ins,Bank)'!$A:$W,17+IF(S363="Revenue",1,IF(S363="Carrying Value",2,0)),FALSE),"N/A")</f>
        <v>N/A</v>
      </c>
      <c r="U363" s="161" t="str">
        <f t="shared" si="50"/>
        <v>N/A</v>
      </c>
      <c r="V363" s="162" t="str">
        <f t="shared" si="51"/>
        <v>N/A</v>
      </c>
      <c r="W363" s="156" t="e">
        <f>VLOOKUP($E363,'Calc 1 - Scaling (Ins,Bank)'!$A:$W,20,FALSE)</f>
        <v>#N/A</v>
      </c>
      <c r="X363" s="160" t="str">
        <f>IFERROR(VLOOKUP($E363,'Calc 1 - Scaling (Ins,Bank)'!$A:$W,21+IF(W363="Revenue",1,IF(W363="Carrying Value",2,0)),FALSE),"N/A")</f>
        <v>N/A</v>
      </c>
      <c r="Y363" s="161" t="str">
        <f t="shared" si="52"/>
        <v>N/A</v>
      </c>
      <c r="Z363" s="162" t="str">
        <f t="shared" si="53"/>
        <v>N/A</v>
      </c>
      <c r="AP363" s="3"/>
    </row>
    <row r="364" spans="1:42" x14ac:dyDescent="0.2">
      <c r="A364" s="68">
        <f t="shared" si="45"/>
        <v>307</v>
      </c>
      <c r="B364" s="154">
        <f>'Input 2 - Inventory'!C314</f>
        <v>0</v>
      </c>
      <c r="C364" s="155">
        <f>'Input 2 - Inventory'!E314</f>
        <v>0</v>
      </c>
      <c r="D364" s="155" t="str">
        <f>IF(OR(LEFT(E364,5)= "Asset",LEFT(E364,5)="Other"),"N/A",'Input 1 - Schedule 1'!B316 &amp; " (Ins/Bank)")</f>
        <v xml:space="preserve"> (Ins/Bank)</v>
      </c>
      <c r="E364" s="156">
        <f>'Input 2 - Inventory'!F314</f>
        <v>0</v>
      </c>
      <c r="F364" s="157">
        <f>'Input 1 - Schedule 1'!AH316</f>
        <v>0</v>
      </c>
      <c r="G364" s="157">
        <f>'Input 2 - Inventory'!R314</f>
        <v>0</v>
      </c>
      <c r="H364" s="157">
        <f>'Input 2 - Inventory'!AG314</f>
        <v>0</v>
      </c>
      <c r="I364" s="158">
        <f>'Input 2 - Inventory'!L314</f>
        <v>0</v>
      </c>
      <c r="J364" s="159">
        <f>'Input 2 - Inventory'!AA314</f>
        <v>0</v>
      </c>
      <c r="K364" s="156" t="e">
        <f>VLOOKUP($E364,'Calc 1 - Scaling (Ins,Bank)'!$A:$W,8,FALSE)</f>
        <v>#N/A</v>
      </c>
      <c r="L364" s="160" t="str">
        <f>IFERROR(VLOOKUP($E364,'Calc 1 - Scaling (Ins,Bank)'!$A:$W,9+IF($K364="Revenue",1,IF(K364="Carrying Value",2,0)),FALSE),"N/A")</f>
        <v>N/A</v>
      </c>
      <c r="M364" s="161" t="str">
        <f t="shared" si="46"/>
        <v>N/A</v>
      </c>
      <c r="N364" s="162" t="str">
        <f t="shared" si="47"/>
        <v>N/A</v>
      </c>
      <c r="O364" s="156" t="e">
        <f>VLOOKUP($E364,'Calc 1 - Scaling (Ins,Bank)'!$A:$W,12,FALSE)</f>
        <v>#N/A</v>
      </c>
      <c r="P364" s="160" t="str">
        <f>IFERROR(VLOOKUP($E364,'Calc 1 - Scaling (Ins,Bank)'!$A:$W,13+IF(O364="Revenue",1,IF(O364="Carrying Value",2,0)),FALSE),"N/A")</f>
        <v>N/A</v>
      </c>
      <c r="Q364" s="161" t="str">
        <f t="shared" si="48"/>
        <v>N/A</v>
      </c>
      <c r="R364" s="162" t="str">
        <f t="shared" si="49"/>
        <v>N/A</v>
      </c>
      <c r="S364" s="156" t="e">
        <f>VLOOKUP($E364,'Calc 1 - Scaling (Ins,Bank)'!$A:$W,16,FALSE)</f>
        <v>#N/A</v>
      </c>
      <c r="T364" s="160" t="str">
        <f>IFERROR(VLOOKUP($E364,'Calc 1 - Scaling (Ins,Bank)'!$A:$W,17+IF(S364="Revenue",1,IF(S364="Carrying Value",2,0)),FALSE),"N/A")</f>
        <v>N/A</v>
      </c>
      <c r="U364" s="161" t="str">
        <f t="shared" si="50"/>
        <v>N/A</v>
      </c>
      <c r="V364" s="162" t="str">
        <f t="shared" si="51"/>
        <v>N/A</v>
      </c>
      <c r="W364" s="156" t="e">
        <f>VLOOKUP($E364,'Calc 1 - Scaling (Ins,Bank)'!$A:$W,20,FALSE)</f>
        <v>#N/A</v>
      </c>
      <c r="X364" s="160" t="str">
        <f>IFERROR(VLOOKUP($E364,'Calc 1 - Scaling (Ins,Bank)'!$A:$W,21+IF(W364="Revenue",1,IF(W364="Carrying Value",2,0)),FALSE),"N/A")</f>
        <v>N/A</v>
      </c>
      <c r="Y364" s="161" t="str">
        <f t="shared" si="52"/>
        <v>N/A</v>
      </c>
      <c r="Z364" s="162" t="str">
        <f t="shared" si="53"/>
        <v>N/A</v>
      </c>
      <c r="AP364" s="3"/>
    </row>
    <row r="365" spans="1:42" x14ac:dyDescent="0.2">
      <c r="A365" s="68">
        <f t="shared" si="45"/>
        <v>308</v>
      </c>
      <c r="B365" s="154">
        <f>'Input 2 - Inventory'!C315</f>
        <v>0</v>
      </c>
      <c r="C365" s="155">
        <f>'Input 2 - Inventory'!E315</f>
        <v>0</v>
      </c>
      <c r="D365" s="155" t="str">
        <f>IF(OR(LEFT(E365,5)= "Asset",LEFT(E365,5)="Other"),"N/A",'Input 1 - Schedule 1'!B317 &amp; " (Ins/Bank)")</f>
        <v xml:space="preserve"> (Ins/Bank)</v>
      </c>
      <c r="E365" s="156">
        <f>'Input 2 - Inventory'!F315</f>
        <v>0</v>
      </c>
      <c r="F365" s="157">
        <f>'Input 1 - Schedule 1'!AH317</f>
        <v>0</v>
      </c>
      <c r="G365" s="157">
        <f>'Input 2 - Inventory'!R315</f>
        <v>0</v>
      </c>
      <c r="H365" s="157">
        <f>'Input 2 - Inventory'!AG315</f>
        <v>0</v>
      </c>
      <c r="I365" s="158">
        <f>'Input 2 - Inventory'!L315</f>
        <v>0</v>
      </c>
      <c r="J365" s="159">
        <f>'Input 2 - Inventory'!AA315</f>
        <v>0</v>
      </c>
      <c r="K365" s="156" t="e">
        <f>VLOOKUP($E365,'Calc 1 - Scaling (Ins,Bank)'!$A:$W,8,FALSE)</f>
        <v>#N/A</v>
      </c>
      <c r="L365" s="160" t="str">
        <f>IFERROR(VLOOKUP($E365,'Calc 1 - Scaling (Ins,Bank)'!$A:$W,9+IF($K365="Revenue",1,IF(K365="Carrying Value",2,0)),FALSE),"N/A")</f>
        <v>N/A</v>
      </c>
      <c r="M365" s="161" t="str">
        <f t="shared" si="46"/>
        <v>N/A</v>
      </c>
      <c r="N365" s="162" t="str">
        <f t="shared" si="47"/>
        <v>N/A</v>
      </c>
      <c r="O365" s="156" t="e">
        <f>VLOOKUP($E365,'Calc 1 - Scaling (Ins,Bank)'!$A:$W,12,FALSE)</f>
        <v>#N/A</v>
      </c>
      <c r="P365" s="160" t="str">
        <f>IFERROR(VLOOKUP($E365,'Calc 1 - Scaling (Ins,Bank)'!$A:$W,13+IF(O365="Revenue",1,IF(O365="Carrying Value",2,0)),FALSE),"N/A")</f>
        <v>N/A</v>
      </c>
      <c r="Q365" s="161" t="str">
        <f t="shared" si="48"/>
        <v>N/A</v>
      </c>
      <c r="R365" s="162" t="str">
        <f t="shared" si="49"/>
        <v>N/A</v>
      </c>
      <c r="S365" s="156" t="e">
        <f>VLOOKUP($E365,'Calc 1 - Scaling (Ins,Bank)'!$A:$W,16,FALSE)</f>
        <v>#N/A</v>
      </c>
      <c r="T365" s="160" t="str">
        <f>IFERROR(VLOOKUP($E365,'Calc 1 - Scaling (Ins,Bank)'!$A:$W,17+IF(S365="Revenue",1,IF(S365="Carrying Value",2,0)),FALSE),"N/A")</f>
        <v>N/A</v>
      </c>
      <c r="U365" s="161" t="str">
        <f t="shared" si="50"/>
        <v>N/A</v>
      </c>
      <c r="V365" s="162" t="str">
        <f t="shared" si="51"/>
        <v>N/A</v>
      </c>
      <c r="W365" s="156" t="e">
        <f>VLOOKUP($E365,'Calc 1 - Scaling (Ins,Bank)'!$A:$W,20,FALSE)</f>
        <v>#N/A</v>
      </c>
      <c r="X365" s="160" t="str">
        <f>IFERROR(VLOOKUP($E365,'Calc 1 - Scaling (Ins,Bank)'!$A:$W,21+IF(W365="Revenue",1,IF(W365="Carrying Value",2,0)),FALSE),"N/A")</f>
        <v>N/A</v>
      </c>
      <c r="Y365" s="161" t="str">
        <f t="shared" si="52"/>
        <v>N/A</v>
      </c>
      <c r="Z365" s="162" t="str">
        <f t="shared" si="53"/>
        <v>N/A</v>
      </c>
      <c r="AP365" s="3"/>
    </row>
    <row r="366" spans="1:42" x14ac:dyDescent="0.2">
      <c r="A366" s="68">
        <f t="shared" si="45"/>
        <v>309</v>
      </c>
      <c r="B366" s="154">
        <f>'Input 2 - Inventory'!C316</f>
        <v>0</v>
      </c>
      <c r="C366" s="155">
        <f>'Input 2 - Inventory'!E316</f>
        <v>0</v>
      </c>
      <c r="D366" s="155" t="str">
        <f>IF(OR(LEFT(E366,5)= "Asset",LEFT(E366,5)="Other"),"N/A",'Input 1 - Schedule 1'!B318 &amp; " (Ins/Bank)")</f>
        <v xml:space="preserve"> (Ins/Bank)</v>
      </c>
      <c r="E366" s="156">
        <f>'Input 2 - Inventory'!F316</f>
        <v>0</v>
      </c>
      <c r="F366" s="157">
        <f>'Input 1 - Schedule 1'!AH318</f>
        <v>0</v>
      </c>
      <c r="G366" s="157">
        <f>'Input 2 - Inventory'!R316</f>
        <v>0</v>
      </c>
      <c r="H366" s="157">
        <f>'Input 2 - Inventory'!AG316</f>
        <v>0</v>
      </c>
      <c r="I366" s="158">
        <f>'Input 2 - Inventory'!L316</f>
        <v>0</v>
      </c>
      <c r="J366" s="159">
        <f>'Input 2 - Inventory'!AA316</f>
        <v>0</v>
      </c>
      <c r="K366" s="156" t="e">
        <f>VLOOKUP($E366,'Calc 1 - Scaling (Ins,Bank)'!$A:$W,8,FALSE)</f>
        <v>#N/A</v>
      </c>
      <c r="L366" s="160" t="str">
        <f>IFERROR(VLOOKUP($E366,'Calc 1 - Scaling (Ins,Bank)'!$A:$W,9+IF($K366="Revenue",1,IF(K366="Carrying Value",2,0)),FALSE),"N/A")</f>
        <v>N/A</v>
      </c>
      <c r="M366" s="161" t="str">
        <f t="shared" si="46"/>
        <v>N/A</v>
      </c>
      <c r="N366" s="162" t="str">
        <f t="shared" si="47"/>
        <v>N/A</v>
      </c>
      <c r="O366" s="156" t="e">
        <f>VLOOKUP($E366,'Calc 1 - Scaling (Ins,Bank)'!$A:$W,12,FALSE)</f>
        <v>#N/A</v>
      </c>
      <c r="P366" s="160" t="str">
        <f>IFERROR(VLOOKUP($E366,'Calc 1 - Scaling (Ins,Bank)'!$A:$W,13+IF(O366="Revenue",1,IF(O366="Carrying Value",2,0)),FALSE),"N/A")</f>
        <v>N/A</v>
      </c>
      <c r="Q366" s="161" t="str">
        <f t="shared" si="48"/>
        <v>N/A</v>
      </c>
      <c r="R366" s="162" t="str">
        <f t="shared" si="49"/>
        <v>N/A</v>
      </c>
      <c r="S366" s="156" t="e">
        <f>VLOOKUP($E366,'Calc 1 - Scaling (Ins,Bank)'!$A:$W,16,FALSE)</f>
        <v>#N/A</v>
      </c>
      <c r="T366" s="160" t="str">
        <f>IFERROR(VLOOKUP($E366,'Calc 1 - Scaling (Ins,Bank)'!$A:$W,17+IF(S366="Revenue",1,IF(S366="Carrying Value",2,0)),FALSE),"N/A")</f>
        <v>N/A</v>
      </c>
      <c r="U366" s="161" t="str">
        <f t="shared" si="50"/>
        <v>N/A</v>
      </c>
      <c r="V366" s="162" t="str">
        <f t="shared" si="51"/>
        <v>N/A</v>
      </c>
      <c r="W366" s="156" t="e">
        <f>VLOOKUP($E366,'Calc 1 - Scaling (Ins,Bank)'!$A:$W,20,FALSE)</f>
        <v>#N/A</v>
      </c>
      <c r="X366" s="160" t="str">
        <f>IFERROR(VLOOKUP($E366,'Calc 1 - Scaling (Ins,Bank)'!$A:$W,21+IF(W366="Revenue",1,IF(W366="Carrying Value",2,0)),FALSE),"N/A")</f>
        <v>N/A</v>
      </c>
      <c r="Y366" s="161" t="str">
        <f t="shared" si="52"/>
        <v>N/A</v>
      </c>
      <c r="Z366" s="162" t="str">
        <f t="shared" si="53"/>
        <v>N/A</v>
      </c>
      <c r="AP366" s="3"/>
    </row>
    <row r="367" spans="1:42" x14ac:dyDescent="0.2">
      <c r="A367" s="68">
        <f t="shared" si="45"/>
        <v>310</v>
      </c>
      <c r="B367" s="154">
        <f>'Input 2 - Inventory'!C317</f>
        <v>0</v>
      </c>
      <c r="C367" s="155">
        <f>'Input 2 - Inventory'!E317</f>
        <v>0</v>
      </c>
      <c r="D367" s="155" t="str">
        <f>IF(OR(LEFT(E367,5)= "Asset",LEFT(E367,5)="Other"),"N/A",'Input 1 - Schedule 1'!B319 &amp; " (Ins/Bank)")</f>
        <v xml:space="preserve"> (Ins/Bank)</v>
      </c>
      <c r="E367" s="156">
        <f>'Input 2 - Inventory'!F317</f>
        <v>0</v>
      </c>
      <c r="F367" s="157">
        <f>'Input 1 - Schedule 1'!AH319</f>
        <v>0</v>
      </c>
      <c r="G367" s="157">
        <f>'Input 2 - Inventory'!R317</f>
        <v>0</v>
      </c>
      <c r="H367" s="157">
        <f>'Input 2 - Inventory'!AG317</f>
        <v>0</v>
      </c>
      <c r="I367" s="158">
        <f>'Input 2 - Inventory'!L317</f>
        <v>0</v>
      </c>
      <c r="J367" s="159">
        <f>'Input 2 - Inventory'!AA317</f>
        <v>0</v>
      </c>
      <c r="K367" s="156" t="e">
        <f>VLOOKUP($E367,'Calc 1 - Scaling (Ins,Bank)'!$A:$W,8,FALSE)</f>
        <v>#N/A</v>
      </c>
      <c r="L367" s="160" t="str">
        <f>IFERROR(VLOOKUP($E367,'Calc 1 - Scaling (Ins,Bank)'!$A:$W,9+IF($K367="Revenue",1,IF(K367="Carrying Value",2,0)),FALSE),"N/A")</f>
        <v>N/A</v>
      </c>
      <c r="M367" s="161" t="str">
        <f t="shared" si="46"/>
        <v>N/A</v>
      </c>
      <c r="N367" s="162" t="str">
        <f t="shared" si="47"/>
        <v>N/A</v>
      </c>
      <c r="O367" s="156" t="e">
        <f>VLOOKUP($E367,'Calc 1 - Scaling (Ins,Bank)'!$A:$W,12,FALSE)</f>
        <v>#N/A</v>
      </c>
      <c r="P367" s="160" t="str">
        <f>IFERROR(VLOOKUP($E367,'Calc 1 - Scaling (Ins,Bank)'!$A:$W,13+IF(O367="Revenue",1,IF(O367="Carrying Value",2,0)),FALSE),"N/A")</f>
        <v>N/A</v>
      </c>
      <c r="Q367" s="161" t="str">
        <f t="shared" si="48"/>
        <v>N/A</v>
      </c>
      <c r="R367" s="162" t="str">
        <f t="shared" si="49"/>
        <v>N/A</v>
      </c>
      <c r="S367" s="156" t="e">
        <f>VLOOKUP($E367,'Calc 1 - Scaling (Ins,Bank)'!$A:$W,16,FALSE)</f>
        <v>#N/A</v>
      </c>
      <c r="T367" s="160" t="str">
        <f>IFERROR(VLOOKUP($E367,'Calc 1 - Scaling (Ins,Bank)'!$A:$W,17+IF(S367="Revenue",1,IF(S367="Carrying Value",2,0)),FALSE),"N/A")</f>
        <v>N/A</v>
      </c>
      <c r="U367" s="161" t="str">
        <f t="shared" si="50"/>
        <v>N/A</v>
      </c>
      <c r="V367" s="162" t="str">
        <f t="shared" si="51"/>
        <v>N/A</v>
      </c>
      <c r="W367" s="156" t="e">
        <f>VLOOKUP($E367,'Calc 1 - Scaling (Ins,Bank)'!$A:$W,20,FALSE)</f>
        <v>#N/A</v>
      </c>
      <c r="X367" s="160" t="str">
        <f>IFERROR(VLOOKUP($E367,'Calc 1 - Scaling (Ins,Bank)'!$A:$W,21+IF(W367="Revenue",1,IF(W367="Carrying Value",2,0)),FALSE),"N/A")</f>
        <v>N/A</v>
      </c>
      <c r="Y367" s="161" t="str">
        <f t="shared" si="52"/>
        <v>N/A</v>
      </c>
      <c r="Z367" s="162" t="str">
        <f t="shared" si="53"/>
        <v>N/A</v>
      </c>
      <c r="AP367" s="3"/>
    </row>
    <row r="368" spans="1:42" x14ac:dyDescent="0.2">
      <c r="A368" s="68">
        <f t="shared" si="45"/>
        <v>311</v>
      </c>
      <c r="B368" s="154">
        <f>'Input 2 - Inventory'!C318</f>
        <v>0</v>
      </c>
      <c r="C368" s="155">
        <f>'Input 2 - Inventory'!E318</f>
        <v>0</v>
      </c>
      <c r="D368" s="155" t="str">
        <f>IF(OR(LEFT(E368,5)= "Asset",LEFT(E368,5)="Other"),"N/A",'Input 1 - Schedule 1'!B320 &amp; " (Ins/Bank)")</f>
        <v xml:space="preserve"> (Ins/Bank)</v>
      </c>
      <c r="E368" s="156">
        <f>'Input 2 - Inventory'!F318</f>
        <v>0</v>
      </c>
      <c r="F368" s="157">
        <f>'Input 1 - Schedule 1'!AH320</f>
        <v>0</v>
      </c>
      <c r="G368" s="157">
        <f>'Input 2 - Inventory'!R318</f>
        <v>0</v>
      </c>
      <c r="H368" s="157">
        <f>'Input 2 - Inventory'!AG318</f>
        <v>0</v>
      </c>
      <c r="I368" s="158">
        <f>'Input 2 - Inventory'!L318</f>
        <v>0</v>
      </c>
      <c r="J368" s="159">
        <f>'Input 2 - Inventory'!AA318</f>
        <v>0</v>
      </c>
      <c r="K368" s="156" t="e">
        <f>VLOOKUP($E368,'Calc 1 - Scaling (Ins,Bank)'!$A:$W,8,FALSE)</f>
        <v>#N/A</v>
      </c>
      <c r="L368" s="160" t="str">
        <f>IFERROR(VLOOKUP($E368,'Calc 1 - Scaling (Ins,Bank)'!$A:$W,9+IF($K368="Revenue",1,IF(K368="Carrying Value",2,0)),FALSE),"N/A")</f>
        <v>N/A</v>
      </c>
      <c r="M368" s="161" t="str">
        <f t="shared" si="46"/>
        <v>N/A</v>
      </c>
      <c r="N368" s="162" t="str">
        <f t="shared" si="47"/>
        <v>N/A</v>
      </c>
      <c r="O368" s="156" t="e">
        <f>VLOOKUP($E368,'Calc 1 - Scaling (Ins,Bank)'!$A:$W,12,FALSE)</f>
        <v>#N/A</v>
      </c>
      <c r="P368" s="160" t="str">
        <f>IFERROR(VLOOKUP($E368,'Calc 1 - Scaling (Ins,Bank)'!$A:$W,13+IF(O368="Revenue",1,IF(O368="Carrying Value",2,0)),FALSE),"N/A")</f>
        <v>N/A</v>
      </c>
      <c r="Q368" s="161" t="str">
        <f t="shared" si="48"/>
        <v>N/A</v>
      </c>
      <c r="R368" s="162" t="str">
        <f t="shared" si="49"/>
        <v>N/A</v>
      </c>
      <c r="S368" s="156" t="e">
        <f>VLOOKUP($E368,'Calc 1 - Scaling (Ins,Bank)'!$A:$W,16,FALSE)</f>
        <v>#N/A</v>
      </c>
      <c r="T368" s="160" t="str">
        <f>IFERROR(VLOOKUP($E368,'Calc 1 - Scaling (Ins,Bank)'!$A:$W,17+IF(S368="Revenue",1,IF(S368="Carrying Value",2,0)),FALSE),"N/A")</f>
        <v>N/A</v>
      </c>
      <c r="U368" s="161" t="str">
        <f t="shared" si="50"/>
        <v>N/A</v>
      </c>
      <c r="V368" s="162" t="str">
        <f t="shared" si="51"/>
        <v>N/A</v>
      </c>
      <c r="W368" s="156" t="e">
        <f>VLOOKUP($E368,'Calc 1 - Scaling (Ins,Bank)'!$A:$W,20,FALSE)</f>
        <v>#N/A</v>
      </c>
      <c r="X368" s="160" t="str">
        <f>IFERROR(VLOOKUP($E368,'Calc 1 - Scaling (Ins,Bank)'!$A:$W,21+IF(W368="Revenue",1,IF(W368="Carrying Value",2,0)),FALSE),"N/A")</f>
        <v>N/A</v>
      </c>
      <c r="Y368" s="161" t="str">
        <f t="shared" si="52"/>
        <v>N/A</v>
      </c>
      <c r="Z368" s="162" t="str">
        <f t="shared" si="53"/>
        <v>N/A</v>
      </c>
      <c r="AP368" s="3"/>
    </row>
    <row r="369" spans="1:42" x14ac:dyDescent="0.2">
      <c r="A369" s="68">
        <f t="shared" si="45"/>
        <v>312</v>
      </c>
      <c r="B369" s="154">
        <f>'Input 2 - Inventory'!C319</f>
        <v>0</v>
      </c>
      <c r="C369" s="155">
        <f>'Input 2 - Inventory'!E319</f>
        <v>0</v>
      </c>
      <c r="D369" s="155" t="str">
        <f>IF(OR(LEFT(E369,5)= "Asset",LEFT(E369,5)="Other"),"N/A",'Input 1 - Schedule 1'!B321 &amp; " (Ins/Bank)")</f>
        <v xml:space="preserve"> (Ins/Bank)</v>
      </c>
      <c r="E369" s="156">
        <f>'Input 2 - Inventory'!F319</f>
        <v>0</v>
      </c>
      <c r="F369" s="157">
        <f>'Input 1 - Schedule 1'!AH321</f>
        <v>0</v>
      </c>
      <c r="G369" s="157">
        <f>'Input 2 - Inventory'!R319</f>
        <v>0</v>
      </c>
      <c r="H369" s="157">
        <f>'Input 2 - Inventory'!AG319</f>
        <v>0</v>
      </c>
      <c r="I369" s="158">
        <f>'Input 2 - Inventory'!L319</f>
        <v>0</v>
      </c>
      <c r="J369" s="159">
        <f>'Input 2 - Inventory'!AA319</f>
        <v>0</v>
      </c>
      <c r="K369" s="156" t="e">
        <f>VLOOKUP($E369,'Calc 1 - Scaling (Ins,Bank)'!$A:$W,8,FALSE)</f>
        <v>#N/A</v>
      </c>
      <c r="L369" s="160" t="str">
        <f>IFERROR(VLOOKUP($E369,'Calc 1 - Scaling (Ins,Bank)'!$A:$W,9+IF($K369="Revenue",1,IF(K369="Carrying Value",2,0)),FALSE),"N/A")</f>
        <v>N/A</v>
      </c>
      <c r="M369" s="161" t="str">
        <f t="shared" si="46"/>
        <v>N/A</v>
      </c>
      <c r="N369" s="162" t="str">
        <f t="shared" si="47"/>
        <v>N/A</v>
      </c>
      <c r="O369" s="156" t="e">
        <f>VLOOKUP($E369,'Calc 1 - Scaling (Ins,Bank)'!$A:$W,12,FALSE)</f>
        <v>#N/A</v>
      </c>
      <c r="P369" s="160" t="str">
        <f>IFERROR(VLOOKUP($E369,'Calc 1 - Scaling (Ins,Bank)'!$A:$W,13+IF(O369="Revenue",1,IF(O369="Carrying Value",2,0)),FALSE),"N/A")</f>
        <v>N/A</v>
      </c>
      <c r="Q369" s="161" t="str">
        <f t="shared" si="48"/>
        <v>N/A</v>
      </c>
      <c r="R369" s="162" t="str">
        <f t="shared" si="49"/>
        <v>N/A</v>
      </c>
      <c r="S369" s="156" t="e">
        <f>VLOOKUP($E369,'Calc 1 - Scaling (Ins,Bank)'!$A:$W,16,FALSE)</f>
        <v>#N/A</v>
      </c>
      <c r="T369" s="160" t="str">
        <f>IFERROR(VLOOKUP($E369,'Calc 1 - Scaling (Ins,Bank)'!$A:$W,17+IF(S369="Revenue",1,IF(S369="Carrying Value",2,0)),FALSE),"N/A")</f>
        <v>N/A</v>
      </c>
      <c r="U369" s="161" t="str">
        <f t="shared" si="50"/>
        <v>N/A</v>
      </c>
      <c r="V369" s="162" t="str">
        <f t="shared" si="51"/>
        <v>N/A</v>
      </c>
      <c r="W369" s="156" t="e">
        <f>VLOOKUP($E369,'Calc 1 - Scaling (Ins,Bank)'!$A:$W,20,FALSE)</f>
        <v>#N/A</v>
      </c>
      <c r="X369" s="160" t="str">
        <f>IFERROR(VLOOKUP($E369,'Calc 1 - Scaling (Ins,Bank)'!$A:$W,21+IF(W369="Revenue",1,IF(W369="Carrying Value",2,0)),FALSE),"N/A")</f>
        <v>N/A</v>
      </c>
      <c r="Y369" s="161" t="str">
        <f t="shared" si="52"/>
        <v>N/A</v>
      </c>
      <c r="Z369" s="162" t="str">
        <f t="shared" si="53"/>
        <v>N/A</v>
      </c>
      <c r="AP369" s="3"/>
    </row>
    <row r="370" spans="1:42" x14ac:dyDescent="0.2">
      <c r="A370" s="68">
        <f t="shared" si="45"/>
        <v>313</v>
      </c>
      <c r="B370" s="154">
        <f>'Input 2 - Inventory'!C320</f>
        <v>0</v>
      </c>
      <c r="C370" s="155">
        <f>'Input 2 - Inventory'!E320</f>
        <v>0</v>
      </c>
      <c r="D370" s="155" t="str">
        <f>IF(OR(LEFT(E370,5)= "Asset",LEFT(E370,5)="Other"),"N/A",'Input 1 - Schedule 1'!B322 &amp; " (Ins/Bank)")</f>
        <v xml:space="preserve"> (Ins/Bank)</v>
      </c>
      <c r="E370" s="156">
        <f>'Input 2 - Inventory'!F320</f>
        <v>0</v>
      </c>
      <c r="F370" s="157">
        <f>'Input 1 - Schedule 1'!AH322</f>
        <v>0</v>
      </c>
      <c r="G370" s="157">
        <f>'Input 2 - Inventory'!R320</f>
        <v>0</v>
      </c>
      <c r="H370" s="157">
        <f>'Input 2 - Inventory'!AG320</f>
        <v>0</v>
      </c>
      <c r="I370" s="158">
        <f>'Input 2 - Inventory'!L320</f>
        <v>0</v>
      </c>
      <c r="J370" s="159">
        <f>'Input 2 - Inventory'!AA320</f>
        <v>0</v>
      </c>
      <c r="K370" s="156" t="e">
        <f>VLOOKUP($E370,'Calc 1 - Scaling (Ins,Bank)'!$A:$W,8,FALSE)</f>
        <v>#N/A</v>
      </c>
      <c r="L370" s="160" t="str">
        <f>IFERROR(VLOOKUP($E370,'Calc 1 - Scaling (Ins,Bank)'!$A:$W,9+IF($K370="Revenue",1,IF(K370="Carrying Value",2,0)),FALSE),"N/A")</f>
        <v>N/A</v>
      </c>
      <c r="M370" s="161" t="str">
        <f t="shared" si="46"/>
        <v>N/A</v>
      </c>
      <c r="N370" s="162" t="str">
        <f t="shared" si="47"/>
        <v>N/A</v>
      </c>
      <c r="O370" s="156" t="e">
        <f>VLOOKUP($E370,'Calc 1 - Scaling (Ins,Bank)'!$A:$W,12,FALSE)</f>
        <v>#N/A</v>
      </c>
      <c r="P370" s="160" t="str">
        <f>IFERROR(VLOOKUP($E370,'Calc 1 - Scaling (Ins,Bank)'!$A:$W,13+IF(O370="Revenue",1,IF(O370="Carrying Value",2,0)),FALSE),"N/A")</f>
        <v>N/A</v>
      </c>
      <c r="Q370" s="161" t="str">
        <f t="shared" si="48"/>
        <v>N/A</v>
      </c>
      <c r="R370" s="162" t="str">
        <f t="shared" si="49"/>
        <v>N/A</v>
      </c>
      <c r="S370" s="156" t="e">
        <f>VLOOKUP($E370,'Calc 1 - Scaling (Ins,Bank)'!$A:$W,16,FALSE)</f>
        <v>#N/A</v>
      </c>
      <c r="T370" s="160" t="str">
        <f>IFERROR(VLOOKUP($E370,'Calc 1 - Scaling (Ins,Bank)'!$A:$W,17+IF(S370="Revenue",1,IF(S370="Carrying Value",2,0)),FALSE),"N/A")</f>
        <v>N/A</v>
      </c>
      <c r="U370" s="161" t="str">
        <f t="shared" si="50"/>
        <v>N/A</v>
      </c>
      <c r="V370" s="162" t="str">
        <f t="shared" si="51"/>
        <v>N/A</v>
      </c>
      <c r="W370" s="156" t="e">
        <f>VLOOKUP($E370,'Calc 1 - Scaling (Ins,Bank)'!$A:$W,20,FALSE)</f>
        <v>#N/A</v>
      </c>
      <c r="X370" s="160" t="str">
        <f>IFERROR(VLOOKUP($E370,'Calc 1 - Scaling (Ins,Bank)'!$A:$W,21+IF(W370="Revenue",1,IF(W370="Carrying Value",2,0)),FALSE),"N/A")</f>
        <v>N/A</v>
      </c>
      <c r="Y370" s="161" t="str">
        <f t="shared" si="52"/>
        <v>N/A</v>
      </c>
      <c r="Z370" s="162" t="str">
        <f t="shared" si="53"/>
        <v>N/A</v>
      </c>
      <c r="AP370" s="3"/>
    </row>
    <row r="371" spans="1:42" x14ac:dyDescent="0.2">
      <c r="A371" s="68">
        <f t="shared" si="45"/>
        <v>314</v>
      </c>
      <c r="B371" s="154">
        <f>'Input 2 - Inventory'!C321</f>
        <v>0</v>
      </c>
      <c r="C371" s="155">
        <f>'Input 2 - Inventory'!E321</f>
        <v>0</v>
      </c>
      <c r="D371" s="155" t="str">
        <f>IF(OR(LEFT(E371,5)= "Asset",LEFT(E371,5)="Other"),"N/A",'Input 1 - Schedule 1'!B323 &amp; " (Ins/Bank)")</f>
        <v xml:space="preserve"> (Ins/Bank)</v>
      </c>
      <c r="E371" s="156">
        <f>'Input 2 - Inventory'!F321</f>
        <v>0</v>
      </c>
      <c r="F371" s="157">
        <f>'Input 1 - Schedule 1'!AH323</f>
        <v>0</v>
      </c>
      <c r="G371" s="157">
        <f>'Input 2 - Inventory'!R321</f>
        <v>0</v>
      </c>
      <c r="H371" s="157">
        <f>'Input 2 - Inventory'!AG321</f>
        <v>0</v>
      </c>
      <c r="I371" s="158">
        <f>'Input 2 - Inventory'!L321</f>
        <v>0</v>
      </c>
      <c r="J371" s="159">
        <f>'Input 2 - Inventory'!AA321</f>
        <v>0</v>
      </c>
      <c r="K371" s="156" t="e">
        <f>VLOOKUP($E371,'Calc 1 - Scaling (Ins,Bank)'!$A:$W,8,FALSE)</f>
        <v>#N/A</v>
      </c>
      <c r="L371" s="160" t="str">
        <f>IFERROR(VLOOKUP($E371,'Calc 1 - Scaling (Ins,Bank)'!$A:$W,9+IF($K371="Revenue",1,IF(K371="Carrying Value",2,0)),FALSE),"N/A")</f>
        <v>N/A</v>
      </c>
      <c r="M371" s="161" t="str">
        <f t="shared" si="46"/>
        <v>N/A</v>
      </c>
      <c r="N371" s="162" t="str">
        <f t="shared" si="47"/>
        <v>N/A</v>
      </c>
      <c r="O371" s="156" t="e">
        <f>VLOOKUP($E371,'Calc 1 - Scaling (Ins,Bank)'!$A:$W,12,FALSE)</f>
        <v>#N/A</v>
      </c>
      <c r="P371" s="160" t="str">
        <f>IFERROR(VLOOKUP($E371,'Calc 1 - Scaling (Ins,Bank)'!$A:$W,13+IF(O371="Revenue",1,IF(O371="Carrying Value",2,0)),FALSE),"N/A")</f>
        <v>N/A</v>
      </c>
      <c r="Q371" s="161" t="str">
        <f t="shared" si="48"/>
        <v>N/A</v>
      </c>
      <c r="R371" s="162" t="str">
        <f t="shared" si="49"/>
        <v>N/A</v>
      </c>
      <c r="S371" s="156" t="e">
        <f>VLOOKUP($E371,'Calc 1 - Scaling (Ins,Bank)'!$A:$W,16,FALSE)</f>
        <v>#N/A</v>
      </c>
      <c r="T371" s="160" t="str">
        <f>IFERROR(VLOOKUP($E371,'Calc 1 - Scaling (Ins,Bank)'!$A:$W,17+IF(S371="Revenue",1,IF(S371="Carrying Value",2,0)),FALSE),"N/A")</f>
        <v>N/A</v>
      </c>
      <c r="U371" s="161" t="str">
        <f t="shared" si="50"/>
        <v>N/A</v>
      </c>
      <c r="V371" s="162" t="str">
        <f t="shared" si="51"/>
        <v>N/A</v>
      </c>
      <c r="W371" s="156" t="e">
        <f>VLOOKUP($E371,'Calc 1 - Scaling (Ins,Bank)'!$A:$W,20,FALSE)</f>
        <v>#N/A</v>
      </c>
      <c r="X371" s="160" t="str">
        <f>IFERROR(VLOOKUP($E371,'Calc 1 - Scaling (Ins,Bank)'!$A:$W,21+IF(W371="Revenue",1,IF(W371="Carrying Value",2,0)),FALSE),"N/A")</f>
        <v>N/A</v>
      </c>
      <c r="Y371" s="161" t="str">
        <f t="shared" si="52"/>
        <v>N/A</v>
      </c>
      <c r="Z371" s="162" t="str">
        <f t="shared" si="53"/>
        <v>N/A</v>
      </c>
      <c r="AP371" s="3"/>
    </row>
    <row r="372" spans="1:42" x14ac:dyDescent="0.2">
      <c r="A372" s="68">
        <f t="shared" si="45"/>
        <v>315</v>
      </c>
      <c r="B372" s="154">
        <f>'Input 2 - Inventory'!C322</f>
        <v>0</v>
      </c>
      <c r="C372" s="155">
        <f>'Input 2 - Inventory'!E322</f>
        <v>0</v>
      </c>
      <c r="D372" s="155" t="str">
        <f>IF(OR(LEFT(E372,5)= "Asset",LEFT(E372,5)="Other"),"N/A",'Input 1 - Schedule 1'!B324 &amp; " (Ins/Bank)")</f>
        <v xml:space="preserve"> (Ins/Bank)</v>
      </c>
      <c r="E372" s="156">
        <f>'Input 2 - Inventory'!F322</f>
        <v>0</v>
      </c>
      <c r="F372" s="157">
        <f>'Input 1 - Schedule 1'!AH324</f>
        <v>0</v>
      </c>
      <c r="G372" s="157">
        <f>'Input 2 - Inventory'!R322</f>
        <v>0</v>
      </c>
      <c r="H372" s="157">
        <f>'Input 2 - Inventory'!AG322</f>
        <v>0</v>
      </c>
      <c r="I372" s="158">
        <f>'Input 2 - Inventory'!L322</f>
        <v>0</v>
      </c>
      <c r="J372" s="159">
        <f>'Input 2 - Inventory'!AA322</f>
        <v>0</v>
      </c>
      <c r="K372" s="156" t="e">
        <f>VLOOKUP($E372,'Calc 1 - Scaling (Ins,Bank)'!$A:$W,8,FALSE)</f>
        <v>#N/A</v>
      </c>
      <c r="L372" s="160" t="str">
        <f>IFERROR(VLOOKUP($E372,'Calc 1 - Scaling (Ins,Bank)'!$A:$W,9+IF($K372="Revenue",1,IF(K372="Carrying Value",2,0)),FALSE),"N/A")</f>
        <v>N/A</v>
      </c>
      <c r="M372" s="161" t="str">
        <f t="shared" si="46"/>
        <v>N/A</v>
      </c>
      <c r="N372" s="162" t="str">
        <f t="shared" si="47"/>
        <v>N/A</v>
      </c>
      <c r="O372" s="156" t="e">
        <f>VLOOKUP($E372,'Calc 1 - Scaling (Ins,Bank)'!$A:$W,12,FALSE)</f>
        <v>#N/A</v>
      </c>
      <c r="P372" s="160" t="str">
        <f>IFERROR(VLOOKUP($E372,'Calc 1 - Scaling (Ins,Bank)'!$A:$W,13+IF(O372="Revenue",1,IF(O372="Carrying Value",2,0)),FALSE),"N/A")</f>
        <v>N/A</v>
      </c>
      <c r="Q372" s="161" t="str">
        <f t="shared" si="48"/>
        <v>N/A</v>
      </c>
      <c r="R372" s="162" t="str">
        <f t="shared" si="49"/>
        <v>N/A</v>
      </c>
      <c r="S372" s="156" t="e">
        <f>VLOOKUP($E372,'Calc 1 - Scaling (Ins,Bank)'!$A:$W,16,FALSE)</f>
        <v>#N/A</v>
      </c>
      <c r="T372" s="160" t="str">
        <f>IFERROR(VLOOKUP($E372,'Calc 1 - Scaling (Ins,Bank)'!$A:$W,17+IF(S372="Revenue",1,IF(S372="Carrying Value",2,0)),FALSE),"N/A")</f>
        <v>N/A</v>
      </c>
      <c r="U372" s="161" t="str">
        <f t="shared" si="50"/>
        <v>N/A</v>
      </c>
      <c r="V372" s="162" t="str">
        <f t="shared" si="51"/>
        <v>N/A</v>
      </c>
      <c r="W372" s="156" t="e">
        <f>VLOOKUP($E372,'Calc 1 - Scaling (Ins,Bank)'!$A:$W,20,FALSE)</f>
        <v>#N/A</v>
      </c>
      <c r="X372" s="160" t="str">
        <f>IFERROR(VLOOKUP($E372,'Calc 1 - Scaling (Ins,Bank)'!$A:$W,21+IF(W372="Revenue",1,IF(W372="Carrying Value",2,0)),FALSE),"N/A")</f>
        <v>N/A</v>
      </c>
      <c r="Y372" s="161" t="str">
        <f t="shared" si="52"/>
        <v>N/A</v>
      </c>
      <c r="Z372" s="162" t="str">
        <f t="shared" si="53"/>
        <v>N/A</v>
      </c>
      <c r="AP372" s="3"/>
    </row>
    <row r="373" spans="1:42" x14ac:dyDescent="0.2">
      <c r="A373" s="68">
        <f t="shared" si="45"/>
        <v>316</v>
      </c>
      <c r="B373" s="154">
        <f>'Input 2 - Inventory'!C323</f>
        <v>0</v>
      </c>
      <c r="C373" s="155">
        <f>'Input 2 - Inventory'!E323</f>
        <v>0</v>
      </c>
      <c r="D373" s="155" t="str">
        <f>IF(OR(LEFT(E373,5)= "Asset",LEFT(E373,5)="Other"),"N/A",'Input 1 - Schedule 1'!B325 &amp; " (Ins/Bank)")</f>
        <v xml:space="preserve"> (Ins/Bank)</v>
      </c>
      <c r="E373" s="156">
        <f>'Input 2 - Inventory'!F323</f>
        <v>0</v>
      </c>
      <c r="F373" s="157">
        <f>'Input 1 - Schedule 1'!AH325</f>
        <v>0</v>
      </c>
      <c r="G373" s="157">
        <f>'Input 2 - Inventory'!R323</f>
        <v>0</v>
      </c>
      <c r="H373" s="157">
        <f>'Input 2 - Inventory'!AG323</f>
        <v>0</v>
      </c>
      <c r="I373" s="158">
        <f>'Input 2 - Inventory'!L323</f>
        <v>0</v>
      </c>
      <c r="J373" s="159">
        <f>'Input 2 - Inventory'!AA323</f>
        <v>0</v>
      </c>
      <c r="K373" s="156" t="e">
        <f>VLOOKUP($E373,'Calc 1 - Scaling (Ins,Bank)'!$A:$W,8,FALSE)</f>
        <v>#N/A</v>
      </c>
      <c r="L373" s="160" t="str">
        <f>IFERROR(VLOOKUP($E373,'Calc 1 - Scaling (Ins,Bank)'!$A:$W,9+IF($K373="Revenue",1,IF(K373="Carrying Value",2,0)),FALSE),"N/A")</f>
        <v>N/A</v>
      </c>
      <c r="M373" s="161" t="str">
        <f t="shared" si="46"/>
        <v>N/A</v>
      </c>
      <c r="N373" s="162" t="str">
        <f t="shared" si="47"/>
        <v>N/A</v>
      </c>
      <c r="O373" s="156" t="e">
        <f>VLOOKUP($E373,'Calc 1 - Scaling (Ins,Bank)'!$A:$W,12,FALSE)</f>
        <v>#N/A</v>
      </c>
      <c r="P373" s="160" t="str">
        <f>IFERROR(VLOOKUP($E373,'Calc 1 - Scaling (Ins,Bank)'!$A:$W,13+IF(O373="Revenue",1,IF(O373="Carrying Value",2,0)),FALSE),"N/A")</f>
        <v>N/A</v>
      </c>
      <c r="Q373" s="161" t="str">
        <f t="shared" si="48"/>
        <v>N/A</v>
      </c>
      <c r="R373" s="162" t="str">
        <f t="shared" si="49"/>
        <v>N/A</v>
      </c>
      <c r="S373" s="156" t="e">
        <f>VLOOKUP($E373,'Calc 1 - Scaling (Ins,Bank)'!$A:$W,16,FALSE)</f>
        <v>#N/A</v>
      </c>
      <c r="T373" s="160" t="str">
        <f>IFERROR(VLOOKUP($E373,'Calc 1 - Scaling (Ins,Bank)'!$A:$W,17+IF(S373="Revenue",1,IF(S373="Carrying Value",2,0)),FALSE),"N/A")</f>
        <v>N/A</v>
      </c>
      <c r="U373" s="161" t="str">
        <f t="shared" si="50"/>
        <v>N/A</v>
      </c>
      <c r="V373" s="162" t="str">
        <f t="shared" si="51"/>
        <v>N/A</v>
      </c>
      <c r="W373" s="156" t="e">
        <f>VLOOKUP($E373,'Calc 1 - Scaling (Ins,Bank)'!$A:$W,20,FALSE)</f>
        <v>#N/A</v>
      </c>
      <c r="X373" s="160" t="str">
        <f>IFERROR(VLOOKUP($E373,'Calc 1 - Scaling (Ins,Bank)'!$A:$W,21+IF(W373="Revenue",1,IF(W373="Carrying Value",2,0)),FALSE),"N/A")</f>
        <v>N/A</v>
      </c>
      <c r="Y373" s="161" t="str">
        <f t="shared" si="52"/>
        <v>N/A</v>
      </c>
      <c r="Z373" s="162" t="str">
        <f t="shared" si="53"/>
        <v>N/A</v>
      </c>
      <c r="AP373" s="3"/>
    </row>
    <row r="374" spans="1:42" x14ac:dyDescent="0.2">
      <c r="A374" s="68">
        <f t="shared" si="45"/>
        <v>317</v>
      </c>
      <c r="B374" s="154">
        <f>'Input 2 - Inventory'!C324</f>
        <v>0</v>
      </c>
      <c r="C374" s="155">
        <f>'Input 2 - Inventory'!E324</f>
        <v>0</v>
      </c>
      <c r="D374" s="155" t="str">
        <f>IF(OR(LEFT(E374,5)= "Asset",LEFT(E374,5)="Other"),"N/A",'Input 1 - Schedule 1'!B326 &amp; " (Ins/Bank)")</f>
        <v xml:space="preserve"> (Ins/Bank)</v>
      </c>
      <c r="E374" s="156">
        <f>'Input 2 - Inventory'!F324</f>
        <v>0</v>
      </c>
      <c r="F374" s="157">
        <f>'Input 1 - Schedule 1'!AH326</f>
        <v>0</v>
      </c>
      <c r="G374" s="157">
        <f>'Input 2 - Inventory'!R324</f>
        <v>0</v>
      </c>
      <c r="H374" s="157">
        <f>'Input 2 - Inventory'!AG324</f>
        <v>0</v>
      </c>
      <c r="I374" s="158">
        <f>'Input 2 - Inventory'!L324</f>
        <v>0</v>
      </c>
      <c r="J374" s="159">
        <f>'Input 2 - Inventory'!AA324</f>
        <v>0</v>
      </c>
      <c r="K374" s="156" t="e">
        <f>VLOOKUP($E374,'Calc 1 - Scaling (Ins,Bank)'!$A:$W,8,FALSE)</f>
        <v>#N/A</v>
      </c>
      <c r="L374" s="160" t="str">
        <f>IFERROR(VLOOKUP($E374,'Calc 1 - Scaling (Ins,Bank)'!$A:$W,9+IF($K374="Revenue",1,IF(K374="Carrying Value",2,0)),FALSE),"N/A")</f>
        <v>N/A</v>
      </c>
      <c r="M374" s="161" t="str">
        <f t="shared" si="46"/>
        <v>N/A</v>
      </c>
      <c r="N374" s="162" t="str">
        <f t="shared" si="47"/>
        <v>N/A</v>
      </c>
      <c r="O374" s="156" t="e">
        <f>VLOOKUP($E374,'Calc 1 - Scaling (Ins,Bank)'!$A:$W,12,FALSE)</f>
        <v>#N/A</v>
      </c>
      <c r="P374" s="160" t="str">
        <f>IFERROR(VLOOKUP($E374,'Calc 1 - Scaling (Ins,Bank)'!$A:$W,13+IF(O374="Revenue",1,IF(O374="Carrying Value",2,0)),FALSE),"N/A")</f>
        <v>N/A</v>
      </c>
      <c r="Q374" s="161" t="str">
        <f t="shared" si="48"/>
        <v>N/A</v>
      </c>
      <c r="R374" s="162" t="str">
        <f t="shared" si="49"/>
        <v>N/A</v>
      </c>
      <c r="S374" s="156" t="e">
        <f>VLOOKUP($E374,'Calc 1 - Scaling (Ins,Bank)'!$A:$W,16,FALSE)</f>
        <v>#N/A</v>
      </c>
      <c r="T374" s="160" t="str">
        <f>IFERROR(VLOOKUP($E374,'Calc 1 - Scaling (Ins,Bank)'!$A:$W,17+IF(S374="Revenue",1,IF(S374="Carrying Value",2,0)),FALSE),"N/A")</f>
        <v>N/A</v>
      </c>
      <c r="U374" s="161" t="str">
        <f t="shared" si="50"/>
        <v>N/A</v>
      </c>
      <c r="V374" s="162" t="str">
        <f t="shared" si="51"/>
        <v>N/A</v>
      </c>
      <c r="W374" s="156" t="e">
        <f>VLOOKUP($E374,'Calc 1 - Scaling (Ins,Bank)'!$A:$W,20,FALSE)</f>
        <v>#N/A</v>
      </c>
      <c r="X374" s="160" t="str">
        <f>IFERROR(VLOOKUP($E374,'Calc 1 - Scaling (Ins,Bank)'!$A:$W,21+IF(W374="Revenue",1,IF(W374="Carrying Value",2,0)),FALSE),"N/A")</f>
        <v>N/A</v>
      </c>
      <c r="Y374" s="161" t="str">
        <f t="shared" si="52"/>
        <v>N/A</v>
      </c>
      <c r="Z374" s="162" t="str">
        <f t="shared" si="53"/>
        <v>N/A</v>
      </c>
      <c r="AP374" s="3"/>
    </row>
    <row r="375" spans="1:42" x14ac:dyDescent="0.2">
      <c r="A375" s="68">
        <f t="shared" si="45"/>
        <v>318</v>
      </c>
      <c r="B375" s="154">
        <f>'Input 2 - Inventory'!C325</f>
        <v>0</v>
      </c>
      <c r="C375" s="155">
        <f>'Input 2 - Inventory'!E325</f>
        <v>0</v>
      </c>
      <c r="D375" s="155" t="str">
        <f>IF(OR(LEFT(E375,5)= "Asset",LEFT(E375,5)="Other"),"N/A",'Input 1 - Schedule 1'!B327 &amp; " (Ins/Bank)")</f>
        <v xml:space="preserve"> (Ins/Bank)</v>
      </c>
      <c r="E375" s="156">
        <f>'Input 2 - Inventory'!F325</f>
        <v>0</v>
      </c>
      <c r="F375" s="157">
        <f>'Input 1 - Schedule 1'!AH327</f>
        <v>0</v>
      </c>
      <c r="G375" s="157">
        <f>'Input 2 - Inventory'!R325</f>
        <v>0</v>
      </c>
      <c r="H375" s="157">
        <f>'Input 2 - Inventory'!AG325</f>
        <v>0</v>
      </c>
      <c r="I375" s="158">
        <f>'Input 2 - Inventory'!L325</f>
        <v>0</v>
      </c>
      <c r="J375" s="159">
        <f>'Input 2 - Inventory'!AA325</f>
        <v>0</v>
      </c>
      <c r="K375" s="156" t="e">
        <f>VLOOKUP($E375,'Calc 1 - Scaling (Ins,Bank)'!$A:$W,8,FALSE)</f>
        <v>#N/A</v>
      </c>
      <c r="L375" s="160" t="str">
        <f>IFERROR(VLOOKUP($E375,'Calc 1 - Scaling (Ins,Bank)'!$A:$W,9+IF($K375="Revenue",1,IF(K375="Carrying Value",2,0)),FALSE),"N/A")</f>
        <v>N/A</v>
      </c>
      <c r="M375" s="161" t="str">
        <f t="shared" si="46"/>
        <v>N/A</v>
      </c>
      <c r="N375" s="162" t="str">
        <f t="shared" si="47"/>
        <v>N/A</v>
      </c>
      <c r="O375" s="156" t="e">
        <f>VLOOKUP($E375,'Calc 1 - Scaling (Ins,Bank)'!$A:$W,12,FALSE)</f>
        <v>#N/A</v>
      </c>
      <c r="P375" s="160" t="str">
        <f>IFERROR(VLOOKUP($E375,'Calc 1 - Scaling (Ins,Bank)'!$A:$W,13+IF(O375="Revenue",1,IF(O375="Carrying Value",2,0)),FALSE),"N/A")</f>
        <v>N/A</v>
      </c>
      <c r="Q375" s="161" t="str">
        <f t="shared" si="48"/>
        <v>N/A</v>
      </c>
      <c r="R375" s="162" t="str">
        <f t="shared" si="49"/>
        <v>N/A</v>
      </c>
      <c r="S375" s="156" t="e">
        <f>VLOOKUP($E375,'Calc 1 - Scaling (Ins,Bank)'!$A:$W,16,FALSE)</f>
        <v>#N/A</v>
      </c>
      <c r="T375" s="160" t="str">
        <f>IFERROR(VLOOKUP($E375,'Calc 1 - Scaling (Ins,Bank)'!$A:$W,17+IF(S375="Revenue",1,IF(S375="Carrying Value",2,0)),FALSE),"N/A")</f>
        <v>N/A</v>
      </c>
      <c r="U375" s="161" t="str">
        <f t="shared" si="50"/>
        <v>N/A</v>
      </c>
      <c r="V375" s="162" t="str">
        <f t="shared" si="51"/>
        <v>N/A</v>
      </c>
      <c r="W375" s="156" t="e">
        <f>VLOOKUP($E375,'Calc 1 - Scaling (Ins,Bank)'!$A:$W,20,FALSE)</f>
        <v>#N/A</v>
      </c>
      <c r="X375" s="160" t="str">
        <f>IFERROR(VLOOKUP($E375,'Calc 1 - Scaling (Ins,Bank)'!$A:$W,21+IF(W375="Revenue",1,IF(W375="Carrying Value",2,0)),FALSE),"N/A")</f>
        <v>N/A</v>
      </c>
      <c r="Y375" s="161" t="str">
        <f t="shared" si="52"/>
        <v>N/A</v>
      </c>
      <c r="Z375" s="162" t="str">
        <f t="shared" si="53"/>
        <v>N/A</v>
      </c>
      <c r="AP375" s="3"/>
    </row>
    <row r="376" spans="1:42" x14ac:dyDescent="0.2">
      <c r="A376" s="68">
        <f t="shared" si="45"/>
        <v>319</v>
      </c>
      <c r="B376" s="154">
        <f>'Input 2 - Inventory'!C326</f>
        <v>0</v>
      </c>
      <c r="C376" s="155">
        <f>'Input 2 - Inventory'!E326</f>
        <v>0</v>
      </c>
      <c r="D376" s="155" t="str">
        <f>IF(OR(LEFT(E376,5)= "Asset",LEFT(E376,5)="Other"),"N/A",'Input 1 - Schedule 1'!B328 &amp; " (Ins/Bank)")</f>
        <v xml:space="preserve"> (Ins/Bank)</v>
      </c>
      <c r="E376" s="156">
        <f>'Input 2 - Inventory'!F326</f>
        <v>0</v>
      </c>
      <c r="F376" s="157">
        <f>'Input 1 - Schedule 1'!AH328</f>
        <v>0</v>
      </c>
      <c r="G376" s="157">
        <f>'Input 2 - Inventory'!R326</f>
        <v>0</v>
      </c>
      <c r="H376" s="157">
        <f>'Input 2 - Inventory'!AG326</f>
        <v>0</v>
      </c>
      <c r="I376" s="158">
        <f>'Input 2 - Inventory'!L326</f>
        <v>0</v>
      </c>
      <c r="J376" s="159">
        <f>'Input 2 - Inventory'!AA326</f>
        <v>0</v>
      </c>
      <c r="K376" s="156" t="e">
        <f>VLOOKUP($E376,'Calc 1 - Scaling (Ins,Bank)'!$A:$W,8,FALSE)</f>
        <v>#N/A</v>
      </c>
      <c r="L376" s="160" t="str">
        <f>IFERROR(VLOOKUP($E376,'Calc 1 - Scaling (Ins,Bank)'!$A:$W,9+IF($K376="Revenue",1,IF(K376="Carrying Value",2,0)),FALSE),"N/A")</f>
        <v>N/A</v>
      </c>
      <c r="M376" s="161" t="str">
        <f t="shared" si="46"/>
        <v>N/A</v>
      </c>
      <c r="N376" s="162" t="str">
        <f t="shared" si="47"/>
        <v>N/A</v>
      </c>
      <c r="O376" s="156" t="e">
        <f>VLOOKUP($E376,'Calc 1 - Scaling (Ins,Bank)'!$A:$W,12,FALSE)</f>
        <v>#N/A</v>
      </c>
      <c r="P376" s="160" t="str">
        <f>IFERROR(VLOOKUP($E376,'Calc 1 - Scaling (Ins,Bank)'!$A:$W,13+IF(O376="Revenue",1,IF(O376="Carrying Value",2,0)),FALSE),"N/A")</f>
        <v>N/A</v>
      </c>
      <c r="Q376" s="161" t="str">
        <f t="shared" si="48"/>
        <v>N/A</v>
      </c>
      <c r="R376" s="162" t="str">
        <f t="shared" si="49"/>
        <v>N/A</v>
      </c>
      <c r="S376" s="156" t="e">
        <f>VLOOKUP($E376,'Calc 1 - Scaling (Ins,Bank)'!$A:$W,16,FALSE)</f>
        <v>#N/A</v>
      </c>
      <c r="T376" s="160" t="str">
        <f>IFERROR(VLOOKUP($E376,'Calc 1 - Scaling (Ins,Bank)'!$A:$W,17+IF(S376="Revenue",1,IF(S376="Carrying Value",2,0)),FALSE),"N/A")</f>
        <v>N/A</v>
      </c>
      <c r="U376" s="161" t="str">
        <f t="shared" si="50"/>
        <v>N/A</v>
      </c>
      <c r="V376" s="162" t="str">
        <f t="shared" si="51"/>
        <v>N/A</v>
      </c>
      <c r="W376" s="156" t="e">
        <f>VLOOKUP($E376,'Calc 1 - Scaling (Ins,Bank)'!$A:$W,20,FALSE)</f>
        <v>#N/A</v>
      </c>
      <c r="X376" s="160" t="str">
        <f>IFERROR(VLOOKUP($E376,'Calc 1 - Scaling (Ins,Bank)'!$A:$W,21+IF(W376="Revenue",1,IF(W376="Carrying Value",2,0)),FALSE),"N/A")</f>
        <v>N/A</v>
      </c>
      <c r="Y376" s="161" t="str">
        <f t="shared" si="52"/>
        <v>N/A</v>
      </c>
      <c r="Z376" s="162" t="str">
        <f t="shared" si="53"/>
        <v>N/A</v>
      </c>
      <c r="AP376" s="3"/>
    </row>
    <row r="377" spans="1:42" x14ac:dyDescent="0.2">
      <c r="A377" s="68">
        <f t="shared" si="45"/>
        <v>320</v>
      </c>
      <c r="B377" s="154">
        <f>'Input 2 - Inventory'!C327</f>
        <v>0</v>
      </c>
      <c r="C377" s="155">
        <f>'Input 2 - Inventory'!E327</f>
        <v>0</v>
      </c>
      <c r="D377" s="155" t="str">
        <f>IF(OR(LEFT(E377,5)= "Asset",LEFT(E377,5)="Other"),"N/A",'Input 1 - Schedule 1'!B329 &amp; " (Ins/Bank)")</f>
        <v xml:space="preserve"> (Ins/Bank)</v>
      </c>
      <c r="E377" s="156">
        <f>'Input 2 - Inventory'!F327</f>
        <v>0</v>
      </c>
      <c r="F377" s="157">
        <f>'Input 1 - Schedule 1'!AH329</f>
        <v>0</v>
      </c>
      <c r="G377" s="157">
        <f>'Input 2 - Inventory'!R327</f>
        <v>0</v>
      </c>
      <c r="H377" s="157">
        <f>'Input 2 - Inventory'!AG327</f>
        <v>0</v>
      </c>
      <c r="I377" s="158">
        <f>'Input 2 - Inventory'!L327</f>
        <v>0</v>
      </c>
      <c r="J377" s="159">
        <f>'Input 2 - Inventory'!AA327</f>
        <v>0</v>
      </c>
      <c r="K377" s="156" t="e">
        <f>VLOOKUP($E377,'Calc 1 - Scaling (Ins,Bank)'!$A:$W,8,FALSE)</f>
        <v>#N/A</v>
      </c>
      <c r="L377" s="160" t="str">
        <f>IFERROR(VLOOKUP($E377,'Calc 1 - Scaling (Ins,Bank)'!$A:$W,9+IF($K377="Revenue",1,IF(K377="Carrying Value",2,0)),FALSE),"N/A")</f>
        <v>N/A</v>
      </c>
      <c r="M377" s="161" t="str">
        <f t="shared" si="46"/>
        <v>N/A</v>
      </c>
      <c r="N377" s="162" t="str">
        <f t="shared" si="47"/>
        <v>N/A</v>
      </c>
      <c r="O377" s="156" t="e">
        <f>VLOOKUP($E377,'Calc 1 - Scaling (Ins,Bank)'!$A:$W,12,FALSE)</f>
        <v>#N/A</v>
      </c>
      <c r="P377" s="160" t="str">
        <f>IFERROR(VLOOKUP($E377,'Calc 1 - Scaling (Ins,Bank)'!$A:$W,13+IF(O377="Revenue",1,IF(O377="Carrying Value",2,0)),FALSE),"N/A")</f>
        <v>N/A</v>
      </c>
      <c r="Q377" s="161" t="str">
        <f t="shared" si="48"/>
        <v>N/A</v>
      </c>
      <c r="R377" s="162" t="str">
        <f t="shared" si="49"/>
        <v>N/A</v>
      </c>
      <c r="S377" s="156" t="e">
        <f>VLOOKUP($E377,'Calc 1 - Scaling (Ins,Bank)'!$A:$W,16,FALSE)</f>
        <v>#N/A</v>
      </c>
      <c r="T377" s="160" t="str">
        <f>IFERROR(VLOOKUP($E377,'Calc 1 - Scaling (Ins,Bank)'!$A:$W,17+IF(S377="Revenue",1,IF(S377="Carrying Value",2,0)),FALSE),"N/A")</f>
        <v>N/A</v>
      </c>
      <c r="U377" s="161" t="str">
        <f t="shared" si="50"/>
        <v>N/A</v>
      </c>
      <c r="V377" s="162" t="str">
        <f t="shared" si="51"/>
        <v>N/A</v>
      </c>
      <c r="W377" s="156" t="e">
        <f>VLOOKUP($E377,'Calc 1 - Scaling (Ins,Bank)'!$A:$W,20,FALSE)</f>
        <v>#N/A</v>
      </c>
      <c r="X377" s="160" t="str">
        <f>IFERROR(VLOOKUP($E377,'Calc 1 - Scaling (Ins,Bank)'!$A:$W,21+IF(W377="Revenue",1,IF(W377="Carrying Value",2,0)),FALSE),"N/A")</f>
        <v>N/A</v>
      </c>
      <c r="Y377" s="161" t="str">
        <f t="shared" si="52"/>
        <v>N/A</v>
      </c>
      <c r="Z377" s="162" t="str">
        <f t="shared" si="53"/>
        <v>N/A</v>
      </c>
      <c r="AP377" s="3"/>
    </row>
    <row r="378" spans="1:42" x14ac:dyDescent="0.2">
      <c r="A378" s="68">
        <f t="shared" si="45"/>
        <v>321</v>
      </c>
      <c r="B378" s="154">
        <f>'Input 2 - Inventory'!C328</f>
        <v>0</v>
      </c>
      <c r="C378" s="155">
        <f>'Input 2 - Inventory'!E328</f>
        <v>0</v>
      </c>
      <c r="D378" s="155" t="str">
        <f>IF(OR(LEFT(E378,5)= "Asset",LEFT(E378,5)="Other"),"N/A",'Input 1 - Schedule 1'!B330 &amp; " (Ins/Bank)")</f>
        <v xml:space="preserve"> (Ins/Bank)</v>
      </c>
      <c r="E378" s="156">
        <f>'Input 2 - Inventory'!F328</f>
        <v>0</v>
      </c>
      <c r="F378" s="157">
        <f>'Input 1 - Schedule 1'!AH330</f>
        <v>0</v>
      </c>
      <c r="G378" s="157">
        <f>'Input 2 - Inventory'!R328</f>
        <v>0</v>
      </c>
      <c r="H378" s="157">
        <f>'Input 2 - Inventory'!AG328</f>
        <v>0</v>
      </c>
      <c r="I378" s="158">
        <f>'Input 2 - Inventory'!L328</f>
        <v>0</v>
      </c>
      <c r="J378" s="159">
        <f>'Input 2 - Inventory'!AA328</f>
        <v>0</v>
      </c>
      <c r="K378" s="156" t="e">
        <f>VLOOKUP($E378,'Calc 1 - Scaling (Ins,Bank)'!$A:$W,8,FALSE)</f>
        <v>#N/A</v>
      </c>
      <c r="L378" s="160" t="str">
        <f>IFERROR(VLOOKUP($E378,'Calc 1 - Scaling (Ins,Bank)'!$A:$W,9+IF($K378="Revenue",1,IF(K378="Carrying Value",2,0)),FALSE),"N/A")</f>
        <v>N/A</v>
      </c>
      <c r="M378" s="161" t="str">
        <f t="shared" si="46"/>
        <v>N/A</v>
      </c>
      <c r="N378" s="162" t="str">
        <f t="shared" si="47"/>
        <v>N/A</v>
      </c>
      <c r="O378" s="156" t="e">
        <f>VLOOKUP($E378,'Calc 1 - Scaling (Ins,Bank)'!$A:$W,12,FALSE)</f>
        <v>#N/A</v>
      </c>
      <c r="P378" s="160" t="str">
        <f>IFERROR(VLOOKUP($E378,'Calc 1 - Scaling (Ins,Bank)'!$A:$W,13+IF(O378="Revenue",1,IF(O378="Carrying Value",2,0)),FALSE),"N/A")</f>
        <v>N/A</v>
      </c>
      <c r="Q378" s="161" t="str">
        <f t="shared" si="48"/>
        <v>N/A</v>
      </c>
      <c r="R378" s="162" t="str">
        <f t="shared" si="49"/>
        <v>N/A</v>
      </c>
      <c r="S378" s="156" t="e">
        <f>VLOOKUP($E378,'Calc 1 - Scaling (Ins,Bank)'!$A:$W,16,FALSE)</f>
        <v>#N/A</v>
      </c>
      <c r="T378" s="160" t="str">
        <f>IFERROR(VLOOKUP($E378,'Calc 1 - Scaling (Ins,Bank)'!$A:$W,17+IF(S378="Revenue",1,IF(S378="Carrying Value",2,0)),FALSE),"N/A")</f>
        <v>N/A</v>
      </c>
      <c r="U378" s="161" t="str">
        <f t="shared" si="50"/>
        <v>N/A</v>
      </c>
      <c r="V378" s="162" t="str">
        <f t="shared" si="51"/>
        <v>N/A</v>
      </c>
      <c r="W378" s="156" t="e">
        <f>VLOOKUP($E378,'Calc 1 - Scaling (Ins,Bank)'!$A:$W,20,FALSE)</f>
        <v>#N/A</v>
      </c>
      <c r="X378" s="160" t="str">
        <f>IFERROR(VLOOKUP($E378,'Calc 1 - Scaling (Ins,Bank)'!$A:$W,21+IF(W378="Revenue",1,IF(W378="Carrying Value",2,0)),FALSE),"N/A")</f>
        <v>N/A</v>
      </c>
      <c r="Y378" s="161" t="str">
        <f t="shared" si="52"/>
        <v>N/A</v>
      </c>
      <c r="Z378" s="162" t="str">
        <f t="shared" si="53"/>
        <v>N/A</v>
      </c>
      <c r="AP378" s="3"/>
    </row>
    <row r="379" spans="1:42" x14ac:dyDescent="0.2">
      <c r="A379" s="68">
        <f t="shared" si="45"/>
        <v>322</v>
      </c>
      <c r="B379" s="154">
        <f>'Input 2 - Inventory'!C329</f>
        <v>0</v>
      </c>
      <c r="C379" s="155">
        <f>'Input 2 - Inventory'!E329</f>
        <v>0</v>
      </c>
      <c r="D379" s="155" t="str">
        <f>IF(OR(LEFT(E379,5)= "Asset",LEFT(E379,5)="Other"),"N/A",'Input 1 - Schedule 1'!B331 &amp; " (Ins/Bank)")</f>
        <v xml:space="preserve"> (Ins/Bank)</v>
      </c>
      <c r="E379" s="156">
        <f>'Input 2 - Inventory'!F329</f>
        <v>0</v>
      </c>
      <c r="F379" s="157">
        <f>'Input 1 - Schedule 1'!AH331</f>
        <v>0</v>
      </c>
      <c r="G379" s="157">
        <f>'Input 2 - Inventory'!R329</f>
        <v>0</v>
      </c>
      <c r="H379" s="157">
        <f>'Input 2 - Inventory'!AG329</f>
        <v>0</v>
      </c>
      <c r="I379" s="158">
        <f>'Input 2 - Inventory'!L329</f>
        <v>0</v>
      </c>
      <c r="J379" s="159">
        <f>'Input 2 - Inventory'!AA329</f>
        <v>0</v>
      </c>
      <c r="K379" s="156" t="e">
        <f>VLOOKUP($E379,'Calc 1 - Scaling (Ins,Bank)'!$A:$W,8,FALSE)</f>
        <v>#N/A</v>
      </c>
      <c r="L379" s="160" t="str">
        <f>IFERROR(VLOOKUP($E379,'Calc 1 - Scaling (Ins,Bank)'!$A:$W,9+IF($K379="Revenue",1,IF(K379="Carrying Value",2,0)),FALSE),"N/A")</f>
        <v>N/A</v>
      </c>
      <c r="M379" s="161" t="str">
        <f t="shared" si="46"/>
        <v>N/A</v>
      </c>
      <c r="N379" s="162" t="str">
        <f t="shared" si="47"/>
        <v>N/A</v>
      </c>
      <c r="O379" s="156" t="e">
        <f>VLOOKUP($E379,'Calc 1 - Scaling (Ins,Bank)'!$A:$W,12,FALSE)</f>
        <v>#N/A</v>
      </c>
      <c r="P379" s="160" t="str">
        <f>IFERROR(VLOOKUP($E379,'Calc 1 - Scaling (Ins,Bank)'!$A:$W,13+IF(O379="Revenue",1,IF(O379="Carrying Value",2,0)),FALSE),"N/A")</f>
        <v>N/A</v>
      </c>
      <c r="Q379" s="161" t="str">
        <f t="shared" si="48"/>
        <v>N/A</v>
      </c>
      <c r="R379" s="162" t="str">
        <f t="shared" si="49"/>
        <v>N/A</v>
      </c>
      <c r="S379" s="156" t="e">
        <f>VLOOKUP($E379,'Calc 1 - Scaling (Ins,Bank)'!$A:$W,16,FALSE)</f>
        <v>#N/A</v>
      </c>
      <c r="T379" s="160" t="str">
        <f>IFERROR(VLOOKUP($E379,'Calc 1 - Scaling (Ins,Bank)'!$A:$W,17+IF(S379="Revenue",1,IF(S379="Carrying Value",2,0)),FALSE),"N/A")</f>
        <v>N/A</v>
      </c>
      <c r="U379" s="161" t="str">
        <f t="shared" si="50"/>
        <v>N/A</v>
      </c>
      <c r="V379" s="162" t="str">
        <f t="shared" si="51"/>
        <v>N/A</v>
      </c>
      <c r="W379" s="156" t="e">
        <f>VLOOKUP($E379,'Calc 1 - Scaling (Ins,Bank)'!$A:$W,20,FALSE)</f>
        <v>#N/A</v>
      </c>
      <c r="X379" s="160" t="str">
        <f>IFERROR(VLOOKUP($E379,'Calc 1 - Scaling (Ins,Bank)'!$A:$W,21+IF(W379="Revenue",1,IF(W379="Carrying Value",2,0)),FALSE),"N/A")</f>
        <v>N/A</v>
      </c>
      <c r="Y379" s="161" t="str">
        <f t="shared" si="52"/>
        <v>N/A</v>
      </c>
      <c r="Z379" s="162" t="str">
        <f t="shared" si="53"/>
        <v>N/A</v>
      </c>
      <c r="AP379" s="3"/>
    </row>
    <row r="380" spans="1:42" x14ac:dyDescent="0.2">
      <c r="A380" s="68">
        <f t="shared" si="45"/>
        <v>323</v>
      </c>
      <c r="B380" s="154">
        <f>'Input 2 - Inventory'!C330</f>
        <v>0</v>
      </c>
      <c r="C380" s="155">
        <f>'Input 2 - Inventory'!E330</f>
        <v>0</v>
      </c>
      <c r="D380" s="155" t="str">
        <f>IF(OR(LEFT(E380,5)= "Asset",LEFT(E380,5)="Other"),"N/A",'Input 1 - Schedule 1'!B332 &amp; " (Ins/Bank)")</f>
        <v xml:space="preserve"> (Ins/Bank)</v>
      </c>
      <c r="E380" s="156">
        <f>'Input 2 - Inventory'!F330</f>
        <v>0</v>
      </c>
      <c r="F380" s="157">
        <f>'Input 1 - Schedule 1'!AH332</f>
        <v>0</v>
      </c>
      <c r="G380" s="157">
        <f>'Input 2 - Inventory'!R330</f>
        <v>0</v>
      </c>
      <c r="H380" s="157">
        <f>'Input 2 - Inventory'!AG330</f>
        <v>0</v>
      </c>
      <c r="I380" s="158">
        <f>'Input 2 - Inventory'!L330</f>
        <v>0</v>
      </c>
      <c r="J380" s="159">
        <f>'Input 2 - Inventory'!AA330</f>
        <v>0</v>
      </c>
      <c r="K380" s="156" t="e">
        <f>VLOOKUP($E380,'Calc 1 - Scaling (Ins,Bank)'!$A:$W,8,FALSE)</f>
        <v>#N/A</v>
      </c>
      <c r="L380" s="160" t="str">
        <f>IFERROR(VLOOKUP($E380,'Calc 1 - Scaling (Ins,Bank)'!$A:$W,9+IF($K380="Revenue",1,IF(K380="Carrying Value",2,0)),FALSE),"N/A")</f>
        <v>N/A</v>
      </c>
      <c r="M380" s="161" t="str">
        <f t="shared" si="46"/>
        <v>N/A</v>
      </c>
      <c r="N380" s="162" t="str">
        <f t="shared" si="47"/>
        <v>N/A</v>
      </c>
      <c r="O380" s="156" t="e">
        <f>VLOOKUP($E380,'Calc 1 - Scaling (Ins,Bank)'!$A:$W,12,FALSE)</f>
        <v>#N/A</v>
      </c>
      <c r="P380" s="160" t="str">
        <f>IFERROR(VLOOKUP($E380,'Calc 1 - Scaling (Ins,Bank)'!$A:$W,13+IF(O380="Revenue",1,IF(O380="Carrying Value",2,0)),FALSE),"N/A")</f>
        <v>N/A</v>
      </c>
      <c r="Q380" s="161" t="str">
        <f t="shared" si="48"/>
        <v>N/A</v>
      </c>
      <c r="R380" s="162" t="str">
        <f t="shared" si="49"/>
        <v>N/A</v>
      </c>
      <c r="S380" s="156" t="e">
        <f>VLOOKUP($E380,'Calc 1 - Scaling (Ins,Bank)'!$A:$W,16,FALSE)</f>
        <v>#N/A</v>
      </c>
      <c r="T380" s="160" t="str">
        <f>IFERROR(VLOOKUP($E380,'Calc 1 - Scaling (Ins,Bank)'!$A:$W,17+IF(S380="Revenue",1,IF(S380="Carrying Value",2,0)),FALSE),"N/A")</f>
        <v>N/A</v>
      </c>
      <c r="U380" s="161" t="str">
        <f t="shared" si="50"/>
        <v>N/A</v>
      </c>
      <c r="V380" s="162" t="str">
        <f t="shared" si="51"/>
        <v>N/A</v>
      </c>
      <c r="W380" s="156" t="e">
        <f>VLOOKUP($E380,'Calc 1 - Scaling (Ins,Bank)'!$A:$W,20,FALSE)</f>
        <v>#N/A</v>
      </c>
      <c r="X380" s="160" t="str">
        <f>IFERROR(VLOOKUP($E380,'Calc 1 - Scaling (Ins,Bank)'!$A:$W,21+IF(W380="Revenue",1,IF(W380="Carrying Value",2,0)),FALSE),"N/A")</f>
        <v>N/A</v>
      </c>
      <c r="Y380" s="161" t="str">
        <f t="shared" si="52"/>
        <v>N/A</v>
      </c>
      <c r="Z380" s="162" t="str">
        <f t="shared" si="53"/>
        <v>N/A</v>
      </c>
      <c r="AP380" s="3"/>
    </row>
    <row r="381" spans="1:42" x14ac:dyDescent="0.2">
      <c r="A381" s="68">
        <f t="shared" si="45"/>
        <v>324</v>
      </c>
      <c r="B381" s="154">
        <f>'Input 2 - Inventory'!C331</f>
        <v>0</v>
      </c>
      <c r="C381" s="155">
        <f>'Input 2 - Inventory'!E331</f>
        <v>0</v>
      </c>
      <c r="D381" s="155" t="str">
        <f>IF(OR(LEFT(E381,5)= "Asset",LEFT(E381,5)="Other"),"N/A",'Input 1 - Schedule 1'!B333 &amp; " (Ins/Bank)")</f>
        <v xml:space="preserve"> (Ins/Bank)</v>
      </c>
      <c r="E381" s="156">
        <f>'Input 2 - Inventory'!F331</f>
        <v>0</v>
      </c>
      <c r="F381" s="157">
        <f>'Input 1 - Schedule 1'!AH333</f>
        <v>0</v>
      </c>
      <c r="G381" s="157">
        <f>'Input 2 - Inventory'!R331</f>
        <v>0</v>
      </c>
      <c r="H381" s="157">
        <f>'Input 2 - Inventory'!AG331</f>
        <v>0</v>
      </c>
      <c r="I381" s="158">
        <f>'Input 2 - Inventory'!L331</f>
        <v>0</v>
      </c>
      <c r="J381" s="159">
        <f>'Input 2 - Inventory'!AA331</f>
        <v>0</v>
      </c>
      <c r="K381" s="156" t="e">
        <f>VLOOKUP($E381,'Calc 1 - Scaling (Ins,Bank)'!$A:$W,8,FALSE)</f>
        <v>#N/A</v>
      </c>
      <c r="L381" s="160" t="str">
        <f>IFERROR(VLOOKUP($E381,'Calc 1 - Scaling (Ins,Bank)'!$A:$W,9+IF($K381="Revenue",1,IF(K381="Carrying Value",2,0)),FALSE),"N/A")</f>
        <v>N/A</v>
      </c>
      <c r="M381" s="161" t="str">
        <f t="shared" si="46"/>
        <v>N/A</v>
      </c>
      <c r="N381" s="162" t="str">
        <f t="shared" si="47"/>
        <v>N/A</v>
      </c>
      <c r="O381" s="156" t="e">
        <f>VLOOKUP($E381,'Calc 1 - Scaling (Ins,Bank)'!$A:$W,12,FALSE)</f>
        <v>#N/A</v>
      </c>
      <c r="P381" s="160" t="str">
        <f>IFERROR(VLOOKUP($E381,'Calc 1 - Scaling (Ins,Bank)'!$A:$W,13+IF(O381="Revenue",1,IF(O381="Carrying Value",2,0)),FALSE),"N/A")</f>
        <v>N/A</v>
      </c>
      <c r="Q381" s="161" t="str">
        <f t="shared" si="48"/>
        <v>N/A</v>
      </c>
      <c r="R381" s="162" t="str">
        <f t="shared" si="49"/>
        <v>N/A</v>
      </c>
      <c r="S381" s="156" t="e">
        <f>VLOOKUP($E381,'Calc 1 - Scaling (Ins,Bank)'!$A:$W,16,FALSE)</f>
        <v>#N/A</v>
      </c>
      <c r="T381" s="160" t="str">
        <f>IFERROR(VLOOKUP($E381,'Calc 1 - Scaling (Ins,Bank)'!$A:$W,17+IF(S381="Revenue",1,IF(S381="Carrying Value",2,0)),FALSE),"N/A")</f>
        <v>N/A</v>
      </c>
      <c r="U381" s="161" t="str">
        <f t="shared" si="50"/>
        <v>N/A</v>
      </c>
      <c r="V381" s="162" t="str">
        <f t="shared" si="51"/>
        <v>N/A</v>
      </c>
      <c r="W381" s="156" t="e">
        <f>VLOOKUP($E381,'Calc 1 - Scaling (Ins,Bank)'!$A:$W,20,FALSE)</f>
        <v>#N/A</v>
      </c>
      <c r="X381" s="160" t="str">
        <f>IFERROR(VLOOKUP($E381,'Calc 1 - Scaling (Ins,Bank)'!$A:$W,21+IF(W381="Revenue",1,IF(W381="Carrying Value",2,0)),FALSE),"N/A")</f>
        <v>N/A</v>
      </c>
      <c r="Y381" s="161" t="str">
        <f t="shared" si="52"/>
        <v>N/A</v>
      </c>
      <c r="Z381" s="162" t="str">
        <f t="shared" si="53"/>
        <v>N/A</v>
      </c>
      <c r="AP381" s="3"/>
    </row>
    <row r="382" spans="1:42" x14ac:dyDescent="0.2">
      <c r="A382" s="68">
        <f t="shared" ref="A382:A445" si="54">A381+1</f>
        <v>325</v>
      </c>
      <c r="B382" s="154">
        <f>'Input 2 - Inventory'!C332</f>
        <v>0</v>
      </c>
      <c r="C382" s="155">
        <f>'Input 2 - Inventory'!E332</f>
        <v>0</v>
      </c>
      <c r="D382" s="155" t="str">
        <f>IF(OR(LEFT(E382,5)= "Asset",LEFT(E382,5)="Other"),"N/A",'Input 1 - Schedule 1'!B334 &amp; " (Ins/Bank)")</f>
        <v xml:space="preserve"> (Ins/Bank)</v>
      </c>
      <c r="E382" s="156">
        <f>'Input 2 - Inventory'!F332</f>
        <v>0</v>
      </c>
      <c r="F382" s="157">
        <f>'Input 1 - Schedule 1'!AH334</f>
        <v>0</v>
      </c>
      <c r="G382" s="157">
        <f>'Input 2 - Inventory'!R332</f>
        <v>0</v>
      </c>
      <c r="H382" s="157">
        <f>'Input 2 - Inventory'!AG332</f>
        <v>0</v>
      </c>
      <c r="I382" s="158">
        <f>'Input 2 - Inventory'!L332</f>
        <v>0</v>
      </c>
      <c r="J382" s="159">
        <f>'Input 2 - Inventory'!AA332</f>
        <v>0</v>
      </c>
      <c r="K382" s="156" t="e">
        <f>VLOOKUP($E382,'Calc 1 - Scaling (Ins,Bank)'!$A:$W,8,FALSE)</f>
        <v>#N/A</v>
      </c>
      <c r="L382" s="160" t="str">
        <f>IFERROR(VLOOKUP($E382,'Calc 1 - Scaling (Ins,Bank)'!$A:$W,9+IF($K382="Revenue",1,IF(K382="Carrying Value",2,0)),FALSE),"N/A")</f>
        <v>N/A</v>
      </c>
      <c r="M382" s="161" t="str">
        <f t="shared" ref="M382:M445" si="55">IF(L382="N/A","N/A",MAX(0,IF(OR(K382="XS Scalar",K382="Pure Scalar"),$H382*L382,IF(K382="Carrying Value",L382*$G382,$F382*L382))))</f>
        <v>N/A</v>
      </c>
      <c r="N382" s="162" t="str">
        <f t="shared" ref="N382:N445" si="56">IF(L382="N/A","N/A",IF(K382="XS Scalar",$G382-($H382-$M382),$G382))</f>
        <v>N/A</v>
      </c>
      <c r="O382" s="156" t="e">
        <f>VLOOKUP($E382,'Calc 1 - Scaling (Ins,Bank)'!$A:$W,12,FALSE)</f>
        <v>#N/A</v>
      </c>
      <c r="P382" s="160" t="str">
        <f>IFERROR(VLOOKUP($E382,'Calc 1 - Scaling (Ins,Bank)'!$A:$W,13+IF(O382="Revenue",1,IF(O382="Carrying Value",2,0)),FALSE),"N/A")</f>
        <v>N/A</v>
      </c>
      <c r="Q382" s="161" t="str">
        <f t="shared" ref="Q382:Q445" si="57">IF(P382="N/A","N/A",MAX(0,IF(OR(O382="XS Scalar",O382="Pure Scalar"),$H382*P382,IF(O382="Carrying Value",P382*$G382,$F382*P382))))</f>
        <v>N/A</v>
      </c>
      <c r="R382" s="162" t="str">
        <f t="shared" ref="R382:R445" si="58">IF(P382="N/A","N/A",IF(O382="XS Scalar",$G382-($H382-$M382),$G382))</f>
        <v>N/A</v>
      </c>
      <c r="S382" s="156" t="e">
        <f>VLOOKUP($E382,'Calc 1 - Scaling (Ins,Bank)'!$A:$W,16,FALSE)</f>
        <v>#N/A</v>
      </c>
      <c r="T382" s="160" t="str">
        <f>IFERROR(VLOOKUP($E382,'Calc 1 - Scaling (Ins,Bank)'!$A:$W,17+IF(S382="Revenue",1,IF(S382="Carrying Value",2,0)),FALSE),"N/A")</f>
        <v>N/A</v>
      </c>
      <c r="U382" s="161" t="str">
        <f t="shared" ref="U382:U445" si="59">IF(T382="N/A","N/A",MAX(0,IF(OR(S382="XS Scalar",S382="Pure Scalar"),$H382*T382,IF(S382="Carrying Value",T382*$G382,$F382*T382))))</f>
        <v>N/A</v>
      </c>
      <c r="V382" s="162" t="str">
        <f t="shared" ref="V382:V445" si="60">IF(T382="N/A","N/A",IF(S382="XS Scalar",$G382-($H382-$M382),$G382))</f>
        <v>N/A</v>
      </c>
      <c r="W382" s="156" t="e">
        <f>VLOOKUP($E382,'Calc 1 - Scaling (Ins,Bank)'!$A:$W,20,FALSE)</f>
        <v>#N/A</v>
      </c>
      <c r="X382" s="160" t="str">
        <f>IFERROR(VLOOKUP($E382,'Calc 1 - Scaling (Ins,Bank)'!$A:$W,21+IF(W382="Revenue",1,IF(W382="Carrying Value",2,0)),FALSE),"N/A")</f>
        <v>N/A</v>
      </c>
      <c r="Y382" s="161" t="str">
        <f t="shared" ref="Y382:Y445" si="61">IF(X382="N/A","N/A",MAX(0,IF(OR(W382="XS Scalar",W382="Pure Scalar"),$H382*X382,IF(W382="Carrying Value",X382*$G382,$F382*X382))))</f>
        <v>N/A</v>
      </c>
      <c r="Z382" s="162" t="str">
        <f t="shared" ref="Z382:Z445" si="62">IF(X382="N/A","N/A",IF(W382="XS Scalar",$G382-($H382-$M382),$G382))</f>
        <v>N/A</v>
      </c>
      <c r="AP382" s="3"/>
    </row>
    <row r="383" spans="1:42" x14ac:dyDescent="0.2">
      <c r="A383" s="68">
        <f t="shared" si="54"/>
        <v>326</v>
      </c>
      <c r="B383" s="154">
        <f>'Input 2 - Inventory'!C333</f>
        <v>0</v>
      </c>
      <c r="C383" s="155">
        <f>'Input 2 - Inventory'!E333</f>
        <v>0</v>
      </c>
      <c r="D383" s="155" t="str">
        <f>IF(OR(LEFT(E383,5)= "Asset",LEFT(E383,5)="Other"),"N/A",'Input 1 - Schedule 1'!B335 &amp; " (Ins/Bank)")</f>
        <v xml:space="preserve"> (Ins/Bank)</v>
      </c>
      <c r="E383" s="156">
        <f>'Input 2 - Inventory'!F333</f>
        <v>0</v>
      </c>
      <c r="F383" s="157">
        <f>'Input 1 - Schedule 1'!AH335</f>
        <v>0</v>
      </c>
      <c r="G383" s="157">
        <f>'Input 2 - Inventory'!R333</f>
        <v>0</v>
      </c>
      <c r="H383" s="157">
        <f>'Input 2 - Inventory'!AG333</f>
        <v>0</v>
      </c>
      <c r="I383" s="158">
        <f>'Input 2 - Inventory'!L333</f>
        <v>0</v>
      </c>
      <c r="J383" s="159">
        <f>'Input 2 - Inventory'!AA333</f>
        <v>0</v>
      </c>
      <c r="K383" s="156" t="e">
        <f>VLOOKUP($E383,'Calc 1 - Scaling (Ins,Bank)'!$A:$W,8,FALSE)</f>
        <v>#N/A</v>
      </c>
      <c r="L383" s="160" t="str">
        <f>IFERROR(VLOOKUP($E383,'Calc 1 - Scaling (Ins,Bank)'!$A:$W,9+IF($K383="Revenue",1,IF(K383="Carrying Value",2,0)),FALSE),"N/A")</f>
        <v>N/A</v>
      </c>
      <c r="M383" s="161" t="str">
        <f t="shared" si="55"/>
        <v>N/A</v>
      </c>
      <c r="N383" s="162" t="str">
        <f t="shared" si="56"/>
        <v>N/A</v>
      </c>
      <c r="O383" s="156" t="e">
        <f>VLOOKUP($E383,'Calc 1 - Scaling (Ins,Bank)'!$A:$W,12,FALSE)</f>
        <v>#N/A</v>
      </c>
      <c r="P383" s="160" t="str">
        <f>IFERROR(VLOOKUP($E383,'Calc 1 - Scaling (Ins,Bank)'!$A:$W,13+IF(O383="Revenue",1,IF(O383="Carrying Value",2,0)),FALSE),"N/A")</f>
        <v>N/A</v>
      </c>
      <c r="Q383" s="161" t="str">
        <f t="shared" si="57"/>
        <v>N/A</v>
      </c>
      <c r="R383" s="162" t="str">
        <f t="shared" si="58"/>
        <v>N/A</v>
      </c>
      <c r="S383" s="156" t="e">
        <f>VLOOKUP($E383,'Calc 1 - Scaling (Ins,Bank)'!$A:$W,16,FALSE)</f>
        <v>#N/A</v>
      </c>
      <c r="T383" s="160" t="str">
        <f>IFERROR(VLOOKUP($E383,'Calc 1 - Scaling (Ins,Bank)'!$A:$W,17+IF(S383="Revenue",1,IF(S383="Carrying Value",2,0)),FALSE),"N/A")</f>
        <v>N/A</v>
      </c>
      <c r="U383" s="161" t="str">
        <f t="shared" si="59"/>
        <v>N/A</v>
      </c>
      <c r="V383" s="162" t="str">
        <f t="shared" si="60"/>
        <v>N/A</v>
      </c>
      <c r="W383" s="156" t="e">
        <f>VLOOKUP($E383,'Calc 1 - Scaling (Ins,Bank)'!$A:$W,20,FALSE)</f>
        <v>#N/A</v>
      </c>
      <c r="X383" s="160" t="str">
        <f>IFERROR(VLOOKUP($E383,'Calc 1 - Scaling (Ins,Bank)'!$A:$W,21+IF(W383="Revenue",1,IF(W383="Carrying Value",2,0)),FALSE),"N/A")</f>
        <v>N/A</v>
      </c>
      <c r="Y383" s="161" t="str">
        <f t="shared" si="61"/>
        <v>N/A</v>
      </c>
      <c r="Z383" s="162" t="str">
        <f t="shared" si="62"/>
        <v>N/A</v>
      </c>
      <c r="AP383" s="3"/>
    </row>
    <row r="384" spans="1:42" x14ac:dyDescent="0.2">
      <c r="A384" s="68">
        <f t="shared" si="54"/>
        <v>327</v>
      </c>
      <c r="B384" s="154">
        <f>'Input 2 - Inventory'!C334</f>
        <v>0</v>
      </c>
      <c r="C384" s="155">
        <f>'Input 2 - Inventory'!E334</f>
        <v>0</v>
      </c>
      <c r="D384" s="155" t="str">
        <f>IF(OR(LEFT(E384,5)= "Asset",LEFT(E384,5)="Other"),"N/A",'Input 1 - Schedule 1'!B336 &amp; " (Ins/Bank)")</f>
        <v xml:space="preserve"> (Ins/Bank)</v>
      </c>
      <c r="E384" s="156">
        <f>'Input 2 - Inventory'!F334</f>
        <v>0</v>
      </c>
      <c r="F384" s="157">
        <f>'Input 1 - Schedule 1'!AH336</f>
        <v>0</v>
      </c>
      <c r="G384" s="157">
        <f>'Input 2 - Inventory'!R334</f>
        <v>0</v>
      </c>
      <c r="H384" s="157">
        <f>'Input 2 - Inventory'!AG334</f>
        <v>0</v>
      </c>
      <c r="I384" s="158">
        <f>'Input 2 - Inventory'!L334</f>
        <v>0</v>
      </c>
      <c r="J384" s="159">
        <f>'Input 2 - Inventory'!AA334</f>
        <v>0</v>
      </c>
      <c r="K384" s="156" t="e">
        <f>VLOOKUP($E384,'Calc 1 - Scaling (Ins,Bank)'!$A:$W,8,FALSE)</f>
        <v>#N/A</v>
      </c>
      <c r="L384" s="160" t="str">
        <f>IFERROR(VLOOKUP($E384,'Calc 1 - Scaling (Ins,Bank)'!$A:$W,9+IF($K384="Revenue",1,IF(K384="Carrying Value",2,0)),FALSE),"N/A")</f>
        <v>N/A</v>
      </c>
      <c r="M384" s="161" t="str">
        <f t="shared" si="55"/>
        <v>N/A</v>
      </c>
      <c r="N384" s="162" t="str">
        <f t="shared" si="56"/>
        <v>N/A</v>
      </c>
      <c r="O384" s="156" t="e">
        <f>VLOOKUP($E384,'Calc 1 - Scaling (Ins,Bank)'!$A:$W,12,FALSE)</f>
        <v>#N/A</v>
      </c>
      <c r="P384" s="160" t="str">
        <f>IFERROR(VLOOKUP($E384,'Calc 1 - Scaling (Ins,Bank)'!$A:$W,13+IF(O384="Revenue",1,IF(O384="Carrying Value",2,0)),FALSE),"N/A")</f>
        <v>N/A</v>
      </c>
      <c r="Q384" s="161" t="str">
        <f t="shared" si="57"/>
        <v>N/A</v>
      </c>
      <c r="R384" s="162" t="str">
        <f t="shared" si="58"/>
        <v>N/A</v>
      </c>
      <c r="S384" s="156" t="e">
        <f>VLOOKUP($E384,'Calc 1 - Scaling (Ins,Bank)'!$A:$W,16,FALSE)</f>
        <v>#N/A</v>
      </c>
      <c r="T384" s="160" t="str">
        <f>IFERROR(VLOOKUP($E384,'Calc 1 - Scaling (Ins,Bank)'!$A:$W,17+IF(S384="Revenue",1,IF(S384="Carrying Value",2,0)),FALSE),"N/A")</f>
        <v>N/A</v>
      </c>
      <c r="U384" s="161" t="str">
        <f t="shared" si="59"/>
        <v>N/A</v>
      </c>
      <c r="V384" s="162" t="str">
        <f t="shared" si="60"/>
        <v>N/A</v>
      </c>
      <c r="W384" s="156" t="e">
        <f>VLOOKUP($E384,'Calc 1 - Scaling (Ins,Bank)'!$A:$W,20,FALSE)</f>
        <v>#N/A</v>
      </c>
      <c r="X384" s="160" t="str">
        <f>IFERROR(VLOOKUP($E384,'Calc 1 - Scaling (Ins,Bank)'!$A:$W,21+IF(W384="Revenue",1,IF(W384="Carrying Value",2,0)),FALSE),"N/A")</f>
        <v>N/A</v>
      </c>
      <c r="Y384" s="161" t="str">
        <f t="shared" si="61"/>
        <v>N/A</v>
      </c>
      <c r="Z384" s="162" t="str">
        <f t="shared" si="62"/>
        <v>N/A</v>
      </c>
      <c r="AP384" s="3"/>
    </row>
    <row r="385" spans="1:42" x14ac:dyDescent="0.2">
      <c r="A385" s="68">
        <f t="shared" si="54"/>
        <v>328</v>
      </c>
      <c r="B385" s="154">
        <f>'Input 2 - Inventory'!C335</f>
        <v>0</v>
      </c>
      <c r="C385" s="155">
        <f>'Input 2 - Inventory'!E335</f>
        <v>0</v>
      </c>
      <c r="D385" s="155" t="str">
        <f>IF(OR(LEFT(E385,5)= "Asset",LEFT(E385,5)="Other"),"N/A",'Input 1 - Schedule 1'!B337 &amp; " (Ins/Bank)")</f>
        <v xml:space="preserve"> (Ins/Bank)</v>
      </c>
      <c r="E385" s="156">
        <f>'Input 2 - Inventory'!F335</f>
        <v>0</v>
      </c>
      <c r="F385" s="157">
        <f>'Input 1 - Schedule 1'!AH337</f>
        <v>0</v>
      </c>
      <c r="G385" s="157">
        <f>'Input 2 - Inventory'!R335</f>
        <v>0</v>
      </c>
      <c r="H385" s="157">
        <f>'Input 2 - Inventory'!AG335</f>
        <v>0</v>
      </c>
      <c r="I385" s="158">
        <f>'Input 2 - Inventory'!L335</f>
        <v>0</v>
      </c>
      <c r="J385" s="159">
        <f>'Input 2 - Inventory'!AA335</f>
        <v>0</v>
      </c>
      <c r="K385" s="156" t="e">
        <f>VLOOKUP($E385,'Calc 1 - Scaling (Ins,Bank)'!$A:$W,8,FALSE)</f>
        <v>#N/A</v>
      </c>
      <c r="L385" s="160" t="str">
        <f>IFERROR(VLOOKUP($E385,'Calc 1 - Scaling (Ins,Bank)'!$A:$W,9+IF($K385="Revenue",1,IF(K385="Carrying Value",2,0)),FALSE),"N/A")</f>
        <v>N/A</v>
      </c>
      <c r="M385" s="161" t="str">
        <f t="shared" si="55"/>
        <v>N/A</v>
      </c>
      <c r="N385" s="162" t="str">
        <f t="shared" si="56"/>
        <v>N/A</v>
      </c>
      <c r="O385" s="156" t="e">
        <f>VLOOKUP($E385,'Calc 1 - Scaling (Ins,Bank)'!$A:$W,12,FALSE)</f>
        <v>#N/A</v>
      </c>
      <c r="P385" s="160" t="str">
        <f>IFERROR(VLOOKUP($E385,'Calc 1 - Scaling (Ins,Bank)'!$A:$W,13+IF(O385="Revenue",1,IF(O385="Carrying Value",2,0)),FALSE),"N/A")</f>
        <v>N/A</v>
      </c>
      <c r="Q385" s="161" t="str">
        <f t="shared" si="57"/>
        <v>N/A</v>
      </c>
      <c r="R385" s="162" t="str">
        <f t="shared" si="58"/>
        <v>N/A</v>
      </c>
      <c r="S385" s="156" t="e">
        <f>VLOOKUP($E385,'Calc 1 - Scaling (Ins,Bank)'!$A:$W,16,FALSE)</f>
        <v>#N/A</v>
      </c>
      <c r="T385" s="160" t="str">
        <f>IFERROR(VLOOKUP($E385,'Calc 1 - Scaling (Ins,Bank)'!$A:$W,17+IF(S385="Revenue",1,IF(S385="Carrying Value",2,0)),FALSE),"N/A")</f>
        <v>N/A</v>
      </c>
      <c r="U385" s="161" t="str">
        <f t="shared" si="59"/>
        <v>N/A</v>
      </c>
      <c r="V385" s="162" t="str">
        <f t="shared" si="60"/>
        <v>N/A</v>
      </c>
      <c r="W385" s="156" t="e">
        <f>VLOOKUP($E385,'Calc 1 - Scaling (Ins,Bank)'!$A:$W,20,FALSE)</f>
        <v>#N/A</v>
      </c>
      <c r="X385" s="160" t="str">
        <f>IFERROR(VLOOKUP($E385,'Calc 1 - Scaling (Ins,Bank)'!$A:$W,21+IF(W385="Revenue",1,IF(W385="Carrying Value",2,0)),FALSE),"N/A")</f>
        <v>N/A</v>
      </c>
      <c r="Y385" s="161" t="str">
        <f t="shared" si="61"/>
        <v>N/A</v>
      </c>
      <c r="Z385" s="162" t="str">
        <f t="shared" si="62"/>
        <v>N/A</v>
      </c>
      <c r="AP385" s="3"/>
    </row>
    <row r="386" spans="1:42" x14ac:dyDescent="0.2">
      <c r="A386" s="68">
        <f t="shared" si="54"/>
        <v>329</v>
      </c>
      <c r="B386" s="154">
        <f>'Input 2 - Inventory'!C336</f>
        <v>0</v>
      </c>
      <c r="C386" s="155">
        <f>'Input 2 - Inventory'!E336</f>
        <v>0</v>
      </c>
      <c r="D386" s="155" t="str">
        <f>IF(OR(LEFT(E386,5)= "Asset",LEFT(E386,5)="Other"),"N/A",'Input 1 - Schedule 1'!B338 &amp; " (Ins/Bank)")</f>
        <v xml:space="preserve"> (Ins/Bank)</v>
      </c>
      <c r="E386" s="156">
        <f>'Input 2 - Inventory'!F336</f>
        <v>0</v>
      </c>
      <c r="F386" s="157">
        <f>'Input 1 - Schedule 1'!AH338</f>
        <v>0</v>
      </c>
      <c r="G386" s="157">
        <f>'Input 2 - Inventory'!R336</f>
        <v>0</v>
      </c>
      <c r="H386" s="157">
        <f>'Input 2 - Inventory'!AG336</f>
        <v>0</v>
      </c>
      <c r="I386" s="158">
        <f>'Input 2 - Inventory'!L336</f>
        <v>0</v>
      </c>
      <c r="J386" s="159">
        <f>'Input 2 - Inventory'!AA336</f>
        <v>0</v>
      </c>
      <c r="K386" s="156" t="e">
        <f>VLOOKUP($E386,'Calc 1 - Scaling (Ins,Bank)'!$A:$W,8,FALSE)</f>
        <v>#N/A</v>
      </c>
      <c r="L386" s="160" t="str">
        <f>IFERROR(VLOOKUP($E386,'Calc 1 - Scaling (Ins,Bank)'!$A:$W,9+IF($K386="Revenue",1,IF(K386="Carrying Value",2,0)),FALSE),"N/A")</f>
        <v>N/A</v>
      </c>
      <c r="M386" s="161" t="str">
        <f t="shared" si="55"/>
        <v>N/A</v>
      </c>
      <c r="N386" s="162" t="str">
        <f t="shared" si="56"/>
        <v>N/A</v>
      </c>
      <c r="O386" s="156" t="e">
        <f>VLOOKUP($E386,'Calc 1 - Scaling (Ins,Bank)'!$A:$W,12,FALSE)</f>
        <v>#N/A</v>
      </c>
      <c r="P386" s="160" t="str">
        <f>IFERROR(VLOOKUP($E386,'Calc 1 - Scaling (Ins,Bank)'!$A:$W,13+IF(O386="Revenue",1,IF(O386="Carrying Value",2,0)),FALSE),"N/A")</f>
        <v>N/A</v>
      </c>
      <c r="Q386" s="161" t="str">
        <f t="shared" si="57"/>
        <v>N/A</v>
      </c>
      <c r="R386" s="162" t="str">
        <f t="shared" si="58"/>
        <v>N/A</v>
      </c>
      <c r="S386" s="156" t="e">
        <f>VLOOKUP($E386,'Calc 1 - Scaling (Ins,Bank)'!$A:$W,16,FALSE)</f>
        <v>#N/A</v>
      </c>
      <c r="T386" s="160" t="str">
        <f>IFERROR(VLOOKUP($E386,'Calc 1 - Scaling (Ins,Bank)'!$A:$W,17+IF(S386="Revenue",1,IF(S386="Carrying Value",2,0)),FALSE),"N/A")</f>
        <v>N/A</v>
      </c>
      <c r="U386" s="161" t="str">
        <f t="shared" si="59"/>
        <v>N/A</v>
      </c>
      <c r="V386" s="162" t="str">
        <f t="shared" si="60"/>
        <v>N/A</v>
      </c>
      <c r="W386" s="156" t="e">
        <f>VLOOKUP($E386,'Calc 1 - Scaling (Ins,Bank)'!$A:$W,20,FALSE)</f>
        <v>#N/A</v>
      </c>
      <c r="X386" s="160" t="str">
        <f>IFERROR(VLOOKUP($E386,'Calc 1 - Scaling (Ins,Bank)'!$A:$W,21+IF(W386="Revenue",1,IF(W386="Carrying Value",2,0)),FALSE),"N/A")</f>
        <v>N/A</v>
      </c>
      <c r="Y386" s="161" t="str">
        <f t="shared" si="61"/>
        <v>N/A</v>
      </c>
      <c r="Z386" s="162" t="str">
        <f t="shared" si="62"/>
        <v>N/A</v>
      </c>
      <c r="AP386" s="3"/>
    </row>
    <row r="387" spans="1:42" x14ac:dyDescent="0.2">
      <c r="A387" s="68">
        <f t="shared" si="54"/>
        <v>330</v>
      </c>
      <c r="B387" s="154">
        <f>'Input 2 - Inventory'!C337</f>
        <v>0</v>
      </c>
      <c r="C387" s="155">
        <f>'Input 2 - Inventory'!E337</f>
        <v>0</v>
      </c>
      <c r="D387" s="155" t="str">
        <f>IF(OR(LEFT(E387,5)= "Asset",LEFT(E387,5)="Other"),"N/A",'Input 1 - Schedule 1'!B339 &amp; " (Ins/Bank)")</f>
        <v xml:space="preserve"> (Ins/Bank)</v>
      </c>
      <c r="E387" s="156">
        <f>'Input 2 - Inventory'!F337</f>
        <v>0</v>
      </c>
      <c r="F387" s="157">
        <f>'Input 1 - Schedule 1'!AH339</f>
        <v>0</v>
      </c>
      <c r="G387" s="157">
        <f>'Input 2 - Inventory'!R337</f>
        <v>0</v>
      </c>
      <c r="H387" s="157">
        <f>'Input 2 - Inventory'!AG337</f>
        <v>0</v>
      </c>
      <c r="I387" s="158">
        <f>'Input 2 - Inventory'!L337</f>
        <v>0</v>
      </c>
      <c r="J387" s="159">
        <f>'Input 2 - Inventory'!AA337</f>
        <v>0</v>
      </c>
      <c r="K387" s="156" t="e">
        <f>VLOOKUP($E387,'Calc 1 - Scaling (Ins,Bank)'!$A:$W,8,FALSE)</f>
        <v>#N/A</v>
      </c>
      <c r="L387" s="160" t="str">
        <f>IFERROR(VLOOKUP($E387,'Calc 1 - Scaling (Ins,Bank)'!$A:$W,9+IF($K387="Revenue",1,IF(K387="Carrying Value",2,0)),FALSE),"N/A")</f>
        <v>N/A</v>
      </c>
      <c r="M387" s="161" t="str">
        <f t="shared" si="55"/>
        <v>N/A</v>
      </c>
      <c r="N387" s="162" t="str">
        <f t="shared" si="56"/>
        <v>N/A</v>
      </c>
      <c r="O387" s="156" t="e">
        <f>VLOOKUP($E387,'Calc 1 - Scaling (Ins,Bank)'!$A:$W,12,FALSE)</f>
        <v>#N/A</v>
      </c>
      <c r="P387" s="160" t="str">
        <f>IFERROR(VLOOKUP($E387,'Calc 1 - Scaling (Ins,Bank)'!$A:$W,13+IF(O387="Revenue",1,IF(O387="Carrying Value",2,0)),FALSE),"N/A")</f>
        <v>N/A</v>
      </c>
      <c r="Q387" s="161" t="str">
        <f t="shared" si="57"/>
        <v>N/A</v>
      </c>
      <c r="R387" s="162" t="str">
        <f t="shared" si="58"/>
        <v>N/A</v>
      </c>
      <c r="S387" s="156" t="e">
        <f>VLOOKUP($E387,'Calc 1 - Scaling (Ins,Bank)'!$A:$W,16,FALSE)</f>
        <v>#N/A</v>
      </c>
      <c r="T387" s="160" t="str">
        <f>IFERROR(VLOOKUP($E387,'Calc 1 - Scaling (Ins,Bank)'!$A:$W,17+IF(S387="Revenue",1,IF(S387="Carrying Value",2,0)),FALSE),"N/A")</f>
        <v>N/A</v>
      </c>
      <c r="U387" s="161" t="str">
        <f t="shared" si="59"/>
        <v>N/A</v>
      </c>
      <c r="V387" s="162" t="str">
        <f t="shared" si="60"/>
        <v>N/A</v>
      </c>
      <c r="W387" s="156" t="e">
        <f>VLOOKUP($E387,'Calc 1 - Scaling (Ins,Bank)'!$A:$W,20,FALSE)</f>
        <v>#N/A</v>
      </c>
      <c r="X387" s="160" t="str">
        <f>IFERROR(VLOOKUP($E387,'Calc 1 - Scaling (Ins,Bank)'!$A:$W,21+IF(W387="Revenue",1,IF(W387="Carrying Value",2,0)),FALSE),"N/A")</f>
        <v>N/A</v>
      </c>
      <c r="Y387" s="161" t="str">
        <f t="shared" si="61"/>
        <v>N/A</v>
      </c>
      <c r="Z387" s="162" t="str">
        <f t="shared" si="62"/>
        <v>N/A</v>
      </c>
      <c r="AP387" s="3"/>
    </row>
    <row r="388" spans="1:42" x14ac:dyDescent="0.2">
      <c r="A388" s="68">
        <f t="shared" si="54"/>
        <v>331</v>
      </c>
      <c r="B388" s="154">
        <f>'Input 2 - Inventory'!C338</f>
        <v>0</v>
      </c>
      <c r="C388" s="155">
        <f>'Input 2 - Inventory'!E338</f>
        <v>0</v>
      </c>
      <c r="D388" s="155" t="str">
        <f>IF(OR(LEFT(E388,5)= "Asset",LEFT(E388,5)="Other"),"N/A",'Input 1 - Schedule 1'!B340 &amp; " (Ins/Bank)")</f>
        <v xml:space="preserve"> (Ins/Bank)</v>
      </c>
      <c r="E388" s="156">
        <f>'Input 2 - Inventory'!F338</f>
        <v>0</v>
      </c>
      <c r="F388" s="157">
        <f>'Input 1 - Schedule 1'!AH340</f>
        <v>0</v>
      </c>
      <c r="G388" s="157">
        <f>'Input 2 - Inventory'!R338</f>
        <v>0</v>
      </c>
      <c r="H388" s="157">
        <f>'Input 2 - Inventory'!AG338</f>
        <v>0</v>
      </c>
      <c r="I388" s="158">
        <f>'Input 2 - Inventory'!L338</f>
        <v>0</v>
      </c>
      <c r="J388" s="159">
        <f>'Input 2 - Inventory'!AA338</f>
        <v>0</v>
      </c>
      <c r="K388" s="156" t="e">
        <f>VLOOKUP($E388,'Calc 1 - Scaling (Ins,Bank)'!$A:$W,8,FALSE)</f>
        <v>#N/A</v>
      </c>
      <c r="L388" s="160" t="str">
        <f>IFERROR(VLOOKUP($E388,'Calc 1 - Scaling (Ins,Bank)'!$A:$W,9+IF($K388="Revenue",1,IF(K388="Carrying Value",2,0)),FALSE),"N/A")</f>
        <v>N/A</v>
      </c>
      <c r="M388" s="161" t="str">
        <f t="shared" si="55"/>
        <v>N/A</v>
      </c>
      <c r="N388" s="162" t="str">
        <f t="shared" si="56"/>
        <v>N/A</v>
      </c>
      <c r="O388" s="156" t="e">
        <f>VLOOKUP($E388,'Calc 1 - Scaling (Ins,Bank)'!$A:$W,12,FALSE)</f>
        <v>#N/A</v>
      </c>
      <c r="P388" s="160" t="str">
        <f>IFERROR(VLOOKUP($E388,'Calc 1 - Scaling (Ins,Bank)'!$A:$W,13+IF(O388="Revenue",1,IF(O388="Carrying Value",2,0)),FALSE),"N/A")</f>
        <v>N/A</v>
      </c>
      <c r="Q388" s="161" t="str">
        <f t="shared" si="57"/>
        <v>N/A</v>
      </c>
      <c r="R388" s="162" t="str">
        <f t="shared" si="58"/>
        <v>N/A</v>
      </c>
      <c r="S388" s="156" t="e">
        <f>VLOOKUP($E388,'Calc 1 - Scaling (Ins,Bank)'!$A:$W,16,FALSE)</f>
        <v>#N/A</v>
      </c>
      <c r="T388" s="160" t="str">
        <f>IFERROR(VLOOKUP($E388,'Calc 1 - Scaling (Ins,Bank)'!$A:$W,17+IF(S388="Revenue",1,IF(S388="Carrying Value",2,0)),FALSE),"N/A")</f>
        <v>N/A</v>
      </c>
      <c r="U388" s="161" t="str">
        <f t="shared" si="59"/>
        <v>N/A</v>
      </c>
      <c r="V388" s="162" t="str">
        <f t="shared" si="60"/>
        <v>N/A</v>
      </c>
      <c r="W388" s="156" t="e">
        <f>VLOOKUP($E388,'Calc 1 - Scaling (Ins,Bank)'!$A:$W,20,FALSE)</f>
        <v>#N/A</v>
      </c>
      <c r="X388" s="160" t="str">
        <f>IFERROR(VLOOKUP($E388,'Calc 1 - Scaling (Ins,Bank)'!$A:$W,21+IF(W388="Revenue",1,IF(W388="Carrying Value",2,0)),FALSE),"N/A")</f>
        <v>N/A</v>
      </c>
      <c r="Y388" s="161" t="str">
        <f t="shared" si="61"/>
        <v>N/A</v>
      </c>
      <c r="Z388" s="162" t="str">
        <f t="shared" si="62"/>
        <v>N/A</v>
      </c>
      <c r="AP388" s="3"/>
    </row>
    <row r="389" spans="1:42" x14ac:dyDescent="0.2">
      <c r="A389" s="68">
        <f t="shared" si="54"/>
        <v>332</v>
      </c>
      <c r="B389" s="154">
        <f>'Input 2 - Inventory'!C339</f>
        <v>0</v>
      </c>
      <c r="C389" s="155">
        <f>'Input 2 - Inventory'!E339</f>
        <v>0</v>
      </c>
      <c r="D389" s="155" t="str">
        <f>IF(OR(LEFT(E389,5)= "Asset",LEFT(E389,5)="Other"),"N/A",'Input 1 - Schedule 1'!B341 &amp; " (Ins/Bank)")</f>
        <v xml:space="preserve"> (Ins/Bank)</v>
      </c>
      <c r="E389" s="156">
        <f>'Input 2 - Inventory'!F339</f>
        <v>0</v>
      </c>
      <c r="F389" s="157">
        <f>'Input 1 - Schedule 1'!AH341</f>
        <v>0</v>
      </c>
      <c r="G389" s="157">
        <f>'Input 2 - Inventory'!R339</f>
        <v>0</v>
      </c>
      <c r="H389" s="157">
        <f>'Input 2 - Inventory'!AG339</f>
        <v>0</v>
      </c>
      <c r="I389" s="158">
        <f>'Input 2 - Inventory'!L339</f>
        <v>0</v>
      </c>
      <c r="J389" s="159">
        <f>'Input 2 - Inventory'!AA339</f>
        <v>0</v>
      </c>
      <c r="K389" s="156" t="e">
        <f>VLOOKUP($E389,'Calc 1 - Scaling (Ins,Bank)'!$A:$W,8,FALSE)</f>
        <v>#N/A</v>
      </c>
      <c r="L389" s="160" t="str">
        <f>IFERROR(VLOOKUP($E389,'Calc 1 - Scaling (Ins,Bank)'!$A:$W,9+IF($K389="Revenue",1,IF(K389="Carrying Value",2,0)),FALSE),"N/A")</f>
        <v>N/A</v>
      </c>
      <c r="M389" s="161" t="str">
        <f t="shared" si="55"/>
        <v>N/A</v>
      </c>
      <c r="N389" s="162" t="str">
        <f t="shared" si="56"/>
        <v>N/A</v>
      </c>
      <c r="O389" s="156" t="e">
        <f>VLOOKUP($E389,'Calc 1 - Scaling (Ins,Bank)'!$A:$W,12,FALSE)</f>
        <v>#N/A</v>
      </c>
      <c r="P389" s="160" t="str">
        <f>IFERROR(VLOOKUP($E389,'Calc 1 - Scaling (Ins,Bank)'!$A:$W,13+IF(O389="Revenue",1,IF(O389="Carrying Value",2,0)),FALSE),"N/A")</f>
        <v>N/A</v>
      </c>
      <c r="Q389" s="161" t="str">
        <f t="shared" si="57"/>
        <v>N/A</v>
      </c>
      <c r="R389" s="162" t="str">
        <f t="shared" si="58"/>
        <v>N/A</v>
      </c>
      <c r="S389" s="156" t="e">
        <f>VLOOKUP($E389,'Calc 1 - Scaling (Ins,Bank)'!$A:$W,16,FALSE)</f>
        <v>#N/A</v>
      </c>
      <c r="T389" s="160" t="str">
        <f>IFERROR(VLOOKUP($E389,'Calc 1 - Scaling (Ins,Bank)'!$A:$W,17+IF(S389="Revenue",1,IF(S389="Carrying Value",2,0)),FALSE),"N/A")</f>
        <v>N/A</v>
      </c>
      <c r="U389" s="161" t="str">
        <f t="shared" si="59"/>
        <v>N/A</v>
      </c>
      <c r="V389" s="162" t="str">
        <f t="shared" si="60"/>
        <v>N/A</v>
      </c>
      <c r="W389" s="156" t="e">
        <f>VLOOKUP($E389,'Calc 1 - Scaling (Ins,Bank)'!$A:$W,20,FALSE)</f>
        <v>#N/A</v>
      </c>
      <c r="X389" s="160" t="str">
        <f>IFERROR(VLOOKUP($E389,'Calc 1 - Scaling (Ins,Bank)'!$A:$W,21+IF(W389="Revenue",1,IF(W389="Carrying Value",2,0)),FALSE),"N/A")</f>
        <v>N/A</v>
      </c>
      <c r="Y389" s="161" t="str">
        <f t="shared" si="61"/>
        <v>N/A</v>
      </c>
      <c r="Z389" s="162" t="str">
        <f t="shared" si="62"/>
        <v>N/A</v>
      </c>
      <c r="AP389" s="3"/>
    </row>
    <row r="390" spans="1:42" x14ac:dyDescent="0.2">
      <c r="A390" s="68">
        <f t="shared" si="54"/>
        <v>333</v>
      </c>
      <c r="B390" s="154">
        <f>'Input 2 - Inventory'!C340</f>
        <v>0</v>
      </c>
      <c r="C390" s="155">
        <f>'Input 2 - Inventory'!E340</f>
        <v>0</v>
      </c>
      <c r="D390" s="155" t="str">
        <f>IF(OR(LEFT(E390,5)= "Asset",LEFT(E390,5)="Other"),"N/A",'Input 1 - Schedule 1'!B342 &amp; " (Ins/Bank)")</f>
        <v xml:space="preserve"> (Ins/Bank)</v>
      </c>
      <c r="E390" s="156">
        <f>'Input 2 - Inventory'!F340</f>
        <v>0</v>
      </c>
      <c r="F390" s="157">
        <f>'Input 1 - Schedule 1'!AH342</f>
        <v>0</v>
      </c>
      <c r="G390" s="157">
        <f>'Input 2 - Inventory'!R340</f>
        <v>0</v>
      </c>
      <c r="H390" s="157">
        <f>'Input 2 - Inventory'!AG340</f>
        <v>0</v>
      </c>
      <c r="I390" s="158">
        <f>'Input 2 - Inventory'!L340</f>
        <v>0</v>
      </c>
      <c r="J390" s="159">
        <f>'Input 2 - Inventory'!AA340</f>
        <v>0</v>
      </c>
      <c r="K390" s="156" t="e">
        <f>VLOOKUP($E390,'Calc 1 - Scaling (Ins,Bank)'!$A:$W,8,FALSE)</f>
        <v>#N/A</v>
      </c>
      <c r="L390" s="160" t="str">
        <f>IFERROR(VLOOKUP($E390,'Calc 1 - Scaling (Ins,Bank)'!$A:$W,9+IF($K390="Revenue",1,IF(K390="Carrying Value",2,0)),FALSE),"N/A")</f>
        <v>N/A</v>
      </c>
      <c r="M390" s="161" t="str">
        <f t="shared" si="55"/>
        <v>N/A</v>
      </c>
      <c r="N390" s="162" t="str">
        <f t="shared" si="56"/>
        <v>N/A</v>
      </c>
      <c r="O390" s="156" t="e">
        <f>VLOOKUP($E390,'Calc 1 - Scaling (Ins,Bank)'!$A:$W,12,FALSE)</f>
        <v>#N/A</v>
      </c>
      <c r="P390" s="160" t="str">
        <f>IFERROR(VLOOKUP($E390,'Calc 1 - Scaling (Ins,Bank)'!$A:$W,13+IF(O390="Revenue",1,IF(O390="Carrying Value",2,0)),FALSE),"N/A")</f>
        <v>N/A</v>
      </c>
      <c r="Q390" s="161" t="str">
        <f t="shared" si="57"/>
        <v>N/A</v>
      </c>
      <c r="R390" s="162" t="str">
        <f t="shared" si="58"/>
        <v>N/A</v>
      </c>
      <c r="S390" s="156" t="e">
        <f>VLOOKUP($E390,'Calc 1 - Scaling (Ins,Bank)'!$A:$W,16,FALSE)</f>
        <v>#N/A</v>
      </c>
      <c r="T390" s="160" t="str">
        <f>IFERROR(VLOOKUP($E390,'Calc 1 - Scaling (Ins,Bank)'!$A:$W,17+IF(S390="Revenue",1,IF(S390="Carrying Value",2,0)),FALSE),"N/A")</f>
        <v>N/A</v>
      </c>
      <c r="U390" s="161" t="str">
        <f t="shared" si="59"/>
        <v>N/A</v>
      </c>
      <c r="V390" s="162" t="str">
        <f t="shared" si="60"/>
        <v>N/A</v>
      </c>
      <c r="W390" s="156" t="e">
        <f>VLOOKUP($E390,'Calc 1 - Scaling (Ins,Bank)'!$A:$W,20,FALSE)</f>
        <v>#N/A</v>
      </c>
      <c r="X390" s="160" t="str">
        <f>IFERROR(VLOOKUP($E390,'Calc 1 - Scaling (Ins,Bank)'!$A:$W,21+IF(W390="Revenue",1,IF(W390="Carrying Value",2,0)),FALSE),"N/A")</f>
        <v>N/A</v>
      </c>
      <c r="Y390" s="161" t="str">
        <f t="shared" si="61"/>
        <v>N/A</v>
      </c>
      <c r="Z390" s="162" t="str">
        <f t="shared" si="62"/>
        <v>N/A</v>
      </c>
      <c r="AP390" s="3"/>
    </row>
    <row r="391" spans="1:42" x14ac:dyDescent="0.2">
      <c r="A391" s="68">
        <f t="shared" si="54"/>
        <v>334</v>
      </c>
      <c r="B391" s="154">
        <f>'Input 2 - Inventory'!C341</f>
        <v>0</v>
      </c>
      <c r="C391" s="155">
        <f>'Input 2 - Inventory'!E341</f>
        <v>0</v>
      </c>
      <c r="D391" s="155" t="str">
        <f>IF(OR(LEFT(E391,5)= "Asset",LEFT(E391,5)="Other"),"N/A",'Input 1 - Schedule 1'!B343 &amp; " (Ins/Bank)")</f>
        <v xml:space="preserve"> (Ins/Bank)</v>
      </c>
      <c r="E391" s="156">
        <f>'Input 2 - Inventory'!F341</f>
        <v>0</v>
      </c>
      <c r="F391" s="157">
        <f>'Input 1 - Schedule 1'!AH343</f>
        <v>0</v>
      </c>
      <c r="G391" s="157">
        <f>'Input 2 - Inventory'!R341</f>
        <v>0</v>
      </c>
      <c r="H391" s="157">
        <f>'Input 2 - Inventory'!AG341</f>
        <v>0</v>
      </c>
      <c r="I391" s="158">
        <f>'Input 2 - Inventory'!L341</f>
        <v>0</v>
      </c>
      <c r="J391" s="159">
        <f>'Input 2 - Inventory'!AA341</f>
        <v>0</v>
      </c>
      <c r="K391" s="156" t="e">
        <f>VLOOKUP($E391,'Calc 1 - Scaling (Ins,Bank)'!$A:$W,8,FALSE)</f>
        <v>#N/A</v>
      </c>
      <c r="L391" s="160" t="str">
        <f>IFERROR(VLOOKUP($E391,'Calc 1 - Scaling (Ins,Bank)'!$A:$W,9+IF($K391="Revenue",1,IF(K391="Carrying Value",2,0)),FALSE),"N/A")</f>
        <v>N/A</v>
      </c>
      <c r="M391" s="161" t="str">
        <f t="shared" si="55"/>
        <v>N/A</v>
      </c>
      <c r="N391" s="162" t="str">
        <f t="shared" si="56"/>
        <v>N/A</v>
      </c>
      <c r="O391" s="156" t="e">
        <f>VLOOKUP($E391,'Calc 1 - Scaling (Ins,Bank)'!$A:$W,12,FALSE)</f>
        <v>#N/A</v>
      </c>
      <c r="P391" s="160" t="str">
        <f>IFERROR(VLOOKUP($E391,'Calc 1 - Scaling (Ins,Bank)'!$A:$W,13+IF(O391="Revenue",1,IF(O391="Carrying Value",2,0)),FALSE),"N/A")</f>
        <v>N/A</v>
      </c>
      <c r="Q391" s="161" t="str">
        <f t="shared" si="57"/>
        <v>N/A</v>
      </c>
      <c r="R391" s="162" t="str">
        <f t="shared" si="58"/>
        <v>N/A</v>
      </c>
      <c r="S391" s="156" t="e">
        <f>VLOOKUP($E391,'Calc 1 - Scaling (Ins,Bank)'!$A:$W,16,FALSE)</f>
        <v>#N/A</v>
      </c>
      <c r="T391" s="160" t="str">
        <f>IFERROR(VLOOKUP($E391,'Calc 1 - Scaling (Ins,Bank)'!$A:$W,17+IF(S391="Revenue",1,IF(S391="Carrying Value",2,0)),FALSE),"N/A")</f>
        <v>N/A</v>
      </c>
      <c r="U391" s="161" t="str">
        <f t="shared" si="59"/>
        <v>N/A</v>
      </c>
      <c r="V391" s="162" t="str">
        <f t="shared" si="60"/>
        <v>N/A</v>
      </c>
      <c r="W391" s="156" t="e">
        <f>VLOOKUP($E391,'Calc 1 - Scaling (Ins,Bank)'!$A:$W,20,FALSE)</f>
        <v>#N/A</v>
      </c>
      <c r="X391" s="160" t="str">
        <f>IFERROR(VLOOKUP($E391,'Calc 1 - Scaling (Ins,Bank)'!$A:$W,21+IF(W391="Revenue",1,IF(W391="Carrying Value",2,0)),FALSE),"N/A")</f>
        <v>N/A</v>
      </c>
      <c r="Y391" s="161" t="str">
        <f t="shared" si="61"/>
        <v>N/A</v>
      </c>
      <c r="Z391" s="162" t="str">
        <f t="shared" si="62"/>
        <v>N/A</v>
      </c>
      <c r="AP391" s="3"/>
    </row>
    <row r="392" spans="1:42" x14ac:dyDescent="0.2">
      <c r="A392" s="68">
        <f t="shared" si="54"/>
        <v>335</v>
      </c>
      <c r="B392" s="154">
        <f>'Input 2 - Inventory'!C342</f>
        <v>0</v>
      </c>
      <c r="C392" s="155">
        <f>'Input 2 - Inventory'!E342</f>
        <v>0</v>
      </c>
      <c r="D392" s="155" t="str">
        <f>IF(OR(LEFT(E392,5)= "Asset",LEFT(E392,5)="Other"),"N/A",'Input 1 - Schedule 1'!B344 &amp; " (Ins/Bank)")</f>
        <v xml:space="preserve"> (Ins/Bank)</v>
      </c>
      <c r="E392" s="156">
        <f>'Input 2 - Inventory'!F342</f>
        <v>0</v>
      </c>
      <c r="F392" s="157">
        <f>'Input 1 - Schedule 1'!AH344</f>
        <v>0</v>
      </c>
      <c r="G392" s="157">
        <f>'Input 2 - Inventory'!R342</f>
        <v>0</v>
      </c>
      <c r="H392" s="157">
        <f>'Input 2 - Inventory'!AG342</f>
        <v>0</v>
      </c>
      <c r="I392" s="158">
        <f>'Input 2 - Inventory'!L342</f>
        <v>0</v>
      </c>
      <c r="J392" s="159">
        <f>'Input 2 - Inventory'!AA342</f>
        <v>0</v>
      </c>
      <c r="K392" s="156" t="e">
        <f>VLOOKUP($E392,'Calc 1 - Scaling (Ins,Bank)'!$A:$W,8,FALSE)</f>
        <v>#N/A</v>
      </c>
      <c r="L392" s="160" t="str">
        <f>IFERROR(VLOOKUP($E392,'Calc 1 - Scaling (Ins,Bank)'!$A:$W,9+IF($K392="Revenue",1,IF(K392="Carrying Value",2,0)),FALSE),"N/A")</f>
        <v>N/A</v>
      </c>
      <c r="M392" s="161" t="str">
        <f t="shared" si="55"/>
        <v>N/A</v>
      </c>
      <c r="N392" s="162" t="str">
        <f t="shared" si="56"/>
        <v>N/A</v>
      </c>
      <c r="O392" s="156" t="e">
        <f>VLOOKUP($E392,'Calc 1 - Scaling (Ins,Bank)'!$A:$W,12,FALSE)</f>
        <v>#N/A</v>
      </c>
      <c r="P392" s="160" t="str">
        <f>IFERROR(VLOOKUP($E392,'Calc 1 - Scaling (Ins,Bank)'!$A:$W,13+IF(O392="Revenue",1,IF(O392="Carrying Value",2,0)),FALSE),"N/A")</f>
        <v>N/A</v>
      </c>
      <c r="Q392" s="161" t="str">
        <f t="shared" si="57"/>
        <v>N/A</v>
      </c>
      <c r="R392" s="162" t="str">
        <f t="shared" si="58"/>
        <v>N/A</v>
      </c>
      <c r="S392" s="156" t="e">
        <f>VLOOKUP($E392,'Calc 1 - Scaling (Ins,Bank)'!$A:$W,16,FALSE)</f>
        <v>#N/A</v>
      </c>
      <c r="T392" s="160" t="str">
        <f>IFERROR(VLOOKUP($E392,'Calc 1 - Scaling (Ins,Bank)'!$A:$W,17+IF(S392="Revenue",1,IF(S392="Carrying Value",2,0)),FALSE),"N/A")</f>
        <v>N/A</v>
      </c>
      <c r="U392" s="161" t="str">
        <f t="shared" si="59"/>
        <v>N/A</v>
      </c>
      <c r="V392" s="162" t="str">
        <f t="shared" si="60"/>
        <v>N/A</v>
      </c>
      <c r="W392" s="156" t="e">
        <f>VLOOKUP($E392,'Calc 1 - Scaling (Ins,Bank)'!$A:$W,20,FALSE)</f>
        <v>#N/A</v>
      </c>
      <c r="X392" s="160" t="str">
        <f>IFERROR(VLOOKUP($E392,'Calc 1 - Scaling (Ins,Bank)'!$A:$W,21+IF(W392="Revenue",1,IF(W392="Carrying Value",2,0)),FALSE),"N/A")</f>
        <v>N/A</v>
      </c>
      <c r="Y392" s="161" t="str">
        <f t="shared" si="61"/>
        <v>N/A</v>
      </c>
      <c r="Z392" s="162" t="str">
        <f t="shared" si="62"/>
        <v>N/A</v>
      </c>
      <c r="AP392" s="3"/>
    </row>
    <row r="393" spans="1:42" x14ac:dyDescent="0.2">
      <c r="A393" s="68">
        <f t="shared" si="54"/>
        <v>336</v>
      </c>
      <c r="B393" s="154">
        <f>'Input 2 - Inventory'!C343</f>
        <v>0</v>
      </c>
      <c r="C393" s="155">
        <f>'Input 2 - Inventory'!E343</f>
        <v>0</v>
      </c>
      <c r="D393" s="155" t="str">
        <f>IF(OR(LEFT(E393,5)= "Asset",LEFT(E393,5)="Other"),"N/A",'Input 1 - Schedule 1'!B345 &amp; " (Ins/Bank)")</f>
        <v xml:space="preserve"> (Ins/Bank)</v>
      </c>
      <c r="E393" s="156">
        <f>'Input 2 - Inventory'!F343</f>
        <v>0</v>
      </c>
      <c r="F393" s="157">
        <f>'Input 1 - Schedule 1'!AH345</f>
        <v>0</v>
      </c>
      <c r="G393" s="157">
        <f>'Input 2 - Inventory'!R343</f>
        <v>0</v>
      </c>
      <c r="H393" s="157">
        <f>'Input 2 - Inventory'!AG343</f>
        <v>0</v>
      </c>
      <c r="I393" s="158">
        <f>'Input 2 - Inventory'!L343</f>
        <v>0</v>
      </c>
      <c r="J393" s="159">
        <f>'Input 2 - Inventory'!AA343</f>
        <v>0</v>
      </c>
      <c r="K393" s="156" t="e">
        <f>VLOOKUP($E393,'Calc 1 - Scaling (Ins,Bank)'!$A:$W,8,FALSE)</f>
        <v>#N/A</v>
      </c>
      <c r="L393" s="160" t="str">
        <f>IFERROR(VLOOKUP($E393,'Calc 1 - Scaling (Ins,Bank)'!$A:$W,9+IF($K393="Revenue",1,IF(K393="Carrying Value",2,0)),FALSE),"N/A")</f>
        <v>N/A</v>
      </c>
      <c r="M393" s="161" t="str">
        <f t="shared" si="55"/>
        <v>N/A</v>
      </c>
      <c r="N393" s="162" t="str">
        <f t="shared" si="56"/>
        <v>N/A</v>
      </c>
      <c r="O393" s="156" t="e">
        <f>VLOOKUP($E393,'Calc 1 - Scaling (Ins,Bank)'!$A:$W,12,FALSE)</f>
        <v>#N/A</v>
      </c>
      <c r="P393" s="160" t="str">
        <f>IFERROR(VLOOKUP($E393,'Calc 1 - Scaling (Ins,Bank)'!$A:$W,13+IF(O393="Revenue",1,IF(O393="Carrying Value",2,0)),FALSE),"N/A")</f>
        <v>N/A</v>
      </c>
      <c r="Q393" s="161" t="str">
        <f t="shared" si="57"/>
        <v>N/A</v>
      </c>
      <c r="R393" s="162" t="str">
        <f t="shared" si="58"/>
        <v>N/A</v>
      </c>
      <c r="S393" s="156" t="e">
        <f>VLOOKUP($E393,'Calc 1 - Scaling (Ins,Bank)'!$A:$W,16,FALSE)</f>
        <v>#N/A</v>
      </c>
      <c r="T393" s="160" t="str">
        <f>IFERROR(VLOOKUP($E393,'Calc 1 - Scaling (Ins,Bank)'!$A:$W,17+IF(S393="Revenue",1,IF(S393="Carrying Value",2,0)),FALSE),"N/A")</f>
        <v>N/A</v>
      </c>
      <c r="U393" s="161" t="str">
        <f t="shared" si="59"/>
        <v>N/A</v>
      </c>
      <c r="V393" s="162" t="str">
        <f t="shared" si="60"/>
        <v>N/A</v>
      </c>
      <c r="W393" s="156" t="e">
        <f>VLOOKUP($E393,'Calc 1 - Scaling (Ins,Bank)'!$A:$W,20,FALSE)</f>
        <v>#N/A</v>
      </c>
      <c r="X393" s="160" t="str">
        <f>IFERROR(VLOOKUP($E393,'Calc 1 - Scaling (Ins,Bank)'!$A:$W,21+IF(W393="Revenue",1,IF(W393="Carrying Value",2,0)),FALSE),"N/A")</f>
        <v>N/A</v>
      </c>
      <c r="Y393" s="161" t="str">
        <f t="shared" si="61"/>
        <v>N/A</v>
      </c>
      <c r="Z393" s="162" t="str">
        <f t="shared" si="62"/>
        <v>N/A</v>
      </c>
      <c r="AP393" s="3"/>
    </row>
    <row r="394" spans="1:42" x14ac:dyDescent="0.2">
      <c r="A394" s="68">
        <f t="shared" si="54"/>
        <v>337</v>
      </c>
      <c r="B394" s="154">
        <f>'Input 2 - Inventory'!C344</f>
        <v>0</v>
      </c>
      <c r="C394" s="155">
        <f>'Input 2 - Inventory'!E344</f>
        <v>0</v>
      </c>
      <c r="D394" s="155" t="str">
        <f>IF(OR(LEFT(E394,5)= "Asset",LEFT(E394,5)="Other"),"N/A",'Input 1 - Schedule 1'!B346 &amp; " (Ins/Bank)")</f>
        <v xml:space="preserve"> (Ins/Bank)</v>
      </c>
      <c r="E394" s="156">
        <f>'Input 2 - Inventory'!F344</f>
        <v>0</v>
      </c>
      <c r="F394" s="157">
        <f>'Input 1 - Schedule 1'!AH346</f>
        <v>0</v>
      </c>
      <c r="G394" s="157">
        <f>'Input 2 - Inventory'!R344</f>
        <v>0</v>
      </c>
      <c r="H394" s="157">
        <f>'Input 2 - Inventory'!AG344</f>
        <v>0</v>
      </c>
      <c r="I394" s="158">
        <f>'Input 2 - Inventory'!L344</f>
        <v>0</v>
      </c>
      <c r="J394" s="159">
        <f>'Input 2 - Inventory'!AA344</f>
        <v>0</v>
      </c>
      <c r="K394" s="156" t="e">
        <f>VLOOKUP($E394,'Calc 1 - Scaling (Ins,Bank)'!$A:$W,8,FALSE)</f>
        <v>#N/A</v>
      </c>
      <c r="L394" s="160" t="str">
        <f>IFERROR(VLOOKUP($E394,'Calc 1 - Scaling (Ins,Bank)'!$A:$W,9+IF($K394="Revenue",1,IF(K394="Carrying Value",2,0)),FALSE),"N/A")</f>
        <v>N/A</v>
      </c>
      <c r="M394" s="161" t="str">
        <f t="shared" si="55"/>
        <v>N/A</v>
      </c>
      <c r="N394" s="162" t="str">
        <f t="shared" si="56"/>
        <v>N/A</v>
      </c>
      <c r="O394" s="156" t="e">
        <f>VLOOKUP($E394,'Calc 1 - Scaling (Ins,Bank)'!$A:$W,12,FALSE)</f>
        <v>#N/A</v>
      </c>
      <c r="P394" s="160" t="str">
        <f>IFERROR(VLOOKUP($E394,'Calc 1 - Scaling (Ins,Bank)'!$A:$W,13+IF(O394="Revenue",1,IF(O394="Carrying Value",2,0)),FALSE),"N/A")</f>
        <v>N/A</v>
      </c>
      <c r="Q394" s="161" t="str">
        <f t="shared" si="57"/>
        <v>N/A</v>
      </c>
      <c r="R394" s="162" t="str">
        <f t="shared" si="58"/>
        <v>N/A</v>
      </c>
      <c r="S394" s="156" t="e">
        <f>VLOOKUP($E394,'Calc 1 - Scaling (Ins,Bank)'!$A:$W,16,FALSE)</f>
        <v>#N/A</v>
      </c>
      <c r="T394" s="160" t="str">
        <f>IFERROR(VLOOKUP($E394,'Calc 1 - Scaling (Ins,Bank)'!$A:$W,17+IF(S394="Revenue",1,IF(S394="Carrying Value",2,0)),FALSE),"N/A")</f>
        <v>N/A</v>
      </c>
      <c r="U394" s="161" t="str">
        <f t="shared" si="59"/>
        <v>N/A</v>
      </c>
      <c r="V394" s="162" t="str">
        <f t="shared" si="60"/>
        <v>N/A</v>
      </c>
      <c r="W394" s="156" t="e">
        <f>VLOOKUP($E394,'Calc 1 - Scaling (Ins,Bank)'!$A:$W,20,FALSE)</f>
        <v>#N/A</v>
      </c>
      <c r="X394" s="160" t="str">
        <f>IFERROR(VLOOKUP($E394,'Calc 1 - Scaling (Ins,Bank)'!$A:$W,21+IF(W394="Revenue",1,IF(W394="Carrying Value",2,0)),FALSE),"N/A")</f>
        <v>N/A</v>
      </c>
      <c r="Y394" s="161" t="str">
        <f t="shared" si="61"/>
        <v>N/A</v>
      </c>
      <c r="Z394" s="162" t="str">
        <f t="shared" si="62"/>
        <v>N/A</v>
      </c>
      <c r="AP394" s="3"/>
    </row>
    <row r="395" spans="1:42" x14ac:dyDescent="0.2">
      <c r="A395" s="68">
        <f t="shared" si="54"/>
        <v>338</v>
      </c>
      <c r="B395" s="154">
        <f>'Input 2 - Inventory'!C345</f>
        <v>0</v>
      </c>
      <c r="C395" s="155">
        <f>'Input 2 - Inventory'!E345</f>
        <v>0</v>
      </c>
      <c r="D395" s="155" t="str">
        <f>IF(OR(LEFT(E395,5)= "Asset",LEFT(E395,5)="Other"),"N/A",'Input 1 - Schedule 1'!B347 &amp; " (Ins/Bank)")</f>
        <v xml:space="preserve"> (Ins/Bank)</v>
      </c>
      <c r="E395" s="156">
        <f>'Input 2 - Inventory'!F345</f>
        <v>0</v>
      </c>
      <c r="F395" s="157">
        <f>'Input 1 - Schedule 1'!AH347</f>
        <v>0</v>
      </c>
      <c r="G395" s="157">
        <f>'Input 2 - Inventory'!R345</f>
        <v>0</v>
      </c>
      <c r="H395" s="157">
        <f>'Input 2 - Inventory'!AG345</f>
        <v>0</v>
      </c>
      <c r="I395" s="158">
        <f>'Input 2 - Inventory'!L345</f>
        <v>0</v>
      </c>
      <c r="J395" s="159">
        <f>'Input 2 - Inventory'!AA345</f>
        <v>0</v>
      </c>
      <c r="K395" s="156" t="e">
        <f>VLOOKUP($E395,'Calc 1 - Scaling (Ins,Bank)'!$A:$W,8,FALSE)</f>
        <v>#N/A</v>
      </c>
      <c r="L395" s="160" t="str">
        <f>IFERROR(VLOOKUP($E395,'Calc 1 - Scaling (Ins,Bank)'!$A:$W,9+IF($K395="Revenue",1,IF(K395="Carrying Value",2,0)),FALSE),"N/A")</f>
        <v>N/A</v>
      </c>
      <c r="M395" s="161" t="str">
        <f t="shared" si="55"/>
        <v>N/A</v>
      </c>
      <c r="N395" s="162" t="str">
        <f t="shared" si="56"/>
        <v>N/A</v>
      </c>
      <c r="O395" s="156" t="e">
        <f>VLOOKUP($E395,'Calc 1 - Scaling (Ins,Bank)'!$A:$W,12,FALSE)</f>
        <v>#N/A</v>
      </c>
      <c r="P395" s="160" t="str">
        <f>IFERROR(VLOOKUP($E395,'Calc 1 - Scaling (Ins,Bank)'!$A:$W,13+IF(O395="Revenue",1,IF(O395="Carrying Value",2,0)),FALSE),"N/A")</f>
        <v>N/A</v>
      </c>
      <c r="Q395" s="161" t="str">
        <f t="shared" si="57"/>
        <v>N/A</v>
      </c>
      <c r="R395" s="162" t="str">
        <f t="shared" si="58"/>
        <v>N/A</v>
      </c>
      <c r="S395" s="156" t="e">
        <f>VLOOKUP($E395,'Calc 1 - Scaling (Ins,Bank)'!$A:$W,16,FALSE)</f>
        <v>#N/A</v>
      </c>
      <c r="T395" s="160" t="str">
        <f>IFERROR(VLOOKUP($E395,'Calc 1 - Scaling (Ins,Bank)'!$A:$W,17+IF(S395="Revenue",1,IF(S395="Carrying Value",2,0)),FALSE),"N/A")</f>
        <v>N/A</v>
      </c>
      <c r="U395" s="161" t="str">
        <f t="shared" si="59"/>
        <v>N/A</v>
      </c>
      <c r="V395" s="162" t="str">
        <f t="shared" si="60"/>
        <v>N/A</v>
      </c>
      <c r="W395" s="156" t="e">
        <f>VLOOKUP($E395,'Calc 1 - Scaling (Ins,Bank)'!$A:$W,20,FALSE)</f>
        <v>#N/A</v>
      </c>
      <c r="X395" s="160" t="str">
        <f>IFERROR(VLOOKUP($E395,'Calc 1 - Scaling (Ins,Bank)'!$A:$W,21+IF(W395="Revenue",1,IF(W395="Carrying Value",2,0)),FALSE),"N/A")</f>
        <v>N/A</v>
      </c>
      <c r="Y395" s="161" t="str">
        <f t="shared" si="61"/>
        <v>N/A</v>
      </c>
      <c r="Z395" s="162" t="str">
        <f t="shared" si="62"/>
        <v>N/A</v>
      </c>
      <c r="AP395" s="3"/>
    </row>
    <row r="396" spans="1:42" x14ac:dyDescent="0.2">
      <c r="A396" s="68">
        <f t="shared" si="54"/>
        <v>339</v>
      </c>
      <c r="B396" s="154">
        <f>'Input 2 - Inventory'!C346</f>
        <v>0</v>
      </c>
      <c r="C396" s="155">
        <f>'Input 2 - Inventory'!E346</f>
        <v>0</v>
      </c>
      <c r="D396" s="155" t="str">
        <f>IF(OR(LEFT(E396,5)= "Asset",LEFT(E396,5)="Other"),"N/A",'Input 1 - Schedule 1'!B348 &amp; " (Ins/Bank)")</f>
        <v xml:space="preserve"> (Ins/Bank)</v>
      </c>
      <c r="E396" s="156">
        <f>'Input 2 - Inventory'!F346</f>
        <v>0</v>
      </c>
      <c r="F396" s="157">
        <f>'Input 1 - Schedule 1'!AH348</f>
        <v>0</v>
      </c>
      <c r="G396" s="157">
        <f>'Input 2 - Inventory'!R346</f>
        <v>0</v>
      </c>
      <c r="H396" s="157">
        <f>'Input 2 - Inventory'!AG346</f>
        <v>0</v>
      </c>
      <c r="I396" s="158">
        <f>'Input 2 - Inventory'!L346</f>
        <v>0</v>
      </c>
      <c r="J396" s="159">
        <f>'Input 2 - Inventory'!AA346</f>
        <v>0</v>
      </c>
      <c r="K396" s="156" t="e">
        <f>VLOOKUP($E396,'Calc 1 - Scaling (Ins,Bank)'!$A:$W,8,FALSE)</f>
        <v>#N/A</v>
      </c>
      <c r="L396" s="160" t="str">
        <f>IFERROR(VLOOKUP($E396,'Calc 1 - Scaling (Ins,Bank)'!$A:$W,9+IF($K396="Revenue",1,IF(K396="Carrying Value",2,0)),FALSE),"N/A")</f>
        <v>N/A</v>
      </c>
      <c r="M396" s="161" t="str">
        <f t="shared" si="55"/>
        <v>N/A</v>
      </c>
      <c r="N396" s="162" t="str">
        <f t="shared" si="56"/>
        <v>N/A</v>
      </c>
      <c r="O396" s="156" t="e">
        <f>VLOOKUP($E396,'Calc 1 - Scaling (Ins,Bank)'!$A:$W,12,FALSE)</f>
        <v>#N/A</v>
      </c>
      <c r="P396" s="160" t="str">
        <f>IFERROR(VLOOKUP($E396,'Calc 1 - Scaling (Ins,Bank)'!$A:$W,13+IF(O396="Revenue",1,IF(O396="Carrying Value",2,0)),FALSE),"N/A")</f>
        <v>N/A</v>
      </c>
      <c r="Q396" s="161" t="str">
        <f t="shared" si="57"/>
        <v>N/A</v>
      </c>
      <c r="R396" s="162" t="str">
        <f t="shared" si="58"/>
        <v>N/A</v>
      </c>
      <c r="S396" s="156" t="e">
        <f>VLOOKUP($E396,'Calc 1 - Scaling (Ins,Bank)'!$A:$W,16,FALSE)</f>
        <v>#N/A</v>
      </c>
      <c r="T396" s="160" t="str">
        <f>IFERROR(VLOOKUP($E396,'Calc 1 - Scaling (Ins,Bank)'!$A:$W,17+IF(S396="Revenue",1,IF(S396="Carrying Value",2,0)),FALSE),"N/A")</f>
        <v>N/A</v>
      </c>
      <c r="U396" s="161" t="str">
        <f t="shared" si="59"/>
        <v>N/A</v>
      </c>
      <c r="V396" s="162" t="str">
        <f t="shared" si="60"/>
        <v>N/A</v>
      </c>
      <c r="W396" s="156" t="e">
        <f>VLOOKUP($E396,'Calc 1 - Scaling (Ins,Bank)'!$A:$W,20,FALSE)</f>
        <v>#N/A</v>
      </c>
      <c r="X396" s="160" t="str">
        <f>IFERROR(VLOOKUP($E396,'Calc 1 - Scaling (Ins,Bank)'!$A:$W,21+IF(W396="Revenue",1,IF(W396="Carrying Value",2,0)),FALSE),"N/A")</f>
        <v>N/A</v>
      </c>
      <c r="Y396" s="161" t="str">
        <f t="shared" si="61"/>
        <v>N/A</v>
      </c>
      <c r="Z396" s="162" t="str">
        <f t="shared" si="62"/>
        <v>N/A</v>
      </c>
      <c r="AP396" s="3"/>
    </row>
    <row r="397" spans="1:42" x14ac:dyDescent="0.2">
      <c r="A397" s="68">
        <f t="shared" si="54"/>
        <v>340</v>
      </c>
      <c r="B397" s="154">
        <f>'Input 2 - Inventory'!C347</f>
        <v>0</v>
      </c>
      <c r="C397" s="155">
        <f>'Input 2 - Inventory'!E347</f>
        <v>0</v>
      </c>
      <c r="D397" s="155" t="str">
        <f>IF(OR(LEFT(E397,5)= "Asset",LEFT(E397,5)="Other"),"N/A",'Input 1 - Schedule 1'!B349 &amp; " (Ins/Bank)")</f>
        <v xml:space="preserve"> (Ins/Bank)</v>
      </c>
      <c r="E397" s="156">
        <f>'Input 2 - Inventory'!F347</f>
        <v>0</v>
      </c>
      <c r="F397" s="157">
        <f>'Input 1 - Schedule 1'!AH349</f>
        <v>0</v>
      </c>
      <c r="G397" s="157">
        <f>'Input 2 - Inventory'!R347</f>
        <v>0</v>
      </c>
      <c r="H397" s="157">
        <f>'Input 2 - Inventory'!AG347</f>
        <v>0</v>
      </c>
      <c r="I397" s="158">
        <f>'Input 2 - Inventory'!L347</f>
        <v>0</v>
      </c>
      <c r="J397" s="159">
        <f>'Input 2 - Inventory'!AA347</f>
        <v>0</v>
      </c>
      <c r="K397" s="156" t="e">
        <f>VLOOKUP($E397,'Calc 1 - Scaling (Ins,Bank)'!$A:$W,8,FALSE)</f>
        <v>#N/A</v>
      </c>
      <c r="L397" s="160" t="str">
        <f>IFERROR(VLOOKUP($E397,'Calc 1 - Scaling (Ins,Bank)'!$A:$W,9+IF($K397="Revenue",1,IF(K397="Carrying Value",2,0)),FALSE),"N/A")</f>
        <v>N/A</v>
      </c>
      <c r="M397" s="161" t="str">
        <f t="shared" si="55"/>
        <v>N/A</v>
      </c>
      <c r="N397" s="162" t="str">
        <f t="shared" si="56"/>
        <v>N/A</v>
      </c>
      <c r="O397" s="156" t="e">
        <f>VLOOKUP($E397,'Calc 1 - Scaling (Ins,Bank)'!$A:$W,12,FALSE)</f>
        <v>#N/A</v>
      </c>
      <c r="P397" s="160" t="str">
        <f>IFERROR(VLOOKUP($E397,'Calc 1 - Scaling (Ins,Bank)'!$A:$W,13+IF(O397="Revenue",1,IF(O397="Carrying Value",2,0)),FALSE),"N/A")</f>
        <v>N/A</v>
      </c>
      <c r="Q397" s="161" t="str">
        <f t="shared" si="57"/>
        <v>N/A</v>
      </c>
      <c r="R397" s="162" t="str">
        <f t="shared" si="58"/>
        <v>N/A</v>
      </c>
      <c r="S397" s="156" t="e">
        <f>VLOOKUP($E397,'Calc 1 - Scaling (Ins,Bank)'!$A:$W,16,FALSE)</f>
        <v>#N/A</v>
      </c>
      <c r="T397" s="160" t="str">
        <f>IFERROR(VLOOKUP($E397,'Calc 1 - Scaling (Ins,Bank)'!$A:$W,17+IF(S397="Revenue",1,IF(S397="Carrying Value",2,0)),FALSE),"N/A")</f>
        <v>N/A</v>
      </c>
      <c r="U397" s="161" t="str">
        <f t="shared" si="59"/>
        <v>N/A</v>
      </c>
      <c r="V397" s="162" t="str">
        <f t="shared" si="60"/>
        <v>N/A</v>
      </c>
      <c r="W397" s="156" t="e">
        <f>VLOOKUP($E397,'Calc 1 - Scaling (Ins,Bank)'!$A:$W,20,FALSE)</f>
        <v>#N/A</v>
      </c>
      <c r="X397" s="160" t="str">
        <f>IFERROR(VLOOKUP($E397,'Calc 1 - Scaling (Ins,Bank)'!$A:$W,21+IF(W397="Revenue",1,IF(W397="Carrying Value",2,0)),FALSE),"N/A")</f>
        <v>N/A</v>
      </c>
      <c r="Y397" s="161" t="str">
        <f t="shared" si="61"/>
        <v>N/A</v>
      </c>
      <c r="Z397" s="162" t="str">
        <f t="shared" si="62"/>
        <v>N/A</v>
      </c>
      <c r="AP397" s="3"/>
    </row>
    <row r="398" spans="1:42" x14ac:dyDescent="0.2">
      <c r="A398" s="68">
        <f t="shared" si="54"/>
        <v>341</v>
      </c>
      <c r="B398" s="154">
        <f>'Input 2 - Inventory'!C348</f>
        <v>0</v>
      </c>
      <c r="C398" s="155">
        <f>'Input 2 - Inventory'!E348</f>
        <v>0</v>
      </c>
      <c r="D398" s="155" t="str">
        <f>IF(OR(LEFT(E398,5)= "Asset",LEFT(E398,5)="Other"),"N/A",'Input 1 - Schedule 1'!B350 &amp; " (Ins/Bank)")</f>
        <v xml:space="preserve"> (Ins/Bank)</v>
      </c>
      <c r="E398" s="156">
        <f>'Input 2 - Inventory'!F348</f>
        <v>0</v>
      </c>
      <c r="F398" s="157">
        <f>'Input 1 - Schedule 1'!AH350</f>
        <v>0</v>
      </c>
      <c r="G398" s="157">
        <f>'Input 2 - Inventory'!R348</f>
        <v>0</v>
      </c>
      <c r="H398" s="157">
        <f>'Input 2 - Inventory'!AG348</f>
        <v>0</v>
      </c>
      <c r="I398" s="158">
        <f>'Input 2 - Inventory'!L348</f>
        <v>0</v>
      </c>
      <c r="J398" s="159">
        <f>'Input 2 - Inventory'!AA348</f>
        <v>0</v>
      </c>
      <c r="K398" s="156" t="e">
        <f>VLOOKUP($E398,'Calc 1 - Scaling (Ins,Bank)'!$A:$W,8,FALSE)</f>
        <v>#N/A</v>
      </c>
      <c r="L398" s="160" t="str">
        <f>IFERROR(VLOOKUP($E398,'Calc 1 - Scaling (Ins,Bank)'!$A:$W,9+IF($K398="Revenue",1,IF(K398="Carrying Value",2,0)),FALSE),"N/A")</f>
        <v>N/A</v>
      </c>
      <c r="M398" s="161" t="str">
        <f t="shared" si="55"/>
        <v>N/A</v>
      </c>
      <c r="N398" s="162" t="str">
        <f t="shared" si="56"/>
        <v>N/A</v>
      </c>
      <c r="O398" s="156" t="e">
        <f>VLOOKUP($E398,'Calc 1 - Scaling (Ins,Bank)'!$A:$W,12,FALSE)</f>
        <v>#N/A</v>
      </c>
      <c r="P398" s="160" t="str">
        <f>IFERROR(VLOOKUP($E398,'Calc 1 - Scaling (Ins,Bank)'!$A:$W,13+IF(O398="Revenue",1,IF(O398="Carrying Value",2,0)),FALSE),"N/A")</f>
        <v>N/A</v>
      </c>
      <c r="Q398" s="161" t="str">
        <f t="shared" si="57"/>
        <v>N/A</v>
      </c>
      <c r="R398" s="162" t="str">
        <f t="shared" si="58"/>
        <v>N/A</v>
      </c>
      <c r="S398" s="156" t="e">
        <f>VLOOKUP($E398,'Calc 1 - Scaling (Ins,Bank)'!$A:$W,16,FALSE)</f>
        <v>#N/A</v>
      </c>
      <c r="T398" s="160" t="str">
        <f>IFERROR(VLOOKUP($E398,'Calc 1 - Scaling (Ins,Bank)'!$A:$W,17+IF(S398="Revenue",1,IF(S398="Carrying Value",2,0)),FALSE),"N/A")</f>
        <v>N/A</v>
      </c>
      <c r="U398" s="161" t="str">
        <f t="shared" si="59"/>
        <v>N/A</v>
      </c>
      <c r="V398" s="162" t="str">
        <f t="shared" si="60"/>
        <v>N/A</v>
      </c>
      <c r="W398" s="156" t="e">
        <f>VLOOKUP($E398,'Calc 1 - Scaling (Ins,Bank)'!$A:$W,20,FALSE)</f>
        <v>#N/A</v>
      </c>
      <c r="X398" s="160" t="str">
        <f>IFERROR(VLOOKUP($E398,'Calc 1 - Scaling (Ins,Bank)'!$A:$W,21+IF(W398="Revenue",1,IF(W398="Carrying Value",2,0)),FALSE),"N/A")</f>
        <v>N/A</v>
      </c>
      <c r="Y398" s="161" t="str">
        <f t="shared" si="61"/>
        <v>N/A</v>
      </c>
      <c r="Z398" s="162" t="str">
        <f t="shared" si="62"/>
        <v>N/A</v>
      </c>
      <c r="AP398" s="3"/>
    </row>
    <row r="399" spans="1:42" x14ac:dyDescent="0.2">
      <c r="A399" s="68">
        <f t="shared" si="54"/>
        <v>342</v>
      </c>
      <c r="B399" s="154">
        <f>'Input 2 - Inventory'!C349</f>
        <v>0</v>
      </c>
      <c r="C399" s="155">
        <f>'Input 2 - Inventory'!E349</f>
        <v>0</v>
      </c>
      <c r="D399" s="155" t="str">
        <f>IF(OR(LEFT(E399,5)= "Asset",LEFT(E399,5)="Other"),"N/A",'Input 1 - Schedule 1'!B351 &amp; " (Ins/Bank)")</f>
        <v xml:space="preserve"> (Ins/Bank)</v>
      </c>
      <c r="E399" s="156">
        <f>'Input 2 - Inventory'!F349</f>
        <v>0</v>
      </c>
      <c r="F399" s="157">
        <f>'Input 1 - Schedule 1'!AH351</f>
        <v>0</v>
      </c>
      <c r="G399" s="157">
        <f>'Input 2 - Inventory'!R349</f>
        <v>0</v>
      </c>
      <c r="H399" s="157">
        <f>'Input 2 - Inventory'!AG349</f>
        <v>0</v>
      </c>
      <c r="I399" s="158">
        <f>'Input 2 - Inventory'!L349</f>
        <v>0</v>
      </c>
      <c r="J399" s="159">
        <f>'Input 2 - Inventory'!AA349</f>
        <v>0</v>
      </c>
      <c r="K399" s="156" t="e">
        <f>VLOOKUP($E399,'Calc 1 - Scaling (Ins,Bank)'!$A:$W,8,FALSE)</f>
        <v>#N/A</v>
      </c>
      <c r="L399" s="160" t="str">
        <f>IFERROR(VLOOKUP($E399,'Calc 1 - Scaling (Ins,Bank)'!$A:$W,9+IF($K399="Revenue",1,IF(K399="Carrying Value",2,0)),FALSE),"N/A")</f>
        <v>N/A</v>
      </c>
      <c r="M399" s="161" t="str">
        <f t="shared" si="55"/>
        <v>N/A</v>
      </c>
      <c r="N399" s="162" t="str">
        <f t="shared" si="56"/>
        <v>N/A</v>
      </c>
      <c r="O399" s="156" t="e">
        <f>VLOOKUP($E399,'Calc 1 - Scaling (Ins,Bank)'!$A:$W,12,FALSE)</f>
        <v>#N/A</v>
      </c>
      <c r="P399" s="160" t="str">
        <f>IFERROR(VLOOKUP($E399,'Calc 1 - Scaling (Ins,Bank)'!$A:$W,13+IF(O399="Revenue",1,IF(O399="Carrying Value",2,0)),FALSE),"N/A")</f>
        <v>N/A</v>
      </c>
      <c r="Q399" s="161" t="str">
        <f t="shared" si="57"/>
        <v>N/A</v>
      </c>
      <c r="R399" s="162" t="str">
        <f t="shared" si="58"/>
        <v>N/A</v>
      </c>
      <c r="S399" s="156" t="e">
        <f>VLOOKUP($E399,'Calc 1 - Scaling (Ins,Bank)'!$A:$W,16,FALSE)</f>
        <v>#N/A</v>
      </c>
      <c r="T399" s="160" t="str">
        <f>IFERROR(VLOOKUP($E399,'Calc 1 - Scaling (Ins,Bank)'!$A:$W,17+IF(S399="Revenue",1,IF(S399="Carrying Value",2,0)),FALSE),"N/A")</f>
        <v>N/A</v>
      </c>
      <c r="U399" s="161" t="str">
        <f t="shared" si="59"/>
        <v>N/A</v>
      </c>
      <c r="V399" s="162" t="str">
        <f t="shared" si="60"/>
        <v>N/A</v>
      </c>
      <c r="W399" s="156" t="e">
        <f>VLOOKUP($E399,'Calc 1 - Scaling (Ins,Bank)'!$A:$W,20,FALSE)</f>
        <v>#N/A</v>
      </c>
      <c r="X399" s="160" t="str">
        <f>IFERROR(VLOOKUP($E399,'Calc 1 - Scaling (Ins,Bank)'!$A:$W,21+IF(W399="Revenue",1,IF(W399="Carrying Value",2,0)),FALSE),"N/A")</f>
        <v>N/A</v>
      </c>
      <c r="Y399" s="161" t="str">
        <f t="shared" si="61"/>
        <v>N/A</v>
      </c>
      <c r="Z399" s="162" t="str">
        <f t="shared" si="62"/>
        <v>N/A</v>
      </c>
      <c r="AP399" s="3"/>
    </row>
    <row r="400" spans="1:42" x14ac:dyDescent="0.2">
      <c r="A400" s="68">
        <f t="shared" si="54"/>
        <v>343</v>
      </c>
      <c r="B400" s="154">
        <f>'Input 2 - Inventory'!C350</f>
        <v>0</v>
      </c>
      <c r="C400" s="155">
        <f>'Input 2 - Inventory'!E350</f>
        <v>0</v>
      </c>
      <c r="D400" s="155" t="str">
        <f>IF(OR(LEFT(E400,5)= "Asset",LEFT(E400,5)="Other"),"N/A",'Input 1 - Schedule 1'!B352 &amp; " (Ins/Bank)")</f>
        <v xml:space="preserve"> (Ins/Bank)</v>
      </c>
      <c r="E400" s="156">
        <f>'Input 2 - Inventory'!F350</f>
        <v>0</v>
      </c>
      <c r="F400" s="157">
        <f>'Input 1 - Schedule 1'!AH352</f>
        <v>0</v>
      </c>
      <c r="G400" s="157">
        <f>'Input 2 - Inventory'!R350</f>
        <v>0</v>
      </c>
      <c r="H400" s="157">
        <f>'Input 2 - Inventory'!AG350</f>
        <v>0</v>
      </c>
      <c r="I400" s="158">
        <f>'Input 2 - Inventory'!L350</f>
        <v>0</v>
      </c>
      <c r="J400" s="159">
        <f>'Input 2 - Inventory'!AA350</f>
        <v>0</v>
      </c>
      <c r="K400" s="156" t="e">
        <f>VLOOKUP($E400,'Calc 1 - Scaling (Ins,Bank)'!$A:$W,8,FALSE)</f>
        <v>#N/A</v>
      </c>
      <c r="L400" s="160" t="str">
        <f>IFERROR(VLOOKUP($E400,'Calc 1 - Scaling (Ins,Bank)'!$A:$W,9+IF($K400="Revenue",1,IF(K400="Carrying Value",2,0)),FALSE),"N/A")</f>
        <v>N/A</v>
      </c>
      <c r="M400" s="161" t="str">
        <f t="shared" si="55"/>
        <v>N/A</v>
      </c>
      <c r="N400" s="162" t="str">
        <f t="shared" si="56"/>
        <v>N/A</v>
      </c>
      <c r="O400" s="156" t="e">
        <f>VLOOKUP($E400,'Calc 1 - Scaling (Ins,Bank)'!$A:$W,12,FALSE)</f>
        <v>#N/A</v>
      </c>
      <c r="P400" s="160" t="str">
        <f>IFERROR(VLOOKUP($E400,'Calc 1 - Scaling (Ins,Bank)'!$A:$W,13+IF(O400="Revenue",1,IF(O400="Carrying Value",2,0)),FALSE),"N/A")</f>
        <v>N/A</v>
      </c>
      <c r="Q400" s="161" t="str">
        <f t="shared" si="57"/>
        <v>N/A</v>
      </c>
      <c r="R400" s="162" t="str">
        <f t="shared" si="58"/>
        <v>N/A</v>
      </c>
      <c r="S400" s="156" t="e">
        <f>VLOOKUP($E400,'Calc 1 - Scaling (Ins,Bank)'!$A:$W,16,FALSE)</f>
        <v>#N/A</v>
      </c>
      <c r="T400" s="160" t="str">
        <f>IFERROR(VLOOKUP($E400,'Calc 1 - Scaling (Ins,Bank)'!$A:$W,17+IF(S400="Revenue",1,IF(S400="Carrying Value",2,0)),FALSE),"N/A")</f>
        <v>N/A</v>
      </c>
      <c r="U400" s="161" t="str">
        <f t="shared" si="59"/>
        <v>N/A</v>
      </c>
      <c r="V400" s="162" t="str">
        <f t="shared" si="60"/>
        <v>N/A</v>
      </c>
      <c r="W400" s="156" t="e">
        <f>VLOOKUP($E400,'Calc 1 - Scaling (Ins,Bank)'!$A:$W,20,FALSE)</f>
        <v>#N/A</v>
      </c>
      <c r="X400" s="160" t="str">
        <f>IFERROR(VLOOKUP($E400,'Calc 1 - Scaling (Ins,Bank)'!$A:$W,21+IF(W400="Revenue",1,IF(W400="Carrying Value",2,0)),FALSE),"N/A")</f>
        <v>N/A</v>
      </c>
      <c r="Y400" s="161" t="str">
        <f t="shared" si="61"/>
        <v>N/A</v>
      </c>
      <c r="Z400" s="162" t="str">
        <f t="shared" si="62"/>
        <v>N/A</v>
      </c>
      <c r="AP400" s="3"/>
    </row>
    <row r="401" spans="1:42" x14ac:dyDescent="0.2">
      <c r="A401" s="68">
        <f t="shared" si="54"/>
        <v>344</v>
      </c>
      <c r="B401" s="154">
        <f>'Input 2 - Inventory'!C351</f>
        <v>0</v>
      </c>
      <c r="C401" s="155">
        <f>'Input 2 - Inventory'!E351</f>
        <v>0</v>
      </c>
      <c r="D401" s="155" t="str">
        <f>IF(OR(LEFT(E401,5)= "Asset",LEFT(E401,5)="Other"),"N/A",'Input 1 - Schedule 1'!B353 &amp; " (Ins/Bank)")</f>
        <v xml:space="preserve"> (Ins/Bank)</v>
      </c>
      <c r="E401" s="156">
        <f>'Input 2 - Inventory'!F351</f>
        <v>0</v>
      </c>
      <c r="F401" s="157">
        <f>'Input 1 - Schedule 1'!AH353</f>
        <v>0</v>
      </c>
      <c r="G401" s="157">
        <f>'Input 2 - Inventory'!R351</f>
        <v>0</v>
      </c>
      <c r="H401" s="157">
        <f>'Input 2 - Inventory'!AG351</f>
        <v>0</v>
      </c>
      <c r="I401" s="158">
        <f>'Input 2 - Inventory'!L351</f>
        <v>0</v>
      </c>
      <c r="J401" s="159">
        <f>'Input 2 - Inventory'!AA351</f>
        <v>0</v>
      </c>
      <c r="K401" s="156" t="e">
        <f>VLOOKUP($E401,'Calc 1 - Scaling (Ins,Bank)'!$A:$W,8,FALSE)</f>
        <v>#N/A</v>
      </c>
      <c r="L401" s="160" t="str">
        <f>IFERROR(VLOOKUP($E401,'Calc 1 - Scaling (Ins,Bank)'!$A:$W,9+IF($K401="Revenue",1,IF(K401="Carrying Value",2,0)),FALSE),"N/A")</f>
        <v>N/A</v>
      </c>
      <c r="M401" s="161" t="str">
        <f t="shared" si="55"/>
        <v>N/A</v>
      </c>
      <c r="N401" s="162" t="str">
        <f t="shared" si="56"/>
        <v>N/A</v>
      </c>
      <c r="O401" s="156" t="e">
        <f>VLOOKUP($E401,'Calc 1 - Scaling (Ins,Bank)'!$A:$W,12,FALSE)</f>
        <v>#N/A</v>
      </c>
      <c r="P401" s="160" t="str">
        <f>IFERROR(VLOOKUP($E401,'Calc 1 - Scaling (Ins,Bank)'!$A:$W,13+IF(O401="Revenue",1,IF(O401="Carrying Value",2,0)),FALSE),"N/A")</f>
        <v>N/A</v>
      </c>
      <c r="Q401" s="161" t="str">
        <f t="shared" si="57"/>
        <v>N/A</v>
      </c>
      <c r="R401" s="162" t="str">
        <f t="shared" si="58"/>
        <v>N/A</v>
      </c>
      <c r="S401" s="156" t="e">
        <f>VLOOKUP($E401,'Calc 1 - Scaling (Ins,Bank)'!$A:$W,16,FALSE)</f>
        <v>#N/A</v>
      </c>
      <c r="T401" s="160" t="str">
        <f>IFERROR(VLOOKUP($E401,'Calc 1 - Scaling (Ins,Bank)'!$A:$W,17+IF(S401="Revenue",1,IF(S401="Carrying Value",2,0)),FALSE),"N/A")</f>
        <v>N/A</v>
      </c>
      <c r="U401" s="161" t="str">
        <f t="shared" si="59"/>
        <v>N/A</v>
      </c>
      <c r="V401" s="162" t="str">
        <f t="shared" si="60"/>
        <v>N/A</v>
      </c>
      <c r="W401" s="156" t="e">
        <f>VLOOKUP($E401,'Calc 1 - Scaling (Ins,Bank)'!$A:$W,20,FALSE)</f>
        <v>#N/A</v>
      </c>
      <c r="X401" s="160" t="str">
        <f>IFERROR(VLOOKUP($E401,'Calc 1 - Scaling (Ins,Bank)'!$A:$W,21+IF(W401="Revenue",1,IF(W401="Carrying Value",2,0)),FALSE),"N/A")</f>
        <v>N/A</v>
      </c>
      <c r="Y401" s="161" t="str">
        <f t="shared" si="61"/>
        <v>N/A</v>
      </c>
      <c r="Z401" s="162" t="str">
        <f t="shared" si="62"/>
        <v>N/A</v>
      </c>
      <c r="AP401" s="3"/>
    </row>
    <row r="402" spans="1:42" x14ac:dyDescent="0.2">
      <c r="A402" s="68">
        <f t="shared" si="54"/>
        <v>345</v>
      </c>
      <c r="B402" s="154">
        <f>'Input 2 - Inventory'!C352</f>
        <v>0</v>
      </c>
      <c r="C402" s="155">
        <f>'Input 2 - Inventory'!E352</f>
        <v>0</v>
      </c>
      <c r="D402" s="155" t="str">
        <f>IF(OR(LEFT(E402,5)= "Asset",LEFT(E402,5)="Other"),"N/A",'Input 1 - Schedule 1'!B354 &amp; " (Ins/Bank)")</f>
        <v xml:space="preserve"> (Ins/Bank)</v>
      </c>
      <c r="E402" s="156">
        <f>'Input 2 - Inventory'!F352</f>
        <v>0</v>
      </c>
      <c r="F402" s="157">
        <f>'Input 1 - Schedule 1'!AH354</f>
        <v>0</v>
      </c>
      <c r="G402" s="157">
        <f>'Input 2 - Inventory'!R352</f>
        <v>0</v>
      </c>
      <c r="H402" s="157">
        <f>'Input 2 - Inventory'!AG352</f>
        <v>0</v>
      </c>
      <c r="I402" s="158">
        <f>'Input 2 - Inventory'!L352</f>
        <v>0</v>
      </c>
      <c r="J402" s="159">
        <f>'Input 2 - Inventory'!AA352</f>
        <v>0</v>
      </c>
      <c r="K402" s="156" t="e">
        <f>VLOOKUP($E402,'Calc 1 - Scaling (Ins,Bank)'!$A:$W,8,FALSE)</f>
        <v>#N/A</v>
      </c>
      <c r="L402" s="160" t="str">
        <f>IFERROR(VLOOKUP($E402,'Calc 1 - Scaling (Ins,Bank)'!$A:$W,9+IF($K402="Revenue",1,IF(K402="Carrying Value",2,0)),FALSE),"N/A")</f>
        <v>N/A</v>
      </c>
      <c r="M402" s="161" t="str">
        <f t="shared" si="55"/>
        <v>N/A</v>
      </c>
      <c r="N402" s="162" t="str">
        <f t="shared" si="56"/>
        <v>N/A</v>
      </c>
      <c r="O402" s="156" t="e">
        <f>VLOOKUP($E402,'Calc 1 - Scaling (Ins,Bank)'!$A:$W,12,FALSE)</f>
        <v>#N/A</v>
      </c>
      <c r="P402" s="160" t="str">
        <f>IFERROR(VLOOKUP($E402,'Calc 1 - Scaling (Ins,Bank)'!$A:$W,13+IF(O402="Revenue",1,IF(O402="Carrying Value",2,0)),FALSE),"N/A")</f>
        <v>N/A</v>
      </c>
      <c r="Q402" s="161" t="str">
        <f t="shared" si="57"/>
        <v>N/A</v>
      </c>
      <c r="R402" s="162" t="str">
        <f t="shared" si="58"/>
        <v>N/A</v>
      </c>
      <c r="S402" s="156" t="e">
        <f>VLOOKUP($E402,'Calc 1 - Scaling (Ins,Bank)'!$A:$W,16,FALSE)</f>
        <v>#N/A</v>
      </c>
      <c r="T402" s="160" t="str">
        <f>IFERROR(VLOOKUP($E402,'Calc 1 - Scaling (Ins,Bank)'!$A:$W,17+IF(S402="Revenue",1,IF(S402="Carrying Value",2,0)),FALSE),"N/A")</f>
        <v>N/A</v>
      </c>
      <c r="U402" s="161" t="str">
        <f t="shared" si="59"/>
        <v>N/A</v>
      </c>
      <c r="V402" s="162" t="str">
        <f t="shared" si="60"/>
        <v>N/A</v>
      </c>
      <c r="W402" s="156" t="e">
        <f>VLOOKUP($E402,'Calc 1 - Scaling (Ins,Bank)'!$A:$W,20,FALSE)</f>
        <v>#N/A</v>
      </c>
      <c r="X402" s="160" t="str">
        <f>IFERROR(VLOOKUP($E402,'Calc 1 - Scaling (Ins,Bank)'!$A:$W,21+IF(W402="Revenue",1,IF(W402="Carrying Value",2,0)),FALSE),"N/A")</f>
        <v>N/A</v>
      </c>
      <c r="Y402" s="161" t="str">
        <f t="shared" si="61"/>
        <v>N/A</v>
      </c>
      <c r="Z402" s="162" t="str">
        <f t="shared" si="62"/>
        <v>N/A</v>
      </c>
      <c r="AP402" s="3"/>
    </row>
    <row r="403" spans="1:42" x14ac:dyDescent="0.2">
      <c r="A403" s="68">
        <f t="shared" si="54"/>
        <v>346</v>
      </c>
      <c r="B403" s="154">
        <f>'Input 2 - Inventory'!C353</f>
        <v>0</v>
      </c>
      <c r="C403" s="155">
        <f>'Input 2 - Inventory'!E353</f>
        <v>0</v>
      </c>
      <c r="D403" s="155" t="str">
        <f>IF(OR(LEFT(E403,5)= "Asset",LEFT(E403,5)="Other"),"N/A",'Input 1 - Schedule 1'!B355 &amp; " (Ins/Bank)")</f>
        <v xml:space="preserve"> (Ins/Bank)</v>
      </c>
      <c r="E403" s="156">
        <f>'Input 2 - Inventory'!F353</f>
        <v>0</v>
      </c>
      <c r="F403" s="157">
        <f>'Input 1 - Schedule 1'!AH355</f>
        <v>0</v>
      </c>
      <c r="G403" s="157">
        <f>'Input 2 - Inventory'!R353</f>
        <v>0</v>
      </c>
      <c r="H403" s="157">
        <f>'Input 2 - Inventory'!AG353</f>
        <v>0</v>
      </c>
      <c r="I403" s="158">
        <f>'Input 2 - Inventory'!L353</f>
        <v>0</v>
      </c>
      <c r="J403" s="159">
        <f>'Input 2 - Inventory'!AA353</f>
        <v>0</v>
      </c>
      <c r="K403" s="156" t="e">
        <f>VLOOKUP($E403,'Calc 1 - Scaling (Ins,Bank)'!$A:$W,8,FALSE)</f>
        <v>#N/A</v>
      </c>
      <c r="L403" s="160" t="str">
        <f>IFERROR(VLOOKUP($E403,'Calc 1 - Scaling (Ins,Bank)'!$A:$W,9+IF($K403="Revenue",1,IF(K403="Carrying Value",2,0)),FALSE),"N/A")</f>
        <v>N/A</v>
      </c>
      <c r="M403" s="161" t="str">
        <f t="shared" si="55"/>
        <v>N/A</v>
      </c>
      <c r="N403" s="162" t="str">
        <f t="shared" si="56"/>
        <v>N/A</v>
      </c>
      <c r="O403" s="156" t="e">
        <f>VLOOKUP($E403,'Calc 1 - Scaling (Ins,Bank)'!$A:$W,12,FALSE)</f>
        <v>#N/A</v>
      </c>
      <c r="P403" s="160" t="str">
        <f>IFERROR(VLOOKUP($E403,'Calc 1 - Scaling (Ins,Bank)'!$A:$W,13+IF(O403="Revenue",1,IF(O403="Carrying Value",2,0)),FALSE),"N/A")</f>
        <v>N/A</v>
      </c>
      <c r="Q403" s="161" t="str">
        <f t="shared" si="57"/>
        <v>N/A</v>
      </c>
      <c r="R403" s="162" t="str">
        <f t="shared" si="58"/>
        <v>N/A</v>
      </c>
      <c r="S403" s="156" t="e">
        <f>VLOOKUP($E403,'Calc 1 - Scaling (Ins,Bank)'!$A:$W,16,FALSE)</f>
        <v>#N/A</v>
      </c>
      <c r="T403" s="160" t="str">
        <f>IFERROR(VLOOKUP($E403,'Calc 1 - Scaling (Ins,Bank)'!$A:$W,17+IF(S403="Revenue",1,IF(S403="Carrying Value",2,0)),FALSE),"N/A")</f>
        <v>N/A</v>
      </c>
      <c r="U403" s="161" t="str">
        <f t="shared" si="59"/>
        <v>N/A</v>
      </c>
      <c r="V403" s="162" t="str">
        <f t="shared" si="60"/>
        <v>N/A</v>
      </c>
      <c r="W403" s="156" t="e">
        <f>VLOOKUP($E403,'Calc 1 - Scaling (Ins,Bank)'!$A:$W,20,FALSE)</f>
        <v>#N/A</v>
      </c>
      <c r="X403" s="160" t="str">
        <f>IFERROR(VLOOKUP($E403,'Calc 1 - Scaling (Ins,Bank)'!$A:$W,21+IF(W403="Revenue",1,IF(W403="Carrying Value",2,0)),FALSE),"N/A")</f>
        <v>N/A</v>
      </c>
      <c r="Y403" s="161" t="str">
        <f t="shared" si="61"/>
        <v>N/A</v>
      </c>
      <c r="Z403" s="162" t="str">
        <f t="shared" si="62"/>
        <v>N/A</v>
      </c>
      <c r="AP403" s="3"/>
    </row>
    <row r="404" spans="1:42" x14ac:dyDescent="0.2">
      <c r="A404" s="68">
        <f t="shared" si="54"/>
        <v>347</v>
      </c>
      <c r="B404" s="154">
        <f>'Input 2 - Inventory'!C354</f>
        <v>0</v>
      </c>
      <c r="C404" s="155">
        <f>'Input 2 - Inventory'!E354</f>
        <v>0</v>
      </c>
      <c r="D404" s="155" t="str">
        <f>IF(OR(LEFT(E404,5)= "Asset",LEFT(E404,5)="Other"),"N/A",'Input 1 - Schedule 1'!B356 &amp; " (Ins/Bank)")</f>
        <v xml:space="preserve"> (Ins/Bank)</v>
      </c>
      <c r="E404" s="156">
        <f>'Input 2 - Inventory'!F354</f>
        <v>0</v>
      </c>
      <c r="F404" s="157">
        <f>'Input 1 - Schedule 1'!AH356</f>
        <v>0</v>
      </c>
      <c r="G404" s="157">
        <f>'Input 2 - Inventory'!R354</f>
        <v>0</v>
      </c>
      <c r="H404" s="157">
        <f>'Input 2 - Inventory'!AG354</f>
        <v>0</v>
      </c>
      <c r="I404" s="158">
        <f>'Input 2 - Inventory'!L354</f>
        <v>0</v>
      </c>
      <c r="J404" s="159">
        <f>'Input 2 - Inventory'!AA354</f>
        <v>0</v>
      </c>
      <c r="K404" s="156" t="e">
        <f>VLOOKUP($E404,'Calc 1 - Scaling (Ins,Bank)'!$A:$W,8,FALSE)</f>
        <v>#N/A</v>
      </c>
      <c r="L404" s="160" t="str">
        <f>IFERROR(VLOOKUP($E404,'Calc 1 - Scaling (Ins,Bank)'!$A:$W,9+IF($K404="Revenue",1,IF(K404="Carrying Value",2,0)),FALSE),"N/A")</f>
        <v>N/A</v>
      </c>
      <c r="M404" s="161" t="str">
        <f t="shared" si="55"/>
        <v>N/A</v>
      </c>
      <c r="N404" s="162" t="str">
        <f t="shared" si="56"/>
        <v>N/A</v>
      </c>
      <c r="O404" s="156" t="e">
        <f>VLOOKUP($E404,'Calc 1 - Scaling (Ins,Bank)'!$A:$W,12,FALSE)</f>
        <v>#N/A</v>
      </c>
      <c r="P404" s="160" t="str">
        <f>IFERROR(VLOOKUP($E404,'Calc 1 - Scaling (Ins,Bank)'!$A:$W,13+IF(O404="Revenue",1,IF(O404="Carrying Value",2,0)),FALSE),"N/A")</f>
        <v>N/A</v>
      </c>
      <c r="Q404" s="161" t="str">
        <f t="shared" si="57"/>
        <v>N/A</v>
      </c>
      <c r="R404" s="162" t="str">
        <f t="shared" si="58"/>
        <v>N/A</v>
      </c>
      <c r="S404" s="156" t="e">
        <f>VLOOKUP($E404,'Calc 1 - Scaling (Ins,Bank)'!$A:$W,16,FALSE)</f>
        <v>#N/A</v>
      </c>
      <c r="T404" s="160" t="str">
        <f>IFERROR(VLOOKUP($E404,'Calc 1 - Scaling (Ins,Bank)'!$A:$W,17+IF(S404="Revenue",1,IF(S404="Carrying Value",2,0)),FALSE),"N/A")</f>
        <v>N/A</v>
      </c>
      <c r="U404" s="161" t="str">
        <f t="shared" si="59"/>
        <v>N/A</v>
      </c>
      <c r="V404" s="162" t="str">
        <f t="shared" si="60"/>
        <v>N/A</v>
      </c>
      <c r="W404" s="156" t="e">
        <f>VLOOKUP($E404,'Calc 1 - Scaling (Ins,Bank)'!$A:$W,20,FALSE)</f>
        <v>#N/A</v>
      </c>
      <c r="X404" s="160" t="str">
        <f>IFERROR(VLOOKUP($E404,'Calc 1 - Scaling (Ins,Bank)'!$A:$W,21+IF(W404="Revenue",1,IF(W404="Carrying Value",2,0)),FALSE),"N/A")</f>
        <v>N/A</v>
      </c>
      <c r="Y404" s="161" t="str">
        <f t="shared" si="61"/>
        <v>N/A</v>
      </c>
      <c r="Z404" s="162" t="str">
        <f t="shared" si="62"/>
        <v>N/A</v>
      </c>
      <c r="AP404" s="3"/>
    </row>
    <row r="405" spans="1:42" x14ac:dyDescent="0.2">
      <c r="A405" s="68">
        <f t="shared" si="54"/>
        <v>348</v>
      </c>
      <c r="B405" s="154">
        <f>'Input 2 - Inventory'!C355</f>
        <v>0</v>
      </c>
      <c r="C405" s="155">
        <f>'Input 2 - Inventory'!E355</f>
        <v>0</v>
      </c>
      <c r="D405" s="155" t="str">
        <f>IF(OR(LEFT(E405,5)= "Asset",LEFT(E405,5)="Other"),"N/A",'Input 1 - Schedule 1'!B357 &amp; " (Ins/Bank)")</f>
        <v xml:space="preserve"> (Ins/Bank)</v>
      </c>
      <c r="E405" s="156">
        <f>'Input 2 - Inventory'!F355</f>
        <v>0</v>
      </c>
      <c r="F405" s="157">
        <f>'Input 1 - Schedule 1'!AH357</f>
        <v>0</v>
      </c>
      <c r="G405" s="157">
        <f>'Input 2 - Inventory'!R355</f>
        <v>0</v>
      </c>
      <c r="H405" s="157">
        <f>'Input 2 - Inventory'!AG355</f>
        <v>0</v>
      </c>
      <c r="I405" s="158">
        <f>'Input 2 - Inventory'!L355</f>
        <v>0</v>
      </c>
      <c r="J405" s="159">
        <f>'Input 2 - Inventory'!AA355</f>
        <v>0</v>
      </c>
      <c r="K405" s="156" t="e">
        <f>VLOOKUP($E405,'Calc 1 - Scaling (Ins,Bank)'!$A:$W,8,FALSE)</f>
        <v>#N/A</v>
      </c>
      <c r="L405" s="160" t="str">
        <f>IFERROR(VLOOKUP($E405,'Calc 1 - Scaling (Ins,Bank)'!$A:$W,9+IF($K405="Revenue",1,IF(K405="Carrying Value",2,0)),FALSE),"N/A")</f>
        <v>N/A</v>
      </c>
      <c r="M405" s="161" t="str">
        <f t="shared" si="55"/>
        <v>N/A</v>
      </c>
      <c r="N405" s="162" t="str">
        <f t="shared" si="56"/>
        <v>N/A</v>
      </c>
      <c r="O405" s="156" t="e">
        <f>VLOOKUP($E405,'Calc 1 - Scaling (Ins,Bank)'!$A:$W,12,FALSE)</f>
        <v>#N/A</v>
      </c>
      <c r="P405" s="160" t="str">
        <f>IFERROR(VLOOKUP($E405,'Calc 1 - Scaling (Ins,Bank)'!$A:$W,13+IF(O405="Revenue",1,IF(O405="Carrying Value",2,0)),FALSE),"N/A")</f>
        <v>N/A</v>
      </c>
      <c r="Q405" s="161" t="str">
        <f t="shared" si="57"/>
        <v>N/A</v>
      </c>
      <c r="R405" s="162" t="str">
        <f t="shared" si="58"/>
        <v>N/A</v>
      </c>
      <c r="S405" s="156" t="e">
        <f>VLOOKUP($E405,'Calc 1 - Scaling (Ins,Bank)'!$A:$W,16,FALSE)</f>
        <v>#N/A</v>
      </c>
      <c r="T405" s="160" t="str">
        <f>IFERROR(VLOOKUP($E405,'Calc 1 - Scaling (Ins,Bank)'!$A:$W,17+IF(S405="Revenue",1,IF(S405="Carrying Value",2,0)),FALSE),"N/A")</f>
        <v>N/A</v>
      </c>
      <c r="U405" s="161" t="str">
        <f t="shared" si="59"/>
        <v>N/A</v>
      </c>
      <c r="V405" s="162" t="str">
        <f t="shared" si="60"/>
        <v>N/A</v>
      </c>
      <c r="W405" s="156" t="e">
        <f>VLOOKUP($E405,'Calc 1 - Scaling (Ins,Bank)'!$A:$W,20,FALSE)</f>
        <v>#N/A</v>
      </c>
      <c r="X405" s="160" t="str">
        <f>IFERROR(VLOOKUP($E405,'Calc 1 - Scaling (Ins,Bank)'!$A:$W,21+IF(W405="Revenue",1,IF(W405="Carrying Value",2,0)),FALSE),"N/A")</f>
        <v>N/A</v>
      </c>
      <c r="Y405" s="161" t="str">
        <f t="shared" si="61"/>
        <v>N/A</v>
      </c>
      <c r="Z405" s="162" t="str">
        <f t="shared" si="62"/>
        <v>N/A</v>
      </c>
      <c r="AP405" s="3"/>
    </row>
    <row r="406" spans="1:42" x14ac:dyDescent="0.2">
      <c r="A406" s="68">
        <f t="shared" si="54"/>
        <v>349</v>
      </c>
      <c r="B406" s="154">
        <f>'Input 2 - Inventory'!C356</f>
        <v>0</v>
      </c>
      <c r="C406" s="155">
        <f>'Input 2 - Inventory'!E356</f>
        <v>0</v>
      </c>
      <c r="D406" s="155" t="str">
        <f>IF(OR(LEFT(E406,5)= "Asset",LEFT(E406,5)="Other"),"N/A",'Input 1 - Schedule 1'!B358 &amp; " (Ins/Bank)")</f>
        <v xml:space="preserve"> (Ins/Bank)</v>
      </c>
      <c r="E406" s="156">
        <f>'Input 2 - Inventory'!F356</f>
        <v>0</v>
      </c>
      <c r="F406" s="157">
        <f>'Input 1 - Schedule 1'!AH358</f>
        <v>0</v>
      </c>
      <c r="G406" s="157">
        <f>'Input 2 - Inventory'!R356</f>
        <v>0</v>
      </c>
      <c r="H406" s="157">
        <f>'Input 2 - Inventory'!AG356</f>
        <v>0</v>
      </c>
      <c r="I406" s="158">
        <f>'Input 2 - Inventory'!L356</f>
        <v>0</v>
      </c>
      <c r="J406" s="159">
        <f>'Input 2 - Inventory'!AA356</f>
        <v>0</v>
      </c>
      <c r="K406" s="156" t="e">
        <f>VLOOKUP($E406,'Calc 1 - Scaling (Ins,Bank)'!$A:$W,8,FALSE)</f>
        <v>#N/A</v>
      </c>
      <c r="L406" s="160" t="str">
        <f>IFERROR(VLOOKUP($E406,'Calc 1 - Scaling (Ins,Bank)'!$A:$W,9+IF($K406="Revenue",1,IF(K406="Carrying Value",2,0)),FALSE),"N/A")</f>
        <v>N/A</v>
      </c>
      <c r="M406" s="161" t="str">
        <f t="shared" si="55"/>
        <v>N/A</v>
      </c>
      <c r="N406" s="162" t="str">
        <f t="shared" si="56"/>
        <v>N/A</v>
      </c>
      <c r="O406" s="156" t="e">
        <f>VLOOKUP($E406,'Calc 1 - Scaling (Ins,Bank)'!$A:$W,12,FALSE)</f>
        <v>#N/A</v>
      </c>
      <c r="P406" s="160" t="str">
        <f>IFERROR(VLOOKUP($E406,'Calc 1 - Scaling (Ins,Bank)'!$A:$W,13+IF(O406="Revenue",1,IF(O406="Carrying Value",2,0)),FALSE),"N/A")</f>
        <v>N/A</v>
      </c>
      <c r="Q406" s="161" t="str">
        <f t="shared" si="57"/>
        <v>N/A</v>
      </c>
      <c r="R406" s="162" t="str">
        <f t="shared" si="58"/>
        <v>N/A</v>
      </c>
      <c r="S406" s="156" t="e">
        <f>VLOOKUP($E406,'Calc 1 - Scaling (Ins,Bank)'!$A:$W,16,FALSE)</f>
        <v>#N/A</v>
      </c>
      <c r="T406" s="160" t="str">
        <f>IFERROR(VLOOKUP($E406,'Calc 1 - Scaling (Ins,Bank)'!$A:$W,17+IF(S406="Revenue",1,IF(S406="Carrying Value",2,0)),FALSE),"N/A")</f>
        <v>N/A</v>
      </c>
      <c r="U406" s="161" t="str">
        <f t="shared" si="59"/>
        <v>N/A</v>
      </c>
      <c r="V406" s="162" t="str">
        <f t="shared" si="60"/>
        <v>N/A</v>
      </c>
      <c r="W406" s="156" t="e">
        <f>VLOOKUP($E406,'Calc 1 - Scaling (Ins,Bank)'!$A:$W,20,FALSE)</f>
        <v>#N/A</v>
      </c>
      <c r="X406" s="160" t="str">
        <f>IFERROR(VLOOKUP($E406,'Calc 1 - Scaling (Ins,Bank)'!$A:$W,21+IF(W406="Revenue",1,IF(W406="Carrying Value",2,0)),FALSE),"N/A")</f>
        <v>N/A</v>
      </c>
      <c r="Y406" s="161" t="str">
        <f t="shared" si="61"/>
        <v>N/A</v>
      </c>
      <c r="Z406" s="162" t="str">
        <f t="shared" si="62"/>
        <v>N/A</v>
      </c>
      <c r="AP406" s="3"/>
    </row>
    <row r="407" spans="1:42" x14ac:dyDescent="0.2">
      <c r="A407" s="68">
        <f t="shared" si="54"/>
        <v>350</v>
      </c>
      <c r="B407" s="154">
        <f>'Input 2 - Inventory'!C357</f>
        <v>0</v>
      </c>
      <c r="C407" s="155">
        <f>'Input 2 - Inventory'!E357</f>
        <v>0</v>
      </c>
      <c r="D407" s="155" t="str">
        <f>IF(OR(LEFT(E407,5)= "Asset",LEFT(E407,5)="Other"),"N/A",'Input 1 - Schedule 1'!B359 &amp; " (Ins/Bank)")</f>
        <v xml:space="preserve"> (Ins/Bank)</v>
      </c>
      <c r="E407" s="156">
        <f>'Input 2 - Inventory'!F357</f>
        <v>0</v>
      </c>
      <c r="F407" s="157">
        <f>'Input 1 - Schedule 1'!AH359</f>
        <v>0</v>
      </c>
      <c r="G407" s="157">
        <f>'Input 2 - Inventory'!R357</f>
        <v>0</v>
      </c>
      <c r="H407" s="157">
        <f>'Input 2 - Inventory'!AG357</f>
        <v>0</v>
      </c>
      <c r="I407" s="158">
        <f>'Input 2 - Inventory'!L357</f>
        <v>0</v>
      </c>
      <c r="J407" s="159">
        <f>'Input 2 - Inventory'!AA357</f>
        <v>0</v>
      </c>
      <c r="K407" s="156" t="e">
        <f>VLOOKUP($E407,'Calc 1 - Scaling (Ins,Bank)'!$A:$W,8,FALSE)</f>
        <v>#N/A</v>
      </c>
      <c r="L407" s="160" t="str">
        <f>IFERROR(VLOOKUP($E407,'Calc 1 - Scaling (Ins,Bank)'!$A:$W,9+IF($K407="Revenue",1,IF(K407="Carrying Value",2,0)),FALSE),"N/A")</f>
        <v>N/A</v>
      </c>
      <c r="M407" s="161" t="str">
        <f t="shared" si="55"/>
        <v>N/A</v>
      </c>
      <c r="N407" s="162" t="str">
        <f t="shared" si="56"/>
        <v>N/A</v>
      </c>
      <c r="O407" s="156" t="e">
        <f>VLOOKUP($E407,'Calc 1 - Scaling (Ins,Bank)'!$A:$W,12,FALSE)</f>
        <v>#N/A</v>
      </c>
      <c r="P407" s="160" t="str">
        <f>IFERROR(VLOOKUP($E407,'Calc 1 - Scaling (Ins,Bank)'!$A:$W,13+IF(O407="Revenue",1,IF(O407="Carrying Value",2,0)),FALSE),"N/A")</f>
        <v>N/A</v>
      </c>
      <c r="Q407" s="161" t="str">
        <f t="shared" si="57"/>
        <v>N/A</v>
      </c>
      <c r="R407" s="162" t="str">
        <f t="shared" si="58"/>
        <v>N/A</v>
      </c>
      <c r="S407" s="156" t="e">
        <f>VLOOKUP($E407,'Calc 1 - Scaling (Ins,Bank)'!$A:$W,16,FALSE)</f>
        <v>#N/A</v>
      </c>
      <c r="T407" s="160" t="str">
        <f>IFERROR(VLOOKUP($E407,'Calc 1 - Scaling (Ins,Bank)'!$A:$W,17+IF(S407="Revenue",1,IF(S407="Carrying Value",2,0)),FALSE),"N/A")</f>
        <v>N/A</v>
      </c>
      <c r="U407" s="161" t="str">
        <f t="shared" si="59"/>
        <v>N/A</v>
      </c>
      <c r="V407" s="162" t="str">
        <f t="shared" si="60"/>
        <v>N/A</v>
      </c>
      <c r="W407" s="156" t="e">
        <f>VLOOKUP($E407,'Calc 1 - Scaling (Ins,Bank)'!$A:$W,20,FALSE)</f>
        <v>#N/A</v>
      </c>
      <c r="X407" s="160" t="str">
        <f>IFERROR(VLOOKUP($E407,'Calc 1 - Scaling (Ins,Bank)'!$A:$W,21+IF(W407="Revenue",1,IF(W407="Carrying Value",2,0)),FALSE),"N/A")</f>
        <v>N/A</v>
      </c>
      <c r="Y407" s="161" t="str">
        <f t="shared" si="61"/>
        <v>N/A</v>
      </c>
      <c r="Z407" s="162" t="str">
        <f t="shared" si="62"/>
        <v>N/A</v>
      </c>
      <c r="AP407" s="3"/>
    </row>
    <row r="408" spans="1:42" x14ac:dyDescent="0.2">
      <c r="A408" s="68">
        <f t="shared" si="54"/>
        <v>351</v>
      </c>
      <c r="B408" s="154">
        <f>'Input 2 - Inventory'!C358</f>
        <v>0</v>
      </c>
      <c r="C408" s="155">
        <f>'Input 2 - Inventory'!E358</f>
        <v>0</v>
      </c>
      <c r="D408" s="155" t="str">
        <f>IF(OR(LEFT(E408,5)= "Asset",LEFT(E408,5)="Other"),"N/A",'Input 1 - Schedule 1'!B360 &amp; " (Ins/Bank)")</f>
        <v xml:space="preserve"> (Ins/Bank)</v>
      </c>
      <c r="E408" s="156">
        <f>'Input 2 - Inventory'!F358</f>
        <v>0</v>
      </c>
      <c r="F408" s="157">
        <f>'Input 1 - Schedule 1'!AH360</f>
        <v>0</v>
      </c>
      <c r="G408" s="157">
        <f>'Input 2 - Inventory'!R358</f>
        <v>0</v>
      </c>
      <c r="H408" s="157">
        <f>'Input 2 - Inventory'!AG358</f>
        <v>0</v>
      </c>
      <c r="I408" s="158">
        <f>'Input 2 - Inventory'!L358</f>
        <v>0</v>
      </c>
      <c r="J408" s="159">
        <f>'Input 2 - Inventory'!AA358</f>
        <v>0</v>
      </c>
      <c r="K408" s="156" t="e">
        <f>VLOOKUP($E408,'Calc 1 - Scaling (Ins,Bank)'!$A:$W,8,FALSE)</f>
        <v>#N/A</v>
      </c>
      <c r="L408" s="160" t="str">
        <f>IFERROR(VLOOKUP($E408,'Calc 1 - Scaling (Ins,Bank)'!$A:$W,9+IF($K408="Revenue",1,IF(K408="Carrying Value",2,0)),FALSE),"N/A")</f>
        <v>N/A</v>
      </c>
      <c r="M408" s="161" t="str">
        <f t="shared" si="55"/>
        <v>N/A</v>
      </c>
      <c r="N408" s="162" t="str">
        <f t="shared" si="56"/>
        <v>N/A</v>
      </c>
      <c r="O408" s="156" t="e">
        <f>VLOOKUP($E408,'Calc 1 - Scaling (Ins,Bank)'!$A:$W,12,FALSE)</f>
        <v>#N/A</v>
      </c>
      <c r="P408" s="160" t="str">
        <f>IFERROR(VLOOKUP($E408,'Calc 1 - Scaling (Ins,Bank)'!$A:$W,13+IF(O408="Revenue",1,IF(O408="Carrying Value",2,0)),FALSE),"N/A")</f>
        <v>N/A</v>
      </c>
      <c r="Q408" s="161" t="str">
        <f t="shared" si="57"/>
        <v>N/A</v>
      </c>
      <c r="R408" s="162" t="str">
        <f t="shared" si="58"/>
        <v>N/A</v>
      </c>
      <c r="S408" s="156" t="e">
        <f>VLOOKUP($E408,'Calc 1 - Scaling (Ins,Bank)'!$A:$W,16,FALSE)</f>
        <v>#N/A</v>
      </c>
      <c r="T408" s="160" t="str">
        <f>IFERROR(VLOOKUP($E408,'Calc 1 - Scaling (Ins,Bank)'!$A:$W,17+IF(S408="Revenue",1,IF(S408="Carrying Value",2,0)),FALSE),"N/A")</f>
        <v>N/A</v>
      </c>
      <c r="U408" s="161" t="str">
        <f t="shared" si="59"/>
        <v>N/A</v>
      </c>
      <c r="V408" s="162" t="str">
        <f t="shared" si="60"/>
        <v>N/A</v>
      </c>
      <c r="W408" s="156" t="e">
        <f>VLOOKUP($E408,'Calc 1 - Scaling (Ins,Bank)'!$A:$W,20,FALSE)</f>
        <v>#N/A</v>
      </c>
      <c r="X408" s="160" t="str">
        <f>IFERROR(VLOOKUP($E408,'Calc 1 - Scaling (Ins,Bank)'!$A:$W,21+IF(W408="Revenue",1,IF(W408="Carrying Value",2,0)),FALSE),"N/A")</f>
        <v>N/A</v>
      </c>
      <c r="Y408" s="161" t="str">
        <f t="shared" si="61"/>
        <v>N/A</v>
      </c>
      <c r="Z408" s="162" t="str">
        <f t="shared" si="62"/>
        <v>N/A</v>
      </c>
      <c r="AP408" s="3"/>
    </row>
    <row r="409" spans="1:42" x14ac:dyDescent="0.2">
      <c r="A409" s="68">
        <f t="shared" si="54"/>
        <v>352</v>
      </c>
      <c r="B409" s="154">
        <f>'Input 2 - Inventory'!C359</f>
        <v>0</v>
      </c>
      <c r="C409" s="155">
        <f>'Input 2 - Inventory'!E359</f>
        <v>0</v>
      </c>
      <c r="D409" s="155" t="str">
        <f>IF(OR(LEFT(E409,5)= "Asset",LEFT(E409,5)="Other"),"N/A",'Input 1 - Schedule 1'!B361 &amp; " (Ins/Bank)")</f>
        <v xml:space="preserve"> (Ins/Bank)</v>
      </c>
      <c r="E409" s="156">
        <f>'Input 2 - Inventory'!F359</f>
        <v>0</v>
      </c>
      <c r="F409" s="157">
        <f>'Input 1 - Schedule 1'!AH361</f>
        <v>0</v>
      </c>
      <c r="G409" s="157">
        <f>'Input 2 - Inventory'!R359</f>
        <v>0</v>
      </c>
      <c r="H409" s="157">
        <f>'Input 2 - Inventory'!AG359</f>
        <v>0</v>
      </c>
      <c r="I409" s="158">
        <f>'Input 2 - Inventory'!L359</f>
        <v>0</v>
      </c>
      <c r="J409" s="159">
        <f>'Input 2 - Inventory'!AA359</f>
        <v>0</v>
      </c>
      <c r="K409" s="156" t="e">
        <f>VLOOKUP($E409,'Calc 1 - Scaling (Ins,Bank)'!$A:$W,8,FALSE)</f>
        <v>#N/A</v>
      </c>
      <c r="L409" s="160" t="str">
        <f>IFERROR(VLOOKUP($E409,'Calc 1 - Scaling (Ins,Bank)'!$A:$W,9+IF($K409="Revenue",1,IF(K409="Carrying Value",2,0)),FALSE),"N/A")</f>
        <v>N/A</v>
      </c>
      <c r="M409" s="161" t="str">
        <f t="shared" si="55"/>
        <v>N/A</v>
      </c>
      <c r="N409" s="162" t="str">
        <f t="shared" si="56"/>
        <v>N/A</v>
      </c>
      <c r="O409" s="156" t="e">
        <f>VLOOKUP($E409,'Calc 1 - Scaling (Ins,Bank)'!$A:$W,12,FALSE)</f>
        <v>#N/A</v>
      </c>
      <c r="P409" s="160" t="str">
        <f>IFERROR(VLOOKUP($E409,'Calc 1 - Scaling (Ins,Bank)'!$A:$W,13+IF(O409="Revenue",1,IF(O409="Carrying Value",2,0)),FALSE),"N/A")</f>
        <v>N/A</v>
      </c>
      <c r="Q409" s="161" t="str">
        <f t="shared" si="57"/>
        <v>N/A</v>
      </c>
      <c r="R409" s="162" t="str">
        <f t="shared" si="58"/>
        <v>N/A</v>
      </c>
      <c r="S409" s="156" t="e">
        <f>VLOOKUP($E409,'Calc 1 - Scaling (Ins,Bank)'!$A:$W,16,FALSE)</f>
        <v>#N/A</v>
      </c>
      <c r="T409" s="160" t="str">
        <f>IFERROR(VLOOKUP($E409,'Calc 1 - Scaling (Ins,Bank)'!$A:$W,17+IF(S409="Revenue",1,IF(S409="Carrying Value",2,0)),FALSE),"N/A")</f>
        <v>N/A</v>
      </c>
      <c r="U409" s="161" t="str">
        <f t="shared" si="59"/>
        <v>N/A</v>
      </c>
      <c r="V409" s="162" t="str">
        <f t="shared" si="60"/>
        <v>N/A</v>
      </c>
      <c r="W409" s="156" t="e">
        <f>VLOOKUP($E409,'Calc 1 - Scaling (Ins,Bank)'!$A:$W,20,FALSE)</f>
        <v>#N/A</v>
      </c>
      <c r="X409" s="160" t="str">
        <f>IFERROR(VLOOKUP($E409,'Calc 1 - Scaling (Ins,Bank)'!$A:$W,21+IF(W409="Revenue",1,IF(W409="Carrying Value",2,0)),FALSE),"N/A")</f>
        <v>N/A</v>
      </c>
      <c r="Y409" s="161" t="str">
        <f t="shared" si="61"/>
        <v>N/A</v>
      </c>
      <c r="Z409" s="162" t="str">
        <f t="shared" si="62"/>
        <v>N/A</v>
      </c>
      <c r="AP409" s="3"/>
    </row>
    <row r="410" spans="1:42" x14ac:dyDescent="0.2">
      <c r="A410" s="68">
        <f t="shared" si="54"/>
        <v>353</v>
      </c>
      <c r="B410" s="154">
        <f>'Input 2 - Inventory'!C360</f>
        <v>0</v>
      </c>
      <c r="C410" s="155">
        <f>'Input 2 - Inventory'!E360</f>
        <v>0</v>
      </c>
      <c r="D410" s="155" t="str">
        <f>IF(OR(LEFT(E410,5)= "Asset",LEFT(E410,5)="Other"),"N/A",'Input 1 - Schedule 1'!B362 &amp; " (Ins/Bank)")</f>
        <v xml:space="preserve"> (Ins/Bank)</v>
      </c>
      <c r="E410" s="156">
        <f>'Input 2 - Inventory'!F360</f>
        <v>0</v>
      </c>
      <c r="F410" s="157">
        <f>'Input 1 - Schedule 1'!AH362</f>
        <v>0</v>
      </c>
      <c r="G410" s="157">
        <f>'Input 2 - Inventory'!R360</f>
        <v>0</v>
      </c>
      <c r="H410" s="157">
        <f>'Input 2 - Inventory'!AG360</f>
        <v>0</v>
      </c>
      <c r="I410" s="158">
        <f>'Input 2 - Inventory'!L360</f>
        <v>0</v>
      </c>
      <c r="J410" s="159">
        <f>'Input 2 - Inventory'!AA360</f>
        <v>0</v>
      </c>
      <c r="K410" s="156" t="e">
        <f>VLOOKUP($E410,'Calc 1 - Scaling (Ins,Bank)'!$A:$W,8,FALSE)</f>
        <v>#N/A</v>
      </c>
      <c r="L410" s="160" t="str">
        <f>IFERROR(VLOOKUP($E410,'Calc 1 - Scaling (Ins,Bank)'!$A:$W,9+IF($K410="Revenue",1,IF(K410="Carrying Value",2,0)),FALSE),"N/A")</f>
        <v>N/A</v>
      </c>
      <c r="M410" s="161" t="str">
        <f t="shared" si="55"/>
        <v>N/A</v>
      </c>
      <c r="N410" s="162" t="str">
        <f t="shared" si="56"/>
        <v>N/A</v>
      </c>
      <c r="O410" s="156" t="e">
        <f>VLOOKUP($E410,'Calc 1 - Scaling (Ins,Bank)'!$A:$W,12,FALSE)</f>
        <v>#N/A</v>
      </c>
      <c r="P410" s="160" t="str">
        <f>IFERROR(VLOOKUP($E410,'Calc 1 - Scaling (Ins,Bank)'!$A:$W,13+IF(O410="Revenue",1,IF(O410="Carrying Value",2,0)),FALSE),"N/A")</f>
        <v>N/A</v>
      </c>
      <c r="Q410" s="161" t="str">
        <f t="shared" si="57"/>
        <v>N/A</v>
      </c>
      <c r="R410" s="162" t="str">
        <f t="shared" si="58"/>
        <v>N/A</v>
      </c>
      <c r="S410" s="156" t="e">
        <f>VLOOKUP($E410,'Calc 1 - Scaling (Ins,Bank)'!$A:$W,16,FALSE)</f>
        <v>#N/A</v>
      </c>
      <c r="T410" s="160" t="str">
        <f>IFERROR(VLOOKUP($E410,'Calc 1 - Scaling (Ins,Bank)'!$A:$W,17+IF(S410="Revenue",1,IF(S410="Carrying Value",2,0)),FALSE),"N/A")</f>
        <v>N/A</v>
      </c>
      <c r="U410" s="161" t="str">
        <f t="shared" si="59"/>
        <v>N/A</v>
      </c>
      <c r="V410" s="162" t="str">
        <f t="shared" si="60"/>
        <v>N/A</v>
      </c>
      <c r="W410" s="156" t="e">
        <f>VLOOKUP($E410,'Calc 1 - Scaling (Ins,Bank)'!$A:$W,20,FALSE)</f>
        <v>#N/A</v>
      </c>
      <c r="X410" s="160" t="str">
        <f>IFERROR(VLOOKUP($E410,'Calc 1 - Scaling (Ins,Bank)'!$A:$W,21+IF(W410="Revenue",1,IF(W410="Carrying Value",2,0)),FALSE),"N/A")</f>
        <v>N/A</v>
      </c>
      <c r="Y410" s="161" t="str">
        <f t="shared" si="61"/>
        <v>N/A</v>
      </c>
      <c r="Z410" s="162" t="str">
        <f t="shared" si="62"/>
        <v>N/A</v>
      </c>
      <c r="AP410" s="3"/>
    </row>
    <row r="411" spans="1:42" x14ac:dyDescent="0.2">
      <c r="A411" s="68">
        <f t="shared" si="54"/>
        <v>354</v>
      </c>
      <c r="B411" s="154">
        <f>'Input 2 - Inventory'!C361</f>
        <v>0</v>
      </c>
      <c r="C411" s="155">
        <f>'Input 2 - Inventory'!E361</f>
        <v>0</v>
      </c>
      <c r="D411" s="155" t="str">
        <f>IF(OR(LEFT(E411,5)= "Asset",LEFT(E411,5)="Other"),"N/A",'Input 1 - Schedule 1'!B363 &amp; " (Ins/Bank)")</f>
        <v xml:space="preserve"> (Ins/Bank)</v>
      </c>
      <c r="E411" s="156">
        <f>'Input 2 - Inventory'!F361</f>
        <v>0</v>
      </c>
      <c r="F411" s="157">
        <f>'Input 1 - Schedule 1'!AH363</f>
        <v>0</v>
      </c>
      <c r="G411" s="157">
        <f>'Input 2 - Inventory'!R361</f>
        <v>0</v>
      </c>
      <c r="H411" s="157">
        <f>'Input 2 - Inventory'!AG361</f>
        <v>0</v>
      </c>
      <c r="I411" s="158">
        <f>'Input 2 - Inventory'!L361</f>
        <v>0</v>
      </c>
      <c r="J411" s="159">
        <f>'Input 2 - Inventory'!AA361</f>
        <v>0</v>
      </c>
      <c r="K411" s="156" t="e">
        <f>VLOOKUP($E411,'Calc 1 - Scaling (Ins,Bank)'!$A:$W,8,FALSE)</f>
        <v>#N/A</v>
      </c>
      <c r="L411" s="160" t="str">
        <f>IFERROR(VLOOKUP($E411,'Calc 1 - Scaling (Ins,Bank)'!$A:$W,9+IF($K411="Revenue",1,IF(K411="Carrying Value",2,0)),FALSE),"N/A")</f>
        <v>N/A</v>
      </c>
      <c r="M411" s="161" t="str">
        <f t="shared" si="55"/>
        <v>N/A</v>
      </c>
      <c r="N411" s="162" t="str">
        <f t="shared" si="56"/>
        <v>N/A</v>
      </c>
      <c r="O411" s="156" t="e">
        <f>VLOOKUP($E411,'Calc 1 - Scaling (Ins,Bank)'!$A:$W,12,FALSE)</f>
        <v>#N/A</v>
      </c>
      <c r="P411" s="160" t="str">
        <f>IFERROR(VLOOKUP($E411,'Calc 1 - Scaling (Ins,Bank)'!$A:$W,13+IF(O411="Revenue",1,IF(O411="Carrying Value",2,0)),FALSE),"N/A")</f>
        <v>N/A</v>
      </c>
      <c r="Q411" s="161" t="str">
        <f t="shared" si="57"/>
        <v>N/A</v>
      </c>
      <c r="R411" s="162" t="str">
        <f t="shared" si="58"/>
        <v>N/A</v>
      </c>
      <c r="S411" s="156" t="e">
        <f>VLOOKUP($E411,'Calc 1 - Scaling (Ins,Bank)'!$A:$W,16,FALSE)</f>
        <v>#N/A</v>
      </c>
      <c r="T411" s="160" t="str">
        <f>IFERROR(VLOOKUP($E411,'Calc 1 - Scaling (Ins,Bank)'!$A:$W,17+IF(S411="Revenue",1,IF(S411="Carrying Value",2,0)),FALSE),"N/A")</f>
        <v>N/A</v>
      </c>
      <c r="U411" s="161" t="str">
        <f t="shared" si="59"/>
        <v>N/A</v>
      </c>
      <c r="V411" s="162" t="str">
        <f t="shared" si="60"/>
        <v>N/A</v>
      </c>
      <c r="W411" s="156" t="e">
        <f>VLOOKUP($E411,'Calc 1 - Scaling (Ins,Bank)'!$A:$W,20,FALSE)</f>
        <v>#N/A</v>
      </c>
      <c r="X411" s="160" t="str">
        <f>IFERROR(VLOOKUP($E411,'Calc 1 - Scaling (Ins,Bank)'!$A:$W,21+IF(W411="Revenue",1,IF(W411="Carrying Value",2,0)),FALSE),"N/A")</f>
        <v>N/A</v>
      </c>
      <c r="Y411" s="161" t="str">
        <f t="shared" si="61"/>
        <v>N/A</v>
      </c>
      <c r="Z411" s="162" t="str">
        <f t="shared" si="62"/>
        <v>N/A</v>
      </c>
      <c r="AP411" s="3"/>
    </row>
    <row r="412" spans="1:42" x14ac:dyDescent="0.2">
      <c r="A412" s="68">
        <f t="shared" si="54"/>
        <v>355</v>
      </c>
      <c r="B412" s="154">
        <f>'Input 2 - Inventory'!C362</f>
        <v>0</v>
      </c>
      <c r="C412" s="155">
        <f>'Input 2 - Inventory'!E362</f>
        <v>0</v>
      </c>
      <c r="D412" s="155" t="str">
        <f>IF(OR(LEFT(E412,5)= "Asset",LEFT(E412,5)="Other"),"N/A",'Input 1 - Schedule 1'!B364 &amp; " (Ins/Bank)")</f>
        <v xml:space="preserve"> (Ins/Bank)</v>
      </c>
      <c r="E412" s="156">
        <f>'Input 2 - Inventory'!F362</f>
        <v>0</v>
      </c>
      <c r="F412" s="157">
        <f>'Input 1 - Schedule 1'!AH364</f>
        <v>0</v>
      </c>
      <c r="G412" s="157">
        <f>'Input 2 - Inventory'!R362</f>
        <v>0</v>
      </c>
      <c r="H412" s="157">
        <f>'Input 2 - Inventory'!AG362</f>
        <v>0</v>
      </c>
      <c r="I412" s="158">
        <f>'Input 2 - Inventory'!L362</f>
        <v>0</v>
      </c>
      <c r="J412" s="159">
        <f>'Input 2 - Inventory'!AA362</f>
        <v>0</v>
      </c>
      <c r="K412" s="156" t="e">
        <f>VLOOKUP($E412,'Calc 1 - Scaling (Ins,Bank)'!$A:$W,8,FALSE)</f>
        <v>#N/A</v>
      </c>
      <c r="L412" s="160" t="str">
        <f>IFERROR(VLOOKUP($E412,'Calc 1 - Scaling (Ins,Bank)'!$A:$W,9+IF($K412="Revenue",1,IF(K412="Carrying Value",2,0)),FALSE),"N/A")</f>
        <v>N/A</v>
      </c>
      <c r="M412" s="161" t="str">
        <f t="shared" si="55"/>
        <v>N/A</v>
      </c>
      <c r="N412" s="162" t="str">
        <f t="shared" si="56"/>
        <v>N/A</v>
      </c>
      <c r="O412" s="156" t="e">
        <f>VLOOKUP($E412,'Calc 1 - Scaling (Ins,Bank)'!$A:$W,12,FALSE)</f>
        <v>#N/A</v>
      </c>
      <c r="P412" s="160" t="str">
        <f>IFERROR(VLOOKUP($E412,'Calc 1 - Scaling (Ins,Bank)'!$A:$W,13+IF(O412="Revenue",1,IF(O412="Carrying Value",2,0)),FALSE),"N/A")</f>
        <v>N/A</v>
      </c>
      <c r="Q412" s="161" t="str">
        <f t="shared" si="57"/>
        <v>N/A</v>
      </c>
      <c r="R412" s="162" t="str">
        <f t="shared" si="58"/>
        <v>N/A</v>
      </c>
      <c r="S412" s="156" t="e">
        <f>VLOOKUP($E412,'Calc 1 - Scaling (Ins,Bank)'!$A:$W,16,FALSE)</f>
        <v>#N/A</v>
      </c>
      <c r="T412" s="160" t="str">
        <f>IFERROR(VLOOKUP($E412,'Calc 1 - Scaling (Ins,Bank)'!$A:$W,17+IF(S412="Revenue",1,IF(S412="Carrying Value",2,0)),FALSE),"N/A")</f>
        <v>N/A</v>
      </c>
      <c r="U412" s="161" t="str">
        <f t="shared" si="59"/>
        <v>N/A</v>
      </c>
      <c r="V412" s="162" t="str">
        <f t="shared" si="60"/>
        <v>N/A</v>
      </c>
      <c r="W412" s="156" t="e">
        <f>VLOOKUP($E412,'Calc 1 - Scaling (Ins,Bank)'!$A:$W,20,FALSE)</f>
        <v>#N/A</v>
      </c>
      <c r="X412" s="160" t="str">
        <f>IFERROR(VLOOKUP($E412,'Calc 1 - Scaling (Ins,Bank)'!$A:$W,21+IF(W412="Revenue",1,IF(W412="Carrying Value",2,0)),FALSE),"N/A")</f>
        <v>N/A</v>
      </c>
      <c r="Y412" s="161" t="str">
        <f t="shared" si="61"/>
        <v>N/A</v>
      </c>
      <c r="Z412" s="162" t="str">
        <f t="shared" si="62"/>
        <v>N/A</v>
      </c>
      <c r="AP412" s="3"/>
    </row>
    <row r="413" spans="1:42" x14ac:dyDescent="0.2">
      <c r="A413" s="68">
        <f t="shared" si="54"/>
        <v>356</v>
      </c>
      <c r="B413" s="154">
        <f>'Input 2 - Inventory'!C363</f>
        <v>0</v>
      </c>
      <c r="C413" s="155">
        <f>'Input 2 - Inventory'!E363</f>
        <v>0</v>
      </c>
      <c r="D413" s="155" t="str">
        <f>IF(OR(LEFT(E413,5)= "Asset",LEFT(E413,5)="Other"),"N/A",'Input 1 - Schedule 1'!B365 &amp; " (Ins/Bank)")</f>
        <v xml:space="preserve"> (Ins/Bank)</v>
      </c>
      <c r="E413" s="156">
        <f>'Input 2 - Inventory'!F363</f>
        <v>0</v>
      </c>
      <c r="F413" s="157">
        <f>'Input 1 - Schedule 1'!AH365</f>
        <v>0</v>
      </c>
      <c r="G413" s="157">
        <f>'Input 2 - Inventory'!R363</f>
        <v>0</v>
      </c>
      <c r="H413" s="157">
        <f>'Input 2 - Inventory'!AG363</f>
        <v>0</v>
      </c>
      <c r="I413" s="158">
        <f>'Input 2 - Inventory'!L363</f>
        <v>0</v>
      </c>
      <c r="J413" s="159">
        <f>'Input 2 - Inventory'!AA363</f>
        <v>0</v>
      </c>
      <c r="K413" s="156" t="e">
        <f>VLOOKUP($E413,'Calc 1 - Scaling (Ins,Bank)'!$A:$W,8,FALSE)</f>
        <v>#N/A</v>
      </c>
      <c r="L413" s="160" t="str">
        <f>IFERROR(VLOOKUP($E413,'Calc 1 - Scaling (Ins,Bank)'!$A:$W,9+IF($K413="Revenue",1,IF(K413="Carrying Value",2,0)),FALSE),"N/A")</f>
        <v>N/A</v>
      </c>
      <c r="M413" s="161" t="str">
        <f t="shared" si="55"/>
        <v>N/A</v>
      </c>
      <c r="N413" s="162" t="str">
        <f t="shared" si="56"/>
        <v>N/A</v>
      </c>
      <c r="O413" s="156" t="e">
        <f>VLOOKUP($E413,'Calc 1 - Scaling (Ins,Bank)'!$A:$W,12,FALSE)</f>
        <v>#N/A</v>
      </c>
      <c r="P413" s="160" t="str">
        <f>IFERROR(VLOOKUP($E413,'Calc 1 - Scaling (Ins,Bank)'!$A:$W,13+IF(O413="Revenue",1,IF(O413="Carrying Value",2,0)),FALSE),"N/A")</f>
        <v>N/A</v>
      </c>
      <c r="Q413" s="161" t="str">
        <f t="shared" si="57"/>
        <v>N/A</v>
      </c>
      <c r="R413" s="162" t="str">
        <f t="shared" si="58"/>
        <v>N/A</v>
      </c>
      <c r="S413" s="156" t="e">
        <f>VLOOKUP($E413,'Calc 1 - Scaling (Ins,Bank)'!$A:$W,16,FALSE)</f>
        <v>#N/A</v>
      </c>
      <c r="T413" s="160" t="str">
        <f>IFERROR(VLOOKUP($E413,'Calc 1 - Scaling (Ins,Bank)'!$A:$W,17+IF(S413="Revenue",1,IF(S413="Carrying Value",2,0)),FALSE),"N/A")</f>
        <v>N/A</v>
      </c>
      <c r="U413" s="161" t="str">
        <f t="shared" si="59"/>
        <v>N/A</v>
      </c>
      <c r="V413" s="162" t="str">
        <f t="shared" si="60"/>
        <v>N/A</v>
      </c>
      <c r="W413" s="156" t="e">
        <f>VLOOKUP($E413,'Calc 1 - Scaling (Ins,Bank)'!$A:$W,20,FALSE)</f>
        <v>#N/A</v>
      </c>
      <c r="X413" s="160" t="str">
        <f>IFERROR(VLOOKUP($E413,'Calc 1 - Scaling (Ins,Bank)'!$A:$W,21+IF(W413="Revenue",1,IF(W413="Carrying Value",2,0)),FALSE),"N/A")</f>
        <v>N/A</v>
      </c>
      <c r="Y413" s="161" t="str">
        <f t="shared" si="61"/>
        <v>N/A</v>
      </c>
      <c r="Z413" s="162" t="str">
        <f t="shared" si="62"/>
        <v>N/A</v>
      </c>
      <c r="AP413" s="3"/>
    </row>
    <row r="414" spans="1:42" x14ac:dyDescent="0.2">
      <c r="A414" s="68">
        <f t="shared" si="54"/>
        <v>357</v>
      </c>
      <c r="B414" s="154">
        <f>'Input 2 - Inventory'!C364</f>
        <v>0</v>
      </c>
      <c r="C414" s="155">
        <f>'Input 2 - Inventory'!E364</f>
        <v>0</v>
      </c>
      <c r="D414" s="155" t="str">
        <f>IF(OR(LEFT(E414,5)= "Asset",LEFT(E414,5)="Other"),"N/A",'Input 1 - Schedule 1'!B366 &amp; " (Ins/Bank)")</f>
        <v xml:space="preserve"> (Ins/Bank)</v>
      </c>
      <c r="E414" s="156">
        <f>'Input 2 - Inventory'!F364</f>
        <v>0</v>
      </c>
      <c r="F414" s="157">
        <f>'Input 1 - Schedule 1'!AH366</f>
        <v>0</v>
      </c>
      <c r="G414" s="157">
        <f>'Input 2 - Inventory'!R364</f>
        <v>0</v>
      </c>
      <c r="H414" s="157">
        <f>'Input 2 - Inventory'!AG364</f>
        <v>0</v>
      </c>
      <c r="I414" s="158">
        <f>'Input 2 - Inventory'!L364</f>
        <v>0</v>
      </c>
      <c r="J414" s="159">
        <f>'Input 2 - Inventory'!AA364</f>
        <v>0</v>
      </c>
      <c r="K414" s="156" t="e">
        <f>VLOOKUP($E414,'Calc 1 - Scaling (Ins,Bank)'!$A:$W,8,FALSE)</f>
        <v>#N/A</v>
      </c>
      <c r="L414" s="160" t="str">
        <f>IFERROR(VLOOKUP($E414,'Calc 1 - Scaling (Ins,Bank)'!$A:$W,9+IF($K414="Revenue",1,IF(K414="Carrying Value",2,0)),FALSE),"N/A")</f>
        <v>N/A</v>
      </c>
      <c r="M414" s="161" t="str">
        <f t="shared" si="55"/>
        <v>N/A</v>
      </c>
      <c r="N414" s="162" t="str">
        <f t="shared" si="56"/>
        <v>N/A</v>
      </c>
      <c r="O414" s="156" t="e">
        <f>VLOOKUP($E414,'Calc 1 - Scaling (Ins,Bank)'!$A:$W,12,FALSE)</f>
        <v>#N/A</v>
      </c>
      <c r="P414" s="160" t="str">
        <f>IFERROR(VLOOKUP($E414,'Calc 1 - Scaling (Ins,Bank)'!$A:$W,13+IF(O414="Revenue",1,IF(O414="Carrying Value",2,0)),FALSE),"N/A")</f>
        <v>N/A</v>
      </c>
      <c r="Q414" s="161" t="str">
        <f t="shared" si="57"/>
        <v>N/A</v>
      </c>
      <c r="R414" s="162" t="str">
        <f t="shared" si="58"/>
        <v>N/A</v>
      </c>
      <c r="S414" s="156" t="e">
        <f>VLOOKUP($E414,'Calc 1 - Scaling (Ins,Bank)'!$A:$W,16,FALSE)</f>
        <v>#N/A</v>
      </c>
      <c r="T414" s="160" t="str">
        <f>IFERROR(VLOOKUP($E414,'Calc 1 - Scaling (Ins,Bank)'!$A:$W,17+IF(S414="Revenue",1,IF(S414="Carrying Value",2,0)),FALSE),"N/A")</f>
        <v>N/A</v>
      </c>
      <c r="U414" s="161" t="str">
        <f t="shared" si="59"/>
        <v>N/A</v>
      </c>
      <c r="V414" s="162" t="str">
        <f t="shared" si="60"/>
        <v>N/A</v>
      </c>
      <c r="W414" s="156" t="e">
        <f>VLOOKUP($E414,'Calc 1 - Scaling (Ins,Bank)'!$A:$W,20,FALSE)</f>
        <v>#N/A</v>
      </c>
      <c r="X414" s="160" t="str">
        <f>IFERROR(VLOOKUP($E414,'Calc 1 - Scaling (Ins,Bank)'!$A:$W,21+IF(W414="Revenue",1,IF(W414="Carrying Value",2,0)),FALSE),"N/A")</f>
        <v>N/A</v>
      </c>
      <c r="Y414" s="161" t="str">
        <f t="shared" si="61"/>
        <v>N/A</v>
      </c>
      <c r="Z414" s="162" t="str">
        <f t="shared" si="62"/>
        <v>N/A</v>
      </c>
      <c r="AP414" s="3"/>
    </row>
    <row r="415" spans="1:42" x14ac:dyDescent="0.2">
      <c r="A415" s="68">
        <f t="shared" si="54"/>
        <v>358</v>
      </c>
      <c r="B415" s="154">
        <f>'Input 2 - Inventory'!C365</f>
        <v>0</v>
      </c>
      <c r="C415" s="155">
        <f>'Input 2 - Inventory'!E365</f>
        <v>0</v>
      </c>
      <c r="D415" s="155" t="str">
        <f>IF(OR(LEFT(E415,5)= "Asset",LEFT(E415,5)="Other"),"N/A",'Input 1 - Schedule 1'!B367 &amp; " (Ins/Bank)")</f>
        <v xml:space="preserve"> (Ins/Bank)</v>
      </c>
      <c r="E415" s="156">
        <f>'Input 2 - Inventory'!F365</f>
        <v>0</v>
      </c>
      <c r="F415" s="157">
        <f>'Input 1 - Schedule 1'!AH367</f>
        <v>0</v>
      </c>
      <c r="G415" s="157">
        <f>'Input 2 - Inventory'!R365</f>
        <v>0</v>
      </c>
      <c r="H415" s="157">
        <f>'Input 2 - Inventory'!AG365</f>
        <v>0</v>
      </c>
      <c r="I415" s="158">
        <f>'Input 2 - Inventory'!L365</f>
        <v>0</v>
      </c>
      <c r="J415" s="159">
        <f>'Input 2 - Inventory'!AA365</f>
        <v>0</v>
      </c>
      <c r="K415" s="156" t="e">
        <f>VLOOKUP($E415,'Calc 1 - Scaling (Ins,Bank)'!$A:$W,8,FALSE)</f>
        <v>#N/A</v>
      </c>
      <c r="L415" s="160" t="str">
        <f>IFERROR(VLOOKUP($E415,'Calc 1 - Scaling (Ins,Bank)'!$A:$W,9+IF($K415="Revenue",1,IF(K415="Carrying Value",2,0)),FALSE),"N/A")</f>
        <v>N/A</v>
      </c>
      <c r="M415" s="161" t="str">
        <f t="shared" si="55"/>
        <v>N/A</v>
      </c>
      <c r="N415" s="162" t="str">
        <f t="shared" si="56"/>
        <v>N/A</v>
      </c>
      <c r="O415" s="156" t="e">
        <f>VLOOKUP($E415,'Calc 1 - Scaling (Ins,Bank)'!$A:$W,12,FALSE)</f>
        <v>#N/A</v>
      </c>
      <c r="P415" s="160" t="str">
        <f>IFERROR(VLOOKUP($E415,'Calc 1 - Scaling (Ins,Bank)'!$A:$W,13+IF(O415="Revenue",1,IF(O415="Carrying Value",2,0)),FALSE),"N/A")</f>
        <v>N/A</v>
      </c>
      <c r="Q415" s="161" t="str">
        <f t="shared" si="57"/>
        <v>N/A</v>
      </c>
      <c r="R415" s="162" t="str">
        <f t="shared" si="58"/>
        <v>N/A</v>
      </c>
      <c r="S415" s="156" t="e">
        <f>VLOOKUP($E415,'Calc 1 - Scaling (Ins,Bank)'!$A:$W,16,FALSE)</f>
        <v>#N/A</v>
      </c>
      <c r="T415" s="160" t="str">
        <f>IFERROR(VLOOKUP($E415,'Calc 1 - Scaling (Ins,Bank)'!$A:$W,17+IF(S415="Revenue",1,IF(S415="Carrying Value",2,0)),FALSE),"N/A")</f>
        <v>N/A</v>
      </c>
      <c r="U415" s="161" t="str">
        <f t="shared" si="59"/>
        <v>N/A</v>
      </c>
      <c r="V415" s="162" t="str">
        <f t="shared" si="60"/>
        <v>N/A</v>
      </c>
      <c r="W415" s="156" t="e">
        <f>VLOOKUP($E415,'Calc 1 - Scaling (Ins,Bank)'!$A:$W,20,FALSE)</f>
        <v>#N/A</v>
      </c>
      <c r="X415" s="160" t="str">
        <f>IFERROR(VLOOKUP($E415,'Calc 1 - Scaling (Ins,Bank)'!$A:$W,21+IF(W415="Revenue",1,IF(W415="Carrying Value",2,0)),FALSE),"N/A")</f>
        <v>N/A</v>
      </c>
      <c r="Y415" s="161" t="str">
        <f t="shared" si="61"/>
        <v>N/A</v>
      </c>
      <c r="Z415" s="162" t="str">
        <f t="shared" si="62"/>
        <v>N/A</v>
      </c>
      <c r="AP415" s="3"/>
    </row>
    <row r="416" spans="1:42" x14ac:dyDescent="0.2">
      <c r="A416" s="68">
        <f t="shared" si="54"/>
        <v>359</v>
      </c>
      <c r="B416" s="154">
        <f>'Input 2 - Inventory'!C366</f>
        <v>0</v>
      </c>
      <c r="C416" s="155">
        <f>'Input 2 - Inventory'!E366</f>
        <v>0</v>
      </c>
      <c r="D416" s="155" t="str">
        <f>IF(OR(LEFT(E416,5)= "Asset",LEFT(E416,5)="Other"),"N/A",'Input 1 - Schedule 1'!B368 &amp; " (Ins/Bank)")</f>
        <v xml:space="preserve"> (Ins/Bank)</v>
      </c>
      <c r="E416" s="156">
        <f>'Input 2 - Inventory'!F366</f>
        <v>0</v>
      </c>
      <c r="F416" s="157">
        <f>'Input 1 - Schedule 1'!AH368</f>
        <v>0</v>
      </c>
      <c r="G416" s="157">
        <f>'Input 2 - Inventory'!R366</f>
        <v>0</v>
      </c>
      <c r="H416" s="157">
        <f>'Input 2 - Inventory'!AG366</f>
        <v>0</v>
      </c>
      <c r="I416" s="158">
        <f>'Input 2 - Inventory'!L366</f>
        <v>0</v>
      </c>
      <c r="J416" s="159">
        <f>'Input 2 - Inventory'!AA366</f>
        <v>0</v>
      </c>
      <c r="K416" s="156" t="e">
        <f>VLOOKUP($E416,'Calc 1 - Scaling (Ins,Bank)'!$A:$W,8,FALSE)</f>
        <v>#N/A</v>
      </c>
      <c r="L416" s="160" t="str">
        <f>IFERROR(VLOOKUP($E416,'Calc 1 - Scaling (Ins,Bank)'!$A:$W,9+IF($K416="Revenue",1,IF(K416="Carrying Value",2,0)),FALSE),"N/A")</f>
        <v>N/A</v>
      </c>
      <c r="M416" s="161" t="str">
        <f t="shared" si="55"/>
        <v>N/A</v>
      </c>
      <c r="N416" s="162" t="str">
        <f t="shared" si="56"/>
        <v>N/A</v>
      </c>
      <c r="O416" s="156" t="e">
        <f>VLOOKUP($E416,'Calc 1 - Scaling (Ins,Bank)'!$A:$W,12,FALSE)</f>
        <v>#N/A</v>
      </c>
      <c r="P416" s="160" t="str">
        <f>IFERROR(VLOOKUP($E416,'Calc 1 - Scaling (Ins,Bank)'!$A:$W,13+IF(O416="Revenue",1,IF(O416="Carrying Value",2,0)),FALSE),"N/A")</f>
        <v>N/A</v>
      </c>
      <c r="Q416" s="161" t="str">
        <f t="shared" si="57"/>
        <v>N/A</v>
      </c>
      <c r="R416" s="162" t="str">
        <f t="shared" si="58"/>
        <v>N/A</v>
      </c>
      <c r="S416" s="156" t="e">
        <f>VLOOKUP($E416,'Calc 1 - Scaling (Ins,Bank)'!$A:$W,16,FALSE)</f>
        <v>#N/A</v>
      </c>
      <c r="T416" s="160" t="str">
        <f>IFERROR(VLOOKUP($E416,'Calc 1 - Scaling (Ins,Bank)'!$A:$W,17+IF(S416="Revenue",1,IF(S416="Carrying Value",2,0)),FALSE),"N/A")</f>
        <v>N/A</v>
      </c>
      <c r="U416" s="161" t="str">
        <f t="shared" si="59"/>
        <v>N/A</v>
      </c>
      <c r="V416" s="162" t="str">
        <f t="shared" si="60"/>
        <v>N/A</v>
      </c>
      <c r="W416" s="156" t="e">
        <f>VLOOKUP($E416,'Calc 1 - Scaling (Ins,Bank)'!$A:$W,20,FALSE)</f>
        <v>#N/A</v>
      </c>
      <c r="X416" s="160" t="str">
        <f>IFERROR(VLOOKUP($E416,'Calc 1 - Scaling (Ins,Bank)'!$A:$W,21+IF(W416="Revenue",1,IF(W416="Carrying Value",2,0)),FALSE),"N/A")</f>
        <v>N/A</v>
      </c>
      <c r="Y416" s="161" t="str">
        <f t="shared" si="61"/>
        <v>N/A</v>
      </c>
      <c r="Z416" s="162" t="str">
        <f t="shared" si="62"/>
        <v>N/A</v>
      </c>
      <c r="AP416" s="3"/>
    </row>
    <row r="417" spans="1:42" x14ac:dyDescent="0.2">
      <c r="A417" s="68">
        <f t="shared" si="54"/>
        <v>360</v>
      </c>
      <c r="B417" s="154">
        <f>'Input 2 - Inventory'!C367</f>
        <v>0</v>
      </c>
      <c r="C417" s="155">
        <f>'Input 2 - Inventory'!E367</f>
        <v>0</v>
      </c>
      <c r="D417" s="155" t="str">
        <f>IF(OR(LEFT(E417,5)= "Asset",LEFT(E417,5)="Other"),"N/A",'Input 1 - Schedule 1'!B369 &amp; " (Ins/Bank)")</f>
        <v xml:space="preserve"> (Ins/Bank)</v>
      </c>
      <c r="E417" s="156">
        <f>'Input 2 - Inventory'!F367</f>
        <v>0</v>
      </c>
      <c r="F417" s="157">
        <f>'Input 1 - Schedule 1'!AH369</f>
        <v>0</v>
      </c>
      <c r="G417" s="157">
        <f>'Input 2 - Inventory'!R367</f>
        <v>0</v>
      </c>
      <c r="H417" s="157">
        <f>'Input 2 - Inventory'!AG367</f>
        <v>0</v>
      </c>
      <c r="I417" s="158">
        <f>'Input 2 - Inventory'!L367</f>
        <v>0</v>
      </c>
      <c r="J417" s="159">
        <f>'Input 2 - Inventory'!AA367</f>
        <v>0</v>
      </c>
      <c r="K417" s="156" t="e">
        <f>VLOOKUP($E417,'Calc 1 - Scaling (Ins,Bank)'!$A:$W,8,FALSE)</f>
        <v>#N/A</v>
      </c>
      <c r="L417" s="160" t="str">
        <f>IFERROR(VLOOKUP($E417,'Calc 1 - Scaling (Ins,Bank)'!$A:$W,9+IF($K417="Revenue",1,IF(K417="Carrying Value",2,0)),FALSE),"N/A")</f>
        <v>N/A</v>
      </c>
      <c r="M417" s="161" t="str">
        <f t="shared" si="55"/>
        <v>N/A</v>
      </c>
      <c r="N417" s="162" t="str">
        <f t="shared" si="56"/>
        <v>N/A</v>
      </c>
      <c r="O417" s="156" t="e">
        <f>VLOOKUP($E417,'Calc 1 - Scaling (Ins,Bank)'!$A:$W,12,FALSE)</f>
        <v>#N/A</v>
      </c>
      <c r="P417" s="160" t="str">
        <f>IFERROR(VLOOKUP($E417,'Calc 1 - Scaling (Ins,Bank)'!$A:$W,13+IF(O417="Revenue",1,IF(O417="Carrying Value",2,0)),FALSE),"N/A")</f>
        <v>N/A</v>
      </c>
      <c r="Q417" s="161" t="str">
        <f t="shared" si="57"/>
        <v>N/A</v>
      </c>
      <c r="R417" s="162" t="str">
        <f t="shared" si="58"/>
        <v>N/A</v>
      </c>
      <c r="S417" s="156" t="e">
        <f>VLOOKUP($E417,'Calc 1 - Scaling (Ins,Bank)'!$A:$W,16,FALSE)</f>
        <v>#N/A</v>
      </c>
      <c r="T417" s="160" t="str">
        <f>IFERROR(VLOOKUP($E417,'Calc 1 - Scaling (Ins,Bank)'!$A:$W,17+IF(S417="Revenue",1,IF(S417="Carrying Value",2,0)),FALSE),"N/A")</f>
        <v>N/A</v>
      </c>
      <c r="U417" s="161" t="str">
        <f t="shared" si="59"/>
        <v>N/A</v>
      </c>
      <c r="V417" s="162" t="str">
        <f t="shared" si="60"/>
        <v>N/A</v>
      </c>
      <c r="W417" s="156" t="e">
        <f>VLOOKUP($E417,'Calc 1 - Scaling (Ins,Bank)'!$A:$W,20,FALSE)</f>
        <v>#N/A</v>
      </c>
      <c r="X417" s="160" t="str">
        <f>IFERROR(VLOOKUP($E417,'Calc 1 - Scaling (Ins,Bank)'!$A:$W,21+IF(W417="Revenue",1,IF(W417="Carrying Value",2,0)),FALSE),"N/A")</f>
        <v>N/A</v>
      </c>
      <c r="Y417" s="161" t="str">
        <f t="shared" si="61"/>
        <v>N/A</v>
      </c>
      <c r="Z417" s="162" t="str">
        <f t="shared" si="62"/>
        <v>N/A</v>
      </c>
      <c r="AP417" s="3"/>
    </row>
    <row r="418" spans="1:42" x14ac:dyDescent="0.2">
      <c r="A418" s="68">
        <f t="shared" si="54"/>
        <v>361</v>
      </c>
      <c r="B418" s="154">
        <f>'Input 2 - Inventory'!C368</f>
        <v>0</v>
      </c>
      <c r="C418" s="155">
        <f>'Input 2 - Inventory'!E368</f>
        <v>0</v>
      </c>
      <c r="D418" s="155" t="str">
        <f>IF(OR(LEFT(E418,5)= "Asset",LEFT(E418,5)="Other"),"N/A",'Input 1 - Schedule 1'!B370 &amp; " (Ins/Bank)")</f>
        <v xml:space="preserve"> (Ins/Bank)</v>
      </c>
      <c r="E418" s="156">
        <f>'Input 2 - Inventory'!F368</f>
        <v>0</v>
      </c>
      <c r="F418" s="157">
        <f>'Input 1 - Schedule 1'!AH370</f>
        <v>0</v>
      </c>
      <c r="G418" s="157">
        <f>'Input 2 - Inventory'!R368</f>
        <v>0</v>
      </c>
      <c r="H418" s="157">
        <f>'Input 2 - Inventory'!AG368</f>
        <v>0</v>
      </c>
      <c r="I418" s="158">
        <f>'Input 2 - Inventory'!L368</f>
        <v>0</v>
      </c>
      <c r="J418" s="159">
        <f>'Input 2 - Inventory'!AA368</f>
        <v>0</v>
      </c>
      <c r="K418" s="156" t="e">
        <f>VLOOKUP($E418,'Calc 1 - Scaling (Ins,Bank)'!$A:$W,8,FALSE)</f>
        <v>#N/A</v>
      </c>
      <c r="L418" s="160" t="str">
        <f>IFERROR(VLOOKUP($E418,'Calc 1 - Scaling (Ins,Bank)'!$A:$W,9+IF($K418="Revenue",1,IF(K418="Carrying Value",2,0)),FALSE),"N/A")</f>
        <v>N/A</v>
      </c>
      <c r="M418" s="161" t="str">
        <f t="shared" si="55"/>
        <v>N/A</v>
      </c>
      <c r="N418" s="162" t="str">
        <f t="shared" si="56"/>
        <v>N/A</v>
      </c>
      <c r="O418" s="156" t="e">
        <f>VLOOKUP($E418,'Calc 1 - Scaling (Ins,Bank)'!$A:$W,12,FALSE)</f>
        <v>#N/A</v>
      </c>
      <c r="P418" s="160" t="str">
        <f>IFERROR(VLOOKUP($E418,'Calc 1 - Scaling (Ins,Bank)'!$A:$W,13+IF(O418="Revenue",1,IF(O418="Carrying Value",2,0)),FALSE),"N/A")</f>
        <v>N/A</v>
      </c>
      <c r="Q418" s="161" t="str">
        <f t="shared" si="57"/>
        <v>N/A</v>
      </c>
      <c r="R418" s="162" t="str">
        <f t="shared" si="58"/>
        <v>N/A</v>
      </c>
      <c r="S418" s="156" t="e">
        <f>VLOOKUP($E418,'Calc 1 - Scaling (Ins,Bank)'!$A:$W,16,FALSE)</f>
        <v>#N/A</v>
      </c>
      <c r="T418" s="160" t="str">
        <f>IFERROR(VLOOKUP($E418,'Calc 1 - Scaling (Ins,Bank)'!$A:$W,17+IF(S418="Revenue",1,IF(S418="Carrying Value",2,0)),FALSE),"N/A")</f>
        <v>N/A</v>
      </c>
      <c r="U418" s="161" t="str">
        <f t="shared" si="59"/>
        <v>N/A</v>
      </c>
      <c r="V418" s="162" t="str">
        <f t="shared" si="60"/>
        <v>N/A</v>
      </c>
      <c r="W418" s="156" t="e">
        <f>VLOOKUP($E418,'Calc 1 - Scaling (Ins,Bank)'!$A:$W,20,FALSE)</f>
        <v>#N/A</v>
      </c>
      <c r="X418" s="160" t="str">
        <f>IFERROR(VLOOKUP($E418,'Calc 1 - Scaling (Ins,Bank)'!$A:$W,21+IF(W418="Revenue",1,IF(W418="Carrying Value",2,0)),FALSE),"N/A")</f>
        <v>N/A</v>
      </c>
      <c r="Y418" s="161" t="str">
        <f t="shared" si="61"/>
        <v>N/A</v>
      </c>
      <c r="Z418" s="162" t="str">
        <f t="shared" si="62"/>
        <v>N/A</v>
      </c>
      <c r="AP418" s="3"/>
    </row>
    <row r="419" spans="1:42" x14ac:dyDescent="0.2">
      <c r="A419" s="68">
        <f t="shared" si="54"/>
        <v>362</v>
      </c>
      <c r="B419" s="154">
        <f>'Input 2 - Inventory'!C369</f>
        <v>0</v>
      </c>
      <c r="C419" s="155">
        <f>'Input 2 - Inventory'!E369</f>
        <v>0</v>
      </c>
      <c r="D419" s="155" t="str">
        <f>IF(OR(LEFT(E419,5)= "Asset",LEFT(E419,5)="Other"),"N/A",'Input 1 - Schedule 1'!B371 &amp; " (Ins/Bank)")</f>
        <v xml:space="preserve"> (Ins/Bank)</v>
      </c>
      <c r="E419" s="156">
        <f>'Input 2 - Inventory'!F369</f>
        <v>0</v>
      </c>
      <c r="F419" s="157">
        <f>'Input 1 - Schedule 1'!AH371</f>
        <v>0</v>
      </c>
      <c r="G419" s="157">
        <f>'Input 2 - Inventory'!R369</f>
        <v>0</v>
      </c>
      <c r="H419" s="157">
        <f>'Input 2 - Inventory'!AG369</f>
        <v>0</v>
      </c>
      <c r="I419" s="158">
        <f>'Input 2 - Inventory'!L369</f>
        <v>0</v>
      </c>
      <c r="J419" s="159">
        <f>'Input 2 - Inventory'!AA369</f>
        <v>0</v>
      </c>
      <c r="K419" s="156" t="e">
        <f>VLOOKUP($E419,'Calc 1 - Scaling (Ins,Bank)'!$A:$W,8,FALSE)</f>
        <v>#N/A</v>
      </c>
      <c r="L419" s="160" t="str">
        <f>IFERROR(VLOOKUP($E419,'Calc 1 - Scaling (Ins,Bank)'!$A:$W,9+IF($K419="Revenue",1,IF(K419="Carrying Value",2,0)),FALSE),"N/A")</f>
        <v>N/A</v>
      </c>
      <c r="M419" s="161" t="str">
        <f t="shared" si="55"/>
        <v>N/A</v>
      </c>
      <c r="N419" s="162" t="str">
        <f t="shared" si="56"/>
        <v>N/A</v>
      </c>
      <c r="O419" s="156" t="e">
        <f>VLOOKUP($E419,'Calc 1 - Scaling (Ins,Bank)'!$A:$W,12,FALSE)</f>
        <v>#N/A</v>
      </c>
      <c r="P419" s="160" t="str">
        <f>IFERROR(VLOOKUP($E419,'Calc 1 - Scaling (Ins,Bank)'!$A:$W,13+IF(O419="Revenue",1,IF(O419="Carrying Value",2,0)),FALSE),"N/A")</f>
        <v>N/A</v>
      </c>
      <c r="Q419" s="161" t="str">
        <f t="shared" si="57"/>
        <v>N/A</v>
      </c>
      <c r="R419" s="162" t="str">
        <f t="shared" si="58"/>
        <v>N/A</v>
      </c>
      <c r="S419" s="156" t="e">
        <f>VLOOKUP($E419,'Calc 1 - Scaling (Ins,Bank)'!$A:$W,16,FALSE)</f>
        <v>#N/A</v>
      </c>
      <c r="T419" s="160" t="str">
        <f>IFERROR(VLOOKUP($E419,'Calc 1 - Scaling (Ins,Bank)'!$A:$W,17+IF(S419="Revenue",1,IF(S419="Carrying Value",2,0)),FALSE),"N/A")</f>
        <v>N/A</v>
      </c>
      <c r="U419" s="161" t="str">
        <f t="shared" si="59"/>
        <v>N/A</v>
      </c>
      <c r="V419" s="162" t="str">
        <f t="shared" si="60"/>
        <v>N/A</v>
      </c>
      <c r="W419" s="156" t="e">
        <f>VLOOKUP($E419,'Calc 1 - Scaling (Ins,Bank)'!$A:$W,20,FALSE)</f>
        <v>#N/A</v>
      </c>
      <c r="X419" s="160" t="str">
        <f>IFERROR(VLOOKUP($E419,'Calc 1 - Scaling (Ins,Bank)'!$A:$W,21+IF(W419="Revenue",1,IF(W419="Carrying Value",2,0)),FALSE),"N/A")</f>
        <v>N/A</v>
      </c>
      <c r="Y419" s="161" t="str">
        <f t="shared" si="61"/>
        <v>N/A</v>
      </c>
      <c r="Z419" s="162" t="str">
        <f t="shared" si="62"/>
        <v>N/A</v>
      </c>
      <c r="AP419" s="3"/>
    </row>
    <row r="420" spans="1:42" x14ac:dyDescent="0.2">
      <c r="A420" s="68">
        <f t="shared" si="54"/>
        <v>363</v>
      </c>
      <c r="B420" s="154">
        <f>'Input 2 - Inventory'!C370</f>
        <v>0</v>
      </c>
      <c r="C420" s="155">
        <f>'Input 2 - Inventory'!E370</f>
        <v>0</v>
      </c>
      <c r="D420" s="155" t="str">
        <f>IF(OR(LEFT(E420,5)= "Asset",LEFT(E420,5)="Other"),"N/A",'Input 1 - Schedule 1'!B372 &amp; " (Ins/Bank)")</f>
        <v xml:space="preserve"> (Ins/Bank)</v>
      </c>
      <c r="E420" s="156">
        <f>'Input 2 - Inventory'!F370</f>
        <v>0</v>
      </c>
      <c r="F420" s="157">
        <f>'Input 1 - Schedule 1'!AH372</f>
        <v>0</v>
      </c>
      <c r="G420" s="157">
        <f>'Input 2 - Inventory'!R370</f>
        <v>0</v>
      </c>
      <c r="H420" s="157">
        <f>'Input 2 - Inventory'!AG370</f>
        <v>0</v>
      </c>
      <c r="I420" s="158">
        <f>'Input 2 - Inventory'!L370</f>
        <v>0</v>
      </c>
      <c r="J420" s="159">
        <f>'Input 2 - Inventory'!AA370</f>
        <v>0</v>
      </c>
      <c r="K420" s="156" t="e">
        <f>VLOOKUP($E420,'Calc 1 - Scaling (Ins,Bank)'!$A:$W,8,FALSE)</f>
        <v>#N/A</v>
      </c>
      <c r="L420" s="160" t="str">
        <f>IFERROR(VLOOKUP($E420,'Calc 1 - Scaling (Ins,Bank)'!$A:$W,9+IF($K420="Revenue",1,IF(K420="Carrying Value",2,0)),FALSE),"N/A")</f>
        <v>N/A</v>
      </c>
      <c r="M420" s="161" t="str">
        <f t="shared" si="55"/>
        <v>N/A</v>
      </c>
      <c r="N420" s="162" t="str">
        <f t="shared" si="56"/>
        <v>N/A</v>
      </c>
      <c r="O420" s="156" t="e">
        <f>VLOOKUP($E420,'Calc 1 - Scaling (Ins,Bank)'!$A:$W,12,FALSE)</f>
        <v>#N/A</v>
      </c>
      <c r="P420" s="160" t="str">
        <f>IFERROR(VLOOKUP($E420,'Calc 1 - Scaling (Ins,Bank)'!$A:$W,13+IF(O420="Revenue",1,IF(O420="Carrying Value",2,0)),FALSE),"N/A")</f>
        <v>N/A</v>
      </c>
      <c r="Q420" s="161" t="str">
        <f t="shared" si="57"/>
        <v>N/A</v>
      </c>
      <c r="R420" s="162" t="str">
        <f t="shared" si="58"/>
        <v>N/A</v>
      </c>
      <c r="S420" s="156" t="e">
        <f>VLOOKUP($E420,'Calc 1 - Scaling (Ins,Bank)'!$A:$W,16,FALSE)</f>
        <v>#N/A</v>
      </c>
      <c r="T420" s="160" t="str">
        <f>IFERROR(VLOOKUP($E420,'Calc 1 - Scaling (Ins,Bank)'!$A:$W,17+IF(S420="Revenue",1,IF(S420="Carrying Value",2,0)),FALSE),"N/A")</f>
        <v>N/A</v>
      </c>
      <c r="U420" s="161" t="str">
        <f t="shared" si="59"/>
        <v>N/A</v>
      </c>
      <c r="V420" s="162" t="str">
        <f t="shared" si="60"/>
        <v>N/A</v>
      </c>
      <c r="W420" s="156" t="e">
        <f>VLOOKUP($E420,'Calc 1 - Scaling (Ins,Bank)'!$A:$W,20,FALSE)</f>
        <v>#N/A</v>
      </c>
      <c r="X420" s="160" t="str">
        <f>IFERROR(VLOOKUP($E420,'Calc 1 - Scaling (Ins,Bank)'!$A:$W,21+IF(W420="Revenue",1,IF(W420="Carrying Value",2,0)),FALSE),"N/A")</f>
        <v>N/A</v>
      </c>
      <c r="Y420" s="161" t="str">
        <f t="shared" si="61"/>
        <v>N/A</v>
      </c>
      <c r="Z420" s="162" t="str">
        <f t="shared" si="62"/>
        <v>N/A</v>
      </c>
      <c r="AP420" s="3"/>
    </row>
    <row r="421" spans="1:42" x14ac:dyDescent="0.2">
      <c r="A421" s="68">
        <f t="shared" si="54"/>
        <v>364</v>
      </c>
      <c r="B421" s="154">
        <f>'Input 2 - Inventory'!C371</f>
        <v>0</v>
      </c>
      <c r="C421" s="155">
        <f>'Input 2 - Inventory'!E371</f>
        <v>0</v>
      </c>
      <c r="D421" s="155" t="str">
        <f>IF(OR(LEFT(E421,5)= "Asset",LEFT(E421,5)="Other"),"N/A",'Input 1 - Schedule 1'!B373 &amp; " (Ins/Bank)")</f>
        <v xml:space="preserve"> (Ins/Bank)</v>
      </c>
      <c r="E421" s="156">
        <f>'Input 2 - Inventory'!F371</f>
        <v>0</v>
      </c>
      <c r="F421" s="157">
        <f>'Input 1 - Schedule 1'!AH373</f>
        <v>0</v>
      </c>
      <c r="G421" s="157">
        <f>'Input 2 - Inventory'!R371</f>
        <v>0</v>
      </c>
      <c r="H421" s="157">
        <f>'Input 2 - Inventory'!AG371</f>
        <v>0</v>
      </c>
      <c r="I421" s="158">
        <f>'Input 2 - Inventory'!L371</f>
        <v>0</v>
      </c>
      <c r="J421" s="159">
        <f>'Input 2 - Inventory'!AA371</f>
        <v>0</v>
      </c>
      <c r="K421" s="156" t="e">
        <f>VLOOKUP($E421,'Calc 1 - Scaling (Ins,Bank)'!$A:$W,8,FALSE)</f>
        <v>#N/A</v>
      </c>
      <c r="L421" s="160" t="str">
        <f>IFERROR(VLOOKUP($E421,'Calc 1 - Scaling (Ins,Bank)'!$A:$W,9+IF($K421="Revenue",1,IF(K421="Carrying Value",2,0)),FALSE),"N/A")</f>
        <v>N/A</v>
      </c>
      <c r="M421" s="161" t="str">
        <f t="shared" si="55"/>
        <v>N/A</v>
      </c>
      <c r="N421" s="162" t="str">
        <f t="shared" si="56"/>
        <v>N/A</v>
      </c>
      <c r="O421" s="156" t="e">
        <f>VLOOKUP($E421,'Calc 1 - Scaling (Ins,Bank)'!$A:$W,12,FALSE)</f>
        <v>#N/A</v>
      </c>
      <c r="P421" s="160" t="str">
        <f>IFERROR(VLOOKUP($E421,'Calc 1 - Scaling (Ins,Bank)'!$A:$W,13+IF(O421="Revenue",1,IF(O421="Carrying Value",2,0)),FALSE),"N/A")</f>
        <v>N/A</v>
      </c>
      <c r="Q421" s="161" t="str">
        <f t="shared" si="57"/>
        <v>N/A</v>
      </c>
      <c r="R421" s="162" t="str">
        <f t="shared" si="58"/>
        <v>N/A</v>
      </c>
      <c r="S421" s="156" t="e">
        <f>VLOOKUP($E421,'Calc 1 - Scaling (Ins,Bank)'!$A:$W,16,FALSE)</f>
        <v>#N/A</v>
      </c>
      <c r="T421" s="160" t="str">
        <f>IFERROR(VLOOKUP($E421,'Calc 1 - Scaling (Ins,Bank)'!$A:$W,17+IF(S421="Revenue",1,IF(S421="Carrying Value",2,0)),FALSE),"N/A")</f>
        <v>N/A</v>
      </c>
      <c r="U421" s="161" t="str">
        <f t="shared" si="59"/>
        <v>N/A</v>
      </c>
      <c r="V421" s="162" t="str">
        <f t="shared" si="60"/>
        <v>N/A</v>
      </c>
      <c r="W421" s="156" t="e">
        <f>VLOOKUP($E421,'Calc 1 - Scaling (Ins,Bank)'!$A:$W,20,FALSE)</f>
        <v>#N/A</v>
      </c>
      <c r="X421" s="160" t="str">
        <f>IFERROR(VLOOKUP($E421,'Calc 1 - Scaling (Ins,Bank)'!$A:$W,21+IF(W421="Revenue",1,IF(W421="Carrying Value",2,0)),FALSE),"N/A")</f>
        <v>N/A</v>
      </c>
      <c r="Y421" s="161" t="str">
        <f t="shared" si="61"/>
        <v>N/A</v>
      </c>
      <c r="Z421" s="162" t="str">
        <f t="shared" si="62"/>
        <v>N/A</v>
      </c>
      <c r="AP421" s="3"/>
    </row>
    <row r="422" spans="1:42" x14ac:dyDescent="0.2">
      <c r="A422" s="68">
        <f t="shared" si="54"/>
        <v>365</v>
      </c>
      <c r="B422" s="154">
        <f>'Input 2 - Inventory'!C372</f>
        <v>0</v>
      </c>
      <c r="C422" s="155">
        <f>'Input 2 - Inventory'!E372</f>
        <v>0</v>
      </c>
      <c r="D422" s="155" t="str">
        <f>IF(OR(LEFT(E422,5)= "Asset",LEFT(E422,5)="Other"),"N/A",'Input 1 - Schedule 1'!B374 &amp; " (Ins/Bank)")</f>
        <v xml:space="preserve"> (Ins/Bank)</v>
      </c>
      <c r="E422" s="156">
        <f>'Input 2 - Inventory'!F372</f>
        <v>0</v>
      </c>
      <c r="F422" s="157">
        <f>'Input 1 - Schedule 1'!AH374</f>
        <v>0</v>
      </c>
      <c r="G422" s="157">
        <f>'Input 2 - Inventory'!R372</f>
        <v>0</v>
      </c>
      <c r="H422" s="157">
        <f>'Input 2 - Inventory'!AG372</f>
        <v>0</v>
      </c>
      <c r="I422" s="158">
        <f>'Input 2 - Inventory'!L372</f>
        <v>0</v>
      </c>
      <c r="J422" s="159">
        <f>'Input 2 - Inventory'!AA372</f>
        <v>0</v>
      </c>
      <c r="K422" s="156" t="e">
        <f>VLOOKUP($E422,'Calc 1 - Scaling (Ins,Bank)'!$A:$W,8,FALSE)</f>
        <v>#N/A</v>
      </c>
      <c r="L422" s="160" t="str">
        <f>IFERROR(VLOOKUP($E422,'Calc 1 - Scaling (Ins,Bank)'!$A:$W,9+IF($K422="Revenue",1,IF(K422="Carrying Value",2,0)),FALSE),"N/A")</f>
        <v>N/A</v>
      </c>
      <c r="M422" s="161" t="str">
        <f t="shared" si="55"/>
        <v>N/A</v>
      </c>
      <c r="N422" s="162" t="str">
        <f t="shared" si="56"/>
        <v>N/A</v>
      </c>
      <c r="O422" s="156" t="e">
        <f>VLOOKUP($E422,'Calc 1 - Scaling (Ins,Bank)'!$A:$W,12,FALSE)</f>
        <v>#N/A</v>
      </c>
      <c r="P422" s="160" t="str">
        <f>IFERROR(VLOOKUP($E422,'Calc 1 - Scaling (Ins,Bank)'!$A:$W,13+IF(O422="Revenue",1,IF(O422="Carrying Value",2,0)),FALSE),"N/A")</f>
        <v>N/A</v>
      </c>
      <c r="Q422" s="161" t="str">
        <f t="shared" si="57"/>
        <v>N/A</v>
      </c>
      <c r="R422" s="162" t="str">
        <f t="shared" si="58"/>
        <v>N/A</v>
      </c>
      <c r="S422" s="156" t="e">
        <f>VLOOKUP($E422,'Calc 1 - Scaling (Ins,Bank)'!$A:$W,16,FALSE)</f>
        <v>#N/A</v>
      </c>
      <c r="T422" s="160" t="str">
        <f>IFERROR(VLOOKUP($E422,'Calc 1 - Scaling (Ins,Bank)'!$A:$W,17+IF(S422="Revenue",1,IF(S422="Carrying Value",2,0)),FALSE),"N/A")</f>
        <v>N/A</v>
      </c>
      <c r="U422" s="161" t="str">
        <f t="shared" si="59"/>
        <v>N/A</v>
      </c>
      <c r="V422" s="162" t="str">
        <f t="shared" si="60"/>
        <v>N/A</v>
      </c>
      <c r="W422" s="156" t="e">
        <f>VLOOKUP($E422,'Calc 1 - Scaling (Ins,Bank)'!$A:$W,20,FALSE)</f>
        <v>#N/A</v>
      </c>
      <c r="X422" s="160" t="str">
        <f>IFERROR(VLOOKUP($E422,'Calc 1 - Scaling (Ins,Bank)'!$A:$W,21+IF(W422="Revenue",1,IF(W422="Carrying Value",2,0)),FALSE),"N/A")</f>
        <v>N/A</v>
      </c>
      <c r="Y422" s="161" t="str">
        <f t="shared" si="61"/>
        <v>N/A</v>
      </c>
      <c r="Z422" s="162" t="str">
        <f t="shared" si="62"/>
        <v>N/A</v>
      </c>
      <c r="AP422" s="3"/>
    </row>
    <row r="423" spans="1:42" x14ac:dyDescent="0.2">
      <c r="A423" s="68">
        <f t="shared" si="54"/>
        <v>366</v>
      </c>
      <c r="B423" s="154">
        <f>'Input 2 - Inventory'!C373</f>
        <v>0</v>
      </c>
      <c r="C423" s="155">
        <f>'Input 2 - Inventory'!E373</f>
        <v>0</v>
      </c>
      <c r="D423" s="155" t="str">
        <f>IF(OR(LEFT(E423,5)= "Asset",LEFT(E423,5)="Other"),"N/A",'Input 1 - Schedule 1'!B375 &amp; " (Ins/Bank)")</f>
        <v xml:space="preserve"> (Ins/Bank)</v>
      </c>
      <c r="E423" s="156">
        <f>'Input 2 - Inventory'!F373</f>
        <v>0</v>
      </c>
      <c r="F423" s="157">
        <f>'Input 1 - Schedule 1'!AH375</f>
        <v>0</v>
      </c>
      <c r="G423" s="157">
        <f>'Input 2 - Inventory'!R373</f>
        <v>0</v>
      </c>
      <c r="H423" s="157">
        <f>'Input 2 - Inventory'!AG373</f>
        <v>0</v>
      </c>
      <c r="I423" s="158">
        <f>'Input 2 - Inventory'!L373</f>
        <v>0</v>
      </c>
      <c r="J423" s="159">
        <f>'Input 2 - Inventory'!AA373</f>
        <v>0</v>
      </c>
      <c r="K423" s="156" t="e">
        <f>VLOOKUP($E423,'Calc 1 - Scaling (Ins,Bank)'!$A:$W,8,FALSE)</f>
        <v>#N/A</v>
      </c>
      <c r="L423" s="160" t="str">
        <f>IFERROR(VLOOKUP($E423,'Calc 1 - Scaling (Ins,Bank)'!$A:$W,9+IF($K423="Revenue",1,IF(K423="Carrying Value",2,0)),FALSE),"N/A")</f>
        <v>N/A</v>
      </c>
      <c r="M423" s="161" t="str">
        <f t="shared" si="55"/>
        <v>N/A</v>
      </c>
      <c r="N423" s="162" t="str">
        <f t="shared" si="56"/>
        <v>N/A</v>
      </c>
      <c r="O423" s="156" t="e">
        <f>VLOOKUP($E423,'Calc 1 - Scaling (Ins,Bank)'!$A:$W,12,FALSE)</f>
        <v>#N/A</v>
      </c>
      <c r="P423" s="160" t="str">
        <f>IFERROR(VLOOKUP($E423,'Calc 1 - Scaling (Ins,Bank)'!$A:$W,13+IF(O423="Revenue",1,IF(O423="Carrying Value",2,0)),FALSE),"N/A")</f>
        <v>N/A</v>
      </c>
      <c r="Q423" s="161" t="str">
        <f t="shared" si="57"/>
        <v>N/A</v>
      </c>
      <c r="R423" s="162" t="str">
        <f t="shared" si="58"/>
        <v>N/A</v>
      </c>
      <c r="S423" s="156" t="e">
        <f>VLOOKUP($E423,'Calc 1 - Scaling (Ins,Bank)'!$A:$W,16,FALSE)</f>
        <v>#N/A</v>
      </c>
      <c r="T423" s="160" t="str">
        <f>IFERROR(VLOOKUP($E423,'Calc 1 - Scaling (Ins,Bank)'!$A:$W,17+IF(S423="Revenue",1,IF(S423="Carrying Value",2,0)),FALSE),"N/A")</f>
        <v>N/A</v>
      </c>
      <c r="U423" s="161" t="str">
        <f t="shared" si="59"/>
        <v>N/A</v>
      </c>
      <c r="V423" s="162" t="str">
        <f t="shared" si="60"/>
        <v>N/A</v>
      </c>
      <c r="W423" s="156" t="e">
        <f>VLOOKUP($E423,'Calc 1 - Scaling (Ins,Bank)'!$A:$W,20,FALSE)</f>
        <v>#N/A</v>
      </c>
      <c r="X423" s="160" t="str">
        <f>IFERROR(VLOOKUP($E423,'Calc 1 - Scaling (Ins,Bank)'!$A:$W,21+IF(W423="Revenue",1,IF(W423="Carrying Value",2,0)),FALSE),"N/A")</f>
        <v>N/A</v>
      </c>
      <c r="Y423" s="161" t="str">
        <f t="shared" si="61"/>
        <v>N/A</v>
      </c>
      <c r="Z423" s="162" t="str">
        <f t="shared" si="62"/>
        <v>N/A</v>
      </c>
      <c r="AP423" s="3"/>
    </row>
    <row r="424" spans="1:42" x14ac:dyDescent="0.2">
      <c r="A424" s="68">
        <f t="shared" si="54"/>
        <v>367</v>
      </c>
      <c r="B424" s="154">
        <f>'Input 2 - Inventory'!C374</f>
        <v>0</v>
      </c>
      <c r="C424" s="155">
        <f>'Input 2 - Inventory'!E374</f>
        <v>0</v>
      </c>
      <c r="D424" s="155" t="str">
        <f>IF(OR(LEFT(E424,5)= "Asset",LEFT(E424,5)="Other"),"N/A",'Input 1 - Schedule 1'!B376 &amp; " (Ins/Bank)")</f>
        <v xml:space="preserve"> (Ins/Bank)</v>
      </c>
      <c r="E424" s="156">
        <f>'Input 2 - Inventory'!F374</f>
        <v>0</v>
      </c>
      <c r="F424" s="157">
        <f>'Input 1 - Schedule 1'!AH376</f>
        <v>0</v>
      </c>
      <c r="G424" s="157">
        <f>'Input 2 - Inventory'!R374</f>
        <v>0</v>
      </c>
      <c r="H424" s="157">
        <f>'Input 2 - Inventory'!AG374</f>
        <v>0</v>
      </c>
      <c r="I424" s="158">
        <f>'Input 2 - Inventory'!L374</f>
        <v>0</v>
      </c>
      <c r="J424" s="159">
        <f>'Input 2 - Inventory'!AA374</f>
        <v>0</v>
      </c>
      <c r="K424" s="156" t="e">
        <f>VLOOKUP($E424,'Calc 1 - Scaling (Ins,Bank)'!$A:$W,8,FALSE)</f>
        <v>#N/A</v>
      </c>
      <c r="L424" s="160" t="str">
        <f>IFERROR(VLOOKUP($E424,'Calc 1 - Scaling (Ins,Bank)'!$A:$W,9+IF($K424="Revenue",1,IF(K424="Carrying Value",2,0)),FALSE),"N/A")</f>
        <v>N/A</v>
      </c>
      <c r="M424" s="161" t="str">
        <f t="shared" si="55"/>
        <v>N/A</v>
      </c>
      <c r="N424" s="162" t="str">
        <f t="shared" si="56"/>
        <v>N/A</v>
      </c>
      <c r="O424" s="156" t="e">
        <f>VLOOKUP($E424,'Calc 1 - Scaling (Ins,Bank)'!$A:$W,12,FALSE)</f>
        <v>#N/A</v>
      </c>
      <c r="P424" s="160" t="str">
        <f>IFERROR(VLOOKUP($E424,'Calc 1 - Scaling (Ins,Bank)'!$A:$W,13+IF(O424="Revenue",1,IF(O424="Carrying Value",2,0)),FALSE),"N/A")</f>
        <v>N/A</v>
      </c>
      <c r="Q424" s="161" t="str">
        <f t="shared" si="57"/>
        <v>N/A</v>
      </c>
      <c r="R424" s="162" t="str">
        <f t="shared" si="58"/>
        <v>N/A</v>
      </c>
      <c r="S424" s="156" t="e">
        <f>VLOOKUP($E424,'Calc 1 - Scaling (Ins,Bank)'!$A:$W,16,FALSE)</f>
        <v>#N/A</v>
      </c>
      <c r="T424" s="160" t="str">
        <f>IFERROR(VLOOKUP($E424,'Calc 1 - Scaling (Ins,Bank)'!$A:$W,17+IF(S424="Revenue",1,IF(S424="Carrying Value",2,0)),FALSE),"N/A")</f>
        <v>N/A</v>
      </c>
      <c r="U424" s="161" t="str">
        <f t="shared" si="59"/>
        <v>N/A</v>
      </c>
      <c r="V424" s="162" t="str">
        <f t="shared" si="60"/>
        <v>N/A</v>
      </c>
      <c r="W424" s="156" t="e">
        <f>VLOOKUP($E424,'Calc 1 - Scaling (Ins,Bank)'!$A:$W,20,FALSE)</f>
        <v>#N/A</v>
      </c>
      <c r="X424" s="160" t="str">
        <f>IFERROR(VLOOKUP($E424,'Calc 1 - Scaling (Ins,Bank)'!$A:$W,21+IF(W424="Revenue",1,IF(W424="Carrying Value",2,0)),FALSE),"N/A")</f>
        <v>N/A</v>
      </c>
      <c r="Y424" s="161" t="str">
        <f t="shared" si="61"/>
        <v>N/A</v>
      </c>
      <c r="Z424" s="162" t="str">
        <f t="shared" si="62"/>
        <v>N/A</v>
      </c>
      <c r="AP424" s="3"/>
    </row>
    <row r="425" spans="1:42" x14ac:dyDescent="0.2">
      <c r="A425" s="68">
        <f t="shared" si="54"/>
        <v>368</v>
      </c>
      <c r="B425" s="154">
        <f>'Input 2 - Inventory'!C375</f>
        <v>0</v>
      </c>
      <c r="C425" s="155">
        <f>'Input 2 - Inventory'!E375</f>
        <v>0</v>
      </c>
      <c r="D425" s="155" t="str">
        <f>IF(OR(LEFT(E425,5)= "Asset",LEFT(E425,5)="Other"),"N/A",'Input 1 - Schedule 1'!B377 &amp; " (Ins/Bank)")</f>
        <v xml:space="preserve"> (Ins/Bank)</v>
      </c>
      <c r="E425" s="156">
        <f>'Input 2 - Inventory'!F375</f>
        <v>0</v>
      </c>
      <c r="F425" s="157">
        <f>'Input 1 - Schedule 1'!AH377</f>
        <v>0</v>
      </c>
      <c r="G425" s="157">
        <f>'Input 2 - Inventory'!R375</f>
        <v>0</v>
      </c>
      <c r="H425" s="157">
        <f>'Input 2 - Inventory'!AG375</f>
        <v>0</v>
      </c>
      <c r="I425" s="158">
        <f>'Input 2 - Inventory'!L375</f>
        <v>0</v>
      </c>
      <c r="J425" s="159">
        <f>'Input 2 - Inventory'!AA375</f>
        <v>0</v>
      </c>
      <c r="K425" s="156" t="e">
        <f>VLOOKUP($E425,'Calc 1 - Scaling (Ins,Bank)'!$A:$W,8,FALSE)</f>
        <v>#N/A</v>
      </c>
      <c r="L425" s="160" t="str">
        <f>IFERROR(VLOOKUP($E425,'Calc 1 - Scaling (Ins,Bank)'!$A:$W,9+IF($K425="Revenue",1,IF(K425="Carrying Value",2,0)),FALSE),"N/A")</f>
        <v>N/A</v>
      </c>
      <c r="M425" s="161" t="str">
        <f t="shared" si="55"/>
        <v>N/A</v>
      </c>
      <c r="N425" s="162" t="str">
        <f t="shared" si="56"/>
        <v>N/A</v>
      </c>
      <c r="O425" s="156" t="e">
        <f>VLOOKUP($E425,'Calc 1 - Scaling (Ins,Bank)'!$A:$W,12,FALSE)</f>
        <v>#N/A</v>
      </c>
      <c r="P425" s="160" t="str">
        <f>IFERROR(VLOOKUP($E425,'Calc 1 - Scaling (Ins,Bank)'!$A:$W,13+IF(O425="Revenue",1,IF(O425="Carrying Value",2,0)),FALSE),"N/A")</f>
        <v>N/A</v>
      </c>
      <c r="Q425" s="161" t="str">
        <f t="shared" si="57"/>
        <v>N/A</v>
      </c>
      <c r="R425" s="162" t="str">
        <f t="shared" si="58"/>
        <v>N/A</v>
      </c>
      <c r="S425" s="156" t="e">
        <f>VLOOKUP($E425,'Calc 1 - Scaling (Ins,Bank)'!$A:$W,16,FALSE)</f>
        <v>#N/A</v>
      </c>
      <c r="T425" s="160" t="str">
        <f>IFERROR(VLOOKUP($E425,'Calc 1 - Scaling (Ins,Bank)'!$A:$W,17+IF(S425="Revenue",1,IF(S425="Carrying Value",2,0)),FALSE),"N/A")</f>
        <v>N/A</v>
      </c>
      <c r="U425" s="161" t="str">
        <f t="shared" si="59"/>
        <v>N/A</v>
      </c>
      <c r="V425" s="162" t="str">
        <f t="shared" si="60"/>
        <v>N/A</v>
      </c>
      <c r="W425" s="156" t="e">
        <f>VLOOKUP($E425,'Calc 1 - Scaling (Ins,Bank)'!$A:$W,20,FALSE)</f>
        <v>#N/A</v>
      </c>
      <c r="X425" s="160" t="str">
        <f>IFERROR(VLOOKUP($E425,'Calc 1 - Scaling (Ins,Bank)'!$A:$W,21+IF(W425="Revenue",1,IF(W425="Carrying Value",2,0)),FALSE),"N/A")</f>
        <v>N/A</v>
      </c>
      <c r="Y425" s="161" t="str">
        <f t="shared" si="61"/>
        <v>N/A</v>
      </c>
      <c r="Z425" s="162" t="str">
        <f t="shared" si="62"/>
        <v>N/A</v>
      </c>
      <c r="AP425" s="3"/>
    </row>
    <row r="426" spans="1:42" x14ac:dyDescent="0.2">
      <c r="A426" s="68">
        <f t="shared" si="54"/>
        <v>369</v>
      </c>
      <c r="B426" s="154">
        <f>'Input 2 - Inventory'!C376</f>
        <v>0</v>
      </c>
      <c r="C426" s="155">
        <f>'Input 2 - Inventory'!E376</f>
        <v>0</v>
      </c>
      <c r="D426" s="155" t="str">
        <f>IF(OR(LEFT(E426,5)= "Asset",LEFT(E426,5)="Other"),"N/A",'Input 1 - Schedule 1'!B378 &amp; " (Ins/Bank)")</f>
        <v xml:space="preserve"> (Ins/Bank)</v>
      </c>
      <c r="E426" s="156">
        <f>'Input 2 - Inventory'!F376</f>
        <v>0</v>
      </c>
      <c r="F426" s="157">
        <f>'Input 1 - Schedule 1'!AH378</f>
        <v>0</v>
      </c>
      <c r="G426" s="157">
        <f>'Input 2 - Inventory'!R376</f>
        <v>0</v>
      </c>
      <c r="H426" s="157">
        <f>'Input 2 - Inventory'!AG376</f>
        <v>0</v>
      </c>
      <c r="I426" s="158">
        <f>'Input 2 - Inventory'!L376</f>
        <v>0</v>
      </c>
      <c r="J426" s="159">
        <f>'Input 2 - Inventory'!AA376</f>
        <v>0</v>
      </c>
      <c r="K426" s="156" t="e">
        <f>VLOOKUP($E426,'Calc 1 - Scaling (Ins,Bank)'!$A:$W,8,FALSE)</f>
        <v>#N/A</v>
      </c>
      <c r="L426" s="160" t="str">
        <f>IFERROR(VLOOKUP($E426,'Calc 1 - Scaling (Ins,Bank)'!$A:$W,9+IF($K426="Revenue",1,IF(K426="Carrying Value",2,0)),FALSE),"N/A")</f>
        <v>N/A</v>
      </c>
      <c r="M426" s="161" t="str">
        <f t="shared" si="55"/>
        <v>N/A</v>
      </c>
      <c r="N426" s="162" t="str">
        <f t="shared" si="56"/>
        <v>N/A</v>
      </c>
      <c r="O426" s="156" t="e">
        <f>VLOOKUP($E426,'Calc 1 - Scaling (Ins,Bank)'!$A:$W,12,FALSE)</f>
        <v>#N/A</v>
      </c>
      <c r="P426" s="160" t="str">
        <f>IFERROR(VLOOKUP($E426,'Calc 1 - Scaling (Ins,Bank)'!$A:$W,13+IF(O426="Revenue",1,IF(O426="Carrying Value",2,0)),FALSE),"N/A")</f>
        <v>N/A</v>
      </c>
      <c r="Q426" s="161" t="str">
        <f t="shared" si="57"/>
        <v>N/A</v>
      </c>
      <c r="R426" s="162" t="str">
        <f t="shared" si="58"/>
        <v>N/A</v>
      </c>
      <c r="S426" s="156" t="e">
        <f>VLOOKUP($E426,'Calc 1 - Scaling (Ins,Bank)'!$A:$W,16,FALSE)</f>
        <v>#N/A</v>
      </c>
      <c r="T426" s="160" t="str">
        <f>IFERROR(VLOOKUP($E426,'Calc 1 - Scaling (Ins,Bank)'!$A:$W,17+IF(S426="Revenue",1,IF(S426="Carrying Value",2,0)),FALSE),"N/A")</f>
        <v>N/A</v>
      </c>
      <c r="U426" s="161" t="str">
        <f t="shared" si="59"/>
        <v>N/A</v>
      </c>
      <c r="V426" s="162" t="str">
        <f t="shared" si="60"/>
        <v>N/A</v>
      </c>
      <c r="W426" s="156" t="e">
        <f>VLOOKUP($E426,'Calc 1 - Scaling (Ins,Bank)'!$A:$W,20,FALSE)</f>
        <v>#N/A</v>
      </c>
      <c r="X426" s="160" t="str">
        <f>IFERROR(VLOOKUP($E426,'Calc 1 - Scaling (Ins,Bank)'!$A:$W,21+IF(W426="Revenue",1,IF(W426="Carrying Value",2,0)),FALSE),"N/A")</f>
        <v>N/A</v>
      </c>
      <c r="Y426" s="161" t="str">
        <f t="shared" si="61"/>
        <v>N/A</v>
      </c>
      <c r="Z426" s="162" t="str">
        <f t="shared" si="62"/>
        <v>N/A</v>
      </c>
      <c r="AP426" s="3"/>
    </row>
    <row r="427" spans="1:42" x14ac:dyDescent="0.2">
      <c r="A427" s="68">
        <f t="shared" si="54"/>
        <v>370</v>
      </c>
      <c r="B427" s="154">
        <f>'Input 2 - Inventory'!C377</f>
        <v>0</v>
      </c>
      <c r="C427" s="155">
        <f>'Input 2 - Inventory'!E377</f>
        <v>0</v>
      </c>
      <c r="D427" s="155" t="str">
        <f>IF(OR(LEFT(E427,5)= "Asset",LEFT(E427,5)="Other"),"N/A",'Input 1 - Schedule 1'!B379 &amp; " (Ins/Bank)")</f>
        <v xml:space="preserve"> (Ins/Bank)</v>
      </c>
      <c r="E427" s="156">
        <f>'Input 2 - Inventory'!F377</f>
        <v>0</v>
      </c>
      <c r="F427" s="157">
        <f>'Input 1 - Schedule 1'!AH379</f>
        <v>0</v>
      </c>
      <c r="G427" s="157">
        <f>'Input 2 - Inventory'!R377</f>
        <v>0</v>
      </c>
      <c r="H427" s="157">
        <f>'Input 2 - Inventory'!AG377</f>
        <v>0</v>
      </c>
      <c r="I427" s="158">
        <f>'Input 2 - Inventory'!L377</f>
        <v>0</v>
      </c>
      <c r="J427" s="159">
        <f>'Input 2 - Inventory'!AA377</f>
        <v>0</v>
      </c>
      <c r="K427" s="156" t="e">
        <f>VLOOKUP($E427,'Calc 1 - Scaling (Ins,Bank)'!$A:$W,8,FALSE)</f>
        <v>#N/A</v>
      </c>
      <c r="L427" s="160" t="str">
        <f>IFERROR(VLOOKUP($E427,'Calc 1 - Scaling (Ins,Bank)'!$A:$W,9+IF($K427="Revenue",1,IF(K427="Carrying Value",2,0)),FALSE),"N/A")</f>
        <v>N/A</v>
      </c>
      <c r="M427" s="161" t="str">
        <f t="shared" si="55"/>
        <v>N/A</v>
      </c>
      <c r="N427" s="162" t="str">
        <f t="shared" si="56"/>
        <v>N/A</v>
      </c>
      <c r="O427" s="156" t="e">
        <f>VLOOKUP($E427,'Calc 1 - Scaling (Ins,Bank)'!$A:$W,12,FALSE)</f>
        <v>#N/A</v>
      </c>
      <c r="P427" s="160" t="str">
        <f>IFERROR(VLOOKUP($E427,'Calc 1 - Scaling (Ins,Bank)'!$A:$W,13+IF(O427="Revenue",1,IF(O427="Carrying Value",2,0)),FALSE),"N/A")</f>
        <v>N/A</v>
      </c>
      <c r="Q427" s="161" t="str">
        <f t="shared" si="57"/>
        <v>N/A</v>
      </c>
      <c r="R427" s="162" t="str">
        <f t="shared" si="58"/>
        <v>N/A</v>
      </c>
      <c r="S427" s="156" t="e">
        <f>VLOOKUP($E427,'Calc 1 - Scaling (Ins,Bank)'!$A:$W,16,FALSE)</f>
        <v>#N/A</v>
      </c>
      <c r="T427" s="160" t="str">
        <f>IFERROR(VLOOKUP($E427,'Calc 1 - Scaling (Ins,Bank)'!$A:$W,17+IF(S427="Revenue",1,IF(S427="Carrying Value",2,0)),FALSE),"N/A")</f>
        <v>N/A</v>
      </c>
      <c r="U427" s="161" t="str">
        <f t="shared" si="59"/>
        <v>N/A</v>
      </c>
      <c r="V427" s="162" t="str">
        <f t="shared" si="60"/>
        <v>N/A</v>
      </c>
      <c r="W427" s="156" t="e">
        <f>VLOOKUP($E427,'Calc 1 - Scaling (Ins,Bank)'!$A:$W,20,FALSE)</f>
        <v>#N/A</v>
      </c>
      <c r="X427" s="160" t="str">
        <f>IFERROR(VLOOKUP($E427,'Calc 1 - Scaling (Ins,Bank)'!$A:$W,21+IF(W427="Revenue",1,IF(W427="Carrying Value",2,0)),FALSE),"N/A")</f>
        <v>N/A</v>
      </c>
      <c r="Y427" s="161" t="str">
        <f t="shared" si="61"/>
        <v>N/A</v>
      </c>
      <c r="Z427" s="162" t="str">
        <f t="shared" si="62"/>
        <v>N/A</v>
      </c>
      <c r="AP427" s="3"/>
    </row>
    <row r="428" spans="1:42" x14ac:dyDescent="0.2">
      <c r="A428" s="68">
        <f t="shared" si="54"/>
        <v>371</v>
      </c>
      <c r="B428" s="154">
        <f>'Input 2 - Inventory'!C378</f>
        <v>0</v>
      </c>
      <c r="C428" s="155">
        <f>'Input 2 - Inventory'!E378</f>
        <v>0</v>
      </c>
      <c r="D428" s="155" t="str">
        <f>IF(OR(LEFT(E428,5)= "Asset",LEFT(E428,5)="Other"),"N/A",'Input 1 - Schedule 1'!B380 &amp; " (Ins/Bank)")</f>
        <v xml:space="preserve"> (Ins/Bank)</v>
      </c>
      <c r="E428" s="156">
        <f>'Input 2 - Inventory'!F378</f>
        <v>0</v>
      </c>
      <c r="F428" s="157">
        <f>'Input 1 - Schedule 1'!AH380</f>
        <v>0</v>
      </c>
      <c r="G428" s="157">
        <f>'Input 2 - Inventory'!R378</f>
        <v>0</v>
      </c>
      <c r="H428" s="157">
        <f>'Input 2 - Inventory'!AG378</f>
        <v>0</v>
      </c>
      <c r="I428" s="158">
        <f>'Input 2 - Inventory'!L378</f>
        <v>0</v>
      </c>
      <c r="J428" s="159">
        <f>'Input 2 - Inventory'!AA378</f>
        <v>0</v>
      </c>
      <c r="K428" s="156" t="e">
        <f>VLOOKUP($E428,'Calc 1 - Scaling (Ins,Bank)'!$A:$W,8,FALSE)</f>
        <v>#N/A</v>
      </c>
      <c r="L428" s="160" t="str">
        <f>IFERROR(VLOOKUP($E428,'Calc 1 - Scaling (Ins,Bank)'!$A:$W,9+IF($K428="Revenue",1,IF(K428="Carrying Value",2,0)),FALSE),"N/A")</f>
        <v>N/A</v>
      </c>
      <c r="M428" s="161" t="str">
        <f t="shared" si="55"/>
        <v>N/A</v>
      </c>
      <c r="N428" s="162" t="str">
        <f t="shared" si="56"/>
        <v>N/A</v>
      </c>
      <c r="O428" s="156" t="e">
        <f>VLOOKUP($E428,'Calc 1 - Scaling (Ins,Bank)'!$A:$W,12,FALSE)</f>
        <v>#N/A</v>
      </c>
      <c r="P428" s="160" t="str">
        <f>IFERROR(VLOOKUP($E428,'Calc 1 - Scaling (Ins,Bank)'!$A:$W,13+IF(O428="Revenue",1,IF(O428="Carrying Value",2,0)),FALSE),"N/A")</f>
        <v>N/A</v>
      </c>
      <c r="Q428" s="161" t="str">
        <f t="shared" si="57"/>
        <v>N/A</v>
      </c>
      <c r="R428" s="162" t="str">
        <f t="shared" si="58"/>
        <v>N/A</v>
      </c>
      <c r="S428" s="156" t="e">
        <f>VLOOKUP($E428,'Calc 1 - Scaling (Ins,Bank)'!$A:$W,16,FALSE)</f>
        <v>#N/A</v>
      </c>
      <c r="T428" s="160" t="str">
        <f>IFERROR(VLOOKUP($E428,'Calc 1 - Scaling (Ins,Bank)'!$A:$W,17+IF(S428="Revenue",1,IF(S428="Carrying Value",2,0)),FALSE),"N/A")</f>
        <v>N/A</v>
      </c>
      <c r="U428" s="161" t="str">
        <f t="shared" si="59"/>
        <v>N/A</v>
      </c>
      <c r="V428" s="162" t="str">
        <f t="shared" si="60"/>
        <v>N/A</v>
      </c>
      <c r="W428" s="156" t="e">
        <f>VLOOKUP($E428,'Calc 1 - Scaling (Ins,Bank)'!$A:$W,20,FALSE)</f>
        <v>#N/A</v>
      </c>
      <c r="X428" s="160" t="str">
        <f>IFERROR(VLOOKUP($E428,'Calc 1 - Scaling (Ins,Bank)'!$A:$W,21+IF(W428="Revenue",1,IF(W428="Carrying Value",2,0)),FALSE),"N/A")</f>
        <v>N/A</v>
      </c>
      <c r="Y428" s="161" t="str">
        <f t="shared" si="61"/>
        <v>N/A</v>
      </c>
      <c r="Z428" s="162" t="str">
        <f t="shared" si="62"/>
        <v>N/A</v>
      </c>
      <c r="AP428" s="3"/>
    </row>
    <row r="429" spans="1:42" x14ac:dyDescent="0.2">
      <c r="A429" s="68">
        <f t="shared" si="54"/>
        <v>372</v>
      </c>
      <c r="B429" s="154">
        <f>'Input 2 - Inventory'!C379</f>
        <v>0</v>
      </c>
      <c r="C429" s="155">
        <f>'Input 2 - Inventory'!E379</f>
        <v>0</v>
      </c>
      <c r="D429" s="155" t="str">
        <f>IF(OR(LEFT(E429,5)= "Asset",LEFT(E429,5)="Other"),"N/A",'Input 1 - Schedule 1'!B381 &amp; " (Ins/Bank)")</f>
        <v xml:space="preserve"> (Ins/Bank)</v>
      </c>
      <c r="E429" s="156">
        <f>'Input 2 - Inventory'!F379</f>
        <v>0</v>
      </c>
      <c r="F429" s="157">
        <f>'Input 1 - Schedule 1'!AH381</f>
        <v>0</v>
      </c>
      <c r="G429" s="157">
        <f>'Input 2 - Inventory'!R379</f>
        <v>0</v>
      </c>
      <c r="H429" s="157">
        <f>'Input 2 - Inventory'!AG379</f>
        <v>0</v>
      </c>
      <c r="I429" s="158">
        <f>'Input 2 - Inventory'!L379</f>
        <v>0</v>
      </c>
      <c r="J429" s="159">
        <f>'Input 2 - Inventory'!AA379</f>
        <v>0</v>
      </c>
      <c r="K429" s="156" t="e">
        <f>VLOOKUP($E429,'Calc 1 - Scaling (Ins,Bank)'!$A:$W,8,FALSE)</f>
        <v>#N/A</v>
      </c>
      <c r="L429" s="160" t="str">
        <f>IFERROR(VLOOKUP($E429,'Calc 1 - Scaling (Ins,Bank)'!$A:$W,9+IF($K429="Revenue",1,IF(K429="Carrying Value",2,0)),FALSE),"N/A")</f>
        <v>N/A</v>
      </c>
      <c r="M429" s="161" t="str">
        <f t="shared" si="55"/>
        <v>N/A</v>
      </c>
      <c r="N429" s="162" t="str">
        <f t="shared" si="56"/>
        <v>N/A</v>
      </c>
      <c r="O429" s="156" t="e">
        <f>VLOOKUP($E429,'Calc 1 - Scaling (Ins,Bank)'!$A:$W,12,FALSE)</f>
        <v>#N/A</v>
      </c>
      <c r="P429" s="160" t="str">
        <f>IFERROR(VLOOKUP($E429,'Calc 1 - Scaling (Ins,Bank)'!$A:$W,13+IF(O429="Revenue",1,IF(O429="Carrying Value",2,0)),FALSE),"N/A")</f>
        <v>N/A</v>
      </c>
      <c r="Q429" s="161" t="str">
        <f t="shared" si="57"/>
        <v>N/A</v>
      </c>
      <c r="R429" s="162" t="str">
        <f t="shared" si="58"/>
        <v>N/A</v>
      </c>
      <c r="S429" s="156" t="e">
        <f>VLOOKUP($E429,'Calc 1 - Scaling (Ins,Bank)'!$A:$W,16,FALSE)</f>
        <v>#N/A</v>
      </c>
      <c r="T429" s="160" t="str">
        <f>IFERROR(VLOOKUP($E429,'Calc 1 - Scaling (Ins,Bank)'!$A:$W,17+IF(S429="Revenue",1,IF(S429="Carrying Value",2,0)),FALSE),"N/A")</f>
        <v>N/A</v>
      </c>
      <c r="U429" s="161" t="str">
        <f t="shared" si="59"/>
        <v>N/A</v>
      </c>
      <c r="V429" s="162" t="str">
        <f t="shared" si="60"/>
        <v>N/A</v>
      </c>
      <c r="W429" s="156" t="e">
        <f>VLOOKUP($E429,'Calc 1 - Scaling (Ins,Bank)'!$A:$W,20,FALSE)</f>
        <v>#N/A</v>
      </c>
      <c r="X429" s="160" t="str">
        <f>IFERROR(VLOOKUP($E429,'Calc 1 - Scaling (Ins,Bank)'!$A:$W,21+IF(W429="Revenue",1,IF(W429="Carrying Value",2,0)),FALSE),"N/A")</f>
        <v>N/A</v>
      </c>
      <c r="Y429" s="161" t="str">
        <f t="shared" si="61"/>
        <v>N/A</v>
      </c>
      <c r="Z429" s="162" t="str">
        <f t="shared" si="62"/>
        <v>N/A</v>
      </c>
      <c r="AP429" s="3"/>
    </row>
    <row r="430" spans="1:42" x14ac:dyDescent="0.2">
      <c r="A430" s="68">
        <f t="shared" si="54"/>
        <v>373</v>
      </c>
      <c r="B430" s="154">
        <f>'Input 2 - Inventory'!C380</f>
        <v>0</v>
      </c>
      <c r="C430" s="155">
        <f>'Input 2 - Inventory'!E380</f>
        <v>0</v>
      </c>
      <c r="D430" s="155" t="str">
        <f>IF(OR(LEFT(E430,5)= "Asset",LEFT(E430,5)="Other"),"N/A",'Input 1 - Schedule 1'!B382 &amp; " (Ins/Bank)")</f>
        <v xml:space="preserve"> (Ins/Bank)</v>
      </c>
      <c r="E430" s="156">
        <f>'Input 2 - Inventory'!F380</f>
        <v>0</v>
      </c>
      <c r="F430" s="157">
        <f>'Input 1 - Schedule 1'!AH382</f>
        <v>0</v>
      </c>
      <c r="G430" s="157">
        <f>'Input 2 - Inventory'!R380</f>
        <v>0</v>
      </c>
      <c r="H430" s="157">
        <f>'Input 2 - Inventory'!AG380</f>
        <v>0</v>
      </c>
      <c r="I430" s="158">
        <f>'Input 2 - Inventory'!L380</f>
        <v>0</v>
      </c>
      <c r="J430" s="159">
        <f>'Input 2 - Inventory'!AA380</f>
        <v>0</v>
      </c>
      <c r="K430" s="156" t="e">
        <f>VLOOKUP($E430,'Calc 1 - Scaling (Ins,Bank)'!$A:$W,8,FALSE)</f>
        <v>#N/A</v>
      </c>
      <c r="L430" s="160" t="str">
        <f>IFERROR(VLOOKUP($E430,'Calc 1 - Scaling (Ins,Bank)'!$A:$W,9+IF($K430="Revenue",1,IF(K430="Carrying Value",2,0)),FALSE),"N/A")</f>
        <v>N/A</v>
      </c>
      <c r="M430" s="161" t="str">
        <f t="shared" si="55"/>
        <v>N/A</v>
      </c>
      <c r="N430" s="162" t="str">
        <f t="shared" si="56"/>
        <v>N/A</v>
      </c>
      <c r="O430" s="156" t="e">
        <f>VLOOKUP($E430,'Calc 1 - Scaling (Ins,Bank)'!$A:$W,12,FALSE)</f>
        <v>#N/A</v>
      </c>
      <c r="P430" s="160" t="str">
        <f>IFERROR(VLOOKUP($E430,'Calc 1 - Scaling (Ins,Bank)'!$A:$W,13+IF(O430="Revenue",1,IF(O430="Carrying Value",2,0)),FALSE),"N/A")</f>
        <v>N/A</v>
      </c>
      <c r="Q430" s="161" t="str">
        <f t="shared" si="57"/>
        <v>N/A</v>
      </c>
      <c r="R430" s="162" t="str">
        <f t="shared" si="58"/>
        <v>N/A</v>
      </c>
      <c r="S430" s="156" t="e">
        <f>VLOOKUP($E430,'Calc 1 - Scaling (Ins,Bank)'!$A:$W,16,FALSE)</f>
        <v>#N/A</v>
      </c>
      <c r="T430" s="160" t="str">
        <f>IFERROR(VLOOKUP($E430,'Calc 1 - Scaling (Ins,Bank)'!$A:$W,17+IF(S430="Revenue",1,IF(S430="Carrying Value",2,0)),FALSE),"N/A")</f>
        <v>N/A</v>
      </c>
      <c r="U430" s="161" t="str">
        <f t="shared" si="59"/>
        <v>N/A</v>
      </c>
      <c r="V430" s="162" t="str">
        <f t="shared" si="60"/>
        <v>N/A</v>
      </c>
      <c r="W430" s="156" t="e">
        <f>VLOOKUP($E430,'Calc 1 - Scaling (Ins,Bank)'!$A:$W,20,FALSE)</f>
        <v>#N/A</v>
      </c>
      <c r="X430" s="160" t="str">
        <f>IFERROR(VLOOKUP($E430,'Calc 1 - Scaling (Ins,Bank)'!$A:$W,21+IF(W430="Revenue",1,IF(W430="Carrying Value",2,0)),FALSE),"N/A")</f>
        <v>N/A</v>
      </c>
      <c r="Y430" s="161" t="str">
        <f t="shared" si="61"/>
        <v>N/A</v>
      </c>
      <c r="Z430" s="162" t="str">
        <f t="shared" si="62"/>
        <v>N/A</v>
      </c>
      <c r="AP430" s="3"/>
    </row>
    <row r="431" spans="1:42" x14ac:dyDescent="0.2">
      <c r="A431" s="68">
        <f t="shared" si="54"/>
        <v>374</v>
      </c>
      <c r="B431" s="154">
        <f>'Input 2 - Inventory'!C381</f>
        <v>0</v>
      </c>
      <c r="C431" s="155">
        <f>'Input 2 - Inventory'!E381</f>
        <v>0</v>
      </c>
      <c r="D431" s="155" t="str">
        <f>IF(OR(LEFT(E431,5)= "Asset",LEFT(E431,5)="Other"),"N/A",'Input 1 - Schedule 1'!B383 &amp; " (Ins/Bank)")</f>
        <v xml:space="preserve"> (Ins/Bank)</v>
      </c>
      <c r="E431" s="156">
        <f>'Input 2 - Inventory'!F381</f>
        <v>0</v>
      </c>
      <c r="F431" s="157">
        <f>'Input 1 - Schedule 1'!AH383</f>
        <v>0</v>
      </c>
      <c r="G431" s="157">
        <f>'Input 2 - Inventory'!R381</f>
        <v>0</v>
      </c>
      <c r="H431" s="157">
        <f>'Input 2 - Inventory'!AG381</f>
        <v>0</v>
      </c>
      <c r="I431" s="158">
        <f>'Input 2 - Inventory'!L381</f>
        <v>0</v>
      </c>
      <c r="J431" s="159">
        <f>'Input 2 - Inventory'!AA381</f>
        <v>0</v>
      </c>
      <c r="K431" s="156" t="e">
        <f>VLOOKUP($E431,'Calc 1 - Scaling (Ins,Bank)'!$A:$W,8,FALSE)</f>
        <v>#N/A</v>
      </c>
      <c r="L431" s="160" t="str">
        <f>IFERROR(VLOOKUP($E431,'Calc 1 - Scaling (Ins,Bank)'!$A:$W,9+IF($K431="Revenue",1,IF(K431="Carrying Value",2,0)),FALSE),"N/A")</f>
        <v>N/A</v>
      </c>
      <c r="M431" s="161" t="str">
        <f t="shared" si="55"/>
        <v>N/A</v>
      </c>
      <c r="N431" s="162" t="str">
        <f t="shared" si="56"/>
        <v>N/A</v>
      </c>
      <c r="O431" s="156" t="e">
        <f>VLOOKUP($E431,'Calc 1 - Scaling (Ins,Bank)'!$A:$W,12,FALSE)</f>
        <v>#N/A</v>
      </c>
      <c r="P431" s="160" t="str">
        <f>IFERROR(VLOOKUP($E431,'Calc 1 - Scaling (Ins,Bank)'!$A:$W,13+IF(O431="Revenue",1,IF(O431="Carrying Value",2,0)),FALSE),"N/A")</f>
        <v>N/A</v>
      </c>
      <c r="Q431" s="161" t="str">
        <f t="shared" si="57"/>
        <v>N/A</v>
      </c>
      <c r="R431" s="162" t="str">
        <f t="shared" si="58"/>
        <v>N/A</v>
      </c>
      <c r="S431" s="156" t="e">
        <f>VLOOKUP($E431,'Calc 1 - Scaling (Ins,Bank)'!$A:$W,16,FALSE)</f>
        <v>#N/A</v>
      </c>
      <c r="T431" s="160" t="str">
        <f>IFERROR(VLOOKUP($E431,'Calc 1 - Scaling (Ins,Bank)'!$A:$W,17+IF(S431="Revenue",1,IF(S431="Carrying Value",2,0)),FALSE),"N/A")</f>
        <v>N/A</v>
      </c>
      <c r="U431" s="161" t="str">
        <f t="shared" si="59"/>
        <v>N/A</v>
      </c>
      <c r="V431" s="162" t="str">
        <f t="shared" si="60"/>
        <v>N/A</v>
      </c>
      <c r="W431" s="156" t="e">
        <f>VLOOKUP($E431,'Calc 1 - Scaling (Ins,Bank)'!$A:$W,20,FALSE)</f>
        <v>#N/A</v>
      </c>
      <c r="X431" s="160" t="str">
        <f>IFERROR(VLOOKUP($E431,'Calc 1 - Scaling (Ins,Bank)'!$A:$W,21+IF(W431="Revenue",1,IF(W431="Carrying Value",2,0)),FALSE),"N/A")</f>
        <v>N/A</v>
      </c>
      <c r="Y431" s="161" t="str">
        <f t="shared" si="61"/>
        <v>N/A</v>
      </c>
      <c r="Z431" s="162" t="str">
        <f t="shared" si="62"/>
        <v>N/A</v>
      </c>
      <c r="AP431" s="3"/>
    </row>
    <row r="432" spans="1:42" x14ac:dyDescent="0.2">
      <c r="A432" s="68">
        <f t="shared" si="54"/>
        <v>375</v>
      </c>
      <c r="B432" s="154">
        <f>'Input 2 - Inventory'!C382</f>
        <v>0</v>
      </c>
      <c r="C432" s="155">
        <f>'Input 2 - Inventory'!E382</f>
        <v>0</v>
      </c>
      <c r="D432" s="155" t="str">
        <f>IF(OR(LEFT(E432,5)= "Asset",LEFT(E432,5)="Other"),"N/A",'Input 1 - Schedule 1'!B384 &amp; " (Ins/Bank)")</f>
        <v xml:space="preserve"> (Ins/Bank)</v>
      </c>
      <c r="E432" s="156">
        <f>'Input 2 - Inventory'!F382</f>
        <v>0</v>
      </c>
      <c r="F432" s="157">
        <f>'Input 1 - Schedule 1'!AH384</f>
        <v>0</v>
      </c>
      <c r="G432" s="157">
        <f>'Input 2 - Inventory'!R382</f>
        <v>0</v>
      </c>
      <c r="H432" s="157">
        <f>'Input 2 - Inventory'!AG382</f>
        <v>0</v>
      </c>
      <c r="I432" s="158">
        <f>'Input 2 - Inventory'!L382</f>
        <v>0</v>
      </c>
      <c r="J432" s="159">
        <f>'Input 2 - Inventory'!AA382</f>
        <v>0</v>
      </c>
      <c r="K432" s="156" t="e">
        <f>VLOOKUP($E432,'Calc 1 - Scaling (Ins,Bank)'!$A:$W,8,FALSE)</f>
        <v>#N/A</v>
      </c>
      <c r="L432" s="160" t="str">
        <f>IFERROR(VLOOKUP($E432,'Calc 1 - Scaling (Ins,Bank)'!$A:$W,9+IF($K432="Revenue",1,IF(K432="Carrying Value",2,0)),FALSE),"N/A")</f>
        <v>N/A</v>
      </c>
      <c r="M432" s="161" t="str">
        <f t="shared" si="55"/>
        <v>N/A</v>
      </c>
      <c r="N432" s="162" t="str">
        <f t="shared" si="56"/>
        <v>N/A</v>
      </c>
      <c r="O432" s="156" t="e">
        <f>VLOOKUP($E432,'Calc 1 - Scaling (Ins,Bank)'!$A:$W,12,FALSE)</f>
        <v>#N/A</v>
      </c>
      <c r="P432" s="160" t="str">
        <f>IFERROR(VLOOKUP($E432,'Calc 1 - Scaling (Ins,Bank)'!$A:$W,13+IF(O432="Revenue",1,IF(O432="Carrying Value",2,0)),FALSE),"N/A")</f>
        <v>N/A</v>
      </c>
      <c r="Q432" s="161" t="str">
        <f t="shared" si="57"/>
        <v>N/A</v>
      </c>
      <c r="R432" s="162" t="str">
        <f t="shared" si="58"/>
        <v>N/A</v>
      </c>
      <c r="S432" s="156" t="e">
        <f>VLOOKUP($E432,'Calc 1 - Scaling (Ins,Bank)'!$A:$W,16,FALSE)</f>
        <v>#N/A</v>
      </c>
      <c r="T432" s="160" t="str">
        <f>IFERROR(VLOOKUP($E432,'Calc 1 - Scaling (Ins,Bank)'!$A:$W,17+IF(S432="Revenue",1,IF(S432="Carrying Value",2,0)),FALSE),"N/A")</f>
        <v>N/A</v>
      </c>
      <c r="U432" s="161" t="str">
        <f t="shared" si="59"/>
        <v>N/A</v>
      </c>
      <c r="V432" s="162" t="str">
        <f t="shared" si="60"/>
        <v>N/A</v>
      </c>
      <c r="W432" s="156" t="e">
        <f>VLOOKUP($E432,'Calc 1 - Scaling (Ins,Bank)'!$A:$W,20,FALSE)</f>
        <v>#N/A</v>
      </c>
      <c r="X432" s="160" t="str">
        <f>IFERROR(VLOOKUP($E432,'Calc 1 - Scaling (Ins,Bank)'!$A:$W,21+IF(W432="Revenue",1,IF(W432="Carrying Value",2,0)),FALSE),"N/A")</f>
        <v>N/A</v>
      </c>
      <c r="Y432" s="161" t="str">
        <f t="shared" si="61"/>
        <v>N/A</v>
      </c>
      <c r="Z432" s="162" t="str">
        <f t="shared" si="62"/>
        <v>N/A</v>
      </c>
      <c r="AP432" s="3"/>
    </row>
    <row r="433" spans="1:42" x14ac:dyDescent="0.2">
      <c r="A433" s="68">
        <f t="shared" si="54"/>
        <v>376</v>
      </c>
      <c r="B433" s="154">
        <f>'Input 2 - Inventory'!C383</f>
        <v>0</v>
      </c>
      <c r="C433" s="155">
        <f>'Input 2 - Inventory'!E383</f>
        <v>0</v>
      </c>
      <c r="D433" s="155" t="str">
        <f>IF(OR(LEFT(E433,5)= "Asset",LEFT(E433,5)="Other"),"N/A",'Input 1 - Schedule 1'!B385 &amp; " (Ins/Bank)")</f>
        <v xml:space="preserve"> (Ins/Bank)</v>
      </c>
      <c r="E433" s="156">
        <f>'Input 2 - Inventory'!F383</f>
        <v>0</v>
      </c>
      <c r="F433" s="157">
        <f>'Input 1 - Schedule 1'!AH385</f>
        <v>0</v>
      </c>
      <c r="G433" s="157">
        <f>'Input 2 - Inventory'!R383</f>
        <v>0</v>
      </c>
      <c r="H433" s="157">
        <f>'Input 2 - Inventory'!AG383</f>
        <v>0</v>
      </c>
      <c r="I433" s="158">
        <f>'Input 2 - Inventory'!L383</f>
        <v>0</v>
      </c>
      <c r="J433" s="159">
        <f>'Input 2 - Inventory'!AA383</f>
        <v>0</v>
      </c>
      <c r="K433" s="156" t="e">
        <f>VLOOKUP($E433,'Calc 1 - Scaling (Ins,Bank)'!$A:$W,8,FALSE)</f>
        <v>#N/A</v>
      </c>
      <c r="L433" s="160" t="str">
        <f>IFERROR(VLOOKUP($E433,'Calc 1 - Scaling (Ins,Bank)'!$A:$W,9+IF($K433="Revenue",1,IF(K433="Carrying Value",2,0)),FALSE),"N/A")</f>
        <v>N/A</v>
      </c>
      <c r="M433" s="161" t="str">
        <f t="shared" si="55"/>
        <v>N/A</v>
      </c>
      <c r="N433" s="162" t="str">
        <f t="shared" si="56"/>
        <v>N/A</v>
      </c>
      <c r="O433" s="156" t="e">
        <f>VLOOKUP($E433,'Calc 1 - Scaling (Ins,Bank)'!$A:$W,12,FALSE)</f>
        <v>#N/A</v>
      </c>
      <c r="P433" s="160" t="str">
        <f>IFERROR(VLOOKUP($E433,'Calc 1 - Scaling (Ins,Bank)'!$A:$W,13+IF(O433="Revenue",1,IF(O433="Carrying Value",2,0)),FALSE),"N/A")</f>
        <v>N/A</v>
      </c>
      <c r="Q433" s="161" t="str">
        <f t="shared" si="57"/>
        <v>N/A</v>
      </c>
      <c r="R433" s="162" t="str">
        <f t="shared" si="58"/>
        <v>N/A</v>
      </c>
      <c r="S433" s="156" t="e">
        <f>VLOOKUP($E433,'Calc 1 - Scaling (Ins,Bank)'!$A:$W,16,FALSE)</f>
        <v>#N/A</v>
      </c>
      <c r="T433" s="160" t="str">
        <f>IFERROR(VLOOKUP($E433,'Calc 1 - Scaling (Ins,Bank)'!$A:$W,17+IF(S433="Revenue",1,IF(S433="Carrying Value",2,0)),FALSE),"N/A")</f>
        <v>N/A</v>
      </c>
      <c r="U433" s="161" t="str">
        <f t="shared" si="59"/>
        <v>N/A</v>
      </c>
      <c r="V433" s="162" t="str">
        <f t="shared" si="60"/>
        <v>N/A</v>
      </c>
      <c r="W433" s="156" t="e">
        <f>VLOOKUP($E433,'Calc 1 - Scaling (Ins,Bank)'!$A:$W,20,FALSE)</f>
        <v>#N/A</v>
      </c>
      <c r="X433" s="160" t="str">
        <f>IFERROR(VLOOKUP($E433,'Calc 1 - Scaling (Ins,Bank)'!$A:$W,21+IF(W433="Revenue",1,IF(W433="Carrying Value",2,0)),FALSE),"N/A")</f>
        <v>N/A</v>
      </c>
      <c r="Y433" s="161" t="str">
        <f t="shared" si="61"/>
        <v>N/A</v>
      </c>
      <c r="Z433" s="162" t="str">
        <f t="shared" si="62"/>
        <v>N/A</v>
      </c>
      <c r="AP433" s="3"/>
    </row>
    <row r="434" spans="1:42" x14ac:dyDescent="0.2">
      <c r="A434" s="68">
        <f t="shared" si="54"/>
        <v>377</v>
      </c>
      <c r="B434" s="154">
        <f>'Input 2 - Inventory'!C384</f>
        <v>0</v>
      </c>
      <c r="C434" s="155">
        <f>'Input 2 - Inventory'!E384</f>
        <v>0</v>
      </c>
      <c r="D434" s="155" t="str">
        <f>IF(OR(LEFT(E434,5)= "Asset",LEFT(E434,5)="Other"),"N/A",'Input 1 - Schedule 1'!B386 &amp; " (Ins/Bank)")</f>
        <v xml:space="preserve"> (Ins/Bank)</v>
      </c>
      <c r="E434" s="156">
        <f>'Input 2 - Inventory'!F384</f>
        <v>0</v>
      </c>
      <c r="F434" s="157">
        <f>'Input 1 - Schedule 1'!AH386</f>
        <v>0</v>
      </c>
      <c r="G434" s="157">
        <f>'Input 2 - Inventory'!R384</f>
        <v>0</v>
      </c>
      <c r="H434" s="157">
        <f>'Input 2 - Inventory'!AG384</f>
        <v>0</v>
      </c>
      <c r="I434" s="158">
        <f>'Input 2 - Inventory'!L384</f>
        <v>0</v>
      </c>
      <c r="J434" s="159">
        <f>'Input 2 - Inventory'!AA384</f>
        <v>0</v>
      </c>
      <c r="K434" s="156" t="e">
        <f>VLOOKUP($E434,'Calc 1 - Scaling (Ins,Bank)'!$A:$W,8,FALSE)</f>
        <v>#N/A</v>
      </c>
      <c r="L434" s="160" t="str">
        <f>IFERROR(VLOOKUP($E434,'Calc 1 - Scaling (Ins,Bank)'!$A:$W,9+IF($K434="Revenue",1,IF(K434="Carrying Value",2,0)),FALSE),"N/A")</f>
        <v>N/A</v>
      </c>
      <c r="M434" s="161" t="str">
        <f t="shared" si="55"/>
        <v>N/A</v>
      </c>
      <c r="N434" s="162" t="str">
        <f t="shared" si="56"/>
        <v>N/A</v>
      </c>
      <c r="O434" s="156" t="e">
        <f>VLOOKUP($E434,'Calc 1 - Scaling (Ins,Bank)'!$A:$W,12,FALSE)</f>
        <v>#N/A</v>
      </c>
      <c r="P434" s="160" t="str">
        <f>IFERROR(VLOOKUP($E434,'Calc 1 - Scaling (Ins,Bank)'!$A:$W,13+IF(O434="Revenue",1,IF(O434="Carrying Value",2,0)),FALSE),"N/A")</f>
        <v>N/A</v>
      </c>
      <c r="Q434" s="161" t="str">
        <f t="shared" si="57"/>
        <v>N/A</v>
      </c>
      <c r="R434" s="162" t="str">
        <f t="shared" si="58"/>
        <v>N/A</v>
      </c>
      <c r="S434" s="156" t="e">
        <f>VLOOKUP($E434,'Calc 1 - Scaling (Ins,Bank)'!$A:$W,16,FALSE)</f>
        <v>#N/A</v>
      </c>
      <c r="T434" s="160" t="str">
        <f>IFERROR(VLOOKUP($E434,'Calc 1 - Scaling (Ins,Bank)'!$A:$W,17+IF(S434="Revenue",1,IF(S434="Carrying Value",2,0)),FALSE),"N/A")</f>
        <v>N/A</v>
      </c>
      <c r="U434" s="161" t="str">
        <f t="shared" si="59"/>
        <v>N/A</v>
      </c>
      <c r="V434" s="162" t="str">
        <f t="shared" si="60"/>
        <v>N/A</v>
      </c>
      <c r="W434" s="156" t="e">
        <f>VLOOKUP($E434,'Calc 1 - Scaling (Ins,Bank)'!$A:$W,20,FALSE)</f>
        <v>#N/A</v>
      </c>
      <c r="X434" s="160" t="str">
        <f>IFERROR(VLOOKUP($E434,'Calc 1 - Scaling (Ins,Bank)'!$A:$W,21+IF(W434="Revenue",1,IF(W434="Carrying Value",2,0)),FALSE),"N/A")</f>
        <v>N/A</v>
      </c>
      <c r="Y434" s="161" t="str">
        <f t="shared" si="61"/>
        <v>N/A</v>
      </c>
      <c r="Z434" s="162" t="str">
        <f t="shared" si="62"/>
        <v>N/A</v>
      </c>
      <c r="AP434" s="3"/>
    </row>
    <row r="435" spans="1:42" x14ac:dyDescent="0.2">
      <c r="A435" s="68">
        <f t="shared" si="54"/>
        <v>378</v>
      </c>
      <c r="B435" s="154">
        <f>'Input 2 - Inventory'!C385</f>
        <v>0</v>
      </c>
      <c r="C435" s="155">
        <f>'Input 2 - Inventory'!E385</f>
        <v>0</v>
      </c>
      <c r="D435" s="155" t="str">
        <f>IF(OR(LEFT(E435,5)= "Asset",LEFT(E435,5)="Other"),"N/A",'Input 1 - Schedule 1'!B387 &amp; " (Ins/Bank)")</f>
        <v xml:space="preserve"> (Ins/Bank)</v>
      </c>
      <c r="E435" s="156">
        <f>'Input 2 - Inventory'!F385</f>
        <v>0</v>
      </c>
      <c r="F435" s="157">
        <f>'Input 1 - Schedule 1'!AH387</f>
        <v>0</v>
      </c>
      <c r="G435" s="157">
        <f>'Input 2 - Inventory'!R385</f>
        <v>0</v>
      </c>
      <c r="H435" s="157">
        <f>'Input 2 - Inventory'!AG385</f>
        <v>0</v>
      </c>
      <c r="I435" s="158">
        <f>'Input 2 - Inventory'!L385</f>
        <v>0</v>
      </c>
      <c r="J435" s="159">
        <f>'Input 2 - Inventory'!AA385</f>
        <v>0</v>
      </c>
      <c r="K435" s="156" t="e">
        <f>VLOOKUP($E435,'Calc 1 - Scaling (Ins,Bank)'!$A:$W,8,FALSE)</f>
        <v>#N/A</v>
      </c>
      <c r="L435" s="160" t="str">
        <f>IFERROR(VLOOKUP($E435,'Calc 1 - Scaling (Ins,Bank)'!$A:$W,9+IF($K435="Revenue",1,IF(K435="Carrying Value",2,0)),FALSE),"N/A")</f>
        <v>N/A</v>
      </c>
      <c r="M435" s="161" t="str">
        <f t="shared" si="55"/>
        <v>N/A</v>
      </c>
      <c r="N435" s="162" t="str">
        <f t="shared" si="56"/>
        <v>N/A</v>
      </c>
      <c r="O435" s="156" t="e">
        <f>VLOOKUP($E435,'Calc 1 - Scaling (Ins,Bank)'!$A:$W,12,FALSE)</f>
        <v>#N/A</v>
      </c>
      <c r="P435" s="160" t="str">
        <f>IFERROR(VLOOKUP($E435,'Calc 1 - Scaling (Ins,Bank)'!$A:$W,13+IF(O435="Revenue",1,IF(O435="Carrying Value",2,0)),FALSE),"N/A")</f>
        <v>N/A</v>
      </c>
      <c r="Q435" s="161" t="str">
        <f t="shared" si="57"/>
        <v>N/A</v>
      </c>
      <c r="R435" s="162" t="str">
        <f t="shared" si="58"/>
        <v>N/A</v>
      </c>
      <c r="S435" s="156" t="e">
        <f>VLOOKUP($E435,'Calc 1 - Scaling (Ins,Bank)'!$A:$W,16,FALSE)</f>
        <v>#N/A</v>
      </c>
      <c r="T435" s="160" t="str">
        <f>IFERROR(VLOOKUP($E435,'Calc 1 - Scaling (Ins,Bank)'!$A:$W,17+IF(S435="Revenue",1,IF(S435="Carrying Value",2,0)),FALSE),"N/A")</f>
        <v>N/A</v>
      </c>
      <c r="U435" s="161" t="str">
        <f t="shared" si="59"/>
        <v>N/A</v>
      </c>
      <c r="V435" s="162" t="str">
        <f t="shared" si="60"/>
        <v>N/A</v>
      </c>
      <c r="W435" s="156" t="e">
        <f>VLOOKUP($E435,'Calc 1 - Scaling (Ins,Bank)'!$A:$W,20,FALSE)</f>
        <v>#N/A</v>
      </c>
      <c r="X435" s="160" t="str">
        <f>IFERROR(VLOOKUP($E435,'Calc 1 - Scaling (Ins,Bank)'!$A:$W,21+IF(W435="Revenue",1,IF(W435="Carrying Value",2,0)),FALSE),"N/A")</f>
        <v>N/A</v>
      </c>
      <c r="Y435" s="161" t="str">
        <f t="shared" si="61"/>
        <v>N/A</v>
      </c>
      <c r="Z435" s="162" t="str">
        <f t="shared" si="62"/>
        <v>N/A</v>
      </c>
      <c r="AP435" s="3"/>
    </row>
    <row r="436" spans="1:42" x14ac:dyDescent="0.2">
      <c r="A436" s="68">
        <f t="shared" si="54"/>
        <v>379</v>
      </c>
      <c r="B436" s="154">
        <f>'Input 2 - Inventory'!C386</f>
        <v>0</v>
      </c>
      <c r="C436" s="155">
        <f>'Input 2 - Inventory'!E386</f>
        <v>0</v>
      </c>
      <c r="D436" s="155" t="str">
        <f>IF(OR(LEFT(E436,5)= "Asset",LEFT(E436,5)="Other"),"N/A",'Input 1 - Schedule 1'!B388 &amp; " (Ins/Bank)")</f>
        <v xml:space="preserve"> (Ins/Bank)</v>
      </c>
      <c r="E436" s="156">
        <f>'Input 2 - Inventory'!F386</f>
        <v>0</v>
      </c>
      <c r="F436" s="157">
        <f>'Input 1 - Schedule 1'!AH388</f>
        <v>0</v>
      </c>
      <c r="G436" s="157">
        <f>'Input 2 - Inventory'!R386</f>
        <v>0</v>
      </c>
      <c r="H436" s="157">
        <f>'Input 2 - Inventory'!AG386</f>
        <v>0</v>
      </c>
      <c r="I436" s="158">
        <f>'Input 2 - Inventory'!L386</f>
        <v>0</v>
      </c>
      <c r="J436" s="159">
        <f>'Input 2 - Inventory'!AA386</f>
        <v>0</v>
      </c>
      <c r="K436" s="156" t="e">
        <f>VLOOKUP($E436,'Calc 1 - Scaling (Ins,Bank)'!$A:$W,8,FALSE)</f>
        <v>#N/A</v>
      </c>
      <c r="L436" s="160" t="str">
        <f>IFERROR(VLOOKUP($E436,'Calc 1 - Scaling (Ins,Bank)'!$A:$W,9+IF($K436="Revenue",1,IF(K436="Carrying Value",2,0)),FALSE),"N/A")</f>
        <v>N/A</v>
      </c>
      <c r="M436" s="161" t="str">
        <f t="shared" si="55"/>
        <v>N/A</v>
      </c>
      <c r="N436" s="162" t="str">
        <f t="shared" si="56"/>
        <v>N/A</v>
      </c>
      <c r="O436" s="156" t="e">
        <f>VLOOKUP($E436,'Calc 1 - Scaling (Ins,Bank)'!$A:$W,12,FALSE)</f>
        <v>#N/A</v>
      </c>
      <c r="P436" s="160" t="str">
        <f>IFERROR(VLOOKUP($E436,'Calc 1 - Scaling (Ins,Bank)'!$A:$W,13+IF(O436="Revenue",1,IF(O436="Carrying Value",2,0)),FALSE),"N/A")</f>
        <v>N/A</v>
      </c>
      <c r="Q436" s="161" t="str">
        <f t="shared" si="57"/>
        <v>N/A</v>
      </c>
      <c r="R436" s="162" t="str">
        <f t="shared" si="58"/>
        <v>N/A</v>
      </c>
      <c r="S436" s="156" t="e">
        <f>VLOOKUP($E436,'Calc 1 - Scaling (Ins,Bank)'!$A:$W,16,FALSE)</f>
        <v>#N/A</v>
      </c>
      <c r="T436" s="160" t="str">
        <f>IFERROR(VLOOKUP($E436,'Calc 1 - Scaling (Ins,Bank)'!$A:$W,17+IF(S436="Revenue",1,IF(S436="Carrying Value",2,0)),FALSE),"N/A")</f>
        <v>N/A</v>
      </c>
      <c r="U436" s="161" t="str">
        <f t="shared" si="59"/>
        <v>N/A</v>
      </c>
      <c r="V436" s="162" t="str">
        <f t="shared" si="60"/>
        <v>N/A</v>
      </c>
      <c r="W436" s="156" t="e">
        <f>VLOOKUP($E436,'Calc 1 - Scaling (Ins,Bank)'!$A:$W,20,FALSE)</f>
        <v>#N/A</v>
      </c>
      <c r="X436" s="160" t="str">
        <f>IFERROR(VLOOKUP($E436,'Calc 1 - Scaling (Ins,Bank)'!$A:$W,21+IF(W436="Revenue",1,IF(W436="Carrying Value",2,0)),FALSE),"N/A")</f>
        <v>N/A</v>
      </c>
      <c r="Y436" s="161" t="str">
        <f t="shared" si="61"/>
        <v>N/A</v>
      </c>
      <c r="Z436" s="162" t="str">
        <f t="shared" si="62"/>
        <v>N/A</v>
      </c>
      <c r="AP436" s="3"/>
    </row>
    <row r="437" spans="1:42" x14ac:dyDescent="0.2">
      <c r="A437" s="68">
        <f t="shared" si="54"/>
        <v>380</v>
      </c>
      <c r="B437" s="154">
        <f>'Input 2 - Inventory'!C387</f>
        <v>0</v>
      </c>
      <c r="C437" s="155">
        <f>'Input 2 - Inventory'!E387</f>
        <v>0</v>
      </c>
      <c r="D437" s="155" t="str">
        <f>IF(OR(LEFT(E437,5)= "Asset",LEFT(E437,5)="Other"),"N/A",'Input 1 - Schedule 1'!B389 &amp; " (Ins/Bank)")</f>
        <v xml:space="preserve"> (Ins/Bank)</v>
      </c>
      <c r="E437" s="156">
        <f>'Input 2 - Inventory'!F387</f>
        <v>0</v>
      </c>
      <c r="F437" s="157">
        <f>'Input 1 - Schedule 1'!AH389</f>
        <v>0</v>
      </c>
      <c r="G437" s="157">
        <f>'Input 2 - Inventory'!R387</f>
        <v>0</v>
      </c>
      <c r="H437" s="157">
        <f>'Input 2 - Inventory'!AG387</f>
        <v>0</v>
      </c>
      <c r="I437" s="158">
        <f>'Input 2 - Inventory'!L387</f>
        <v>0</v>
      </c>
      <c r="J437" s="159">
        <f>'Input 2 - Inventory'!AA387</f>
        <v>0</v>
      </c>
      <c r="K437" s="156" t="e">
        <f>VLOOKUP($E437,'Calc 1 - Scaling (Ins,Bank)'!$A:$W,8,FALSE)</f>
        <v>#N/A</v>
      </c>
      <c r="L437" s="160" t="str">
        <f>IFERROR(VLOOKUP($E437,'Calc 1 - Scaling (Ins,Bank)'!$A:$W,9+IF($K437="Revenue",1,IF(K437="Carrying Value",2,0)),FALSE),"N/A")</f>
        <v>N/A</v>
      </c>
      <c r="M437" s="161" t="str">
        <f t="shared" si="55"/>
        <v>N/A</v>
      </c>
      <c r="N437" s="162" t="str">
        <f t="shared" si="56"/>
        <v>N/A</v>
      </c>
      <c r="O437" s="156" t="e">
        <f>VLOOKUP($E437,'Calc 1 - Scaling (Ins,Bank)'!$A:$W,12,FALSE)</f>
        <v>#N/A</v>
      </c>
      <c r="P437" s="160" t="str">
        <f>IFERROR(VLOOKUP($E437,'Calc 1 - Scaling (Ins,Bank)'!$A:$W,13+IF(O437="Revenue",1,IF(O437="Carrying Value",2,0)),FALSE),"N/A")</f>
        <v>N/A</v>
      </c>
      <c r="Q437" s="161" t="str">
        <f t="shared" si="57"/>
        <v>N/A</v>
      </c>
      <c r="R437" s="162" t="str">
        <f t="shared" si="58"/>
        <v>N/A</v>
      </c>
      <c r="S437" s="156" t="e">
        <f>VLOOKUP($E437,'Calc 1 - Scaling (Ins,Bank)'!$A:$W,16,FALSE)</f>
        <v>#N/A</v>
      </c>
      <c r="T437" s="160" t="str">
        <f>IFERROR(VLOOKUP($E437,'Calc 1 - Scaling (Ins,Bank)'!$A:$W,17+IF(S437="Revenue",1,IF(S437="Carrying Value",2,0)),FALSE),"N/A")</f>
        <v>N/A</v>
      </c>
      <c r="U437" s="161" t="str">
        <f t="shared" si="59"/>
        <v>N/A</v>
      </c>
      <c r="V437" s="162" t="str">
        <f t="shared" si="60"/>
        <v>N/A</v>
      </c>
      <c r="W437" s="156" t="e">
        <f>VLOOKUP($E437,'Calc 1 - Scaling (Ins,Bank)'!$A:$W,20,FALSE)</f>
        <v>#N/A</v>
      </c>
      <c r="X437" s="160" t="str">
        <f>IFERROR(VLOOKUP($E437,'Calc 1 - Scaling (Ins,Bank)'!$A:$W,21+IF(W437="Revenue",1,IF(W437="Carrying Value",2,0)),FALSE),"N/A")</f>
        <v>N/A</v>
      </c>
      <c r="Y437" s="161" t="str">
        <f t="shared" si="61"/>
        <v>N/A</v>
      </c>
      <c r="Z437" s="162" t="str">
        <f t="shared" si="62"/>
        <v>N/A</v>
      </c>
      <c r="AP437" s="3"/>
    </row>
    <row r="438" spans="1:42" x14ac:dyDescent="0.2">
      <c r="A438" s="68">
        <f t="shared" si="54"/>
        <v>381</v>
      </c>
      <c r="B438" s="154">
        <f>'Input 2 - Inventory'!C388</f>
        <v>0</v>
      </c>
      <c r="C438" s="155">
        <f>'Input 2 - Inventory'!E388</f>
        <v>0</v>
      </c>
      <c r="D438" s="155" t="str">
        <f>IF(OR(LEFT(E438,5)= "Asset",LEFT(E438,5)="Other"),"N/A",'Input 1 - Schedule 1'!B390 &amp; " (Ins/Bank)")</f>
        <v xml:space="preserve"> (Ins/Bank)</v>
      </c>
      <c r="E438" s="156">
        <f>'Input 2 - Inventory'!F388</f>
        <v>0</v>
      </c>
      <c r="F438" s="157">
        <f>'Input 1 - Schedule 1'!AH390</f>
        <v>0</v>
      </c>
      <c r="G438" s="157">
        <f>'Input 2 - Inventory'!R388</f>
        <v>0</v>
      </c>
      <c r="H438" s="157">
        <f>'Input 2 - Inventory'!AG388</f>
        <v>0</v>
      </c>
      <c r="I438" s="158">
        <f>'Input 2 - Inventory'!L388</f>
        <v>0</v>
      </c>
      <c r="J438" s="159">
        <f>'Input 2 - Inventory'!AA388</f>
        <v>0</v>
      </c>
      <c r="K438" s="156" t="e">
        <f>VLOOKUP($E438,'Calc 1 - Scaling (Ins,Bank)'!$A:$W,8,FALSE)</f>
        <v>#N/A</v>
      </c>
      <c r="L438" s="160" t="str">
        <f>IFERROR(VLOOKUP($E438,'Calc 1 - Scaling (Ins,Bank)'!$A:$W,9+IF($K438="Revenue",1,IF(K438="Carrying Value",2,0)),FALSE),"N/A")</f>
        <v>N/A</v>
      </c>
      <c r="M438" s="161" t="str">
        <f t="shared" si="55"/>
        <v>N/A</v>
      </c>
      <c r="N438" s="162" t="str">
        <f t="shared" si="56"/>
        <v>N/A</v>
      </c>
      <c r="O438" s="156" t="e">
        <f>VLOOKUP($E438,'Calc 1 - Scaling (Ins,Bank)'!$A:$W,12,FALSE)</f>
        <v>#N/A</v>
      </c>
      <c r="P438" s="160" t="str">
        <f>IFERROR(VLOOKUP($E438,'Calc 1 - Scaling (Ins,Bank)'!$A:$W,13+IF(O438="Revenue",1,IF(O438="Carrying Value",2,0)),FALSE),"N/A")</f>
        <v>N/A</v>
      </c>
      <c r="Q438" s="161" t="str">
        <f t="shared" si="57"/>
        <v>N/A</v>
      </c>
      <c r="R438" s="162" t="str">
        <f t="shared" si="58"/>
        <v>N/A</v>
      </c>
      <c r="S438" s="156" t="e">
        <f>VLOOKUP($E438,'Calc 1 - Scaling (Ins,Bank)'!$A:$W,16,FALSE)</f>
        <v>#N/A</v>
      </c>
      <c r="T438" s="160" t="str">
        <f>IFERROR(VLOOKUP($E438,'Calc 1 - Scaling (Ins,Bank)'!$A:$W,17+IF(S438="Revenue",1,IF(S438="Carrying Value",2,0)),FALSE),"N/A")</f>
        <v>N/A</v>
      </c>
      <c r="U438" s="161" t="str">
        <f t="shared" si="59"/>
        <v>N/A</v>
      </c>
      <c r="V438" s="162" t="str">
        <f t="shared" si="60"/>
        <v>N/A</v>
      </c>
      <c r="W438" s="156" t="e">
        <f>VLOOKUP($E438,'Calc 1 - Scaling (Ins,Bank)'!$A:$W,20,FALSE)</f>
        <v>#N/A</v>
      </c>
      <c r="X438" s="160" t="str">
        <f>IFERROR(VLOOKUP($E438,'Calc 1 - Scaling (Ins,Bank)'!$A:$W,21+IF(W438="Revenue",1,IF(W438="Carrying Value",2,0)),FALSE),"N/A")</f>
        <v>N/A</v>
      </c>
      <c r="Y438" s="161" t="str">
        <f t="shared" si="61"/>
        <v>N/A</v>
      </c>
      <c r="Z438" s="162" t="str">
        <f t="shared" si="62"/>
        <v>N/A</v>
      </c>
      <c r="AP438" s="3"/>
    </row>
    <row r="439" spans="1:42" x14ac:dyDescent="0.2">
      <c r="A439" s="68">
        <f t="shared" si="54"/>
        <v>382</v>
      </c>
      <c r="B439" s="154">
        <f>'Input 2 - Inventory'!C389</f>
        <v>0</v>
      </c>
      <c r="C439" s="155">
        <f>'Input 2 - Inventory'!E389</f>
        <v>0</v>
      </c>
      <c r="D439" s="155" t="str">
        <f>IF(OR(LEFT(E439,5)= "Asset",LEFT(E439,5)="Other"),"N/A",'Input 1 - Schedule 1'!B391 &amp; " (Ins/Bank)")</f>
        <v xml:space="preserve"> (Ins/Bank)</v>
      </c>
      <c r="E439" s="156">
        <f>'Input 2 - Inventory'!F389</f>
        <v>0</v>
      </c>
      <c r="F439" s="157">
        <f>'Input 1 - Schedule 1'!AH391</f>
        <v>0</v>
      </c>
      <c r="G439" s="157">
        <f>'Input 2 - Inventory'!R389</f>
        <v>0</v>
      </c>
      <c r="H439" s="157">
        <f>'Input 2 - Inventory'!AG389</f>
        <v>0</v>
      </c>
      <c r="I439" s="158">
        <f>'Input 2 - Inventory'!L389</f>
        <v>0</v>
      </c>
      <c r="J439" s="159">
        <f>'Input 2 - Inventory'!AA389</f>
        <v>0</v>
      </c>
      <c r="K439" s="156" t="e">
        <f>VLOOKUP($E439,'Calc 1 - Scaling (Ins,Bank)'!$A:$W,8,FALSE)</f>
        <v>#N/A</v>
      </c>
      <c r="L439" s="160" t="str">
        <f>IFERROR(VLOOKUP($E439,'Calc 1 - Scaling (Ins,Bank)'!$A:$W,9+IF($K439="Revenue",1,IF(K439="Carrying Value",2,0)),FALSE),"N/A")</f>
        <v>N/A</v>
      </c>
      <c r="M439" s="161" t="str">
        <f t="shared" si="55"/>
        <v>N/A</v>
      </c>
      <c r="N439" s="162" t="str">
        <f t="shared" si="56"/>
        <v>N/A</v>
      </c>
      <c r="O439" s="156" t="e">
        <f>VLOOKUP($E439,'Calc 1 - Scaling (Ins,Bank)'!$A:$W,12,FALSE)</f>
        <v>#N/A</v>
      </c>
      <c r="P439" s="160" t="str">
        <f>IFERROR(VLOOKUP($E439,'Calc 1 - Scaling (Ins,Bank)'!$A:$W,13+IF(O439="Revenue",1,IF(O439="Carrying Value",2,0)),FALSE),"N/A")</f>
        <v>N/A</v>
      </c>
      <c r="Q439" s="161" t="str">
        <f t="shared" si="57"/>
        <v>N/A</v>
      </c>
      <c r="R439" s="162" t="str">
        <f t="shared" si="58"/>
        <v>N/A</v>
      </c>
      <c r="S439" s="156" t="e">
        <f>VLOOKUP($E439,'Calc 1 - Scaling (Ins,Bank)'!$A:$W,16,FALSE)</f>
        <v>#N/A</v>
      </c>
      <c r="T439" s="160" t="str">
        <f>IFERROR(VLOOKUP($E439,'Calc 1 - Scaling (Ins,Bank)'!$A:$W,17+IF(S439="Revenue",1,IF(S439="Carrying Value",2,0)),FALSE),"N/A")</f>
        <v>N/A</v>
      </c>
      <c r="U439" s="161" t="str">
        <f t="shared" si="59"/>
        <v>N/A</v>
      </c>
      <c r="V439" s="162" t="str">
        <f t="shared" si="60"/>
        <v>N/A</v>
      </c>
      <c r="W439" s="156" t="e">
        <f>VLOOKUP($E439,'Calc 1 - Scaling (Ins,Bank)'!$A:$W,20,FALSE)</f>
        <v>#N/A</v>
      </c>
      <c r="X439" s="160" t="str">
        <f>IFERROR(VLOOKUP($E439,'Calc 1 - Scaling (Ins,Bank)'!$A:$W,21+IF(W439="Revenue",1,IF(W439="Carrying Value",2,0)),FALSE),"N/A")</f>
        <v>N/A</v>
      </c>
      <c r="Y439" s="161" t="str">
        <f t="shared" si="61"/>
        <v>N/A</v>
      </c>
      <c r="Z439" s="162" t="str">
        <f t="shared" si="62"/>
        <v>N/A</v>
      </c>
      <c r="AP439" s="3"/>
    </row>
    <row r="440" spans="1:42" x14ac:dyDescent="0.2">
      <c r="A440" s="68">
        <f t="shared" si="54"/>
        <v>383</v>
      </c>
      <c r="B440" s="154">
        <f>'Input 2 - Inventory'!C390</f>
        <v>0</v>
      </c>
      <c r="C440" s="155">
        <f>'Input 2 - Inventory'!E390</f>
        <v>0</v>
      </c>
      <c r="D440" s="155" t="str">
        <f>IF(OR(LEFT(E440,5)= "Asset",LEFT(E440,5)="Other"),"N/A",'Input 1 - Schedule 1'!B392 &amp; " (Ins/Bank)")</f>
        <v xml:space="preserve"> (Ins/Bank)</v>
      </c>
      <c r="E440" s="156">
        <f>'Input 2 - Inventory'!F390</f>
        <v>0</v>
      </c>
      <c r="F440" s="157">
        <f>'Input 1 - Schedule 1'!AH392</f>
        <v>0</v>
      </c>
      <c r="G440" s="157">
        <f>'Input 2 - Inventory'!R390</f>
        <v>0</v>
      </c>
      <c r="H440" s="157">
        <f>'Input 2 - Inventory'!AG390</f>
        <v>0</v>
      </c>
      <c r="I440" s="158">
        <f>'Input 2 - Inventory'!L390</f>
        <v>0</v>
      </c>
      <c r="J440" s="159">
        <f>'Input 2 - Inventory'!AA390</f>
        <v>0</v>
      </c>
      <c r="K440" s="156" t="e">
        <f>VLOOKUP($E440,'Calc 1 - Scaling (Ins,Bank)'!$A:$W,8,FALSE)</f>
        <v>#N/A</v>
      </c>
      <c r="L440" s="160" t="str">
        <f>IFERROR(VLOOKUP($E440,'Calc 1 - Scaling (Ins,Bank)'!$A:$W,9+IF($K440="Revenue",1,IF(K440="Carrying Value",2,0)),FALSE),"N/A")</f>
        <v>N/A</v>
      </c>
      <c r="M440" s="161" t="str">
        <f t="shared" si="55"/>
        <v>N/A</v>
      </c>
      <c r="N440" s="162" t="str">
        <f t="shared" si="56"/>
        <v>N/A</v>
      </c>
      <c r="O440" s="156" t="e">
        <f>VLOOKUP($E440,'Calc 1 - Scaling (Ins,Bank)'!$A:$W,12,FALSE)</f>
        <v>#N/A</v>
      </c>
      <c r="P440" s="160" t="str">
        <f>IFERROR(VLOOKUP($E440,'Calc 1 - Scaling (Ins,Bank)'!$A:$W,13+IF(O440="Revenue",1,IF(O440="Carrying Value",2,0)),FALSE),"N/A")</f>
        <v>N/A</v>
      </c>
      <c r="Q440" s="161" t="str">
        <f t="shared" si="57"/>
        <v>N/A</v>
      </c>
      <c r="R440" s="162" t="str">
        <f t="shared" si="58"/>
        <v>N/A</v>
      </c>
      <c r="S440" s="156" t="e">
        <f>VLOOKUP($E440,'Calc 1 - Scaling (Ins,Bank)'!$A:$W,16,FALSE)</f>
        <v>#N/A</v>
      </c>
      <c r="T440" s="160" t="str">
        <f>IFERROR(VLOOKUP($E440,'Calc 1 - Scaling (Ins,Bank)'!$A:$W,17+IF(S440="Revenue",1,IF(S440="Carrying Value",2,0)),FALSE),"N/A")</f>
        <v>N/A</v>
      </c>
      <c r="U440" s="161" t="str">
        <f t="shared" si="59"/>
        <v>N/A</v>
      </c>
      <c r="V440" s="162" t="str">
        <f t="shared" si="60"/>
        <v>N/A</v>
      </c>
      <c r="W440" s="156" t="e">
        <f>VLOOKUP($E440,'Calc 1 - Scaling (Ins,Bank)'!$A:$W,20,FALSE)</f>
        <v>#N/A</v>
      </c>
      <c r="X440" s="160" t="str">
        <f>IFERROR(VLOOKUP($E440,'Calc 1 - Scaling (Ins,Bank)'!$A:$W,21+IF(W440="Revenue",1,IF(W440="Carrying Value",2,0)),FALSE),"N/A")</f>
        <v>N/A</v>
      </c>
      <c r="Y440" s="161" t="str">
        <f t="shared" si="61"/>
        <v>N/A</v>
      </c>
      <c r="Z440" s="162" t="str">
        <f t="shared" si="62"/>
        <v>N/A</v>
      </c>
      <c r="AP440" s="3"/>
    </row>
    <row r="441" spans="1:42" x14ac:dyDescent="0.2">
      <c r="A441" s="68">
        <f t="shared" si="54"/>
        <v>384</v>
      </c>
      <c r="B441" s="154">
        <f>'Input 2 - Inventory'!C391</f>
        <v>0</v>
      </c>
      <c r="C441" s="155">
        <f>'Input 2 - Inventory'!E391</f>
        <v>0</v>
      </c>
      <c r="D441" s="155" t="str">
        <f>IF(OR(LEFT(E441,5)= "Asset",LEFT(E441,5)="Other"),"N/A",'Input 1 - Schedule 1'!B393 &amp; " (Ins/Bank)")</f>
        <v xml:space="preserve"> (Ins/Bank)</v>
      </c>
      <c r="E441" s="156">
        <f>'Input 2 - Inventory'!F391</f>
        <v>0</v>
      </c>
      <c r="F441" s="157">
        <f>'Input 1 - Schedule 1'!AH393</f>
        <v>0</v>
      </c>
      <c r="G441" s="157">
        <f>'Input 2 - Inventory'!R391</f>
        <v>0</v>
      </c>
      <c r="H441" s="157">
        <f>'Input 2 - Inventory'!AG391</f>
        <v>0</v>
      </c>
      <c r="I441" s="158">
        <f>'Input 2 - Inventory'!L391</f>
        <v>0</v>
      </c>
      <c r="J441" s="159">
        <f>'Input 2 - Inventory'!AA391</f>
        <v>0</v>
      </c>
      <c r="K441" s="156" t="e">
        <f>VLOOKUP($E441,'Calc 1 - Scaling (Ins,Bank)'!$A:$W,8,FALSE)</f>
        <v>#N/A</v>
      </c>
      <c r="L441" s="160" t="str">
        <f>IFERROR(VLOOKUP($E441,'Calc 1 - Scaling (Ins,Bank)'!$A:$W,9+IF($K441="Revenue",1,IF(K441="Carrying Value",2,0)),FALSE),"N/A")</f>
        <v>N/A</v>
      </c>
      <c r="M441" s="161" t="str">
        <f t="shared" si="55"/>
        <v>N/A</v>
      </c>
      <c r="N441" s="162" t="str">
        <f t="shared" si="56"/>
        <v>N/A</v>
      </c>
      <c r="O441" s="156" t="e">
        <f>VLOOKUP($E441,'Calc 1 - Scaling (Ins,Bank)'!$A:$W,12,FALSE)</f>
        <v>#N/A</v>
      </c>
      <c r="P441" s="160" t="str">
        <f>IFERROR(VLOOKUP($E441,'Calc 1 - Scaling (Ins,Bank)'!$A:$W,13+IF(O441="Revenue",1,IF(O441="Carrying Value",2,0)),FALSE),"N/A")</f>
        <v>N/A</v>
      </c>
      <c r="Q441" s="161" t="str">
        <f t="shared" si="57"/>
        <v>N/A</v>
      </c>
      <c r="R441" s="162" t="str">
        <f t="shared" si="58"/>
        <v>N/A</v>
      </c>
      <c r="S441" s="156" t="e">
        <f>VLOOKUP($E441,'Calc 1 - Scaling (Ins,Bank)'!$A:$W,16,FALSE)</f>
        <v>#N/A</v>
      </c>
      <c r="T441" s="160" t="str">
        <f>IFERROR(VLOOKUP($E441,'Calc 1 - Scaling (Ins,Bank)'!$A:$W,17+IF(S441="Revenue",1,IF(S441="Carrying Value",2,0)),FALSE),"N/A")</f>
        <v>N/A</v>
      </c>
      <c r="U441" s="161" t="str">
        <f t="shared" si="59"/>
        <v>N/A</v>
      </c>
      <c r="V441" s="162" t="str">
        <f t="shared" si="60"/>
        <v>N/A</v>
      </c>
      <c r="W441" s="156" t="e">
        <f>VLOOKUP($E441,'Calc 1 - Scaling (Ins,Bank)'!$A:$W,20,FALSE)</f>
        <v>#N/A</v>
      </c>
      <c r="X441" s="160" t="str">
        <f>IFERROR(VLOOKUP($E441,'Calc 1 - Scaling (Ins,Bank)'!$A:$W,21+IF(W441="Revenue",1,IF(W441="Carrying Value",2,0)),FALSE),"N/A")</f>
        <v>N/A</v>
      </c>
      <c r="Y441" s="161" t="str">
        <f t="shared" si="61"/>
        <v>N/A</v>
      </c>
      <c r="Z441" s="162" t="str">
        <f t="shared" si="62"/>
        <v>N/A</v>
      </c>
      <c r="AP441" s="3"/>
    </row>
    <row r="442" spans="1:42" x14ac:dyDescent="0.2">
      <c r="A442" s="68">
        <f t="shared" si="54"/>
        <v>385</v>
      </c>
      <c r="B442" s="154">
        <f>'Input 2 - Inventory'!C392</f>
        <v>0</v>
      </c>
      <c r="C442" s="155">
        <f>'Input 2 - Inventory'!E392</f>
        <v>0</v>
      </c>
      <c r="D442" s="155" t="str">
        <f>IF(OR(LEFT(E442,5)= "Asset",LEFT(E442,5)="Other"),"N/A",'Input 1 - Schedule 1'!B394 &amp; " (Ins/Bank)")</f>
        <v xml:space="preserve"> (Ins/Bank)</v>
      </c>
      <c r="E442" s="156">
        <f>'Input 2 - Inventory'!F392</f>
        <v>0</v>
      </c>
      <c r="F442" s="157">
        <f>'Input 1 - Schedule 1'!AH394</f>
        <v>0</v>
      </c>
      <c r="G442" s="157">
        <f>'Input 2 - Inventory'!R392</f>
        <v>0</v>
      </c>
      <c r="H442" s="157">
        <f>'Input 2 - Inventory'!AG392</f>
        <v>0</v>
      </c>
      <c r="I442" s="158">
        <f>'Input 2 - Inventory'!L392</f>
        <v>0</v>
      </c>
      <c r="J442" s="159">
        <f>'Input 2 - Inventory'!AA392</f>
        <v>0</v>
      </c>
      <c r="K442" s="156" t="e">
        <f>VLOOKUP($E442,'Calc 1 - Scaling (Ins,Bank)'!$A:$W,8,FALSE)</f>
        <v>#N/A</v>
      </c>
      <c r="L442" s="160" t="str">
        <f>IFERROR(VLOOKUP($E442,'Calc 1 - Scaling (Ins,Bank)'!$A:$W,9+IF($K442="Revenue",1,IF(K442="Carrying Value",2,0)),FALSE),"N/A")</f>
        <v>N/A</v>
      </c>
      <c r="M442" s="161" t="str">
        <f t="shared" si="55"/>
        <v>N/A</v>
      </c>
      <c r="N442" s="162" t="str">
        <f t="shared" si="56"/>
        <v>N/A</v>
      </c>
      <c r="O442" s="156" t="e">
        <f>VLOOKUP($E442,'Calc 1 - Scaling (Ins,Bank)'!$A:$W,12,FALSE)</f>
        <v>#N/A</v>
      </c>
      <c r="P442" s="160" t="str">
        <f>IFERROR(VLOOKUP($E442,'Calc 1 - Scaling (Ins,Bank)'!$A:$W,13+IF(O442="Revenue",1,IF(O442="Carrying Value",2,0)),FALSE),"N/A")</f>
        <v>N/A</v>
      </c>
      <c r="Q442" s="161" t="str">
        <f t="shared" si="57"/>
        <v>N/A</v>
      </c>
      <c r="R442" s="162" t="str">
        <f t="shared" si="58"/>
        <v>N/A</v>
      </c>
      <c r="S442" s="156" t="e">
        <f>VLOOKUP($E442,'Calc 1 - Scaling (Ins,Bank)'!$A:$W,16,FALSE)</f>
        <v>#N/A</v>
      </c>
      <c r="T442" s="160" t="str">
        <f>IFERROR(VLOOKUP($E442,'Calc 1 - Scaling (Ins,Bank)'!$A:$W,17+IF(S442="Revenue",1,IF(S442="Carrying Value",2,0)),FALSE),"N/A")</f>
        <v>N/A</v>
      </c>
      <c r="U442" s="161" t="str">
        <f t="shared" si="59"/>
        <v>N/A</v>
      </c>
      <c r="V442" s="162" t="str">
        <f t="shared" si="60"/>
        <v>N/A</v>
      </c>
      <c r="W442" s="156" t="e">
        <f>VLOOKUP($E442,'Calc 1 - Scaling (Ins,Bank)'!$A:$W,20,FALSE)</f>
        <v>#N/A</v>
      </c>
      <c r="X442" s="160" t="str">
        <f>IFERROR(VLOOKUP($E442,'Calc 1 - Scaling (Ins,Bank)'!$A:$W,21+IF(W442="Revenue",1,IF(W442="Carrying Value",2,0)),FALSE),"N/A")</f>
        <v>N/A</v>
      </c>
      <c r="Y442" s="161" t="str">
        <f t="shared" si="61"/>
        <v>N/A</v>
      </c>
      <c r="Z442" s="162" t="str">
        <f t="shared" si="62"/>
        <v>N/A</v>
      </c>
      <c r="AP442" s="3"/>
    </row>
    <row r="443" spans="1:42" x14ac:dyDescent="0.2">
      <c r="A443" s="68">
        <f t="shared" si="54"/>
        <v>386</v>
      </c>
      <c r="B443" s="154">
        <f>'Input 2 - Inventory'!C393</f>
        <v>0</v>
      </c>
      <c r="C443" s="155">
        <f>'Input 2 - Inventory'!E393</f>
        <v>0</v>
      </c>
      <c r="D443" s="155" t="str">
        <f>IF(OR(LEFT(E443,5)= "Asset",LEFT(E443,5)="Other"),"N/A",'Input 1 - Schedule 1'!B395 &amp; " (Ins/Bank)")</f>
        <v xml:space="preserve"> (Ins/Bank)</v>
      </c>
      <c r="E443" s="156">
        <f>'Input 2 - Inventory'!F393</f>
        <v>0</v>
      </c>
      <c r="F443" s="157">
        <f>'Input 1 - Schedule 1'!AH395</f>
        <v>0</v>
      </c>
      <c r="G443" s="157">
        <f>'Input 2 - Inventory'!R393</f>
        <v>0</v>
      </c>
      <c r="H443" s="157">
        <f>'Input 2 - Inventory'!AG393</f>
        <v>0</v>
      </c>
      <c r="I443" s="158">
        <f>'Input 2 - Inventory'!L393</f>
        <v>0</v>
      </c>
      <c r="J443" s="159">
        <f>'Input 2 - Inventory'!AA393</f>
        <v>0</v>
      </c>
      <c r="K443" s="156" t="e">
        <f>VLOOKUP($E443,'Calc 1 - Scaling (Ins,Bank)'!$A:$W,8,FALSE)</f>
        <v>#N/A</v>
      </c>
      <c r="L443" s="160" t="str">
        <f>IFERROR(VLOOKUP($E443,'Calc 1 - Scaling (Ins,Bank)'!$A:$W,9+IF($K443="Revenue",1,IF(K443="Carrying Value",2,0)),FALSE),"N/A")</f>
        <v>N/A</v>
      </c>
      <c r="M443" s="161" t="str">
        <f t="shared" si="55"/>
        <v>N/A</v>
      </c>
      <c r="N443" s="162" t="str">
        <f t="shared" si="56"/>
        <v>N/A</v>
      </c>
      <c r="O443" s="156" t="e">
        <f>VLOOKUP($E443,'Calc 1 - Scaling (Ins,Bank)'!$A:$W,12,FALSE)</f>
        <v>#N/A</v>
      </c>
      <c r="P443" s="160" t="str">
        <f>IFERROR(VLOOKUP($E443,'Calc 1 - Scaling (Ins,Bank)'!$A:$W,13+IF(O443="Revenue",1,IF(O443="Carrying Value",2,0)),FALSE),"N/A")</f>
        <v>N/A</v>
      </c>
      <c r="Q443" s="161" t="str">
        <f t="shared" si="57"/>
        <v>N/A</v>
      </c>
      <c r="R443" s="162" t="str">
        <f t="shared" si="58"/>
        <v>N/A</v>
      </c>
      <c r="S443" s="156" t="e">
        <f>VLOOKUP($E443,'Calc 1 - Scaling (Ins,Bank)'!$A:$W,16,FALSE)</f>
        <v>#N/A</v>
      </c>
      <c r="T443" s="160" t="str">
        <f>IFERROR(VLOOKUP($E443,'Calc 1 - Scaling (Ins,Bank)'!$A:$W,17+IF(S443="Revenue",1,IF(S443="Carrying Value",2,0)),FALSE),"N/A")</f>
        <v>N/A</v>
      </c>
      <c r="U443" s="161" t="str">
        <f t="shared" si="59"/>
        <v>N/A</v>
      </c>
      <c r="V443" s="162" t="str">
        <f t="shared" si="60"/>
        <v>N/A</v>
      </c>
      <c r="W443" s="156" t="e">
        <f>VLOOKUP($E443,'Calc 1 - Scaling (Ins,Bank)'!$A:$W,20,FALSE)</f>
        <v>#N/A</v>
      </c>
      <c r="X443" s="160" t="str">
        <f>IFERROR(VLOOKUP($E443,'Calc 1 - Scaling (Ins,Bank)'!$A:$W,21+IF(W443="Revenue",1,IF(W443="Carrying Value",2,0)),FALSE),"N/A")</f>
        <v>N/A</v>
      </c>
      <c r="Y443" s="161" t="str">
        <f t="shared" si="61"/>
        <v>N/A</v>
      </c>
      <c r="Z443" s="162" t="str">
        <f t="shared" si="62"/>
        <v>N/A</v>
      </c>
      <c r="AP443" s="3"/>
    </row>
    <row r="444" spans="1:42" x14ac:dyDescent="0.2">
      <c r="A444" s="68">
        <f t="shared" si="54"/>
        <v>387</v>
      </c>
      <c r="B444" s="154">
        <f>'Input 2 - Inventory'!C394</f>
        <v>0</v>
      </c>
      <c r="C444" s="155">
        <f>'Input 2 - Inventory'!E394</f>
        <v>0</v>
      </c>
      <c r="D444" s="155" t="str">
        <f>IF(OR(LEFT(E444,5)= "Asset",LEFT(E444,5)="Other"),"N/A",'Input 1 - Schedule 1'!B396 &amp; " (Ins/Bank)")</f>
        <v xml:space="preserve"> (Ins/Bank)</v>
      </c>
      <c r="E444" s="156">
        <f>'Input 2 - Inventory'!F394</f>
        <v>0</v>
      </c>
      <c r="F444" s="157">
        <f>'Input 1 - Schedule 1'!AH396</f>
        <v>0</v>
      </c>
      <c r="G444" s="157">
        <f>'Input 2 - Inventory'!R394</f>
        <v>0</v>
      </c>
      <c r="H444" s="157">
        <f>'Input 2 - Inventory'!AG394</f>
        <v>0</v>
      </c>
      <c r="I444" s="158">
        <f>'Input 2 - Inventory'!L394</f>
        <v>0</v>
      </c>
      <c r="J444" s="159">
        <f>'Input 2 - Inventory'!AA394</f>
        <v>0</v>
      </c>
      <c r="K444" s="156" t="e">
        <f>VLOOKUP($E444,'Calc 1 - Scaling (Ins,Bank)'!$A:$W,8,FALSE)</f>
        <v>#N/A</v>
      </c>
      <c r="L444" s="160" t="str">
        <f>IFERROR(VLOOKUP($E444,'Calc 1 - Scaling (Ins,Bank)'!$A:$W,9+IF($K444="Revenue",1,IF(K444="Carrying Value",2,0)),FALSE),"N/A")</f>
        <v>N/A</v>
      </c>
      <c r="M444" s="161" t="str">
        <f t="shared" si="55"/>
        <v>N/A</v>
      </c>
      <c r="N444" s="162" t="str">
        <f t="shared" si="56"/>
        <v>N/A</v>
      </c>
      <c r="O444" s="156" t="e">
        <f>VLOOKUP($E444,'Calc 1 - Scaling (Ins,Bank)'!$A:$W,12,FALSE)</f>
        <v>#N/A</v>
      </c>
      <c r="P444" s="160" t="str">
        <f>IFERROR(VLOOKUP($E444,'Calc 1 - Scaling (Ins,Bank)'!$A:$W,13+IF(O444="Revenue",1,IF(O444="Carrying Value",2,0)),FALSE),"N/A")</f>
        <v>N/A</v>
      </c>
      <c r="Q444" s="161" t="str">
        <f t="shared" si="57"/>
        <v>N/A</v>
      </c>
      <c r="R444" s="162" t="str">
        <f t="shared" si="58"/>
        <v>N/A</v>
      </c>
      <c r="S444" s="156" t="e">
        <f>VLOOKUP($E444,'Calc 1 - Scaling (Ins,Bank)'!$A:$W,16,FALSE)</f>
        <v>#N/A</v>
      </c>
      <c r="T444" s="160" t="str">
        <f>IFERROR(VLOOKUP($E444,'Calc 1 - Scaling (Ins,Bank)'!$A:$W,17+IF(S444="Revenue",1,IF(S444="Carrying Value",2,0)),FALSE),"N/A")</f>
        <v>N/A</v>
      </c>
      <c r="U444" s="161" t="str">
        <f t="shared" si="59"/>
        <v>N/A</v>
      </c>
      <c r="V444" s="162" t="str">
        <f t="shared" si="60"/>
        <v>N/A</v>
      </c>
      <c r="W444" s="156" t="e">
        <f>VLOOKUP($E444,'Calc 1 - Scaling (Ins,Bank)'!$A:$W,20,FALSE)</f>
        <v>#N/A</v>
      </c>
      <c r="X444" s="160" t="str">
        <f>IFERROR(VLOOKUP($E444,'Calc 1 - Scaling (Ins,Bank)'!$A:$W,21+IF(W444="Revenue",1,IF(W444="Carrying Value",2,0)),FALSE),"N/A")</f>
        <v>N/A</v>
      </c>
      <c r="Y444" s="161" t="str">
        <f t="shared" si="61"/>
        <v>N/A</v>
      </c>
      <c r="Z444" s="162" t="str">
        <f t="shared" si="62"/>
        <v>N/A</v>
      </c>
      <c r="AP444" s="3"/>
    </row>
    <row r="445" spans="1:42" x14ac:dyDescent="0.2">
      <c r="A445" s="68">
        <f t="shared" si="54"/>
        <v>388</v>
      </c>
      <c r="B445" s="154">
        <f>'Input 2 - Inventory'!C395</f>
        <v>0</v>
      </c>
      <c r="C445" s="155">
        <f>'Input 2 - Inventory'!E395</f>
        <v>0</v>
      </c>
      <c r="D445" s="155" t="str">
        <f>IF(OR(LEFT(E445,5)= "Asset",LEFT(E445,5)="Other"),"N/A",'Input 1 - Schedule 1'!B397 &amp; " (Ins/Bank)")</f>
        <v xml:space="preserve"> (Ins/Bank)</v>
      </c>
      <c r="E445" s="156">
        <f>'Input 2 - Inventory'!F395</f>
        <v>0</v>
      </c>
      <c r="F445" s="157">
        <f>'Input 1 - Schedule 1'!AH397</f>
        <v>0</v>
      </c>
      <c r="G445" s="157">
        <f>'Input 2 - Inventory'!R395</f>
        <v>0</v>
      </c>
      <c r="H445" s="157">
        <f>'Input 2 - Inventory'!AG395</f>
        <v>0</v>
      </c>
      <c r="I445" s="158">
        <f>'Input 2 - Inventory'!L395</f>
        <v>0</v>
      </c>
      <c r="J445" s="159">
        <f>'Input 2 - Inventory'!AA395</f>
        <v>0</v>
      </c>
      <c r="K445" s="156" t="e">
        <f>VLOOKUP($E445,'Calc 1 - Scaling (Ins,Bank)'!$A:$W,8,FALSE)</f>
        <v>#N/A</v>
      </c>
      <c r="L445" s="160" t="str">
        <f>IFERROR(VLOOKUP($E445,'Calc 1 - Scaling (Ins,Bank)'!$A:$W,9+IF($K445="Revenue",1,IF(K445="Carrying Value",2,0)),FALSE),"N/A")</f>
        <v>N/A</v>
      </c>
      <c r="M445" s="161" t="str">
        <f t="shared" si="55"/>
        <v>N/A</v>
      </c>
      <c r="N445" s="162" t="str">
        <f t="shared" si="56"/>
        <v>N/A</v>
      </c>
      <c r="O445" s="156" t="e">
        <f>VLOOKUP($E445,'Calc 1 - Scaling (Ins,Bank)'!$A:$W,12,FALSE)</f>
        <v>#N/A</v>
      </c>
      <c r="P445" s="160" t="str">
        <f>IFERROR(VLOOKUP($E445,'Calc 1 - Scaling (Ins,Bank)'!$A:$W,13+IF(O445="Revenue",1,IF(O445="Carrying Value",2,0)),FALSE),"N/A")</f>
        <v>N/A</v>
      </c>
      <c r="Q445" s="161" t="str">
        <f t="shared" si="57"/>
        <v>N/A</v>
      </c>
      <c r="R445" s="162" t="str">
        <f t="shared" si="58"/>
        <v>N/A</v>
      </c>
      <c r="S445" s="156" t="e">
        <f>VLOOKUP($E445,'Calc 1 - Scaling (Ins,Bank)'!$A:$W,16,FALSE)</f>
        <v>#N/A</v>
      </c>
      <c r="T445" s="160" t="str">
        <f>IFERROR(VLOOKUP($E445,'Calc 1 - Scaling (Ins,Bank)'!$A:$W,17+IF(S445="Revenue",1,IF(S445="Carrying Value",2,0)),FALSE),"N/A")</f>
        <v>N/A</v>
      </c>
      <c r="U445" s="161" t="str">
        <f t="shared" si="59"/>
        <v>N/A</v>
      </c>
      <c r="V445" s="162" t="str">
        <f t="shared" si="60"/>
        <v>N/A</v>
      </c>
      <c r="W445" s="156" t="e">
        <f>VLOOKUP($E445,'Calc 1 - Scaling (Ins,Bank)'!$A:$W,20,FALSE)</f>
        <v>#N/A</v>
      </c>
      <c r="X445" s="160" t="str">
        <f>IFERROR(VLOOKUP($E445,'Calc 1 - Scaling (Ins,Bank)'!$A:$W,21+IF(W445="Revenue",1,IF(W445="Carrying Value",2,0)),FALSE),"N/A")</f>
        <v>N/A</v>
      </c>
      <c r="Y445" s="161" t="str">
        <f t="shared" si="61"/>
        <v>N/A</v>
      </c>
      <c r="Z445" s="162" t="str">
        <f t="shared" si="62"/>
        <v>N/A</v>
      </c>
      <c r="AP445" s="3"/>
    </row>
    <row r="446" spans="1:42" x14ac:dyDescent="0.2">
      <c r="A446" s="68">
        <f t="shared" ref="A446:A509" si="63">A445+1</f>
        <v>389</v>
      </c>
      <c r="B446" s="154">
        <f>'Input 2 - Inventory'!C396</f>
        <v>0</v>
      </c>
      <c r="C446" s="155">
        <f>'Input 2 - Inventory'!E396</f>
        <v>0</v>
      </c>
      <c r="D446" s="155" t="str">
        <f>IF(OR(LEFT(E446,5)= "Asset",LEFT(E446,5)="Other"),"N/A",'Input 1 - Schedule 1'!B398 &amp; " (Ins/Bank)")</f>
        <v xml:space="preserve"> (Ins/Bank)</v>
      </c>
      <c r="E446" s="156">
        <f>'Input 2 - Inventory'!F396</f>
        <v>0</v>
      </c>
      <c r="F446" s="157">
        <f>'Input 1 - Schedule 1'!AH398</f>
        <v>0</v>
      </c>
      <c r="G446" s="157">
        <f>'Input 2 - Inventory'!R396</f>
        <v>0</v>
      </c>
      <c r="H446" s="157">
        <f>'Input 2 - Inventory'!AG396</f>
        <v>0</v>
      </c>
      <c r="I446" s="158">
        <f>'Input 2 - Inventory'!L396</f>
        <v>0</v>
      </c>
      <c r="J446" s="159">
        <f>'Input 2 - Inventory'!AA396</f>
        <v>0</v>
      </c>
      <c r="K446" s="156" t="e">
        <f>VLOOKUP($E446,'Calc 1 - Scaling (Ins,Bank)'!$A:$W,8,FALSE)</f>
        <v>#N/A</v>
      </c>
      <c r="L446" s="160" t="str">
        <f>IFERROR(VLOOKUP($E446,'Calc 1 - Scaling (Ins,Bank)'!$A:$W,9+IF($K446="Revenue",1,IF(K446="Carrying Value",2,0)),FALSE),"N/A")</f>
        <v>N/A</v>
      </c>
      <c r="M446" s="161" t="str">
        <f t="shared" ref="M446:M509" si="64">IF(L446="N/A","N/A",MAX(0,IF(OR(K446="XS Scalar",K446="Pure Scalar"),$H446*L446,IF(K446="Carrying Value",L446*$G446,$F446*L446))))</f>
        <v>N/A</v>
      </c>
      <c r="N446" s="162" t="str">
        <f t="shared" ref="N446:N509" si="65">IF(L446="N/A","N/A",IF(K446="XS Scalar",$G446-($H446-$M446),$G446))</f>
        <v>N/A</v>
      </c>
      <c r="O446" s="156" t="e">
        <f>VLOOKUP($E446,'Calc 1 - Scaling (Ins,Bank)'!$A:$W,12,FALSE)</f>
        <v>#N/A</v>
      </c>
      <c r="P446" s="160" t="str">
        <f>IFERROR(VLOOKUP($E446,'Calc 1 - Scaling (Ins,Bank)'!$A:$W,13+IF(O446="Revenue",1,IF(O446="Carrying Value",2,0)),FALSE),"N/A")</f>
        <v>N/A</v>
      </c>
      <c r="Q446" s="161" t="str">
        <f t="shared" ref="Q446:Q509" si="66">IF(P446="N/A","N/A",MAX(0,IF(OR(O446="XS Scalar",O446="Pure Scalar"),$H446*P446,IF(O446="Carrying Value",P446*$G446,$F446*P446))))</f>
        <v>N/A</v>
      </c>
      <c r="R446" s="162" t="str">
        <f t="shared" ref="R446:R509" si="67">IF(P446="N/A","N/A",IF(O446="XS Scalar",$G446-($H446-$M446),$G446))</f>
        <v>N/A</v>
      </c>
      <c r="S446" s="156" t="e">
        <f>VLOOKUP($E446,'Calc 1 - Scaling (Ins,Bank)'!$A:$W,16,FALSE)</f>
        <v>#N/A</v>
      </c>
      <c r="T446" s="160" t="str">
        <f>IFERROR(VLOOKUP($E446,'Calc 1 - Scaling (Ins,Bank)'!$A:$W,17+IF(S446="Revenue",1,IF(S446="Carrying Value",2,0)),FALSE),"N/A")</f>
        <v>N/A</v>
      </c>
      <c r="U446" s="161" t="str">
        <f t="shared" ref="U446:U509" si="68">IF(T446="N/A","N/A",MAX(0,IF(OR(S446="XS Scalar",S446="Pure Scalar"),$H446*T446,IF(S446="Carrying Value",T446*$G446,$F446*T446))))</f>
        <v>N/A</v>
      </c>
      <c r="V446" s="162" t="str">
        <f t="shared" ref="V446:V509" si="69">IF(T446="N/A","N/A",IF(S446="XS Scalar",$G446-($H446-$M446),$G446))</f>
        <v>N/A</v>
      </c>
      <c r="W446" s="156" t="e">
        <f>VLOOKUP($E446,'Calc 1 - Scaling (Ins,Bank)'!$A:$W,20,FALSE)</f>
        <v>#N/A</v>
      </c>
      <c r="X446" s="160" t="str">
        <f>IFERROR(VLOOKUP($E446,'Calc 1 - Scaling (Ins,Bank)'!$A:$W,21+IF(W446="Revenue",1,IF(W446="Carrying Value",2,0)),FALSE),"N/A")</f>
        <v>N/A</v>
      </c>
      <c r="Y446" s="161" t="str">
        <f t="shared" ref="Y446:Y509" si="70">IF(X446="N/A","N/A",MAX(0,IF(OR(W446="XS Scalar",W446="Pure Scalar"),$H446*X446,IF(W446="Carrying Value",X446*$G446,$F446*X446))))</f>
        <v>N/A</v>
      </c>
      <c r="Z446" s="162" t="str">
        <f t="shared" ref="Z446:Z509" si="71">IF(X446="N/A","N/A",IF(W446="XS Scalar",$G446-($H446-$M446),$G446))</f>
        <v>N/A</v>
      </c>
      <c r="AP446" s="3"/>
    </row>
    <row r="447" spans="1:42" x14ac:dyDescent="0.2">
      <c r="A447" s="68">
        <f t="shared" si="63"/>
        <v>390</v>
      </c>
      <c r="B447" s="154">
        <f>'Input 2 - Inventory'!C397</f>
        <v>0</v>
      </c>
      <c r="C447" s="155">
        <f>'Input 2 - Inventory'!E397</f>
        <v>0</v>
      </c>
      <c r="D447" s="155" t="str">
        <f>IF(OR(LEFT(E447,5)= "Asset",LEFT(E447,5)="Other"),"N/A",'Input 1 - Schedule 1'!B399 &amp; " (Ins/Bank)")</f>
        <v xml:space="preserve"> (Ins/Bank)</v>
      </c>
      <c r="E447" s="156">
        <f>'Input 2 - Inventory'!F397</f>
        <v>0</v>
      </c>
      <c r="F447" s="157">
        <f>'Input 1 - Schedule 1'!AH399</f>
        <v>0</v>
      </c>
      <c r="G447" s="157">
        <f>'Input 2 - Inventory'!R397</f>
        <v>0</v>
      </c>
      <c r="H447" s="157">
        <f>'Input 2 - Inventory'!AG397</f>
        <v>0</v>
      </c>
      <c r="I447" s="158">
        <f>'Input 2 - Inventory'!L397</f>
        <v>0</v>
      </c>
      <c r="J447" s="159">
        <f>'Input 2 - Inventory'!AA397</f>
        <v>0</v>
      </c>
      <c r="K447" s="156" t="e">
        <f>VLOOKUP($E447,'Calc 1 - Scaling (Ins,Bank)'!$A:$W,8,FALSE)</f>
        <v>#N/A</v>
      </c>
      <c r="L447" s="160" t="str">
        <f>IFERROR(VLOOKUP($E447,'Calc 1 - Scaling (Ins,Bank)'!$A:$W,9+IF($K447="Revenue",1,IF(K447="Carrying Value",2,0)),FALSE),"N/A")</f>
        <v>N/A</v>
      </c>
      <c r="M447" s="161" t="str">
        <f t="shared" si="64"/>
        <v>N/A</v>
      </c>
      <c r="N447" s="162" t="str">
        <f t="shared" si="65"/>
        <v>N/A</v>
      </c>
      <c r="O447" s="156" t="e">
        <f>VLOOKUP($E447,'Calc 1 - Scaling (Ins,Bank)'!$A:$W,12,FALSE)</f>
        <v>#N/A</v>
      </c>
      <c r="P447" s="160" t="str">
        <f>IFERROR(VLOOKUP($E447,'Calc 1 - Scaling (Ins,Bank)'!$A:$W,13+IF(O447="Revenue",1,IF(O447="Carrying Value",2,0)),FALSE),"N/A")</f>
        <v>N/A</v>
      </c>
      <c r="Q447" s="161" t="str">
        <f t="shared" si="66"/>
        <v>N/A</v>
      </c>
      <c r="R447" s="162" t="str">
        <f t="shared" si="67"/>
        <v>N/A</v>
      </c>
      <c r="S447" s="156" t="e">
        <f>VLOOKUP($E447,'Calc 1 - Scaling (Ins,Bank)'!$A:$W,16,FALSE)</f>
        <v>#N/A</v>
      </c>
      <c r="T447" s="160" t="str">
        <f>IFERROR(VLOOKUP($E447,'Calc 1 - Scaling (Ins,Bank)'!$A:$W,17+IF(S447="Revenue",1,IF(S447="Carrying Value",2,0)),FALSE),"N/A")</f>
        <v>N/A</v>
      </c>
      <c r="U447" s="161" t="str">
        <f t="shared" si="68"/>
        <v>N/A</v>
      </c>
      <c r="V447" s="162" t="str">
        <f t="shared" si="69"/>
        <v>N/A</v>
      </c>
      <c r="W447" s="156" t="e">
        <f>VLOOKUP($E447,'Calc 1 - Scaling (Ins,Bank)'!$A:$W,20,FALSE)</f>
        <v>#N/A</v>
      </c>
      <c r="X447" s="160" t="str">
        <f>IFERROR(VLOOKUP($E447,'Calc 1 - Scaling (Ins,Bank)'!$A:$W,21+IF(W447="Revenue",1,IF(W447="Carrying Value",2,0)),FALSE),"N/A")</f>
        <v>N/A</v>
      </c>
      <c r="Y447" s="161" t="str">
        <f t="shared" si="70"/>
        <v>N/A</v>
      </c>
      <c r="Z447" s="162" t="str">
        <f t="shared" si="71"/>
        <v>N/A</v>
      </c>
      <c r="AP447" s="3"/>
    </row>
    <row r="448" spans="1:42" x14ac:dyDescent="0.2">
      <c r="A448" s="68">
        <f t="shared" si="63"/>
        <v>391</v>
      </c>
      <c r="B448" s="154">
        <f>'Input 2 - Inventory'!C398</f>
        <v>0</v>
      </c>
      <c r="C448" s="155">
        <f>'Input 2 - Inventory'!E398</f>
        <v>0</v>
      </c>
      <c r="D448" s="155" t="str">
        <f>IF(OR(LEFT(E448,5)= "Asset",LEFT(E448,5)="Other"),"N/A",'Input 1 - Schedule 1'!B400 &amp; " (Ins/Bank)")</f>
        <v xml:space="preserve"> (Ins/Bank)</v>
      </c>
      <c r="E448" s="156">
        <f>'Input 2 - Inventory'!F398</f>
        <v>0</v>
      </c>
      <c r="F448" s="157">
        <f>'Input 1 - Schedule 1'!AH400</f>
        <v>0</v>
      </c>
      <c r="G448" s="157">
        <f>'Input 2 - Inventory'!R398</f>
        <v>0</v>
      </c>
      <c r="H448" s="157">
        <f>'Input 2 - Inventory'!AG398</f>
        <v>0</v>
      </c>
      <c r="I448" s="158">
        <f>'Input 2 - Inventory'!L398</f>
        <v>0</v>
      </c>
      <c r="J448" s="159">
        <f>'Input 2 - Inventory'!AA398</f>
        <v>0</v>
      </c>
      <c r="K448" s="156" t="e">
        <f>VLOOKUP($E448,'Calc 1 - Scaling (Ins,Bank)'!$A:$W,8,FALSE)</f>
        <v>#N/A</v>
      </c>
      <c r="L448" s="160" t="str">
        <f>IFERROR(VLOOKUP($E448,'Calc 1 - Scaling (Ins,Bank)'!$A:$W,9+IF($K448="Revenue",1,IF(K448="Carrying Value",2,0)),FALSE),"N/A")</f>
        <v>N/A</v>
      </c>
      <c r="M448" s="161" t="str">
        <f t="shared" si="64"/>
        <v>N/A</v>
      </c>
      <c r="N448" s="162" t="str">
        <f t="shared" si="65"/>
        <v>N/A</v>
      </c>
      <c r="O448" s="156" t="e">
        <f>VLOOKUP($E448,'Calc 1 - Scaling (Ins,Bank)'!$A:$W,12,FALSE)</f>
        <v>#N/A</v>
      </c>
      <c r="P448" s="160" t="str">
        <f>IFERROR(VLOOKUP($E448,'Calc 1 - Scaling (Ins,Bank)'!$A:$W,13+IF(O448="Revenue",1,IF(O448="Carrying Value",2,0)),FALSE),"N/A")</f>
        <v>N/A</v>
      </c>
      <c r="Q448" s="161" t="str">
        <f t="shared" si="66"/>
        <v>N/A</v>
      </c>
      <c r="R448" s="162" t="str">
        <f t="shared" si="67"/>
        <v>N/A</v>
      </c>
      <c r="S448" s="156" t="e">
        <f>VLOOKUP($E448,'Calc 1 - Scaling (Ins,Bank)'!$A:$W,16,FALSE)</f>
        <v>#N/A</v>
      </c>
      <c r="T448" s="160" t="str">
        <f>IFERROR(VLOOKUP($E448,'Calc 1 - Scaling (Ins,Bank)'!$A:$W,17+IF(S448="Revenue",1,IF(S448="Carrying Value",2,0)),FALSE),"N/A")</f>
        <v>N/A</v>
      </c>
      <c r="U448" s="161" t="str">
        <f t="shared" si="68"/>
        <v>N/A</v>
      </c>
      <c r="V448" s="162" t="str">
        <f t="shared" si="69"/>
        <v>N/A</v>
      </c>
      <c r="W448" s="156" t="e">
        <f>VLOOKUP($E448,'Calc 1 - Scaling (Ins,Bank)'!$A:$W,20,FALSE)</f>
        <v>#N/A</v>
      </c>
      <c r="X448" s="160" t="str">
        <f>IFERROR(VLOOKUP($E448,'Calc 1 - Scaling (Ins,Bank)'!$A:$W,21+IF(W448="Revenue",1,IF(W448="Carrying Value",2,0)),FALSE),"N/A")</f>
        <v>N/A</v>
      </c>
      <c r="Y448" s="161" t="str">
        <f t="shared" si="70"/>
        <v>N/A</v>
      </c>
      <c r="Z448" s="162" t="str">
        <f t="shared" si="71"/>
        <v>N/A</v>
      </c>
      <c r="AP448" s="3"/>
    </row>
    <row r="449" spans="1:42" x14ac:dyDescent="0.2">
      <c r="A449" s="68">
        <f t="shared" si="63"/>
        <v>392</v>
      </c>
      <c r="B449" s="154">
        <f>'Input 2 - Inventory'!C399</f>
        <v>0</v>
      </c>
      <c r="C449" s="155">
        <f>'Input 2 - Inventory'!E399</f>
        <v>0</v>
      </c>
      <c r="D449" s="155" t="str">
        <f>IF(OR(LEFT(E449,5)= "Asset",LEFT(E449,5)="Other"),"N/A",'Input 1 - Schedule 1'!B401 &amp; " (Ins/Bank)")</f>
        <v xml:space="preserve"> (Ins/Bank)</v>
      </c>
      <c r="E449" s="156">
        <f>'Input 2 - Inventory'!F399</f>
        <v>0</v>
      </c>
      <c r="F449" s="157">
        <f>'Input 1 - Schedule 1'!AH401</f>
        <v>0</v>
      </c>
      <c r="G449" s="157">
        <f>'Input 2 - Inventory'!R399</f>
        <v>0</v>
      </c>
      <c r="H449" s="157">
        <f>'Input 2 - Inventory'!AG399</f>
        <v>0</v>
      </c>
      <c r="I449" s="158">
        <f>'Input 2 - Inventory'!L399</f>
        <v>0</v>
      </c>
      <c r="J449" s="159">
        <f>'Input 2 - Inventory'!AA399</f>
        <v>0</v>
      </c>
      <c r="K449" s="156" t="e">
        <f>VLOOKUP($E449,'Calc 1 - Scaling (Ins,Bank)'!$A:$W,8,FALSE)</f>
        <v>#N/A</v>
      </c>
      <c r="L449" s="160" t="str">
        <f>IFERROR(VLOOKUP($E449,'Calc 1 - Scaling (Ins,Bank)'!$A:$W,9+IF($K449="Revenue",1,IF(K449="Carrying Value",2,0)),FALSE),"N/A")</f>
        <v>N/A</v>
      </c>
      <c r="M449" s="161" t="str">
        <f t="shared" si="64"/>
        <v>N/A</v>
      </c>
      <c r="N449" s="162" t="str">
        <f t="shared" si="65"/>
        <v>N/A</v>
      </c>
      <c r="O449" s="156" t="e">
        <f>VLOOKUP($E449,'Calc 1 - Scaling (Ins,Bank)'!$A:$W,12,FALSE)</f>
        <v>#N/A</v>
      </c>
      <c r="P449" s="160" t="str">
        <f>IFERROR(VLOOKUP($E449,'Calc 1 - Scaling (Ins,Bank)'!$A:$W,13+IF(O449="Revenue",1,IF(O449="Carrying Value",2,0)),FALSE),"N/A")</f>
        <v>N/A</v>
      </c>
      <c r="Q449" s="161" t="str">
        <f t="shared" si="66"/>
        <v>N/A</v>
      </c>
      <c r="R449" s="162" t="str">
        <f t="shared" si="67"/>
        <v>N/A</v>
      </c>
      <c r="S449" s="156" t="e">
        <f>VLOOKUP($E449,'Calc 1 - Scaling (Ins,Bank)'!$A:$W,16,FALSE)</f>
        <v>#N/A</v>
      </c>
      <c r="T449" s="160" t="str">
        <f>IFERROR(VLOOKUP($E449,'Calc 1 - Scaling (Ins,Bank)'!$A:$W,17+IF(S449="Revenue",1,IF(S449="Carrying Value",2,0)),FALSE),"N/A")</f>
        <v>N/A</v>
      </c>
      <c r="U449" s="161" t="str">
        <f t="shared" si="68"/>
        <v>N/A</v>
      </c>
      <c r="V449" s="162" t="str">
        <f t="shared" si="69"/>
        <v>N/A</v>
      </c>
      <c r="W449" s="156" t="e">
        <f>VLOOKUP($E449,'Calc 1 - Scaling (Ins,Bank)'!$A:$W,20,FALSE)</f>
        <v>#N/A</v>
      </c>
      <c r="X449" s="160" t="str">
        <f>IFERROR(VLOOKUP($E449,'Calc 1 - Scaling (Ins,Bank)'!$A:$W,21+IF(W449="Revenue",1,IF(W449="Carrying Value",2,0)),FALSE),"N/A")</f>
        <v>N/A</v>
      </c>
      <c r="Y449" s="161" t="str">
        <f t="shared" si="70"/>
        <v>N/A</v>
      </c>
      <c r="Z449" s="162" t="str">
        <f t="shared" si="71"/>
        <v>N/A</v>
      </c>
      <c r="AP449" s="3"/>
    </row>
    <row r="450" spans="1:42" x14ac:dyDescent="0.2">
      <c r="A450" s="68">
        <f t="shared" si="63"/>
        <v>393</v>
      </c>
      <c r="B450" s="154">
        <f>'Input 2 - Inventory'!C400</f>
        <v>0</v>
      </c>
      <c r="C450" s="155">
        <f>'Input 2 - Inventory'!E400</f>
        <v>0</v>
      </c>
      <c r="D450" s="155" t="str">
        <f>IF(OR(LEFT(E450,5)= "Asset",LEFT(E450,5)="Other"),"N/A",'Input 1 - Schedule 1'!B402 &amp; " (Ins/Bank)")</f>
        <v xml:space="preserve"> (Ins/Bank)</v>
      </c>
      <c r="E450" s="156">
        <f>'Input 2 - Inventory'!F400</f>
        <v>0</v>
      </c>
      <c r="F450" s="157">
        <f>'Input 1 - Schedule 1'!AH402</f>
        <v>0</v>
      </c>
      <c r="G450" s="157">
        <f>'Input 2 - Inventory'!R400</f>
        <v>0</v>
      </c>
      <c r="H450" s="157">
        <f>'Input 2 - Inventory'!AG400</f>
        <v>0</v>
      </c>
      <c r="I450" s="158">
        <f>'Input 2 - Inventory'!L400</f>
        <v>0</v>
      </c>
      <c r="J450" s="159">
        <f>'Input 2 - Inventory'!AA400</f>
        <v>0</v>
      </c>
      <c r="K450" s="156" t="e">
        <f>VLOOKUP($E450,'Calc 1 - Scaling (Ins,Bank)'!$A:$W,8,FALSE)</f>
        <v>#N/A</v>
      </c>
      <c r="L450" s="160" t="str">
        <f>IFERROR(VLOOKUP($E450,'Calc 1 - Scaling (Ins,Bank)'!$A:$W,9+IF($K450="Revenue",1,IF(K450="Carrying Value",2,0)),FALSE),"N/A")</f>
        <v>N/A</v>
      </c>
      <c r="M450" s="161" t="str">
        <f t="shared" si="64"/>
        <v>N/A</v>
      </c>
      <c r="N450" s="162" t="str">
        <f t="shared" si="65"/>
        <v>N/A</v>
      </c>
      <c r="O450" s="156" t="e">
        <f>VLOOKUP($E450,'Calc 1 - Scaling (Ins,Bank)'!$A:$W,12,FALSE)</f>
        <v>#N/A</v>
      </c>
      <c r="P450" s="160" t="str">
        <f>IFERROR(VLOOKUP($E450,'Calc 1 - Scaling (Ins,Bank)'!$A:$W,13+IF(O450="Revenue",1,IF(O450="Carrying Value",2,0)),FALSE),"N/A")</f>
        <v>N/A</v>
      </c>
      <c r="Q450" s="161" t="str">
        <f t="shared" si="66"/>
        <v>N/A</v>
      </c>
      <c r="R450" s="162" t="str">
        <f t="shared" si="67"/>
        <v>N/A</v>
      </c>
      <c r="S450" s="156" t="e">
        <f>VLOOKUP($E450,'Calc 1 - Scaling (Ins,Bank)'!$A:$W,16,FALSE)</f>
        <v>#N/A</v>
      </c>
      <c r="T450" s="160" t="str">
        <f>IFERROR(VLOOKUP($E450,'Calc 1 - Scaling (Ins,Bank)'!$A:$W,17+IF(S450="Revenue",1,IF(S450="Carrying Value",2,0)),FALSE),"N/A")</f>
        <v>N/A</v>
      </c>
      <c r="U450" s="161" t="str">
        <f t="shared" si="68"/>
        <v>N/A</v>
      </c>
      <c r="V450" s="162" t="str">
        <f t="shared" si="69"/>
        <v>N/A</v>
      </c>
      <c r="W450" s="156" t="e">
        <f>VLOOKUP($E450,'Calc 1 - Scaling (Ins,Bank)'!$A:$W,20,FALSE)</f>
        <v>#N/A</v>
      </c>
      <c r="X450" s="160" t="str">
        <f>IFERROR(VLOOKUP($E450,'Calc 1 - Scaling (Ins,Bank)'!$A:$W,21+IF(W450="Revenue",1,IF(W450="Carrying Value",2,0)),FALSE),"N/A")</f>
        <v>N/A</v>
      </c>
      <c r="Y450" s="161" t="str">
        <f t="shared" si="70"/>
        <v>N/A</v>
      </c>
      <c r="Z450" s="162" t="str">
        <f t="shared" si="71"/>
        <v>N/A</v>
      </c>
      <c r="AP450" s="3"/>
    </row>
    <row r="451" spans="1:42" x14ac:dyDescent="0.2">
      <c r="A451" s="68">
        <f t="shared" si="63"/>
        <v>394</v>
      </c>
      <c r="B451" s="154">
        <f>'Input 2 - Inventory'!C401</f>
        <v>0</v>
      </c>
      <c r="C451" s="155">
        <f>'Input 2 - Inventory'!E401</f>
        <v>0</v>
      </c>
      <c r="D451" s="155" t="str">
        <f>IF(OR(LEFT(E451,5)= "Asset",LEFT(E451,5)="Other"),"N/A",'Input 1 - Schedule 1'!B403 &amp; " (Ins/Bank)")</f>
        <v xml:space="preserve"> (Ins/Bank)</v>
      </c>
      <c r="E451" s="156">
        <f>'Input 2 - Inventory'!F401</f>
        <v>0</v>
      </c>
      <c r="F451" s="157">
        <f>'Input 1 - Schedule 1'!AH403</f>
        <v>0</v>
      </c>
      <c r="G451" s="157">
        <f>'Input 2 - Inventory'!R401</f>
        <v>0</v>
      </c>
      <c r="H451" s="157">
        <f>'Input 2 - Inventory'!AG401</f>
        <v>0</v>
      </c>
      <c r="I451" s="158">
        <f>'Input 2 - Inventory'!L401</f>
        <v>0</v>
      </c>
      <c r="J451" s="159">
        <f>'Input 2 - Inventory'!AA401</f>
        <v>0</v>
      </c>
      <c r="K451" s="156" t="e">
        <f>VLOOKUP($E451,'Calc 1 - Scaling (Ins,Bank)'!$A:$W,8,FALSE)</f>
        <v>#N/A</v>
      </c>
      <c r="L451" s="160" t="str">
        <f>IFERROR(VLOOKUP($E451,'Calc 1 - Scaling (Ins,Bank)'!$A:$W,9+IF($K451="Revenue",1,IF(K451="Carrying Value",2,0)),FALSE),"N/A")</f>
        <v>N/A</v>
      </c>
      <c r="M451" s="161" t="str">
        <f t="shared" si="64"/>
        <v>N/A</v>
      </c>
      <c r="N451" s="162" t="str">
        <f t="shared" si="65"/>
        <v>N/A</v>
      </c>
      <c r="O451" s="156" t="e">
        <f>VLOOKUP($E451,'Calc 1 - Scaling (Ins,Bank)'!$A:$W,12,FALSE)</f>
        <v>#N/A</v>
      </c>
      <c r="P451" s="160" t="str">
        <f>IFERROR(VLOOKUP($E451,'Calc 1 - Scaling (Ins,Bank)'!$A:$W,13+IF(O451="Revenue",1,IF(O451="Carrying Value",2,0)),FALSE),"N/A")</f>
        <v>N/A</v>
      </c>
      <c r="Q451" s="161" t="str">
        <f t="shared" si="66"/>
        <v>N/A</v>
      </c>
      <c r="R451" s="162" t="str">
        <f t="shared" si="67"/>
        <v>N/A</v>
      </c>
      <c r="S451" s="156" t="e">
        <f>VLOOKUP($E451,'Calc 1 - Scaling (Ins,Bank)'!$A:$W,16,FALSE)</f>
        <v>#N/A</v>
      </c>
      <c r="T451" s="160" t="str">
        <f>IFERROR(VLOOKUP($E451,'Calc 1 - Scaling (Ins,Bank)'!$A:$W,17+IF(S451="Revenue",1,IF(S451="Carrying Value",2,0)),FALSE),"N/A")</f>
        <v>N/A</v>
      </c>
      <c r="U451" s="161" t="str">
        <f t="shared" si="68"/>
        <v>N/A</v>
      </c>
      <c r="V451" s="162" t="str">
        <f t="shared" si="69"/>
        <v>N/A</v>
      </c>
      <c r="W451" s="156" t="e">
        <f>VLOOKUP($E451,'Calc 1 - Scaling (Ins,Bank)'!$A:$W,20,FALSE)</f>
        <v>#N/A</v>
      </c>
      <c r="X451" s="160" t="str">
        <f>IFERROR(VLOOKUP($E451,'Calc 1 - Scaling (Ins,Bank)'!$A:$W,21+IF(W451="Revenue",1,IF(W451="Carrying Value",2,0)),FALSE),"N/A")</f>
        <v>N/A</v>
      </c>
      <c r="Y451" s="161" t="str">
        <f t="shared" si="70"/>
        <v>N/A</v>
      </c>
      <c r="Z451" s="162" t="str">
        <f t="shared" si="71"/>
        <v>N/A</v>
      </c>
      <c r="AP451" s="3"/>
    </row>
    <row r="452" spans="1:42" x14ac:dyDescent="0.2">
      <c r="A452" s="68">
        <f t="shared" si="63"/>
        <v>395</v>
      </c>
      <c r="B452" s="154">
        <f>'Input 2 - Inventory'!C402</f>
        <v>0</v>
      </c>
      <c r="C452" s="155">
        <f>'Input 2 - Inventory'!E402</f>
        <v>0</v>
      </c>
      <c r="D452" s="155" t="str">
        <f>IF(OR(LEFT(E452,5)= "Asset",LEFT(E452,5)="Other"),"N/A",'Input 1 - Schedule 1'!B404 &amp; " (Ins/Bank)")</f>
        <v xml:space="preserve"> (Ins/Bank)</v>
      </c>
      <c r="E452" s="156">
        <f>'Input 2 - Inventory'!F402</f>
        <v>0</v>
      </c>
      <c r="F452" s="157">
        <f>'Input 1 - Schedule 1'!AH404</f>
        <v>0</v>
      </c>
      <c r="G452" s="157">
        <f>'Input 2 - Inventory'!R402</f>
        <v>0</v>
      </c>
      <c r="H452" s="157">
        <f>'Input 2 - Inventory'!AG402</f>
        <v>0</v>
      </c>
      <c r="I452" s="158">
        <f>'Input 2 - Inventory'!L402</f>
        <v>0</v>
      </c>
      <c r="J452" s="159">
        <f>'Input 2 - Inventory'!AA402</f>
        <v>0</v>
      </c>
      <c r="K452" s="156" t="e">
        <f>VLOOKUP($E452,'Calc 1 - Scaling (Ins,Bank)'!$A:$W,8,FALSE)</f>
        <v>#N/A</v>
      </c>
      <c r="L452" s="160" t="str">
        <f>IFERROR(VLOOKUP($E452,'Calc 1 - Scaling (Ins,Bank)'!$A:$W,9+IF($K452="Revenue",1,IF(K452="Carrying Value",2,0)),FALSE),"N/A")</f>
        <v>N/A</v>
      </c>
      <c r="M452" s="161" t="str">
        <f t="shared" si="64"/>
        <v>N/A</v>
      </c>
      <c r="N452" s="162" t="str">
        <f t="shared" si="65"/>
        <v>N/A</v>
      </c>
      <c r="O452" s="156" t="e">
        <f>VLOOKUP($E452,'Calc 1 - Scaling (Ins,Bank)'!$A:$W,12,FALSE)</f>
        <v>#N/A</v>
      </c>
      <c r="P452" s="160" t="str">
        <f>IFERROR(VLOOKUP($E452,'Calc 1 - Scaling (Ins,Bank)'!$A:$W,13+IF(O452="Revenue",1,IF(O452="Carrying Value",2,0)),FALSE),"N/A")</f>
        <v>N/A</v>
      </c>
      <c r="Q452" s="161" t="str">
        <f t="shared" si="66"/>
        <v>N/A</v>
      </c>
      <c r="R452" s="162" t="str">
        <f t="shared" si="67"/>
        <v>N/A</v>
      </c>
      <c r="S452" s="156" t="e">
        <f>VLOOKUP($E452,'Calc 1 - Scaling (Ins,Bank)'!$A:$W,16,FALSE)</f>
        <v>#N/A</v>
      </c>
      <c r="T452" s="160" t="str">
        <f>IFERROR(VLOOKUP($E452,'Calc 1 - Scaling (Ins,Bank)'!$A:$W,17+IF(S452="Revenue",1,IF(S452="Carrying Value",2,0)),FALSE),"N/A")</f>
        <v>N/A</v>
      </c>
      <c r="U452" s="161" t="str">
        <f t="shared" si="68"/>
        <v>N/A</v>
      </c>
      <c r="V452" s="162" t="str">
        <f t="shared" si="69"/>
        <v>N/A</v>
      </c>
      <c r="W452" s="156" t="e">
        <f>VLOOKUP($E452,'Calc 1 - Scaling (Ins,Bank)'!$A:$W,20,FALSE)</f>
        <v>#N/A</v>
      </c>
      <c r="X452" s="160" t="str">
        <f>IFERROR(VLOOKUP($E452,'Calc 1 - Scaling (Ins,Bank)'!$A:$W,21+IF(W452="Revenue",1,IF(W452="Carrying Value",2,0)),FALSE),"N/A")</f>
        <v>N/A</v>
      </c>
      <c r="Y452" s="161" t="str">
        <f t="shared" si="70"/>
        <v>N/A</v>
      </c>
      <c r="Z452" s="162" t="str">
        <f t="shared" si="71"/>
        <v>N/A</v>
      </c>
      <c r="AP452" s="3"/>
    </row>
    <row r="453" spans="1:42" x14ac:dyDescent="0.2">
      <c r="A453" s="68">
        <f t="shared" si="63"/>
        <v>396</v>
      </c>
      <c r="B453" s="154">
        <f>'Input 2 - Inventory'!C403</f>
        <v>0</v>
      </c>
      <c r="C453" s="155">
        <f>'Input 2 - Inventory'!E403</f>
        <v>0</v>
      </c>
      <c r="D453" s="155" t="str">
        <f>IF(OR(LEFT(E453,5)= "Asset",LEFT(E453,5)="Other"),"N/A",'Input 1 - Schedule 1'!B405 &amp; " (Ins/Bank)")</f>
        <v xml:space="preserve"> (Ins/Bank)</v>
      </c>
      <c r="E453" s="156">
        <f>'Input 2 - Inventory'!F403</f>
        <v>0</v>
      </c>
      <c r="F453" s="157">
        <f>'Input 1 - Schedule 1'!AH405</f>
        <v>0</v>
      </c>
      <c r="G453" s="157">
        <f>'Input 2 - Inventory'!R403</f>
        <v>0</v>
      </c>
      <c r="H453" s="157">
        <f>'Input 2 - Inventory'!AG403</f>
        <v>0</v>
      </c>
      <c r="I453" s="158">
        <f>'Input 2 - Inventory'!L403</f>
        <v>0</v>
      </c>
      <c r="J453" s="159">
        <f>'Input 2 - Inventory'!AA403</f>
        <v>0</v>
      </c>
      <c r="K453" s="156" t="e">
        <f>VLOOKUP($E453,'Calc 1 - Scaling (Ins,Bank)'!$A:$W,8,FALSE)</f>
        <v>#N/A</v>
      </c>
      <c r="L453" s="160" t="str">
        <f>IFERROR(VLOOKUP($E453,'Calc 1 - Scaling (Ins,Bank)'!$A:$W,9+IF($K453="Revenue",1,IF(K453="Carrying Value",2,0)),FALSE),"N/A")</f>
        <v>N/A</v>
      </c>
      <c r="M453" s="161" t="str">
        <f t="shared" si="64"/>
        <v>N/A</v>
      </c>
      <c r="N453" s="162" t="str">
        <f t="shared" si="65"/>
        <v>N/A</v>
      </c>
      <c r="O453" s="156" t="e">
        <f>VLOOKUP($E453,'Calc 1 - Scaling (Ins,Bank)'!$A:$W,12,FALSE)</f>
        <v>#N/A</v>
      </c>
      <c r="P453" s="160" t="str">
        <f>IFERROR(VLOOKUP($E453,'Calc 1 - Scaling (Ins,Bank)'!$A:$W,13+IF(O453="Revenue",1,IF(O453="Carrying Value",2,0)),FALSE),"N/A")</f>
        <v>N/A</v>
      </c>
      <c r="Q453" s="161" t="str">
        <f t="shared" si="66"/>
        <v>N/A</v>
      </c>
      <c r="R453" s="162" t="str">
        <f t="shared" si="67"/>
        <v>N/A</v>
      </c>
      <c r="S453" s="156" t="e">
        <f>VLOOKUP($E453,'Calc 1 - Scaling (Ins,Bank)'!$A:$W,16,FALSE)</f>
        <v>#N/A</v>
      </c>
      <c r="T453" s="160" t="str">
        <f>IFERROR(VLOOKUP($E453,'Calc 1 - Scaling (Ins,Bank)'!$A:$W,17+IF(S453="Revenue",1,IF(S453="Carrying Value",2,0)),FALSE),"N/A")</f>
        <v>N/A</v>
      </c>
      <c r="U453" s="161" t="str">
        <f t="shared" si="68"/>
        <v>N/A</v>
      </c>
      <c r="V453" s="162" t="str">
        <f t="shared" si="69"/>
        <v>N/A</v>
      </c>
      <c r="W453" s="156" t="e">
        <f>VLOOKUP($E453,'Calc 1 - Scaling (Ins,Bank)'!$A:$W,20,FALSE)</f>
        <v>#N/A</v>
      </c>
      <c r="X453" s="160" t="str">
        <f>IFERROR(VLOOKUP($E453,'Calc 1 - Scaling (Ins,Bank)'!$A:$W,21+IF(W453="Revenue",1,IF(W453="Carrying Value",2,0)),FALSE),"N/A")</f>
        <v>N/A</v>
      </c>
      <c r="Y453" s="161" t="str">
        <f t="shared" si="70"/>
        <v>N/A</v>
      </c>
      <c r="Z453" s="162" t="str">
        <f t="shared" si="71"/>
        <v>N/A</v>
      </c>
      <c r="AP453" s="3"/>
    </row>
    <row r="454" spans="1:42" x14ac:dyDescent="0.2">
      <c r="A454" s="68">
        <f t="shared" si="63"/>
        <v>397</v>
      </c>
      <c r="B454" s="154">
        <f>'Input 2 - Inventory'!C404</f>
        <v>0</v>
      </c>
      <c r="C454" s="155">
        <f>'Input 2 - Inventory'!E404</f>
        <v>0</v>
      </c>
      <c r="D454" s="155" t="str">
        <f>IF(OR(LEFT(E454,5)= "Asset",LEFT(E454,5)="Other"),"N/A",'Input 1 - Schedule 1'!B406 &amp; " (Ins/Bank)")</f>
        <v xml:space="preserve"> (Ins/Bank)</v>
      </c>
      <c r="E454" s="156">
        <f>'Input 2 - Inventory'!F404</f>
        <v>0</v>
      </c>
      <c r="F454" s="157">
        <f>'Input 1 - Schedule 1'!AH406</f>
        <v>0</v>
      </c>
      <c r="G454" s="157">
        <f>'Input 2 - Inventory'!R404</f>
        <v>0</v>
      </c>
      <c r="H454" s="157">
        <f>'Input 2 - Inventory'!AG404</f>
        <v>0</v>
      </c>
      <c r="I454" s="158">
        <f>'Input 2 - Inventory'!L404</f>
        <v>0</v>
      </c>
      <c r="J454" s="159">
        <f>'Input 2 - Inventory'!AA404</f>
        <v>0</v>
      </c>
      <c r="K454" s="156" t="e">
        <f>VLOOKUP($E454,'Calc 1 - Scaling (Ins,Bank)'!$A:$W,8,FALSE)</f>
        <v>#N/A</v>
      </c>
      <c r="L454" s="160" t="str">
        <f>IFERROR(VLOOKUP($E454,'Calc 1 - Scaling (Ins,Bank)'!$A:$W,9+IF($K454="Revenue",1,IF(K454="Carrying Value",2,0)),FALSE),"N/A")</f>
        <v>N/A</v>
      </c>
      <c r="M454" s="161" t="str">
        <f t="shared" si="64"/>
        <v>N/A</v>
      </c>
      <c r="N454" s="162" t="str">
        <f t="shared" si="65"/>
        <v>N/A</v>
      </c>
      <c r="O454" s="156" t="e">
        <f>VLOOKUP($E454,'Calc 1 - Scaling (Ins,Bank)'!$A:$W,12,FALSE)</f>
        <v>#N/A</v>
      </c>
      <c r="P454" s="160" t="str">
        <f>IFERROR(VLOOKUP($E454,'Calc 1 - Scaling (Ins,Bank)'!$A:$W,13+IF(O454="Revenue",1,IF(O454="Carrying Value",2,0)),FALSE),"N/A")</f>
        <v>N/A</v>
      </c>
      <c r="Q454" s="161" t="str">
        <f t="shared" si="66"/>
        <v>N/A</v>
      </c>
      <c r="R454" s="162" t="str">
        <f t="shared" si="67"/>
        <v>N/A</v>
      </c>
      <c r="S454" s="156" t="e">
        <f>VLOOKUP($E454,'Calc 1 - Scaling (Ins,Bank)'!$A:$W,16,FALSE)</f>
        <v>#N/A</v>
      </c>
      <c r="T454" s="160" t="str">
        <f>IFERROR(VLOOKUP($E454,'Calc 1 - Scaling (Ins,Bank)'!$A:$W,17+IF(S454="Revenue",1,IF(S454="Carrying Value",2,0)),FALSE),"N/A")</f>
        <v>N/A</v>
      </c>
      <c r="U454" s="161" t="str">
        <f t="shared" si="68"/>
        <v>N/A</v>
      </c>
      <c r="V454" s="162" t="str">
        <f t="shared" si="69"/>
        <v>N/A</v>
      </c>
      <c r="W454" s="156" t="e">
        <f>VLOOKUP($E454,'Calc 1 - Scaling (Ins,Bank)'!$A:$W,20,FALSE)</f>
        <v>#N/A</v>
      </c>
      <c r="X454" s="160" t="str">
        <f>IFERROR(VLOOKUP($E454,'Calc 1 - Scaling (Ins,Bank)'!$A:$W,21+IF(W454="Revenue",1,IF(W454="Carrying Value",2,0)),FALSE),"N/A")</f>
        <v>N/A</v>
      </c>
      <c r="Y454" s="161" t="str">
        <f t="shared" si="70"/>
        <v>N/A</v>
      </c>
      <c r="Z454" s="162" t="str">
        <f t="shared" si="71"/>
        <v>N/A</v>
      </c>
      <c r="AP454" s="3"/>
    </row>
    <row r="455" spans="1:42" x14ac:dyDescent="0.2">
      <c r="A455" s="68">
        <f t="shared" si="63"/>
        <v>398</v>
      </c>
      <c r="B455" s="154">
        <f>'Input 2 - Inventory'!C405</f>
        <v>0</v>
      </c>
      <c r="C455" s="155">
        <f>'Input 2 - Inventory'!E405</f>
        <v>0</v>
      </c>
      <c r="D455" s="155" t="str">
        <f>IF(OR(LEFT(E455,5)= "Asset",LEFT(E455,5)="Other"),"N/A",'Input 1 - Schedule 1'!B407 &amp; " (Ins/Bank)")</f>
        <v xml:space="preserve"> (Ins/Bank)</v>
      </c>
      <c r="E455" s="156">
        <f>'Input 2 - Inventory'!F405</f>
        <v>0</v>
      </c>
      <c r="F455" s="157">
        <f>'Input 1 - Schedule 1'!AH407</f>
        <v>0</v>
      </c>
      <c r="G455" s="157">
        <f>'Input 2 - Inventory'!R405</f>
        <v>0</v>
      </c>
      <c r="H455" s="157">
        <f>'Input 2 - Inventory'!AG405</f>
        <v>0</v>
      </c>
      <c r="I455" s="158">
        <f>'Input 2 - Inventory'!L405</f>
        <v>0</v>
      </c>
      <c r="J455" s="159">
        <f>'Input 2 - Inventory'!AA405</f>
        <v>0</v>
      </c>
      <c r="K455" s="156" t="e">
        <f>VLOOKUP($E455,'Calc 1 - Scaling (Ins,Bank)'!$A:$W,8,FALSE)</f>
        <v>#N/A</v>
      </c>
      <c r="L455" s="160" t="str">
        <f>IFERROR(VLOOKUP($E455,'Calc 1 - Scaling (Ins,Bank)'!$A:$W,9+IF($K455="Revenue",1,IF(K455="Carrying Value",2,0)),FALSE),"N/A")</f>
        <v>N/A</v>
      </c>
      <c r="M455" s="161" t="str">
        <f t="shared" si="64"/>
        <v>N/A</v>
      </c>
      <c r="N455" s="162" t="str">
        <f t="shared" si="65"/>
        <v>N/A</v>
      </c>
      <c r="O455" s="156" t="e">
        <f>VLOOKUP($E455,'Calc 1 - Scaling (Ins,Bank)'!$A:$W,12,FALSE)</f>
        <v>#N/A</v>
      </c>
      <c r="P455" s="160" t="str">
        <f>IFERROR(VLOOKUP($E455,'Calc 1 - Scaling (Ins,Bank)'!$A:$W,13+IF(O455="Revenue",1,IF(O455="Carrying Value",2,0)),FALSE),"N/A")</f>
        <v>N/A</v>
      </c>
      <c r="Q455" s="161" t="str">
        <f t="shared" si="66"/>
        <v>N/A</v>
      </c>
      <c r="R455" s="162" t="str">
        <f t="shared" si="67"/>
        <v>N/A</v>
      </c>
      <c r="S455" s="156" t="e">
        <f>VLOOKUP($E455,'Calc 1 - Scaling (Ins,Bank)'!$A:$W,16,FALSE)</f>
        <v>#N/A</v>
      </c>
      <c r="T455" s="160" t="str">
        <f>IFERROR(VLOOKUP($E455,'Calc 1 - Scaling (Ins,Bank)'!$A:$W,17+IF(S455="Revenue",1,IF(S455="Carrying Value",2,0)),FALSE),"N/A")</f>
        <v>N/A</v>
      </c>
      <c r="U455" s="161" t="str">
        <f t="shared" si="68"/>
        <v>N/A</v>
      </c>
      <c r="V455" s="162" t="str">
        <f t="shared" si="69"/>
        <v>N/A</v>
      </c>
      <c r="W455" s="156" t="e">
        <f>VLOOKUP($E455,'Calc 1 - Scaling (Ins,Bank)'!$A:$W,20,FALSE)</f>
        <v>#N/A</v>
      </c>
      <c r="X455" s="160" t="str">
        <f>IFERROR(VLOOKUP($E455,'Calc 1 - Scaling (Ins,Bank)'!$A:$W,21+IF(W455="Revenue",1,IF(W455="Carrying Value",2,0)),FALSE),"N/A")</f>
        <v>N/A</v>
      </c>
      <c r="Y455" s="161" t="str">
        <f t="shared" si="70"/>
        <v>N/A</v>
      </c>
      <c r="Z455" s="162" t="str">
        <f t="shared" si="71"/>
        <v>N/A</v>
      </c>
      <c r="AP455" s="3"/>
    </row>
    <row r="456" spans="1:42" x14ac:dyDescent="0.2">
      <c r="A456" s="68">
        <f t="shared" si="63"/>
        <v>399</v>
      </c>
      <c r="B456" s="154">
        <f>'Input 2 - Inventory'!C406</f>
        <v>0</v>
      </c>
      <c r="C456" s="155">
        <f>'Input 2 - Inventory'!E406</f>
        <v>0</v>
      </c>
      <c r="D456" s="155" t="str">
        <f>IF(OR(LEFT(E456,5)= "Asset",LEFT(E456,5)="Other"),"N/A",'Input 1 - Schedule 1'!B408 &amp; " (Ins/Bank)")</f>
        <v xml:space="preserve"> (Ins/Bank)</v>
      </c>
      <c r="E456" s="156">
        <f>'Input 2 - Inventory'!F406</f>
        <v>0</v>
      </c>
      <c r="F456" s="157">
        <f>'Input 1 - Schedule 1'!AH408</f>
        <v>0</v>
      </c>
      <c r="G456" s="157">
        <f>'Input 2 - Inventory'!R406</f>
        <v>0</v>
      </c>
      <c r="H456" s="157">
        <f>'Input 2 - Inventory'!AG406</f>
        <v>0</v>
      </c>
      <c r="I456" s="158">
        <f>'Input 2 - Inventory'!L406</f>
        <v>0</v>
      </c>
      <c r="J456" s="159">
        <f>'Input 2 - Inventory'!AA406</f>
        <v>0</v>
      </c>
      <c r="K456" s="156" t="e">
        <f>VLOOKUP($E456,'Calc 1 - Scaling (Ins,Bank)'!$A:$W,8,FALSE)</f>
        <v>#N/A</v>
      </c>
      <c r="L456" s="160" t="str">
        <f>IFERROR(VLOOKUP($E456,'Calc 1 - Scaling (Ins,Bank)'!$A:$W,9+IF($K456="Revenue",1,IF(K456="Carrying Value",2,0)),FALSE),"N/A")</f>
        <v>N/A</v>
      </c>
      <c r="M456" s="161" t="str">
        <f t="shared" si="64"/>
        <v>N/A</v>
      </c>
      <c r="N456" s="162" t="str">
        <f t="shared" si="65"/>
        <v>N/A</v>
      </c>
      <c r="O456" s="156" t="e">
        <f>VLOOKUP($E456,'Calc 1 - Scaling (Ins,Bank)'!$A:$W,12,FALSE)</f>
        <v>#N/A</v>
      </c>
      <c r="P456" s="160" t="str">
        <f>IFERROR(VLOOKUP($E456,'Calc 1 - Scaling (Ins,Bank)'!$A:$W,13+IF(O456="Revenue",1,IF(O456="Carrying Value",2,0)),FALSE),"N/A")</f>
        <v>N/A</v>
      </c>
      <c r="Q456" s="161" t="str">
        <f t="shared" si="66"/>
        <v>N/A</v>
      </c>
      <c r="R456" s="162" t="str">
        <f t="shared" si="67"/>
        <v>N/A</v>
      </c>
      <c r="S456" s="156" t="e">
        <f>VLOOKUP($E456,'Calc 1 - Scaling (Ins,Bank)'!$A:$W,16,FALSE)</f>
        <v>#N/A</v>
      </c>
      <c r="T456" s="160" t="str">
        <f>IFERROR(VLOOKUP($E456,'Calc 1 - Scaling (Ins,Bank)'!$A:$W,17+IF(S456="Revenue",1,IF(S456="Carrying Value",2,0)),FALSE),"N/A")</f>
        <v>N/A</v>
      </c>
      <c r="U456" s="161" t="str">
        <f t="shared" si="68"/>
        <v>N/A</v>
      </c>
      <c r="V456" s="162" t="str">
        <f t="shared" si="69"/>
        <v>N/A</v>
      </c>
      <c r="W456" s="156" t="e">
        <f>VLOOKUP($E456,'Calc 1 - Scaling (Ins,Bank)'!$A:$W,20,FALSE)</f>
        <v>#N/A</v>
      </c>
      <c r="X456" s="160" t="str">
        <f>IFERROR(VLOOKUP($E456,'Calc 1 - Scaling (Ins,Bank)'!$A:$W,21+IF(W456="Revenue",1,IF(W456="Carrying Value",2,0)),FALSE),"N/A")</f>
        <v>N/A</v>
      </c>
      <c r="Y456" s="161" t="str">
        <f t="shared" si="70"/>
        <v>N/A</v>
      </c>
      <c r="Z456" s="162" t="str">
        <f t="shared" si="71"/>
        <v>N/A</v>
      </c>
      <c r="AP456" s="3"/>
    </row>
    <row r="457" spans="1:42" x14ac:dyDescent="0.2">
      <c r="A457" s="68">
        <f t="shared" si="63"/>
        <v>400</v>
      </c>
      <c r="B457" s="154">
        <f>'Input 2 - Inventory'!C407</f>
        <v>0</v>
      </c>
      <c r="C457" s="155">
        <f>'Input 2 - Inventory'!E407</f>
        <v>0</v>
      </c>
      <c r="D457" s="155" t="str">
        <f>IF(OR(LEFT(E457,5)= "Asset",LEFT(E457,5)="Other"),"N/A",'Input 1 - Schedule 1'!B409 &amp; " (Ins/Bank)")</f>
        <v xml:space="preserve"> (Ins/Bank)</v>
      </c>
      <c r="E457" s="156">
        <f>'Input 2 - Inventory'!F407</f>
        <v>0</v>
      </c>
      <c r="F457" s="157">
        <f>'Input 1 - Schedule 1'!AH409</f>
        <v>0</v>
      </c>
      <c r="G457" s="157">
        <f>'Input 2 - Inventory'!R407</f>
        <v>0</v>
      </c>
      <c r="H457" s="157">
        <f>'Input 2 - Inventory'!AG407</f>
        <v>0</v>
      </c>
      <c r="I457" s="158">
        <f>'Input 2 - Inventory'!L407</f>
        <v>0</v>
      </c>
      <c r="J457" s="159">
        <f>'Input 2 - Inventory'!AA407</f>
        <v>0</v>
      </c>
      <c r="K457" s="156" t="e">
        <f>VLOOKUP($E457,'Calc 1 - Scaling (Ins,Bank)'!$A:$W,8,FALSE)</f>
        <v>#N/A</v>
      </c>
      <c r="L457" s="160" t="str">
        <f>IFERROR(VLOOKUP($E457,'Calc 1 - Scaling (Ins,Bank)'!$A:$W,9+IF($K457="Revenue",1,IF(K457="Carrying Value",2,0)),FALSE),"N/A")</f>
        <v>N/A</v>
      </c>
      <c r="M457" s="161" t="str">
        <f t="shared" si="64"/>
        <v>N/A</v>
      </c>
      <c r="N457" s="162" t="str">
        <f t="shared" si="65"/>
        <v>N/A</v>
      </c>
      <c r="O457" s="156" t="e">
        <f>VLOOKUP($E457,'Calc 1 - Scaling (Ins,Bank)'!$A:$W,12,FALSE)</f>
        <v>#N/A</v>
      </c>
      <c r="P457" s="160" t="str">
        <f>IFERROR(VLOOKUP($E457,'Calc 1 - Scaling (Ins,Bank)'!$A:$W,13+IF(O457="Revenue",1,IF(O457="Carrying Value",2,0)),FALSE),"N/A")</f>
        <v>N/A</v>
      </c>
      <c r="Q457" s="161" t="str">
        <f t="shared" si="66"/>
        <v>N/A</v>
      </c>
      <c r="R457" s="162" t="str">
        <f t="shared" si="67"/>
        <v>N/A</v>
      </c>
      <c r="S457" s="156" t="e">
        <f>VLOOKUP($E457,'Calc 1 - Scaling (Ins,Bank)'!$A:$W,16,FALSE)</f>
        <v>#N/A</v>
      </c>
      <c r="T457" s="160" t="str">
        <f>IFERROR(VLOOKUP($E457,'Calc 1 - Scaling (Ins,Bank)'!$A:$W,17+IF(S457="Revenue",1,IF(S457="Carrying Value",2,0)),FALSE),"N/A")</f>
        <v>N/A</v>
      </c>
      <c r="U457" s="161" t="str">
        <f t="shared" si="68"/>
        <v>N/A</v>
      </c>
      <c r="V457" s="162" t="str">
        <f t="shared" si="69"/>
        <v>N/A</v>
      </c>
      <c r="W457" s="156" t="e">
        <f>VLOOKUP($E457,'Calc 1 - Scaling (Ins,Bank)'!$A:$W,20,FALSE)</f>
        <v>#N/A</v>
      </c>
      <c r="X457" s="160" t="str">
        <f>IFERROR(VLOOKUP($E457,'Calc 1 - Scaling (Ins,Bank)'!$A:$W,21+IF(W457="Revenue",1,IF(W457="Carrying Value",2,0)),FALSE),"N/A")</f>
        <v>N/A</v>
      </c>
      <c r="Y457" s="161" t="str">
        <f t="shared" si="70"/>
        <v>N/A</v>
      </c>
      <c r="Z457" s="162" t="str">
        <f t="shared" si="71"/>
        <v>N/A</v>
      </c>
      <c r="AP457" s="3"/>
    </row>
    <row r="458" spans="1:42" x14ac:dyDescent="0.2">
      <c r="A458" s="68">
        <f t="shared" si="63"/>
        <v>401</v>
      </c>
      <c r="B458" s="154">
        <f>'Input 2 - Inventory'!C408</f>
        <v>0</v>
      </c>
      <c r="C458" s="155">
        <f>'Input 2 - Inventory'!E408</f>
        <v>0</v>
      </c>
      <c r="D458" s="155" t="str">
        <f>IF(OR(LEFT(E458,5)= "Asset",LEFT(E458,5)="Other"),"N/A",'Input 1 - Schedule 1'!B410 &amp; " (Ins/Bank)")</f>
        <v xml:space="preserve"> (Ins/Bank)</v>
      </c>
      <c r="E458" s="156">
        <f>'Input 2 - Inventory'!F408</f>
        <v>0</v>
      </c>
      <c r="F458" s="157">
        <f>'Input 1 - Schedule 1'!AH410</f>
        <v>0</v>
      </c>
      <c r="G458" s="157">
        <f>'Input 2 - Inventory'!R408</f>
        <v>0</v>
      </c>
      <c r="H458" s="157">
        <f>'Input 2 - Inventory'!AG408</f>
        <v>0</v>
      </c>
      <c r="I458" s="158">
        <f>'Input 2 - Inventory'!L408</f>
        <v>0</v>
      </c>
      <c r="J458" s="159">
        <f>'Input 2 - Inventory'!AA408</f>
        <v>0</v>
      </c>
      <c r="K458" s="156" t="e">
        <f>VLOOKUP($E458,'Calc 1 - Scaling (Ins,Bank)'!$A:$W,8,FALSE)</f>
        <v>#N/A</v>
      </c>
      <c r="L458" s="160" t="str">
        <f>IFERROR(VLOOKUP($E458,'Calc 1 - Scaling (Ins,Bank)'!$A:$W,9+IF($K458="Revenue",1,IF(K458="Carrying Value",2,0)),FALSE),"N/A")</f>
        <v>N/A</v>
      </c>
      <c r="M458" s="161" t="str">
        <f t="shared" si="64"/>
        <v>N/A</v>
      </c>
      <c r="N458" s="162" t="str">
        <f t="shared" si="65"/>
        <v>N/A</v>
      </c>
      <c r="O458" s="156" t="e">
        <f>VLOOKUP($E458,'Calc 1 - Scaling (Ins,Bank)'!$A:$W,12,FALSE)</f>
        <v>#N/A</v>
      </c>
      <c r="P458" s="160" t="str">
        <f>IFERROR(VLOOKUP($E458,'Calc 1 - Scaling (Ins,Bank)'!$A:$W,13+IF(O458="Revenue",1,IF(O458="Carrying Value",2,0)),FALSE),"N/A")</f>
        <v>N/A</v>
      </c>
      <c r="Q458" s="161" t="str">
        <f t="shared" si="66"/>
        <v>N/A</v>
      </c>
      <c r="R458" s="162" t="str">
        <f t="shared" si="67"/>
        <v>N/A</v>
      </c>
      <c r="S458" s="156" t="e">
        <f>VLOOKUP($E458,'Calc 1 - Scaling (Ins,Bank)'!$A:$W,16,FALSE)</f>
        <v>#N/A</v>
      </c>
      <c r="T458" s="160" t="str">
        <f>IFERROR(VLOOKUP($E458,'Calc 1 - Scaling (Ins,Bank)'!$A:$W,17+IF(S458="Revenue",1,IF(S458="Carrying Value",2,0)),FALSE),"N/A")</f>
        <v>N/A</v>
      </c>
      <c r="U458" s="161" t="str">
        <f t="shared" si="68"/>
        <v>N/A</v>
      </c>
      <c r="V458" s="162" t="str">
        <f t="shared" si="69"/>
        <v>N/A</v>
      </c>
      <c r="W458" s="156" t="e">
        <f>VLOOKUP($E458,'Calc 1 - Scaling (Ins,Bank)'!$A:$W,20,FALSE)</f>
        <v>#N/A</v>
      </c>
      <c r="X458" s="160" t="str">
        <f>IFERROR(VLOOKUP($E458,'Calc 1 - Scaling (Ins,Bank)'!$A:$W,21+IF(W458="Revenue",1,IF(W458="Carrying Value",2,0)),FALSE),"N/A")</f>
        <v>N/A</v>
      </c>
      <c r="Y458" s="161" t="str">
        <f t="shared" si="70"/>
        <v>N/A</v>
      </c>
      <c r="Z458" s="162" t="str">
        <f t="shared" si="71"/>
        <v>N/A</v>
      </c>
      <c r="AP458" s="3"/>
    </row>
    <row r="459" spans="1:42" x14ac:dyDescent="0.2">
      <c r="A459" s="68">
        <f t="shared" si="63"/>
        <v>402</v>
      </c>
      <c r="B459" s="154">
        <f>'Input 2 - Inventory'!C409</f>
        <v>0</v>
      </c>
      <c r="C459" s="155">
        <f>'Input 2 - Inventory'!E409</f>
        <v>0</v>
      </c>
      <c r="D459" s="155" t="str">
        <f>IF(OR(LEFT(E459,5)= "Asset",LEFT(E459,5)="Other"),"N/A",'Input 1 - Schedule 1'!B411 &amp; " (Ins/Bank)")</f>
        <v xml:space="preserve"> (Ins/Bank)</v>
      </c>
      <c r="E459" s="156">
        <f>'Input 2 - Inventory'!F409</f>
        <v>0</v>
      </c>
      <c r="F459" s="157">
        <f>'Input 1 - Schedule 1'!AH411</f>
        <v>0</v>
      </c>
      <c r="G459" s="157">
        <f>'Input 2 - Inventory'!R409</f>
        <v>0</v>
      </c>
      <c r="H459" s="157">
        <f>'Input 2 - Inventory'!AG409</f>
        <v>0</v>
      </c>
      <c r="I459" s="158">
        <f>'Input 2 - Inventory'!L409</f>
        <v>0</v>
      </c>
      <c r="J459" s="159">
        <f>'Input 2 - Inventory'!AA409</f>
        <v>0</v>
      </c>
      <c r="K459" s="156" t="e">
        <f>VLOOKUP($E459,'Calc 1 - Scaling (Ins,Bank)'!$A:$W,8,FALSE)</f>
        <v>#N/A</v>
      </c>
      <c r="L459" s="160" t="str">
        <f>IFERROR(VLOOKUP($E459,'Calc 1 - Scaling (Ins,Bank)'!$A:$W,9+IF($K459="Revenue",1,IF(K459="Carrying Value",2,0)),FALSE),"N/A")</f>
        <v>N/A</v>
      </c>
      <c r="M459" s="161" t="str">
        <f t="shared" si="64"/>
        <v>N/A</v>
      </c>
      <c r="N459" s="162" t="str">
        <f t="shared" si="65"/>
        <v>N/A</v>
      </c>
      <c r="O459" s="156" t="e">
        <f>VLOOKUP($E459,'Calc 1 - Scaling (Ins,Bank)'!$A:$W,12,FALSE)</f>
        <v>#N/A</v>
      </c>
      <c r="P459" s="160" t="str">
        <f>IFERROR(VLOOKUP($E459,'Calc 1 - Scaling (Ins,Bank)'!$A:$W,13+IF(O459="Revenue",1,IF(O459="Carrying Value",2,0)),FALSE),"N/A")</f>
        <v>N/A</v>
      </c>
      <c r="Q459" s="161" t="str">
        <f t="shared" si="66"/>
        <v>N/A</v>
      </c>
      <c r="R459" s="162" t="str">
        <f t="shared" si="67"/>
        <v>N/A</v>
      </c>
      <c r="S459" s="156" t="e">
        <f>VLOOKUP($E459,'Calc 1 - Scaling (Ins,Bank)'!$A:$W,16,FALSE)</f>
        <v>#N/A</v>
      </c>
      <c r="T459" s="160" t="str">
        <f>IFERROR(VLOOKUP($E459,'Calc 1 - Scaling (Ins,Bank)'!$A:$W,17+IF(S459="Revenue",1,IF(S459="Carrying Value",2,0)),FALSE),"N/A")</f>
        <v>N/A</v>
      </c>
      <c r="U459" s="161" t="str">
        <f t="shared" si="68"/>
        <v>N/A</v>
      </c>
      <c r="V459" s="162" t="str">
        <f t="shared" si="69"/>
        <v>N/A</v>
      </c>
      <c r="W459" s="156" t="e">
        <f>VLOOKUP($E459,'Calc 1 - Scaling (Ins,Bank)'!$A:$W,20,FALSE)</f>
        <v>#N/A</v>
      </c>
      <c r="X459" s="160" t="str">
        <f>IFERROR(VLOOKUP($E459,'Calc 1 - Scaling (Ins,Bank)'!$A:$W,21+IF(W459="Revenue",1,IF(W459="Carrying Value",2,0)),FALSE),"N/A")</f>
        <v>N/A</v>
      </c>
      <c r="Y459" s="161" t="str">
        <f t="shared" si="70"/>
        <v>N/A</v>
      </c>
      <c r="Z459" s="162" t="str">
        <f t="shared" si="71"/>
        <v>N/A</v>
      </c>
      <c r="AP459" s="3"/>
    </row>
    <row r="460" spans="1:42" x14ac:dyDescent="0.2">
      <c r="A460" s="68">
        <f t="shared" si="63"/>
        <v>403</v>
      </c>
      <c r="B460" s="154">
        <f>'Input 2 - Inventory'!C410</f>
        <v>0</v>
      </c>
      <c r="C460" s="155">
        <f>'Input 2 - Inventory'!E410</f>
        <v>0</v>
      </c>
      <c r="D460" s="155" t="str">
        <f>IF(OR(LEFT(E460,5)= "Asset",LEFT(E460,5)="Other"),"N/A",'Input 1 - Schedule 1'!B412 &amp; " (Ins/Bank)")</f>
        <v xml:space="preserve"> (Ins/Bank)</v>
      </c>
      <c r="E460" s="156">
        <f>'Input 2 - Inventory'!F410</f>
        <v>0</v>
      </c>
      <c r="F460" s="157">
        <f>'Input 1 - Schedule 1'!AH412</f>
        <v>0</v>
      </c>
      <c r="G460" s="157">
        <f>'Input 2 - Inventory'!R410</f>
        <v>0</v>
      </c>
      <c r="H460" s="157">
        <f>'Input 2 - Inventory'!AG410</f>
        <v>0</v>
      </c>
      <c r="I460" s="158">
        <f>'Input 2 - Inventory'!L410</f>
        <v>0</v>
      </c>
      <c r="J460" s="159">
        <f>'Input 2 - Inventory'!AA410</f>
        <v>0</v>
      </c>
      <c r="K460" s="156" t="e">
        <f>VLOOKUP($E460,'Calc 1 - Scaling (Ins,Bank)'!$A:$W,8,FALSE)</f>
        <v>#N/A</v>
      </c>
      <c r="L460" s="160" t="str">
        <f>IFERROR(VLOOKUP($E460,'Calc 1 - Scaling (Ins,Bank)'!$A:$W,9+IF($K460="Revenue",1,IF(K460="Carrying Value",2,0)),FALSE),"N/A")</f>
        <v>N/A</v>
      </c>
      <c r="M460" s="161" t="str">
        <f t="shared" si="64"/>
        <v>N/A</v>
      </c>
      <c r="N460" s="162" t="str">
        <f t="shared" si="65"/>
        <v>N/A</v>
      </c>
      <c r="O460" s="156" t="e">
        <f>VLOOKUP($E460,'Calc 1 - Scaling (Ins,Bank)'!$A:$W,12,FALSE)</f>
        <v>#N/A</v>
      </c>
      <c r="P460" s="160" t="str">
        <f>IFERROR(VLOOKUP($E460,'Calc 1 - Scaling (Ins,Bank)'!$A:$W,13+IF(O460="Revenue",1,IF(O460="Carrying Value",2,0)),FALSE),"N/A")</f>
        <v>N/A</v>
      </c>
      <c r="Q460" s="161" t="str">
        <f t="shared" si="66"/>
        <v>N/A</v>
      </c>
      <c r="R460" s="162" t="str">
        <f t="shared" si="67"/>
        <v>N/A</v>
      </c>
      <c r="S460" s="156" t="e">
        <f>VLOOKUP($E460,'Calc 1 - Scaling (Ins,Bank)'!$A:$W,16,FALSE)</f>
        <v>#N/A</v>
      </c>
      <c r="T460" s="160" t="str">
        <f>IFERROR(VLOOKUP($E460,'Calc 1 - Scaling (Ins,Bank)'!$A:$W,17+IF(S460="Revenue",1,IF(S460="Carrying Value",2,0)),FALSE),"N/A")</f>
        <v>N/A</v>
      </c>
      <c r="U460" s="161" t="str">
        <f t="shared" si="68"/>
        <v>N/A</v>
      </c>
      <c r="V460" s="162" t="str">
        <f t="shared" si="69"/>
        <v>N/A</v>
      </c>
      <c r="W460" s="156" t="e">
        <f>VLOOKUP($E460,'Calc 1 - Scaling (Ins,Bank)'!$A:$W,20,FALSE)</f>
        <v>#N/A</v>
      </c>
      <c r="X460" s="160" t="str">
        <f>IFERROR(VLOOKUP($E460,'Calc 1 - Scaling (Ins,Bank)'!$A:$W,21+IF(W460="Revenue",1,IF(W460="Carrying Value",2,0)),FALSE),"N/A")</f>
        <v>N/A</v>
      </c>
      <c r="Y460" s="161" t="str">
        <f t="shared" si="70"/>
        <v>N/A</v>
      </c>
      <c r="Z460" s="162" t="str">
        <f t="shared" si="71"/>
        <v>N/A</v>
      </c>
      <c r="AP460" s="3"/>
    </row>
    <row r="461" spans="1:42" x14ac:dyDescent="0.2">
      <c r="A461" s="68">
        <f t="shared" si="63"/>
        <v>404</v>
      </c>
      <c r="B461" s="154">
        <f>'Input 2 - Inventory'!C411</f>
        <v>0</v>
      </c>
      <c r="C461" s="155">
        <f>'Input 2 - Inventory'!E411</f>
        <v>0</v>
      </c>
      <c r="D461" s="155" t="str">
        <f>IF(OR(LEFT(E461,5)= "Asset",LEFT(E461,5)="Other"),"N/A",'Input 1 - Schedule 1'!B413 &amp; " (Ins/Bank)")</f>
        <v xml:space="preserve"> (Ins/Bank)</v>
      </c>
      <c r="E461" s="156">
        <f>'Input 2 - Inventory'!F411</f>
        <v>0</v>
      </c>
      <c r="F461" s="157">
        <f>'Input 1 - Schedule 1'!AH413</f>
        <v>0</v>
      </c>
      <c r="G461" s="157">
        <f>'Input 2 - Inventory'!R411</f>
        <v>0</v>
      </c>
      <c r="H461" s="157">
        <f>'Input 2 - Inventory'!AG411</f>
        <v>0</v>
      </c>
      <c r="I461" s="158">
        <f>'Input 2 - Inventory'!L411</f>
        <v>0</v>
      </c>
      <c r="J461" s="159">
        <f>'Input 2 - Inventory'!AA411</f>
        <v>0</v>
      </c>
      <c r="K461" s="156" t="e">
        <f>VLOOKUP($E461,'Calc 1 - Scaling (Ins,Bank)'!$A:$W,8,FALSE)</f>
        <v>#N/A</v>
      </c>
      <c r="L461" s="160" t="str">
        <f>IFERROR(VLOOKUP($E461,'Calc 1 - Scaling (Ins,Bank)'!$A:$W,9+IF($K461="Revenue",1,IF(K461="Carrying Value",2,0)),FALSE),"N/A")</f>
        <v>N/A</v>
      </c>
      <c r="M461" s="161" t="str">
        <f t="shared" si="64"/>
        <v>N/A</v>
      </c>
      <c r="N461" s="162" t="str">
        <f t="shared" si="65"/>
        <v>N/A</v>
      </c>
      <c r="O461" s="156" t="e">
        <f>VLOOKUP($E461,'Calc 1 - Scaling (Ins,Bank)'!$A:$W,12,FALSE)</f>
        <v>#N/A</v>
      </c>
      <c r="P461" s="160" t="str">
        <f>IFERROR(VLOOKUP($E461,'Calc 1 - Scaling (Ins,Bank)'!$A:$W,13+IF(O461="Revenue",1,IF(O461="Carrying Value",2,0)),FALSE),"N/A")</f>
        <v>N/A</v>
      </c>
      <c r="Q461" s="161" t="str">
        <f t="shared" si="66"/>
        <v>N/A</v>
      </c>
      <c r="R461" s="162" t="str">
        <f t="shared" si="67"/>
        <v>N/A</v>
      </c>
      <c r="S461" s="156" t="e">
        <f>VLOOKUP($E461,'Calc 1 - Scaling (Ins,Bank)'!$A:$W,16,FALSE)</f>
        <v>#N/A</v>
      </c>
      <c r="T461" s="160" t="str">
        <f>IFERROR(VLOOKUP($E461,'Calc 1 - Scaling (Ins,Bank)'!$A:$W,17+IF(S461="Revenue",1,IF(S461="Carrying Value",2,0)),FALSE),"N/A")</f>
        <v>N/A</v>
      </c>
      <c r="U461" s="161" t="str">
        <f t="shared" si="68"/>
        <v>N/A</v>
      </c>
      <c r="V461" s="162" t="str">
        <f t="shared" si="69"/>
        <v>N/A</v>
      </c>
      <c r="W461" s="156" t="e">
        <f>VLOOKUP($E461,'Calc 1 - Scaling (Ins,Bank)'!$A:$W,20,FALSE)</f>
        <v>#N/A</v>
      </c>
      <c r="X461" s="160" t="str">
        <f>IFERROR(VLOOKUP($E461,'Calc 1 - Scaling (Ins,Bank)'!$A:$W,21+IF(W461="Revenue",1,IF(W461="Carrying Value",2,0)),FALSE),"N/A")</f>
        <v>N/A</v>
      </c>
      <c r="Y461" s="161" t="str">
        <f t="shared" si="70"/>
        <v>N/A</v>
      </c>
      <c r="Z461" s="162" t="str">
        <f t="shared" si="71"/>
        <v>N/A</v>
      </c>
      <c r="AP461" s="3"/>
    </row>
    <row r="462" spans="1:42" x14ac:dyDescent="0.2">
      <c r="A462" s="68">
        <f t="shared" si="63"/>
        <v>405</v>
      </c>
      <c r="B462" s="154">
        <f>'Input 2 - Inventory'!C412</f>
        <v>0</v>
      </c>
      <c r="C462" s="155">
        <f>'Input 2 - Inventory'!E412</f>
        <v>0</v>
      </c>
      <c r="D462" s="155" t="str">
        <f>IF(OR(LEFT(E462,5)= "Asset",LEFT(E462,5)="Other"),"N/A",'Input 1 - Schedule 1'!B414 &amp; " (Ins/Bank)")</f>
        <v xml:space="preserve"> (Ins/Bank)</v>
      </c>
      <c r="E462" s="156">
        <f>'Input 2 - Inventory'!F412</f>
        <v>0</v>
      </c>
      <c r="F462" s="157">
        <f>'Input 1 - Schedule 1'!AH414</f>
        <v>0</v>
      </c>
      <c r="G462" s="157">
        <f>'Input 2 - Inventory'!R412</f>
        <v>0</v>
      </c>
      <c r="H462" s="157">
        <f>'Input 2 - Inventory'!AG412</f>
        <v>0</v>
      </c>
      <c r="I462" s="158">
        <f>'Input 2 - Inventory'!L412</f>
        <v>0</v>
      </c>
      <c r="J462" s="159">
        <f>'Input 2 - Inventory'!AA412</f>
        <v>0</v>
      </c>
      <c r="K462" s="156" t="e">
        <f>VLOOKUP($E462,'Calc 1 - Scaling (Ins,Bank)'!$A:$W,8,FALSE)</f>
        <v>#N/A</v>
      </c>
      <c r="L462" s="160" t="str">
        <f>IFERROR(VLOOKUP($E462,'Calc 1 - Scaling (Ins,Bank)'!$A:$W,9+IF($K462="Revenue",1,IF(K462="Carrying Value",2,0)),FALSE),"N/A")</f>
        <v>N/A</v>
      </c>
      <c r="M462" s="161" t="str">
        <f t="shared" si="64"/>
        <v>N/A</v>
      </c>
      <c r="N462" s="162" t="str">
        <f t="shared" si="65"/>
        <v>N/A</v>
      </c>
      <c r="O462" s="156" t="e">
        <f>VLOOKUP($E462,'Calc 1 - Scaling (Ins,Bank)'!$A:$W,12,FALSE)</f>
        <v>#N/A</v>
      </c>
      <c r="P462" s="160" t="str">
        <f>IFERROR(VLOOKUP($E462,'Calc 1 - Scaling (Ins,Bank)'!$A:$W,13+IF(O462="Revenue",1,IF(O462="Carrying Value",2,0)),FALSE),"N/A")</f>
        <v>N/A</v>
      </c>
      <c r="Q462" s="161" t="str">
        <f t="shared" si="66"/>
        <v>N/A</v>
      </c>
      <c r="R462" s="162" t="str">
        <f t="shared" si="67"/>
        <v>N/A</v>
      </c>
      <c r="S462" s="156" t="e">
        <f>VLOOKUP($E462,'Calc 1 - Scaling (Ins,Bank)'!$A:$W,16,FALSE)</f>
        <v>#N/A</v>
      </c>
      <c r="T462" s="160" t="str">
        <f>IFERROR(VLOOKUP($E462,'Calc 1 - Scaling (Ins,Bank)'!$A:$W,17+IF(S462="Revenue",1,IF(S462="Carrying Value",2,0)),FALSE),"N/A")</f>
        <v>N/A</v>
      </c>
      <c r="U462" s="161" t="str">
        <f t="shared" si="68"/>
        <v>N/A</v>
      </c>
      <c r="V462" s="162" t="str">
        <f t="shared" si="69"/>
        <v>N/A</v>
      </c>
      <c r="W462" s="156" t="e">
        <f>VLOOKUP($E462,'Calc 1 - Scaling (Ins,Bank)'!$A:$W,20,FALSE)</f>
        <v>#N/A</v>
      </c>
      <c r="X462" s="160" t="str">
        <f>IFERROR(VLOOKUP($E462,'Calc 1 - Scaling (Ins,Bank)'!$A:$W,21+IF(W462="Revenue",1,IF(W462="Carrying Value",2,0)),FALSE),"N/A")</f>
        <v>N/A</v>
      </c>
      <c r="Y462" s="161" t="str">
        <f t="shared" si="70"/>
        <v>N/A</v>
      </c>
      <c r="Z462" s="162" t="str">
        <f t="shared" si="71"/>
        <v>N/A</v>
      </c>
      <c r="AP462" s="3"/>
    </row>
    <row r="463" spans="1:42" x14ac:dyDescent="0.2">
      <c r="A463" s="68">
        <f t="shared" si="63"/>
        <v>406</v>
      </c>
      <c r="B463" s="154">
        <f>'Input 2 - Inventory'!C413</f>
        <v>0</v>
      </c>
      <c r="C463" s="155">
        <f>'Input 2 - Inventory'!E413</f>
        <v>0</v>
      </c>
      <c r="D463" s="155" t="str">
        <f>IF(OR(LEFT(E463,5)= "Asset",LEFT(E463,5)="Other"),"N/A",'Input 1 - Schedule 1'!B415 &amp; " (Ins/Bank)")</f>
        <v xml:space="preserve"> (Ins/Bank)</v>
      </c>
      <c r="E463" s="156">
        <f>'Input 2 - Inventory'!F413</f>
        <v>0</v>
      </c>
      <c r="F463" s="157">
        <f>'Input 1 - Schedule 1'!AH415</f>
        <v>0</v>
      </c>
      <c r="G463" s="157">
        <f>'Input 2 - Inventory'!R413</f>
        <v>0</v>
      </c>
      <c r="H463" s="157">
        <f>'Input 2 - Inventory'!AG413</f>
        <v>0</v>
      </c>
      <c r="I463" s="158">
        <f>'Input 2 - Inventory'!L413</f>
        <v>0</v>
      </c>
      <c r="J463" s="159">
        <f>'Input 2 - Inventory'!AA413</f>
        <v>0</v>
      </c>
      <c r="K463" s="156" t="e">
        <f>VLOOKUP($E463,'Calc 1 - Scaling (Ins,Bank)'!$A:$W,8,FALSE)</f>
        <v>#N/A</v>
      </c>
      <c r="L463" s="160" t="str">
        <f>IFERROR(VLOOKUP($E463,'Calc 1 - Scaling (Ins,Bank)'!$A:$W,9+IF($K463="Revenue",1,IF(K463="Carrying Value",2,0)),FALSE),"N/A")</f>
        <v>N/A</v>
      </c>
      <c r="M463" s="161" t="str">
        <f t="shared" si="64"/>
        <v>N/A</v>
      </c>
      <c r="N463" s="162" t="str">
        <f t="shared" si="65"/>
        <v>N/A</v>
      </c>
      <c r="O463" s="156" t="e">
        <f>VLOOKUP($E463,'Calc 1 - Scaling (Ins,Bank)'!$A:$W,12,FALSE)</f>
        <v>#N/A</v>
      </c>
      <c r="P463" s="160" t="str">
        <f>IFERROR(VLOOKUP($E463,'Calc 1 - Scaling (Ins,Bank)'!$A:$W,13+IF(O463="Revenue",1,IF(O463="Carrying Value",2,0)),FALSE),"N/A")</f>
        <v>N/A</v>
      </c>
      <c r="Q463" s="161" t="str">
        <f t="shared" si="66"/>
        <v>N/A</v>
      </c>
      <c r="R463" s="162" t="str">
        <f t="shared" si="67"/>
        <v>N/A</v>
      </c>
      <c r="S463" s="156" t="e">
        <f>VLOOKUP($E463,'Calc 1 - Scaling (Ins,Bank)'!$A:$W,16,FALSE)</f>
        <v>#N/A</v>
      </c>
      <c r="T463" s="160" t="str">
        <f>IFERROR(VLOOKUP($E463,'Calc 1 - Scaling (Ins,Bank)'!$A:$W,17+IF(S463="Revenue",1,IF(S463="Carrying Value",2,0)),FALSE),"N/A")</f>
        <v>N/A</v>
      </c>
      <c r="U463" s="161" t="str">
        <f t="shared" si="68"/>
        <v>N/A</v>
      </c>
      <c r="V463" s="162" t="str">
        <f t="shared" si="69"/>
        <v>N/A</v>
      </c>
      <c r="W463" s="156" t="e">
        <f>VLOOKUP($E463,'Calc 1 - Scaling (Ins,Bank)'!$A:$W,20,FALSE)</f>
        <v>#N/A</v>
      </c>
      <c r="X463" s="160" t="str">
        <f>IFERROR(VLOOKUP($E463,'Calc 1 - Scaling (Ins,Bank)'!$A:$W,21+IF(W463="Revenue",1,IF(W463="Carrying Value",2,0)),FALSE),"N/A")</f>
        <v>N/A</v>
      </c>
      <c r="Y463" s="161" t="str">
        <f t="shared" si="70"/>
        <v>N/A</v>
      </c>
      <c r="Z463" s="162" t="str">
        <f t="shared" si="71"/>
        <v>N/A</v>
      </c>
      <c r="AP463" s="3"/>
    </row>
    <row r="464" spans="1:42" x14ac:dyDescent="0.2">
      <c r="A464" s="68">
        <f t="shared" si="63"/>
        <v>407</v>
      </c>
      <c r="B464" s="154">
        <f>'Input 2 - Inventory'!C414</f>
        <v>0</v>
      </c>
      <c r="C464" s="155">
        <f>'Input 2 - Inventory'!E414</f>
        <v>0</v>
      </c>
      <c r="D464" s="155" t="str">
        <f>IF(OR(LEFT(E464,5)= "Asset",LEFT(E464,5)="Other"),"N/A",'Input 1 - Schedule 1'!B416 &amp; " (Ins/Bank)")</f>
        <v xml:space="preserve"> (Ins/Bank)</v>
      </c>
      <c r="E464" s="156">
        <f>'Input 2 - Inventory'!F414</f>
        <v>0</v>
      </c>
      <c r="F464" s="157">
        <f>'Input 1 - Schedule 1'!AH416</f>
        <v>0</v>
      </c>
      <c r="G464" s="157">
        <f>'Input 2 - Inventory'!R414</f>
        <v>0</v>
      </c>
      <c r="H464" s="157">
        <f>'Input 2 - Inventory'!AG414</f>
        <v>0</v>
      </c>
      <c r="I464" s="158">
        <f>'Input 2 - Inventory'!L414</f>
        <v>0</v>
      </c>
      <c r="J464" s="159">
        <f>'Input 2 - Inventory'!AA414</f>
        <v>0</v>
      </c>
      <c r="K464" s="156" t="e">
        <f>VLOOKUP($E464,'Calc 1 - Scaling (Ins,Bank)'!$A:$W,8,FALSE)</f>
        <v>#N/A</v>
      </c>
      <c r="L464" s="160" t="str">
        <f>IFERROR(VLOOKUP($E464,'Calc 1 - Scaling (Ins,Bank)'!$A:$W,9+IF($K464="Revenue",1,IF(K464="Carrying Value",2,0)),FALSE),"N/A")</f>
        <v>N/A</v>
      </c>
      <c r="M464" s="161" t="str">
        <f t="shared" si="64"/>
        <v>N/A</v>
      </c>
      <c r="N464" s="162" t="str">
        <f t="shared" si="65"/>
        <v>N/A</v>
      </c>
      <c r="O464" s="156" t="e">
        <f>VLOOKUP($E464,'Calc 1 - Scaling (Ins,Bank)'!$A:$W,12,FALSE)</f>
        <v>#N/A</v>
      </c>
      <c r="P464" s="160" t="str">
        <f>IFERROR(VLOOKUP($E464,'Calc 1 - Scaling (Ins,Bank)'!$A:$W,13+IF(O464="Revenue",1,IF(O464="Carrying Value",2,0)),FALSE),"N/A")</f>
        <v>N/A</v>
      </c>
      <c r="Q464" s="161" t="str">
        <f t="shared" si="66"/>
        <v>N/A</v>
      </c>
      <c r="R464" s="162" t="str">
        <f t="shared" si="67"/>
        <v>N/A</v>
      </c>
      <c r="S464" s="156" t="e">
        <f>VLOOKUP($E464,'Calc 1 - Scaling (Ins,Bank)'!$A:$W,16,FALSE)</f>
        <v>#N/A</v>
      </c>
      <c r="T464" s="160" t="str">
        <f>IFERROR(VLOOKUP($E464,'Calc 1 - Scaling (Ins,Bank)'!$A:$W,17+IF(S464="Revenue",1,IF(S464="Carrying Value",2,0)),FALSE),"N/A")</f>
        <v>N/A</v>
      </c>
      <c r="U464" s="161" t="str">
        <f t="shared" si="68"/>
        <v>N/A</v>
      </c>
      <c r="V464" s="162" t="str">
        <f t="shared" si="69"/>
        <v>N/A</v>
      </c>
      <c r="W464" s="156" t="e">
        <f>VLOOKUP($E464,'Calc 1 - Scaling (Ins,Bank)'!$A:$W,20,FALSE)</f>
        <v>#N/A</v>
      </c>
      <c r="X464" s="160" t="str">
        <f>IFERROR(VLOOKUP($E464,'Calc 1 - Scaling (Ins,Bank)'!$A:$W,21+IF(W464="Revenue",1,IF(W464="Carrying Value",2,0)),FALSE),"N/A")</f>
        <v>N/A</v>
      </c>
      <c r="Y464" s="161" t="str">
        <f t="shared" si="70"/>
        <v>N/A</v>
      </c>
      <c r="Z464" s="162" t="str">
        <f t="shared" si="71"/>
        <v>N/A</v>
      </c>
      <c r="AP464" s="3"/>
    </row>
    <row r="465" spans="1:42" x14ac:dyDescent="0.2">
      <c r="A465" s="68">
        <f t="shared" si="63"/>
        <v>408</v>
      </c>
      <c r="B465" s="154">
        <f>'Input 2 - Inventory'!C415</f>
        <v>0</v>
      </c>
      <c r="C465" s="155">
        <f>'Input 2 - Inventory'!E415</f>
        <v>0</v>
      </c>
      <c r="D465" s="155" t="str">
        <f>IF(OR(LEFT(E465,5)= "Asset",LEFT(E465,5)="Other"),"N/A",'Input 1 - Schedule 1'!B417 &amp; " (Ins/Bank)")</f>
        <v xml:space="preserve"> (Ins/Bank)</v>
      </c>
      <c r="E465" s="156">
        <f>'Input 2 - Inventory'!F415</f>
        <v>0</v>
      </c>
      <c r="F465" s="157">
        <f>'Input 1 - Schedule 1'!AH417</f>
        <v>0</v>
      </c>
      <c r="G465" s="157">
        <f>'Input 2 - Inventory'!R415</f>
        <v>0</v>
      </c>
      <c r="H465" s="157">
        <f>'Input 2 - Inventory'!AG415</f>
        <v>0</v>
      </c>
      <c r="I465" s="158">
        <f>'Input 2 - Inventory'!L415</f>
        <v>0</v>
      </c>
      <c r="J465" s="159">
        <f>'Input 2 - Inventory'!AA415</f>
        <v>0</v>
      </c>
      <c r="K465" s="156" t="e">
        <f>VLOOKUP($E465,'Calc 1 - Scaling (Ins,Bank)'!$A:$W,8,FALSE)</f>
        <v>#N/A</v>
      </c>
      <c r="L465" s="160" t="str">
        <f>IFERROR(VLOOKUP($E465,'Calc 1 - Scaling (Ins,Bank)'!$A:$W,9+IF($K465="Revenue",1,IF(K465="Carrying Value",2,0)),FALSE),"N/A")</f>
        <v>N/A</v>
      </c>
      <c r="M465" s="161" t="str">
        <f t="shared" si="64"/>
        <v>N/A</v>
      </c>
      <c r="N465" s="162" t="str">
        <f t="shared" si="65"/>
        <v>N/A</v>
      </c>
      <c r="O465" s="156" t="e">
        <f>VLOOKUP($E465,'Calc 1 - Scaling (Ins,Bank)'!$A:$W,12,FALSE)</f>
        <v>#N/A</v>
      </c>
      <c r="P465" s="160" t="str">
        <f>IFERROR(VLOOKUP($E465,'Calc 1 - Scaling (Ins,Bank)'!$A:$W,13+IF(O465="Revenue",1,IF(O465="Carrying Value",2,0)),FALSE),"N/A")</f>
        <v>N/A</v>
      </c>
      <c r="Q465" s="161" t="str">
        <f t="shared" si="66"/>
        <v>N/A</v>
      </c>
      <c r="R465" s="162" t="str">
        <f t="shared" si="67"/>
        <v>N/A</v>
      </c>
      <c r="S465" s="156" t="e">
        <f>VLOOKUP($E465,'Calc 1 - Scaling (Ins,Bank)'!$A:$W,16,FALSE)</f>
        <v>#N/A</v>
      </c>
      <c r="T465" s="160" t="str">
        <f>IFERROR(VLOOKUP($E465,'Calc 1 - Scaling (Ins,Bank)'!$A:$W,17+IF(S465="Revenue",1,IF(S465="Carrying Value",2,0)),FALSE),"N/A")</f>
        <v>N/A</v>
      </c>
      <c r="U465" s="161" t="str">
        <f t="shared" si="68"/>
        <v>N/A</v>
      </c>
      <c r="V465" s="162" t="str">
        <f t="shared" si="69"/>
        <v>N/A</v>
      </c>
      <c r="W465" s="156" t="e">
        <f>VLOOKUP($E465,'Calc 1 - Scaling (Ins,Bank)'!$A:$W,20,FALSE)</f>
        <v>#N/A</v>
      </c>
      <c r="X465" s="160" t="str">
        <f>IFERROR(VLOOKUP($E465,'Calc 1 - Scaling (Ins,Bank)'!$A:$W,21+IF(W465="Revenue",1,IF(W465="Carrying Value",2,0)),FALSE),"N/A")</f>
        <v>N/A</v>
      </c>
      <c r="Y465" s="161" t="str">
        <f t="shared" si="70"/>
        <v>N/A</v>
      </c>
      <c r="Z465" s="162" t="str">
        <f t="shared" si="71"/>
        <v>N/A</v>
      </c>
      <c r="AP465" s="3"/>
    </row>
    <row r="466" spans="1:42" x14ac:dyDescent="0.2">
      <c r="A466" s="68">
        <f t="shared" si="63"/>
        <v>409</v>
      </c>
      <c r="B466" s="154">
        <f>'Input 2 - Inventory'!C416</f>
        <v>0</v>
      </c>
      <c r="C466" s="155">
        <f>'Input 2 - Inventory'!E416</f>
        <v>0</v>
      </c>
      <c r="D466" s="155" t="str">
        <f>IF(OR(LEFT(E466,5)= "Asset",LEFT(E466,5)="Other"),"N/A",'Input 1 - Schedule 1'!B418 &amp; " (Ins/Bank)")</f>
        <v xml:space="preserve"> (Ins/Bank)</v>
      </c>
      <c r="E466" s="156">
        <f>'Input 2 - Inventory'!F416</f>
        <v>0</v>
      </c>
      <c r="F466" s="157">
        <f>'Input 1 - Schedule 1'!AH418</f>
        <v>0</v>
      </c>
      <c r="G466" s="157">
        <f>'Input 2 - Inventory'!R416</f>
        <v>0</v>
      </c>
      <c r="H466" s="157">
        <f>'Input 2 - Inventory'!AG416</f>
        <v>0</v>
      </c>
      <c r="I466" s="158">
        <f>'Input 2 - Inventory'!L416</f>
        <v>0</v>
      </c>
      <c r="J466" s="159">
        <f>'Input 2 - Inventory'!AA416</f>
        <v>0</v>
      </c>
      <c r="K466" s="156" t="e">
        <f>VLOOKUP($E466,'Calc 1 - Scaling (Ins,Bank)'!$A:$W,8,FALSE)</f>
        <v>#N/A</v>
      </c>
      <c r="L466" s="160" t="str">
        <f>IFERROR(VLOOKUP($E466,'Calc 1 - Scaling (Ins,Bank)'!$A:$W,9+IF($K466="Revenue",1,IF(K466="Carrying Value",2,0)),FALSE),"N/A")</f>
        <v>N/A</v>
      </c>
      <c r="M466" s="161" t="str">
        <f t="shared" si="64"/>
        <v>N/A</v>
      </c>
      <c r="N466" s="162" t="str">
        <f t="shared" si="65"/>
        <v>N/A</v>
      </c>
      <c r="O466" s="156" t="e">
        <f>VLOOKUP($E466,'Calc 1 - Scaling (Ins,Bank)'!$A:$W,12,FALSE)</f>
        <v>#N/A</v>
      </c>
      <c r="P466" s="160" t="str">
        <f>IFERROR(VLOOKUP($E466,'Calc 1 - Scaling (Ins,Bank)'!$A:$W,13+IF(O466="Revenue",1,IF(O466="Carrying Value",2,0)),FALSE),"N/A")</f>
        <v>N/A</v>
      </c>
      <c r="Q466" s="161" t="str">
        <f t="shared" si="66"/>
        <v>N/A</v>
      </c>
      <c r="R466" s="162" t="str">
        <f t="shared" si="67"/>
        <v>N/A</v>
      </c>
      <c r="S466" s="156" t="e">
        <f>VLOOKUP($E466,'Calc 1 - Scaling (Ins,Bank)'!$A:$W,16,FALSE)</f>
        <v>#N/A</v>
      </c>
      <c r="T466" s="160" t="str">
        <f>IFERROR(VLOOKUP($E466,'Calc 1 - Scaling (Ins,Bank)'!$A:$W,17+IF(S466="Revenue",1,IF(S466="Carrying Value",2,0)),FALSE),"N/A")</f>
        <v>N/A</v>
      </c>
      <c r="U466" s="161" t="str">
        <f t="shared" si="68"/>
        <v>N/A</v>
      </c>
      <c r="V466" s="162" t="str">
        <f t="shared" si="69"/>
        <v>N/A</v>
      </c>
      <c r="W466" s="156" t="e">
        <f>VLOOKUP($E466,'Calc 1 - Scaling (Ins,Bank)'!$A:$W,20,FALSE)</f>
        <v>#N/A</v>
      </c>
      <c r="X466" s="160" t="str">
        <f>IFERROR(VLOOKUP($E466,'Calc 1 - Scaling (Ins,Bank)'!$A:$W,21+IF(W466="Revenue",1,IF(W466="Carrying Value",2,0)),FALSE),"N/A")</f>
        <v>N/A</v>
      </c>
      <c r="Y466" s="161" t="str">
        <f t="shared" si="70"/>
        <v>N/A</v>
      </c>
      <c r="Z466" s="162" t="str">
        <f t="shared" si="71"/>
        <v>N/A</v>
      </c>
      <c r="AP466" s="3"/>
    </row>
    <row r="467" spans="1:42" x14ac:dyDescent="0.2">
      <c r="A467" s="68">
        <f t="shared" si="63"/>
        <v>410</v>
      </c>
      <c r="B467" s="154">
        <f>'Input 2 - Inventory'!C417</f>
        <v>0</v>
      </c>
      <c r="C467" s="155">
        <f>'Input 2 - Inventory'!E417</f>
        <v>0</v>
      </c>
      <c r="D467" s="155" t="str">
        <f>IF(OR(LEFT(E467,5)= "Asset",LEFT(E467,5)="Other"),"N/A",'Input 1 - Schedule 1'!B419 &amp; " (Ins/Bank)")</f>
        <v xml:space="preserve"> (Ins/Bank)</v>
      </c>
      <c r="E467" s="156">
        <f>'Input 2 - Inventory'!F417</f>
        <v>0</v>
      </c>
      <c r="F467" s="157">
        <f>'Input 1 - Schedule 1'!AH419</f>
        <v>0</v>
      </c>
      <c r="G467" s="157">
        <f>'Input 2 - Inventory'!R417</f>
        <v>0</v>
      </c>
      <c r="H467" s="157">
        <f>'Input 2 - Inventory'!AG417</f>
        <v>0</v>
      </c>
      <c r="I467" s="158">
        <f>'Input 2 - Inventory'!L417</f>
        <v>0</v>
      </c>
      <c r="J467" s="159">
        <f>'Input 2 - Inventory'!AA417</f>
        <v>0</v>
      </c>
      <c r="K467" s="156" t="e">
        <f>VLOOKUP($E467,'Calc 1 - Scaling (Ins,Bank)'!$A:$W,8,FALSE)</f>
        <v>#N/A</v>
      </c>
      <c r="L467" s="160" t="str">
        <f>IFERROR(VLOOKUP($E467,'Calc 1 - Scaling (Ins,Bank)'!$A:$W,9+IF($K467="Revenue",1,IF(K467="Carrying Value",2,0)),FALSE),"N/A")</f>
        <v>N/A</v>
      </c>
      <c r="M467" s="161" t="str">
        <f t="shared" si="64"/>
        <v>N/A</v>
      </c>
      <c r="N467" s="162" t="str">
        <f t="shared" si="65"/>
        <v>N/A</v>
      </c>
      <c r="O467" s="156" t="e">
        <f>VLOOKUP($E467,'Calc 1 - Scaling (Ins,Bank)'!$A:$W,12,FALSE)</f>
        <v>#N/A</v>
      </c>
      <c r="P467" s="160" t="str">
        <f>IFERROR(VLOOKUP($E467,'Calc 1 - Scaling (Ins,Bank)'!$A:$W,13+IF(O467="Revenue",1,IF(O467="Carrying Value",2,0)),FALSE),"N/A")</f>
        <v>N/A</v>
      </c>
      <c r="Q467" s="161" t="str">
        <f t="shared" si="66"/>
        <v>N/A</v>
      </c>
      <c r="R467" s="162" t="str">
        <f t="shared" si="67"/>
        <v>N/A</v>
      </c>
      <c r="S467" s="156" t="e">
        <f>VLOOKUP($E467,'Calc 1 - Scaling (Ins,Bank)'!$A:$W,16,FALSE)</f>
        <v>#N/A</v>
      </c>
      <c r="T467" s="160" t="str">
        <f>IFERROR(VLOOKUP($E467,'Calc 1 - Scaling (Ins,Bank)'!$A:$W,17+IF(S467="Revenue",1,IF(S467="Carrying Value",2,0)),FALSE),"N/A")</f>
        <v>N/A</v>
      </c>
      <c r="U467" s="161" t="str">
        <f t="shared" si="68"/>
        <v>N/A</v>
      </c>
      <c r="V467" s="162" t="str">
        <f t="shared" si="69"/>
        <v>N/A</v>
      </c>
      <c r="W467" s="156" t="e">
        <f>VLOOKUP($E467,'Calc 1 - Scaling (Ins,Bank)'!$A:$W,20,FALSE)</f>
        <v>#N/A</v>
      </c>
      <c r="X467" s="160" t="str">
        <f>IFERROR(VLOOKUP($E467,'Calc 1 - Scaling (Ins,Bank)'!$A:$W,21+IF(W467="Revenue",1,IF(W467="Carrying Value",2,0)),FALSE),"N/A")</f>
        <v>N/A</v>
      </c>
      <c r="Y467" s="161" t="str">
        <f t="shared" si="70"/>
        <v>N/A</v>
      </c>
      <c r="Z467" s="162" t="str">
        <f t="shared" si="71"/>
        <v>N/A</v>
      </c>
      <c r="AP467" s="3"/>
    </row>
    <row r="468" spans="1:42" x14ac:dyDescent="0.2">
      <c r="A468" s="68">
        <f t="shared" si="63"/>
        <v>411</v>
      </c>
      <c r="B468" s="154">
        <f>'Input 2 - Inventory'!C418</f>
        <v>0</v>
      </c>
      <c r="C468" s="155">
        <f>'Input 2 - Inventory'!E418</f>
        <v>0</v>
      </c>
      <c r="D468" s="155" t="str">
        <f>IF(OR(LEFT(E468,5)= "Asset",LEFT(E468,5)="Other"),"N/A",'Input 1 - Schedule 1'!B420 &amp; " (Ins/Bank)")</f>
        <v xml:space="preserve"> (Ins/Bank)</v>
      </c>
      <c r="E468" s="156">
        <f>'Input 2 - Inventory'!F418</f>
        <v>0</v>
      </c>
      <c r="F468" s="157">
        <f>'Input 1 - Schedule 1'!AH420</f>
        <v>0</v>
      </c>
      <c r="G468" s="157">
        <f>'Input 2 - Inventory'!R418</f>
        <v>0</v>
      </c>
      <c r="H468" s="157">
        <f>'Input 2 - Inventory'!AG418</f>
        <v>0</v>
      </c>
      <c r="I468" s="158">
        <f>'Input 2 - Inventory'!L418</f>
        <v>0</v>
      </c>
      <c r="J468" s="159">
        <f>'Input 2 - Inventory'!AA418</f>
        <v>0</v>
      </c>
      <c r="K468" s="156" t="e">
        <f>VLOOKUP($E468,'Calc 1 - Scaling (Ins,Bank)'!$A:$W,8,FALSE)</f>
        <v>#N/A</v>
      </c>
      <c r="L468" s="160" t="str">
        <f>IFERROR(VLOOKUP($E468,'Calc 1 - Scaling (Ins,Bank)'!$A:$W,9+IF($K468="Revenue",1,IF(K468="Carrying Value",2,0)),FALSE),"N/A")</f>
        <v>N/A</v>
      </c>
      <c r="M468" s="161" t="str">
        <f t="shared" si="64"/>
        <v>N/A</v>
      </c>
      <c r="N468" s="162" t="str">
        <f t="shared" si="65"/>
        <v>N/A</v>
      </c>
      <c r="O468" s="156" t="e">
        <f>VLOOKUP($E468,'Calc 1 - Scaling (Ins,Bank)'!$A:$W,12,FALSE)</f>
        <v>#N/A</v>
      </c>
      <c r="P468" s="160" t="str">
        <f>IFERROR(VLOOKUP($E468,'Calc 1 - Scaling (Ins,Bank)'!$A:$W,13+IF(O468="Revenue",1,IF(O468="Carrying Value",2,0)),FALSE),"N/A")</f>
        <v>N/A</v>
      </c>
      <c r="Q468" s="161" t="str">
        <f t="shared" si="66"/>
        <v>N/A</v>
      </c>
      <c r="R468" s="162" t="str">
        <f t="shared" si="67"/>
        <v>N/A</v>
      </c>
      <c r="S468" s="156" t="e">
        <f>VLOOKUP($E468,'Calc 1 - Scaling (Ins,Bank)'!$A:$W,16,FALSE)</f>
        <v>#N/A</v>
      </c>
      <c r="T468" s="160" t="str">
        <f>IFERROR(VLOOKUP($E468,'Calc 1 - Scaling (Ins,Bank)'!$A:$W,17+IF(S468="Revenue",1,IF(S468="Carrying Value",2,0)),FALSE),"N/A")</f>
        <v>N/A</v>
      </c>
      <c r="U468" s="161" t="str">
        <f t="shared" si="68"/>
        <v>N/A</v>
      </c>
      <c r="V468" s="162" t="str">
        <f t="shared" si="69"/>
        <v>N/A</v>
      </c>
      <c r="W468" s="156" t="e">
        <f>VLOOKUP($E468,'Calc 1 - Scaling (Ins,Bank)'!$A:$W,20,FALSE)</f>
        <v>#N/A</v>
      </c>
      <c r="X468" s="160" t="str">
        <f>IFERROR(VLOOKUP($E468,'Calc 1 - Scaling (Ins,Bank)'!$A:$W,21+IF(W468="Revenue",1,IF(W468="Carrying Value",2,0)),FALSE),"N/A")</f>
        <v>N/A</v>
      </c>
      <c r="Y468" s="161" t="str">
        <f t="shared" si="70"/>
        <v>N/A</v>
      </c>
      <c r="Z468" s="162" t="str">
        <f t="shared" si="71"/>
        <v>N/A</v>
      </c>
      <c r="AP468" s="3"/>
    </row>
    <row r="469" spans="1:42" x14ac:dyDescent="0.2">
      <c r="A469" s="68">
        <f t="shared" si="63"/>
        <v>412</v>
      </c>
      <c r="B469" s="154">
        <f>'Input 2 - Inventory'!C419</f>
        <v>0</v>
      </c>
      <c r="C469" s="155">
        <f>'Input 2 - Inventory'!E419</f>
        <v>0</v>
      </c>
      <c r="D469" s="155" t="str">
        <f>IF(OR(LEFT(E469,5)= "Asset",LEFT(E469,5)="Other"),"N/A",'Input 1 - Schedule 1'!B421 &amp; " (Ins/Bank)")</f>
        <v xml:space="preserve"> (Ins/Bank)</v>
      </c>
      <c r="E469" s="156">
        <f>'Input 2 - Inventory'!F419</f>
        <v>0</v>
      </c>
      <c r="F469" s="157">
        <f>'Input 1 - Schedule 1'!AH421</f>
        <v>0</v>
      </c>
      <c r="G469" s="157">
        <f>'Input 2 - Inventory'!R419</f>
        <v>0</v>
      </c>
      <c r="H469" s="157">
        <f>'Input 2 - Inventory'!AG419</f>
        <v>0</v>
      </c>
      <c r="I469" s="158">
        <f>'Input 2 - Inventory'!L419</f>
        <v>0</v>
      </c>
      <c r="J469" s="159">
        <f>'Input 2 - Inventory'!AA419</f>
        <v>0</v>
      </c>
      <c r="K469" s="156" t="e">
        <f>VLOOKUP($E469,'Calc 1 - Scaling (Ins,Bank)'!$A:$W,8,FALSE)</f>
        <v>#N/A</v>
      </c>
      <c r="L469" s="160" t="str">
        <f>IFERROR(VLOOKUP($E469,'Calc 1 - Scaling (Ins,Bank)'!$A:$W,9+IF($K469="Revenue",1,IF(K469="Carrying Value",2,0)),FALSE),"N/A")</f>
        <v>N/A</v>
      </c>
      <c r="M469" s="161" t="str">
        <f t="shared" si="64"/>
        <v>N/A</v>
      </c>
      <c r="N469" s="162" t="str">
        <f t="shared" si="65"/>
        <v>N/A</v>
      </c>
      <c r="O469" s="156" t="e">
        <f>VLOOKUP($E469,'Calc 1 - Scaling (Ins,Bank)'!$A:$W,12,FALSE)</f>
        <v>#N/A</v>
      </c>
      <c r="P469" s="160" t="str">
        <f>IFERROR(VLOOKUP($E469,'Calc 1 - Scaling (Ins,Bank)'!$A:$W,13+IF(O469="Revenue",1,IF(O469="Carrying Value",2,0)),FALSE),"N/A")</f>
        <v>N/A</v>
      </c>
      <c r="Q469" s="161" t="str">
        <f t="shared" si="66"/>
        <v>N/A</v>
      </c>
      <c r="R469" s="162" t="str">
        <f t="shared" si="67"/>
        <v>N/A</v>
      </c>
      <c r="S469" s="156" t="e">
        <f>VLOOKUP($E469,'Calc 1 - Scaling (Ins,Bank)'!$A:$W,16,FALSE)</f>
        <v>#N/A</v>
      </c>
      <c r="T469" s="160" t="str">
        <f>IFERROR(VLOOKUP($E469,'Calc 1 - Scaling (Ins,Bank)'!$A:$W,17+IF(S469="Revenue",1,IF(S469="Carrying Value",2,0)),FALSE),"N/A")</f>
        <v>N/A</v>
      </c>
      <c r="U469" s="161" t="str">
        <f t="shared" si="68"/>
        <v>N/A</v>
      </c>
      <c r="V469" s="162" t="str">
        <f t="shared" si="69"/>
        <v>N/A</v>
      </c>
      <c r="W469" s="156" t="e">
        <f>VLOOKUP($E469,'Calc 1 - Scaling (Ins,Bank)'!$A:$W,20,FALSE)</f>
        <v>#N/A</v>
      </c>
      <c r="X469" s="160" t="str">
        <f>IFERROR(VLOOKUP($E469,'Calc 1 - Scaling (Ins,Bank)'!$A:$W,21+IF(W469="Revenue",1,IF(W469="Carrying Value",2,0)),FALSE),"N/A")</f>
        <v>N/A</v>
      </c>
      <c r="Y469" s="161" t="str">
        <f t="shared" si="70"/>
        <v>N/A</v>
      </c>
      <c r="Z469" s="162" t="str">
        <f t="shared" si="71"/>
        <v>N/A</v>
      </c>
      <c r="AP469" s="3"/>
    </row>
    <row r="470" spans="1:42" x14ac:dyDescent="0.2">
      <c r="A470" s="68">
        <f t="shared" si="63"/>
        <v>413</v>
      </c>
      <c r="B470" s="154">
        <f>'Input 2 - Inventory'!C420</f>
        <v>0</v>
      </c>
      <c r="C470" s="155">
        <f>'Input 2 - Inventory'!E420</f>
        <v>0</v>
      </c>
      <c r="D470" s="155" t="str">
        <f>IF(OR(LEFT(E470,5)= "Asset",LEFT(E470,5)="Other"),"N/A",'Input 1 - Schedule 1'!B422 &amp; " (Ins/Bank)")</f>
        <v xml:space="preserve"> (Ins/Bank)</v>
      </c>
      <c r="E470" s="156">
        <f>'Input 2 - Inventory'!F420</f>
        <v>0</v>
      </c>
      <c r="F470" s="157">
        <f>'Input 1 - Schedule 1'!AH422</f>
        <v>0</v>
      </c>
      <c r="G470" s="157">
        <f>'Input 2 - Inventory'!R420</f>
        <v>0</v>
      </c>
      <c r="H470" s="157">
        <f>'Input 2 - Inventory'!AG420</f>
        <v>0</v>
      </c>
      <c r="I470" s="158">
        <f>'Input 2 - Inventory'!L420</f>
        <v>0</v>
      </c>
      <c r="J470" s="159">
        <f>'Input 2 - Inventory'!AA420</f>
        <v>0</v>
      </c>
      <c r="K470" s="156" t="e">
        <f>VLOOKUP($E470,'Calc 1 - Scaling (Ins,Bank)'!$A:$W,8,FALSE)</f>
        <v>#N/A</v>
      </c>
      <c r="L470" s="160" t="str">
        <f>IFERROR(VLOOKUP($E470,'Calc 1 - Scaling (Ins,Bank)'!$A:$W,9+IF($K470="Revenue",1,IF(K470="Carrying Value",2,0)),FALSE),"N/A")</f>
        <v>N/A</v>
      </c>
      <c r="M470" s="161" t="str">
        <f t="shared" si="64"/>
        <v>N/A</v>
      </c>
      <c r="N470" s="162" t="str">
        <f t="shared" si="65"/>
        <v>N/A</v>
      </c>
      <c r="O470" s="156" t="e">
        <f>VLOOKUP($E470,'Calc 1 - Scaling (Ins,Bank)'!$A:$W,12,FALSE)</f>
        <v>#N/A</v>
      </c>
      <c r="P470" s="160" t="str">
        <f>IFERROR(VLOOKUP($E470,'Calc 1 - Scaling (Ins,Bank)'!$A:$W,13+IF(O470="Revenue",1,IF(O470="Carrying Value",2,0)),FALSE),"N/A")</f>
        <v>N/A</v>
      </c>
      <c r="Q470" s="161" t="str">
        <f t="shared" si="66"/>
        <v>N/A</v>
      </c>
      <c r="R470" s="162" t="str">
        <f t="shared" si="67"/>
        <v>N/A</v>
      </c>
      <c r="S470" s="156" t="e">
        <f>VLOOKUP($E470,'Calc 1 - Scaling (Ins,Bank)'!$A:$W,16,FALSE)</f>
        <v>#N/A</v>
      </c>
      <c r="T470" s="160" t="str">
        <f>IFERROR(VLOOKUP($E470,'Calc 1 - Scaling (Ins,Bank)'!$A:$W,17+IF(S470="Revenue",1,IF(S470="Carrying Value",2,0)),FALSE),"N/A")</f>
        <v>N/A</v>
      </c>
      <c r="U470" s="161" t="str">
        <f t="shared" si="68"/>
        <v>N/A</v>
      </c>
      <c r="V470" s="162" t="str">
        <f t="shared" si="69"/>
        <v>N/A</v>
      </c>
      <c r="W470" s="156" t="e">
        <f>VLOOKUP($E470,'Calc 1 - Scaling (Ins,Bank)'!$A:$W,20,FALSE)</f>
        <v>#N/A</v>
      </c>
      <c r="X470" s="160" t="str">
        <f>IFERROR(VLOOKUP($E470,'Calc 1 - Scaling (Ins,Bank)'!$A:$W,21+IF(W470="Revenue",1,IF(W470="Carrying Value",2,0)),FALSE),"N/A")</f>
        <v>N/A</v>
      </c>
      <c r="Y470" s="161" t="str">
        <f t="shared" si="70"/>
        <v>N/A</v>
      </c>
      <c r="Z470" s="162" t="str">
        <f t="shared" si="71"/>
        <v>N/A</v>
      </c>
      <c r="AP470" s="3"/>
    </row>
    <row r="471" spans="1:42" x14ac:dyDescent="0.2">
      <c r="A471" s="68">
        <f t="shared" si="63"/>
        <v>414</v>
      </c>
      <c r="B471" s="154">
        <f>'Input 2 - Inventory'!C421</f>
        <v>0</v>
      </c>
      <c r="C471" s="155">
        <f>'Input 2 - Inventory'!E421</f>
        <v>0</v>
      </c>
      <c r="D471" s="155" t="str">
        <f>IF(OR(LEFT(E471,5)= "Asset",LEFT(E471,5)="Other"),"N/A",'Input 1 - Schedule 1'!B423 &amp; " (Ins/Bank)")</f>
        <v xml:space="preserve"> (Ins/Bank)</v>
      </c>
      <c r="E471" s="156">
        <f>'Input 2 - Inventory'!F421</f>
        <v>0</v>
      </c>
      <c r="F471" s="157">
        <f>'Input 1 - Schedule 1'!AH423</f>
        <v>0</v>
      </c>
      <c r="G471" s="157">
        <f>'Input 2 - Inventory'!R421</f>
        <v>0</v>
      </c>
      <c r="H471" s="157">
        <f>'Input 2 - Inventory'!AG421</f>
        <v>0</v>
      </c>
      <c r="I471" s="158">
        <f>'Input 2 - Inventory'!L421</f>
        <v>0</v>
      </c>
      <c r="J471" s="159">
        <f>'Input 2 - Inventory'!AA421</f>
        <v>0</v>
      </c>
      <c r="K471" s="156" t="e">
        <f>VLOOKUP($E471,'Calc 1 - Scaling (Ins,Bank)'!$A:$W,8,FALSE)</f>
        <v>#N/A</v>
      </c>
      <c r="L471" s="160" t="str">
        <f>IFERROR(VLOOKUP($E471,'Calc 1 - Scaling (Ins,Bank)'!$A:$W,9+IF($K471="Revenue",1,IF(K471="Carrying Value",2,0)),FALSE),"N/A")</f>
        <v>N/A</v>
      </c>
      <c r="M471" s="161" t="str">
        <f t="shared" si="64"/>
        <v>N/A</v>
      </c>
      <c r="N471" s="162" t="str">
        <f t="shared" si="65"/>
        <v>N/A</v>
      </c>
      <c r="O471" s="156" t="e">
        <f>VLOOKUP($E471,'Calc 1 - Scaling (Ins,Bank)'!$A:$W,12,FALSE)</f>
        <v>#N/A</v>
      </c>
      <c r="P471" s="160" t="str">
        <f>IFERROR(VLOOKUP($E471,'Calc 1 - Scaling (Ins,Bank)'!$A:$W,13+IF(O471="Revenue",1,IF(O471="Carrying Value",2,0)),FALSE),"N/A")</f>
        <v>N/A</v>
      </c>
      <c r="Q471" s="161" t="str">
        <f t="shared" si="66"/>
        <v>N/A</v>
      </c>
      <c r="R471" s="162" t="str">
        <f t="shared" si="67"/>
        <v>N/A</v>
      </c>
      <c r="S471" s="156" t="e">
        <f>VLOOKUP($E471,'Calc 1 - Scaling (Ins,Bank)'!$A:$W,16,FALSE)</f>
        <v>#N/A</v>
      </c>
      <c r="T471" s="160" t="str">
        <f>IFERROR(VLOOKUP($E471,'Calc 1 - Scaling (Ins,Bank)'!$A:$W,17+IF(S471="Revenue",1,IF(S471="Carrying Value",2,0)),FALSE),"N/A")</f>
        <v>N/A</v>
      </c>
      <c r="U471" s="161" t="str">
        <f t="shared" si="68"/>
        <v>N/A</v>
      </c>
      <c r="V471" s="162" t="str">
        <f t="shared" si="69"/>
        <v>N/A</v>
      </c>
      <c r="W471" s="156" t="e">
        <f>VLOOKUP($E471,'Calc 1 - Scaling (Ins,Bank)'!$A:$W,20,FALSE)</f>
        <v>#N/A</v>
      </c>
      <c r="X471" s="160" t="str">
        <f>IFERROR(VLOOKUP($E471,'Calc 1 - Scaling (Ins,Bank)'!$A:$W,21+IF(W471="Revenue",1,IF(W471="Carrying Value",2,0)),FALSE),"N/A")</f>
        <v>N/A</v>
      </c>
      <c r="Y471" s="161" t="str">
        <f t="shared" si="70"/>
        <v>N/A</v>
      </c>
      <c r="Z471" s="162" t="str">
        <f t="shared" si="71"/>
        <v>N/A</v>
      </c>
      <c r="AP471" s="3"/>
    </row>
    <row r="472" spans="1:42" x14ac:dyDescent="0.2">
      <c r="A472" s="68">
        <f t="shared" si="63"/>
        <v>415</v>
      </c>
      <c r="B472" s="154">
        <f>'Input 2 - Inventory'!C422</f>
        <v>0</v>
      </c>
      <c r="C472" s="155">
        <f>'Input 2 - Inventory'!E422</f>
        <v>0</v>
      </c>
      <c r="D472" s="155" t="str">
        <f>IF(OR(LEFT(E472,5)= "Asset",LEFT(E472,5)="Other"),"N/A",'Input 1 - Schedule 1'!B424 &amp; " (Ins/Bank)")</f>
        <v xml:space="preserve"> (Ins/Bank)</v>
      </c>
      <c r="E472" s="156">
        <f>'Input 2 - Inventory'!F422</f>
        <v>0</v>
      </c>
      <c r="F472" s="157">
        <f>'Input 1 - Schedule 1'!AH424</f>
        <v>0</v>
      </c>
      <c r="G472" s="157">
        <f>'Input 2 - Inventory'!R422</f>
        <v>0</v>
      </c>
      <c r="H472" s="157">
        <f>'Input 2 - Inventory'!AG422</f>
        <v>0</v>
      </c>
      <c r="I472" s="158">
        <f>'Input 2 - Inventory'!L422</f>
        <v>0</v>
      </c>
      <c r="J472" s="159">
        <f>'Input 2 - Inventory'!AA422</f>
        <v>0</v>
      </c>
      <c r="K472" s="156" t="e">
        <f>VLOOKUP($E472,'Calc 1 - Scaling (Ins,Bank)'!$A:$W,8,FALSE)</f>
        <v>#N/A</v>
      </c>
      <c r="L472" s="160" t="str">
        <f>IFERROR(VLOOKUP($E472,'Calc 1 - Scaling (Ins,Bank)'!$A:$W,9+IF($K472="Revenue",1,IF(K472="Carrying Value",2,0)),FALSE),"N/A")</f>
        <v>N/A</v>
      </c>
      <c r="M472" s="161" t="str">
        <f t="shared" si="64"/>
        <v>N/A</v>
      </c>
      <c r="N472" s="162" t="str">
        <f t="shared" si="65"/>
        <v>N/A</v>
      </c>
      <c r="O472" s="156" t="e">
        <f>VLOOKUP($E472,'Calc 1 - Scaling (Ins,Bank)'!$A:$W,12,FALSE)</f>
        <v>#N/A</v>
      </c>
      <c r="P472" s="160" t="str">
        <f>IFERROR(VLOOKUP($E472,'Calc 1 - Scaling (Ins,Bank)'!$A:$W,13+IF(O472="Revenue",1,IF(O472="Carrying Value",2,0)),FALSE),"N/A")</f>
        <v>N/A</v>
      </c>
      <c r="Q472" s="161" t="str">
        <f t="shared" si="66"/>
        <v>N/A</v>
      </c>
      <c r="R472" s="162" t="str">
        <f t="shared" si="67"/>
        <v>N/A</v>
      </c>
      <c r="S472" s="156" t="e">
        <f>VLOOKUP($E472,'Calc 1 - Scaling (Ins,Bank)'!$A:$W,16,FALSE)</f>
        <v>#N/A</v>
      </c>
      <c r="T472" s="160" t="str">
        <f>IFERROR(VLOOKUP($E472,'Calc 1 - Scaling (Ins,Bank)'!$A:$W,17+IF(S472="Revenue",1,IF(S472="Carrying Value",2,0)),FALSE),"N/A")</f>
        <v>N/A</v>
      </c>
      <c r="U472" s="161" t="str">
        <f t="shared" si="68"/>
        <v>N/A</v>
      </c>
      <c r="V472" s="162" t="str">
        <f t="shared" si="69"/>
        <v>N/A</v>
      </c>
      <c r="W472" s="156" t="e">
        <f>VLOOKUP($E472,'Calc 1 - Scaling (Ins,Bank)'!$A:$W,20,FALSE)</f>
        <v>#N/A</v>
      </c>
      <c r="X472" s="160" t="str">
        <f>IFERROR(VLOOKUP($E472,'Calc 1 - Scaling (Ins,Bank)'!$A:$W,21+IF(W472="Revenue",1,IF(W472="Carrying Value",2,0)),FALSE),"N/A")</f>
        <v>N/A</v>
      </c>
      <c r="Y472" s="161" t="str">
        <f t="shared" si="70"/>
        <v>N/A</v>
      </c>
      <c r="Z472" s="162" t="str">
        <f t="shared" si="71"/>
        <v>N/A</v>
      </c>
      <c r="AP472" s="3"/>
    </row>
    <row r="473" spans="1:42" x14ac:dyDescent="0.2">
      <c r="A473" s="68">
        <f t="shared" si="63"/>
        <v>416</v>
      </c>
      <c r="B473" s="154">
        <f>'Input 2 - Inventory'!C423</f>
        <v>0</v>
      </c>
      <c r="C473" s="155">
        <f>'Input 2 - Inventory'!E423</f>
        <v>0</v>
      </c>
      <c r="D473" s="155" t="str">
        <f>IF(OR(LEFT(E473,5)= "Asset",LEFT(E473,5)="Other"),"N/A",'Input 1 - Schedule 1'!B425 &amp; " (Ins/Bank)")</f>
        <v xml:space="preserve"> (Ins/Bank)</v>
      </c>
      <c r="E473" s="156">
        <f>'Input 2 - Inventory'!F423</f>
        <v>0</v>
      </c>
      <c r="F473" s="157">
        <f>'Input 1 - Schedule 1'!AH425</f>
        <v>0</v>
      </c>
      <c r="G473" s="157">
        <f>'Input 2 - Inventory'!R423</f>
        <v>0</v>
      </c>
      <c r="H473" s="157">
        <f>'Input 2 - Inventory'!AG423</f>
        <v>0</v>
      </c>
      <c r="I473" s="158">
        <f>'Input 2 - Inventory'!L423</f>
        <v>0</v>
      </c>
      <c r="J473" s="159">
        <f>'Input 2 - Inventory'!AA423</f>
        <v>0</v>
      </c>
      <c r="K473" s="156" t="e">
        <f>VLOOKUP($E473,'Calc 1 - Scaling (Ins,Bank)'!$A:$W,8,FALSE)</f>
        <v>#N/A</v>
      </c>
      <c r="L473" s="160" t="str">
        <f>IFERROR(VLOOKUP($E473,'Calc 1 - Scaling (Ins,Bank)'!$A:$W,9+IF($K473="Revenue",1,IF(K473="Carrying Value",2,0)),FALSE),"N/A")</f>
        <v>N/A</v>
      </c>
      <c r="M473" s="161" t="str">
        <f t="shared" si="64"/>
        <v>N/A</v>
      </c>
      <c r="N473" s="162" t="str">
        <f t="shared" si="65"/>
        <v>N/A</v>
      </c>
      <c r="O473" s="156" t="e">
        <f>VLOOKUP($E473,'Calc 1 - Scaling (Ins,Bank)'!$A:$W,12,FALSE)</f>
        <v>#N/A</v>
      </c>
      <c r="P473" s="160" t="str">
        <f>IFERROR(VLOOKUP($E473,'Calc 1 - Scaling (Ins,Bank)'!$A:$W,13+IF(O473="Revenue",1,IF(O473="Carrying Value",2,0)),FALSE),"N/A")</f>
        <v>N/A</v>
      </c>
      <c r="Q473" s="161" t="str">
        <f t="shared" si="66"/>
        <v>N/A</v>
      </c>
      <c r="R473" s="162" t="str">
        <f t="shared" si="67"/>
        <v>N/A</v>
      </c>
      <c r="S473" s="156" t="e">
        <f>VLOOKUP($E473,'Calc 1 - Scaling (Ins,Bank)'!$A:$W,16,FALSE)</f>
        <v>#N/A</v>
      </c>
      <c r="T473" s="160" t="str">
        <f>IFERROR(VLOOKUP($E473,'Calc 1 - Scaling (Ins,Bank)'!$A:$W,17+IF(S473="Revenue",1,IF(S473="Carrying Value",2,0)),FALSE),"N/A")</f>
        <v>N/A</v>
      </c>
      <c r="U473" s="161" t="str">
        <f t="shared" si="68"/>
        <v>N/A</v>
      </c>
      <c r="V473" s="162" t="str">
        <f t="shared" si="69"/>
        <v>N/A</v>
      </c>
      <c r="W473" s="156" t="e">
        <f>VLOOKUP($E473,'Calc 1 - Scaling (Ins,Bank)'!$A:$W,20,FALSE)</f>
        <v>#N/A</v>
      </c>
      <c r="X473" s="160" t="str">
        <f>IFERROR(VLOOKUP($E473,'Calc 1 - Scaling (Ins,Bank)'!$A:$W,21+IF(W473="Revenue",1,IF(W473="Carrying Value",2,0)),FALSE),"N/A")</f>
        <v>N/A</v>
      </c>
      <c r="Y473" s="161" t="str">
        <f t="shared" si="70"/>
        <v>N/A</v>
      </c>
      <c r="Z473" s="162" t="str">
        <f t="shared" si="71"/>
        <v>N/A</v>
      </c>
      <c r="AP473" s="3"/>
    </row>
    <row r="474" spans="1:42" x14ac:dyDescent="0.2">
      <c r="A474" s="68">
        <f t="shared" si="63"/>
        <v>417</v>
      </c>
      <c r="B474" s="154">
        <f>'Input 2 - Inventory'!C424</f>
        <v>0</v>
      </c>
      <c r="C474" s="155">
        <f>'Input 2 - Inventory'!E424</f>
        <v>0</v>
      </c>
      <c r="D474" s="155" t="str">
        <f>IF(OR(LEFT(E474,5)= "Asset",LEFT(E474,5)="Other"),"N/A",'Input 1 - Schedule 1'!B426 &amp; " (Ins/Bank)")</f>
        <v xml:space="preserve"> (Ins/Bank)</v>
      </c>
      <c r="E474" s="156">
        <f>'Input 2 - Inventory'!F424</f>
        <v>0</v>
      </c>
      <c r="F474" s="157">
        <f>'Input 1 - Schedule 1'!AH426</f>
        <v>0</v>
      </c>
      <c r="G474" s="157">
        <f>'Input 2 - Inventory'!R424</f>
        <v>0</v>
      </c>
      <c r="H474" s="157">
        <f>'Input 2 - Inventory'!AG424</f>
        <v>0</v>
      </c>
      <c r="I474" s="158">
        <f>'Input 2 - Inventory'!L424</f>
        <v>0</v>
      </c>
      <c r="J474" s="159">
        <f>'Input 2 - Inventory'!AA424</f>
        <v>0</v>
      </c>
      <c r="K474" s="156" t="e">
        <f>VLOOKUP($E474,'Calc 1 - Scaling (Ins,Bank)'!$A:$W,8,FALSE)</f>
        <v>#N/A</v>
      </c>
      <c r="L474" s="160" t="str">
        <f>IFERROR(VLOOKUP($E474,'Calc 1 - Scaling (Ins,Bank)'!$A:$W,9+IF($K474="Revenue",1,IF(K474="Carrying Value",2,0)),FALSE),"N/A")</f>
        <v>N/A</v>
      </c>
      <c r="M474" s="161" t="str">
        <f t="shared" si="64"/>
        <v>N/A</v>
      </c>
      <c r="N474" s="162" t="str">
        <f t="shared" si="65"/>
        <v>N/A</v>
      </c>
      <c r="O474" s="156" t="e">
        <f>VLOOKUP($E474,'Calc 1 - Scaling (Ins,Bank)'!$A:$W,12,FALSE)</f>
        <v>#N/A</v>
      </c>
      <c r="P474" s="160" t="str">
        <f>IFERROR(VLOOKUP($E474,'Calc 1 - Scaling (Ins,Bank)'!$A:$W,13+IF(O474="Revenue",1,IF(O474="Carrying Value",2,0)),FALSE),"N/A")</f>
        <v>N/A</v>
      </c>
      <c r="Q474" s="161" t="str">
        <f t="shared" si="66"/>
        <v>N/A</v>
      </c>
      <c r="R474" s="162" t="str">
        <f t="shared" si="67"/>
        <v>N/A</v>
      </c>
      <c r="S474" s="156" t="e">
        <f>VLOOKUP($E474,'Calc 1 - Scaling (Ins,Bank)'!$A:$W,16,FALSE)</f>
        <v>#N/A</v>
      </c>
      <c r="T474" s="160" t="str">
        <f>IFERROR(VLOOKUP($E474,'Calc 1 - Scaling (Ins,Bank)'!$A:$W,17+IF(S474="Revenue",1,IF(S474="Carrying Value",2,0)),FALSE),"N/A")</f>
        <v>N/A</v>
      </c>
      <c r="U474" s="161" t="str">
        <f t="shared" si="68"/>
        <v>N/A</v>
      </c>
      <c r="V474" s="162" t="str">
        <f t="shared" si="69"/>
        <v>N/A</v>
      </c>
      <c r="W474" s="156" t="e">
        <f>VLOOKUP($E474,'Calc 1 - Scaling (Ins,Bank)'!$A:$W,20,FALSE)</f>
        <v>#N/A</v>
      </c>
      <c r="X474" s="160" t="str">
        <f>IFERROR(VLOOKUP($E474,'Calc 1 - Scaling (Ins,Bank)'!$A:$W,21+IF(W474="Revenue",1,IF(W474="Carrying Value",2,0)),FALSE),"N/A")</f>
        <v>N/A</v>
      </c>
      <c r="Y474" s="161" t="str">
        <f t="shared" si="70"/>
        <v>N/A</v>
      </c>
      <c r="Z474" s="162" t="str">
        <f t="shared" si="71"/>
        <v>N/A</v>
      </c>
      <c r="AP474" s="3"/>
    </row>
    <row r="475" spans="1:42" x14ac:dyDescent="0.2">
      <c r="A475" s="68">
        <f t="shared" si="63"/>
        <v>418</v>
      </c>
      <c r="B475" s="154">
        <f>'Input 2 - Inventory'!C425</f>
        <v>0</v>
      </c>
      <c r="C475" s="155">
        <f>'Input 2 - Inventory'!E425</f>
        <v>0</v>
      </c>
      <c r="D475" s="155" t="str">
        <f>IF(OR(LEFT(E475,5)= "Asset",LEFT(E475,5)="Other"),"N/A",'Input 1 - Schedule 1'!B427 &amp; " (Ins/Bank)")</f>
        <v xml:space="preserve"> (Ins/Bank)</v>
      </c>
      <c r="E475" s="156">
        <f>'Input 2 - Inventory'!F425</f>
        <v>0</v>
      </c>
      <c r="F475" s="157">
        <f>'Input 1 - Schedule 1'!AH427</f>
        <v>0</v>
      </c>
      <c r="G475" s="157">
        <f>'Input 2 - Inventory'!R425</f>
        <v>0</v>
      </c>
      <c r="H475" s="157">
        <f>'Input 2 - Inventory'!AG425</f>
        <v>0</v>
      </c>
      <c r="I475" s="158">
        <f>'Input 2 - Inventory'!L425</f>
        <v>0</v>
      </c>
      <c r="J475" s="159">
        <f>'Input 2 - Inventory'!AA425</f>
        <v>0</v>
      </c>
      <c r="K475" s="156" t="e">
        <f>VLOOKUP($E475,'Calc 1 - Scaling (Ins,Bank)'!$A:$W,8,FALSE)</f>
        <v>#N/A</v>
      </c>
      <c r="L475" s="160" t="str">
        <f>IFERROR(VLOOKUP($E475,'Calc 1 - Scaling (Ins,Bank)'!$A:$W,9+IF($K475="Revenue",1,IF(K475="Carrying Value",2,0)),FALSE),"N/A")</f>
        <v>N/A</v>
      </c>
      <c r="M475" s="161" t="str">
        <f t="shared" si="64"/>
        <v>N/A</v>
      </c>
      <c r="N475" s="162" t="str">
        <f t="shared" si="65"/>
        <v>N/A</v>
      </c>
      <c r="O475" s="156" t="e">
        <f>VLOOKUP($E475,'Calc 1 - Scaling (Ins,Bank)'!$A:$W,12,FALSE)</f>
        <v>#N/A</v>
      </c>
      <c r="P475" s="160" t="str">
        <f>IFERROR(VLOOKUP($E475,'Calc 1 - Scaling (Ins,Bank)'!$A:$W,13+IF(O475="Revenue",1,IF(O475="Carrying Value",2,0)),FALSE),"N/A")</f>
        <v>N/A</v>
      </c>
      <c r="Q475" s="161" t="str">
        <f t="shared" si="66"/>
        <v>N/A</v>
      </c>
      <c r="R475" s="162" t="str">
        <f t="shared" si="67"/>
        <v>N/A</v>
      </c>
      <c r="S475" s="156" t="e">
        <f>VLOOKUP($E475,'Calc 1 - Scaling (Ins,Bank)'!$A:$W,16,FALSE)</f>
        <v>#N/A</v>
      </c>
      <c r="T475" s="160" t="str">
        <f>IFERROR(VLOOKUP($E475,'Calc 1 - Scaling (Ins,Bank)'!$A:$W,17+IF(S475="Revenue",1,IF(S475="Carrying Value",2,0)),FALSE),"N/A")</f>
        <v>N/A</v>
      </c>
      <c r="U475" s="161" t="str">
        <f t="shared" si="68"/>
        <v>N/A</v>
      </c>
      <c r="V475" s="162" t="str">
        <f t="shared" si="69"/>
        <v>N/A</v>
      </c>
      <c r="W475" s="156" t="e">
        <f>VLOOKUP($E475,'Calc 1 - Scaling (Ins,Bank)'!$A:$W,20,FALSE)</f>
        <v>#N/A</v>
      </c>
      <c r="X475" s="160" t="str">
        <f>IFERROR(VLOOKUP($E475,'Calc 1 - Scaling (Ins,Bank)'!$A:$W,21+IF(W475="Revenue",1,IF(W475="Carrying Value",2,0)),FALSE),"N/A")</f>
        <v>N/A</v>
      </c>
      <c r="Y475" s="161" t="str">
        <f t="shared" si="70"/>
        <v>N/A</v>
      </c>
      <c r="Z475" s="162" t="str">
        <f t="shared" si="71"/>
        <v>N/A</v>
      </c>
      <c r="AP475" s="3"/>
    </row>
    <row r="476" spans="1:42" x14ac:dyDescent="0.2">
      <c r="A476" s="68">
        <f t="shared" si="63"/>
        <v>419</v>
      </c>
      <c r="B476" s="154">
        <f>'Input 2 - Inventory'!C426</f>
        <v>0</v>
      </c>
      <c r="C476" s="155">
        <f>'Input 2 - Inventory'!E426</f>
        <v>0</v>
      </c>
      <c r="D476" s="155" t="str">
        <f>IF(OR(LEFT(E476,5)= "Asset",LEFT(E476,5)="Other"),"N/A",'Input 1 - Schedule 1'!B428 &amp; " (Ins/Bank)")</f>
        <v xml:space="preserve"> (Ins/Bank)</v>
      </c>
      <c r="E476" s="156">
        <f>'Input 2 - Inventory'!F426</f>
        <v>0</v>
      </c>
      <c r="F476" s="157">
        <f>'Input 1 - Schedule 1'!AH428</f>
        <v>0</v>
      </c>
      <c r="G476" s="157">
        <f>'Input 2 - Inventory'!R426</f>
        <v>0</v>
      </c>
      <c r="H476" s="157">
        <f>'Input 2 - Inventory'!AG426</f>
        <v>0</v>
      </c>
      <c r="I476" s="158">
        <f>'Input 2 - Inventory'!L426</f>
        <v>0</v>
      </c>
      <c r="J476" s="159">
        <f>'Input 2 - Inventory'!AA426</f>
        <v>0</v>
      </c>
      <c r="K476" s="156" t="e">
        <f>VLOOKUP($E476,'Calc 1 - Scaling (Ins,Bank)'!$A:$W,8,FALSE)</f>
        <v>#N/A</v>
      </c>
      <c r="L476" s="160" t="str">
        <f>IFERROR(VLOOKUP($E476,'Calc 1 - Scaling (Ins,Bank)'!$A:$W,9+IF($K476="Revenue",1,IF(K476="Carrying Value",2,0)),FALSE),"N/A")</f>
        <v>N/A</v>
      </c>
      <c r="M476" s="161" t="str">
        <f t="shared" si="64"/>
        <v>N/A</v>
      </c>
      <c r="N476" s="162" t="str">
        <f t="shared" si="65"/>
        <v>N/A</v>
      </c>
      <c r="O476" s="156" t="e">
        <f>VLOOKUP($E476,'Calc 1 - Scaling (Ins,Bank)'!$A:$W,12,FALSE)</f>
        <v>#N/A</v>
      </c>
      <c r="P476" s="160" t="str">
        <f>IFERROR(VLOOKUP($E476,'Calc 1 - Scaling (Ins,Bank)'!$A:$W,13+IF(O476="Revenue",1,IF(O476="Carrying Value",2,0)),FALSE),"N/A")</f>
        <v>N/A</v>
      </c>
      <c r="Q476" s="161" t="str">
        <f t="shared" si="66"/>
        <v>N/A</v>
      </c>
      <c r="R476" s="162" t="str">
        <f t="shared" si="67"/>
        <v>N/A</v>
      </c>
      <c r="S476" s="156" t="e">
        <f>VLOOKUP($E476,'Calc 1 - Scaling (Ins,Bank)'!$A:$W,16,FALSE)</f>
        <v>#N/A</v>
      </c>
      <c r="T476" s="160" t="str">
        <f>IFERROR(VLOOKUP($E476,'Calc 1 - Scaling (Ins,Bank)'!$A:$W,17+IF(S476="Revenue",1,IF(S476="Carrying Value",2,0)),FALSE),"N/A")</f>
        <v>N/A</v>
      </c>
      <c r="U476" s="161" t="str">
        <f t="shared" si="68"/>
        <v>N/A</v>
      </c>
      <c r="V476" s="162" t="str">
        <f t="shared" si="69"/>
        <v>N/A</v>
      </c>
      <c r="W476" s="156" t="e">
        <f>VLOOKUP($E476,'Calc 1 - Scaling (Ins,Bank)'!$A:$W,20,FALSE)</f>
        <v>#N/A</v>
      </c>
      <c r="X476" s="160" t="str">
        <f>IFERROR(VLOOKUP($E476,'Calc 1 - Scaling (Ins,Bank)'!$A:$W,21+IF(W476="Revenue",1,IF(W476="Carrying Value",2,0)),FALSE),"N/A")</f>
        <v>N/A</v>
      </c>
      <c r="Y476" s="161" t="str">
        <f t="shared" si="70"/>
        <v>N/A</v>
      </c>
      <c r="Z476" s="162" t="str">
        <f t="shared" si="71"/>
        <v>N/A</v>
      </c>
      <c r="AP476" s="3"/>
    </row>
    <row r="477" spans="1:42" x14ac:dyDescent="0.2">
      <c r="A477" s="68">
        <f t="shared" si="63"/>
        <v>420</v>
      </c>
      <c r="B477" s="154">
        <f>'Input 2 - Inventory'!C427</f>
        <v>0</v>
      </c>
      <c r="C477" s="155">
        <f>'Input 2 - Inventory'!E427</f>
        <v>0</v>
      </c>
      <c r="D477" s="155" t="str">
        <f>IF(OR(LEFT(E477,5)= "Asset",LEFT(E477,5)="Other"),"N/A",'Input 1 - Schedule 1'!B429 &amp; " (Ins/Bank)")</f>
        <v xml:space="preserve"> (Ins/Bank)</v>
      </c>
      <c r="E477" s="156">
        <f>'Input 2 - Inventory'!F427</f>
        <v>0</v>
      </c>
      <c r="F477" s="157">
        <f>'Input 1 - Schedule 1'!AH429</f>
        <v>0</v>
      </c>
      <c r="G477" s="157">
        <f>'Input 2 - Inventory'!R427</f>
        <v>0</v>
      </c>
      <c r="H477" s="157">
        <f>'Input 2 - Inventory'!AG427</f>
        <v>0</v>
      </c>
      <c r="I477" s="158">
        <f>'Input 2 - Inventory'!L427</f>
        <v>0</v>
      </c>
      <c r="J477" s="159">
        <f>'Input 2 - Inventory'!AA427</f>
        <v>0</v>
      </c>
      <c r="K477" s="156" t="e">
        <f>VLOOKUP($E477,'Calc 1 - Scaling (Ins,Bank)'!$A:$W,8,FALSE)</f>
        <v>#N/A</v>
      </c>
      <c r="L477" s="160" t="str">
        <f>IFERROR(VLOOKUP($E477,'Calc 1 - Scaling (Ins,Bank)'!$A:$W,9+IF($K477="Revenue",1,IF(K477="Carrying Value",2,0)),FALSE),"N/A")</f>
        <v>N/A</v>
      </c>
      <c r="M477" s="161" t="str">
        <f t="shared" si="64"/>
        <v>N/A</v>
      </c>
      <c r="N477" s="162" t="str">
        <f t="shared" si="65"/>
        <v>N/A</v>
      </c>
      <c r="O477" s="156" t="e">
        <f>VLOOKUP($E477,'Calc 1 - Scaling (Ins,Bank)'!$A:$W,12,FALSE)</f>
        <v>#N/A</v>
      </c>
      <c r="P477" s="160" t="str">
        <f>IFERROR(VLOOKUP($E477,'Calc 1 - Scaling (Ins,Bank)'!$A:$W,13+IF(O477="Revenue",1,IF(O477="Carrying Value",2,0)),FALSE),"N/A")</f>
        <v>N/A</v>
      </c>
      <c r="Q477" s="161" t="str">
        <f t="shared" si="66"/>
        <v>N/A</v>
      </c>
      <c r="R477" s="162" t="str">
        <f t="shared" si="67"/>
        <v>N/A</v>
      </c>
      <c r="S477" s="156" t="e">
        <f>VLOOKUP($E477,'Calc 1 - Scaling (Ins,Bank)'!$A:$W,16,FALSE)</f>
        <v>#N/A</v>
      </c>
      <c r="T477" s="160" t="str">
        <f>IFERROR(VLOOKUP($E477,'Calc 1 - Scaling (Ins,Bank)'!$A:$W,17+IF(S477="Revenue",1,IF(S477="Carrying Value",2,0)),FALSE),"N/A")</f>
        <v>N/A</v>
      </c>
      <c r="U477" s="161" t="str">
        <f t="shared" si="68"/>
        <v>N/A</v>
      </c>
      <c r="V477" s="162" t="str">
        <f t="shared" si="69"/>
        <v>N/A</v>
      </c>
      <c r="W477" s="156" t="e">
        <f>VLOOKUP($E477,'Calc 1 - Scaling (Ins,Bank)'!$A:$W,20,FALSE)</f>
        <v>#N/A</v>
      </c>
      <c r="X477" s="160" t="str">
        <f>IFERROR(VLOOKUP($E477,'Calc 1 - Scaling (Ins,Bank)'!$A:$W,21+IF(W477="Revenue",1,IF(W477="Carrying Value",2,0)),FALSE),"N/A")</f>
        <v>N/A</v>
      </c>
      <c r="Y477" s="161" t="str">
        <f t="shared" si="70"/>
        <v>N/A</v>
      </c>
      <c r="Z477" s="162" t="str">
        <f t="shared" si="71"/>
        <v>N/A</v>
      </c>
      <c r="AP477" s="3"/>
    </row>
    <row r="478" spans="1:42" x14ac:dyDescent="0.2">
      <c r="A478" s="68">
        <f t="shared" si="63"/>
        <v>421</v>
      </c>
      <c r="B478" s="154">
        <f>'Input 2 - Inventory'!C428</f>
        <v>0</v>
      </c>
      <c r="C478" s="155">
        <f>'Input 2 - Inventory'!E428</f>
        <v>0</v>
      </c>
      <c r="D478" s="155" t="str">
        <f>IF(OR(LEFT(E478,5)= "Asset",LEFT(E478,5)="Other"),"N/A",'Input 1 - Schedule 1'!B430 &amp; " (Ins/Bank)")</f>
        <v xml:space="preserve"> (Ins/Bank)</v>
      </c>
      <c r="E478" s="156">
        <f>'Input 2 - Inventory'!F428</f>
        <v>0</v>
      </c>
      <c r="F478" s="157">
        <f>'Input 1 - Schedule 1'!AH430</f>
        <v>0</v>
      </c>
      <c r="G478" s="157">
        <f>'Input 2 - Inventory'!R428</f>
        <v>0</v>
      </c>
      <c r="H478" s="157">
        <f>'Input 2 - Inventory'!AG428</f>
        <v>0</v>
      </c>
      <c r="I478" s="158">
        <f>'Input 2 - Inventory'!L428</f>
        <v>0</v>
      </c>
      <c r="J478" s="159">
        <f>'Input 2 - Inventory'!AA428</f>
        <v>0</v>
      </c>
      <c r="K478" s="156" t="e">
        <f>VLOOKUP($E478,'Calc 1 - Scaling (Ins,Bank)'!$A:$W,8,FALSE)</f>
        <v>#N/A</v>
      </c>
      <c r="L478" s="160" t="str">
        <f>IFERROR(VLOOKUP($E478,'Calc 1 - Scaling (Ins,Bank)'!$A:$W,9+IF($K478="Revenue",1,IF(K478="Carrying Value",2,0)),FALSE),"N/A")</f>
        <v>N/A</v>
      </c>
      <c r="M478" s="161" t="str">
        <f t="shared" si="64"/>
        <v>N/A</v>
      </c>
      <c r="N478" s="162" t="str">
        <f t="shared" si="65"/>
        <v>N/A</v>
      </c>
      <c r="O478" s="156" t="e">
        <f>VLOOKUP($E478,'Calc 1 - Scaling (Ins,Bank)'!$A:$W,12,FALSE)</f>
        <v>#N/A</v>
      </c>
      <c r="P478" s="160" t="str">
        <f>IFERROR(VLOOKUP($E478,'Calc 1 - Scaling (Ins,Bank)'!$A:$W,13+IF(O478="Revenue",1,IF(O478="Carrying Value",2,0)),FALSE),"N/A")</f>
        <v>N/A</v>
      </c>
      <c r="Q478" s="161" t="str">
        <f t="shared" si="66"/>
        <v>N/A</v>
      </c>
      <c r="R478" s="162" t="str">
        <f t="shared" si="67"/>
        <v>N/A</v>
      </c>
      <c r="S478" s="156" t="e">
        <f>VLOOKUP($E478,'Calc 1 - Scaling (Ins,Bank)'!$A:$W,16,FALSE)</f>
        <v>#N/A</v>
      </c>
      <c r="T478" s="160" t="str">
        <f>IFERROR(VLOOKUP($E478,'Calc 1 - Scaling (Ins,Bank)'!$A:$W,17+IF(S478="Revenue",1,IF(S478="Carrying Value",2,0)),FALSE),"N/A")</f>
        <v>N/A</v>
      </c>
      <c r="U478" s="161" t="str">
        <f t="shared" si="68"/>
        <v>N/A</v>
      </c>
      <c r="V478" s="162" t="str">
        <f t="shared" si="69"/>
        <v>N/A</v>
      </c>
      <c r="W478" s="156" t="e">
        <f>VLOOKUP($E478,'Calc 1 - Scaling (Ins,Bank)'!$A:$W,20,FALSE)</f>
        <v>#N/A</v>
      </c>
      <c r="X478" s="160" t="str">
        <f>IFERROR(VLOOKUP($E478,'Calc 1 - Scaling (Ins,Bank)'!$A:$W,21+IF(W478="Revenue",1,IF(W478="Carrying Value",2,0)),FALSE),"N/A")</f>
        <v>N/A</v>
      </c>
      <c r="Y478" s="161" t="str">
        <f t="shared" si="70"/>
        <v>N/A</v>
      </c>
      <c r="Z478" s="162" t="str">
        <f t="shared" si="71"/>
        <v>N/A</v>
      </c>
      <c r="AP478" s="3"/>
    </row>
    <row r="479" spans="1:42" x14ac:dyDescent="0.2">
      <c r="A479" s="68">
        <f t="shared" si="63"/>
        <v>422</v>
      </c>
      <c r="B479" s="154">
        <f>'Input 2 - Inventory'!C429</f>
        <v>0</v>
      </c>
      <c r="C479" s="155">
        <f>'Input 2 - Inventory'!E429</f>
        <v>0</v>
      </c>
      <c r="D479" s="155" t="str">
        <f>IF(OR(LEFT(E479,5)= "Asset",LEFT(E479,5)="Other"),"N/A",'Input 1 - Schedule 1'!B431 &amp; " (Ins/Bank)")</f>
        <v xml:space="preserve"> (Ins/Bank)</v>
      </c>
      <c r="E479" s="156">
        <f>'Input 2 - Inventory'!F429</f>
        <v>0</v>
      </c>
      <c r="F479" s="157">
        <f>'Input 1 - Schedule 1'!AH431</f>
        <v>0</v>
      </c>
      <c r="G479" s="157">
        <f>'Input 2 - Inventory'!R429</f>
        <v>0</v>
      </c>
      <c r="H479" s="157">
        <f>'Input 2 - Inventory'!AG429</f>
        <v>0</v>
      </c>
      <c r="I479" s="158">
        <f>'Input 2 - Inventory'!L429</f>
        <v>0</v>
      </c>
      <c r="J479" s="159">
        <f>'Input 2 - Inventory'!AA429</f>
        <v>0</v>
      </c>
      <c r="K479" s="156" t="e">
        <f>VLOOKUP($E479,'Calc 1 - Scaling (Ins,Bank)'!$A:$W,8,FALSE)</f>
        <v>#N/A</v>
      </c>
      <c r="L479" s="160" t="str">
        <f>IFERROR(VLOOKUP($E479,'Calc 1 - Scaling (Ins,Bank)'!$A:$W,9+IF($K479="Revenue",1,IF(K479="Carrying Value",2,0)),FALSE),"N/A")</f>
        <v>N/A</v>
      </c>
      <c r="M479" s="161" t="str">
        <f t="shared" si="64"/>
        <v>N/A</v>
      </c>
      <c r="N479" s="162" t="str">
        <f t="shared" si="65"/>
        <v>N/A</v>
      </c>
      <c r="O479" s="156" t="e">
        <f>VLOOKUP($E479,'Calc 1 - Scaling (Ins,Bank)'!$A:$W,12,FALSE)</f>
        <v>#N/A</v>
      </c>
      <c r="P479" s="160" t="str">
        <f>IFERROR(VLOOKUP($E479,'Calc 1 - Scaling (Ins,Bank)'!$A:$W,13+IF(O479="Revenue",1,IF(O479="Carrying Value",2,0)),FALSE),"N/A")</f>
        <v>N/A</v>
      </c>
      <c r="Q479" s="161" t="str">
        <f t="shared" si="66"/>
        <v>N/A</v>
      </c>
      <c r="R479" s="162" t="str">
        <f t="shared" si="67"/>
        <v>N/A</v>
      </c>
      <c r="S479" s="156" t="e">
        <f>VLOOKUP($E479,'Calc 1 - Scaling (Ins,Bank)'!$A:$W,16,FALSE)</f>
        <v>#N/A</v>
      </c>
      <c r="T479" s="160" t="str">
        <f>IFERROR(VLOOKUP($E479,'Calc 1 - Scaling (Ins,Bank)'!$A:$W,17+IF(S479="Revenue",1,IF(S479="Carrying Value",2,0)),FALSE),"N/A")</f>
        <v>N/A</v>
      </c>
      <c r="U479" s="161" t="str">
        <f t="shared" si="68"/>
        <v>N/A</v>
      </c>
      <c r="V479" s="162" t="str">
        <f t="shared" si="69"/>
        <v>N/A</v>
      </c>
      <c r="W479" s="156" t="e">
        <f>VLOOKUP($E479,'Calc 1 - Scaling (Ins,Bank)'!$A:$W,20,FALSE)</f>
        <v>#N/A</v>
      </c>
      <c r="X479" s="160" t="str">
        <f>IFERROR(VLOOKUP($E479,'Calc 1 - Scaling (Ins,Bank)'!$A:$W,21+IF(W479="Revenue",1,IF(W479="Carrying Value",2,0)),FALSE),"N/A")</f>
        <v>N/A</v>
      </c>
      <c r="Y479" s="161" t="str">
        <f t="shared" si="70"/>
        <v>N/A</v>
      </c>
      <c r="Z479" s="162" t="str">
        <f t="shared" si="71"/>
        <v>N/A</v>
      </c>
      <c r="AP479" s="3"/>
    </row>
    <row r="480" spans="1:42" x14ac:dyDescent="0.2">
      <c r="A480" s="68">
        <f t="shared" si="63"/>
        <v>423</v>
      </c>
      <c r="B480" s="154">
        <f>'Input 2 - Inventory'!C430</f>
        <v>0</v>
      </c>
      <c r="C480" s="155">
        <f>'Input 2 - Inventory'!E430</f>
        <v>0</v>
      </c>
      <c r="D480" s="155" t="str">
        <f>IF(OR(LEFT(E480,5)= "Asset",LEFT(E480,5)="Other"),"N/A",'Input 1 - Schedule 1'!B432 &amp; " (Ins/Bank)")</f>
        <v xml:space="preserve"> (Ins/Bank)</v>
      </c>
      <c r="E480" s="156">
        <f>'Input 2 - Inventory'!F430</f>
        <v>0</v>
      </c>
      <c r="F480" s="157">
        <f>'Input 1 - Schedule 1'!AH432</f>
        <v>0</v>
      </c>
      <c r="G480" s="157">
        <f>'Input 2 - Inventory'!R430</f>
        <v>0</v>
      </c>
      <c r="H480" s="157">
        <f>'Input 2 - Inventory'!AG430</f>
        <v>0</v>
      </c>
      <c r="I480" s="158">
        <f>'Input 2 - Inventory'!L430</f>
        <v>0</v>
      </c>
      <c r="J480" s="159">
        <f>'Input 2 - Inventory'!AA430</f>
        <v>0</v>
      </c>
      <c r="K480" s="156" t="e">
        <f>VLOOKUP($E480,'Calc 1 - Scaling (Ins,Bank)'!$A:$W,8,FALSE)</f>
        <v>#N/A</v>
      </c>
      <c r="L480" s="160" t="str">
        <f>IFERROR(VLOOKUP($E480,'Calc 1 - Scaling (Ins,Bank)'!$A:$W,9+IF($K480="Revenue",1,IF(K480="Carrying Value",2,0)),FALSE),"N/A")</f>
        <v>N/A</v>
      </c>
      <c r="M480" s="161" t="str">
        <f t="shared" si="64"/>
        <v>N/A</v>
      </c>
      <c r="N480" s="162" t="str">
        <f t="shared" si="65"/>
        <v>N/A</v>
      </c>
      <c r="O480" s="156" t="e">
        <f>VLOOKUP($E480,'Calc 1 - Scaling (Ins,Bank)'!$A:$W,12,FALSE)</f>
        <v>#N/A</v>
      </c>
      <c r="P480" s="160" t="str">
        <f>IFERROR(VLOOKUP($E480,'Calc 1 - Scaling (Ins,Bank)'!$A:$W,13+IF(O480="Revenue",1,IF(O480="Carrying Value",2,0)),FALSE),"N/A")</f>
        <v>N/A</v>
      </c>
      <c r="Q480" s="161" t="str">
        <f t="shared" si="66"/>
        <v>N/A</v>
      </c>
      <c r="R480" s="162" t="str">
        <f t="shared" si="67"/>
        <v>N/A</v>
      </c>
      <c r="S480" s="156" t="e">
        <f>VLOOKUP($E480,'Calc 1 - Scaling (Ins,Bank)'!$A:$W,16,FALSE)</f>
        <v>#N/A</v>
      </c>
      <c r="T480" s="160" t="str">
        <f>IFERROR(VLOOKUP($E480,'Calc 1 - Scaling (Ins,Bank)'!$A:$W,17+IF(S480="Revenue",1,IF(S480="Carrying Value",2,0)),FALSE),"N/A")</f>
        <v>N/A</v>
      </c>
      <c r="U480" s="161" t="str">
        <f t="shared" si="68"/>
        <v>N/A</v>
      </c>
      <c r="V480" s="162" t="str">
        <f t="shared" si="69"/>
        <v>N/A</v>
      </c>
      <c r="W480" s="156" t="e">
        <f>VLOOKUP($E480,'Calc 1 - Scaling (Ins,Bank)'!$A:$W,20,FALSE)</f>
        <v>#N/A</v>
      </c>
      <c r="X480" s="160" t="str">
        <f>IFERROR(VLOOKUP($E480,'Calc 1 - Scaling (Ins,Bank)'!$A:$W,21+IF(W480="Revenue",1,IF(W480="Carrying Value",2,0)),FALSE),"N/A")</f>
        <v>N/A</v>
      </c>
      <c r="Y480" s="161" t="str">
        <f t="shared" si="70"/>
        <v>N/A</v>
      </c>
      <c r="Z480" s="162" t="str">
        <f t="shared" si="71"/>
        <v>N/A</v>
      </c>
      <c r="AP480" s="3"/>
    </row>
    <row r="481" spans="1:42" x14ac:dyDescent="0.2">
      <c r="A481" s="68">
        <f t="shared" si="63"/>
        <v>424</v>
      </c>
      <c r="B481" s="154">
        <f>'Input 2 - Inventory'!C431</f>
        <v>0</v>
      </c>
      <c r="C481" s="155">
        <f>'Input 2 - Inventory'!E431</f>
        <v>0</v>
      </c>
      <c r="D481" s="155" t="str">
        <f>IF(OR(LEFT(E481,5)= "Asset",LEFT(E481,5)="Other"),"N/A",'Input 1 - Schedule 1'!B433 &amp; " (Ins/Bank)")</f>
        <v xml:space="preserve"> (Ins/Bank)</v>
      </c>
      <c r="E481" s="156">
        <f>'Input 2 - Inventory'!F431</f>
        <v>0</v>
      </c>
      <c r="F481" s="157">
        <f>'Input 1 - Schedule 1'!AH433</f>
        <v>0</v>
      </c>
      <c r="G481" s="157">
        <f>'Input 2 - Inventory'!R431</f>
        <v>0</v>
      </c>
      <c r="H481" s="157">
        <f>'Input 2 - Inventory'!AG431</f>
        <v>0</v>
      </c>
      <c r="I481" s="158">
        <f>'Input 2 - Inventory'!L431</f>
        <v>0</v>
      </c>
      <c r="J481" s="159">
        <f>'Input 2 - Inventory'!AA431</f>
        <v>0</v>
      </c>
      <c r="K481" s="156" t="e">
        <f>VLOOKUP($E481,'Calc 1 - Scaling (Ins,Bank)'!$A:$W,8,FALSE)</f>
        <v>#N/A</v>
      </c>
      <c r="L481" s="160" t="str">
        <f>IFERROR(VLOOKUP($E481,'Calc 1 - Scaling (Ins,Bank)'!$A:$W,9+IF($K481="Revenue",1,IF(K481="Carrying Value",2,0)),FALSE),"N/A")</f>
        <v>N/A</v>
      </c>
      <c r="M481" s="161" t="str">
        <f t="shared" si="64"/>
        <v>N/A</v>
      </c>
      <c r="N481" s="162" t="str">
        <f t="shared" si="65"/>
        <v>N/A</v>
      </c>
      <c r="O481" s="156" t="e">
        <f>VLOOKUP($E481,'Calc 1 - Scaling (Ins,Bank)'!$A:$W,12,FALSE)</f>
        <v>#N/A</v>
      </c>
      <c r="P481" s="160" t="str">
        <f>IFERROR(VLOOKUP($E481,'Calc 1 - Scaling (Ins,Bank)'!$A:$W,13+IF(O481="Revenue",1,IF(O481="Carrying Value",2,0)),FALSE),"N/A")</f>
        <v>N/A</v>
      </c>
      <c r="Q481" s="161" t="str">
        <f t="shared" si="66"/>
        <v>N/A</v>
      </c>
      <c r="R481" s="162" t="str">
        <f t="shared" si="67"/>
        <v>N/A</v>
      </c>
      <c r="S481" s="156" t="e">
        <f>VLOOKUP($E481,'Calc 1 - Scaling (Ins,Bank)'!$A:$W,16,FALSE)</f>
        <v>#N/A</v>
      </c>
      <c r="T481" s="160" t="str">
        <f>IFERROR(VLOOKUP($E481,'Calc 1 - Scaling (Ins,Bank)'!$A:$W,17+IF(S481="Revenue",1,IF(S481="Carrying Value",2,0)),FALSE),"N/A")</f>
        <v>N/A</v>
      </c>
      <c r="U481" s="161" t="str">
        <f t="shared" si="68"/>
        <v>N/A</v>
      </c>
      <c r="V481" s="162" t="str">
        <f t="shared" si="69"/>
        <v>N/A</v>
      </c>
      <c r="W481" s="156" t="e">
        <f>VLOOKUP($E481,'Calc 1 - Scaling (Ins,Bank)'!$A:$W,20,FALSE)</f>
        <v>#N/A</v>
      </c>
      <c r="X481" s="160" t="str">
        <f>IFERROR(VLOOKUP($E481,'Calc 1 - Scaling (Ins,Bank)'!$A:$W,21+IF(W481="Revenue",1,IF(W481="Carrying Value",2,0)),FALSE),"N/A")</f>
        <v>N/A</v>
      </c>
      <c r="Y481" s="161" t="str">
        <f t="shared" si="70"/>
        <v>N/A</v>
      </c>
      <c r="Z481" s="162" t="str">
        <f t="shared" si="71"/>
        <v>N/A</v>
      </c>
      <c r="AP481" s="3"/>
    </row>
    <row r="482" spans="1:42" x14ac:dyDescent="0.2">
      <c r="A482" s="68">
        <f t="shared" si="63"/>
        <v>425</v>
      </c>
      <c r="B482" s="154">
        <f>'Input 2 - Inventory'!C432</f>
        <v>0</v>
      </c>
      <c r="C482" s="155">
        <f>'Input 2 - Inventory'!E432</f>
        <v>0</v>
      </c>
      <c r="D482" s="155" t="str">
        <f>IF(OR(LEFT(E482,5)= "Asset",LEFT(E482,5)="Other"),"N/A",'Input 1 - Schedule 1'!B434 &amp; " (Ins/Bank)")</f>
        <v xml:space="preserve"> (Ins/Bank)</v>
      </c>
      <c r="E482" s="156">
        <f>'Input 2 - Inventory'!F432</f>
        <v>0</v>
      </c>
      <c r="F482" s="157">
        <f>'Input 1 - Schedule 1'!AH434</f>
        <v>0</v>
      </c>
      <c r="G482" s="157">
        <f>'Input 2 - Inventory'!R432</f>
        <v>0</v>
      </c>
      <c r="H482" s="157">
        <f>'Input 2 - Inventory'!AG432</f>
        <v>0</v>
      </c>
      <c r="I482" s="158">
        <f>'Input 2 - Inventory'!L432</f>
        <v>0</v>
      </c>
      <c r="J482" s="159">
        <f>'Input 2 - Inventory'!AA432</f>
        <v>0</v>
      </c>
      <c r="K482" s="156" t="e">
        <f>VLOOKUP($E482,'Calc 1 - Scaling (Ins,Bank)'!$A:$W,8,FALSE)</f>
        <v>#N/A</v>
      </c>
      <c r="L482" s="160" t="str">
        <f>IFERROR(VLOOKUP($E482,'Calc 1 - Scaling (Ins,Bank)'!$A:$W,9+IF($K482="Revenue",1,IF(K482="Carrying Value",2,0)),FALSE),"N/A")</f>
        <v>N/A</v>
      </c>
      <c r="M482" s="161" t="str">
        <f t="shared" si="64"/>
        <v>N/A</v>
      </c>
      <c r="N482" s="162" t="str">
        <f t="shared" si="65"/>
        <v>N/A</v>
      </c>
      <c r="O482" s="156" t="e">
        <f>VLOOKUP($E482,'Calc 1 - Scaling (Ins,Bank)'!$A:$W,12,FALSE)</f>
        <v>#N/A</v>
      </c>
      <c r="P482" s="160" t="str">
        <f>IFERROR(VLOOKUP($E482,'Calc 1 - Scaling (Ins,Bank)'!$A:$W,13+IF(O482="Revenue",1,IF(O482="Carrying Value",2,0)),FALSE),"N/A")</f>
        <v>N/A</v>
      </c>
      <c r="Q482" s="161" t="str">
        <f t="shared" si="66"/>
        <v>N/A</v>
      </c>
      <c r="R482" s="162" t="str">
        <f t="shared" si="67"/>
        <v>N/A</v>
      </c>
      <c r="S482" s="156" t="e">
        <f>VLOOKUP($E482,'Calc 1 - Scaling (Ins,Bank)'!$A:$W,16,FALSE)</f>
        <v>#N/A</v>
      </c>
      <c r="T482" s="160" t="str">
        <f>IFERROR(VLOOKUP($E482,'Calc 1 - Scaling (Ins,Bank)'!$A:$W,17+IF(S482="Revenue",1,IF(S482="Carrying Value",2,0)),FALSE),"N/A")</f>
        <v>N/A</v>
      </c>
      <c r="U482" s="161" t="str">
        <f t="shared" si="68"/>
        <v>N/A</v>
      </c>
      <c r="V482" s="162" t="str">
        <f t="shared" si="69"/>
        <v>N/A</v>
      </c>
      <c r="W482" s="156" t="e">
        <f>VLOOKUP($E482,'Calc 1 - Scaling (Ins,Bank)'!$A:$W,20,FALSE)</f>
        <v>#N/A</v>
      </c>
      <c r="X482" s="160" t="str">
        <f>IFERROR(VLOOKUP($E482,'Calc 1 - Scaling (Ins,Bank)'!$A:$W,21+IF(W482="Revenue",1,IF(W482="Carrying Value",2,0)),FALSE),"N/A")</f>
        <v>N/A</v>
      </c>
      <c r="Y482" s="161" t="str">
        <f t="shared" si="70"/>
        <v>N/A</v>
      </c>
      <c r="Z482" s="162" t="str">
        <f t="shared" si="71"/>
        <v>N/A</v>
      </c>
      <c r="AP482" s="3"/>
    </row>
    <row r="483" spans="1:42" x14ac:dyDescent="0.2">
      <c r="A483" s="68">
        <f t="shared" si="63"/>
        <v>426</v>
      </c>
      <c r="B483" s="154">
        <f>'Input 2 - Inventory'!C433</f>
        <v>0</v>
      </c>
      <c r="C483" s="155">
        <f>'Input 2 - Inventory'!E433</f>
        <v>0</v>
      </c>
      <c r="D483" s="155" t="str">
        <f>IF(OR(LEFT(E483,5)= "Asset",LEFT(E483,5)="Other"),"N/A",'Input 1 - Schedule 1'!B435 &amp; " (Ins/Bank)")</f>
        <v xml:space="preserve"> (Ins/Bank)</v>
      </c>
      <c r="E483" s="156">
        <f>'Input 2 - Inventory'!F433</f>
        <v>0</v>
      </c>
      <c r="F483" s="157">
        <f>'Input 1 - Schedule 1'!AH435</f>
        <v>0</v>
      </c>
      <c r="G483" s="157">
        <f>'Input 2 - Inventory'!R433</f>
        <v>0</v>
      </c>
      <c r="H483" s="157">
        <f>'Input 2 - Inventory'!AG433</f>
        <v>0</v>
      </c>
      <c r="I483" s="158">
        <f>'Input 2 - Inventory'!L433</f>
        <v>0</v>
      </c>
      <c r="J483" s="159">
        <f>'Input 2 - Inventory'!AA433</f>
        <v>0</v>
      </c>
      <c r="K483" s="156" t="e">
        <f>VLOOKUP($E483,'Calc 1 - Scaling (Ins,Bank)'!$A:$W,8,FALSE)</f>
        <v>#N/A</v>
      </c>
      <c r="L483" s="160" t="str">
        <f>IFERROR(VLOOKUP($E483,'Calc 1 - Scaling (Ins,Bank)'!$A:$W,9+IF($K483="Revenue",1,IF(K483="Carrying Value",2,0)),FALSE),"N/A")</f>
        <v>N/A</v>
      </c>
      <c r="M483" s="161" t="str">
        <f t="shared" si="64"/>
        <v>N/A</v>
      </c>
      <c r="N483" s="162" t="str">
        <f t="shared" si="65"/>
        <v>N/A</v>
      </c>
      <c r="O483" s="156" t="e">
        <f>VLOOKUP($E483,'Calc 1 - Scaling (Ins,Bank)'!$A:$W,12,FALSE)</f>
        <v>#N/A</v>
      </c>
      <c r="P483" s="160" t="str">
        <f>IFERROR(VLOOKUP($E483,'Calc 1 - Scaling (Ins,Bank)'!$A:$W,13+IF(O483="Revenue",1,IF(O483="Carrying Value",2,0)),FALSE),"N/A")</f>
        <v>N/A</v>
      </c>
      <c r="Q483" s="161" t="str">
        <f t="shared" si="66"/>
        <v>N/A</v>
      </c>
      <c r="R483" s="162" t="str">
        <f t="shared" si="67"/>
        <v>N/A</v>
      </c>
      <c r="S483" s="156" t="e">
        <f>VLOOKUP($E483,'Calc 1 - Scaling (Ins,Bank)'!$A:$W,16,FALSE)</f>
        <v>#N/A</v>
      </c>
      <c r="T483" s="160" t="str">
        <f>IFERROR(VLOOKUP($E483,'Calc 1 - Scaling (Ins,Bank)'!$A:$W,17+IF(S483="Revenue",1,IF(S483="Carrying Value",2,0)),FALSE),"N/A")</f>
        <v>N/A</v>
      </c>
      <c r="U483" s="161" t="str">
        <f t="shared" si="68"/>
        <v>N/A</v>
      </c>
      <c r="V483" s="162" t="str">
        <f t="shared" si="69"/>
        <v>N/A</v>
      </c>
      <c r="W483" s="156" t="e">
        <f>VLOOKUP($E483,'Calc 1 - Scaling (Ins,Bank)'!$A:$W,20,FALSE)</f>
        <v>#N/A</v>
      </c>
      <c r="X483" s="160" t="str">
        <f>IFERROR(VLOOKUP($E483,'Calc 1 - Scaling (Ins,Bank)'!$A:$W,21+IF(W483="Revenue",1,IF(W483="Carrying Value",2,0)),FALSE),"N/A")</f>
        <v>N/A</v>
      </c>
      <c r="Y483" s="161" t="str">
        <f t="shared" si="70"/>
        <v>N/A</v>
      </c>
      <c r="Z483" s="162" t="str">
        <f t="shared" si="71"/>
        <v>N/A</v>
      </c>
      <c r="AP483" s="3"/>
    </row>
    <row r="484" spans="1:42" x14ac:dyDescent="0.2">
      <c r="A484" s="68">
        <f t="shared" si="63"/>
        <v>427</v>
      </c>
      <c r="B484" s="154">
        <f>'Input 2 - Inventory'!C434</f>
        <v>0</v>
      </c>
      <c r="C484" s="155">
        <f>'Input 2 - Inventory'!E434</f>
        <v>0</v>
      </c>
      <c r="D484" s="155" t="str">
        <f>IF(OR(LEFT(E484,5)= "Asset",LEFT(E484,5)="Other"),"N/A",'Input 1 - Schedule 1'!B436 &amp; " (Ins/Bank)")</f>
        <v xml:space="preserve"> (Ins/Bank)</v>
      </c>
      <c r="E484" s="156">
        <f>'Input 2 - Inventory'!F434</f>
        <v>0</v>
      </c>
      <c r="F484" s="157">
        <f>'Input 1 - Schedule 1'!AH436</f>
        <v>0</v>
      </c>
      <c r="G484" s="157">
        <f>'Input 2 - Inventory'!R434</f>
        <v>0</v>
      </c>
      <c r="H484" s="157">
        <f>'Input 2 - Inventory'!AG434</f>
        <v>0</v>
      </c>
      <c r="I484" s="158">
        <f>'Input 2 - Inventory'!L434</f>
        <v>0</v>
      </c>
      <c r="J484" s="159">
        <f>'Input 2 - Inventory'!AA434</f>
        <v>0</v>
      </c>
      <c r="K484" s="156" t="e">
        <f>VLOOKUP($E484,'Calc 1 - Scaling (Ins,Bank)'!$A:$W,8,FALSE)</f>
        <v>#N/A</v>
      </c>
      <c r="L484" s="160" t="str">
        <f>IFERROR(VLOOKUP($E484,'Calc 1 - Scaling (Ins,Bank)'!$A:$W,9+IF($K484="Revenue",1,IF(K484="Carrying Value",2,0)),FALSE),"N/A")</f>
        <v>N/A</v>
      </c>
      <c r="M484" s="161" t="str">
        <f t="shared" si="64"/>
        <v>N/A</v>
      </c>
      <c r="N484" s="162" t="str">
        <f t="shared" si="65"/>
        <v>N/A</v>
      </c>
      <c r="O484" s="156" t="e">
        <f>VLOOKUP($E484,'Calc 1 - Scaling (Ins,Bank)'!$A:$W,12,FALSE)</f>
        <v>#N/A</v>
      </c>
      <c r="P484" s="160" t="str">
        <f>IFERROR(VLOOKUP($E484,'Calc 1 - Scaling (Ins,Bank)'!$A:$W,13+IF(O484="Revenue",1,IF(O484="Carrying Value",2,0)),FALSE),"N/A")</f>
        <v>N/A</v>
      </c>
      <c r="Q484" s="161" t="str">
        <f t="shared" si="66"/>
        <v>N/A</v>
      </c>
      <c r="R484" s="162" t="str">
        <f t="shared" si="67"/>
        <v>N/A</v>
      </c>
      <c r="S484" s="156" t="e">
        <f>VLOOKUP($E484,'Calc 1 - Scaling (Ins,Bank)'!$A:$W,16,FALSE)</f>
        <v>#N/A</v>
      </c>
      <c r="T484" s="160" t="str">
        <f>IFERROR(VLOOKUP($E484,'Calc 1 - Scaling (Ins,Bank)'!$A:$W,17+IF(S484="Revenue",1,IF(S484="Carrying Value",2,0)),FALSE),"N/A")</f>
        <v>N/A</v>
      </c>
      <c r="U484" s="161" t="str">
        <f t="shared" si="68"/>
        <v>N/A</v>
      </c>
      <c r="V484" s="162" t="str">
        <f t="shared" si="69"/>
        <v>N/A</v>
      </c>
      <c r="W484" s="156" t="e">
        <f>VLOOKUP($E484,'Calc 1 - Scaling (Ins,Bank)'!$A:$W,20,FALSE)</f>
        <v>#N/A</v>
      </c>
      <c r="X484" s="160" t="str">
        <f>IFERROR(VLOOKUP($E484,'Calc 1 - Scaling (Ins,Bank)'!$A:$W,21+IF(W484="Revenue",1,IF(W484="Carrying Value",2,0)),FALSE),"N/A")</f>
        <v>N/A</v>
      </c>
      <c r="Y484" s="161" t="str">
        <f t="shared" si="70"/>
        <v>N/A</v>
      </c>
      <c r="Z484" s="162" t="str">
        <f t="shared" si="71"/>
        <v>N/A</v>
      </c>
      <c r="AP484" s="3"/>
    </row>
    <row r="485" spans="1:42" x14ac:dyDescent="0.2">
      <c r="A485" s="68">
        <f t="shared" si="63"/>
        <v>428</v>
      </c>
      <c r="B485" s="154">
        <f>'Input 2 - Inventory'!C435</f>
        <v>0</v>
      </c>
      <c r="C485" s="155">
        <f>'Input 2 - Inventory'!E435</f>
        <v>0</v>
      </c>
      <c r="D485" s="155" t="str">
        <f>IF(OR(LEFT(E485,5)= "Asset",LEFT(E485,5)="Other"),"N/A",'Input 1 - Schedule 1'!B437 &amp; " (Ins/Bank)")</f>
        <v xml:space="preserve"> (Ins/Bank)</v>
      </c>
      <c r="E485" s="156">
        <f>'Input 2 - Inventory'!F435</f>
        <v>0</v>
      </c>
      <c r="F485" s="157">
        <f>'Input 1 - Schedule 1'!AH437</f>
        <v>0</v>
      </c>
      <c r="G485" s="157">
        <f>'Input 2 - Inventory'!R435</f>
        <v>0</v>
      </c>
      <c r="H485" s="157">
        <f>'Input 2 - Inventory'!AG435</f>
        <v>0</v>
      </c>
      <c r="I485" s="158">
        <f>'Input 2 - Inventory'!L435</f>
        <v>0</v>
      </c>
      <c r="J485" s="159">
        <f>'Input 2 - Inventory'!AA435</f>
        <v>0</v>
      </c>
      <c r="K485" s="156" t="e">
        <f>VLOOKUP($E485,'Calc 1 - Scaling (Ins,Bank)'!$A:$W,8,FALSE)</f>
        <v>#N/A</v>
      </c>
      <c r="L485" s="160" t="str">
        <f>IFERROR(VLOOKUP($E485,'Calc 1 - Scaling (Ins,Bank)'!$A:$W,9+IF($K485="Revenue",1,IF(K485="Carrying Value",2,0)),FALSE),"N/A")</f>
        <v>N/A</v>
      </c>
      <c r="M485" s="161" t="str">
        <f t="shared" si="64"/>
        <v>N/A</v>
      </c>
      <c r="N485" s="162" t="str">
        <f t="shared" si="65"/>
        <v>N/A</v>
      </c>
      <c r="O485" s="156" t="e">
        <f>VLOOKUP($E485,'Calc 1 - Scaling (Ins,Bank)'!$A:$W,12,FALSE)</f>
        <v>#N/A</v>
      </c>
      <c r="P485" s="160" t="str">
        <f>IFERROR(VLOOKUP($E485,'Calc 1 - Scaling (Ins,Bank)'!$A:$W,13+IF(O485="Revenue",1,IF(O485="Carrying Value",2,0)),FALSE),"N/A")</f>
        <v>N/A</v>
      </c>
      <c r="Q485" s="161" t="str">
        <f t="shared" si="66"/>
        <v>N/A</v>
      </c>
      <c r="R485" s="162" t="str">
        <f t="shared" si="67"/>
        <v>N/A</v>
      </c>
      <c r="S485" s="156" t="e">
        <f>VLOOKUP($E485,'Calc 1 - Scaling (Ins,Bank)'!$A:$W,16,FALSE)</f>
        <v>#N/A</v>
      </c>
      <c r="T485" s="160" t="str">
        <f>IFERROR(VLOOKUP($E485,'Calc 1 - Scaling (Ins,Bank)'!$A:$W,17+IF(S485="Revenue",1,IF(S485="Carrying Value",2,0)),FALSE),"N/A")</f>
        <v>N/A</v>
      </c>
      <c r="U485" s="161" t="str">
        <f t="shared" si="68"/>
        <v>N/A</v>
      </c>
      <c r="V485" s="162" t="str">
        <f t="shared" si="69"/>
        <v>N/A</v>
      </c>
      <c r="W485" s="156" t="e">
        <f>VLOOKUP($E485,'Calc 1 - Scaling (Ins,Bank)'!$A:$W,20,FALSE)</f>
        <v>#N/A</v>
      </c>
      <c r="X485" s="160" t="str">
        <f>IFERROR(VLOOKUP($E485,'Calc 1 - Scaling (Ins,Bank)'!$A:$W,21+IF(W485="Revenue",1,IF(W485="Carrying Value",2,0)),FALSE),"N/A")</f>
        <v>N/A</v>
      </c>
      <c r="Y485" s="161" t="str">
        <f t="shared" si="70"/>
        <v>N/A</v>
      </c>
      <c r="Z485" s="162" t="str">
        <f t="shared" si="71"/>
        <v>N/A</v>
      </c>
      <c r="AP485" s="3"/>
    </row>
    <row r="486" spans="1:42" x14ac:dyDescent="0.2">
      <c r="A486" s="68">
        <f t="shared" si="63"/>
        <v>429</v>
      </c>
      <c r="B486" s="154">
        <f>'Input 2 - Inventory'!C436</f>
        <v>0</v>
      </c>
      <c r="C486" s="155">
        <f>'Input 2 - Inventory'!E436</f>
        <v>0</v>
      </c>
      <c r="D486" s="155" t="str">
        <f>IF(OR(LEFT(E486,5)= "Asset",LEFT(E486,5)="Other"),"N/A",'Input 1 - Schedule 1'!B438 &amp; " (Ins/Bank)")</f>
        <v xml:space="preserve"> (Ins/Bank)</v>
      </c>
      <c r="E486" s="156">
        <f>'Input 2 - Inventory'!F436</f>
        <v>0</v>
      </c>
      <c r="F486" s="157">
        <f>'Input 1 - Schedule 1'!AH438</f>
        <v>0</v>
      </c>
      <c r="G486" s="157">
        <f>'Input 2 - Inventory'!R436</f>
        <v>0</v>
      </c>
      <c r="H486" s="157">
        <f>'Input 2 - Inventory'!AG436</f>
        <v>0</v>
      </c>
      <c r="I486" s="158">
        <f>'Input 2 - Inventory'!L436</f>
        <v>0</v>
      </c>
      <c r="J486" s="159">
        <f>'Input 2 - Inventory'!AA436</f>
        <v>0</v>
      </c>
      <c r="K486" s="156" t="e">
        <f>VLOOKUP($E486,'Calc 1 - Scaling (Ins,Bank)'!$A:$W,8,FALSE)</f>
        <v>#N/A</v>
      </c>
      <c r="L486" s="160" t="str">
        <f>IFERROR(VLOOKUP($E486,'Calc 1 - Scaling (Ins,Bank)'!$A:$W,9+IF($K486="Revenue",1,IF(K486="Carrying Value",2,0)),FALSE),"N/A")</f>
        <v>N/A</v>
      </c>
      <c r="M486" s="161" t="str">
        <f t="shared" si="64"/>
        <v>N/A</v>
      </c>
      <c r="N486" s="162" t="str">
        <f t="shared" si="65"/>
        <v>N/A</v>
      </c>
      <c r="O486" s="156" t="e">
        <f>VLOOKUP($E486,'Calc 1 - Scaling (Ins,Bank)'!$A:$W,12,FALSE)</f>
        <v>#N/A</v>
      </c>
      <c r="P486" s="160" t="str">
        <f>IFERROR(VLOOKUP($E486,'Calc 1 - Scaling (Ins,Bank)'!$A:$W,13+IF(O486="Revenue",1,IF(O486="Carrying Value",2,0)),FALSE),"N/A")</f>
        <v>N/A</v>
      </c>
      <c r="Q486" s="161" t="str">
        <f t="shared" si="66"/>
        <v>N/A</v>
      </c>
      <c r="R486" s="162" t="str">
        <f t="shared" si="67"/>
        <v>N/A</v>
      </c>
      <c r="S486" s="156" t="e">
        <f>VLOOKUP($E486,'Calc 1 - Scaling (Ins,Bank)'!$A:$W,16,FALSE)</f>
        <v>#N/A</v>
      </c>
      <c r="T486" s="160" t="str">
        <f>IFERROR(VLOOKUP($E486,'Calc 1 - Scaling (Ins,Bank)'!$A:$W,17+IF(S486="Revenue",1,IF(S486="Carrying Value",2,0)),FALSE),"N/A")</f>
        <v>N/A</v>
      </c>
      <c r="U486" s="161" t="str">
        <f t="shared" si="68"/>
        <v>N/A</v>
      </c>
      <c r="V486" s="162" t="str">
        <f t="shared" si="69"/>
        <v>N/A</v>
      </c>
      <c r="W486" s="156" t="e">
        <f>VLOOKUP($E486,'Calc 1 - Scaling (Ins,Bank)'!$A:$W,20,FALSE)</f>
        <v>#N/A</v>
      </c>
      <c r="X486" s="160" t="str">
        <f>IFERROR(VLOOKUP($E486,'Calc 1 - Scaling (Ins,Bank)'!$A:$W,21+IF(W486="Revenue",1,IF(W486="Carrying Value",2,0)),FALSE),"N/A")</f>
        <v>N/A</v>
      </c>
      <c r="Y486" s="161" t="str">
        <f t="shared" si="70"/>
        <v>N/A</v>
      </c>
      <c r="Z486" s="162" t="str">
        <f t="shared" si="71"/>
        <v>N/A</v>
      </c>
      <c r="AP486" s="3"/>
    </row>
    <row r="487" spans="1:42" x14ac:dyDescent="0.2">
      <c r="A487" s="68">
        <f t="shared" si="63"/>
        <v>430</v>
      </c>
      <c r="B487" s="154">
        <f>'Input 2 - Inventory'!C437</f>
        <v>0</v>
      </c>
      <c r="C487" s="155">
        <f>'Input 2 - Inventory'!E437</f>
        <v>0</v>
      </c>
      <c r="D487" s="155" t="str">
        <f>IF(OR(LEFT(E487,5)= "Asset",LEFT(E487,5)="Other"),"N/A",'Input 1 - Schedule 1'!B439 &amp; " (Ins/Bank)")</f>
        <v xml:space="preserve"> (Ins/Bank)</v>
      </c>
      <c r="E487" s="156">
        <f>'Input 2 - Inventory'!F437</f>
        <v>0</v>
      </c>
      <c r="F487" s="157">
        <f>'Input 1 - Schedule 1'!AH439</f>
        <v>0</v>
      </c>
      <c r="G487" s="157">
        <f>'Input 2 - Inventory'!R437</f>
        <v>0</v>
      </c>
      <c r="H487" s="157">
        <f>'Input 2 - Inventory'!AG437</f>
        <v>0</v>
      </c>
      <c r="I487" s="158">
        <f>'Input 2 - Inventory'!L437</f>
        <v>0</v>
      </c>
      <c r="J487" s="159">
        <f>'Input 2 - Inventory'!AA437</f>
        <v>0</v>
      </c>
      <c r="K487" s="156" t="e">
        <f>VLOOKUP($E487,'Calc 1 - Scaling (Ins,Bank)'!$A:$W,8,FALSE)</f>
        <v>#N/A</v>
      </c>
      <c r="L487" s="160" t="str">
        <f>IFERROR(VLOOKUP($E487,'Calc 1 - Scaling (Ins,Bank)'!$A:$W,9+IF($K487="Revenue",1,IF(K487="Carrying Value",2,0)),FALSE),"N/A")</f>
        <v>N/A</v>
      </c>
      <c r="M487" s="161" t="str">
        <f t="shared" si="64"/>
        <v>N/A</v>
      </c>
      <c r="N487" s="162" t="str">
        <f t="shared" si="65"/>
        <v>N/A</v>
      </c>
      <c r="O487" s="156" t="e">
        <f>VLOOKUP($E487,'Calc 1 - Scaling (Ins,Bank)'!$A:$W,12,FALSE)</f>
        <v>#N/A</v>
      </c>
      <c r="P487" s="160" t="str">
        <f>IFERROR(VLOOKUP($E487,'Calc 1 - Scaling (Ins,Bank)'!$A:$W,13+IF(O487="Revenue",1,IF(O487="Carrying Value",2,0)),FALSE),"N/A")</f>
        <v>N/A</v>
      </c>
      <c r="Q487" s="161" t="str">
        <f t="shared" si="66"/>
        <v>N/A</v>
      </c>
      <c r="R487" s="162" t="str">
        <f t="shared" si="67"/>
        <v>N/A</v>
      </c>
      <c r="S487" s="156" t="e">
        <f>VLOOKUP($E487,'Calc 1 - Scaling (Ins,Bank)'!$A:$W,16,FALSE)</f>
        <v>#N/A</v>
      </c>
      <c r="T487" s="160" t="str">
        <f>IFERROR(VLOOKUP($E487,'Calc 1 - Scaling (Ins,Bank)'!$A:$W,17+IF(S487="Revenue",1,IF(S487="Carrying Value",2,0)),FALSE),"N/A")</f>
        <v>N/A</v>
      </c>
      <c r="U487" s="161" t="str">
        <f t="shared" si="68"/>
        <v>N/A</v>
      </c>
      <c r="V487" s="162" t="str">
        <f t="shared" si="69"/>
        <v>N/A</v>
      </c>
      <c r="W487" s="156" t="e">
        <f>VLOOKUP($E487,'Calc 1 - Scaling (Ins,Bank)'!$A:$W,20,FALSE)</f>
        <v>#N/A</v>
      </c>
      <c r="X487" s="160" t="str">
        <f>IFERROR(VLOOKUP($E487,'Calc 1 - Scaling (Ins,Bank)'!$A:$W,21+IF(W487="Revenue",1,IF(W487="Carrying Value",2,0)),FALSE),"N/A")</f>
        <v>N/A</v>
      </c>
      <c r="Y487" s="161" t="str">
        <f t="shared" si="70"/>
        <v>N/A</v>
      </c>
      <c r="Z487" s="162" t="str">
        <f t="shared" si="71"/>
        <v>N/A</v>
      </c>
      <c r="AP487" s="3"/>
    </row>
    <row r="488" spans="1:42" x14ac:dyDescent="0.2">
      <c r="A488" s="68">
        <f t="shared" si="63"/>
        <v>431</v>
      </c>
      <c r="B488" s="154">
        <f>'Input 2 - Inventory'!C438</f>
        <v>0</v>
      </c>
      <c r="C488" s="155">
        <f>'Input 2 - Inventory'!E438</f>
        <v>0</v>
      </c>
      <c r="D488" s="155" t="str">
        <f>IF(OR(LEFT(E488,5)= "Asset",LEFT(E488,5)="Other"),"N/A",'Input 1 - Schedule 1'!B440 &amp; " (Ins/Bank)")</f>
        <v xml:space="preserve"> (Ins/Bank)</v>
      </c>
      <c r="E488" s="156">
        <f>'Input 2 - Inventory'!F438</f>
        <v>0</v>
      </c>
      <c r="F488" s="157">
        <f>'Input 1 - Schedule 1'!AH440</f>
        <v>0</v>
      </c>
      <c r="G488" s="157">
        <f>'Input 2 - Inventory'!R438</f>
        <v>0</v>
      </c>
      <c r="H488" s="157">
        <f>'Input 2 - Inventory'!AG438</f>
        <v>0</v>
      </c>
      <c r="I488" s="158">
        <f>'Input 2 - Inventory'!L438</f>
        <v>0</v>
      </c>
      <c r="J488" s="159">
        <f>'Input 2 - Inventory'!AA438</f>
        <v>0</v>
      </c>
      <c r="K488" s="156" t="e">
        <f>VLOOKUP($E488,'Calc 1 - Scaling (Ins,Bank)'!$A:$W,8,FALSE)</f>
        <v>#N/A</v>
      </c>
      <c r="L488" s="160" t="str">
        <f>IFERROR(VLOOKUP($E488,'Calc 1 - Scaling (Ins,Bank)'!$A:$W,9+IF($K488="Revenue",1,IF(K488="Carrying Value",2,0)),FALSE),"N/A")</f>
        <v>N/A</v>
      </c>
      <c r="M488" s="161" t="str">
        <f t="shared" si="64"/>
        <v>N/A</v>
      </c>
      <c r="N488" s="162" t="str">
        <f t="shared" si="65"/>
        <v>N/A</v>
      </c>
      <c r="O488" s="156" t="e">
        <f>VLOOKUP($E488,'Calc 1 - Scaling (Ins,Bank)'!$A:$W,12,FALSE)</f>
        <v>#N/A</v>
      </c>
      <c r="P488" s="160" t="str">
        <f>IFERROR(VLOOKUP($E488,'Calc 1 - Scaling (Ins,Bank)'!$A:$W,13+IF(O488="Revenue",1,IF(O488="Carrying Value",2,0)),FALSE),"N/A")</f>
        <v>N/A</v>
      </c>
      <c r="Q488" s="161" t="str">
        <f t="shared" si="66"/>
        <v>N/A</v>
      </c>
      <c r="R488" s="162" t="str">
        <f t="shared" si="67"/>
        <v>N/A</v>
      </c>
      <c r="S488" s="156" t="e">
        <f>VLOOKUP($E488,'Calc 1 - Scaling (Ins,Bank)'!$A:$W,16,FALSE)</f>
        <v>#N/A</v>
      </c>
      <c r="T488" s="160" t="str">
        <f>IFERROR(VLOOKUP($E488,'Calc 1 - Scaling (Ins,Bank)'!$A:$W,17+IF(S488="Revenue",1,IF(S488="Carrying Value",2,0)),FALSE),"N/A")</f>
        <v>N/A</v>
      </c>
      <c r="U488" s="161" t="str">
        <f t="shared" si="68"/>
        <v>N/A</v>
      </c>
      <c r="V488" s="162" t="str">
        <f t="shared" si="69"/>
        <v>N/A</v>
      </c>
      <c r="W488" s="156" t="e">
        <f>VLOOKUP($E488,'Calc 1 - Scaling (Ins,Bank)'!$A:$W,20,FALSE)</f>
        <v>#N/A</v>
      </c>
      <c r="X488" s="160" t="str">
        <f>IFERROR(VLOOKUP($E488,'Calc 1 - Scaling (Ins,Bank)'!$A:$W,21+IF(W488="Revenue",1,IF(W488="Carrying Value",2,0)),FALSE),"N/A")</f>
        <v>N/A</v>
      </c>
      <c r="Y488" s="161" t="str">
        <f t="shared" si="70"/>
        <v>N/A</v>
      </c>
      <c r="Z488" s="162" t="str">
        <f t="shared" si="71"/>
        <v>N/A</v>
      </c>
      <c r="AP488" s="3"/>
    </row>
    <row r="489" spans="1:42" x14ac:dyDescent="0.2">
      <c r="A489" s="68">
        <f t="shared" si="63"/>
        <v>432</v>
      </c>
      <c r="B489" s="154">
        <f>'Input 2 - Inventory'!C439</f>
        <v>0</v>
      </c>
      <c r="C489" s="155">
        <f>'Input 2 - Inventory'!E439</f>
        <v>0</v>
      </c>
      <c r="D489" s="155" t="str">
        <f>IF(OR(LEFT(E489,5)= "Asset",LEFT(E489,5)="Other"),"N/A",'Input 1 - Schedule 1'!B441 &amp; " (Ins/Bank)")</f>
        <v xml:space="preserve"> (Ins/Bank)</v>
      </c>
      <c r="E489" s="156">
        <f>'Input 2 - Inventory'!F439</f>
        <v>0</v>
      </c>
      <c r="F489" s="157">
        <f>'Input 1 - Schedule 1'!AH441</f>
        <v>0</v>
      </c>
      <c r="G489" s="157">
        <f>'Input 2 - Inventory'!R439</f>
        <v>0</v>
      </c>
      <c r="H489" s="157">
        <f>'Input 2 - Inventory'!AG439</f>
        <v>0</v>
      </c>
      <c r="I489" s="158">
        <f>'Input 2 - Inventory'!L439</f>
        <v>0</v>
      </c>
      <c r="J489" s="159">
        <f>'Input 2 - Inventory'!AA439</f>
        <v>0</v>
      </c>
      <c r="K489" s="156" t="e">
        <f>VLOOKUP($E489,'Calc 1 - Scaling (Ins,Bank)'!$A:$W,8,FALSE)</f>
        <v>#N/A</v>
      </c>
      <c r="L489" s="160" t="str">
        <f>IFERROR(VLOOKUP($E489,'Calc 1 - Scaling (Ins,Bank)'!$A:$W,9+IF($K489="Revenue",1,IF(K489="Carrying Value",2,0)),FALSE),"N/A")</f>
        <v>N/A</v>
      </c>
      <c r="M489" s="161" t="str">
        <f t="shared" si="64"/>
        <v>N/A</v>
      </c>
      <c r="N489" s="162" t="str">
        <f t="shared" si="65"/>
        <v>N/A</v>
      </c>
      <c r="O489" s="156" t="e">
        <f>VLOOKUP($E489,'Calc 1 - Scaling (Ins,Bank)'!$A:$W,12,FALSE)</f>
        <v>#N/A</v>
      </c>
      <c r="P489" s="160" t="str">
        <f>IFERROR(VLOOKUP($E489,'Calc 1 - Scaling (Ins,Bank)'!$A:$W,13+IF(O489="Revenue",1,IF(O489="Carrying Value",2,0)),FALSE),"N/A")</f>
        <v>N/A</v>
      </c>
      <c r="Q489" s="161" t="str">
        <f t="shared" si="66"/>
        <v>N/A</v>
      </c>
      <c r="R489" s="162" t="str">
        <f t="shared" si="67"/>
        <v>N/A</v>
      </c>
      <c r="S489" s="156" t="e">
        <f>VLOOKUP($E489,'Calc 1 - Scaling (Ins,Bank)'!$A:$W,16,FALSE)</f>
        <v>#N/A</v>
      </c>
      <c r="T489" s="160" t="str">
        <f>IFERROR(VLOOKUP($E489,'Calc 1 - Scaling (Ins,Bank)'!$A:$W,17+IF(S489="Revenue",1,IF(S489="Carrying Value",2,0)),FALSE),"N/A")</f>
        <v>N/A</v>
      </c>
      <c r="U489" s="161" t="str">
        <f t="shared" si="68"/>
        <v>N/A</v>
      </c>
      <c r="V489" s="162" t="str">
        <f t="shared" si="69"/>
        <v>N/A</v>
      </c>
      <c r="W489" s="156" t="e">
        <f>VLOOKUP($E489,'Calc 1 - Scaling (Ins,Bank)'!$A:$W,20,FALSE)</f>
        <v>#N/A</v>
      </c>
      <c r="X489" s="160" t="str">
        <f>IFERROR(VLOOKUP($E489,'Calc 1 - Scaling (Ins,Bank)'!$A:$W,21+IF(W489="Revenue",1,IF(W489="Carrying Value",2,0)),FALSE),"N/A")</f>
        <v>N/A</v>
      </c>
      <c r="Y489" s="161" t="str">
        <f t="shared" si="70"/>
        <v>N/A</v>
      </c>
      <c r="Z489" s="162" t="str">
        <f t="shared" si="71"/>
        <v>N/A</v>
      </c>
      <c r="AP489" s="3"/>
    </row>
    <row r="490" spans="1:42" x14ac:dyDescent="0.2">
      <c r="A490" s="68">
        <f t="shared" si="63"/>
        <v>433</v>
      </c>
      <c r="B490" s="154">
        <f>'Input 2 - Inventory'!C440</f>
        <v>0</v>
      </c>
      <c r="C490" s="155">
        <f>'Input 2 - Inventory'!E440</f>
        <v>0</v>
      </c>
      <c r="D490" s="155" t="str">
        <f>IF(OR(LEFT(E490,5)= "Asset",LEFT(E490,5)="Other"),"N/A",'Input 1 - Schedule 1'!B442 &amp; " (Ins/Bank)")</f>
        <v xml:space="preserve"> (Ins/Bank)</v>
      </c>
      <c r="E490" s="156">
        <f>'Input 2 - Inventory'!F440</f>
        <v>0</v>
      </c>
      <c r="F490" s="157">
        <f>'Input 1 - Schedule 1'!AH442</f>
        <v>0</v>
      </c>
      <c r="G490" s="157">
        <f>'Input 2 - Inventory'!R440</f>
        <v>0</v>
      </c>
      <c r="H490" s="157">
        <f>'Input 2 - Inventory'!AG440</f>
        <v>0</v>
      </c>
      <c r="I490" s="158">
        <f>'Input 2 - Inventory'!L440</f>
        <v>0</v>
      </c>
      <c r="J490" s="159">
        <f>'Input 2 - Inventory'!AA440</f>
        <v>0</v>
      </c>
      <c r="K490" s="156" t="e">
        <f>VLOOKUP($E490,'Calc 1 - Scaling (Ins,Bank)'!$A:$W,8,FALSE)</f>
        <v>#N/A</v>
      </c>
      <c r="L490" s="160" t="str">
        <f>IFERROR(VLOOKUP($E490,'Calc 1 - Scaling (Ins,Bank)'!$A:$W,9+IF($K490="Revenue",1,IF(K490="Carrying Value",2,0)),FALSE),"N/A")</f>
        <v>N/A</v>
      </c>
      <c r="M490" s="161" t="str">
        <f t="shared" si="64"/>
        <v>N/A</v>
      </c>
      <c r="N490" s="162" t="str">
        <f t="shared" si="65"/>
        <v>N/A</v>
      </c>
      <c r="O490" s="156" t="e">
        <f>VLOOKUP($E490,'Calc 1 - Scaling (Ins,Bank)'!$A:$W,12,FALSE)</f>
        <v>#N/A</v>
      </c>
      <c r="P490" s="160" t="str">
        <f>IFERROR(VLOOKUP($E490,'Calc 1 - Scaling (Ins,Bank)'!$A:$W,13+IF(O490="Revenue",1,IF(O490="Carrying Value",2,0)),FALSE),"N/A")</f>
        <v>N/A</v>
      </c>
      <c r="Q490" s="161" t="str">
        <f t="shared" si="66"/>
        <v>N/A</v>
      </c>
      <c r="R490" s="162" t="str">
        <f t="shared" si="67"/>
        <v>N/A</v>
      </c>
      <c r="S490" s="156" t="e">
        <f>VLOOKUP($E490,'Calc 1 - Scaling (Ins,Bank)'!$A:$W,16,FALSE)</f>
        <v>#N/A</v>
      </c>
      <c r="T490" s="160" t="str">
        <f>IFERROR(VLOOKUP($E490,'Calc 1 - Scaling (Ins,Bank)'!$A:$W,17+IF(S490="Revenue",1,IF(S490="Carrying Value",2,0)),FALSE),"N/A")</f>
        <v>N/A</v>
      </c>
      <c r="U490" s="161" t="str">
        <f t="shared" si="68"/>
        <v>N/A</v>
      </c>
      <c r="V490" s="162" t="str">
        <f t="shared" si="69"/>
        <v>N/A</v>
      </c>
      <c r="W490" s="156" t="e">
        <f>VLOOKUP($E490,'Calc 1 - Scaling (Ins,Bank)'!$A:$W,20,FALSE)</f>
        <v>#N/A</v>
      </c>
      <c r="X490" s="160" t="str">
        <f>IFERROR(VLOOKUP($E490,'Calc 1 - Scaling (Ins,Bank)'!$A:$W,21+IF(W490="Revenue",1,IF(W490="Carrying Value",2,0)),FALSE),"N/A")</f>
        <v>N/A</v>
      </c>
      <c r="Y490" s="161" t="str">
        <f t="shared" si="70"/>
        <v>N/A</v>
      </c>
      <c r="Z490" s="162" t="str">
        <f t="shared" si="71"/>
        <v>N/A</v>
      </c>
      <c r="AP490" s="3"/>
    </row>
    <row r="491" spans="1:42" x14ac:dyDescent="0.2">
      <c r="A491" s="68">
        <f t="shared" si="63"/>
        <v>434</v>
      </c>
      <c r="B491" s="154">
        <f>'Input 2 - Inventory'!C441</f>
        <v>0</v>
      </c>
      <c r="C491" s="155">
        <f>'Input 2 - Inventory'!E441</f>
        <v>0</v>
      </c>
      <c r="D491" s="155" t="str">
        <f>IF(OR(LEFT(E491,5)= "Asset",LEFT(E491,5)="Other"),"N/A",'Input 1 - Schedule 1'!B443 &amp; " (Ins/Bank)")</f>
        <v xml:space="preserve"> (Ins/Bank)</v>
      </c>
      <c r="E491" s="156">
        <f>'Input 2 - Inventory'!F441</f>
        <v>0</v>
      </c>
      <c r="F491" s="157">
        <f>'Input 1 - Schedule 1'!AH443</f>
        <v>0</v>
      </c>
      <c r="G491" s="157">
        <f>'Input 2 - Inventory'!R441</f>
        <v>0</v>
      </c>
      <c r="H491" s="157">
        <f>'Input 2 - Inventory'!AG441</f>
        <v>0</v>
      </c>
      <c r="I491" s="158">
        <f>'Input 2 - Inventory'!L441</f>
        <v>0</v>
      </c>
      <c r="J491" s="159">
        <f>'Input 2 - Inventory'!AA441</f>
        <v>0</v>
      </c>
      <c r="K491" s="156" t="e">
        <f>VLOOKUP($E491,'Calc 1 - Scaling (Ins,Bank)'!$A:$W,8,FALSE)</f>
        <v>#N/A</v>
      </c>
      <c r="L491" s="160" t="str">
        <f>IFERROR(VLOOKUP($E491,'Calc 1 - Scaling (Ins,Bank)'!$A:$W,9+IF($K491="Revenue",1,IF(K491="Carrying Value",2,0)),FALSE),"N/A")</f>
        <v>N/A</v>
      </c>
      <c r="M491" s="161" t="str">
        <f t="shared" si="64"/>
        <v>N/A</v>
      </c>
      <c r="N491" s="162" t="str">
        <f t="shared" si="65"/>
        <v>N/A</v>
      </c>
      <c r="O491" s="156" t="e">
        <f>VLOOKUP($E491,'Calc 1 - Scaling (Ins,Bank)'!$A:$W,12,FALSE)</f>
        <v>#N/A</v>
      </c>
      <c r="P491" s="160" t="str">
        <f>IFERROR(VLOOKUP($E491,'Calc 1 - Scaling (Ins,Bank)'!$A:$W,13+IF(O491="Revenue",1,IF(O491="Carrying Value",2,0)),FALSE),"N/A")</f>
        <v>N/A</v>
      </c>
      <c r="Q491" s="161" t="str">
        <f t="shared" si="66"/>
        <v>N/A</v>
      </c>
      <c r="R491" s="162" t="str">
        <f t="shared" si="67"/>
        <v>N/A</v>
      </c>
      <c r="S491" s="156" t="e">
        <f>VLOOKUP($E491,'Calc 1 - Scaling (Ins,Bank)'!$A:$W,16,FALSE)</f>
        <v>#N/A</v>
      </c>
      <c r="T491" s="160" t="str">
        <f>IFERROR(VLOOKUP($E491,'Calc 1 - Scaling (Ins,Bank)'!$A:$W,17+IF(S491="Revenue",1,IF(S491="Carrying Value",2,0)),FALSE),"N/A")</f>
        <v>N/A</v>
      </c>
      <c r="U491" s="161" t="str">
        <f t="shared" si="68"/>
        <v>N/A</v>
      </c>
      <c r="V491" s="162" t="str">
        <f t="shared" si="69"/>
        <v>N/A</v>
      </c>
      <c r="W491" s="156" t="e">
        <f>VLOOKUP($E491,'Calc 1 - Scaling (Ins,Bank)'!$A:$W,20,FALSE)</f>
        <v>#N/A</v>
      </c>
      <c r="X491" s="160" t="str">
        <f>IFERROR(VLOOKUP($E491,'Calc 1 - Scaling (Ins,Bank)'!$A:$W,21+IF(W491="Revenue",1,IF(W491="Carrying Value",2,0)),FALSE),"N/A")</f>
        <v>N/A</v>
      </c>
      <c r="Y491" s="161" t="str">
        <f t="shared" si="70"/>
        <v>N/A</v>
      </c>
      <c r="Z491" s="162" t="str">
        <f t="shared" si="71"/>
        <v>N/A</v>
      </c>
      <c r="AP491" s="3"/>
    </row>
    <row r="492" spans="1:42" x14ac:dyDescent="0.2">
      <c r="A492" s="68">
        <f t="shared" si="63"/>
        <v>435</v>
      </c>
      <c r="B492" s="154">
        <f>'Input 2 - Inventory'!C442</f>
        <v>0</v>
      </c>
      <c r="C492" s="155">
        <f>'Input 2 - Inventory'!E442</f>
        <v>0</v>
      </c>
      <c r="D492" s="155" t="str">
        <f>IF(OR(LEFT(E492,5)= "Asset",LEFT(E492,5)="Other"),"N/A",'Input 1 - Schedule 1'!B444 &amp; " (Ins/Bank)")</f>
        <v xml:space="preserve"> (Ins/Bank)</v>
      </c>
      <c r="E492" s="156">
        <f>'Input 2 - Inventory'!F442</f>
        <v>0</v>
      </c>
      <c r="F492" s="157">
        <f>'Input 1 - Schedule 1'!AH444</f>
        <v>0</v>
      </c>
      <c r="G492" s="157">
        <f>'Input 2 - Inventory'!R442</f>
        <v>0</v>
      </c>
      <c r="H492" s="157">
        <f>'Input 2 - Inventory'!AG442</f>
        <v>0</v>
      </c>
      <c r="I492" s="158">
        <f>'Input 2 - Inventory'!L442</f>
        <v>0</v>
      </c>
      <c r="J492" s="159">
        <f>'Input 2 - Inventory'!AA442</f>
        <v>0</v>
      </c>
      <c r="K492" s="156" t="e">
        <f>VLOOKUP($E492,'Calc 1 - Scaling (Ins,Bank)'!$A:$W,8,FALSE)</f>
        <v>#N/A</v>
      </c>
      <c r="L492" s="160" t="str">
        <f>IFERROR(VLOOKUP($E492,'Calc 1 - Scaling (Ins,Bank)'!$A:$W,9+IF($K492="Revenue",1,IF(K492="Carrying Value",2,0)),FALSE),"N/A")</f>
        <v>N/A</v>
      </c>
      <c r="M492" s="161" t="str">
        <f t="shared" si="64"/>
        <v>N/A</v>
      </c>
      <c r="N492" s="162" t="str">
        <f t="shared" si="65"/>
        <v>N/A</v>
      </c>
      <c r="O492" s="156" t="e">
        <f>VLOOKUP($E492,'Calc 1 - Scaling (Ins,Bank)'!$A:$W,12,FALSE)</f>
        <v>#N/A</v>
      </c>
      <c r="P492" s="160" t="str">
        <f>IFERROR(VLOOKUP($E492,'Calc 1 - Scaling (Ins,Bank)'!$A:$W,13+IF(O492="Revenue",1,IF(O492="Carrying Value",2,0)),FALSE),"N/A")</f>
        <v>N/A</v>
      </c>
      <c r="Q492" s="161" t="str">
        <f t="shared" si="66"/>
        <v>N/A</v>
      </c>
      <c r="R492" s="162" t="str">
        <f t="shared" si="67"/>
        <v>N/A</v>
      </c>
      <c r="S492" s="156" t="e">
        <f>VLOOKUP($E492,'Calc 1 - Scaling (Ins,Bank)'!$A:$W,16,FALSE)</f>
        <v>#N/A</v>
      </c>
      <c r="T492" s="160" t="str">
        <f>IFERROR(VLOOKUP($E492,'Calc 1 - Scaling (Ins,Bank)'!$A:$W,17+IF(S492="Revenue",1,IF(S492="Carrying Value",2,0)),FALSE),"N/A")</f>
        <v>N/A</v>
      </c>
      <c r="U492" s="161" t="str">
        <f t="shared" si="68"/>
        <v>N/A</v>
      </c>
      <c r="V492" s="162" t="str">
        <f t="shared" si="69"/>
        <v>N/A</v>
      </c>
      <c r="W492" s="156" t="e">
        <f>VLOOKUP($E492,'Calc 1 - Scaling (Ins,Bank)'!$A:$W,20,FALSE)</f>
        <v>#N/A</v>
      </c>
      <c r="X492" s="160" t="str">
        <f>IFERROR(VLOOKUP($E492,'Calc 1 - Scaling (Ins,Bank)'!$A:$W,21+IF(W492="Revenue",1,IF(W492="Carrying Value",2,0)),FALSE),"N/A")</f>
        <v>N/A</v>
      </c>
      <c r="Y492" s="161" t="str">
        <f t="shared" si="70"/>
        <v>N/A</v>
      </c>
      <c r="Z492" s="162" t="str">
        <f t="shared" si="71"/>
        <v>N/A</v>
      </c>
      <c r="AP492" s="3"/>
    </row>
    <row r="493" spans="1:42" x14ac:dyDescent="0.2">
      <c r="A493" s="68">
        <f t="shared" si="63"/>
        <v>436</v>
      </c>
      <c r="B493" s="154">
        <f>'Input 2 - Inventory'!C443</f>
        <v>0</v>
      </c>
      <c r="C493" s="155">
        <f>'Input 2 - Inventory'!E443</f>
        <v>0</v>
      </c>
      <c r="D493" s="155" t="str">
        <f>IF(OR(LEFT(E493,5)= "Asset",LEFT(E493,5)="Other"),"N/A",'Input 1 - Schedule 1'!B445 &amp; " (Ins/Bank)")</f>
        <v xml:space="preserve"> (Ins/Bank)</v>
      </c>
      <c r="E493" s="156">
        <f>'Input 2 - Inventory'!F443</f>
        <v>0</v>
      </c>
      <c r="F493" s="157">
        <f>'Input 1 - Schedule 1'!AH445</f>
        <v>0</v>
      </c>
      <c r="G493" s="157">
        <f>'Input 2 - Inventory'!R443</f>
        <v>0</v>
      </c>
      <c r="H493" s="157">
        <f>'Input 2 - Inventory'!AG443</f>
        <v>0</v>
      </c>
      <c r="I493" s="158">
        <f>'Input 2 - Inventory'!L443</f>
        <v>0</v>
      </c>
      <c r="J493" s="159">
        <f>'Input 2 - Inventory'!AA443</f>
        <v>0</v>
      </c>
      <c r="K493" s="156" t="e">
        <f>VLOOKUP($E493,'Calc 1 - Scaling (Ins,Bank)'!$A:$W,8,FALSE)</f>
        <v>#N/A</v>
      </c>
      <c r="L493" s="160" t="str">
        <f>IFERROR(VLOOKUP($E493,'Calc 1 - Scaling (Ins,Bank)'!$A:$W,9+IF($K493="Revenue",1,IF(K493="Carrying Value",2,0)),FALSE),"N/A")</f>
        <v>N/A</v>
      </c>
      <c r="M493" s="161" t="str">
        <f t="shared" si="64"/>
        <v>N/A</v>
      </c>
      <c r="N493" s="162" t="str">
        <f t="shared" si="65"/>
        <v>N/A</v>
      </c>
      <c r="O493" s="156" t="e">
        <f>VLOOKUP($E493,'Calc 1 - Scaling (Ins,Bank)'!$A:$W,12,FALSE)</f>
        <v>#N/A</v>
      </c>
      <c r="P493" s="160" t="str">
        <f>IFERROR(VLOOKUP($E493,'Calc 1 - Scaling (Ins,Bank)'!$A:$W,13+IF(O493="Revenue",1,IF(O493="Carrying Value",2,0)),FALSE),"N/A")</f>
        <v>N/A</v>
      </c>
      <c r="Q493" s="161" t="str">
        <f t="shared" si="66"/>
        <v>N/A</v>
      </c>
      <c r="R493" s="162" t="str">
        <f t="shared" si="67"/>
        <v>N/A</v>
      </c>
      <c r="S493" s="156" t="e">
        <f>VLOOKUP($E493,'Calc 1 - Scaling (Ins,Bank)'!$A:$W,16,FALSE)</f>
        <v>#N/A</v>
      </c>
      <c r="T493" s="160" t="str">
        <f>IFERROR(VLOOKUP($E493,'Calc 1 - Scaling (Ins,Bank)'!$A:$W,17+IF(S493="Revenue",1,IF(S493="Carrying Value",2,0)),FALSE),"N/A")</f>
        <v>N/A</v>
      </c>
      <c r="U493" s="161" t="str">
        <f t="shared" si="68"/>
        <v>N/A</v>
      </c>
      <c r="V493" s="162" t="str">
        <f t="shared" si="69"/>
        <v>N/A</v>
      </c>
      <c r="W493" s="156" t="e">
        <f>VLOOKUP($E493,'Calc 1 - Scaling (Ins,Bank)'!$A:$W,20,FALSE)</f>
        <v>#N/A</v>
      </c>
      <c r="X493" s="160" t="str">
        <f>IFERROR(VLOOKUP($E493,'Calc 1 - Scaling (Ins,Bank)'!$A:$W,21+IF(W493="Revenue",1,IF(W493="Carrying Value",2,0)),FALSE),"N/A")</f>
        <v>N/A</v>
      </c>
      <c r="Y493" s="161" t="str">
        <f t="shared" si="70"/>
        <v>N/A</v>
      </c>
      <c r="Z493" s="162" t="str">
        <f t="shared" si="71"/>
        <v>N/A</v>
      </c>
      <c r="AP493" s="3"/>
    </row>
    <row r="494" spans="1:42" x14ac:dyDescent="0.2">
      <c r="A494" s="68">
        <f t="shared" si="63"/>
        <v>437</v>
      </c>
      <c r="B494" s="154">
        <f>'Input 2 - Inventory'!C444</f>
        <v>0</v>
      </c>
      <c r="C494" s="155">
        <f>'Input 2 - Inventory'!E444</f>
        <v>0</v>
      </c>
      <c r="D494" s="155" t="str">
        <f>IF(OR(LEFT(E494,5)= "Asset",LEFT(E494,5)="Other"),"N/A",'Input 1 - Schedule 1'!B446 &amp; " (Ins/Bank)")</f>
        <v xml:space="preserve"> (Ins/Bank)</v>
      </c>
      <c r="E494" s="156">
        <f>'Input 2 - Inventory'!F444</f>
        <v>0</v>
      </c>
      <c r="F494" s="157">
        <f>'Input 1 - Schedule 1'!AH446</f>
        <v>0</v>
      </c>
      <c r="G494" s="157">
        <f>'Input 2 - Inventory'!R444</f>
        <v>0</v>
      </c>
      <c r="H494" s="157">
        <f>'Input 2 - Inventory'!AG444</f>
        <v>0</v>
      </c>
      <c r="I494" s="158">
        <f>'Input 2 - Inventory'!L444</f>
        <v>0</v>
      </c>
      <c r="J494" s="159">
        <f>'Input 2 - Inventory'!AA444</f>
        <v>0</v>
      </c>
      <c r="K494" s="156" t="e">
        <f>VLOOKUP($E494,'Calc 1 - Scaling (Ins,Bank)'!$A:$W,8,FALSE)</f>
        <v>#N/A</v>
      </c>
      <c r="L494" s="160" t="str">
        <f>IFERROR(VLOOKUP($E494,'Calc 1 - Scaling (Ins,Bank)'!$A:$W,9+IF($K494="Revenue",1,IF(K494="Carrying Value",2,0)),FALSE),"N/A")</f>
        <v>N/A</v>
      </c>
      <c r="M494" s="161" t="str">
        <f t="shared" si="64"/>
        <v>N/A</v>
      </c>
      <c r="N494" s="162" t="str">
        <f t="shared" si="65"/>
        <v>N/A</v>
      </c>
      <c r="O494" s="156" t="e">
        <f>VLOOKUP($E494,'Calc 1 - Scaling (Ins,Bank)'!$A:$W,12,FALSE)</f>
        <v>#N/A</v>
      </c>
      <c r="P494" s="160" t="str">
        <f>IFERROR(VLOOKUP($E494,'Calc 1 - Scaling (Ins,Bank)'!$A:$W,13+IF(O494="Revenue",1,IF(O494="Carrying Value",2,0)),FALSE),"N/A")</f>
        <v>N/A</v>
      </c>
      <c r="Q494" s="161" t="str">
        <f t="shared" si="66"/>
        <v>N/A</v>
      </c>
      <c r="R494" s="162" t="str">
        <f t="shared" si="67"/>
        <v>N/A</v>
      </c>
      <c r="S494" s="156" t="e">
        <f>VLOOKUP($E494,'Calc 1 - Scaling (Ins,Bank)'!$A:$W,16,FALSE)</f>
        <v>#N/A</v>
      </c>
      <c r="T494" s="160" t="str">
        <f>IFERROR(VLOOKUP($E494,'Calc 1 - Scaling (Ins,Bank)'!$A:$W,17+IF(S494="Revenue",1,IF(S494="Carrying Value",2,0)),FALSE),"N/A")</f>
        <v>N/A</v>
      </c>
      <c r="U494" s="161" t="str">
        <f t="shared" si="68"/>
        <v>N/A</v>
      </c>
      <c r="V494" s="162" t="str">
        <f t="shared" si="69"/>
        <v>N/A</v>
      </c>
      <c r="W494" s="156" t="e">
        <f>VLOOKUP($E494,'Calc 1 - Scaling (Ins,Bank)'!$A:$W,20,FALSE)</f>
        <v>#N/A</v>
      </c>
      <c r="X494" s="160" t="str">
        <f>IFERROR(VLOOKUP($E494,'Calc 1 - Scaling (Ins,Bank)'!$A:$W,21+IF(W494="Revenue",1,IF(W494="Carrying Value",2,0)),FALSE),"N/A")</f>
        <v>N/A</v>
      </c>
      <c r="Y494" s="161" t="str">
        <f t="shared" si="70"/>
        <v>N/A</v>
      </c>
      <c r="Z494" s="162" t="str">
        <f t="shared" si="71"/>
        <v>N/A</v>
      </c>
      <c r="AP494" s="3"/>
    </row>
    <row r="495" spans="1:42" x14ac:dyDescent="0.2">
      <c r="A495" s="68">
        <f t="shared" si="63"/>
        <v>438</v>
      </c>
      <c r="B495" s="154">
        <f>'Input 2 - Inventory'!C445</f>
        <v>0</v>
      </c>
      <c r="C495" s="155">
        <f>'Input 2 - Inventory'!E445</f>
        <v>0</v>
      </c>
      <c r="D495" s="155" t="str">
        <f>IF(OR(LEFT(E495,5)= "Asset",LEFT(E495,5)="Other"),"N/A",'Input 1 - Schedule 1'!B447 &amp; " (Ins/Bank)")</f>
        <v xml:space="preserve"> (Ins/Bank)</v>
      </c>
      <c r="E495" s="156">
        <f>'Input 2 - Inventory'!F445</f>
        <v>0</v>
      </c>
      <c r="F495" s="157">
        <f>'Input 1 - Schedule 1'!AH447</f>
        <v>0</v>
      </c>
      <c r="G495" s="157">
        <f>'Input 2 - Inventory'!R445</f>
        <v>0</v>
      </c>
      <c r="H495" s="157">
        <f>'Input 2 - Inventory'!AG445</f>
        <v>0</v>
      </c>
      <c r="I495" s="158">
        <f>'Input 2 - Inventory'!L445</f>
        <v>0</v>
      </c>
      <c r="J495" s="159">
        <f>'Input 2 - Inventory'!AA445</f>
        <v>0</v>
      </c>
      <c r="K495" s="156" t="e">
        <f>VLOOKUP($E495,'Calc 1 - Scaling (Ins,Bank)'!$A:$W,8,FALSE)</f>
        <v>#N/A</v>
      </c>
      <c r="L495" s="160" t="str">
        <f>IFERROR(VLOOKUP($E495,'Calc 1 - Scaling (Ins,Bank)'!$A:$W,9+IF($K495="Revenue",1,IF(K495="Carrying Value",2,0)),FALSE),"N/A")</f>
        <v>N/A</v>
      </c>
      <c r="M495" s="161" t="str">
        <f t="shared" si="64"/>
        <v>N/A</v>
      </c>
      <c r="N495" s="162" t="str">
        <f t="shared" si="65"/>
        <v>N/A</v>
      </c>
      <c r="O495" s="156" t="e">
        <f>VLOOKUP($E495,'Calc 1 - Scaling (Ins,Bank)'!$A:$W,12,FALSE)</f>
        <v>#N/A</v>
      </c>
      <c r="P495" s="160" t="str">
        <f>IFERROR(VLOOKUP($E495,'Calc 1 - Scaling (Ins,Bank)'!$A:$W,13+IF(O495="Revenue",1,IF(O495="Carrying Value",2,0)),FALSE),"N/A")</f>
        <v>N/A</v>
      </c>
      <c r="Q495" s="161" t="str">
        <f t="shared" si="66"/>
        <v>N/A</v>
      </c>
      <c r="R495" s="162" t="str">
        <f t="shared" si="67"/>
        <v>N/A</v>
      </c>
      <c r="S495" s="156" t="e">
        <f>VLOOKUP($E495,'Calc 1 - Scaling (Ins,Bank)'!$A:$W,16,FALSE)</f>
        <v>#N/A</v>
      </c>
      <c r="T495" s="160" t="str">
        <f>IFERROR(VLOOKUP($E495,'Calc 1 - Scaling (Ins,Bank)'!$A:$W,17+IF(S495="Revenue",1,IF(S495="Carrying Value",2,0)),FALSE),"N/A")</f>
        <v>N/A</v>
      </c>
      <c r="U495" s="161" t="str">
        <f t="shared" si="68"/>
        <v>N/A</v>
      </c>
      <c r="V495" s="162" t="str">
        <f t="shared" si="69"/>
        <v>N/A</v>
      </c>
      <c r="W495" s="156" t="e">
        <f>VLOOKUP($E495,'Calc 1 - Scaling (Ins,Bank)'!$A:$W,20,FALSE)</f>
        <v>#N/A</v>
      </c>
      <c r="X495" s="160" t="str">
        <f>IFERROR(VLOOKUP($E495,'Calc 1 - Scaling (Ins,Bank)'!$A:$W,21+IF(W495="Revenue",1,IF(W495="Carrying Value",2,0)),FALSE),"N/A")</f>
        <v>N/A</v>
      </c>
      <c r="Y495" s="161" t="str">
        <f t="shared" si="70"/>
        <v>N/A</v>
      </c>
      <c r="Z495" s="162" t="str">
        <f t="shared" si="71"/>
        <v>N/A</v>
      </c>
      <c r="AP495" s="3"/>
    </row>
    <row r="496" spans="1:42" x14ac:dyDescent="0.2">
      <c r="A496" s="68">
        <f t="shared" si="63"/>
        <v>439</v>
      </c>
      <c r="B496" s="154">
        <f>'Input 2 - Inventory'!C446</f>
        <v>0</v>
      </c>
      <c r="C496" s="155">
        <f>'Input 2 - Inventory'!E446</f>
        <v>0</v>
      </c>
      <c r="D496" s="155" t="str">
        <f>IF(OR(LEFT(E496,5)= "Asset",LEFT(E496,5)="Other"),"N/A",'Input 1 - Schedule 1'!B448 &amp; " (Ins/Bank)")</f>
        <v xml:space="preserve"> (Ins/Bank)</v>
      </c>
      <c r="E496" s="156">
        <f>'Input 2 - Inventory'!F446</f>
        <v>0</v>
      </c>
      <c r="F496" s="157">
        <f>'Input 1 - Schedule 1'!AH448</f>
        <v>0</v>
      </c>
      <c r="G496" s="157">
        <f>'Input 2 - Inventory'!R446</f>
        <v>0</v>
      </c>
      <c r="H496" s="157">
        <f>'Input 2 - Inventory'!AG446</f>
        <v>0</v>
      </c>
      <c r="I496" s="158">
        <f>'Input 2 - Inventory'!L446</f>
        <v>0</v>
      </c>
      <c r="J496" s="159">
        <f>'Input 2 - Inventory'!AA446</f>
        <v>0</v>
      </c>
      <c r="K496" s="156" t="e">
        <f>VLOOKUP($E496,'Calc 1 - Scaling (Ins,Bank)'!$A:$W,8,FALSE)</f>
        <v>#N/A</v>
      </c>
      <c r="L496" s="160" t="str">
        <f>IFERROR(VLOOKUP($E496,'Calc 1 - Scaling (Ins,Bank)'!$A:$W,9+IF($K496="Revenue",1,IF(K496="Carrying Value",2,0)),FALSE),"N/A")</f>
        <v>N/A</v>
      </c>
      <c r="M496" s="161" t="str">
        <f t="shared" si="64"/>
        <v>N/A</v>
      </c>
      <c r="N496" s="162" t="str">
        <f t="shared" si="65"/>
        <v>N/A</v>
      </c>
      <c r="O496" s="156" t="e">
        <f>VLOOKUP($E496,'Calc 1 - Scaling (Ins,Bank)'!$A:$W,12,FALSE)</f>
        <v>#N/A</v>
      </c>
      <c r="P496" s="160" t="str">
        <f>IFERROR(VLOOKUP($E496,'Calc 1 - Scaling (Ins,Bank)'!$A:$W,13+IF(O496="Revenue",1,IF(O496="Carrying Value",2,0)),FALSE),"N/A")</f>
        <v>N/A</v>
      </c>
      <c r="Q496" s="161" t="str">
        <f t="shared" si="66"/>
        <v>N/A</v>
      </c>
      <c r="R496" s="162" t="str">
        <f t="shared" si="67"/>
        <v>N/A</v>
      </c>
      <c r="S496" s="156" t="e">
        <f>VLOOKUP($E496,'Calc 1 - Scaling (Ins,Bank)'!$A:$W,16,FALSE)</f>
        <v>#N/A</v>
      </c>
      <c r="T496" s="160" t="str">
        <f>IFERROR(VLOOKUP($E496,'Calc 1 - Scaling (Ins,Bank)'!$A:$W,17+IF(S496="Revenue",1,IF(S496="Carrying Value",2,0)),FALSE),"N/A")</f>
        <v>N/A</v>
      </c>
      <c r="U496" s="161" t="str">
        <f t="shared" si="68"/>
        <v>N/A</v>
      </c>
      <c r="V496" s="162" t="str">
        <f t="shared" si="69"/>
        <v>N/A</v>
      </c>
      <c r="W496" s="156" t="e">
        <f>VLOOKUP($E496,'Calc 1 - Scaling (Ins,Bank)'!$A:$W,20,FALSE)</f>
        <v>#N/A</v>
      </c>
      <c r="X496" s="160" t="str">
        <f>IFERROR(VLOOKUP($E496,'Calc 1 - Scaling (Ins,Bank)'!$A:$W,21+IF(W496="Revenue",1,IF(W496="Carrying Value",2,0)),FALSE),"N/A")</f>
        <v>N/A</v>
      </c>
      <c r="Y496" s="161" t="str">
        <f t="shared" si="70"/>
        <v>N/A</v>
      </c>
      <c r="Z496" s="162" t="str">
        <f t="shared" si="71"/>
        <v>N/A</v>
      </c>
      <c r="AP496" s="3"/>
    </row>
    <row r="497" spans="1:42" x14ac:dyDescent="0.2">
      <c r="A497" s="68">
        <f t="shared" si="63"/>
        <v>440</v>
      </c>
      <c r="B497" s="154">
        <f>'Input 2 - Inventory'!C447</f>
        <v>0</v>
      </c>
      <c r="C497" s="155">
        <f>'Input 2 - Inventory'!E447</f>
        <v>0</v>
      </c>
      <c r="D497" s="155" t="str">
        <f>IF(OR(LEFT(E497,5)= "Asset",LEFT(E497,5)="Other"),"N/A",'Input 1 - Schedule 1'!B449 &amp; " (Ins/Bank)")</f>
        <v xml:space="preserve"> (Ins/Bank)</v>
      </c>
      <c r="E497" s="156">
        <f>'Input 2 - Inventory'!F447</f>
        <v>0</v>
      </c>
      <c r="F497" s="157">
        <f>'Input 1 - Schedule 1'!AH449</f>
        <v>0</v>
      </c>
      <c r="G497" s="157">
        <f>'Input 2 - Inventory'!R447</f>
        <v>0</v>
      </c>
      <c r="H497" s="157">
        <f>'Input 2 - Inventory'!AG447</f>
        <v>0</v>
      </c>
      <c r="I497" s="158">
        <f>'Input 2 - Inventory'!L447</f>
        <v>0</v>
      </c>
      <c r="J497" s="159">
        <f>'Input 2 - Inventory'!AA447</f>
        <v>0</v>
      </c>
      <c r="K497" s="156" t="e">
        <f>VLOOKUP($E497,'Calc 1 - Scaling (Ins,Bank)'!$A:$W,8,FALSE)</f>
        <v>#N/A</v>
      </c>
      <c r="L497" s="160" t="str">
        <f>IFERROR(VLOOKUP($E497,'Calc 1 - Scaling (Ins,Bank)'!$A:$W,9+IF($K497="Revenue",1,IF(K497="Carrying Value",2,0)),FALSE),"N/A")</f>
        <v>N/A</v>
      </c>
      <c r="M497" s="161" t="str">
        <f t="shared" si="64"/>
        <v>N/A</v>
      </c>
      <c r="N497" s="162" t="str">
        <f t="shared" si="65"/>
        <v>N/A</v>
      </c>
      <c r="O497" s="156" t="e">
        <f>VLOOKUP($E497,'Calc 1 - Scaling (Ins,Bank)'!$A:$W,12,FALSE)</f>
        <v>#N/A</v>
      </c>
      <c r="P497" s="160" t="str">
        <f>IFERROR(VLOOKUP($E497,'Calc 1 - Scaling (Ins,Bank)'!$A:$W,13+IF(O497="Revenue",1,IF(O497="Carrying Value",2,0)),FALSE),"N/A")</f>
        <v>N/A</v>
      </c>
      <c r="Q497" s="161" t="str">
        <f t="shared" si="66"/>
        <v>N/A</v>
      </c>
      <c r="R497" s="162" t="str">
        <f t="shared" si="67"/>
        <v>N/A</v>
      </c>
      <c r="S497" s="156" t="e">
        <f>VLOOKUP($E497,'Calc 1 - Scaling (Ins,Bank)'!$A:$W,16,FALSE)</f>
        <v>#N/A</v>
      </c>
      <c r="T497" s="160" t="str">
        <f>IFERROR(VLOOKUP($E497,'Calc 1 - Scaling (Ins,Bank)'!$A:$W,17+IF(S497="Revenue",1,IF(S497="Carrying Value",2,0)),FALSE),"N/A")</f>
        <v>N/A</v>
      </c>
      <c r="U497" s="161" t="str">
        <f t="shared" si="68"/>
        <v>N/A</v>
      </c>
      <c r="V497" s="162" t="str">
        <f t="shared" si="69"/>
        <v>N/A</v>
      </c>
      <c r="W497" s="156" t="e">
        <f>VLOOKUP($E497,'Calc 1 - Scaling (Ins,Bank)'!$A:$W,20,FALSE)</f>
        <v>#N/A</v>
      </c>
      <c r="X497" s="160" t="str">
        <f>IFERROR(VLOOKUP($E497,'Calc 1 - Scaling (Ins,Bank)'!$A:$W,21+IF(W497="Revenue",1,IF(W497="Carrying Value",2,0)),FALSE),"N/A")</f>
        <v>N/A</v>
      </c>
      <c r="Y497" s="161" t="str">
        <f t="shared" si="70"/>
        <v>N/A</v>
      </c>
      <c r="Z497" s="162" t="str">
        <f t="shared" si="71"/>
        <v>N/A</v>
      </c>
      <c r="AP497" s="3"/>
    </row>
    <row r="498" spans="1:42" x14ac:dyDescent="0.2">
      <c r="A498" s="68">
        <f t="shared" si="63"/>
        <v>441</v>
      </c>
      <c r="B498" s="154">
        <f>'Input 2 - Inventory'!C448</f>
        <v>0</v>
      </c>
      <c r="C498" s="155">
        <f>'Input 2 - Inventory'!E448</f>
        <v>0</v>
      </c>
      <c r="D498" s="155" t="str">
        <f>IF(OR(LEFT(E498,5)= "Asset",LEFT(E498,5)="Other"),"N/A",'Input 1 - Schedule 1'!B450 &amp; " (Ins/Bank)")</f>
        <v xml:space="preserve"> (Ins/Bank)</v>
      </c>
      <c r="E498" s="156">
        <f>'Input 2 - Inventory'!F448</f>
        <v>0</v>
      </c>
      <c r="F498" s="157">
        <f>'Input 1 - Schedule 1'!AH450</f>
        <v>0</v>
      </c>
      <c r="G498" s="157">
        <f>'Input 2 - Inventory'!R448</f>
        <v>0</v>
      </c>
      <c r="H498" s="157">
        <f>'Input 2 - Inventory'!AG448</f>
        <v>0</v>
      </c>
      <c r="I498" s="158">
        <f>'Input 2 - Inventory'!L448</f>
        <v>0</v>
      </c>
      <c r="J498" s="159">
        <f>'Input 2 - Inventory'!AA448</f>
        <v>0</v>
      </c>
      <c r="K498" s="156" t="e">
        <f>VLOOKUP($E498,'Calc 1 - Scaling (Ins,Bank)'!$A:$W,8,FALSE)</f>
        <v>#N/A</v>
      </c>
      <c r="L498" s="160" t="str">
        <f>IFERROR(VLOOKUP($E498,'Calc 1 - Scaling (Ins,Bank)'!$A:$W,9+IF($K498="Revenue",1,IF(K498="Carrying Value",2,0)),FALSE),"N/A")</f>
        <v>N/A</v>
      </c>
      <c r="M498" s="161" t="str">
        <f t="shared" si="64"/>
        <v>N/A</v>
      </c>
      <c r="N498" s="162" t="str">
        <f t="shared" si="65"/>
        <v>N/A</v>
      </c>
      <c r="O498" s="156" t="e">
        <f>VLOOKUP($E498,'Calc 1 - Scaling (Ins,Bank)'!$A:$W,12,FALSE)</f>
        <v>#N/A</v>
      </c>
      <c r="P498" s="160" t="str">
        <f>IFERROR(VLOOKUP($E498,'Calc 1 - Scaling (Ins,Bank)'!$A:$W,13+IF(O498="Revenue",1,IF(O498="Carrying Value",2,0)),FALSE),"N/A")</f>
        <v>N/A</v>
      </c>
      <c r="Q498" s="161" t="str">
        <f t="shared" si="66"/>
        <v>N/A</v>
      </c>
      <c r="R498" s="162" t="str">
        <f t="shared" si="67"/>
        <v>N/A</v>
      </c>
      <c r="S498" s="156" t="e">
        <f>VLOOKUP($E498,'Calc 1 - Scaling (Ins,Bank)'!$A:$W,16,FALSE)</f>
        <v>#N/A</v>
      </c>
      <c r="T498" s="160" t="str">
        <f>IFERROR(VLOOKUP($E498,'Calc 1 - Scaling (Ins,Bank)'!$A:$W,17+IF(S498="Revenue",1,IF(S498="Carrying Value",2,0)),FALSE),"N/A")</f>
        <v>N/A</v>
      </c>
      <c r="U498" s="161" t="str">
        <f t="shared" si="68"/>
        <v>N/A</v>
      </c>
      <c r="V498" s="162" t="str">
        <f t="shared" si="69"/>
        <v>N/A</v>
      </c>
      <c r="W498" s="156" t="e">
        <f>VLOOKUP($E498,'Calc 1 - Scaling (Ins,Bank)'!$A:$W,20,FALSE)</f>
        <v>#N/A</v>
      </c>
      <c r="X498" s="160" t="str">
        <f>IFERROR(VLOOKUP($E498,'Calc 1 - Scaling (Ins,Bank)'!$A:$W,21+IF(W498="Revenue",1,IF(W498="Carrying Value",2,0)),FALSE),"N/A")</f>
        <v>N/A</v>
      </c>
      <c r="Y498" s="161" t="str">
        <f t="shared" si="70"/>
        <v>N/A</v>
      </c>
      <c r="Z498" s="162" t="str">
        <f t="shared" si="71"/>
        <v>N/A</v>
      </c>
      <c r="AP498" s="3"/>
    </row>
    <row r="499" spans="1:42" x14ac:dyDescent="0.2">
      <c r="A499" s="68">
        <f t="shared" si="63"/>
        <v>442</v>
      </c>
      <c r="B499" s="154">
        <f>'Input 2 - Inventory'!C449</f>
        <v>0</v>
      </c>
      <c r="C499" s="155">
        <f>'Input 2 - Inventory'!E449</f>
        <v>0</v>
      </c>
      <c r="D499" s="155" t="str">
        <f>IF(OR(LEFT(E499,5)= "Asset",LEFT(E499,5)="Other"),"N/A",'Input 1 - Schedule 1'!B451 &amp; " (Ins/Bank)")</f>
        <v xml:space="preserve"> (Ins/Bank)</v>
      </c>
      <c r="E499" s="156">
        <f>'Input 2 - Inventory'!F449</f>
        <v>0</v>
      </c>
      <c r="F499" s="157">
        <f>'Input 1 - Schedule 1'!AH451</f>
        <v>0</v>
      </c>
      <c r="G499" s="157">
        <f>'Input 2 - Inventory'!R449</f>
        <v>0</v>
      </c>
      <c r="H499" s="157">
        <f>'Input 2 - Inventory'!AG449</f>
        <v>0</v>
      </c>
      <c r="I499" s="158">
        <f>'Input 2 - Inventory'!L449</f>
        <v>0</v>
      </c>
      <c r="J499" s="159">
        <f>'Input 2 - Inventory'!AA449</f>
        <v>0</v>
      </c>
      <c r="K499" s="156" t="e">
        <f>VLOOKUP($E499,'Calc 1 - Scaling (Ins,Bank)'!$A:$W,8,FALSE)</f>
        <v>#N/A</v>
      </c>
      <c r="L499" s="160" t="str">
        <f>IFERROR(VLOOKUP($E499,'Calc 1 - Scaling (Ins,Bank)'!$A:$W,9+IF($K499="Revenue",1,IF(K499="Carrying Value",2,0)),FALSE),"N/A")</f>
        <v>N/A</v>
      </c>
      <c r="M499" s="161" t="str">
        <f t="shared" si="64"/>
        <v>N/A</v>
      </c>
      <c r="N499" s="162" t="str">
        <f t="shared" si="65"/>
        <v>N/A</v>
      </c>
      <c r="O499" s="156" t="e">
        <f>VLOOKUP($E499,'Calc 1 - Scaling (Ins,Bank)'!$A:$W,12,FALSE)</f>
        <v>#N/A</v>
      </c>
      <c r="P499" s="160" t="str">
        <f>IFERROR(VLOOKUP($E499,'Calc 1 - Scaling (Ins,Bank)'!$A:$W,13+IF(O499="Revenue",1,IF(O499="Carrying Value",2,0)),FALSE),"N/A")</f>
        <v>N/A</v>
      </c>
      <c r="Q499" s="161" t="str">
        <f t="shared" si="66"/>
        <v>N/A</v>
      </c>
      <c r="R499" s="162" t="str">
        <f t="shared" si="67"/>
        <v>N/A</v>
      </c>
      <c r="S499" s="156" t="e">
        <f>VLOOKUP($E499,'Calc 1 - Scaling (Ins,Bank)'!$A:$W,16,FALSE)</f>
        <v>#N/A</v>
      </c>
      <c r="T499" s="160" t="str">
        <f>IFERROR(VLOOKUP($E499,'Calc 1 - Scaling (Ins,Bank)'!$A:$W,17+IF(S499="Revenue",1,IF(S499="Carrying Value",2,0)),FALSE),"N/A")</f>
        <v>N/A</v>
      </c>
      <c r="U499" s="161" t="str">
        <f t="shared" si="68"/>
        <v>N/A</v>
      </c>
      <c r="V499" s="162" t="str">
        <f t="shared" si="69"/>
        <v>N/A</v>
      </c>
      <c r="W499" s="156" t="e">
        <f>VLOOKUP($E499,'Calc 1 - Scaling (Ins,Bank)'!$A:$W,20,FALSE)</f>
        <v>#N/A</v>
      </c>
      <c r="X499" s="160" t="str">
        <f>IFERROR(VLOOKUP($E499,'Calc 1 - Scaling (Ins,Bank)'!$A:$W,21+IF(W499="Revenue",1,IF(W499="Carrying Value",2,0)),FALSE),"N/A")</f>
        <v>N/A</v>
      </c>
      <c r="Y499" s="161" t="str">
        <f t="shared" si="70"/>
        <v>N/A</v>
      </c>
      <c r="Z499" s="162" t="str">
        <f t="shared" si="71"/>
        <v>N/A</v>
      </c>
      <c r="AP499" s="3"/>
    </row>
    <row r="500" spans="1:42" x14ac:dyDescent="0.2">
      <c r="A500" s="68">
        <f t="shared" si="63"/>
        <v>443</v>
      </c>
      <c r="B500" s="154">
        <f>'Input 2 - Inventory'!C450</f>
        <v>0</v>
      </c>
      <c r="C500" s="155">
        <f>'Input 2 - Inventory'!E450</f>
        <v>0</v>
      </c>
      <c r="D500" s="155" t="str">
        <f>IF(OR(LEFT(E500,5)= "Asset",LEFT(E500,5)="Other"),"N/A",'Input 1 - Schedule 1'!B452 &amp; " (Ins/Bank)")</f>
        <v xml:space="preserve"> (Ins/Bank)</v>
      </c>
      <c r="E500" s="156">
        <f>'Input 2 - Inventory'!F450</f>
        <v>0</v>
      </c>
      <c r="F500" s="157">
        <f>'Input 1 - Schedule 1'!AH452</f>
        <v>0</v>
      </c>
      <c r="G500" s="157">
        <f>'Input 2 - Inventory'!R450</f>
        <v>0</v>
      </c>
      <c r="H500" s="157">
        <f>'Input 2 - Inventory'!AG450</f>
        <v>0</v>
      </c>
      <c r="I500" s="158">
        <f>'Input 2 - Inventory'!L450</f>
        <v>0</v>
      </c>
      <c r="J500" s="159">
        <f>'Input 2 - Inventory'!AA450</f>
        <v>0</v>
      </c>
      <c r="K500" s="156" t="e">
        <f>VLOOKUP($E500,'Calc 1 - Scaling (Ins,Bank)'!$A:$W,8,FALSE)</f>
        <v>#N/A</v>
      </c>
      <c r="L500" s="160" t="str">
        <f>IFERROR(VLOOKUP($E500,'Calc 1 - Scaling (Ins,Bank)'!$A:$W,9+IF($K500="Revenue",1,IF(K500="Carrying Value",2,0)),FALSE),"N/A")</f>
        <v>N/A</v>
      </c>
      <c r="M500" s="161" t="str">
        <f t="shared" si="64"/>
        <v>N/A</v>
      </c>
      <c r="N500" s="162" t="str">
        <f t="shared" si="65"/>
        <v>N/A</v>
      </c>
      <c r="O500" s="156" t="e">
        <f>VLOOKUP($E500,'Calc 1 - Scaling (Ins,Bank)'!$A:$W,12,FALSE)</f>
        <v>#N/A</v>
      </c>
      <c r="P500" s="160" t="str">
        <f>IFERROR(VLOOKUP($E500,'Calc 1 - Scaling (Ins,Bank)'!$A:$W,13+IF(O500="Revenue",1,IF(O500="Carrying Value",2,0)),FALSE),"N/A")</f>
        <v>N/A</v>
      </c>
      <c r="Q500" s="161" t="str">
        <f t="shared" si="66"/>
        <v>N/A</v>
      </c>
      <c r="R500" s="162" t="str">
        <f t="shared" si="67"/>
        <v>N/A</v>
      </c>
      <c r="S500" s="156" t="e">
        <f>VLOOKUP($E500,'Calc 1 - Scaling (Ins,Bank)'!$A:$W,16,FALSE)</f>
        <v>#N/A</v>
      </c>
      <c r="T500" s="160" t="str">
        <f>IFERROR(VLOOKUP($E500,'Calc 1 - Scaling (Ins,Bank)'!$A:$W,17+IF(S500="Revenue",1,IF(S500="Carrying Value",2,0)),FALSE),"N/A")</f>
        <v>N/A</v>
      </c>
      <c r="U500" s="161" t="str">
        <f t="shared" si="68"/>
        <v>N/A</v>
      </c>
      <c r="V500" s="162" t="str">
        <f t="shared" si="69"/>
        <v>N/A</v>
      </c>
      <c r="W500" s="156" t="e">
        <f>VLOOKUP($E500,'Calc 1 - Scaling (Ins,Bank)'!$A:$W,20,FALSE)</f>
        <v>#N/A</v>
      </c>
      <c r="X500" s="160" t="str">
        <f>IFERROR(VLOOKUP($E500,'Calc 1 - Scaling (Ins,Bank)'!$A:$W,21+IF(W500="Revenue",1,IF(W500="Carrying Value",2,0)),FALSE),"N/A")</f>
        <v>N/A</v>
      </c>
      <c r="Y500" s="161" t="str">
        <f t="shared" si="70"/>
        <v>N/A</v>
      </c>
      <c r="Z500" s="162" t="str">
        <f t="shared" si="71"/>
        <v>N/A</v>
      </c>
      <c r="AP500" s="3"/>
    </row>
    <row r="501" spans="1:42" x14ac:dyDescent="0.2">
      <c r="A501" s="68">
        <f t="shared" si="63"/>
        <v>444</v>
      </c>
      <c r="B501" s="154">
        <f>'Input 2 - Inventory'!C451</f>
        <v>0</v>
      </c>
      <c r="C501" s="155">
        <f>'Input 2 - Inventory'!E451</f>
        <v>0</v>
      </c>
      <c r="D501" s="155" t="str">
        <f>IF(OR(LEFT(E501,5)= "Asset",LEFT(E501,5)="Other"),"N/A",'Input 1 - Schedule 1'!B453 &amp; " (Ins/Bank)")</f>
        <v xml:space="preserve"> (Ins/Bank)</v>
      </c>
      <c r="E501" s="156">
        <f>'Input 2 - Inventory'!F451</f>
        <v>0</v>
      </c>
      <c r="F501" s="157">
        <f>'Input 1 - Schedule 1'!AH453</f>
        <v>0</v>
      </c>
      <c r="G501" s="157">
        <f>'Input 2 - Inventory'!R451</f>
        <v>0</v>
      </c>
      <c r="H501" s="157">
        <f>'Input 2 - Inventory'!AG451</f>
        <v>0</v>
      </c>
      <c r="I501" s="158">
        <f>'Input 2 - Inventory'!L451</f>
        <v>0</v>
      </c>
      <c r="J501" s="159">
        <f>'Input 2 - Inventory'!AA451</f>
        <v>0</v>
      </c>
      <c r="K501" s="156" t="e">
        <f>VLOOKUP($E501,'Calc 1 - Scaling (Ins,Bank)'!$A:$W,8,FALSE)</f>
        <v>#N/A</v>
      </c>
      <c r="L501" s="160" t="str">
        <f>IFERROR(VLOOKUP($E501,'Calc 1 - Scaling (Ins,Bank)'!$A:$W,9+IF($K501="Revenue",1,IF(K501="Carrying Value",2,0)),FALSE),"N/A")</f>
        <v>N/A</v>
      </c>
      <c r="M501" s="161" t="str">
        <f t="shared" si="64"/>
        <v>N/A</v>
      </c>
      <c r="N501" s="162" t="str">
        <f t="shared" si="65"/>
        <v>N/A</v>
      </c>
      <c r="O501" s="156" t="e">
        <f>VLOOKUP($E501,'Calc 1 - Scaling (Ins,Bank)'!$A:$W,12,FALSE)</f>
        <v>#N/A</v>
      </c>
      <c r="P501" s="160" t="str">
        <f>IFERROR(VLOOKUP($E501,'Calc 1 - Scaling (Ins,Bank)'!$A:$W,13+IF(O501="Revenue",1,IF(O501="Carrying Value",2,0)),FALSE),"N/A")</f>
        <v>N/A</v>
      </c>
      <c r="Q501" s="161" t="str">
        <f t="shared" si="66"/>
        <v>N/A</v>
      </c>
      <c r="R501" s="162" t="str">
        <f t="shared" si="67"/>
        <v>N/A</v>
      </c>
      <c r="S501" s="156" t="e">
        <f>VLOOKUP($E501,'Calc 1 - Scaling (Ins,Bank)'!$A:$W,16,FALSE)</f>
        <v>#N/A</v>
      </c>
      <c r="T501" s="160" t="str">
        <f>IFERROR(VLOOKUP($E501,'Calc 1 - Scaling (Ins,Bank)'!$A:$W,17+IF(S501="Revenue",1,IF(S501="Carrying Value",2,0)),FALSE),"N/A")</f>
        <v>N/A</v>
      </c>
      <c r="U501" s="161" t="str">
        <f t="shared" si="68"/>
        <v>N/A</v>
      </c>
      <c r="V501" s="162" t="str">
        <f t="shared" si="69"/>
        <v>N/A</v>
      </c>
      <c r="W501" s="156" t="e">
        <f>VLOOKUP($E501,'Calc 1 - Scaling (Ins,Bank)'!$A:$W,20,FALSE)</f>
        <v>#N/A</v>
      </c>
      <c r="X501" s="160" t="str">
        <f>IFERROR(VLOOKUP($E501,'Calc 1 - Scaling (Ins,Bank)'!$A:$W,21+IF(W501="Revenue",1,IF(W501="Carrying Value",2,0)),FALSE),"N/A")</f>
        <v>N/A</v>
      </c>
      <c r="Y501" s="161" t="str">
        <f t="shared" si="70"/>
        <v>N/A</v>
      </c>
      <c r="Z501" s="162" t="str">
        <f t="shared" si="71"/>
        <v>N/A</v>
      </c>
      <c r="AP501" s="3"/>
    </row>
    <row r="502" spans="1:42" x14ac:dyDescent="0.2">
      <c r="A502" s="68">
        <f t="shared" si="63"/>
        <v>445</v>
      </c>
      <c r="B502" s="154">
        <f>'Input 2 - Inventory'!C452</f>
        <v>0</v>
      </c>
      <c r="C502" s="155">
        <f>'Input 2 - Inventory'!E452</f>
        <v>0</v>
      </c>
      <c r="D502" s="155" t="str">
        <f>IF(OR(LEFT(E502,5)= "Asset",LEFT(E502,5)="Other"),"N/A",'Input 1 - Schedule 1'!B454 &amp; " (Ins/Bank)")</f>
        <v xml:space="preserve"> (Ins/Bank)</v>
      </c>
      <c r="E502" s="156">
        <f>'Input 2 - Inventory'!F452</f>
        <v>0</v>
      </c>
      <c r="F502" s="157">
        <f>'Input 1 - Schedule 1'!AH454</f>
        <v>0</v>
      </c>
      <c r="G502" s="157">
        <f>'Input 2 - Inventory'!R452</f>
        <v>0</v>
      </c>
      <c r="H502" s="157">
        <f>'Input 2 - Inventory'!AG452</f>
        <v>0</v>
      </c>
      <c r="I502" s="158">
        <f>'Input 2 - Inventory'!L452</f>
        <v>0</v>
      </c>
      <c r="J502" s="159">
        <f>'Input 2 - Inventory'!AA452</f>
        <v>0</v>
      </c>
      <c r="K502" s="156" t="e">
        <f>VLOOKUP($E502,'Calc 1 - Scaling (Ins,Bank)'!$A:$W,8,FALSE)</f>
        <v>#N/A</v>
      </c>
      <c r="L502" s="160" t="str">
        <f>IFERROR(VLOOKUP($E502,'Calc 1 - Scaling (Ins,Bank)'!$A:$W,9+IF($K502="Revenue",1,IF(K502="Carrying Value",2,0)),FALSE),"N/A")</f>
        <v>N/A</v>
      </c>
      <c r="M502" s="161" t="str">
        <f t="shared" si="64"/>
        <v>N/A</v>
      </c>
      <c r="N502" s="162" t="str">
        <f t="shared" si="65"/>
        <v>N/A</v>
      </c>
      <c r="O502" s="156" t="e">
        <f>VLOOKUP($E502,'Calc 1 - Scaling (Ins,Bank)'!$A:$W,12,FALSE)</f>
        <v>#N/A</v>
      </c>
      <c r="P502" s="160" t="str">
        <f>IFERROR(VLOOKUP($E502,'Calc 1 - Scaling (Ins,Bank)'!$A:$W,13+IF(O502="Revenue",1,IF(O502="Carrying Value",2,0)),FALSE),"N/A")</f>
        <v>N/A</v>
      </c>
      <c r="Q502" s="161" t="str">
        <f t="shared" si="66"/>
        <v>N/A</v>
      </c>
      <c r="R502" s="162" t="str">
        <f t="shared" si="67"/>
        <v>N/A</v>
      </c>
      <c r="S502" s="156" t="e">
        <f>VLOOKUP($E502,'Calc 1 - Scaling (Ins,Bank)'!$A:$W,16,FALSE)</f>
        <v>#N/A</v>
      </c>
      <c r="T502" s="160" t="str">
        <f>IFERROR(VLOOKUP($E502,'Calc 1 - Scaling (Ins,Bank)'!$A:$W,17+IF(S502="Revenue",1,IF(S502="Carrying Value",2,0)),FALSE),"N/A")</f>
        <v>N/A</v>
      </c>
      <c r="U502" s="161" t="str">
        <f t="shared" si="68"/>
        <v>N/A</v>
      </c>
      <c r="V502" s="162" t="str">
        <f t="shared" si="69"/>
        <v>N/A</v>
      </c>
      <c r="W502" s="156" t="e">
        <f>VLOOKUP($E502,'Calc 1 - Scaling (Ins,Bank)'!$A:$W,20,FALSE)</f>
        <v>#N/A</v>
      </c>
      <c r="X502" s="160" t="str">
        <f>IFERROR(VLOOKUP($E502,'Calc 1 - Scaling (Ins,Bank)'!$A:$W,21+IF(W502="Revenue",1,IF(W502="Carrying Value",2,0)),FALSE),"N/A")</f>
        <v>N/A</v>
      </c>
      <c r="Y502" s="161" t="str">
        <f t="shared" si="70"/>
        <v>N/A</v>
      </c>
      <c r="Z502" s="162" t="str">
        <f t="shared" si="71"/>
        <v>N/A</v>
      </c>
      <c r="AP502" s="3"/>
    </row>
    <row r="503" spans="1:42" x14ac:dyDescent="0.2">
      <c r="A503" s="68">
        <f t="shared" si="63"/>
        <v>446</v>
      </c>
      <c r="B503" s="154">
        <f>'Input 2 - Inventory'!C453</f>
        <v>0</v>
      </c>
      <c r="C503" s="155">
        <f>'Input 2 - Inventory'!E453</f>
        <v>0</v>
      </c>
      <c r="D503" s="155" t="str">
        <f>IF(OR(LEFT(E503,5)= "Asset",LEFT(E503,5)="Other"),"N/A",'Input 1 - Schedule 1'!B455 &amp; " (Ins/Bank)")</f>
        <v xml:space="preserve"> (Ins/Bank)</v>
      </c>
      <c r="E503" s="156">
        <f>'Input 2 - Inventory'!F453</f>
        <v>0</v>
      </c>
      <c r="F503" s="157">
        <f>'Input 1 - Schedule 1'!AH455</f>
        <v>0</v>
      </c>
      <c r="G503" s="157">
        <f>'Input 2 - Inventory'!R453</f>
        <v>0</v>
      </c>
      <c r="H503" s="157">
        <f>'Input 2 - Inventory'!AG453</f>
        <v>0</v>
      </c>
      <c r="I503" s="158">
        <f>'Input 2 - Inventory'!L453</f>
        <v>0</v>
      </c>
      <c r="J503" s="159">
        <f>'Input 2 - Inventory'!AA453</f>
        <v>0</v>
      </c>
      <c r="K503" s="156" t="e">
        <f>VLOOKUP($E503,'Calc 1 - Scaling (Ins,Bank)'!$A:$W,8,FALSE)</f>
        <v>#N/A</v>
      </c>
      <c r="L503" s="160" t="str">
        <f>IFERROR(VLOOKUP($E503,'Calc 1 - Scaling (Ins,Bank)'!$A:$W,9+IF($K503="Revenue",1,IF(K503="Carrying Value",2,0)),FALSE),"N/A")</f>
        <v>N/A</v>
      </c>
      <c r="M503" s="161" t="str">
        <f t="shared" si="64"/>
        <v>N/A</v>
      </c>
      <c r="N503" s="162" t="str">
        <f t="shared" si="65"/>
        <v>N/A</v>
      </c>
      <c r="O503" s="156" t="e">
        <f>VLOOKUP($E503,'Calc 1 - Scaling (Ins,Bank)'!$A:$W,12,FALSE)</f>
        <v>#N/A</v>
      </c>
      <c r="P503" s="160" t="str">
        <f>IFERROR(VLOOKUP($E503,'Calc 1 - Scaling (Ins,Bank)'!$A:$W,13+IF(O503="Revenue",1,IF(O503="Carrying Value",2,0)),FALSE),"N/A")</f>
        <v>N/A</v>
      </c>
      <c r="Q503" s="161" t="str">
        <f t="shared" si="66"/>
        <v>N/A</v>
      </c>
      <c r="R503" s="162" t="str">
        <f t="shared" si="67"/>
        <v>N/A</v>
      </c>
      <c r="S503" s="156" t="e">
        <f>VLOOKUP($E503,'Calc 1 - Scaling (Ins,Bank)'!$A:$W,16,FALSE)</f>
        <v>#N/A</v>
      </c>
      <c r="T503" s="160" t="str">
        <f>IFERROR(VLOOKUP($E503,'Calc 1 - Scaling (Ins,Bank)'!$A:$W,17+IF(S503="Revenue",1,IF(S503="Carrying Value",2,0)),FALSE),"N/A")</f>
        <v>N/A</v>
      </c>
      <c r="U503" s="161" t="str">
        <f t="shared" si="68"/>
        <v>N/A</v>
      </c>
      <c r="V503" s="162" t="str">
        <f t="shared" si="69"/>
        <v>N/A</v>
      </c>
      <c r="W503" s="156" t="e">
        <f>VLOOKUP($E503,'Calc 1 - Scaling (Ins,Bank)'!$A:$W,20,FALSE)</f>
        <v>#N/A</v>
      </c>
      <c r="X503" s="160" t="str">
        <f>IFERROR(VLOOKUP($E503,'Calc 1 - Scaling (Ins,Bank)'!$A:$W,21+IF(W503="Revenue",1,IF(W503="Carrying Value",2,0)),FALSE),"N/A")</f>
        <v>N/A</v>
      </c>
      <c r="Y503" s="161" t="str">
        <f t="shared" si="70"/>
        <v>N/A</v>
      </c>
      <c r="Z503" s="162" t="str">
        <f t="shared" si="71"/>
        <v>N/A</v>
      </c>
      <c r="AP503" s="3"/>
    </row>
    <row r="504" spans="1:42" x14ac:dyDescent="0.2">
      <c r="A504" s="68">
        <f t="shared" si="63"/>
        <v>447</v>
      </c>
      <c r="B504" s="154">
        <f>'Input 2 - Inventory'!C454</f>
        <v>0</v>
      </c>
      <c r="C504" s="155">
        <f>'Input 2 - Inventory'!E454</f>
        <v>0</v>
      </c>
      <c r="D504" s="155" t="str">
        <f>IF(OR(LEFT(E504,5)= "Asset",LEFT(E504,5)="Other"),"N/A",'Input 1 - Schedule 1'!B456 &amp; " (Ins/Bank)")</f>
        <v xml:space="preserve"> (Ins/Bank)</v>
      </c>
      <c r="E504" s="156">
        <f>'Input 2 - Inventory'!F454</f>
        <v>0</v>
      </c>
      <c r="F504" s="157">
        <f>'Input 1 - Schedule 1'!AH456</f>
        <v>0</v>
      </c>
      <c r="G504" s="157">
        <f>'Input 2 - Inventory'!R454</f>
        <v>0</v>
      </c>
      <c r="H504" s="157">
        <f>'Input 2 - Inventory'!AG454</f>
        <v>0</v>
      </c>
      <c r="I504" s="158">
        <f>'Input 2 - Inventory'!L454</f>
        <v>0</v>
      </c>
      <c r="J504" s="159">
        <f>'Input 2 - Inventory'!AA454</f>
        <v>0</v>
      </c>
      <c r="K504" s="156" t="e">
        <f>VLOOKUP($E504,'Calc 1 - Scaling (Ins,Bank)'!$A:$W,8,FALSE)</f>
        <v>#N/A</v>
      </c>
      <c r="L504" s="160" t="str">
        <f>IFERROR(VLOOKUP($E504,'Calc 1 - Scaling (Ins,Bank)'!$A:$W,9+IF($K504="Revenue",1,IF(K504="Carrying Value",2,0)),FALSE),"N/A")</f>
        <v>N/A</v>
      </c>
      <c r="M504" s="161" t="str">
        <f t="shared" si="64"/>
        <v>N/A</v>
      </c>
      <c r="N504" s="162" t="str">
        <f t="shared" si="65"/>
        <v>N/A</v>
      </c>
      <c r="O504" s="156" t="e">
        <f>VLOOKUP($E504,'Calc 1 - Scaling (Ins,Bank)'!$A:$W,12,FALSE)</f>
        <v>#N/A</v>
      </c>
      <c r="P504" s="160" t="str">
        <f>IFERROR(VLOOKUP($E504,'Calc 1 - Scaling (Ins,Bank)'!$A:$W,13+IF(O504="Revenue",1,IF(O504="Carrying Value",2,0)),FALSE),"N/A")</f>
        <v>N/A</v>
      </c>
      <c r="Q504" s="161" t="str">
        <f t="shared" si="66"/>
        <v>N/A</v>
      </c>
      <c r="R504" s="162" t="str">
        <f t="shared" si="67"/>
        <v>N/A</v>
      </c>
      <c r="S504" s="156" t="e">
        <f>VLOOKUP($E504,'Calc 1 - Scaling (Ins,Bank)'!$A:$W,16,FALSE)</f>
        <v>#N/A</v>
      </c>
      <c r="T504" s="160" t="str">
        <f>IFERROR(VLOOKUP($E504,'Calc 1 - Scaling (Ins,Bank)'!$A:$W,17+IF(S504="Revenue",1,IF(S504="Carrying Value",2,0)),FALSE),"N/A")</f>
        <v>N/A</v>
      </c>
      <c r="U504" s="161" t="str">
        <f t="shared" si="68"/>
        <v>N/A</v>
      </c>
      <c r="V504" s="162" t="str">
        <f t="shared" si="69"/>
        <v>N/A</v>
      </c>
      <c r="W504" s="156" t="e">
        <f>VLOOKUP($E504,'Calc 1 - Scaling (Ins,Bank)'!$A:$W,20,FALSE)</f>
        <v>#N/A</v>
      </c>
      <c r="X504" s="160" t="str">
        <f>IFERROR(VLOOKUP($E504,'Calc 1 - Scaling (Ins,Bank)'!$A:$W,21+IF(W504="Revenue",1,IF(W504="Carrying Value",2,0)),FALSE),"N/A")</f>
        <v>N/A</v>
      </c>
      <c r="Y504" s="161" t="str">
        <f t="shared" si="70"/>
        <v>N/A</v>
      </c>
      <c r="Z504" s="162" t="str">
        <f t="shared" si="71"/>
        <v>N/A</v>
      </c>
      <c r="AP504" s="3"/>
    </row>
    <row r="505" spans="1:42" x14ac:dyDescent="0.2">
      <c r="A505" s="68">
        <f t="shared" si="63"/>
        <v>448</v>
      </c>
      <c r="B505" s="154">
        <f>'Input 2 - Inventory'!C455</f>
        <v>0</v>
      </c>
      <c r="C505" s="155">
        <f>'Input 2 - Inventory'!E455</f>
        <v>0</v>
      </c>
      <c r="D505" s="155" t="str">
        <f>IF(OR(LEFT(E505,5)= "Asset",LEFT(E505,5)="Other"),"N/A",'Input 1 - Schedule 1'!B457 &amp; " (Ins/Bank)")</f>
        <v xml:space="preserve"> (Ins/Bank)</v>
      </c>
      <c r="E505" s="156">
        <f>'Input 2 - Inventory'!F455</f>
        <v>0</v>
      </c>
      <c r="F505" s="157">
        <f>'Input 1 - Schedule 1'!AH457</f>
        <v>0</v>
      </c>
      <c r="G505" s="157">
        <f>'Input 2 - Inventory'!R455</f>
        <v>0</v>
      </c>
      <c r="H505" s="157">
        <f>'Input 2 - Inventory'!AG455</f>
        <v>0</v>
      </c>
      <c r="I505" s="158">
        <f>'Input 2 - Inventory'!L455</f>
        <v>0</v>
      </c>
      <c r="J505" s="159">
        <f>'Input 2 - Inventory'!AA455</f>
        <v>0</v>
      </c>
      <c r="K505" s="156" t="e">
        <f>VLOOKUP($E505,'Calc 1 - Scaling (Ins,Bank)'!$A:$W,8,FALSE)</f>
        <v>#N/A</v>
      </c>
      <c r="L505" s="160" t="str">
        <f>IFERROR(VLOOKUP($E505,'Calc 1 - Scaling (Ins,Bank)'!$A:$W,9+IF($K505="Revenue",1,IF(K505="Carrying Value",2,0)),FALSE),"N/A")</f>
        <v>N/A</v>
      </c>
      <c r="M505" s="161" t="str">
        <f t="shared" si="64"/>
        <v>N/A</v>
      </c>
      <c r="N505" s="162" t="str">
        <f t="shared" si="65"/>
        <v>N/A</v>
      </c>
      <c r="O505" s="156" t="e">
        <f>VLOOKUP($E505,'Calc 1 - Scaling (Ins,Bank)'!$A:$W,12,FALSE)</f>
        <v>#N/A</v>
      </c>
      <c r="P505" s="160" t="str">
        <f>IFERROR(VLOOKUP($E505,'Calc 1 - Scaling (Ins,Bank)'!$A:$W,13+IF(O505="Revenue",1,IF(O505="Carrying Value",2,0)),FALSE),"N/A")</f>
        <v>N/A</v>
      </c>
      <c r="Q505" s="161" t="str">
        <f t="shared" si="66"/>
        <v>N/A</v>
      </c>
      <c r="R505" s="162" t="str">
        <f t="shared" si="67"/>
        <v>N/A</v>
      </c>
      <c r="S505" s="156" t="e">
        <f>VLOOKUP($E505,'Calc 1 - Scaling (Ins,Bank)'!$A:$W,16,FALSE)</f>
        <v>#N/A</v>
      </c>
      <c r="T505" s="160" t="str">
        <f>IFERROR(VLOOKUP($E505,'Calc 1 - Scaling (Ins,Bank)'!$A:$W,17+IF(S505="Revenue",1,IF(S505="Carrying Value",2,0)),FALSE),"N/A")</f>
        <v>N/A</v>
      </c>
      <c r="U505" s="161" t="str">
        <f t="shared" si="68"/>
        <v>N/A</v>
      </c>
      <c r="V505" s="162" t="str">
        <f t="shared" si="69"/>
        <v>N/A</v>
      </c>
      <c r="W505" s="156" t="e">
        <f>VLOOKUP($E505,'Calc 1 - Scaling (Ins,Bank)'!$A:$W,20,FALSE)</f>
        <v>#N/A</v>
      </c>
      <c r="X505" s="160" t="str">
        <f>IFERROR(VLOOKUP($E505,'Calc 1 - Scaling (Ins,Bank)'!$A:$W,21+IF(W505="Revenue",1,IF(W505="Carrying Value",2,0)),FALSE),"N/A")</f>
        <v>N/A</v>
      </c>
      <c r="Y505" s="161" t="str">
        <f t="shared" si="70"/>
        <v>N/A</v>
      </c>
      <c r="Z505" s="162" t="str">
        <f t="shared" si="71"/>
        <v>N/A</v>
      </c>
      <c r="AP505" s="3"/>
    </row>
    <row r="506" spans="1:42" x14ac:dyDescent="0.2">
      <c r="A506" s="68">
        <f t="shared" si="63"/>
        <v>449</v>
      </c>
      <c r="B506" s="154">
        <f>'Input 2 - Inventory'!C456</f>
        <v>0</v>
      </c>
      <c r="C506" s="155">
        <f>'Input 2 - Inventory'!E456</f>
        <v>0</v>
      </c>
      <c r="D506" s="155" t="str">
        <f>IF(OR(LEFT(E506,5)= "Asset",LEFT(E506,5)="Other"),"N/A",'Input 1 - Schedule 1'!B458 &amp; " (Ins/Bank)")</f>
        <v xml:space="preserve"> (Ins/Bank)</v>
      </c>
      <c r="E506" s="156">
        <f>'Input 2 - Inventory'!F456</f>
        <v>0</v>
      </c>
      <c r="F506" s="157">
        <f>'Input 1 - Schedule 1'!AH458</f>
        <v>0</v>
      </c>
      <c r="G506" s="157">
        <f>'Input 2 - Inventory'!R456</f>
        <v>0</v>
      </c>
      <c r="H506" s="157">
        <f>'Input 2 - Inventory'!AG456</f>
        <v>0</v>
      </c>
      <c r="I506" s="158">
        <f>'Input 2 - Inventory'!L456</f>
        <v>0</v>
      </c>
      <c r="J506" s="159">
        <f>'Input 2 - Inventory'!AA456</f>
        <v>0</v>
      </c>
      <c r="K506" s="156" t="e">
        <f>VLOOKUP($E506,'Calc 1 - Scaling (Ins,Bank)'!$A:$W,8,FALSE)</f>
        <v>#N/A</v>
      </c>
      <c r="L506" s="160" t="str">
        <f>IFERROR(VLOOKUP($E506,'Calc 1 - Scaling (Ins,Bank)'!$A:$W,9+IF($K506="Revenue",1,IF(K506="Carrying Value",2,0)),FALSE),"N/A")</f>
        <v>N/A</v>
      </c>
      <c r="M506" s="161" t="str">
        <f t="shared" si="64"/>
        <v>N/A</v>
      </c>
      <c r="N506" s="162" t="str">
        <f t="shared" si="65"/>
        <v>N/A</v>
      </c>
      <c r="O506" s="156" t="e">
        <f>VLOOKUP($E506,'Calc 1 - Scaling (Ins,Bank)'!$A:$W,12,FALSE)</f>
        <v>#N/A</v>
      </c>
      <c r="P506" s="160" t="str">
        <f>IFERROR(VLOOKUP($E506,'Calc 1 - Scaling (Ins,Bank)'!$A:$W,13+IF(O506="Revenue",1,IF(O506="Carrying Value",2,0)),FALSE),"N/A")</f>
        <v>N/A</v>
      </c>
      <c r="Q506" s="161" t="str">
        <f t="shared" si="66"/>
        <v>N/A</v>
      </c>
      <c r="R506" s="162" t="str">
        <f t="shared" si="67"/>
        <v>N/A</v>
      </c>
      <c r="S506" s="156" t="e">
        <f>VLOOKUP($E506,'Calc 1 - Scaling (Ins,Bank)'!$A:$W,16,FALSE)</f>
        <v>#N/A</v>
      </c>
      <c r="T506" s="160" t="str">
        <f>IFERROR(VLOOKUP($E506,'Calc 1 - Scaling (Ins,Bank)'!$A:$W,17+IF(S506="Revenue",1,IF(S506="Carrying Value",2,0)),FALSE),"N/A")</f>
        <v>N/A</v>
      </c>
      <c r="U506" s="161" t="str">
        <f t="shared" si="68"/>
        <v>N/A</v>
      </c>
      <c r="V506" s="162" t="str">
        <f t="shared" si="69"/>
        <v>N/A</v>
      </c>
      <c r="W506" s="156" t="e">
        <f>VLOOKUP($E506,'Calc 1 - Scaling (Ins,Bank)'!$A:$W,20,FALSE)</f>
        <v>#N/A</v>
      </c>
      <c r="X506" s="160" t="str">
        <f>IFERROR(VLOOKUP($E506,'Calc 1 - Scaling (Ins,Bank)'!$A:$W,21+IF(W506="Revenue",1,IF(W506="Carrying Value",2,0)),FALSE),"N/A")</f>
        <v>N/A</v>
      </c>
      <c r="Y506" s="161" t="str">
        <f t="shared" si="70"/>
        <v>N/A</v>
      </c>
      <c r="Z506" s="162" t="str">
        <f t="shared" si="71"/>
        <v>N/A</v>
      </c>
      <c r="AP506" s="3"/>
    </row>
    <row r="507" spans="1:42" x14ac:dyDescent="0.2">
      <c r="A507" s="68">
        <f t="shared" si="63"/>
        <v>450</v>
      </c>
      <c r="B507" s="154">
        <f>'Input 2 - Inventory'!C457</f>
        <v>0</v>
      </c>
      <c r="C507" s="155">
        <f>'Input 2 - Inventory'!E457</f>
        <v>0</v>
      </c>
      <c r="D507" s="155" t="str">
        <f>IF(OR(LEFT(E507,5)= "Asset",LEFT(E507,5)="Other"),"N/A",'Input 1 - Schedule 1'!B459 &amp; " (Ins/Bank)")</f>
        <v xml:space="preserve"> (Ins/Bank)</v>
      </c>
      <c r="E507" s="156">
        <f>'Input 2 - Inventory'!F457</f>
        <v>0</v>
      </c>
      <c r="F507" s="157">
        <f>'Input 1 - Schedule 1'!AH459</f>
        <v>0</v>
      </c>
      <c r="G507" s="157">
        <f>'Input 2 - Inventory'!R457</f>
        <v>0</v>
      </c>
      <c r="H507" s="157">
        <f>'Input 2 - Inventory'!AG457</f>
        <v>0</v>
      </c>
      <c r="I507" s="158">
        <f>'Input 2 - Inventory'!L457</f>
        <v>0</v>
      </c>
      <c r="J507" s="159">
        <f>'Input 2 - Inventory'!AA457</f>
        <v>0</v>
      </c>
      <c r="K507" s="156" t="e">
        <f>VLOOKUP($E507,'Calc 1 - Scaling (Ins,Bank)'!$A:$W,8,FALSE)</f>
        <v>#N/A</v>
      </c>
      <c r="L507" s="160" t="str">
        <f>IFERROR(VLOOKUP($E507,'Calc 1 - Scaling (Ins,Bank)'!$A:$W,9+IF($K507="Revenue",1,IF(K507="Carrying Value",2,0)),FALSE),"N/A")</f>
        <v>N/A</v>
      </c>
      <c r="M507" s="161" t="str">
        <f t="shared" si="64"/>
        <v>N/A</v>
      </c>
      <c r="N507" s="162" t="str">
        <f t="shared" si="65"/>
        <v>N/A</v>
      </c>
      <c r="O507" s="156" t="e">
        <f>VLOOKUP($E507,'Calc 1 - Scaling (Ins,Bank)'!$A:$W,12,FALSE)</f>
        <v>#N/A</v>
      </c>
      <c r="P507" s="160" t="str">
        <f>IFERROR(VLOOKUP($E507,'Calc 1 - Scaling (Ins,Bank)'!$A:$W,13+IF(O507="Revenue",1,IF(O507="Carrying Value",2,0)),FALSE),"N/A")</f>
        <v>N/A</v>
      </c>
      <c r="Q507" s="161" t="str">
        <f t="shared" si="66"/>
        <v>N/A</v>
      </c>
      <c r="R507" s="162" t="str">
        <f t="shared" si="67"/>
        <v>N/A</v>
      </c>
      <c r="S507" s="156" t="e">
        <f>VLOOKUP($E507,'Calc 1 - Scaling (Ins,Bank)'!$A:$W,16,FALSE)</f>
        <v>#N/A</v>
      </c>
      <c r="T507" s="160" t="str">
        <f>IFERROR(VLOOKUP($E507,'Calc 1 - Scaling (Ins,Bank)'!$A:$W,17+IF(S507="Revenue",1,IF(S507="Carrying Value",2,0)),FALSE),"N/A")</f>
        <v>N/A</v>
      </c>
      <c r="U507" s="161" t="str">
        <f t="shared" si="68"/>
        <v>N/A</v>
      </c>
      <c r="V507" s="162" t="str">
        <f t="shared" si="69"/>
        <v>N/A</v>
      </c>
      <c r="W507" s="156" t="e">
        <f>VLOOKUP($E507,'Calc 1 - Scaling (Ins,Bank)'!$A:$W,20,FALSE)</f>
        <v>#N/A</v>
      </c>
      <c r="X507" s="160" t="str">
        <f>IFERROR(VLOOKUP($E507,'Calc 1 - Scaling (Ins,Bank)'!$A:$W,21+IF(W507="Revenue",1,IF(W507="Carrying Value",2,0)),FALSE),"N/A")</f>
        <v>N/A</v>
      </c>
      <c r="Y507" s="161" t="str">
        <f t="shared" si="70"/>
        <v>N/A</v>
      </c>
      <c r="Z507" s="162" t="str">
        <f t="shared" si="71"/>
        <v>N/A</v>
      </c>
      <c r="AP507" s="3"/>
    </row>
    <row r="508" spans="1:42" x14ac:dyDescent="0.2">
      <c r="A508" s="68">
        <f t="shared" si="63"/>
        <v>451</v>
      </c>
      <c r="B508" s="154">
        <f>'Input 2 - Inventory'!C458</f>
        <v>0</v>
      </c>
      <c r="C508" s="155">
        <f>'Input 2 - Inventory'!E458</f>
        <v>0</v>
      </c>
      <c r="D508" s="155" t="str">
        <f>IF(OR(LEFT(E508,5)= "Asset",LEFT(E508,5)="Other"),"N/A",'Input 1 - Schedule 1'!B460 &amp; " (Ins/Bank)")</f>
        <v xml:space="preserve"> (Ins/Bank)</v>
      </c>
      <c r="E508" s="156">
        <f>'Input 2 - Inventory'!F458</f>
        <v>0</v>
      </c>
      <c r="F508" s="157">
        <f>'Input 1 - Schedule 1'!AH460</f>
        <v>0</v>
      </c>
      <c r="G508" s="157">
        <f>'Input 2 - Inventory'!R458</f>
        <v>0</v>
      </c>
      <c r="H508" s="157">
        <f>'Input 2 - Inventory'!AG458</f>
        <v>0</v>
      </c>
      <c r="I508" s="158">
        <f>'Input 2 - Inventory'!L458</f>
        <v>0</v>
      </c>
      <c r="J508" s="159">
        <f>'Input 2 - Inventory'!AA458</f>
        <v>0</v>
      </c>
      <c r="K508" s="156" t="e">
        <f>VLOOKUP($E508,'Calc 1 - Scaling (Ins,Bank)'!$A:$W,8,FALSE)</f>
        <v>#N/A</v>
      </c>
      <c r="L508" s="160" t="str">
        <f>IFERROR(VLOOKUP($E508,'Calc 1 - Scaling (Ins,Bank)'!$A:$W,9+IF($K508="Revenue",1,IF(K508="Carrying Value",2,0)),FALSE),"N/A")</f>
        <v>N/A</v>
      </c>
      <c r="M508" s="161" t="str">
        <f t="shared" si="64"/>
        <v>N/A</v>
      </c>
      <c r="N508" s="162" t="str">
        <f t="shared" si="65"/>
        <v>N/A</v>
      </c>
      <c r="O508" s="156" t="e">
        <f>VLOOKUP($E508,'Calc 1 - Scaling (Ins,Bank)'!$A:$W,12,FALSE)</f>
        <v>#N/A</v>
      </c>
      <c r="P508" s="160" t="str">
        <f>IFERROR(VLOOKUP($E508,'Calc 1 - Scaling (Ins,Bank)'!$A:$W,13+IF(O508="Revenue",1,IF(O508="Carrying Value",2,0)),FALSE),"N/A")</f>
        <v>N/A</v>
      </c>
      <c r="Q508" s="161" t="str">
        <f t="shared" si="66"/>
        <v>N/A</v>
      </c>
      <c r="R508" s="162" t="str">
        <f t="shared" si="67"/>
        <v>N/A</v>
      </c>
      <c r="S508" s="156" t="e">
        <f>VLOOKUP($E508,'Calc 1 - Scaling (Ins,Bank)'!$A:$W,16,FALSE)</f>
        <v>#N/A</v>
      </c>
      <c r="T508" s="160" t="str">
        <f>IFERROR(VLOOKUP($E508,'Calc 1 - Scaling (Ins,Bank)'!$A:$W,17+IF(S508="Revenue",1,IF(S508="Carrying Value",2,0)),FALSE),"N/A")</f>
        <v>N/A</v>
      </c>
      <c r="U508" s="161" t="str">
        <f t="shared" si="68"/>
        <v>N/A</v>
      </c>
      <c r="V508" s="162" t="str">
        <f t="shared" si="69"/>
        <v>N/A</v>
      </c>
      <c r="W508" s="156" t="e">
        <f>VLOOKUP($E508,'Calc 1 - Scaling (Ins,Bank)'!$A:$W,20,FALSE)</f>
        <v>#N/A</v>
      </c>
      <c r="X508" s="160" t="str">
        <f>IFERROR(VLOOKUP($E508,'Calc 1 - Scaling (Ins,Bank)'!$A:$W,21+IF(W508="Revenue",1,IF(W508="Carrying Value",2,0)),FALSE),"N/A")</f>
        <v>N/A</v>
      </c>
      <c r="Y508" s="161" t="str">
        <f t="shared" si="70"/>
        <v>N/A</v>
      </c>
      <c r="Z508" s="162" t="str">
        <f t="shared" si="71"/>
        <v>N/A</v>
      </c>
      <c r="AP508" s="3"/>
    </row>
    <row r="509" spans="1:42" x14ac:dyDescent="0.2">
      <c r="A509" s="68">
        <f t="shared" si="63"/>
        <v>452</v>
      </c>
      <c r="B509" s="154">
        <f>'Input 2 - Inventory'!C459</f>
        <v>0</v>
      </c>
      <c r="C509" s="155">
        <f>'Input 2 - Inventory'!E459</f>
        <v>0</v>
      </c>
      <c r="D509" s="155" t="str">
        <f>IF(OR(LEFT(E509,5)= "Asset",LEFT(E509,5)="Other"),"N/A",'Input 1 - Schedule 1'!B461 &amp; " (Ins/Bank)")</f>
        <v xml:space="preserve"> (Ins/Bank)</v>
      </c>
      <c r="E509" s="156">
        <f>'Input 2 - Inventory'!F459</f>
        <v>0</v>
      </c>
      <c r="F509" s="157">
        <f>'Input 1 - Schedule 1'!AH461</f>
        <v>0</v>
      </c>
      <c r="G509" s="157">
        <f>'Input 2 - Inventory'!R459</f>
        <v>0</v>
      </c>
      <c r="H509" s="157">
        <f>'Input 2 - Inventory'!AG459</f>
        <v>0</v>
      </c>
      <c r="I509" s="158">
        <f>'Input 2 - Inventory'!L459</f>
        <v>0</v>
      </c>
      <c r="J509" s="159">
        <f>'Input 2 - Inventory'!AA459</f>
        <v>0</v>
      </c>
      <c r="K509" s="156" t="e">
        <f>VLOOKUP($E509,'Calc 1 - Scaling (Ins,Bank)'!$A:$W,8,FALSE)</f>
        <v>#N/A</v>
      </c>
      <c r="L509" s="160" t="str">
        <f>IFERROR(VLOOKUP($E509,'Calc 1 - Scaling (Ins,Bank)'!$A:$W,9+IF($K509="Revenue",1,IF(K509="Carrying Value",2,0)),FALSE),"N/A")</f>
        <v>N/A</v>
      </c>
      <c r="M509" s="161" t="str">
        <f t="shared" si="64"/>
        <v>N/A</v>
      </c>
      <c r="N509" s="162" t="str">
        <f t="shared" si="65"/>
        <v>N/A</v>
      </c>
      <c r="O509" s="156" t="e">
        <f>VLOOKUP($E509,'Calc 1 - Scaling (Ins,Bank)'!$A:$W,12,FALSE)</f>
        <v>#N/A</v>
      </c>
      <c r="P509" s="160" t="str">
        <f>IFERROR(VLOOKUP($E509,'Calc 1 - Scaling (Ins,Bank)'!$A:$W,13+IF(O509="Revenue",1,IF(O509="Carrying Value",2,0)),FALSE),"N/A")</f>
        <v>N/A</v>
      </c>
      <c r="Q509" s="161" t="str">
        <f t="shared" si="66"/>
        <v>N/A</v>
      </c>
      <c r="R509" s="162" t="str">
        <f t="shared" si="67"/>
        <v>N/A</v>
      </c>
      <c r="S509" s="156" t="e">
        <f>VLOOKUP($E509,'Calc 1 - Scaling (Ins,Bank)'!$A:$W,16,FALSE)</f>
        <v>#N/A</v>
      </c>
      <c r="T509" s="160" t="str">
        <f>IFERROR(VLOOKUP($E509,'Calc 1 - Scaling (Ins,Bank)'!$A:$W,17+IF(S509="Revenue",1,IF(S509="Carrying Value",2,0)),FALSE),"N/A")</f>
        <v>N/A</v>
      </c>
      <c r="U509" s="161" t="str">
        <f t="shared" si="68"/>
        <v>N/A</v>
      </c>
      <c r="V509" s="162" t="str">
        <f t="shared" si="69"/>
        <v>N/A</v>
      </c>
      <c r="W509" s="156" t="e">
        <f>VLOOKUP($E509,'Calc 1 - Scaling (Ins,Bank)'!$A:$W,20,FALSE)</f>
        <v>#N/A</v>
      </c>
      <c r="X509" s="160" t="str">
        <f>IFERROR(VLOOKUP($E509,'Calc 1 - Scaling (Ins,Bank)'!$A:$W,21+IF(W509="Revenue",1,IF(W509="Carrying Value",2,0)),FALSE),"N/A")</f>
        <v>N/A</v>
      </c>
      <c r="Y509" s="161" t="str">
        <f t="shared" si="70"/>
        <v>N/A</v>
      </c>
      <c r="Z509" s="162" t="str">
        <f t="shared" si="71"/>
        <v>N/A</v>
      </c>
      <c r="AP509" s="3"/>
    </row>
    <row r="510" spans="1:42" x14ac:dyDescent="0.2">
      <c r="A510" s="68">
        <f t="shared" ref="A510:A573" si="72">A509+1</f>
        <v>453</v>
      </c>
      <c r="B510" s="154">
        <f>'Input 2 - Inventory'!C460</f>
        <v>0</v>
      </c>
      <c r="C510" s="155">
        <f>'Input 2 - Inventory'!E460</f>
        <v>0</v>
      </c>
      <c r="D510" s="155" t="str">
        <f>IF(OR(LEFT(E510,5)= "Asset",LEFT(E510,5)="Other"),"N/A",'Input 1 - Schedule 1'!B462 &amp; " (Ins/Bank)")</f>
        <v xml:space="preserve"> (Ins/Bank)</v>
      </c>
      <c r="E510" s="156">
        <f>'Input 2 - Inventory'!F460</f>
        <v>0</v>
      </c>
      <c r="F510" s="157">
        <f>'Input 1 - Schedule 1'!AH462</f>
        <v>0</v>
      </c>
      <c r="G510" s="157">
        <f>'Input 2 - Inventory'!R460</f>
        <v>0</v>
      </c>
      <c r="H510" s="157">
        <f>'Input 2 - Inventory'!AG460</f>
        <v>0</v>
      </c>
      <c r="I510" s="158">
        <f>'Input 2 - Inventory'!L460</f>
        <v>0</v>
      </c>
      <c r="J510" s="159">
        <f>'Input 2 - Inventory'!AA460</f>
        <v>0</v>
      </c>
      <c r="K510" s="156" t="e">
        <f>VLOOKUP($E510,'Calc 1 - Scaling (Ins,Bank)'!$A:$W,8,FALSE)</f>
        <v>#N/A</v>
      </c>
      <c r="L510" s="160" t="str">
        <f>IFERROR(VLOOKUP($E510,'Calc 1 - Scaling (Ins,Bank)'!$A:$W,9+IF($K510="Revenue",1,IF(K510="Carrying Value",2,0)),FALSE),"N/A")</f>
        <v>N/A</v>
      </c>
      <c r="M510" s="161" t="str">
        <f t="shared" ref="M510:M573" si="73">IF(L510="N/A","N/A",MAX(0,IF(OR(K510="XS Scalar",K510="Pure Scalar"),$H510*L510,IF(K510="Carrying Value",L510*$G510,$F510*L510))))</f>
        <v>N/A</v>
      </c>
      <c r="N510" s="162" t="str">
        <f t="shared" ref="N510:N573" si="74">IF(L510="N/A","N/A",IF(K510="XS Scalar",$G510-($H510-$M510),$G510))</f>
        <v>N/A</v>
      </c>
      <c r="O510" s="156" t="e">
        <f>VLOOKUP($E510,'Calc 1 - Scaling (Ins,Bank)'!$A:$W,12,FALSE)</f>
        <v>#N/A</v>
      </c>
      <c r="P510" s="160" t="str">
        <f>IFERROR(VLOOKUP($E510,'Calc 1 - Scaling (Ins,Bank)'!$A:$W,13+IF(O510="Revenue",1,IF(O510="Carrying Value",2,0)),FALSE),"N/A")</f>
        <v>N/A</v>
      </c>
      <c r="Q510" s="161" t="str">
        <f t="shared" ref="Q510:Q573" si="75">IF(P510="N/A","N/A",MAX(0,IF(OR(O510="XS Scalar",O510="Pure Scalar"),$H510*P510,IF(O510="Carrying Value",P510*$G510,$F510*P510))))</f>
        <v>N/A</v>
      </c>
      <c r="R510" s="162" t="str">
        <f t="shared" ref="R510:R573" si="76">IF(P510="N/A","N/A",IF(O510="XS Scalar",$G510-($H510-$M510),$G510))</f>
        <v>N/A</v>
      </c>
      <c r="S510" s="156" t="e">
        <f>VLOOKUP($E510,'Calc 1 - Scaling (Ins,Bank)'!$A:$W,16,FALSE)</f>
        <v>#N/A</v>
      </c>
      <c r="T510" s="160" t="str">
        <f>IFERROR(VLOOKUP($E510,'Calc 1 - Scaling (Ins,Bank)'!$A:$W,17+IF(S510="Revenue",1,IF(S510="Carrying Value",2,0)),FALSE),"N/A")</f>
        <v>N/A</v>
      </c>
      <c r="U510" s="161" t="str">
        <f t="shared" ref="U510:U573" si="77">IF(T510="N/A","N/A",MAX(0,IF(OR(S510="XS Scalar",S510="Pure Scalar"),$H510*T510,IF(S510="Carrying Value",T510*$G510,$F510*T510))))</f>
        <v>N/A</v>
      </c>
      <c r="V510" s="162" t="str">
        <f t="shared" ref="V510:V573" si="78">IF(T510="N/A","N/A",IF(S510="XS Scalar",$G510-($H510-$M510),$G510))</f>
        <v>N/A</v>
      </c>
      <c r="W510" s="156" t="e">
        <f>VLOOKUP($E510,'Calc 1 - Scaling (Ins,Bank)'!$A:$W,20,FALSE)</f>
        <v>#N/A</v>
      </c>
      <c r="X510" s="160" t="str">
        <f>IFERROR(VLOOKUP($E510,'Calc 1 - Scaling (Ins,Bank)'!$A:$W,21+IF(W510="Revenue",1,IF(W510="Carrying Value",2,0)),FALSE),"N/A")</f>
        <v>N/A</v>
      </c>
      <c r="Y510" s="161" t="str">
        <f t="shared" ref="Y510:Y573" si="79">IF(X510="N/A","N/A",MAX(0,IF(OR(W510="XS Scalar",W510="Pure Scalar"),$H510*X510,IF(W510="Carrying Value",X510*$G510,$F510*X510))))</f>
        <v>N/A</v>
      </c>
      <c r="Z510" s="162" t="str">
        <f t="shared" ref="Z510:Z573" si="80">IF(X510="N/A","N/A",IF(W510="XS Scalar",$G510-($H510-$M510),$G510))</f>
        <v>N/A</v>
      </c>
      <c r="AP510" s="3"/>
    </row>
    <row r="511" spans="1:42" x14ac:dyDescent="0.2">
      <c r="A511" s="68">
        <f t="shared" si="72"/>
        <v>454</v>
      </c>
      <c r="B511" s="154">
        <f>'Input 2 - Inventory'!C461</f>
        <v>0</v>
      </c>
      <c r="C511" s="155">
        <f>'Input 2 - Inventory'!E461</f>
        <v>0</v>
      </c>
      <c r="D511" s="155" t="str">
        <f>IF(OR(LEFT(E511,5)= "Asset",LEFT(E511,5)="Other"),"N/A",'Input 1 - Schedule 1'!B463 &amp; " (Ins/Bank)")</f>
        <v xml:space="preserve"> (Ins/Bank)</v>
      </c>
      <c r="E511" s="156">
        <f>'Input 2 - Inventory'!F461</f>
        <v>0</v>
      </c>
      <c r="F511" s="157">
        <f>'Input 1 - Schedule 1'!AH463</f>
        <v>0</v>
      </c>
      <c r="G511" s="157">
        <f>'Input 2 - Inventory'!R461</f>
        <v>0</v>
      </c>
      <c r="H511" s="157">
        <f>'Input 2 - Inventory'!AG461</f>
        <v>0</v>
      </c>
      <c r="I511" s="158">
        <f>'Input 2 - Inventory'!L461</f>
        <v>0</v>
      </c>
      <c r="J511" s="159">
        <f>'Input 2 - Inventory'!AA461</f>
        <v>0</v>
      </c>
      <c r="K511" s="156" t="e">
        <f>VLOOKUP($E511,'Calc 1 - Scaling (Ins,Bank)'!$A:$W,8,FALSE)</f>
        <v>#N/A</v>
      </c>
      <c r="L511" s="160" t="str">
        <f>IFERROR(VLOOKUP($E511,'Calc 1 - Scaling (Ins,Bank)'!$A:$W,9+IF($K511="Revenue",1,IF(K511="Carrying Value",2,0)),FALSE),"N/A")</f>
        <v>N/A</v>
      </c>
      <c r="M511" s="161" t="str">
        <f t="shared" si="73"/>
        <v>N/A</v>
      </c>
      <c r="N511" s="162" t="str">
        <f t="shared" si="74"/>
        <v>N/A</v>
      </c>
      <c r="O511" s="156" t="e">
        <f>VLOOKUP($E511,'Calc 1 - Scaling (Ins,Bank)'!$A:$W,12,FALSE)</f>
        <v>#N/A</v>
      </c>
      <c r="P511" s="160" t="str">
        <f>IFERROR(VLOOKUP($E511,'Calc 1 - Scaling (Ins,Bank)'!$A:$W,13+IF(O511="Revenue",1,IF(O511="Carrying Value",2,0)),FALSE),"N/A")</f>
        <v>N/A</v>
      </c>
      <c r="Q511" s="161" t="str">
        <f t="shared" si="75"/>
        <v>N/A</v>
      </c>
      <c r="R511" s="162" t="str">
        <f t="shared" si="76"/>
        <v>N/A</v>
      </c>
      <c r="S511" s="156" t="e">
        <f>VLOOKUP($E511,'Calc 1 - Scaling (Ins,Bank)'!$A:$W,16,FALSE)</f>
        <v>#N/A</v>
      </c>
      <c r="T511" s="160" t="str">
        <f>IFERROR(VLOOKUP($E511,'Calc 1 - Scaling (Ins,Bank)'!$A:$W,17+IF(S511="Revenue",1,IF(S511="Carrying Value",2,0)),FALSE),"N/A")</f>
        <v>N/A</v>
      </c>
      <c r="U511" s="161" t="str">
        <f t="shared" si="77"/>
        <v>N/A</v>
      </c>
      <c r="V511" s="162" t="str">
        <f t="shared" si="78"/>
        <v>N/A</v>
      </c>
      <c r="W511" s="156" t="e">
        <f>VLOOKUP($E511,'Calc 1 - Scaling (Ins,Bank)'!$A:$W,20,FALSE)</f>
        <v>#N/A</v>
      </c>
      <c r="X511" s="160" t="str">
        <f>IFERROR(VLOOKUP($E511,'Calc 1 - Scaling (Ins,Bank)'!$A:$W,21+IF(W511="Revenue",1,IF(W511="Carrying Value",2,0)),FALSE),"N/A")</f>
        <v>N/A</v>
      </c>
      <c r="Y511" s="161" t="str">
        <f t="shared" si="79"/>
        <v>N/A</v>
      </c>
      <c r="Z511" s="162" t="str">
        <f t="shared" si="80"/>
        <v>N/A</v>
      </c>
      <c r="AP511" s="3"/>
    </row>
    <row r="512" spans="1:42" x14ac:dyDescent="0.2">
      <c r="A512" s="68">
        <f t="shared" si="72"/>
        <v>455</v>
      </c>
      <c r="B512" s="154">
        <f>'Input 2 - Inventory'!C462</f>
        <v>0</v>
      </c>
      <c r="C512" s="155">
        <f>'Input 2 - Inventory'!E462</f>
        <v>0</v>
      </c>
      <c r="D512" s="155" t="str">
        <f>IF(OR(LEFT(E512,5)= "Asset",LEFT(E512,5)="Other"),"N/A",'Input 1 - Schedule 1'!B464 &amp; " (Ins/Bank)")</f>
        <v xml:space="preserve"> (Ins/Bank)</v>
      </c>
      <c r="E512" s="156">
        <f>'Input 2 - Inventory'!F462</f>
        <v>0</v>
      </c>
      <c r="F512" s="157">
        <f>'Input 1 - Schedule 1'!AH464</f>
        <v>0</v>
      </c>
      <c r="G512" s="157">
        <f>'Input 2 - Inventory'!R462</f>
        <v>0</v>
      </c>
      <c r="H512" s="157">
        <f>'Input 2 - Inventory'!AG462</f>
        <v>0</v>
      </c>
      <c r="I512" s="158">
        <f>'Input 2 - Inventory'!L462</f>
        <v>0</v>
      </c>
      <c r="J512" s="159">
        <f>'Input 2 - Inventory'!AA462</f>
        <v>0</v>
      </c>
      <c r="K512" s="156" t="e">
        <f>VLOOKUP($E512,'Calc 1 - Scaling (Ins,Bank)'!$A:$W,8,FALSE)</f>
        <v>#N/A</v>
      </c>
      <c r="L512" s="160" t="str">
        <f>IFERROR(VLOOKUP($E512,'Calc 1 - Scaling (Ins,Bank)'!$A:$W,9+IF($K512="Revenue",1,IF(K512="Carrying Value",2,0)),FALSE),"N/A")</f>
        <v>N/A</v>
      </c>
      <c r="M512" s="161" t="str">
        <f t="shared" si="73"/>
        <v>N/A</v>
      </c>
      <c r="N512" s="162" t="str">
        <f t="shared" si="74"/>
        <v>N/A</v>
      </c>
      <c r="O512" s="156" t="e">
        <f>VLOOKUP($E512,'Calc 1 - Scaling (Ins,Bank)'!$A:$W,12,FALSE)</f>
        <v>#N/A</v>
      </c>
      <c r="P512" s="160" t="str">
        <f>IFERROR(VLOOKUP($E512,'Calc 1 - Scaling (Ins,Bank)'!$A:$W,13+IF(O512="Revenue",1,IF(O512="Carrying Value",2,0)),FALSE),"N/A")</f>
        <v>N/A</v>
      </c>
      <c r="Q512" s="161" t="str">
        <f t="shared" si="75"/>
        <v>N/A</v>
      </c>
      <c r="R512" s="162" t="str">
        <f t="shared" si="76"/>
        <v>N/A</v>
      </c>
      <c r="S512" s="156" t="e">
        <f>VLOOKUP($E512,'Calc 1 - Scaling (Ins,Bank)'!$A:$W,16,FALSE)</f>
        <v>#N/A</v>
      </c>
      <c r="T512" s="160" t="str">
        <f>IFERROR(VLOOKUP($E512,'Calc 1 - Scaling (Ins,Bank)'!$A:$W,17+IF(S512="Revenue",1,IF(S512="Carrying Value",2,0)),FALSE),"N/A")</f>
        <v>N/A</v>
      </c>
      <c r="U512" s="161" t="str">
        <f t="shared" si="77"/>
        <v>N/A</v>
      </c>
      <c r="V512" s="162" t="str">
        <f t="shared" si="78"/>
        <v>N/A</v>
      </c>
      <c r="W512" s="156" t="e">
        <f>VLOOKUP($E512,'Calc 1 - Scaling (Ins,Bank)'!$A:$W,20,FALSE)</f>
        <v>#N/A</v>
      </c>
      <c r="X512" s="160" t="str">
        <f>IFERROR(VLOOKUP($E512,'Calc 1 - Scaling (Ins,Bank)'!$A:$W,21+IF(W512="Revenue",1,IF(W512="Carrying Value",2,0)),FALSE),"N/A")</f>
        <v>N/A</v>
      </c>
      <c r="Y512" s="161" t="str">
        <f t="shared" si="79"/>
        <v>N/A</v>
      </c>
      <c r="Z512" s="162" t="str">
        <f t="shared" si="80"/>
        <v>N/A</v>
      </c>
      <c r="AP512" s="3"/>
    </row>
    <row r="513" spans="1:42" x14ac:dyDescent="0.2">
      <c r="A513" s="68">
        <f t="shared" si="72"/>
        <v>456</v>
      </c>
      <c r="B513" s="154">
        <f>'Input 2 - Inventory'!C463</f>
        <v>0</v>
      </c>
      <c r="C513" s="155">
        <f>'Input 2 - Inventory'!E463</f>
        <v>0</v>
      </c>
      <c r="D513" s="155" t="str">
        <f>IF(OR(LEFT(E513,5)= "Asset",LEFT(E513,5)="Other"),"N/A",'Input 1 - Schedule 1'!B465 &amp; " (Ins/Bank)")</f>
        <v xml:space="preserve"> (Ins/Bank)</v>
      </c>
      <c r="E513" s="156">
        <f>'Input 2 - Inventory'!F463</f>
        <v>0</v>
      </c>
      <c r="F513" s="157">
        <f>'Input 1 - Schedule 1'!AH465</f>
        <v>0</v>
      </c>
      <c r="G513" s="157">
        <f>'Input 2 - Inventory'!R463</f>
        <v>0</v>
      </c>
      <c r="H513" s="157">
        <f>'Input 2 - Inventory'!AG463</f>
        <v>0</v>
      </c>
      <c r="I513" s="158">
        <f>'Input 2 - Inventory'!L463</f>
        <v>0</v>
      </c>
      <c r="J513" s="159">
        <f>'Input 2 - Inventory'!AA463</f>
        <v>0</v>
      </c>
      <c r="K513" s="156" t="e">
        <f>VLOOKUP($E513,'Calc 1 - Scaling (Ins,Bank)'!$A:$W,8,FALSE)</f>
        <v>#N/A</v>
      </c>
      <c r="L513" s="160" t="str">
        <f>IFERROR(VLOOKUP($E513,'Calc 1 - Scaling (Ins,Bank)'!$A:$W,9+IF($K513="Revenue",1,IF(K513="Carrying Value",2,0)),FALSE),"N/A")</f>
        <v>N/A</v>
      </c>
      <c r="M513" s="161" t="str">
        <f t="shared" si="73"/>
        <v>N/A</v>
      </c>
      <c r="N513" s="162" t="str">
        <f t="shared" si="74"/>
        <v>N/A</v>
      </c>
      <c r="O513" s="156" t="e">
        <f>VLOOKUP($E513,'Calc 1 - Scaling (Ins,Bank)'!$A:$W,12,FALSE)</f>
        <v>#N/A</v>
      </c>
      <c r="P513" s="160" t="str">
        <f>IFERROR(VLOOKUP($E513,'Calc 1 - Scaling (Ins,Bank)'!$A:$W,13+IF(O513="Revenue",1,IF(O513="Carrying Value",2,0)),FALSE),"N/A")</f>
        <v>N/A</v>
      </c>
      <c r="Q513" s="161" t="str">
        <f t="shared" si="75"/>
        <v>N/A</v>
      </c>
      <c r="R513" s="162" t="str">
        <f t="shared" si="76"/>
        <v>N/A</v>
      </c>
      <c r="S513" s="156" t="e">
        <f>VLOOKUP($E513,'Calc 1 - Scaling (Ins,Bank)'!$A:$W,16,FALSE)</f>
        <v>#N/A</v>
      </c>
      <c r="T513" s="160" t="str">
        <f>IFERROR(VLOOKUP($E513,'Calc 1 - Scaling (Ins,Bank)'!$A:$W,17+IF(S513="Revenue",1,IF(S513="Carrying Value",2,0)),FALSE),"N/A")</f>
        <v>N/A</v>
      </c>
      <c r="U513" s="161" t="str">
        <f t="shared" si="77"/>
        <v>N/A</v>
      </c>
      <c r="V513" s="162" t="str">
        <f t="shared" si="78"/>
        <v>N/A</v>
      </c>
      <c r="W513" s="156" t="e">
        <f>VLOOKUP($E513,'Calc 1 - Scaling (Ins,Bank)'!$A:$W,20,FALSE)</f>
        <v>#N/A</v>
      </c>
      <c r="X513" s="160" t="str">
        <f>IFERROR(VLOOKUP($E513,'Calc 1 - Scaling (Ins,Bank)'!$A:$W,21+IF(W513="Revenue",1,IF(W513="Carrying Value",2,0)),FALSE),"N/A")</f>
        <v>N/A</v>
      </c>
      <c r="Y513" s="161" t="str">
        <f t="shared" si="79"/>
        <v>N/A</v>
      </c>
      <c r="Z513" s="162" t="str">
        <f t="shared" si="80"/>
        <v>N/A</v>
      </c>
      <c r="AP513" s="3"/>
    </row>
    <row r="514" spans="1:42" x14ac:dyDescent="0.2">
      <c r="A514" s="68">
        <f t="shared" si="72"/>
        <v>457</v>
      </c>
      <c r="B514" s="154">
        <f>'Input 2 - Inventory'!C464</f>
        <v>0</v>
      </c>
      <c r="C514" s="155">
        <f>'Input 2 - Inventory'!E464</f>
        <v>0</v>
      </c>
      <c r="D514" s="155" t="str">
        <f>IF(OR(LEFT(E514,5)= "Asset",LEFT(E514,5)="Other"),"N/A",'Input 1 - Schedule 1'!B466 &amp; " (Ins/Bank)")</f>
        <v xml:space="preserve"> (Ins/Bank)</v>
      </c>
      <c r="E514" s="156">
        <f>'Input 2 - Inventory'!F464</f>
        <v>0</v>
      </c>
      <c r="F514" s="157">
        <f>'Input 1 - Schedule 1'!AH466</f>
        <v>0</v>
      </c>
      <c r="G514" s="157">
        <f>'Input 2 - Inventory'!R464</f>
        <v>0</v>
      </c>
      <c r="H514" s="157">
        <f>'Input 2 - Inventory'!AG464</f>
        <v>0</v>
      </c>
      <c r="I514" s="158">
        <f>'Input 2 - Inventory'!L464</f>
        <v>0</v>
      </c>
      <c r="J514" s="159">
        <f>'Input 2 - Inventory'!AA464</f>
        <v>0</v>
      </c>
      <c r="K514" s="156" t="e">
        <f>VLOOKUP($E514,'Calc 1 - Scaling (Ins,Bank)'!$A:$W,8,FALSE)</f>
        <v>#N/A</v>
      </c>
      <c r="L514" s="160" t="str">
        <f>IFERROR(VLOOKUP($E514,'Calc 1 - Scaling (Ins,Bank)'!$A:$W,9+IF($K514="Revenue",1,IF(K514="Carrying Value",2,0)),FALSE),"N/A")</f>
        <v>N/A</v>
      </c>
      <c r="M514" s="161" t="str">
        <f t="shared" si="73"/>
        <v>N/A</v>
      </c>
      <c r="N514" s="162" t="str">
        <f t="shared" si="74"/>
        <v>N/A</v>
      </c>
      <c r="O514" s="156" t="e">
        <f>VLOOKUP($E514,'Calc 1 - Scaling (Ins,Bank)'!$A:$W,12,FALSE)</f>
        <v>#N/A</v>
      </c>
      <c r="P514" s="160" t="str">
        <f>IFERROR(VLOOKUP($E514,'Calc 1 - Scaling (Ins,Bank)'!$A:$W,13+IF(O514="Revenue",1,IF(O514="Carrying Value",2,0)),FALSE),"N/A")</f>
        <v>N/A</v>
      </c>
      <c r="Q514" s="161" t="str">
        <f t="shared" si="75"/>
        <v>N/A</v>
      </c>
      <c r="R514" s="162" t="str">
        <f t="shared" si="76"/>
        <v>N/A</v>
      </c>
      <c r="S514" s="156" t="e">
        <f>VLOOKUP($E514,'Calc 1 - Scaling (Ins,Bank)'!$A:$W,16,FALSE)</f>
        <v>#N/A</v>
      </c>
      <c r="T514" s="160" t="str">
        <f>IFERROR(VLOOKUP($E514,'Calc 1 - Scaling (Ins,Bank)'!$A:$W,17+IF(S514="Revenue",1,IF(S514="Carrying Value",2,0)),FALSE),"N/A")</f>
        <v>N/A</v>
      </c>
      <c r="U514" s="161" t="str">
        <f t="shared" si="77"/>
        <v>N/A</v>
      </c>
      <c r="V514" s="162" t="str">
        <f t="shared" si="78"/>
        <v>N/A</v>
      </c>
      <c r="W514" s="156" t="e">
        <f>VLOOKUP($E514,'Calc 1 - Scaling (Ins,Bank)'!$A:$W,20,FALSE)</f>
        <v>#N/A</v>
      </c>
      <c r="X514" s="160" t="str">
        <f>IFERROR(VLOOKUP($E514,'Calc 1 - Scaling (Ins,Bank)'!$A:$W,21+IF(W514="Revenue",1,IF(W514="Carrying Value",2,0)),FALSE),"N/A")</f>
        <v>N/A</v>
      </c>
      <c r="Y514" s="161" t="str">
        <f t="shared" si="79"/>
        <v>N/A</v>
      </c>
      <c r="Z514" s="162" t="str">
        <f t="shared" si="80"/>
        <v>N/A</v>
      </c>
      <c r="AP514" s="3"/>
    </row>
    <row r="515" spans="1:42" x14ac:dyDescent="0.2">
      <c r="A515" s="68">
        <f t="shared" si="72"/>
        <v>458</v>
      </c>
      <c r="B515" s="154">
        <f>'Input 2 - Inventory'!C465</f>
        <v>0</v>
      </c>
      <c r="C515" s="155">
        <f>'Input 2 - Inventory'!E465</f>
        <v>0</v>
      </c>
      <c r="D515" s="155" t="str">
        <f>IF(OR(LEFT(E515,5)= "Asset",LEFT(E515,5)="Other"),"N/A",'Input 1 - Schedule 1'!B467 &amp; " (Ins/Bank)")</f>
        <v xml:space="preserve"> (Ins/Bank)</v>
      </c>
      <c r="E515" s="156">
        <f>'Input 2 - Inventory'!F465</f>
        <v>0</v>
      </c>
      <c r="F515" s="157">
        <f>'Input 1 - Schedule 1'!AH467</f>
        <v>0</v>
      </c>
      <c r="G515" s="157">
        <f>'Input 2 - Inventory'!R465</f>
        <v>0</v>
      </c>
      <c r="H515" s="157">
        <f>'Input 2 - Inventory'!AG465</f>
        <v>0</v>
      </c>
      <c r="I515" s="158">
        <f>'Input 2 - Inventory'!L465</f>
        <v>0</v>
      </c>
      <c r="J515" s="159">
        <f>'Input 2 - Inventory'!AA465</f>
        <v>0</v>
      </c>
      <c r="K515" s="156" t="e">
        <f>VLOOKUP($E515,'Calc 1 - Scaling (Ins,Bank)'!$A:$W,8,FALSE)</f>
        <v>#N/A</v>
      </c>
      <c r="L515" s="160" t="str">
        <f>IFERROR(VLOOKUP($E515,'Calc 1 - Scaling (Ins,Bank)'!$A:$W,9+IF($K515="Revenue",1,IF(K515="Carrying Value",2,0)),FALSE),"N/A")</f>
        <v>N/A</v>
      </c>
      <c r="M515" s="161" t="str">
        <f t="shared" si="73"/>
        <v>N/A</v>
      </c>
      <c r="N515" s="162" t="str">
        <f t="shared" si="74"/>
        <v>N/A</v>
      </c>
      <c r="O515" s="156" t="e">
        <f>VLOOKUP($E515,'Calc 1 - Scaling (Ins,Bank)'!$A:$W,12,FALSE)</f>
        <v>#N/A</v>
      </c>
      <c r="P515" s="160" t="str">
        <f>IFERROR(VLOOKUP($E515,'Calc 1 - Scaling (Ins,Bank)'!$A:$W,13+IF(O515="Revenue",1,IF(O515="Carrying Value",2,0)),FALSE),"N/A")</f>
        <v>N/A</v>
      </c>
      <c r="Q515" s="161" t="str">
        <f t="shared" si="75"/>
        <v>N/A</v>
      </c>
      <c r="R515" s="162" t="str">
        <f t="shared" si="76"/>
        <v>N/A</v>
      </c>
      <c r="S515" s="156" t="e">
        <f>VLOOKUP($E515,'Calc 1 - Scaling (Ins,Bank)'!$A:$W,16,FALSE)</f>
        <v>#N/A</v>
      </c>
      <c r="T515" s="160" t="str">
        <f>IFERROR(VLOOKUP($E515,'Calc 1 - Scaling (Ins,Bank)'!$A:$W,17+IF(S515="Revenue",1,IF(S515="Carrying Value",2,0)),FALSE),"N/A")</f>
        <v>N/A</v>
      </c>
      <c r="U515" s="161" t="str">
        <f t="shared" si="77"/>
        <v>N/A</v>
      </c>
      <c r="V515" s="162" t="str">
        <f t="shared" si="78"/>
        <v>N/A</v>
      </c>
      <c r="W515" s="156" t="e">
        <f>VLOOKUP($E515,'Calc 1 - Scaling (Ins,Bank)'!$A:$W,20,FALSE)</f>
        <v>#N/A</v>
      </c>
      <c r="X515" s="160" t="str">
        <f>IFERROR(VLOOKUP($E515,'Calc 1 - Scaling (Ins,Bank)'!$A:$W,21+IF(W515="Revenue",1,IF(W515="Carrying Value",2,0)),FALSE),"N/A")</f>
        <v>N/A</v>
      </c>
      <c r="Y515" s="161" t="str">
        <f t="shared" si="79"/>
        <v>N/A</v>
      </c>
      <c r="Z515" s="162" t="str">
        <f t="shared" si="80"/>
        <v>N/A</v>
      </c>
      <c r="AP515" s="3"/>
    </row>
    <row r="516" spans="1:42" x14ac:dyDescent="0.2">
      <c r="A516" s="68">
        <f t="shared" si="72"/>
        <v>459</v>
      </c>
      <c r="B516" s="154">
        <f>'Input 2 - Inventory'!C466</f>
        <v>0</v>
      </c>
      <c r="C516" s="155">
        <f>'Input 2 - Inventory'!E466</f>
        <v>0</v>
      </c>
      <c r="D516" s="155" t="str">
        <f>IF(OR(LEFT(E516,5)= "Asset",LEFT(E516,5)="Other"),"N/A",'Input 1 - Schedule 1'!B468 &amp; " (Ins/Bank)")</f>
        <v xml:space="preserve"> (Ins/Bank)</v>
      </c>
      <c r="E516" s="156">
        <f>'Input 2 - Inventory'!F466</f>
        <v>0</v>
      </c>
      <c r="F516" s="157">
        <f>'Input 1 - Schedule 1'!AH468</f>
        <v>0</v>
      </c>
      <c r="G516" s="157">
        <f>'Input 2 - Inventory'!R466</f>
        <v>0</v>
      </c>
      <c r="H516" s="157">
        <f>'Input 2 - Inventory'!AG466</f>
        <v>0</v>
      </c>
      <c r="I516" s="158">
        <f>'Input 2 - Inventory'!L466</f>
        <v>0</v>
      </c>
      <c r="J516" s="159">
        <f>'Input 2 - Inventory'!AA466</f>
        <v>0</v>
      </c>
      <c r="K516" s="156" t="e">
        <f>VLOOKUP($E516,'Calc 1 - Scaling (Ins,Bank)'!$A:$W,8,FALSE)</f>
        <v>#N/A</v>
      </c>
      <c r="L516" s="160" t="str">
        <f>IFERROR(VLOOKUP($E516,'Calc 1 - Scaling (Ins,Bank)'!$A:$W,9+IF($K516="Revenue",1,IF(K516="Carrying Value",2,0)),FALSE),"N/A")</f>
        <v>N/A</v>
      </c>
      <c r="M516" s="161" t="str">
        <f t="shared" si="73"/>
        <v>N/A</v>
      </c>
      <c r="N516" s="162" t="str">
        <f t="shared" si="74"/>
        <v>N/A</v>
      </c>
      <c r="O516" s="156" t="e">
        <f>VLOOKUP($E516,'Calc 1 - Scaling (Ins,Bank)'!$A:$W,12,FALSE)</f>
        <v>#N/A</v>
      </c>
      <c r="P516" s="160" t="str">
        <f>IFERROR(VLOOKUP($E516,'Calc 1 - Scaling (Ins,Bank)'!$A:$W,13+IF(O516="Revenue",1,IF(O516="Carrying Value",2,0)),FALSE),"N/A")</f>
        <v>N/A</v>
      </c>
      <c r="Q516" s="161" t="str">
        <f t="shared" si="75"/>
        <v>N/A</v>
      </c>
      <c r="R516" s="162" t="str">
        <f t="shared" si="76"/>
        <v>N/A</v>
      </c>
      <c r="S516" s="156" t="e">
        <f>VLOOKUP($E516,'Calc 1 - Scaling (Ins,Bank)'!$A:$W,16,FALSE)</f>
        <v>#N/A</v>
      </c>
      <c r="T516" s="160" t="str">
        <f>IFERROR(VLOOKUP($E516,'Calc 1 - Scaling (Ins,Bank)'!$A:$W,17+IF(S516="Revenue",1,IF(S516="Carrying Value",2,0)),FALSE),"N/A")</f>
        <v>N/A</v>
      </c>
      <c r="U516" s="161" t="str">
        <f t="shared" si="77"/>
        <v>N/A</v>
      </c>
      <c r="V516" s="162" t="str">
        <f t="shared" si="78"/>
        <v>N/A</v>
      </c>
      <c r="W516" s="156" t="e">
        <f>VLOOKUP($E516,'Calc 1 - Scaling (Ins,Bank)'!$A:$W,20,FALSE)</f>
        <v>#N/A</v>
      </c>
      <c r="X516" s="160" t="str">
        <f>IFERROR(VLOOKUP($E516,'Calc 1 - Scaling (Ins,Bank)'!$A:$W,21+IF(W516="Revenue",1,IF(W516="Carrying Value",2,0)),FALSE),"N/A")</f>
        <v>N/A</v>
      </c>
      <c r="Y516" s="161" t="str">
        <f t="shared" si="79"/>
        <v>N/A</v>
      </c>
      <c r="Z516" s="162" t="str">
        <f t="shared" si="80"/>
        <v>N/A</v>
      </c>
      <c r="AP516" s="3"/>
    </row>
    <row r="517" spans="1:42" x14ac:dyDescent="0.2">
      <c r="A517" s="68">
        <f t="shared" si="72"/>
        <v>460</v>
      </c>
      <c r="B517" s="154">
        <f>'Input 2 - Inventory'!C467</f>
        <v>0</v>
      </c>
      <c r="C517" s="155">
        <f>'Input 2 - Inventory'!E467</f>
        <v>0</v>
      </c>
      <c r="D517" s="155" t="str">
        <f>IF(OR(LEFT(E517,5)= "Asset",LEFT(E517,5)="Other"),"N/A",'Input 1 - Schedule 1'!B469 &amp; " (Ins/Bank)")</f>
        <v xml:space="preserve"> (Ins/Bank)</v>
      </c>
      <c r="E517" s="156">
        <f>'Input 2 - Inventory'!F467</f>
        <v>0</v>
      </c>
      <c r="F517" s="157">
        <f>'Input 1 - Schedule 1'!AH469</f>
        <v>0</v>
      </c>
      <c r="G517" s="157">
        <f>'Input 2 - Inventory'!R467</f>
        <v>0</v>
      </c>
      <c r="H517" s="157">
        <f>'Input 2 - Inventory'!AG467</f>
        <v>0</v>
      </c>
      <c r="I517" s="158">
        <f>'Input 2 - Inventory'!L467</f>
        <v>0</v>
      </c>
      <c r="J517" s="159">
        <f>'Input 2 - Inventory'!AA467</f>
        <v>0</v>
      </c>
      <c r="K517" s="156" t="e">
        <f>VLOOKUP($E517,'Calc 1 - Scaling (Ins,Bank)'!$A:$W,8,FALSE)</f>
        <v>#N/A</v>
      </c>
      <c r="L517" s="160" t="str">
        <f>IFERROR(VLOOKUP($E517,'Calc 1 - Scaling (Ins,Bank)'!$A:$W,9+IF($K517="Revenue",1,IF(K517="Carrying Value",2,0)),FALSE),"N/A")</f>
        <v>N/A</v>
      </c>
      <c r="M517" s="161" t="str">
        <f t="shared" si="73"/>
        <v>N/A</v>
      </c>
      <c r="N517" s="162" t="str">
        <f t="shared" si="74"/>
        <v>N/A</v>
      </c>
      <c r="O517" s="156" t="e">
        <f>VLOOKUP($E517,'Calc 1 - Scaling (Ins,Bank)'!$A:$W,12,FALSE)</f>
        <v>#N/A</v>
      </c>
      <c r="P517" s="160" t="str">
        <f>IFERROR(VLOOKUP($E517,'Calc 1 - Scaling (Ins,Bank)'!$A:$W,13+IF(O517="Revenue",1,IF(O517="Carrying Value",2,0)),FALSE),"N/A")</f>
        <v>N/A</v>
      </c>
      <c r="Q517" s="161" t="str">
        <f t="shared" si="75"/>
        <v>N/A</v>
      </c>
      <c r="R517" s="162" t="str">
        <f t="shared" si="76"/>
        <v>N/A</v>
      </c>
      <c r="S517" s="156" t="e">
        <f>VLOOKUP($E517,'Calc 1 - Scaling (Ins,Bank)'!$A:$W,16,FALSE)</f>
        <v>#N/A</v>
      </c>
      <c r="T517" s="160" t="str">
        <f>IFERROR(VLOOKUP($E517,'Calc 1 - Scaling (Ins,Bank)'!$A:$W,17+IF(S517="Revenue",1,IF(S517="Carrying Value",2,0)),FALSE),"N/A")</f>
        <v>N/A</v>
      </c>
      <c r="U517" s="161" t="str">
        <f t="shared" si="77"/>
        <v>N/A</v>
      </c>
      <c r="V517" s="162" t="str">
        <f t="shared" si="78"/>
        <v>N/A</v>
      </c>
      <c r="W517" s="156" t="e">
        <f>VLOOKUP($E517,'Calc 1 - Scaling (Ins,Bank)'!$A:$W,20,FALSE)</f>
        <v>#N/A</v>
      </c>
      <c r="X517" s="160" t="str">
        <f>IFERROR(VLOOKUP($E517,'Calc 1 - Scaling (Ins,Bank)'!$A:$W,21+IF(W517="Revenue",1,IF(W517="Carrying Value",2,0)),FALSE),"N/A")</f>
        <v>N/A</v>
      </c>
      <c r="Y517" s="161" t="str">
        <f t="shared" si="79"/>
        <v>N/A</v>
      </c>
      <c r="Z517" s="162" t="str">
        <f t="shared" si="80"/>
        <v>N/A</v>
      </c>
      <c r="AP517" s="3"/>
    </row>
    <row r="518" spans="1:42" x14ac:dyDescent="0.2">
      <c r="A518" s="68">
        <f t="shared" si="72"/>
        <v>461</v>
      </c>
      <c r="B518" s="154">
        <f>'Input 2 - Inventory'!C468</f>
        <v>0</v>
      </c>
      <c r="C518" s="155">
        <f>'Input 2 - Inventory'!E468</f>
        <v>0</v>
      </c>
      <c r="D518" s="155" t="str">
        <f>IF(OR(LEFT(E518,5)= "Asset",LEFT(E518,5)="Other"),"N/A",'Input 1 - Schedule 1'!B470 &amp; " (Ins/Bank)")</f>
        <v xml:space="preserve"> (Ins/Bank)</v>
      </c>
      <c r="E518" s="156">
        <f>'Input 2 - Inventory'!F468</f>
        <v>0</v>
      </c>
      <c r="F518" s="157">
        <f>'Input 1 - Schedule 1'!AH470</f>
        <v>0</v>
      </c>
      <c r="G518" s="157">
        <f>'Input 2 - Inventory'!R468</f>
        <v>0</v>
      </c>
      <c r="H518" s="157">
        <f>'Input 2 - Inventory'!AG468</f>
        <v>0</v>
      </c>
      <c r="I518" s="158">
        <f>'Input 2 - Inventory'!L468</f>
        <v>0</v>
      </c>
      <c r="J518" s="159">
        <f>'Input 2 - Inventory'!AA468</f>
        <v>0</v>
      </c>
      <c r="K518" s="156" t="e">
        <f>VLOOKUP($E518,'Calc 1 - Scaling (Ins,Bank)'!$A:$W,8,FALSE)</f>
        <v>#N/A</v>
      </c>
      <c r="L518" s="160" t="str">
        <f>IFERROR(VLOOKUP($E518,'Calc 1 - Scaling (Ins,Bank)'!$A:$W,9+IF($K518="Revenue",1,IF(K518="Carrying Value",2,0)),FALSE),"N/A")</f>
        <v>N/A</v>
      </c>
      <c r="M518" s="161" t="str">
        <f t="shared" si="73"/>
        <v>N/A</v>
      </c>
      <c r="N518" s="162" t="str">
        <f t="shared" si="74"/>
        <v>N/A</v>
      </c>
      <c r="O518" s="156" t="e">
        <f>VLOOKUP($E518,'Calc 1 - Scaling (Ins,Bank)'!$A:$W,12,FALSE)</f>
        <v>#N/A</v>
      </c>
      <c r="P518" s="160" t="str">
        <f>IFERROR(VLOOKUP($E518,'Calc 1 - Scaling (Ins,Bank)'!$A:$W,13+IF(O518="Revenue",1,IF(O518="Carrying Value",2,0)),FALSE),"N/A")</f>
        <v>N/A</v>
      </c>
      <c r="Q518" s="161" t="str">
        <f t="shared" si="75"/>
        <v>N/A</v>
      </c>
      <c r="R518" s="162" t="str">
        <f t="shared" si="76"/>
        <v>N/A</v>
      </c>
      <c r="S518" s="156" t="e">
        <f>VLOOKUP($E518,'Calc 1 - Scaling (Ins,Bank)'!$A:$W,16,FALSE)</f>
        <v>#N/A</v>
      </c>
      <c r="T518" s="160" t="str">
        <f>IFERROR(VLOOKUP($E518,'Calc 1 - Scaling (Ins,Bank)'!$A:$W,17+IF(S518="Revenue",1,IF(S518="Carrying Value",2,0)),FALSE),"N/A")</f>
        <v>N/A</v>
      </c>
      <c r="U518" s="161" t="str">
        <f t="shared" si="77"/>
        <v>N/A</v>
      </c>
      <c r="V518" s="162" t="str">
        <f t="shared" si="78"/>
        <v>N/A</v>
      </c>
      <c r="W518" s="156" t="e">
        <f>VLOOKUP($E518,'Calc 1 - Scaling (Ins,Bank)'!$A:$W,20,FALSE)</f>
        <v>#N/A</v>
      </c>
      <c r="X518" s="160" t="str">
        <f>IFERROR(VLOOKUP($E518,'Calc 1 - Scaling (Ins,Bank)'!$A:$W,21+IF(W518="Revenue",1,IF(W518="Carrying Value",2,0)),FALSE),"N/A")</f>
        <v>N/A</v>
      </c>
      <c r="Y518" s="161" t="str">
        <f t="shared" si="79"/>
        <v>N/A</v>
      </c>
      <c r="Z518" s="162" t="str">
        <f t="shared" si="80"/>
        <v>N/A</v>
      </c>
      <c r="AP518" s="3"/>
    </row>
    <row r="519" spans="1:42" x14ac:dyDescent="0.2">
      <c r="A519" s="68">
        <f t="shared" si="72"/>
        <v>462</v>
      </c>
      <c r="B519" s="154">
        <f>'Input 2 - Inventory'!C469</f>
        <v>0</v>
      </c>
      <c r="C519" s="155">
        <f>'Input 2 - Inventory'!E469</f>
        <v>0</v>
      </c>
      <c r="D519" s="155" t="str">
        <f>IF(OR(LEFT(E519,5)= "Asset",LEFT(E519,5)="Other"),"N/A",'Input 1 - Schedule 1'!B471 &amp; " (Ins/Bank)")</f>
        <v xml:space="preserve"> (Ins/Bank)</v>
      </c>
      <c r="E519" s="156">
        <f>'Input 2 - Inventory'!F469</f>
        <v>0</v>
      </c>
      <c r="F519" s="157">
        <f>'Input 1 - Schedule 1'!AH471</f>
        <v>0</v>
      </c>
      <c r="G519" s="157">
        <f>'Input 2 - Inventory'!R469</f>
        <v>0</v>
      </c>
      <c r="H519" s="157">
        <f>'Input 2 - Inventory'!AG469</f>
        <v>0</v>
      </c>
      <c r="I519" s="158">
        <f>'Input 2 - Inventory'!L469</f>
        <v>0</v>
      </c>
      <c r="J519" s="159">
        <f>'Input 2 - Inventory'!AA469</f>
        <v>0</v>
      </c>
      <c r="K519" s="156" t="e">
        <f>VLOOKUP($E519,'Calc 1 - Scaling (Ins,Bank)'!$A:$W,8,FALSE)</f>
        <v>#N/A</v>
      </c>
      <c r="L519" s="160" t="str">
        <f>IFERROR(VLOOKUP($E519,'Calc 1 - Scaling (Ins,Bank)'!$A:$W,9+IF($K519="Revenue",1,IF(K519="Carrying Value",2,0)),FALSE),"N/A")</f>
        <v>N/A</v>
      </c>
      <c r="M519" s="161" t="str">
        <f t="shared" si="73"/>
        <v>N/A</v>
      </c>
      <c r="N519" s="162" t="str">
        <f t="shared" si="74"/>
        <v>N/A</v>
      </c>
      <c r="O519" s="156" t="e">
        <f>VLOOKUP($E519,'Calc 1 - Scaling (Ins,Bank)'!$A:$W,12,FALSE)</f>
        <v>#N/A</v>
      </c>
      <c r="P519" s="160" t="str">
        <f>IFERROR(VLOOKUP($E519,'Calc 1 - Scaling (Ins,Bank)'!$A:$W,13+IF(O519="Revenue",1,IF(O519="Carrying Value",2,0)),FALSE),"N/A")</f>
        <v>N/A</v>
      </c>
      <c r="Q519" s="161" t="str">
        <f t="shared" si="75"/>
        <v>N/A</v>
      </c>
      <c r="R519" s="162" t="str">
        <f t="shared" si="76"/>
        <v>N/A</v>
      </c>
      <c r="S519" s="156" t="e">
        <f>VLOOKUP($E519,'Calc 1 - Scaling (Ins,Bank)'!$A:$W,16,FALSE)</f>
        <v>#N/A</v>
      </c>
      <c r="T519" s="160" t="str">
        <f>IFERROR(VLOOKUP($E519,'Calc 1 - Scaling (Ins,Bank)'!$A:$W,17+IF(S519="Revenue",1,IF(S519="Carrying Value",2,0)),FALSE),"N/A")</f>
        <v>N/A</v>
      </c>
      <c r="U519" s="161" t="str">
        <f t="shared" si="77"/>
        <v>N/A</v>
      </c>
      <c r="V519" s="162" t="str">
        <f t="shared" si="78"/>
        <v>N/A</v>
      </c>
      <c r="W519" s="156" t="e">
        <f>VLOOKUP($E519,'Calc 1 - Scaling (Ins,Bank)'!$A:$W,20,FALSE)</f>
        <v>#N/A</v>
      </c>
      <c r="X519" s="160" t="str">
        <f>IFERROR(VLOOKUP($E519,'Calc 1 - Scaling (Ins,Bank)'!$A:$W,21+IF(W519="Revenue",1,IF(W519="Carrying Value",2,0)),FALSE),"N/A")</f>
        <v>N/A</v>
      </c>
      <c r="Y519" s="161" t="str">
        <f t="shared" si="79"/>
        <v>N/A</v>
      </c>
      <c r="Z519" s="162" t="str">
        <f t="shared" si="80"/>
        <v>N/A</v>
      </c>
      <c r="AP519" s="3"/>
    </row>
    <row r="520" spans="1:42" x14ac:dyDescent="0.2">
      <c r="A520" s="68">
        <f t="shared" si="72"/>
        <v>463</v>
      </c>
      <c r="B520" s="154">
        <f>'Input 2 - Inventory'!C470</f>
        <v>0</v>
      </c>
      <c r="C520" s="155">
        <f>'Input 2 - Inventory'!E470</f>
        <v>0</v>
      </c>
      <c r="D520" s="155" t="str">
        <f>IF(OR(LEFT(E520,5)= "Asset",LEFT(E520,5)="Other"),"N/A",'Input 1 - Schedule 1'!B472 &amp; " (Ins/Bank)")</f>
        <v xml:space="preserve"> (Ins/Bank)</v>
      </c>
      <c r="E520" s="156">
        <f>'Input 2 - Inventory'!F470</f>
        <v>0</v>
      </c>
      <c r="F520" s="157">
        <f>'Input 1 - Schedule 1'!AH472</f>
        <v>0</v>
      </c>
      <c r="G520" s="157">
        <f>'Input 2 - Inventory'!R470</f>
        <v>0</v>
      </c>
      <c r="H520" s="157">
        <f>'Input 2 - Inventory'!AG470</f>
        <v>0</v>
      </c>
      <c r="I520" s="158">
        <f>'Input 2 - Inventory'!L470</f>
        <v>0</v>
      </c>
      <c r="J520" s="159">
        <f>'Input 2 - Inventory'!AA470</f>
        <v>0</v>
      </c>
      <c r="K520" s="156" t="e">
        <f>VLOOKUP($E520,'Calc 1 - Scaling (Ins,Bank)'!$A:$W,8,FALSE)</f>
        <v>#N/A</v>
      </c>
      <c r="L520" s="160" t="str">
        <f>IFERROR(VLOOKUP($E520,'Calc 1 - Scaling (Ins,Bank)'!$A:$W,9+IF($K520="Revenue",1,IF(K520="Carrying Value",2,0)),FALSE),"N/A")</f>
        <v>N/A</v>
      </c>
      <c r="M520" s="161" t="str">
        <f t="shared" si="73"/>
        <v>N/A</v>
      </c>
      <c r="N520" s="162" t="str">
        <f t="shared" si="74"/>
        <v>N/A</v>
      </c>
      <c r="O520" s="156" t="e">
        <f>VLOOKUP($E520,'Calc 1 - Scaling (Ins,Bank)'!$A:$W,12,FALSE)</f>
        <v>#N/A</v>
      </c>
      <c r="P520" s="160" t="str">
        <f>IFERROR(VLOOKUP($E520,'Calc 1 - Scaling (Ins,Bank)'!$A:$W,13+IF(O520="Revenue",1,IF(O520="Carrying Value",2,0)),FALSE),"N/A")</f>
        <v>N/A</v>
      </c>
      <c r="Q520" s="161" t="str">
        <f t="shared" si="75"/>
        <v>N/A</v>
      </c>
      <c r="R520" s="162" t="str">
        <f t="shared" si="76"/>
        <v>N/A</v>
      </c>
      <c r="S520" s="156" t="e">
        <f>VLOOKUP($E520,'Calc 1 - Scaling (Ins,Bank)'!$A:$W,16,FALSE)</f>
        <v>#N/A</v>
      </c>
      <c r="T520" s="160" t="str">
        <f>IFERROR(VLOOKUP($E520,'Calc 1 - Scaling (Ins,Bank)'!$A:$W,17+IF(S520="Revenue",1,IF(S520="Carrying Value",2,0)),FALSE),"N/A")</f>
        <v>N/A</v>
      </c>
      <c r="U520" s="161" t="str">
        <f t="shared" si="77"/>
        <v>N/A</v>
      </c>
      <c r="V520" s="162" t="str">
        <f t="shared" si="78"/>
        <v>N/A</v>
      </c>
      <c r="W520" s="156" t="e">
        <f>VLOOKUP($E520,'Calc 1 - Scaling (Ins,Bank)'!$A:$W,20,FALSE)</f>
        <v>#N/A</v>
      </c>
      <c r="X520" s="160" t="str">
        <f>IFERROR(VLOOKUP($E520,'Calc 1 - Scaling (Ins,Bank)'!$A:$W,21+IF(W520="Revenue",1,IF(W520="Carrying Value",2,0)),FALSE),"N/A")</f>
        <v>N/A</v>
      </c>
      <c r="Y520" s="161" t="str">
        <f t="shared" si="79"/>
        <v>N/A</v>
      </c>
      <c r="Z520" s="162" t="str">
        <f t="shared" si="80"/>
        <v>N/A</v>
      </c>
      <c r="AP520" s="3"/>
    </row>
    <row r="521" spans="1:42" x14ac:dyDescent="0.2">
      <c r="A521" s="68">
        <f t="shared" si="72"/>
        <v>464</v>
      </c>
      <c r="B521" s="154">
        <f>'Input 2 - Inventory'!C471</f>
        <v>0</v>
      </c>
      <c r="C521" s="155">
        <f>'Input 2 - Inventory'!E471</f>
        <v>0</v>
      </c>
      <c r="D521" s="155" t="str">
        <f>IF(OR(LEFT(E521,5)= "Asset",LEFT(E521,5)="Other"),"N/A",'Input 1 - Schedule 1'!B473 &amp; " (Ins/Bank)")</f>
        <v xml:space="preserve"> (Ins/Bank)</v>
      </c>
      <c r="E521" s="156">
        <f>'Input 2 - Inventory'!F471</f>
        <v>0</v>
      </c>
      <c r="F521" s="157">
        <f>'Input 1 - Schedule 1'!AH473</f>
        <v>0</v>
      </c>
      <c r="G521" s="157">
        <f>'Input 2 - Inventory'!R471</f>
        <v>0</v>
      </c>
      <c r="H521" s="157">
        <f>'Input 2 - Inventory'!AG471</f>
        <v>0</v>
      </c>
      <c r="I521" s="158">
        <f>'Input 2 - Inventory'!L471</f>
        <v>0</v>
      </c>
      <c r="J521" s="159">
        <f>'Input 2 - Inventory'!AA471</f>
        <v>0</v>
      </c>
      <c r="K521" s="156" t="e">
        <f>VLOOKUP($E521,'Calc 1 - Scaling (Ins,Bank)'!$A:$W,8,FALSE)</f>
        <v>#N/A</v>
      </c>
      <c r="L521" s="160" t="str">
        <f>IFERROR(VLOOKUP($E521,'Calc 1 - Scaling (Ins,Bank)'!$A:$W,9+IF($K521="Revenue",1,IF(K521="Carrying Value",2,0)),FALSE),"N/A")</f>
        <v>N/A</v>
      </c>
      <c r="M521" s="161" t="str">
        <f t="shared" si="73"/>
        <v>N/A</v>
      </c>
      <c r="N521" s="162" t="str">
        <f t="shared" si="74"/>
        <v>N/A</v>
      </c>
      <c r="O521" s="156" t="e">
        <f>VLOOKUP($E521,'Calc 1 - Scaling (Ins,Bank)'!$A:$W,12,FALSE)</f>
        <v>#N/A</v>
      </c>
      <c r="P521" s="160" t="str">
        <f>IFERROR(VLOOKUP($E521,'Calc 1 - Scaling (Ins,Bank)'!$A:$W,13+IF(O521="Revenue",1,IF(O521="Carrying Value",2,0)),FALSE),"N/A")</f>
        <v>N/A</v>
      </c>
      <c r="Q521" s="161" t="str">
        <f t="shared" si="75"/>
        <v>N/A</v>
      </c>
      <c r="R521" s="162" t="str">
        <f t="shared" si="76"/>
        <v>N/A</v>
      </c>
      <c r="S521" s="156" t="e">
        <f>VLOOKUP($E521,'Calc 1 - Scaling (Ins,Bank)'!$A:$W,16,FALSE)</f>
        <v>#N/A</v>
      </c>
      <c r="T521" s="160" t="str">
        <f>IFERROR(VLOOKUP($E521,'Calc 1 - Scaling (Ins,Bank)'!$A:$W,17+IF(S521="Revenue",1,IF(S521="Carrying Value",2,0)),FALSE),"N/A")</f>
        <v>N/A</v>
      </c>
      <c r="U521" s="161" t="str">
        <f t="shared" si="77"/>
        <v>N/A</v>
      </c>
      <c r="V521" s="162" t="str">
        <f t="shared" si="78"/>
        <v>N/A</v>
      </c>
      <c r="W521" s="156" t="e">
        <f>VLOOKUP($E521,'Calc 1 - Scaling (Ins,Bank)'!$A:$W,20,FALSE)</f>
        <v>#N/A</v>
      </c>
      <c r="X521" s="160" t="str">
        <f>IFERROR(VLOOKUP($E521,'Calc 1 - Scaling (Ins,Bank)'!$A:$W,21+IF(W521="Revenue",1,IF(W521="Carrying Value",2,0)),FALSE),"N/A")</f>
        <v>N/A</v>
      </c>
      <c r="Y521" s="161" t="str">
        <f t="shared" si="79"/>
        <v>N/A</v>
      </c>
      <c r="Z521" s="162" t="str">
        <f t="shared" si="80"/>
        <v>N/A</v>
      </c>
      <c r="AP521" s="3"/>
    </row>
    <row r="522" spans="1:42" x14ac:dyDescent="0.2">
      <c r="A522" s="68">
        <f t="shared" si="72"/>
        <v>465</v>
      </c>
      <c r="B522" s="154">
        <f>'Input 2 - Inventory'!C472</f>
        <v>0</v>
      </c>
      <c r="C522" s="155">
        <f>'Input 2 - Inventory'!E472</f>
        <v>0</v>
      </c>
      <c r="D522" s="155" t="str">
        <f>IF(OR(LEFT(E522,5)= "Asset",LEFT(E522,5)="Other"),"N/A",'Input 1 - Schedule 1'!B474 &amp; " (Ins/Bank)")</f>
        <v xml:space="preserve"> (Ins/Bank)</v>
      </c>
      <c r="E522" s="156">
        <f>'Input 2 - Inventory'!F472</f>
        <v>0</v>
      </c>
      <c r="F522" s="157">
        <f>'Input 1 - Schedule 1'!AH474</f>
        <v>0</v>
      </c>
      <c r="G522" s="157">
        <f>'Input 2 - Inventory'!R472</f>
        <v>0</v>
      </c>
      <c r="H522" s="157">
        <f>'Input 2 - Inventory'!AG472</f>
        <v>0</v>
      </c>
      <c r="I522" s="158">
        <f>'Input 2 - Inventory'!L472</f>
        <v>0</v>
      </c>
      <c r="J522" s="159">
        <f>'Input 2 - Inventory'!AA472</f>
        <v>0</v>
      </c>
      <c r="K522" s="156" t="e">
        <f>VLOOKUP($E522,'Calc 1 - Scaling (Ins,Bank)'!$A:$W,8,FALSE)</f>
        <v>#N/A</v>
      </c>
      <c r="L522" s="160" t="str">
        <f>IFERROR(VLOOKUP($E522,'Calc 1 - Scaling (Ins,Bank)'!$A:$W,9+IF($K522="Revenue",1,IF(K522="Carrying Value",2,0)),FALSE),"N/A")</f>
        <v>N/A</v>
      </c>
      <c r="M522" s="161" t="str">
        <f t="shared" si="73"/>
        <v>N/A</v>
      </c>
      <c r="N522" s="162" t="str">
        <f t="shared" si="74"/>
        <v>N/A</v>
      </c>
      <c r="O522" s="156" t="e">
        <f>VLOOKUP($E522,'Calc 1 - Scaling (Ins,Bank)'!$A:$W,12,FALSE)</f>
        <v>#N/A</v>
      </c>
      <c r="P522" s="160" t="str">
        <f>IFERROR(VLOOKUP($E522,'Calc 1 - Scaling (Ins,Bank)'!$A:$W,13+IF(O522="Revenue",1,IF(O522="Carrying Value",2,0)),FALSE),"N/A")</f>
        <v>N/A</v>
      </c>
      <c r="Q522" s="161" t="str">
        <f t="shared" si="75"/>
        <v>N/A</v>
      </c>
      <c r="R522" s="162" t="str">
        <f t="shared" si="76"/>
        <v>N/A</v>
      </c>
      <c r="S522" s="156" t="e">
        <f>VLOOKUP($E522,'Calc 1 - Scaling (Ins,Bank)'!$A:$W,16,FALSE)</f>
        <v>#N/A</v>
      </c>
      <c r="T522" s="160" t="str">
        <f>IFERROR(VLOOKUP($E522,'Calc 1 - Scaling (Ins,Bank)'!$A:$W,17+IF(S522="Revenue",1,IF(S522="Carrying Value",2,0)),FALSE),"N/A")</f>
        <v>N/A</v>
      </c>
      <c r="U522" s="161" t="str">
        <f t="shared" si="77"/>
        <v>N/A</v>
      </c>
      <c r="V522" s="162" t="str">
        <f t="shared" si="78"/>
        <v>N/A</v>
      </c>
      <c r="W522" s="156" t="e">
        <f>VLOOKUP($E522,'Calc 1 - Scaling (Ins,Bank)'!$A:$W,20,FALSE)</f>
        <v>#N/A</v>
      </c>
      <c r="X522" s="160" t="str">
        <f>IFERROR(VLOOKUP($E522,'Calc 1 - Scaling (Ins,Bank)'!$A:$W,21+IF(W522="Revenue",1,IF(W522="Carrying Value",2,0)),FALSE),"N/A")</f>
        <v>N/A</v>
      </c>
      <c r="Y522" s="161" t="str">
        <f t="shared" si="79"/>
        <v>N/A</v>
      </c>
      <c r="Z522" s="162" t="str">
        <f t="shared" si="80"/>
        <v>N/A</v>
      </c>
      <c r="AP522" s="3"/>
    </row>
    <row r="523" spans="1:42" x14ac:dyDescent="0.2">
      <c r="A523" s="68">
        <f t="shared" si="72"/>
        <v>466</v>
      </c>
      <c r="B523" s="154">
        <f>'Input 2 - Inventory'!C473</f>
        <v>0</v>
      </c>
      <c r="C523" s="155">
        <f>'Input 2 - Inventory'!E473</f>
        <v>0</v>
      </c>
      <c r="D523" s="155" t="str">
        <f>IF(OR(LEFT(E523,5)= "Asset",LEFT(E523,5)="Other"),"N/A",'Input 1 - Schedule 1'!B475 &amp; " (Ins/Bank)")</f>
        <v xml:space="preserve"> (Ins/Bank)</v>
      </c>
      <c r="E523" s="156">
        <f>'Input 2 - Inventory'!F473</f>
        <v>0</v>
      </c>
      <c r="F523" s="157">
        <f>'Input 1 - Schedule 1'!AH475</f>
        <v>0</v>
      </c>
      <c r="G523" s="157">
        <f>'Input 2 - Inventory'!R473</f>
        <v>0</v>
      </c>
      <c r="H523" s="157">
        <f>'Input 2 - Inventory'!AG473</f>
        <v>0</v>
      </c>
      <c r="I523" s="158">
        <f>'Input 2 - Inventory'!L473</f>
        <v>0</v>
      </c>
      <c r="J523" s="159">
        <f>'Input 2 - Inventory'!AA473</f>
        <v>0</v>
      </c>
      <c r="K523" s="156" t="e">
        <f>VLOOKUP($E523,'Calc 1 - Scaling (Ins,Bank)'!$A:$W,8,FALSE)</f>
        <v>#N/A</v>
      </c>
      <c r="L523" s="160" t="str">
        <f>IFERROR(VLOOKUP($E523,'Calc 1 - Scaling (Ins,Bank)'!$A:$W,9+IF($K523="Revenue",1,IF(K523="Carrying Value",2,0)),FALSE),"N/A")</f>
        <v>N/A</v>
      </c>
      <c r="M523" s="161" t="str">
        <f t="shared" si="73"/>
        <v>N/A</v>
      </c>
      <c r="N523" s="162" t="str">
        <f t="shared" si="74"/>
        <v>N/A</v>
      </c>
      <c r="O523" s="156" t="e">
        <f>VLOOKUP($E523,'Calc 1 - Scaling (Ins,Bank)'!$A:$W,12,FALSE)</f>
        <v>#N/A</v>
      </c>
      <c r="P523" s="160" t="str">
        <f>IFERROR(VLOOKUP($E523,'Calc 1 - Scaling (Ins,Bank)'!$A:$W,13+IF(O523="Revenue",1,IF(O523="Carrying Value",2,0)),FALSE),"N/A")</f>
        <v>N/A</v>
      </c>
      <c r="Q523" s="161" t="str">
        <f t="shared" si="75"/>
        <v>N/A</v>
      </c>
      <c r="R523" s="162" t="str">
        <f t="shared" si="76"/>
        <v>N/A</v>
      </c>
      <c r="S523" s="156" t="e">
        <f>VLOOKUP($E523,'Calc 1 - Scaling (Ins,Bank)'!$A:$W,16,FALSE)</f>
        <v>#N/A</v>
      </c>
      <c r="T523" s="160" t="str">
        <f>IFERROR(VLOOKUP($E523,'Calc 1 - Scaling (Ins,Bank)'!$A:$W,17+IF(S523="Revenue",1,IF(S523="Carrying Value",2,0)),FALSE),"N/A")</f>
        <v>N/A</v>
      </c>
      <c r="U523" s="161" t="str">
        <f t="shared" si="77"/>
        <v>N/A</v>
      </c>
      <c r="V523" s="162" t="str">
        <f t="shared" si="78"/>
        <v>N/A</v>
      </c>
      <c r="W523" s="156" t="e">
        <f>VLOOKUP($E523,'Calc 1 - Scaling (Ins,Bank)'!$A:$W,20,FALSE)</f>
        <v>#N/A</v>
      </c>
      <c r="X523" s="160" t="str">
        <f>IFERROR(VLOOKUP($E523,'Calc 1 - Scaling (Ins,Bank)'!$A:$W,21+IF(W523="Revenue",1,IF(W523="Carrying Value",2,0)),FALSE),"N/A")</f>
        <v>N/A</v>
      </c>
      <c r="Y523" s="161" t="str">
        <f t="shared" si="79"/>
        <v>N/A</v>
      </c>
      <c r="Z523" s="162" t="str">
        <f t="shared" si="80"/>
        <v>N/A</v>
      </c>
      <c r="AP523" s="3"/>
    </row>
    <row r="524" spans="1:42" x14ac:dyDescent="0.2">
      <c r="A524" s="68">
        <f t="shared" si="72"/>
        <v>467</v>
      </c>
      <c r="B524" s="154">
        <f>'Input 2 - Inventory'!C474</f>
        <v>0</v>
      </c>
      <c r="C524" s="155">
        <f>'Input 2 - Inventory'!E474</f>
        <v>0</v>
      </c>
      <c r="D524" s="155" t="str">
        <f>IF(OR(LEFT(E524,5)= "Asset",LEFT(E524,5)="Other"),"N/A",'Input 1 - Schedule 1'!B476 &amp; " (Ins/Bank)")</f>
        <v xml:space="preserve"> (Ins/Bank)</v>
      </c>
      <c r="E524" s="156">
        <f>'Input 2 - Inventory'!F474</f>
        <v>0</v>
      </c>
      <c r="F524" s="157">
        <f>'Input 1 - Schedule 1'!AH476</f>
        <v>0</v>
      </c>
      <c r="G524" s="157">
        <f>'Input 2 - Inventory'!R474</f>
        <v>0</v>
      </c>
      <c r="H524" s="157">
        <f>'Input 2 - Inventory'!AG474</f>
        <v>0</v>
      </c>
      <c r="I524" s="158">
        <f>'Input 2 - Inventory'!L474</f>
        <v>0</v>
      </c>
      <c r="J524" s="159">
        <f>'Input 2 - Inventory'!AA474</f>
        <v>0</v>
      </c>
      <c r="K524" s="156" t="e">
        <f>VLOOKUP($E524,'Calc 1 - Scaling (Ins,Bank)'!$A:$W,8,FALSE)</f>
        <v>#N/A</v>
      </c>
      <c r="L524" s="160" t="str">
        <f>IFERROR(VLOOKUP($E524,'Calc 1 - Scaling (Ins,Bank)'!$A:$W,9+IF($K524="Revenue",1,IF(K524="Carrying Value",2,0)),FALSE),"N/A")</f>
        <v>N/A</v>
      </c>
      <c r="M524" s="161" t="str">
        <f t="shared" si="73"/>
        <v>N/A</v>
      </c>
      <c r="N524" s="162" t="str">
        <f t="shared" si="74"/>
        <v>N/A</v>
      </c>
      <c r="O524" s="156" t="e">
        <f>VLOOKUP($E524,'Calc 1 - Scaling (Ins,Bank)'!$A:$W,12,FALSE)</f>
        <v>#N/A</v>
      </c>
      <c r="P524" s="160" t="str">
        <f>IFERROR(VLOOKUP($E524,'Calc 1 - Scaling (Ins,Bank)'!$A:$W,13+IF(O524="Revenue",1,IF(O524="Carrying Value",2,0)),FALSE),"N/A")</f>
        <v>N/A</v>
      </c>
      <c r="Q524" s="161" t="str">
        <f t="shared" si="75"/>
        <v>N/A</v>
      </c>
      <c r="R524" s="162" t="str">
        <f t="shared" si="76"/>
        <v>N/A</v>
      </c>
      <c r="S524" s="156" t="e">
        <f>VLOOKUP($E524,'Calc 1 - Scaling (Ins,Bank)'!$A:$W,16,FALSE)</f>
        <v>#N/A</v>
      </c>
      <c r="T524" s="160" t="str">
        <f>IFERROR(VLOOKUP($E524,'Calc 1 - Scaling (Ins,Bank)'!$A:$W,17+IF(S524="Revenue",1,IF(S524="Carrying Value",2,0)),FALSE),"N/A")</f>
        <v>N/A</v>
      </c>
      <c r="U524" s="161" t="str">
        <f t="shared" si="77"/>
        <v>N/A</v>
      </c>
      <c r="V524" s="162" t="str">
        <f t="shared" si="78"/>
        <v>N/A</v>
      </c>
      <c r="W524" s="156" t="e">
        <f>VLOOKUP($E524,'Calc 1 - Scaling (Ins,Bank)'!$A:$W,20,FALSE)</f>
        <v>#N/A</v>
      </c>
      <c r="X524" s="160" t="str">
        <f>IFERROR(VLOOKUP($E524,'Calc 1 - Scaling (Ins,Bank)'!$A:$W,21+IF(W524="Revenue",1,IF(W524="Carrying Value",2,0)),FALSE),"N/A")</f>
        <v>N/A</v>
      </c>
      <c r="Y524" s="161" t="str">
        <f t="shared" si="79"/>
        <v>N/A</v>
      </c>
      <c r="Z524" s="162" t="str">
        <f t="shared" si="80"/>
        <v>N/A</v>
      </c>
      <c r="AP524" s="3"/>
    </row>
    <row r="525" spans="1:42" x14ac:dyDescent="0.2">
      <c r="A525" s="68">
        <f t="shared" si="72"/>
        <v>468</v>
      </c>
      <c r="B525" s="154">
        <f>'Input 2 - Inventory'!C475</f>
        <v>0</v>
      </c>
      <c r="C525" s="155">
        <f>'Input 2 - Inventory'!E475</f>
        <v>0</v>
      </c>
      <c r="D525" s="155" t="str">
        <f>IF(OR(LEFT(E525,5)= "Asset",LEFT(E525,5)="Other"),"N/A",'Input 1 - Schedule 1'!B477 &amp; " (Ins/Bank)")</f>
        <v xml:space="preserve"> (Ins/Bank)</v>
      </c>
      <c r="E525" s="156">
        <f>'Input 2 - Inventory'!F475</f>
        <v>0</v>
      </c>
      <c r="F525" s="157">
        <f>'Input 1 - Schedule 1'!AH477</f>
        <v>0</v>
      </c>
      <c r="G525" s="157">
        <f>'Input 2 - Inventory'!R475</f>
        <v>0</v>
      </c>
      <c r="H525" s="157">
        <f>'Input 2 - Inventory'!AG475</f>
        <v>0</v>
      </c>
      <c r="I525" s="158">
        <f>'Input 2 - Inventory'!L475</f>
        <v>0</v>
      </c>
      <c r="J525" s="159">
        <f>'Input 2 - Inventory'!AA475</f>
        <v>0</v>
      </c>
      <c r="K525" s="156" t="e">
        <f>VLOOKUP($E525,'Calc 1 - Scaling (Ins,Bank)'!$A:$W,8,FALSE)</f>
        <v>#N/A</v>
      </c>
      <c r="L525" s="160" t="str">
        <f>IFERROR(VLOOKUP($E525,'Calc 1 - Scaling (Ins,Bank)'!$A:$W,9+IF($K525="Revenue",1,IF(K525="Carrying Value",2,0)),FALSE),"N/A")</f>
        <v>N/A</v>
      </c>
      <c r="M525" s="161" t="str">
        <f t="shared" si="73"/>
        <v>N/A</v>
      </c>
      <c r="N525" s="162" t="str">
        <f t="shared" si="74"/>
        <v>N/A</v>
      </c>
      <c r="O525" s="156" t="e">
        <f>VLOOKUP($E525,'Calc 1 - Scaling (Ins,Bank)'!$A:$W,12,FALSE)</f>
        <v>#N/A</v>
      </c>
      <c r="P525" s="160" t="str">
        <f>IFERROR(VLOOKUP($E525,'Calc 1 - Scaling (Ins,Bank)'!$A:$W,13+IF(O525="Revenue",1,IF(O525="Carrying Value",2,0)),FALSE),"N/A")</f>
        <v>N/A</v>
      </c>
      <c r="Q525" s="161" t="str">
        <f t="shared" si="75"/>
        <v>N/A</v>
      </c>
      <c r="R525" s="162" t="str">
        <f t="shared" si="76"/>
        <v>N/A</v>
      </c>
      <c r="S525" s="156" t="e">
        <f>VLOOKUP($E525,'Calc 1 - Scaling (Ins,Bank)'!$A:$W,16,FALSE)</f>
        <v>#N/A</v>
      </c>
      <c r="T525" s="160" t="str">
        <f>IFERROR(VLOOKUP($E525,'Calc 1 - Scaling (Ins,Bank)'!$A:$W,17+IF(S525="Revenue",1,IF(S525="Carrying Value",2,0)),FALSE),"N/A")</f>
        <v>N/A</v>
      </c>
      <c r="U525" s="161" t="str">
        <f t="shared" si="77"/>
        <v>N/A</v>
      </c>
      <c r="V525" s="162" t="str">
        <f t="shared" si="78"/>
        <v>N/A</v>
      </c>
      <c r="W525" s="156" t="e">
        <f>VLOOKUP($E525,'Calc 1 - Scaling (Ins,Bank)'!$A:$W,20,FALSE)</f>
        <v>#N/A</v>
      </c>
      <c r="X525" s="160" t="str">
        <f>IFERROR(VLOOKUP($E525,'Calc 1 - Scaling (Ins,Bank)'!$A:$W,21+IF(W525="Revenue",1,IF(W525="Carrying Value",2,0)),FALSE),"N/A")</f>
        <v>N/A</v>
      </c>
      <c r="Y525" s="161" t="str">
        <f t="shared" si="79"/>
        <v>N/A</v>
      </c>
      <c r="Z525" s="162" t="str">
        <f t="shared" si="80"/>
        <v>N/A</v>
      </c>
      <c r="AP525" s="3"/>
    </row>
    <row r="526" spans="1:42" x14ac:dyDescent="0.2">
      <c r="A526" s="68">
        <f t="shared" si="72"/>
        <v>469</v>
      </c>
      <c r="B526" s="154">
        <f>'Input 2 - Inventory'!C476</f>
        <v>0</v>
      </c>
      <c r="C526" s="155">
        <f>'Input 2 - Inventory'!E476</f>
        <v>0</v>
      </c>
      <c r="D526" s="155" t="str">
        <f>IF(OR(LEFT(E526,5)= "Asset",LEFT(E526,5)="Other"),"N/A",'Input 1 - Schedule 1'!B478 &amp; " (Ins/Bank)")</f>
        <v xml:space="preserve"> (Ins/Bank)</v>
      </c>
      <c r="E526" s="156">
        <f>'Input 2 - Inventory'!F476</f>
        <v>0</v>
      </c>
      <c r="F526" s="157">
        <f>'Input 1 - Schedule 1'!AH478</f>
        <v>0</v>
      </c>
      <c r="G526" s="157">
        <f>'Input 2 - Inventory'!R476</f>
        <v>0</v>
      </c>
      <c r="H526" s="157">
        <f>'Input 2 - Inventory'!AG476</f>
        <v>0</v>
      </c>
      <c r="I526" s="158">
        <f>'Input 2 - Inventory'!L476</f>
        <v>0</v>
      </c>
      <c r="J526" s="159">
        <f>'Input 2 - Inventory'!AA476</f>
        <v>0</v>
      </c>
      <c r="K526" s="156" t="e">
        <f>VLOOKUP($E526,'Calc 1 - Scaling (Ins,Bank)'!$A:$W,8,FALSE)</f>
        <v>#N/A</v>
      </c>
      <c r="L526" s="160" t="str">
        <f>IFERROR(VLOOKUP($E526,'Calc 1 - Scaling (Ins,Bank)'!$A:$W,9+IF($K526="Revenue",1,IF(K526="Carrying Value",2,0)),FALSE),"N/A")</f>
        <v>N/A</v>
      </c>
      <c r="M526" s="161" t="str">
        <f t="shared" si="73"/>
        <v>N/A</v>
      </c>
      <c r="N526" s="162" t="str">
        <f t="shared" si="74"/>
        <v>N/A</v>
      </c>
      <c r="O526" s="156" t="e">
        <f>VLOOKUP($E526,'Calc 1 - Scaling (Ins,Bank)'!$A:$W,12,FALSE)</f>
        <v>#N/A</v>
      </c>
      <c r="P526" s="160" t="str">
        <f>IFERROR(VLOOKUP($E526,'Calc 1 - Scaling (Ins,Bank)'!$A:$W,13+IF(O526="Revenue",1,IF(O526="Carrying Value",2,0)),FALSE),"N/A")</f>
        <v>N/A</v>
      </c>
      <c r="Q526" s="161" t="str">
        <f t="shared" si="75"/>
        <v>N/A</v>
      </c>
      <c r="R526" s="162" t="str">
        <f t="shared" si="76"/>
        <v>N/A</v>
      </c>
      <c r="S526" s="156" t="e">
        <f>VLOOKUP($E526,'Calc 1 - Scaling (Ins,Bank)'!$A:$W,16,FALSE)</f>
        <v>#N/A</v>
      </c>
      <c r="T526" s="160" t="str">
        <f>IFERROR(VLOOKUP($E526,'Calc 1 - Scaling (Ins,Bank)'!$A:$W,17+IF(S526="Revenue",1,IF(S526="Carrying Value",2,0)),FALSE),"N/A")</f>
        <v>N/A</v>
      </c>
      <c r="U526" s="161" t="str">
        <f t="shared" si="77"/>
        <v>N/A</v>
      </c>
      <c r="V526" s="162" t="str">
        <f t="shared" si="78"/>
        <v>N/A</v>
      </c>
      <c r="W526" s="156" t="e">
        <f>VLOOKUP($E526,'Calc 1 - Scaling (Ins,Bank)'!$A:$W,20,FALSE)</f>
        <v>#N/A</v>
      </c>
      <c r="X526" s="160" t="str">
        <f>IFERROR(VLOOKUP($E526,'Calc 1 - Scaling (Ins,Bank)'!$A:$W,21+IF(W526="Revenue",1,IF(W526="Carrying Value",2,0)),FALSE),"N/A")</f>
        <v>N/A</v>
      </c>
      <c r="Y526" s="161" t="str">
        <f t="shared" si="79"/>
        <v>N/A</v>
      </c>
      <c r="Z526" s="162" t="str">
        <f t="shared" si="80"/>
        <v>N/A</v>
      </c>
      <c r="AP526" s="3"/>
    </row>
    <row r="527" spans="1:42" x14ac:dyDescent="0.2">
      <c r="A527" s="68">
        <f t="shared" si="72"/>
        <v>470</v>
      </c>
      <c r="B527" s="154">
        <f>'Input 2 - Inventory'!C477</f>
        <v>0</v>
      </c>
      <c r="C527" s="155">
        <f>'Input 2 - Inventory'!E477</f>
        <v>0</v>
      </c>
      <c r="D527" s="155" t="str">
        <f>IF(OR(LEFT(E527,5)= "Asset",LEFT(E527,5)="Other"),"N/A",'Input 1 - Schedule 1'!B479 &amp; " (Ins/Bank)")</f>
        <v xml:space="preserve"> (Ins/Bank)</v>
      </c>
      <c r="E527" s="156">
        <f>'Input 2 - Inventory'!F477</f>
        <v>0</v>
      </c>
      <c r="F527" s="157">
        <f>'Input 1 - Schedule 1'!AH479</f>
        <v>0</v>
      </c>
      <c r="G527" s="157">
        <f>'Input 2 - Inventory'!R477</f>
        <v>0</v>
      </c>
      <c r="H527" s="157">
        <f>'Input 2 - Inventory'!AG477</f>
        <v>0</v>
      </c>
      <c r="I527" s="158">
        <f>'Input 2 - Inventory'!L477</f>
        <v>0</v>
      </c>
      <c r="J527" s="159">
        <f>'Input 2 - Inventory'!AA477</f>
        <v>0</v>
      </c>
      <c r="K527" s="156" t="e">
        <f>VLOOKUP($E527,'Calc 1 - Scaling (Ins,Bank)'!$A:$W,8,FALSE)</f>
        <v>#N/A</v>
      </c>
      <c r="L527" s="160" t="str">
        <f>IFERROR(VLOOKUP($E527,'Calc 1 - Scaling (Ins,Bank)'!$A:$W,9+IF($K527="Revenue",1,IF(K527="Carrying Value",2,0)),FALSE),"N/A")</f>
        <v>N/A</v>
      </c>
      <c r="M527" s="161" t="str">
        <f t="shared" si="73"/>
        <v>N/A</v>
      </c>
      <c r="N527" s="162" t="str">
        <f t="shared" si="74"/>
        <v>N/A</v>
      </c>
      <c r="O527" s="156" t="e">
        <f>VLOOKUP($E527,'Calc 1 - Scaling (Ins,Bank)'!$A:$W,12,FALSE)</f>
        <v>#N/A</v>
      </c>
      <c r="P527" s="160" t="str">
        <f>IFERROR(VLOOKUP($E527,'Calc 1 - Scaling (Ins,Bank)'!$A:$W,13+IF(O527="Revenue",1,IF(O527="Carrying Value",2,0)),FALSE),"N/A")</f>
        <v>N/A</v>
      </c>
      <c r="Q527" s="161" t="str">
        <f t="shared" si="75"/>
        <v>N/A</v>
      </c>
      <c r="R527" s="162" t="str">
        <f t="shared" si="76"/>
        <v>N/A</v>
      </c>
      <c r="S527" s="156" t="e">
        <f>VLOOKUP($E527,'Calc 1 - Scaling (Ins,Bank)'!$A:$W,16,FALSE)</f>
        <v>#N/A</v>
      </c>
      <c r="T527" s="160" t="str">
        <f>IFERROR(VLOOKUP($E527,'Calc 1 - Scaling (Ins,Bank)'!$A:$W,17+IF(S527="Revenue",1,IF(S527="Carrying Value",2,0)),FALSE),"N/A")</f>
        <v>N/A</v>
      </c>
      <c r="U527" s="161" t="str">
        <f t="shared" si="77"/>
        <v>N/A</v>
      </c>
      <c r="V527" s="162" t="str">
        <f t="shared" si="78"/>
        <v>N/A</v>
      </c>
      <c r="W527" s="156" t="e">
        <f>VLOOKUP($E527,'Calc 1 - Scaling (Ins,Bank)'!$A:$W,20,FALSE)</f>
        <v>#N/A</v>
      </c>
      <c r="X527" s="160" t="str">
        <f>IFERROR(VLOOKUP($E527,'Calc 1 - Scaling (Ins,Bank)'!$A:$W,21+IF(W527="Revenue",1,IF(W527="Carrying Value",2,0)),FALSE),"N/A")</f>
        <v>N/A</v>
      </c>
      <c r="Y527" s="161" t="str">
        <f t="shared" si="79"/>
        <v>N/A</v>
      </c>
      <c r="Z527" s="162" t="str">
        <f t="shared" si="80"/>
        <v>N/A</v>
      </c>
      <c r="AP527" s="3"/>
    </row>
    <row r="528" spans="1:42" x14ac:dyDescent="0.2">
      <c r="A528" s="68">
        <f t="shared" si="72"/>
        <v>471</v>
      </c>
      <c r="B528" s="154">
        <f>'Input 2 - Inventory'!C478</f>
        <v>0</v>
      </c>
      <c r="C528" s="155">
        <f>'Input 2 - Inventory'!E478</f>
        <v>0</v>
      </c>
      <c r="D528" s="155" t="str">
        <f>IF(OR(LEFT(E528,5)= "Asset",LEFT(E528,5)="Other"),"N/A",'Input 1 - Schedule 1'!B480 &amp; " (Ins/Bank)")</f>
        <v xml:space="preserve"> (Ins/Bank)</v>
      </c>
      <c r="E528" s="156">
        <f>'Input 2 - Inventory'!F478</f>
        <v>0</v>
      </c>
      <c r="F528" s="157">
        <f>'Input 1 - Schedule 1'!AH480</f>
        <v>0</v>
      </c>
      <c r="G528" s="157">
        <f>'Input 2 - Inventory'!R478</f>
        <v>0</v>
      </c>
      <c r="H528" s="157">
        <f>'Input 2 - Inventory'!AG478</f>
        <v>0</v>
      </c>
      <c r="I528" s="158">
        <f>'Input 2 - Inventory'!L478</f>
        <v>0</v>
      </c>
      <c r="J528" s="159">
        <f>'Input 2 - Inventory'!AA478</f>
        <v>0</v>
      </c>
      <c r="K528" s="156" t="e">
        <f>VLOOKUP($E528,'Calc 1 - Scaling (Ins,Bank)'!$A:$W,8,FALSE)</f>
        <v>#N/A</v>
      </c>
      <c r="L528" s="160" t="str">
        <f>IFERROR(VLOOKUP($E528,'Calc 1 - Scaling (Ins,Bank)'!$A:$W,9+IF($K528="Revenue",1,IF(K528="Carrying Value",2,0)),FALSE),"N/A")</f>
        <v>N/A</v>
      </c>
      <c r="M528" s="161" t="str">
        <f t="shared" si="73"/>
        <v>N/A</v>
      </c>
      <c r="N528" s="162" t="str">
        <f t="shared" si="74"/>
        <v>N/A</v>
      </c>
      <c r="O528" s="156" t="e">
        <f>VLOOKUP($E528,'Calc 1 - Scaling (Ins,Bank)'!$A:$W,12,FALSE)</f>
        <v>#N/A</v>
      </c>
      <c r="P528" s="160" t="str">
        <f>IFERROR(VLOOKUP($E528,'Calc 1 - Scaling (Ins,Bank)'!$A:$W,13+IF(O528="Revenue",1,IF(O528="Carrying Value",2,0)),FALSE),"N/A")</f>
        <v>N/A</v>
      </c>
      <c r="Q528" s="161" t="str">
        <f t="shared" si="75"/>
        <v>N/A</v>
      </c>
      <c r="R528" s="162" t="str">
        <f t="shared" si="76"/>
        <v>N/A</v>
      </c>
      <c r="S528" s="156" t="e">
        <f>VLOOKUP($E528,'Calc 1 - Scaling (Ins,Bank)'!$A:$W,16,FALSE)</f>
        <v>#N/A</v>
      </c>
      <c r="T528" s="160" t="str">
        <f>IFERROR(VLOOKUP($E528,'Calc 1 - Scaling (Ins,Bank)'!$A:$W,17+IF(S528="Revenue",1,IF(S528="Carrying Value",2,0)),FALSE),"N/A")</f>
        <v>N/A</v>
      </c>
      <c r="U528" s="161" t="str">
        <f t="shared" si="77"/>
        <v>N/A</v>
      </c>
      <c r="V528" s="162" t="str">
        <f t="shared" si="78"/>
        <v>N/A</v>
      </c>
      <c r="W528" s="156" t="e">
        <f>VLOOKUP($E528,'Calc 1 - Scaling (Ins,Bank)'!$A:$W,20,FALSE)</f>
        <v>#N/A</v>
      </c>
      <c r="X528" s="160" t="str">
        <f>IFERROR(VLOOKUP($E528,'Calc 1 - Scaling (Ins,Bank)'!$A:$W,21+IF(W528="Revenue",1,IF(W528="Carrying Value",2,0)),FALSE),"N/A")</f>
        <v>N/A</v>
      </c>
      <c r="Y528" s="161" t="str">
        <f t="shared" si="79"/>
        <v>N/A</v>
      </c>
      <c r="Z528" s="162" t="str">
        <f t="shared" si="80"/>
        <v>N/A</v>
      </c>
      <c r="AP528" s="3"/>
    </row>
    <row r="529" spans="1:42" x14ac:dyDescent="0.2">
      <c r="A529" s="68">
        <f t="shared" si="72"/>
        <v>472</v>
      </c>
      <c r="B529" s="154">
        <f>'Input 2 - Inventory'!C479</f>
        <v>0</v>
      </c>
      <c r="C529" s="155">
        <f>'Input 2 - Inventory'!E479</f>
        <v>0</v>
      </c>
      <c r="D529" s="155" t="str">
        <f>IF(OR(LEFT(E529,5)= "Asset",LEFT(E529,5)="Other"),"N/A",'Input 1 - Schedule 1'!B481 &amp; " (Ins/Bank)")</f>
        <v xml:space="preserve"> (Ins/Bank)</v>
      </c>
      <c r="E529" s="156">
        <f>'Input 2 - Inventory'!F479</f>
        <v>0</v>
      </c>
      <c r="F529" s="157">
        <f>'Input 1 - Schedule 1'!AH481</f>
        <v>0</v>
      </c>
      <c r="G529" s="157">
        <f>'Input 2 - Inventory'!R479</f>
        <v>0</v>
      </c>
      <c r="H529" s="157">
        <f>'Input 2 - Inventory'!AG479</f>
        <v>0</v>
      </c>
      <c r="I529" s="158">
        <f>'Input 2 - Inventory'!L479</f>
        <v>0</v>
      </c>
      <c r="J529" s="159">
        <f>'Input 2 - Inventory'!AA479</f>
        <v>0</v>
      </c>
      <c r="K529" s="156" t="e">
        <f>VLOOKUP($E529,'Calc 1 - Scaling (Ins,Bank)'!$A:$W,8,FALSE)</f>
        <v>#N/A</v>
      </c>
      <c r="L529" s="160" t="str">
        <f>IFERROR(VLOOKUP($E529,'Calc 1 - Scaling (Ins,Bank)'!$A:$W,9+IF($K529="Revenue",1,IF(K529="Carrying Value",2,0)),FALSE),"N/A")</f>
        <v>N/A</v>
      </c>
      <c r="M529" s="161" t="str">
        <f t="shared" si="73"/>
        <v>N/A</v>
      </c>
      <c r="N529" s="162" t="str">
        <f t="shared" si="74"/>
        <v>N/A</v>
      </c>
      <c r="O529" s="156" t="e">
        <f>VLOOKUP($E529,'Calc 1 - Scaling (Ins,Bank)'!$A:$W,12,FALSE)</f>
        <v>#N/A</v>
      </c>
      <c r="P529" s="160" t="str">
        <f>IFERROR(VLOOKUP($E529,'Calc 1 - Scaling (Ins,Bank)'!$A:$W,13+IF(O529="Revenue",1,IF(O529="Carrying Value",2,0)),FALSE),"N/A")</f>
        <v>N/A</v>
      </c>
      <c r="Q529" s="161" t="str">
        <f t="shared" si="75"/>
        <v>N/A</v>
      </c>
      <c r="R529" s="162" t="str">
        <f t="shared" si="76"/>
        <v>N/A</v>
      </c>
      <c r="S529" s="156" t="e">
        <f>VLOOKUP($E529,'Calc 1 - Scaling (Ins,Bank)'!$A:$W,16,FALSE)</f>
        <v>#N/A</v>
      </c>
      <c r="T529" s="160" t="str">
        <f>IFERROR(VLOOKUP($E529,'Calc 1 - Scaling (Ins,Bank)'!$A:$W,17+IF(S529="Revenue",1,IF(S529="Carrying Value",2,0)),FALSE),"N/A")</f>
        <v>N/A</v>
      </c>
      <c r="U529" s="161" t="str">
        <f t="shared" si="77"/>
        <v>N/A</v>
      </c>
      <c r="V529" s="162" t="str">
        <f t="shared" si="78"/>
        <v>N/A</v>
      </c>
      <c r="W529" s="156" t="e">
        <f>VLOOKUP($E529,'Calc 1 - Scaling (Ins,Bank)'!$A:$W,20,FALSE)</f>
        <v>#N/A</v>
      </c>
      <c r="X529" s="160" t="str">
        <f>IFERROR(VLOOKUP($E529,'Calc 1 - Scaling (Ins,Bank)'!$A:$W,21+IF(W529="Revenue",1,IF(W529="Carrying Value",2,0)),FALSE),"N/A")</f>
        <v>N/A</v>
      </c>
      <c r="Y529" s="161" t="str">
        <f t="shared" si="79"/>
        <v>N/A</v>
      </c>
      <c r="Z529" s="162" t="str">
        <f t="shared" si="80"/>
        <v>N/A</v>
      </c>
      <c r="AP529" s="3"/>
    </row>
    <row r="530" spans="1:42" x14ac:dyDescent="0.2">
      <c r="A530" s="68">
        <f t="shared" si="72"/>
        <v>473</v>
      </c>
      <c r="B530" s="154">
        <f>'Input 2 - Inventory'!C480</f>
        <v>0</v>
      </c>
      <c r="C530" s="155">
        <f>'Input 2 - Inventory'!E480</f>
        <v>0</v>
      </c>
      <c r="D530" s="155" t="str">
        <f>IF(OR(LEFT(E530,5)= "Asset",LEFT(E530,5)="Other"),"N/A",'Input 1 - Schedule 1'!B482 &amp; " (Ins/Bank)")</f>
        <v xml:space="preserve"> (Ins/Bank)</v>
      </c>
      <c r="E530" s="156">
        <f>'Input 2 - Inventory'!F480</f>
        <v>0</v>
      </c>
      <c r="F530" s="157">
        <f>'Input 1 - Schedule 1'!AH482</f>
        <v>0</v>
      </c>
      <c r="G530" s="157">
        <f>'Input 2 - Inventory'!R480</f>
        <v>0</v>
      </c>
      <c r="H530" s="157">
        <f>'Input 2 - Inventory'!AG480</f>
        <v>0</v>
      </c>
      <c r="I530" s="158">
        <f>'Input 2 - Inventory'!L480</f>
        <v>0</v>
      </c>
      <c r="J530" s="159">
        <f>'Input 2 - Inventory'!AA480</f>
        <v>0</v>
      </c>
      <c r="K530" s="156" t="e">
        <f>VLOOKUP($E530,'Calc 1 - Scaling (Ins,Bank)'!$A:$W,8,FALSE)</f>
        <v>#N/A</v>
      </c>
      <c r="L530" s="160" t="str">
        <f>IFERROR(VLOOKUP($E530,'Calc 1 - Scaling (Ins,Bank)'!$A:$W,9+IF($K530="Revenue",1,IF(K530="Carrying Value",2,0)),FALSE),"N/A")</f>
        <v>N/A</v>
      </c>
      <c r="M530" s="161" t="str">
        <f t="shared" si="73"/>
        <v>N/A</v>
      </c>
      <c r="N530" s="162" t="str">
        <f t="shared" si="74"/>
        <v>N/A</v>
      </c>
      <c r="O530" s="156" t="e">
        <f>VLOOKUP($E530,'Calc 1 - Scaling (Ins,Bank)'!$A:$W,12,FALSE)</f>
        <v>#N/A</v>
      </c>
      <c r="P530" s="160" t="str">
        <f>IFERROR(VLOOKUP($E530,'Calc 1 - Scaling (Ins,Bank)'!$A:$W,13+IF(O530="Revenue",1,IF(O530="Carrying Value",2,0)),FALSE),"N/A")</f>
        <v>N/A</v>
      </c>
      <c r="Q530" s="161" t="str">
        <f t="shared" si="75"/>
        <v>N/A</v>
      </c>
      <c r="R530" s="162" t="str">
        <f t="shared" si="76"/>
        <v>N/A</v>
      </c>
      <c r="S530" s="156" t="e">
        <f>VLOOKUP($E530,'Calc 1 - Scaling (Ins,Bank)'!$A:$W,16,FALSE)</f>
        <v>#N/A</v>
      </c>
      <c r="T530" s="160" t="str">
        <f>IFERROR(VLOOKUP($E530,'Calc 1 - Scaling (Ins,Bank)'!$A:$W,17+IF(S530="Revenue",1,IF(S530="Carrying Value",2,0)),FALSE),"N/A")</f>
        <v>N/A</v>
      </c>
      <c r="U530" s="161" t="str">
        <f t="shared" si="77"/>
        <v>N/A</v>
      </c>
      <c r="V530" s="162" t="str">
        <f t="shared" si="78"/>
        <v>N/A</v>
      </c>
      <c r="W530" s="156" t="e">
        <f>VLOOKUP($E530,'Calc 1 - Scaling (Ins,Bank)'!$A:$W,20,FALSE)</f>
        <v>#N/A</v>
      </c>
      <c r="X530" s="160" t="str">
        <f>IFERROR(VLOOKUP($E530,'Calc 1 - Scaling (Ins,Bank)'!$A:$W,21+IF(W530="Revenue",1,IF(W530="Carrying Value",2,0)),FALSE),"N/A")</f>
        <v>N/A</v>
      </c>
      <c r="Y530" s="161" t="str">
        <f t="shared" si="79"/>
        <v>N/A</v>
      </c>
      <c r="Z530" s="162" t="str">
        <f t="shared" si="80"/>
        <v>N/A</v>
      </c>
      <c r="AP530" s="3"/>
    </row>
    <row r="531" spans="1:42" x14ac:dyDescent="0.2">
      <c r="A531" s="68">
        <f t="shared" si="72"/>
        <v>474</v>
      </c>
      <c r="B531" s="154">
        <f>'Input 2 - Inventory'!C481</f>
        <v>0</v>
      </c>
      <c r="C531" s="155">
        <f>'Input 2 - Inventory'!E481</f>
        <v>0</v>
      </c>
      <c r="D531" s="155" t="str">
        <f>IF(OR(LEFT(E531,5)= "Asset",LEFT(E531,5)="Other"),"N/A",'Input 1 - Schedule 1'!B483 &amp; " (Ins/Bank)")</f>
        <v xml:space="preserve"> (Ins/Bank)</v>
      </c>
      <c r="E531" s="156">
        <f>'Input 2 - Inventory'!F481</f>
        <v>0</v>
      </c>
      <c r="F531" s="157">
        <f>'Input 1 - Schedule 1'!AH483</f>
        <v>0</v>
      </c>
      <c r="G531" s="157">
        <f>'Input 2 - Inventory'!R481</f>
        <v>0</v>
      </c>
      <c r="H531" s="157">
        <f>'Input 2 - Inventory'!AG481</f>
        <v>0</v>
      </c>
      <c r="I531" s="158">
        <f>'Input 2 - Inventory'!L481</f>
        <v>0</v>
      </c>
      <c r="J531" s="159">
        <f>'Input 2 - Inventory'!AA481</f>
        <v>0</v>
      </c>
      <c r="K531" s="156" t="e">
        <f>VLOOKUP($E531,'Calc 1 - Scaling (Ins,Bank)'!$A:$W,8,FALSE)</f>
        <v>#N/A</v>
      </c>
      <c r="L531" s="160" t="str">
        <f>IFERROR(VLOOKUP($E531,'Calc 1 - Scaling (Ins,Bank)'!$A:$W,9+IF($K531="Revenue",1,IF(K531="Carrying Value",2,0)),FALSE),"N/A")</f>
        <v>N/A</v>
      </c>
      <c r="M531" s="161" t="str">
        <f t="shared" si="73"/>
        <v>N/A</v>
      </c>
      <c r="N531" s="162" t="str">
        <f t="shared" si="74"/>
        <v>N/A</v>
      </c>
      <c r="O531" s="156" t="e">
        <f>VLOOKUP($E531,'Calc 1 - Scaling (Ins,Bank)'!$A:$W,12,FALSE)</f>
        <v>#N/A</v>
      </c>
      <c r="P531" s="160" t="str">
        <f>IFERROR(VLOOKUP($E531,'Calc 1 - Scaling (Ins,Bank)'!$A:$W,13+IF(O531="Revenue",1,IF(O531="Carrying Value",2,0)),FALSE),"N/A")</f>
        <v>N/A</v>
      </c>
      <c r="Q531" s="161" t="str">
        <f t="shared" si="75"/>
        <v>N/A</v>
      </c>
      <c r="R531" s="162" t="str">
        <f t="shared" si="76"/>
        <v>N/A</v>
      </c>
      <c r="S531" s="156" t="e">
        <f>VLOOKUP($E531,'Calc 1 - Scaling (Ins,Bank)'!$A:$W,16,FALSE)</f>
        <v>#N/A</v>
      </c>
      <c r="T531" s="160" t="str">
        <f>IFERROR(VLOOKUP($E531,'Calc 1 - Scaling (Ins,Bank)'!$A:$W,17+IF(S531="Revenue",1,IF(S531="Carrying Value",2,0)),FALSE),"N/A")</f>
        <v>N/A</v>
      </c>
      <c r="U531" s="161" t="str">
        <f t="shared" si="77"/>
        <v>N/A</v>
      </c>
      <c r="V531" s="162" t="str">
        <f t="shared" si="78"/>
        <v>N/A</v>
      </c>
      <c r="W531" s="156" t="e">
        <f>VLOOKUP($E531,'Calc 1 - Scaling (Ins,Bank)'!$A:$W,20,FALSE)</f>
        <v>#N/A</v>
      </c>
      <c r="X531" s="160" t="str">
        <f>IFERROR(VLOOKUP($E531,'Calc 1 - Scaling (Ins,Bank)'!$A:$W,21+IF(W531="Revenue",1,IF(W531="Carrying Value",2,0)),FALSE),"N/A")</f>
        <v>N/A</v>
      </c>
      <c r="Y531" s="161" t="str">
        <f t="shared" si="79"/>
        <v>N/A</v>
      </c>
      <c r="Z531" s="162" t="str">
        <f t="shared" si="80"/>
        <v>N/A</v>
      </c>
      <c r="AP531" s="3"/>
    </row>
    <row r="532" spans="1:42" x14ac:dyDescent="0.2">
      <c r="A532" s="68">
        <f t="shared" si="72"/>
        <v>475</v>
      </c>
      <c r="B532" s="154">
        <f>'Input 2 - Inventory'!C482</f>
        <v>0</v>
      </c>
      <c r="C532" s="155">
        <f>'Input 2 - Inventory'!E482</f>
        <v>0</v>
      </c>
      <c r="D532" s="155" t="str">
        <f>IF(OR(LEFT(E532,5)= "Asset",LEFT(E532,5)="Other"),"N/A",'Input 1 - Schedule 1'!B484 &amp; " (Ins/Bank)")</f>
        <v xml:space="preserve"> (Ins/Bank)</v>
      </c>
      <c r="E532" s="156">
        <f>'Input 2 - Inventory'!F482</f>
        <v>0</v>
      </c>
      <c r="F532" s="157">
        <f>'Input 1 - Schedule 1'!AH484</f>
        <v>0</v>
      </c>
      <c r="G532" s="157">
        <f>'Input 2 - Inventory'!R482</f>
        <v>0</v>
      </c>
      <c r="H532" s="157">
        <f>'Input 2 - Inventory'!AG482</f>
        <v>0</v>
      </c>
      <c r="I532" s="158">
        <f>'Input 2 - Inventory'!L482</f>
        <v>0</v>
      </c>
      <c r="J532" s="159">
        <f>'Input 2 - Inventory'!AA482</f>
        <v>0</v>
      </c>
      <c r="K532" s="156" t="e">
        <f>VLOOKUP($E532,'Calc 1 - Scaling (Ins,Bank)'!$A:$W,8,FALSE)</f>
        <v>#N/A</v>
      </c>
      <c r="L532" s="160" t="str">
        <f>IFERROR(VLOOKUP($E532,'Calc 1 - Scaling (Ins,Bank)'!$A:$W,9+IF($K532="Revenue",1,IF(K532="Carrying Value",2,0)),FALSE),"N/A")</f>
        <v>N/A</v>
      </c>
      <c r="M532" s="161" t="str">
        <f t="shared" si="73"/>
        <v>N/A</v>
      </c>
      <c r="N532" s="162" t="str">
        <f t="shared" si="74"/>
        <v>N/A</v>
      </c>
      <c r="O532" s="156" t="e">
        <f>VLOOKUP($E532,'Calc 1 - Scaling (Ins,Bank)'!$A:$W,12,FALSE)</f>
        <v>#N/A</v>
      </c>
      <c r="P532" s="160" t="str">
        <f>IFERROR(VLOOKUP($E532,'Calc 1 - Scaling (Ins,Bank)'!$A:$W,13+IF(O532="Revenue",1,IF(O532="Carrying Value",2,0)),FALSE),"N/A")</f>
        <v>N/A</v>
      </c>
      <c r="Q532" s="161" t="str">
        <f t="shared" si="75"/>
        <v>N/A</v>
      </c>
      <c r="R532" s="162" t="str">
        <f t="shared" si="76"/>
        <v>N/A</v>
      </c>
      <c r="S532" s="156" t="e">
        <f>VLOOKUP($E532,'Calc 1 - Scaling (Ins,Bank)'!$A:$W,16,FALSE)</f>
        <v>#N/A</v>
      </c>
      <c r="T532" s="160" t="str">
        <f>IFERROR(VLOOKUP($E532,'Calc 1 - Scaling (Ins,Bank)'!$A:$W,17+IF(S532="Revenue",1,IF(S532="Carrying Value",2,0)),FALSE),"N/A")</f>
        <v>N/A</v>
      </c>
      <c r="U532" s="161" t="str">
        <f t="shared" si="77"/>
        <v>N/A</v>
      </c>
      <c r="V532" s="162" t="str">
        <f t="shared" si="78"/>
        <v>N/A</v>
      </c>
      <c r="W532" s="156" t="e">
        <f>VLOOKUP($E532,'Calc 1 - Scaling (Ins,Bank)'!$A:$W,20,FALSE)</f>
        <v>#N/A</v>
      </c>
      <c r="X532" s="160" t="str">
        <f>IFERROR(VLOOKUP($E532,'Calc 1 - Scaling (Ins,Bank)'!$A:$W,21+IF(W532="Revenue",1,IF(W532="Carrying Value",2,0)),FALSE),"N/A")</f>
        <v>N/A</v>
      </c>
      <c r="Y532" s="161" t="str">
        <f t="shared" si="79"/>
        <v>N/A</v>
      </c>
      <c r="Z532" s="162" t="str">
        <f t="shared" si="80"/>
        <v>N/A</v>
      </c>
      <c r="AP532" s="3"/>
    </row>
    <row r="533" spans="1:42" x14ac:dyDescent="0.2">
      <c r="A533" s="68">
        <f t="shared" si="72"/>
        <v>476</v>
      </c>
      <c r="B533" s="154">
        <f>'Input 2 - Inventory'!C483</f>
        <v>0</v>
      </c>
      <c r="C533" s="155">
        <f>'Input 2 - Inventory'!E483</f>
        <v>0</v>
      </c>
      <c r="D533" s="155" t="str">
        <f>IF(OR(LEFT(E533,5)= "Asset",LEFT(E533,5)="Other"),"N/A",'Input 1 - Schedule 1'!B485 &amp; " (Ins/Bank)")</f>
        <v xml:space="preserve"> (Ins/Bank)</v>
      </c>
      <c r="E533" s="156">
        <f>'Input 2 - Inventory'!F483</f>
        <v>0</v>
      </c>
      <c r="F533" s="157">
        <f>'Input 1 - Schedule 1'!AH485</f>
        <v>0</v>
      </c>
      <c r="G533" s="157">
        <f>'Input 2 - Inventory'!R483</f>
        <v>0</v>
      </c>
      <c r="H533" s="157">
        <f>'Input 2 - Inventory'!AG483</f>
        <v>0</v>
      </c>
      <c r="I533" s="158">
        <f>'Input 2 - Inventory'!L483</f>
        <v>0</v>
      </c>
      <c r="J533" s="159">
        <f>'Input 2 - Inventory'!AA483</f>
        <v>0</v>
      </c>
      <c r="K533" s="156" t="e">
        <f>VLOOKUP($E533,'Calc 1 - Scaling (Ins,Bank)'!$A:$W,8,FALSE)</f>
        <v>#N/A</v>
      </c>
      <c r="L533" s="160" t="str">
        <f>IFERROR(VLOOKUP($E533,'Calc 1 - Scaling (Ins,Bank)'!$A:$W,9+IF($K533="Revenue",1,IF(K533="Carrying Value",2,0)),FALSE),"N/A")</f>
        <v>N/A</v>
      </c>
      <c r="M533" s="161" t="str">
        <f t="shared" si="73"/>
        <v>N/A</v>
      </c>
      <c r="N533" s="162" t="str">
        <f t="shared" si="74"/>
        <v>N/A</v>
      </c>
      <c r="O533" s="156" t="e">
        <f>VLOOKUP($E533,'Calc 1 - Scaling (Ins,Bank)'!$A:$W,12,FALSE)</f>
        <v>#N/A</v>
      </c>
      <c r="P533" s="160" t="str">
        <f>IFERROR(VLOOKUP($E533,'Calc 1 - Scaling (Ins,Bank)'!$A:$W,13+IF(O533="Revenue",1,IF(O533="Carrying Value",2,0)),FALSE),"N/A")</f>
        <v>N/A</v>
      </c>
      <c r="Q533" s="161" t="str">
        <f t="shared" si="75"/>
        <v>N/A</v>
      </c>
      <c r="R533" s="162" t="str">
        <f t="shared" si="76"/>
        <v>N/A</v>
      </c>
      <c r="S533" s="156" t="e">
        <f>VLOOKUP($E533,'Calc 1 - Scaling (Ins,Bank)'!$A:$W,16,FALSE)</f>
        <v>#N/A</v>
      </c>
      <c r="T533" s="160" t="str">
        <f>IFERROR(VLOOKUP($E533,'Calc 1 - Scaling (Ins,Bank)'!$A:$W,17+IF(S533="Revenue",1,IF(S533="Carrying Value",2,0)),FALSE),"N/A")</f>
        <v>N/A</v>
      </c>
      <c r="U533" s="161" t="str">
        <f t="shared" si="77"/>
        <v>N/A</v>
      </c>
      <c r="V533" s="162" t="str">
        <f t="shared" si="78"/>
        <v>N/A</v>
      </c>
      <c r="W533" s="156" t="e">
        <f>VLOOKUP($E533,'Calc 1 - Scaling (Ins,Bank)'!$A:$W,20,FALSE)</f>
        <v>#N/A</v>
      </c>
      <c r="X533" s="160" t="str">
        <f>IFERROR(VLOOKUP($E533,'Calc 1 - Scaling (Ins,Bank)'!$A:$W,21+IF(W533="Revenue",1,IF(W533="Carrying Value",2,0)),FALSE),"N/A")</f>
        <v>N/A</v>
      </c>
      <c r="Y533" s="161" t="str">
        <f t="shared" si="79"/>
        <v>N/A</v>
      </c>
      <c r="Z533" s="162" t="str">
        <f t="shared" si="80"/>
        <v>N/A</v>
      </c>
      <c r="AP533" s="3"/>
    </row>
    <row r="534" spans="1:42" x14ac:dyDescent="0.2">
      <c r="A534" s="68">
        <f t="shared" si="72"/>
        <v>477</v>
      </c>
      <c r="B534" s="154">
        <f>'Input 2 - Inventory'!C484</f>
        <v>0</v>
      </c>
      <c r="C534" s="155">
        <f>'Input 2 - Inventory'!E484</f>
        <v>0</v>
      </c>
      <c r="D534" s="155" t="str">
        <f>IF(OR(LEFT(E534,5)= "Asset",LEFT(E534,5)="Other"),"N/A",'Input 1 - Schedule 1'!B486 &amp; " (Ins/Bank)")</f>
        <v xml:space="preserve"> (Ins/Bank)</v>
      </c>
      <c r="E534" s="156">
        <f>'Input 2 - Inventory'!F484</f>
        <v>0</v>
      </c>
      <c r="F534" s="157">
        <f>'Input 1 - Schedule 1'!AH486</f>
        <v>0</v>
      </c>
      <c r="G534" s="157">
        <f>'Input 2 - Inventory'!R484</f>
        <v>0</v>
      </c>
      <c r="H534" s="157">
        <f>'Input 2 - Inventory'!AG484</f>
        <v>0</v>
      </c>
      <c r="I534" s="158">
        <f>'Input 2 - Inventory'!L484</f>
        <v>0</v>
      </c>
      <c r="J534" s="159">
        <f>'Input 2 - Inventory'!AA484</f>
        <v>0</v>
      </c>
      <c r="K534" s="156" t="e">
        <f>VLOOKUP($E534,'Calc 1 - Scaling (Ins,Bank)'!$A:$W,8,FALSE)</f>
        <v>#N/A</v>
      </c>
      <c r="L534" s="160" t="str">
        <f>IFERROR(VLOOKUP($E534,'Calc 1 - Scaling (Ins,Bank)'!$A:$W,9+IF($K534="Revenue",1,IF(K534="Carrying Value",2,0)),FALSE),"N/A")</f>
        <v>N/A</v>
      </c>
      <c r="M534" s="161" t="str">
        <f t="shared" si="73"/>
        <v>N/A</v>
      </c>
      <c r="N534" s="162" t="str">
        <f t="shared" si="74"/>
        <v>N/A</v>
      </c>
      <c r="O534" s="156" t="e">
        <f>VLOOKUP($E534,'Calc 1 - Scaling (Ins,Bank)'!$A:$W,12,FALSE)</f>
        <v>#N/A</v>
      </c>
      <c r="P534" s="160" t="str">
        <f>IFERROR(VLOOKUP($E534,'Calc 1 - Scaling (Ins,Bank)'!$A:$W,13+IF(O534="Revenue",1,IF(O534="Carrying Value",2,0)),FALSE),"N/A")</f>
        <v>N/A</v>
      </c>
      <c r="Q534" s="161" t="str">
        <f t="shared" si="75"/>
        <v>N/A</v>
      </c>
      <c r="R534" s="162" t="str">
        <f t="shared" si="76"/>
        <v>N/A</v>
      </c>
      <c r="S534" s="156" t="e">
        <f>VLOOKUP($E534,'Calc 1 - Scaling (Ins,Bank)'!$A:$W,16,FALSE)</f>
        <v>#N/A</v>
      </c>
      <c r="T534" s="160" t="str">
        <f>IFERROR(VLOOKUP($E534,'Calc 1 - Scaling (Ins,Bank)'!$A:$W,17+IF(S534="Revenue",1,IF(S534="Carrying Value",2,0)),FALSE),"N/A")</f>
        <v>N/A</v>
      </c>
      <c r="U534" s="161" t="str">
        <f t="shared" si="77"/>
        <v>N/A</v>
      </c>
      <c r="V534" s="162" t="str">
        <f t="shared" si="78"/>
        <v>N/A</v>
      </c>
      <c r="W534" s="156" t="e">
        <f>VLOOKUP($E534,'Calc 1 - Scaling (Ins,Bank)'!$A:$W,20,FALSE)</f>
        <v>#N/A</v>
      </c>
      <c r="X534" s="160" t="str">
        <f>IFERROR(VLOOKUP($E534,'Calc 1 - Scaling (Ins,Bank)'!$A:$W,21+IF(W534="Revenue",1,IF(W534="Carrying Value",2,0)),FALSE),"N/A")</f>
        <v>N/A</v>
      </c>
      <c r="Y534" s="161" t="str">
        <f t="shared" si="79"/>
        <v>N/A</v>
      </c>
      <c r="Z534" s="162" t="str">
        <f t="shared" si="80"/>
        <v>N/A</v>
      </c>
      <c r="AP534" s="3"/>
    </row>
    <row r="535" spans="1:42" x14ac:dyDescent="0.2">
      <c r="A535" s="68">
        <f t="shared" si="72"/>
        <v>478</v>
      </c>
      <c r="B535" s="154">
        <f>'Input 2 - Inventory'!C485</f>
        <v>0</v>
      </c>
      <c r="C535" s="155">
        <f>'Input 2 - Inventory'!E485</f>
        <v>0</v>
      </c>
      <c r="D535" s="155" t="str">
        <f>IF(OR(LEFT(E535,5)= "Asset",LEFT(E535,5)="Other"),"N/A",'Input 1 - Schedule 1'!B487 &amp; " (Ins/Bank)")</f>
        <v xml:space="preserve"> (Ins/Bank)</v>
      </c>
      <c r="E535" s="156">
        <f>'Input 2 - Inventory'!F485</f>
        <v>0</v>
      </c>
      <c r="F535" s="157">
        <f>'Input 1 - Schedule 1'!AH487</f>
        <v>0</v>
      </c>
      <c r="G535" s="157">
        <f>'Input 2 - Inventory'!R485</f>
        <v>0</v>
      </c>
      <c r="H535" s="157">
        <f>'Input 2 - Inventory'!AG485</f>
        <v>0</v>
      </c>
      <c r="I535" s="158">
        <f>'Input 2 - Inventory'!L485</f>
        <v>0</v>
      </c>
      <c r="J535" s="159">
        <f>'Input 2 - Inventory'!AA485</f>
        <v>0</v>
      </c>
      <c r="K535" s="156" t="e">
        <f>VLOOKUP($E535,'Calc 1 - Scaling (Ins,Bank)'!$A:$W,8,FALSE)</f>
        <v>#N/A</v>
      </c>
      <c r="L535" s="160" t="str">
        <f>IFERROR(VLOOKUP($E535,'Calc 1 - Scaling (Ins,Bank)'!$A:$W,9+IF($K535="Revenue",1,IF(K535="Carrying Value",2,0)),FALSE),"N/A")</f>
        <v>N/A</v>
      </c>
      <c r="M535" s="161" t="str">
        <f t="shared" si="73"/>
        <v>N/A</v>
      </c>
      <c r="N535" s="162" t="str">
        <f t="shared" si="74"/>
        <v>N/A</v>
      </c>
      <c r="O535" s="156" t="e">
        <f>VLOOKUP($E535,'Calc 1 - Scaling (Ins,Bank)'!$A:$W,12,FALSE)</f>
        <v>#N/A</v>
      </c>
      <c r="P535" s="160" t="str">
        <f>IFERROR(VLOOKUP($E535,'Calc 1 - Scaling (Ins,Bank)'!$A:$W,13+IF(O535="Revenue",1,IF(O535="Carrying Value",2,0)),FALSE),"N/A")</f>
        <v>N/A</v>
      </c>
      <c r="Q535" s="161" t="str">
        <f t="shared" si="75"/>
        <v>N/A</v>
      </c>
      <c r="R535" s="162" t="str">
        <f t="shared" si="76"/>
        <v>N/A</v>
      </c>
      <c r="S535" s="156" t="e">
        <f>VLOOKUP($E535,'Calc 1 - Scaling (Ins,Bank)'!$A:$W,16,FALSE)</f>
        <v>#N/A</v>
      </c>
      <c r="T535" s="160" t="str">
        <f>IFERROR(VLOOKUP($E535,'Calc 1 - Scaling (Ins,Bank)'!$A:$W,17+IF(S535="Revenue",1,IF(S535="Carrying Value",2,0)),FALSE),"N/A")</f>
        <v>N/A</v>
      </c>
      <c r="U535" s="161" t="str">
        <f t="shared" si="77"/>
        <v>N/A</v>
      </c>
      <c r="V535" s="162" t="str">
        <f t="shared" si="78"/>
        <v>N/A</v>
      </c>
      <c r="W535" s="156" t="e">
        <f>VLOOKUP($E535,'Calc 1 - Scaling (Ins,Bank)'!$A:$W,20,FALSE)</f>
        <v>#N/A</v>
      </c>
      <c r="X535" s="160" t="str">
        <f>IFERROR(VLOOKUP($E535,'Calc 1 - Scaling (Ins,Bank)'!$A:$W,21+IF(W535="Revenue",1,IF(W535="Carrying Value",2,0)),FALSE),"N/A")</f>
        <v>N/A</v>
      </c>
      <c r="Y535" s="161" t="str">
        <f t="shared" si="79"/>
        <v>N/A</v>
      </c>
      <c r="Z535" s="162" t="str">
        <f t="shared" si="80"/>
        <v>N/A</v>
      </c>
      <c r="AP535" s="3"/>
    </row>
    <row r="536" spans="1:42" x14ac:dyDescent="0.2">
      <c r="A536" s="68">
        <f t="shared" si="72"/>
        <v>479</v>
      </c>
      <c r="B536" s="154">
        <f>'Input 2 - Inventory'!C486</f>
        <v>0</v>
      </c>
      <c r="C536" s="155">
        <f>'Input 2 - Inventory'!E486</f>
        <v>0</v>
      </c>
      <c r="D536" s="155" t="str">
        <f>IF(OR(LEFT(E536,5)= "Asset",LEFT(E536,5)="Other"),"N/A",'Input 1 - Schedule 1'!B488 &amp; " (Ins/Bank)")</f>
        <v xml:space="preserve"> (Ins/Bank)</v>
      </c>
      <c r="E536" s="156">
        <f>'Input 2 - Inventory'!F486</f>
        <v>0</v>
      </c>
      <c r="F536" s="157">
        <f>'Input 1 - Schedule 1'!AH488</f>
        <v>0</v>
      </c>
      <c r="G536" s="157">
        <f>'Input 2 - Inventory'!R486</f>
        <v>0</v>
      </c>
      <c r="H536" s="157">
        <f>'Input 2 - Inventory'!AG486</f>
        <v>0</v>
      </c>
      <c r="I536" s="158">
        <f>'Input 2 - Inventory'!L486</f>
        <v>0</v>
      </c>
      <c r="J536" s="159">
        <f>'Input 2 - Inventory'!AA486</f>
        <v>0</v>
      </c>
      <c r="K536" s="156" t="e">
        <f>VLOOKUP($E536,'Calc 1 - Scaling (Ins,Bank)'!$A:$W,8,FALSE)</f>
        <v>#N/A</v>
      </c>
      <c r="L536" s="160" t="str">
        <f>IFERROR(VLOOKUP($E536,'Calc 1 - Scaling (Ins,Bank)'!$A:$W,9+IF($K536="Revenue",1,IF(K536="Carrying Value",2,0)),FALSE),"N/A")</f>
        <v>N/A</v>
      </c>
      <c r="M536" s="161" t="str">
        <f t="shared" si="73"/>
        <v>N/A</v>
      </c>
      <c r="N536" s="162" t="str">
        <f t="shared" si="74"/>
        <v>N/A</v>
      </c>
      <c r="O536" s="156" t="e">
        <f>VLOOKUP($E536,'Calc 1 - Scaling (Ins,Bank)'!$A:$W,12,FALSE)</f>
        <v>#N/A</v>
      </c>
      <c r="P536" s="160" t="str">
        <f>IFERROR(VLOOKUP($E536,'Calc 1 - Scaling (Ins,Bank)'!$A:$W,13+IF(O536="Revenue",1,IF(O536="Carrying Value",2,0)),FALSE),"N/A")</f>
        <v>N/A</v>
      </c>
      <c r="Q536" s="161" t="str">
        <f t="shared" si="75"/>
        <v>N/A</v>
      </c>
      <c r="R536" s="162" t="str">
        <f t="shared" si="76"/>
        <v>N/A</v>
      </c>
      <c r="S536" s="156" t="e">
        <f>VLOOKUP($E536,'Calc 1 - Scaling (Ins,Bank)'!$A:$W,16,FALSE)</f>
        <v>#N/A</v>
      </c>
      <c r="T536" s="160" t="str">
        <f>IFERROR(VLOOKUP($E536,'Calc 1 - Scaling (Ins,Bank)'!$A:$W,17+IF(S536="Revenue",1,IF(S536="Carrying Value",2,0)),FALSE),"N/A")</f>
        <v>N/A</v>
      </c>
      <c r="U536" s="161" t="str">
        <f t="shared" si="77"/>
        <v>N/A</v>
      </c>
      <c r="V536" s="162" t="str">
        <f t="shared" si="78"/>
        <v>N/A</v>
      </c>
      <c r="W536" s="156" t="e">
        <f>VLOOKUP($E536,'Calc 1 - Scaling (Ins,Bank)'!$A:$W,20,FALSE)</f>
        <v>#N/A</v>
      </c>
      <c r="X536" s="160" t="str">
        <f>IFERROR(VLOOKUP($E536,'Calc 1 - Scaling (Ins,Bank)'!$A:$W,21+IF(W536="Revenue",1,IF(W536="Carrying Value",2,0)),FALSE),"N/A")</f>
        <v>N/A</v>
      </c>
      <c r="Y536" s="161" t="str">
        <f t="shared" si="79"/>
        <v>N/A</v>
      </c>
      <c r="Z536" s="162" t="str">
        <f t="shared" si="80"/>
        <v>N/A</v>
      </c>
      <c r="AP536" s="3"/>
    </row>
    <row r="537" spans="1:42" x14ac:dyDescent="0.2">
      <c r="A537" s="68">
        <f t="shared" si="72"/>
        <v>480</v>
      </c>
      <c r="B537" s="154">
        <f>'Input 2 - Inventory'!C487</f>
        <v>0</v>
      </c>
      <c r="C537" s="155">
        <f>'Input 2 - Inventory'!E487</f>
        <v>0</v>
      </c>
      <c r="D537" s="155" t="str">
        <f>IF(OR(LEFT(E537,5)= "Asset",LEFT(E537,5)="Other"),"N/A",'Input 1 - Schedule 1'!B489 &amp; " (Ins/Bank)")</f>
        <v xml:space="preserve"> (Ins/Bank)</v>
      </c>
      <c r="E537" s="156">
        <f>'Input 2 - Inventory'!F487</f>
        <v>0</v>
      </c>
      <c r="F537" s="157">
        <f>'Input 1 - Schedule 1'!AH489</f>
        <v>0</v>
      </c>
      <c r="G537" s="157">
        <f>'Input 2 - Inventory'!R487</f>
        <v>0</v>
      </c>
      <c r="H537" s="157">
        <f>'Input 2 - Inventory'!AG487</f>
        <v>0</v>
      </c>
      <c r="I537" s="158">
        <f>'Input 2 - Inventory'!L487</f>
        <v>0</v>
      </c>
      <c r="J537" s="159">
        <f>'Input 2 - Inventory'!AA487</f>
        <v>0</v>
      </c>
      <c r="K537" s="156" t="e">
        <f>VLOOKUP($E537,'Calc 1 - Scaling (Ins,Bank)'!$A:$W,8,FALSE)</f>
        <v>#N/A</v>
      </c>
      <c r="L537" s="160" t="str">
        <f>IFERROR(VLOOKUP($E537,'Calc 1 - Scaling (Ins,Bank)'!$A:$W,9+IF($K537="Revenue",1,IF(K537="Carrying Value",2,0)),FALSE),"N/A")</f>
        <v>N/A</v>
      </c>
      <c r="M537" s="161" t="str">
        <f t="shared" si="73"/>
        <v>N/A</v>
      </c>
      <c r="N537" s="162" t="str">
        <f t="shared" si="74"/>
        <v>N/A</v>
      </c>
      <c r="O537" s="156" t="e">
        <f>VLOOKUP($E537,'Calc 1 - Scaling (Ins,Bank)'!$A:$W,12,FALSE)</f>
        <v>#N/A</v>
      </c>
      <c r="P537" s="160" t="str">
        <f>IFERROR(VLOOKUP($E537,'Calc 1 - Scaling (Ins,Bank)'!$A:$W,13+IF(O537="Revenue",1,IF(O537="Carrying Value",2,0)),FALSE),"N/A")</f>
        <v>N/A</v>
      </c>
      <c r="Q537" s="161" t="str">
        <f t="shared" si="75"/>
        <v>N/A</v>
      </c>
      <c r="R537" s="162" t="str">
        <f t="shared" si="76"/>
        <v>N/A</v>
      </c>
      <c r="S537" s="156" t="e">
        <f>VLOOKUP($E537,'Calc 1 - Scaling (Ins,Bank)'!$A:$W,16,FALSE)</f>
        <v>#N/A</v>
      </c>
      <c r="T537" s="160" t="str">
        <f>IFERROR(VLOOKUP($E537,'Calc 1 - Scaling (Ins,Bank)'!$A:$W,17+IF(S537="Revenue",1,IF(S537="Carrying Value",2,0)),FALSE),"N/A")</f>
        <v>N/A</v>
      </c>
      <c r="U537" s="161" t="str">
        <f t="shared" si="77"/>
        <v>N/A</v>
      </c>
      <c r="V537" s="162" t="str">
        <f t="shared" si="78"/>
        <v>N/A</v>
      </c>
      <c r="W537" s="156" t="e">
        <f>VLOOKUP($E537,'Calc 1 - Scaling (Ins,Bank)'!$A:$W,20,FALSE)</f>
        <v>#N/A</v>
      </c>
      <c r="X537" s="160" t="str">
        <f>IFERROR(VLOOKUP($E537,'Calc 1 - Scaling (Ins,Bank)'!$A:$W,21+IF(W537="Revenue",1,IF(W537="Carrying Value",2,0)),FALSE),"N/A")</f>
        <v>N/A</v>
      </c>
      <c r="Y537" s="161" t="str">
        <f t="shared" si="79"/>
        <v>N/A</v>
      </c>
      <c r="Z537" s="162" t="str">
        <f t="shared" si="80"/>
        <v>N/A</v>
      </c>
      <c r="AP537" s="3"/>
    </row>
    <row r="538" spans="1:42" x14ac:dyDescent="0.2">
      <c r="A538" s="68">
        <f t="shared" si="72"/>
        <v>481</v>
      </c>
      <c r="B538" s="154">
        <f>'Input 2 - Inventory'!C488</f>
        <v>0</v>
      </c>
      <c r="C538" s="155">
        <f>'Input 2 - Inventory'!E488</f>
        <v>0</v>
      </c>
      <c r="D538" s="155" t="str">
        <f>IF(OR(LEFT(E538,5)= "Asset",LEFT(E538,5)="Other"),"N/A",'Input 1 - Schedule 1'!B490 &amp; " (Ins/Bank)")</f>
        <v xml:space="preserve"> (Ins/Bank)</v>
      </c>
      <c r="E538" s="156">
        <f>'Input 2 - Inventory'!F488</f>
        <v>0</v>
      </c>
      <c r="F538" s="157">
        <f>'Input 1 - Schedule 1'!AH490</f>
        <v>0</v>
      </c>
      <c r="G538" s="157">
        <f>'Input 2 - Inventory'!R488</f>
        <v>0</v>
      </c>
      <c r="H538" s="157">
        <f>'Input 2 - Inventory'!AG488</f>
        <v>0</v>
      </c>
      <c r="I538" s="158">
        <f>'Input 2 - Inventory'!L488</f>
        <v>0</v>
      </c>
      <c r="J538" s="159">
        <f>'Input 2 - Inventory'!AA488</f>
        <v>0</v>
      </c>
      <c r="K538" s="156" t="e">
        <f>VLOOKUP($E538,'Calc 1 - Scaling (Ins,Bank)'!$A:$W,8,FALSE)</f>
        <v>#N/A</v>
      </c>
      <c r="L538" s="160" t="str">
        <f>IFERROR(VLOOKUP($E538,'Calc 1 - Scaling (Ins,Bank)'!$A:$W,9+IF($K538="Revenue",1,IF(K538="Carrying Value",2,0)),FALSE),"N/A")</f>
        <v>N/A</v>
      </c>
      <c r="M538" s="161" t="str">
        <f t="shared" si="73"/>
        <v>N/A</v>
      </c>
      <c r="N538" s="162" t="str">
        <f t="shared" si="74"/>
        <v>N/A</v>
      </c>
      <c r="O538" s="156" t="e">
        <f>VLOOKUP($E538,'Calc 1 - Scaling (Ins,Bank)'!$A:$W,12,FALSE)</f>
        <v>#N/A</v>
      </c>
      <c r="P538" s="160" t="str">
        <f>IFERROR(VLOOKUP($E538,'Calc 1 - Scaling (Ins,Bank)'!$A:$W,13+IF(O538="Revenue",1,IF(O538="Carrying Value",2,0)),FALSE),"N/A")</f>
        <v>N/A</v>
      </c>
      <c r="Q538" s="161" t="str">
        <f t="shared" si="75"/>
        <v>N/A</v>
      </c>
      <c r="R538" s="162" t="str">
        <f t="shared" si="76"/>
        <v>N/A</v>
      </c>
      <c r="S538" s="156" t="e">
        <f>VLOOKUP($E538,'Calc 1 - Scaling (Ins,Bank)'!$A:$W,16,FALSE)</f>
        <v>#N/A</v>
      </c>
      <c r="T538" s="160" t="str">
        <f>IFERROR(VLOOKUP($E538,'Calc 1 - Scaling (Ins,Bank)'!$A:$W,17+IF(S538="Revenue",1,IF(S538="Carrying Value",2,0)),FALSE),"N/A")</f>
        <v>N/A</v>
      </c>
      <c r="U538" s="161" t="str">
        <f t="shared" si="77"/>
        <v>N/A</v>
      </c>
      <c r="V538" s="162" t="str">
        <f t="shared" si="78"/>
        <v>N/A</v>
      </c>
      <c r="W538" s="156" t="e">
        <f>VLOOKUP($E538,'Calc 1 - Scaling (Ins,Bank)'!$A:$W,20,FALSE)</f>
        <v>#N/A</v>
      </c>
      <c r="X538" s="160" t="str">
        <f>IFERROR(VLOOKUP($E538,'Calc 1 - Scaling (Ins,Bank)'!$A:$W,21+IF(W538="Revenue",1,IF(W538="Carrying Value",2,0)),FALSE),"N/A")</f>
        <v>N/A</v>
      </c>
      <c r="Y538" s="161" t="str">
        <f t="shared" si="79"/>
        <v>N/A</v>
      </c>
      <c r="Z538" s="162" t="str">
        <f t="shared" si="80"/>
        <v>N/A</v>
      </c>
      <c r="AP538" s="3"/>
    </row>
    <row r="539" spans="1:42" x14ac:dyDescent="0.2">
      <c r="A539" s="68">
        <f t="shared" si="72"/>
        <v>482</v>
      </c>
      <c r="B539" s="154">
        <f>'Input 2 - Inventory'!C489</f>
        <v>0</v>
      </c>
      <c r="C539" s="155">
        <f>'Input 2 - Inventory'!E489</f>
        <v>0</v>
      </c>
      <c r="D539" s="155" t="str">
        <f>IF(OR(LEFT(E539,5)= "Asset",LEFT(E539,5)="Other"),"N/A",'Input 1 - Schedule 1'!B491 &amp; " (Ins/Bank)")</f>
        <v xml:space="preserve"> (Ins/Bank)</v>
      </c>
      <c r="E539" s="156">
        <f>'Input 2 - Inventory'!F489</f>
        <v>0</v>
      </c>
      <c r="F539" s="157">
        <f>'Input 1 - Schedule 1'!AH491</f>
        <v>0</v>
      </c>
      <c r="G539" s="157">
        <f>'Input 2 - Inventory'!R489</f>
        <v>0</v>
      </c>
      <c r="H539" s="157">
        <f>'Input 2 - Inventory'!AG489</f>
        <v>0</v>
      </c>
      <c r="I539" s="158">
        <f>'Input 2 - Inventory'!L489</f>
        <v>0</v>
      </c>
      <c r="J539" s="159">
        <f>'Input 2 - Inventory'!AA489</f>
        <v>0</v>
      </c>
      <c r="K539" s="156" t="e">
        <f>VLOOKUP($E539,'Calc 1 - Scaling (Ins,Bank)'!$A:$W,8,FALSE)</f>
        <v>#N/A</v>
      </c>
      <c r="L539" s="160" t="str">
        <f>IFERROR(VLOOKUP($E539,'Calc 1 - Scaling (Ins,Bank)'!$A:$W,9+IF($K539="Revenue",1,IF(K539="Carrying Value",2,0)),FALSE),"N/A")</f>
        <v>N/A</v>
      </c>
      <c r="M539" s="161" t="str">
        <f t="shared" si="73"/>
        <v>N/A</v>
      </c>
      <c r="N539" s="162" t="str">
        <f t="shared" si="74"/>
        <v>N/A</v>
      </c>
      <c r="O539" s="156" t="e">
        <f>VLOOKUP($E539,'Calc 1 - Scaling (Ins,Bank)'!$A:$W,12,FALSE)</f>
        <v>#N/A</v>
      </c>
      <c r="P539" s="160" t="str">
        <f>IFERROR(VLOOKUP($E539,'Calc 1 - Scaling (Ins,Bank)'!$A:$W,13+IF(O539="Revenue",1,IF(O539="Carrying Value",2,0)),FALSE),"N/A")</f>
        <v>N/A</v>
      </c>
      <c r="Q539" s="161" t="str">
        <f t="shared" si="75"/>
        <v>N/A</v>
      </c>
      <c r="R539" s="162" t="str">
        <f t="shared" si="76"/>
        <v>N/A</v>
      </c>
      <c r="S539" s="156" t="e">
        <f>VLOOKUP($E539,'Calc 1 - Scaling (Ins,Bank)'!$A:$W,16,FALSE)</f>
        <v>#N/A</v>
      </c>
      <c r="T539" s="160" t="str">
        <f>IFERROR(VLOOKUP($E539,'Calc 1 - Scaling (Ins,Bank)'!$A:$W,17+IF(S539="Revenue",1,IF(S539="Carrying Value",2,0)),FALSE),"N/A")</f>
        <v>N/A</v>
      </c>
      <c r="U539" s="161" t="str">
        <f t="shared" si="77"/>
        <v>N/A</v>
      </c>
      <c r="V539" s="162" t="str">
        <f t="shared" si="78"/>
        <v>N/A</v>
      </c>
      <c r="W539" s="156" t="e">
        <f>VLOOKUP($E539,'Calc 1 - Scaling (Ins,Bank)'!$A:$W,20,FALSE)</f>
        <v>#N/A</v>
      </c>
      <c r="X539" s="160" t="str">
        <f>IFERROR(VLOOKUP($E539,'Calc 1 - Scaling (Ins,Bank)'!$A:$W,21+IF(W539="Revenue",1,IF(W539="Carrying Value",2,0)),FALSE),"N/A")</f>
        <v>N/A</v>
      </c>
      <c r="Y539" s="161" t="str">
        <f t="shared" si="79"/>
        <v>N/A</v>
      </c>
      <c r="Z539" s="162" t="str">
        <f t="shared" si="80"/>
        <v>N/A</v>
      </c>
      <c r="AP539" s="3"/>
    </row>
    <row r="540" spans="1:42" x14ac:dyDescent="0.2">
      <c r="A540" s="68">
        <f t="shared" si="72"/>
        <v>483</v>
      </c>
      <c r="B540" s="154">
        <f>'Input 2 - Inventory'!C490</f>
        <v>0</v>
      </c>
      <c r="C540" s="155">
        <f>'Input 2 - Inventory'!E490</f>
        <v>0</v>
      </c>
      <c r="D540" s="155" t="str">
        <f>IF(OR(LEFT(E540,5)= "Asset",LEFT(E540,5)="Other"),"N/A",'Input 1 - Schedule 1'!B492 &amp; " (Ins/Bank)")</f>
        <v xml:space="preserve"> (Ins/Bank)</v>
      </c>
      <c r="E540" s="156">
        <f>'Input 2 - Inventory'!F490</f>
        <v>0</v>
      </c>
      <c r="F540" s="157">
        <f>'Input 1 - Schedule 1'!AH492</f>
        <v>0</v>
      </c>
      <c r="G540" s="157">
        <f>'Input 2 - Inventory'!R490</f>
        <v>0</v>
      </c>
      <c r="H540" s="157">
        <f>'Input 2 - Inventory'!AG490</f>
        <v>0</v>
      </c>
      <c r="I540" s="158">
        <f>'Input 2 - Inventory'!L490</f>
        <v>0</v>
      </c>
      <c r="J540" s="159">
        <f>'Input 2 - Inventory'!AA490</f>
        <v>0</v>
      </c>
      <c r="K540" s="156" t="e">
        <f>VLOOKUP($E540,'Calc 1 - Scaling (Ins,Bank)'!$A:$W,8,FALSE)</f>
        <v>#N/A</v>
      </c>
      <c r="L540" s="160" t="str">
        <f>IFERROR(VLOOKUP($E540,'Calc 1 - Scaling (Ins,Bank)'!$A:$W,9+IF($K540="Revenue",1,IF(K540="Carrying Value",2,0)),FALSE),"N/A")</f>
        <v>N/A</v>
      </c>
      <c r="M540" s="161" t="str">
        <f t="shared" si="73"/>
        <v>N/A</v>
      </c>
      <c r="N540" s="162" t="str">
        <f t="shared" si="74"/>
        <v>N/A</v>
      </c>
      <c r="O540" s="156" t="e">
        <f>VLOOKUP($E540,'Calc 1 - Scaling (Ins,Bank)'!$A:$W,12,FALSE)</f>
        <v>#N/A</v>
      </c>
      <c r="P540" s="160" t="str">
        <f>IFERROR(VLOOKUP($E540,'Calc 1 - Scaling (Ins,Bank)'!$A:$W,13+IF(O540="Revenue",1,IF(O540="Carrying Value",2,0)),FALSE),"N/A")</f>
        <v>N/A</v>
      </c>
      <c r="Q540" s="161" t="str">
        <f t="shared" si="75"/>
        <v>N/A</v>
      </c>
      <c r="R540" s="162" t="str">
        <f t="shared" si="76"/>
        <v>N/A</v>
      </c>
      <c r="S540" s="156" t="e">
        <f>VLOOKUP($E540,'Calc 1 - Scaling (Ins,Bank)'!$A:$W,16,FALSE)</f>
        <v>#N/A</v>
      </c>
      <c r="T540" s="160" t="str">
        <f>IFERROR(VLOOKUP($E540,'Calc 1 - Scaling (Ins,Bank)'!$A:$W,17+IF(S540="Revenue",1,IF(S540="Carrying Value",2,0)),FALSE),"N/A")</f>
        <v>N/A</v>
      </c>
      <c r="U540" s="161" t="str">
        <f t="shared" si="77"/>
        <v>N/A</v>
      </c>
      <c r="V540" s="162" t="str">
        <f t="shared" si="78"/>
        <v>N/A</v>
      </c>
      <c r="W540" s="156" t="e">
        <f>VLOOKUP($E540,'Calc 1 - Scaling (Ins,Bank)'!$A:$W,20,FALSE)</f>
        <v>#N/A</v>
      </c>
      <c r="X540" s="160" t="str">
        <f>IFERROR(VLOOKUP($E540,'Calc 1 - Scaling (Ins,Bank)'!$A:$W,21+IF(W540="Revenue",1,IF(W540="Carrying Value",2,0)),FALSE),"N/A")</f>
        <v>N/A</v>
      </c>
      <c r="Y540" s="161" t="str">
        <f t="shared" si="79"/>
        <v>N/A</v>
      </c>
      <c r="Z540" s="162" t="str">
        <f t="shared" si="80"/>
        <v>N/A</v>
      </c>
      <c r="AP540" s="3"/>
    </row>
    <row r="541" spans="1:42" x14ac:dyDescent="0.2">
      <c r="A541" s="68">
        <f t="shared" si="72"/>
        <v>484</v>
      </c>
      <c r="B541" s="154">
        <f>'Input 2 - Inventory'!C491</f>
        <v>0</v>
      </c>
      <c r="C541" s="155">
        <f>'Input 2 - Inventory'!E491</f>
        <v>0</v>
      </c>
      <c r="D541" s="155" t="str">
        <f>IF(OR(LEFT(E541,5)= "Asset",LEFT(E541,5)="Other"),"N/A",'Input 1 - Schedule 1'!B493 &amp; " (Ins/Bank)")</f>
        <v xml:space="preserve"> (Ins/Bank)</v>
      </c>
      <c r="E541" s="156">
        <f>'Input 2 - Inventory'!F491</f>
        <v>0</v>
      </c>
      <c r="F541" s="157">
        <f>'Input 1 - Schedule 1'!AH493</f>
        <v>0</v>
      </c>
      <c r="G541" s="157">
        <f>'Input 2 - Inventory'!R491</f>
        <v>0</v>
      </c>
      <c r="H541" s="157">
        <f>'Input 2 - Inventory'!AG491</f>
        <v>0</v>
      </c>
      <c r="I541" s="158">
        <f>'Input 2 - Inventory'!L491</f>
        <v>0</v>
      </c>
      <c r="J541" s="159">
        <f>'Input 2 - Inventory'!AA491</f>
        <v>0</v>
      </c>
      <c r="K541" s="156" t="e">
        <f>VLOOKUP($E541,'Calc 1 - Scaling (Ins,Bank)'!$A:$W,8,FALSE)</f>
        <v>#N/A</v>
      </c>
      <c r="L541" s="160" t="str">
        <f>IFERROR(VLOOKUP($E541,'Calc 1 - Scaling (Ins,Bank)'!$A:$W,9+IF($K541="Revenue",1,IF(K541="Carrying Value",2,0)),FALSE),"N/A")</f>
        <v>N/A</v>
      </c>
      <c r="M541" s="161" t="str">
        <f t="shared" si="73"/>
        <v>N/A</v>
      </c>
      <c r="N541" s="162" t="str">
        <f t="shared" si="74"/>
        <v>N/A</v>
      </c>
      <c r="O541" s="156" t="e">
        <f>VLOOKUP($E541,'Calc 1 - Scaling (Ins,Bank)'!$A:$W,12,FALSE)</f>
        <v>#N/A</v>
      </c>
      <c r="P541" s="160" t="str">
        <f>IFERROR(VLOOKUP($E541,'Calc 1 - Scaling (Ins,Bank)'!$A:$W,13+IF(O541="Revenue",1,IF(O541="Carrying Value",2,0)),FALSE),"N/A")</f>
        <v>N/A</v>
      </c>
      <c r="Q541" s="161" t="str">
        <f t="shared" si="75"/>
        <v>N/A</v>
      </c>
      <c r="R541" s="162" t="str">
        <f t="shared" si="76"/>
        <v>N/A</v>
      </c>
      <c r="S541" s="156" t="e">
        <f>VLOOKUP($E541,'Calc 1 - Scaling (Ins,Bank)'!$A:$W,16,FALSE)</f>
        <v>#N/A</v>
      </c>
      <c r="T541" s="160" t="str">
        <f>IFERROR(VLOOKUP($E541,'Calc 1 - Scaling (Ins,Bank)'!$A:$W,17+IF(S541="Revenue",1,IF(S541="Carrying Value",2,0)),FALSE),"N/A")</f>
        <v>N/A</v>
      </c>
      <c r="U541" s="161" t="str">
        <f t="shared" si="77"/>
        <v>N/A</v>
      </c>
      <c r="V541" s="162" t="str">
        <f t="shared" si="78"/>
        <v>N/A</v>
      </c>
      <c r="W541" s="156" t="e">
        <f>VLOOKUP($E541,'Calc 1 - Scaling (Ins,Bank)'!$A:$W,20,FALSE)</f>
        <v>#N/A</v>
      </c>
      <c r="X541" s="160" t="str">
        <f>IFERROR(VLOOKUP($E541,'Calc 1 - Scaling (Ins,Bank)'!$A:$W,21+IF(W541="Revenue",1,IF(W541="Carrying Value",2,0)),FALSE),"N/A")</f>
        <v>N/A</v>
      </c>
      <c r="Y541" s="161" t="str">
        <f t="shared" si="79"/>
        <v>N/A</v>
      </c>
      <c r="Z541" s="162" t="str">
        <f t="shared" si="80"/>
        <v>N/A</v>
      </c>
      <c r="AP541" s="3"/>
    </row>
    <row r="542" spans="1:42" x14ac:dyDescent="0.2">
      <c r="A542" s="68">
        <f t="shared" si="72"/>
        <v>485</v>
      </c>
      <c r="B542" s="154">
        <f>'Input 2 - Inventory'!C492</f>
        <v>0</v>
      </c>
      <c r="C542" s="155">
        <f>'Input 2 - Inventory'!E492</f>
        <v>0</v>
      </c>
      <c r="D542" s="155" t="str">
        <f>IF(OR(LEFT(E542,5)= "Asset",LEFT(E542,5)="Other"),"N/A",'Input 1 - Schedule 1'!B494 &amp; " (Ins/Bank)")</f>
        <v xml:space="preserve"> (Ins/Bank)</v>
      </c>
      <c r="E542" s="156">
        <f>'Input 2 - Inventory'!F492</f>
        <v>0</v>
      </c>
      <c r="F542" s="157">
        <f>'Input 1 - Schedule 1'!AH494</f>
        <v>0</v>
      </c>
      <c r="G542" s="157">
        <f>'Input 2 - Inventory'!R492</f>
        <v>0</v>
      </c>
      <c r="H542" s="157">
        <f>'Input 2 - Inventory'!AG492</f>
        <v>0</v>
      </c>
      <c r="I542" s="158">
        <f>'Input 2 - Inventory'!L492</f>
        <v>0</v>
      </c>
      <c r="J542" s="159">
        <f>'Input 2 - Inventory'!AA492</f>
        <v>0</v>
      </c>
      <c r="K542" s="156" t="e">
        <f>VLOOKUP($E542,'Calc 1 - Scaling (Ins,Bank)'!$A:$W,8,FALSE)</f>
        <v>#N/A</v>
      </c>
      <c r="L542" s="160" t="str">
        <f>IFERROR(VLOOKUP($E542,'Calc 1 - Scaling (Ins,Bank)'!$A:$W,9+IF($K542="Revenue",1,IF(K542="Carrying Value",2,0)),FALSE),"N/A")</f>
        <v>N/A</v>
      </c>
      <c r="M542" s="161" t="str">
        <f t="shared" si="73"/>
        <v>N/A</v>
      </c>
      <c r="N542" s="162" t="str">
        <f t="shared" si="74"/>
        <v>N/A</v>
      </c>
      <c r="O542" s="156" t="e">
        <f>VLOOKUP($E542,'Calc 1 - Scaling (Ins,Bank)'!$A:$W,12,FALSE)</f>
        <v>#N/A</v>
      </c>
      <c r="P542" s="160" t="str">
        <f>IFERROR(VLOOKUP($E542,'Calc 1 - Scaling (Ins,Bank)'!$A:$W,13+IF(O542="Revenue",1,IF(O542="Carrying Value",2,0)),FALSE),"N/A")</f>
        <v>N/A</v>
      </c>
      <c r="Q542" s="161" t="str">
        <f t="shared" si="75"/>
        <v>N/A</v>
      </c>
      <c r="R542" s="162" t="str">
        <f t="shared" si="76"/>
        <v>N/A</v>
      </c>
      <c r="S542" s="156" t="e">
        <f>VLOOKUP($E542,'Calc 1 - Scaling (Ins,Bank)'!$A:$W,16,FALSE)</f>
        <v>#N/A</v>
      </c>
      <c r="T542" s="160" t="str">
        <f>IFERROR(VLOOKUP($E542,'Calc 1 - Scaling (Ins,Bank)'!$A:$W,17+IF(S542="Revenue",1,IF(S542="Carrying Value",2,0)),FALSE),"N/A")</f>
        <v>N/A</v>
      </c>
      <c r="U542" s="161" t="str">
        <f t="shared" si="77"/>
        <v>N/A</v>
      </c>
      <c r="V542" s="162" t="str">
        <f t="shared" si="78"/>
        <v>N/A</v>
      </c>
      <c r="W542" s="156" t="e">
        <f>VLOOKUP($E542,'Calc 1 - Scaling (Ins,Bank)'!$A:$W,20,FALSE)</f>
        <v>#N/A</v>
      </c>
      <c r="X542" s="160" t="str">
        <f>IFERROR(VLOOKUP($E542,'Calc 1 - Scaling (Ins,Bank)'!$A:$W,21+IF(W542="Revenue",1,IF(W542="Carrying Value",2,0)),FALSE),"N/A")</f>
        <v>N/A</v>
      </c>
      <c r="Y542" s="161" t="str">
        <f t="shared" si="79"/>
        <v>N/A</v>
      </c>
      <c r="Z542" s="162" t="str">
        <f t="shared" si="80"/>
        <v>N/A</v>
      </c>
      <c r="AP542" s="3"/>
    </row>
    <row r="543" spans="1:42" x14ac:dyDescent="0.2">
      <c r="A543" s="68">
        <f t="shared" si="72"/>
        <v>486</v>
      </c>
      <c r="B543" s="154">
        <f>'Input 2 - Inventory'!C493</f>
        <v>0</v>
      </c>
      <c r="C543" s="155">
        <f>'Input 2 - Inventory'!E493</f>
        <v>0</v>
      </c>
      <c r="D543" s="155" t="str">
        <f>IF(OR(LEFT(E543,5)= "Asset",LEFT(E543,5)="Other"),"N/A",'Input 1 - Schedule 1'!B495 &amp; " (Ins/Bank)")</f>
        <v xml:space="preserve"> (Ins/Bank)</v>
      </c>
      <c r="E543" s="156">
        <f>'Input 2 - Inventory'!F493</f>
        <v>0</v>
      </c>
      <c r="F543" s="157">
        <f>'Input 1 - Schedule 1'!AH495</f>
        <v>0</v>
      </c>
      <c r="G543" s="157">
        <f>'Input 2 - Inventory'!R493</f>
        <v>0</v>
      </c>
      <c r="H543" s="157">
        <f>'Input 2 - Inventory'!AG493</f>
        <v>0</v>
      </c>
      <c r="I543" s="158">
        <f>'Input 2 - Inventory'!L493</f>
        <v>0</v>
      </c>
      <c r="J543" s="159">
        <f>'Input 2 - Inventory'!AA493</f>
        <v>0</v>
      </c>
      <c r="K543" s="156" t="e">
        <f>VLOOKUP($E543,'Calc 1 - Scaling (Ins,Bank)'!$A:$W,8,FALSE)</f>
        <v>#N/A</v>
      </c>
      <c r="L543" s="160" t="str">
        <f>IFERROR(VLOOKUP($E543,'Calc 1 - Scaling (Ins,Bank)'!$A:$W,9+IF($K543="Revenue",1,IF(K543="Carrying Value",2,0)),FALSE),"N/A")</f>
        <v>N/A</v>
      </c>
      <c r="M543" s="161" t="str">
        <f t="shared" si="73"/>
        <v>N/A</v>
      </c>
      <c r="N543" s="162" t="str">
        <f t="shared" si="74"/>
        <v>N/A</v>
      </c>
      <c r="O543" s="156" t="e">
        <f>VLOOKUP($E543,'Calc 1 - Scaling (Ins,Bank)'!$A:$W,12,FALSE)</f>
        <v>#N/A</v>
      </c>
      <c r="P543" s="160" t="str">
        <f>IFERROR(VLOOKUP($E543,'Calc 1 - Scaling (Ins,Bank)'!$A:$W,13+IF(O543="Revenue",1,IF(O543="Carrying Value",2,0)),FALSE),"N/A")</f>
        <v>N/A</v>
      </c>
      <c r="Q543" s="161" t="str">
        <f t="shared" si="75"/>
        <v>N/A</v>
      </c>
      <c r="R543" s="162" t="str">
        <f t="shared" si="76"/>
        <v>N/A</v>
      </c>
      <c r="S543" s="156" t="e">
        <f>VLOOKUP($E543,'Calc 1 - Scaling (Ins,Bank)'!$A:$W,16,FALSE)</f>
        <v>#N/A</v>
      </c>
      <c r="T543" s="160" t="str">
        <f>IFERROR(VLOOKUP($E543,'Calc 1 - Scaling (Ins,Bank)'!$A:$W,17+IF(S543="Revenue",1,IF(S543="Carrying Value",2,0)),FALSE),"N/A")</f>
        <v>N/A</v>
      </c>
      <c r="U543" s="161" t="str">
        <f t="shared" si="77"/>
        <v>N/A</v>
      </c>
      <c r="V543" s="162" t="str">
        <f t="shared" si="78"/>
        <v>N/A</v>
      </c>
      <c r="W543" s="156" t="e">
        <f>VLOOKUP($E543,'Calc 1 - Scaling (Ins,Bank)'!$A:$W,20,FALSE)</f>
        <v>#N/A</v>
      </c>
      <c r="X543" s="160" t="str">
        <f>IFERROR(VLOOKUP($E543,'Calc 1 - Scaling (Ins,Bank)'!$A:$W,21+IF(W543="Revenue",1,IF(W543="Carrying Value",2,0)),FALSE),"N/A")</f>
        <v>N/A</v>
      </c>
      <c r="Y543" s="161" t="str">
        <f t="shared" si="79"/>
        <v>N/A</v>
      </c>
      <c r="Z543" s="162" t="str">
        <f t="shared" si="80"/>
        <v>N/A</v>
      </c>
      <c r="AP543" s="3"/>
    </row>
    <row r="544" spans="1:42" x14ac:dyDescent="0.2">
      <c r="A544" s="68">
        <f t="shared" si="72"/>
        <v>487</v>
      </c>
      <c r="B544" s="154">
        <f>'Input 2 - Inventory'!C494</f>
        <v>0</v>
      </c>
      <c r="C544" s="155">
        <f>'Input 2 - Inventory'!E494</f>
        <v>0</v>
      </c>
      <c r="D544" s="155" t="str">
        <f>IF(OR(LEFT(E544,5)= "Asset",LEFT(E544,5)="Other"),"N/A",'Input 1 - Schedule 1'!B496 &amp; " (Ins/Bank)")</f>
        <v xml:space="preserve"> (Ins/Bank)</v>
      </c>
      <c r="E544" s="156">
        <f>'Input 2 - Inventory'!F494</f>
        <v>0</v>
      </c>
      <c r="F544" s="157">
        <f>'Input 1 - Schedule 1'!AH496</f>
        <v>0</v>
      </c>
      <c r="G544" s="157">
        <f>'Input 2 - Inventory'!R494</f>
        <v>0</v>
      </c>
      <c r="H544" s="157">
        <f>'Input 2 - Inventory'!AG494</f>
        <v>0</v>
      </c>
      <c r="I544" s="158">
        <f>'Input 2 - Inventory'!L494</f>
        <v>0</v>
      </c>
      <c r="J544" s="159">
        <f>'Input 2 - Inventory'!AA494</f>
        <v>0</v>
      </c>
      <c r="K544" s="156" t="e">
        <f>VLOOKUP($E544,'Calc 1 - Scaling (Ins,Bank)'!$A:$W,8,FALSE)</f>
        <v>#N/A</v>
      </c>
      <c r="L544" s="160" t="str">
        <f>IFERROR(VLOOKUP($E544,'Calc 1 - Scaling (Ins,Bank)'!$A:$W,9+IF($K544="Revenue",1,IF(K544="Carrying Value",2,0)),FALSE),"N/A")</f>
        <v>N/A</v>
      </c>
      <c r="M544" s="161" t="str">
        <f t="shared" si="73"/>
        <v>N/A</v>
      </c>
      <c r="N544" s="162" t="str">
        <f t="shared" si="74"/>
        <v>N/A</v>
      </c>
      <c r="O544" s="156" t="e">
        <f>VLOOKUP($E544,'Calc 1 - Scaling (Ins,Bank)'!$A:$W,12,FALSE)</f>
        <v>#N/A</v>
      </c>
      <c r="P544" s="160" t="str">
        <f>IFERROR(VLOOKUP($E544,'Calc 1 - Scaling (Ins,Bank)'!$A:$W,13+IF(O544="Revenue",1,IF(O544="Carrying Value",2,0)),FALSE),"N/A")</f>
        <v>N/A</v>
      </c>
      <c r="Q544" s="161" t="str">
        <f t="shared" si="75"/>
        <v>N/A</v>
      </c>
      <c r="R544" s="162" t="str">
        <f t="shared" si="76"/>
        <v>N/A</v>
      </c>
      <c r="S544" s="156" t="e">
        <f>VLOOKUP($E544,'Calc 1 - Scaling (Ins,Bank)'!$A:$W,16,FALSE)</f>
        <v>#N/A</v>
      </c>
      <c r="T544" s="160" t="str">
        <f>IFERROR(VLOOKUP($E544,'Calc 1 - Scaling (Ins,Bank)'!$A:$W,17+IF(S544="Revenue",1,IF(S544="Carrying Value",2,0)),FALSE),"N/A")</f>
        <v>N/A</v>
      </c>
      <c r="U544" s="161" t="str">
        <f t="shared" si="77"/>
        <v>N/A</v>
      </c>
      <c r="V544" s="162" t="str">
        <f t="shared" si="78"/>
        <v>N/A</v>
      </c>
      <c r="W544" s="156" t="e">
        <f>VLOOKUP($E544,'Calc 1 - Scaling (Ins,Bank)'!$A:$W,20,FALSE)</f>
        <v>#N/A</v>
      </c>
      <c r="X544" s="160" t="str">
        <f>IFERROR(VLOOKUP($E544,'Calc 1 - Scaling (Ins,Bank)'!$A:$W,21+IF(W544="Revenue",1,IF(W544="Carrying Value",2,0)),FALSE),"N/A")</f>
        <v>N/A</v>
      </c>
      <c r="Y544" s="161" t="str">
        <f t="shared" si="79"/>
        <v>N/A</v>
      </c>
      <c r="Z544" s="162" t="str">
        <f t="shared" si="80"/>
        <v>N/A</v>
      </c>
      <c r="AP544" s="3"/>
    </row>
    <row r="545" spans="1:42" x14ac:dyDescent="0.2">
      <c r="A545" s="68">
        <f t="shared" si="72"/>
        <v>488</v>
      </c>
      <c r="B545" s="154">
        <f>'Input 2 - Inventory'!C495</f>
        <v>0</v>
      </c>
      <c r="C545" s="155">
        <f>'Input 2 - Inventory'!E495</f>
        <v>0</v>
      </c>
      <c r="D545" s="155" t="str">
        <f>IF(OR(LEFT(E545,5)= "Asset",LEFT(E545,5)="Other"),"N/A",'Input 1 - Schedule 1'!B497 &amp; " (Ins/Bank)")</f>
        <v xml:space="preserve"> (Ins/Bank)</v>
      </c>
      <c r="E545" s="156">
        <f>'Input 2 - Inventory'!F495</f>
        <v>0</v>
      </c>
      <c r="F545" s="157">
        <f>'Input 1 - Schedule 1'!AH497</f>
        <v>0</v>
      </c>
      <c r="G545" s="157">
        <f>'Input 2 - Inventory'!R495</f>
        <v>0</v>
      </c>
      <c r="H545" s="157">
        <f>'Input 2 - Inventory'!AG495</f>
        <v>0</v>
      </c>
      <c r="I545" s="158">
        <f>'Input 2 - Inventory'!L495</f>
        <v>0</v>
      </c>
      <c r="J545" s="159">
        <f>'Input 2 - Inventory'!AA495</f>
        <v>0</v>
      </c>
      <c r="K545" s="156" t="e">
        <f>VLOOKUP($E545,'Calc 1 - Scaling (Ins,Bank)'!$A:$W,8,FALSE)</f>
        <v>#N/A</v>
      </c>
      <c r="L545" s="160" t="str">
        <f>IFERROR(VLOOKUP($E545,'Calc 1 - Scaling (Ins,Bank)'!$A:$W,9+IF($K545="Revenue",1,IF(K545="Carrying Value",2,0)),FALSE),"N/A")</f>
        <v>N/A</v>
      </c>
      <c r="M545" s="161" t="str">
        <f t="shared" si="73"/>
        <v>N/A</v>
      </c>
      <c r="N545" s="162" t="str">
        <f t="shared" si="74"/>
        <v>N/A</v>
      </c>
      <c r="O545" s="156" t="e">
        <f>VLOOKUP($E545,'Calc 1 - Scaling (Ins,Bank)'!$A:$W,12,FALSE)</f>
        <v>#N/A</v>
      </c>
      <c r="P545" s="160" t="str">
        <f>IFERROR(VLOOKUP($E545,'Calc 1 - Scaling (Ins,Bank)'!$A:$W,13+IF(O545="Revenue",1,IF(O545="Carrying Value",2,0)),FALSE),"N/A")</f>
        <v>N/A</v>
      </c>
      <c r="Q545" s="161" t="str">
        <f t="shared" si="75"/>
        <v>N/A</v>
      </c>
      <c r="R545" s="162" t="str">
        <f t="shared" si="76"/>
        <v>N/A</v>
      </c>
      <c r="S545" s="156" t="e">
        <f>VLOOKUP($E545,'Calc 1 - Scaling (Ins,Bank)'!$A:$W,16,FALSE)</f>
        <v>#N/A</v>
      </c>
      <c r="T545" s="160" t="str">
        <f>IFERROR(VLOOKUP($E545,'Calc 1 - Scaling (Ins,Bank)'!$A:$W,17+IF(S545="Revenue",1,IF(S545="Carrying Value",2,0)),FALSE),"N/A")</f>
        <v>N/A</v>
      </c>
      <c r="U545" s="161" t="str">
        <f t="shared" si="77"/>
        <v>N/A</v>
      </c>
      <c r="V545" s="162" t="str">
        <f t="shared" si="78"/>
        <v>N/A</v>
      </c>
      <c r="W545" s="156" t="e">
        <f>VLOOKUP($E545,'Calc 1 - Scaling (Ins,Bank)'!$A:$W,20,FALSE)</f>
        <v>#N/A</v>
      </c>
      <c r="X545" s="160" t="str">
        <f>IFERROR(VLOOKUP($E545,'Calc 1 - Scaling (Ins,Bank)'!$A:$W,21+IF(W545="Revenue",1,IF(W545="Carrying Value",2,0)),FALSE),"N/A")</f>
        <v>N/A</v>
      </c>
      <c r="Y545" s="161" t="str">
        <f t="shared" si="79"/>
        <v>N/A</v>
      </c>
      <c r="Z545" s="162" t="str">
        <f t="shared" si="80"/>
        <v>N/A</v>
      </c>
      <c r="AP545" s="3"/>
    </row>
    <row r="546" spans="1:42" x14ac:dyDescent="0.2">
      <c r="A546" s="68">
        <f t="shared" si="72"/>
        <v>489</v>
      </c>
      <c r="B546" s="154">
        <f>'Input 2 - Inventory'!C496</f>
        <v>0</v>
      </c>
      <c r="C546" s="155">
        <f>'Input 2 - Inventory'!E496</f>
        <v>0</v>
      </c>
      <c r="D546" s="155" t="str">
        <f>IF(OR(LEFT(E546,5)= "Asset",LEFT(E546,5)="Other"),"N/A",'Input 1 - Schedule 1'!B498 &amp; " (Ins/Bank)")</f>
        <v xml:space="preserve"> (Ins/Bank)</v>
      </c>
      <c r="E546" s="156">
        <f>'Input 2 - Inventory'!F496</f>
        <v>0</v>
      </c>
      <c r="F546" s="157">
        <f>'Input 1 - Schedule 1'!AH498</f>
        <v>0</v>
      </c>
      <c r="G546" s="157">
        <f>'Input 2 - Inventory'!R496</f>
        <v>0</v>
      </c>
      <c r="H546" s="157">
        <f>'Input 2 - Inventory'!AG496</f>
        <v>0</v>
      </c>
      <c r="I546" s="158">
        <f>'Input 2 - Inventory'!L496</f>
        <v>0</v>
      </c>
      <c r="J546" s="159">
        <f>'Input 2 - Inventory'!AA496</f>
        <v>0</v>
      </c>
      <c r="K546" s="156" t="e">
        <f>VLOOKUP($E546,'Calc 1 - Scaling (Ins,Bank)'!$A:$W,8,FALSE)</f>
        <v>#N/A</v>
      </c>
      <c r="L546" s="160" t="str">
        <f>IFERROR(VLOOKUP($E546,'Calc 1 - Scaling (Ins,Bank)'!$A:$W,9+IF($K546="Revenue",1,IF(K546="Carrying Value",2,0)),FALSE),"N/A")</f>
        <v>N/A</v>
      </c>
      <c r="M546" s="161" t="str">
        <f t="shared" si="73"/>
        <v>N/A</v>
      </c>
      <c r="N546" s="162" t="str">
        <f t="shared" si="74"/>
        <v>N/A</v>
      </c>
      <c r="O546" s="156" t="e">
        <f>VLOOKUP($E546,'Calc 1 - Scaling (Ins,Bank)'!$A:$W,12,FALSE)</f>
        <v>#N/A</v>
      </c>
      <c r="P546" s="160" t="str">
        <f>IFERROR(VLOOKUP($E546,'Calc 1 - Scaling (Ins,Bank)'!$A:$W,13+IF(O546="Revenue",1,IF(O546="Carrying Value",2,0)),FALSE),"N/A")</f>
        <v>N/A</v>
      </c>
      <c r="Q546" s="161" t="str">
        <f t="shared" si="75"/>
        <v>N/A</v>
      </c>
      <c r="R546" s="162" t="str">
        <f t="shared" si="76"/>
        <v>N/A</v>
      </c>
      <c r="S546" s="156" t="e">
        <f>VLOOKUP($E546,'Calc 1 - Scaling (Ins,Bank)'!$A:$W,16,FALSE)</f>
        <v>#N/A</v>
      </c>
      <c r="T546" s="160" t="str">
        <f>IFERROR(VLOOKUP($E546,'Calc 1 - Scaling (Ins,Bank)'!$A:$W,17+IF(S546="Revenue",1,IF(S546="Carrying Value",2,0)),FALSE),"N/A")</f>
        <v>N/A</v>
      </c>
      <c r="U546" s="161" t="str">
        <f t="shared" si="77"/>
        <v>N/A</v>
      </c>
      <c r="V546" s="162" t="str">
        <f t="shared" si="78"/>
        <v>N/A</v>
      </c>
      <c r="W546" s="156" t="e">
        <f>VLOOKUP($E546,'Calc 1 - Scaling (Ins,Bank)'!$A:$W,20,FALSE)</f>
        <v>#N/A</v>
      </c>
      <c r="X546" s="160" t="str">
        <f>IFERROR(VLOOKUP($E546,'Calc 1 - Scaling (Ins,Bank)'!$A:$W,21+IF(W546="Revenue",1,IF(W546="Carrying Value",2,0)),FALSE),"N/A")</f>
        <v>N/A</v>
      </c>
      <c r="Y546" s="161" t="str">
        <f t="shared" si="79"/>
        <v>N/A</v>
      </c>
      <c r="Z546" s="162" t="str">
        <f t="shared" si="80"/>
        <v>N/A</v>
      </c>
      <c r="AP546" s="3"/>
    </row>
    <row r="547" spans="1:42" x14ac:dyDescent="0.2">
      <c r="A547" s="68">
        <f t="shared" si="72"/>
        <v>490</v>
      </c>
      <c r="B547" s="154">
        <f>'Input 2 - Inventory'!C497</f>
        <v>0</v>
      </c>
      <c r="C547" s="155">
        <f>'Input 2 - Inventory'!E497</f>
        <v>0</v>
      </c>
      <c r="D547" s="155" t="str">
        <f>IF(OR(LEFT(E547,5)= "Asset",LEFT(E547,5)="Other"),"N/A",'Input 1 - Schedule 1'!B499 &amp; " (Ins/Bank)")</f>
        <v xml:space="preserve"> (Ins/Bank)</v>
      </c>
      <c r="E547" s="156">
        <f>'Input 2 - Inventory'!F497</f>
        <v>0</v>
      </c>
      <c r="F547" s="157">
        <f>'Input 1 - Schedule 1'!AH499</f>
        <v>0</v>
      </c>
      <c r="G547" s="157">
        <f>'Input 2 - Inventory'!R497</f>
        <v>0</v>
      </c>
      <c r="H547" s="157">
        <f>'Input 2 - Inventory'!AG497</f>
        <v>0</v>
      </c>
      <c r="I547" s="158">
        <f>'Input 2 - Inventory'!L497</f>
        <v>0</v>
      </c>
      <c r="J547" s="159">
        <f>'Input 2 - Inventory'!AA497</f>
        <v>0</v>
      </c>
      <c r="K547" s="156" t="e">
        <f>VLOOKUP($E547,'Calc 1 - Scaling (Ins,Bank)'!$A:$W,8,FALSE)</f>
        <v>#N/A</v>
      </c>
      <c r="L547" s="160" t="str">
        <f>IFERROR(VLOOKUP($E547,'Calc 1 - Scaling (Ins,Bank)'!$A:$W,9+IF($K547="Revenue",1,IF(K547="Carrying Value",2,0)),FALSE),"N/A")</f>
        <v>N/A</v>
      </c>
      <c r="M547" s="161" t="str">
        <f t="shared" si="73"/>
        <v>N/A</v>
      </c>
      <c r="N547" s="162" t="str">
        <f t="shared" si="74"/>
        <v>N/A</v>
      </c>
      <c r="O547" s="156" t="e">
        <f>VLOOKUP($E547,'Calc 1 - Scaling (Ins,Bank)'!$A:$W,12,FALSE)</f>
        <v>#N/A</v>
      </c>
      <c r="P547" s="160" t="str">
        <f>IFERROR(VLOOKUP($E547,'Calc 1 - Scaling (Ins,Bank)'!$A:$W,13+IF(O547="Revenue",1,IF(O547="Carrying Value",2,0)),FALSE),"N/A")</f>
        <v>N/A</v>
      </c>
      <c r="Q547" s="161" t="str">
        <f t="shared" si="75"/>
        <v>N/A</v>
      </c>
      <c r="R547" s="162" t="str">
        <f t="shared" si="76"/>
        <v>N/A</v>
      </c>
      <c r="S547" s="156" t="e">
        <f>VLOOKUP($E547,'Calc 1 - Scaling (Ins,Bank)'!$A:$W,16,FALSE)</f>
        <v>#N/A</v>
      </c>
      <c r="T547" s="160" t="str">
        <f>IFERROR(VLOOKUP($E547,'Calc 1 - Scaling (Ins,Bank)'!$A:$W,17+IF(S547="Revenue",1,IF(S547="Carrying Value",2,0)),FALSE),"N/A")</f>
        <v>N/A</v>
      </c>
      <c r="U547" s="161" t="str">
        <f t="shared" si="77"/>
        <v>N/A</v>
      </c>
      <c r="V547" s="162" t="str">
        <f t="shared" si="78"/>
        <v>N/A</v>
      </c>
      <c r="W547" s="156" t="e">
        <f>VLOOKUP($E547,'Calc 1 - Scaling (Ins,Bank)'!$A:$W,20,FALSE)</f>
        <v>#N/A</v>
      </c>
      <c r="X547" s="160" t="str">
        <f>IFERROR(VLOOKUP($E547,'Calc 1 - Scaling (Ins,Bank)'!$A:$W,21+IF(W547="Revenue",1,IF(W547="Carrying Value",2,0)),FALSE),"N/A")</f>
        <v>N/A</v>
      </c>
      <c r="Y547" s="161" t="str">
        <f t="shared" si="79"/>
        <v>N/A</v>
      </c>
      <c r="Z547" s="162" t="str">
        <f t="shared" si="80"/>
        <v>N/A</v>
      </c>
      <c r="AP547" s="3"/>
    </row>
    <row r="548" spans="1:42" x14ac:dyDescent="0.2">
      <c r="A548" s="68">
        <f t="shared" si="72"/>
        <v>491</v>
      </c>
      <c r="B548" s="154">
        <f>'Input 2 - Inventory'!C498</f>
        <v>0</v>
      </c>
      <c r="C548" s="155">
        <f>'Input 2 - Inventory'!E498</f>
        <v>0</v>
      </c>
      <c r="D548" s="155" t="str">
        <f>IF(OR(LEFT(E548,5)= "Asset",LEFT(E548,5)="Other"),"N/A",'Input 1 - Schedule 1'!B500 &amp; " (Ins/Bank)")</f>
        <v xml:space="preserve"> (Ins/Bank)</v>
      </c>
      <c r="E548" s="156">
        <f>'Input 2 - Inventory'!F498</f>
        <v>0</v>
      </c>
      <c r="F548" s="157">
        <f>'Input 1 - Schedule 1'!AH500</f>
        <v>0</v>
      </c>
      <c r="G548" s="157">
        <f>'Input 2 - Inventory'!R498</f>
        <v>0</v>
      </c>
      <c r="H548" s="157">
        <f>'Input 2 - Inventory'!AG498</f>
        <v>0</v>
      </c>
      <c r="I548" s="158">
        <f>'Input 2 - Inventory'!L498</f>
        <v>0</v>
      </c>
      <c r="J548" s="159">
        <f>'Input 2 - Inventory'!AA498</f>
        <v>0</v>
      </c>
      <c r="K548" s="156" t="e">
        <f>VLOOKUP($E548,'Calc 1 - Scaling (Ins,Bank)'!$A:$W,8,FALSE)</f>
        <v>#N/A</v>
      </c>
      <c r="L548" s="160" t="str">
        <f>IFERROR(VLOOKUP($E548,'Calc 1 - Scaling (Ins,Bank)'!$A:$W,9+IF($K548="Revenue",1,IF(K548="Carrying Value",2,0)),FALSE),"N/A")</f>
        <v>N/A</v>
      </c>
      <c r="M548" s="161" t="str">
        <f t="shared" si="73"/>
        <v>N/A</v>
      </c>
      <c r="N548" s="162" t="str">
        <f t="shared" si="74"/>
        <v>N/A</v>
      </c>
      <c r="O548" s="156" t="e">
        <f>VLOOKUP($E548,'Calc 1 - Scaling (Ins,Bank)'!$A:$W,12,FALSE)</f>
        <v>#N/A</v>
      </c>
      <c r="P548" s="160" t="str">
        <f>IFERROR(VLOOKUP($E548,'Calc 1 - Scaling (Ins,Bank)'!$A:$W,13+IF(O548="Revenue",1,IF(O548="Carrying Value",2,0)),FALSE),"N/A")</f>
        <v>N/A</v>
      </c>
      <c r="Q548" s="161" t="str">
        <f t="shared" si="75"/>
        <v>N/A</v>
      </c>
      <c r="R548" s="162" t="str">
        <f t="shared" si="76"/>
        <v>N/A</v>
      </c>
      <c r="S548" s="156" t="e">
        <f>VLOOKUP($E548,'Calc 1 - Scaling (Ins,Bank)'!$A:$W,16,FALSE)</f>
        <v>#N/A</v>
      </c>
      <c r="T548" s="160" t="str">
        <f>IFERROR(VLOOKUP($E548,'Calc 1 - Scaling (Ins,Bank)'!$A:$W,17+IF(S548="Revenue",1,IF(S548="Carrying Value",2,0)),FALSE),"N/A")</f>
        <v>N/A</v>
      </c>
      <c r="U548" s="161" t="str">
        <f t="shared" si="77"/>
        <v>N/A</v>
      </c>
      <c r="V548" s="162" t="str">
        <f t="shared" si="78"/>
        <v>N/A</v>
      </c>
      <c r="W548" s="156" t="e">
        <f>VLOOKUP($E548,'Calc 1 - Scaling (Ins,Bank)'!$A:$W,20,FALSE)</f>
        <v>#N/A</v>
      </c>
      <c r="X548" s="160" t="str">
        <f>IFERROR(VLOOKUP($E548,'Calc 1 - Scaling (Ins,Bank)'!$A:$W,21+IF(W548="Revenue",1,IF(W548="Carrying Value",2,0)),FALSE),"N/A")</f>
        <v>N/A</v>
      </c>
      <c r="Y548" s="161" t="str">
        <f t="shared" si="79"/>
        <v>N/A</v>
      </c>
      <c r="Z548" s="162" t="str">
        <f t="shared" si="80"/>
        <v>N/A</v>
      </c>
      <c r="AP548" s="3"/>
    </row>
    <row r="549" spans="1:42" x14ac:dyDescent="0.2">
      <c r="A549" s="68">
        <f t="shared" si="72"/>
        <v>492</v>
      </c>
      <c r="B549" s="154">
        <f>'Input 2 - Inventory'!C499</f>
        <v>0</v>
      </c>
      <c r="C549" s="155">
        <f>'Input 2 - Inventory'!E499</f>
        <v>0</v>
      </c>
      <c r="D549" s="155" t="str">
        <f>IF(OR(LEFT(E549,5)= "Asset",LEFT(E549,5)="Other"),"N/A",'Input 1 - Schedule 1'!B501 &amp; " (Ins/Bank)")</f>
        <v xml:space="preserve"> (Ins/Bank)</v>
      </c>
      <c r="E549" s="156">
        <f>'Input 2 - Inventory'!F499</f>
        <v>0</v>
      </c>
      <c r="F549" s="157">
        <f>'Input 1 - Schedule 1'!AH501</f>
        <v>0</v>
      </c>
      <c r="G549" s="157">
        <f>'Input 2 - Inventory'!R499</f>
        <v>0</v>
      </c>
      <c r="H549" s="157">
        <f>'Input 2 - Inventory'!AG499</f>
        <v>0</v>
      </c>
      <c r="I549" s="158">
        <f>'Input 2 - Inventory'!L499</f>
        <v>0</v>
      </c>
      <c r="J549" s="159">
        <f>'Input 2 - Inventory'!AA499</f>
        <v>0</v>
      </c>
      <c r="K549" s="156" t="e">
        <f>VLOOKUP($E549,'Calc 1 - Scaling (Ins,Bank)'!$A:$W,8,FALSE)</f>
        <v>#N/A</v>
      </c>
      <c r="L549" s="160" t="str">
        <f>IFERROR(VLOOKUP($E549,'Calc 1 - Scaling (Ins,Bank)'!$A:$W,9+IF($K549="Revenue",1,IF(K549="Carrying Value",2,0)),FALSE),"N/A")</f>
        <v>N/A</v>
      </c>
      <c r="M549" s="161" t="str">
        <f t="shared" si="73"/>
        <v>N/A</v>
      </c>
      <c r="N549" s="162" t="str">
        <f t="shared" si="74"/>
        <v>N/A</v>
      </c>
      <c r="O549" s="156" t="e">
        <f>VLOOKUP($E549,'Calc 1 - Scaling (Ins,Bank)'!$A:$W,12,FALSE)</f>
        <v>#N/A</v>
      </c>
      <c r="P549" s="160" t="str">
        <f>IFERROR(VLOOKUP($E549,'Calc 1 - Scaling (Ins,Bank)'!$A:$W,13+IF(O549="Revenue",1,IF(O549="Carrying Value",2,0)),FALSE),"N/A")</f>
        <v>N/A</v>
      </c>
      <c r="Q549" s="161" t="str">
        <f t="shared" si="75"/>
        <v>N/A</v>
      </c>
      <c r="R549" s="162" t="str">
        <f t="shared" si="76"/>
        <v>N/A</v>
      </c>
      <c r="S549" s="156" t="e">
        <f>VLOOKUP($E549,'Calc 1 - Scaling (Ins,Bank)'!$A:$W,16,FALSE)</f>
        <v>#N/A</v>
      </c>
      <c r="T549" s="160" t="str">
        <f>IFERROR(VLOOKUP($E549,'Calc 1 - Scaling (Ins,Bank)'!$A:$W,17+IF(S549="Revenue",1,IF(S549="Carrying Value",2,0)),FALSE),"N/A")</f>
        <v>N/A</v>
      </c>
      <c r="U549" s="161" t="str">
        <f t="shared" si="77"/>
        <v>N/A</v>
      </c>
      <c r="V549" s="162" t="str">
        <f t="shared" si="78"/>
        <v>N/A</v>
      </c>
      <c r="W549" s="156" t="e">
        <f>VLOOKUP($E549,'Calc 1 - Scaling (Ins,Bank)'!$A:$W,20,FALSE)</f>
        <v>#N/A</v>
      </c>
      <c r="X549" s="160" t="str">
        <f>IFERROR(VLOOKUP($E549,'Calc 1 - Scaling (Ins,Bank)'!$A:$W,21+IF(W549="Revenue",1,IF(W549="Carrying Value",2,0)),FALSE),"N/A")</f>
        <v>N/A</v>
      </c>
      <c r="Y549" s="161" t="str">
        <f t="shared" si="79"/>
        <v>N/A</v>
      </c>
      <c r="Z549" s="162" t="str">
        <f t="shared" si="80"/>
        <v>N/A</v>
      </c>
      <c r="AP549" s="3"/>
    </row>
    <row r="550" spans="1:42" x14ac:dyDescent="0.2">
      <c r="A550" s="68">
        <f t="shared" si="72"/>
        <v>493</v>
      </c>
      <c r="B550" s="154">
        <f>'Input 2 - Inventory'!C500</f>
        <v>0</v>
      </c>
      <c r="C550" s="155">
        <f>'Input 2 - Inventory'!E500</f>
        <v>0</v>
      </c>
      <c r="D550" s="155" t="str">
        <f>IF(OR(LEFT(E550,5)= "Asset",LEFT(E550,5)="Other"),"N/A",'Input 1 - Schedule 1'!B502 &amp; " (Ins/Bank)")</f>
        <v xml:space="preserve"> (Ins/Bank)</v>
      </c>
      <c r="E550" s="156">
        <f>'Input 2 - Inventory'!F500</f>
        <v>0</v>
      </c>
      <c r="F550" s="157">
        <f>'Input 1 - Schedule 1'!AH502</f>
        <v>0</v>
      </c>
      <c r="G550" s="157">
        <f>'Input 2 - Inventory'!R500</f>
        <v>0</v>
      </c>
      <c r="H550" s="157">
        <f>'Input 2 - Inventory'!AG500</f>
        <v>0</v>
      </c>
      <c r="I550" s="158">
        <f>'Input 2 - Inventory'!L500</f>
        <v>0</v>
      </c>
      <c r="J550" s="159">
        <f>'Input 2 - Inventory'!AA500</f>
        <v>0</v>
      </c>
      <c r="K550" s="156" t="e">
        <f>VLOOKUP($E550,'Calc 1 - Scaling (Ins,Bank)'!$A:$W,8,FALSE)</f>
        <v>#N/A</v>
      </c>
      <c r="L550" s="160" t="str">
        <f>IFERROR(VLOOKUP($E550,'Calc 1 - Scaling (Ins,Bank)'!$A:$W,9+IF($K550="Revenue",1,IF(K550="Carrying Value",2,0)),FALSE),"N/A")</f>
        <v>N/A</v>
      </c>
      <c r="M550" s="161" t="str">
        <f t="shared" si="73"/>
        <v>N/A</v>
      </c>
      <c r="N550" s="162" t="str">
        <f t="shared" si="74"/>
        <v>N/A</v>
      </c>
      <c r="O550" s="156" t="e">
        <f>VLOOKUP($E550,'Calc 1 - Scaling (Ins,Bank)'!$A:$W,12,FALSE)</f>
        <v>#N/A</v>
      </c>
      <c r="P550" s="160" t="str">
        <f>IFERROR(VLOOKUP($E550,'Calc 1 - Scaling (Ins,Bank)'!$A:$W,13+IF(O550="Revenue",1,IF(O550="Carrying Value",2,0)),FALSE),"N/A")</f>
        <v>N/A</v>
      </c>
      <c r="Q550" s="161" t="str">
        <f t="shared" si="75"/>
        <v>N/A</v>
      </c>
      <c r="R550" s="162" t="str">
        <f t="shared" si="76"/>
        <v>N/A</v>
      </c>
      <c r="S550" s="156" t="e">
        <f>VLOOKUP($E550,'Calc 1 - Scaling (Ins,Bank)'!$A:$W,16,FALSE)</f>
        <v>#N/A</v>
      </c>
      <c r="T550" s="160" t="str">
        <f>IFERROR(VLOOKUP($E550,'Calc 1 - Scaling (Ins,Bank)'!$A:$W,17+IF(S550="Revenue",1,IF(S550="Carrying Value",2,0)),FALSE),"N/A")</f>
        <v>N/A</v>
      </c>
      <c r="U550" s="161" t="str">
        <f t="shared" si="77"/>
        <v>N/A</v>
      </c>
      <c r="V550" s="162" t="str">
        <f t="shared" si="78"/>
        <v>N/A</v>
      </c>
      <c r="W550" s="156" t="e">
        <f>VLOOKUP($E550,'Calc 1 - Scaling (Ins,Bank)'!$A:$W,20,FALSE)</f>
        <v>#N/A</v>
      </c>
      <c r="X550" s="160" t="str">
        <f>IFERROR(VLOOKUP($E550,'Calc 1 - Scaling (Ins,Bank)'!$A:$W,21+IF(W550="Revenue",1,IF(W550="Carrying Value",2,0)),FALSE),"N/A")</f>
        <v>N/A</v>
      </c>
      <c r="Y550" s="161" t="str">
        <f t="shared" si="79"/>
        <v>N/A</v>
      </c>
      <c r="Z550" s="162" t="str">
        <f t="shared" si="80"/>
        <v>N/A</v>
      </c>
      <c r="AP550" s="3"/>
    </row>
    <row r="551" spans="1:42" x14ac:dyDescent="0.2">
      <c r="A551" s="68">
        <f t="shared" si="72"/>
        <v>494</v>
      </c>
      <c r="B551" s="154">
        <f>'Input 2 - Inventory'!C501</f>
        <v>0</v>
      </c>
      <c r="C551" s="155">
        <f>'Input 2 - Inventory'!E501</f>
        <v>0</v>
      </c>
      <c r="D551" s="155" t="str">
        <f>IF(OR(LEFT(E551,5)= "Asset",LEFT(E551,5)="Other"),"N/A",'Input 1 - Schedule 1'!B503 &amp; " (Ins/Bank)")</f>
        <v xml:space="preserve"> (Ins/Bank)</v>
      </c>
      <c r="E551" s="156">
        <f>'Input 2 - Inventory'!F501</f>
        <v>0</v>
      </c>
      <c r="F551" s="157">
        <f>'Input 1 - Schedule 1'!AH503</f>
        <v>0</v>
      </c>
      <c r="G551" s="157">
        <f>'Input 2 - Inventory'!R501</f>
        <v>0</v>
      </c>
      <c r="H551" s="157">
        <f>'Input 2 - Inventory'!AG501</f>
        <v>0</v>
      </c>
      <c r="I551" s="158">
        <f>'Input 2 - Inventory'!L501</f>
        <v>0</v>
      </c>
      <c r="J551" s="159">
        <f>'Input 2 - Inventory'!AA501</f>
        <v>0</v>
      </c>
      <c r="K551" s="156" t="e">
        <f>VLOOKUP($E551,'Calc 1 - Scaling (Ins,Bank)'!$A:$W,8,FALSE)</f>
        <v>#N/A</v>
      </c>
      <c r="L551" s="160" t="str">
        <f>IFERROR(VLOOKUP($E551,'Calc 1 - Scaling (Ins,Bank)'!$A:$W,9+IF($K551="Revenue",1,IF(K551="Carrying Value",2,0)),FALSE),"N/A")</f>
        <v>N/A</v>
      </c>
      <c r="M551" s="161" t="str">
        <f t="shared" si="73"/>
        <v>N/A</v>
      </c>
      <c r="N551" s="162" t="str">
        <f t="shared" si="74"/>
        <v>N/A</v>
      </c>
      <c r="O551" s="156" t="e">
        <f>VLOOKUP($E551,'Calc 1 - Scaling (Ins,Bank)'!$A:$W,12,FALSE)</f>
        <v>#N/A</v>
      </c>
      <c r="P551" s="160" t="str">
        <f>IFERROR(VLOOKUP($E551,'Calc 1 - Scaling (Ins,Bank)'!$A:$W,13+IF(O551="Revenue",1,IF(O551="Carrying Value",2,0)),FALSE),"N/A")</f>
        <v>N/A</v>
      </c>
      <c r="Q551" s="161" t="str">
        <f t="shared" si="75"/>
        <v>N/A</v>
      </c>
      <c r="R551" s="162" t="str">
        <f t="shared" si="76"/>
        <v>N/A</v>
      </c>
      <c r="S551" s="156" t="e">
        <f>VLOOKUP($E551,'Calc 1 - Scaling (Ins,Bank)'!$A:$W,16,FALSE)</f>
        <v>#N/A</v>
      </c>
      <c r="T551" s="160" t="str">
        <f>IFERROR(VLOOKUP($E551,'Calc 1 - Scaling (Ins,Bank)'!$A:$W,17+IF(S551="Revenue",1,IF(S551="Carrying Value",2,0)),FALSE),"N/A")</f>
        <v>N/A</v>
      </c>
      <c r="U551" s="161" t="str">
        <f t="shared" si="77"/>
        <v>N/A</v>
      </c>
      <c r="V551" s="162" t="str">
        <f t="shared" si="78"/>
        <v>N/A</v>
      </c>
      <c r="W551" s="156" t="e">
        <f>VLOOKUP($E551,'Calc 1 - Scaling (Ins,Bank)'!$A:$W,20,FALSE)</f>
        <v>#N/A</v>
      </c>
      <c r="X551" s="160" t="str">
        <f>IFERROR(VLOOKUP($E551,'Calc 1 - Scaling (Ins,Bank)'!$A:$W,21+IF(W551="Revenue",1,IF(W551="Carrying Value",2,0)),FALSE),"N/A")</f>
        <v>N/A</v>
      </c>
      <c r="Y551" s="161" t="str">
        <f t="shared" si="79"/>
        <v>N/A</v>
      </c>
      <c r="Z551" s="162" t="str">
        <f t="shared" si="80"/>
        <v>N/A</v>
      </c>
      <c r="AP551" s="3"/>
    </row>
    <row r="552" spans="1:42" x14ac:dyDescent="0.2">
      <c r="A552" s="68">
        <f t="shared" si="72"/>
        <v>495</v>
      </c>
      <c r="B552" s="154">
        <f>'Input 2 - Inventory'!C502</f>
        <v>0</v>
      </c>
      <c r="C552" s="155">
        <f>'Input 2 - Inventory'!E502</f>
        <v>0</v>
      </c>
      <c r="D552" s="155" t="str">
        <f>IF(OR(LEFT(E552,5)= "Asset",LEFT(E552,5)="Other"),"N/A",'Input 1 - Schedule 1'!B504 &amp; " (Ins/Bank)")</f>
        <v xml:space="preserve"> (Ins/Bank)</v>
      </c>
      <c r="E552" s="156">
        <f>'Input 2 - Inventory'!F502</f>
        <v>0</v>
      </c>
      <c r="F552" s="157">
        <f>'Input 1 - Schedule 1'!AH504</f>
        <v>0</v>
      </c>
      <c r="G552" s="157">
        <f>'Input 2 - Inventory'!R502</f>
        <v>0</v>
      </c>
      <c r="H552" s="157">
        <f>'Input 2 - Inventory'!AG502</f>
        <v>0</v>
      </c>
      <c r="I552" s="158">
        <f>'Input 2 - Inventory'!L502</f>
        <v>0</v>
      </c>
      <c r="J552" s="159">
        <f>'Input 2 - Inventory'!AA502</f>
        <v>0</v>
      </c>
      <c r="K552" s="156" t="e">
        <f>VLOOKUP($E552,'Calc 1 - Scaling (Ins,Bank)'!$A:$W,8,FALSE)</f>
        <v>#N/A</v>
      </c>
      <c r="L552" s="160" t="str">
        <f>IFERROR(VLOOKUP($E552,'Calc 1 - Scaling (Ins,Bank)'!$A:$W,9+IF($K552="Revenue",1,IF(K552="Carrying Value",2,0)),FALSE),"N/A")</f>
        <v>N/A</v>
      </c>
      <c r="M552" s="161" t="str">
        <f t="shared" si="73"/>
        <v>N/A</v>
      </c>
      <c r="N552" s="162" t="str">
        <f t="shared" si="74"/>
        <v>N/A</v>
      </c>
      <c r="O552" s="156" t="e">
        <f>VLOOKUP($E552,'Calc 1 - Scaling (Ins,Bank)'!$A:$W,12,FALSE)</f>
        <v>#N/A</v>
      </c>
      <c r="P552" s="160" t="str">
        <f>IFERROR(VLOOKUP($E552,'Calc 1 - Scaling (Ins,Bank)'!$A:$W,13+IF(O552="Revenue",1,IF(O552="Carrying Value",2,0)),FALSE),"N/A")</f>
        <v>N/A</v>
      </c>
      <c r="Q552" s="161" t="str">
        <f t="shared" si="75"/>
        <v>N/A</v>
      </c>
      <c r="R552" s="162" t="str">
        <f t="shared" si="76"/>
        <v>N/A</v>
      </c>
      <c r="S552" s="156" t="e">
        <f>VLOOKUP($E552,'Calc 1 - Scaling (Ins,Bank)'!$A:$W,16,FALSE)</f>
        <v>#N/A</v>
      </c>
      <c r="T552" s="160" t="str">
        <f>IFERROR(VLOOKUP($E552,'Calc 1 - Scaling (Ins,Bank)'!$A:$W,17+IF(S552="Revenue",1,IF(S552="Carrying Value",2,0)),FALSE),"N/A")</f>
        <v>N/A</v>
      </c>
      <c r="U552" s="161" t="str">
        <f t="shared" si="77"/>
        <v>N/A</v>
      </c>
      <c r="V552" s="162" t="str">
        <f t="shared" si="78"/>
        <v>N/A</v>
      </c>
      <c r="W552" s="156" t="e">
        <f>VLOOKUP($E552,'Calc 1 - Scaling (Ins,Bank)'!$A:$W,20,FALSE)</f>
        <v>#N/A</v>
      </c>
      <c r="X552" s="160" t="str">
        <f>IFERROR(VLOOKUP($E552,'Calc 1 - Scaling (Ins,Bank)'!$A:$W,21+IF(W552="Revenue",1,IF(W552="Carrying Value",2,0)),FALSE),"N/A")</f>
        <v>N/A</v>
      </c>
      <c r="Y552" s="161" t="str">
        <f t="shared" si="79"/>
        <v>N/A</v>
      </c>
      <c r="Z552" s="162" t="str">
        <f t="shared" si="80"/>
        <v>N/A</v>
      </c>
      <c r="AP552" s="3"/>
    </row>
    <row r="553" spans="1:42" x14ac:dyDescent="0.2">
      <c r="A553" s="68">
        <f t="shared" si="72"/>
        <v>496</v>
      </c>
      <c r="B553" s="154">
        <f>'Input 2 - Inventory'!C503</f>
        <v>0</v>
      </c>
      <c r="C553" s="155">
        <f>'Input 2 - Inventory'!E503</f>
        <v>0</v>
      </c>
      <c r="D553" s="155" t="str">
        <f>IF(OR(LEFT(E553,5)= "Asset",LEFT(E553,5)="Other"),"N/A",'Input 1 - Schedule 1'!B505 &amp; " (Ins/Bank)")</f>
        <v xml:space="preserve"> (Ins/Bank)</v>
      </c>
      <c r="E553" s="156">
        <f>'Input 2 - Inventory'!F503</f>
        <v>0</v>
      </c>
      <c r="F553" s="157">
        <f>'Input 1 - Schedule 1'!AH505</f>
        <v>0</v>
      </c>
      <c r="G553" s="157">
        <f>'Input 2 - Inventory'!R503</f>
        <v>0</v>
      </c>
      <c r="H553" s="157">
        <f>'Input 2 - Inventory'!AG503</f>
        <v>0</v>
      </c>
      <c r="I553" s="158">
        <f>'Input 2 - Inventory'!L503</f>
        <v>0</v>
      </c>
      <c r="J553" s="159">
        <f>'Input 2 - Inventory'!AA503</f>
        <v>0</v>
      </c>
      <c r="K553" s="156" t="e">
        <f>VLOOKUP($E553,'Calc 1 - Scaling (Ins,Bank)'!$A:$W,8,FALSE)</f>
        <v>#N/A</v>
      </c>
      <c r="L553" s="160" t="str">
        <f>IFERROR(VLOOKUP($E553,'Calc 1 - Scaling (Ins,Bank)'!$A:$W,9+IF($K553="Revenue",1,IF(K553="Carrying Value",2,0)),FALSE),"N/A")</f>
        <v>N/A</v>
      </c>
      <c r="M553" s="161" t="str">
        <f t="shared" si="73"/>
        <v>N/A</v>
      </c>
      <c r="N553" s="162" t="str">
        <f t="shared" si="74"/>
        <v>N/A</v>
      </c>
      <c r="O553" s="156" t="e">
        <f>VLOOKUP($E553,'Calc 1 - Scaling (Ins,Bank)'!$A:$W,12,FALSE)</f>
        <v>#N/A</v>
      </c>
      <c r="P553" s="160" t="str">
        <f>IFERROR(VLOOKUP($E553,'Calc 1 - Scaling (Ins,Bank)'!$A:$W,13+IF(O553="Revenue",1,IF(O553="Carrying Value",2,0)),FALSE),"N/A")</f>
        <v>N/A</v>
      </c>
      <c r="Q553" s="161" t="str">
        <f t="shared" si="75"/>
        <v>N/A</v>
      </c>
      <c r="R553" s="162" t="str">
        <f t="shared" si="76"/>
        <v>N/A</v>
      </c>
      <c r="S553" s="156" t="e">
        <f>VLOOKUP($E553,'Calc 1 - Scaling (Ins,Bank)'!$A:$W,16,FALSE)</f>
        <v>#N/A</v>
      </c>
      <c r="T553" s="160" t="str">
        <f>IFERROR(VLOOKUP($E553,'Calc 1 - Scaling (Ins,Bank)'!$A:$W,17+IF(S553="Revenue",1,IF(S553="Carrying Value",2,0)),FALSE),"N/A")</f>
        <v>N/A</v>
      </c>
      <c r="U553" s="161" t="str">
        <f t="shared" si="77"/>
        <v>N/A</v>
      </c>
      <c r="V553" s="162" t="str">
        <f t="shared" si="78"/>
        <v>N/A</v>
      </c>
      <c r="W553" s="156" t="e">
        <f>VLOOKUP($E553,'Calc 1 - Scaling (Ins,Bank)'!$A:$W,20,FALSE)</f>
        <v>#N/A</v>
      </c>
      <c r="X553" s="160" t="str">
        <f>IFERROR(VLOOKUP($E553,'Calc 1 - Scaling (Ins,Bank)'!$A:$W,21+IF(W553="Revenue",1,IF(W553="Carrying Value",2,0)),FALSE),"N/A")</f>
        <v>N/A</v>
      </c>
      <c r="Y553" s="161" t="str">
        <f t="shared" si="79"/>
        <v>N/A</v>
      </c>
      <c r="Z553" s="162" t="str">
        <f t="shared" si="80"/>
        <v>N/A</v>
      </c>
      <c r="AP553" s="3"/>
    </row>
    <row r="554" spans="1:42" x14ac:dyDescent="0.2">
      <c r="A554" s="68">
        <f t="shared" si="72"/>
        <v>497</v>
      </c>
      <c r="B554" s="154">
        <f>'Input 2 - Inventory'!C504</f>
        <v>0</v>
      </c>
      <c r="C554" s="155">
        <f>'Input 2 - Inventory'!E504</f>
        <v>0</v>
      </c>
      <c r="D554" s="155" t="str">
        <f>IF(OR(LEFT(E554,5)= "Asset",LEFT(E554,5)="Other"),"N/A",'Input 1 - Schedule 1'!B506 &amp; " (Ins/Bank)")</f>
        <v xml:space="preserve"> (Ins/Bank)</v>
      </c>
      <c r="E554" s="156">
        <f>'Input 2 - Inventory'!F504</f>
        <v>0</v>
      </c>
      <c r="F554" s="157">
        <f>'Input 1 - Schedule 1'!AH506</f>
        <v>0</v>
      </c>
      <c r="G554" s="157">
        <f>'Input 2 - Inventory'!R504</f>
        <v>0</v>
      </c>
      <c r="H554" s="157">
        <f>'Input 2 - Inventory'!AG504</f>
        <v>0</v>
      </c>
      <c r="I554" s="158">
        <f>'Input 2 - Inventory'!L504</f>
        <v>0</v>
      </c>
      <c r="J554" s="159">
        <f>'Input 2 - Inventory'!AA504</f>
        <v>0</v>
      </c>
      <c r="K554" s="156" t="e">
        <f>VLOOKUP($E554,'Calc 1 - Scaling (Ins,Bank)'!$A:$W,8,FALSE)</f>
        <v>#N/A</v>
      </c>
      <c r="L554" s="160" t="str">
        <f>IFERROR(VLOOKUP($E554,'Calc 1 - Scaling (Ins,Bank)'!$A:$W,9+IF($K554="Revenue",1,IF(K554="Carrying Value",2,0)),FALSE),"N/A")</f>
        <v>N/A</v>
      </c>
      <c r="M554" s="161" t="str">
        <f t="shared" si="73"/>
        <v>N/A</v>
      </c>
      <c r="N554" s="162" t="str">
        <f t="shared" si="74"/>
        <v>N/A</v>
      </c>
      <c r="O554" s="156" t="e">
        <f>VLOOKUP($E554,'Calc 1 - Scaling (Ins,Bank)'!$A:$W,12,FALSE)</f>
        <v>#N/A</v>
      </c>
      <c r="P554" s="160" t="str">
        <f>IFERROR(VLOOKUP($E554,'Calc 1 - Scaling (Ins,Bank)'!$A:$W,13+IF(O554="Revenue",1,IF(O554="Carrying Value",2,0)),FALSE),"N/A")</f>
        <v>N/A</v>
      </c>
      <c r="Q554" s="161" t="str">
        <f t="shared" si="75"/>
        <v>N/A</v>
      </c>
      <c r="R554" s="162" t="str">
        <f t="shared" si="76"/>
        <v>N/A</v>
      </c>
      <c r="S554" s="156" t="e">
        <f>VLOOKUP($E554,'Calc 1 - Scaling (Ins,Bank)'!$A:$W,16,FALSE)</f>
        <v>#N/A</v>
      </c>
      <c r="T554" s="160" t="str">
        <f>IFERROR(VLOOKUP($E554,'Calc 1 - Scaling (Ins,Bank)'!$A:$W,17+IF(S554="Revenue",1,IF(S554="Carrying Value",2,0)),FALSE),"N/A")</f>
        <v>N/A</v>
      </c>
      <c r="U554" s="161" t="str">
        <f t="shared" si="77"/>
        <v>N/A</v>
      </c>
      <c r="V554" s="162" t="str">
        <f t="shared" si="78"/>
        <v>N/A</v>
      </c>
      <c r="W554" s="156" t="e">
        <f>VLOOKUP($E554,'Calc 1 - Scaling (Ins,Bank)'!$A:$W,20,FALSE)</f>
        <v>#N/A</v>
      </c>
      <c r="X554" s="160" t="str">
        <f>IFERROR(VLOOKUP($E554,'Calc 1 - Scaling (Ins,Bank)'!$A:$W,21+IF(W554="Revenue",1,IF(W554="Carrying Value",2,0)),FALSE),"N/A")</f>
        <v>N/A</v>
      </c>
      <c r="Y554" s="161" t="str">
        <f t="shared" si="79"/>
        <v>N/A</v>
      </c>
      <c r="Z554" s="162" t="str">
        <f t="shared" si="80"/>
        <v>N/A</v>
      </c>
      <c r="AP554" s="3"/>
    </row>
    <row r="555" spans="1:42" x14ac:dyDescent="0.2">
      <c r="A555" s="68">
        <f t="shared" si="72"/>
        <v>498</v>
      </c>
      <c r="B555" s="154">
        <f>'Input 2 - Inventory'!C505</f>
        <v>0</v>
      </c>
      <c r="C555" s="155">
        <f>'Input 2 - Inventory'!E505</f>
        <v>0</v>
      </c>
      <c r="D555" s="155" t="str">
        <f>IF(OR(LEFT(E555,5)= "Asset",LEFT(E555,5)="Other"),"N/A",'Input 1 - Schedule 1'!B507 &amp; " (Ins/Bank)")</f>
        <v xml:space="preserve"> (Ins/Bank)</v>
      </c>
      <c r="E555" s="156">
        <f>'Input 2 - Inventory'!F505</f>
        <v>0</v>
      </c>
      <c r="F555" s="157">
        <f>'Input 1 - Schedule 1'!AH507</f>
        <v>0</v>
      </c>
      <c r="G555" s="157">
        <f>'Input 2 - Inventory'!R505</f>
        <v>0</v>
      </c>
      <c r="H555" s="157">
        <f>'Input 2 - Inventory'!AG505</f>
        <v>0</v>
      </c>
      <c r="I555" s="158">
        <f>'Input 2 - Inventory'!L505</f>
        <v>0</v>
      </c>
      <c r="J555" s="159">
        <f>'Input 2 - Inventory'!AA505</f>
        <v>0</v>
      </c>
      <c r="K555" s="156" t="e">
        <f>VLOOKUP($E555,'Calc 1 - Scaling (Ins,Bank)'!$A:$W,8,FALSE)</f>
        <v>#N/A</v>
      </c>
      <c r="L555" s="160" t="str">
        <f>IFERROR(VLOOKUP($E555,'Calc 1 - Scaling (Ins,Bank)'!$A:$W,9+IF($K555="Revenue",1,IF(K555="Carrying Value",2,0)),FALSE),"N/A")</f>
        <v>N/A</v>
      </c>
      <c r="M555" s="161" t="str">
        <f t="shared" si="73"/>
        <v>N/A</v>
      </c>
      <c r="N555" s="162" t="str">
        <f t="shared" si="74"/>
        <v>N/A</v>
      </c>
      <c r="O555" s="156" t="e">
        <f>VLOOKUP($E555,'Calc 1 - Scaling (Ins,Bank)'!$A:$W,12,FALSE)</f>
        <v>#N/A</v>
      </c>
      <c r="P555" s="160" t="str">
        <f>IFERROR(VLOOKUP($E555,'Calc 1 - Scaling (Ins,Bank)'!$A:$W,13+IF(O555="Revenue",1,IF(O555="Carrying Value",2,0)),FALSE),"N/A")</f>
        <v>N/A</v>
      </c>
      <c r="Q555" s="161" t="str">
        <f t="shared" si="75"/>
        <v>N/A</v>
      </c>
      <c r="R555" s="162" t="str">
        <f t="shared" si="76"/>
        <v>N/A</v>
      </c>
      <c r="S555" s="156" t="e">
        <f>VLOOKUP($E555,'Calc 1 - Scaling (Ins,Bank)'!$A:$W,16,FALSE)</f>
        <v>#N/A</v>
      </c>
      <c r="T555" s="160" t="str">
        <f>IFERROR(VLOOKUP($E555,'Calc 1 - Scaling (Ins,Bank)'!$A:$W,17+IF(S555="Revenue",1,IF(S555="Carrying Value",2,0)),FALSE),"N/A")</f>
        <v>N/A</v>
      </c>
      <c r="U555" s="161" t="str">
        <f t="shared" si="77"/>
        <v>N/A</v>
      </c>
      <c r="V555" s="162" t="str">
        <f t="shared" si="78"/>
        <v>N/A</v>
      </c>
      <c r="W555" s="156" t="e">
        <f>VLOOKUP($E555,'Calc 1 - Scaling (Ins,Bank)'!$A:$W,20,FALSE)</f>
        <v>#N/A</v>
      </c>
      <c r="X555" s="160" t="str">
        <f>IFERROR(VLOOKUP($E555,'Calc 1 - Scaling (Ins,Bank)'!$A:$W,21+IF(W555="Revenue",1,IF(W555="Carrying Value",2,0)),FALSE),"N/A")</f>
        <v>N/A</v>
      </c>
      <c r="Y555" s="161" t="str">
        <f t="shared" si="79"/>
        <v>N/A</v>
      </c>
      <c r="Z555" s="162" t="str">
        <f t="shared" si="80"/>
        <v>N/A</v>
      </c>
      <c r="AP555" s="3"/>
    </row>
    <row r="556" spans="1:42" x14ac:dyDescent="0.2">
      <c r="A556" s="68">
        <f t="shared" si="72"/>
        <v>499</v>
      </c>
      <c r="B556" s="154">
        <f>'Input 2 - Inventory'!C506</f>
        <v>0</v>
      </c>
      <c r="C556" s="155">
        <f>'Input 2 - Inventory'!E506</f>
        <v>0</v>
      </c>
      <c r="D556" s="155" t="str">
        <f>IF(OR(LEFT(E556,5)= "Asset",LEFT(E556,5)="Other"),"N/A",'Input 1 - Schedule 1'!B508 &amp; " (Ins/Bank)")</f>
        <v xml:space="preserve"> (Ins/Bank)</v>
      </c>
      <c r="E556" s="156">
        <f>'Input 2 - Inventory'!F506</f>
        <v>0</v>
      </c>
      <c r="F556" s="157">
        <f>'Input 1 - Schedule 1'!AH508</f>
        <v>0</v>
      </c>
      <c r="G556" s="157">
        <f>'Input 2 - Inventory'!R506</f>
        <v>0</v>
      </c>
      <c r="H556" s="157">
        <f>'Input 2 - Inventory'!AG506</f>
        <v>0</v>
      </c>
      <c r="I556" s="158">
        <f>'Input 2 - Inventory'!L506</f>
        <v>0</v>
      </c>
      <c r="J556" s="159">
        <f>'Input 2 - Inventory'!AA506</f>
        <v>0</v>
      </c>
      <c r="K556" s="156" t="e">
        <f>VLOOKUP($E556,'Calc 1 - Scaling (Ins,Bank)'!$A:$W,8,FALSE)</f>
        <v>#N/A</v>
      </c>
      <c r="L556" s="160" t="str">
        <f>IFERROR(VLOOKUP($E556,'Calc 1 - Scaling (Ins,Bank)'!$A:$W,9+IF($K556="Revenue",1,IF(K556="Carrying Value",2,0)),FALSE),"N/A")</f>
        <v>N/A</v>
      </c>
      <c r="M556" s="161" t="str">
        <f t="shared" si="73"/>
        <v>N/A</v>
      </c>
      <c r="N556" s="162" t="str">
        <f t="shared" si="74"/>
        <v>N/A</v>
      </c>
      <c r="O556" s="156" t="e">
        <f>VLOOKUP($E556,'Calc 1 - Scaling (Ins,Bank)'!$A:$W,12,FALSE)</f>
        <v>#N/A</v>
      </c>
      <c r="P556" s="160" t="str">
        <f>IFERROR(VLOOKUP($E556,'Calc 1 - Scaling (Ins,Bank)'!$A:$W,13+IF(O556="Revenue",1,IF(O556="Carrying Value",2,0)),FALSE),"N/A")</f>
        <v>N/A</v>
      </c>
      <c r="Q556" s="161" t="str">
        <f t="shared" si="75"/>
        <v>N/A</v>
      </c>
      <c r="R556" s="162" t="str">
        <f t="shared" si="76"/>
        <v>N/A</v>
      </c>
      <c r="S556" s="156" t="e">
        <f>VLOOKUP($E556,'Calc 1 - Scaling (Ins,Bank)'!$A:$W,16,FALSE)</f>
        <v>#N/A</v>
      </c>
      <c r="T556" s="160" t="str">
        <f>IFERROR(VLOOKUP($E556,'Calc 1 - Scaling (Ins,Bank)'!$A:$W,17+IF(S556="Revenue",1,IF(S556="Carrying Value",2,0)),FALSE),"N/A")</f>
        <v>N/A</v>
      </c>
      <c r="U556" s="161" t="str">
        <f t="shared" si="77"/>
        <v>N/A</v>
      </c>
      <c r="V556" s="162" t="str">
        <f t="shared" si="78"/>
        <v>N/A</v>
      </c>
      <c r="W556" s="156" t="e">
        <f>VLOOKUP($E556,'Calc 1 - Scaling (Ins,Bank)'!$A:$W,20,FALSE)</f>
        <v>#N/A</v>
      </c>
      <c r="X556" s="160" t="str">
        <f>IFERROR(VLOOKUP($E556,'Calc 1 - Scaling (Ins,Bank)'!$A:$W,21+IF(W556="Revenue",1,IF(W556="Carrying Value",2,0)),FALSE),"N/A")</f>
        <v>N/A</v>
      </c>
      <c r="Y556" s="161" t="str">
        <f t="shared" si="79"/>
        <v>N/A</v>
      </c>
      <c r="Z556" s="162" t="str">
        <f t="shared" si="80"/>
        <v>N/A</v>
      </c>
      <c r="AP556" s="3"/>
    </row>
    <row r="557" spans="1:42" x14ac:dyDescent="0.2">
      <c r="A557" s="68">
        <f t="shared" si="72"/>
        <v>500</v>
      </c>
      <c r="B557" s="154">
        <f>'Input 2 - Inventory'!C507</f>
        <v>0</v>
      </c>
      <c r="C557" s="155">
        <f>'Input 2 - Inventory'!E507</f>
        <v>0</v>
      </c>
      <c r="D557" s="155" t="str">
        <f>IF(OR(LEFT(E557,5)= "Asset",LEFT(E557,5)="Other"),"N/A",'Input 1 - Schedule 1'!B509 &amp; " (Ins/Bank)")</f>
        <v xml:space="preserve"> (Ins/Bank)</v>
      </c>
      <c r="E557" s="156">
        <f>'Input 2 - Inventory'!F507</f>
        <v>0</v>
      </c>
      <c r="F557" s="157">
        <f>'Input 1 - Schedule 1'!AH509</f>
        <v>0</v>
      </c>
      <c r="G557" s="157">
        <f>'Input 2 - Inventory'!R507</f>
        <v>0</v>
      </c>
      <c r="H557" s="157">
        <f>'Input 2 - Inventory'!AG507</f>
        <v>0</v>
      </c>
      <c r="I557" s="158">
        <f>'Input 2 - Inventory'!L507</f>
        <v>0</v>
      </c>
      <c r="J557" s="159">
        <f>'Input 2 - Inventory'!AA507</f>
        <v>0</v>
      </c>
      <c r="K557" s="156" t="e">
        <f>VLOOKUP($E557,'Calc 1 - Scaling (Ins,Bank)'!$A:$W,8,FALSE)</f>
        <v>#N/A</v>
      </c>
      <c r="L557" s="160" t="str">
        <f>IFERROR(VLOOKUP($E557,'Calc 1 - Scaling (Ins,Bank)'!$A:$W,9+IF($K557="Revenue",1,IF(K557="Carrying Value",2,0)),FALSE),"N/A")</f>
        <v>N/A</v>
      </c>
      <c r="M557" s="161" t="str">
        <f t="shared" si="73"/>
        <v>N/A</v>
      </c>
      <c r="N557" s="162" t="str">
        <f t="shared" si="74"/>
        <v>N/A</v>
      </c>
      <c r="O557" s="156" t="e">
        <f>VLOOKUP($E557,'Calc 1 - Scaling (Ins,Bank)'!$A:$W,12,FALSE)</f>
        <v>#N/A</v>
      </c>
      <c r="P557" s="160" t="str">
        <f>IFERROR(VLOOKUP($E557,'Calc 1 - Scaling (Ins,Bank)'!$A:$W,13+IF(O557="Revenue",1,IF(O557="Carrying Value",2,0)),FALSE),"N/A")</f>
        <v>N/A</v>
      </c>
      <c r="Q557" s="161" t="str">
        <f t="shared" si="75"/>
        <v>N/A</v>
      </c>
      <c r="R557" s="162" t="str">
        <f t="shared" si="76"/>
        <v>N/A</v>
      </c>
      <c r="S557" s="156" t="e">
        <f>VLOOKUP($E557,'Calc 1 - Scaling (Ins,Bank)'!$A:$W,16,FALSE)</f>
        <v>#N/A</v>
      </c>
      <c r="T557" s="160" t="str">
        <f>IFERROR(VLOOKUP($E557,'Calc 1 - Scaling (Ins,Bank)'!$A:$W,17+IF(S557="Revenue",1,IF(S557="Carrying Value",2,0)),FALSE),"N/A")</f>
        <v>N/A</v>
      </c>
      <c r="U557" s="161" t="str">
        <f t="shared" si="77"/>
        <v>N/A</v>
      </c>
      <c r="V557" s="162" t="str">
        <f t="shared" si="78"/>
        <v>N/A</v>
      </c>
      <c r="W557" s="156" t="e">
        <f>VLOOKUP($E557,'Calc 1 - Scaling (Ins,Bank)'!$A:$W,20,FALSE)</f>
        <v>#N/A</v>
      </c>
      <c r="X557" s="160" t="str">
        <f>IFERROR(VLOOKUP($E557,'Calc 1 - Scaling (Ins,Bank)'!$A:$W,21+IF(W557="Revenue",1,IF(W557="Carrying Value",2,0)),FALSE),"N/A")</f>
        <v>N/A</v>
      </c>
      <c r="Y557" s="161" t="str">
        <f t="shared" si="79"/>
        <v>N/A</v>
      </c>
      <c r="Z557" s="162" t="str">
        <f t="shared" si="80"/>
        <v>N/A</v>
      </c>
      <c r="AP557" s="3"/>
    </row>
    <row r="558" spans="1:42" x14ac:dyDescent="0.2">
      <c r="A558" s="68">
        <f t="shared" si="72"/>
        <v>501</v>
      </c>
      <c r="B558" s="154">
        <f>'Input 2 - Inventory'!C508</f>
        <v>0</v>
      </c>
      <c r="C558" s="155">
        <f>'Input 2 - Inventory'!E508</f>
        <v>0</v>
      </c>
      <c r="D558" s="155" t="str">
        <f>IF(OR(LEFT(E558,5)= "Asset",LEFT(E558,5)="Other"),"N/A",'Input 1 - Schedule 1'!B510 &amp; " (Ins/Bank)")</f>
        <v xml:space="preserve"> (Ins/Bank)</v>
      </c>
      <c r="E558" s="156">
        <f>'Input 2 - Inventory'!F508</f>
        <v>0</v>
      </c>
      <c r="F558" s="157">
        <f>'Input 1 - Schedule 1'!AH510</f>
        <v>0</v>
      </c>
      <c r="G558" s="157">
        <f>'Input 2 - Inventory'!R508</f>
        <v>0</v>
      </c>
      <c r="H558" s="157">
        <f>'Input 2 - Inventory'!AG508</f>
        <v>0</v>
      </c>
      <c r="I558" s="158">
        <f>'Input 2 - Inventory'!L508</f>
        <v>0</v>
      </c>
      <c r="J558" s="159">
        <f>'Input 2 - Inventory'!AA508</f>
        <v>0</v>
      </c>
      <c r="K558" s="156" t="e">
        <f>VLOOKUP($E558,'Calc 1 - Scaling (Ins,Bank)'!$A:$W,8,FALSE)</f>
        <v>#N/A</v>
      </c>
      <c r="L558" s="160" t="str">
        <f>IFERROR(VLOOKUP($E558,'Calc 1 - Scaling (Ins,Bank)'!$A:$W,9+IF($K558="Revenue",1,IF(K558="Carrying Value",2,0)),FALSE),"N/A")</f>
        <v>N/A</v>
      </c>
      <c r="M558" s="161" t="str">
        <f t="shared" si="73"/>
        <v>N/A</v>
      </c>
      <c r="N558" s="162" t="str">
        <f t="shared" si="74"/>
        <v>N/A</v>
      </c>
      <c r="O558" s="156" t="e">
        <f>VLOOKUP($E558,'Calc 1 - Scaling (Ins,Bank)'!$A:$W,12,FALSE)</f>
        <v>#N/A</v>
      </c>
      <c r="P558" s="160" t="str">
        <f>IFERROR(VLOOKUP($E558,'Calc 1 - Scaling (Ins,Bank)'!$A:$W,13+IF(O558="Revenue",1,IF(O558="Carrying Value",2,0)),FALSE),"N/A")</f>
        <v>N/A</v>
      </c>
      <c r="Q558" s="161" t="str">
        <f t="shared" si="75"/>
        <v>N/A</v>
      </c>
      <c r="R558" s="162" t="str">
        <f t="shared" si="76"/>
        <v>N/A</v>
      </c>
      <c r="S558" s="156" t="e">
        <f>VLOOKUP($E558,'Calc 1 - Scaling (Ins,Bank)'!$A:$W,16,FALSE)</f>
        <v>#N/A</v>
      </c>
      <c r="T558" s="160" t="str">
        <f>IFERROR(VLOOKUP($E558,'Calc 1 - Scaling (Ins,Bank)'!$A:$W,17+IF(S558="Revenue",1,IF(S558="Carrying Value",2,0)),FALSE),"N/A")</f>
        <v>N/A</v>
      </c>
      <c r="U558" s="161" t="str">
        <f t="shared" si="77"/>
        <v>N/A</v>
      </c>
      <c r="V558" s="162" t="str">
        <f t="shared" si="78"/>
        <v>N/A</v>
      </c>
      <c r="W558" s="156" t="e">
        <f>VLOOKUP($E558,'Calc 1 - Scaling (Ins,Bank)'!$A:$W,20,FALSE)</f>
        <v>#N/A</v>
      </c>
      <c r="X558" s="160" t="str">
        <f>IFERROR(VLOOKUP($E558,'Calc 1 - Scaling (Ins,Bank)'!$A:$W,21+IF(W558="Revenue",1,IF(W558="Carrying Value",2,0)),FALSE),"N/A")</f>
        <v>N/A</v>
      </c>
      <c r="Y558" s="161" t="str">
        <f t="shared" si="79"/>
        <v>N/A</v>
      </c>
      <c r="Z558" s="162" t="str">
        <f t="shared" si="80"/>
        <v>N/A</v>
      </c>
      <c r="AP558" s="3"/>
    </row>
    <row r="559" spans="1:42" x14ac:dyDescent="0.2">
      <c r="A559" s="68">
        <f t="shared" si="72"/>
        <v>502</v>
      </c>
      <c r="B559" s="154">
        <f>'Input 2 - Inventory'!C509</f>
        <v>0</v>
      </c>
      <c r="C559" s="155">
        <f>'Input 2 - Inventory'!E509</f>
        <v>0</v>
      </c>
      <c r="D559" s="155" t="str">
        <f>IF(OR(LEFT(E559,5)= "Asset",LEFT(E559,5)="Other"),"N/A",'Input 1 - Schedule 1'!B511 &amp; " (Ins/Bank)")</f>
        <v xml:space="preserve"> (Ins/Bank)</v>
      </c>
      <c r="E559" s="156">
        <f>'Input 2 - Inventory'!F509</f>
        <v>0</v>
      </c>
      <c r="F559" s="157">
        <f>'Input 1 - Schedule 1'!AH511</f>
        <v>0</v>
      </c>
      <c r="G559" s="157">
        <f>'Input 2 - Inventory'!R509</f>
        <v>0</v>
      </c>
      <c r="H559" s="157">
        <f>'Input 2 - Inventory'!AG509</f>
        <v>0</v>
      </c>
      <c r="I559" s="158">
        <f>'Input 2 - Inventory'!L509</f>
        <v>0</v>
      </c>
      <c r="J559" s="159">
        <f>'Input 2 - Inventory'!AA509</f>
        <v>0</v>
      </c>
      <c r="K559" s="156" t="e">
        <f>VLOOKUP($E559,'Calc 1 - Scaling (Ins,Bank)'!$A:$W,8,FALSE)</f>
        <v>#N/A</v>
      </c>
      <c r="L559" s="160" t="str">
        <f>IFERROR(VLOOKUP($E559,'Calc 1 - Scaling (Ins,Bank)'!$A:$W,9+IF($K559="Revenue",1,IF(K559="Carrying Value",2,0)),FALSE),"N/A")</f>
        <v>N/A</v>
      </c>
      <c r="M559" s="161" t="str">
        <f t="shared" si="73"/>
        <v>N/A</v>
      </c>
      <c r="N559" s="162" t="str">
        <f t="shared" si="74"/>
        <v>N/A</v>
      </c>
      <c r="O559" s="156" t="e">
        <f>VLOOKUP($E559,'Calc 1 - Scaling (Ins,Bank)'!$A:$W,12,FALSE)</f>
        <v>#N/A</v>
      </c>
      <c r="P559" s="160" t="str">
        <f>IFERROR(VLOOKUP($E559,'Calc 1 - Scaling (Ins,Bank)'!$A:$W,13+IF(O559="Revenue",1,IF(O559="Carrying Value",2,0)),FALSE),"N/A")</f>
        <v>N/A</v>
      </c>
      <c r="Q559" s="161" t="str">
        <f t="shared" si="75"/>
        <v>N/A</v>
      </c>
      <c r="R559" s="162" t="str">
        <f t="shared" si="76"/>
        <v>N/A</v>
      </c>
      <c r="S559" s="156" t="e">
        <f>VLOOKUP($E559,'Calc 1 - Scaling (Ins,Bank)'!$A:$W,16,FALSE)</f>
        <v>#N/A</v>
      </c>
      <c r="T559" s="160" t="str">
        <f>IFERROR(VLOOKUP($E559,'Calc 1 - Scaling (Ins,Bank)'!$A:$W,17+IF(S559="Revenue",1,IF(S559="Carrying Value",2,0)),FALSE),"N/A")</f>
        <v>N/A</v>
      </c>
      <c r="U559" s="161" t="str">
        <f t="shared" si="77"/>
        <v>N/A</v>
      </c>
      <c r="V559" s="162" t="str">
        <f t="shared" si="78"/>
        <v>N/A</v>
      </c>
      <c r="W559" s="156" t="e">
        <f>VLOOKUP($E559,'Calc 1 - Scaling (Ins,Bank)'!$A:$W,20,FALSE)</f>
        <v>#N/A</v>
      </c>
      <c r="X559" s="160" t="str">
        <f>IFERROR(VLOOKUP($E559,'Calc 1 - Scaling (Ins,Bank)'!$A:$W,21+IF(W559="Revenue",1,IF(W559="Carrying Value",2,0)),FALSE),"N/A")</f>
        <v>N/A</v>
      </c>
      <c r="Y559" s="161" t="str">
        <f t="shared" si="79"/>
        <v>N/A</v>
      </c>
      <c r="Z559" s="162" t="str">
        <f t="shared" si="80"/>
        <v>N/A</v>
      </c>
      <c r="AP559" s="3"/>
    </row>
    <row r="560" spans="1:42" x14ac:dyDescent="0.2">
      <c r="A560" s="68">
        <f t="shared" si="72"/>
        <v>503</v>
      </c>
      <c r="B560" s="154">
        <f>'Input 2 - Inventory'!C510</f>
        <v>0</v>
      </c>
      <c r="C560" s="155">
        <f>'Input 2 - Inventory'!E510</f>
        <v>0</v>
      </c>
      <c r="D560" s="155" t="str">
        <f>IF(OR(LEFT(E560,5)= "Asset",LEFT(E560,5)="Other"),"N/A",'Input 1 - Schedule 1'!B512 &amp; " (Ins/Bank)")</f>
        <v xml:space="preserve"> (Ins/Bank)</v>
      </c>
      <c r="E560" s="156">
        <f>'Input 2 - Inventory'!F510</f>
        <v>0</v>
      </c>
      <c r="F560" s="157">
        <f>'Input 1 - Schedule 1'!AH512</f>
        <v>0</v>
      </c>
      <c r="G560" s="157">
        <f>'Input 2 - Inventory'!R510</f>
        <v>0</v>
      </c>
      <c r="H560" s="157">
        <f>'Input 2 - Inventory'!AG510</f>
        <v>0</v>
      </c>
      <c r="I560" s="158">
        <f>'Input 2 - Inventory'!L510</f>
        <v>0</v>
      </c>
      <c r="J560" s="159">
        <f>'Input 2 - Inventory'!AA510</f>
        <v>0</v>
      </c>
      <c r="K560" s="156" t="e">
        <f>VLOOKUP($E560,'Calc 1 - Scaling (Ins,Bank)'!$A:$W,8,FALSE)</f>
        <v>#N/A</v>
      </c>
      <c r="L560" s="160" t="str">
        <f>IFERROR(VLOOKUP($E560,'Calc 1 - Scaling (Ins,Bank)'!$A:$W,9+IF($K560="Revenue",1,IF(K560="Carrying Value",2,0)),FALSE),"N/A")</f>
        <v>N/A</v>
      </c>
      <c r="M560" s="161" t="str">
        <f t="shared" si="73"/>
        <v>N/A</v>
      </c>
      <c r="N560" s="162" t="str">
        <f t="shared" si="74"/>
        <v>N/A</v>
      </c>
      <c r="O560" s="156" t="e">
        <f>VLOOKUP($E560,'Calc 1 - Scaling (Ins,Bank)'!$A:$W,12,FALSE)</f>
        <v>#N/A</v>
      </c>
      <c r="P560" s="160" t="str">
        <f>IFERROR(VLOOKUP($E560,'Calc 1 - Scaling (Ins,Bank)'!$A:$W,13+IF(O560="Revenue",1,IF(O560="Carrying Value",2,0)),FALSE),"N/A")</f>
        <v>N/A</v>
      </c>
      <c r="Q560" s="161" t="str">
        <f t="shared" si="75"/>
        <v>N/A</v>
      </c>
      <c r="R560" s="162" t="str">
        <f t="shared" si="76"/>
        <v>N/A</v>
      </c>
      <c r="S560" s="156" t="e">
        <f>VLOOKUP($E560,'Calc 1 - Scaling (Ins,Bank)'!$A:$W,16,FALSE)</f>
        <v>#N/A</v>
      </c>
      <c r="T560" s="160" t="str">
        <f>IFERROR(VLOOKUP($E560,'Calc 1 - Scaling (Ins,Bank)'!$A:$W,17+IF(S560="Revenue",1,IF(S560="Carrying Value",2,0)),FALSE),"N/A")</f>
        <v>N/A</v>
      </c>
      <c r="U560" s="161" t="str">
        <f t="shared" si="77"/>
        <v>N/A</v>
      </c>
      <c r="V560" s="162" t="str">
        <f t="shared" si="78"/>
        <v>N/A</v>
      </c>
      <c r="W560" s="156" t="e">
        <f>VLOOKUP($E560,'Calc 1 - Scaling (Ins,Bank)'!$A:$W,20,FALSE)</f>
        <v>#N/A</v>
      </c>
      <c r="X560" s="160" t="str">
        <f>IFERROR(VLOOKUP($E560,'Calc 1 - Scaling (Ins,Bank)'!$A:$W,21+IF(W560="Revenue",1,IF(W560="Carrying Value",2,0)),FALSE),"N/A")</f>
        <v>N/A</v>
      </c>
      <c r="Y560" s="161" t="str">
        <f t="shared" si="79"/>
        <v>N/A</v>
      </c>
      <c r="Z560" s="162" t="str">
        <f t="shared" si="80"/>
        <v>N/A</v>
      </c>
      <c r="AP560" s="3"/>
    </row>
    <row r="561" spans="1:42" x14ac:dyDescent="0.2">
      <c r="A561" s="68">
        <f t="shared" si="72"/>
        <v>504</v>
      </c>
      <c r="B561" s="154">
        <f>'Input 2 - Inventory'!C511</f>
        <v>0</v>
      </c>
      <c r="C561" s="155">
        <f>'Input 2 - Inventory'!E511</f>
        <v>0</v>
      </c>
      <c r="D561" s="155" t="str">
        <f>IF(OR(LEFT(E561,5)= "Asset",LEFT(E561,5)="Other"),"N/A",'Input 1 - Schedule 1'!B513 &amp; " (Ins/Bank)")</f>
        <v xml:space="preserve"> (Ins/Bank)</v>
      </c>
      <c r="E561" s="156">
        <f>'Input 2 - Inventory'!F511</f>
        <v>0</v>
      </c>
      <c r="F561" s="157">
        <f>'Input 1 - Schedule 1'!AH513</f>
        <v>0</v>
      </c>
      <c r="G561" s="157">
        <f>'Input 2 - Inventory'!R511</f>
        <v>0</v>
      </c>
      <c r="H561" s="157">
        <f>'Input 2 - Inventory'!AG511</f>
        <v>0</v>
      </c>
      <c r="I561" s="158">
        <f>'Input 2 - Inventory'!L511</f>
        <v>0</v>
      </c>
      <c r="J561" s="159">
        <f>'Input 2 - Inventory'!AA511</f>
        <v>0</v>
      </c>
      <c r="K561" s="156" t="e">
        <f>VLOOKUP($E561,'Calc 1 - Scaling (Ins,Bank)'!$A:$W,8,FALSE)</f>
        <v>#N/A</v>
      </c>
      <c r="L561" s="160" t="str">
        <f>IFERROR(VLOOKUP($E561,'Calc 1 - Scaling (Ins,Bank)'!$A:$W,9+IF($K561="Revenue",1,IF(K561="Carrying Value",2,0)),FALSE),"N/A")</f>
        <v>N/A</v>
      </c>
      <c r="M561" s="161" t="str">
        <f t="shared" si="73"/>
        <v>N/A</v>
      </c>
      <c r="N561" s="162" t="str">
        <f t="shared" si="74"/>
        <v>N/A</v>
      </c>
      <c r="O561" s="156" t="e">
        <f>VLOOKUP($E561,'Calc 1 - Scaling (Ins,Bank)'!$A:$W,12,FALSE)</f>
        <v>#N/A</v>
      </c>
      <c r="P561" s="160" t="str">
        <f>IFERROR(VLOOKUP($E561,'Calc 1 - Scaling (Ins,Bank)'!$A:$W,13+IF(O561="Revenue",1,IF(O561="Carrying Value",2,0)),FALSE),"N/A")</f>
        <v>N/A</v>
      </c>
      <c r="Q561" s="161" t="str">
        <f t="shared" si="75"/>
        <v>N/A</v>
      </c>
      <c r="R561" s="162" t="str">
        <f t="shared" si="76"/>
        <v>N/A</v>
      </c>
      <c r="S561" s="156" t="e">
        <f>VLOOKUP($E561,'Calc 1 - Scaling (Ins,Bank)'!$A:$W,16,FALSE)</f>
        <v>#N/A</v>
      </c>
      <c r="T561" s="160" t="str">
        <f>IFERROR(VLOOKUP($E561,'Calc 1 - Scaling (Ins,Bank)'!$A:$W,17+IF(S561="Revenue",1,IF(S561="Carrying Value",2,0)),FALSE),"N/A")</f>
        <v>N/A</v>
      </c>
      <c r="U561" s="161" t="str">
        <f t="shared" si="77"/>
        <v>N/A</v>
      </c>
      <c r="V561" s="162" t="str">
        <f t="shared" si="78"/>
        <v>N/A</v>
      </c>
      <c r="W561" s="156" t="e">
        <f>VLOOKUP($E561,'Calc 1 - Scaling (Ins,Bank)'!$A:$W,20,FALSE)</f>
        <v>#N/A</v>
      </c>
      <c r="X561" s="160" t="str">
        <f>IFERROR(VLOOKUP($E561,'Calc 1 - Scaling (Ins,Bank)'!$A:$W,21+IF(W561="Revenue",1,IF(W561="Carrying Value",2,0)),FALSE),"N/A")</f>
        <v>N/A</v>
      </c>
      <c r="Y561" s="161" t="str">
        <f t="shared" si="79"/>
        <v>N/A</v>
      </c>
      <c r="Z561" s="162" t="str">
        <f t="shared" si="80"/>
        <v>N/A</v>
      </c>
      <c r="AP561" s="3"/>
    </row>
    <row r="562" spans="1:42" x14ac:dyDescent="0.2">
      <c r="A562" s="68">
        <f t="shared" si="72"/>
        <v>505</v>
      </c>
      <c r="B562" s="154">
        <f>'Input 2 - Inventory'!C512</f>
        <v>0</v>
      </c>
      <c r="C562" s="155">
        <f>'Input 2 - Inventory'!E512</f>
        <v>0</v>
      </c>
      <c r="D562" s="155" t="str">
        <f>IF(OR(LEFT(E562,5)= "Asset",LEFT(E562,5)="Other"),"N/A",'Input 1 - Schedule 1'!B514 &amp; " (Ins/Bank)")</f>
        <v xml:space="preserve"> (Ins/Bank)</v>
      </c>
      <c r="E562" s="156">
        <f>'Input 2 - Inventory'!F512</f>
        <v>0</v>
      </c>
      <c r="F562" s="157">
        <f>'Input 1 - Schedule 1'!AH514</f>
        <v>0</v>
      </c>
      <c r="G562" s="157">
        <f>'Input 2 - Inventory'!R512</f>
        <v>0</v>
      </c>
      <c r="H562" s="157">
        <f>'Input 2 - Inventory'!AG512</f>
        <v>0</v>
      </c>
      <c r="I562" s="158">
        <f>'Input 2 - Inventory'!L512</f>
        <v>0</v>
      </c>
      <c r="J562" s="159">
        <f>'Input 2 - Inventory'!AA512</f>
        <v>0</v>
      </c>
      <c r="K562" s="156" t="e">
        <f>VLOOKUP($E562,'Calc 1 - Scaling (Ins,Bank)'!$A:$W,8,FALSE)</f>
        <v>#N/A</v>
      </c>
      <c r="L562" s="160" t="str">
        <f>IFERROR(VLOOKUP($E562,'Calc 1 - Scaling (Ins,Bank)'!$A:$W,9+IF($K562="Revenue",1,IF(K562="Carrying Value",2,0)),FALSE),"N/A")</f>
        <v>N/A</v>
      </c>
      <c r="M562" s="161" t="str">
        <f t="shared" si="73"/>
        <v>N/A</v>
      </c>
      <c r="N562" s="162" t="str">
        <f t="shared" si="74"/>
        <v>N/A</v>
      </c>
      <c r="O562" s="156" t="e">
        <f>VLOOKUP($E562,'Calc 1 - Scaling (Ins,Bank)'!$A:$W,12,FALSE)</f>
        <v>#N/A</v>
      </c>
      <c r="P562" s="160" t="str">
        <f>IFERROR(VLOOKUP($E562,'Calc 1 - Scaling (Ins,Bank)'!$A:$W,13+IF(O562="Revenue",1,IF(O562="Carrying Value",2,0)),FALSE),"N/A")</f>
        <v>N/A</v>
      </c>
      <c r="Q562" s="161" t="str">
        <f t="shared" si="75"/>
        <v>N/A</v>
      </c>
      <c r="R562" s="162" t="str">
        <f t="shared" si="76"/>
        <v>N/A</v>
      </c>
      <c r="S562" s="156" t="e">
        <f>VLOOKUP($E562,'Calc 1 - Scaling (Ins,Bank)'!$A:$W,16,FALSE)</f>
        <v>#N/A</v>
      </c>
      <c r="T562" s="160" t="str">
        <f>IFERROR(VLOOKUP($E562,'Calc 1 - Scaling (Ins,Bank)'!$A:$W,17+IF(S562="Revenue",1,IF(S562="Carrying Value",2,0)),FALSE),"N/A")</f>
        <v>N/A</v>
      </c>
      <c r="U562" s="161" t="str">
        <f t="shared" si="77"/>
        <v>N/A</v>
      </c>
      <c r="V562" s="162" t="str">
        <f t="shared" si="78"/>
        <v>N/A</v>
      </c>
      <c r="W562" s="156" t="e">
        <f>VLOOKUP($E562,'Calc 1 - Scaling (Ins,Bank)'!$A:$W,20,FALSE)</f>
        <v>#N/A</v>
      </c>
      <c r="X562" s="160" t="str">
        <f>IFERROR(VLOOKUP($E562,'Calc 1 - Scaling (Ins,Bank)'!$A:$W,21+IF(W562="Revenue",1,IF(W562="Carrying Value",2,0)),FALSE),"N/A")</f>
        <v>N/A</v>
      </c>
      <c r="Y562" s="161" t="str">
        <f t="shared" si="79"/>
        <v>N/A</v>
      </c>
      <c r="Z562" s="162" t="str">
        <f t="shared" si="80"/>
        <v>N/A</v>
      </c>
      <c r="AP562" s="3"/>
    </row>
    <row r="563" spans="1:42" x14ac:dyDescent="0.2">
      <c r="A563" s="68">
        <f t="shared" si="72"/>
        <v>506</v>
      </c>
      <c r="B563" s="154">
        <f>'Input 2 - Inventory'!C513</f>
        <v>0</v>
      </c>
      <c r="C563" s="155">
        <f>'Input 2 - Inventory'!E513</f>
        <v>0</v>
      </c>
      <c r="D563" s="155" t="str">
        <f>IF(OR(LEFT(E563,5)= "Asset",LEFT(E563,5)="Other"),"N/A",'Input 1 - Schedule 1'!B515 &amp; " (Ins/Bank)")</f>
        <v xml:space="preserve"> (Ins/Bank)</v>
      </c>
      <c r="E563" s="156">
        <f>'Input 2 - Inventory'!F513</f>
        <v>0</v>
      </c>
      <c r="F563" s="157">
        <f>'Input 1 - Schedule 1'!AH515</f>
        <v>0</v>
      </c>
      <c r="G563" s="157">
        <f>'Input 2 - Inventory'!R513</f>
        <v>0</v>
      </c>
      <c r="H563" s="157">
        <f>'Input 2 - Inventory'!AG513</f>
        <v>0</v>
      </c>
      <c r="I563" s="158">
        <f>'Input 2 - Inventory'!L513</f>
        <v>0</v>
      </c>
      <c r="J563" s="159">
        <f>'Input 2 - Inventory'!AA513</f>
        <v>0</v>
      </c>
      <c r="K563" s="156" t="e">
        <f>VLOOKUP($E563,'Calc 1 - Scaling (Ins,Bank)'!$A:$W,8,FALSE)</f>
        <v>#N/A</v>
      </c>
      <c r="L563" s="160" t="str">
        <f>IFERROR(VLOOKUP($E563,'Calc 1 - Scaling (Ins,Bank)'!$A:$W,9+IF($K563="Revenue",1,IF(K563="Carrying Value",2,0)),FALSE),"N/A")</f>
        <v>N/A</v>
      </c>
      <c r="M563" s="161" t="str">
        <f t="shared" si="73"/>
        <v>N/A</v>
      </c>
      <c r="N563" s="162" t="str">
        <f t="shared" si="74"/>
        <v>N/A</v>
      </c>
      <c r="O563" s="156" t="e">
        <f>VLOOKUP($E563,'Calc 1 - Scaling (Ins,Bank)'!$A:$W,12,FALSE)</f>
        <v>#N/A</v>
      </c>
      <c r="P563" s="160" t="str">
        <f>IFERROR(VLOOKUP($E563,'Calc 1 - Scaling (Ins,Bank)'!$A:$W,13+IF(O563="Revenue",1,IF(O563="Carrying Value",2,0)),FALSE),"N/A")</f>
        <v>N/A</v>
      </c>
      <c r="Q563" s="161" t="str">
        <f t="shared" si="75"/>
        <v>N/A</v>
      </c>
      <c r="R563" s="162" t="str">
        <f t="shared" si="76"/>
        <v>N/A</v>
      </c>
      <c r="S563" s="156" t="e">
        <f>VLOOKUP($E563,'Calc 1 - Scaling (Ins,Bank)'!$A:$W,16,FALSE)</f>
        <v>#N/A</v>
      </c>
      <c r="T563" s="160" t="str">
        <f>IFERROR(VLOOKUP($E563,'Calc 1 - Scaling (Ins,Bank)'!$A:$W,17+IF(S563="Revenue",1,IF(S563="Carrying Value",2,0)),FALSE),"N/A")</f>
        <v>N/A</v>
      </c>
      <c r="U563" s="161" t="str">
        <f t="shared" si="77"/>
        <v>N/A</v>
      </c>
      <c r="V563" s="162" t="str">
        <f t="shared" si="78"/>
        <v>N/A</v>
      </c>
      <c r="W563" s="156" t="e">
        <f>VLOOKUP($E563,'Calc 1 - Scaling (Ins,Bank)'!$A:$W,20,FALSE)</f>
        <v>#N/A</v>
      </c>
      <c r="X563" s="160" t="str">
        <f>IFERROR(VLOOKUP($E563,'Calc 1 - Scaling (Ins,Bank)'!$A:$W,21+IF(W563="Revenue",1,IF(W563="Carrying Value",2,0)),FALSE),"N/A")</f>
        <v>N/A</v>
      </c>
      <c r="Y563" s="161" t="str">
        <f t="shared" si="79"/>
        <v>N/A</v>
      </c>
      <c r="Z563" s="162" t="str">
        <f t="shared" si="80"/>
        <v>N/A</v>
      </c>
      <c r="AP563" s="3"/>
    </row>
    <row r="564" spans="1:42" x14ac:dyDescent="0.2">
      <c r="A564" s="68">
        <f t="shared" si="72"/>
        <v>507</v>
      </c>
      <c r="B564" s="154">
        <f>'Input 2 - Inventory'!C514</f>
        <v>0</v>
      </c>
      <c r="C564" s="155">
        <f>'Input 2 - Inventory'!E514</f>
        <v>0</v>
      </c>
      <c r="D564" s="155" t="str">
        <f>IF(OR(LEFT(E564,5)= "Asset",LEFT(E564,5)="Other"),"N/A",'Input 1 - Schedule 1'!B516 &amp; " (Ins/Bank)")</f>
        <v xml:space="preserve"> (Ins/Bank)</v>
      </c>
      <c r="E564" s="156">
        <f>'Input 2 - Inventory'!F514</f>
        <v>0</v>
      </c>
      <c r="F564" s="157">
        <f>'Input 1 - Schedule 1'!AH516</f>
        <v>0</v>
      </c>
      <c r="G564" s="157">
        <f>'Input 2 - Inventory'!R514</f>
        <v>0</v>
      </c>
      <c r="H564" s="157">
        <f>'Input 2 - Inventory'!AG514</f>
        <v>0</v>
      </c>
      <c r="I564" s="158">
        <f>'Input 2 - Inventory'!L514</f>
        <v>0</v>
      </c>
      <c r="J564" s="159">
        <f>'Input 2 - Inventory'!AA514</f>
        <v>0</v>
      </c>
      <c r="K564" s="156" t="e">
        <f>VLOOKUP($E564,'Calc 1 - Scaling (Ins,Bank)'!$A:$W,8,FALSE)</f>
        <v>#N/A</v>
      </c>
      <c r="L564" s="160" t="str">
        <f>IFERROR(VLOOKUP($E564,'Calc 1 - Scaling (Ins,Bank)'!$A:$W,9+IF($K564="Revenue",1,IF(K564="Carrying Value",2,0)),FALSE),"N/A")</f>
        <v>N/A</v>
      </c>
      <c r="M564" s="161" t="str">
        <f t="shared" si="73"/>
        <v>N/A</v>
      </c>
      <c r="N564" s="162" t="str">
        <f t="shared" si="74"/>
        <v>N/A</v>
      </c>
      <c r="O564" s="156" t="e">
        <f>VLOOKUP($E564,'Calc 1 - Scaling (Ins,Bank)'!$A:$W,12,FALSE)</f>
        <v>#N/A</v>
      </c>
      <c r="P564" s="160" t="str">
        <f>IFERROR(VLOOKUP($E564,'Calc 1 - Scaling (Ins,Bank)'!$A:$W,13+IF(O564="Revenue",1,IF(O564="Carrying Value",2,0)),FALSE),"N/A")</f>
        <v>N/A</v>
      </c>
      <c r="Q564" s="161" t="str">
        <f t="shared" si="75"/>
        <v>N/A</v>
      </c>
      <c r="R564" s="162" t="str">
        <f t="shared" si="76"/>
        <v>N/A</v>
      </c>
      <c r="S564" s="156" t="e">
        <f>VLOOKUP($E564,'Calc 1 - Scaling (Ins,Bank)'!$A:$W,16,FALSE)</f>
        <v>#N/A</v>
      </c>
      <c r="T564" s="160" t="str">
        <f>IFERROR(VLOOKUP($E564,'Calc 1 - Scaling (Ins,Bank)'!$A:$W,17+IF(S564="Revenue",1,IF(S564="Carrying Value",2,0)),FALSE),"N/A")</f>
        <v>N/A</v>
      </c>
      <c r="U564" s="161" t="str">
        <f t="shared" si="77"/>
        <v>N/A</v>
      </c>
      <c r="V564" s="162" t="str">
        <f t="shared" si="78"/>
        <v>N/A</v>
      </c>
      <c r="W564" s="156" t="e">
        <f>VLOOKUP($E564,'Calc 1 - Scaling (Ins,Bank)'!$A:$W,20,FALSE)</f>
        <v>#N/A</v>
      </c>
      <c r="X564" s="160" t="str">
        <f>IFERROR(VLOOKUP($E564,'Calc 1 - Scaling (Ins,Bank)'!$A:$W,21+IF(W564="Revenue",1,IF(W564="Carrying Value",2,0)),FALSE),"N/A")</f>
        <v>N/A</v>
      </c>
      <c r="Y564" s="161" t="str">
        <f t="shared" si="79"/>
        <v>N/A</v>
      </c>
      <c r="Z564" s="162" t="str">
        <f t="shared" si="80"/>
        <v>N/A</v>
      </c>
      <c r="AP564" s="3"/>
    </row>
    <row r="565" spans="1:42" x14ac:dyDescent="0.2">
      <c r="A565" s="68">
        <f t="shared" si="72"/>
        <v>508</v>
      </c>
      <c r="B565" s="154">
        <f>'Input 2 - Inventory'!C515</f>
        <v>0</v>
      </c>
      <c r="C565" s="155">
        <f>'Input 2 - Inventory'!E515</f>
        <v>0</v>
      </c>
      <c r="D565" s="155" t="str">
        <f>IF(OR(LEFT(E565,5)= "Asset",LEFT(E565,5)="Other"),"N/A",'Input 1 - Schedule 1'!B517 &amp; " (Ins/Bank)")</f>
        <v xml:space="preserve"> (Ins/Bank)</v>
      </c>
      <c r="E565" s="156">
        <f>'Input 2 - Inventory'!F515</f>
        <v>0</v>
      </c>
      <c r="F565" s="157">
        <f>'Input 1 - Schedule 1'!AH517</f>
        <v>0</v>
      </c>
      <c r="G565" s="157">
        <f>'Input 2 - Inventory'!R515</f>
        <v>0</v>
      </c>
      <c r="H565" s="157">
        <f>'Input 2 - Inventory'!AG515</f>
        <v>0</v>
      </c>
      <c r="I565" s="158">
        <f>'Input 2 - Inventory'!L515</f>
        <v>0</v>
      </c>
      <c r="J565" s="159">
        <f>'Input 2 - Inventory'!AA515</f>
        <v>0</v>
      </c>
      <c r="K565" s="156" t="e">
        <f>VLOOKUP($E565,'Calc 1 - Scaling (Ins,Bank)'!$A:$W,8,FALSE)</f>
        <v>#N/A</v>
      </c>
      <c r="L565" s="160" t="str">
        <f>IFERROR(VLOOKUP($E565,'Calc 1 - Scaling (Ins,Bank)'!$A:$W,9+IF($K565="Revenue",1,IF(K565="Carrying Value",2,0)),FALSE),"N/A")</f>
        <v>N/A</v>
      </c>
      <c r="M565" s="161" t="str">
        <f t="shared" si="73"/>
        <v>N/A</v>
      </c>
      <c r="N565" s="162" t="str">
        <f t="shared" si="74"/>
        <v>N/A</v>
      </c>
      <c r="O565" s="156" t="e">
        <f>VLOOKUP($E565,'Calc 1 - Scaling (Ins,Bank)'!$A:$W,12,FALSE)</f>
        <v>#N/A</v>
      </c>
      <c r="P565" s="160" t="str">
        <f>IFERROR(VLOOKUP($E565,'Calc 1 - Scaling (Ins,Bank)'!$A:$W,13+IF(O565="Revenue",1,IF(O565="Carrying Value",2,0)),FALSE),"N/A")</f>
        <v>N/A</v>
      </c>
      <c r="Q565" s="161" t="str">
        <f t="shared" si="75"/>
        <v>N/A</v>
      </c>
      <c r="R565" s="162" t="str">
        <f t="shared" si="76"/>
        <v>N/A</v>
      </c>
      <c r="S565" s="156" t="e">
        <f>VLOOKUP($E565,'Calc 1 - Scaling (Ins,Bank)'!$A:$W,16,FALSE)</f>
        <v>#N/A</v>
      </c>
      <c r="T565" s="160" t="str">
        <f>IFERROR(VLOOKUP($E565,'Calc 1 - Scaling (Ins,Bank)'!$A:$W,17+IF(S565="Revenue",1,IF(S565="Carrying Value",2,0)),FALSE),"N/A")</f>
        <v>N/A</v>
      </c>
      <c r="U565" s="161" t="str">
        <f t="shared" si="77"/>
        <v>N/A</v>
      </c>
      <c r="V565" s="162" t="str">
        <f t="shared" si="78"/>
        <v>N/A</v>
      </c>
      <c r="W565" s="156" t="e">
        <f>VLOOKUP($E565,'Calc 1 - Scaling (Ins,Bank)'!$A:$W,20,FALSE)</f>
        <v>#N/A</v>
      </c>
      <c r="X565" s="160" t="str">
        <f>IFERROR(VLOOKUP($E565,'Calc 1 - Scaling (Ins,Bank)'!$A:$W,21+IF(W565="Revenue",1,IF(W565="Carrying Value",2,0)),FALSE),"N/A")</f>
        <v>N/A</v>
      </c>
      <c r="Y565" s="161" t="str">
        <f t="shared" si="79"/>
        <v>N/A</v>
      </c>
      <c r="Z565" s="162" t="str">
        <f t="shared" si="80"/>
        <v>N/A</v>
      </c>
      <c r="AP565" s="3"/>
    </row>
    <row r="566" spans="1:42" x14ac:dyDescent="0.2">
      <c r="A566" s="68">
        <f t="shared" si="72"/>
        <v>509</v>
      </c>
      <c r="B566" s="154">
        <f>'Input 2 - Inventory'!C516</f>
        <v>0</v>
      </c>
      <c r="C566" s="155">
        <f>'Input 2 - Inventory'!E516</f>
        <v>0</v>
      </c>
      <c r="D566" s="155" t="str">
        <f>IF(OR(LEFT(E566,5)= "Asset",LEFT(E566,5)="Other"),"N/A",'Input 1 - Schedule 1'!B518 &amp; " (Ins/Bank)")</f>
        <v xml:space="preserve"> (Ins/Bank)</v>
      </c>
      <c r="E566" s="156">
        <f>'Input 2 - Inventory'!F516</f>
        <v>0</v>
      </c>
      <c r="F566" s="157">
        <f>'Input 1 - Schedule 1'!AH518</f>
        <v>0</v>
      </c>
      <c r="G566" s="157">
        <f>'Input 2 - Inventory'!R516</f>
        <v>0</v>
      </c>
      <c r="H566" s="157">
        <f>'Input 2 - Inventory'!AG516</f>
        <v>0</v>
      </c>
      <c r="I566" s="158">
        <f>'Input 2 - Inventory'!L516</f>
        <v>0</v>
      </c>
      <c r="J566" s="159">
        <f>'Input 2 - Inventory'!AA516</f>
        <v>0</v>
      </c>
      <c r="K566" s="156" t="e">
        <f>VLOOKUP($E566,'Calc 1 - Scaling (Ins,Bank)'!$A:$W,8,FALSE)</f>
        <v>#N/A</v>
      </c>
      <c r="L566" s="160" t="str">
        <f>IFERROR(VLOOKUP($E566,'Calc 1 - Scaling (Ins,Bank)'!$A:$W,9+IF($K566="Revenue",1,IF(K566="Carrying Value",2,0)),FALSE),"N/A")</f>
        <v>N/A</v>
      </c>
      <c r="M566" s="161" t="str">
        <f t="shared" si="73"/>
        <v>N/A</v>
      </c>
      <c r="N566" s="162" t="str">
        <f t="shared" si="74"/>
        <v>N/A</v>
      </c>
      <c r="O566" s="156" t="e">
        <f>VLOOKUP($E566,'Calc 1 - Scaling (Ins,Bank)'!$A:$W,12,FALSE)</f>
        <v>#N/A</v>
      </c>
      <c r="P566" s="160" t="str">
        <f>IFERROR(VLOOKUP($E566,'Calc 1 - Scaling (Ins,Bank)'!$A:$W,13+IF(O566="Revenue",1,IF(O566="Carrying Value",2,0)),FALSE),"N/A")</f>
        <v>N/A</v>
      </c>
      <c r="Q566" s="161" t="str">
        <f t="shared" si="75"/>
        <v>N/A</v>
      </c>
      <c r="R566" s="162" t="str">
        <f t="shared" si="76"/>
        <v>N/A</v>
      </c>
      <c r="S566" s="156" t="e">
        <f>VLOOKUP($E566,'Calc 1 - Scaling (Ins,Bank)'!$A:$W,16,FALSE)</f>
        <v>#N/A</v>
      </c>
      <c r="T566" s="160" t="str">
        <f>IFERROR(VLOOKUP($E566,'Calc 1 - Scaling (Ins,Bank)'!$A:$W,17+IF(S566="Revenue",1,IF(S566="Carrying Value",2,0)),FALSE),"N/A")</f>
        <v>N/A</v>
      </c>
      <c r="U566" s="161" t="str">
        <f t="shared" si="77"/>
        <v>N/A</v>
      </c>
      <c r="V566" s="162" t="str">
        <f t="shared" si="78"/>
        <v>N/A</v>
      </c>
      <c r="W566" s="156" t="e">
        <f>VLOOKUP($E566,'Calc 1 - Scaling (Ins,Bank)'!$A:$W,20,FALSE)</f>
        <v>#N/A</v>
      </c>
      <c r="X566" s="160" t="str">
        <f>IFERROR(VLOOKUP($E566,'Calc 1 - Scaling (Ins,Bank)'!$A:$W,21+IF(W566="Revenue",1,IF(W566="Carrying Value",2,0)),FALSE),"N/A")</f>
        <v>N/A</v>
      </c>
      <c r="Y566" s="161" t="str">
        <f t="shared" si="79"/>
        <v>N/A</v>
      </c>
      <c r="Z566" s="162" t="str">
        <f t="shared" si="80"/>
        <v>N/A</v>
      </c>
      <c r="AP566" s="3"/>
    </row>
    <row r="567" spans="1:42" x14ac:dyDescent="0.2">
      <c r="A567" s="68">
        <f t="shared" si="72"/>
        <v>510</v>
      </c>
      <c r="B567" s="154">
        <f>'Input 2 - Inventory'!C517</f>
        <v>0</v>
      </c>
      <c r="C567" s="155">
        <f>'Input 2 - Inventory'!E517</f>
        <v>0</v>
      </c>
      <c r="D567" s="155" t="str">
        <f>IF(OR(LEFT(E567,5)= "Asset",LEFT(E567,5)="Other"),"N/A",'Input 1 - Schedule 1'!B519 &amp; " (Ins/Bank)")</f>
        <v xml:space="preserve"> (Ins/Bank)</v>
      </c>
      <c r="E567" s="156">
        <f>'Input 2 - Inventory'!F517</f>
        <v>0</v>
      </c>
      <c r="F567" s="157">
        <f>'Input 1 - Schedule 1'!AH519</f>
        <v>0</v>
      </c>
      <c r="G567" s="157">
        <f>'Input 2 - Inventory'!R517</f>
        <v>0</v>
      </c>
      <c r="H567" s="157">
        <f>'Input 2 - Inventory'!AG517</f>
        <v>0</v>
      </c>
      <c r="I567" s="158">
        <f>'Input 2 - Inventory'!L517</f>
        <v>0</v>
      </c>
      <c r="J567" s="159">
        <f>'Input 2 - Inventory'!AA517</f>
        <v>0</v>
      </c>
      <c r="K567" s="156" t="e">
        <f>VLOOKUP($E567,'Calc 1 - Scaling (Ins,Bank)'!$A:$W,8,FALSE)</f>
        <v>#N/A</v>
      </c>
      <c r="L567" s="160" t="str">
        <f>IFERROR(VLOOKUP($E567,'Calc 1 - Scaling (Ins,Bank)'!$A:$W,9+IF($K567="Revenue",1,IF(K567="Carrying Value",2,0)),FALSE),"N/A")</f>
        <v>N/A</v>
      </c>
      <c r="M567" s="161" t="str">
        <f t="shared" si="73"/>
        <v>N/A</v>
      </c>
      <c r="N567" s="162" t="str">
        <f t="shared" si="74"/>
        <v>N/A</v>
      </c>
      <c r="O567" s="156" t="e">
        <f>VLOOKUP($E567,'Calc 1 - Scaling (Ins,Bank)'!$A:$W,12,FALSE)</f>
        <v>#N/A</v>
      </c>
      <c r="P567" s="160" t="str">
        <f>IFERROR(VLOOKUP($E567,'Calc 1 - Scaling (Ins,Bank)'!$A:$W,13+IF(O567="Revenue",1,IF(O567="Carrying Value",2,0)),FALSE),"N/A")</f>
        <v>N/A</v>
      </c>
      <c r="Q567" s="161" t="str">
        <f t="shared" si="75"/>
        <v>N/A</v>
      </c>
      <c r="R567" s="162" t="str">
        <f t="shared" si="76"/>
        <v>N/A</v>
      </c>
      <c r="S567" s="156" t="e">
        <f>VLOOKUP($E567,'Calc 1 - Scaling (Ins,Bank)'!$A:$W,16,FALSE)</f>
        <v>#N/A</v>
      </c>
      <c r="T567" s="160" t="str">
        <f>IFERROR(VLOOKUP($E567,'Calc 1 - Scaling (Ins,Bank)'!$A:$W,17+IF(S567="Revenue",1,IF(S567="Carrying Value",2,0)),FALSE),"N/A")</f>
        <v>N/A</v>
      </c>
      <c r="U567" s="161" t="str">
        <f t="shared" si="77"/>
        <v>N/A</v>
      </c>
      <c r="V567" s="162" t="str">
        <f t="shared" si="78"/>
        <v>N/A</v>
      </c>
      <c r="W567" s="156" t="e">
        <f>VLOOKUP($E567,'Calc 1 - Scaling (Ins,Bank)'!$A:$W,20,FALSE)</f>
        <v>#N/A</v>
      </c>
      <c r="X567" s="160" t="str">
        <f>IFERROR(VLOOKUP($E567,'Calc 1 - Scaling (Ins,Bank)'!$A:$W,21+IF(W567="Revenue",1,IF(W567="Carrying Value",2,0)),FALSE),"N/A")</f>
        <v>N/A</v>
      </c>
      <c r="Y567" s="161" t="str">
        <f t="shared" si="79"/>
        <v>N/A</v>
      </c>
      <c r="Z567" s="162" t="str">
        <f t="shared" si="80"/>
        <v>N/A</v>
      </c>
      <c r="AP567" s="3"/>
    </row>
    <row r="568" spans="1:42" x14ac:dyDescent="0.2">
      <c r="A568" s="68">
        <f t="shared" si="72"/>
        <v>511</v>
      </c>
      <c r="B568" s="154">
        <f>'Input 2 - Inventory'!C518</f>
        <v>0</v>
      </c>
      <c r="C568" s="155">
        <f>'Input 2 - Inventory'!E518</f>
        <v>0</v>
      </c>
      <c r="D568" s="155" t="str">
        <f>IF(OR(LEFT(E568,5)= "Asset",LEFT(E568,5)="Other"),"N/A",'Input 1 - Schedule 1'!B520 &amp; " (Ins/Bank)")</f>
        <v xml:space="preserve"> (Ins/Bank)</v>
      </c>
      <c r="E568" s="156">
        <f>'Input 2 - Inventory'!F518</f>
        <v>0</v>
      </c>
      <c r="F568" s="157">
        <f>'Input 1 - Schedule 1'!AH520</f>
        <v>0</v>
      </c>
      <c r="G568" s="157">
        <f>'Input 2 - Inventory'!R518</f>
        <v>0</v>
      </c>
      <c r="H568" s="157">
        <f>'Input 2 - Inventory'!AG518</f>
        <v>0</v>
      </c>
      <c r="I568" s="158">
        <f>'Input 2 - Inventory'!L518</f>
        <v>0</v>
      </c>
      <c r="J568" s="159">
        <f>'Input 2 - Inventory'!AA518</f>
        <v>0</v>
      </c>
      <c r="K568" s="156" t="e">
        <f>VLOOKUP($E568,'Calc 1 - Scaling (Ins,Bank)'!$A:$W,8,FALSE)</f>
        <v>#N/A</v>
      </c>
      <c r="L568" s="160" t="str">
        <f>IFERROR(VLOOKUP($E568,'Calc 1 - Scaling (Ins,Bank)'!$A:$W,9+IF($K568="Revenue",1,IF(K568="Carrying Value",2,0)),FALSE),"N/A")</f>
        <v>N/A</v>
      </c>
      <c r="M568" s="161" t="str">
        <f t="shared" si="73"/>
        <v>N/A</v>
      </c>
      <c r="N568" s="162" t="str">
        <f t="shared" si="74"/>
        <v>N/A</v>
      </c>
      <c r="O568" s="156" t="e">
        <f>VLOOKUP($E568,'Calc 1 - Scaling (Ins,Bank)'!$A:$W,12,FALSE)</f>
        <v>#N/A</v>
      </c>
      <c r="P568" s="160" t="str">
        <f>IFERROR(VLOOKUP($E568,'Calc 1 - Scaling (Ins,Bank)'!$A:$W,13+IF(O568="Revenue",1,IF(O568="Carrying Value",2,0)),FALSE),"N/A")</f>
        <v>N/A</v>
      </c>
      <c r="Q568" s="161" t="str">
        <f t="shared" si="75"/>
        <v>N/A</v>
      </c>
      <c r="R568" s="162" t="str">
        <f t="shared" si="76"/>
        <v>N/A</v>
      </c>
      <c r="S568" s="156" t="e">
        <f>VLOOKUP($E568,'Calc 1 - Scaling (Ins,Bank)'!$A:$W,16,FALSE)</f>
        <v>#N/A</v>
      </c>
      <c r="T568" s="160" t="str">
        <f>IFERROR(VLOOKUP($E568,'Calc 1 - Scaling (Ins,Bank)'!$A:$W,17+IF(S568="Revenue",1,IF(S568="Carrying Value",2,0)),FALSE),"N/A")</f>
        <v>N/A</v>
      </c>
      <c r="U568" s="161" t="str">
        <f t="shared" si="77"/>
        <v>N/A</v>
      </c>
      <c r="V568" s="162" t="str">
        <f t="shared" si="78"/>
        <v>N/A</v>
      </c>
      <c r="W568" s="156" t="e">
        <f>VLOOKUP($E568,'Calc 1 - Scaling (Ins,Bank)'!$A:$W,20,FALSE)</f>
        <v>#N/A</v>
      </c>
      <c r="X568" s="160" t="str">
        <f>IFERROR(VLOOKUP($E568,'Calc 1 - Scaling (Ins,Bank)'!$A:$W,21+IF(W568="Revenue",1,IF(W568="Carrying Value",2,0)),FALSE),"N/A")</f>
        <v>N/A</v>
      </c>
      <c r="Y568" s="161" t="str">
        <f t="shared" si="79"/>
        <v>N/A</v>
      </c>
      <c r="Z568" s="162" t="str">
        <f t="shared" si="80"/>
        <v>N/A</v>
      </c>
      <c r="AP568" s="3"/>
    </row>
    <row r="569" spans="1:42" x14ac:dyDescent="0.2">
      <c r="A569" s="68">
        <f t="shared" si="72"/>
        <v>512</v>
      </c>
      <c r="B569" s="154">
        <f>'Input 2 - Inventory'!C519</f>
        <v>0</v>
      </c>
      <c r="C569" s="155">
        <f>'Input 2 - Inventory'!E519</f>
        <v>0</v>
      </c>
      <c r="D569" s="155" t="str">
        <f>IF(OR(LEFT(E569,5)= "Asset",LEFT(E569,5)="Other"),"N/A",'Input 1 - Schedule 1'!B521 &amp; " (Ins/Bank)")</f>
        <v xml:space="preserve"> (Ins/Bank)</v>
      </c>
      <c r="E569" s="156">
        <f>'Input 2 - Inventory'!F519</f>
        <v>0</v>
      </c>
      <c r="F569" s="157">
        <f>'Input 1 - Schedule 1'!AH521</f>
        <v>0</v>
      </c>
      <c r="G569" s="157">
        <f>'Input 2 - Inventory'!R519</f>
        <v>0</v>
      </c>
      <c r="H569" s="157">
        <f>'Input 2 - Inventory'!AG519</f>
        <v>0</v>
      </c>
      <c r="I569" s="158">
        <f>'Input 2 - Inventory'!L519</f>
        <v>0</v>
      </c>
      <c r="J569" s="159">
        <f>'Input 2 - Inventory'!AA519</f>
        <v>0</v>
      </c>
      <c r="K569" s="156" t="e">
        <f>VLOOKUP($E569,'Calc 1 - Scaling (Ins,Bank)'!$A:$W,8,FALSE)</f>
        <v>#N/A</v>
      </c>
      <c r="L569" s="160" t="str">
        <f>IFERROR(VLOOKUP($E569,'Calc 1 - Scaling (Ins,Bank)'!$A:$W,9+IF($K569="Revenue",1,IF(K569="Carrying Value",2,0)),FALSE),"N/A")</f>
        <v>N/A</v>
      </c>
      <c r="M569" s="161" t="str">
        <f t="shared" si="73"/>
        <v>N/A</v>
      </c>
      <c r="N569" s="162" t="str">
        <f t="shared" si="74"/>
        <v>N/A</v>
      </c>
      <c r="O569" s="156" t="e">
        <f>VLOOKUP($E569,'Calc 1 - Scaling (Ins,Bank)'!$A:$W,12,FALSE)</f>
        <v>#N/A</v>
      </c>
      <c r="P569" s="160" t="str">
        <f>IFERROR(VLOOKUP($E569,'Calc 1 - Scaling (Ins,Bank)'!$A:$W,13+IF(O569="Revenue",1,IF(O569="Carrying Value",2,0)),FALSE),"N/A")</f>
        <v>N/A</v>
      </c>
      <c r="Q569" s="161" t="str">
        <f t="shared" si="75"/>
        <v>N/A</v>
      </c>
      <c r="R569" s="162" t="str">
        <f t="shared" si="76"/>
        <v>N/A</v>
      </c>
      <c r="S569" s="156" t="e">
        <f>VLOOKUP($E569,'Calc 1 - Scaling (Ins,Bank)'!$A:$W,16,FALSE)</f>
        <v>#N/A</v>
      </c>
      <c r="T569" s="160" t="str">
        <f>IFERROR(VLOOKUP($E569,'Calc 1 - Scaling (Ins,Bank)'!$A:$W,17+IF(S569="Revenue",1,IF(S569="Carrying Value",2,0)),FALSE),"N/A")</f>
        <v>N/A</v>
      </c>
      <c r="U569" s="161" t="str">
        <f t="shared" si="77"/>
        <v>N/A</v>
      </c>
      <c r="V569" s="162" t="str">
        <f t="shared" si="78"/>
        <v>N/A</v>
      </c>
      <c r="W569" s="156" t="e">
        <f>VLOOKUP($E569,'Calc 1 - Scaling (Ins,Bank)'!$A:$W,20,FALSE)</f>
        <v>#N/A</v>
      </c>
      <c r="X569" s="160" t="str">
        <f>IFERROR(VLOOKUP($E569,'Calc 1 - Scaling (Ins,Bank)'!$A:$W,21+IF(W569="Revenue",1,IF(W569="Carrying Value",2,0)),FALSE),"N/A")</f>
        <v>N/A</v>
      </c>
      <c r="Y569" s="161" t="str">
        <f t="shared" si="79"/>
        <v>N/A</v>
      </c>
      <c r="Z569" s="162" t="str">
        <f t="shared" si="80"/>
        <v>N/A</v>
      </c>
      <c r="AP569" s="3"/>
    </row>
    <row r="570" spans="1:42" x14ac:dyDescent="0.2">
      <c r="A570" s="68">
        <f t="shared" si="72"/>
        <v>513</v>
      </c>
      <c r="B570" s="154">
        <f>'Input 2 - Inventory'!C520</f>
        <v>0</v>
      </c>
      <c r="C570" s="155">
        <f>'Input 2 - Inventory'!E520</f>
        <v>0</v>
      </c>
      <c r="D570" s="155" t="str">
        <f>IF(OR(LEFT(E570,5)= "Asset",LEFT(E570,5)="Other"),"N/A",'Input 1 - Schedule 1'!B522 &amp; " (Ins/Bank)")</f>
        <v xml:space="preserve"> (Ins/Bank)</v>
      </c>
      <c r="E570" s="156">
        <f>'Input 2 - Inventory'!F520</f>
        <v>0</v>
      </c>
      <c r="F570" s="157">
        <f>'Input 1 - Schedule 1'!AH522</f>
        <v>0</v>
      </c>
      <c r="G570" s="157">
        <f>'Input 2 - Inventory'!R520</f>
        <v>0</v>
      </c>
      <c r="H570" s="157">
        <f>'Input 2 - Inventory'!AG520</f>
        <v>0</v>
      </c>
      <c r="I570" s="158">
        <f>'Input 2 - Inventory'!L520</f>
        <v>0</v>
      </c>
      <c r="J570" s="159">
        <f>'Input 2 - Inventory'!AA520</f>
        <v>0</v>
      </c>
      <c r="K570" s="156" t="e">
        <f>VLOOKUP($E570,'Calc 1 - Scaling (Ins,Bank)'!$A:$W,8,FALSE)</f>
        <v>#N/A</v>
      </c>
      <c r="L570" s="160" t="str">
        <f>IFERROR(VLOOKUP($E570,'Calc 1 - Scaling (Ins,Bank)'!$A:$W,9+IF($K570="Revenue",1,IF(K570="Carrying Value",2,0)),FALSE),"N/A")</f>
        <v>N/A</v>
      </c>
      <c r="M570" s="161" t="str">
        <f t="shared" si="73"/>
        <v>N/A</v>
      </c>
      <c r="N570" s="162" t="str">
        <f t="shared" si="74"/>
        <v>N/A</v>
      </c>
      <c r="O570" s="156" t="e">
        <f>VLOOKUP($E570,'Calc 1 - Scaling (Ins,Bank)'!$A:$W,12,FALSE)</f>
        <v>#N/A</v>
      </c>
      <c r="P570" s="160" t="str">
        <f>IFERROR(VLOOKUP($E570,'Calc 1 - Scaling (Ins,Bank)'!$A:$W,13+IF(O570="Revenue",1,IF(O570="Carrying Value",2,0)),FALSE),"N/A")</f>
        <v>N/A</v>
      </c>
      <c r="Q570" s="161" t="str">
        <f t="shared" si="75"/>
        <v>N/A</v>
      </c>
      <c r="R570" s="162" t="str">
        <f t="shared" si="76"/>
        <v>N/A</v>
      </c>
      <c r="S570" s="156" t="e">
        <f>VLOOKUP($E570,'Calc 1 - Scaling (Ins,Bank)'!$A:$W,16,FALSE)</f>
        <v>#N/A</v>
      </c>
      <c r="T570" s="160" t="str">
        <f>IFERROR(VLOOKUP($E570,'Calc 1 - Scaling (Ins,Bank)'!$A:$W,17+IF(S570="Revenue",1,IF(S570="Carrying Value",2,0)),FALSE),"N/A")</f>
        <v>N/A</v>
      </c>
      <c r="U570" s="161" t="str">
        <f t="shared" si="77"/>
        <v>N/A</v>
      </c>
      <c r="V570" s="162" t="str">
        <f t="shared" si="78"/>
        <v>N/A</v>
      </c>
      <c r="W570" s="156" t="e">
        <f>VLOOKUP($E570,'Calc 1 - Scaling (Ins,Bank)'!$A:$W,20,FALSE)</f>
        <v>#N/A</v>
      </c>
      <c r="X570" s="160" t="str">
        <f>IFERROR(VLOOKUP($E570,'Calc 1 - Scaling (Ins,Bank)'!$A:$W,21+IF(W570="Revenue",1,IF(W570="Carrying Value",2,0)),FALSE),"N/A")</f>
        <v>N/A</v>
      </c>
      <c r="Y570" s="161" t="str">
        <f t="shared" si="79"/>
        <v>N/A</v>
      </c>
      <c r="Z570" s="162" t="str">
        <f t="shared" si="80"/>
        <v>N/A</v>
      </c>
      <c r="AP570" s="3"/>
    </row>
    <row r="571" spans="1:42" x14ac:dyDescent="0.2">
      <c r="A571" s="68">
        <f t="shared" si="72"/>
        <v>514</v>
      </c>
      <c r="B571" s="154">
        <f>'Input 2 - Inventory'!C521</f>
        <v>0</v>
      </c>
      <c r="C571" s="155">
        <f>'Input 2 - Inventory'!E521</f>
        <v>0</v>
      </c>
      <c r="D571" s="155" t="str">
        <f>IF(OR(LEFT(E571,5)= "Asset",LEFT(E571,5)="Other"),"N/A",'Input 1 - Schedule 1'!B523 &amp; " (Ins/Bank)")</f>
        <v xml:space="preserve"> (Ins/Bank)</v>
      </c>
      <c r="E571" s="156">
        <f>'Input 2 - Inventory'!F521</f>
        <v>0</v>
      </c>
      <c r="F571" s="157">
        <f>'Input 1 - Schedule 1'!AH523</f>
        <v>0</v>
      </c>
      <c r="G571" s="157">
        <f>'Input 2 - Inventory'!R521</f>
        <v>0</v>
      </c>
      <c r="H571" s="157">
        <f>'Input 2 - Inventory'!AG521</f>
        <v>0</v>
      </c>
      <c r="I571" s="158">
        <f>'Input 2 - Inventory'!L521</f>
        <v>0</v>
      </c>
      <c r="J571" s="159">
        <f>'Input 2 - Inventory'!AA521</f>
        <v>0</v>
      </c>
      <c r="K571" s="156" t="e">
        <f>VLOOKUP($E571,'Calc 1 - Scaling (Ins,Bank)'!$A:$W,8,FALSE)</f>
        <v>#N/A</v>
      </c>
      <c r="L571" s="160" t="str">
        <f>IFERROR(VLOOKUP($E571,'Calc 1 - Scaling (Ins,Bank)'!$A:$W,9+IF($K571="Revenue",1,IF(K571="Carrying Value",2,0)),FALSE),"N/A")</f>
        <v>N/A</v>
      </c>
      <c r="M571" s="161" t="str">
        <f t="shared" si="73"/>
        <v>N/A</v>
      </c>
      <c r="N571" s="162" t="str">
        <f t="shared" si="74"/>
        <v>N/A</v>
      </c>
      <c r="O571" s="156" t="e">
        <f>VLOOKUP($E571,'Calc 1 - Scaling (Ins,Bank)'!$A:$W,12,FALSE)</f>
        <v>#N/A</v>
      </c>
      <c r="P571" s="160" t="str">
        <f>IFERROR(VLOOKUP($E571,'Calc 1 - Scaling (Ins,Bank)'!$A:$W,13+IF(O571="Revenue",1,IF(O571="Carrying Value",2,0)),FALSE),"N/A")</f>
        <v>N/A</v>
      </c>
      <c r="Q571" s="161" t="str">
        <f t="shared" si="75"/>
        <v>N/A</v>
      </c>
      <c r="R571" s="162" t="str">
        <f t="shared" si="76"/>
        <v>N/A</v>
      </c>
      <c r="S571" s="156" t="e">
        <f>VLOOKUP($E571,'Calc 1 - Scaling (Ins,Bank)'!$A:$W,16,FALSE)</f>
        <v>#N/A</v>
      </c>
      <c r="T571" s="160" t="str">
        <f>IFERROR(VLOOKUP($E571,'Calc 1 - Scaling (Ins,Bank)'!$A:$W,17+IF(S571="Revenue",1,IF(S571="Carrying Value",2,0)),FALSE),"N/A")</f>
        <v>N/A</v>
      </c>
      <c r="U571" s="161" t="str">
        <f t="shared" si="77"/>
        <v>N/A</v>
      </c>
      <c r="V571" s="162" t="str">
        <f t="shared" si="78"/>
        <v>N/A</v>
      </c>
      <c r="W571" s="156" t="e">
        <f>VLOOKUP($E571,'Calc 1 - Scaling (Ins,Bank)'!$A:$W,20,FALSE)</f>
        <v>#N/A</v>
      </c>
      <c r="X571" s="160" t="str">
        <f>IFERROR(VLOOKUP($E571,'Calc 1 - Scaling (Ins,Bank)'!$A:$W,21+IF(W571="Revenue",1,IF(W571="Carrying Value",2,0)),FALSE),"N/A")</f>
        <v>N/A</v>
      </c>
      <c r="Y571" s="161" t="str">
        <f t="shared" si="79"/>
        <v>N/A</v>
      </c>
      <c r="Z571" s="162" t="str">
        <f t="shared" si="80"/>
        <v>N/A</v>
      </c>
      <c r="AP571" s="3"/>
    </row>
    <row r="572" spans="1:42" x14ac:dyDescent="0.2">
      <c r="A572" s="68">
        <f t="shared" si="72"/>
        <v>515</v>
      </c>
      <c r="B572" s="154">
        <f>'Input 2 - Inventory'!C522</f>
        <v>0</v>
      </c>
      <c r="C572" s="155">
        <f>'Input 2 - Inventory'!E522</f>
        <v>0</v>
      </c>
      <c r="D572" s="155" t="str">
        <f>IF(OR(LEFT(E572,5)= "Asset",LEFT(E572,5)="Other"),"N/A",'Input 1 - Schedule 1'!B524 &amp; " (Ins/Bank)")</f>
        <v xml:space="preserve"> (Ins/Bank)</v>
      </c>
      <c r="E572" s="156">
        <f>'Input 2 - Inventory'!F522</f>
        <v>0</v>
      </c>
      <c r="F572" s="157">
        <f>'Input 1 - Schedule 1'!AH524</f>
        <v>0</v>
      </c>
      <c r="G572" s="157">
        <f>'Input 2 - Inventory'!R522</f>
        <v>0</v>
      </c>
      <c r="H572" s="157">
        <f>'Input 2 - Inventory'!AG522</f>
        <v>0</v>
      </c>
      <c r="I572" s="158">
        <f>'Input 2 - Inventory'!L522</f>
        <v>0</v>
      </c>
      <c r="J572" s="159">
        <f>'Input 2 - Inventory'!AA522</f>
        <v>0</v>
      </c>
      <c r="K572" s="156" t="e">
        <f>VLOOKUP($E572,'Calc 1 - Scaling (Ins,Bank)'!$A:$W,8,FALSE)</f>
        <v>#N/A</v>
      </c>
      <c r="L572" s="160" t="str">
        <f>IFERROR(VLOOKUP($E572,'Calc 1 - Scaling (Ins,Bank)'!$A:$W,9+IF($K572="Revenue",1,IF(K572="Carrying Value",2,0)),FALSE),"N/A")</f>
        <v>N/A</v>
      </c>
      <c r="M572" s="161" t="str">
        <f t="shared" si="73"/>
        <v>N/A</v>
      </c>
      <c r="N572" s="162" t="str">
        <f t="shared" si="74"/>
        <v>N/A</v>
      </c>
      <c r="O572" s="156" t="e">
        <f>VLOOKUP($E572,'Calc 1 - Scaling (Ins,Bank)'!$A:$W,12,FALSE)</f>
        <v>#N/A</v>
      </c>
      <c r="P572" s="160" t="str">
        <f>IFERROR(VLOOKUP($E572,'Calc 1 - Scaling (Ins,Bank)'!$A:$W,13+IF(O572="Revenue",1,IF(O572="Carrying Value",2,0)),FALSE),"N/A")</f>
        <v>N/A</v>
      </c>
      <c r="Q572" s="161" t="str">
        <f t="shared" si="75"/>
        <v>N/A</v>
      </c>
      <c r="R572" s="162" t="str">
        <f t="shared" si="76"/>
        <v>N/A</v>
      </c>
      <c r="S572" s="156" t="e">
        <f>VLOOKUP($E572,'Calc 1 - Scaling (Ins,Bank)'!$A:$W,16,FALSE)</f>
        <v>#N/A</v>
      </c>
      <c r="T572" s="160" t="str">
        <f>IFERROR(VLOOKUP($E572,'Calc 1 - Scaling (Ins,Bank)'!$A:$W,17+IF(S572="Revenue",1,IF(S572="Carrying Value",2,0)),FALSE),"N/A")</f>
        <v>N/A</v>
      </c>
      <c r="U572" s="161" t="str">
        <f t="shared" si="77"/>
        <v>N/A</v>
      </c>
      <c r="V572" s="162" t="str">
        <f t="shared" si="78"/>
        <v>N/A</v>
      </c>
      <c r="W572" s="156" t="e">
        <f>VLOOKUP($E572,'Calc 1 - Scaling (Ins,Bank)'!$A:$W,20,FALSE)</f>
        <v>#N/A</v>
      </c>
      <c r="X572" s="160" t="str">
        <f>IFERROR(VLOOKUP($E572,'Calc 1 - Scaling (Ins,Bank)'!$A:$W,21+IF(W572="Revenue",1,IF(W572="Carrying Value",2,0)),FALSE),"N/A")</f>
        <v>N/A</v>
      </c>
      <c r="Y572" s="161" t="str">
        <f t="shared" si="79"/>
        <v>N/A</v>
      </c>
      <c r="Z572" s="162" t="str">
        <f t="shared" si="80"/>
        <v>N/A</v>
      </c>
      <c r="AP572" s="3"/>
    </row>
    <row r="573" spans="1:42" x14ac:dyDescent="0.2">
      <c r="A573" s="68">
        <f t="shared" si="72"/>
        <v>516</v>
      </c>
      <c r="B573" s="154">
        <f>'Input 2 - Inventory'!C523</f>
        <v>0</v>
      </c>
      <c r="C573" s="155">
        <f>'Input 2 - Inventory'!E523</f>
        <v>0</v>
      </c>
      <c r="D573" s="155" t="str">
        <f>IF(OR(LEFT(E573,5)= "Asset",LEFT(E573,5)="Other"),"N/A",'Input 1 - Schedule 1'!B525 &amp; " (Ins/Bank)")</f>
        <v xml:space="preserve"> (Ins/Bank)</v>
      </c>
      <c r="E573" s="156">
        <f>'Input 2 - Inventory'!F523</f>
        <v>0</v>
      </c>
      <c r="F573" s="157">
        <f>'Input 1 - Schedule 1'!AH525</f>
        <v>0</v>
      </c>
      <c r="G573" s="157">
        <f>'Input 2 - Inventory'!R523</f>
        <v>0</v>
      </c>
      <c r="H573" s="157">
        <f>'Input 2 - Inventory'!AG523</f>
        <v>0</v>
      </c>
      <c r="I573" s="158">
        <f>'Input 2 - Inventory'!L523</f>
        <v>0</v>
      </c>
      <c r="J573" s="159">
        <f>'Input 2 - Inventory'!AA523</f>
        <v>0</v>
      </c>
      <c r="K573" s="156" t="e">
        <f>VLOOKUP($E573,'Calc 1 - Scaling (Ins,Bank)'!$A:$W,8,FALSE)</f>
        <v>#N/A</v>
      </c>
      <c r="L573" s="160" t="str">
        <f>IFERROR(VLOOKUP($E573,'Calc 1 - Scaling (Ins,Bank)'!$A:$W,9+IF($K573="Revenue",1,IF(K573="Carrying Value",2,0)),FALSE),"N/A")</f>
        <v>N/A</v>
      </c>
      <c r="M573" s="161" t="str">
        <f t="shared" si="73"/>
        <v>N/A</v>
      </c>
      <c r="N573" s="162" t="str">
        <f t="shared" si="74"/>
        <v>N/A</v>
      </c>
      <c r="O573" s="156" t="e">
        <f>VLOOKUP($E573,'Calc 1 - Scaling (Ins,Bank)'!$A:$W,12,FALSE)</f>
        <v>#N/A</v>
      </c>
      <c r="P573" s="160" t="str">
        <f>IFERROR(VLOOKUP($E573,'Calc 1 - Scaling (Ins,Bank)'!$A:$W,13+IF(O573="Revenue",1,IF(O573="Carrying Value",2,0)),FALSE),"N/A")</f>
        <v>N/A</v>
      </c>
      <c r="Q573" s="161" t="str">
        <f t="shared" si="75"/>
        <v>N/A</v>
      </c>
      <c r="R573" s="162" t="str">
        <f t="shared" si="76"/>
        <v>N/A</v>
      </c>
      <c r="S573" s="156" t="e">
        <f>VLOOKUP($E573,'Calc 1 - Scaling (Ins,Bank)'!$A:$W,16,FALSE)</f>
        <v>#N/A</v>
      </c>
      <c r="T573" s="160" t="str">
        <f>IFERROR(VLOOKUP($E573,'Calc 1 - Scaling (Ins,Bank)'!$A:$W,17+IF(S573="Revenue",1,IF(S573="Carrying Value",2,0)),FALSE),"N/A")</f>
        <v>N/A</v>
      </c>
      <c r="U573" s="161" t="str">
        <f t="shared" si="77"/>
        <v>N/A</v>
      </c>
      <c r="V573" s="162" t="str">
        <f t="shared" si="78"/>
        <v>N/A</v>
      </c>
      <c r="W573" s="156" t="e">
        <f>VLOOKUP($E573,'Calc 1 - Scaling (Ins,Bank)'!$A:$W,20,FALSE)</f>
        <v>#N/A</v>
      </c>
      <c r="X573" s="160" t="str">
        <f>IFERROR(VLOOKUP($E573,'Calc 1 - Scaling (Ins,Bank)'!$A:$W,21+IF(W573="Revenue",1,IF(W573="Carrying Value",2,0)),FALSE),"N/A")</f>
        <v>N/A</v>
      </c>
      <c r="Y573" s="161" t="str">
        <f t="shared" si="79"/>
        <v>N/A</v>
      </c>
      <c r="Z573" s="162" t="str">
        <f t="shared" si="80"/>
        <v>N/A</v>
      </c>
      <c r="AP573" s="3"/>
    </row>
    <row r="574" spans="1:42" x14ac:dyDescent="0.2">
      <c r="A574" s="68">
        <f t="shared" ref="A574:A637" si="81">A573+1</f>
        <v>517</v>
      </c>
      <c r="B574" s="154">
        <f>'Input 2 - Inventory'!C524</f>
        <v>0</v>
      </c>
      <c r="C574" s="155">
        <f>'Input 2 - Inventory'!E524</f>
        <v>0</v>
      </c>
      <c r="D574" s="155" t="str">
        <f>IF(OR(LEFT(E574,5)= "Asset",LEFT(E574,5)="Other"),"N/A",'Input 1 - Schedule 1'!B526 &amp; " (Ins/Bank)")</f>
        <v xml:space="preserve"> (Ins/Bank)</v>
      </c>
      <c r="E574" s="156">
        <f>'Input 2 - Inventory'!F524</f>
        <v>0</v>
      </c>
      <c r="F574" s="157">
        <f>'Input 1 - Schedule 1'!AH526</f>
        <v>0</v>
      </c>
      <c r="G574" s="157">
        <f>'Input 2 - Inventory'!R524</f>
        <v>0</v>
      </c>
      <c r="H574" s="157">
        <f>'Input 2 - Inventory'!AG524</f>
        <v>0</v>
      </c>
      <c r="I574" s="158">
        <f>'Input 2 - Inventory'!L524</f>
        <v>0</v>
      </c>
      <c r="J574" s="159">
        <f>'Input 2 - Inventory'!AA524</f>
        <v>0</v>
      </c>
      <c r="K574" s="156" t="e">
        <f>VLOOKUP($E574,'Calc 1 - Scaling (Ins,Bank)'!$A:$W,8,FALSE)</f>
        <v>#N/A</v>
      </c>
      <c r="L574" s="160" t="str">
        <f>IFERROR(VLOOKUP($E574,'Calc 1 - Scaling (Ins,Bank)'!$A:$W,9+IF($K574="Revenue",1,IF(K574="Carrying Value",2,0)),FALSE),"N/A")</f>
        <v>N/A</v>
      </c>
      <c r="M574" s="161" t="str">
        <f t="shared" ref="M574:M637" si="82">IF(L574="N/A","N/A",MAX(0,IF(OR(K574="XS Scalar",K574="Pure Scalar"),$H574*L574,IF(K574="Carrying Value",L574*$G574,$F574*L574))))</f>
        <v>N/A</v>
      </c>
      <c r="N574" s="162" t="str">
        <f t="shared" ref="N574:N637" si="83">IF(L574="N/A","N/A",IF(K574="XS Scalar",$G574-($H574-$M574),$G574))</f>
        <v>N/A</v>
      </c>
      <c r="O574" s="156" t="e">
        <f>VLOOKUP($E574,'Calc 1 - Scaling (Ins,Bank)'!$A:$W,12,FALSE)</f>
        <v>#N/A</v>
      </c>
      <c r="P574" s="160" t="str">
        <f>IFERROR(VLOOKUP($E574,'Calc 1 - Scaling (Ins,Bank)'!$A:$W,13+IF(O574="Revenue",1,IF(O574="Carrying Value",2,0)),FALSE),"N/A")</f>
        <v>N/A</v>
      </c>
      <c r="Q574" s="161" t="str">
        <f t="shared" ref="Q574:Q637" si="84">IF(P574="N/A","N/A",MAX(0,IF(OR(O574="XS Scalar",O574="Pure Scalar"),$H574*P574,IF(O574="Carrying Value",P574*$G574,$F574*P574))))</f>
        <v>N/A</v>
      </c>
      <c r="R574" s="162" t="str">
        <f t="shared" ref="R574:R637" si="85">IF(P574="N/A","N/A",IF(O574="XS Scalar",$G574-($H574-$M574),$G574))</f>
        <v>N/A</v>
      </c>
      <c r="S574" s="156" t="e">
        <f>VLOOKUP($E574,'Calc 1 - Scaling (Ins,Bank)'!$A:$W,16,FALSE)</f>
        <v>#N/A</v>
      </c>
      <c r="T574" s="160" t="str">
        <f>IFERROR(VLOOKUP($E574,'Calc 1 - Scaling (Ins,Bank)'!$A:$W,17+IF(S574="Revenue",1,IF(S574="Carrying Value",2,0)),FALSE),"N/A")</f>
        <v>N/A</v>
      </c>
      <c r="U574" s="161" t="str">
        <f t="shared" ref="U574:U637" si="86">IF(T574="N/A","N/A",MAX(0,IF(OR(S574="XS Scalar",S574="Pure Scalar"),$H574*T574,IF(S574="Carrying Value",T574*$G574,$F574*T574))))</f>
        <v>N/A</v>
      </c>
      <c r="V574" s="162" t="str">
        <f t="shared" ref="V574:V637" si="87">IF(T574="N/A","N/A",IF(S574="XS Scalar",$G574-($H574-$M574),$G574))</f>
        <v>N/A</v>
      </c>
      <c r="W574" s="156" t="e">
        <f>VLOOKUP($E574,'Calc 1 - Scaling (Ins,Bank)'!$A:$W,20,FALSE)</f>
        <v>#N/A</v>
      </c>
      <c r="X574" s="160" t="str">
        <f>IFERROR(VLOOKUP($E574,'Calc 1 - Scaling (Ins,Bank)'!$A:$W,21+IF(W574="Revenue",1,IF(W574="Carrying Value",2,0)),FALSE),"N/A")</f>
        <v>N/A</v>
      </c>
      <c r="Y574" s="161" t="str">
        <f t="shared" ref="Y574:Y637" si="88">IF(X574="N/A","N/A",MAX(0,IF(OR(W574="XS Scalar",W574="Pure Scalar"),$H574*X574,IF(W574="Carrying Value",X574*$G574,$F574*X574))))</f>
        <v>N/A</v>
      </c>
      <c r="Z574" s="162" t="str">
        <f t="shared" ref="Z574:Z637" si="89">IF(X574="N/A","N/A",IF(W574="XS Scalar",$G574-($H574-$M574),$G574))</f>
        <v>N/A</v>
      </c>
      <c r="AP574" s="3"/>
    </row>
    <row r="575" spans="1:42" x14ac:dyDescent="0.2">
      <c r="A575" s="68">
        <f t="shared" si="81"/>
        <v>518</v>
      </c>
      <c r="B575" s="154">
        <f>'Input 2 - Inventory'!C525</f>
        <v>0</v>
      </c>
      <c r="C575" s="155">
        <f>'Input 2 - Inventory'!E525</f>
        <v>0</v>
      </c>
      <c r="D575" s="155" t="str">
        <f>IF(OR(LEFT(E575,5)= "Asset",LEFT(E575,5)="Other"),"N/A",'Input 1 - Schedule 1'!B527 &amp; " (Ins/Bank)")</f>
        <v xml:space="preserve"> (Ins/Bank)</v>
      </c>
      <c r="E575" s="156">
        <f>'Input 2 - Inventory'!F525</f>
        <v>0</v>
      </c>
      <c r="F575" s="157">
        <f>'Input 1 - Schedule 1'!AH527</f>
        <v>0</v>
      </c>
      <c r="G575" s="157">
        <f>'Input 2 - Inventory'!R525</f>
        <v>0</v>
      </c>
      <c r="H575" s="157">
        <f>'Input 2 - Inventory'!AG525</f>
        <v>0</v>
      </c>
      <c r="I575" s="158">
        <f>'Input 2 - Inventory'!L525</f>
        <v>0</v>
      </c>
      <c r="J575" s="159">
        <f>'Input 2 - Inventory'!AA525</f>
        <v>0</v>
      </c>
      <c r="K575" s="156" t="e">
        <f>VLOOKUP($E575,'Calc 1 - Scaling (Ins,Bank)'!$A:$W,8,FALSE)</f>
        <v>#N/A</v>
      </c>
      <c r="L575" s="160" t="str">
        <f>IFERROR(VLOOKUP($E575,'Calc 1 - Scaling (Ins,Bank)'!$A:$W,9+IF($K575="Revenue",1,IF(K575="Carrying Value",2,0)),FALSE),"N/A")</f>
        <v>N/A</v>
      </c>
      <c r="M575" s="161" t="str">
        <f t="shared" si="82"/>
        <v>N/A</v>
      </c>
      <c r="N575" s="162" t="str">
        <f t="shared" si="83"/>
        <v>N/A</v>
      </c>
      <c r="O575" s="156" t="e">
        <f>VLOOKUP($E575,'Calc 1 - Scaling (Ins,Bank)'!$A:$W,12,FALSE)</f>
        <v>#N/A</v>
      </c>
      <c r="P575" s="160" t="str">
        <f>IFERROR(VLOOKUP($E575,'Calc 1 - Scaling (Ins,Bank)'!$A:$W,13+IF(O575="Revenue",1,IF(O575="Carrying Value",2,0)),FALSE),"N/A")</f>
        <v>N/A</v>
      </c>
      <c r="Q575" s="161" t="str">
        <f t="shared" si="84"/>
        <v>N/A</v>
      </c>
      <c r="R575" s="162" t="str">
        <f t="shared" si="85"/>
        <v>N/A</v>
      </c>
      <c r="S575" s="156" t="e">
        <f>VLOOKUP($E575,'Calc 1 - Scaling (Ins,Bank)'!$A:$W,16,FALSE)</f>
        <v>#N/A</v>
      </c>
      <c r="T575" s="160" t="str">
        <f>IFERROR(VLOOKUP($E575,'Calc 1 - Scaling (Ins,Bank)'!$A:$W,17+IF(S575="Revenue",1,IF(S575="Carrying Value",2,0)),FALSE),"N/A")</f>
        <v>N/A</v>
      </c>
      <c r="U575" s="161" t="str">
        <f t="shared" si="86"/>
        <v>N/A</v>
      </c>
      <c r="V575" s="162" t="str">
        <f t="shared" si="87"/>
        <v>N/A</v>
      </c>
      <c r="W575" s="156" t="e">
        <f>VLOOKUP($E575,'Calc 1 - Scaling (Ins,Bank)'!$A:$W,20,FALSE)</f>
        <v>#N/A</v>
      </c>
      <c r="X575" s="160" t="str">
        <f>IFERROR(VLOOKUP($E575,'Calc 1 - Scaling (Ins,Bank)'!$A:$W,21+IF(W575="Revenue",1,IF(W575="Carrying Value",2,0)),FALSE),"N/A")</f>
        <v>N/A</v>
      </c>
      <c r="Y575" s="161" t="str">
        <f t="shared" si="88"/>
        <v>N/A</v>
      </c>
      <c r="Z575" s="162" t="str">
        <f t="shared" si="89"/>
        <v>N/A</v>
      </c>
      <c r="AP575" s="3"/>
    </row>
    <row r="576" spans="1:42" x14ac:dyDescent="0.2">
      <c r="A576" s="68">
        <f t="shared" si="81"/>
        <v>519</v>
      </c>
      <c r="B576" s="154">
        <f>'Input 2 - Inventory'!C526</f>
        <v>0</v>
      </c>
      <c r="C576" s="155">
        <f>'Input 2 - Inventory'!E526</f>
        <v>0</v>
      </c>
      <c r="D576" s="155" t="str">
        <f>IF(OR(LEFT(E576,5)= "Asset",LEFT(E576,5)="Other"),"N/A",'Input 1 - Schedule 1'!B528 &amp; " (Ins/Bank)")</f>
        <v xml:space="preserve"> (Ins/Bank)</v>
      </c>
      <c r="E576" s="156">
        <f>'Input 2 - Inventory'!F526</f>
        <v>0</v>
      </c>
      <c r="F576" s="157">
        <f>'Input 1 - Schedule 1'!AH528</f>
        <v>0</v>
      </c>
      <c r="G576" s="157">
        <f>'Input 2 - Inventory'!R526</f>
        <v>0</v>
      </c>
      <c r="H576" s="157">
        <f>'Input 2 - Inventory'!AG526</f>
        <v>0</v>
      </c>
      <c r="I576" s="158">
        <f>'Input 2 - Inventory'!L526</f>
        <v>0</v>
      </c>
      <c r="J576" s="159">
        <f>'Input 2 - Inventory'!AA526</f>
        <v>0</v>
      </c>
      <c r="K576" s="156" t="e">
        <f>VLOOKUP($E576,'Calc 1 - Scaling (Ins,Bank)'!$A:$W,8,FALSE)</f>
        <v>#N/A</v>
      </c>
      <c r="L576" s="160" t="str">
        <f>IFERROR(VLOOKUP($E576,'Calc 1 - Scaling (Ins,Bank)'!$A:$W,9+IF($K576="Revenue",1,IF(K576="Carrying Value",2,0)),FALSE),"N/A")</f>
        <v>N/A</v>
      </c>
      <c r="M576" s="161" t="str">
        <f t="shared" si="82"/>
        <v>N/A</v>
      </c>
      <c r="N576" s="162" t="str">
        <f t="shared" si="83"/>
        <v>N/A</v>
      </c>
      <c r="O576" s="156" t="e">
        <f>VLOOKUP($E576,'Calc 1 - Scaling (Ins,Bank)'!$A:$W,12,FALSE)</f>
        <v>#N/A</v>
      </c>
      <c r="P576" s="160" t="str">
        <f>IFERROR(VLOOKUP($E576,'Calc 1 - Scaling (Ins,Bank)'!$A:$W,13+IF(O576="Revenue",1,IF(O576="Carrying Value",2,0)),FALSE),"N/A")</f>
        <v>N/A</v>
      </c>
      <c r="Q576" s="161" t="str">
        <f t="shared" si="84"/>
        <v>N/A</v>
      </c>
      <c r="R576" s="162" t="str">
        <f t="shared" si="85"/>
        <v>N/A</v>
      </c>
      <c r="S576" s="156" t="e">
        <f>VLOOKUP($E576,'Calc 1 - Scaling (Ins,Bank)'!$A:$W,16,FALSE)</f>
        <v>#N/A</v>
      </c>
      <c r="T576" s="160" t="str">
        <f>IFERROR(VLOOKUP($E576,'Calc 1 - Scaling (Ins,Bank)'!$A:$W,17+IF(S576="Revenue",1,IF(S576="Carrying Value",2,0)),FALSE),"N/A")</f>
        <v>N/A</v>
      </c>
      <c r="U576" s="161" t="str">
        <f t="shared" si="86"/>
        <v>N/A</v>
      </c>
      <c r="V576" s="162" t="str">
        <f t="shared" si="87"/>
        <v>N/A</v>
      </c>
      <c r="W576" s="156" t="e">
        <f>VLOOKUP($E576,'Calc 1 - Scaling (Ins,Bank)'!$A:$W,20,FALSE)</f>
        <v>#N/A</v>
      </c>
      <c r="X576" s="160" t="str">
        <f>IFERROR(VLOOKUP($E576,'Calc 1 - Scaling (Ins,Bank)'!$A:$W,21+IF(W576="Revenue",1,IF(W576="Carrying Value",2,0)),FALSE),"N/A")</f>
        <v>N/A</v>
      </c>
      <c r="Y576" s="161" t="str">
        <f t="shared" si="88"/>
        <v>N/A</v>
      </c>
      <c r="Z576" s="162" t="str">
        <f t="shared" si="89"/>
        <v>N/A</v>
      </c>
      <c r="AP576" s="3"/>
    </row>
    <row r="577" spans="1:42" x14ac:dyDescent="0.2">
      <c r="A577" s="68">
        <f t="shared" si="81"/>
        <v>520</v>
      </c>
      <c r="B577" s="154">
        <f>'Input 2 - Inventory'!C527</f>
        <v>0</v>
      </c>
      <c r="C577" s="155">
        <f>'Input 2 - Inventory'!E527</f>
        <v>0</v>
      </c>
      <c r="D577" s="155" t="str">
        <f>IF(OR(LEFT(E577,5)= "Asset",LEFT(E577,5)="Other"),"N/A",'Input 1 - Schedule 1'!B529 &amp; " (Ins/Bank)")</f>
        <v xml:space="preserve"> (Ins/Bank)</v>
      </c>
      <c r="E577" s="156">
        <f>'Input 2 - Inventory'!F527</f>
        <v>0</v>
      </c>
      <c r="F577" s="157">
        <f>'Input 1 - Schedule 1'!AH529</f>
        <v>0</v>
      </c>
      <c r="G577" s="157">
        <f>'Input 2 - Inventory'!R527</f>
        <v>0</v>
      </c>
      <c r="H577" s="157">
        <f>'Input 2 - Inventory'!AG527</f>
        <v>0</v>
      </c>
      <c r="I577" s="158">
        <f>'Input 2 - Inventory'!L527</f>
        <v>0</v>
      </c>
      <c r="J577" s="159">
        <f>'Input 2 - Inventory'!AA527</f>
        <v>0</v>
      </c>
      <c r="K577" s="156" t="e">
        <f>VLOOKUP($E577,'Calc 1 - Scaling (Ins,Bank)'!$A:$W,8,FALSE)</f>
        <v>#N/A</v>
      </c>
      <c r="L577" s="160" t="str">
        <f>IFERROR(VLOOKUP($E577,'Calc 1 - Scaling (Ins,Bank)'!$A:$W,9+IF($K577="Revenue",1,IF(K577="Carrying Value",2,0)),FALSE),"N/A")</f>
        <v>N/A</v>
      </c>
      <c r="M577" s="161" t="str">
        <f t="shared" si="82"/>
        <v>N/A</v>
      </c>
      <c r="N577" s="162" t="str">
        <f t="shared" si="83"/>
        <v>N/A</v>
      </c>
      <c r="O577" s="156" t="e">
        <f>VLOOKUP($E577,'Calc 1 - Scaling (Ins,Bank)'!$A:$W,12,FALSE)</f>
        <v>#N/A</v>
      </c>
      <c r="P577" s="160" t="str">
        <f>IFERROR(VLOOKUP($E577,'Calc 1 - Scaling (Ins,Bank)'!$A:$W,13+IF(O577="Revenue",1,IF(O577="Carrying Value",2,0)),FALSE),"N/A")</f>
        <v>N/A</v>
      </c>
      <c r="Q577" s="161" t="str">
        <f t="shared" si="84"/>
        <v>N/A</v>
      </c>
      <c r="R577" s="162" t="str">
        <f t="shared" si="85"/>
        <v>N/A</v>
      </c>
      <c r="S577" s="156" t="e">
        <f>VLOOKUP($E577,'Calc 1 - Scaling (Ins,Bank)'!$A:$W,16,FALSE)</f>
        <v>#N/A</v>
      </c>
      <c r="T577" s="160" t="str">
        <f>IFERROR(VLOOKUP($E577,'Calc 1 - Scaling (Ins,Bank)'!$A:$W,17+IF(S577="Revenue",1,IF(S577="Carrying Value",2,0)),FALSE),"N/A")</f>
        <v>N/A</v>
      </c>
      <c r="U577" s="161" t="str">
        <f t="shared" si="86"/>
        <v>N/A</v>
      </c>
      <c r="V577" s="162" t="str">
        <f t="shared" si="87"/>
        <v>N/A</v>
      </c>
      <c r="W577" s="156" t="e">
        <f>VLOOKUP($E577,'Calc 1 - Scaling (Ins,Bank)'!$A:$W,20,FALSE)</f>
        <v>#N/A</v>
      </c>
      <c r="X577" s="160" t="str">
        <f>IFERROR(VLOOKUP($E577,'Calc 1 - Scaling (Ins,Bank)'!$A:$W,21+IF(W577="Revenue",1,IF(W577="Carrying Value",2,0)),FALSE),"N/A")</f>
        <v>N/A</v>
      </c>
      <c r="Y577" s="161" t="str">
        <f t="shared" si="88"/>
        <v>N/A</v>
      </c>
      <c r="Z577" s="162" t="str">
        <f t="shared" si="89"/>
        <v>N/A</v>
      </c>
      <c r="AP577" s="3"/>
    </row>
    <row r="578" spans="1:42" x14ac:dyDescent="0.2">
      <c r="A578" s="68">
        <f t="shared" si="81"/>
        <v>521</v>
      </c>
      <c r="B578" s="154">
        <f>'Input 2 - Inventory'!C528</f>
        <v>0</v>
      </c>
      <c r="C578" s="155">
        <f>'Input 2 - Inventory'!E528</f>
        <v>0</v>
      </c>
      <c r="D578" s="155" t="str">
        <f>IF(OR(LEFT(E578,5)= "Asset",LEFT(E578,5)="Other"),"N/A",'Input 1 - Schedule 1'!B530 &amp; " (Ins/Bank)")</f>
        <v xml:space="preserve"> (Ins/Bank)</v>
      </c>
      <c r="E578" s="156">
        <f>'Input 2 - Inventory'!F528</f>
        <v>0</v>
      </c>
      <c r="F578" s="157">
        <f>'Input 1 - Schedule 1'!AH530</f>
        <v>0</v>
      </c>
      <c r="G578" s="157">
        <f>'Input 2 - Inventory'!R528</f>
        <v>0</v>
      </c>
      <c r="H578" s="157">
        <f>'Input 2 - Inventory'!AG528</f>
        <v>0</v>
      </c>
      <c r="I578" s="158">
        <f>'Input 2 - Inventory'!L528</f>
        <v>0</v>
      </c>
      <c r="J578" s="159">
        <f>'Input 2 - Inventory'!AA528</f>
        <v>0</v>
      </c>
      <c r="K578" s="156" t="e">
        <f>VLOOKUP($E578,'Calc 1 - Scaling (Ins,Bank)'!$A:$W,8,FALSE)</f>
        <v>#N/A</v>
      </c>
      <c r="L578" s="160" t="str">
        <f>IFERROR(VLOOKUP($E578,'Calc 1 - Scaling (Ins,Bank)'!$A:$W,9+IF($K578="Revenue",1,IF(K578="Carrying Value",2,0)),FALSE),"N/A")</f>
        <v>N/A</v>
      </c>
      <c r="M578" s="161" t="str">
        <f t="shared" si="82"/>
        <v>N/A</v>
      </c>
      <c r="N578" s="162" t="str">
        <f t="shared" si="83"/>
        <v>N/A</v>
      </c>
      <c r="O578" s="156" t="e">
        <f>VLOOKUP($E578,'Calc 1 - Scaling (Ins,Bank)'!$A:$W,12,FALSE)</f>
        <v>#N/A</v>
      </c>
      <c r="P578" s="160" t="str">
        <f>IFERROR(VLOOKUP($E578,'Calc 1 - Scaling (Ins,Bank)'!$A:$W,13+IF(O578="Revenue",1,IF(O578="Carrying Value",2,0)),FALSE),"N/A")</f>
        <v>N/A</v>
      </c>
      <c r="Q578" s="161" t="str">
        <f t="shared" si="84"/>
        <v>N/A</v>
      </c>
      <c r="R578" s="162" t="str">
        <f t="shared" si="85"/>
        <v>N/A</v>
      </c>
      <c r="S578" s="156" t="e">
        <f>VLOOKUP($E578,'Calc 1 - Scaling (Ins,Bank)'!$A:$W,16,FALSE)</f>
        <v>#N/A</v>
      </c>
      <c r="T578" s="160" t="str">
        <f>IFERROR(VLOOKUP($E578,'Calc 1 - Scaling (Ins,Bank)'!$A:$W,17+IF(S578="Revenue",1,IF(S578="Carrying Value",2,0)),FALSE),"N/A")</f>
        <v>N/A</v>
      </c>
      <c r="U578" s="161" t="str">
        <f t="shared" si="86"/>
        <v>N/A</v>
      </c>
      <c r="V578" s="162" t="str">
        <f t="shared" si="87"/>
        <v>N/A</v>
      </c>
      <c r="W578" s="156" t="e">
        <f>VLOOKUP($E578,'Calc 1 - Scaling (Ins,Bank)'!$A:$W,20,FALSE)</f>
        <v>#N/A</v>
      </c>
      <c r="X578" s="160" t="str">
        <f>IFERROR(VLOOKUP($E578,'Calc 1 - Scaling (Ins,Bank)'!$A:$W,21+IF(W578="Revenue",1,IF(W578="Carrying Value",2,0)),FALSE),"N/A")</f>
        <v>N/A</v>
      </c>
      <c r="Y578" s="161" t="str">
        <f t="shared" si="88"/>
        <v>N/A</v>
      </c>
      <c r="Z578" s="162" t="str">
        <f t="shared" si="89"/>
        <v>N/A</v>
      </c>
      <c r="AP578" s="3"/>
    </row>
    <row r="579" spans="1:42" x14ac:dyDescent="0.2">
      <c r="A579" s="68">
        <f t="shared" si="81"/>
        <v>522</v>
      </c>
      <c r="B579" s="154">
        <f>'Input 2 - Inventory'!C529</f>
        <v>0</v>
      </c>
      <c r="C579" s="155">
        <f>'Input 2 - Inventory'!E529</f>
        <v>0</v>
      </c>
      <c r="D579" s="155" t="str">
        <f>IF(OR(LEFT(E579,5)= "Asset",LEFT(E579,5)="Other"),"N/A",'Input 1 - Schedule 1'!B531 &amp; " (Ins/Bank)")</f>
        <v xml:space="preserve"> (Ins/Bank)</v>
      </c>
      <c r="E579" s="156">
        <f>'Input 2 - Inventory'!F529</f>
        <v>0</v>
      </c>
      <c r="F579" s="157">
        <f>'Input 1 - Schedule 1'!AH531</f>
        <v>0</v>
      </c>
      <c r="G579" s="157">
        <f>'Input 2 - Inventory'!R529</f>
        <v>0</v>
      </c>
      <c r="H579" s="157">
        <f>'Input 2 - Inventory'!AG529</f>
        <v>0</v>
      </c>
      <c r="I579" s="158">
        <f>'Input 2 - Inventory'!L529</f>
        <v>0</v>
      </c>
      <c r="J579" s="159">
        <f>'Input 2 - Inventory'!AA529</f>
        <v>0</v>
      </c>
      <c r="K579" s="156" t="e">
        <f>VLOOKUP($E579,'Calc 1 - Scaling (Ins,Bank)'!$A:$W,8,FALSE)</f>
        <v>#N/A</v>
      </c>
      <c r="L579" s="160" t="str">
        <f>IFERROR(VLOOKUP($E579,'Calc 1 - Scaling (Ins,Bank)'!$A:$W,9+IF($K579="Revenue",1,IF(K579="Carrying Value",2,0)),FALSE),"N/A")</f>
        <v>N/A</v>
      </c>
      <c r="M579" s="161" t="str">
        <f t="shared" si="82"/>
        <v>N/A</v>
      </c>
      <c r="N579" s="162" t="str">
        <f t="shared" si="83"/>
        <v>N/A</v>
      </c>
      <c r="O579" s="156" t="e">
        <f>VLOOKUP($E579,'Calc 1 - Scaling (Ins,Bank)'!$A:$W,12,FALSE)</f>
        <v>#N/A</v>
      </c>
      <c r="P579" s="160" t="str">
        <f>IFERROR(VLOOKUP($E579,'Calc 1 - Scaling (Ins,Bank)'!$A:$W,13+IF(O579="Revenue",1,IF(O579="Carrying Value",2,0)),FALSE),"N/A")</f>
        <v>N/A</v>
      </c>
      <c r="Q579" s="161" t="str">
        <f t="shared" si="84"/>
        <v>N/A</v>
      </c>
      <c r="R579" s="162" t="str">
        <f t="shared" si="85"/>
        <v>N/A</v>
      </c>
      <c r="S579" s="156" t="e">
        <f>VLOOKUP($E579,'Calc 1 - Scaling (Ins,Bank)'!$A:$W,16,FALSE)</f>
        <v>#N/A</v>
      </c>
      <c r="T579" s="160" t="str">
        <f>IFERROR(VLOOKUP($E579,'Calc 1 - Scaling (Ins,Bank)'!$A:$W,17+IF(S579="Revenue",1,IF(S579="Carrying Value",2,0)),FALSE),"N/A")</f>
        <v>N/A</v>
      </c>
      <c r="U579" s="161" t="str">
        <f t="shared" si="86"/>
        <v>N/A</v>
      </c>
      <c r="V579" s="162" t="str">
        <f t="shared" si="87"/>
        <v>N/A</v>
      </c>
      <c r="W579" s="156" t="e">
        <f>VLOOKUP($E579,'Calc 1 - Scaling (Ins,Bank)'!$A:$W,20,FALSE)</f>
        <v>#N/A</v>
      </c>
      <c r="X579" s="160" t="str">
        <f>IFERROR(VLOOKUP($E579,'Calc 1 - Scaling (Ins,Bank)'!$A:$W,21+IF(W579="Revenue",1,IF(W579="Carrying Value",2,0)),FALSE),"N/A")</f>
        <v>N/A</v>
      </c>
      <c r="Y579" s="161" t="str">
        <f t="shared" si="88"/>
        <v>N/A</v>
      </c>
      <c r="Z579" s="162" t="str">
        <f t="shared" si="89"/>
        <v>N/A</v>
      </c>
      <c r="AP579" s="3"/>
    </row>
    <row r="580" spans="1:42" x14ac:dyDescent="0.2">
      <c r="A580" s="68">
        <f t="shared" si="81"/>
        <v>523</v>
      </c>
      <c r="B580" s="154">
        <f>'Input 2 - Inventory'!C530</f>
        <v>0</v>
      </c>
      <c r="C580" s="155">
        <f>'Input 2 - Inventory'!E530</f>
        <v>0</v>
      </c>
      <c r="D580" s="155" t="str">
        <f>IF(OR(LEFT(E580,5)= "Asset",LEFT(E580,5)="Other"),"N/A",'Input 1 - Schedule 1'!B532 &amp; " (Ins/Bank)")</f>
        <v xml:space="preserve"> (Ins/Bank)</v>
      </c>
      <c r="E580" s="156">
        <f>'Input 2 - Inventory'!F530</f>
        <v>0</v>
      </c>
      <c r="F580" s="157">
        <f>'Input 1 - Schedule 1'!AH532</f>
        <v>0</v>
      </c>
      <c r="G580" s="157">
        <f>'Input 2 - Inventory'!R530</f>
        <v>0</v>
      </c>
      <c r="H580" s="157">
        <f>'Input 2 - Inventory'!AG530</f>
        <v>0</v>
      </c>
      <c r="I580" s="158">
        <f>'Input 2 - Inventory'!L530</f>
        <v>0</v>
      </c>
      <c r="J580" s="159">
        <f>'Input 2 - Inventory'!AA530</f>
        <v>0</v>
      </c>
      <c r="K580" s="156" t="e">
        <f>VLOOKUP($E580,'Calc 1 - Scaling (Ins,Bank)'!$A:$W,8,FALSE)</f>
        <v>#N/A</v>
      </c>
      <c r="L580" s="160" t="str">
        <f>IFERROR(VLOOKUP($E580,'Calc 1 - Scaling (Ins,Bank)'!$A:$W,9+IF($K580="Revenue",1,IF(K580="Carrying Value",2,0)),FALSE),"N/A")</f>
        <v>N/A</v>
      </c>
      <c r="M580" s="161" t="str">
        <f t="shared" si="82"/>
        <v>N/A</v>
      </c>
      <c r="N580" s="162" t="str">
        <f t="shared" si="83"/>
        <v>N/A</v>
      </c>
      <c r="O580" s="156" t="e">
        <f>VLOOKUP($E580,'Calc 1 - Scaling (Ins,Bank)'!$A:$W,12,FALSE)</f>
        <v>#N/A</v>
      </c>
      <c r="P580" s="160" t="str">
        <f>IFERROR(VLOOKUP($E580,'Calc 1 - Scaling (Ins,Bank)'!$A:$W,13+IF(O580="Revenue",1,IF(O580="Carrying Value",2,0)),FALSE),"N/A")</f>
        <v>N/A</v>
      </c>
      <c r="Q580" s="161" t="str">
        <f t="shared" si="84"/>
        <v>N/A</v>
      </c>
      <c r="R580" s="162" t="str">
        <f t="shared" si="85"/>
        <v>N/A</v>
      </c>
      <c r="S580" s="156" t="e">
        <f>VLOOKUP($E580,'Calc 1 - Scaling (Ins,Bank)'!$A:$W,16,FALSE)</f>
        <v>#N/A</v>
      </c>
      <c r="T580" s="160" t="str">
        <f>IFERROR(VLOOKUP($E580,'Calc 1 - Scaling (Ins,Bank)'!$A:$W,17+IF(S580="Revenue",1,IF(S580="Carrying Value",2,0)),FALSE),"N/A")</f>
        <v>N/A</v>
      </c>
      <c r="U580" s="161" t="str">
        <f t="shared" si="86"/>
        <v>N/A</v>
      </c>
      <c r="V580" s="162" t="str">
        <f t="shared" si="87"/>
        <v>N/A</v>
      </c>
      <c r="W580" s="156" t="e">
        <f>VLOOKUP($E580,'Calc 1 - Scaling (Ins,Bank)'!$A:$W,20,FALSE)</f>
        <v>#N/A</v>
      </c>
      <c r="X580" s="160" t="str">
        <f>IFERROR(VLOOKUP($E580,'Calc 1 - Scaling (Ins,Bank)'!$A:$W,21+IF(W580="Revenue",1,IF(W580="Carrying Value",2,0)),FALSE),"N/A")</f>
        <v>N/A</v>
      </c>
      <c r="Y580" s="161" t="str">
        <f t="shared" si="88"/>
        <v>N/A</v>
      </c>
      <c r="Z580" s="162" t="str">
        <f t="shared" si="89"/>
        <v>N/A</v>
      </c>
      <c r="AP580" s="3"/>
    </row>
    <row r="581" spans="1:42" x14ac:dyDescent="0.2">
      <c r="A581" s="68">
        <f t="shared" si="81"/>
        <v>524</v>
      </c>
      <c r="B581" s="154">
        <f>'Input 2 - Inventory'!C531</f>
        <v>0</v>
      </c>
      <c r="C581" s="155">
        <f>'Input 2 - Inventory'!E531</f>
        <v>0</v>
      </c>
      <c r="D581" s="155" t="str">
        <f>IF(OR(LEFT(E581,5)= "Asset",LEFT(E581,5)="Other"),"N/A",'Input 1 - Schedule 1'!B533 &amp; " (Ins/Bank)")</f>
        <v xml:space="preserve"> (Ins/Bank)</v>
      </c>
      <c r="E581" s="156">
        <f>'Input 2 - Inventory'!F531</f>
        <v>0</v>
      </c>
      <c r="F581" s="157">
        <f>'Input 1 - Schedule 1'!AH533</f>
        <v>0</v>
      </c>
      <c r="G581" s="157">
        <f>'Input 2 - Inventory'!R531</f>
        <v>0</v>
      </c>
      <c r="H581" s="157">
        <f>'Input 2 - Inventory'!AG531</f>
        <v>0</v>
      </c>
      <c r="I581" s="158">
        <f>'Input 2 - Inventory'!L531</f>
        <v>0</v>
      </c>
      <c r="J581" s="159">
        <f>'Input 2 - Inventory'!AA531</f>
        <v>0</v>
      </c>
      <c r="K581" s="156" t="e">
        <f>VLOOKUP($E581,'Calc 1 - Scaling (Ins,Bank)'!$A:$W,8,FALSE)</f>
        <v>#N/A</v>
      </c>
      <c r="L581" s="160" t="str">
        <f>IFERROR(VLOOKUP($E581,'Calc 1 - Scaling (Ins,Bank)'!$A:$W,9+IF($K581="Revenue",1,IF(K581="Carrying Value",2,0)),FALSE),"N/A")</f>
        <v>N/A</v>
      </c>
      <c r="M581" s="161" t="str">
        <f t="shared" si="82"/>
        <v>N/A</v>
      </c>
      <c r="N581" s="162" t="str">
        <f t="shared" si="83"/>
        <v>N/A</v>
      </c>
      <c r="O581" s="156" t="e">
        <f>VLOOKUP($E581,'Calc 1 - Scaling (Ins,Bank)'!$A:$W,12,FALSE)</f>
        <v>#N/A</v>
      </c>
      <c r="P581" s="160" t="str">
        <f>IFERROR(VLOOKUP($E581,'Calc 1 - Scaling (Ins,Bank)'!$A:$W,13+IF(O581="Revenue",1,IF(O581="Carrying Value",2,0)),FALSE),"N/A")</f>
        <v>N/A</v>
      </c>
      <c r="Q581" s="161" t="str">
        <f t="shared" si="84"/>
        <v>N/A</v>
      </c>
      <c r="R581" s="162" t="str">
        <f t="shared" si="85"/>
        <v>N/A</v>
      </c>
      <c r="S581" s="156" t="e">
        <f>VLOOKUP($E581,'Calc 1 - Scaling (Ins,Bank)'!$A:$W,16,FALSE)</f>
        <v>#N/A</v>
      </c>
      <c r="T581" s="160" t="str">
        <f>IFERROR(VLOOKUP($E581,'Calc 1 - Scaling (Ins,Bank)'!$A:$W,17+IF(S581="Revenue",1,IF(S581="Carrying Value",2,0)),FALSE),"N/A")</f>
        <v>N/A</v>
      </c>
      <c r="U581" s="161" t="str">
        <f t="shared" si="86"/>
        <v>N/A</v>
      </c>
      <c r="V581" s="162" t="str">
        <f t="shared" si="87"/>
        <v>N/A</v>
      </c>
      <c r="W581" s="156" t="e">
        <f>VLOOKUP($E581,'Calc 1 - Scaling (Ins,Bank)'!$A:$W,20,FALSE)</f>
        <v>#N/A</v>
      </c>
      <c r="X581" s="160" t="str">
        <f>IFERROR(VLOOKUP($E581,'Calc 1 - Scaling (Ins,Bank)'!$A:$W,21+IF(W581="Revenue",1,IF(W581="Carrying Value",2,0)),FALSE),"N/A")</f>
        <v>N/A</v>
      </c>
      <c r="Y581" s="161" t="str">
        <f t="shared" si="88"/>
        <v>N/A</v>
      </c>
      <c r="Z581" s="162" t="str">
        <f t="shared" si="89"/>
        <v>N/A</v>
      </c>
      <c r="AP581" s="3"/>
    </row>
    <row r="582" spans="1:42" x14ac:dyDescent="0.2">
      <c r="A582" s="68">
        <f t="shared" si="81"/>
        <v>525</v>
      </c>
      <c r="B582" s="154">
        <f>'Input 2 - Inventory'!C532</f>
        <v>0</v>
      </c>
      <c r="C582" s="155">
        <f>'Input 2 - Inventory'!E532</f>
        <v>0</v>
      </c>
      <c r="D582" s="155" t="str">
        <f>IF(OR(LEFT(E582,5)= "Asset",LEFT(E582,5)="Other"),"N/A",'Input 1 - Schedule 1'!B534 &amp; " (Ins/Bank)")</f>
        <v xml:space="preserve"> (Ins/Bank)</v>
      </c>
      <c r="E582" s="156">
        <f>'Input 2 - Inventory'!F532</f>
        <v>0</v>
      </c>
      <c r="F582" s="157">
        <f>'Input 1 - Schedule 1'!AH534</f>
        <v>0</v>
      </c>
      <c r="G582" s="157">
        <f>'Input 2 - Inventory'!R532</f>
        <v>0</v>
      </c>
      <c r="H582" s="157">
        <f>'Input 2 - Inventory'!AG532</f>
        <v>0</v>
      </c>
      <c r="I582" s="158">
        <f>'Input 2 - Inventory'!L532</f>
        <v>0</v>
      </c>
      <c r="J582" s="159">
        <f>'Input 2 - Inventory'!AA532</f>
        <v>0</v>
      </c>
      <c r="K582" s="156" t="e">
        <f>VLOOKUP($E582,'Calc 1 - Scaling (Ins,Bank)'!$A:$W,8,FALSE)</f>
        <v>#N/A</v>
      </c>
      <c r="L582" s="160" t="str">
        <f>IFERROR(VLOOKUP($E582,'Calc 1 - Scaling (Ins,Bank)'!$A:$W,9+IF($K582="Revenue",1,IF(K582="Carrying Value",2,0)),FALSE),"N/A")</f>
        <v>N/A</v>
      </c>
      <c r="M582" s="161" t="str">
        <f t="shared" si="82"/>
        <v>N/A</v>
      </c>
      <c r="N582" s="162" t="str">
        <f t="shared" si="83"/>
        <v>N/A</v>
      </c>
      <c r="O582" s="156" t="e">
        <f>VLOOKUP($E582,'Calc 1 - Scaling (Ins,Bank)'!$A:$W,12,FALSE)</f>
        <v>#N/A</v>
      </c>
      <c r="P582" s="160" t="str">
        <f>IFERROR(VLOOKUP($E582,'Calc 1 - Scaling (Ins,Bank)'!$A:$W,13+IF(O582="Revenue",1,IF(O582="Carrying Value",2,0)),FALSE),"N/A")</f>
        <v>N/A</v>
      </c>
      <c r="Q582" s="161" t="str">
        <f t="shared" si="84"/>
        <v>N/A</v>
      </c>
      <c r="R582" s="162" t="str">
        <f t="shared" si="85"/>
        <v>N/A</v>
      </c>
      <c r="S582" s="156" t="e">
        <f>VLOOKUP($E582,'Calc 1 - Scaling (Ins,Bank)'!$A:$W,16,FALSE)</f>
        <v>#N/A</v>
      </c>
      <c r="T582" s="160" t="str">
        <f>IFERROR(VLOOKUP($E582,'Calc 1 - Scaling (Ins,Bank)'!$A:$W,17+IF(S582="Revenue",1,IF(S582="Carrying Value",2,0)),FALSE),"N/A")</f>
        <v>N/A</v>
      </c>
      <c r="U582" s="161" t="str">
        <f t="shared" si="86"/>
        <v>N/A</v>
      </c>
      <c r="V582" s="162" t="str">
        <f t="shared" si="87"/>
        <v>N/A</v>
      </c>
      <c r="W582" s="156" t="e">
        <f>VLOOKUP($E582,'Calc 1 - Scaling (Ins,Bank)'!$A:$W,20,FALSE)</f>
        <v>#N/A</v>
      </c>
      <c r="X582" s="160" t="str">
        <f>IFERROR(VLOOKUP($E582,'Calc 1 - Scaling (Ins,Bank)'!$A:$W,21+IF(W582="Revenue",1,IF(W582="Carrying Value",2,0)),FALSE),"N/A")</f>
        <v>N/A</v>
      </c>
      <c r="Y582" s="161" t="str">
        <f t="shared" si="88"/>
        <v>N/A</v>
      </c>
      <c r="Z582" s="162" t="str">
        <f t="shared" si="89"/>
        <v>N/A</v>
      </c>
      <c r="AP582" s="3"/>
    </row>
    <row r="583" spans="1:42" x14ac:dyDescent="0.2">
      <c r="A583" s="68">
        <f t="shared" si="81"/>
        <v>526</v>
      </c>
      <c r="B583" s="154">
        <f>'Input 2 - Inventory'!C533</f>
        <v>0</v>
      </c>
      <c r="C583" s="155">
        <f>'Input 2 - Inventory'!E533</f>
        <v>0</v>
      </c>
      <c r="D583" s="155" t="str">
        <f>IF(OR(LEFT(E583,5)= "Asset",LEFT(E583,5)="Other"),"N/A",'Input 1 - Schedule 1'!B535 &amp; " (Ins/Bank)")</f>
        <v xml:space="preserve"> (Ins/Bank)</v>
      </c>
      <c r="E583" s="156">
        <f>'Input 2 - Inventory'!F533</f>
        <v>0</v>
      </c>
      <c r="F583" s="157">
        <f>'Input 1 - Schedule 1'!AH535</f>
        <v>0</v>
      </c>
      <c r="G583" s="157">
        <f>'Input 2 - Inventory'!R533</f>
        <v>0</v>
      </c>
      <c r="H583" s="157">
        <f>'Input 2 - Inventory'!AG533</f>
        <v>0</v>
      </c>
      <c r="I583" s="158">
        <f>'Input 2 - Inventory'!L533</f>
        <v>0</v>
      </c>
      <c r="J583" s="159">
        <f>'Input 2 - Inventory'!AA533</f>
        <v>0</v>
      </c>
      <c r="K583" s="156" t="e">
        <f>VLOOKUP($E583,'Calc 1 - Scaling (Ins,Bank)'!$A:$W,8,FALSE)</f>
        <v>#N/A</v>
      </c>
      <c r="L583" s="160" t="str">
        <f>IFERROR(VLOOKUP($E583,'Calc 1 - Scaling (Ins,Bank)'!$A:$W,9+IF($K583="Revenue",1,IF(K583="Carrying Value",2,0)),FALSE),"N/A")</f>
        <v>N/A</v>
      </c>
      <c r="M583" s="161" t="str">
        <f t="shared" si="82"/>
        <v>N/A</v>
      </c>
      <c r="N583" s="162" t="str">
        <f t="shared" si="83"/>
        <v>N/A</v>
      </c>
      <c r="O583" s="156" t="e">
        <f>VLOOKUP($E583,'Calc 1 - Scaling (Ins,Bank)'!$A:$W,12,FALSE)</f>
        <v>#N/A</v>
      </c>
      <c r="P583" s="160" t="str">
        <f>IFERROR(VLOOKUP($E583,'Calc 1 - Scaling (Ins,Bank)'!$A:$W,13+IF(O583="Revenue",1,IF(O583="Carrying Value",2,0)),FALSE),"N/A")</f>
        <v>N/A</v>
      </c>
      <c r="Q583" s="161" t="str">
        <f t="shared" si="84"/>
        <v>N/A</v>
      </c>
      <c r="R583" s="162" t="str">
        <f t="shared" si="85"/>
        <v>N/A</v>
      </c>
      <c r="S583" s="156" t="e">
        <f>VLOOKUP($E583,'Calc 1 - Scaling (Ins,Bank)'!$A:$W,16,FALSE)</f>
        <v>#N/A</v>
      </c>
      <c r="T583" s="160" t="str">
        <f>IFERROR(VLOOKUP($E583,'Calc 1 - Scaling (Ins,Bank)'!$A:$W,17+IF(S583="Revenue",1,IF(S583="Carrying Value",2,0)),FALSE),"N/A")</f>
        <v>N/A</v>
      </c>
      <c r="U583" s="161" t="str">
        <f t="shared" si="86"/>
        <v>N/A</v>
      </c>
      <c r="V583" s="162" t="str">
        <f t="shared" si="87"/>
        <v>N/A</v>
      </c>
      <c r="W583" s="156" t="e">
        <f>VLOOKUP($E583,'Calc 1 - Scaling (Ins,Bank)'!$A:$W,20,FALSE)</f>
        <v>#N/A</v>
      </c>
      <c r="X583" s="160" t="str">
        <f>IFERROR(VLOOKUP($E583,'Calc 1 - Scaling (Ins,Bank)'!$A:$W,21+IF(W583="Revenue",1,IF(W583="Carrying Value",2,0)),FALSE),"N/A")</f>
        <v>N/A</v>
      </c>
      <c r="Y583" s="161" t="str">
        <f t="shared" si="88"/>
        <v>N/A</v>
      </c>
      <c r="Z583" s="162" t="str">
        <f t="shared" si="89"/>
        <v>N/A</v>
      </c>
      <c r="AP583" s="3"/>
    </row>
    <row r="584" spans="1:42" x14ac:dyDescent="0.2">
      <c r="A584" s="68">
        <f t="shared" si="81"/>
        <v>527</v>
      </c>
      <c r="B584" s="154">
        <f>'Input 2 - Inventory'!C534</f>
        <v>0</v>
      </c>
      <c r="C584" s="155">
        <f>'Input 2 - Inventory'!E534</f>
        <v>0</v>
      </c>
      <c r="D584" s="155" t="str">
        <f>IF(OR(LEFT(E584,5)= "Asset",LEFT(E584,5)="Other"),"N/A",'Input 1 - Schedule 1'!B536 &amp; " (Ins/Bank)")</f>
        <v xml:space="preserve"> (Ins/Bank)</v>
      </c>
      <c r="E584" s="156">
        <f>'Input 2 - Inventory'!F534</f>
        <v>0</v>
      </c>
      <c r="F584" s="157">
        <f>'Input 1 - Schedule 1'!AH536</f>
        <v>0</v>
      </c>
      <c r="G584" s="157">
        <f>'Input 2 - Inventory'!R534</f>
        <v>0</v>
      </c>
      <c r="H584" s="157">
        <f>'Input 2 - Inventory'!AG534</f>
        <v>0</v>
      </c>
      <c r="I584" s="158">
        <f>'Input 2 - Inventory'!L534</f>
        <v>0</v>
      </c>
      <c r="J584" s="159">
        <f>'Input 2 - Inventory'!AA534</f>
        <v>0</v>
      </c>
      <c r="K584" s="156" t="e">
        <f>VLOOKUP($E584,'Calc 1 - Scaling (Ins,Bank)'!$A:$W,8,FALSE)</f>
        <v>#N/A</v>
      </c>
      <c r="L584" s="160" t="str">
        <f>IFERROR(VLOOKUP($E584,'Calc 1 - Scaling (Ins,Bank)'!$A:$W,9+IF($K584="Revenue",1,IF(K584="Carrying Value",2,0)),FALSE),"N/A")</f>
        <v>N/A</v>
      </c>
      <c r="M584" s="161" t="str">
        <f t="shared" si="82"/>
        <v>N/A</v>
      </c>
      <c r="N584" s="162" t="str">
        <f t="shared" si="83"/>
        <v>N/A</v>
      </c>
      <c r="O584" s="156" t="e">
        <f>VLOOKUP($E584,'Calc 1 - Scaling (Ins,Bank)'!$A:$W,12,FALSE)</f>
        <v>#N/A</v>
      </c>
      <c r="P584" s="160" t="str">
        <f>IFERROR(VLOOKUP($E584,'Calc 1 - Scaling (Ins,Bank)'!$A:$W,13+IF(O584="Revenue",1,IF(O584="Carrying Value",2,0)),FALSE),"N/A")</f>
        <v>N/A</v>
      </c>
      <c r="Q584" s="161" t="str">
        <f t="shared" si="84"/>
        <v>N/A</v>
      </c>
      <c r="R584" s="162" t="str">
        <f t="shared" si="85"/>
        <v>N/A</v>
      </c>
      <c r="S584" s="156" t="e">
        <f>VLOOKUP($E584,'Calc 1 - Scaling (Ins,Bank)'!$A:$W,16,FALSE)</f>
        <v>#N/A</v>
      </c>
      <c r="T584" s="160" t="str">
        <f>IFERROR(VLOOKUP($E584,'Calc 1 - Scaling (Ins,Bank)'!$A:$W,17+IF(S584="Revenue",1,IF(S584="Carrying Value",2,0)),FALSE),"N/A")</f>
        <v>N/A</v>
      </c>
      <c r="U584" s="161" t="str">
        <f t="shared" si="86"/>
        <v>N/A</v>
      </c>
      <c r="V584" s="162" t="str">
        <f t="shared" si="87"/>
        <v>N/A</v>
      </c>
      <c r="W584" s="156" t="e">
        <f>VLOOKUP($E584,'Calc 1 - Scaling (Ins,Bank)'!$A:$W,20,FALSE)</f>
        <v>#N/A</v>
      </c>
      <c r="X584" s="160" t="str">
        <f>IFERROR(VLOOKUP($E584,'Calc 1 - Scaling (Ins,Bank)'!$A:$W,21+IF(W584="Revenue",1,IF(W584="Carrying Value",2,0)),FALSE),"N/A")</f>
        <v>N/A</v>
      </c>
      <c r="Y584" s="161" t="str">
        <f t="shared" si="88"/>
        <v>N/A</v>
      </c>
      <c r="Z584" s="162" t="str">
        <f t="shared" si="89"/>
        <v>N/A</v>
      </c>
      <c r="AP584" s="3"/>
    </row>
    <row r="585" spans="1:42" x14ac:dyDescent="0.2">
      <c r="A585" s="68">
        <f t="shared" si="81"/>
        <v>528</v>
      </c>
      <c r="B585" s="154">
        <f>'Input 2 - Inventory'!C535</f>
        <v>0</v>
      </c>
      <c r="C585" s="155">
        <f>'Input 2 - Inventory'!E535</f>
        <v>0</v>
      </c>
      <c r="D585" s="155" t="str">
        <f>IF(OR(LEFT(E585,5)= "Asset",LEFT(E585,5)="Other"),"N/A",'Input 1 - Schedule 1'!B537 &amp; " (Ins/Bank)")</f>
        <v xml:space="preserve"> (Ins/Bank)</v>
      </c>
      <c r="E585" s="156">
        <f>'Input 2 - Inventory'!F535</f>
        <v>0</v>
      </c>
      <c r="F585" s="157">
        <f>'Input 1 - Schedule 1'!AH537</f>
        <v>0</v>
      </c>
      <c r="G585" s="157">
        <f>'Input 2 - Inventory'!R535</f>
        <v>0</v>
      </c>
      <c r="H585" s="157">
        <f>'Input 2 - Inventory'!AG535</f>
        <v>0</v>
      </c>
      <c r="I585" s="158">
        <f>'Input 2 - Inventory'!L535</f>
        <v>0</v>
      </c>
      <c r="J585" s="159">
        <f>'Input 2 - Inventory'!AA535</f>
        <v>0</v>
      </c>
      <c r="K585" s="156" t="e">
        <f>VLOOKUP($E585,'Calc 1 - Scaling (Ins,Bank)'!$A:$W,8,FALSE)</f>
        <v>#N/A</v>
      </c>
      <c r="L585" s="160" t="str">
        <f>IFERROR(VLOOKUP($E585,'Calc 1 - Scaling (Ins,Bank)'!$A:$W,9+IF($K585="Revenue",1,IF(K585="Carrying Value",2,0)),FALSE),"N/A")</f>
        <v>N/A</v>
      </c>
      <c r="M585" s="161" t="str">
        <f t="shared" si="82"/>
        <v>N/A</v>
      </c>
      <c r="N585" s="162" t="str">
        <f t="shared" si="83"/>
        <v>N/A</v>
      </c>
      <c r="O585" s="156" t="e">
        <f>VLOOKUP($E585,'Calc 1 - Scaling (Ins,Bank)'!$A:$W,12,FALSE)</f>
        <v>#N/A</v>
      </c>
      <c r="P585" s="160" t="str">
        <f>IFERROR(VLOOKUP($E585,'Calc 1 - Scaling (Ins,Bank)'!$A:$W,13+IF(O585="Revenue",1,IF(O585="Carrying Value",2,0)),FALSE),"N/A")</f>
        <v>N/A</v>
      </c>
      <c r="Q585" s="161" t="str">
        <f t="shared" si="84"/>
        <v>N/A</v>
      </c>
      <c r="R585" s="162" t="str">
        <f t="shared" si="85"/>
        <v>N/A</v>
      </c>
      <c r="S585" s="156" t="e">
        <f>VLOOKUP($E585,'Calc 1 - Scaling (Ins,Bank)'!$A:$W,16,FALSE)</f>
        <v>#N/A</v>
      </c>
      <c r="T585" s="160" t="str">
        <f>IFERROR(VLOOKUP($E585,'Calc 1 - Scaling (Ins,Bank)'!$A:$W,17+IF(S585="Revenue",1,IF(S585="Carrying Value",2,0)),FALSE),"N/A")</f>
        <v>N/A</v>
      </c>
      <c r="U585" s="161" t="str">
        <f t="shared" si="86"/>
        <v>N/A</v>
      </c>
      <c r="V585" s="162" t="str">
        <f t="shared" si="87"/>
        <v>N/A</v>
      </c>
      <c r="W585" s="156" t="e">
        <f>VLOOKUP($E585,'Calc 1 - Scaling (Ins,Bank)'!$A:$W,20,FALSE)</f>
        <v>#N/A</v>
      </c>
      <c r="X585" s="160" t="str">
        <f>IFERROR(VLOOKUP($E585,'Calc 1 - Scaling (Ins,Bank)'!$A:$W,21+IF(W585="Revenue",1,IF(W585="Carrying Value",2,0)),FALSE),"N/A")</f>
        <v>N/A</v>
      </c>
      <c r="Y585" s="161" t="str">
        <f t="shared" si="88"/>
        <v>N/A</v>
      </c>
      <c r="Z585" s="162" t="str">
        <f t="shared" si="89"/>
        <v>N/A</v>
      </c>
      <c r="AP585" s="3"/>
    </row>
    <row r="586" spans="1:42" x14ac:dyDescent="0.2">
      <c r="A586" s="68">
        <f t="shared" si="81"/>
        <v>529</v>
      </c>
      <c r="B586" s="154">
        <f>'Input 2 - Inventory'!C536</f>
        <v>0</v>
      </c>
      <c r="C586" s="155">
        <f>'Input 2 - Inventory'!E536</f>
        <v>0</v>
      </c>
      <c r="D586" s="155" t="str">
        <f>IF(OR(LEFT(E586,5)= "Asset",LEFT(E586,5)="Other"),"N/A",'Input 1 - Schedule 1'!B538 &amp; " (Ins/Bank)")</f>
        <v xml:space="preserve"> (Ins/Bank)</v>
      </c>
      <c r="E586" s="156">
        <f>'Input 2 - Inventory'!F536</f>
        <v>0</v>
      </c>
      <c r="F586" s="157">
        <f>'Input 1 - Schedule 1'!AH538</f>
        <v>0</v>
      </c>
      <c r="G586" s="157">
        <f>'Input 2 - Inventory'!R536</f>
        <v>0</v>
      </c>
      <c r="H586" s="157">
        <f>'Input 2 - Inventory'!AG536</f>
        <v>0</v>
      </c>
      <c r="I586" s="158">
        <f>'Input 2 - Inventory'!L536</f>
        <v>0</v>
      </c>
      <c r="J586" s="159">
        <f>'Input 2 - Inventory'!AA536</f>
        <v>0</v>
      </c>
      <c r="K586" s="156" t="e">
        <f>VLOOKUP($E586,'Calc 1 - Scaling (Ins,Bank)'!$A:$W,8,FALSE)</f>
        <v>#N/A</v>
      </c>
      <c r="L586" s="160" t="str">
        <f>IFERROR(VLOOKUP($E586,'Calc 1 - Scaling (Ins,Bank)'!$A:$W,9+IF($K586="Revenue",1,IF(K586="Carrying Value",2,0)),FALSE),"N/A")</f>
        <v>N/A</v>
      </c>
      <c r="M586" s="161" t="str">
        <f t="shared" si="82"/>
        <v>N/A</v>
      </c>
      <c r="N586" s="162" t="str">
        <f t="shared" si="83"/>
        <v>N/A</v>
      </c>
      <c r="O586" s="156" t="e">
        <f>VLOOKUP($E586,'Calc 1 - Scaling (Ins,Bank)'!$A:$W,12,FALSE)</f>
        <v>#N/A</v>
      </c>
      <c r="P586" s="160" t="str">
        <f>IFERROR(VLOOKUP($E586,'Calc 1 - Scaling (Ins,Bank)'!$A:$W,13+IF(O586="Revenue",1,IF(O586="Carrying Value",2,0)),FALSE),"N/A")</f>
        <v>N/A</v>
      </c>
      <c r="Q586" s="161" t="str">
        <f t="shared" si="84"/>
        <v>N/A</v>
      </c>
      <c r="R586" s="162" t="str">
        <f t="shared" si="85"/>
        <v>N/A</v>
      </c>
      <c r="S586" s="156" t="e">
        <f>VLOOKUP($E586,'Calc 1 - Scaling (Ins,Bank)'!$A:$W,16,FALSE)</f>
        <v>#N/A</v>
      </c>
      <c r="T586" s="160" t="str">
        <f>IFERROR(VLOOKUP($E586,'Calc 1 - Scaling (Ins,Bank)'!$A:$W,17+IF(S586="Revenue",1,IF(S586="Carrying Value",2,0)),FALSE),"N/A")</f>
        <v>N/A</v>
      </c>
      <c r="U586" s="161" t="str">
        <f t="shared" si="86"/>
        <v>N/A</v>
      </c>
      <c r="V586" s="162" t="str">
        <f t="shared" si="87"/>
        <v>N/A</v>
      </c>
      <c r="W586" s="156" t="e">
        <f>VLOOKUP($E586,'Calc 1 - Scaling (Ins,Bank)'!$A:$W,20,FALSE)</f>
        <v>#N/A</v>
      </c>
      <c r="X586" s="160" t="str">
        <f>IFERROR(VLOOKUP($E586,'Calc 1 - Scaling (Ins,Bank)'!$A:$W,21+IF(W586="Revenue",1,IF(W586="Carrying Value",2,0)),FALSE),"N/A")</f>
        <v>N/A</v>
      </c>
      <c r="Y586" s="161" t="str">
        <f t="shared" si="88"/>
        <v>N/A</v>
      </c>
      <c r="Z586" s="162" t="str">
        <f t="shared" si="89"/>
        <v>N/A</v>
      </c>
      <c r="AP586" s="3"/>
    </row>
    <row r="587" spans="1:42" x14ac:dyDescent="0.2">
      <c r="A587" s="68">
        <f t="shared" si="81"/>
        <v>530</v>
      </c>
      <c r="B587" s="154">
        <f>'Input 2 - Inventory'!C537</f>
        <v>0</v>
      </c>
      <c r="C587" s="155">
        <f>'Input 2 - Inventory'!E537</f>
        <v>0</v>
      </c>
      <c r="D587" s="155" t="str">
        <f>IF(OR(LEFT(E587,5)= "Asset",LEFT(E587,5)="Other"),"N/A",'Input 1 - Schedule 1'!B539 &amp; " (Ins/Bank)")</f>
        <v xml:space="preserve"> (Ins/Bank)</v>
      </c>
      <c r="E587" s="156">
        <f>'Input 2 - Inventory'!F537</f>
        <v>0</v>
      </c>
      <c r="F587" s="157">
        <f>'Input 1 - Schedule 1'!AH539</f>
        <v>0</v>
      </c>
      <c r="G587" s="157">
        <f>'Input 2 - Inventory'!R537</f>
        <v>0</v>
      </c>
      <c r="H587" s="157">
        <f>'Input 2 - Inventory'!AG537</f>
        <v>0</v>
      </c>
      <c r="I587" s="158">
        <f>'Input 2 - Inventory'!L537</f>
        <v>0</v>
      </c>
      <c r="J587" s="159">
        <f>'Input 2 - Inventory'!AA537</f>
        <v>0</v>
      </c>
      <c r="K587" s="156" t="e">
        <f>VLOOKUP($E587,'Calc 1 - Scaling (Ins,Bank)'!$A:$W,8,FALSE)</f>
        <v>#N/A</v>
      </c>
      <c r="L587" s="160" t="str">
        <f>IFERROR(VLOOKUP($E587,'Calc 1 - Scaling (Ins,Bank)'!$A:$W,9+IF($K587="Revenue",1,IF(K587="Carrying Value",2,0)),FALSE),"N/A")</f>
        <v>N/A</v>
      </c>
      <c r="M587" s="161" t="str">
        <f t="shared" si="82"/>
        <v>N/A</v>
      </c>
      <c r="N587" s="162" t="str">
        <f t="shared" si="83"/>
        <v>N/A</v>
      </c>
      <c r="O587" s="156" t="e">
        <f>VLOOKUP($E587,'Calc 1 - Scaling (Ins,Bank)'!$A:$W,12,FALSE)</f>
        <v>#N/A</v>
      </c>
      <c r="P587" s="160" t="str">
        <f>IFERROR(VLOOKUP($E587,'Calc 1 - Scaling (Ins,Bank)'!$A:$W,13+IF(O587="Revenue",1,IF(O587="Carrying Value",2,0)),FALSE),"N/A")</f>
        <v>N/A</v>
      </c>
      <c r="Q587" s="161" t="str">
        <f t="shared" si="84"/>
        <v>N/A</v>
      </c>
      <c r="R587" s="162" t="str">
        <f t="shared" si="85"/>
        <v>N/A</v>
      </c>
      <c r="S587" s="156" t="e">
        <f>VLOOKUP($E587,'Calc 1 - Scaling (Ins,Bank)'!$A:$W,16,FALSE)</f>
        <v>#N/A</v>
      </c>
      <c r="T587" s="160" t="str">
        <f>IFERROR(VLOOKUP($E587,'Calc 1 - Scaling (Ins,Bank)'!$A:$W,17+IF(S587="Revenue",1,IF(S587="Carrying Value",2,0)),FALSE),"N/A")</f>
        <v>N/A</v>
      </c>
      <c r="U587" s="161" t="str">
        <f t="shared" si="86"/>
        <v>N/A</v>
      </c>
      <c r="V587" s="162" t="str">
        <f t="shared" si="87"/>
        <v>N/A</v>
      </c>
      <c r="W587" s="156" t="e">
        <f>VLOOKUP($E587,'Calc 1 - Scaling (Ins,Bank)'!$A:$W,20,FALSE)</f>
        <v>#N/A</v>
      </c>
      <c r="X587" s="160" t="str">
        <f>IFERROR(VLOOKUP($E587,'Calc 1 - Scaling (Ins,Bank)'!$A:$W,21+IF(W587="Revenue",1,IF(W587="Carrying Value",2,0)),FALSE),"N/A")</f>
        <v>N/A</v>
      </c>
      <c r="Y587" s="161" t="str">
        <f t="shared" si="88"/>
        <v>N/A</v>
      </c>
      <c r="Z587" s="162" t="str">
        <f t="shared" si="89"/>
        <v>N/A</v>
      </c>
      <c r="AP587" s="3"/>
    </row>
    <row r="588" spans="1:42" x14ac:dyDescent="0.2">
      <c r="A588" s="68">
        <f t="shared" si="81"/>
        <v>531</v>
      </c>
      <c r="B588" s="154">
        <f>'Input 2 - Inventory'!C538</f>
        <v>0</v>
      </c>
      <c r="C588" s="155">
        <f>'Input 2 - Inventory'!E538</f>
        <v>0</v>
      </c>
      <c r="D588" s="155" t="str">
        <f>IF(OR(LEFT(E588,5)= "Asset",LEFT(E588,5)="Other"),"N/A",'Input 1 - Schedule 1'!B540 &amp; " (Ins/Bank)")</f>
        <v xml:space="preserve"> (Ins/Bank)</v>
      </c>
      <c r="E588" s="156">
        <f>'Input 2 - Inventory'!F538</f>
        <v>0</v>
      </c>
      <c r="F588" s="157">
        <f>'Input 1 - Schedule 1'!AH540</f>
        <v>0</v>
      </c>
      <c r="G588" s="157">
        <f>'Input 2 - Inventory'!R538</f>
        <v>0</v>
      </c>
      <c r="H588" s="157">
        <f>'Input 2 - Inventory'!AG538</f>
        <v>0</v>
      </c>
      <c r="I588" s="158">
        <f>'Input 2 - Inventory'!L538</f>
        <v>0</v>
      </c>
      <c r="J588" s="159">
        <f>'Input 2 - Inventory'!AA538</f>
        <v>0</v>
      </c>
      <c r="K588" s="156" t="e">
        <f>VLOOKUP($E588,'Calc 1 - Scaling (Ins,Bank)'!$A:$W,8,FALSE)</f>
        <v>#N/A</v>
      </c>
      <c r="L588" s="160" t="str">
        <f>IFERROR(VLOOKUP($E588,'Calc 1 - Scaling (Ins,Bank)'!$A:$W,9+IF($K588="Revenue",1,IF(K588="Carrying Value",2,0)),FALSE),"N/A")</f>
        <v>N/A</v>
      </c>
      <c r="M588" s="161" t="str">
        <f t="shared" si="82"/>
        <v>N/A</v>
      </c>
      <c r="N588" s="162" t="str">
        <f t="shared" si="83"/>
        <v>N/A</v>
      </c>
      <c r="O588" s="156" t="e">
        <f>VLOOKUP($E588,'Calc 1 - Scaling (Ins,Bank)'!$A:$W,12,FALSE)</f>
        <v>#N/A</v>
      </c>
      <c r="P588" s="160" t="str">
        <f>IFERROR(VLOOKUP($E588,'Calc 1 - Scaling (Ins,Bank)'!$A:$W,13+IF(O588="Revenue",1,IF(O588="Carrying Value",2,0)),FALSE),"N/A")</f>
        <v>N/A</v>
      </c>
      <c r="Q588" s="161" t="str">
        <f t="shared" si="84"/>
        <v>N/A</v>
      </c>
      <c r="R588" s="162" t="str">
        <f t="shared" si="85"/>
        <v>N/A</v>
      </c>
      <c r="S588" s="156" t="e">
        <f>VLOOKUP($E588,'Calc 1 - Scaling (Ins,Bank)'!$A:$W,16,FALSE)</f>
        <v>#N/A</v>
      </c>
      <c r="T588" s="160" t="str">
        <f>IFERROR(VLOOKUP($E588,'Calc 1 - Scaling (Ins,Bank)'!$A:$W,17+IF(S588="Revenue",1,IF(S588="Carrying Value",2,0)),FALSE),"N/A")</f>
        <v>N/A</v>
      </c>
      <c r="U588" s="161" t="str">
        <f t="shared" si="86"/>
        <v>N/A</v>
      </c>
      <c r="V588" s="162" t="str">
        <f t="shared" si="87"/>
        <v>N/A</v>
      </c>
      <c r="W588" s="156" t="e">
        <f>VLOOKUP($E588,'Calc 1 - Scaling (Ins,Bank)'!$A:$W,20,FALSE)</f>
        <v>#N/A</v>
      </c>
      <c r="X588" s="160" t="str">
        <f>IFERROR(VLOOKUP($E588,'Calc 1 - Scaling (Ins,Bank)'!$A:$W,21+IF(W588="Revenue",1,IF(W588="Carrying Value",2,0)),FALSE),"N/A")</f>
        <v>N/A</v>
      </c>
      <c r="Y588" s="161" t="str">
        <f t="shared" si="88"/>
        <v>N/A</v>
      </c>
      <c r="Z588" s="162" t="str">
        <f t="shared" si="89"/>
        <v>N/A</v>
      </c>
      <c r="AP588" s="3"/>
    </row>
    <row r="589" spans="1:42" x14ac:dyDescent="0.2">
      <c r="A589" s="68">
        <f t="shared" si="81"/>
        <v>532</v>
      </c>
      <c r="B589" s="154">
        <f>'Input 2 - Inventory'!C539</f>
        <v>0</v>
      </c>
      <c r="C589" s="155">
        <f>'Input 2 - Inventory'!E539</f>
        <v>0</v>
      </c>
      <c r="D589" s="155" t="str">
        <f>IF(OR(LEFT(E589,5)= "Asset",LEFT(E589,5)="Other"),"N/A",'Input 1 - Schedule 1'!B541 &amp; " (Ins/Bank)")</f>
        <v xml:space="preserve"> (Ins/Bank)</v>
      </c>
      <c r="E589" s="156">
        <f>'Input 2 - Inventory'!F539</f>
        <v>0</v>
      </c>
      <c r="F589" s="157">
        <f>'Input 1 - Schedule 1'!AH541</f>
        <v>0</v>
      </c>
      <c r="G589" s="157">
        <f>'Input 2 - Inventory'!R539</f>
        <v>0</v>
      </c>
      <c r="H589" s="157">
        <f>'Input 2 - Inventory'!AG539</f>
        <v>0</v>
      </c>
      <c r="I589" s="158">
        <f>'Input 2 - Inventory'!L539</f>
        <v>0</v>
      </c>
      <c r="J589" s="159">
        <f>'Input 2 - Inventory'!AA539</f>
        <v>0</v>
      </c>
      <c r="K589" s="156" t="e">
        <f>VLOOKUP($E589,'Calc 1 - Scaling (Ins,Bank)'!$A:$W,8,FALSE)</f>
        <v>#N/A</v>
      </c>
      <c r="L589" s="160" t="str">
        <f>IFERROR(VLOOKUP($E589,'Calc 1 - Scaling (Ins,Bank)'!$A:$W,9+IF($K589="Revenue",1,IF(K589="Carrying Value",2,0)),FALSE),"N/A")</f>
        <v>N/A</v>
      </c>
      <c r="M589" s="161" t="str">
        <f t="shared" si="82"/>
        <v>N/A</v>
      </c>
      <c r="N589" s="162" t="str">
        <f t="shared" si="83"/>
        <v>N/A</v>
      </c>
      <c r="O589" s="156" t="e">
        <f>VLOOKUP($E589,'Calc 1 - Scaling (Ins,Bank)'!$A:$W,12,FALSE)</f>
        <v>#N/A</v>
      </c>
      <c r="P589" s="160" t="str">
        <f>IFERROR(VLOOKUP($E589,'Calc 1 - Scaling (Ins,Bank)'!$A:$W,13+IF(O589="Revenue",1,IF(O589="Carrying Value",2,0)),FALSE),"N/A")</f>
        <v>N/A</v>
      </c>
      <c r="Q589" s="161" t="str">
        <f t="shared" si="84"/>
        <v>N/A</v>
      </c>
      <c r="R589" s="162" t="str">
        <f t="shared" si="85"/>
        <v>N/A</v>
      </c>
      <c r="S589" s="156" t="e">
        <f>VLOOKUP($E589,'Calc 1 - Scaling (Ins,Bank)'!$A:$W,16,FALSE)</f>
        <v>#N/A</v>
      </c>
      <c r="T589" s="160" t="str">
        <f>IFERROR(VLOOKUP($E589,'Calc 1 - Scaling (Ins,Bank)'!$A:$W,17+IF(S589="Revenue",1,IF(S589="Carrying Value",2,0)),FALSE),"N/A")</f>
        <v>N/A</v>
      </c>
      <c r="U589" s="161" t="str">
        <f t="shared" si="86"/>
        <v>N/A</v>
      </c>
      <c r="V589" s="162" t="str">
        <f t="shared" si="87"/>
        <v>N/A</v>
      </c>
      <c r="W589" s="156" t="e">
        <f>VLOOKUP($E589,'Calc 1 - Scaling (Ins,Bank)'!$A:$W,20,FALSE)</f>
        <v>#N/A</v>
      </c>
      <c r="X589" s="160" t="str">
        <f>IFERROR(VLOOKUP($E589,'Calc 1 - Scaling (Ins,Bank)'!$A:$W,21+IF(W589="Revenue",1,IF(W589="Carrying Value",2,0)),FALSE),"N/A")</f>
        <v>N/A</v>
      </c>
      <c r="Y589" s="161" t="str">
        <f t="shared" si="88"/>
        <v>N/A</v>
      </c>
      <c r="Z589" s="162" t="str">
        <f t="shared" si="89"/>
        <v>N/A</v>
      </c>
      <c r="AP589" s="3"/>
    </row>
    <row r="590" spans="1:42" x14ac:dyDescent="0.2">
      <c r="A590" s="68">
        <f t="shared" si="81"/>
        <v>533</v>
      </c>
      <c r="B590" s="154">
        <f>'Input 2 - Inventory'!C540</f>
        <v>0</v>
      </c>
      <c r="C590" s="155">
        <f>'Input 2 - Inventory'!E540</f>
        <v>0</v>
      </c>
      <c r="D590" s="155" t="str">
        <f>IF(OR(LEFT(E590,5)= "Asset",LEFT(E590,5)="Other"),"N/A",'Input 1 - Schedule 1'!B542 &amp; " (Ins/Bank)")</f>
        <v xml:space="preserve"> (Ins/Bank)</v>
      </c>
      <c r="E590" s="156">
        <f>'Input 2 - Inventory'!F540</f>
        <v>0</v>
      </c>
      <c r="F590" s="157">
        <f>'Input 1 - Schedule 1'!AH542</f>
        <v>0</v>
      </c>
      <c r="G590" s="157">
        <f>'Input 2 - Inventory'!R540</f>
        <v>0</v>
      </c>
      <c r="H590" s="157">
        <f>'Input 2 - Inventory'!AG540</f>
        <v>0</v>
      </c>
      <c r="I590" s="158">
        <f>'Input 2 - Inventory'!L540</f>
        <v>0</v>
      </c>
      <c r="J590" s="159">
        <f>'Input 2 - Inventory'!AA540</f>
        <v>0</v>
      </c>
      <c r="K590" s="156" t="e">
        <f>VLOOKUP($E590,'Calc 1 - Scaling (Ins,Bank)'!$A:$W,8,FALSE)</f>
        <v>#N/A</v>
      </c>
      <c r="L590" s="160" t="str">
        <f>IFERROR(VLOOKUP($E590,'Calc 1 - Scaling (Ins,Bank)'!$A:$W,9+IF($K590="Revenue",1,IF(K590="Carrying Value",2,0)),FALSE),"N/A")</f>
        <v>N/A</v>
      </c>
      <c r="M590" s="161" t="str">
        <f t="shared" si="82"/>
        <v>N/A</v>
      </c>
      <c r="N590" s="162" t="str">
        <f t="shared" si="83"/>
        <v>N/A</v>
      </c>
      <c r="O590" s="156" t="e">
        <f>VLOOKUP($E590,'Calc 1 - Scaling (Ins,Bank)'!$A:$W,12,FALSE)</f>
        <v>#N/A</v>
      </c>
      <c r="P590" s="160" t="str">
        <f>IFERROR(VLOOKUP($E590,'Calc 1 - Scaling (Ins,Bank)'!$A:$W,13+IF(O590="Revenue",1,IF(O590="Carrying Value",2,0)),FALSE),"N/A")</f>
        <v>N/A</v>
      </c>
      <c r="Q590" s="161" t="str">
        <f t="shared" si="84"/>
        <v>N/A</v>
      </c>
      <c r="R590" s="162" t="str">
        <f t="shared" si="85"/>
        <v>N/A</v>
      </c>
      <c r="S590" s="156" t="e">
        <f>VLOOKUP($E590,'Calc 1 - Scaling (Ins,Bank)'!$A:$W,16,FALSE)</f>
        <v>#N/A</v>
      </c>
      <c r="T590" s="160" t="str">
        <f>IFERROR(VLOOKUP($E590,'Calc 1 - Scaling (Ins,Bank)'!$A:$W,17+IF(S590="Revenue",1,IF(S590="Carrying Value",2,0)),FALSE),"N/A")</f>
        <v>N/A</v>
      </c>
      <c r="U590" s="161" t="str">
        <f t="shared" si="86"/>
        <v>N/A</v>
      </c>
      <c r="V590" s="162" t="str">
        <f t="shared" si="87"/>
        <v>N/A</v>
      </c>
      <c r="W590" s="156" t="e">
        <f>VLOOKUP($E590,'Calc 1 - Scaling (Ins,Bank)'!$A:$W,20,FALSE)</f>
        <v>#N/A</v>
      </c>
      <c r="X590" s="160" t="str">
        <f>IFERROR(VLOOKUP($E590,'Calc 1 - Scaling (Ins,Bank)'!$A:$W,21+IF(W590="Revenue",1,IF(W590="Carrying Value",2,0)),FALSE),"N/A")</f>
        <v>N/A</v>
      </c>
      <c r="Y590" s="161" t="str">
        <f t="shared" si="88"/>
        <v>N/A</v>
      </c>
      <c r="Z590" s="162" t="str">
        <f t="shared" si="89"/>
        <v>N/A</v>
      </c>
      <c r="AP590" s="3"/>
    </row>
    <row r="591" spans="1:42" x14ac:dyDescent="0.2">
      <c r="A591" s="68">
        <f t="shared" si="81"/>
        <v>534</v>
      </c>
      <c r="B591" s="154">
        <f>'Input 2 - Inventory'!C541</f>
        <v>0</v>
      </c>
      <c r="C591" s="155">
        <f>'Input 2 - Inventory'!E541</f>
        <v>0</v>
      </c>
      <c r="D591" s="155" t="str">
        <f>IF(OR(LEFT(E591,5)= "Asset",LEFT(E591,5)="Other"),"N/A",'Input 1 - Schedule 1'!B543 &amp; " (Ins/Bank)")</f>
        <v xml:space="preserve"> (Ins/Bank)</v>
      </c>
      <c r="E591" s="156">
        <f>'Input 2 - Inventory'!F541</f>
        <v>0</v>
      </c>
      <c r="F591" s="157">
        <f>'Input 1 - Schedule 1'!AH543</f>
        <v>0</v>
      </c>
      <c r="G591" s="157">
        <f>'Input 2 - Inventory'!R541</f>
        <v>0</v>
      </c>
      <c r="H591" s="157">
        <f>'Input 2 - Inventory'!AG541</f>
        <v>0</v>
      </c>
      <c r="I591" s="158">
        <f>'Input 2 - Inventory'!L541</f>
        <v>0</v>
      </c>
      <c r="J591" s="159">
        <f>'Input 2 - Inventory'!AA541</f>
        <v>0</v>
      </c>
      <c r="K591" s="156" t="e">
        <f>VLOOKUP($E591,'Calc 1 - Scaling (Ins,Bank)'!$A:$W,8,FALSE)</f>
        <v>#N/A</v>
      </c>
      <c r="L591" s="160" t="str">
        <f>IFERROR(VLOOKUP($E591,'Calc 1 - Scaling (Ins,Bank)'!$A:$W,9+IF($K591="Revenue",1,IF(K591="Carrying Value",2,0)),FALSE),"N/A")</f>
        <v>N/A</v>
      </c>
      <c r="M591" s="161" t="str">
        <f t="shared" si="82"/>
        <v>N/A</v>
      </c>
      <c r="N591" s="162" t="str">
        <f t="shared" si="83"/>
        <v>N/A</v>
      </c>
      <c r="O591" s="156" t="e">
        <f>VLOOKUP($E591,'Calc 1 - Scaling (Ins,Bank)'!$A:$W,12,FALSE)</f>
        <v>#N/A</v>
      </c>
      <c r="P591" s="160" t="str">
        <f>IFERROR(VLOOKUP($E591,'Calc 1 - Scaling (Ins,Bank)'!$A:$W,13+IF(O591="Revenue",1,IF(O591="Carrying Value",2,0)),FALSE),"N/A")</f>
        <v>N/A</v>
      </c>
      <c r="Q591" s="161" t="str">
        <f t="shared" si="84"/>
        <v>N/A</v>
      </c>
      <c r="R591" s="162" t="str">
        <f t="shared" si="85"/>
        <v>N/A</v>
      </c>
      <c r="S591" s="156" t="e">
        <f>VLOOKUP($E591,'Calc 1 - Scaling (Ins,Bank)'!$A:$W,16,FALSE)</f>
        <v>#N/A</v>
      </c>
      <c r="T591" s="160" t="str">
        <f>IFERROR(VLOOKUP($E591,'Calc 1 - Scaling (Ins,Bank)'!$A:$W,17+IF(S591="Revenue",1,IF(S591="Carrying Value",2,0)),FALSE),"N/A")</f>
        <v>N/A</v>
      </c>
      <c r="U591" s="161" t="str">
        <f t="shared" si="86"/>
        <v>N/A</v>
      </c>
      <c r="V591" s="162" t="str">
        <f t="shared" si="87"/>
        <v>N/A</v>
      </c>
      <c r="W591" s="156" t="e">
        <f>VLOOKUP($E591,'Calc 1 - Scaling (Ins,Bank)'!$A:$W,20,FALSE)</f>
        <v>#N/A</v>
      </c>
      <c r="X591" s="160" t="str">
        <f>IFERROR(VLOOKUP($E591,'Calc 1 - Scaling (Ins,Bank)'!$A:$W,21+IF(W591="Revenue",1,IF(W591="Carrying Value",2,0)),FALSE),"N/A")</f>
        <v>N/A</v>
      </c>
      <c r="Y591" s="161" t="str">
        <f t="shared" si="88"/>
        <v>N/A</v>
      </c>
      <c r="Z591" s="162" t="str">
        <f t="shared" si="89"/>
        <v>N/A</v>
      </c>
      <c r="AP591" s="3"/>
    </row>
    <row r="592" spans="1:42" x14ac:dyDescent="0.2">
      <c r="A592" s="68">
        <f t="shared" si="81"/>
        <v>535</v>
      </c>
      <c r="B592" s="154">
        <f>'Input 2 - Inventory'!C542</f>
        <v>0</v>
      </c>
      <c r="C592" s="155">
        <f>'Input 2 - Inventory'!E542</f>
        <v>0</v>
      </c>
      <c r="D592" s="155" t="str">
        <f>IF(OR(LEFT(E592,5)= "Asset",LEFT(E592,5)="Other"),"N/A",'Input 1 - Schedule 1'!B544 &amp; " (Ins/Bank)")</f>
        <v xml:space="preserve"> (Ins/Bank)</v>
      </c>
      <c r="E592" s="156">
        <f>'Input 2 - Inventory'!F542</f>
        <v>0</v>
      </c>
      <c r="F592" s="157">
        <f>'Input 1 - Schedule 1'!AH544</f>
        <v>0</v>
      </c>
      <c r="G592" s="157">
        <f>'Input 2 - Inventory'!R542</f>
        <v>0</v>
      </c>
      <c r="H592" s="157">
        <f>'Input 2 - Inventory'!AG542</f>
        <v>0</v>
      </c>
      <c r="I592" s="158">
        <f>'Input 2 - Inventory'!L542</f>
        <v>0</v>
      </c>
      <c r="J592" s="159">
        <f>'Input 2 - Inventory'!AA542</f>
        <v>0</v>
      </c>
      <c r="K592" s="156" t="e">
        <f>VLOOKUP($E592,'Calc 1 - Scaling (Ins,Bank)'!$A:$W,8,FALSE)</f>
        <v>#N/A</v>
      </c>
      <c r="L592" s="160" t="str">
        <f>IFERROR(VLOOKUP($E592,'Calc 1 - Scaling (Ins,Bank)'!$A:$W,9+IF($K592="Revenue",1,IF(K592="Carrying Value",2,0)),FALSE),"N/A")</f>
        <v>N/A</v>
      </c>
      <c r="M592" s="161" t="str">
        <f t="shared" si="82"/>
        <v>N/A</v>
      </c>
      <c r="N592" s="162" t="str">
        <f t="shared" si="83"/>
        <v>N/A</v>
      </c>
      <c r="O592" s="156" t="e">
        <f>VLOOKUP($E592,'Calc 1 - Scaling (Ins,Bank)'!$A:$W,12,FALSE)</f>
        <v>#N/A</v>
      </c>
      <c r="P592" s="160" t="str">
        <f>IFERROR(VLOOKUP($E592,'Calc 1 - Scaling (Ins,Bank)'!$A:$W,13+IF(O592="Revenue",1,IF(O592="Carrying Value",2,0)),FALSE),"N/A")</f>
        <v>N/A</v>
      </c>
      <c r="Q592" s="161" t="str">
        <f t="shared" si="84"/>
        <v>N/A</v>
      </c>
      <c r="R592" s="162" t="str">
        <f t="shared" si="85"/>
        <v>N/A</v>
      </c>
      <c r="S592" s="156" t="e">
        <f>VLOOKUP($E592,'Calc 1 - Scaling (Ins,Bank)'!$A:$W,16,FALSE)</f>
        <v>#N/A</v>
      </c>
      <c r="T592" s="160" t="str">
        <f>IFERROR(VLOOKUP($E592,'Calc 1 - Scaling (Ins,Bank)'!$A:$W,17+IF(S592="Revenue",1,IF(S592="Carrying Value",2,0)),FALSE),"N/A")</f>
        <v>N/A</v>
      </c>
      <c r="U592" s="161" t="str">
        <f t="shared" si="86"/>
        <v>N/A</v>
      </c>
      <c r="V592" s="162" t="str">
        <f t="shared" si="87"/>
        <v>N/A</v>
      </c>
      <c r="W592" s="156" t="e">
        <f>VLOOKUP($E592,'Calc 1 - Scaling (Ins,Bank)'!$A:$W,20,FALSE)</f>
        <v>#N/A</v>
      </c>
      <c r="X592" s="160" t="str">
        <f>IFERROR(VLOOKUP($E592,'Calc 1 - Scaling (Ins,Bank)'!$A:$W,21+IF(W592="Revenue",1,IF(W592="Carrying Value",2,0)),FALSE),"N/A")</f>
        <v>N/A</v>
      </c>
      <c r="Y592" s="161" t="str">
        <f t="shared" si="88"/>
        <v>N/A</v>
      </c>
      <c r="Z592" s="162" t="str">
        <f t="shared" si="89"/>
        <v>N/A</v>
      </c>
      <c r="AP592" s="3"/>
    </row>
    <row r="593" spans="1:42" x14ac:dyDescent="0.2">
      <c r="A593" s="68">
        <f t="shared" si="81"/>
        <v>536</v>
      </c>
      <c r="B593" s="154">
        <f>'Input 2 - Inventory'!C543</f>
        <v>0</v>
      </c>
      <c r="C593" s="155">
        <f>'Input 2 - Inventory'!E543</f>
        <v>0</v>
      </c>
      <c r="D593" s="155" t="str">
        <f>IF(OR(LEFT(E593,5)= "Asset",LEFT(E593,5)="Other"),"N/A",'Input 1 - Schedule 1'!B545 &amp; " (Ins/Bank)")</f>
        <v xml:space="preserve"> (Ins/Bank)</v>
      </c>
      <c r="E593" s="156">
        <f>'Input 2 - Inventory'!F543</f>
        <v>0</v>
      </c>
      <c r="F593" s="157">
        <f>'Input 1 - Schedule 1'!AH545</f>
        <v>0</v>
      </c>
      <c r="G593" s="157">
        <f>'Input 2 - Inventory'!R543</f>
        <v>0</v>
      </c>
      <c r="H593" s="157">
        <f>'Input 2 - Inventory'!AG543</f>
        <v>0</v>
      </c>
      <c r="I593" s="158">
        <f>'Input 2 - Inventory'!L543</f>
        <v>0</v>
      </c>
      <c r="J593" s="159">
        <f>'Input 2 - Inventory'!AA543</f>
        <v>0</v>
      </c>
      <c r="K593" s="156" t="e">
        <f>VLOOKUP($E593,'Calc 1 - Scaling (Ins,Bank)'!$A:$W,8,FALSE)</f>
        <v>#N/A</v>
      </c>
      <c r="L593" s="160" t="str">
        <f>IFERROR(VLOOKUP($E593,'Calc 1 - Scaling (Ins,Bank)'!$A:$W,9+IF($K593="Revenue",1,IF(K593="Carrying Value",2,0)),FALSE),"N/A")</f>
        <v>N/A</v>
      </c>
      <c r="M593" s="161" t="str">
        <f t="shared" si="82"/>
        <v>N/A</v>
      </c>
      <c r="N593" s="162" t="str">
        <f t="shared" si="83"/>
        <v>N/A</v>
      </c>
      <c r="O593" s="156" t="e">
        <f>VLOOKUP($E593,'Calc 1 - Scaling (Ins,Bank)'!$A:$W,12,FALSE)</f>
        <v>#N/A</v>
      </c>
      <c r="P593" s="160" t="str">
        <f>IFERROR(VLOOKUP($E593,'Calc 1 - Scaling (Ins,Bank)'!$A:$W,13+IF(O593="Revenue",1,IF(O593="Carrying Value",2,0)),FALSE),"N/A")</f>
        <v>N/A</v>
      </c>
      <c r="Q593" s="161" t="str">
        <f t="shared" si="84"/>
        <v>N/A</v>
      </c>
      <c r="R593" s="162" t="str">
        <f t="shared" si="85"/>
        <v>N/A</v>
      </c>
      <c r="S593" s="156" t="e">
        <f>VLOOKUP($E593,'Calc 1 - Scaling (Ins,Bank)'!$A:$W,16,FALSE)</f>
        <v>#N/A</v>
      </c>
      <c r="T593" s="160" t="str">
        <f>IFERROR(VLOOKUP($E593,'Calc 1 - Scaling (Ins,Bank)'!$A:$W,17+IF(S593="Revenue",1,IF(S593="Carrying Value",2,0)),FALSE),"N/A")</f>
        <v>N/A</v>
      </c>
      <c r="U593" s="161" t="str">
        <f t="shared" si="86"/>
        <v>N/A</v>
      </c>
      <c r="V593" s="162" t="str">
        <f t="shared" si="87"/>
        <v>N/A</v>
      </c>
      <c r="W593" s="156" t="e">
        <f>VLOOKUP($E593,'Calc 1 - Scaling (Ins,Bank)'!$A:$W,20,FALSE)</f>
        <v>#N/A</v>
      </c>
      <c r="X593" s="160" t="str">
        <f>IFERROR(VLOOKUP($E593,'Calc 1 - Scaling (Ins,Bank)'!$A:$W,21+IF(W593="Revenue",1,IF(W593="Carrying Value",2,0)),FALSE),"N/A")</f>
        <v>N/A</v>
      </c>
      <c r="Y593" s="161" t="str">
        <f t="shared" si="88"/>
        <v>N/A</v>
      </c>
      <c r="Z593" s="162" t="str">
        <f t="shared" si="89"/>
        <v>N/A</v>
      </c>
      <c r="AP593" s="3"/>
    </row>
    <row r="594" spans="1:42" x14ac:dyDescent="0.2">
      <c r="A594" s="68">
        <f t="shared" si="81"/>
        <v>537</v>
      </c>
      <c r="B594" s="154">
        <f>'Input 2 - Inventory'!C544</f>
        <v>0</v>
      </c>
      <c r="C594" s="155">
        <f>'Input 2 - Inventory'!E544</f>
        <v>0</v>
      </c>
      <c r="D594" s="155" t="str">
        <f>IF(OR(LEFT(E594,5)= "Asset",LEFT(E594,5)="Other"),"N/A",'Input 1 - Schedule 1'!B546 &amp; " (Ins/Bank)")</f>
        <v xml:space="preserve"> (Ins/Bank)</v>
      </c>
      <c r="E594" s="156">
        <f>'Input 2 - Inventory'!F544</f>
        <v>0</v>
      </c>
      <c r="F594" s="157">
        <f>'Input 1 - Schedule 1'!AH546</f>
        <v>0</v>
      </c>
      <c r="G594" s="157">
        <f>'Input 2 - Inventory'!R544</f>
        <v>0</v>
      </c>
      <c r="H594" s="157">
        <f>'Input 2 - Inventory'!AG544</f>
        <v>0</v>
      </c>
      <c r="I594" s="158">
        <f>'Input 2 - Inventory'!L544</f>
        <v>0</v>
      </c>
      <c r="J594" s="159">
        <f>'Input 2 - Inventory'!AA544</f>
        <v>0</v>
      </c>
      <c r="K594" s="156" t="e">
        <f>VLOOKUP($E594,'Calc 1 - Scaling (Ins,Bank)'!$A:$W,8,FALSE)</f>
        <v>#N/A</v>
      </c>
      <c r="L594" s="160" t="str">
        <f>IFERROR(VLOOKUP($E594,'Calc 1 - Scaling (Ins,Bank)'!$A:$W,9+IF($K594="Revenue",1,IF(K594="Carrying Value",2,0)),FALSE),"N/A")</f>
        <v>N/A</v>
      </c>
      <c r="M594" s="161" t="str">
        <f t="shared" si="82"/>
        <v>N/A</v>
      </c>
      <c r="N594" s="162" t="str">
        <f t="shared" si="83"/>
        <v>N/A</v>
      </c>
      <c r="O594" s="156" t="e">
        <f>VLOOKUP($E594,'Calc 1 - Scaling (Ins,Bank)'!$A:$W,12,FALSE)</f>
        <v>#N/A</v>
      </c>
      <c r="P594" s="160" t="str">
        <f>IFERROR(VLOOKUP($E594,'Calc 1 - Scaling (Ins,Bank)'!$A:$W,13+IF(O594="Revenue",1,IF(O594="Carrying Value",2,0)),FALSE),"N/A")</f>
        <v>N/A</v>
      </c>
      <c r="Q594" s="161" t="str">
        <f t="shared" si="84"/>
        <v>N/A</v>
      </c>
      <c r="R594" s="162" t="str">
        <f t="shared" si="85"/>
        <v>N/A</v>
      </c>
      <c r="S594" s="156" t="e">
        <f>VLOOKUP($E594,'Calc 1 - Scaling (Ins,Bank)'!$A:$W,16,FALSE)</f>
        <v>#N/A</v>
      </c>
      <c r="T594" s="160" t="str">
        <f>IFERROR(VLOOKUP($E594,'Calc 1 - Scaling (Ins,Bank)'!$A:$W,17+IF(S594="Revenue",1,IF(S594="Carrying Value",2,0)),FALSE),"N/A")</f>
        <v>N/A</v>
      </c>
      <c r="U594" s="161" t="str">
        <f t="shared" si="86"/>
        <v>N/A</v>
      </c>
      <c r="V594" s="162" t="str">
        <f t="shared" si="87"/>
        <v>N/A</v>
      </c>
      <c r="W594" s="156" t="e">
        <f>VLOOKUP($E594,'Calc 1 - Scaling (Ins,Bank)'!$A:$W,20,FALSE)</f>
        <v>#N/A</v>
      </c>
      <c r="X594" s="160" t="str">
        <f>IFERROR(VLOOKUP($E594,'Calc 1 - Scaling (Ins,Bank)'!$A:$W,21+IF(W594="Revenue",1,IF(W594="Carrying Value",2,0)),FALSE),"N/A")</f>
        <v>N/A</v>
      </c>
      <c r="Y594" s="161" t="str">
        <f t="shared" si="88"/>
        <v>N/A</v>
      </c>
      <c r="Z594" s="162" t="str">
        <f t="shared" si="89"/>
        <v>N/A</v>
      </c>
      <c r="AP594" s="3"/>
    </row>
    <row r="595" spans="1:42" x14ac:dyDescent="0.2">
      <c r="A595" s="68">
        <f t="shared" si="81"/>
        <v>538</v>
      </c>
      <c r="B595" s="154">
        <f>'Input 2 - Inventory'!C545</f>
        <v>0</v>
      </c>
      <c r="C595" s="155">
        <f>'Input 2 - Inventory'!E545</f>
        <v>0</v>
      </c>
      <c r="D595" s="155" t="str">
        <f>IF(OR(LEFT(E595,5)= "Asset",LEFT(E595,5)="Other"),"N/A",'Input 1 - Schedule 1'!B547 &amp; " (Ins/Bank)")</f>
        <v xml:space="preserve"> (Ins/Bank)</v>
      </c>
      <c r="E595" s="156">
        <f>'Input 2 - Inventory'!F545</f>
        <v>0</v>
      </c>
      <c r="F595" s="157">
        <f>'Input 1 - Schedule 1'!AH547</f>
        <v>0</v>
      </c>
      <c r="G595" s="157">
        <f>'Input 2 - Inventory'!R545</f>
        <v>0</v>
      </c>
      <c r="H595" s="157">
        <f>'Input 2 - Inventory'!AG545</f>
        <v>0</v>
      </c>
      <c r="I595" s="158">
        <f>'Input 2 - Inventory'!L545</f>
        <v>0</v>
      </c>
      <c r="J595" s="159">
        <f>'Input 2 - Inventory'!AA545</f>
        <v>0</v>
      </c>
      <c r="K595" s="156" t="e">
        <f>VLOOKUP($E595,'Calc 1 - Scaling (Ins,Bank)'!$A:$W,8,FALSE)</f>
        <v>#N/A</v>
      </c>
      <c r="L595" s="160" t="str">
        <f>IFERROR(VLOOKUP($E595,'Calc 1 - Scaling (Ins,Bank)'!$A:$W,9+IF($K595="Revenue",1,IF(K595="Carrying Value",2,0)),FALSE),"N/A")</f>
        <v>N/A</v>
      </c>
      <c r="M595" s="161" t="str">
        <f t="shared" si="82"/>
        <v>N/A</v>
      </c>
      <c r="N595" s="162" t="str">
        <f t="shared" si="83"/>
        <v>N/A</v>
      </c>
      <c r="O595" s="156" t="e">
        <f>VLOOKUP($E595,'Calc 1 - Scaling (Ins,Bank)'!$A:$W,12,FALSE)</f>
        <v>#N/A</v>
      </c>
      <c r="P595" s="160" t="str">
        <f>IFERROR(VLOOKUP($E595,'Calc 1 - Scaling (Ins,Bank)'!$A:$W,13+IF(O595="Revenue",1,IF(O595="Carrying Value",2,0)),FALSE),"N/A")</f>
        <v>N/A</v>
      </c>
      <c r="Q595" s="161" t="str">
        <f t="shared" si="84"/>
        <v>N/A</v>
      </c>
      <c r="R595" s="162" t="str">
        <f t="shared" si="85"/>
        <v>N/A</v>
      </c>
      <c r="S595" s="156" t="e">
        <f>VLOOKUP($E595,'Calc 1 - Scaling (Ins,Bank)'!$A:$W,16,FALSE)</f>
        <v>#N/A</v>
      </c>
      <c r="T595" s="160" t="str">
        <f>IFERROR(VLOOKUP($E595,'Calc 1 - Scaling (Ins,Bank)'!$A:$W,17+IF(S595="Revenue",1,IF(S595="Carrying Value",2,0)),FALSE),"N/A")</f>
        <v>N/A</v>
      </c>
      <c r="U595" s="161" t="str">
        <f t="shared" si="86"/>
        <v>N/A</v>
      </c>
      <c r="V595" s="162" t="str">
        <f t="shared" si="87"/>
        <v>N/A</v>
      </c>
      <c r="W595" s="156" t="e">
        <f>VLOOKUP($E595,'Calc 1 - Scaling (Ins,Bank)'!$A:$W,20,FALSE)</f>
        <v>#N/A</v>
      </c>
      <c r="X595" s="160" t="str">
        <f>IFERROR(VLOOKUP($E595,'Calc 1 - Scaling (Ins,Bank)'!$A:$W,21+IF(W595="Revenue",1,IF(W595="Carrying Value",2,0)),FALSE),"N/A")</f>
        <v>N/A</v>
      </c>
      <c r="Y595" s="161" t="str">
        <f t="shared" si="88"/>
        <v>N/A</v>
      </c>
      <c r="Z595" s="162" t="str">
        <f t="shared" si="89"/>
        <v>N/A</v>
      </c>
      <c r="AP595" s="3"/>
    </row>
    <row r="596" spans="1:42" x14ac:dyDescent="0.2">
      <c r="A596" s="68">
        <f t="shared" si="81"/>
        <v>539</v>
      </c>
      <c r="B596" s="154">
        <f>'Input 2 - Inventory'!C546</f>
        <v>0</v>
      </c>
      <c r="C596" s="155">
        <f>'Input 2 - Inventory'!E546</f>
        <v>0</v>
      </c>
      <c r="D596" s="155" t="str">
        <f>IF(OR(LEFT(E596,5)= "Asset",LEFT(E596,5)="Other"),"N/A",'Input 1 - Schedule 1'!B548 &amp; " (Ins/Bank)")</f>
        <v xml:space="preserve"> (Ins/Bank)</v>
      </c>
      <c r="E596" s="156">
        <f>'Input 2 - Inventory'!F546</f>
        <v>0</v>
      </c>
      <c r="F596" s="157">
        <f>'Input 1 - Schedule 1'!AH548</f>
        <v>0</v>
      </c>
      <c r="G596" s="157">
        <f>'Input 2 - Inventory'!R546</f>
        <v>0</v>
      </c>
      <c r="H596" s="157">
        <f>'Input 2 - Inventory'!AG546</f>
        <v>0</v>
      </c>
      <c r="I596" s="158">
        <f>'Input 2 - Inventory'!L546</f>
        <v>0</v>
      </c>
      <c r="J596" s="159">
        <f>'Input 2 - Inventory'!AA546</f>
        <v>0</v>
      </c>
      <c r="K596" s="156" t="e">
        <f>VLOOKUP($E596,'Calc 1 - Scaling (Ins,Bank)'!$A:$W,8,FALSE)</f>
        <v>#N/A</v>
      </c>
      <c r="L596" s="160" t="str">
        <f>IFERROR(VLOOKUP($E596,'Calc 1 - Scaling (Ins,Bank)'!$A:$W,9+IF($K596="Revenue",1,IF(K596="Carrying Value",2,0)),FALSE),"N/A")</f>
        <v>N/A</v>
      </c>
      <c r="M596" s="161" t="str">
        <f t="shared" si="82"/>
        <v>N/A</v>
      </c>
      <c r="N596" s="162" t="str">
        <f t="shared" si="83"/>
        <v>N/A</v>
      </c>
      <c r="O596" s="156" t="e">
        <f>VLOOKUP($E596,'Calc 1 - Scaling (Ins,Bank)'!$A:$W,12,FALSE)</f>
        <v>#N/A</v>
      </c>
      <c r="P596" s="160" t="str">
        <f>IFERROR(VLOOKUP($E596,'Calc 1 - Scaling (Ins,Bank)'!$A:$W,13+IF(O596="Revenue",1,IF(O596="Carrying Value",2,0)),FALSE),"N/A")</f>
        <v>N/A</v>
      </c>
      <c r="Q596" s="161" t="str">
        <f t="shared" si="84"/>
        <v>N/A</v>
      </c>
      <c r="R596" s="162" t="str">
        <f t="shared" si="85"/>
        <v>N/A</v>
      </c>
      <c r="S596" s="156" t="e">
        <f>VLOOKUP($E596,'Calc 1 - Scaling (Ins,Bank)'!$A:$W,16,FALSE)</f>
        <v>#N/A</v>
      </c>
      <c r="T596" s="160" t="str">
        <f>IFERROR(VLOOKUP($E596,'Calc 1 - Scaling (Ins,Bank)'!$A:$W,17+IF(S596="Revenue",1,IF(S596="Carrying Value",2,0)),FALSE),"N/A")</f>
        <v>N/A</v>
      </c>
      <c r="U596" s="161" t="str">
        <f t="shared" si="86"/>
        <v>N/A</v>
      </c>
      <c r="V596" s="162" t="str">
        <f t="shared" si="87"/>
        <v>N/A</v>
      </c>
      <c r="W596" s="156" t="e">
        <f>VLOOKUP($E596,'Calc 1 - Scaling (Ins,Bank)'!$A:$W,20,FALSE)</f>
        <v>#N/A</v>
      </c>
      <c r="X596" s="160" t="str">
        <f>IFERROR(VLOOKUP($E596,'Calc 1 - Scaling (Ins,Bank)'!$A:$W,21+IF(W596="Revenue",1,IF(W596="Carrying Value",2,0)),FALSE),"N/A")</f>
        <v>N/A</v>
      </c>
      <c r="Y596" s="161" t="str">
        <f t="shared" si="88"/>
        <v>N/A</v>
      </c>
      <c r="Z596" s="162" t="str">
        <f t="shared" si="89"/>
        <v>N/A</v>
      </c>
      <c r="AP596" s="3"/>
    </row>
    <row r="597" spans="1:42" x14ac:dyDescent="0.2">
      <c r="A597" s="68">
        <f t="shared" si="81"/>
        <v>540</v>
      </c>
      <c r="B597" s="154">
        <f>'Input 2 - Inventory'!C547</f>
        <v>0</v>
      </c>
      <c r="C597" s="155">
        <f>'Input 2 - Inventory'!E547</f>
        <v>0</v>
      </c>
      <c r="D597" s="155" t="str">
        <f>IF(OR(LEFT(E597,5)= "Asset",LEFT(E597,5)="Other"),"N/A",'Input 1 - Schedule 1'!B549 &amp; " (Ins/Bank)")</f>
        <v xml:space="preserve"> (Ins/Bank)</v>
      </c>
      <c r="E597" s="156">
        <f>'Input 2 - Inventory'!F547</f>
        <v>0</v>
      </c>
      <c r="F597" s="157">
        <f>'Input 1 - Schedule 1'!AH549</f>
        <v>0</v>
      </c>
      <c r="G597" s="157">
        <f>'Input 2 - Inventory'!R547</f>
        <v>0</v>
      </c>
      <c r="H597" s="157">
        <f>'Input 2 - Inventory'!AG547</f>
        <v>0</v>
      </c>
      <c r="I597" s="158">
        <f>'Input 2 - Inventory'!L547</f>
        <v>0</v>
      </c>
      <c r="J597" s="159">
        <f>'Input 2 - Inventory'!AA547</f>
        <v>0</v>
      </c>
      <c r="K597" s="156" t="e">
        <f>VLOOKUP($E597,'Calc 1 - Scaling (Ins,Bank)'!$A:$W,8,FALSE)</f>
        <v>#N/A</v>
      </c>
      <c r="L597" s="160" t="str">
        <f>IFERROR(VLOOKUP($E597,'Calc 1 - Scaling (Ins,Bank)'!$A:$W,9+IF($K597="Revenue",1,IF(K597="Carrying Value",2,0)),FALSE),"N/A")</f>
        <v>N/A</v>
      </c>
      <c r="M597" s="161" t="str">
        <f t="shared" si="82"/>
        <v>N/A</v>
      </c>
      <c r="N597" s="162" t="str">
        <f t="shared" si="83"/>
        <v>N/A</v>
      </c>
      <c r="O597" s="156" t="e">
        <f>VLOOKUP($E597,'Calc 1 - Scaling (Ins,Bank)'!$A:$W,12,FALSE)</f>
        <v>#N/A</v>
      </c>
      <c r="P597" s="160" t="str">
        <f>IFERROR(VLOOKUP($E597,'Calc 1 - Scaling (Ins,Bank)'!$A:$W,13+IF(O597="Revenue",1,IF(O597="Carrying Value",2,0)),FALSE),"N/A")</f>
        <v>N/A</v>
      </c>
      <c r="Q597" s="161" t="str">
        <f t="shared" si="84"/>
        <v>N/A</v>
      </c>
      <c r="R597" s="162" t="str">
        <f t="shared" si="85"/>
        <v>N/A</v>
      </c>
      <c r="S597" s="156" t="e">
        <f>VLOOKUP($E597,'Calc 1 - Scaling (Ins,Bank)'!$A:$W,16,FALSE)</f>
        <v>#N/A</v>
      </c>
      <c r="T597" s="160" t="str">
        <f>IFERROR(VLOOKUP($E597,'Calc 1 - Scaling (Ins,Bank)'!$A:$W,17+IF(S597="Revenue",1,IF(S597="Carrying Value",2,0)),FALSE),"N/A")</f>
        <v>N/A</v>
      </c>
      <c r="U597" s="161" t="str">
        <f t="shared" si="86"/>
        <v>N/A</v>
      </c>
      <c r="V597" s="162" t="str">
        <f t="shared" si="87"/>
        <v>N/A</v>
      </c>
      <c r="W597" s="156" t="e">
        <f>VLOOKUP($E597,'Calc 1 - Scaling (Ins,Bank)'!$A:$W,20,FALSE)</f>
        <v>#N/A</v>
      </c>
      <c r="X597" s="160" t="str">
        <f>IFERROR(VLOOKUP($E597,'Calc 1 - Scaling (Ins,Bank)'!$A:$W,21+IF(W597="Revenue",1,IF(W597="Carrying Value",2,0)),FALSE),"N/A")</f>
        <v>N/A</v>
      </c>
      <c r="Y597" s="161" t="str">
        <f t="shared" si="88"/>
        <v>N/A</v>
      </c>
      <c r="Z597" s="162" t="str">
        <f t="shared" si="89"/>
        <v>N/A</v>
      </c>
      <c r="AP597" s="3"/>
    </row>
    <row r="598" spans="1:42" x14ac:dyDescent="0.2">
      <c r="A598" s="68">
        <f t="shared" si="81"/>
        <v>541</v>
      </c>
      <c r="B598" s="154">
        <f>'Input 2 - Inventory'!C548</f>
        <v>0</v>
      </c>
      <c r="C598" s="155">
        <f>'Input 2 - Inventory'!E548</f>
        <v>0</v>
      </c>
      <c r="D598" s="155" t="str">
        <f>IF(OR(LEFT(E598,5)= "Asset",LEFT(E598,5)="Other"),"N/A",'Input 1 - Schedule 1'!B550 &amp; " (Ins/Bank)")</f>
        <v xml:space="preserve"> (Ins/Bank)</v>
      </c>
      <c r="E598" s="156">
        <f>'Input 2 - Inventory'!F548</f>
        <v>0</v>
      </c>
      <c r="F598" s="157">
        <f>'Input 1 - Schedule 1'!AH550</f>
        <v>0</v>
      </c>
      <c r="G598" s="157">
        <f>'Input 2 - Inventory'!R548</f>
        <v>0</v>
      </c>
      <c r="H598" s="157">
        <f>'Input 2 - Inventory'!AG548</f>
        <v>0</v>
      </c>
      <c r="I598" s="158">
        <f>'Input 2 - Inventory'!L548</f>
        <v>0</v>
      </c>
      <c r="J598" s="159">
        <f>'Input 2 - Inventory'!AA548</f>
        <v>0</v>
      </c>
      <c r="K598" s="156" t="e">
        <f>VLOOKUP($E598,'Calc 1 - Scaling (Ins,Bank)'!$A:$W,8,FALSE)</f>
        <v>#N/A</v>
      </c>
      <c r="L598" s="160" t="str">
        <f>IFERROR(VLOOKUP($E598,'Calc 1 - Scaling (Ins,Bank)'!$A:$W,9+IF($K598="Revenue",1,IF(K598="Carrying Value",2,0)),FALSE),"N/A")</f>
        <v>N/A</v>
      </c>
      <c r="M598" s="161" t="str">
        <f t="shared" si="82"/>
        <v>N/A</v>
      </c>
      <c r="N598" s="162" t="str">
        <f t="shared" si="83"/>
        <v>N/A</v>
      </c>
      <c r="O598" s="156" t="e">
        <f>VLOOKUP($E598,'Calc 1 - Scaling (Ins,Bank)'!$A:$W,12,FALSE)</f>
        <v>#N/A</v>
      </c>
      <c r="P598" s="160" t="str">
        <f>IFERROR(VLOOKUP($E598,'Calc 1 - Scaling (Ins,Bank)'!$A:$W,13+IF(O598="Revenue",1,IF(O598="Carrying Value",2,0)),FALSE),"N/A")</f>
        <v>N/A</v>
      </c>
      <c r="Q598" s="161" t="str">
        <f t="shared" si="84"/>
        <v>N/A</v>
      </c>
      <c r="R598" s="162" t="str">
        <f t="shared" si="85"/>
        <v>N/A</v>
      </c>
      <c r="S598" s="156" t="e">
        <f>VLOOKUP($E598,'Calc 1 - Scaling (Ins,Bank)'!$A:$W,16,FALSE)</f>
        <v>#N/A</v>
      </c>
      <c r="T598" s="160" t="str">
        <f>IFERROR(VLOOKUP($E598,'Calc 1 - Scaling (Ins,Bank)'!$A:$W,17+IF(S598="Revenue",1,IF(S598="Carrying Value",2,0)),FALSE),"N/A")</f>
        <v>N/A</v>
      </c>
      <c r="U598" s="161" t="str">
        <f t="shared" si="86"/>
        <v>N/A</v>
      </c>
      <c r="V598" s="162" t="str">
        <f t="shared" si="87"/>
        <v>N/A</v>
      </c>
      <c r="W598" s="156" t="e">
        <f>VLOOKUP($E598,'Calc 1 - Scaling (Ins,Bank)'!$A:$W,20,FALSE)</f>
        <v>#N/A</v>
      </c>
      <c r="X598" s="160" t="str">
        <f>IFERROR(VLOOKUP($E598,'Calc 1 - Scaling (Ins,Bank)'!$A:$W,21+IF(W598="Revenue",1,IF(W598="Carrying Value",2,0)),FALSE),"N/A")</f>
        <v>N/A</v>
      </c>
      <c r="Y598" s="161" t="str">
        <f t="shared" si="88"/>
        <v>N/A</v>
      </c>
      <c r="Z598" s="162" t="str">
        <f t="shared" si="89"/>
        <v>N/A</v>
      </c>
      <c r="AP598" s="3"/>
    </row>
    <row r="599" spans="1:42" x14ac:dyDescent="0.2">
      <c r="A599" s="68">
        <f t="shared" si="81"/>
        <v>542</v>
      </c>
      <c r="B599" s="154">
        <f>'Input 2 - Inventory'!C549</f>
        <v>0</v>
      </c>
      <c r="C599" s="155">
        <f>'Input 2 - Inventory'!E549</f>
        <v>0</v>
      </c>
      <c r="D599" s="155" t="str">
        <f>IF(OR(LEFT(E599,5)= "Asset",LEFT(E599,5)="Other"),"N/A",'Input 1 - Schedule 1'!B551 &amp; " (Ins/Bank)")</f>
        <v xml:space="preserve"> (Ins/Bank)</v>
      </c>
      <c r="E599" s="156">
        <f>'Input 2 - Inventory'!F549</f>
        <v>0</v>
      </c>
      <c r="F599" s="157">
        <f>'Input 1 - Schedule 1'!AH551</f>
        <v>0</v>
      </c>
      <c r="G599" s="157">
        <f>'Input 2 - Inventory'!R549</f>
        <v>0</v>
      </c>
      <c r="H599" s="157">
        <f>'Input 2 - Inventory'!AG549</f>
        <v>0</v>
      </c>
      <c r="I599" s="158">
        <f>'Input 2 - Inventory'!L549</f>
        <v>0</v>
      </c>
      <c r="J599" s="159">
        <f>'Input 2 - Inventory'!AA549</f>
        <v>0</v>
      </c>
      <c r="K599" s="156" t="e">
        <f>VLOOKUP($E599,'Calc 1 - Scaling (Ins,Bank)'!$A:$W,8,FALSE)</f>
        <v>#N/A</v>
      </c>
      <c r="L599" s="160" t="str">
        <f>IFERROR(VLOOKUP($E599,'Calc 1 - Scaling (Ins,Bank)'!$A:$W,9+IF($K599="Revenue",1,IF(K599="Carrying Value",2,0)),FALSE),"N/A")</f>
        <v>N/A</v>
      </c>
      <c r="M599" s="161" t="str">
        <f t="shared" si="82"/>
        <v>N/A</v>
      </c>
      <c r="N599" s="162" t="str">
        <f t="shared" si="83"/>
        <v>N/A</v>
      </c>
      <c r="O599" s="156" t="e">
        <f>VLOOKUP($E599,'Calc 1 - Scaling (Ins,Bank)'!$A:$W,12,FALSE)</f>
        <v>#N/A</v>
      </c>
      <c r="P599" s="160" t="str">
        <f>IFERROR(VLOOKUP($E599,'Calc 1 - Scaling (Ins,Bank)'!$A:$W,13+IF(O599="Revenue",1,IF(O599="Carrying Value",2,0)),FALSE),"N/A")</f>
        <v>N/A</v>
      </c>
      <c r="Q599" s="161" t="str">
        <f t="shared" si="84"/>
        <v>N/A</v>
      </c>
      <c r="R599" s="162" t="str">
        <f t="shared" si="85"/>
        <v>N/A</v>
      </c>
      <c r="S599" s="156" t="e">
        <f>VLOOKUP($E599,'Calc 1 - Scaling (Ins,Bank)'!$A:$W,16,FALSE)</f>
        <v>#N/A</v>
      </c>
      <c r="T599" s="160" t="str">
        <f>IFERROR(VLOOKUP($E599,'Calc 1 - Scaling (Ins,Bank)'!$A:$W,17+IF(S599="Revenue",1,IF(S599="Carrying Value",2,0)),FALSE),"N/A")</f>
        <v>N/A</v>
      </c>
      <c r="U599" s="161" t="str">
        <f t="shared" si="86"/>
        <v>N/A</v>
      </c>
      <c r="V599" s="162" t="str">
        <f t="shared" si="87"/>
        <v>N/A</v>
      </c>
      <c r="W599" s="156" t="e">
        <f>VLOOKUP($E599,'Calc 1 - Scaling (Ins,Bank)'!$A:$W,20,FALSE)</f>
        <v>#N/A</v>
      </c>
      <c r="X599" s="160" t="str">
        <f>IFERROR(VLOOKUP($E599,'Calc 1 - Scaling (Ins,Bank)'!$A:$W,21+IF(W599="Revenue",1,IF(W599="Carrying Value",2,0)),FALSE),"N/A")</f>
        <v>N/A</v>
      </c>
      <c r="Y599" s="161" t="str">
        <f t="shared" si="88"/>
        <v>N/A</v>
      </c>
      <c r="Z599" s="162" t="str">
        <f t="shared" si="89"/>
        <v>N/A</v>
      </c>
      <c r="AP599" s="3"/>
    </row>
    <row r="600" spans="1:42" x14ac:dyDescent="0.2">
      <c r="A600" s="68">
        <f t="shared" si="81"/>
        <v>543</v>
      </c>
      <c r="B600" s="154">
        <f>'Input 2 - Inventory'!C550</f>
        <v>0</v>
      </c>
      <c r="C600" s="155">
        <f>'Input 2 - Inventory'!E550</f>
        <v>0</v>
      </c>
      <c r="D600" s="155" t="str">
        <f>IF(OR(LEFT(E600,5)= "Asset",LEFT(E600,5)="Other"),"N/A",'Input 1 - Schedule 1'!B552 &amp; " (Ins/Bank)")</f>
        <v xml:space="preserve"> (Ins/Bank)</v>
      </c>
      <c r="E600" s="156">
        <f>'Input 2 - Inventory'!F550</f>
        <v>0</v>
      </c>
      <c r="F600" s="157">
        <f>'Input 1 - Schedule 1'!AH552</f>
        <v>0</v>
      </c>
      <c r="G600" s="157">
        <f>'Input 2 - Inventory'!R550</f>
        <v>0</v>
      </c>
      <c r="H600" s="157">
        <f>'Input 2 - Inventory'!AG550</f>
        <v>0</v>
      </c>
      <c r="I600" s="158">
        <f>'Input 2 - Inventory'!L550</f>
        <v>0</v>
      </c>
      <c r="J600" s="159">
        <f>'Input 2 - Inventory'!AA550</f>
        <v>0</v>
      </c>
      <c r="K600" s="156" t="e">
        <f>VLOOKUP($E600,'Calc 1 - Scaling (Ins,Bank)'!$A:$W,8,FALSE)</f>
        <v>#N/A</v>
      </c>
      <c r="L600" s="160" t="str">
        <f>IFERROR(VLOOKUP($E600,'Calc 1 - Scaling (Ins,Bank)'!$A:$W,9+IF($K600="Revenue",1,IF(K600="Carrying Value",2,0)),FALSE),"N/A")</f>
        <v>N/A</v>
      </c>
      <c r="M600" s="161" t="str">
        <f t="shared" si="82"/>
        <v>N/A</v>
      </c>
      <c r="N600" s="162" t="str">
        <f t="shared" si="83"/>
        <v>N/A</v>
      </c>
      <c r="O600" s="156" t="e">
        <f>VLOOKUP($E600,'Calc 1 - Scaling (Ins,Bank)'!$A:$W,12,FALSE)</f>
        <v>#N/A</v>
      </c>
      <c r="P600" s="160" t="str">
        <f>IFERROR(VLOOKUP($E600,'Calc 1 - Scaling (Ins,Bank)'!$A:$W,13+IF(O600="Revenue",1,IF(O600="Carrying Value",2,0)),FALSE),"N/A")</f>
        <v>N/A</v>
      </c>
      <c r="Q600" s="161" t="str">
        <f t="shared" si="84"/>
        <v>N/A</v>
      </c>
      <c r="R600" s="162" t="str">
        <f t="shared" si="85"/>
        <v>N/A</v>
      </c>
      <c r="S600" s="156" t="e">
        <f>VLOOKUP($E600,'Calc 1 - Scaling (Ins,Bank)'!$A:$W,16,FALSE)</f>
        <v>#N/A</v>
      </c>
      <c r="T600" s="160" t="str">
        <f>IFERROR(VLOOKUP($E600,'Calc 1 - Scaling (Ins,Bank)'!$A:$W,17+IF(S600="Revenue",1,IF(S600="Carrying Value",2,0)),FALSE),"N/A")</f>
        <v>N/A</v>
      </c>
      <c r="U600" s="161" t="str">
        <f t="shared" si="86"/>
        <v>N/A</v>
      </c>
      <c r="V600" s="162" t="str">
        <f t="shared" si="87"/>
        <v>N/A</v>
      </c>
      <c r="W600" s="156" t="e">
        <f>VLOOKUP($E600,'Calc 1 - Scaling (Ins,Bank)'!$A:$W,20,FALSE)</f>
        <v>#N/A</v>
      </c>
      <c r="X600" s="160" t="str">
        <f>IFERROR(VLOOKUP($E600,'Calc 1 - Scaling (Ins,Bank)'!$A:$W,21+IF(W600="Revenue",1,IF(W600="Carrying Value",2,0)),FALSE),"N/A")</f>
        <v>N/A</v>
      </c>
      <c r="Y600" s="161" t="str">
        <f t="shared" si="88"/>
        <v>N/A</v>
      </c>
      <c r="Z600" s="162" t="str">
        <f t="shared" si="89"/>
        <v>N/A</v>
      </c>
      <c r="AP600" s="3"/>
    </row>
    <row r="601" spans="1:42" x14ac:dyDescent="0.2">
      <c r="A601" s="68">
        <f t="shared" si="81"/>
        <v>544</v>
      </c>
      <c r="B601" s="154">
        <f>'Input 2 - Inventory'!C551</f>
        <v>0</v>
      </c>
      <c r="C601" s="155">
        <f>'Input 2 - Inventory'!E551</f>
        <v>0</v>
      </c>
      <c r="D601" s="155" t="str">
        <f>IF(OR(LEFT(E601,5)= "Asset",LEFT(E601,5)="Other"),"N/A",'Input 1 - Schedule 1'!B553 &amp; " (Ins/Bank)")</f>
        <v xml:space="preserve"> (Ins/Bank)</v>
      </c>
      <c r="E601" s="156">
        <f>'Input 2 - Inventory'!F551</f>
        <v>0</v>
      </c>
      <c r="F601" s="157">
        <f>'Input 1 - Schedule 1'!AH553</f>
        <v>0</v>
      </c>
      <c r="G601" s="157">
        <f>'Input 2 - Inventory'!R551</f>
        <v>0</v>
      </c>
      <c r="H601" s="157">
        <f>'Input 2 - Inventory'!AG551</f>
        <v>0</v>
      </c>
      <c r="I601" s="158">
        <f>'Input 2 - Inventory'!L551</f>
        <v>0</v>
      </c>
      <c r="J601" s="159">
        <f>'Input 2 - Inventory'!AA551</f>
        <v>0</v>
      </c>
      <c r="K601" s="156" t="e">
        <f>VLOOKUP($E601,'Calc 1 - Scaling (Ins,Bank)'!$A:$W,8,FALSE)</f>
        <v>#N/A</v>
      </c>
      <c r="L601" s="160" t="str">
        <f>IFERROR(VLOOKUP($E601,'Calc 1 - Scaling (Ins,Bank)'!$A:$W,9+IF($K601="Revenue",1,IF(K601="Carrying Value",2,0)),FALSE),"N/A")</f>
        <v>N/A</v>
      </c>
      <c r="M601" s="161" t="str">
        <f t="shared" si="82"/>
        <v>N/A</v>
      </c>
      <c r="N601" s="162" t="str">
        <f t="shared" si="83"/>
        <v>N/A</v>
      </c>
      <c r="O601" s="156" t="e">
        <f>VLOOKUP($E601,'Calc 1 - Scaling (Ins,Bank)'!$A:$W,12,FALSE)</f>
        <v>#N/A</v>
      </c>
      <c r="P601" s="160" t="str">
        <f>IFERROR(VLOOKUP($E601,'Calc 1 - Scaling (Ins,Bank)'!$A:$W,13+IF(O601="Revenue",1,IF(O601="Carrying Value",2,0)),FALSE),"N/A")</f>
        <v>N/A</v>
      </c>
      <c r="Q601" s="161" t="str">
        <f t="shared" si="84"/>
        <v>N/A</v>
      </c>
      <c r="R601" s="162" t="str">
        <f t="shared" si="85"/>
        <v>N/A</v>
      </c>
      <c r="S601" s="156" t="e">
        <f>VLOOKUP($E601,'Calc 1 - Scaling (Ins,Bank)'!$A:$W,16,FALSE)</f>
        <v>#N/A</v>
      </c>
      <c r="T601" s="160" t="str">
        <f>IFERROR(VLOOKUP($E601,'Calc 1 - Scaling (Ins,Bank)'!$A:$W,17+IF(S601="Revenue",1,IF(S601="Carrying Value",2,0)),FALSE),"N/A")</f>
        <v>N/A</v>
      </c>
      <c r="U601" s="161" t="str">
        <f t="shared" si="86"/>
        <v>N/A</v>
      </c>
      <c r="V601" s="162" t="str">
        <f t="shared" si="87"/>
        <v>N/A</v>
      </c>
      <c r="W601" s="156" t="e">
        <f>VLOOKUP($E601,'Calc 1 - Scaling (Ins,Bank)'!$A:$W,20,FALSE)</f>
        <v>#N/A</v>
      </c>
      <c r="X601" s="160" t="str">
        <f>IFERROR(VLOOKUP($E601,'Calc 1 - Scaling (Ins,Bank)'!$A:$W,21+IF(W601="Revenue",1,IF(W601="Carrying Value",2,0)),FALSE),"N/A")</f>
        <v>N/A</v>
      </c>
      <c r="Y601" s="161" t="str">
        <f t="shared" si="88"/>
        <v>N/A</v>
      </c>
      <c r="Z601" s="162" t="str">
        <f t="shared" si="89"/>
        <v>N/A</v>
      </c>
      <c r="AP601" s="3"/>
    </row>
    <row r="602" spans="1:42" x14ac:dyDescent="0.2">
      <c r="A602" s="68">
        <f t="shared" si="81"/>
        <v>545</v>
      </c>
      <c r="B602" s="154">
        <f>'Input 2 - Inventory'!C552</f>
        <v>0</v>
      </c>
      <c r="C602" s="155">
        <f>'Input 2 - Inventory'!E552</f>
        <v>0</v>
      </c>
      <c r="D602" s="155" t="str">
        <f>IF(OR(LEFT(E602,5)= "Asset",LEFT(E602,5)="Other"),"N/A",'Input 1 - Schedule 1'!B554 &amp; " (Ins/Bank)")</f>
        <v xml:space="preserve"> (Ins/Bank)</v>
      </c>
      <c r="E602" s="156">
        <f>'Input 2 - Inventory'!F552</f>
        <v>0</v>
      </c>
      <c r="F602" s="157">
        <f>'Input 1 - Schedule 1'!AH554</f>
        <v>0</v>
      </c>
      <c r="G602" s="157">
        <f>'Input 2 - Inventory'!R552</f>
        <v>0</v>
      </c>
      <c r="H602" s="157">
        <f>'Input 2 - Inventory'!AG552</f>
        <v>0</v>
      </c>
      <c r="I602" s="158">
        <f>'Input 2 - Inventory'!L552</f>
        <v>0</v>
      </c>
      <c r="J602" s="159">
        <f>'Input 2 - Inventory'!AA552</f>
        <v>0</v>
      </c>
      <c r="K602" s="156" t="e">
        <f>VLOOKUP($E602,'Calc 1 - Scaling (Ins,Bank)'!$A:$W,8,FALSE)</f>
        <v>#N/A</v>
      </c>
      <c r="L602" s="160" t="str">
        <f>IFERROR(VLOOKUP($E602,'Calc 1 - Scaling (Ins,Bank)'!$A:$W,9+IF($K602="Revenue",1,IF(K602="Carrying Value",2,0)),FALSE),"N/A")</f>
        <v>N/A</v>
      </c>
      <c r="M602" s="161" t="str">
        <f t="shared" si="82"/>
        <v>N/A</v>
      </c>
      <c r="N602" s="162" t="str">
        <f t="shared" si="83"/>
        <v>N/A</v>
      </c>
      <c r="O602" s="156" t="e">
        <f>VLOOKUP($E602,'Calc 1 - Scaling (Ins,Bank)'!$A:$W,12,FALSE)</f>
        <v>#N/A</v>
      </c>
      <c r="P602" s="160" t="str">
        <f>IFERROR(VLOOKUP($E602,'Calc 1 - Scaling (Ins,Bank)'!$A:$W,13+IF(O602="Revenue",1,IF(O602="Carrying Value",2,0)),FALSE),"N/A")</f>
        <v>N/A</v>
      </c>
      <c r="Q602" s="161" t="str">
        <f t="shared" si="84"/>
        <v>N/A</v>
      </c>
      <c r="R602" s="162" t="str">
        <f t="shared" si="85"/>
        <v>N/A</v>
      </c>
      <c r="S602" s="156" t="e">
        <f>VLOOKUP($E602,'Calc 1 - Scaling (Ins,Bank)'!$A:$W,16,FALSE)</f>
        <v>#N/A</v>
      </c>
      <c r="T602" s="160" t="str">
        <f>IFERROR(VLOOKUP($E602,'Calc 1 - Scaling (Ins,Bank)'!$A:$W,17+IF(S602="Revenue",1,IF(S602="Carrying Value",2,0)),FALSE),"N/A")</f>
        <v>N/A</v>
      </c>
      <c r="U602" s="161" t="str">
        <f t="shared" si="86"/>
        <v>N/A</v>
      </c>
      <c r="V602" s="162" t="str">
        <f t="shared" si="87"/>
        <v>N/A</v>
      </c>
      <c r="W602" s="156" t="e">
        <f>VLOOKUP($E602,'Calc 1 - Scaling (Ins,Bank)'!$A:$W,20,FALSE)</f>
        <v>#N/A</v>
      </c>
      <c r="X602" s="160" t="str">
        <f>IFERROR(VLOOKUP($E602,'Calc 1 - Scaling (Ins,Bank)'!$A:$W,21+IF(W602="Revenue",1,IF(W602="Carrying Value",2,0)),FALSE),"N/A")</f>
        <v>N/A</v>
      </c>
      <c r="Y602" s="161" t="str">
        <f t="shared" si="88"/>
        <v>N/A</v>
      </c>
      <c r="Z602" s="162" t="str">
        <f t="shared" si="89"/>
        <v>N/A</v>
      </c>
      <c r="AP602" s="3"/>
    </row>
    <row r="603" spans="1:42" x14ac:dyDescent="0.2">
      <c r="A603" s="68">
        <f t="shared" si="81"/>
        <v>546</v>
      </c>
      <c r="B603" s="154">
        <f>'Input 2 - Inventory'!C553</f>
        <v>0</v>
      </c>
      <c r="C603" s="155">
        <f>'Input 2 - Inventory'!E553</f>
        <v>0</v>
      </c>
      <c r="D603" s="155" t="str">
        <f>IF(OR(LEFT(E603,5)= "Asset",LEFT(E603,5)="Other"),"N/A",'Input 1 - Schedule 1'!B555 &amp; " (Ins/Bank)")</f>
        <v xml:space="preserve"> (Ins/Bank)</v>
      </c>
      <c r="E603" s="156">
        <f>'Input 2 - Inventory'!F553</f>
        <v>0</v>
      </c>
      <c r="F603" s="157">
        <f>'Input 1 - Schedule 1'!AH555</f>
        <v>0</v>
      </c>
      <c r="G603" s="157">
        <f>'Input 2 - Inventory'!R553</f>
        <v>0</v>
      </c>
      <c r="H603" s="157">
        <f>'Input 2 - Inventory'!AG553</f>
        <v>0</v>
      </c>
      <c r="I603" s="158">
        <f>'Input 2 - Inventory'!L553</f>
        <v>0</v>
      </c>
      <c r="J603" s="159">
        <f>'Input 2 - Inventory'!AA553</f>
        <v>0</v>
      </c>
      <c r="K603" s="156" t="e">
        <f>VLOOKUP($E603,'Calc 1 - Scaling (Ins,Bank)'!$A:$W,8,FALSE)</f>
        <v>#N/A</v>
      </c>
      <c r="L603" s="160" t="str">
        <f>IFERROR(VLOOKUP($E603,'Calc 1 - Scaling (Ins,Bank)'!$A:$W,9+IF($K603="Revenue",1,IF(K603="Carrying Value",2,0)),FALSE),"N/A")</f>
        <v>N/A</v>
      </c>
      <c r="M603" s="161" t="str">
        <f t="shared" si="82"/>
        <v>N/A</v>
      </c>
      <c r="N603" s="162" t="str">
        <f t="shared" si="83"/>
        <v>N/A</v>
      </c>
      <c r="O603" s="156" t="e">
        <f>VLOOKUP($E603,'Calc 1 - Scaling (Ins,Bank)'!$A:$W,12,FALSE)</f>
        <v>#N/A</v>
      </c>
      <c r="P603" s="160" t="str">
        <f>IFERROR(VLOOKUP($E603,'Calc 1 - Scaling (Ins,Bank)'!$A:$W,13+IF(O603="Revenue",1,IF(O603="Carrying Value",2,0)),FALSE),"N/A")</f>
        <v>N/A</v>
      </c>
      <c r="Q603" s="161" t="str">
        <f t="shared" si="84"/>
        <v>N/A</v>
      </c>
      <c r="R603" s="162" t="str">
        <f t="shared" si="85"/>
        <v>N/A</v>
      </c>
      <c r="S603" s="156" t="e">
        <f>VLOOKUP($E603,'Calc 1 - Scaling (Ins,Bank)'!$A:$W,16,FALSE)</f>
        <v>#N/A</v>
      </c>
      <c r="T603" s="160" t="str">
        <f>IFERROR(VLOOKUP($E603,'Calc 1 - Scaling (Ins,Bank)'!$A:$W,17+IF(S603="Revenue",1,IF(S603="Carrying Value",2,0)),FALSE),"N/A")</f>
        <v>N/A</v>
      </c>
      <c r="U603" s="161" t="str">
        <f t="shared" si="86"/>
        <v>N/A</v>
      </c>
      <c r="V603" s="162" t="str">
        <f t="shared" si="87"/>
        <v>N/A</v>
      </c>
      <c r="W603" s="156" t="e">
        <f>VLOOKUP($E603,'Calc 1 - Scaling (Ins,Bank)'!$A:$W,20,FALSE)</f>
        <v>#N/A</v>
      </c>
      <c r="X603" s="160" t="str">
        <f>IFERROR(VLOOKUP($E603,'Calc 1 - Scaling (Ins,Bank)'!$A:$W,21+IF(W603="Revenue",1,IF(W603="Carrying Value",2,0)),FALSE),"N/A")</f>
        <v>N/A</v>
      </c>
      <c r="Y603" s="161" t="str">
        <f t="shared" si="88"/>
        <v>N/A</v>
      </c>
      <c r="Z603" s="162" t="str">
        <f t="shared" si="89"/>
        <v>N/A</v>
      </c>
      <c r="AP603" s="3"/>
    </row>
    <row r="604" spans="1:42" x14ac:dyDescent="0.2">
      <c r="A604" s="68">
        <f t="shared" si="81"/>
        <v>547</v>
      </c>
      <c r="B604" s="154">
        <f>'Input 2 - Inventory'!C554</f>
        <v>0</v>
      </c>
      <c r="C604" s="155">
        <f>'Input 2 - Inventory'!E554</f>
        <v>0</v>
      </c>
      <c r="D604" s="155" t="str">
        <f>IF(OR(LEFT(E604,5)= "Asset",LEFT(E604,5)="Other"),"N/A",'Input 1 - Schedule 1'!B556 &amp; " (Ins/Bank)")</f>
        <v xml:space="preserve"> (Ins/Bank)</v>
      </c>
      <c r="E604" s="156">
        <f>'Input 2 - Inventory'!F554</f>
        <v>0</v>
      </c>
      <c r="F604" s="157">
        <f>'Input 1 - Schedule 1'!AH556</f>
        <v>0</v>
      </c>
      <c r="G604" s="157">
        <f>'Input 2 - Inventory'!R554</f>
        <v>0</v>
      </c>
      <c r="H604" s="157">
        <f>'Input 2 - Inventory'!AG554</f>
        <v>0</v>
      </c>
      <c r="I604" s="158">
        <f>'Input 2 - Inventory'!L554</f>
        <v>0</v>
      </c>
      <c r="J604" s="159">
        <f>'Input 2 - Inventory'!AA554</f>
        <v>0</v>
      </c>
      <c r="K604" s="156" t="e">
        <f>VLOOKUP($E604,'Calc 1 - Scaling (Ins,Bank)'!$A:$W,8,FALSE)</f>
        <v>#N/A</v>
      </c>
      <c r="L604" s="160" t="str">
        <f>IFERROR(VLOOKUP($E604,'Calc 1 - Scaling (Ins,Bank)'!$A:$W,9+IF($K604="Revenue",1,IF(K604="Carrying Value",2,0)),FALSE),"N/A")</f>
        <v>N/A</v>
      </c>
      <c r="M604" s="161" t="str">
        <f t="shared" si="82"/>
        <v>N/A</v>
      </c>
      <c r="N604" s="162" t="str">
        <f t="shared" si="83"/>
        <v>N/A</v>
      </c>
      <c r="O604" s="156" t="e">
        <f>VLOOKUP($E604,'Calc 1 - Scaling (Ins,Bank)'!$A:$W,12,FALSE)</f>
        <v>#N/A</v>
      </c>
      <c r="P604" s="160" t="str">
        <f>IFERROR(VLOOKUP($E604,'Calc 1 - Scaling (Ins,Bank)'!$A:$W,13+IF(O604="Revenue",1,IF(O604="Carrying Value",2,0)),FALSE),"N/A")</f>
        <v>N/A</v>
      </c>
      <c r="Q604" s="161" t="str">
        <f t="shared" si="84"/>
        <v>N/A</v>
      </c>
      <c r="R604" s="162" t="str">
        <f t="shared" si="85"/>
        <v>N/A</v>
      </c>
      <c r="S604" s="156" t="e">
        <f>VLOOKUP($E604,'Calc 1 - Scaling (Ins,Bank)'!$A:$W,16,FALSE)</f>
        <v>#N/A</v>
      </c>
      <c r="T604" s="160" t="str">
        <f>IFERROR(VLOOKUP($E604,'Calc 1 - Scaling (Ins,Bank)'!$A:$W,17+IF(S604="Revenue",1,IF(S604="Carrying Value",2,0)),FALSE),"N/A")</f>
        <v>N/A</v>
      </c>
      <c r="U604" s="161" t="str">
        <f t="shared" si="86"/>
        <v>N/A</v>
      </c>
      <c r="V604" s="162" t="str">
        <f t="shared" si="87"/>
        <v>N/A</v>
      </c>
      <c r="W604" s="156" t="e">
        <f>VLOOKUP($E604,'Calc 1 - Scaling (Ins,Bank)'!$A:$W,20,FALSE)</f>
        <v>#N/A</v>
      </c>
      <c r="X604" s="160" t="str">
        <f>IFERROR(VLOOKUP($E604,'Calc 1 - Scaling (Ins,Bank)'!$A:$W,21+IF(W604="Revenue",1,IF(W604="Carrying Value",2,0)),FALSE),"N/A")</f>
        <v>N/A</v>
      </c>
      <c r="Y604" s="161" t="str">
        <f t="shared" si="88"/>
        <v>N/A</v>
      </c>
      <c r="Z604" s="162" t="str">
        <f t="shared" si="89"/>
        <v>N/A</v>
      </c>
      <c r="AP604" s="3"/>
    </row>
    <row r="605" spans="1:42" x14ac:dyDescent="0.2">
      <c r="A605" s="68">
        <f t="shared" si="81"/>
        <v>548</v>
      </c>
      <c r="B605" s="154">
        <f>'Input 2 - Inventory'!C555</f>
        <v>0</v>
      </c>
      <c r="C605" s="155">
        <f>'Input 2 - Inventory'!E555</f>
        <v>0</v>
      </c>
      <c r="D605" s="155" t="str">
        <f>IF(OR(LEFT(E605,5)= "Asset",LEFT(E605,5)="Other"),"N/A",'Input 1 - Schedule 1'!B557 &amp; " (Ins/Bank)")</f>
        <v xml:space="preserve"> (Ins/Bank)</v>
      </c>
      <c r="E605" s="156">
        <f>'Input 2 - Inventory'!F555</f>
        <v>0</v>
      </c>
      <c r="F605" s="157">
        <f>'Input 1 - Schedule 1'!AH557</f>
        <v>0</v>
      </c>
      <c r="G605" s="157">
        <f>'Input 2 - Inventory'!R555</f>
        <v>0</v>
      </c>
      <c r="H605" s="157">
        <f>'Input 2 - Inventory'!AG555</f>
        <v>0</v>
      </c>
      <c r="I605" s="158">
        <f>'Input 2 - Inventory'!L555</f>
        <v>0</v>
      </c>
      <c r="J605" s="159">
        <f>'Input 2 - Inventory'!AA555</f>
        <v>0</v>
      </c>
      <c r="K605" s="156" t="e">
        <f>VLOOKUP($E605,'Calc 1 - Scaling (Ins,Bank)'!$A:$W,8,FALSE)</f>
        <v>#N/A</v>
      </c>
      <c r="L605" s="160" t="str">
        <f>IFERROR(VLOOKUP($E605,'Calc 1 - Scaling (Ins,Bank)'!$A:$W,9+IF($K605="Revenue",1,IF(K605="Carrying Value",2,0)),FALSE),"N/A")</f>
        <v>N/A</v>
      </c>
      <c r="M605" s="161" t="str">
        <f t="shared" si="82"/>
        <v>N/A</v>
      </c>
      <c r="N605" s="162" t="str">
        <f t="shared" si="83"/>
        <v>N/A</v>
      </c>
      <c r="O605" s="156" t="e">
        <f>VLOOKUP($E605,'Calc 1 - Scaling (Ins,Bank)'!$A:$W,12,FALSE)</f>
        <v>#N/A</v>
      </c>
      <c r="P605" s="160" t="str">
        <f>IFERROR(VLOOKUP($E605,'Calc 1 - Scaling (Ins,Bank)'!$A:$W,13+IF(O605="Revenue",1,IF(O605="Carrying Value",2,0)),FALSE),"N/A")</f>
        <v>N/A</v>
      </c>
      <c r="Q605" s="161" t="str">
        <f t="shared" si="84"/>
        <v>N/A</v>
      </c>
      <c r="R605" s="162" t="str">
        <f t="shared" si="85"/>
        <v>N/A</v>
      </c>
      <c r="S605" s="156" t="e">
        <f>VLOOKUP($E605,'Calc 1 - Scaling (Ins,Bank)'!$A:$W,16,FALSE)</f>
        <v>#N/A</v>
      </c>
      <c r="T605" s="160" t="str">
        <f>IFERROR(VLOOKUP($E605,'Calc 1 - Scaling (Ins,Bank)'!$A:$W,17+IF(S605="Revenue",1,IF(S605="Carrying Value",2,0)),FALSE),"N/A")</f>
        <v>N/A</v>
      </c>
      <c r="U605" s="161" t="str">
        <f t="shared" si="86"/>
        <v>N/A</v>
      </c>
      <c r="V605" s="162" t="str">
        <f t="shared" si="87"/>
        <v>N/A</v>
      </c>
      <c r="W605" s="156" t="e">
        <f>VLOOKUP($E605,'Calc 1 - Scaling (Ins,Bank)'!$A:$W,20,FALSE)</f>
        <v>#N/A</v>
      </c>
      <c r="X605" s="160" t="str">
        <f>IFERROR(VLOOKUP($E605,'Calc 1 - Scaling (Ins,Bank)'!$A:$W,21+IF(W605="Revenue",1,IF(W605="Carrying Value",2,0)),FALSE),"N/A")</f>
        <v>N/A</v>
      </c>
      <c r="Y605" s="161" t="str">
        <f t="shared" si="88"/>
        <v>N/A</v>
      </c>
      <c r="Z605" s="162" t="str">
        <f t="shared" si="89"/>
        <v>N/A</v>
      </c>
      <c r="AP605" s="3"/>
    </row>
    <row r="606" spans="1:42" x14ac:dyDescent="0.2">
      <c r="A606" s="68">
        <f t="shared" si="81"/>
        <v>549</v>
      </c>
      <c r="B606" s="154">
        <f>'Input 2 - Inventory'!C556</f>
        <v>0</v>
      </c>
      <c r="C606" s="155">
        <f>'Input 2 - Inventory'!E556</f>
        <v>0</v>
      </c>
      <c r="D606" s="155" t="str">
        <f>IF(OR(LEFT(E606,5)= "Asset",LEFT(E606,5)="Other"),"N/A",'Input 1 - Schedule 1'!B558 &amp; " (Ins/Bank)")</f>
        <v xml:space="preserve"> (Ins/Bank)</v>
      </c>
      <c r="E606" s="156">
        <f>'Input 2 - Inventory'!F556</f>
        <v>0</v>
      </c>
      <c r="F606" s="157">
        <f>'Input 1 - Schedule 1'!AH558</f>
        <v>0</v>
      </c>
      <c r="G606" s="157">
        <f>'Input 2 - Inventory'!R556</f>
        <v>0</v>
      </c>
      <c r="H606" s="157">
        <f>'Input 2 - Inventory'!AG556</f>
        <v>0</v>
      </c>
      <c r="I606" s="158">
        <f>'Input 2 - Inventory'!L556</f>
        <v>0</v>
      </c>
      <c r="J606" s="159">
        <f>'Input 2 - Inventory'!AA556</f>
        <v>0</v>
      </c>
      <c r="K606" s="156" t="e">
        <f>VLOOKUP($E606,'Calc 1 - Scaling (Ins,Bank)'!$A:$W,8,FALSE)</f>
        <v>#N/A</v>
      </c>
      <c r="L606" s="160" t="str">
        <f>IFERROR(VLOOKUP($E606,'Calc 1 - Scaling (Ins,Bank)'!$A:$W,9+IF($K606="Revenue",1,IF(K606="Carrying Value",2,0)),FALSE),"N/A")</f>
        <v>N/A</v>
      </c>
      <c r="M606" s="161" t="str">
        <f t="shared" si="82"/>
        <v>N/A</v>
      </c>
      <c r="N606" s="162" t="str">
        <f t="shared" si="83"/>
        <v>N/A</v>
      </c>
      <c r="O606" s="156" t="e">
        <f>VLOOKUP($E606,'Calc 1 - Scaling (Ins,Bank)'!$A:$W,12,FALSE)</f>
        <v>#N/A</v>
      </c>
      <c r="P606" s="160" t="str">
        <f>IFERROR(VLOOKUP($E606,'Calc 1 - Scaling (Ins,Bank)'!$A:$W,13+IF(O606="Revenue",1,IF(O606="Carrying Value",2,0)),FALSE),"N/A")</f>
        <v>N/A</v>
      </c>
      <c r="Q606" s="161" t="str">
        <f t="shared" si="84"/>
        <v>N/A</v>
      </c>
      <c r="R606" s="162" t="str">
        <f t="shared" si="85"/>
        <v>N/A</v>
      </c>
      <c r="S606" s="156" t="e">
        <f>VLOOKUP($E606,'Calc 1 - Scaling (Ins,Bank)'!$A:$W,16,FALSE)</f>
        <v>#N/A</v>
      </c>
      <c r="T606" s="160" t="str">
        <f>IFERROR(VLOOKUP($E606,'Calc 1 - Scaling (Ins,Bank)'!$A:$W,17+IF(S606="Revenue",1,IF(S606="Carrying Value",2,0)),FALSE),"N/A")</f>
        <v>N/A</v>
      </c>
      <c r="U606" s="161" t="str">
        <f t="shared" si="86"/>
        <v>N/A</v>
      </c>
      <c r="V606" s="162" t="str">
        <f t="shared" si="87"/>
        <v>N/A</v>
      </c>
      <c r="W606" s="156" t="e">
        <f>VLOOKUP($E606,'Calc 1 - Scaling (Ins,Bank)'!$A:$W,20,FALSE)</f>
        <v>#N/A</v>
      </c>
      <c r="X606" s="160" t="str">
        <f>IFERROR(VLOOKUP($E606,'Calc 1 - Scaling (Ins,Bank)'!$A:$W,21+IF(W606="Revenue",1,IF(W606="Carrying Value",2,0)),FALSE),"N/A")</f>
        <v>N/A</v>
      </c>
      <c r="Y606" s="161" t="str">
        <f t="shared" si="88"/>
        <v>N/A</v>
      </c>
      <c r="Z606" s="162" t="str">
        <f t="shared" si="89"/>
        <v>N/A</v>
      </c>
      <c r="AP606" s="3"/>
    </row>
    <row r="607" spans="1:42" x14ac:dyDescent="0.2">
      <c r="A607" s="68">
        <f t="shared" si="81"/>
        <v>550</v>
      </c>
      <c r="B607" s="154">
        <f>'Input 2 - Inventory'!C557</f>
        <v>0</v>
      </c>
      <c r="C607" s="155">
        <f>'Input 2 - Inventory'!E557</f>
        <v>0</v>
      </c>
      <c r="D607" s="155" t="str">
        <f>IF(OR(LEFT(E607,5)= "Asset",LEFT(E607,5)="Other"),"N/A",'Input 1 - Schedule 1'!B559 &amp; " (Ins/Bank)")</f>
        <v xml:space="preserve"> (Ins/Bank)</v>
      </c>
      <c r="E607" s="156">
        <f>'Input 2 - Inventory'!F557</f>
        <v>0</v>
      </c>
      <c r="F607" s="157">
        <f>'Input 1 - Schedule 1'!AH559</f>
        <v>0</v>
      </c>
      <c r="G607" s="157">
        <f>'Input 2 - Inventory'!R557</f>
        <v>0</v>
      </c>
      <c r="H607" s="157">
        <f>'Input 2 - Inventory'!AG557</f>
        <v>0</v>
      </c>
      <c r="I607" s="158">
        <f>'Input 2 - Inventory'!L557</f>
        <v>0</v>
      </c>
      <c r="J607" s="159">
        <f>'Input 2 - Inventory'!AA557</f>
        <v>0</v>
      </c>
      <c r="K607" s="156" t="e">
        <f>VLOOKUP($E607,'Calc 1 - Scaling (Ins,Bank)'!$A:$W,8,FALSE)</f>
        <v>#N/A</v>
      </c>
      <c r="L607" s="160" t="str">
        <f>IFERROR(VLOOKUP($E607,'Calc 1 - Scaling (Ins,Bank)'!$A:$W,9+IF($K607="Revenue",1,IF(K607="Carrying Value",2,0)),FALSE),"N/A")</f>
        <v>N/A</v>
      </c>
      <c r="M607" s="161" t="str">
        <f t="shared" si="82"/>
        <v>N/A</v>
      </c>
      <c r="N607" s="162" t="str">
        <f t="shared" si="83"/>
        <v>N/A</v>
      </c>
      <c r="O607" s="156" t="e">
        <f>VLOOKUP($E607,'Calc 1 - Scaling (Ins,Bank)'!$A:$W,12,FALSE)</f>
        <v>#N/A</v>
      </c>
      <c r="P607" s="160" t="str">
        <f>IFERROR(VLOOKUP($E607,'Calc 1 - Scaling (Ins,Bank)'!$A:$W,13+IF(O607="Revenue",1,IF(O607="Carrying Value",2,0)),FALSE),"N/A")</f>
        <v>N/A</v>
      </c>
      <c r="Q607" s="161" t="str">
        <f t="shared" si="84"/>
        <v>N/A</v>
      </c>
      <c r="R607" s="162" t="str">
        <f t="shared" si="85"/>
        <v>N/A</v>
      </c>
      <c r="S607" s="156" t="e">
        <f>VLOOKUP($E607,'Calc 1 - Scaling (Ins,Bank)'!$A:$W,16,FALSE)</f>
        <v>#N/A</v>
      </c>
      <c r="T607" s="160" t="str">
        <f>IFERROR(VLOOKUP($E607,'Calc 1 - Scaling (Ins,Bank)'!$A:$W,17+IF(S607="Revenue",1,IF(S607="Carrying Value",2,0)),FALSE),"N/A")</f>
        <v>N/A</v>
      </c>
      <c r="U607" s="161" t="str">
        <f t="shared" si="86"/>
        <v>N/A</v>
      </c>
      <c r="V607" s="162" t="str">
        <f t="shared" si="87"/>
        <v>N/A</v>
      </c>
      <c r="W607" s="156" t="e">
        <f>VLOOKUP($E607,'Calc 1 - Scaling (Ins,Bank)'!$A:$W,20,FALSE)</f>
        <v>#N/A</v>
      </c>
      <c r="X607" s="160" t="str">
        <f>IFERROR(VLOOKUP($E607,'Calc 1 - Scaling (Ins,Bank)'!$A:$W,21+IF(W607="Revenue",1,IF(W607="Carrying Value",2,0)),FALSE),"N/A")</f>
        <v>N/A</v>
      </c>
      <c r="Y607" s="161" t="str">
        <f t="shared" si="88"/>
        <v>N/A</v>
      </c>
      <c r="Z607" s="162" t="str">
        <f t="shared" si="89"/>
        <v>N/A</v>
      </c>
      <c r="AP607" s="3"/>
    </row>
    <row r="608" spans="1:42" x14ac:dyDescent="0.2">
      <c r="A608" s="68">
        <f t="shared" si="81"/>
        <v>551</v>
      </c>
      <c r="B608" s="154">
        <f>'Input 2 - Inventory'!C558</f>
        <v>0</v>
      </c>
      <c r="C608" s="155">
        <f>'Input 2 - Inventory'!E558</f>
        <v>0</v>
      </c>
      <c r="D608" s="155" t="str">
        <f>IF(OR(LEFT(E608,5)= "Asset",LEFT(E608,5)="Other"),"N/A",'Input 1 - Schedule 1'!B560 &amp; " (Ins/Bank)")</f>
        <v xml:space="preserve"> (Ins/Bank)</v>
      </c>
      <c r="E608" s="156">
        <f>'Input 2 - Inventory'!F558</f>
        <v>0</v>
      </c>
      <c r="F608" s="157">
        <f>'Input 1 - Schedule 1'!AH560</f>
        <v>0</v>
      </c>
      <c r="G608" s="157">
        <f>'Input 2 - Inventory'!R558</f>
        <v>0</v>
      </c>
      <c r="H608" s="157">
        <f>'Input 2 - Inventory'!AG558</f>
        <v>0</v>
      </c>
      <c r="I608" s="158">
        <f>'Input 2 - Inventory'!L558</f>
        <v>0</v>
      </c>
      <c r="J608" s="159">
        <f>'Input 2 - Inventory'!AA558</f>
        <v>0</v>
      </c>
      <c r="K608" s="156" t="e">
        <f>VLOOKUP($E608,'Calc 1 - Scaling (Ins,Bank)'!$A:$W,8,FALSE)</f>
        <v>#N/A</v>
      </c>
      <c r="L608" s="160" t="str">
        <f>IFERROR(VLOOKUP($E608,'Calc 1 - Scaling (Ins,Bank)'!$A:$W,9+IF($K608="Revenue",1,IF(K608="Carrying Value",2,0)),FALSE),"N/A")</f>
        <v>N/A</v>
      </c>
      <c r="M608" s="161" t="str">
        <f t="shared" si="82"/>
        <v>N/A</v>
      </c>
      <c r="N608" s="162" t="str">
        <f t="shared" si="83"/>
        <v>N/A</v>
      </c>
      <c r="O608" s="156" t="e">
        <f>VLOOKUP($E608,'Calc 1 - Scaling (Ins,Bank)'!$A:$W,12,FALSE)</f>
        <v>#N/A</v>
      </c>
      <c r="P608" s="160" t="str">
        <f>IFERROR(VLOOKUP($E608,'Calc 1 - Scaling (Ins,Bank)'!$A:$W,13+IF(O608="Revenue",1,IF(O608="Carrying Value",2,0)),FALSE),"N/A")</f>
        <v>N/A</v>
      </c>
      <c r="Q608" s="161" t="str">
        <f t="shared" si="84"/>
        <v>N/A</v>
      </c>
      <c r="R608" s="162" t="str">
        <f t="shared" si="85"/>
        <v>N/A</v>
      </c>
      <c r="S608" s="156" t="e">
        <f>VLOOKUP($E608,'Calc 1 - Scaling (Ins,Bank)'!$A:$W,16,FALSE)</f>
        <v>#N/A</v>
      </c>
      <c r="T608" s="160" t="str">
        <f>IFERROR(VLOOKUP($E608,'Calc 1 - Scaling (Ins,Bank)'!$A:$W,17+IF(S608="Revenue",1,IF(S608="Carrying Value",2,0)),FALSE),"N/A")</f>
        <v>N/A</v>
      </c>
      <c r="U608" s="161" t="str">
        <f t="shared" si="86"/>
        <v>N/A</v>
      </c>
      <c r="V608" s="162" t="str">
        <f t="shared" si="87"/>
        <v>N/A</v>
      </c>
      <c r="W608" s="156" t="e">
        <f>VLOOKUP($E608,'Calc 1 - Scaling (Ins,Bank)'!$A:$W,20,FALSE)</f>
        <v>#N/A</v>
      </c>
      <c r="X608" s="160" t="str">
        <f>IFERROR(VLOOKUP($E608,'Calc 1 - Scaling (Ins,Bank)'!$A:$W,21+IF(W608="Revenue",1,IF(W608="Carrying Value",2,0)),FALSE),"N/A")</f>
        <v>N/A</v>
      </c>
      <c r="Y608" s="161" t="str">
        <f t="shared" si="88"/>
        <v>N/A</v>
      </c>
      <c r="Z608" s="162" t="str">
        <f t="shared" si="89"/>
        <v>N/A</v>
      </c>
      <c r="AP608" s="3"/>
    </row>
    <row r="609" spans="1:42" x14ac:dyDescent="0.2">
      <c r="A609" s="68">
        <f t="shared" si="81"/>
        <v>552</v>
      </c>
      <c r="B609" s="154">
        <f>'Input 2 - Inventory'!C559</f>
        <v>0</v>
      </c>
      <c r="C609" s="155">
        <f>'Input 2 - Inventory'!E559</f>
        <v>0</v>
      </c>
      <c r="D609" s="155" t="str">
        <f>IF(OR(LEFT(E609,5)= "Asset",LEFT(E609,5)="Other"),"N/A",'Input 1 - Schedule 1'!B561 &amp; " (Ins/Bank)")</f>
        <v xml:space="preserve"> (Ins/Bank)</v>
      </c>
      <c r="E609" s="156">
        <f>'Input 2 - Inventory'!F559</f>
        <v>0</v>
      </c>
      <c r="F609" s="157">
        <f>'Input 1 - Schedule 1'!AH561</f>
        <v>0</v>
      </c>
      <c r="G609" s="157">
        <f>'Input 2 - Inventory'!R559</f>
        <v>0</v>
      </c>
      <c r="H609" s="157">
        <f>'Input 2 - Inventory'!AG559</f>
        <v>0</v>
      </c>
      <c r="I609" s="158">
        <f>'Input 2 - Inventory'!L559</f>
        <v>0</v>
      </c>
      <c r="J609" s="159">
        <f>'Input 2 - Inventory'!AA559</f>
        <v>0</v>
      </c>
      <c r="K609" s="156" t="e">
        <f>VLOOKUP($E609,'Calc 1 - Scaling (Ins,Bank)'!$A:$W,8,FALSE)</f>
        <v>#N/A</v>
      </c>
      <c r="L609" s="160" t="str">
        <f>IFERROR(VLOOKUP($E609,'Calc 1 - Scaling (Ins,Bank)'!$A:$W,9+IF($K609="Revenue",1,IF(K609="Carrying Value",2,0)),FALSE),"N/A")</f>
        <v>N/A</v>
      </c>
      <c r="M609" s="161" t="str">
        <f t="shared" si="82"/>
        <v>N/A</v>
      </c>
      <c r="N609" s="162" t="str">
        <f t="shared" si="83"/>
        <v>N/A</v>
      </c>
      <c r="O609" s="156" t="e">
        <f>VLOOKUP($E609,'Calc 1 - Scaling (Ins,Bank)'!$A:$W,12,FALSE)</f>
        <v>#N/A</v>
      </c>
      <c r="P609" s="160" t="str">
        <f>IFERROR(VLOOKUP($E609,'Calc 1 - Scaling (Ins,Bank)'!$A:$W,13+IF(O609="Revenue",1,IF(O609="Carrying Value",2,0)),FALSE),"N/A")</f>
        <v>N/A</v>
      </c>
      <c r="Q609" s="161" t="str">
        <f t="shared" si="84"/>
        <v>N/A</v>
      </c>
      <c r="R609" s="162" t="str">
        <f t="shared" si="85"/>
        <v>N/A</v>
      </c>
      <c r="S609" s="156" t="e">
        <f>VLOOKUP($E609,'Calc 1 - Scaling (Ins,Bank)'!$A:$W,16,FALSE)</f>
        <v>#N/A</v>
      </c>
      <c r="T609" s="160" t="str">
        <f>IFERROR(VLOOKUP($E609,'Calc 1 - Scaling (Ins,Bank)'!$A:$W,17+IF(S609="Revenue",1,IF(S609="Carrying Value",2,0)),FALSE),"N/A")</f>
        <v>N/A</v>
      </c>
      <c r="U609" s="161" t="str">
        <f t="shared" si="86"/>
        <v>N/A</v>
      </c>
      <c r="V609" s="162" t="str">
        <f t="shared" si="87"/>
        <v>N/A</v>
      </c>
      <c r="W609" s="156" t="e">
        <f>VLOOKUP($E609,'Calc 1 - Scaling (Ins,Bank)'!$A:$W,20,FALSE)</f>
        <v>#N/A</v>
      </c>
      <c r="X609" s="160" t="str">
        <f>IFERROR(VLOOKUP($E609,'Calc 1 - Scaling (Ins,Bank)'!$A:$W,21+IF(W609="Revenue",1,IF(W609="Carrying Value",2,0)),FALSE),"N/A")</f>
        <v>N/A</v>
      </c>
      <c r="Y609" s="161" t="str">
        <f t="shared" si="88"/>
        <v>N/A</v>
      </c>
      <c r="Z609" s="162" t="str">
        <f t="shared" si="89"/>
        <v>N/A</v>
      </c>
      <c r="AP609" s="3"/>
    </row>
    <row r="610" spans="1:42" x14ac:dyDescent="0.2">
      <c r="A610" s="68">
        <f t="shared" si="81"/>
        <v>553</v>
      </c>
      <c r="B610" s="154">
        <f>'Input 2 - Inventory'!C560</f>
        <v>0</v>
      </c>
      <c r="C610" s="155">
        <f>'Input 2 - Inventory'!E560</f>
        <v>0</v>
      </c>
      <c r="D610" s="155" t="str">
        <f>IF(OR(LEFT(E610,5)= "Asset",LEFT(E610,5)="Other"),"N/A",'Input 1 - Schedule 1'!B562 &amp; " (Ins/Bank)")</f>
        <v xml:space="preserve"> (Ins/Bank)</v>
      </c>
      <c r="E610" s="156">
        <f>'Input 2 - Inventory'!F560</f>
        <v>0</v>
      </c>
      <c r="F610" s="157">
        <f>'Input 1 - Schedule 1'!AH562</f>
        <v>0</v>
      </c>
      <c r="G610" s="157">
        <f>'Input 2 - Inventory'!R560</f>
        <v>0</v>
      </c>
      <c r="H610" s="157">
        <f>'Input 2 - Inventory'!AG560</f>
        <v>0</v>
      </c>
      <c r="I610" s="158">
        <f>'Input 2 - Inventory'!L560</f>
        <v>0</v>
      </c>
      <c r="J610" s="159">
        <f>'Input 2 - Inventory'!AA560</f>
        <v>0</v>
      </c>
      <c r="K610" s="156" t="e">
        <f>VLOOKUP($E610,'Calc 1 - Scaling (Ins,Bank)'!$A:$W,8,FALSE)</f>
        <v>#N/A</v>
      </c>
      <c r="L610" s="160" t="str">
        <f>IFERROR(VLOOKUP($E610,'Calc 1 - Scaling (Ins,Bank)'!$A:$W,9+IF($K610="Revenue",1,IF(K610="Carrying Value",2,0)),FALSE),"N/A")</f>
        <v>N/A</v>
      </c>
      <c r="M610" s="161" t="str">
        <f t="shared" si="82"/>
        <v>N/A</v>
      </c>
      <c r="N610" s="162" t="str">
        <f t="shared" si="83"/>
        <v>N/A</v>
      </c>
      <c r="O610" s="156" t="e">
        <f>VLOOKUP($E610,'Calc 1 - Scaling (Ins,Bank)'!$A:$W,12,FALSE)</f>
        <v>#N/A</v>
      </c>
      <c r="P610" s="160" t="str">
        <f>IFERROR(VLOOKUP($E610,'Calc 1 - Scaling (Ins,Bank)'!$A:$W,13+IF(O610="Revenue",1,IF(O610="Carrying Value",2,0)),FALSE),"N/A")</f>
        <v>N/A</v>
      </c>
      <c r="Q610" s="161" t="str">
        <f t="shared" si="84"/>
        <v>N/A</v>
      </c>
      <c r="R610" s="162" t="str">
        <f t="shared" si="85"/>
        <v>N/A</v>
      </c>
      <c r="S610" s="156" t="e">
        <f>VLOOKUP($E610,'Calc 1 - Scaling (Ins,Bank)'!$A:$W,16,FALSE)</f>
        <v>#N/A</v>
      </c>
      <c r="T610" s="160" t="str">
        <f>IFERROR(VLOOKUP($E610,'Calc 1 - Scaling (Ins,Bank)'!$A:$W,17+IF(S610="Revenue",1,IF(S610="Carrying Value",2,0)),FALSE),"N/A")</f>
        <v>N/A</v>
      </c>
      <c r="U610" s="161" t="str">
        <f t="shared" si="86"/>
        <v>N/A</v>
      </c>
      <c r="V610" s="162" t="str">
        <f t="shared" si="87"/>
        <v>N/A</v>
      </c>
      <c r="W610" s="156" t="e">
        <f>VLOOKUP($E610,'Calc 1 - Scaling (Ins,Bank)'!$A:$W,20,FALSE)</f>
        <v>#N/A</v>
      </c>
      <c r="X610" s="160" t="str">
        <f>IFERROR(VLOOKUP($E610,'Calc 1 - Scaling (Ins,Bank)'!$A:$W,21+IF(W610="Revenue",1,IF(W610="Carrying Value",2,0)),FALSE),"N/A")</f>
        <v>N/A</v>
      </c>
      <c r="Y610" s="161" t="str">
        <f t="shared" si="88"/>
        <v>N/A</v>
      </c>
      <c r="Z610" s="162" t="str">
        <f t="shared" si="89"/>
        <v>N/A</v>
      </c>
      <c r="AP610" s="3"/>
    </row>
    <row r="611" spans="1:42" x14ac:dyDescent="0.2">
      <c r="A611" s="68">
        <f t="shared" si="81"/>
        <v>554</v>
      </c>
      <c r="B611" s="154">
        <f>'Input 2 - Inventory'!C561</f>
        <v>0</v>
      </c>
      <c r="C611" s="155">
        <f>'Input 2 - Inventory'!E561</f>
        <v>0</v>
      </c>
      <c r="D611" s="155" t="str">
        <f>IF(OR(LEFT(E611,5)= "Asset",LEFT(E611,5)="Other"),"N/A",'Input 1 - Schedule 1'!B563 &amp; " (Ins/Bank)")</f>
        <v xml:space="preserve"> (Ins/Bank)</v>
      </c>
      <c r="E611" s="156">
        <f>'Input 2 - Inventory'!F561</f>
        <v>0</v>
      </c>
      <c r="F611" s="157">
        <f>'Input 1 - Schedule 1'!AH563</f>
        <v>0</v>
      </c>
      <c r="G611" s="157">
        <f>'Input 2 - Inventory'!R561</f>
        <v>0</v>
      </c>
      <c r="H611" s="157">
        <f>'Input 2 - Inventory'!AG561</f>
        <v>0</v>
      </c>
      <c r="I611" s="158">
        <f>'Input 2 - Inventory'!L561</f>
        <v>0</v>
      </c>
      <c r="J611" s="159">
        <f>'Input 2 - Inventory'!AA561</f>
        <v>0</v>
      </c>
      <c r="K611" s="156" t="e">
        <f>VLOOKUP($E611,'Calc 1 - Scaling (Ins,Bank)'!$A:$W,8,FALSE)</f>
        <v>#N/A</v>
      </c>
      <c r="L611" s="160" t="str">
        <f>IFERROR(VLOOKUP($E611,'Calc 1 - Scaling (Ins,Bank)'!$A:$W,9+IF($K611="Revenue",1,IF(K611="Carrying Value",2,0)),FALSE),"N/A")</f>
        <v>N/A</v>
      </c>
      <c r="M611" s="161" t="str">
        <f t="shared" si="82"/>
        <v>N/A</v>
      </c>
      <c r="N611" s="162" t="str">
        <f t="shared" si="83"/>
        <v>N/A</v>
      </c>
      <c r="O611" s="156" t="e">
        <f>VLOOKUP($E611,'Calc 1 - Scaling (Ins,Bank)'!$A:$W,12,FALSE)</f>
        <v>#N/A</v>
      </c>
      <c r="P611" s="160" t="str">
        <f>IFERROR(VLOOKUP($E611,'Calc 1 - Scaling (Ins,Bank)'!$A:$W,13+IF(O611="Revenue",1,IF(O611="Carrying Value",2,0)),FALSE),"N/A")</f>
        <v>N/A</v>
      </c>
      <c r="Q611" s="161" t="str">
        <f t="shared" si="84"/>
        <v>N/A</v>
      </c>
      <c r="R611" s="162" t="str">
        <f t="shared" si="85"/>
        <v>N/A</v>
      </c>
      <c r="S611" s="156" t="e">
        <f>VLOOKUP($E611,'Calc 1 - Scaling (Ins,Bank)'!$A:$W,16,FALSE)</f>
        <v>#N/A</v>
      </c>
      <c r="T611" s="160" t="str">
        <f>IFERROR(VLOOKUP($E611,'Calc 1 - Scaling (Ins,Bank)'!$A:$W,17+IF(S611="Revenue",1,IF(S611="Carrying Value",2,0)),FALSE),"N/A")</f>
        <v>N/A</v>
      </c>
      <c r="U611" s="161" t="str">
        <f t="shared" si="86"/>
        <v>N/A</v>
      </c>
      <c r="V611" s="162" t="str">
        <f t="shared" si="87"/>
        <v>N/A</v>
      </c>
      <c r="W611" s="156" t="e">
        <f>VLOOKUP($E611,'Calc 1 - Scaling (Ins,Bank)'!$A:$W,20,FALSE)</f>
        <v>#N/A</v>
      </c>
      <c r="X611" s="160" t="str">
        <f>IFERROR(VLOOKUP($E611,'Calc 1 - Scaling (Ins,Bank)'!$A:$W,21+IF(W611="Revenue",1,IF(W611="Carrying Value",2,0)),FALSE),"N/A")</f>
        <v>N/A</v>
      </c>
      <c r="Y611" s="161" t="str">
        <f t="shared" si="88"/>
        <v>N/A</v>
      </c>
      <c r="Z611" s="162" t="str">
        <f t="shared" si="89"/>
        <v>N/A</v>
      </c>
      <c r="AP611" s="3"/>
    </row>
    <row r="612" spans="1:42" x14ac:dyDescent="0.2">
      <c r="A612" s="68">
        <f t="shared" si="81"/>
        <v>555</v>
      </c>
      <c r="B612" s="154">
        <f>'Input 2 - Inventory'!C562</f>
        <v>0</v>
      </c>
      <c r="C612" s="155">
        <f>'Input 2 - Inventory'!E562</f>
        <v>0</v>
      </c>
      <c r="D612" s="155" t="str">
        <f>IF(OR(LEFT(E612,5)= "Asset",LEFT(E612,5)="Other"),"N/A",'Input 1 - Schedule 1'!B564 &amp; " (Ins/Bank)")</f>
        <v xml:space="preserve"> (Ins/Bank)</v>
      </c>
      <c r="E612" s="156">
        <f>'Input 2 - Inventory'!F562</f>
        <v>0</v>
      </c>
      <c r="F612" s="157">
        <f>'Input 1 - Schedule 1'!AH564</f>
        <v>0</v>
      </c>
      <c r="G612" s="157">
        <f>'Input 2 - Inventory'!R562</f>
        <v>0</v>
      </c>
      <c r="H612" s="157">
        <f>'Input 2 - Inventory'!AG562</f>
        <v>0</v>
      </c>
      <c r="I612" s="158">
        <f>'Input 2 - Inventory'!L562</f>
        <v>0</v>
      </c>
      <c r="J612" s="159">
        <f>'Input 2 - Inventory'!AA562</f>
        <v>0</v>
      </c>
      <c r="K612" s="156" t="e">
        <f>VLOOKUP($E612,'Calc 1 - Scaling (Ins,Bank)'!$A:$W,8,FALSE)</f>
        <v>#N/A</v>
      </c>
      <c r="L612" s="160" t="str">
        <f>IFERROR(VLOOKUP($E612,'Calc 1 - Scaling (Ins,Bank)'!$A:$W,9+IF($K612="Revenue",1,IF(K612="Carrying Value",2,0)),FALSE),"N/A")</f>
        <v>N/A</v>
      </c>
      <c r="M612" s="161" t="str">
        <f t="shared" si="82"/>
        <v>N/A</v>
      </c>
      <c r="N612" s="162" t="str">
        <f t="shared" si="83"/>
        <v>N/A</v>
      </c>
      <c r="O612" s="156" t="e">
        <f>VLOOKUP($E612,'Calc 1 - Scaling (Ins,Bank)'!$A:$W,12,FALSE)</f>
        <v>#N/A</v>
      </c>
      <c r="P612" s="160" t="str">
        <f>IFERROR(VLOOKUP($E612,'Calc 1 - Scaling (Ins,Bank)'!$A:$W,13+IF(O612="Revenue",1,IF(O612="Carrying Value",2,0)),FALSE),"N/A")</f>
        <v>N/A</v>
      </c>
      <c r="Q612" s="161" t="str">
        <f t="shared" si="84"/>
        <v>N/A</v>
      </c>
      <c r="R612" s="162" t="str">
        <f t="shared" si="85"/>
        <v>N/A</v>
      </c>
      <c r="S612" s="156" t="e">
        <f>VLOOKUP($E612,'Calc 1 - Scaling (Ins,Bank)'!$A:$W,16,FALSE)</f>
        <v>#N/A</v>
      </c>
      <c r="T612" s="160" t="str">
        <f>IFERROR(VLOOKUP($E612,'Calc 1 - Scaling (Ins,Bank)'!$A:$W,17+IF(S612="Revenue",1,IF(S612="Carrying Value",2,0)),FALSE),"N/A")</f>
        <v>N/A</v>
      </c>
      <c r="U612" s="161" t="str">
        <f t="shared" si="86"/>
        <v>N/A</v>
      </c>
      <c r="V612" s="162" t="str">
        <f t="shared" si="87"/>
        <v>N/A</v>
      </c>
      <c r="W612" s="156" t="e">
        <f>VLOOKUP($E612,'Calc 1 - Scaling (Ins,Bank)'!$A:$W,20,FALSE)</f>
        <v>#N/A</v>
      </c>
      <c r="X612" s="160" t="str">
        <f>IFERROR(VLOOKUP($E612,'Calc 1 - Scaling (Ins,Bank)'!$A:$W,21+IF(W612="Revenue",1,IF(W612="Carrying Value",2,0)),FALSE),"N/A")</f>
        <v>N/A</v>
      </c>
      <c r="Y612" s="161" t="str">
        <f t="shared" si="88"/>
        <v>N/A</v>
      </c>
      <c r="Z612" s="162" t="str">
        <f t="shared" si="89"/>
        <v>N/A</v>
      </c>
      <c r="AP612" s="3"/>
    </row>
    <row r="613" spans="1:42" x14ac:dyDescent="0.2">
      <c r="A613" s="68">
        <f t="shared" si="81"/>
        <v>556</v>
      </c>
      <c r="B613" s="154">
        <f>'Input 2 - Inventory'!C563</f>
        <v>0</v>
      </c>
      <c r="C613" s="155">
        <f>'Input 2 - Inventory'!E563</f>
        <v>0</v>
      </c>
      <c r="D613" s="155" t="str">
        <f>IF(OR(LEFT(E613,5)= "Asset",LEFT(E613,5)="Other"),"N/A",'Input 1 - Schedule 1'!B565 &amp; " (Ins/Bank)")</f>
        <v xml:space="preserve"> (Ins/Bank)</v>
      </c>
      <c r="E613" s="156">
        <f>'Input 2 - Inventory'!F563</f>
        <v>0</v>
      </c>
      <c r="F613" s="157">
        <f>'Input 1 - Schedule 1'!AH565</f>
        <v>0</v>
      </c>
      <c r="G613" s="157">
        <f>'Input 2 - Inventory'!R563</f>
        <v>0</v>
      </c>
      <c r="H613" s="157">
        <f>'Input 2 - Inventory'!AG563</f>
        <v>0</v>
      </c>
      <c r="I613" s="158">
        <f>'Input 2 - Inventory'!L563</f>
        <v>0</v>
      </c>
      <c r="J613" s="159">
        <f>'Input 2 - Inventory'!AA563</f>
        <v>0</v>
      </c>
      <c r="K613" s="156" t="e">
        <f>VLOOKUP($E613,'Calc 1 - Scaling (Ins,Bank)'!$A:$W,8,FALSE)</f>
        <v>#N/A</v>
      </c>
      <c r="L613" s="160" t="str">
        <f>IFERROR(VLOOKUP($E613,'Calc 1 - Scaling (Ins,Bank)'!$A:$W,9+IF($K613="Revenue",1,IF(K613="Carrying Value",2,0)),FALSE),"N/A")</f>
        <v>N/A</v>
      </c>
      <c r="M613" s="161" t="str">
        <f t="shared" si="82"/>
        <v>N/A</v>
      </c>
      <c r="N613" s="162" t="str">
        <f t="shared" si="83"/>
        <v>N/A</v>
      </c>
      <c r="O613" s="156" t="e">
        <f>VLOOKUP($E613,'Calc 1 - Scaling (Ins,Bank)'!$A:$W,12,FALSE)</f>
        <v>#N/A</v>
      </c>
      <c r="P613" s="160" t="str">
        <f>IFERROR(VLOOKUP($E613,'Calc 1 - Scaling (Ins,Bank)'!$A:$W,13+IF(O613="Revenue",1,IF(O613="Carrying Value",2,0)),FALSE),"N/A")</f>
        <v>N/A</v>
      </c>
      <c r="Q613" s="161" t="str">
        <f t="shared" si="84"/>
        <v>N/A</v>
      </c>
      <c r="R613" s="162" t="str">
        <f t="shared" si="85"/>
        <v>N/A</v>
      </c>
      <c r="S613" s="156" t="e">
        <f>VLOOKUP($E613,'Calc 1 - Scaling (Ins,Bank)'!$A:$W,16,FALSE)</f>
        <v>#N/A</v>
      </c>
      <c r="T613" s="160" t="str">
        <f>IFERROR(VLOOKUP($E613,'Calc 1 - Scaling (Ins,Bank)'!$A:$W,17+IF(S613="Revenue",1,IF(S613="Carrying Value",2,0)),FALSE),"N/A")</f>
        <v>N/A</v>
      </c>
      <c r="U613" s="161" t="str">
        <f t="shared" si="86"/>
        <v>N/A</v>
      </c>
      <c r="V613" s="162" t="str">
        <f t="shared" si="87"/>
        <v>N/A</v>
      </c>
      <c r="W613" s="156" t="e">
        <f>VLOOKUP($E613,'Calc 1 - Scaling (Ins,Bank)'!$A:$W,20,FALSE)</f>
        <v>#N/A</v>
      </c>
      <c r="X613" s="160" t="str">
        <f>IFERROR(VLOOKUP($E613,'Calc 1 - Scaling (Ins,Bank)'!$A:$W,21+IF(W613="Revenue",1,IF(W613="Carrying Value",2,0)),FALSE),"N/A")</f>
        <v>N/A</v>
      </c>
      <c r="Y613" s="161" t="str">
        <f t="shared" si="88"/>
        <v>N/A</v>
      </c>
      <c r="Z613" s="162" t="str">
        <f t="shared" si="89"/>
        <v>N/A</v>
      </c>
      <c r="AP613" s="3"/>
    </row>
    <row r="614" spans="1:42" x14ac:dyDescent="0.2">
      <c r="A614" s="68">
        <f t="shared" si="81"/>
        <v>557</v>
      </c>
      <c r="B614" s="154">
        <f>'Input 2 - Inventory'!C564</f>
        <v>0</v>
      </c>
      <c r="C614" s="155">
        <f>'Input 2 - Inventory'!E564</f>
        <v>0</v>
      </c>
      <c r="D614" s="155" t="str">
        <f>IF(OR(LEFT(E614,5)= "Asset",LEFT(E614,5)="Other"),"N/A",'Input 1 - Schedule 1'!B566 &amp; " (Ins/Bank)")</f>
        <v xml:space="preserve"> (Ins/Bank)</v>
      </c>
      <c r="E614" s="156">
        <f>'Input 2 - Inventory'!F564</f>
        <v>0</v>
      </c>
      <c r="F614" s="157">
        <f>'Input 1 - Schedule 1'!AH566</f>
        <v>0</v>
      </c>
      <c r="G614" s="157">
        <f>'Input 2 - Inventory'!R564</f>
        <v>0</v>
      </c>
      <c r="H614" s="157">
        <f>'Input 2 - Inventory'!AG564</f>
        <v>0</v>
      </c>
      <c r="I614" s="158">
        <f>'Input 2 - Inventory'!L564</f>
        <v>0</v>
      </c>
      <c r="J614" s="159">
        <f>'Input 2 - Inventory'!AA564</f>
        <v>0</v>
      </c>
      <c r="K614" s="156" t="e">
        <f>VLOOKUP($E614,'Calc 1 - Scaling (Ins,Bank)'!$A:$W,8,FALSE)</f>
        <v>#N/A</v>
      </c>
      <c r="L614" s="160" t="str">
        <f>IFERROR(VLOOKUP($E614,'Calc 1 - Scaling (Ins,Bank)'!$A:$W,9+IF($K614="Revenue",1,IF(K614="Carrying Value",2,0)),FALSE),"N/A")</f>
        <v>N/A</v>
      </c>
      <c r="M614" s="161" t="str">
        <f t="shared" si="82"/>
        <v>N/A</v>
      </c>
      <c r="N614" s="162" t="str">
        <f t="shared" si="83"/>
        <v>N/A</v>
      </c>
      <c r="O614" s="156" t="e">
        <f>VLOOKUP($E614,'Calc 1 - Scaling (Ins,Bank)'!$A:$W,12,FALSE)</f>
        <v>#N/A</v>
      </c>
      <c r="P614" s="160" t="str">
        <f>IFERROR(VLOOKUP($E614,'Calc 1 - Scaling (Ins,Bank)'!$A:$W,13+IF(O614="Revenue",1,IF(O614="Carrying Value",2,0)),FALSE),"N/A")</f>
        <v>N/A</v>
      </c>
      <c r="Q614" s="161" t="str">
        <f t="shared" si="84"/>
        <v>N/A</v>
      </c>
      <c r="R614" s="162" t="str">
        <f t="shared" si="85"/>
        <v>N/A</v>
      </c>
      <c r="S614" s="156" t="e">
        <f>VLOOKUP($E614,'Calc 1 - Scaling (Ins,Bank)'!$A:$W,16,FALSE)</f>
        <v>#N/A</v>
      </c>
      <c r="T614" s="160" t="str">
        <f>IFERROR(VLOOKUP($E614,'Calc 1 - Scaling (Ins,Bank)'!$A:$W,17+IF(S614="Revenue",1,IF(S614="Carrying Value",2,0)),FALSE),"N/A")</f>
        <v>N/A</v>
      </c>
      <c r="U614" s="161" t="str">
        <f t="shared" si="86"/>
        <v>N/A</v>
      </c>
      <c r="V614" s="162" t="str">
        <f t="shared" si="87"/>
        <v>N/A</v>
      </c>
      <c r="W614" s="156" t="e">
        <f>VLOOKUP($E614,'Calc 1 - Scaling (Ins,Bank)'!$A:$W,20,FALSE)</f>
        <v>#N/A</v>
      </c>
      <c r="X614" s="160" t="str">
        <f>IFERROR(VLOOKUP($E614,'Calc 1 - Scaling (Ins,Bank)'!$A:$W,21+IF(W614="Revenue",1,IF(W614="Carrying Value",2,0)),FALSE),"N/A")</f>
        <v>N/A</v>
      </c>
      <c r="Y614" s="161" t="str">
        <f t="shared" si="88"/>
        <v>N/A</v>
      </c>
      <c r="Z614" s="162" t="str">
        <f t="shared" si="89"/>
        <v>N/A</v>
      </c>
      <c r="AP614" s="3"/>
    </row>
    <row r="615" spans="1:42" x14ac:dyDescent="0.2">
      <c r="A615" s="68">
        <f t="shared" si="81"/>
        <v>558</v>
      </c>
      <c r="B615" s="154">
        <f>'Input 2 - Inventory'!C565</f>
        <v>0</v>
      </c>
      <c r="C615" s="155">
        <f>'Input 2 - Inventory'!E565</f>
        <v>0</v>
      </c>
      <c r="D615" s="155" t="str">
        <f>IF(OR(LEFT(E615,5)= "Asset",LEFT(E615,5)="Other"),"N/A",'Input 1 - Schedule 1'!B567 &amp; " (Ins/Bank)")</f>
        <v xml:space="preserve"> (Ins/Bank)</v>
      </c>
      <c r="E615" s="156">
        <f>'Input 2 - Inventory'!F565</f>
        <v>0</v>
      </c>
      <c r="F615" s="157">
        <f>'Input 1 - Schedule 1'!AH567</f>
        <v>0</v>
      </c>
      <c r="G615" s="157">
        <f>'Input 2 - Inventory'!R565</f>
        <v>0</v>
      </c>
      <c r="H615" s="157">
        <f>'Input 2 - Inventory'!AG565</f>
        <v>0</v>
      </c>
      <c r="I615" s="158">
        <f>'Input 2 - Inventory'!L565</f>
        <v>0</v>
      </c>
      <c r="J615" s="159">
        <f>'Input 2 - Inventory'!AA565</f>
        <v>0</v>
      </c>
      <c r="K615" s="156" t="e">
        <f>VLOOKUP($E615,'Calc 1 - Scaling (Ins,Bank)'!$A:$W,8,FALSE)</f>
        <v>#N/A</v>
      </c>
      <c r="L615" s="160" t="str">
        <f>IFERROR(VLOOKUP($E615,'Calc 1 - Scaling (Ins,Bank)'!$A:$W,9+IF($K615="Revenue",1,IF(K615="Carrying Value",2,0)),FALSE),"N/A")</f>
        <v>N/A</v>
      </c>
      <c r="M615" s="161" t="str">
        <f t="shared" si="82"/>
        <v>N/A</v>
      </c>
      <c r="N615" s="162" t="str">
        <f t="shared" si="83"/>
        <v>N/A</v>
      </c>
      <c r="O615" s="156" t="e">
        <f>VLOOKUP($E615,'Calc 1 - Scaling (Ins,Bank)'!$A:$W,12,FALSE)</f>
        <v>#N/A</v>
      </c>
      <c r="P615" s="160" t="str">
        <f>IFERROR(VLOOKUP($E615,'Calc 1 - Scaling (Ins,Bank)'!$A:$W,13+IF(O615="Revenue",1,IF(O615="Carrying Value",2,0)),FALSE),"N/A")</f>
        <v>N/A</v>
      </c>
      <c r="Q615" s="161" t="str">
        <f t="shared" si="84"/>
        <v>N/A</v>
      </c>
      <c r="R615" s="162" t="str">
        <f t="shared" si="85"/>
        <v>N/A</v>
      </c>
      <c r="S615" s="156" t="e">
        <f>VLOOKUP($E615,'Calc 1 - Scaling (Ins,Bank)'!$A:$W,16,FALSE)</f>
        <v>#N/A</v>
      </c>
      <c r="T615" s="160" t="str">
        <f>IFERROR(VLOOKUP($E615,'Calc 1 - Scaling (Ins,Bank)'!$A:$W,17+IF(S615="Revenue",1,IF(S615="Carrying Value",2,0)),FALSE),"N/A")</f>
        <v>N/A</v>
      </c>
      <c r="U615" s="161" t="str">
        <f t="shared" si="86"/>
        <v>N/A</v>
      </c>
      <c r="V615" s="162" t="str">
        <f t="shared" si="87"/>
        <v>N/A</v>
      </c>
      <c r="W615" s="156" t="e">
        <f>VLOOKUP($E615,'Calc 1 - Scaling (Ins,Bank)'!$A:$W,20,FALSE)</f>
        <v>#N/A</v>
      </c>
      <c r="X615" s="160" t="str">
        <f>IFERROR(VLOOKUP($E615,'Calc 1 - Scaling (Ins,Bank)'!$A:$W,21+IF(W615="Revenue",1,IF(W615="Carrying Value",2,0)),FALSE),"N/A")</f>
        <v>N/A</v>
      </c>
      <c r="Y615" s="161" t="str">
        <f t="shared" si="88"/>
        <v>N/A</v>
      </c>
      <c r="Z615" s="162" t="str">
        <f t="shared" si="89"/>
        <v>N/A</v>
      </c>
      <c r="AP615" s="3"/>
    </row>
    <row r="616" spans="1:42" x14ac:dyDescent="0.2">
      <c r="A616" s="68">
        <f t="shared" si="81"/>
        <v>559</v>
      </c>
      <c r="B616" s="154">
        <f>'Input 2 - Inventory'!C566</f>
        <v>0</v>
      </c>
      <c r="C616" s="155">
        <f>'Input 2 - Inventory'!E566</f>
        <v>0</v>
      </c>
      <c r="D616" s="155" t="str">
        <f>IF(OR(LEFT(E616,5)= "Asset",LEFT(E616,5)="Other"),"N/A",'Input 1 - Schedule 1'!B568 &amp; " (Ins/Bank)")</f>
        <v xml:space="preserve"> (Ins/Bank)</v>
      </c>
      <c r="E616" s="156">
        <f>'Input 2 - Inventory'!F566</f>
        <v>0</v>
      </c>
      <c r="F616" s="157">
        <f>'Input 1 - Schedule 1'!AH568</f>
        <v>0</v>
      </c>
      <c r="G616" s="157">
        <f>'Input 2 - Inventory'!R566</f>
        <v>0</v>
      </c>
      <c r="H616" s="157">
        <f>'Input 2 - Inventory'!AG566</f>
        <v>0</v>
      </c>
      <c r="I616" s="158">
        <f>'Input 2 - Inventory'!L566</f>
        <v>0</v>
      </c>
      <c r="J616" s="159">
        <f>'Input 2 - Inventory'!AA566</f>
        <v>0</v>
      </c>
      <c r="K616" s="156" t="e">
        <f>VLOOKUP($E616,'Calc 1 - Scaling (Ins,Bank)'!$A:$W,8,FALSE)</f>
        <v>#N/A</v>
      </c>
      <c r="L616" s="160" t="str">
        <f>IFERROR(VLOOKUP($E616,'Calc 1 - Scaling (Ins,Bank)'!$A:$W,9+IF($K616="Revenue",1,IF(K616="Carrying Value",2,0)),FALSE),"N/A")</f>
        <v>N/A</v>
      </c>
      <c r="M616" s="161" t="str">
        <f t="shared" si="82"/>
        <v>N/A</v>
      </c>
      <c r="N616" s="162" t="str">
        <f t="shared" si="83"/>
        <v>N/A</v>
      </c>
      <c r="O616" s="156" t="e">
        <f>VLOOKUP($E616,'Calc 1 - Scaling (Ins,Bank)'!$A:$W,12,FALSE)</f>
        <v>#N/A</v>
      </c>
      <c r="P616" s="160" t="str">
        <f>IFERROR(VLOOKUP($E616,'Calc 1 - Scaling (Ins,Bank)'!$A:$W,13+IF(O616="Revenue",1,IF(O616="Carrying Value",2,0)),FALSE),"N/A")</f>
        <v>N/A</v>
      </c>
      <c r="Q616" s="161" t="str">
        <f t="shared" si="84"/>
        <v>N/A</v>
      </c>
      <c r="R616" s="162" t="str">
        <f t="shared" si="85"/>
        <v>N/A</v>
      </c>
      <c r="S616" s="156" t="e">
        <f>VLOOKUP($E616,'Calc 1 - Scaling (Ins,Bank)'!$A:$W,16,FALSE)</f>
        <v>#N/A</v>
      </c>
      <c r="T616" s="160" t="str">
        <f>IFERROR(VLOOKUP($E616,'Calc 1 - Scaling (Ins,Bank)'!$A:$W,17+IF(S616="Revenue",1,IF(S616="Carrying Value",2,0)),FALSE),"N/A")</f>
        <v>N/A</v>
      </c>
      <c r="U616" s="161" t="str">
        <f t="shared" si="86"/>
        <v>N/A</v>
      </c>
      <c r="V616" s="162" t="str">
        <f t="shared" si="87"/>
        <v>N/A</v>
      </c>
      <c r="W616" s="156" t="e">
        <f>VLOOKUP($E616,'Calc 1 - Scaling (Ins,Bank)'!$A:$W,20,FALSE)</f>
        <v>#N/A</v>
      </c>
      <c r="X616" s="160" t="str">
        <f>IFERROR(VLOOKUP($E616,'Calc 1 - Scaling (Ins,Bank)'!$A:$W,21+IF(W616="Revenue",1,IF(W616="Carrying Value",2,0)),FALSE),"N/A")</f>
        <v>N/A</v>
      </c>
      <c r="Y616" s="161" t="str">
        <f t="shared" si="88"/>
        <v>N/A</v>
      </c>
      <c r="Z616" s="162" t="str">
        <f t="shared" si="89"/>
        <v>N/A</v>
      </c>
      <c r="AP616" s="3"/>
    </row>
    <row r="617" spans="1:42" x14ac:dyDescent="0.2">
      <c r="A617" s="68">
        <f t="shared" si="81"/>
        <v>560</v>
      </c>
      <c r="B617" s="154">
        <f>'Input 2 - Inventory'!C567</f>
        <v>0</v>
      </c>
      <c r="C617" s="155">
        <f>'Input 2 - Inventory'!E567</f>
        <v>0</v>
      </c>
      <c r="D617" s="155" t="str">
        <f>IF(OR(LEFT(E617,5)= "Asset",LEFT(E617,5)="Other"),"N/A",'Input 1 - Schedule 1'!B569 &amp; " (Ins/Bank)")</f>
        <v xml:space="preserve"> (Ins/Bank)</v>
      </c>
      <c r="E617" s="156">
        <f>'Input 2 - Inventory'!F567</f>
        <v>0</v>
      </c>
      <c r="F617" s="157">
        <f>'Input 1 - Schedule 1'!AH569</f>
        <v>0</v>
      </c>
      <c r="G617" s="157">
        <f>'Input 2 - Inventory'!R567</f>
        <v>0</v>
      </c>
      <c r="H617" s="157">
        <f>'Input 2 - Inventory'!AG567</f>
        <v>0</v>
      </c>
      <c r="I617" s="158">
        <f>'Input 2 - Inventory'!L567</f>
        <v>0</v>
      </c>
      <c r="J617" s="159">
        <f>'Input 2 - Inventory'!AA567</f>
        <v>0</v>
      </c>
      <c r="K617" s="156" t="e">
        <f>VLOOKUP($E617,'Calc 1 - Scaling (Ins,Bank)'!$A:$W,8,FALSE)</f>
        <v>#N/A</v>
      </c>
      <c r="L617" s="160" t="str">
        <f>IFERROR(VLOOKUP($E617,'Calc 1 - Scaling (Ins,Bank)'!$A:$W,9+IF($K617="Revenue",1,IF(K617="Carrying Value",2,0)),FALSE),"N/A")</f>
        <v>N/A</v>
      </c>
      <c r="M617" s="161" t="str">
        <f t="shared" si="82"/>
        <v>N/A</v>
      </c>
      <c r="N617" s="162" t="str">
        <f t="shared" si="83"/>
        <v>N/A</v>
      </c>
      <c r="O617" s="156" t="e">
        <f>VLOOKUP($E617,'Calc 1 - Scaling (Ins,Bank)'!$A:$W,12,FALSE)</f>
        <v>#N/A</v>
      </c>
      <c r="P617" s="160" t="str">
        <f>IFERROR(VLOOKUP($E617,'Calc 1 - Scaling (Ins,Bank)'!$A:$W,13+IF(O617="Revenue",1,IF(O617="Carrying Value",2,0)),FALSE),"N/A")</f>
        <v>N/A</v>
      </c>
      <c r="Q617" s="161" t="str">
        <f t="shared" si="84"/>
        <v>N/A</v>
      </c>
      <c r="R617" s="162" t="str">
        <f t="shared" si="85"/>
        <v>N/A</v>
      </c>
      <c r="S617" s="156" t="e">
        <f>VLOOKUP($E617,'Calc 1 - Scaling (Ins,Bank)'!$A:$W,16,FALSE)</f>
        <v>#N/A</v>
      </c>
      <c r="T617" s="160" t="str">
        <f>IFERROR(VLOOKUP($E617,'Calc 1 - Scaling (Ins,Bank)'!$A:$W,17+IF(S617="Revenue",1,IF(S617="Carrying Value",2,0)),FALSE),"N/A")</f>
        <v>N/A</v>
      </c>
      <c r="U617" s="161" t="str">
        <f t="shared" si="86"/>
        <v>N/A</v>
      </c>
      <c r="V617" s="162" t="str">
        <f t="shared" si="87"/>
        <v>N/A</v>
      </c>
      <c r="W617" s="156" t="e">
        <f>VLOOKUP($E617,'Calc 1 - Scaling (Ins,Bank)'!$A:$W,20,FALSE)</f>
        <v>#N/A</v>
      </c>
      <c r="X617" s="160" t="str">
        <f>IFERROR(VLOOKUP($E617,'Calc 1 - Scaling (Ins,Bank)'!$A:$W,21+IF(W617="Revenue",1,IF(W617="Carrying Value",2,0)),FALSE),"N/A")</f>
        <v>N/A</v>
      </c>
      <c r="Y617" s="161" t="str">
        <f t="shared" si="88"/>
        <v>N/A</v>
      </c>
      <c r="Z617" s="162" t="str">
        <f t="shared" si="89"/>
        <v>N/A</v>
      </c>
      <c r="AP617" s="3"/>
    </row>
    <row r="618" spans="1:42" x14ac:dyDescent="0.2">
      <c r="A618" s="68">
        <f t="shared" si="81"/>
        <v>561</v>
      </c>
      <c r="B618" s="154">
        <f>'Input 2 - Inventory'!C568</f>
        <v>0</v>
      </c>
      <c r="C618" s="155">
        <f>'Input 2 - Inventory'!E568</f>
        <v>0</v>
      </c>
      <c r="D618" s="155" t="str">
        <f>IF(OR(LEFT(E618,5)= "Asset",LEFT(E618,5)="Other"),"N/A",'Input 1 - Schedule 1'!B570 &amp; " (Ins/Bank)")</f>
        <v xml:space="preserve"> (Ins/Bank)</v>
      </c>
      <c r="E618" s="156">
        <f>'Input 2 - Inventory'!F568</f>
        <v>0</v>
      </c>
      <c r="F618" s="157">
        <f>'Input 1 - Schedule 1'!AH570</f>
        <v>0</v>
      </c>
      <c r="G618" s="157">
        <f>'Input 2 - Inventory'!R568</f>
        <v>0</v>
      </c>
      <c r="H618" s="157">
        <f>'Input 2 - Inventory'!AG568</f>
        <v>0</v>
      </c>
      <c r="I618" s="158">
        <f>'Input 2 - Inventory'!L568</f>
        <v>0</v>
      </c>
      <c r="J618" s="159">
        <f>'Input 2 - Inventory'!AA568</f>
        <v>0</v>
      </c>
      <c r="K618" s="156" t="e">
        <f>VLOOKUP($E618,'Calc 1 - Scaling (Ins,Bank)'!$A:$W,8,FALSE)</f>
        <v>#N/A</v>
      </c>
      <c r="L618" s="160" t="str">
        <f>IFERROR(VLOOKUP($E618,'Calc 1 - Scaling (Ins,Bank)'!$A:$W,9+IF($K618="Revenue",1,IF(K618="Carrying Value",2,0)),FALSE),"N/A")</f>
        <v>N/A</v>
      </c>
      <c r="M618" s="161" t="str">
        <f t="shared" si="82"/>
        <v>N/A</v>
      </c>
      <c r="N618" s="162" t="str">
        <f t="shared" si="83"/>
        <v>N/A</v>
      </c>
      <c r="O618" s="156" t="e">
        <f>VLOOKUP($E618,'Calc 1 - Scaling (Ins,Bank)'!$A:$W,12,FALSE)</f>
        <v>#N/A</v>
      </c>
      <c r="P618" s="160" t="str">
        <f>IFERROR(VLOOKUP($E618,'Calc 1 - Scaling (Ins,Bank)'!$A:$W,13+IF(O618="Revenue",1,IF(O618="Carrying Value",2,0)),FALSE),"N/A")</f>
        <v>N/A</v>
      </c>
      <c r="Q618" s="161" t="str">
        <f t="shared" si="84"/>
        <v>N/A</v>
      </c>
      <c r="R618" s="162" t="str">
        <f t="shared" si="85"/>
        <v>N/A</v>
      </c>
      <c r="S618" s="156" t="e">
        <f>VLOOKUP($E618,'Calc 1 - Scaling (Ins,Bank)'!$A:$W,16,FALSE)</f>
        <v>#N/A</v>
      </c>
      <c r="T618" s="160" t="str">
        <f>IFERROR(VLOOKUP($E618,'Calc 1 - Scaling (Ins,Bank)'!$A:$W,17+IF(S618="Revenue",1,IF(S618="Carrying Value",2,0)),FALSE),"N/A")</f>
        <v>N/A</v>
      </c>
      <c r="U618" s="161" t="str">
        <f t="shared" si="86"/>
        <v>N/A</v>
      </c>
      <c r="V618" s="162" t="str">
        <f t="shared" si="87"/>
        <v>N/A</v>
      </c>
      <c r="W618" s="156" t="e">
        <f>VLOOKUP($E618,'Calc 1 - Scaling (Ins,Bank)'!$A:$W,20,FALSE)</f>
        <v>#N/A</v>
      </c>
      <c r="X618" s="160" t="str">
        <f>IFERROR(VLOOKUP($E618,'Calc 1 - Scaling (Ins,Bank)'!$A:$W,21+IF(W618="Revenue",1,IF(W618="Carrying Value",2,0)),FALSE),"N/A")</f>
        <v>N/A</v>
      </c>
      <c r="Y618" s="161" t="str">
        <f t="shared" si="88"/>
        <v>N/A</v>
      </c>
      <c r="Z618" s="162" t="str">
        <f t="shared" si="89"/>
        <v>N/A</v>
      </c>
      <c r="AP618" s="3"/>
    </row>
    <row r="619" spans="1:42" x14ac:dyDescent="0.2">
      <c r="A619" s="68">
        <f t="shared" si="81"/>
        <v>562</v>
      </c>
      <c r="B619" s="154">
        <f>'Input 2 - Inventory'!C569</f>
        <v>0</v>
      </c>
      <c r="C619" s="155">
        <f>'Input 2 - Inventory'!E569</f>
        <v>0</v>
      </c>
      <c r="D619" s="155" t="str">
        <f>IF(OR(LEFT(E619,5)= "Asset",LEFT(E619,5)="Other"),"N/A",'Input 1 - Schedule 1'!B571 &amp; " (Ins/Bank)")</f>
        <v xml:space="preserve"> (Ins/Bank)</v>
      </c>
      <c r="E619" s="156">
        <f>'Input 2 - Inventory'!F569</f>
        <v>0</v>
      </c>
      <c r="F619" s="157">
        <f>'Input 1 - Schedule 1'!AH571</f>
        <v>0</v>
      </c>
      <c r="G619" s="157">
        <f>'Input 2 - Inventory'!R569</f>
        <v>0</v>
      </c>
      <c r="H619" s="157">
        <f>'Input 2 - Inventory'!AG569</f>
        <v>0</v>
      </c>
      <c r="I619" s="158">
        <f>'Input 2 - Inventory'!L569</f>
        <v>0</v>
      </c>
      <c r="J619" s="159">
        <f>'Input 2 - Inventory'!AA569</f>
        <v>0</v>
      </c>
      <c r="K619" s="156" t="e">
        <f>VLOOKUP($E619,'Calc 1 - Scaling (Ins,Bank)'!$A:$W,8,FALSE)</f>
        <v>#N/A</v>
      </c>
      <c r="L619" s="160" t="str">
        <f>IFERROR(VLOOKUP($E619,'Calc 1 - Scaling (Ins,Bank)'!$A:$W,9+IF($K619="Revenue",1,IF(K619="Carrying Value",2,0)),FALSE),"N/A")</f>
        <v>N/A</v>
      </c>
      <c r="M619" s="161" t="str">
        <f t="shared" si="82"/>
        <v>N/A</v>
      </c>
      <c r="N619" s="162" t="str">
        <f t="shared" si="83"/>
        <v>N/A</v>
      </c>
      <c r="O619" s="156" t="e">
        <f>VLOOKUP($E619,'Calc 1 - Scaling (Ins,Bank)'!$A:$W,12,FALSE)</f>
        <v>#N/A</v>
      </c>
      <c r="P619" s="160" t="str">
        <f>IFERROR(VLOOKUP($E619,'Calc 1 - Scaling (Ins,Bank)'!$A:$W,13+IF(O619="Revenue",1,IF(O619="Carrying Value",2,0)),FALSE),"N/A")</f>
        <v>N/A</v>
      </c>
      <c r="Q619" s="161" t="str">
        <f t="shared" si="84"/>
        <v>N/A</v>
      </c>
      <c r="R619" s="162" t="str">
        <f t="shared" si="85"/>
        <v>N/A</v>
      </c>
      <c r="S619" s="156" t="e">
        <f>VLOOKUP($E619,'Calc 1 - Scaling (Ins,Bank)'!$A:$W,16,FALSE)</f>
        <v>#N/A</v>
      </c>
      <c r="T619" s="160" t="str">
        <f>IFERROR(VLOOKUP($E619,'Calc 1 - Scaling (Ins,Bank)'!$A:$W,17+IF(S619="Revenue",1,IF(S619="Carrying Value",2,0)),FALSE),"N/A")</f>
        <v>N/A</v>
      </c>
      <c r="U619" s="161" t="str">
        <f t="shared" si="86"/>
        <v>N/A</v>
      </c>
      <c r="V619" s="162" t="str">
        <f t="shared" si="87"/>
        <v>N/A</v>
      </c>
      <c r="W619" s="156" t="e">
        <f>VLOOKUP($E619,'Calc 1 - Scaling (Ins,Bank)'!$A:$W,20,FALSE)</f>
        <v>#N/A</v>
      </c>
      <c r="X619" s="160" t="str">
        <f>IFERROR(VLOOKUP($E619,'Calc 1 - Scaling (Ins,Bank)'!$A:$W,21+IF(W619="Revenue",1,IF(W619="Carrying Value",2,0)),FALSE),"N/A")</f>
        <v>N/A</v>
      </c>
      <c r="Y619" s="161" t="str">
        <f t="shared" si="88"/>
        <v>N/A</v>
      </c>
      <c r="Z619" s="162" t="str">
        <f t="shared" si="89"/>
        <v>N/A</v>
      </c>
      <c r="AP619" s="3"/>
    </row>
    <row r="620" spans="1:42" x14ac:dyDescent="0.2">
      <c r="A620" s="68">
        <f t="shared" si="81"/>
        <v>563</v>
      </c>
      <c r="B620" s="154">
        <f>'Input 2 - Inventory'!C570</f>
        <v>0</v>
      </c>
      <c r="C620" s="155">
        <f>'Input 2 - Inventory'!E570</f>
        <v>0</v>
      </c>
      <c r="D620" s="155" t="str">
        <f>IF(OR(LEFT(E620,5)= "Asset",LEFT(E620,5)="Other"),"N/A",'Input 1 - Schedule 1'!B572 &amp; " (Ins/Bank)")</f>
        <v xml:space="preserve"> (Ins/Bank)</v>
      </c>
      <c r="E620" s="156">
        <f>'Input 2 - Inventory'!F570</f>
        <v>0</v>
      </c>
      <c r="F620" s="157">
        <f>'Input 1 - Schedule 1'!AH572</f>
        <v>0</v>
      </c>
      <c r="G620" s="157">
        <f>'Input 2 - Inventory'!R570</f>
        <v>0</v>
      </c>
      <c r="H620" s="157">
        <f>'Input 2 - Inventory'!AG570</f>
        <v>0</v>
      </c>
      <c r="I620" s="158">
        <f>'Input 2 - Inventory'!L570</f>
        <v>0</v>
      </c>
      <c r="J620" s="159">
        <f>'Input 2 - Inventory'!AA570</f>
        <v>0</v>
      </c>
      <c r="K620" s="156" t="e">
        <f>VLOOKUP($E620,'Calc 1 - Scaling (Ins,Bank)'!$A:$W,8,FALSE)</f>
        <v>#N/A</v>
      </c>
      <c r="L620" s="160" t="str">
        <f>IFERROR(VLOOKUP($E620,'Calc 1 - Scaling (Ins,Bank)'!$A:$W,9+IF($K620="Revenue",1,IF(K620="Carrying Value",2,0)),FALSE),"N/A")</f>
        <v>N/A</v>
      </c>
      <c r="M620" s="161" t="str">
        <f t="shared" si="82"/>
        <v>N/A</v>
      </c>
      <c r="N620" s="162" t="str">
        <f t="shared" si="83"/>
        <v>N/A</v>
      </c>
      <c r="O620" s="156" t="e">
        <f>VLOOKUP($E620,'Calc 1 - Scaling (Ins,Bank)'!$A:$W,12,FALSE)</f>
        <v>#N/A</v>
      </c>
      <c r="P620" s="160" t="str">
        <f>IFERROR(VLOOKUP($E620,'Calc 1 - Scaling (Ins,Bank)'!$A:$W,13+IF(O620="Revenue",1,IF(O620="Carrying Value",2,0)),FALSE),"N/A")</f>
        <v>N/A</v>
      </c>
      <c r="Q620" s="161" t="str">
        <f t="shared" si="84"/>
        <v>N/A</v>
      </c>
      <c r="R620" s="162" t="str">
        <f t="shared" si="85"/>
        <v>N/A</v>
      </c>
      <c r="S620" s="156" t="e">
        <f>VLOOKUP($E620,'Calc 1 - Scaling (Ins,Bank)'!$A:$W,16,FALSE)</f>
        <v>#N/A</v>
      </c>
      <c r="T620" s="160" t="str">
        <f>IFERROR(VLOOKUP($E620,'Calc 1 - Scaling (Ins,Bank)'!$A:$W,17+IF(S620="Revenue",1,IF(S620="Carrying Value",2,0)),FALSE),"N/A")</f>
        <v>N/A</v>
      </c>
      <c r="U620" s="161" t="str">
        <f t="shared" si="86"/>
        <v>N/A</v>
      </c>
      <c r="V620" s="162" t="str">
        <f t="shared" si="87"/>
        <v>N/A</v>
      </c>
      <c r="W620" s="156" t="e">
        <f>VLOOKUP($E620,'Calc 1 - Scaling (Ins,Bank)'!$A:$W,20,FALSE)</f>
        <v>#N/A</v>
      </c>
      <c r="X620" s="160" t="str">
        <f>IFERROR(VLOOKUP($E620,'Calc 1 - Scaling (Ins,Bank)'!$A:$W,21+IF(W620="Revenue",1,IF(W620="Carrying Value",2,0)),FALSE),"N/A")</f>
        <v>N/A</v>
      </c>
      <c r="Y620" s="161" t="str">
        <f t="shared" si="88"/>
        <v>N/A</v>
      </c>
      <c r="Z620" s="162" t="str">
        <f t="shared" si="89"/>
        <v>N/A</v>
      </c>
      <c r="AP620" s="3"/>
    </row>
    <row r="621" spans="1:42" x14ac:dyDescent="0.2">
      <c r="A621" s="68">
        <f t="shared" si="81"/>
        <v>564</v>
      </c>
      <c r="B621" s="154">
        <f>'Input 2 - Inventory'!C571</f>
        <v>0</v>
      </c>
      <c r="C621" s="155">
        <f>'Input 2 - Inventory'!E571</f>
        <v>0</v>
      </c>
      <c r="D621" s="155" t="str">
        <f>IF(OR(LEFT(E621,5)= "Asset",LEFT(E621,5)="Other"),"N/A",'Input 1 - Schedule 1'!B573 &amp; " (Ins/Bank)")</f>
        <v xml:space="preserve"> (Ins/Bank)</v>
      </c>
      <c r="E621" s="156">
        <f>'Input 2 - Inventory'!F571</f>
        <v>0</v>
      </c>
      <c r="F621" s="157">
        <f>'Input 1 - Schedule 1'!AH573</f>
        <v>0</v>
      </c>
      <c r="G621" s="157">
        <f>'Input 2 - Inventory'!R571</f>
        <v>0</v>
      </c>
      <c r="H621" s="157">
        <f>'Input 2 - Inventory'!AG571</f>
        <v>0</v>
      </c>
      <c r="I621" s="158">
        <f>'Input 2 - Inventory'!L571</f>
        <v>0</v>
      </c>
      <c r="J621" s="159">
        <f>'Input 2 - Inventory'!AA571</f>
        <v>0</v>
      </c>
      <c r="K621" s="156" t="e">
        <f>VLOOKUP($E621,'Calc 1 - Scaling (Ins,Bank)'!$A:$W,8,FALSE)</f>
        <v>#N/A</v>
      </c>
      <c r="L621" s="160" t="str">
        <f>IFERROR(VLOOKUP($E621,'Calc 1 - Scaling (Ins,Bank)'!$A:$W,9+IF($K621="Revenue",1,IF(K621="Carrying Value",2,0)),FALSE),"N/A")</f>
        <v>N/A</v>
      </c>
      <c r="M621" s="161" t="str">
        <f t="shared" si="82"/>
        <v>N/A</v>
      </c>
      <c r="N621" s="162" t="str">
        <f t="shared" si="83"/>
        <v>N/A</v>
      </c>
      <c r="O621" s="156" t="e">
        <f>VLOOKUP($E621,'Calc 1 - Scaling (Ins,Bank)'!$A:$W,12,FALSE)</f>
        <v>#N/A</v>
      </c>
      <c r="P621" s="160" t="str">
        <f>IFERROR(VLOOKUP($E621,'Calc 1 - Scaling (Ins,Bank)'!$A:$W,13+IF(O621="Revenue",1,IF(O621="Carrying Value",2,0)),FALSE),"N/A")</f>
        <v>N/A</v>
      </c>
      <c r="Q621" s="161" t="str">
        <f t="shared" si="84"/>
        <v>N/A</v>
      </c>
      <c r="R621" s="162" t="str">
        <f t="shared" si="85"/>
        <v>N/A</v>
      </c>
      <c r="S621" s="156" t="e">
        <f>VLOOKUP($E621,'Calc 1 - Scaling (Ins,Bank)'!$A:$W,16,FALSE)</f>
        <v>#N/A</v>
      </c>
      <c r="T621" s="160" t="str">
        <f>IFERROR(VLOOKUP($E621,'Calc 1 - Scaling (Ins,Bank)'!$A:$W,17+IF(S621="Revenue",1,IF(S621="Carrying Value",2,0)),FALSE),"N/A")</f>
        <v>N/A</v>
      </c>
      <c r="U621" s="161" t="str">
        <f t="shared" si="86"/>
        <v>N/A</v>
      </c>
      <c r="V621" s="162" t="str">
        <f t="shared" si="87"/>
        <v>N/A</v>
      </c>
      <c r="W621" s="156" t="e">
        <f>VLOOKUP($E621,'Calc 1 - Scaling (Ins,Bank)'!$A:$W,20,FALSE)</f>
        <v>#N/A</v>
      </c>
      <c r="X621" s="160" t="str">
        <f>IFERROR(VLOOKUP($E621,'Calc 1 - Scaling (Ins,Bank)'!$A:$W,21+IF(W621="Revenue",1,IF(W621="Carrying Value",2,0)),FALSE),"N/A")</f>
        <v>N/A</v>
      </c>
      <c r="Y621" s="161" t="str">
        <f t="shared" si="88"/>
        <v>N/A</v>
      </c>
      <c r="Z621" s="162" t="str">
        <f t="shared" si="89"/>
        <v>N/A</v>
      </c>
      <c r="AP621" s="3"/>
    </row>
    <row r="622" spans="1:42" x14ac:dyDescent="0.2">
      <c r="A622" s="68">
        <f t="shared" si="81"/>
        <v>565</v>
      </c>
      <c r="B622" s="154">
        <f>'Input 2 - Inventory'!C572</f>
        <v>0</v>
      </c>
      <c r="C622" s="155">
        <f>'Input 2 - Inventory'!E572</f>
        <v>0</v>
      </c>
      <c r="D622" s="155" t="str">
        <f>IF(OR(LEFT(E622,5)= "Asset",LEFT(E622,5)="Other"),"N/A",'Input 1 - Schedule 1'!B574 &amp; " (Ins/Bank)")</f>
        <v xml:space="preserve"> (Ins/Bank)</v>
      </c>
      <c r="E622" s="156">
        <f>'Input 2 - Inventory'!F572</f>
        <v>0</v>
      </c>
      <c r="F622" s="157">
        <f>'Input 1 - Schedule 1'!AH574</f>
        <v>0</v>
      </c>
      <c r="G622" s="157">
        <f>'Input 2 - Inventory'!R572</f>
        <v>0</v>
      </c>
      <c r="H622" s="157">
        <f>'Input 2 - Inventory'!AG572</f>
        <v>0</v>
      </c>
      <c r="I622" s="158">
        <f>'Input 2 - Inventory'!L572</f>
        <v>0</v>
      </c>
      <c r="J622" s="159">
        <f>'Input 2 - Inventory'!AA572</f>
        <v>0</v>
      </c>
      <c r="K622" s="156" t="e">
        <f>VLOOKUP($E622,'Calc 1 - Scaling (Ins,Bank)'!$A:$W,8,FALSE)</f>
        <v>#N/A</v>
      </c>
      <c r="L622" s="160" t="str">
        <f>IFERROR(VLOOKUP($E622,'Calc 1 - Scaling (Ins,Bank)'!$A:$W,9+IF($K622="Revenue",1,IF(K622="Carrying Value",2,0)),FALSE),"N/A")</f>
        <v>N/A</v>
      </c>
      <c r="M622" s="161" t="str">
        <f t="shared" si="82"/>
        <v>N/A</v>
      </c>
      <c r="N622" s="162" t="str">
        <f t="shared" si="83"/>
        <v>N/A</v>
      </c>
      <c r="O622" s="156" t="e">
        <f>VLOOKUP($E622,'Calc 1 - Scaling (Ins,Bank)'!$A:$W,12,FALSE)</f>
        <v>#N/A</v>
      </c>
      <c r="P622" s="160" t="str">
        <f>IFERROR(VLOOKUP($E622,'Calc 1 - Scaling (Ins,Bank)'!$A:$W,13+IF(O622="Revenue",1,IF(O622="Carrying Value",2,0)),FALSE),"N/A")</f>
        <v>N/A</v>
      </c>
      <c r="Q622" s="161" t="str">
        <f t="shared" si="84"/>
        <v>N/A</v>
      </c>
      <c r="R622" s="162" t="str">
        <f t="shared" si="85"/>
        <v>N/A</v>
      </c>
      <c r="S622" s="156" t="e">
        <f>VLOOKUP($E622,'Calc 1 - Scaling (Ins,Bank)'!$A:$W,16,FALSE)</f>
        <v>#N/A</v>
      </c>
      <c r="T622" s="160" t="str">
        <f>IFERROR(VLOOKUP($E622,'Calc 1 - Scaling (Ins,Bank)'!$A:$W,17+IF(S622="Revenue",1,IF(S622="Carrying Value",2,0)),FALSE),"N/A")</f>
        <v>N/A</v>
      </c>
      <c r="U622" s="161" t="str">
        <f t="shared" si="86"/>
        <v>N/A</v>
      </c>
      <c r="V622" s="162" t="str">
        <f t="shared" si="87"/>
        <v>N/A</v>
      </c>
      <c r="W622" s="156" t="e">
        <f>VLOOKUP($E622,'Calc 1 - Scaling (Ins,Bank)'!$A:$W,20,FALSE)</f>
        <v>#N/A</v>
      </c>
      <c r="X622" s="160" t="str">
        <f>IFERROR(VLOOKUP($E622,'Calc 1 - Scaling (Ins,Bank)'!$A:$W,21+IF(W622="Revenue",1,IF(W622="Carrying Value",2,0)),FALSE),"N/A")</f>
        <v>N/A</v>
      </c>
      <c r="Y622" s="161" t="str">
        <f t="shared" si="88"/>
        <v>N/A</v>
      </c>
      <c r="Z622" s="162" t="str">
        <f t="shared" si="89"/>
        <v>N/A</v>
      </c>
      <c r="AP622" s="3"/>
    </row>
    <row r="623" spans="1:42" x14ac:dyDescent="0.2">
      <c r="A623" s="68">
        <f t="shared" si="81"/>
        <v>566</v>
      </c>
      <c r="B623" s="154">
        <f>'Input 2 - Inventory'!C573</f>
        <v>0</v>
      </c>
      <c r="C623" s="155">
        <f>'Input 2 - Inventory'!E573</f>
        <v>0</v>
      </c>
      <c r="D623" s="155" t="str">
        <f>IF(OR(LEFT(E623,5)= "Asset",LEFT(E623,5)="Other"),"N/A",'Input 1 - Schedule 1'!B575 &amp; " (Ins/Bank)")</f>
        <v xml:space="preserve"> (Ins/Bank)</v>
      </c>
      <c r="E623" s="156">
        <f>'Input 2 - Inventory'!F573</f>
        <v>0</v>
      </c>
      <c r="F623" s="157">
        <f>'Input 1 - Schedule 1'!AH575</f>
        <v>0</v>
      </c>
      <c r="G623" s="157">
        <f>'Input 2 - Inventory'!R573</f>
        <v>0</v>
      </c>
      <c r="H623" s="157">
        <f>'Input 2 - Inventory'!AG573</f>
        <v>0</v>
      </c>
      <c r="I623" s="158">
        <f>'Input 2 - Inventory'!L573</f>
        <v>0</v>
      </c>
      <c r="J623" s="159">
        <f>'Input 2 - Inventory'!AA573</f>
        <v>0</v>
      </c>
      <c r="K623" s="156" t="e">
        <f>VLOOKUP($E623,'Calc 1 - Scaling (Ins,Bank)'!$A:$W,8,FALSE)</f>
        <v>#N/A</v>
      </c>
      <c r="L623" s="160" t="str">
        <f>IFERROR(VLOOKUP($E623,'Calc 1 - Scaling (Ins,Bank)'!$A:$W,9+IF($K623="Revenue",1,IF(K623="Carrying Value",2,0)),FALSE),"N/A")</f>
        <v>N/A</v>
      </c>
      <c r="M623" s="161" t="str">
        <f t="shared" si="82"/>
        <v>N/A</v>
      </c>
      <c r="N623" s="162" t="str">
        <f t="shared" si="83"/>
        <v>N/A</v>
      </c>
      <c r="O623" s="156" t="e">
        <f>VLOOKUP($E623,'Calc 1 - Scaling (Ins,Bank)'!$A:$W,12,FALSE)</f>
        <v>#N/A</v>
      </c>
      <c r="P623" s="160" t="str">
        <f>IFERROR(VLOOKUP($E623,'Calc 1 - Scaling (Ins,Bank)'!$A:$W,13+IF(O623="Revenue",1,IF(O623="Carrying Value",2,0)),FALSE),"N/A")</f>
        <v>N/A</v>
      </c>
      <c r="Q623" s="161" t="str">
        <f t="shared" si="84"/>
        <v>N/A</v>
      </c>
      <c r="R623" s="162" t="str">
        <f t="shared" si="85"/>
        <v>N/A</v>
      </c>
      <c r="S623" s="156" t="e">
        <f>VLOOKUP($E623,'Calc 1 - Scaling (Ins,Bank)'!$A:$W,16,FALSE)</f>
        <v>#N/A</v>
      </c>
      <c r="T623" s="160" t="str">
        <f>IFERROR(VLOOKUP($E623,'Calc 1 - Scaling (Ins,Bank)'!$A:$W,17+IF(S623="Revenue",1,IF(S623="Carrying Value",2,0)),FALSE),"N/A")</f>
        <v>N/A</v>
      </c>
      <c r="U623" s="161" t="str">
        <f t="shared" si="86"/>
        <v>N/A</v>
      </c>
      <c r="V623" s="162" t="str">
        <f t="shared" si="87"/>
        <v>N/A</v>
      </c>
      <c r="W623" s="156" t="e">
        <f>VLOOKUP($E623,'Calc 1 - Scaling (Ins,Bank)'!$A:$W,20,FALSE)</f>
        <v>#N/A</v>
      </c>
      <c r="X623" s="160" t="str">
        <f>IFERROR(VLOOKUP($E623,'Calc 1 - Scaling (Ins,Bank)'!$A:$W,21+IF(W623="Revenue",1,IF(W623="Carrying Value",2,0)),FALSE),"N/A")</f>
        <v>N/A</v>
      </c>
      <c r="Y623" s="161" t="str">
        <f t="shared" si="88"/>
        <v>N/A</v>
      </c>
      <c r="Z623" s="162" t="str">
        <f t="shared" si="89"/>
        <v>N/A</v>
      </c>
      <c r="AP623" s="3"/>
    </row>
    <row r="624" spans="1:42" x14ac:dyDescent="0.2">
      <c r="A624" s="68">
        <f t="shared" si="81"/>
        <v>567</v>
      </c>
      <c r="B624" s="154">
        <f>'Input 2 - Inventory'!C574</f>
        <v>0</v>
      </c>
      <c r="C624" s="155">
        <f>'Input 2 - Inventory'!E574</f>
        <v>0</v>
      </c>
      <c r="D624" s="155" t="str">
        <f>IF(OR(LEFT(E624,5)= "Asset",LEFT(E624,5)="Other"),"N/A",'Input 1 - Schedule 1'!B576 &amp; " (Ins/Bank)")</f>
        <v xml:space="preserve"> (Ins/Bank)</v>
      </c>
      <c r="E624" s="156">
        <f>'Input 2 - Inventory'!F574</f>
        <v>0</v>
      </c>
      <c r="F624" s="157">
        <f>'Input 1 - Schedule 1'!AH576</f>
        <v>0</v>
      </c>
      <c r="G624" s="157">
        <f>'Input 2 - Inventory'!R574</f>
        <v>0</v>
      </c>
      <c r="H624" s="157">
        <f>'Input 2 - Inventory'!AG574</f>
        <v>0</v>
      </c>
      <c r="I624" s="158">
        <f>'Input 2 - Inventory'!L574</f>
        <v>0</v>
      </c>
      <c r="J624" s="159">
        <f>'Input 2 - Inventory'!AA574</f>
        <v>0</v>
      </c>
      <c r="K624" s="156" t="e">
        <f>VLOOKUP($E624,'Calc 1 - Scaling (Ins,Bank)'!$A:$W,8,FALSE)</f>
        <v>#N/A</v>
      </c>
      <c r="L624" s="160" t="str">
        <f>IFERROR(VLOOKUP($E624,'Calc 1 - Scaling (Ins,Bank)'!$A:$W,9+IF($K624="Revenue",1,IF(K624="Carrying Value",2,0)),FALSE),"N/A")</f>
        <v>N/A</v>
      </c>
      <c r="M624" s="161" t="str">
        <f t="shared" si="82"/>
        <v>N/A</v>
      </c>
      <c r="N624" s="162" t="str">
        <f t="shared" si="83"/>
        <v>N/A</v>
      </c>
      <c r="O624" s="156" t="e">
        <f>VLOOKUP($E624,'Calc 1 - Scaling (Ins,Bank)'!$A:$W,12,FALSE)</f>
        <v>#N/A</v>
      </c>
      <c r="P624" s="160" t="str">
        <f>IFERROR(VLOOKUP($E624,'Calc 1 - Scaling (Ins,Bank)'!$A:$W,13+IF(O624="Revenue",1,IF(O624="Carrying Value",2,0)),FALSE),"N/A")</f>
        <v>N/A</v>
      </c>
      <c r="Q624" s="161" t="str">
        <f t="shared" si="84"/>
        <v>N/A</v>
      </c>
      <c r="R624" s="162" t="str">
        <f t="shared" si="85"/>
        <v>N/A</v>
      </c>
      <c r="S624" s="156" t="e">
        <f>VLOOKUP($E624,'Calc 1 - Scaling (Ins,Bank)'!$A:$W,16,FALSE)</f>
        <v>#N/A</v>
      </c>
      <c r="T624" s="160" t="str">
        <f>IFERROR(VLOOKUP($E624,'Calc 1 - Scaling (Ins,Bank)'!$A:$W,17+IF(S624="Revenue",1,IF(S624="Carrying Value",2,0)),FALSE),"N/A")</f>
        <v>N/A</v>
      </c>
      <c r="U624" s="161" t="str">
        <f t="shared" si="86"/>
        <v>N/A</v>
      </c>
      <c r="V624" s="162" t="str">
        <f t="shared" si="87"/>
        <v>N/A</v>
      </c>
      <c r="W624" s="156" t="e">
        <f>VLOOKUP($E624,'Calc 1 - Scaling (Ins,Bank)'!$A:$W,20,FALSE)</f>
        <v>#N/A</v>
      </c>
      <c r="X624" s="160" t="str">
        <f>IFERROR(VLOOKUP($E624,'Calc 1 - Scaling (Ins,Bank)'!$A:$W,21+IF(W624="Revenue",1,IF(W624="Carrying Value",2,0)),FALSE),"N/A")</f>
        <v>N/A</v>
      </c>
      <c r="Y624" s="161" t="str">
        <f t="shared" si="88"/>
        <v>N/A</v>
      </c>
      <c r="Z624" s="162" t="str">
        <f t="shared" si="89"/>
        <v>N/A</v>
      </c>
      <c r="AP624" s="3"/>
    </row>
    <row r="625" spans="1:42" x14ac:dyDescent="0.2">
      <c r="A625" s="68">
        <f t="shared" si="81"/>
        <v>568</v>
      </c>
      <c r="B625" s="154">
        <f>'Input 2 - Inventory'!C575</f>
        <v>0</v>
      </c>
      <c r="C625" s="155">
        <f>'Input 2 - Inventory'!E575</f>
        <v>0</v>
      </c>
      <c r="D625" s="155" t="str">
        <f>IF(OR(LEFT(E625,5)= "Asset",LEFT(E625,5)="Other"),"N/A",'Input 1 - Schedule 1'!B577 &amp; " (Ins/Bank)")</f>
        <v xml:space="preserve"> (Ins/Bank)</v>
      </c>
      <c r="E625" s="156">
        <f>'Input 2 - Inventory'!F575</f>
        <v>0</v>
      </c>
      <c r="F625" s="157">
        <f>'Input 1 - Schedule 1'!AH577</f>
        <v>0</v>
      </c>
      <c r="G625" s="157">
        <f>'Input 2 - Inventory'!R575</f>
        <v>0</v>
      </c>
      <c r="H625" s="157">
        <f>'Input 2 - Inventory'!AG575</f>
        <v>0</v>
      </c>
      <c r="I625" s="158">
        <f>'Input 2 - Inventory'!L575</f>
        <v>0</v>
      </c>
      <c r="J625" s="159">
        <f>'Input 2 - Inventory'!AA575</f>
        <v>0</v>
      </c>
      <c r="K625" s="156" t="e">
        <f>VLOOKUP($E625,'Calc 1 - Scaling (Ins,Bank)'!$A:$W,8,FALSE)</f>
        <v>#N/A</v>
      </c>
      <c r="L625" s="160" t="str">
        <f>IFERROR(VLOOKUP($E625,'Calc 1 - Scaling (Ins,Bank)'!$A:$W,9+IF($K625="Revenue",1,IF(K625="Carrying Value",2,0)),FALSE),"N/A")</f>
        <v>N/A</v>
      </c>
      <c r="M625" s="161" t="str">
        <f t="shared" si="82"/>
        <v>N/A</v>
      </c>
      <c r="N625" s="162" t="str">
        <f t="shared" si="83"/>
        <v>N/A</v>
      </c>
      <c r="O625" s="156" t="e">
        <f>VLOOKUP($E625,'Calc 1 - Scaling (Ins,Bank)'!$A:$W,12,FALSE)</f>
        <v>#N/A</v>
      </c>
      <c r="P625" s="160" t="str">
        <f>IFERROR(VLOOKUP($E625,'Calc 1 - Scaling (Ins,Bank)'!$A:$W,13+IF(O625="Revenue",1,IF(O625="Carrying Value",2,0)),FALSE),"N/A")</f>
        <v>N/A</v>
      </c>
      <c r="Q625" s="161" t="str">
        <f t="shared" si="84"/>
        <v>N/A</v>
      </c>
      <c r="R625" s="162" t="str">
        <f t="shared" si="85"/>
        <v>N/A</v>
      </c>
      <c r="S625" s="156" t="e">
        <f>VLOOKUP($E625,'Calc 1 - Scaling (Ins,Bank)'!$A:$W,16,FALSE)</f>
        <v>#N/A</v>
      </c>
      <c r="T625" s="160" t="str">
        <f>IFERROR(VLOOKUP($E625,'Calc 1 - Scaling (Ins,Bank)'!$A:$W,17+IF(S625="Revenue",1,IF(S625="Carrying Value",2,0)),FALSE),"N/A")</f>
        <v>N/A</v>
      </c>
      <c r="U625" s="161" t="str">
        <f t="shared" si="86"/>
        <v>N/A</v>
      </c>
      <c r="V625" s="162" t="str">
        <f t="shared" si="87"/>
        <v>N/A</v>
      </c>
      <c r="W625" s="156" t="e">
        <f>VLOOKUP($E625,'Calc 1 - Scaling (Ins,Bank)'!$A:$W,20,FALSE)</f>
        <v>#N/A</v>
      </c>
      <c r="X625" s="160" t="str">
        <f>IFERROR(VLOOKUP($E625,'Calc 1 - Scaling (Ins,Bank)'!$A:$W,21+IF(W625="Revenue",1,IF(W625="Carrying Value",2,0)),FALSE),"N/A")</f>
        <v>N/A</v>
      </c>
      <c r="Y625" s="161" t="str">
        <f t="shared" si="88"/>
        <v>N/A</v>
      </c>
      <c r="Z625" s="162" t="str">
        <f t="shared" si="89"/>
        <v>N/A</v>
      </c>
      <c r="AP625" s="3"/>
    </row>
    <row r="626" spans="1:42" x14ac:dyDescent="0.2">
      <c r="A626" s="68">
        <f t="shared" si="81"/>
        <v>569</v>
      </c>
      <c r="B626" s="154">
        <f>'Input 2 - Inventory'!C576</f>
        <v>0</v>
      </c>
      <c r="C626" s="155">
        <f>'Input 2 - Inventory'!E576</f>
        <v>0</v>
      </c>
      <c r="D626" s="155" t="str">
        <f>IF(OR(LEFT(E626,5)= "Asset",LEFT(E626,5)="Other"),"N/A",'Input 1 - Schedule 1'!B578 &amp; " (Ins/Bank)")</f>
        <v xml:space="preserve"> (Ins/Bank)</v>
      </c>
      <c r="E626" s="156">
        <f>'Input 2 - Inventory'!F576</f>
        <v>0</v>
      </c>
      <c r="F626" s="157">
        <f>'Input 1 - Schedule 1'!AH578</f>
        <v>0</v>
      </c>
      <c r="G626" s="157">
        <f>'Input 2 - Inventory'!R576</f>
        <v>0</v>
      </c>
      <c r="H626" s="157">
        <f>'Input 2 - Inventory'!AG576</f>
        <v>0</v>
      </c>
      <c r="I626" s="158">
        <f>'Input 2 - Inventory'!L576</f>
        <v>0</v>
      </c>
      <c r="J626" s="159">
        <f>'Input 2 - Inventory'!AA576</f>
        <v>0</v>
      </c>
      <c r="K626" s="156" t="e">
        <f>VLOOKUP($E626,'Calc 1 - Scaling (Ins,Bank)'!$A:$W,8,FALSE)</f>
        <v>#N/A</v>
      </c>
      <c r="L626" s="160" t="str">
        <f>IFERROR(VLOOKUP($E626,'Calc 1 - Scaling (Ins,Bank)'!$A:$W,9+IF($K626="Revenue",1,IF(K626="Carrying Value",2,0)),FALSE),"N/A")</f>
        <v>N/A</v>
      </c>
      <c r="M626" s="161" t="str">
        <f t="shared" si="82"/>
        <v>N/A</v>
      </c>
      <c r="N626" s="162" t="str">
        <f t="shared" si="83"/>
        <v>N/A</v>
      </c>
      <c r="O626" s="156" t="e">
        <f>VLOOKUP($E626,'Calc 1 - Scaling (Ins,Bank)'!$A:$W,12,FALSE)</f>
        <v>#N/A</v>
      </c>
      <c r="P626" s="160" t="str">
        <f>IFERROR(VLOOKUP($E626,'Calc 1 - Scaling (Ins,Bank)'!$A:$W,13+IF(O626="Revenue",1,IF(O626="Carrying Value",2,0)),FALSE),"N/A")</f>
        <v>N/A</v>
      </c>
      <c r="Q626" s="161" t="str">
        <f t="shared" si="84"/>
        <v>N/A</v>
      </c>
      <c r="R626" s="162" t="str">
        <f t="shared" si="85"/>
        <v>N/A</v>
      </c>
      <c r="S626" s="156" t="e">
        <f>VLOOKUP($E626,'Calc 1 - Scaling (Ins,Bank)'!$A:$W,16,FALSE)</f>
        <v>#N/A</v>
      </c>
      <c r="T626" s="160" t="str">
        <f>IFERROR(VLOOKUP($E626,'Calc 1 - Scaling (Ins,Bank)'!$A:$W,17+IF(S626="Revenue",1,IF(S626="Carrying Value",2,0)),FALSE),"N/A")</f>
        <v>N/A</v>
      </c>
      <c r="U626" s="161" t="str">
        <f t="shared" si="86"/>
        <v>N/A</v>
      </c>
      <c r="V626" s="162" t="str">
        <f t="shared" si="87"/>
        <v>N/A</v>
      </c>
      <c r="W626" s="156" t="e">
        <f>VLOOKUP($E626,'Calc 1 - Scaling (Ins,Bank)'!$A:$W,20,FALSE)</f>
        <v>#N/A</v>
      </c>
      <c r="X626" s="160" t="str">
        <f>IFERROR(VLOOKUP($E626,'Calc 1 - Scaling (Ins,Bank)'!$A:$W,21+IF(W626="Revenue",1,IF(W626="Carrying Value",2,0)),FALSE),"N/A")</f>
        <v>N/A</v>
      </c>
      <c r="Y626" s="161" t="str">
        <f t="shared" si="88"/>
        <v>N/A</v>
      </c>
      <c r="Z626" s="162" t="str">
        <f t="shared" si="89"/>
        <v>N/A</v>
      </c>
      <c r="AP626" s="3"/>
    </row>
    <row r="627" spans="1:42" x14ac:dyDescent="0.2">
      <c r="A627" s="68">
        <f t="shared" si="81"/>
        <v>570</v>
      </c>
      <c r="B627" s="154">
        <f>'Input 2 - Inventory'!C577</f>
        <v>0</v>
      </c>
      <c r="C627" s="155">
        <f>'Input 2 - Inventory'!E577</f>
        <v>0</v>
      </c>
      <c r="D627" s="155" t="str">
        <f>IF(OR(LEFT(E627,5)= "Asset",LEFT(E627,5)="Other"),"N/A",'Input 1 - Schedule 1'!B579 &amp; " (Ins/Bank)")</f>
        <v xml:space="preserve"> (Ins/Bank)</v>
      </c>
      <c r="E627" s="156">
        <f>'Input 2 - Inventory'!F577</f>
        <v>0</v>
      </c>
      <c r="F627" s="157">
        <f>'Input 1 - Schedule 1'!AH579</f>
        <v>0</v>
      </c>
      <c r="G627" s="157">
        <f>'Input 2 - Inventory'!R577</f>
        <v>0</v>
      </c>
      <c r="H627" s="157">
        <f>'Input 2 - Inventory'!AG577</f>
        <v>0</v>
      </c>
      <c r="I627" s="158">
        <f>'Input 2 - Inventory'!L577</f>
        <v>0</v>
      </c>
      <c r="J627" s="159">
        <f>'Input 2 - Inventory'!AA577</f>
        <v>0</v>
      </c>
      <c r="K627" s="156" t="e">
        <f>VLOOKUP($E627,'Calc 1 - Scaling (Ins,Bank)'!$A:$W,8,FALSE)</f>
        <v>#N/A</v>
      </c>
      <c r="L627" s="160" t="str">
        <f>IFERROR(VLOOKUP($E627,'Calc 1 - Scaling (Ins,Bank)'!$A:$W,9+IF($K627="Revenue",1,IF(K627="Carrying Value",2,0)),FALSE),"N/A")</f>
        <v>N/A</v>
      </c>
      <c r="M627" s="161" t="str">
        <f t="shared" si="82"/>
        <v>N/A</v>
      </c>
      <c r="N627" s="162" t="str">
        <f t="shared" si="83"/>
        <v>N/A</v>
      </c>
      <c r="O627" s="156" t="e">
        <f>VLOOKUP($E627,'Calc 1 - Scaling (Ins,Bank)'!$A:$W,12,FALSE)</f>
        <v>#N/A</v>
      </c>
      <c r="P627" s="160" t="str">
        <f>IFERROR(VLOOKUP($E627,'Calc 1 - Scaling (Ins,Bank)'!$A:$W,13+IF(O627="Revenue",1,IF(O627="Carrying Value",2,0)),FALSE),"N/A")</f>
        <v>N/A</v>
      </c>
      <c r="Q627" s="161" t="str">
        <f t="shared" si="84"/>
        <v>N/A</v>
      </c>
      <c r="R627" s="162" t="str">
        <f t="shared" si="85"/>
        <v>N/A</v>
      </c>
      <c r="S627" s="156" t="e">
        <f>VLOOKUP($E627,'Calc 1 - Scaling (Ins,Bank)'!$A:$W,16,FALSE)</f>
        <v>#N/A</v>
      </c>
      <c r="T627" s="160" t="str">
        <f>IFERROR(VLOOKUP($E627,'Calc 1 - Scaling (Ins,Bank)'!$A:$W,17+IF(S627="Revenue",1,IF(S627="Carrying Value",2,0)),FALSE),"N/A")</f>
        <v>N/A</v>
      </c>
      <c r="U627" s="161" t="str">
        <f t="shared" si="86"/>
        <v>N/A</v>
      </c>
      <c r="V627" s="162" t="str">
        <f t="shared" si="87"/>
        <v>N/A</v>
      </c>
      <c r="W627" s="156" t="e">
        <f>VLOOKUP($E627,'Calc 1 - Scaling (Ins,Bank)'!$A:$W,20,FALSE)</f>
        <v>#N/A</v>
      </c>
      <c r="X627" s="160" t="str">
        <f>IFERROR(VLOOKUP($E627,'Calc 1 - Scaling (Ins,Bank)'!$A:$W,21+IF(W627="Revenue",1,IF(W627="Carrying Value",2,0)),FALSE),"N/A")</f>
        <v>N/A</v>
      </c>
      <c r="Y627" s="161" t="str">
        <f t="shared" si="88"/>
        <v>N/A</v>
      </c>
      <c r="Z627" s="162" t="str">
        <f t="shared" si="89"/>
        <v>N/A</v>
      </c>
      <c r="AP627" s="3"/>
    </row>
    <row r="628" spans="1:42" x14ac:dyDescent="0.2">
      <c r="A628" s="68">
        <f t="shared" si="81"/>
        <v>571</v>
      </c>
      <c r="B628" s="154">
        <f>'Input 2 - Inventory'!C578</f>
        <v>0</v>
      </c>
      <c r="C628" s="155">
        <f>'Input 2 - Inventory'!E578</f>
        <v>0</v>
      </c>
      <c r="D628" s="155" t="str">
        <f>IF(OR(LEFT(E628,5)= "Asset",LEFT(E628,5)="Other"),"N/A",'Input 1 - Schedule 1'!B580 &amp; " (Ins/Bank)")</f>
        <v xml:space="preserve"> (Ins/Bank)</v>
      </c>
      <c r="E628" s="156">
        <f>'Input 2 - Inventory'!F578</f>
        <v>0</v>
      </c>
      <c r="F628" s="157">
        <f>'Input 1 - Schedule 1'!AH580</f>
        <v>0</v>
      </c>
      <c r="G628" s="157">
        <f>'Input 2 - Inventory'!R578</f>
        <v>0</v>
      </c>
      <c r="H628" s="157">
        <f>'Input 2 - Inventory'!AG578</f>
        <v>0</v>
      </c>
      <c r="I628" s="158">
        <f>'Input 2 - Inventory'!L578</f>
        <v>0</v>
      </c>
      <c r="J628" s="159">
        <f>'Input 2 - Inventory'!AA578</f>
        <v>0</v>
      </c>
      <c r="K628" s="156" t="e">
        <f>VLOOKUP($E628,'Calc 1 - Scaling (Ins,Bank)'!$A:$W,8,FALSE)</f>
        <v>#N/A</v>
      </c>
      <c r="L628" s="160" t="str">
        <f>IFERROR(VLOOKUP($E628,'Calc 1 - Scaling (Ins,Bank)'!$A:$W,9+IF($K628="Revenue",1,IF(K628="Carrying Value",2,0)),FALSE),"N/A")</f>
        <v>N/A</v>
      </c>
      <c r="M628" s="161" t="str">
        <f t="shared" si="82"/>
        <v>N/A</v>
      </c>
      <c r="N628" s="162" t="str">
        <f t="shared" si="83"/>
        <v>N/A</v>
      </c>
      <c r="O628" s="156" t="e">
        <f>VLOOKUP($E628,'Calc 1 - Scaling (Ins,Bank)'!$A:$W,12,FALSE)</f>
        <v>#N/A</v>
      </c>
      <c r="P628" s="160" t="str">
        <f>IFERROR(VLOOKUP($E628,'Calc 1 - Scaling (Ins,Bank)'!$A:$W,13+IF(O628="Revenue",1,IF(O628="Carrying Value",2,0)),FALSE),"N/A")</f>
        <v>N/A</v>
      </c>
      <c r="Q628" s="161" t="str">
        <f t="shared" si="84"/>
        <v>N/A</v>
      </c>
      <c r="R628" s="162" t="str">
        <f t="shared" si="85"/>
        <v>N/A</v>
      </c>
      <c r="S628" s="156" t="e">
        <f>VLOOKUP($E628,'Calc 1 - Scaling (Ins,Bank)'!$A:$W,16,FALSE)</f>
        <v>#N/A</v>
      </c>
      <c r="T628" s="160" t="str">
        <f>IFERROR(VLOOKUP($E628,'Calc 1 - Scaling (Ins,Bank)'!$A:$W,17+IF(S628="Revenue",1,IF(S628="Carrying Value",2,0)),FALSE),"N/A")</f>
        <v>N/A</v>
      </c>
      <c r="U628" s="161" t="str">
        <f t="shared" si="86"/>
        <v>N/A</v>
      </c>
      <c r="V628" s="162" t="str">
        <f t="shared" si="87"/>
        <v>N/A</v>
      </c>
      <c r="W628" s="156" t="e">
        <f>VLOOKUP($E628,'Calc 1 - Scaling (Ins,Bank)'!$A:$W,20,FALSE)</f>
        <v>#N/A</v>
      </c>
      <c r="X628" s="160" t="str">
        <f>IFERROR(VLOOKUP($E628,'Calc 1 - Scaling (Ins,Bank)'!$A:$W,21+IF(W628="Revenue",1,IF(W628="Carrying Value",2,0)),FALSE),"N/A")</f>
        <v>N/A</v>
      </c>
      <c r="Y628" s="161" t="str">
        <f t="shared" si="88"/>
        <v>N/A</v>
      </c>
      <c r="Z628" s="162" t="str">
        <f t="shared" si="89"/>
        <v>N/A</v>
      </c>
      <c r="AP628" s="3"/>
    </row>
    <row r="629" spans="1:42" x14ac:dyDescent="0.2">
      <c r="A629" s="68">
        <f t="shared" si="81"/>
        <v>572</v>
      </c>
      <c r="B629" s="154">
        <f>'Input 2 - Inventory'!C579</f>
        <v>0</v>
      </c>
      <c r="C629" s="155">
        <f>'Input 2 - Inventory'!E579</f>
        <v>0</v>
      </c>
      <c r="D629" s="155" t="str">
        <f>IF(OR(LEFT(E629,5)= "Asset",LEFT(E629,5)="Other"),"N/A",'Input 1 - Schedule 1'!B581 &amp; " (Ins/Bank)")</f>
        <v xml:space="preserve"> (Ins/Bank)</v>
      </c>
      <c r="E629" s="156">
        <f>'Input 2 - Inventory'!F579</f>
        <v>0</v>
      </c>
      <c r="F629" s="157">
        <f>'Input 1 - Schedule 1'!AH581</f>
        <v>0</v>
      </c>
      <c r="G629" s="157">
        <f>'Input 2 - Inventory'!R579</f>
        <v>0</v>
      </c>
      <c r="H629" s="157">
        <f>'Input 2 - Inventory'!AG579</f>
        <v>0</v>
      </c>
      <c r="I629" s="158">
        <f>'Input 2 - Inventory'!L579</f>
        <v>0</v>
      </c>
      <c r="J629" s="159">
        <f>'Input 2 - Inventory'!AA579</f>
        <v>0</v>
      </c>
      <c r="K629" s="156" t="e">
        <f>VLOOKUP($E629,'Calc 1 - Scaling (Ins,Bank)'!$A:$W,8,FALSE)</f>
        <v>#N/A</v>
      </c>
      <c r="L629" s="160" t="str">
        <f>IFERROR(VLOOKUP($E629,'Calc 1 - Scaling (Ins,Bank)'!$A:$W,9+IF($K629="Revenue",1,IF(K629="Carrying Value",2,0)),FALSE),"N/A")</f>
        <v>N/A</v>
      </c>
      <c r="M629" s="161" t="str">
        <f t="shared" si="82"/>
        <v>N/A</v>
      </c>
      <c r="N629" s="162" t="str">
        <f t="shared" si="83"/>
        <v>N/A</v>
      </c>
      <c r="O629" s="156" t="e">
        <f>VLOOKUP($E629,'Calc 1 - Scaling (Ins,Bank)'!$A:$W,12,FALSE)</f>
        <v>#N/A</v>
      </c>
      <c r="P629" s="160" t="str">
        <f>IFERROR(VLOOKUP($E629,'Calc 1 - Scaling (Ins,Bank)'!$A:$W,13+IF(O629="Revenue",1,IF(O629="Carrying Value",2,0)),FALSE),"N/A")</f>
        <v>N/A</v>
      </c>
      <c r="Q629" s="161" t="str">
        <f t="shared" si="84"/>
        <v>N/A</v>
      </c>
      <c r="R629" s="162" t="str">
        <f t="shared" si="85"/>
        <v>N/A</v>
      </c>
      <c r="S629" s="156" t="e">
        <f>VLOOKUP($E629,'Calc 1 - Scaling (Ins,Bank)'!$A:$W,16,FALSE)</f>
        <v>#N/A</v>
      </c>
      <c r="T629" s="160" t="str">
        <f>IFERROR(VLOOKUP($E629,'Calc 1 - Scaling (Ins,Bank)'!$A:$W,17+IF(S629="Revenue",1,IF(S629="Carrying Value",2,0)),FALSE),"N/A")</f>
        <v>N/A</v>
      </c>
      <c r="U629" s="161" t="str">
        <f t="shared" si="86"/>
        <v>N/A</v>
      </c>
      <c r="V629" s="162" t="str">
        <f t="shared" si="87"/>
        <v>N/A</v>
      </c>
      <c r="W629" s="156" t="e">
        <f>VLOOKUP($E629,'Calc 1 - Scaling (Ins,Bank)'!$A:$W,20,FALSE)</f>
        <v>#N/A</v>
      </c>
      <c r="X629" s="160" t="str">
        <f>IFERROR(VLOOKUP($E629,'Calc 1 - Scaling (Ins,Bank)'!$A:$W,21+IF(W629="Revenue",1,IF(W629="Carrying Value",2,0)),FALSE),"N/A")</f>
        <v>N/A</v>
      </c>
      <c r="Y629" s="161" t="str">
        <f t="shared" si="88"/>
        <v>N/A</v>
      </c>
      <c r="Z629" s="162" t="str">
        <f t="shared" si="89"/>
        <v>N/A</v>
      </c>
      <c r="AP629" s="3"/>
    </row>
    <row r="630" spans="1:42" x14ac:dyDescent="0.2">
      <c r="A630" s="68">
        <f t="shared" si="81"/>
        <v>573</v>
      </c>
      <c r="B630" s="154">
        <f>'Input 2 - Inventory'!C580</f>
        <v>0</v>
      </c>
      <c r="C630" s="155">
        <f>'Input 2 - Inventory'!E580</f>
        <v>0</v>
      </c>
      <c r="D630" s="155" t="str">
        <f>IF(OR(LEFT(E630,5)= "Asset",LEFT(E630,5)="Other"),"N/A",'Input 1 - Schedule 1'!B582 &amp; " (Ins/Bank)")</f>
        <v xml:space="preserve"> (Ins/Bank)</v>
      </c>
      <c r="E630" s="156">
        <f>'Input 2 - Inventory'!F580</f>
        <v>0</v>
      </c>
      <c r="F630" s="157">
        <f>'Input 1 - Schedule 1'!AH582</f>
        <v>0</v>
      </c>
      <c r="G630" s="157">
        <f>'Input 2 - Inventory'!R580</f>
        <v>0</v>
      </c>
      <c r="H630" s="157">
        <f>'Input 2 - Inventory'!AG580</f>
        <v>0</v>
      </c>
      <c r="I630" s="158">
        <f>'Input 2 - Inventory'!L580</f>
        <v>0</v>
      </c>
      <c r="J630" s="159">
        <f>'Input 2 - Inventory'!AA580</f>
        <v>0</v>
      </c>
      <c r="K630" s="156" t="e">
        <f>VLOOKUP($E630,'Calc 1 - Scaling (Ins,Bank)'!$A:$W,8,FALSE)</f>
        <v>#N/A</v>
      </c>
      <c r="L630" s="160" t="str">
        <f>IFERROR(VLOOKUP($E630,'Calc 1 - Scaling (Ins,Bank)'!$A:$W,9+IF($K630="Revenue",1,IF(K630="Carrying Value",2,0)),FALSE),"N/A")</f>
        <v>N/A</v>
      </c>
      <c r="M630" s="161" t="str">
        <f t="shared" si="82"/>
        <v>N/A</v>
      </c>
      <c r="N630" s="162" t="str">
        <f t="shared" si="83"/>
        <v>N/A</v>
      </c>
      <c r="O630" s="156" t="e">
        <f>VLOOKUP($E630,'Calc 1 - Scaling (Ins,Bank)'!$A:$W,12,FALSE)</f>
        <v>#N/A</v>
      </c>
      <c r="P630" s="160" t="str">
        <f>IFERROR(VLOOKUP($E630,'Calc 1 - Scaling (Ins,Bank)'!$A:$W,13+IF(O630="Revenue",1,IF(O630="Carrying Value",2,0)),FALSE),"N/A")</f>
        <v>N/A</v>
      </c>
      <c r="Q630" s="161" t="str">
        <f t="shared" si="84"/>
        <v>N/A</v>
      </c>
      <c r="R630" s="162" t="str">
        <f t="shared" si="85"/>
        <v>N/A</v>
      </c>
      <c r="S630" s="156" t="e">
        <f>VLOOKUP($E630,'Calc 1 - Scaling (Ins,Bank)'!$A:$W,16,FALSE)</f>
        <v>#N/A</v>
      </c>
      <c r="T630" s="160" t="str">
        <f>IFERROR(VLOOKUP($E630,'Calc 1 - Scaling (Ins,Bank)'!$A:$W,17+IF(S630="Revenue",1,IF(S630="Carrying Value",2,0)),FALSE),"N/A")</f>
        <v>N/A</v>
      </c>
      <c r="U630" s="161" t="str">
        <f t="shared" si="86"/>
        <v>N/A</v>
      </c>
      <c r="V630" s="162" t="str">
        <f t="shared" si="87"/>
        <v>N/A</v>
      </c>
      <c r="W630" s="156" t="e">
        <f>VLOOKUP($E630,'Calc 1 - Scaling (Ins,Bank)'!$A:$W,20,FALSE)</f>
        <v>#N/A</v>
      </c>
      <c r="X630" s="160" t="str">
        <f>IFERROR(VLOOKUP($E630,'Calc 1 - Scaling (Ins,Bank)'!$A:$W,21+IF(W630="Revenue",1,IF(W630="Carrying Value",2,0)),FALSE),"N/A")</f>
        <v>N/A</v>
      </c>
      <c r="Y630" s="161" t="str">
        <f t="shared" si="88"/>
        <v>N/A</v>
      </c>
      <c r="Z630" s="162" t="str">
        <f t="shared" si="89"/>
        <v>N/A</v>
      </c>
      <c r="AP630" s="3"/>
    </row>
    <row r="631" spans="1:42" x14ac:dyDescent="0.2">
      <c r="A631" s="68">
        <f t="shared" si="81"/>
        <v>574</v>
      </c>
      <c r="B631" s="154">
        <f>'Input 2 - Inventory'!C581</f>
        <v>0</v>
      </c>
      <c r="C631" s="155">
        <f>'Input 2 - Inventory'!E581</f>
        <v>0</v>
      </c>
      <c r="D631" s="155" t="str">
        <f>IF(OR(LEFT(E631,5)= "Asset",LEFT(E631,5)="Other"),"N/A",'Input 1 - Schedule 1'!B583 &amp; " (Ins/Bank)")</f>
        <v xml:space="preserve"> (Ins/Bank)</v>
      </c>
      <c r="E631" s="156">
        <f>'Input 2 - Inventory'!F581</f>
        <v>0</v>
      </c>
      <c r="F631" s="157">
        <f>'Input 1 - Schedule 1'!AH583</f>
        <v>0</v>
      </c>
      <c r="G631" s="157">
        <f>'Input 2 - Inventory'!R581</f>
        <v>0</v>
      </c>
      <c r="H631" s="157">
        <f>'Input 2 - Inventory'!AG581</f>
        <v>0</v>
      </c>
      <c r="I631" s="158">
        <f>'Input 2 - Inventory'!L581</f>
        <v>0</v>
      </c>
      <c r="J631" s="159">
        <f>'Input 2 - Inventory'!AA581</f>
        <v>0</v>
      </c>
      <c r="K631" s="156" t="e">
        <f>VLOOKUP($E631,'Calc 1 - Scaling (Ins,Bank)'!$A:$W,8,FALSE)</f>
        <v>#N/A</v>
      </c>
      <c r="L631" s="160" t="str">
        <f>IFERROR(VLOOKUP($E631,'Calc 1 - Scaling (Ins,Bank)'!$A:$W,9+IF($K631="Revenue",1,IF(K631="Carrying Value",2,0)),FALSE),"N/A")</f>
        <v>N/A</v>
      </c>
      <c r="M631" s="161" t="str">
        <f t="shared" si="82"/>
        <v>N/A</v>
      </c>
      <c r="N631" s="162" t="str">
        <f t="shared" si="83"/>
        <v>N/A</v>
      </c>
      <c r="O631" s="156" t="e">
        <f>VLOOKUP($E631,'Calc 1 - Scaling (Ins,Bank)'!$A:$W,12,FALSE)</f>
        <v>#N/A</v>
      </c>
      <c r="P631" s="160" t="str">
        <f>IFERROR(VLOOKUP($E631,'Calc 1 - Scaling (Ins,Bank)'!$A:$W,13+IF(O631="Revenue",1,IF(O631="Carrying Value",2,0)),FALSE),"N/A")</f>
        <v>N/A</v>
      </c>
      <c r="Q631" s="161" t="str">
        <f t="shared" si="84"/>
        <v>N/A</v>
      </c>
      <c r="R631" s="162" t="str">
        <f t="shared" si="85"/>
        <v>N/A</v>
      </c>
      <c r="S631" s="156" t="e">
        <f>VLOOKUP($E631,'Calc 1 - Scaling (Ins,Bank)'!$A:$W,16,FALSE)</f>
        <v>#N/A</v>
      </c>
      <c r="T631" s="160" t="str">
        <f>IFERROR(VLOOKUP($E631,'Calc 1 - Scaling (Ins,Bank)'!$A:$W,17+IF(S631="Revenue",1,IF(S631="Carrying Value",2,0)),FALSE),"N/A")</f>
        <v>N/A</v>
      </c>
      <c r="U631" s="161" t="str">
        <f t="shared" si="86"/>
        <v>N/A</v>
      </c>
      <c r="V631" s="162" t="str">
        <f t="shared" si="87"/>
        <v>N/A</v>
      </c>
      <c r="W631" s="156" t="e">
        <f>VLOOKUP($E631,'Calc 1 - Scaling (Ins,Bank)'!$A:$W,20,FALSE)</f>
        <v>#N/A</v>
      </c>
      <c r="X631" s="160" t="str">
        <f>IFERROR(VLOOKUP($E631,'Calc 1 - Scaling (Ins,Bank)'!$A:$W,21+IF(W631="Revenue",1,IF(W631="Carrying Value",2,0)),FALSE),"N/A")</f>
        <v>N/A</v>
      </c>
      <c r="Y631" s="161" t="str">
        <f t="shared" si="88"/>
        <v>N/A</v>
      </c>
      <c r="Z631" s="162" t="str">
        <f t="shared" si="89"/>
        <v>N/A</v>
      </c>
      <c r="AP631" s="3"/>
    </row>
    <row r="632" spans="1:42" x14ac:dyDescent="0.2">
      <c r="A632" s="68">
        <f t="shared" si="81"/>
        <v>575</v>
      </c>
      <c r="B632" s="154">
        <f>'Input 2 - Inventory'!C582</f>
        <v>0</v>
      </c>
      <c r="C632" s="155">
        <f>'Input 2 - Inventory'!E582</f>
        <v>0</v>
      </c>
      <c r="D632" s="155" t="str">
        <f>IF(OR(LEFT(E632,5)= "Asset",LEFT(E632,5)="Other"),"N/A",'Input 1 - Schedule 1'!B584 &amp; " (Ins/Bank)")</f>
        <v xml:space="preserve"> (Ins/Bank)</v>
      </c>
      <c r="E632" s="156">
        <f>'Input 2 - Inventory'!F582</f>
        <v>0</v>
      </c>
      <c r="F632" s="157">
        <f>'Input 1 - Schedule 1'!AH584</f>
        <v>0</v>
      </c>
      <c r="G632" s="157">
        <f>'Input 2 - Inventory'!R582</f>
        <v>0</v>
      </c>
      <c r="H632" s="157">
        <f>'Input 2 - Inventory'!AG582</f>
        <v>0</v>
      </c>
      <c r="I632" s="158">
        <f>'Input 2 - Inventory'!L582</f>
        <v>0</v>
      </c>
      <c r="J632" s="159">
        <f>'Input 2 - Inventory'!AA582</f>
        <v>0</v>
      </c>
      <c r="K632" s="156" t="e">
        <f>VLOOKUP($E632,'Calc 1 - Scaling (Ins,Bank)'!$A:$W,8,FALSE)</f>
        <v>#N/A</v>
      </c>
      <c r="L632" s="160" t="str">
        <f>IFERROR(VLOOKUP($E632,'Calc 1 - Scaling (Ins,Bank)'!$A:$W,9+IF($K632="Revenue",1,IF(K632="Carrying Value",2,0)),FALSE),"N/A")</f>
        <v>N/A</v>
      </c>
      <c r="M632" s="161" t="str">
        <f t="shared" si="82"/>
        <v>N/A</v>
      </c>
      <c r="N632" s="162" t="str">
        <f t="shared" si="83"/>
        <v>N/A</v>
      </c>
      <c r="O632" s="156" t="e">
        <f>VLOOKUP($E632,'Calc 1 - Scaling (Ins,Bank)'!$A:$W,12,FALSE)</f>
        <v>#N/A</v>
      </c>
      <c r="P632" s="160" t="str">
        <f>IFERROR(VLOOKUP($E632,'Calc 1 - Scaling (Ins,Bank)'!$A:$W,13+IF(O632="Revenue",1,IF(O632="Carrying Value",2,0)),FALSE),"N/A")</f>
        <v>N/A</v>
      </c>
      <c r="Q632" s="161" t="str">
        <f t="shared" si="84"/>
        <v>N/A</v>
      </c>
      <c r="R632" s="162" t="str">
        <f t="shared" si="85"/>
        <v>N/A</v>
      </c>
      <c r="S632" s="156" t="e">
        <f>VLOOKUP($E632,'Calc 1 - Scaling (Ins,Bank)'!$A:$W,16,FALSE)</f>
        <v>#N/A</v>
      </c>
      <c r="T632" s="160" t="str">
        <f>IFERROR(VLOOKUP($E632,'Calc 1 - Scaling (Ins,Bank)'!$A:$W,17+IF(S632="Revenue",1,IF(S632="Carrying Value",2,0)),FALSE),"N/A")</f>
        <v>N/A</v>
      </c>
      <c r="U632" s="161" t="str">
        <f t="shared" si="86"/>
        <v>N/A</v>
      </c>
      <c r="V632" s="162" t="str">
        <f t="shared" si="87"/>
        <v>N/A</v>
      </c>
      <c r="W632" s="156" t="e">
        <f>VLOOKUP($E632,'Calc 1 - Scaling (Ins,Bank)'!$A:$W,20,FALSE)</f>
        <v>#N/A</v>
      </c>
      <c r="X632" s="160" t="str">
        <f>IFERROR(VLOOKUP($E632,'Calc 1 - Scaling (Ins,Bank)'!$A:$W,21+IF(W632="Revenue",1,IF(W632="Carrying Value",2,0)),FALSE),"N/A")</f>
        <v>N/A</v>
      </c>
      <c r="Y632" s="161" t="str">
        <f t="shared" si="88"/>
        <v>N/A</v>
      </c>
      <c r="Z632" s="162" t="str">
        <f t="shared" si="89"/>
        <v>N/A</v>
      </c>
      <c r="AP632" s="3"/>
    </row>
    <row r="633" spans="1:42" x14ac:dyDescent="0.2">
      <c r="A633" s="68">
        <f t="shared" si="81"/>
        <v>576</v>
      </c>
      <c r="B633" s="154">
        <f>'Input 2 - Inventory'!C583</f>
        <v>0</v>
      </c>
      <c r="C633" s="155">
        <f>'Input 2 - Inventory'!E583</f>
        <v>0</v>
      </c>
      <c r="D633" s="155" t="str">
        <f>IF(OR(LEFT(E633,5)= "Asset",LEFT(E633,5)="Other"),"N/A",'Input 1 - Schedule 1'!B585 &amp; " (Ins/Bank)")</f>
        <v xml:space="preserve"> (Ins/Bank)</v>
      </c>
      <c r="E633" s="156">
        <f>'Input 2 - Inventory'!F583</f>
        <v>0</v>
      </c>
      <c r="F633" s="157">
        <f>'Input 1 - Schedule 1'!AH585</f>
        <v>0</v>
      </c>
      <c r="G633" s="157">
        <f>'Input 2 - Inventory'!R583</f>
        <v>0</v>
      </c>
      <c r="H633" s="157">
        <f>'Input 2 - Inventory'!AG583</f>
        <v>0</v>
      </c>
      <c r="I633" s="158">
        <f>'Input 2 - Inventory'!L583</f>
        <v>0</v>
      </c>
      <c r="J633" s="159">
        <f>'Input 2 - Inventory'!AA583</f>
        <v>0</v>
      </c>
      <c r="K633" s="156" t="e">
        <f>VLOOKUP($E633,'Calc 1 - Scaling (Ins,Bank)'!$A:$W,8,FALSE)</f>
        <v>#N/A</v>
      </c>
      <c r="L633" s="160" t="str">
        <f>IFERROR(VLOOKUP($E633,'Calc 1 - Scaling (Ins,Bank)'!$A:$W,9+IF($K633="Revenue",1,IF(K633="Carrying Value",2,0)),FALSE),"N/A")</f>
        <v>N/A</v>
      </c>
      <c r="M633" s="161" t="str">
        <f t="shared" si="82"/>
        <v>N/A</v>
      </c>
      <c r="N633" s="162" t="str">
        <f t="shared" si="83"/>
        <v>N/A</v>
      </c>
      <c r="O633" s="156" t="e">
        <f>VLOOKUP($E633,'Calc 1 - Scaling (Ins,Bank)'!$A:$W,12,FALSE)</f>
        <v>#N/A</v>
      </c>
      <c r="P633" s="160" t="str">
        <f>IFERROR(VLOOKUP($E633,'Calc 1 - Scaling (Ins,Bank)'!$A:$W,13+IF(O633="Revenue",1,IF(O633="Carrying Value",2,0)),FALSE),"N/A")</f>
        <v>N/A</v>
      </c>
      <c r="Q633" s="161" t="str">
        <f t="shared" si="84"/>
        <v>N/A</v>
      </c>
      <c r="R633" s="162" t="str">
        <f t="shared" si="85"/>
        <v>N/A</v>
      </c>
      <c r="S633" s="156" t="e">
        <f>VLOOKUP($E633,'Calc 1 - Scaling (Ins,Bank)'!$A:$W,16,FALSE)</f>
        <v>#N/A</v>
      </c>
      <c r="T633" s="160" t="str">
        <f>IFERROR(VLOOKUP($E633,'Calc 1 - Scaling (Ins,Bank)'!$A:$W,17+IF(S633="Revenue",1,IF(S633="Carrying Value",2,0)),FALSE),"N/A")</f>
        <v>N/A</v>
      </c>
      <c r="U633" s="161" t="str">
        <f t="shared" si="86"/>
        <v>N/A</v>
      </c>
      <c r="V633" s="162" t="str">
        <f t="shared" si="87"/>
        <v>N/A</v>
      </c>
      <c r="W633" s="156" t="e">
        <f>VLOOKUP($E633,'Calc 1 - Scaling (Ins,Bank)'!$A:$W,20,FALSE)</f>
        <v>#N/A</v>
      </c>
      <c r="X633" s="160" t="str">
        <f>IFERROR(VLOOKUP($E633,'Calc 1 - Scaling (Ins,Bank)'!$A:$W,21+IF(W633="Revenue",1,IF(W633="Carrying Value",2,0)),FALSE),"N/A")</f>
        <v>N/A</v>
      </c>
      <c r="Y633" s="161" t="str">
        <f t="shared" si="88"/>
        <v>N/A</v>
      </c>
      <c r="Z633" s="162" t="str">
        <f t="shared" si="89"/>
        <v>N/A</v>
      </c>
      <c r="AP633" s="3"/>
    </row>
    <row r="634" spans="1:42" x14ac:dyDescent="0.2">
      <c r="A634" s="68">
        <f t="shared" si="81"/>
        <v>577</v>
      </c>
      <c r="B634" s="154">
        <f>'Input 2 - Inventory'!C584</f>
        <v>0</v>
      </c>
      <c r="C634" s="155">
        <f>'Input 2 - Inventory'!E584</f>
        <v>0</v>
      </c>
      <c r="D634" s="155" t="str">
        <f>IF(OR(LEFT(E634,5)= "Asset",LEFT(E634,5)="Other"),"N/A",'Input 1 - Schedule 1'!B586 &amp; " (Ins/Bank)")</f>
        <v xml:space="preserve"> (Ins/Bank)</v>
      </c>
      <c r="E634" s="156">
        <f>'Input 2 - Inventory'!F584</f>
        <v>0</v>
      </c>
      <c r="F634" s="157">
        <f>'Input 1 - Schedule 1'!AH586</f>
        <v>0</v>
      </c>
      <c r="G634" s="157">
        <f>'Input 2 - Inventory'!R584</f>
        <v>0</v>
      </c>
      <c r="H634" s="157">
        <f>'Input 2 - Inventory'!AG584</f>
        <v>0</v>
      </c>
      <c r="I634" s="158">
        <f>'Input 2 - Inventory'!L584</f>
        <v>0</v>
      </c>
      <c r="J634" s="159">
        <f>'Input 2 - Inventory'!AA584</f>
        <v>0</v>
      </c>
      <c r="K634" s="156" t="e">
        <f>VLOOKUP($E634,'Calc 1 - Scaling (Ins,Bank)'!$A:$W,8,FALSE)</f>
        <v>#N/A</v>
      </c>
      <c r="L634" s="160" t="str">
        <f>IFERROR(VLOOKUP($E634,'Calc 1 - Scaling (Ins,Bank)'!$A:$W,9+IF($K634="Revenue",1,IF(K634="Carrying Value",2,0)),FALSE),"N/A")</f>
        <v>N/A</v>
      </c>
      <c r="M634" s="161" t="str">
        <f t="shared" si="82"/>
        <v>N/A</v>
      </c>
      <c r="N634" s="162" t="str">
        <f t="shared" si="83"/>
        <v>N/A</v>
      </c>
      <c r="O634" s="156" t="e">
        <f>VLOOKUP($E634,'Calc 1 - Scaling (Ins,Bank)'!$A:$W,12,FALSE)</f>
        <v>#N/A</v>
      </c>
      <c r="P634" s="160" t="str">
        <f>IFERROR(VLOOKUP($E634,'Calc 1 - Scaling (Ins,Bank)'!$A:$W,13+IF(O634="Revenue",1,IF(O634="Carrying Value",2,0)),FALSE),"N/A")</f>
        <v>N/A</v>
      </c>
      <c r="Q634" s="161" t="str">
        <f t="shared" si="84"/>
        <v>N/A</v>
      </c>
      <c r="R634" s="162" t="str">
        <f t="shared" si="85"/>
        <v>N/A</v>
      </c>
      <c r="S634" s="156" t="e">
        <f>VLOOKUP($E634,'Calc 1 - Scaling (Ins,Bank)'!$A:$W,16,FALSE)</f>
        <v>#N/A</v>
      </c>
      <c r="T634" s="160" t="str">
        <f>IFERROR(VLOOKUP($E634,'Calc 1 - Scaling (Ins,Bank)'!$A:$W,17+IF(S634="Revenue",1,IF(S634="Carrying Value",2,0)),FALSE),"N/A")</f>
        <v>N/A</v>
      </c>
      <c r="U634" s="161" t="str">
        <f t="shared" si="86"/>
        <v>N/A</v>
      </c>
      <c r="V634" s="162" t="str">
        <f t="shared" si="87"/>
        <v>N/A</v>
      </c>
      <c r="W634" s="156" t="e">
        <f>VLOOKUP($E634,'Calc 1 - Scaling (Ins,Bank)'!$A:$W,20,FALSE)</f>
        <v>#N/A</v>
      </c>
      <c r="X634" s="160" t="str">
        <f>IFERROR(VLOOKUP($E634,'Calc 1 - Scaling (Ins,Bank)'!$A:$W,21+IF(W634="Revenue",1,IF(W634="Carrying Value",2,0)),FALSE),"N/A")</f>
        <v>N/A</v>
      </c>
      <c r="Y634" s="161" t="str">
        <f t="shared" si="88"/>
        <v>N/A</v>
      </c>
      <c r="Z634" s="162" t="str">
        <f t="shared" si="89"/>
        <v>N/A</v>
      </c>
      <c r="AP634" s="3"/>
    </row>
    <row r="635" spans="1:42" x14ac:dyDescent="0.2">
      <c r="A635" s="68">
        <f t="shared" si="81"/>
        <v>578</v>
      </c>
      <c r="B635" s="154">
        <f>'Input 2 - Inventory'!C585</f>
        <v>0</v>
      </c>
      <c r="C635" s="155">
        <f>'Input 2 - Inventory'!E585</f>
        <v>0</v>
      </c>
      <c r="D635" s="155" t="str">
        <f>IF(OR(LEFT(E635,5)= "Asset",LEFT(E635,5)="Other"),"N/A",'Input 1 - Schedule 1'!B587 &amp; " (Ins/Bank)")</f>
        <v xml:space="preserve"> (Ins/Bank)</v>
      </c>
      <c r="E635" s="156">
        <f>'Input 2 - Inventory'!F585</f>
        <v>0</v>
      </c>
      <c r="F635" s="157">
        <f>'Input 1 - Schedule 1'!AH587</f>
        <v>0</v>
      </c>
      <c r="G635" s="157">
        <f>'Input 2 - Inventory'!R585</f>
        <v>0</v>
      </c>
      <c r="H635" s="157">
        <f>'Input 2 - Inventory'!AG585</f>
        <v>0</v>
      </c>
      <c r="I635" s="158">
        <f>'Input 2 - Inventory'!L585</f>
        <v>0</v>
      </c>
      <c r="J635" s="159">
        <f>'Input 2 - Inventory'!AA585</f>
        <v>0</v>
      </c>
      <c r="K635" s="156" t="e">
        <f>VLOOKUP($E635,'Calc 1 - Scaling (Ins,Bank)'!$A:$W,8,FALSE)</f>
        <v>#N/A</v>
      </c>
      <c r="L635" s="160" t="str">
        <f>IFERROR(VLOOKUP($E635,'Calc 1 - Scaling (Ins,Bank)'!$A:$W,9+IF($K635="Revenue",1,IF(K635="Carrying Value",2,0)),FALSE),"N/A")</f>
        <v>N/A</v>
      </c>
      <c r="M635" s="161" t="str">
        <f t="shared" si="82"/>
        <v>N/A</v>
      </c>
      <c r="N635" s="162" t="str">
        <f t="shared" si="83"/>
        <v>N/A</v>
      </c>
      <c r="O635" s="156" t="e">
        <f>VLOOKUP($E635,'Calc 1 - Scaling (Ins,Bank)'!$A:$W,12,FALSE)</f>
        <v>#N/A</v>
      </c>
      <c r="P635" s="160" t="str">
        <f>IFERROR(VLOOKUP($E635,'Calc 1 - Scaling (Ins,Bank)'!$A:$W,13+IF(O635="Revenue",1,IF(O635="Carrying Value",2,0)),FALSE),"N/A")</f>
        <v>N/A</v>
      </c>
      <c r="Q635" s="161" t="str">
        <f t="shared" si="84"/>
        <v>N/A</v>
      </c>
      <c r="R635" s="162" t="str">
        <f t="shared" si="85"/>
        <v>N/A</v>
      </c>
      <c r="S635" s="156" t="e">
        <f>VLOOKUP($E635,'Calc 1 - Scaling (Ins,Bank)'!$A:$W,16,FALSE)</f>
        <v>#N/A</v>
      </c>
      <c r="T635" s="160" t="str">
        <f>IFERROR(VLOOKUP($E635,'Calc 1 - Scaling (Ins,Bank)'!$A:$W,17+IF(S635="Revenue",1,IF(S635="Carrying Value",2,0)),FALSE),"N/A")</f>
        <v>N/A</v>
      </c>
      <c r="U635" s="161" t="str">
        <f t="shared" si="86"/>
        <v>N/A</v>
      </c>
      <c r="V635" s="162" t="str">
        <f t="shared" si="87"/>
        <v>N/A</v>
      </c>
      <c r="W635" s="156" t="e">
        <f>VLOOKUP($E635,'Calc 1 - Scaling (Ins,Bank)'!$A:$W,20,FALSE)</f>
        <v>#N/A</v>
      </c>
      <c r="X635" s="160" t="str">
        <f>IFERROR(VLOOKUP($E635,'Calc 1 - Scaling (Ins,Bank)'!$A:$W,21+IF(W635="Revenue",1,IF(W635="Carrying Value",2,0)),FALSE),"N/A")</f>
        <v>N/A</v>
      </c>
      <c r="Y635" s="161" t="str">
        <f t="shared" si="88"/>
        <v>N/A</v>
      </c>
      <c r="Z635" s="162" t="str">
        <f t="shared" si="89"/>
        <v>N/A</v>
      </c>
      <c r="AP635" s="3"/>
    </row>
    <row r="636" spans="1:42" x14ac:dyDescent="0.2">
      <c r="A636" s="68">
        <f t="shared" si="81"/>
        <v>579</v>
      </c>
      <c r="B636" s="154">
        <f>'Input 2 - Inventory'!C586</f>
        <v>0</v>
      </c>
      <c r="C636" s="155">
        <f>'Input 2 - Inventory'!E586</f>
        <v>0</v>
      </c>
      <c r="D636" s="155" t="str">
        <f>IF(OR(LEFT(E636,5)= "Asset",LEFT(E636,5)="Other"),"N/A",'Input 1 - Schedule 1'!B588 &amp; " (Ins/Bank)")</f>
        <v xml:space="preserve"> (Ins/Bank)</v>
      </c>
      <c r="E636" s="156">
        <f>'Input 2 - Inventory'!F586</f>
        <v>0</v>
      </c>
      <c r="F636" s="157">
        <f>'Input 1 - Schedule 1'!AH588</f>
        <v>0</v>
      </c>
      <c r="G636" s="157">
        <f>'Input 2 - Inventory'!R586</f>
        <v>0</v>
      </c>
      <c r="H636" s="157">
        <f>'Input 2 - Inventory'!AG586</f>
        <v>0</v>
      </c>
      <c r="I636" s="158">
        <f>'Input 2 - Inventory'!L586</f>
        <v>0</v>
      </c>
      <c r="J636" s="159">
        <f>'Input 2 - Inventory'!AA586</f>
        <v>0</v>
      </c>
      <c r="K636" s="156" t="e">
        <f>VLOOKUP($E636,'Calc 1 - Scaling (Ins,Bank)'!$A:$W,8,FALSE)</f>
        <v>#N/A</v>
      </c>
      <c r="L636" s="160" t="str">
        <f>IFERROR(VLOOKUP($E636,'Calc 1 - Scaling (Ins,Bank)'!$A:$W,9+IF($K636="Revenue",1,IF(K636="Carrying Value",2,0)),FALSE),"N/A")</f>
        <v>N/A</v>
      </c>
      <c r="M636" s="161" t="str">
        <f t="shared" si="82"/>
        <v>N/A</v>
      </c>
      <c r="N636" s="162" t="str">
        <f t="shared" si="83"/>
        <v>N/A</v>
      </c>
      <c r="O636" s="156" t="e">
        <f>VLOOKUP($E636,'Calc 1 - Scaling (Ins,Bank)'!$A:$W,12,FALSE)</f>
        <v>#N/A</v>
      </c>
      <c r="P636" s="160" t="str">
        <f>IFERROR(VLOOKUP($E636,'Calc 1 - Scaling (Ins,Bank)'!$A:$W,13+IF(O636="Revenue",1,IF(O636="Carrying Value",2,0)),FALSE),"N/A")</f>
        <v>N/A</v>
      </c>
      <c r="Q636" s="161" t="str">
        <f t="shared" si="84"/>
        <v>N/A</v>
      </c>
      <c r="R636" s="162" t="str">
        <f t="shared" si="85"/>
        <v>N/A</v>
      </c>
      <c r="S636" s="156" t="e">
        <f>VLOOKUP($E636,'Calc 1 - Scaling (Ins,Bank)'!$A:$W,16,FALSE)</f>
        <v>#N/A</v>
      </c>
      <c r="T636" s="160" t="str">
        <f>IFERROR(VLOOKUP($E636,'Calc 1 - Scaling (Ins,Bank)'!$A:$W,17+IF(S636="Revenue",1,IF(S636="Carrying Value",2,0)),FALSE),"N/A")</f>
        <v>N/A</v>
      </c>
      <c r="U636" s="161" t="str">
        <f t="shared" si="86"/>
        <v>N/A</v>
      </c>
      <c r="V636" s="162" t="str">
        <f t="shared" si="87"/>
        <v>N/A</v>
      </c>
      <c r="W636" s="156" t="e">
        <f>VLOOKUP($E636,'Calc 1 - Scaling (Ins,Bank)'!$A:$W,20,FALSE)</f>
        <v>#N/A</v>
      </c>
      <c r="X636" s="160" t="str">
        <f>IFERROR(VLOOKUP($E636,'Calc 1 - Scaling (Ins,Bank)'!$A:$W,21+IF(W636="Revenue",1,IF(W636="Carrying Value",2,0)),FALSE),"N/A")</f>
        <v>N/A</v>
      </c>
      <c r="Y636" s="161" t="str">
        <f t="shared" si="88"/>
        <v>N/A</v>
      </c>
      <c r="Z636" s="162" t="str">
        <f t="shared" si="89"/>
        <v>N/A</v>
      </c>
      <c r="AP636" s="3"/>
    </row>
    <row r="637" spans="1:42" x14ac:dyDescent="0.2">
      <c r="A637" s="68">
        <f t="shared" si="81"/>
        <v>580</v>
      </c>
      <c r="B637" s="154">
        <f>'Input 2 - Inventory'!C587</f>
        <v>0</v>
      </c>
      <c r="C637" s="155">
        <f>'Input 2 - Inventory'!E587</f>
        <v>0</v>
      </c>
      <c r="D637" s="155" t="str">
        <f>IF(OR(LEFT(E637,5)= "Asset",LEFT(E637,5)="Other"),"N/A",'Input 1 - Schedule 1'!B589 &amp; " (Ins/Bank)")</f>
        <v xml:space="preserve"> (Ins/Bank)</v>
      </c>
      <c r="E637" s="156">
        <f>'Input 2 - Inventory'!F587</f>
        <v>0</v>
      </c>
      <c r="F637" s="157">
        <f>'Input 1 - Schedule 1'!AH589</f>
        <v>0</v>
      </c>
      <c r="G637" s="157">
        <f>'Input 2 - Inventory'!R587</f>
        <v>0</v>
      </c>
      <c r="H637" s="157">
        <f>'Input 2 - Inventory'!AG587</f>
        <v>0</v>
      </c>
      <c r="I637" s="158">
        <f>'Input 2 - Inventory'!L587</f>
        <v>0</v>
      </c>
      <c r="J637" s="159">
        <f>'Input 2 - Inventory'!AA587</f>
        <v>0</v>
      </c>
      <c r="K637" s="156" t="e">
        <f>VLOOKUP($E637,'Calc 1 - Scaling (Ins,Bank)'!$A:$W,8,FALSE)</f>
        <v>#N/A</v>
      </c>
      <c r="L637" s="160" t="str">
        <f>IFERROR(VLOOKUP($E637,'Calc 1 - Scaling (Ins,Bank)'!$A:$W,9+IF($K637="Revenue",1,IF(K637="Carrying Value",2,0)),FALSE),"N/A")</f>
        <v>N/A</v>
      </c>
      <c r="M637" s="161" t="str">
        <f t="shared" si="82"/>
        <v>N/A</v>
      </c>
      <c r="N637" s="162" t="str">
        <f t="shared" si="83"/>
        <v>N/A</v>
      </c>
      <c r="O637" s="156" t="e">
        <f>VLOOKUP($E637,'Calc 1 - Scaling (Ins,Bank)'!$A:$W,12,FALSE)</f>
        <v>#N/A</v>
      </c>
      <c r="P637" s="160" t="str">
        <f>IFERROR(VLOOKUP($E637,'Calc 1 - Scaling (Ins,Bank)'!$A:$W,13+IF(O637="Revenue",1,IF(O637="Carrying Value",2,0)),FALSE),"N/A")</f>
        <v>N/A</v>
      </c>
      <c r="Q637" s="161" t="str">
        <f t="shared" si="84"/>
        <v>N/A</v>
      </c>
      <c r="R637" s="162" t="str">
        <f t="shared" si="85"/>
        <v>N/A</v>
      </c>
      <c r="S637" s="156" t="e">
        <f>VLOOKUP($E637,'Calc 1 - Scaling (Ins,Bank)'!$A:$W,16,FALSE)</f>
        <v>#N/A</v>
      </c>
      <c r="T637" s="160" t="str">
        <f>IFERROR(VLOOKUP($E637,'Calc 1 - Scaling (Ins,Bank)'!$A:$W,17+IF(S637="Revenue",1,IF(S637="Carrying Value",2,0)),FALSE),"N/A")</f>
        <v>N/A</v>
      </c>
      <c r="U637" s="161" t="str">
        <f t="shared" si="86"/>
        <v>N/A</v>
      </c>
      <c r="V637" s="162" t="str">
        <f t="shared" si="87"/>
        <v>N/A</v>
      </c>
      <c r="W637" s="156" t="e">
        <f>VLOOKUP($E637,'Calc 1 - Scaling (Ins,Bank)'!$A:$W,20,FALSE)</f>
        <v>#N/A</v>
      </c>
      <c r="X637" s="160" t="str">
        <f>IFERROR(VLOOKUP($E637,'Calc 1 - Scaling (Ins,Bank)'!$A:$W,21+IF(W637="Revenue",1,IF(W637="Carrying Value",2,0)),FALSE),"N/A")</f>
        <v>N/A</v>
      </c>
      <c r="Y637" s="161" t="str">
        <f t="shared" si="88"/>
        <v>N/A</v>
      </c>
      <c r="Z637" s="162" t="str">
        <f t="shared" si="89"/>
        <v>N/A</v>
      </c>
      <c r="AP637" s="3"/>
    </row>
    <row r="638" spans="1:42" x14ac:dyDescent="0.2">
      <c r="A638" s="68">
        <f t="shared" ref="A638:A701" si="90">A637+1</f>
        <v>581</v>
      </c>
      <c r="B638" s="154">
        <f>'Input 2 - Inventory'!C588</f>
        <v>0</v>
      </c>
      <c r="C638" s="155">
        <f>'Input 2 - Inventory'!E588</f>
        <v>0</v>
      </c>
      <c r="D638" s="155" t="str">
        <f>IF(OR(LEFT(E638,5)= "Asset",LEFT(E638,5)="Other"),"N/A",'Input 1 - Schedule 1'!B590 &amp; " (Ins/Bank)")</f>
        <v xml:space="preserve"> (Ins/Bank)</v>
      </c>
      <c r="E638" s="156">
        <f>'Input 2 - Inventory'!F588</f>
        <v>0</v>
      </c>
      <c r="F638" s="157">
        <f>'Input 1 - Schedule 1'!AH590</f>
        <v>0</v>
      </c>
      <c r="G638" s="157">
        <f>'Input 2 - Inventory'!R588</f>
        <v>0</v>
      </c>
      <c r="H638" s="157">
        <f>'Input 2 - Inventory'!AG588</f>
        <v>0</v>
      </c>
      <c r="I638" s="158">
        <f>'Input 2 - Inventory'!L588</f>
        <v>0</v>
      </c>
      <c r="J638" s="159">
        <f>'Input 2 - Inventory'!AA588</f>
        <v>0</v>
      </c>
      <c r="K638" s="156" t="e">
        <f>VLOOKUP($E638,'Calc 1 - Scaling (Ins,Bank)'!$A:$W,8,FALSE)</f>
        <v>#N/A</v>
      </c>
      <c r="L638" s="160" t="str">
        <f>IFERROR(VLOOKUP($E638,'Calc 1 - Scaling (Ins,Bank)'!$A:$W,9+IF($K638="Revenue",1,IF(K638="Carrying Value",2,0)),FALSE),"N/A")</f>
        <v>N/A</v>
      </c>
      <c r="M638" s="161" t="str">
        <f t="shared" ref="M638:M701" si="91">IF(L638="N/A","N/A",MAX(0,IF(OR(K638="XS Scalar",K638="Pure Scalar"),$H638*L638,IF(K638="Carrying Value",L638*$G638,$F638*L638))))</f>
        <v>N/A</v>
      </c>
      <c r="N638" s="162" t="str">
        <f t="shared" ref="N638:N701" si="92">IF(L638="N/A","N/A",IF(K638="XS Scalar",$G638-($H638-$M638),$G638))</f>
        <v>N/A</v>
      </c>
      <c r="O638" s="156" t="e">
        <f>VLOOKUP($E638,'Calc 1 - Scaling (Ins,Bank)'!$A:$W,12,FALSE)</f>
        <v>#N/A</v>
      </c>
      <c r="P638" s="160" t="str">
        <f>IFERROR(VLOOKUP($E638,'Calc 1 - Scaling (Ins,Bank)'!$A:$W,13+IF(O638="Revenue",1,IF(O638="Carrying Value",2,0)),FALSE),"N/A")</f>
        <v>N/A</v>
      </c>
      <c r="Q638" s="161" t="str">
        <f t="shared" ref="Q638:Q701" si="93">IF(P638="N/A","N/A",MAX(0,IF(OR(O638="XS Scalar",O638="Pure Scalar"),$H638*P638,IF(O638="Carrying Value",P638*$G638,$F638*P638))))</f>
        <v>N/A</v>
      </c>
      <c r="R638" s="162" t="str">
        <f t="shared" ref="R638:R701" si="94">IF(P638="N/A","N/A",IF(O638="XS Scalar",$G638-($H638-$M638),$G638))</f>
        <v>N/A</v>
      </c>
      <c r="S638" s="156" t="e">
        <f>VLOOKUP($E638,'Calc 1 - Scaling (Ins,Bank)'!$A:$W,16,FALSE)</f>
        <v>#N/A</v>
      </c>
      <c r="T638" s="160" t="str">
        <f>IFERROR(VLOOKUP($E638,'Calc 1 - Scaling (Ins,Bank)'!$A:$W,17+IF(S638="Revenue",1,IF(S638="Carrying Value",2,0)),FALSE),"N/A")</f>
        <v>N/A</v>
      </c>
      <c r="U638" s="161" t="str">
        <f t="shared" ref="U638:U701" si="95">IF(T638="N/A","N/A",MAX(0,IF(OR(S638="XS Scalar",S638="Pure Scalar"),$H638*T638,IF(S638="Carrying Value",T638*$G638,$F638*T638))))</f>
        <v>N/A</v>
      </c>
      <c r="V638" s="162" t="str">
        <f t="shared" ref="V638:V701" si="96">IF(T638="N/A","N/A",IF(S638="XS Scalar",$G638-($H638-$M638),$G638))</f>
        <v>N/A</v>
      </c>
      <c r="W638" s="156" t="e">
        <f>VLOOKUP($E638,'Calc 1 - Scaling (Ins,Bank)'!$A:$W,20,FALSE)</f>
        <v>#N/A</v>
      </c>
      <c r="X638" s="160" t="str">
        <f>IFERROR(VLOOKUP($E638,'Calc 1 - Scaling (Ins,Bank)'!$A:$W,21+IF(W638="Revenue",1,IF(W638="Carrying Value",2,0)),FALSE),"N/A")</f>
        <v>N/A</v>
      </c>
      <c r="Y638" s="161" t="str">
        <f t="shared" ref="Y638:Y701" si="97">IF(X638="N/A","N/A",MAX(0,IF(OR(W638="XS Scalar",W638="Pure Scalar"),$H638*X638,IF(W638="Carrying Value",X638*$G638,$F638*X638))))</f>
        <v>N/A</v>
      </c>
      <c r="Z638" s="162" t="str">
        <f t="shared" ref="Z638:Z701" si="98">IF(X638="N/A","N/A",IF(W638="XS Scalar",$G638-($H638-$M638),$G638))</f>
        <v>N/A</v>
      </c>
      <c r="AP638" s="3"/>
    </row>
    <row r="639" spans="1:42" x14ac:dyDescent="0.2">
      <c r="A639" s="68">
        <f t="shared" si="90"/>
        <v>582</v>
      </c>
      <c r="B639" s="154">
        <f>'Input 2 - Inventory'!C589</f>
        <v>0</v>
      </c>
      <c r="C639" s="155">
        <f>'Input 2 - Inventory'!E589</f>
        <v>0</v>
      </c>
      <c r="D639" s="155" t="str">
        <f>IF(OR(LEFT(E639,5)= "Asset",LEFT(E639,5)="Other"),"N/A",'Input 1 - Schedule 1'!B591 &amp; " (Ins/Bank)")</f>
        <v xml:space="preserve"> (Ins/Bank)</v>
      </c>
      <c r="E639" s="156">
        <f>'Input 2 - Inventory'!F589</f>
        <v>0</v>
      </c>
      <c r="F639" s="157">
        <f>'Input 1 - Schedule 1'!AH591</f>
        <v>0</v>
      </c>
      <c r="G639" s="157">
        <f>'Input 2 - Inventory'!R589</f>
        <v>0</v>
      </c>
      <c r="H639" s="157">
        <f>'Input 2 - Inventory'!AG589</f>
        <v>0</v>
      </c>
      <c r="I639" s="158">
        <f>'Input 2 - Inventory'!L589</f>
        <v>0</v>
      </c>
      <c r="J639" s="159">
        <f>'Input 2 - Inventory'!AA589</f>
        <v>0</v>
      </c>
      <c r="K639" s="156" t="e">
        <f>VLOOKUP($E639,'Calc 1 - Scaling (Ins,Bank)'!$A:$W,8,FALSE)</f>
        <v>#N/A</v>
      </c>
      <c r="L639" s="160" t="str">
        <f>IFERROR(VLOOKUP($E639,'Calc 1 - Scaling (Ins,Bank)'!$A:$W,9+IF($K639="Revenue",1,IF(K639="Carrying Value",2,0)),FALSE),"N/A")</f>
        <v>N/A</v>
      </c>
      <c r="M639" s="161" t="str">
        <f t="shared" si="91"/>
        <v>N/A</v>
      </c>
      <c r="N639" s="162" t="str">
        <f t="shared" si="92"/>
        <v>N/A</v>
      </c>
      <c r="O639" s="156" t="e">
        <f>VLOOKUP($E639,'Calc 1 - Scaling (Ins,Bank)'!$A:$W,12,FALSE)</f>
        <v>#N/A</v>
      </c>
      <c r="P639" s="160" t="str">
        <f>IFERROR(VLOOKUP($E639,'Calc 1 - Scaling (Ins,Bank)'!$A:$W,13+IF(O639="Revenue",1,IF(O639="Carrying Value",2,0)),FALSE),"N/A")</f>
        <v>N/A</v>
      </c>
      <c r="Q639" s="161" t="str">
        <f t="shared" si="93"/>
        <v>N/A</v>
      </c>
      <c r="R639" s="162" t="str">
        <f t="shared" si="94"/>
        <v>N/A</v>
      </c>
      <c r="S639" s="156" t="e">
        <f>VLOOKUP($E639,'Calc 1 - Scaling (Ins,Bank)'!$A:$W,16,FALSE)</f>
        <v>#N/A</v>
      </c>
      <c r="T639" s="160" t="str">
        <f>IFERROR(VLOOKUP($E639,'Calc 1 - Scaling (Ins,Bank)'!$A:$W,17+IF(S639="Revenue",1,IF(S639="Carrying Value",2,0)),FALSE),"N/A")</f>
        <v>N/A</v>
      </c>
      <c r="U639" s="161" t="str">
        <f t="shared" si="95"/>
        <v>N/A</v>
      </c>
      <c r="V639" s="162" t="str">
        <f t="shared" si="96"/>
        <v>N/A</v>
      </c>
      <c r="W639" s="156" t="e">
        <f>VLOOKUP($E639,'Calc 1 - Scaling (Ins,Bank)'!$A:$W,20,FALSE)</f>
        <v>#N/A</v>
      </c>
      <c r="X639" s="160" t="str">
        <f>IFERROR(VLOOKUP($E639,'Calc 1 - Scaling (Ins,Bank)'!$A:$W,21+IF(W639="Revenue",1,IF(W639="Carrying Value",2,0)),FALSE),"N/A")</f>
        <v>N/A</v>
      </c>
      <c r="Y639" s="161" t="str">
        <f t="shared" si="97"/>
        <v>N/A</v>
      </c>
      <c r="Z639" s="162" t="str">
        <f t="shared" si="98"/>
        <v>N/A</v>
      </c>
      <c r="AP639" s="3"/>
    </row>
    <row r="640" spans="1:42" x14ac:dyDescent="0.2">
      <c r="A640" s="68">
        <f t="shared" si="90"/>
        <v>583</v>
      </c>
      <c r="B640" s="154">
        <f>'Input 2 - Inventory'!C590</f>
        <v>0</v>
      </c>
      <c r="C640" s="155">
        <f>'Input 2 - Inventory'!E590</f>
        <v>0</v>
      </c>
      <c r="D640" s="155" t="str">
        <f>IF(OR(LEFT(E640,5)= "Asset",LEFT(E640,5)="Other"),"N/A",'Input 1 - Schedule 1'!B592 &amp; " (Ins/Bank)")</f>
        <v xml:space="preserve"> (Ins/Bank)</v>
      </c>
      <c r="E640" s="156">
        <f>'Input 2 - Inventory'!F590</f>
        <v>0</v>
      </c>
      <c r="F640" s="157">
        <f>'Input 1 - Schedule 1'!AH592</f>
        <v>0</v>
      </c>
      <c r="G640" s="157">
        <f>'Input 2 - Inventory'!R590</f>
        <v>0</v>
      </c>
      <c r="H640" s="157">
        <f>'Input 2 - Inventory'!AG590</f>
        <v>0</v>
      </c>
      <c r="I640" s="158">
        <f>'Input 2 - Inventory'!L590</f>
        <v>0</v>
      </c>
      <c r="J640" s="159">
        <f>'Input 2 - Inventory'!AA590</f>
        <v>0</v>
      </c>
      <c r="K640" s="156" t="e">
        <f>VLOOKUP($E640,'Calc 1 - Scaling (Ins,Bank)'!$A:$W,8,FALSE)</f>
        <v>#N/A</v>
      </c>
      <c r="L640" s="160" t="str">
        <f>IFERROR(VLOOKUP($E640,'Calc 1 - Scaling (Ins,Bank)'!$A:$W,9+IF($K640="Revenue",1,IF(K640="Carrying Value",2,0)),FALSE),"N/A")</f>
        <v>N/A</v>
      </c>
      <c r="M640" s="161" t="str">
        <f t="shared" si="91"/>
        <v>N/A</v>
      </c>
      <c r="N640" s="162" t="str">
        <f t="shared" si="92"/>
        <v>N/A</v>
      </c>
      <c r="O640" s="156" t="e">
        <f>VLOOKUP($E640,'Calc 1 - Scaling (Ins,Bank)'!$A:$W,12,FALSE)</f>
        <v>#N/A</v>
      </c>
      <c r="P640" s="160" t="str">
        <f>IFERROR(VLOOKUP($E640,'Calc 1 - Scaling (Ins,Bank)'!$A:$W,13+IF(O640="Revenue",1,IF(O640="Carrying Value",2,0)),FALSE),"N/A")</f>
        <v>N/A</v>
      </c>
      <c r="Q640" s="161" t="str">
        <f t="shared" si="93"/>
        <v>N/A</v>
      </c>
      <c r="R640" s="162" t="str">
        <f t="shared" si="94"/>
        <v>N/A</v>
      </c>
      <c r="S640" s="156" t="e">
        <f>VLOOKUP($E640,'Calc 1 - Scaling (Ins,Bank)'!$A:$W,16,FALSE)</f>
        <v>#N/A</v>
      </c>
      <c r="T640" s="160" t="str">
        <f>IFERROR(VLOOKUP($E640,'Calc 1 - Scaling (Ins,Bank)'!$A:$W,17+IF(S640="Revenue",1,IF(S640="Carrying Value",2,0)),FALSE),"N/A")</f>
        <v>N/A</v>
      </c>
      <c r="U640" s="161" t="str">
        <f t="shared" si="95"/>
        <v>N/A</v>
      </c>
      <c r="V640" s="162" t="str">
        <f t="shared" si="96"/>
        <v>N/A</v>
      </c>
      <c r="W640" s="156" t="e">
        <f>VLOOKUP($E640,'Calc 1 - Scaling (Ins,Bank)'!$A:$W,20,FALSE)</f>
        <v>#N/A</v>
      </c>
      <c r="X640" s="160" t="str">
        <f>IFERROR(VLOOKUP($E640,'Calc 1 - Scaling (Ins,Bank)'!$A:$W,21+IF(W640="Revenue",1,IF(W640="Carrying Value",2,0)),FALSE),"N/A")</f>
        <v>N/A</v>
      </c>
      <c r="Y640" s="161" t="str">
        <f t="shared" si="97"/>
        <v>N/A</v>
      </c>
      <c r="Z640" s="162" t="str">
        <f t="shared" si="98"/>
        <v>N/A</v>
      </c>
      <c r="AP640" s="3"/>
    </row>
    <row r="641" spans="1:42" x14ac:dyDescent="0.2">
      <c r="A641" s="68">
        <f t="shared" si="90"/>
        <v>584</v>
      </c>
      <c r="B641" s="154">
        <f>'Input 2 - Inventory'!C591</f>
        <v>0</v>
      </c>
      <c r="C641" s="155">
        <f>'Input 2 - Inventory'!E591</f>
        <v>0</v>
      </c>
      <c r="D641" s="155" t="str">
        <f>IF(OR(LEFT(E641,5)= "Asset",LEFT(E641,5)="Other"),"N/A",'Input 1 - Schedule 1'!B593 &amp; " (Ins/Bank)")</f>
        <v xml:space="preserve"> (Ins/Bank)</v>
      </c>
      <c r="E641" s="156">
        <f>'Input 2 - Inventory'!F591</f>
        <v>0</v>
      </c>
      <c r="F641" s="157">
        <f>'Input 1 - Schedule 1'!AH593</f>
        <v>0</v>
      </c>
      <c r="G641" s="157">
        <f>'Input 2 - Inventory'!R591</f>
        <v>0</v>
      </c>
      <c r="H641" s="157">
        <f>'Input 2 - Inventory'!AG591</f>
        <v>0</v>
      </c>
      <c r="I641" s="158">
        <f>'Input 2 - Inventory'!L591</f>
        <v>0</v>
      </c>
      <c r="J641" s="159">
        <f>'Input 2 - Inventory'!AA591</f>
        <v>0</v>
      </c>
      <c r="K641" s="156" t="e">
        <f>VLOOKUP($E641,'Calc 1 - Scaling (Ins,Bank)'!$A:$W,8,FALSE)</f>
        <v>#N/A</v>
      </c>
      <c r="L641" s="160" t="str">
        <f>IFERROR(VLOOKUP($E641,'Calc 1 - Scaling (Ins,Bank)'!$A:$W,9+IF($K641="Revenue",1,IF(K641="Carrying Value",2,0)),FALSE),"N/A")</f>
        <v>N/A</v>
      </c>
      <c r="M641" s="161" t="str">
        <f t="shared" si="91"/>
        <v>N/A</v>
      </c>
      <c r="N641" s="162" t="str">
        <f t="shared" si="92"/>
        <v>N/A</v>
      </c>
      <c r="O641" s="156" t="e">
        <f>VLOOKUP($E641,'Calc 1 - Scaling (Ins,Bank)'!$A:$W,12,FALSE)</f>
        <v>#N/A</v>
      </c>
      <c r="P641" s="160" t="str">
        <f>IFERROR(VLOOKUP($E641,'Calc 1 - Scaling (Ins,Bank)'!$A:$W,13+IF(O641="Revenue",1,IF(O641="Carrying Value",2,0)),FALSE),"N/A")</f>
        <v>N/A</v>
      </c>
      <c r="Q641" s="161" t="str">
        <f t="shared" si="93"/>
        <v>N/A</v>
      </c>
      <c r="R641" s="162" t="str">
        <f t="shared" si="94"/>
        <v>N/A</v>
      </c>
      <c r="S641" s="156" t="e">
        <f>VLOOKUP($E641,'Calc 1 - Scaling (Ins,Bank)'!$A:$W,16,FALSE)</f>
        <v>#N/A</v>
      </c>
      <c r="T641" s="160" t="str">
        <f>IFERROR(VLOOKUP($E641,'Calc 1 - Scaling (Ins,Bank)'!$A:$W,17+IF(S641="Revenue",1,IF(S641="Carrying Value",2,0)),FALSE),"N/A")</f>
        <v>N/A</v>
      </c>
      <c r="U641" s="161" t="str">
        <f t="shared" si="95"/>
        <v>N/A</v>
      </c>
      <c r="V641" s="162" t="str">
        <f t="shared" si="96"/>
        <v>N/A</v>
      </c>
      <c r="W641" s="156" t="e">
        <f>VLOOKUP($E641,'Calc 1 - Scaling (Ins,Bank)'!$A:$W,20,FALSE)</f>
        <v>#N/A</v>
      </c>
      <c r="X641" s="160" t="str">
        <f>IFERROR(VLOOKUP($E641,'Calc 1 - Scaling (Ins,Bank)'!$A:$W,21+IF(W641="Revenue",1,IF(W641="Carrying Value",2,0)),FALSE),"N/A")</f>
        <v>N/A</v>
      </c>
      <c r="Y641" s="161" t="str">
        <f t="shared" si="97"/>
        <v>N/A</v>
      </c>
      <c r="Z641" s="162" t="str">
        <f t="shared" si="98"/>
        <v>N/A</v>
      </c>
      <c r="AP641" s="3"/>
    </row>
    <row r="642" spans="1:42" x14ac:dyDescent="0.2">
      <c r="A642" s="68">
        <f t="shared" si="90"/>
        <v>585</v>
      </c>
      <c r="B642" s="154">
        <f>'Input 2 - Inventory'!C592</f>
        <v>0</v>
      </c>
      <c r="C642" s="155">
        <f>'Input 2 - Inventory'!E592</f>
        <v>0</v>
      </c>
      <c r="D642" s="155" t="str">
        <f>IF(OR(LEFT(E642,5)= "Asset",LEFT(E642,5)="Other"),"N/A",'Input 1 - Schedule 1'!B594 &amp; " (Ins/Bank)")</f>
        <v xml:space="preserve"> (Ins/Bank)</v>
      </c>
      <c r="E642" s="156">
        <f>'Input 2 - Inventory'!F592</f>
        <v>0</v>
      </c>
      <c r="F642" s="157">
        <f>'Input 1 - Schedule 1'!AH594</f>
        <v>0</v>
      </c>
      <c r="G642" s="157">
        <f>'Input 2 - Inventory'!R592</f>
        <v>0</v>
      </c>
      <c r="H642" s="157">
        <f>'Input 2 - Inventory'!AG592</f>
        <v>0</v>
      </c>
      <c r="I642" s="158">
        <f>'Input 2 - Inventory'!L592</f>
        <v>0</v>
      </c>
      <c r="J642" s="159">
        <f>'Input 2 - Inventory'!AA592</f>
        <v>0</v>
      </c>
      <c r="K642" s="156" t="e">
        <f>VLOOKUP($E642,'Calc 1 - Scaling (Ins,Bank)'!$A:$W,8,FALSE)</f>
        <v>#N/A</v>
      </c>
      <c r="L642" s="160" t="str">
        <f>IFERROR(VLOOKUP($E642,'Calc 1 - Scaling (Ins,Bank)'!$A:$W,9+IF($K642="Revenue",1,IF(K642="Carrying Value",2,0)),FALSE),"N/A")</f>
        <v>N/A</v>
      </c>
      <c r="M642" s="161" t="str">
        <f t="shared" si="91"/>
        <v>N/A</v>
      </c>
      <c r="N642" s="162" t="str">
        <f t="shared" si="92"/>
        <v>N/A</v>
      </c>
      <c r="O642" s="156" t="e">
        <f>VLOOKUP($E642,'Calc 1 - Scaling (Ins,Bank)'!$A:$W,12,FALSE)</f>
        <v>#N/A</v>
      </c>
      <c r="P642" s="160" t="str">
        <f>IFERROR(VLOOKUP($E642,'Calc 1 - Scaling (Ins,Bank)'!$A:$W,13+IF(O642="Revenue",1,IF(O642="Carrying Value",2,0)),FALSE),"N/A")</f>
        <v>N/A</v>
      </c>
      <c r="Q642" s="161" t="str">
        <f t="shared" si="93"/>
        <v>N/A</v>
      </c>
      <c r="R642" s="162" t="str">
        <f t="shared" si="94"/>
        <v>N/A</v>
      </c>
      <c r="S642" s="156" t="e">
        <f>VLOOKUP($E642,'Calc 1 - Scaling (Ins,Bank)'!$A:$W,16,FALSE)</f>
        <v>#N/A</v>
      </c>
      <c r="T642" s="160" t="str">
        <f>IFERROR(VLOOKUP($E642,'Calc 1 - Scaling (Ins,Bank)'!$A:$W,17+IF(S642="Revenue",1,IF(S642="Carrying Value",2,0)),FALSE),"N/A")</f>
        <v>N/A</v>
      </c>
      <c r="U642" s="161" t="str">
        <f t="shared" si="95"/>
        <v>N/A</v>
      </c>
      <c r="V642" s="162" t="str">
        <f t="shared" si="96"/>
        <v>N/A</v>
      </c>
      <c r="W642" s="156" t="e">
        <f>VLOOKUP($E642,'Calc 1 - Scaling (Ins,Bank)'!$A:$W,20,FALSE)</f>
        <v>#N/A</v>
      </c>
      <c r="X642" s="160" t="str">
        <f>IFERROR(VLOOKUP($E642,'Calc 1 - Scaling (Ins,Bank)'!$A:$W,21+IF(W642="Revenue",1,IF(W642="Carrying Value",2,0)),FALSE),"N/A")</f>
        <v>N/A</v>
      </c>
      <c r="Y642" s="161" t="str">
        <f t="shared" si="97"/>
        <v>N/A</v>
      </c>
      <c r="Z642" s="162" t="str">
        <f t="shared" si="98"/>
        <v>N/A</v>
      </c>
      <c r="AP642" s="3"/>
    </row>
    <row r="643" spans="1:42" x14ac:dyDescent="0.2">
      <c r="A643" s="68">
        <f t="shared" si="90"/>
        <v>586</v>
      </c>
      <c r="B643" s="154">
        <f>'Input 2 - Inventory'!C593</f>
        <v>0</v>
      </c>
      <c r="C643" s="155">
        <f>'Input 2 - Inventory'!E593</f>
        <v>0</v>
      </c>
      <c r="D643" s="155" t="str">
        <f>IF(OR(LEFT(E643,5)= "Asset",LEFT(E643,5)="Other"),"N/A",'Input 1 - Schedule 1'!B595 &amp; " (Ins/Bank)")</f>
        <v xml:space="preserve"> (Ins/Bank)</v>
      </c>
      <c r="E643" s="156">
        <f>'Input 2 - Inventory'!F593</f>
        <v>0</v>
      </c>
      <c r="F643" s="157">
        <f>'Input 1 - Schedule 1'!AH595</f>
        <v>0</v>
      </c>
      <c r="G643" s="157">
        <f>'Input 2 - Inventory'!R593</f>
        <v>0</v>
      </c>
      <c r="H643" s="157">
        <f>'Input 2 - Inventory'!AG593</f>
        <v>0</v>
      </c>
      <c r="I643" s="158">
        <f>'Input 2 - Inventory'!L593</f>
        <v>0</v>
      </c>
      <c r="J643" s="159">
        <f>'Input 2 - Inventory'!AA593</f>
        <v>0</v>
      </c>
      <c r="K643" s="156" t="e">
        <f>VLOOKUP($E643,'Calc 1 - Scaling (Ins,Bank)'!$A:$W,8,FALSE)</f>
        <v>#N/A</v>
      </c>
      <c r="L643" s="160" t="str">
        <f>IFERROR(VLOOKUP($E643,'Calc 1 - Scaling (Ins,Bank)'!$A:$W,9+IF($K643="Revenue",1,IF(K643="Carrying Value",2,0)),FALSE),"N/A")</f>
        <v>N/A</v>
      </c>
      <c r="M643" s="161" t="str">
        <f t="shared" si="91"/>
        <v>N/A</v>
      </c>
      <c r="N643" s="162" t="str">
        <f t="shared" si="92"/>
        <v>N/A</v>
      </c>
      <c r="O643" s="156" t="e">
        <f>VLOOKUP($E643,'Calc 1 - Scaling (Ins,Bank)'!$A:$W,12,FALSE)</f>
        <v>#N/A</v>
      </c>
      <c r="P643" s="160" t="str">
        <f>IFERROR(VLOOKUP($E643,'Calc 1 - Scaling (Ins,Bank)'!$A:$W,13+IF(O643="Revenue",1,IF(O643="Carrying Value",2,0)),FALSE),"N/A")</f>
        <v>N/A</v>
      </c>
      <c r="Q643" s="161" t="str">
        <f t="shared" si="93"/>
        <v>N/A</v>
      </c>
      <c r="R643" s="162" t="str">
        <f t="shared" si="94"/>
        <v>N/A</v>
      </c>
      <c r="S643" s="156" t="e">
        <f>VLOOKUP($E643,'Calc 1 - Scaling (Ins,Bank)'!$A:$W,16,FALSE)</f>
        <v>#N/A</v>
      </c>
      <c r="T643" s="160" t="str">
        <f>IFERROR(VLOOKUP($E643,'Calc 1 - Scaling (Ins,Bank)'!$A:$W,17+IF(S643="Revenue",1,IF(S643="Carrying Value",2,0)),FALSE),"N/A")</f>
        <v>N/A</v>
      </c>
      <c r="U643" s="161" t="str">
        <f t="shared" si="95"/>
        <v>N/A</v>
      </c>
      <c r="V643" s="162" t="str">
        <f t="shared" si="96"/>
        <v>N/A</v>
      </c>
      <c r="W643" s="156" t="e">
        <f>VLOOKUP($E643,'Calc 1 - Scaling (Ins,Bank)'!$A:$W,20,FALSE)</f>
        <v>#N/A</v>
      </c>
      <c r="X643" s="160" t="str">
        <f>IFERROR(VLOOKUP($E643,'Calc 1 - Scaling (Ins,Bank)'!$A:$W,21+IF(W643="Revenue",1,IF(W643="Carrying Value",2,0)),FALSE),"N/A")</f>
        <v>N/A</v>
      </c>
      <c r="Y643" s="161" t="str">
        <f t="shared" si="97"/>
        <v>N/A</v>
      </c>
      <c r="Z643" s="162" t="str">
        <f t="shared" si="98"/>
        <v>N/A</v>
      </c>
      <c r="AP643" s="3"/>
    </row>
    <row r="644" spans="1:42" x14ac:dyDescent="0.2">
      <c r="A644" s="68">
        <f t="shared" si="90"/>
        <v>587</v>
      </c>
      <c r="B644" s="154">
        <f>'Input 2 - Inventory'!C594</f>
        <v>0</v>
      </c>
      <c r="C644" s="155">
        <f>'Input 2 - Inventory'!E594</f>
        <v>0</v>
      </c>
      <c r="D644" s="155" t="str">
        <f>IF(OR(LEFT(E644,5)= "Asset",LEFT(E644,5)="Other"),"N/A",'Input 1 - Schedule 1'!B596 &amp; " (Ins/Bank)")</f>
        <v xml:space="preserve"> (Ins/Bank)</v>
      </c>
      <c r="E644" s="156">
        <f>'Input 2 - Inventory'!F594</f>
        <v>0</v>
      </c>
      <c r="F644" s="157">
        <f>'Input 1 - Schedule 1'!AH596</f>
        <v>0</v>
      </c>
      <c r="G644" s="157">
        <f>'Input 2 - Inventory'!R594</f>
        <v>0</v>
      </c>
      <c r="H644" s="157">
        <f>'Input 2 - Inventory'!AG594</f>
        <v>0</v>
      </c>
      <c r="I644" s="158">
        <f>'Input 2 - Inventory'!L594</f>
        <v>0</v>
      </c>
      <c r="J644" s="159">
        <f>'Input 2 - Inventory'!AA594</f>
        <v>0</v>
      </c>
      <c r="K644" s="156" t="e">
        <f>VLOOKUP($E644,'Calc 1 - Scaling (Ins,Bank)'!$A:$W,8,FALSE)</f>
        <v>#N/A</v>
      </c>
      <c r="L644" s="160" t="str">
        <f>IFERROR(VLOOKUP($E644,'Calc 1 - Scaling (Ins,Bank)'!$A:$W,9+IF($K644="Revenue",1,IF(K644="Carrying Value",2,0)),FALSE),"N/A")</f>
        <v>N/A</v>
      </c>
      <c r="M644" s="161" t="str">
        <f t="shared" si="91"/>
        <v>N/A</v>
      </c>
      <c r="N644" s="162" t="str">
        <f t="shared" si="92"/>
        <v>N/A</v>
      </c>
      <c r="O644" s="156" t="e">
        <f>VLOOKUP($E644,'Calc 1 - Scaling (Ins,Bank)'!$A:$W,12,FALSE)</f>
        <v>#N/A</v>
      </c>
      <c r="P644" s="160" t="str">
        <f>IFERROR(VLOOKUP($E644,'Calc 1 - Scaling (Ins,Bank)'!$A:$W,13+IF(O644="Revenue",1,IF(O644="Carrying Value",2,0)),FALSE),"N/A")</f>
        <v>N/A</v>
      </c>
      <c r="Q644" s="161" t="str">
        <f t="shared" si="93"/>
        <v>N/A</v>
      </c>
      <c r="R644" s="162" t="str">
        <f t="shared" si="94"/>
        <v>N/A</v>
      </c>
      <c r="S644" s="156" t="e">
        <f>VLOOKUP($E644,'Calc 1 - Scaling (Ins,Bank)'!$A:$W,16,FALSE)</f>
        <v>#N/A</v>
      </c>
      <c r="T644" s="160" t="str">
        <f>IFERROR(VLOOKUP($E644,'Calc 1 - Scaling (Ins,Bank)'!$A:$W,17+IF(S644="Revenue",1,IF(S644="Carrying Value",2,0)),FALSE),"N/A")</f>
        <v>N/A</v>
      </c>
      <c r="U644" s="161" t="str">
        <f t="shared" si="95"/>
        <v>N/A</v>
      </c>
      <c r="V644" s="162" t="str">
        <f t="shared" si="96"/>
        <v>N/A</v>
      </c>
      <c r="W644" s="156" t="e">
        <f>VLOOKUP($E644,'Calc 1 - Scaling (Ins,Bank)'!$A:$W,20,FALSE)</f>
        <v>#N/A</v>
      </c>
      <c r="X644" s="160" t="str">
        <f>IFERROR(VLOOKUP($E644,'Calc 1 - Scaling (Ins,Bank)'!$A:$W,21+IF(W644="Revenue",1,IF(W644="Carrying Value",2,0)),FALSE),"N/A")</f>
        <v>N/A</v>
      </c>
      <c r="Y644" s="161" t="str">
        <f t="shared" si="97"/>
        <v>N/A</v>
      </c>
      <c r="Z644" s="162" t="str">
        <f t="shared" si="98"/>
        <v>N/A</v>
      </c>
      <c r="AP644" s="3"/>
    </row>
    <row r="645" spans="1:42" x14ac:dyDescent="0.2">
      <c r="A645" s="68">
        <f t="shared" si="90"/>
        <v>588</v>
      </c>
      <c r="B645" s="154">
        <f>'Input 2 - Inventory'!C595</f>
        <v>0</v>
      </c>
      <c r="C645" s="155">
        <f>'Input 2 - Inventory'!E595</f>
        <v>0</v>
      </c>
      <c r="D645" s="155" t="str">
        <f>IF(OR(LEFT(E645,5)= "Asset",LEFT(E645,5)="Other"),"N/A",'Input 1 - Schedule 1'!B597 &amp; " (Ins/Bank)")</f>
        <v xml:space="preserve"> (Ins/Bank)</v>
      </c>
      <c r="E645" s="156">
        <f>'Input 2 - Inventory'!F595</f>
        <v>0</v>
      </c>
      <c r="F645" s="157">
        <f>'Input 1 - Schedule 1'!AH597</f>
        <v>0</v>
      </c>
      <c r="G645" s="157">
        <f>'Input 2 - Inventory'!R595</f>
        <v>0</v>
      </c>
      <c r="H645" s="157">
        <f>'Input 2 - Inventory'!AG595</f>
        <v>0</v>
      </c>
      <c r="I645" s="158">
        <f>'Input 2 - Inventory'!L595</f>
        <v>0</v>
      </c>
      <c r="J645" s="159">
        <f>'Input 2 - Inventory'!AA595</f>
        <v>0</v>
      </c>
      <c r="K645" s="156" t="e">
        <f>VLOOKUP($E645,'Calc 1 - Scaling (Ins,Bank)'!$A:$W,8,FALSE)</f>
        <v>#N/A</v>
      </c>
      <c r="L645" s="160" t="str">
        <f>IFERROR(VLOOKUP($E645,'Calc 1 - Scaling (Ins,Bank)'!$A:$W,9+IF($K645="Revenue",1,IF(K645="Carrying Value",2,0)),FALSE),"N/A")</f>
        <v>N/A</v>
      </c>
      <c r="M645" s="161" t="str">
        <f t="shared" si="91"/>
        <v>N/A</v>
      </c>
      <c r="N645" s="162" t="str">
        <f t="shared" si="92"/>
        <v>N/A</v>
      </c>
      <c r="O645" s="156" t="e">
        <f>VLOOKUP($E645,'Calc 1 - Scaling (Ins,Bank)'!$A:$W,12,FALSE)</f>
        <v>#N/A</v>
      </c>
      <c r="P645" s="160" t="str">
        <f>IFERROR(VLOOKUP($E645,'Calc 1 - Scaling (Ins,Bank)'!$A:$W,13+IF(O645="Revenue",1,IF(O645="Carrying Value",2,0)),FALSE),"N/A")</f>
        <v>N/A</v>
      </c>
      <c r="Q645" s="161" t="str">
        <f t="shared" si="93"/>
        <v>N/A</v>
      </c>
      <c r="R645" s="162" t="str">
        <f t="shared" si="94"/>
        <v>N/A</v>
      </c>
      <c r="S645" s="156" t="e">
        <f>VLOOKUP($E645,'Calc 1 - Scaling (Ins,Bank)'!$A:$W,16,FALSE)</f>
        <v>#N/A</v>
      </c>
      <c r="T645" s="160" t="str">
        <f>IFERROR(VLOOKUP($E645,'Calc 1 - Scaling (Ins,Bank)'!$A:$W,17+IF(S645="Revenue",1,IF(S645="Carrying Value",2,0)),FALSE),"N/A")</f>
        <v>N/A</v>
      </c>
      <c r="U645" s="161" t="str">
        <f t="shared" si="95"/>
        <v>N/A</v>
      </c>
      <c r="V645" s="162" t="str">
        <f t="shared" si="96"/>
        <v>N/A</v>
      </c>
      <c r="W645" s="156" t="e">
        <f>VLOOKUP($E645,'Calc 1 - Scaling (Ins,Bank)'!$A:$W,20,FALSE)</f>
        <v>#N/A</v>
      </c>
      <c r="X645" s="160" t="str">
        <f>IFERROR(VLOOKUP($E645,'Calc 1 - Scaling (Ins,Bank)'!$A:$W,21+IF(W645="Revenue",1,IF(W645="Carrying Value",2,0)),FALSE),"N/A")</f>
        <v>N/A</v>
      </c>
      <c r="Y645" s="161" t="str">
        <f t="shared" si="97"/>
        <v>N/A</v>
      </c>
      <c r="Z645" s="162" t="str">
        <f t="shared" si="98"/>
        <v>N/A</v>
      </c>
      <c r="AP645" s="3"/>
    </row>
    <row r="646" spans="1:42" x14ac:dyDescent="0.2">
      <c r="A646" s="68">
        <f t="shared" si="90"/>
        <v>589</v>
      </c>
      <c r="B646" s="154">
        <f>'Input 2 - Inventory'!C596</f>
        <v>0</v>
      </c>
      <c r="C646" s="155">
        <f>'Input 2 - Inventory'!E596</f>
        <v>0</v>
      </c>
      <c r="D646" s="155" t="str">
        <f>IF(OR(LEFT(E646,5)= "Asset",LEFT(E646,5)="Other"),"N/A",'Input 1 - Schedule 1'!B598 &amp; " (Ins/Bank)")</f>
        <v xml:space="preserve"> (Ins/Bank)</v>
      </c>
      <c r="E646" s="156">
        <f>'Input 2 - Inventory'!F596</f>
        <v>0</v>
      </c>
      <c r="F646" s="157">
        <f>'Input 1 - Schedule 1'!AH598</f>
        <v>0</v>
      </c>
      <c r="G646" s="157">
        <f>'Input 2 - Inventory'!R596</f>
        <v>0</v>
      </c>
      <c r="H646" s="157">
        <f>'Input 2 - Inventory'!AG596</f>
        <v>0</v>
      </c>
      <c r="I646" s="158">
        <f>'Input 2 - Inventory'!L596</f>
        <v>0</v>
      </c>
      <c r="J646" s="159">
        <f>'Input 2 - Inventory'!AA596</f>
        <v>0</v>
      </c>
      <c r="K646" s="156" t="e">
        <f>VLOOKUP($E646,'Calc 1 - Scaling (Ins,Bank)'!$A:$W,8,FALSE)</f>
        <v>#N/A</v>
      </c>
      <c r="L646" s="160" t="str">
        <f>IFERROR(VLOOKUP($E646,'Calc 1 - Scaling (Ins,Bank)'!$A:$W,9+IF($K646="Revenue",1,IF(K646="Carrying Value",2,0)),FALSE),"N/A")</f>
        <v>N/A</v>
      </c>
      <c r="M646" s="161" t="str">
        <f t="shared" si="91"/>
        <v>N/A</v>
      </c>
      <c r="N646" s="162" t="str">
        <f t="shared" si="92"/>
        <v>N/A</v>
      </c>
      <c r="O646" s="156" t="e">
        <f>VLOOKUP($E646,'Calc 1 - Scaling (Ins,Bank)'!$A:$W,12,FALSE)</f>
        <v>#N/A</v>
      </c>
      <c r="P646" s="160" t="str">
        <f>IFERROR(VLOOKUP($E646,'Calc 1 - Scaling (Ins,Bank)'!$A:$W,13+IF(O646="Revenue",1,IF(O646="Carrying Value",2,0)),FALSE),"N/A")</f>
        <v>N/A</v>
      </c>
      <c r="Q646" s="161" t="str">
        <f t="shared" si="93"/>
        <v>N/A</v>
      </c>
      <c r="R646" s="162" t="str">
        <f t="shared" si="94"/>
        <v>N/A</v>
      </c>
      <c r="S646" s="156" t="e">
        <f>VLOOKUP($E646,'Calc 1 - Scaling (Ins,Bank)'!$A:$W,16,FALSE)</f>
        <v>#N/A</v>
      </c>
      <c r="T646" s="160" t="str">
        <f>IFERROR(VLOOKUP($E646,'Calc 1 - Scaling (Ins,Bank)'!$A:$W,17+IF(S646="Revenue",1,IF(S646="Carrying Value",2,0)),FALSE),"N/A")</f>
        <v>N/A</v>
      </c>
      <c r="U646" s="161" t="str">
        <f t="shared" si="95"/>
        <v>N/A</v>
      </c>
      <c r="V646" s="162" t="str">
        <f t="shared" si="96"/>
        <v>N/A</v>
      </c>
      <c r="W646" s="156" t="e">
        <f>VLOOKUP($E646,'Calc 1 - Scaling (Ins,Bank)'!$A:$W,20,FALSE)</f>
        <v>#N/A</v>
      </c>
      <c r="X646" s="160" t="str">
        <f>IFERROR(VLOOKUP($E646,'Calc 1 - Scaling (Ins,Bank)'!$A:$W,21+IF(W646="Revenue",1,IF(W646="Carrying Value",2,0)),FALSE),"N/A")</f>
        <v>N/A</v>
      </c>
      <c r="Y646" s="161" t="str">
        <f t="shared" si="97"/>
        <v>N/A</v>
      </c>
      <c r="Z646" s="162" t="str">
        <f t="shared" si="98"/>
        <v>N/A</v>
      </c>
      <c r="AP646" s="3"/>
    </row>
    <row r="647" spans="1:42" x14ac:dyDescent="0.2">
      <c r="A647" s="68">
        <f t="shared" si="90"/>
        <v>590</v>
      </c>
      <c r="B647" s="154">
        <f>'Input 2 - Inventory'!C597</f>
        <v>0</v>
      </c>
      <c r="C647" s="155">
        <f>'Input 2 - Inventory'!E597</f>
        <v>0</v>
      </c>
      <c r="D647" s="155" t="str">
        <f>IF(OR(LEFT(E647,5)= "Asset",LEFT(E647,5)="Other"),"N/A",'Input 1 - Schedule 1'!B599 &amp; " (Ins/Bank)")</f>
        <v xml:space="preserve"> (Ins/Bank)</v>
      </c>
      <c r="E647" s="156">
        <f>'Input 2 - Inventory'!F597</f>
        <v>0</v>
      </c>
      <c r="F647" s="157">
        <f>'Input 1 - Schedule 1'!AH599</f>
        <v>0</v>
      </c>
      <c r="G647" s="157">
        <f>'Input 2 - Inventory'!R597</f>
        <v>0</v>
      </c>
      <c r="H647" s="157">
        <f>'Input 2 - Inventory'!AG597</f>
        <v>0</v>
      </c>
      <c r="I647" s="158">
        <f>'Input 2 - Inventory'!L597</f>
        <v>0</v>
      </c>
      <c r="J647" s="159">
        <f>'Input 2 - Inventory'!AA597</f>
        <v>0</v>
      </c>
      <c r="K647" s="156" t="e">
        <f>VLOOKUP($E647,'Calc 1 - Scaling (Ins,Bank)'!$A:$W,8,FALSE)</f>
        <v>#N/A</v>
      </c>
      <c r="L647" s="160" t="str">
        <f>IFERROR(VLOOKUP($E647,'Calc 1 - Scaling (Ins,Bank)'!$A:$W,9+IF($K647="Revenue",1,IF(K647="Carrying Value",2,0)),FALSE),"N/A")</f>
        <v>N/A</v>
      </c>
      <c r="M647" s="161" t="str">
        <f t="shared" si="91"/>
        <v>N/A</v>
      </c>
      <c r="N647" s="162" t="str">
        <f t="shared" si="92"/>
        <v>N/A</v>
      </c>
      <c r="O647" s="156" t="e">
        <f>VLOOKUP($E647,'Calc 1 - Scaling (Ins,Bank)'!$A:$W,12,FALSE)</f>
        <v>#N/A</v>
      </c>
      <c r="P647" s="160" t="str">
        <f>IFERROR(VLOOKUP($E647,'Calc 1 - Scaling (Ins,Bank)'!$A:$W,13+IF(O647="Revenue",1,IF(O647="Carrying Value",2,0)),FALSE),"N/A")</f>
        <v>N/A</v>
      </c>
      <c r="Q647" s="161" t="str">
        <f t="shared" si="93"/>
        <v>N/A</v>
      </c>
      <c r="R647" s="162" t="str">
        <f t="shared" si="94"/>
        <v>N/A</v>
      </c>
      <c r="S647" s="156" t="e">
        <f>VLOOKUP($E647,'Calc 1 - Scaling (Ins,Bank)'!$A:$W,16,FALSE)</f>
        <v>#N/A</v>
      </c>
      <c r="T647" s="160" t="str">
        <f>IFERROR(VLOOKUP($E647,'Calc 1 - Scaling (Ins,Bank)'!$A:$W,17+IF(S647="Revenue",1,IF(S647="Carrying Value",2,0)),FALSE),"N/A")</f>
        <v>N/A</v>
      </c>
      <c r="U647" s="161" t="str">
        <f t="shared" si="95"/>
        <v>N/A</v>
      </c>
      <c r="V647" s="162" t="str">
        <f t="shared" si="96"/>
        <v>N/A</v>
      </c>
      <c r="W647" s="156" t="e">
        <f>VLOOKUP($E647,'Calc 1 - Scaling (Ins,Bank)'!$A:$W,20,FALSE)</f>
        <v>#N/A</v>
      </c>
      <c r="X647" s="160" t="str">
        <f>IFERROR(VLOOKUP($E647,'Calc 1 - Scaling (Ins,Bank)'!$A:$W,21+IF(W647="Revenue",1,IF(W647="Carrying Value",2,0)),FALSE),"N/A")</f>
        <v>N/A</v>
      </c>
      <c r="Y647" s="161" t="str">
        <f t="shared" si="97"/>
        <v>N/A</v>
      </c>
      <c r="Z647" s="162" t="str">
        <f t="shared" si="98"/>
        <v>N/A</v>
      </c>
      <c r="AP647" s="3"/>
    </row>
    <row r="648" spans="1:42" x14ac:dyDescent="0.2">
      <c r="A648" s="68">
        <f t="shared" si="90"/>
        <v>591</v>
      </c>
      <c r="B648" s="154">
        <f>'Input 2 - Inventory'!C598</f>
        <v>0</v>
      </c>
      <c r="C648" s="155">
        <f>'Input 2 - Inventory'!E598</f>
        <v>0</v>
      </c>
      <c r="D648" s="155" t="str">
        <f>IF(OR(LEFT(E648,5)= "Asset",LEFT(E648,5)="Other"),"N/A",'Input 1 - Schedule 1'!B600 &amp; " (Ins/Bank)")</f>
        <v xml:space="preserve"> (Ins/Bank)</v>
      </c>
      <c r="E648" s="156">
        <f>'Input 2 - Inventory'!F598</f>
        <v>0</v>
      </c>
      <c r="F648" s="157">
        <f>'Input 1 - Schedule 1'!AH600</f>
        <v>0</v>
      </c>
      <c r="G648" s="157">
        <f>'Input 2 - Inventory'!R598</f>
        <v>0</v>
      </c>
      <c r="H648" s="157">
        <f>'Input 2 - Inventory'!AG598</f>
        <v>0</v>
      </c>
      <c r="I648" s="158">
        <f>'Input 2 - Inventory'!L598</f>
        <v>0</v>
      </c>
      <c r="J648" s="159">
        <f>'Input 2 - Inventory'!AA598</f>
        <v>0</v>
      </c>
      <c r="K648" s="156" t="e">
        <f>VLOOKUP($E648,'Calc 1 - Scaling (Ins,Bank)'!$A:$W,8,FALSE)</f>
        <v>#N/A</v>
      </c>
      <c r="L648" s="160" t="str">
        <f>IFERROR(VLOOKUP($E648,'Calc 1 - Scaling (Ins,Bank)'!$A:$W,9+IF($K648="Revenue",1,IF(K648="Carrying Value",2,0)),FALSE),"N/A")</f>
        <v>N/A</v>
      </c>
      <c r="M648" s="161" t="str">
        <f t="shared" si="91"/>
        <v>N/A</v>
      </c>
      <c r="N648" s="162" t="str">
        <f t="shared" si="92"/>
        <v>N/A</v>
      </c>
      <c r="O648" s="156" t="e">
        <f>VLOOKUP($E648,'Calc 1 - Scaling (Ins,Bank)'!$A:$W,12,FALSE)</f>
        <v>#N/A</v>
      </c>
      <c r="P648" s="160" t="str">
        <f>IFERROR(VLOOKUP($E648,'Calc 1 - Scaling (Ins,Bank)'!$A:$W,13+IF(O648="Revenue",1,IF(O648="Carrying Value",2,0)),FALSE),"N/A")</f>
        <v>N/A</v>
      </c>
      <c r="Q648" s="161" t="str">
        <f t="shared" si="93"/>
        <v>N/A</v>
      </c>
      <c r="R648" s="162" t="str">
        <f t="shared" si="94"/>
        <v>N/A</v>
      </c>
      <c r="S648" s="156" t="e">
        <f>VLOOKUP($E648,'Calc 1 - Scaling (Ins,Bank)'!$A:$W,16,FALSE)</f>
        <v>#N/A</v>
      </c>
      <c r="T648" s="160" t="str">
        <f>IFERROR(VLOOKUP($E648,'Calc 1 - Scaling (Ins,Bank)'!$A:$W,17+IF(S648="Revenue",1,IF(S648="Carrying Value",2,0)),FALSE),"N/A")</f>
        <v>N/A</v>
      </c>
      <c r="U648" s="161" t="str">
        <f t="shared" si="95"/>
        <v>N/A</v>
      </c>
      <c r="V648" s="162" t="str">
        <f t="shared" si="96"/>
        <v>N/A</v>
      </c>
      <c r="W648" s="156" t="e">
        <f>VLOOKUP($E648,'Calc 1 - Scaling (Ins,Bank)'!$A:$W,20,FALSE)</f>
        <v>#N/A</v>
      </c>
      <c r="X648" s="160" t="str">
        <f>IFERROR(VLOOKUP($E648,'Calc 1 - Scaling (Ins,Bank)'!$A:$W,21+IF(W648="Revenue",1,IF(W648="Carrying Value",2,0)),FALSE),"N/A")</f>
        <v>N/A</v>
      </c>
      <c r="Y648" s="161" t="str">
        <f t="shared" si="97"/>
        <v>N/A</v>
      </c>
      <c r="Z648" s="162" t="str">
        <f t="shared" si="98"/>
        <v>N/A</v>
      </c>
      <c r="AP648" s="3"/>
    </row>
    <row r="649" spans="1:42" x14ac:dyDescent="0.2">
      <c r="A649" s="68">
        <f t="shared" si="90"/>
        <v>592</v>
      </c>
      <c r="B649" s="154">
        <f>'Input 2 - Inventory'!C599</f>
        <v>0</v>
      </c>
      <c r="C649" s="155">
        <f>'Input 2 - Inventory'!E599</f>
        <v>0</v>
      </c>
      <c r="D649" s="155" t="str">
        <f>IF(OR(LEFT(E649,5)= "Asset",LEFT(E649,5)="Other"),"N/A",'Input 1 - Schedule 1'!B601 &amp; " (Ins/Bank)")</f>
        <v xml:space="preserve"> (Ins/Bank)</v>
      </c>
      <c r="E649" s="156">
        <f>'Input 2 - Inventory'!F599</f>
        <v>0</v>
      </c>
      <c r="F649" s="157">
        <f>'Input 1 - Schedule 1'!AH601</f>
        <v>0</v>
      </c>
      <c r="G649" s="157">
        <f>'Input 2 - Inventory'!R599</f>
        <v>0</v>
      </c>
      <c r="H649" s="157">
        <f>'Input 2 - Inventory'!AG599</f>
        <v>0</v>
      </c>
      <c r="I649" s="158">
        <f>'Input 2 - Inventory'!L599</f>
        <v>0</v>
      </c>
      <c r="J649" s="159">
        <f>'Input 2 - Inventory'!AA599</f>
        <v>0</v>
      </c>
      <c r="K649" s="156" t="e">
        <f>VLOOKUP($E649,'Calc 1 - Scaling (Ins,Bank)'!$A:$W,8,FALSE)</f>
        <v>#N/A</v>
      </c>
      <c r="L649" s="160" t="str">
        <f>IFERROR(VLOOKUP($E649,'Calc 1 - Scaling (Ins,Bank)'!$A:$W,9+IF($K649="Revenue",1,IF(K649="Carrying Value",2,0)),FALSE),"N/A")</f>
        <v>N/A</v>
      </c>
      <c r="M649" s="161" t="str">
        <f t="shared" si="91"/>
        <v>N/A</v>
      </c>
      <c r="N649" s="162" t="str">
        <f t="shared" si="92"/>
        <v>N/A</v>
      </c>
      <c r="O649" s="156" t="e">
        <f>VLOOKUP($E649,'Calc 1 - Scaling (Ins,Bank)'!$A:$W,12,FALSE)</f>
        <v>#N/A</v>
      </c>
      <c r="P649" s="160" t="str">
        <f>IFERROR(VLOOKUP($E649,'Calc 1 - Scaling (Ins,Bank)'!$A:$W,13+IF(O649="Revenue",1,IF(O649="Carrying Value",2,0)),FALSE),"N/A")</f>
        <v>N/A</v>
      </c>
      <c r="Q649" s="161" t="str">
        <f t="shared" si="93"/>
        <v>N/A</v>
      </c>
      <c r="R649" s="162" t="str">
        <f t="shared" si="94"/>
        <v>N/A</v>
      </c>
      <c r="S649" s="156" t="e">
        <f>VLOOKUP($E649,'Calc 1 - Scaling (Ins,Bank)'!$A:$W,16,FALSE)</f>
        <v>#N/A</v>
      </c>
      <c r="T649" s="160" t="str">
        <f>IFERROR(VLOOKUP($E649,'Calc 1 - Scaling (Ins,Bank)'!$A:$W,17+IF(S649="Revenue",1,IF(S649="Carrying Value",2,0)),FALSE),"N/A")</f>
        <v>N/A</v>
      </c>
      <c r="U649" s="161" t="str">
        <f t="shared" si="95"/>
        <v>N/A</v>
      </c>
      <c r="V649" s="162" t="str">
        <f t="shared" si="96"/>
        <v>N/A</v>
      </c>
      <c r="W649" s="156" t="e">
        <f>VLOOKUP($E649,'Calc 1 - Scaling (Ins,Bank)'!$A:$W,20,FALSE)</f>
        <v>#N/A</v>
      </c>
      <c r="X649" s="160" t="str">
        <f>IFERROR(VLOOKUP($E649,'Calc 1 - Scaling (Ins,Bank)'!$A:$W,21+IF(W649="Revenue",1,IF(W649="Carrying Value",2,0)),FALSE),"N/A")</f>
        <v>N/A</v>
      </c>
      <c r="Y649" s="161" t="str">
        <f t="shared" si="97"/>
        <v>N/A</v>
      </c>
      <c r="Z649" s="162" t="str">
        <f t="shared" si="98"/>
        <v>N/A</v>
      </c>
      <c r="AP649" s="3"/>
    </row>
    <row r="650" spans="1:42" x14ac:dyDescent="0.2">
      <c r="A650" s="68">
        <f t="shared" si="90"/>
        <v>593</v>
      </c>
      <c r="B650" s="154">
        <f>'Input 2 - Inventory'!C600</f>
        <v>0</v>
      </c>
      <c r="C650" s="155">
        <f>'Input 2 - Inventory'!E600</f>
        <v>0</v>
      </c>
      <c r="D650" s="155" t="str">
        <f>IF(OR(LEFT(E650,5)= "Asset",LEFT(E650,5)="Other"),"N/A",'Input 1 - Schedule 1'!B602 &amp; " (Ins/Bank)")</f>
        <v xml:space="preserve"> (Ins/Bank)</v>
      </c>
      <c r="E650" s="156">
        <f>'Input 2 - Inventory'!F600</f>
        <v>0</v>
      </c>
      <c r="F650" s="157">
        <f>'Input 1 - Schedule 1'!AH602</f>
        <v>0</v>
      </c>
      <c r="G650" s="157">
        <f>'Input 2 - Inventory'!R600</f>
        <v>0</v>
      </c>
      <c r="H650" s="157">
        <f>'Input 2 - Inventory'!AG600</f>
        <v>0</v>
      </c>
      <c r="I650" s="158">
        <f>'Input 2 - Inventory'!L600</f>
        <v>0</v>
      </c>
      <c r="J650" s="159">
        <f>'Input 2 - Inventory'!AA600</f>
        <v>0</v>
      </c>
      <c r="K650" s="156" t="e">
        <f>VLOOKUP($E650,'Calc 1 - Scaling (Ins,Bank)'!$A:$W,8,FALSE)</f>
        <v>#N/A</v>
      </c>
      <c r="L650" s="160" t="str">
        <f>IFERROR(VLOOKUP($E650,'Calc 1 - Scaling (Ins,Bank)'!$A:$W,9+IF($K650="Revenue",1,IF(K650="Carrying Value",2,0)),FALSE),"N/A")</f>
        <v>N/A</v>
      </c>
      <c r="M650" s="161" t="str">
        <f t="shared" si="91"/>
        <v>N/A</v>
      </c>
      <c r="N650" s="162" t="str">
        <f t="shared" si="92"/>
        <v>N/A</v>
      </c>
      <c r="O650" s="156" t="e">
        <f>VLOOKUP($E650,'Calc 1 - Scaling (Ins,Bank)'!$A:$W,12,FALSE)</f>
        <v>#N/A</v>
      </c>
      <c r="P650" s="160" t="str">
        <f>IFERROR(VLOOKUP($E650,'Calc 1 - Scaling (Ins,Bank)'!$A:$W,13+IF(O650="Revenue",1,IF(O650="Carrying Value",2,0)),FALSE),"N/A")</f>
        <v>N/A</v>
      </c>
      <c r="Q650" s="161" t="str">
        <f t="shared" si="93"/>
        <v>N/A</v>
      </c>
      <c r="R650" s="162" t="str">
        <f t="shared" si="94"/>
        <v>N/A</v>
      </c>
      <c r="S650" s="156" t="e">
        <f>VLOOKUP($E650,'Calc 1 - Scaling (Ins,Bank)'!$A:$W,16,FALSE)</f>
        <v>#N/A</v>
      </c>
      <c r="T650" s="160" t="str">
        <f>IFERROR(VLOOKUP($E650,'Calc 1 - Scaling (Ins,Bank)'!$A:$W,17+IF(S650="Revenue",1,IF(S650="Carrying Value",2,0)),FALSE),"N/A")</f>
        <v>N/A</v>
      </c>
      <c r="U650" s="161" t="str">
        <f t="shared" si="95"/>
        <v>N/A</v>
      </c>
      <c r="V650" s="162" t="str">
        <f t="shared" si="96"/>
        <v>N/A</v>
      </c>
      <c r="W650" s="156" t="e">
        <f>VLOOKUP($E650,'Calc 1 - Scaling (Ins,Bank)'!$A:$W,20,FALSE)</f>
        <v>#N/A</v>
      </c>
      <c r="X650" s="160" t="str">
        <f>IFERROR(VLOOKUP($E650,'Calc 1 - Scaling (Ins,Bank)'!$A:$W,21+IF(W650="Revenue",1,IF(W650="Carrying Value",2,0)),FALSE),"N/A")</f>
        <v>N/A</v>
      </c>
      <c r="Y650" s="161" t="str">
        <f t="shared" si="97"/>
        <v>N/A</v>
      </c>
      <c r="Z650" s="162" t="str">
        <f t="shared" si="98"/>
        <v>N/A</v>
      </c>
      <c r="AP650" s="3"/>
    </row>
    <row r="651" spans="1:42" x14ac:dyDescent="0.2">
      <c r="A651" s="68">
        <f t="shared" si="90"/>
        <v>594</v>
      </c>
      <c r="B651" s="154">
        <f>'Input 2 - Inventory'!C601</f>
        <v>0</v>
      </c>
      <c r="C651" s="155">
        <f>'Input 2 - Inventory'!E601</f>
        <v>0</v>
      </c>
      <c r="D651" s="155" t="str">
        <f>IF(OR(LEFT(E651,5)= "Asset",LEFT(E651,5)="Other"),"N/A",'Input 1 - Schedule 1'!B603 &amp; " (Ins/Bank)")</f>
        <v xml:space="preserve"> (Ins/Bank)</v>
      </c>
      <c r="E651" s="156">
        <f>'Input 2 - Inventory'!F601</f>
        <v>0</v>
      </c>
      <c r="F651" s="157">
        <f>'Input 1 - Schedule 1'!AH603</f>
        <v>0</v>
      </c>
      <c r="G651" s="157">
        <f>'Input 2 - Inventory'!R601</f>
        <v>0</v>
      </c>
      <c r="H651" s="157">
        <f>'Input 2 - Inventory'!AG601</f>
        <v>0</v>
      </c>
      <c r="I651" s="158">
        <f>'Input 2 - Inventory'!L601</f>
        <v>0</v>
      </c>
      <c r="J651" s="159">
        <f>'Input 2 - Inventory'!AA601</f>
        <v>0</v>
      </c>
      <c r="K651" s="156" t="e">
        <f>VLOOKUP($E651,'Calc 1 - Scaling (Ins,Bank)'!$A:$W,8,FALSE)</f>
        <v>#N/A</v>
      </c>
      <c r="L651" s="160" t="str">
        <f>IFERROR(VLOOKUP($E651,'Calc 1 - Scaling (Ins,Bank)'!$A:$W,9+IF($K651="Revenue",1,IF(K651="Carrying Value",2,0)),FALSE),"N/A")</f>
        <v>N/A</v>
      </c>
      <c r="M651" s="161" t="str">
        <f t="shared" si="91"/>
        <v>N/A</v>
      </c>
      <c r="N651" s="162" t="str">
        <f t="shared" si="92"/>
        <v>N/A</v>
      </c>
      <c r="O651" s="156" t="e">
        <f>VLOOKUP($E651,'Calc 1 - Scaling (Ins,Bank)'!$A:$W,12,FALSE)</f>
        <v>#N/A</v>
      </c>
      <c r="P651" s="160" t="str">
        <f>IFERROR(VLOOKUP($E651,'Calc 1 - Scaling (Ins,Bank)'!$A:$W,13+IF(O651="Revenue",1,IF(O651="Carrying Value",2,0)),FALSE),"N/A")</f>
        <v>N/A</v>
      </c>
      <c r="Q651" s="161" t="str">
        <f t="shared" si="93"/>
        <v>N/A</v>
      </c>
      <c r="R651" s="162" t="str">
        <f t="shared" si="94"/>
        <v>N/A</v>
      </c>
      <c r="S651" s="156" t="e">
        <f>VLOOKUP($E651,'Calc 1 - Scaling (Ins,Bank)'!$A:$W,16,FALSE)</f>
        <v>#N/A</v>
      </c>
      <c r="T651" s="160" t="str">
        <f>IFERROR(VLOOKUP($E651,'Calc 1 - Scaling (Ins,Bank)'!$A:$W,17+IF(S651="Revenue",1,IF(S651="Carrying Value",2,0)),FALSE),"N/A")</f>
        <v>N/A</v>
      </c>
      <c r="U651" s="161" t="str">
        <f t="shared" si="95"/>
        <v>N/A</v>
      </c>
      <c r="V651" s="162" t="str">
        <f t="shared" si="96"/>
        <v>N/A</v>
      </c>
      <c r="W651" s="156" t="e">
        <f>VLOOKUP($E651,'Calc 1 - Scaling (Ins,Bank)'!$A:$W,20,FALSE)</f>
        <v>#N/A</v>
      </c>
      <c r="X651" s="160" t="str">
        <f>IFERROR(VLOOKUP($E651,'Calc 1 - Scaling (Ins,Bank)'!$A:$W,21+IF(W651="Revenue",1,IF(W651="Carrying Value",2,0)),FALSE),"N/A")</f>
        <v>N/A</v>
      </c>
      <c r="Y651" s="161" t="str">
        <f t="shared" si="97"/>
        <v>N/A</v>
      </c>
      <c r="Z651" s="162" t="str">
        <f t="shared" si="98"/>
        <v>N/A</v>
      </c>
      <c r="AP651" s="3"/>
    </row>
    <row r="652" spans="1:42" x14ac:dyDescent="0.2">
      <c r="A652" s="68">
        <f t="shared" si="90"/>
        <v>595</v>
      </c>
      <c r="B652" s="154">
        <f>'Input 2 - Inventory'!C602</f>
        <v>0</v>
      </c>
      <c r="C652" s="155">
        <f>'Input 2 - Inventory'!E602</f>
        <v>0</v>
      </c>
      <c r="D652" s="155" t="str">
        <f>IF(OR(LEFT(E652,5)= "Asset",LEFT(E652,5)="Other"),"N/A",'Input 1 - Schedule 1'!B604 &amp; " (Ins/Bank)")</f>
        <v xml:space="preserve"> (Ins/Bank)</v>
      </c>
      <c r="E652" s="156">
        <f>'Input 2 - Inventory'!F602</f>
        <v>0</v>
      </c>
      <c r="F652" s="157">
        <f>'Input 1 - Schedule 1'!AH604</f>
        <v>0</v>
      </c>
      <c r="G652" s="157">
        <f>'Input 2 - Inventory'!R602</f>
        <v>0</v>
      </c>
      <c r="H652" s="157">
        <f>'Input 2 - Inventory'!AG602</f>
        <v>0</v>
      </c>
      <c r="I652" s="158">
        <f>'Input 2 - Inventory'!L602</f>
        <v>0</v>
      </c>
      <c r="J652" s="159">
        <f>'Input 2 - Inventory'!AA602</f>
        <v>0</v>
      </c>
      <c r="K652" s="156" t="e">
        <f>VLOOKUP($E652,'Calc 1 - Scaling (Ins,Bank)'!$A:$W,8,FALSE)</f>
        <v>#N/A</v>
      </c>
      <c r="L652" s="160" t="str">
        <f>IFERROR(VLOOKUP($E652,'Calc 1 - Scaling (Ins,Bank)'!$A:$W,9+IF($K652="Revenue",1,IF(K652="Carrying Value",2,0)),FALSE),"N/A")</f>
        <v>N/A</v>
      </c>
      <c r="M652" s="161" t="str">
        <f t="shared" si="91"/>
        <v>N/A</v>
      </c>
      <c r="N652" s="162" t="str">
        <f t="shared" si="92"/>
        <v>N/A</v>
      </c>
      <c r="O652" s="156" t="e">
        <f>VLOOKUP($E652,'Calc 1 - Scaling (Ins,Bank)'!$A:$W,12,FALSE)</f>
        <v>#N/A</v>
      </c>
      <c r="P652" s="160" t="str">
        <f>IFERROR(VLOOKUP($E652,'Calc 1 - Scaling (Ins,Bank)'!$A:$W,13+IF(O652="Revenue",1,IF(O652="Carrying Value",2,0)),FALSE),"N/A")</f>
        <v>N/A</v>
      </c>
      <c r="Q652" s="161" t="str">
        <f t="shared" si="93"/>
        <v>N/A</v>
      </c>
      <c r="R652" s="162" t="str">
        <f t="shared" si="94"/>
        <v>N/A</v>
      </c>
      <c r="S652" s="156" t="e">
        <f>VLOOKUP($E652,'Calc 1 - Scaling (Ins,Bank)'!$A:$W,16,FALSE)</f>
        <v>#N/A</v>
      </c>
      <c r="T652" s="160" t="str">
        <f>IFERROR(VLOOKUP($E652,'Calc 1 - Scaling (Ins,Bank)'!$A:$W,17+IF(S652="Revenue",1,IF(S652="Carrying Value",2,0)),FALSE),"N/A")</f>
        <v>N/A</v>
      </c>
      <c r="U652" s="161" t="str">
        <f t="shared" si="95"/>
        <v>N/A</v>
      </c>
      <c r="V652" s="162" t="str">
        <f t="shared" si="96"/>
        <v>N/A</v>
      </c>
      <c r="W652" s="156" t="e">
        <f>VLOOKUP($E652,'Calc 1 - Scaling (Ins,Bank)'!$A:$W,20,FALSE)</f>
        <v>#N/A</v>
      </c>
      <c r="X652" s="160" t="str">
        <f>IFERROR(VLOOKUP($E652,'Calc 1 - Scaling (Ins,Bank)'!$A:$W,21+IF(W652="Revenue",1,IF(W652="Carrying Value",2,0)),FALSE),"N/A")</f>
        <v>N/A</v>
      </c>
      <c r="Y652" s="161" t="str">
        <f t="shared" si="97"/>
        <v>N/A</v>
      </c>
      <c r="Z652" s="162" t="str">
        <f t="shared" si="98"/>
        <v>N/A</v>
      </c>
      <c r="AP652" s="3"/>
    </row>
    <row r="653" spans="1:42" x14ac:dyDescent="0.2">
      <c r="A653" s="68">
        <f t="shared" si="90"/>
        <v>596</v>
      </c>
      <c r="B653" s="154">
        <f>'Input 2 - Inventory'!C603</f>
        <v>0</v>
      </c>
      <c r="C653" s="155">
        <f>'Input 2 - Inventory'!E603</f>
        <v>0</v>
      </c>
      <c r="D653" s="155" t="str">
        <f>IF(OR(LEFT(E653,5)= "Asset",LEFT(E653,5)="Other"),"N/A",'Input 1 - Schedule 1'!B605 &amp; " (Ins/Bank)")</f>
        <v xml:space="preserve"> (Ins/Bank)</v>
      </c>
      <c r="E653" s="156">
        <f>'Input 2 - Inventory'!F603</f>
        <v>0</v>
      </c>
      <c r="F653" s="157">
        <f>'Input 1 - Schedule 1'!AH605</f>
        <v>0</v>
      </c>
      <c r="G653" s="157">
        <f>'Input 2 - Inventory'!R603</f>
        <v>0</v>
      </c>
      <c r="H653" s="157">
        <f>'Input 2 - Inventory'!AG603</f>
        <v>0</v>
      </c>
      <c r="I653" s="158">
        <f>'Input 2 - Inventory'!L603</f>
        <v>0</v>
      </c>
      <c r="J653" s="159">
        <f>'Input 2 - Inventory'!AA603</f>
        <v>0</v>
      </c>
      <c r="K653" s="156" t="e">
        <f>VLOOKUP($E653,'Calc 1 - Scaling (Ins,Bank)'!$A:$W,8,FALSE)</f>
        <v>#N/A</v>
      </c>
      <c r="L653" s="160" t="str">
        <f>IFERROR(VLOOKUP($E653,'Calc 1 - Scaling (Ins,Bank)'!$A:$W,9+IF($K653="Revenue",1,IF(K653="Carrying Value",2,0)),FALSE),"N/A")</f>
        <v>N/A</v>
      </c>
      <c r="M653" s="161" t="str">
        <f t="shared" si="91"/>
        <v>N/A</v>
      </c>
      <c r="N653" s="162" t="str">
        <f t="shared" si="92"/>
        <v>N/A</v>
      </c>
      <c r="O653" s="156" t="e">
        <f>VLOOKUP($E653,'Calc 1 - Scaling (Ins,Bank)'!$A:$W,12,FALSE)</f>
        <v>#N/A</v>
      </c>
      <c r="P653" s="160" t="str">
        <f>IFERROR(VLOOKUP($E653,'Calc 1 - Scaling (Ins,Bank)'!$A:$W,13+IF(O653="Revenue",1,IF(O653="Carrying Value",2,0)),FALSE),"N/A")</f>
        <v>N/A</v>
      </c>
      <c r="Q653" s="161" t="str">
        <f t="shared" si="93"/>
        <v>N/A</v>
      </c>
      <c r="R653" s="162" t="str">
        <f t="shared" si="94"/>
        <v>N/A</v>
      </c>
      <c r="S653" s="156" t="e">
        <f>VLOOKUP($E653,'Calc 1 - Scaling (Ins,Bank)'!$A:$W,16,FALSE)</f>
        <v>#N/A</v>
      </c>
      <c r="T653" s="160" t="str">
        <f>IFERROR(VLOOKUP($E653,'Calc 1 - Scaling (Ins,Bank)'!$A:$W,17+IF(S653="Revenue",1,IF(S653="Carrying Value",2,0)),FALSE),"N/A")</f>
        <v>N/A</v>
      </c>
      <c r="U653" s="161" t="str">
        <f t="shared" si="95"/>
        <v>N/A</v>
      </c>
      <c r="V653" s="162" t="str">
        <f t="shared" si="96"/>
        <v>N/A</v>
      </c>
      <c r="W653" s="156" t="e">
        <f>VLOOKUP($E653,'Calc 1 - Scaling (Ins,Bank)'!$A:$W,20,FALSE)</f>
        <v>#N/A</v>
      </c>
      <c r="X653" s="160" t="str">
        <f>IFERROR(VLOOKUP($E653,'Calc 1 - Scaling (Ins,Bank)'!$A:$W,21+IF(W653="Revenue",1,IF(W653="Carrying Value",2,0)),FALSE),"N/A")</f>
        <v>N/A</v>
      </c>
      <c r="Y653" s="161" t="str">
        <f t="shared" si="97"/>
        <v>N/A</v>
      </c>
      <c r="Z653" s="162" t="str">
        <f t="shared" si="98"/>
        <v>N/A</v>
      </c>
      <c r="AP653" s="3"/>
    </row>
    <row r="654" spans="1:42" x14ac:dyDescent="0.2">
      <c r="A654" s="68">
        <f t="shared" si="90"/>
        <v>597</v>
      </c>
      <c r="B654" s="154">
        <f>'Input 2 - Inventory'!C604</f>
        <v>0</v>
      </c>
      <c r="C654" s="155">
        <f>'Input 2 - Inventory'!E604</f>
        <v>0</v>
      </c>
      <c r="D654" s="155" t="str">
        <f>IF(OR(LEFT(E654,5)= "Asset",LEFT(E654,5)="Other"),"N/A",'Input 1 - Schedule 1'!B606 &amp; " (Ins/Bank)")</f>
        <v xml:space="preserve"> (Ins/Bank)</v>
      </c>
      <c r="E654" s="156">
        <f>'Input 2 - Inventory'!F604</f>
        <v>0</v>
      </c>
      <c r="F654" s="157">
        <f>'Input 1 - Schedule 1'!AH606</f>
        <v>0</v>
      </c>
      <c r="G654" s="157">
        <f>'Input 2 - Inventory'!R604</f>
        <v>0</v>
      </c>
      <c r="H654" s="157">
        <f>'Input 2 - Inventory'!AG604</f>
        <v>0</v>
      </c>
      <c r="I654" s="158">
        <f>'Input 2 - Inventory'!L604</f>
        <v>0</v>
      </c>
      <c r="J654" s="159">
        <f>'Input 2 - Inventory'!AA604</f>
        <v>0</v>
      </c>
      <c r="K654" s="156" t="e">
        <f>VLOOKUP($E654,'Calc 1 - Scaling (Ins,Bank)'!$A:$W,8,FALSE)</f>
        <v>#N/A</v>
      </c>
      <c r="L654" s="160" t="str">
        <f>IFERROR(VLOOKUP($E654,'Calc 1 - Scaling (Ins,Bank)'!$A:$W,9+IF($K654="Revenue",1,IF(K654="Carrying Value",2,0)),FALSE),"N/A")</f>
        <v>N/A</v>
      </c>
      <c r="M654" s="161" t="str">
        <f t="shared" si="91"/>
        <v>N/A</v>
      </c>
      <c r="N654" s="162" t="str">
        <f t="shared" si="92"/>
        <v>N/A</v>
      </c>
      <c r="O654" s="156" t="e">
        <f>VLOOKUP($E654,'Calc 1 - Scaling (Ins,Bank)'!$A:$W,12,FALSE)</f>
        <v>#N/A</v>
      </c>
      <c r="P654" s="160" t="str">
        <f>IFERROR(VLOOKUP($E654,'Calc 1 - Scaling (Ins,Bank)'!$A:$W,13+IF(O654="Revenue",1,IF(O654="Carrying Value",2,0)),FALSE),"N/A")</f>
        <v>N/A</v>
      </c>
      <c r="Q654" s="161" t="str">
        <f t="shared" si="93"/>
        <v>N/A</v>
      </c>
      <c r="R654" s="162" t="str">
        <f t="shared" si="94"/>
        <v>N/A</v>
      </c>
      <c r="S654" s="156" t="e">
        <f>VLOOKUP($E654,'Calc 1 - Scaling (Ins,Bank)'!$A:$W,16,FALSE)</f>
        <v>#N/A</v>
      </c>
      <c r="T654" s="160" t="str">
        <f>IFERROR(VLOOKUP($E654,'Calc 1 - Scaling (Ins,Bank)'!$A:$W,17+IF(S654="Revenue",1,IF(S654="Carrying Value",2,0)),FALSE),"N/A")</f>
        <v>N/A</v>
      </c>
      <c r="U654" s="161" t="str">
        <f t="shared" si="95"/>
        <v>N/A</v>
      </c>
      <c r="V654" s="162" t="str">
        <f t="shared" si="96"/>
        <v>N/A</v>
      </c>
      <c r="W654" s="156" t="e">
        <f>VLOOKUP($E654,'Calc 1 - Scaling (Ins,Bank)'!$A:$W,20,FALSE)</f>
        <v>#N/A</v>
      </c>
      <c r="X654" s="160" t="str">
        <f>IFERROR(VLOOKUP($E654,'Calc 1 - Scaling (Ins,Bank)'!$A:$W,21+IF(W654="Revenue",1,IF(W654="Carrying Value",2,0)),FALSE),"N/A")</f>
        <v>N/A</v>
      </c>
      <c r="Y654" s="161" t="str">
        <f t="shared" si="97"/>
        <v>N/A</v>
      </c>
      <c r="Z654" s="162" t="str">
        <f t="shared" si="98"/>
        <v>N/A</v>
      </c>
      <c r="AP654" s="3"/>
    </row>
    <row r="655" spans="1:42" x14ac:dyDescent="0.2">
      <c r="A655" s="68">
        <f t="shared" si="90"/>
        <v>598</v>
      </c>
      <c r="B655" s="154">
        <f>'Input 2 - Inventory'!C605</f>
        <v>0</v>
      </c>
      <c r="C655" s="155">
        <f>'Input 2 - Inventory'!E605</f>
        <v>0</v>
      </c>
      <c r="D655" s="155" t="str">
        <f>IF(OR(LEFT(E655,5)= "Asset",LEFT(E655,5)="Other"),"N/A",'Input 1 - Schedule 1'!B607 &amp; " (Ins/Bank)")</f>
        <v xml:space="preserve"> (Ins/Bank)</v>
      </c>
      <c r="E655" s="156">
        <f>'Input 2 - Inventory'!F605</f>
        <v>0</v>
      </c>
      <c r="F655" s="157">
        <f>'Input 1 - Schedule 1'!AH607</f>
        <v>0</v>
      </c>
      <c r="G655" s="157">
        <f>'Input 2 - Inventory'!R605</f>
        <v>0</v>
      </c>
      <c r="H655" s="157">
        <f>'Input 2 - Inventory'!AG605</f>
        <v>0</v>
      </c>
      <c r="I655" s="158">
        <f>'Input 2 - Inventory'!L605</f>
        <v>0</v>
      </c>
      <c r="J655" s="159">
        <f>'Input 2 - Inventory'!AA605</f>
        <v>0</v>
      </c>
      <c r="K655" s="156" t="e">
        <f>VLOOKUP($E655,'Calc 1 - Scaling (Ins,Bank)'!$A:$W,8,FALSE)</f>
        <v>#N/A</v>
      </c>
      <c r="L655" s="160" t="str">
        <f>IFERROR(VLOOKUP($E655,'Calc 1 - Scaling (Ins,Bank)'!$A:$W,9+IF($K655="Revenue",1,IF(K655="Carrying Value",2,0)),FALSE),"N/A")</f>
        <v>N/A</v>
      </c>
      <c r="M655" s="161" t="str">
        <f t="shared" si="91"/>
        <v>N/A</v>
      </c>
      <c r="N655" s="162" t="str">
        <f t="shared" si="92"/>
        <v>N/A</v>
      </c>
      <c r="O655" s="156" t="e">
        <f>VLOOKUP($E655,'Calc 1 - Scaling (Ins,Bank)'!$A:$W,12,FALSE)</f>
        <v>#N/A</v>
      </c>
      <c r="P655" s="160" t="str">
        <f>IFERROR(VLOOKUP($E655,'Calc 1 - Scaling (Ins,Bank)'!$A:$W,13+IF(O655="Revenue",1,IF(O655="Carrying Value",2,0)),FALSE),"N/A")</f>
        <v>N/A</v>
      </c>
      <c r="Q655" s="161" t="str">
        <f t="shared" si="93"/>
        <v>N/A</v>
      </c>
      <c r="R655" s="162" t="str">
        <f t="shared" si="94"/>
        <v>N/A</v>
      </c>
      <c r="S655" s="156" t="e">
        <f>VLOOKUP($E655,'Calc 1 - Scaling (Ins,Bank)'!$A:$W,16,FALSE)</f>
        <v>#N/A</v>
      </c>
      <c r="T655" s="160" t="str">
        <f>IFERROR(VLOOKUP($E655,'Calc 1 - Scaling (Ins,Bank)'!$A:$W,17+IF(S655="Revenue",1,IF(S655="Carrying Value",2,0)),FALSE),"N/A")</f>
        <v>N/A</v>
      </c>
      <c r="U655" s="161" t="str">
        <f t="shared" si="95"/>
        <v>N/A</v>
      </c>
      <c r="V655" s="162" t="str">
        <f t="shared" si="96"/>
        <v>N/A</v>
      </c>
      <c r="W655" s="156" t="e">
        <f>VLOOKUP($E655,'Calc 1 - Scaling (Ins,Bank)'!$A:$W,20,FALSE)</f>
        <v>#N/A</v>
      </c>
      <c r="X655" s="160" t="str">
        <f>IFERROR(VLOOKUP($E655,'Calc 1 - Scaling (Ins,Bank)'!$A:$W,21+IF(W655="Revenue",1,IF(W655="Carrying Value",2,0)),FALSE),"N/A")</f>
        <v>N/A</v>
      </c>
      <c r="Y655" s="161" t="str">
        <f t="shared" si="97"/>
        <v>N/A</v>
      </c>
      <c r="Z655" s="162" t="str">
        <f t="shared" si="98"/>
        <v>N/A</v>
      </c>
      <c r="AP655" s="3"/>
    </row>
    <row r="656" spans="1:42" x14ac:dyDescent="0.2">
      <c r="A656" s="68">
        <f t="shared" si="90"/>
        <v>599</v>
      </c>
      <c r="B656" s="154">
        <f>'Input 2 - Inventory'!C606</f>
        <v>0</v>
      </c>
      <c r="C656" s="155">
        <f>'Input 2 - Inventory'!E606</f>
        <v>0</v>
      </c>
      <c r="D656" s="155" t="str">
        <f>IF(OR(LEFT(E656,5)= "Asset",LEFT(E656,5)="Other"),"N/A",'Input 1 - Schedule 1'!B608 &amp; " (Ins/Bank)")</f>
        <v xml:space="preserve"> (Ins/Bank)</v>
      </c>
      <c r="E656" s="156">
        <f>'Input 2 - Inventory'!F606</f>
        <v>0</v>
      </c>
      <c r="F656" s="157">
        <f>'Input 1 - Schedule 1'!AH608</f>
        <v>0</v>
      </c>
      <c r="G656" s="157">
        <f>'Input 2 - Inventory'!R606</f>
        <v>0</v>
      </c>
      <c r="H656" s="157">
        <f>'Input 2 - Inventory'!AG606</f>
        <v>0</v>
      </c>
      <c r="I656" s="158">
        <f>'Input 2 - Inventory'!L606</f>
        <v>0</v>
      </c>
      <c r="J656" s="159">
        <f>'Input 2 - Inventory'!AA606</f>
        <v>0</v>
      </c>
      <c r="K656" s="156" t="e">
        <f>VLOOKUP($E656,'Calc 1 - Scaling (Ins,Bank)'!$A:$W,8,FALSE)</f>
        <v>#N/A</v>
      </c>
      <c r="L656" s="160" t="str">
        <f>IFERROR(VLOOKUP($E656,'Calc 1 - Scaling (Ins,Bank)'!$A:$W,9+IF($K656="Revenue",1,IF(K656="Carrying Value",2,0)),FALSE),"N/A")</f>
        <v>N/A</v>
      </c>
      <c r="M656" s="161" t="str">
        <f t="shared" si="91"/>
        <v>N/A</v>
      </c>
      <c r="N656" s="162" t="str">
        <f t="shared" si="92"/>
        <v>N/A</v>
      </c>
      <c r="O656" s="156" t="e">
        <f>VLOOKUP($E656,'Calc 1 - Scaling (Ins,Bank)'!$A:$W,12,FALSE)</f>
        <v>#N/A</v>
      </c>
      <c r="P656" s="160" t="str">
        <f>IFERROR(VLOOKUP($E656,'Calc 1 - Scaling (Ins,Bank)'!$A:$W,13+IF(O656="Revenue",1,IF(O656="Carrying Value",2,0)),FALSE),"N/A")</f>
        <v>N/A</v>
      </c>
      <c r="Q656" s="161" t="str">
        <f t="shared" si="93"/>
        <v>N/A</v>
      </c>
      <c r="R656" s="162" t="str">
        <f t="shared" si="94"/>
        <v>N/A</v>
      </c>
      <c r="S656" s="156" t="e">
        <f>VLOOKUP($E656,'Calc 1 - Scaling (Ins,Bank)'!$A:$W,16,FALSE)</f>
        <v>#N/A</v>
      </c>
      <c r="T656" s="160" t="str">
        <f>IFERROR(VLOOKUP($E656,'Calc 1 - Scaling (Ins,Bank)'!$A:$W,17+IF(S656="Revenue",1,IF(S656="Carrying Value",2,0)),FALSE),"N/A")</f>
        <v>N/A</v>
      </c>
      <c r="U656" s="161" t="str">
        <f t="shared" si="95"/>
        <v>N/A</v>
      </c>
      <c r="V656" s="162" t="str">
        <f t="shared" si="96"/>
        <v>N/A</v>
      </c>
      <c r="W656" s="156" t="e">
        <f>VLOOKUP($E656,'Calc 1 - Scaling (Ins,Bank)'!$A:$W,20,FALSE)</f>
        <v>#N/A</v>
      </c>
      <c r="X656" s="160" t="str">
        <f>IFERROR(VLOOKUP($E656,'Calc 1 - Scaling (Ins,Bank)'!$A:$W,21+IF(W656="Revenue",1,IF(W656="Carrying Value",2,0)),FALSE),"N/A")</f>
        <v>N/A</v>
      </c>
      <c r="Y656" s="161" t="str">
        <f t="shared" si="97"/>
        <v>N/A</v>
      </c>
      <c r="Z656" s="162" t="str">
        <f t="shared" si="98"/>
        <v>N/A</v>
      </c>
      <c r="AP656" s="3"/>
    </row>
    <row r="657" spans="1:42" x14ac:dyDescent="0.2">
      <c r="A657" s="68">
        <f t="shared" si="90"/>
        <v>600</v>
      </c>
      <c r="B657" s="154">
        <f>'Input 2 - Inventory'!C607</f>
        <v>0</v>
      </c>
      <c r="C657" s="155">
        <f>'Input 2 - Inventory'!E607</f>
        <v>0</v>
      </c>
      <c r="D657" s="155" t="str">
        <f>IF(OR(LEFT(E657,5)= "Asset",LEFT(E657,5)="Other"),"N/A",'Input 1 - Schedule 1'!B609 &amp; " (Ins/Bank)")</f>
        <v xml:space="preserve"> (Ins/Bank)</v>
      </c>
      <c r="E657" s="156">
        <f>'Input 2 - Inventory'!F607</f>
        <v>0</v>
      </c>
      <c r="F657" s="157">
        <f>'Input 1 - Schedule 1'!AH609</f>
        <v>0</v>
      </c>
      <c r="G657" s="157">
        <f>'Input 2 - Inventory'!R607</f>
        <v>0</v>
      </c>
      <c r="H657" s="157">
        <f>'Input 2 - Inventory'!AG607</f>
        <v>0</v>
      </c>
      <c r="I657" s="158">
        <f>'Input 2 - Inventory'!L607</f>
        <v>0</v>
      </c>
      <c r="J657" s="159">
        <f>'Input 2 - Inventory'!AA607</f>
        <v>0</v>
      </c>
      <c r="K657" s="156" t="e">
        <f>VLOOKUP($E657,'Calc 1 - Scaling (Ins,Bank)'!$A:$W,8,FALSE)</f>
        <v>#N/A</v>
      </c>
      <c r="L657" s="160" t="str">
        <f>IFERROR(VLOOKUP($E657,'Calc 1 - Scaling (Ins,Bank)'!$A:$W,9+IF($K657="Revenue",1,IF(K657="Carrying Value",2,0)),FALSE),"N/A")</f>
        <v>N/A</v>
      </c>
      <c r="M657" s="161" t="str">
        <f t="shared" si="91"/>
        <v>N/A</v>
      </c>
      <c r="N657" s="162" t="str">
        <f t="shared" si="92"/>
        <v>N/A</v>
      </c>
      <c r="O657" s="156" t="e">
        <f>VLOOKUP($E657,'Calc 1 - Scaling (Ins,Bank)'!$A:$W,12,FALSE)</f>
        <v>#N/A</v>
      </c>
      <c r="P657" s="160" t="str">
        <f>IFERROR(VLOOKUP($E657,'Calc 1 - Scaling (Ins,Bank)'!$A:$W,13+IF(O657="Revenue",1,IF(O657="Carrying Value",2,0)),FALSE),"N/A")</f>
        <v>N/A</v>
      </c>
      <c r="Q657" s="161" t="str">
        <f t="shared" si="93"/>
        <v>N/A</v>
      </c>
      <c r="R657" s="162" t="str">
        <f t="shared" si="94"/>
        <v>N/A</v>
      </c>
      <c r="S657" s="156" t="e">
        <f>VLOOKUP($E657,'Calc 1 - Scaling (Ins,Bank)'!$A:$W,16,FALSE)</f>
        <v>#N/A</v>
      </c>
      <c r="T657" s="160" t="str">
        <f>IFERROR(VLOOKUP($E657,'Calc 1 - Scaling (Ins,Bank)'!$A:$W,17+IF(S657="Revenue",1,IF(S657="Carrying Value",2,0)),FALSE),"N/A")</f>
        <v>N/A</v>
      </c>
      <c r="U657" s="161" t="str">
        <f t="shared" si="95"/>
        <v>N/A</v>
      </c>
      <c r="V657" s="162" t="str">
        <f t="shared" si="96"/>
        <v>N/A</v>
      </c>
      <c r="W657" s="156" t="e">
        <f>VLOOKUP($E657,'Calc 1 - Scaling (Ins,Bank)'!$A:$W,20,FALSE)</f>
        <v>#N/A</v>
      </c>
      <c r="X657" s="160" t="str">
        <f>IFERROR(VLOOKUP($E657,'Calc 1 - Scaling (Ins,Bank)'!$A:$W,21+IF(W657="Revenue",1,IF(W657="Carrying Value",2,0)),FALSE),"N/A")</f>
        <v>N/A</v>
      </c>
      <c r="Y657" s="161" t="str">
        <f t="shared" si="97"/>
        <v>N/A</v>
      </c>
      <c r="Z657" s="162" t="str">
        <f t="shared" si="98"/>
        <v>N/A</v>
      </c>
      <c r="AP657" s="3"/>
    </row>
    <row r="658" spans="1:42" x14ac:dyDescent="0.2">
      <c r="A658" s="68">
        <f t="shared" si="90"/>
        <v>601</v>
      </c>
      <c r="B658" s="154">
        <f>'Input 2 - Inventory'!C608</f>
        <v>0</v>
      </c>
      <c r="C658" s="155">
        <f>'Input 2 - Inventory'!E608</f>
        <v>0</v>
      </c>
      <c r="D658" s="155" t="str">
        <f>IF(OR(LEFT(E658,5)= "Asset",LEFT(E658,5)="Other"),"N/A",'Input 1 - Schedule 1'!B610 &amp; " (Ins/Bank)")</f>
        <v xml:space="preserve"> (Ins/Bank)</v>
      </c>
      <c r="E658" s="156">
        <f>'Input 2 - Inventory'!F608</f>
        <v>0</v>
      </c>
      <c r="F658" s="157">
        <f>'Input 1 - Schedule 1'!AH610</f>
        <v>0</v>
      </c>
      <c r="G658" s="157">
        <f>'Input 2 - Inventory'!R608</f>
        <v>0</v>
      </c>
      <c r="H658" s="157">
        <f>'Input 2 - Inventory'!AG608</f>
        <v>0</v>
      </c>
      <c r="I658" s="158">
        <f>'Input 2 - Inventory'!L608</f>
        <v>0</v>
      </c>
      <c r="J658" s="159">
        <f>'Input 2 - Inventory'!AA608</f>
        <v>0</v>
      </c>
      <c r="K658" s="156" t="e">
        <f>VLOOKUP($E658,'Calc 1 - Scaling (Ins,Bank)'!$A:$W,8,FALSE)</f>
        <v>#N/A</v>
      </c>
      <c r="L658" s="160" t="str">
        <f>IFERROR(VLOOKUP($E658,'Calc 1 - Scaling (Ins,Bank)'!$A:$W,9+IF($K658="Revenue",1,IF(K658="Carrying Value",2,0)),FALSE),"N/A")</f>
        <v>N/A</v>
      </c>
      <c r="M658" s="161" t="str">
        <f t="shared" si="91"/>
        <v>N/A</v>
      </c>
      <c r="N658" s="162" t="str">
        <f t="shared" si="92"/>
        <v>N/A</v>
      </c>
      <c r="O658" s="156" t="e">
        <f>VLOOKUP($E658,'Calc 1 - Scaling (Ins,Bank)'!$A:$W,12,FALSE)</f>
        <v>#N/A</v>
      </c>
      <c r="P658" s="160" t="str">
        <f>IFERROR(VLOOKUP($E658,'Calc 1 - Scaling (Ins,Bank)'!$A:$W,13+IF(O658="Revenue",1,IF(O658="Carrying Value",2,0)),FALSE),"N/A")</f>
        <v>N/A</v>
      </c>
      <c r="Q658" s="161" t="str">
        <f t="shared" si="93"/>
        <v>N/A</v>
      </c>
      <c r="R658" s="162" t="str">
        <f t="shared" si="94"/>
        <v>N/A</v>
      </c>
      <c r="S658" s="156" t="e">
        <f>VLOOKUP($E658,'Calc 1 - Scaling (Ins,Bank)'!$A:$W,16,FALSE)</f>
        <v>#N/A</v>
      </c>
      <c r="T658" s="160" t="str">
        <f>IFERROR(VLOOKUP($E658,'Calc 1 - Scaling (Ins,Bank)'!$A:$W,17+IF(S658="Revenue",1,IF(S658="Carrying Value",2,0)),FALSE),"N/A")</f>
        <v>N/A</v>
      </c>
      <c r="U658" s="161" t="str">
        <f t="shared" si="95"/>
        <v>N/A</v>
      </c>
      <c r="V658" s="162" t="str">
        <f t="shared" si="96"/>
        <v>N/A</v>
      </c>
      <c r="W658" s="156" t="e">
        <f>VLOOKUP($E658,'Calc 1 - Scaling (Ins,Bank)'!$A:$W,20,FALSE)</f>
        <v>#N/A</v>
      </c>
      <c r="X658" s="160" t="str">
        <f>IFERROR(VLOOKUP($E658,'Calc 1 - Scaling (Ins,Bank)'!$A:$W,21+IF(W658="Revenue",1,IF(W658="Carrying Value",2,0)),FALSE),"N/A")</f>
        <v>N/A</v>
      </c>
      <c r="Y658" s="161" t="str">
        <f t="shared" si="97"/>
        <v>N/A</v>
      </c>
      <c r="Z658" s="162" t="str">
        <f t="shared" si="98"/>
        <v>N/A</v>
      </c>
      <c r="AP658" s="3"/>
    </row>
    <row r="659" spans="1:42" x14ac:dyDescent="0.2">
      <c r="A659" s="68">
        <f t="shared" si="90"/>
        <v>602</v>
      </c>
      <c r="B659" s="154">
        <f>'Input 2 - Inventory'!C609</f>
        <v>0</v>
      </c>
      <c r="C659" s="155">
        <f>'Input 2 - Inventory'!E609</f>
        <v>0</v>
      </c>
      <c r="D659" s="155" t="str">
        <f>IF(OR(LEFT(E659,5)= "Asset",LEFT(E659,5)="Other"),"N/A",'Input 1 - Schedule 1'!B611 &amp; " (Ins/Bank)")</f>
        <v xml:space="preserve"> (Ins/Bank)</v>
      </c>
      <c r="E659" s="156">
        <f>'Input 2 - Inventory'!F609</f>
        <v>0</v>
      </c>
      <c r="F659" s="157">
        <f>'Input 1 - Schedule 1'!AH611</f>
        <v>0</v>
      </c>
      <c r="G659" s="157">
        <f>'Input 2 - Inventory'!R609</f>
        <v>0</v>
      </c>
      <c r="H659" s="157">
        <f>'Input 2 - Inventory'!AG609</f>
        <v>0</v>
      </c>
      <c r="I659" s="158">
        <f>'Input 2 - Inventory'!L609</f>
        <v>0</v>
      </c>
      <c r="J659" s="159">
        <f>'Input 2 - Inventory'!AA609</f>
        <v>0</v>
      </c>
      <c r="K659" s="156" t="e">
        <f>VLOOKUP($E659,'Calc 1 - Scaling (Ins,Bank)'!$A:$W,8,FALSE)</f>
        <v>#N/A</v>
      </c>
      <c r="L659" s="160" t="str">
        <f>IFERROR(VLOOKUP($E659,'Calc 1 - Scaling (Ins,Bank)'!$A:$W,9+IF($K659="Revenue",1,IF(K659="Carrying Value",2,0)),FALSE),"N/A")</f>
        <v>N/A</v>
      </c>
      <c r="M659" s="161" t="str">
        <f t="shared" si="91"/>
        <v>N/A</v>
      </c>
      <c r="N659" s="162" t="str">
        <f t="shared" si="92"/>
        <v>N/A</v>
      </c>
      <c r="O659" s="156" t="e">
        <f>VLOOKUP($E659,'Calc 1 - Scaling (Ins,Bank)'!$A:$W,12,FALSE)</f>
        <v>#N/A</v>
      </c>
      <c r="P659" s="160" t="str">
        <f>IFERROR(VLOOKUP($E659,'Calc 1 - Scaling (Ins,Bank)'!$A:$W,13+IF(O659="Revenue",1,IF(O659="Carrying Value",2,0)),FALSE),"N/A")</f>
        <v>N/A</v>
      </c>
      <c r="Q659" s="161" t="str">
        <f t="shared" si="93"/>
        <v>N/A</v>
      </c>
      <c r="R659" s="162" t="str">
        <f t="shared" si="94"/>
        <v>N/A</v>
      </c>
      <c r="S659" s="156" t="e">
        <f>VLOOKUP($E659,'Calc 1 - Scaling (Ins,Bank)'!$A:$W,16,FALSE)</f>
        <v>#N/A</v>
      </c>
      <c r="T659" s="160" t="str">
        <f>IFERROR(VLOOKUP($E659,'Calc 1 - Scaling (Ins,Bank)'!$A:$W,17+IF(S659="Revenue",1,IF(S659="Carrying Value",2,0)),FALSE),"N/A")</f>
        <v>N/A</v>
      </c>
      <c r="U659" s="161" t="str">
        <f t="shared" si="95"/>
        <v>N/A</v>
      </c>
      <c r="V659" s="162" t="str">
        <f t="shared" si="96"/>
        <v>N/A</v>
      </c>
      <c r="W659" s="156" t="e">
        <f>VLOOKUP($E659,'Calc 1 - Scaling (Ins,Bank)'!$A:$W,20,FALSE)</f>
        <v>#N/A</v>
      </c>
      <c r="X659" s="160" t="str">
        <f>IFERROR(VLOOKUP($E659,'Calc 1 - Scaling (Ins,Bank)'!$A:$W,21+IF(W659="Revenue",1,IF(W659="Carrying Value",2,0)),FALSE),"N/A")</f>
        <v>N/A</v>
      </c>
      <c r="Y659" s="161" t="str">
        <f t="shared" si="97"/>
        <v>N/A</v>
      </c>
      <c r="Z659" s="162" t="str">
        <f t="shared" si="98"/>
        <v>N/A</v>
      </c>
      <c r="AP659" s="3"/>
    </row>
    <row r="660" spans="1:42" x14ac:dyDescent="0.2">
      <c r="A660" s="68">
        <f t="shared" si="90"/>
        <v>603</v>
      </c>
      <c r="B660" s="154">
        <f>'Input 2 - Inventory'!C610</f>
        <v>0</v>
      </c>
      <c r="C660" s="155">
        <f>'Input 2 - Inventory'!E610</f>
        <v>0</v>
      </c>
      <c r="D660" s="155" t="str">
        <f>IF(OR(LEFT(E660,5)= "Asset",LEFT(E660,5)="Other"),"N/A",'Input 1 - Schedule 1'!B612 &amp; " (Ins/Bank)")</f>
        <v xml:space="preserve"> (Ins/Bank)</v>
      </c>
      <c r="E660" s="156">
        <f>'Input 2 - Inventory'!F610</f>
        <v>0</v>
      </c>
      <c r="F660" s="157">
        <f>'Input 1 - Schedule 1'!AH612</f>
        <v>0</v>
      </c>
      <c r="G660" s="157">
        <f>'Input 2 - Inventory'!R610</f>
        <v>0</v>
      </c>
      <c r="H660" s="157">
        <f>'Input 2 - Inventory'!AG610</f>
        <v>0</v>
      </c>
      <c r="I660" s="158">
        <f>'Input 2 - Inventory'!L610</f>
        <v>0</v>
      </c>
      <c r="J660" s="159">
        <f>'Input 2 - Inventory'!AA610</f>
        <v>0</v>
      </c>
      <c r="K660" s="156" t="e">
        <f>VLOOKUP($E660,'Calc 1 - Scaling (Ins,Bank)'!$A:$W,8,FALSE)</f>
        <v>#N/A</v>
      </c>
      <c r="L660" s="160" t="str">
        <f>IFERROR(VLOOKUP($E660,'Calc 1 - Scaling (Ins,Bank)'!$A:$W,9+IF($K660="Revenue",1,IF(K660="Carrying Value",2,0)),FALSE),"N/A")</f>
        <v>N/A</v>
      </c>
      <c r="M660" s="161" t="str">
        <f t="shared" si="91"/>
        <v>N/A</v>
      </c>
      <c r="N660" s="162" t="str">
        <f t="shared" si="92"/>
        <v>N/A</v>
      </c>
      <c r="O660" s="156" t="e">
        <f>VLOOKUP($E660,'Calc 1 - Scaling (Ins,Bank)'!$A:$W,12,FALSE)</f>
        <v>#N/A</v>
      </c>
      <c r="P660" s="160" t="str">
        <f>IFERROR(VLOOKUP($E660,'Calc 1 - Scaling (Ins,Bank)'!$A:$W,13+IF(O660="Revenue",1,IF(O660="Carrying Value",2,0)),FALSE),"N/A")</f>
        <v>N/A</v>
      </c>
      <c r="Q660" s="161" t="str">
        <f t="shared" si="93"/>
        <v>N/A</v>
      </c>
      <c r="R660" s="162" t="str">
        <f t="shared" si="94"/>
        <v>N/A</v>
      </c>
      <c r="S660" s="156" t="e">
        <f>VLOOKUP($E660,'Calc 1 - Scaling (Ins,Bank)'!$A:$W,16,FALSE)</f>
        <v>#N/A</v>
      </c>
      <c r="T660" s="160" t="str">
        <f>IFERROR(VLOOKUP($E660,'Calc 1 - Scaling (Ins,Bank)'!$A:$W,17+IF(S660="Revenue",1,IF(S660="Carrying Value",2,0)),FALSE),"N/A")</f>
        <v>N/A</v>
      </c>
      <c r="U660" s="161" t="str">
        <f t="shared" si="95"/>
        <v>N/A</v>
      </c>
      <c r="V660" s="162" t="str">
        <f t="shared" si="96"/>
        <v>N/A</v>
      </c>
      <c r="W660" s="156" t="e">
        <f>VLOOKUP($E660,'Calc 1 - Scaling (Ins,Bank)'!$A:$W,20,FALSE)</f>
        <v>#N/A</v>
      </c>
      <c r="X660" s="160" t="str">
        <f>IFERROR(VLOOKUP($E660,'Calc 1 - Scaling (Ins,Bank)'!$A:$W,21+IF(W660="Revenue",1,IF(W660="Carrying Value",2,0)),FALSE),"N/A")</f>
        <v>N/A</v>
      </c>
      <c r="Y660" s="161" t="str">
        <f t="shared" si="97"/>
        <v>N/A</v>
      </c>
      <c r="Z660" s="162" t="str">
        <f t="shared" si="98"/>
        <v>N/A</v>
      </c>
      <c r="AP660" s="3"/>
    </row>
    <row r="661" spans="1:42" x14ac:dyDescent="0.2">
      <c r="A661" s="68">
        <f t="shared" si="90"/>
        <v>604</v>
      </c>
      <c r="B661" s="154">
        <f>'Input 2 - Inventory'!C611</f>
        <v>0</v>
      </c>
      <c r="C661" s="155">
        <f>'Input 2 - Inventory'!E611</f>
        <v>0</v>
      </c>
      <c r="D661" s="155" t="str">
        <f>IF(OR(LEFT(E661,5)= "Asset",LEFT(E661,5)="Other"),"N/A",'Input 1 - Schedule 1'!B613 &amp; " (Ins/Bank)")</f>
        <v xml:space="preserve"> (Ins/Bank)</v>
      </c>
      <c r="E661" s="156">
        <f>'Input 2 - Inventory'!F611</f>
        <v>0</v>
      </c>
      <c r="F661" s="157">
        <f>'Input 1 - Schedule 1'!AH613</f>
        <v>0</v>
      </c>
      <c r="G661" s="157">
        <f>'Input 2 - Inventory'!R611</f>
        <v>0</v>
      </c>
      <c r="H661" s="157">
        <f>'Input 2 - Inventory'!AG611</f>
        <v>0</v>
      </c>
      <c r="I661" s="158">
        <f>'Input 2 - Inventory'!L611</f>
        <v>0</v>
      </c>
      <c r="J661" s="159">
        <f>'Input 2 - Inventory'!AA611</f>
        <v>0</v>
      </c>
      <c r="K661" s="156" t="e">
        <f>VLOOKUP($E661,'Calc 1 - Scaling (Ins,Bank)'!$A:$W,8,FALSE)</f>
        <v>#N/A</v>
      </c>
      <c r="L661" s="160" t="str">
        <f>IFERROR(VLOOKUP($E661,'Calc 1 - Scaling (Ins,Bank)'!$A:$W,9+IF($K661="Revenue",1,IF(K661="Carrying Value",2,0)),FALSE),"N/A")</f>
        <v>N/A</v>
      </c>
      <c r="M661" s="161" t="str">
        <f t="shared" si="91"/>
        <v>N/A</v>
      </c>
      <c r="N661" s="162" t="str">
        <f t="shared" si="92"/>
        <v>N/A</v>
      </c>
      <c r="O661" s="156" t="e">
        <f>VLOOKUP($E661,'Calc 1 - Scaling (Ins,Bank)'!$A:$W,12,FALSE)</f>
        <v>#N/A</v>
      </c>
      <c r="P661" s="160" t="str">
        <f>IFERROR(VLOOKUP($E661,'Calc 1 - Scaling (Ins,Bank)'!$A:$W,13+IF(O661="Revenue",1,IF(O661="Carrying Value",2,0)),FALSE),"N/A")</f>
        <v>N/A</v>
      </c>
      <c r="Q661" s="161" t="str">
        <f t="shared" si="93"/>
        <v>N/A</v>
      </c>
      <c r="R661" s="162" t="str">
        <f t="shared" si="94"/>
        <v>N/A</v>
      </c>
      <c r="S661" s="156" t="e">
        <f>VLOOKUP($E661,'Calc 1 - Scaling (Ins,Bank)'!$A:$W,16,FALSE)</f>
        <v>#N/A</v>
      </c>
      <c r="T661" s="160" t="str">
        <f>IFERROR(VLOOKUP($E661,'Calc 1 - Scaling (Ins,Bank)'!$A:$W,17+IF(S661="Revenue",1,IF(S661="Carrying Value",2,0)),FALSE),"N/A")</f>
        <v>N/A</v>
      </c>
      <c r="U661" s="161" t="str">
        <f t="shared" si="95"/>
        <v>N/A</v>
      </c>
      <c r="V661" s="162" t="str">
        <f t="shared" si="96"/>
        <v>N/A</v>
      </c>
      <c r="W661" s="156" t="e">
        <f>VLOOKUP($E661,'Calc 1 - Scaling (Ins,Bank)'!$A:$W,20,FALSE)</f>
        <v>#N/A</v>
      </c>
      <c r="X661" s="160" t="str">
        <f>IFERROR(VLOOKUP($E661,'Calc 1 - Scaling (Ins,Bank)'!$A:$W,21+IF(W661="Revenue",1,IF(W661="Carrying Value",2,0)),FALSE),"N/A")</f>
        <v>N/A</v>
      </c>
      <c r="Y661" s="161" t="str">
        <f t="shared" si="97"/>
        <v>N/A</v>
      </c>
      <c r="Z661" s="162" t="str">
        <f t="shared" si="98"/>
        <v>N/A</v>
      </c>
      <c r="AP661" s="3"/>
    </row>
    <row r="662" spans="1:42" x14ac:dyDescent="0.2">
      <c r="A662" s="68">
        <f t="shared" si="90"/>
        <v>605</v>
      </c>
      <c r="B662" s="154">
        <f>'Input 2 - Inventory'!C612</f>
        <v>0</v>
      </c>
      <c r="C662" s="155">
        <f>'Input 2 - Inventory'!E612</f>
        <v>0</v>
      </c>
      <c r="D662" s="155" t="str">
        <f>IF(OR(LEFT(E662,5)= "Asset",LEFT(E662,5)="Other"),"N/A",'Input 1 - Schedule 1'!B614 &amp; " (Ins/Bank)")</f>
        <v xml:space="preserve"> (Ins/Bank)</v>
      </c>
      <c r="E662" s="156">
        <f>'Input 2 - Inventory'!F612</f>
        <v>0</v>
      </c>
      <c r="F662" s="157">
        <f>'Input 1 - Schedule 1'!AH614</f>
        <v>0</v>
      </c>
      <c r="G662" s="157">
        <f>'Input 2 - Inventory'!R612</f>
        <v>0</v>
      </c>
      <c r="H662" s="157">
        <f>'Input 2 - Inventory'!AG612</f>
        <v>0</v>
      </c>
      <c r="I662" s="158">
        <f>'Input 2 - Inventory'!L612</f>
        <v>0</v>
      </c>
      <c r="J662" s="159">
        <f>'Input 2 - Inventory'!AA612</f>
        <v>0</v>
      </c>
      <c r="K662" s="156" t="e">
        <f>VLOOKUP($E662,'Calc 1 - Scaling (Ins,Bank)'!$A:$W,8,FALSE)</f>
        <v>#N/A</v>
      </c>
      <c r="L662" s="160" t="str">
        <f>IFERROR(VLOOKUP($E662,'Calc 1 - Scaling (Ins,Bank)'!$A:$W,9+IF($K662="Revenue",1,IF(K662="Carrying Value",2,0)),FALSE),"N/A")</f>
        <v>N/A</v>
      </c>
      <c r="M662" s="161" t="str">
        <f t="shared" si="91"/>
        <v>N/A</v>
      </c>
      <c r="N662" s="162" t="str">
        <f t="shared" si="92"/>
        <v>N/A</v>
      </c>
      <c r="O662" s="156" t="e">
        <f>VLOOKUP($E662,'Calc 1 - Scaling (Ins,Bank)'!$A:$W,12,FALSE)</f>
        <v>#N/A</v>
      </c>
      <c r="P662" s="160" t="str">
        <f>IFERROR(VLOOKUP($E662,'Calc 1 - Scaling (Ins,Bank)'!$A:$W,13+IF(O662="Revenue",1,IF(O662="Carrying Value",2,0)),FALSE),"N/A")</f>
        <v>N/A</v>
      </c>
      <c r="Q662" s="161" t="str">
        <f t="shared" si="93"/>
        <v>N/A</v>
      </c>
      <c r="R662" s="162" t="str">
        <f t="shared" si="94"/>
        <v>N/A</v>
      </c>
      <c r="S662" s="156" t="e">
        <f>VLOOKUP($E662,'Calc 1 - Scaling (Ins,Bank)'!$A:$W,16,FALSE)</f>
        <v>#N/A</v>
      </c>
      <c r="T662" s="160" t="str">
        <f>IFERROR(VLOOKUP($E662,'Calc 1 - Scaling (Ins,Bank)'!$A:$W,17+IF(S662="Revenue",1,IF(S662="Carrying Value",2,0)),FALSE),"N/A")</f>
        <v>N/A</v>
      </c>
      <c r="U662" s="161" t="str">
        <f t="shared" si="95"/>
        <v>N/A</v>
      </c>
      <c r="V662" s="162" t="str">
        <f t="shared" si="96"/>
        <v>N/A</v>
      </c>
      <c r="W662" s="156" t="e">
        <f>VLOOKUP($E662,'Calc 1 - Scaling (Ins,Bank)'!$A:$W,20,FALSE)</f>
        <v>#N/A</v>
      </c>
      <c r="X662" s="160" t="str">
        <f>IFERROR(VLOOKUP($E662,'Calc 1 - Scaling (Ins,Bank)'!$A:$W,21+IF(W662="Revenue",1,IF(W662="Carrying Value",2,0)),FALSE),"N/A")</f>
        <v>N/A</v>
      </c>
      <c r="Y662" s="161" t="str">
        <f t="shared" si="97"/>
        <v>N/A</v>
      </c>
      <c r="Z662" s="162" t="str">
        <f t="shared" si="98"/>
        <v>N/A</v>
      </c>
      <c r="AP662" s="3"/>
    </row>
    <row r="663" spans="1:42" x14ac:dyDescent="0.2">
      <c r="A663" s="68">
        <f t="shared" si="90"/>
        <v>606</v>
      </c>
      <c r="B663" s="154">
        <f>'Input 2 - Inventory'!C613</f>
        <v>0</v>
      </c>
      <c r="C663" s="155">
        <f>'Input 2 - Inventory'!E613</f>
        <v>0</v>
      </c>
      <c r="D663" s="155" t="str">
        <f>IF(OR(LEFT(E663,5)= "Asset",LEFT(E663,5)="Other"),"N/A",'Input 1 - Schedule 1'!B615 &amp; " (Ins/Bank)")</f>
        <v xml:space="preserve"> (Ins/Bank)</v>
      </c>
      <c r="E663" s="156">
        <f>'Input 2 - Inventory'!F613</f>
        <v>0</v>
      </c>
      <c r="F663" s="157">
        <f>'Input 1 - Schedule 1'!AH615</f>
        <v>0</v>
      </c>
      <c r="G663" s="157">
        <f>'Input 2 - Inventory'!R613</f>
        <v>0</v>
      </c>
      <c r="H663" s="157">
        <f>'Input 2 - Inventory'!AG613</f>
        <v>0</v>
      </c>
      <c r="I663" s="158">
        <f>'Input 2 - Inventory'!L613</f>
        <v>0</v>
      </c>
      <c r="J663" s="159">
        <f>'Input 2 - Inventory'!AA613</f>
        <v>0</v>
      </c>
      <c r="K663" s="156" t="e">
        <f>VLOOKUP($E663,'Calc 1 - Scaling (Ins,Bank)'!$A:$W,8,FALSE)</f>
        <v>#N/A</v>
      </c>
      <c r="L663" s="160" t="str">
        <f>IFERROR(VLOOKUP($E663,'Calc 1 - Scaling (Ins,Bank)'!$A:$W,9+IF($K663="Revenue",1,IF(K663="Carrying Value",2,0)),FALSE),"N/A")</f>
        <v>N/A</v>
      </c>
      <c r="M663" s="161" t="str">
        <f t="shared" si="91"/>
        <v>N/A</v>
      </c>
      <c r="N663" s="162" t="str">
        <f t="shared" si="92"/>
        <v>N/A</v>
      </c>
      <c r="O663" s="156" t="e">
        <f>VLOOKUP($E663,'Calc 1 - Scaling (Ins,Bank)'!$A:$W,12,FALSE)</f>
        <v>#N/A</v>
      </c>
      <c r="P663" s="160" t="str">
        <f>IFERROR(VLOOKUP($E663,'Calc 1 - Scaling (Ins,Bank)'!$A:$W,13+IF(O663="Revenue",1,IF(O663="Carrying Value",2,0)),FALSE),"N/A")</f>
        <v>N/A</v>
      </c>
      <c r="Q663" s="161" t="str">
        <f t="shared" si="93"/>
        <v>N/A</v>
      </c>
      <c r="R663" s="162" t="str">
        <f t="shared" si="94"/>
        <v>N/A</v>
      </c>
      <c r="S663" s="156" t="e">
        <f>VLOOKUP($E663,'Calc 1 - Scaling (Ins,Bank)'!$A:$W,16,FALSE)</f>
        <v>#N/A</v>
      </c>
      <c r="T663" s="160" t="str">
        <f>IFERROR(VLOOKUP($E663,'Calc 1 - Scaling (Ins,Bank)'!$A:$W,17+IF(S663="Revenue",1,IF(S663="Carrying Value",2,0)),FALSE),"N/A")</f>
        <v>N/A</v>
      </c>
      <c r="U663" s="161" t="str">
        <f t="shared" si="95"/>
        <v>N/A</v>
      </c>
      <c r="V663" s="162" t="str">
        <f t="shared" si="96"/>
        <v>N/A</v>
      </c>
      <c r="W663" s="156" t="e">
        <f>VLOOKUP($E663,'Calc 1 - Scaling (Ins,Bank)'!$A:$W,20,FALSE)</f>
        <v>#N/A</v>
      </c>
      <c r="X663" s="160" t="str">
        <f>IFERROR(VLOOKUP($E663,'Calc 1 - Scaling (Ins,Bank)'!$A:$W,21+IF(W663="Revenue",1,IF(W663="Carrying Value",2,0)),FALSE),"N/A")</f>
        <v>N/A</v>
      </c>
      <c r="Y663" s="161" t="str">
        <f t="shared" si="97"/>
        <v>N/A</v>
      </c>
      <c r="Z663" s="162" t="str">
        <f t="shared" si="98"/>
        <v>N/A</v>
      </c>
      <c r="AP663" s="3"/>
    </row>
    <row r="664" spans="1:42" x14ac:dyDescent="0.2">
      <c r="A664" s="68">
        <f t="shared" si="90"/>
        <v>607</v>
      </c>
      <c r="B664" s="154">
        <f>'Input 2 - Inventory'!C614</f>
        <v>0</v>
      </c>
      <c r="C664" s="155">
        <f>'Input 2 - Inventory'!E614</f>
        <v>0</v>
      </c>
      <c r="D664" s="155" t="str">
        <f>IF(OR(LEFT(E664,5)= "Asset",LEFT(E664,5)="Other"),"N/A",'Input 1 - Schedule 1'!B616 &amp; " (Ins/Bank)")</f>
        <v xml:space="preserve"> (Ins/Bank)</v>
      </c>
      <c r="E664" s="156">
        <f>'Input 2 - Inventory'!F614</f>
        <v>0</v>
      </c>
      <c r="F664" s="157">
        <f>'Input 1 - Schedule 1'!AH616</f>
        <v>0</v>
      </c>
      <c r="G664" s="157">
        <f>'Input 2 - Inventory'!R614</f>
        <v>0</v>
      </c>
      <c r="H664" s="157">
        <f>'Input 2 - Inventory'!AG614</f>
        <v>0</v>
      </c>
      <c r="I664" s="158">
        <f>'Input 2 - Inventory'!L614</f>
        <v>0</v>
      </c>
      <c r="J664" s="159">
        <f>'Input 2 - Inventory'!AA614</f>
        <v>0</v>
      </c>
      <c r="K664" s="156" t="e">
        <f>VLOOKUP($E664,'Calc 1 - Scaling (Ins,Bank)'!$A:$W,8,FALSE)</f>
        <v>#N/A</v>
      </c>
      <c r="L664" s="160" t="str">
        <f>IFERROR(VLOOKUP($E664,'Calc 1 - Scaling (Ins,Bank)'!$A:$W,9+IF($K664="Revenue",1,IF(K664="Carrying Value",2,0)),FALSE),"N/A")</f>
        <v>N/A</v>
      </c>
      <c r="M664" s="161" t="str">
        <f t="shared" si="91"/>
        <v>N/A</v>
      </c>
      <c r="N664" s="162" t="str">
        <f t="shared" si="92"/>
        <v>N/A</v>
      </c>
      <c r="O664" s="156" t="e">
        <f>VLOOKUP($E664,'Calc 1 - Scaling (Ins,Bank)'!$A:$W,12,FALSE)</f>
        <v>#N/A</v>
      </c>
      <c r="P664" s="160" t="str">
        <f>IFERROR(VLOOKUP($E664,'Calc 1 - Scaling (Ins,Bank)'!$A:$W,13+IF(O664="Revenue",1,IF(O664="Carrying Value",2,0)),FALSE),"N/A")</f>
        <v>N/A</v>
      </c>
      <c r="Q664" s="161" t="str">
        <f t="shared" si="93"/>
        <v>N/A</v>
      </c>
      <c r="R664" s="162" t="str">
        <f t="shared" si="94"/>
        <v>N/A</v>
      </c>
      <c r="S664" s="156" t="e">
        <f>VLOOKUP($E664,'Calc 1 - Scaling (Ins,Bank)'!$A:$W,16,FALSE)</f>
        <v>#N/A</v>
      </c>
      <c r="T664" s="160" t="str">
        <f>IFERROR(VLOOKUP($E664,'Calc 1 - Scaling (Ins,Bank)'!$A:$W,17+IF(S664="Revenue",1,IF(S664="Carrying Value",2,0)),FALSE),"N/A")</f>
        <v>N/A</v>
      </c>
      <c r="U664" s="161" t="str">
        <f t="shared" si="95"/>
        <v>N/A</v>
      </c>
      <c r="V664" s="162" t="str">
        <f t="shared" si="96"/>
        <v>N/A</v>
      </c>
      <c r="W664" s="156" t="e">
        <f>VLOOKUP($E664,'Calc 1 - Scaling (Ins,Bank)'!$A:$W,20,FALSE)</f>
        <v>#N/A</v>
      </c>
      <c r="X664" s="160" t="str">
        <f>IFERROR(VLOOKUP($E664,'Calc 1 - Scaling (Ins,Bank)'!$A:$W,21+IF(W664="Revenue",1,IF(W664="Carrying Value",2,0)),FALSE),"N/A")</f>
        <v>N/A</v>
      </c>
      <c r="Y664" s="161" t="str">
        <f t="shared" si="97"/>
        <v>N/A</v>
      </c>
      <c r="Z664" s="162" t="str">
        <f t="shared" si="98"/>
        <v>N/A</v>
      </c>
      <c r="AP664" s="3"/>
    </row>
    <row r="665" spans="1:42" x14ac:dyDescent="0.2">
      <c r="A665" s="68">
        <f t="shared" si="90"/>
        <v>608</v>
      </c>
      <c r="B665" s="154">
        <f>'Input 2 - Inventory'!C615</f>
        <v>0</v>
      </c>
      <c r="C665" s="155">
        <f>'Input 2 - Inventory'!E615</f>
        <v>0</v>
      </c>
      <c r="D665" s="155" t="str">
        <f>IF(OR(LEFT(E665,5)= "Asset",LEFT(E665,5)="Other"),"N/A",'Input 1 - Schedule 1'!B617 &amp; " (Ins/Bank)")</f>
        <v xml:space="preserve"> (Ins/Bank)</v>
      </c>
      <c r="E665" s="156">
        <f>'Input 2 - Inventory'!F615</f>
        <v>0</v>
      </c>
      <c r="F665" s="157">
        <f>'Input 1 - Schedule 1'!AH617</f>
        <v>0</v>
      </c>
      <c r="G665" s="157">
        <f>'Input 2 - Inventory'!R615</f>
        <v>0</v>
      </c>
      <c r="H665" s="157">
        <f>'Input 2 - Inventory'!AG615</f>
        <v>0</v>
      </c>
      <c r="I665" s="158">
        <f>'Input 2 - Inventory'!L615</f>
        <v>0</v>
      </c>
      <c r="J665" s="159">
        <f>'Input 2 - Inventory'!AA615</f>
        <v>0</v>
      </c>
      <c r="K665" s="156" t="e">
        <f>VLOOKUP($E665,'Calc 1 - Scaling (Ins,Bank)'!$A:$W,8,FALSE)</f>
        <v>#N/A</v>
      </c>
      <c r="L665" s="160" t="str">
        <f>IFERROR(VLOOKUP($E665,'Calc 1 - Scaling (Ins,Bank)'!$A:$W,9+IF($K665="Revenue",1,IF(K665="Carrying Value",2,0)),FALSE),"N/A")</f>
        <v>N/A</v>
      </c>
      <c r="M665" s="161" t="str">
        <f t="shared" si="91"/>
        <v>N/A</v>
      </c>
      <c r="N665" s="162" t="str">
        <f t="shared" si="92"/>
        <v>N/A</v>
      </c>
      <c r="O665" s="156" t="e">
        <f>VLOOKUP($E665,'Calc 1 - Scaling (Ins,Bank)'!$A:$W,12,FALSE)</f>
        <v>#N/A</v>
      </c>
      <c r="P665" s="160" t="str">
        <f>IFERROR(VLOOKUP($E665,'Calc 1 - Scaling (Ins,Bank)'!$A:$W,13+IF(O665="Revenue",1,IF(O665="Carrying Value",2,0)),FALSE),"N/A")</f>
        <v>N/A</v>
      </c>
      <c r="Q665" s="161" t="str">
        <f t="shared" si="93"/>
        <v>N/A</v>
      </c>
      <c r="R665" s="162" t="str">
        <f t="shared" si="94"/>
        <v>N/A</v>
      </c>
      <c r="S665" s="156" t="e">
        <f>VLOOKUP($E665,'Calc 1 - Scaling (Ins,Bank)'!$A:$W,16,FALSE)</f>
        <v>#N/A</v>
      </c>
      <c r="T665" s="160" t="str">
        <f>IFERROR(VLOOKUP($E665,'Calc 1 - Scaling (Ins,Bank)'!$A:$W,17+IF(S665="Revenue",1,IF(S665="Carrying Value",2,0)),FALSE),"N/A")</f>
        <v>N/A</v>
      </c>
      <c r="U665" s="161" t="str">
        <f t="shared" si="95"/>
        <v>N/A</v>
      </c>
      <c r="V665" s="162" t="str">
        <f t="shared" si="96"/>
        <v>N/A</v>
      </c>
      <c r="W665" s="156" t="e">
        <f>VLOOKUP($E665,'Calc 1 - Scaling (Ins,Bank)'!$A:$W,20,FALSE)</f>
        <v>#N/A</v>
      </c>
      <c r="X665" s="160" t="str">
        <f>IFERROR(VLOOKUP($E665,'Calc 1 - Scaling (Ins,Bank)'!$A:$W,21+IF(W665="Revenue",1,IF(W665="Carrying Value",2,0)),FALSE),"N/A")</f>
        <v>N/A</v>
      </c>
      <c r="Y665" s="161" t="str">
        <f t="shared" si="97"/>
        <v>N/A</v>
      </c>
      <c r="Z665" s="162" t="str">
        <f t="shared" si="98"/>
        <v>N/A</v>
      </c>
      <c r="AP665" s="3"/>
    </row>
    <row r="666" spans="1:42" x14ac:dyDescent="0.2">
      <c r="A666" s="68">
        <f t="shared" si="90"/>
        <v>609</v>
      </c>
      <c r="B666" s="154">
        <f>'Input 2 - Inventory'!C616</f>
        <v>0</v>
      </c>
      <c r="C666" s="155">
        <f>'Input 2 - Inventory'!E616</f>
        <v>0</v>
      </c>
      <c r="D666" s="155" t="str">
        <f>IF(OR(LEFT(E666,5)= "Asset",LEFT(E666,5)="Other"),"N/A",'Input 1 - Schedule 1'!B618 &amp; " (Ins/Bank)")</f>
        <v xml:space="preserve"> (Ins/Bank)</v>
      </c>
      <c r="E666" s="156">
        <f>'Input 2 - Inventory'!F616</f>
        <v>0</v>
      </c>
      <c r="F666" s="157">
        <f>'Input 1 - Schedule 1'!AH618</f>
        <v>0</v>
      </c>
      <c r="G666" s="157">
        <f>'Input 2 - Inventory'!R616</f>
        <v>0</v>
      </c>
      <c r="H666" s="157">
        <f>'Input 2 - Inventory'!AG616</f>
        <v>0</v>
      </c>
      <c r="I666" s="158">
        <f>'Input 2 - Inventory'!L616</f>
        <v>0</v>
      </c>
      <c r="J666" s="159">
        <f>'Input 2 - Inventory'!AA616</f>
        <v>0</v>
      </c>
      <c r="K666" s="156" t="e">
        <f>VLOOKUP($E666,'Calc 1 - Scaling (Ins,Bank)'!$A:$W,8,FALSE)</f>
        <v>#N/A</v>
      </c>
      <c r="L666" s="160" t="str">
        <f>IFERROR(VLOOKUP($E666,'Calc 1 - Scaling (Ins,Bank)'!$A:$W,9+IF($K666="Revenue",1,IF(K666="Carrying Value",2,0)),FALSE),"N/A")</f>
        <v>N/A</v>
      </c>
      <c r="M666" s="161" t="str">
        <f t="shared" si="91"/>
        <v>N/A</v>
      </c>
      <c r="N666" s="162" t="str">
        <f t="shared" si="92"/>
        <v>N/A</v>
      </c>
      <c r="O666" s="156" t="e">
        <f>VLOOKUP($E666,'Calc 1 - Scaling (Ins,Bank)'!$A:$W,12,FALSE)</f>
        <v>#N/A</v>
      </c>
      <c r="P666" s="160" t="str">
        <f>IFERROR(VLOOKUP($E666,'Calc 1 - Scaling (Ins,Bank)'!$A:$W,13+IF(O666="Revenue",1,IF(O666="Carrying Value",2,0)),FALSE),"N/A")</f>
        <v>N/A</v>
      </c>
      <c r="Q666" s="161" t="str">
        <f t="shared" si="93"/>
        <v>N/A</v>
      </c>
      <c r="R666" s="162" t="str">
        <f t="shared" si="94"/>
        <v>N/A</v>
      </c>
      <c r="S666" s="156" t="e">
        <f>VLOOKUP($E666,'Calc 1 - Scaling (Ins,Bank)'!$A:$W,16,FALSE)</f>
        <v>#N/A</v>
      </c>
      <c r="T666" s="160" t="str">
        <f>IFERROR(VLOOKUP($E666,'Calc 1 - Scaling (Ins,Bank)'!$A:$W,17+IF(S666="Revenue",1,IF(S666="Carrying Value",2,0)),FALSE),"N/A")</f>
        <v>N/A</v>
      </c>
      <c r="U666" s="161" t="str">
        <f t="shared" si="95"/>
        <v>N/A</v>
      </c>
      <c r="V666" s="162" t="str">
        <f t="shared" si="96"/>
        <v>N/A</v>
      </c>
      <c r="W666" s="156" t="e">
        <f>VLOOKUP($E666,'Calc 1 - Scaling (Ins,Bank)'!$A:$W,20,FALSE)</f>
        <v>#N/A</v>
      </c>
      <c r="X666" s="160" t="str">
        <f>IFERROR(VLOOKUP($E666,'Calc 1 - Scaling (Ins,Bank)'!$A:$W,21+IF(W666="Revenue",1,IF(W666="Carrying Value",2,0)),FALSE),"N/A")</f>
        <v>N/A</v>
      </c>
      <c r="Y666" s="161" t="str">
        <f t="shared" si="97"/>
        <v>N/A</v>
      </c>
      <c r="Z666" s="162" t="str">
        <f t="shared" si="98"/>
        <v>N/A</v>
      </c>
      <c r="AP666" s="3"/>
    </row>
    <row r="667" spans="1:42" x14ac:dyDescent="0.2">
      <c r="A667" s="68">
        <f t="shared" si="90"/>
        <v>610</v>
      </c>
      <c r="B667" s="154">
        <f>'Input 2 - Inventory'!C617</f>
        <v>0</v>
      </c>
      <c r="C667" s="155">
        <f>'Input 2 - Inventory'!E617</f>
        <v>0</v>
      </c>
      <c r="D667" s="155" t="str">
        <f>IF(OR(LEFT(E667,5)= "Asset",LEFT(E667,5)="Other"),"N/A",'Input 1 - Schedule 1'!B619 &amp; " (Ins/Bank)")</f>
        <v xml:space="preserve"> (Ins/Bank)</v>
      </c>
      <c r="E667" s="156">
        <f>'Input 2 - Inventory'!F617</f>
        <v>0</v>
      </c>
      <c r="F667" s="157">
        <f>'Input 1 - Schedule 1'!AH619</f>
        <v>0</v>
      </c>
      <c r="G667" s="157">
        <f>'Input 2 - Inventory'!R617</f>
        <v>0</v>
      </c>
      <c r="H667" s="157">
        <f>'Input 2 - Inventory'!AG617</f>
        <v>0</v>
      </c>
      <c r="I667" s="158">
        <f>'Input 2 - Inventory'!L617</f>
        <v>0</v>
      </c>
      <c r="J667" s="159">
        <f>'Input 2 - Inventory'!AA617</f>
        <v>0</v>
      </c>
      <c r="K667" s="156" t="e">
        <f>VLOOKUP($E667,'Calc 1 - Scaling (Ins,Bank)'!$A:$W,8,FALSE)</f>
        <v>#N/A</v>
      </c>
      <c r="L667" s="160" t="str">
        <f>IFERROR(VLOOKUP($E667,'Calc 1 - Scaling (Ins,Bank)'!$A:$W,9+IF($K667="Revenue",1,IF(K667="Carrying Value",2,0)),FALSE),"N/A")</f>
        <v>N/A</v>
      </c>
      <c r="M667" s="161" t="str">
        <f t="shared" si="91"/>
        <v>N/A</v>
      </c>
      <c r="N667" s="162" t="str">
        <f t="shared" si="92"/>
        <v>N/A</v>
      </c>
      <c r="O667" s="156" t="e">
        <f>VLOOKUP($E667,'Calc 1 - Scaling (Ins,Bank)'!$A:$W,12,FALSE)</f>
        <v>#N/A</v>
      </c>
      <c r="P667" s="160" t="str">
        <f>IFERROR(VLOOKUP($E667,'Calc 1 - Scaling (Ins,Bank)'!$A:$W,13+IF(O667="Revenue",1,IF(O667="Carrying Value",2,0)),FALSE),"N/A")</f>
        <v>N/A</v>
      </c>
      <c r="Q667" s="161" t="str">
        <f t="shared" si="93"/>
        <v>N/A</v>
      </c>
      <c r="R667" s="162" t="str">
        <f t="shared" si="94"/>
        <v>N/A</v>
      </c>
      <c r="S667" s="156" t="e">
        <f>VLOOKUP($E667,'Calc 1 - Scaling (Ins,Bank)'!$A:$W,16,FALSE)</f>
        <v>#N/A</v>
      </c>
      <c r="T667" s="160" t="str">
        <f>IFERROR(VLOOKUP($E667,'Calc 1 - Scaling (Ins,Bank)'!$A:$W,17+IF(S667="Revenue",1,IF(S667="Carrying Value",2,0)),FALSE),"N/A")</f>
        <v>N/A</v>
      </c>
      <c r="U667" s="161" t="str">
        <f t="shared" si="95"/>
        <v>N/A</v>
      </c>
      <c r="V667" s="162" t="str">
        <f t="shared" si="96"/>
        <v>N/A</v>
      </c>
      <c r="W667" s="156" t="e">
        <f>VLOOKUP($E667,'Calc 1 - Scaling (Ins,Bank)'!$A:$W,20,FALSE)</f>
        <v>#N/A</v>
      </c>
      <c r="X667" s="160" t="str">
        <f>IFERROR(VLOOKUP($E667,'Calc 1 - Scaling (Ins,Bank)'!$A:$W,21+IF(W667="Revenue",1,IF(W667="Carrying Value",2,0)),FALSE),"N/A")</f>
        <v>N/A</v>
      </c>
      <c r="Y667" s="161" t="str">
        <f t="shared" si="97"/>
        <v>N/A</v>
      </c>
      <c r="Z667" s="162" t="str">
        <f t="shared" si="98"/>
        <v>N/A</v>
      </c>
      <c r="AP667" s="3"/>
    </row>
    <row r="668" spans="1:42" x14ac:dyDescent="0.2">
      <c r="A668" s="68">
        <f t="shared" si="90"/>
        <v>611</v>
      </c>
      <c r="B668" s="154">
        <f>'Input 2 - Inventory'!C618</f>
        <v>0</v>
      </c>
      <c r="C668" s="155">
        <f>'Input 2 - Inventory'!E618</f>
        <v>0</v>
      </c>
      <c r="D668" s="155" t="str">
        <f>IF(OR(LEFT(E668,5)= "Asset",LEFT(E668,5)="Other"),"N/A",'Input 1 - Schedule 1'!B620 &amp; " (Ins/Bank)")</f>
        <v xml:space="preserve"> (Ins/Bank)</v>
      </c>
      <c r="E668" s="156">
        <f>'Input 2 - Inventory'!F618</f>
        <v>0</v>
      </c>
      <c r="F668" s="157">
        <f>'Input 1 - Schedule 1'!AH620</f>
        <v>0</v>
      </c>
      <c r="G668" s="157">
        <f>'Input 2 - Inventory'!R618</f>
        <v>0</v>
      </c>
      <c r="H668" s="157">
        <f>'Input 2 - Inventory'!AG618</f>
        <v>0</v>
      </c>
      <c r="I668" s="158">
        <f>'Input 2 - Inventory'!L618</f>
        <v>0</v>
      </c>
      <c r="J668" s="159">
        <f>'Input 2 - Inventory'!AA618</f>
        <v>0</v>
      </c>
      <c r="K668" s="156" t="e">
        <f>VLOOKUP($E668,'Calc 1 - Scaling (Ins,Bank)'!$A:$W,8,FALSE)</f>
        <v>#N/A</v>
      </c>
      <c r="L668" s="160" t="str">
        <f>IFERROR(VLOOKUP($E668,'Calc 1 - Scaling (Ins,Bank)'!$A:$W,9+IF($K668="Revenue",1,IF(K668="Carrying Value",2,0)),FALSE),"N/A")</f>
        <v>N/A</v>
      </c>
      <c r="M668" s="161" t="str">
        <f t="shared" si="91"/>
        <v>N/A</v>
      </c>
      <c r="N668" s="162" t="str">
        <f t="shared" si="92"/>
        <v>N/A</v>
      </c>
      <c r="O668" s="156" t="e">
        <f>VLOOKUP($E668,'Calc 1 - Scaling (Ins,Bank)'!$A:$W,12,FALSE)</f>
        <v>#N/A</v>
      </c>
      <c r="P668" s="160" t="str">
        <f>IFERROR(VLOOKUP($E668,'Calc 1 - Scaling (Ins,Bank)'!$A:$W,13+IF(O668="Revenue",1,IF(O668="Carrying Value",2,0)),FALSE),"N/A")</f>
        <v>N/A</v>
      </c>
      <c r="Q668" s="161" t="str">
        <f t="shared" si="93"/>
        <v>N/A</v>
      </c>
      <c r="R668" s="162" t="str">
        <f t="shared" si="94"/>
        <v>N/A</v>
      </c>
      <c r="S668" s="156" t="e">
        <f>VLOOKUP($E668,'Calc 1 - Scaling (Ins,Bank)'!$A:$W,16,FALSE)</f>
        <v>#N/A</v>
      </c>
      <c r="T668" s="160" t="str">
        <f>IFERROR(VLOOKUP($E668,'Calc 1 - Scaling (Ins,Bank)'!$A:$W,17+IF(S668="Revenue",1,IF(S668="Carrying Value",2,0)),FALSE),"N/A")</f>
        <v>N/A</v>
      </c>
      <c r="U668" s="161" t="str">
        <f t="shared" si="95"/>
        <v>N/A</v>
      </c>
      <c r="V668" s="162" t="str">
        <f t="shared" si="96"/>
        <v>N/A</v>
      </c>
      <c r="W668" s="156" t="e">
        <f>VLOOKUP($E668,'Calc 1 - Scaling (Ins,Bank)'!$A:$W,20,FALSE)</f>
        <v>#N/A</v>
      </c>
      <c r="X668" s="160" t="str">
        <f>IFERROR(VLOOKUP($E668,'Calc 1 - Scaling (Ins,Bank)'!$A:$W,21+IF(W668="Revenue",1,IF(W668="Carrying Value",2,0)),FALSE),"N/A")</f>
        <v>N/A</v>
      </c>
      <c r="Y668" s="161" t="str">
        <f t="shared" si="97"/>
        <v>N/A</v>
      </c>
      <c r="Z668" s="162" t="str">
        <f t="shared" si="98"/>
        <v>N/A</v>
      </c>
      <c r="AP668" s="3"/>
    </row>
    <row r="669" spans="1:42" x14ac:dyDescent="0.2">
      <c r="A669" s="68">
        <f t="shared" si="90"/>
        <v>612</v>
      </c>
      <c r="B669" s="154">
        <f>'Input 2 - Inventory'!C619</f>
        <v>0</v>
      </c>
      <c r="C669" s="155">
        <f>'Input 2 - Inventory'!E619</f>
        <v>0</v>
      </c>
      <c r="D669" s="155" t="str">
        <f>IF(OR(LEFT(E669,5)= "Asset",LEFT(E669,5)="Other"),"N/A",'Input 1 - Schedule 1'!B621 &amp; " (Ins/Bank)")</f>
        <v xml:space="preserve"> (Ins/Bank)</v>
      </c>
      <c r="E669" s="156">
        <f>'Input 2 - Inventory'!F619</f>
        <v>0</v>
      </c>
      <c r="F669" s="157">
        <f>'Input 1 - Schedule 1'!AH621</f>
        <v>0</v>
      </c>
      <c r="G669" s="157">
        <f>'Input 2 - Inventory'!R619</f>
        <v>0</v>
      </c>
      <c r="H669" s="157">
        <f>'Input 2 - Inventory'!AG619</f>
        <v>0</v>
      </c>
      <c r="I669" s="158">
        <f>'Input 2 - Inventory'!L619</f>
        <v>0</v>
      </c>
      <c r="J669" s="159">
        <f>'Input 2 - Inventory'!AA619</f>
        <v>0</v>
      </c>
      <c r="K669" s="156" t="e">
        <f>VLOOKUP($E669,'Calc 1 - Scaling (Ins,Bank)'!$A:$W,8,FALSE)</f>
        <v>#N/A</v>
      </c>
      <c r="L669" s="160" t="str">
        <f>IFERROR(VLOOKUP($E669,'Calc 1 - Scaling (Ins,Bank)'!$A:$W,9+IF($K669="Revenue",1,IF(K669="Carrying Value",2,0)),FALSE),"N/A")</f>
        <v>N/A</v>
      </c>
      <c r="M669" s="161" t="str">
        <f t="shared" si="91"/>
        <v>N/A</v>
      </c>
      <c r="N669" s="162" t="str">
        <f t="shared" si="92"/>
        <v>N/A</v>
      </c>
      <c r="O669" s="156" t="e">
        <f>VLOOKUP($E669,'Calc 1 - Scaling (Ins,Bank)'!$A:$W,12,FALSE)</f>
        <v>#N/A</v>
      </c>
      <c r="P669" s="160" t="str">
        <f>IFERROR(VLOOKUP($E669,'Calc 1 - Scaling (Ins,Bank)'!$A:$W,13+IF(O669="Revenue",1,IF(O669="Carrying Value",2,0)),FALSE),"N/A")</f>
        <v>N/A</v>
      </c>
      <c r="Q669" s="161" t="str">
        <f t="shared" si="93"/>
        <v>N/A</v>
      </c>
      <c r="R669" s="162" t="str">
        <f t="shared" si="94"/>
        <v>N/A</v>
      </c>
      <c r="S669" s="156" t="e">
        <f>VLOOKUP($E669,'Calc 1 - Scaling (Ins,Bank)'!$A:$W,16,FALSE)</f>
        <v>#N/A</v>
      </c>
      <c r="T669" s="160" t="str">
        <f>IFERROR(VLOOKUP($E669,'Calc 1 - Scaling (Ins,Bank)'!$A:$W,17+IF(S669="Revenue",1,IF(S669="Carrying Value",2,0)),FALSE),"N/A")</f>
        <v>N/A</v>
      </c>
      <c r="U669" s="161" t="str">
        <f t="shared" si="95"/>
        <v>N/A</v>
      </c>
      <c r="V669" s="162" t="str">
        <f t="shared" si="96"/>
        <v>N/A</v>
      </c>
      <c r="W669" s="156" t="e">
        <f>VLOOKUP($E669,'Calc 1 - Scaling (Ins,Bank)'!$A:$W,20,FALSE)</f>
        <v>#N/A</v>
      </c>
      <c r="X669" s="160" t="str">
        <f>IFERROR(VLOOKUP($E669,'Calc 1 - Scaling (Ins,Bank)'!$A:$W,21+IF(W669="Revenue",1,IF(W669="Carrying Value",2,0)),FALSE),"N/A")</f>
        <v>N/A</v>
      </c>
      <c r="Y669" s="161" t="str">
        <f t="shared" si="97"/>
        <v>N/A</v>
      </c>
      <c r="Z669" s="162" t="str">
        <f t="shared" si="98"/>
        <v>N/A</v>
      </c>
      <c r="AP669" s="3"/>
    </row>
    <row r="670" spans="1:42" x14ac:dyDescent="0.2">
      <c r="A670" s="68">
        <f t="shared" si="90"/>
        <v>613</v>
      </c>
      <c r="B670" s="154">
        <f>'Input 2 - Inventory'!C620</f>
        <v>0</v>
      </c>
      <c r="C670" s="155">
        <f>'Input 2 - Inventory'!E620</f>
        <v>0</v>
      </c>
      <c r="D670" s="155" t="str">
        <f>IF(OR(LEFT(E670,5)= "Asset",LEFT(E670,5)="Other"),"N/A",'Input 1 - Schedule 1'!B622 &amp; " (Ins/Bank)")</f>
        <v xml:space="preserve"> (Ins/Bank)</v>
      </c>
      <c r="E670" s="156">
        <f>'Input 2 - Inventory'!F620</f>
        <v>0</v>
      </c>
      <c r="F670" s="157">
        <f>'Input 1 - Schedule 1'!AH622</f>
        <v>0</v>
      </c>
      <c r="G670" s="157">
        <f>'Input 2 - Inventory'!R620</f>
        <v>0</v>
      </c>
      <c r="H670" s="157">
        <f>'Input 2 - Inventory'!AG620</f>
        <v>0</v>
      </c>
      <c r="I670" s="158">
        <f>'Input 2 - Inventory'!L620</f>
        <v>0</v>
      </c>
      <c r="J670" s="159">
        <f>'Input 2 - Inventory'!AA620</f>
        <v>0</v>
      </c>
      <c r="K670" s="156" t="e">
        <f>VLOOKUP($E670,'Calc 1 - Scaling (Ins,Bank)'!$A:$W,8,FALSE)</f>
        <v>#N/A</v>
      </c>
      <c r="L670" s="160" t="str">
        <f>IFERROR(VLOOKUP($E670,'Calc 1 - Scaling (Ins,Bank)'!$A:$W,9+IF($K670="Revenue",1,IF(K670="Carrying Value",2,0)),FALSE),"N/A")</f>
        <v>N/A</v>
      </c>
      <c r="M670" s="161" t="str">
        <f t="shared" si="91"/>
        <v>N/A</v>
      </c>
      <c r="N670" s="162" t="str">
        <f t="shared" si="92"/>
        <v>N/A</v>
      </c>
      <c r="O670" s="156" t="e">
        <f>VLOOKUP($E670,'Calc 1 - Scaling (Ins,Bank)'!$A:$W,12,FALSE)</f>
        <v>#N/A</v>
      </c>
      <c r="P670" s="160" t="str">
        <f>IFERROR(VLOOKUP($E670,'Calc 1 - Scaling (Ins,Bank)'!$A:$W,13+IF(O670="Revenue",1,IF(O670="Carrying Value",2,0)),FALSE),"N/A")</f>
        <v>N/A</v>
      </c>
      <c r="Q670" s="161" t="str">
        <f t="shared" si="93"/>
        <v>N/A</v>
      </c>
      <c r="R670" s="162" t="str">
        <f t="shared" si="94"/>
        <v>N/A</v>
      </c>
      <c r="S670" s="156" t="e">
        <f>VLOOKUP($E670,'Calc 1 - Scaling (Ins,Bank)'!$A:$W,16,FALSE)</f>
        <v>#N/A</v>
      </c>
      <c r="T670" s="160" t="str">
        <f>IFERROR(VLOOKUP($E670,'Calc 1 - Scaling (Ins,Bank)'!$A:$W,17+IF(S670="Revenue",1,IF(S670="Carrying Value",2,0)),FALSE),"N/A")</f>
        <v>N/A</v>
      </c>
      <c r="U670" s="161" t="str">
        <f t="shared" si="95"/>
        <v>N/A</v>
      </c>
      <c r="V670" s="162" t="str">
        <f t="shared" si="96"/>
        <v>N/A</v>
      </c>
      <c r="W670" s="156" t="e">
        <f>VLOOKUP($E670,'Calc 1 - Scaling (Ins,Bank)'!$A:$W,20,FALSE)</f>
        <v>#N/A</v>
      </c>
      <c r="X670" s="160" t="str">
        <f>IFERROR(VLOOKUP($E670,'Calc 1 - Scaling (Ins,Bank)'!$A:$W,21+IF(W670="Revenue",1,IF(W670="Carrying Value",2,0)),FALSE),"N/A")</f>
        <v>N/A</v>
      </c>
      <c r="Y670" s="161" t="str">
        <f t="shared" si="97"/>
        <v>N/A</v>
      </c>
      <c r="Z670" s="162" t="str">
        <f t="shared" si="98"/>
        <v>N/A</v>
      </c>
      <c r="AP670" s="3"/>
    </row>
    <row r="671" spans="1:42" x14ac:dyDescent="0.2">
      <c r="A671" s="68">
        <f t="shared" si="90"/>
        <v>614</v>
      </c>
      <c r="B671" s="154">
        <f>'Input 2 - Inventory'!C621</f>
        <v>0</v>
      </c>
      <c r="C671" s="155">
        <f>'Input 2 - Inventory'!E621</f>
        <v>0</v>
      </c>
      <c r="D671" s="155" t="str">
        <f>IF(OR(LEFT(E671,5)= "Asset",LEFT(E671,5)="Other"),"N/A",'Input 1 - Schedule 1'!B623 &amp; " (Ins/Bank)")</f>
        <v xml:space="preserve"> (Ins/Bank)</v>
      </c>
      <c r="E671" s="156">
        <f>'Input 2 - Inventory'!F621</f>
        <v>0</v>
      </c>
      <c r="F671" s="157">
        <f>'Input 1 - Schedule 1'!AH623</f>
        <v>0</v>
      </c>
      <c r="G671" s="157">
        <f>'Input 2 - Inventory'!R621</f>
        <v>0</v>
      </c>
      <c r="H671" s="157">
        <f>'Input 2 - Inventory'!AG621</f>
        <v>0</v>
      </c>
      <c r="I671" s="158">
        <f>'Input 2 - Inventory'!L621</f>
        <v>0</v>
      </c>
      <c r="J671" s="159">
        <f>'Input 2 - Inventory'!AA621</f>
        <v>0</v>
      </c>
      <c r="K671" s="156" t="e">
        <f>VLOOKUP($E671,'Calc 1 - Scaling (Ins,Bank)'!$A:$W,8,FALSE)</f>
        <v>#N/A</v>
      </c>
      <c r="L671" s="160" t="str">
        <f>IFERROR(VLOOKUP($E671,'Calc 1 - Scaling (Ins,Bank)'!$A:$W,9+IF($K671="Revenue",1,IF(K671="Carrying Value",2,0)),FALSE),"N/A")</f>
        <v>N/A</v>
      </c>
      <c r="M671" s="161" t="str">
        <f t="shared" si="91"/>
        <v>N/A</v>
      </c>
      <c r="N671" s="162" t="str">
        <f t="shared" si="92"/>
        <v>N/A</v>
      </c>
      <c r="O671" s="156" t="e">
        <f>VLOOKUP($E671,'Calc 1 - Scaling (Ins,Bank)'!$A:$W,12,FALSE)</f>
        <v>#N/A</v>
      </c>
      <c r="P671" s="160" t="str">
        <f>IFERROR(VLOOKUP($E671,'Calc 1 - Scaling (Ins,Bank)'!$A:$W,13+IF(O671="Revenue",1,IF(O671="Carrying Value",2,0)),FALSE),"N/A")</f>
        <v>N/A</v>
      </c>
      <c r="Q671" s="161" t="str">
        <f t="shared" si="93"/>
        <v>N/A</v>
      </c>
      <c r="R671" s="162" t="str">
        <f t="shared" si="94"/>
        <v>N/A</v>
      </c>
      <c r="S671" s="156" t="e">
        <f>VLOOKUP($E671,'Calc 1 - Scaling (Ins,Bank)'!$A:$W,16,FALSE)</f>
        <v>#N/A</v>
      </c>
      <c r="T671" s="160" t="str">
        <f>IFERROR(VLOOKUP($E671,'Calc 1 - Scaling (Ins,Bank)'!$A:$W,17+IF(S671="Revenue",1,IF(S671="Carrying Value",2,0)),FALSE),"N/A")</f>
        <v>N/A</v>
      </c>
      <c r="U671" s="161" t="str">
        <f t="shared" si="95"/>
        <v>N/A</v>
      </c>
      <c r="V671" s="162" t="str">
        <f t="shared" si="96"/>
        <v>N/A</v>
      </c>
      <c r="W671" s="156" t="e">
        <f>VLOOKUP($E671,'Calc 1 - Scaling (Ins,Bank)'!$A:$W,20,FALSE)</f>
        <v>#N/A</v>
      </c>
      <c r="X671" s="160" t="str">
        <f>IFERROR(VLOOKUP($E671,'Calc 1 - Scaling (Ins,Bank)'!$A:$W,21+IF(W671="Revenue",1,IF(W671="Carrying Value",2,0)),FALSE),"N/A")</f>
        <v>N/A</v>
      </c>
      <c r="Y671" s="161" t="str">
        <f t="shared" si="97"/>
        <v>N/A</v>
      </c>
      <c r="Z671" s="162" t="str">
        <f t="shared" si="98"/>
        <v>N/A</v>
      </c>
      <c r="AP671" s="3"/>
    </row>
    <row r="672" spans="1:42" x14ac:dyDescent="0.2">
      <c r="A672" s="68">
        <f t="shared" si="90"/>
        <v>615</v>
      </c>
      <c r="B672" s="154">
        <f>'Input 2 - Inventory'!C622</f>
        <v>0</v>
      </c>
      <c r="C672" s="155">
        <f>'Input 2 - Inventory'!E622</f>
        <v>0</v>
      </c>
      <c r="D672" s="155" t="str">
        <f>IF(OR(LEFT(E672,5)= "Asset",LEFT(E672,5)="Other"),"N/A",'Input 1 - Schedule 1'!B624 &amp; " (Ins/Bank)")</f>
        <v xml:space="preserve"> (Ins/Bank)</v>
      </c>
      <c r="E672" s="156">
        <f>'Input 2 - Inventory'!F622</f>
        <v>0</v>
      </c>
      <c r="F672" s="157">
        <f>'Input 1 - Schedule 1'!AH624</f>
        <v>0</v>
      </c>
      <c r="G672" s="157">
        <f>'Input 2 - Inventory'!R622</f>
        <v>0</v>
      </c>
      <c r="H672" s="157">
        <f>'Input 2 - Inventory'!AG622</f>
        <v>0</v>
      </c>
      <c r="I672" s="158">
        <f>'Input 2 - Inventory'!L622</f>
        <v>0</v>
      </c>
      <c r="J672" s="159">
        <f>'Input 2 - Inventory'!AA622</f>
        <v>0</v>
      </c>
      <c r="K672" s="156" t="e">
        <f>VLOOKUP($E672,'Calc 1 - Scaling (Ins,Bank)'!$A:$W,8,FALSE)</f>
        <v>#N/A</v>
      </c>
      <c r="L672" s="160" t="str">
        <f>IFERROR(VLOOKUP($E672,'Calc 1 - Scaling (Ins,Bank)'!$A:$W,9+IF($K672="Revenue",1,IF(K672="Carrying Value",2,0)),FALSE),"N/A")</f>
        <v>N/A</v>
      </c>
      <c r="M672" s="161" t="str">
        <f t="shared" si="91"/>
        <v>N/A</v>
      </c>
      <c r="N672" s="162" t="str">
        <f t="shared" si="92"/>
        <v>N/A</v>
      </c>
      <c r="O672" s="156" t="e">
        <f>VLOOKUP($E672,'Calc 1 - Scaling (Ins,Bank)'!$A:$W,12,FALSE)</f>
        <v>#N/A</v>
      </c>
      <c r="P672" s="160" t="str">
        <f>IFERROR(VLOOKUP($E672,'Calc 1 - Scaling (Ins,Bank)'!$A:$W,13+IF(O672="Revenue",1,IF(O672="Carrying Value",2,0)),FALSE),"N/A")</f>
        <v>N/A</v>
      </c>
      <c r="Q672" s="161" t="str">
        <f t="shared" si="93"/>
        <v>N/A</v>
      </c>
      <c r="R672" s="162" t="str">
        <f t="shared" si="94"/>
        <v>N/A</v>
      </c>
      <c r="S672" s="156" t="e">
        <f>VLOOKUP($E672,'Calc 1 - Scaling (Ins,Bank)'!$A:$W,16,FALSE)</f>
        <v>#N/A</v>
      </c>
      <c r="T672" s="160" t="str">
        <f>IFERROR(VLOOKUP($E672,'Calc 1 - Scaling (Ins,Bank)'!$A:$W,17+IF(S672="Revenue",1,IF(S672="Carrying Value",2,0)),FALSE),"N/A")</f>
        <v>N/A</v>
      </c>
      <c r="U672" s="161" t="str">
        <f t="shared" si="95"/>
        <v>N/A</v>
      </c>
      <c r="V672" s="162" t="str">
        <f t="shared" si="96"/>
        <v>N/A</v>
      </c>
      <c r="W672" s="156" t="e">
        <f>VLOOKUP($E672,'Calc 1 - Scaling (Ins,Bank)'!$A:$W,20,FALSE)</f>
        <v>#N/A</v>
      </c>
      <c r="X672" s="160" t="str">
        <f>IFERROR(VLOOKUP($E672,'Calc 1 - Scaling (Ins,Bank)'!$A:$W,21+IF(W672="Revenue",1,IF(W672="Carrying Value",2,0)),FALSE),"N/A")</f>
        <v>N/A</v>
      </c>
      <c r="Y672" s="161" t="str">
        <f t="shared" si="97"/>
        <v>N/A</v>
      </c>
      <c r="Z672" s="162" t="str">
        <f t="shared" si="98"/>
        <v>N/A</v>
      </c>
      <c r="AP672" s="3"/>
    </row>
    <row r="673" spans="1:42" x14ac:dyDescent="0.2">
      <c r="A673" s="68">
        <f t="shared" si="90"/>
        <v>616</v>
      </c>
      <c r="B673" s="154">
        <f>'Input 2 - Inventory'!C623</f>
        <v>0</v>
      </c>
      <c r="C673" s="155">
        <f>'Input 2 - Inventory'!E623</f>
        <v>0</v>
      </c>
      <c r="D673" s="155" t="str">
        <f>IF(OR(LEFT(E673,5)= "Asset",LEFT(E673,5)="Other"),"N/A",'Input 1 - Schedule 1'!B625 &amp; " (Ins/Bank)")</f>
        <v xml:space="preserve"> (Ins/Bank)</v>
      </c>
      <c r="E673" s="156">
        <f>'Input 2 - Inventory'!F623</f>
        <v>0</v>
      </c>
      <c r="F673" s="157">
        <f>'Input 1 - Schedule 1'!AH625</f>
        <v>0</v>
      </c>
      <c r="G673" s="157">
        <f>'Input 2 - Inventory'!R623</f>
        <v>0</v>
      </c>
      <c r="H673" s="157">
        <f>'Input 2 - Inventory'!AG623</f>
        <v>0</v>
      </c>
      <c r="I673" s="158">
        <f>'Input 2 - Inventory'!L623</f>
        <v>0</v>
      </c>
      <c r="J673" s="159">
        <f>'Input 2 - Inventory'!AA623</f>
        <v>0</v>
      </c>
      <c r="K673" s="156" t="e">
        <f>VLOOKUP($E673,'Calc 1 - Scaling (Ins,Bank)'!$A:$W,8,FALSE)</f>
        <v>#N/A</v>
      </c>
      <c r="L673" s="160" t="str">
        <f>IFERROR(VLOOKUP($E673,'Calc 1 - Scaling (Ins,Bank)'!$A:$W,9+IF($K673="Revenue",1,IF(K673="Carrying Value",2,0)),FALSE),"N/A")</f>
        <v>N/A</v>
      </c>
      <c r="M673" s="161" t="str">
        <f t="shared" si="91"/>
        <v>N/A</v>
      </c>
      <c r="N673" s="162" t="str">
        <f t="shared" si="92"/>
        <v>N/A</v>
      </c>
      <c r="O673" s="156" t="e">
        <f>VLOOKUP($E673,'Calc 1 - Scaling (Ins,Bank)'!$A:$W,12,FALSE)</f>
        <v>#N/A</v>
      </c>
      <c r="P673" s="160" t="str">
        <f>IFERROR(VLOOKUP($E673,'Calc 1 - Scaling (Ins,Bank)'!$A:$W,13+IF(O673="Revenue",1,IF(O673="Carrying Value",2,0)),FALSE),"N/A")</f>
        <v>N/A</v>
      </c>
      <c r="Q673" s="161" t="str">
        <f t="shared" si="93"/>
        <v>N/A</v>
      </c>
      <c r="R673" s="162" t="str">
        <f t="shared" si="94"/>
        <v>N/A</v>
      </c>
      <c r="S673" s="156" t="e">
        <f>VLOOKUP($E673,'Calc 1 - Scaling (Ins,Bank)'!$A:$W,16,FALSE)</f>
        <v>#N/A</v>
      </c>
      <c r="T673" s="160" t="str">
        <f>IFERROR(VLOOKUP($E673,'Calc 1 - Scaling (Ins,Bank)'!$A:$W,17+IF(S673="Revenue",1,IF(S673="Carrying Value",2,0)),FALSE),"N/A")</f>
        <v>N/A</v>
      </c>
      <c r="U673" s="161" t="str">
        <f t="shared" si="95"/>
        <v>N/A</v>
      </c>
      <c r="V673" s="162" t="str">
        <f t="shared" si="96"/>
        <v>N/A</v>
      </c>
      <c r="W673" s="156" t="e">
        <f>VLOOKUP($E673,'Calc 1 - Scaling (Ins,Bank)'!$A:$W,20,FALSE)</f>
        <v>#N/A</v>
      </c>
      <c r="X673" s="160" t="str">
        <f>IFERROR(VLOOKUP($E673,'Calc 1 - Scaling (Ins,Bank)'!$A:$W,21+IF(W673="Revenue",1,IF(W673="Carrying Value",2,0)),FALSE),"N/A")</f>
        <v>N/A</v>
      </c>
      <c r="Y673" s="161" t="str">
        <f t="shared" si="97"/>
        <v>N/A</v>
      </c>
      <c r="Z673" s="162" t="str">
        <f t="shared" si="98"/>
        <v>N/A</v>
      </c>
      <c r="AP673" s="3"/>
    </row>
    <row r="674" spans="1:42" x14ac:dyDescent="0.2">
      <c r="A674" s="68">
        <f t="shared" si="90"/>
        <v>617</v>
      </c>
      <c r="B674" s="154">
        <f>'Input 2 - Inventory'!C624</f>
        <v>0</v>
      </c>
      <c r="C674" s="155">
        <f>'Input 2 - Inventory'!E624</f>
        <v>0</v>
      </c>
      <c r="D674" s="155" t="str">
        <f>IF(OR(LEFT(E674,5)= "Asset",LEFT(E674,5)="Other"),"N/A",'Input 1 - Schedule 1'!B626 &amp; " (Ins/Bank)")</f>
        <v xml:space="preserve"> (Ins/Bank)</v>
      </c>
      <c r="E674" s="156">
        <f>'Input 2 - Inventory'!F624</f>
        <v>0</v>
      </c>
      <c r="F674" s="157">
        <f>'Input 1 - Schedule 1'!AH626</f>
        <v>0</v>
      </c>
      <c r="G674" s="157">
        <f>'Input 2 - Inventory'!R624</f>
        <v>0</v>
      </c>
      <c r="H674" s="157">
        <f>'Input 2 - Inventory'!AG624</f>
        <v>0</v>
      </c>
      <c r="I674" s="158">
        <f>'Input 2 - Inventory'!L624</f>
        <v>0</v>
      </c>
      <c r="J674" s="159">
        <f>'Input 2 - Inventory'!AA624</f>
        <v>0</v>
      </c>
      <c r="K674" s="156" t="e">
        <f>VLOOKUP($E674,'Calc 1 - Scaling (Ins,Bank)'!$A:$W,8,FALSE)</f>
        <v>#N/A</v>
      </c>
      <c r="L674" s="160" t="str">
        <f>IFERROR(VLOOKUP($E674,'Calc 1 - Scaling (Ins,Bank)'!$A:$W,9+IF($K674="Revenue",1,IF(K674="Carrying Value",2,0)),FALSE),"N/A")</f>
        <v>N/A</v>
      </c>
      <c r="M674" s="161" t="str">
        <f t="shared" si="91"/>
        <v>N/A</v>
      </c>
      <c r="N674" s="162" t="str">
        <f t="shared" si="92"/>
        <v>N/A</v>
      </c>
      <c r="O674" s="156" t="e">
        <f>VLOOKUP($E674,'Calc 1 - Scaling (Ins,Bank)'!$A:$W,12,FALSE)</f>
        <v>#N/A</v>
      </c>
      <c r="P674" s="160" t="str">
        <f>IFERROR(VLOOKUP($E674,'Calc 1 - Scaling (Ins,Bank)'!$A:$W,13+IF(O674="Revenue",1,IF(O674="Carrying Value",2,0)),FALSE),"N/A")</f>
        <v>N/A</v>
      </c>
      <c r="Q674" s="161" t="str">
        <f t="shared" si="93"/>
        <v>N/A</v>
      </c>
      <c r="R674" s="162" t="str">
        <f t="shared" si="94"/>
        <v>N/A</v>
      </c>
      <c r="S674" s="156" t="e">
        <f>VLOOKUP($E674,'Calc 1 - Scaling (Ins,Bank)'!$A:$W,16,FALSE)</f>
        <v>#N/A</v>
      </c>
      <c r="T674" s="160" t="str">
        <f>IFERROR(VLOOKUP($E674,'Calc 1 - Scaling (Ins,Bank)'!$A:$W,17+IF(S674="Revenue",1,IF(S674="Carrying Value",2,0)),FALSE),"N/A")</f>
        <v>N/A</v>
      </c>
      <c r="U674" s="161" t="str">
        <f t="shared" si="95"/>
        <v>N/A</v>
      </c>
      <c r="V674" s="162" t="str">
        <f t="shared" si="96"/>
        <v>N/A</v>
      </c>
      <c r="W674" s="156" t="e">
        <f>VLOOKUP($E674,'Calc 1 - Scaling (Ins,Bank)'!$A:$W,20,FALSE)</f>
        <v>#N/A</v>
      </c>
      <c r="X674" s="160" t="str">
        <f>IFERROR(VLOOKUP($E674,'Calc 1 - Scaling (Ins,Bank)'!$A:$W,21+IF(W674="Revenue",1,IF(W674="Carrying Value",2,0)),FALSE),"N/A")</f>
        <v>N/A</v>
      </c>
      <c r="Y674" s="161" t="str">
        <f t="shared" si="97"/>
        <v>N/A</v>
      </c>
      <c r="Z674" s="162" t="str">
        <f t="shared" si="98"/>
        <v>N/A</v>
      </c>
      <c r="AP674" s="3"/>
    </row>
    <row r="675" spans="1:42" x14ac:dyDescent="0.2">
      <c r="A675" s="68">
        <f t="shared" si="90"/>
        <v>618</v>
      </c>
      <c r="B675" s="154">
        <f>'Input 2 - Inventory'!C625</f>
        <v>0</v>
      </c>
      <c r="C675" s="155">
        <f>'Input 2 - Inventory'!E625</f>
        <v>0</v>
      </c>
      <c r="D675" s="155" t="str">
        <f>IF(OR(LEFT(E675,5)= "Asset",LEFT(E675,5)="Other"),"N/A",'Input 1 - Schedule 1'!B627 &amp; " (Ins/Bank)")</f>
        <v xml:space="preserve"> (Ins/Bank)</v>
      </c>
      <c r="E675" s="156">
        <f>'Input 2 - Inventory'!F625</f>
        <v>0</v>
      </c>
      <c r="F675" s="157">
        <f>'Input 1 - Schedule 1'!AH627</f>
        <v>0</v>
      </c>
      <c r="G675" s="157">
        <f>'Input 2 - Inventory'!R625</f>
        <v>0</v>
      </c>
      <c r="H675" s="157">
        <f>'Input 2 - Inventory'!AG625</f>
        <v>0</v>
      </c>
      <c r="I675" s="158">
        <f>'Input 2 - Inventory'!L625</f>
        <v>0</v>
      </c>
      <c r="J675" s="159">
        <f>'Input 2 - Inventory'!AA625</f>
        <v>0</v>
      </c>
      <c r="K675" s="156" t="e">
        <f>VLOOKUP($E675,'Calc 1 - Scaling (Ins,Bank)'!$A:$W,8,FALSE)</f>
        <v>#N/A</v>
      </c>
      <c r="L675" s="160" t="str">
        <f>IFERROR(VLOOKUP($E675,'Calc 1 - Scaling (Ins,Bank)'!$A:$W,9+IF($K675="Revenue",1,IF(K675="Carrying Value",2,0)),FALSE),"N/A")</f>
        <v>N/A</v>
      </c>
      <c r="M675" s="161" t="str">
        <f t="shared" si="91"/>
        <v>N/A</v>
      </c>
      <c r="N675" s="162" t="str">
        <f t="shared" si="92"/>
        <v>N/A</v>
      </c>
      <c r="O675" s="156" t="e">
        <f>VLOOKUP($E675,'Calc 1 - Scaling (Ins,Bank)'!$A:$W,12,FALSE)</f>
        <v>#N/A</v>
      </c>
      <c r="P675" s="160" t="str">
        <f>IFERROR(VLOOKUP($E675,'Calc 1 - Scaling (Ins,Bank)'!$A:$W,13+IF(O675="Revenue",1,IF(O675="Carrying Value",2,0)),FALSE),"N/A")</f>
        <v>N/A</v>
      </c>
      <c r="Q675" s="161" t="str">
        <f t="shared" si="93"/>
        <v>N/A</v>
      </c>
      <c r="R675" s="162" t="str">
        <f t="shared" si="94"/>
        <v>N/A</v>
      </c>
      <c r="S675" s="156" t="e">
        <f>VLOOKUP($E675,'Calc 1 - Scaling (Ins,Bank)'!$A:$W,16,FALSE)</f>
        <v>#N/A</v>
      </c>
      <c r="T675" s="160" t="str">
        <f>IFERROR(VLOOKUP($E675,'Calc 1 - Scaling (Ins,Bank)'!$A:$W,17+IF(S675="Revenue",1,IF(S675="Carrying Value",2,0)),FALSE),"N/A")</f>
        <v>N/A</v>
      </c>
      <c r="U675" s="161" t="str">
        <f t="shared" si="95"/>
        <v>N/A</v>
      </c>
      <c r="V675" s="162" t="str">
        <f t="shared" si="96"/>
        <v>N/A</v>
      </c>
      <c r="W675" s="156" t="e">
        <f>VLOOKUP($E675,'Calc 1 - Scaling (Ins,Bank)'!$A:$W,20,FALSE)</f>
        <v>#N/A</v>
      </c>
      <c r="X675" s="160" t="str">
        <f>IFERROR(VLOOKUP($E675,'Calc 1 - Scaling (Ins,Bank)'!$A:$W,21+IF(W675="Revenue",1,IF(W675="Carrying Value",2,0)),FALSE),"N/A")</f>
        <v>N/A</v>
      </c>
      <c r="Y675" s="161" t="str">
        <f t="shared" si="97"/>
        <v>N/A</v>
      </c>
      <c r="Z675" s="162" t="str">
        <f t="shared" si="98"/>
        <v>N/A</v>
      </c>
      <c r="AP675" s="3"/>
    </row>
    <row r="676" spans="1:42" x14ac:dyDescent="0.2">
      <c r="A676" s="68">
        <f t="shared" si="90"/>
        <v>619</v>
      </c>
      <c r="B676" s="154">
        <f>'Input 2 - Inventory'!C626</f>
        <v>0</v>
      </c>
      <c r="C676" s="155">
        <f>'Input 2 - Inventory'!E626</f>
        <v>0</v>
      </c>
      <c r="D676" s="155" t="str">
        <f>IF(OR(LEFT(E676,5)= "Asset",LEFT(E676,5)="Other"),"N/A",'Input 1 - Schedule 1'!B628 &amp; " (Ins/Bank)")</f>
        <v xml:space="preserve"> (Ins/Bank)</v>
      </c>
      <c r="E676" s="156">
        <f>'Input 2 - Inventory'!F626</f>
        <v>0</v>
      </c>
      <c r="F676" s="157">
        <f>'Input 1 - Schedule 1'!AH628</f>
        <v>0</v>
      </c>
      <c r="G676" s="157">
        <f>'Input 2 - Inventory'!R626</f>
        <v>0</v>
      </c>
      <c r="H676" s="157">
        <f>'Input 2 - Inventory'!AG626</f>
        <v>0</v>
      </c>
      <c r="I676" s="158">
        <f>'Input 2 - Inventory'!L626</f>
        <v>0</v>
      </c>
      <c r="J676" s="159">
        <f>'Input 2 - Inventory'!AA626</f>
        <v>0</v>
      </c>
      <c r="K676" s="156" t="e">
        <f>VLOOKUP($E676,'Calc 1 - Scaling (Ins,Bank)'!$A:$W,8,FALSE)</f>
        <v>#N/A</v>
      </c>
      <c r="L676" s="160" t="str">
        <f>IFERROR(VLOOKUP($E676,'Calc 1 - Scaling (Ins,Bank)'!$A:$W,9+IF($K676="Revenue",1,IF(K676="Carrying Value",2,0)),FALSE),"N/A")</f>
        <v>N/A</v>
      </c>
      <c r="M676" s="161" t="str">
        <f t="shared" si="91"/>
        <v>N/A</v>
      </c>
      <c r="N676" s="162" t="str">
        <f t="shared" si="92"/>
        <v>N/A</v>
      </c>
      <c r="O676" s="156" t="e">
        <f>VLOOKUP($E676,'Calc 1 - Scaling (Ins,Bank)'!$A:$W,12,FALSE)</f>
        <v>#N/A</v>
      </c>
      <c r="P676" s="160" t="str">
        <f>IFERROR(VLOOKUP($E676,'Calc 1 - Scaling (Ins,Bank)'!$A:$W,13+IF(O676="Revenue",1,IF(O676="Carrying Value",2,0)),FALSE),"N/A")</f>
        <v>N/A</v>
      </c>
      <c r="Q676" s="161" t="str">
        <f t="shared" si="93"/>
        <v>N/A</v>
      </c>
      <c r="R676" s="162" t="str">
        <f t="shared" si="94"/>
        <v>N/A</v>
      </c>
      <c r="S676" s="156" t="e">
        <f>VLOOKUP($E676,'Calc 1 - Scaling (Ins,Bank)'!$A:$W,16,FALSE)</f>
        <v>#N/A</v>
      </c>
      <c r="T676" s="160" t="str">
        <f>IFERROR(VLOOKUP($E676,'Calc 1 - Scaling (Ins,Bank)'!$A:$W,17+IF(S676="Revenue",1,IF(S676="Carrying Value",2,0)),FALSE),"N/A")</f>
        <v>N/A</v>
      </c>
      <c r="U676" s="161" t="str">
        <f t="shared" si="95"/>
        <v>N/A</v>
      </c>
      <c r="V676" s="162" t="str">
        <f t="shared" si="96"/>
        <v>N/A</v>
      </c>
      <c r="W676" s="156" t="e">
        <f>VLOOKUP($E676,'Calc 1 - Scaling (Ins,Bank)'!$A:$W,20,FALSE)</f>
        <v>#N/A</v>
      </c>
      <c r="X676" s="160" t="str">
        <f>IFERROR(VLOOKUP($E676,'Calc 1 - Scaling (Ins,Bank)'!$A:$W,21+IF(W676="Revenue",1,IF(W676="Carrying Value",2,0)),FALSE),"N/A")</f>
        <v>N/A</v>
      </c>
      <c r="Y676" s="161" t="str">
        <f t="shared" si="97"/>
        <v>N/A</v>
      </c>
      <c r="Z676" s="162" t="str">
        <f t="shared" si="98"/>
        <v>N/A</v>
      </c>
      <c r="AP676" s="3"/>
    </row>
    <row r="677" spans="1:42" x14ac:dyDescent="0.2">
      <c r="A677" s="68">
        <f t="shared" si="90"/>
        <v>620</v>
      </c>
      <c r="B677" s="154">
        <f>'Input 2 - Inventory'!C627</f>
        <v>0</v>
      </c>
      <c r="C677" s="155">
        <f>'Input 2 - Inventory'!E627</f>
        <v>0</v>
      </c>
      <c r="D677" s="155" t="str">
        <f>IF(OR(LEFT(E677,5)= "Asset",LEFT(E677,5)="Other"),"N/A",'Input 1 - Schedule 1'!B629 &amp; " (Ins/Bank)")</f>
        <v xml:space="preserve"> (Ins/Bank)</v>
      </c>
      <c r="E677" s="156">
        <f>'Input 2 - Inventory'!F627</f>
        <v>0</v>
      </c>
      <c r="F677" s="157">
        <f>'Input 1 - Schedule 1'!AH629</f>
        <v>0</v>
      </c>
      <c r="G677" s="157">
        <f>'Input 2 - Inventory'!R627</f>
        <v>0</v>
      </c>
      <c r="H677" s="157">
        <f>'Input 2 - Inventory'!AG627</f>
        <v>0</v>
      </c>
      <c r="I677" s="158">
        <f>'Input 2 - Inventory'!L627</f>
        <v>0</v>
      </c>
      <c r="J677" s="159">
        <f>'Input 2 - Inventory'!AA627</f>
        <v>0</v>
      </c>
      <c r="K677" s="156" t="e">
        <f>VLOOKUP($E677,'Calc 1 - Scaling (Ins,Bank)'!$A:$W,8,FALSE)</f>
        <v>#N/A</v>
      </c>
      <c r="L677" s="160" t="str">
        <f>IFERROR(VLOOKUP($E677,'Calc 1 - Scaling (Ins,Bank)'!$A:$W,9+IF($K677="Revenue",1,IF(K677="Carrying Value",2,0)),FALSE),"N/A")</f>
        <v>N/A</v>
      </c>
      <c r="M677" s="161" t="str">
        <f t="shared" si="91"/>
        <v>N/A</v>
      </c>
      <c r="N677" s="162" t="str">
        <f t="shared" si="92"/>
        <v>N/A</v>
      </c>
      <c r="O677" s="156" t="e">
        <f>VLOOKUP($E677,'Calc 1 - Scaling (Ins,Bank)'!$A:$W,12,FALSE)</f>
        <v>#N/A</v>
      </c>
      <c r="P677" s="160" t="str">
        <f>IFERROR(VLOOKUP($E677,'Calc 1 - Scaling (Ins,Bank)'!$A:$W,13+IF(O677="Revenue",1,IF(O677="Carrying Value",2,0)),FALSE),"N/A")</f>
        <v>N/A</v>
      </c>
      <c r="Q677" s="161" t="str">
        <f t="shared" si="93"/>
        <v>N/A</v>
      </c>
      <c r="R677" s="162" t="str">
        <f t="shared" si="94"/>
        <v>N/A</v>
      </c>
      <c r="S677" s="156" t="e">
        <f>VLOOKUP($E677,'Calc 1 - Scaling (Ins,Bank)'!$A:$W,16,FALSE)</f>
        <v>#N/A</v>
      </c>
      <c r="T677" s="160" t="str">
        <f>IFERROR(VLOOKUP($E677,'Calc 1 - Scaling (Ins,Bank)'!$A:$W,17+IF(S677="Revenue",1,IF(S677="Carrying Value",2,0)),FALSE),"N/A")</f>
        <v>N/A</v>
      </c>
      <c r="U677" s="161" t="str">
        <f t="shared" si="95"/>
        <v>N/A</v>
      </c>
      <c r="V677" s="162" t="str">
        <f t="shared" si="96"/>
        <v>N/A</v>
      </c>
      <c r="W677" s="156" t="e">
        <f>VLOOKUP($E677,'Calc 1 - Scaling (Ins,Bank)'!$A:$W,20,FALSE)</f>
        <v>#N/A</v>
      </c>
      <c r="X677" s="160" t="str">
        <f>IFERROR(VLOOKUP($E677,'Calc 1 - Scaling (Ins,Bank)'!$A:$W,21+IF(W677="Revenue",1,IF(W677="Carrying Value",2,0)),FALSE),"N/A")</f>
        <v>N/A</v>
      </c>
      <c r="Y677" s="161" t="str">
        <f t="shared" si="97"/>
        <v>N/A</v>
      </c>
      <c r="Z677" s="162" t="str">
        <f t="shared" si="98"/>
        <v>N/A</v>
      </c>
      <c r="AP677" s="3"/>
    </row>
    <row r="678" spans="1:42" x14ac:dyDescent="0.2">
      <c r="A678" s="68">
        <f t="shared" si="90"/>
        <v>621</v>
      </c>
      <c r="B678" s="154">
        <f>'Input 2 - Inventory'!C628</f>
        <v>0</v>
      </c>
      <c r="C678" s="155">
        <f>'Input 2 - Inventory'!E628</f>
        <v>0</v>
      </c>
      <c r="D678" s="155" t="str">
        <f>IF(OR(LEFT(E678,5)= "Asset",LEFT(E678,5)="Other"),"N/A",'Input 1 - Schedule 1'!B630 &amp; " (Ins/Bank)")</f>
        <v xml:space="preserve"> (Ins/Bank)</v>
      </c>
      <c r="E678" s="156">
        <f>'Input 2 - Inventory'!F628</f>
        <v>0</v>
      </c>
      <c r="F678" s="157">
        <f>'Input 1 - Schedule 1'!AH630</f>
        <v>0</v>
      </c>
      <c r="G678" s="157">
        <f>'Input 2 - Inventory'!R628</f>
        <v>0</v>
      </c>
      <c r="H678" s="157">
        <f>'Input 2 - Inventory'!AG628</f>
        <v>0</v>
      </c>
      <c r="I678" s="158">
        <f>'Input 2 - Inventory'!L628</f>
        <v>0</v>
      </c>
      <c r="J678" s="159">
        <f>'Input 2 - Inventory'!AA628</f>
        <v>0</v>
      </c>
      <c r="K678" s="156" t="e">
        <f>VLOOKUP($E678,'Calc 1 - Scaling (Ins,Bank)'!$A:$W,8,FALSE)</f>
        <v>#N/A</v>
      </c>
      <c r="L678" s="160" t="str">
        <f>IFERROR(VLOOKUP($E678,'Calc 1 - Scaling (Ins,Bank)'!$A:$W,9+IF($K678="Revenue",1,IF(K678="Carrying Value",2,0)),FALSE),"N/A")</f>
        <v>N/A</v>
      </c>
      <c r="M678" s="161" t="str">
        <f t="shared" si="91"/>
        <v>N/A</v>
      </c>
      <c r="N678" s="162" t="str">
        <f t="shared" si="92"/>
        <v>N/A</v>
      </c>
      <c r="O678" s="156" t="e">
        <f>VLOOKUP($E678,'Calc 1 - Scaling (Ins,Bank)'!$A:$W,12,FALSE)</f>
        <v>#N/A</v>
      </c>
      <c r="P678" s="160" t="str">
        <f>IFERROR(VLOOKUP($E678,'Calc 1 - Scaling (Ins,Bank)'!$A:$W,13+IF(O678="Revenue",1,IF(O678="Carrying Value",2,0)),FALSE),"N/A")</f>
        <v>N/A</v>
      </c>
      <c r="Q678" s="161" t="str">
        <f t="shared" si="93"/>
        <v>N/A</v>
      </c>
      <c r="R678" s="162" t="str">
        <f t="shared" si="94"/>
        <v>N/A</v>
      </c>
      <c r="S678" s="156" t="e">
        <f>VLOOKUP($E678,'Calc 1 - Scaling (Ins,Bank)'!$A:$W,16,FALSE)</f>
        <v>#N/A</v>
      </c>
      <c r="T678" s="160" t="str">
        <f>IFERROR(VLOOKUP($E678,'Calc 1 - Scaling (Ins,Bank)'!$A:$W,17+IF(S678="Revenue",1,IF(S678="Carrying Value",2,0)),FALSE),"N/A")</f>
        <v>N/A</v>
      </c>
      <c r="U678" s="161" t="str">
        <f t="shared" si="95"/>
        <v>N/A</v>
      </c>
      <c r="V678" s="162" t="str">
        <f t="shared" si="96"/>
        <v>N/A</v>
      </c>
      <c r="W678" s="156" t="e">
        <f>VLOOKUP($E678,'Calc 1 - Scaling (Ins,Bank)'!$A:$W,20,FALSE)</f>
        <v>#N/A</v>
      </c>
      <c r="X678" s="160" t="str">
        <f>IFERROR(VLOOKUP($E678,'Calc 1 - Scaling (Ins,Bank)'!$A:$W,21+IF(W678="Revenue",1,IF(W678="Carrying Value",2,0)),FALSE),"N/A")</f>
        <v>N/A</v>
      </c>
      <c r="Y678" s="161" t="str">
        <f t="shared" si="97"/>
        <v>N/A</v>
      </c>
      <c r="Z678" s="162" t="str">
        <f t="shared" si="98"/>
        <v>N/A</v>
      </c>
      <c r="AP678" s="3"/>
    </row>
    <row r="679" spans="1:42" x14ac:dyDescent="0.2">
      <c r="A679" s="68">
        <f t="shared" si="90"/>
        <v>622</v>
      </c>
      <c r="B679" s="154">
        <f>'Input 2 - Inventory'!C629</f>
        <v>0</v>
      </c>
      <c r="C679" s="155">
        <f>'Input 2 - Inventory'!E629</f>
        <v>0</v>
      </c>
      <c r="D679" s="155" t="str">
        <f>IF(OR(LEFT(E679,5)= "Asset",LEFT(E679,5)="Other"),"N/A",'Input 1 - Schedule 1'!B631 &amp; " (Ins/Bank)")</f>
        <v xml:space="preserve"> (Ins/Bank)</v>
      </c>
      <c r="E679" s="156">
        <f>'Input 2 - Inventory'!F629</f>
        <v>0</v>
      </c>
      <c r="F679" s="157">
        <f>'Input 1 - Schedule 1'!AH631</f>
        <v>0</v>
      </c>
      <c r="G679" s="157">
        <f>'Input 2 - Inventory'!R629</f>
        <v>0</v>
      </c>
      <c r="H679" s="157">
        <f>'Input 2 - Inventory'!AG629</f>
        <v>0</v>
      </c>
      <c r="I679" s="158">
        <f>'Input 2 - Inventory'!L629</f>
        <v>0</v>
      </c>
      <c r="J679" s="159">
        <f>'Input 2 - Inventory'!AA629</f>
        <v>0</v>
      </c>
      <c r="K679" s="156" t="e">
        <f>VLOOKUP($E679,'Calc 1 - Scaling (Ins,Bank)'!$A:$W,8,FALSE)</f>
        <v>#N/A</v>
      </c>
      <c r="L679" s="160" t="str">
        <f>IFERROR(VLOOKUP($E679,'Calc 1 - Scaling (Ins,Bank)'!$A:$W,9+IF($K679="Revenue",1,IF(K679="Carrying Value",2,0)),FALSE),"N/A")</f>
        <v>N/A</v>
      </c>
      <c r="M679" s="161" t="str">
        <f t="shared" si="91"/>
        <v>N/A</v>
      </c>
      <c r="N679" s="162" t="str">
        <f t="shared" si="92"/>
        <v>N/A</v>
      </c>
      <c r="O679" s="156" t="e">
        <f>VLOOKUP($E679,'Calc 1 - Scaling (Ins,Bank)'!$A:$W,12,FALSE)</f>
        <v>#N/A</v>
      </c>
      <c r="P679" s="160" t="str">
        <f>IFERROR(VLOOKUP($E679,'Calc 1 - Scaling (Ins,Bank)'!$A:$W,13+IF(O679="Revenue",1,IF(O679="Carrying Value",2,0)),FALSE),"N/A")</f>
        <v>N/A</v>
      </c>
      <c r="Q679" s="161" t="str">
        <f t="shared" si="93"/>
        <v>N/A</v>
      </c>
      <c r="R679" s="162" t="str">
        <f t="shared" si="94"/>
        <v>N/A</v>
      </c>
      <c r="S679" s="156" t="e">
        <f>VLOOKUP($E679,'Calc 1 - Scaling (Ins,Bank)'!$A:$W,16,FALSE)</f>
        <v>#N/A</v>
      </c>
      <c r="T679" s="160" t="str">
        <f>IFERROR(VLOOKUP($E679,'Calc 1 - Scaling (Ins,Bank)'!$A:$W,17+IF(S679="Revenue",1,IF(S679="Carrying Value",2,0)),FALSE),"N/A")</f>
        <v>N/A</v>
      </c>
      <c r="U679" s="161" t="str">
        <f t="shared" si="95"/>
        <v>N/A</v>
      </c>
      <c r="V679" s="162" t="str">
        <f t="shared" si="96"/>
        <v>N/A</v>
      </c>
      <c r="W679" s="156" t="e">
        <f>VLOOKUP($E679,'Calc 1 - Scaling (Ins,Bank)'!$A:$W,20,FALSE)</f>
        <v>#N/A</v>
      </c>
      <c r="X679" s="160" t="str">
        <f>IFERROR(VLOOKUP($E679,'Calc 1 - Scaling (Ins,Bank)'!$A:$W,21+IF(W679="Revenue",1,IF(W679="Carrying Value",2,0)),FALSE),"N/A")</f>
        <v>N/A</v>
      </c>
      <c r="Y679" s="161" t="str">
        <f t="shared" si="97"/>
        <v>N/A</v>
      </c>
      <c r="Z679" s="162" t="str">
        <f t="shared" si="98"/>
        <v>N/A</v>
      </c>
      <c r="AP679" s="3"/>
    </row>
    <row r="680" spans="1:42" x14ac:dyDescent="0.2">
      <c r="A680" s="68">
        <f t="shared" si="90"/>
        <v>623</v>
      </c>
      <c r="B680" s="154">
        <f>'Input 2 - Inventory'!C630</f>
        <v>0</v>
      </c>
      <c r="C680" s="155">
        <f>'Input 2 - Inventory'!E630</f>
        <v>0</v>
      </c>
      <c r="D680" s="155" t="str">
        <f>IF(OR(LEFT(E680,5)= "Asset",LEFT(E680,5)="Other"),"N/A",'Input 1 - Schedule 1'!B632 &amp; " (Ins/Bank)")</f>
        <v xml:space="preserve"> (Ins/Bank)</v>
      </c>
      <c r="E680" s="156">
        <f>'Input 2 - Inventory'!F630</f>
        <v>0</v>
      </c>
      <c r="F680" s="157">
        <f>'Input 1 - Schedule 1'!AH632</f>
        <v>0</v>
      </c>
      <c r="G680" s="157">
        <f>'Input 2 - Inventory'!R630</f>
        <v>0</v>
      </c>
      <c r="H680" s="157">
        <f>'Input 2 - Inventory'!AG630</f>
        <v>0</v>
      </c>
      <c r="I680" s="158">
        <f>'Input 2 - Inventory'!L630</f>
        <v>0</v>
      </c>
      <c r="J680" s="159">
        <f>'Input 2 - Inventory'!AA630</f>
        <v>0</v>
      </c>
      <c r="K680" s="156" t="e">
        <f>VLOOKUP($E680,'Calc 1 - Scaling (Ins,Bank)'!$A:$W,8,FALSE)</f>
        <v>#N/A</v>
      </c>
      <c r="L680" s="160" t="str">
        <f>IFERROR(VLOOKUP($E680,'Calc 1 - Scaling (Ins,Bank)'!$A:$W,9+IF($K680="Revenue",1,IF(K680="Carrying Value",2,0)),FALSE),"N/A")</f>
        <v>N/A</v>
      </c>
      <c r="M680" s="161" t="str">
        <f t="shared" si="91"/>
        <v>N/A</v>
      </c>
      <c r="N680" s="162" t="str">
        <f t="shared" si="92"/>
        <v>N/A</v>
      </c>
      <c r="O680" s="156" t="e">
        <f>VLOOKUP($E680,'Calc 1 - Scaling (Ins,Bank)'!$A:$W,12,FALSE)</f>
        <v>#N/A</v>
      </c>
      <c r="P680" s="160" t="str">
        <f>IFERROR(VLOOKUP($E680,'Calc 1 - Scaling (Ins,Bank)'!$A:$W,13+IF(O680="Revenue",1,IF(O680="Carrying Value",2,0)),FALSE),"N/A")</f>
        <v>N/A</v>
      </c>
      <c r="Q680" s="161" t="str">
        <f t="shared" si="93"/>
        <v>N/A</v>
      </c>
      <c r="R680" s="162" t="str">
        <f t="shared" si="94"/>
        <v>N/A</v>
      </c>
      <c r="S680" s="156" t="e">
        <f>VLOOKUP($E680,'Calc 1 - Scaling (Ins,Bank)'!$A:$W,16,FALSE)</f>
        <v>#N/A</v>
      </c>
      <c r="T680" s="160" t="str">
        <f>IFERROR(VLOOKUP($E680,'Calc 1 - Scaling (Ins,Bank)'!$A:$W,17+IF(S680="Revenue",1,IF(S680="Carrying Value",2,0)),FALSE),"N/A")</f>
        <v>N/A</v>
      </c>
      <c r="U680" s="161" t="str">
        <f t="shared" si="95"/>
        <v>N/A</v>
      </c>
      <c r="V680" s="162" t="str">
        <f t="shared" si="96"/>
        <v>N/A</v>
      </c>
      <c r="W680" s="156" t="e">
        <f>VLOOKUP($E680,'Calc 1 - Scaling (Ins,Bank)'!$A:$W,20,FALSE)</f>
        <v>#N/A</v>
      </c>
      <c r="X680" s="160" t="str">
        <f>IFERROR(VLOOKUP($E680,'Calc 1 - Scaling (Ins,Bank)'!$A:$W,21+IF(W680="Revenue",1,IF(W680="Carrying Value",2,0)),FALSE),"N/A")</f>
        <v>N/A</v>
      </c>
      <c r="Y680" s="161" t="str">
        <f t="shared" si="97"/>
        <v>N/A</v>
      </c>
      <c r="Z680" s="162" t="str">
        <f t="shared" si="98"/>
        <v>N/A</v>
      </c>
      <c r="AP680" s="3"/>
    </row>
    <row r="681" spans="1:42" x14ac:dyDescent="0.2">
      <c r="A681" s="68">
        <f t="shared" si="90"/>
        <v>624</v>
      </c>
      <c r="B681" s="154">
        <f>'Input 2 - Inventory'!C631</f>
        <v>0</v>
      </c>
      <c r="C681" s="155">
        <f>'Input 2 - Inventory'!E631</f>
        <v>0</v>
      </c>
      <c r="D681" s="155" t="str">
        <f>IF(OR(LEFT(E681,5)= "Asset",LEFT(E681,5)="Other"),"N/A",'Input 1 - Schedule 1'!B633 &amp; " (Ins/Bank)")</f>
        <v xml:space="preserve"> (Ins/Bank)</v>
      </c>
      <c r="E681" s="156">
        <f>'Input 2 - Inventory'!F631</f>
        <v>0</v>
      </c>
      <c r="F681" s="157">
        <f>'Input 1 - Schedule 1'!AH633</f>
        <v>0</v>
      </c>
      <c r="G681" s="157">
        <f>'Input 2 - Inventory'!R631</f>
        <v>0</v>
      </c>
      <c r="H681" s="157">
        <f>'Input 2 - Inventory'!AG631</f>
        <v>0</v>
      </c>
      <c r="I681" s="158">
        <f>'Input 2 - Inventory'!L631</f>
        <v>0</v>
      </c>
      <c r="J681" s="159">
        <f>'Input 2 - Inventory'!AA631</f>
        <v>0</v>
      </c>
      <c r="K681" s="156" t="e">
        <f>VLOOKUP($E681,'Calc 1 - Scaling (Ins,Bank)'!$A:$W,8,FALSE)</f>
        <v>#N/A</v>
      </c>
      <c r="L681" s="160" t="str">
        <f>IFERROR(VLOOKUP($E681,'Calc 1 - Scaling (Ins,Bank)'!$A:$W,9+IF($K681="Revenue",1,IF(K681="Carrying Value",2,0)),FALSE),"N/A")</f>
        <v>N/A</v>
      </c>
      <c r="M681" s="161" t="str">
        <f t="shared" si="91"/>
        <v>N/A</v>
      </c>
      <c r="N681" s="162" t="str">
        <f t="shared" si="92"/>
        <v>N/A</v>
      </c>
      <c r="O681" s="156" t="e">
        <f>VLOOKUP($E681,'Calc 1 - Scaling (Ins,Bank)'!$A:$W,12,FALSE)</f>
        <v>#N/A</v>
      </c>
      <c r="P681" s="160" t="str">
        <f>IFERROR(VLOOKUP($E681,'Calc 1 - Scaling (Ins,Bank)'!$A:$W,13+IF(O681="Revenue",1,IF(O681="Carrying Value",2,0)),FALSE),"N/A")</f>
        <v>N/A</v>
      </c>
      <c r="Q681" s="161" t="str">
        <f t="shared" si="93"/>
        <v>N/A</v>
      </c>
      <c r="R681" s="162" t="str">
        <f t="shared" si="94"/>
        <v>N/A</v>
      </c>
      <c r="S681" s="156" t="e">
        <f>VLOOKUP($E681,'Calc 1 - Scaling (Ins,Bank)'!$A:$W,16,FALSE)</f>
        <v>#N/A</v>
      </c>
      <c r="T681" s="160" t="str">
        <f>IFERROR(VLOOKUP($E681,'Calc 1 - Scaling (Ins,Bank)'!$A:$W,17+IF(S681="Revenue",1,IF(S681="Carrying Value",2,0)),FALSE),"N/A")</f>
        <v>N/A</v>
      </c>
      <c r="U681" s="161" t="str">
        <f t="shared" si="95"/>
        <v>N/A</v>
      </c>
      <c r="V681" s="162" t="str">
        <f t="shared" si="96"/>
        <v>N/A</v>
      </c>
      <c r="W681" s="156" t="e">
        <f>VLOOKUP($E681,'Calc 1 - Scaling (Ins,Bank)'!$A:$W,20,FALSE)</f>
        <v>#N/A</v>
      </c>
      <c r="X681" s="160" t="str">
        <f>IFERROR(VLOOKUP($E681,'Calc 1 - Scaling (Ins,Bank)'!$A:$W,21+IF(W681="Revenue",1,IF(W681="Carrying Value",2,0)),FALSE),"N/A")</f>
        <v>N/A</v>
      </c>
      <c r="Y681" s="161" t="str">
        <f t="shared" si="97"/>
        <v>N/A</v>
      </c>
      <c r="Z681" s="162" t="str">
        <f t="shared" si="98"/>
        <v>N/A</v>
      </c>
      <c r="AP681" s="3"/>
    </row>
    <row r="682" spans="1:42" x14ac:dyDescent="0.2">
      <c r="A682" s="68">
        <f t="shared" si="90"/>
        <v>625</v>
      </c>
      <c r="B682" s="154">
        <f>'Input 2 - Inventory'!C632</f>
        <v>0</v>
      </c>
      <c r="C682" s="155">
        <f>'Input 2 - Inventory'!E632</f>
        <v>0</v>
      </c>
      <c r="D682" s="155" t="str">
        <f>IF(OR(LEFT(E682,5)= "Asset",LEFT(E682,5)="Other"),"N/A",'Input 1 - Schedule 1'!B634 &amp; " (Ins/Bank)")</f>
        <v xml:space="preserve"> (Ins/Bank)</v>
      </c>
      <c r="E682" s="156">
        <f>'Input 2 - Inventory'!F632</f>
        <v>0</v>
      </c>
      <c r="F682" s="157">
        <f>'Input 1 - Schedule 1'!AH634</f>
        <v>0</v>
      </c>
      <c r="G682" s="157">
        <f>'Input 2 - Inventory'!R632</f>
        <v>0</v>
      </c>
      <c r="H682" s="157">
        <f>'Input 2 - Inventory'!AG632</f>
        <v>0</v>
      </c>
      <c r="I682" s="158">
        <f>'Input 2 - Inventory'!L632</f>
        <v>0</v>
      </c>
      <c r="J682" s="159">
        <f>'Input 2 - Inventory'!AA632</f>
        <v>0</v>
      </c>
      <c r="K682" s="156" t="e">
        <f>VLOOKUP($E682,'Calc 1 - Scaling (Ins,Bank)'!$A:$W,8,FALSE)</f>
        <v>#N/A</v>
      </c>
      <c r="L682" s="160" t="str">
        <f>IFERROR(VLOOKUP($E682,'Calc 1 - Scaling (Ins,Bank)'!$A:$W,9+IF($K682="Revenue",1,IF(K682="Carrying Value",2,0)),FALSE),"N/A")</f>
        <v>N/A</v>
      </c>
      <c r="M682" s="161" t="str">
        <f t="shared" si="91"/>
        <v>N/A</v>
      </c>
      <c r="N682" s="162" t="str">
        <f t="shared" si="92"/>
        <v>N/A</v>
      </c>
      <c r="O682" s="156" t="e">
        <f>VLOOKUP($E682,'Calc 1 - Scaling (Ins,Bank)'!$A:$W,12,FALSE)</f>
        <v>#N/A</v>
      </c>
      <c r="P682" s="160" t="str">
        <f>IFERROR(VLOOKUP($E682,'Calc 1 - Scaling (Ins,Bank)'!$A:$W,13+IF(O682="Revenue",1,IF(O682="Carrying Value",2,0)),FALSE),"N/A")</f>
        <v>N/A</v>
      </c>
      <c r="Q682" s="161" t="str">
        <f t="shared" si="93"/>
        <v>N/A</v>
      </c>
      <c r="R682" s="162" t="str">
        <f t="shared" si="94"/>
        <v>N/A</v>
      </c>
      <c r="S682" s="156" t="e">
        <f>VLOOKUP($E682,'Calc 1 - Scaling (Ins,Bank)'!$A:$W,16,FALSE)</f>
        <v>#N/A</v>
      </c>
      <c r="T682" s="160" t="str">
        <f>IFERROR(VLOOKUP($E682,'Calc 1 - Scaling (Ins,Bank)'!$A:$W,17+IF(S682="Revenue",1,IF(S682="Carrying Value",2,0)),FALSE),"N/A")</f>
        <v>N/A</v>
      </c>
      <c r="U682" s="161" t="str">
        <f t="shared" si="95"/>
        <v>N/A</v>
      </c>
      <c r="V682" s="162" t="str">
        <f t="shared" si="96"/>
        <v>N/A</v>
      </c>
      <c r="W682" s="156" t="e">
        <f>VLOOKUP($E682,'Calc 1 - Scaling (Ins,Bank)'!$A:$W,20,FALSE)</f>
        <v>#N/A</v>
      </c>
      <c r="X682" s="160" t="str">
        <f>IFERROR(VLOOKUP($E682,'Calc 1 - Scaling (Ins,Bank)'!$A:$W,21+IF(W682="Revenue",1,IF(W682="Carrying Value",2,0)),FALSE),"N/A")</f>
        <v>N/A</v>
      </c>
      <c r="Y682" s="161" t="str">
        <f t="shared" si="97"/>
        <v>N/A</v>
      </c>
      <c r="Z682" s="162" t="str">
        <f t="shared" si="98"/>
        <v>N/A</v>
      </c>
      <c r="AP682" s="3"/>
    </row>
    <row r="683" spans="1:42" x14ac:dyDescent="0.2">
      <c r="A683" s="68">
        <f t="shared" si="90"/>
        <v>626</v>
      </c>
      <c r="B683" s="154">
        <f>'Input 2 - Inventory'!C633</f>
        <v>0</v>
      </c>
      <c r="C683" s="155">
        <f>'Input 2 - Inventory'!E633</f>
        <v>0</v>
      </c>
      <c r="D683" s="155" t="str">
        <f>IF(OR(LEFT(E683,5)= "Asset",LEFT(E683,5)="Other"),"N/A",'Input 1 - Schedule 1'!B635 &amp; " (Ins/Bank)")</f>
        <v xml:space="preserve"> (Ins/Bank)</v>
      </c>
      <c r="E683" s="156">
        <f>'Input 2 - Inventory'!F633</f>
        <v>0</v>
      </c>
      <c r="F683" s="157">
        <f>'Input 1 - Schedule 1'!AH635</f>
        <v>0</v>
      </c>
      <c r="G683" s="157">
        <f>'Input 2 - Inventory'!R633</f>
        <v>0</v>
      </c>
      <c r="H683" s="157">
        <f>'Input 2 - Inventory'!AG633</f>
        <v>0</v>
      </c>
      <c r="I683" s="158">
        <f>'Input 2 - Inventory'!L633</f>
        <v>0</v>
      </c>
      <c r="J683" s="159">
        <f>'Input 2 - Inventory'!AA633</f>
        <v>0</v>
      </c>
      <c r="K683" s="156" t="e">
        <f>VLOOKUP($E683,'Calc 1 - Scaling (Ins,Bank)'!$A:$W,8,FALSE)</f>
        <v>#N/A</v>
      </c>
      <c r="L683" s="160" t="str">
        <f>IFERROR(VLOOKUP($E683,'Calc 1 - Scaling (Ins,Bank)'!$A:$W,9+IF($K683="Revenue",1,IF(K683="Carrying Value",2,0)),FALSE),"N/A")</f>
        <v>N/A</v>
      </c>
      <c r="M683" s="161" t="str">
        <f t="shared" si="91"/>
        <v>N/A</v>
      </c>
      <c r="N683" s="162" t="str">
        <f t="shared" si="92"/>
        <v>N/A</v>
      </c>
      <c r="O683" s="156" t="e">
        <f>VLOOKUP($E683,'Calc 1 - Scaling (Ins,Bank)'!$A:$W,12,FALSE)</f>
        <v>#N/A</v>
      </c>
      <c r="P683" s="160" t="str">
        <f>IFERROR(VLOOKUP($E683,'Calc 1 - Scaling (Ins,Bank)'!$A:$W,13+IF(O683="Revenue",1,IF(O683="Carrying Value",2,0)),FALSE),"N/A")</f>
        <v>N/A</v>
      </c>
      <c r="Q683" s="161" t="str">
        <f t="shared" si="93"/>
        <v>N/A</v>
      </c>
      <c r="R683" s="162" t="str">
        <f t="shared" si="94"/>
        <v>N/A</v>
      </c>
      <c r="S683" s="156" t="e">
        <f>VLOOKUP($E683,'Calc 1 - Scaling (Ins,Bank)'!$A:$W,16,FALSE)</f>
        <v>#N/A</v>
      </c>
      <c r="T683" s="160" t="str">
        <f>IFERROR(VLOOKUP($E683,'Calc 1 - Scaling (Ins,Bank)'!$A:$W,17+IF(S683="Revenue",1,IF(S683="Carrying Value",2,0)),FALSE),"N/A")</f>
        <v>N/A</v>
      </c>
      <c r="U683" s="161" t="str">
        <f t="shared" si="95"/>
        <v>N/A</v>
      </c>
      <c r="V683" s="162" t="str">
        <f t="shared" si="96"/>
        <v>N/A</v>
      </c>
      <c r="W683" s="156" t="e">
        <f>VLOOKUP($E683,'Calc 1 - Scaling (Ins,Bank)'!$A:$W,20,FALSE)</f>
        <v>#N/A</v>
      </c>
      <c r="X683" s="160" t="str">
        <f>IFERROR(VLOOKUP($E683,'Calc 1 - Scaling (Ins,Bank)'!$A:$W,21+IF(W683="Revenue",1,IF(W683="Carrying Value",2,0)),FALSE),"N/A")</f>
        <v>N/A</v>
      </c>
      <c r="Y683" s="161" t="str">
        <f t="shared" si="97"/>
        <v>N/A</v>
      </c>
      <c r="Z683" s="162" t="str">
        <f t="shared" si="98"/>
        <v>N/A</v>
      </c>
      <c r="AP683" s="3"/>
    </row>
    <row r="684" spans="1:42" x14ac:dyDescent="0.2">
      <c r="A684" s="68">
        <f t="shared" si="90"/>
        <v>627</v>
      </c>
      <c r="B684" s="154">
        <f>'Input 2 - Inventory'!C634</f>
        <v>0</v>
      </c>
      <c r="C684" s="155">
        <f>'Input 2 - Inventory'!E634</f>
        <v>0</v>
      </c>
      <c r="D684" s="155" t="str">
        <f>IF(OR(LEFT(E684,5)= "Asset",LEFT(E684,5)="Other"),"N/A",'Input 1 - Schedule 1'!B636 &amp; " (Ins/Bank)")</f>
        <v xml:space="preserve"> (Ins/Bank)</v>
      </c>
      <c r="E684" s="156">
        <f>'Input 2 - Inventory'!F634</f>
        <v>0</v>
      </c>
      <c r="F684" s="157">
        <f>'Input 1 - Schedule 1'!AH636</f>
        <v>0</v>
      </c>
      <c r="G684" s="157">
        <f>'Input 2 - Inventory'!R634</f>
        <v>0</v>
      </c>
      <c r="H684" s="157">
        <f>'Input 2 - Inventory'!AG634</f>
        <v>0</v>
      </c>
      <c r="I684" s="158">
        <f>'Input 2 - Inventory'!L634</f>
        <v>0</v>
      </c>
      <c r="J684" s="159">
        <f>'Input 2 - Inventory'!AA634</f>
        <v>0</v>
      </c>
      <c r="K684" s="156" t="e">
        <f>VLOOKUP($E684,'Calc 1 - Scaling (Ins,Bank)'!$A:$W,8,FALSE)</f>
        <v>#N/A</v>
      </c>
      <c r="L684" s="160" t="str">
        <f>IFERROR(VLOOKUP($E684,'Calc 1 - Scaling (Ins,Bank)'!$A:$W,9+IF($K684="Revenue",1,IF(K684="Carrying Value",2,0)),FALSE),"N/A")</f>
        <v>N/A</v>
      </c>
      <c r="M684" s="161" t="str">
        <f t="shared" si="91"/>
        <v>N/A</v>
      </c>
      <c r="N684" s="162" t="str">
        <f t="shared" si="92"/>
        <v>N/A</v>
      </c>
      <c r="O684" s="156" t="e">
        <f>VLOOKUP($E684,'Calc 1 - Scaling (Ins,Bank)'!$A:$W,12,FALSE)</f>
        <v>#N/A</v>
      </c>
      <c r="P684" s="160" t="str">
        <f>IFERROR(VLOOKUP($E684,'Calc 1 - Scaling (Ins,Bank)'!$A:$W,13+IF(O684="Revenue",1,IF(O684="Carrying Value",2,0)),FALSE),"N/A")</f>
        <v>N/A</v>
      </c>
      <c r="Q684" s="161" t="str">
        <f t="shared" si="93"/>
        <v>N/A</v>
      </c>
      <c r="R684" s="162" t="str">
        <f t="shared" si="94"/>
        <v>N/A</v>
      </c>
      <c r="S684" s="156" t="e">
        <f>VLOOKUP($E684,'Calc 1 - Scaling (Ins,Bank)'!$A:$W,16,FALSE)</f>
        <v>#N/A</v>
      </c>
      <c r="T684" s="160" t="str">
        <f>IFERROR(VLOOKUP($E684,'Calc 1 - Scaling (Ins,Bank)'!$A:$W,17+IF(S684="Revenue",1,IF(S684="Carrying Value",2,0)),FALSE),"N/A")</f>
        <v>N/A</v>
      </c>
      <c r="U684" s="161" t="str">
        <f t="shared" si="95"/>
        <v>N/A</v>
      </c>
      <c r="V684" s="162" t="str">
        <f t="shared" si="96"/>
        <v>N/A</v>
      </c>
      <c r="W684" s="156" t="e">
        <f>VLOOKUP($E684,'Calc 1 - Scaling (Ins,Bank)'!$A:$W,20,FALSE)</f>
        <v>#N/A</v>
      </c>
      <c r="X684" s="160" t="str">
        <f>IFERROR(VLOOKUP($E684,'Calc 1 - Scaling (Ins,Bank)'!$A:$W,21+IF(W684="Revenue",1,IF(W684="Carrying Value",2,0)),FALSE),"N/A")</f>
        <v>N/A</v>
      </c>
      <c r="Y684" s="161" t="str">
        <f t="shared" si="97"/>
        <v>N/A</v>
      </c>
      <c r="Z684" s="162" t="str">
        <f t="shared" si="98"/>
        <v>N/A</v>
      </c>
      <c r="AP684" s="3"/>
    </row>
    <row r="685" spans="1:42" x14ac:dyDescent="0.2">
      <c r="A685" s="68">
        <f t="shared" si="90"/>
        <v>628</v>
      </c>
      <c r="B685" s="154">
        <f>'Input 2 - Inventory'!C635</f>
        <v>0</v>
      </c>
      <c r="C685" s="155">
        <f>'Input 2 - Inventory'!E635</f>
        <v>0</v>
      </c>
      <c r="D685" s="155" t="str">
        <f>IF(OR(LEFT(E685,5)= "Asset",LEFT(E685,5)="Other"),"N/A",'Input 1 - Schedule 1'!B637 &amp; " (Ins/Bank)")</f>
        <v xml:space="preserve"> (Ins/Bank)</v>
      </c>
      <c r="E685" s="156">
        <f>'Input 2 - Inventory'!F635</f>
        <v>0</v>
      </c>
      <c r="F685" s="157">
        <f>'Input 1 - Schedule 1'!AH637</f>
        <v>0</v>
      </c>
      <c r="G685" s="157">
        <f>'Input 2 - Inventory'!R635</f>
        <v>0</v>
      </c>
      <c r="H685" s="157">
        <f>'Input 2 - Inventory'!AG635</f>
        <v>0</v>
      </c>
      <c r="I685" s="158">
        <f>'Input 2 - Inventory'!L635</f>
        <v>0</v>
      </c>
      <c r="J685" s="159">
        <f>'Input 2 - Inventory'!AA635</f>
        <v>0</v>
      </c>
      <c r="K685" s="156" t="e">
        <f>VLOOKUP($E685,'Calc 1 - Scaling (Ins,Bank)'!$A:$W,8,FALSE)</f>
        <v>#N/A</v>
      </c>
      <c r="L685" s="160" t="str">
        <f>IFERROR(VLOOKUP($E685,'Calc 1 - Scaling (Ins,Bank)'!$A:$W,9+IF($K685="Revenue",1,IF(K685="Carrying Value",2,0)),FALSE),"N/A")</f>
        <v>N/A</v>
      </c>
      <c r="M685" s="161" t="str">
        <f t="shared" si="91"/>
        <v>N/A</v>
      </c>
      <c r="N685" s="162" t="str">
        <f t="shared" si="92"/>
        <v>N/A</v>
      </c>
      <c r="O685" s="156" t="e">
        <f>VLOOKUP($E685,'Calc 1 - Scaling (Ins,Bank)'!$A:$W,12,FALSE)</f>
        <v>#N/A</v>
      </c>
      <c r="P685" s="160" t="str">
        <f>IFERROR(VLOOKUP($E685,'Calc 1 - Scaling (Ins,Bank)'!$A:$W,13+IF(O685="Revenue",1,IF(O685="Carrying Value",2,0)),FALSE),"N/A")</f>
        <v>N/A</v>
      </c>
      <c r="Q685" s="161" t="str">
        <f t="shared" si="93"/>
        <v>N/A</v>
      </c>
      <c r="R685" s="162" t="str">
        <f t="shared" si="94"/>
        <v>N/A</v>
      </c>
      <c r="S685" s="156" t="e">
        <f>VLOOKUP($E685,'Calc 1 - Scaling (Ins,Bank)'!$A:$W,16,FALSE)</f>
        <v>#N/A</v>
      </c>
      <c r="T685" s="160" t="str">
        <f>IFERROR(VLOOKUP($E685,'Calc 1 - Scaling (Ins,Bank)'!$A:$W,17+IF(S685="Revenue",1,IF(S685="Carrying Value",2,0)),FALSE),"N/A")</f>
        <v>N/A</v>
      </c>
      <c r="U685" s="161" t="str">
        <f t="shared" si="95"/>
        <v>N/A</v>
      </c>
      <c r="V685" s="162" t="str">
        <f t="shared" si="96"/>
        <v>N/A</v>
      </c>
      <c r="W685" s="156" t="e">
        <f>VLOOKUP($E685,'Calc 1 - Scaling (Ins,Bank)'!$A:$W,20,FALSE)</f>
        <v>#N/A</v>
      </c>
      <c r="X685" s="160" t="str">
        <f>IFERROR(VLOOKUP($E685,'Calc 1 - Scaling (Ins,Bank)'!$A:$W,21+IF(W685="Revenue",1,IF(W685="Carrying Value",2,0)),FALSE),"N/A")</f>
        <v>N/A</v>
      </c>
      <c r="Y685" s="161" t="str">
        <f t="shared" si="97"/>
        <v>N/A</v>
      </c>
      <c r="Z685" s="162" t="str">
        <f t="shared" si="98"/>
        <v>N/A</v>
      </c>
      <c r="AP685" s="3"/>
    </row>
    <row r="686" spans="1:42" x14ac:dyDescent="0.2">
      <c r="A686" s="68">
        <f t="shared" si="90"/>
        <v>629</v>
      </c>
      <c r="B686" s="154">
        <f>'Input 2 - Inventory'!C636</f>
        <v>0</v>
      </c>
      <c r="C686" s="155">
        <f>'Input 2 - Inventory'!E636</f>
        <v>0</v>
      </c>
      <c r="D686" s="155" t="str">
        <f>IF(OR(LEFT(E686,5)= "Asset",LEFT(E686,5)="Other"),"N/A",'Input 1 - Schedule 1'!B638 &amp; " (Ins/Bank)")</f>
        <v xml:space="preserve"> (Ins/Bank)</v>
      </c>
      <c r="E686" s="156">
        <f>'Input 2 - Inventory'!F636</f>
        <v>0</v>
      </c>
      <c r="F686" s="157">
        <f>'Input 1 - Schedule 1'!AH638</f>
        <v>0</v>
      </c>
      <c r="G686" s="157">
        <f>'Input 2 - Inventory'!R636</f>
        <v>0</v>
      </c>
      <c r="H686" s="157">
        <f>'Input 2 - Inventory'!AG636</f>
        <v>0</v>
      </c>
      <c r="I686" s="158">
        <f>'Input 2 - Inventory'!L636</f>
        <v>0</v>
      </c>
      <c r="J686" s="159">
        <f>'Input 2 - Inventory'!AA636</f>
        <v>0</v>
      </c>
      <c r="K686" s="156" t="e">
        <f>VLOOKUP($E686,'Calc 1 - Scaling (Ins,Bank)'!$A:$W,8,FALSE)</f>
        <v>#N/A</v>
      </c>
      <c r="L686" s="160" t="str">
        <f>IFERROR(VLOOKUP($E686,'Calc 1 - Scaling (Ins,Bank)'!$A:$W,9+IF($K686="Revenue",1,IF(K686="Carrying Value",2,0)),FALSE),"N/A")</f>
        <v>N/A</v>
      </c>
      <c r="M686" s="161" t="str">
        <f t="shared" si="91"/>
        <v>N/A</v>
      </c>
      <c r="N686" s="162" t="str">
        <f t="shared" si="92"/>
        <v>N/A</v>
      </c>
      <c r="O686" s="156" t="e">
        <f>VLOOKUP($E686,'Calc 1 - Scaling (Ins,Bank)'!$A:$W,12,FALSE)</f>
        <v>#N/A</v>
      </c>
      <c r="P686" s="160" t="str">
        <f>IFERROR(VLOOKUP($E686,'Calc 1 - Scaling (Ins,Bank)'!$A:$W,13+IF(O686="Revenue",1,IF(O686="Carrying Value",2,0)),FALSE),"N/A")</f>
        <v>N/A</v>
      </c>
      <c r="Q686" s="161" t="str">
        <f t="shared" si="93"/>
        <v>N/A</v>
      </c>
      <c r="R686" s="162" t="str">
        <f t="shared" si="94"/>
        <v>N/A</v>
      </c>
      <c r="S686" s="156" t="e">
        <f>VLOOKUP($E686,'Calc 1 - Scaling (Ins,Bank)'!$A:$W,16,FALSE)</f>
        <v>#N/A</v>
      </c>
      <c r="T686" s="160" t="str">
        <f>IFERROR(VLOOKUP($E686,'Calc 1 - Scaling (Ins,Bank)'!$A:$W,17+IF(S686="Revenue",1,IF(S686="Carrying Value",2,0)),FALSE),"N/A")</f>
        <v>N/A</v>
      </c>
      <c r="U686" s="161" t="str">
        <f t="shared" si="95"/>
        <v>N/A</v>
      </c>
      <c r="V686" s="162" t="str">
        <f t="shared" si="96"/>
        <v>N/A</v>
      </c>
      <c r="W686" s="156" t="e">
        <f>VLOOKUP($E686,'Calc 1 - Scaling (Ins,Bank)'!$A:$W,20,FALSE)</f>
        <v>#N/A</v>
      </c>
      <c r="X686" s="160" t="str">
        <f>IFERROR(VLOOKUP($E686,'Calc 1 - Scaling (Ins,Bank)'!$A:$W,21+IF(W686="Revenue",1,IF(W686="Carrying Value",2,0)),FALSE),"N/A")</f>
        <v>N/A</v>
      </c>
      <c r="Y686" s="161" t="str">
        <f t="shared" si="97"/>
        <v>N/A</v>
      </c>
      <c r="Z686" s="162" t="str">
        <f t="shared" si="98"/>
        <v>N/A</v>
      </c>
      <c r="AP686" s="3"/>
    </row>
    <row r="687" spans="1:42" x14ac:dyDescent="0.2">
      <c r="A687" s="68">
        <f t="shared" si="90"/>
        <v>630</v>
      </c>
      <c r="B687" s="154">
        <f>'Input 2 - Inventory'!C637</f>
        <v>0</v>
      </c>
      <c r="C687" s="155">
        <f>'Input 2 - Inventory'!E637</f>
        <v>0</v>
      </c>
      <c r="D687" s="155" t="str">
        <f>IF(OR(LEFT(E687,5)= "Asset",LEFT(E687,5)="Other"),"N/A",'Input 1 - Schedule 1'!B639 &amp; " (Ins/Bank)")</f>
        <v xml:space="preserve"> (Ins/Bank)</v>
      </c>
      <c r="E687" s="156">
        <f>'Input 2 - Inventory'!F637</f>
        <v>0</v>
      </c>
      <c r="F687" s="157">
        <f>'Input 1 - Schedule 1'!AH639</f>
        <v>0</v>
      </c>
      <c r="G687" s="157">
        <f>'Input 2 - Inventory'!R637</f>
        <v>0</v>
      </c>
      <c r="H687" s="157">
        <f>'Input 2 - Inventory'!AG637</f>
        <v>0</v>
      </c>
      <c r="I687" s="158">
        <f>'Input 2 - Inventory'!L637</f>
        <v>0</v>
      </c>
      <c r="J687" s="159">
        <f>'Input 2 - Inventory'!AA637</f>
        <v>0</v>
      </c>
      <c r="K687" s="156" t="e">
        <f>VLOOKUP($E687,'Calc 1 - Scaling (Ins,Bank)'!$A:$W,8,FALSE)</f>
        <v>#N/A</v>
      </c>
      <c r="L687" s="160" t="str">
        <f>IFERROR(VLOOKUP($E687,'Calc 1 - Scaling (Ins,Bank)'!$A:$W,9+IF($K687="Revenue",1,IF(K687="Carrying Value",2,0)),FALSE),"N/A")</f>
        <v>N/A</v>
      </c>
      <c r="M687" s="161" t="str">
        <f t="shared" si="91"/>
        <v>N/A</v>
      </c>
      <c r="N687" s="162" t="str">
        <f t="shared" si="92"/>
        <v>N/A</v>
      </c>
      <c r="O687" s="156" t="e">
        <f>VLOOKUP($E687,'Calc 1 - Scaling (Ins,Bank)'!$A:$W,12,FALSE)</f>
        <v>#N/A</v>
      </c>
      <c r="P687" s="160" t="str">
        <f>IFERROR(VLOOKUP($E687,'Calc 1 - Scaling (Ins,Bank)'!$A:$W,13+IF(O687="Revenue",1,IF(O687="Carrying Value",2,0)),FALSE),"N/A")</f>
        <v>N/A</v>
      </c>
      <c r="Q687" s="161" t="str">
        <f t="shared" si="93"/>
        <v>N/A</v>
      </c>
      <c r="R687" s="162" t="str">
        <f t="shared" si="94"/>
        <v>N/A</v>
      </c>
      <c r="S687" s="156" t="e">
        <f>VLOOKUP($E687,'Calc 1 - Scaling (Ins,Bank)'!$A:$W,16,FALSE)</f>
        <v>#N/A</v>
      </c>
      <c r="T687" s="160" t="str">
        <f>IFERROR(VLOOKUP($E687,'Calc 1 - Scaling (Ins,Bank)'!$A:$W,17+IF(S687="Revenue",1,IF(S687="Carrying Value",2,0)),FALSE),"N/A")</f>
        <v>N/A</v>
      </c>
      <c r="U687" s="161" t="str">
        <f t="shared" si="95"/>
        <v>N/A</v>
      </c>
      <c r="V687" s="162" t="str">
        <f t="shared" si="96"/>
        <v>N/A</v>
      </c>
      <c r="W687" s="156" t="e">
        <f>VLOOKUP($E687,'Calc 1 - Scaling (Ins,Bank)'!$A:$W,20,FALSE)</f>
        <v>#N/A</v>
      </c>
      <c r="X687" s="160" t="str">
        <f>IFERROR(VLOOKUP($E687,'Calc 1 - Scaling (Ins,Bank)'!$A:$W,21+IF(W687="Revenue",1,IF(W687="Carrying Value",2,0)),FALSE),"N/A")</f>
        <v>N/A</v>
      </c>
      <c r="Y687" s="161" t="str">
        <f t="shared" si="97"/>
        <v>N/A</v>
      </c>
      <c r="Z687" s="162" t="str">
        <f t="shared" si="98"/>
        <v>N/A</v>
      </c>
      <c r="AP687" s="3"/>
    </row>
    <row r="688" spans="1:42" x14ac:dyDescent="0.2">
      <c r="A688" s="68">
        <f t="shared" si="90"/>
        <v>631</v>
      </c>
      <c r="B688" s="154">
        <f>'Input 2 - Inventory'!C638</f>
        <v>0</v>
      </c>
      <c r="C688" s="155">
        <f>'Input 2 - Inventory'!E638</f>
        <v>0</v>
      </c>
      <c r="D688" s="155" t="str">
        <f>IF(OR(LEFT(E688,5)= "Asset",LEFT(E688,5)="Other"),"N/A",'Input 1 - Schedule 1'!B640 &amp; " (Ins/Bank)")</f>
        <v xml:space="preserve"> (Ins/Bank)</v>
      </c>
      <c r="E688" s="156">
        <f>'Input 2 - Inventory'!F638</f>
        <v>0</v>
      </c>
      <c r="F688" s="157">
        <f>'Input 1 - Schedule 1'!AH640</f>
        <v>0</v>
      </c>
      <c r="G688" s="157">
        <f>'Input 2 - Inventory'!R638</f>
        <v>0</v>
      </c>
      <c r="H688" s="157">
        <f>'Input 2 - Inventory'!AG638</f>
        <v>0</v>
      </c>
      <c r="I688" s="158">
        <f>'Input 2 - Inventory'!L638</f>
        <v>0</v>
      </c>
      <c r="J688" s="159">
        <f>'Input 2 - Inventory'!AA638</f>
        <v>0</v>
      </c>
      <c r="K688" s="156" t="e">
        <f>VLOOKUP($E688,'Calc 1 - Scaling (Ins,Bank)'!$A:$W,8,FALSE)</f>
        <v>#N/A</v>
      </c>
      <c r="L688" s="160" t="str">
        <f>IFERROR(VLOOKUP($E688,'Calc 1 - Scaling (Ins,Bank)'!$A:$W,9+IF($K688="Revenue",1,IF(K688="Carrying Value",2,0)),FALSE),"N/A")</f>
        <v>N/A</v>
      </c>
      <c r="M688" s="161" t="str">
        <f t="shared" si="91"/>
        <v>N/A</v>
      </c>
      <c r="N688" s="162" t="str">
        <f t="shared" si="92"/>
        <v>N/A</v>
      </c>
      <c r="O688" s="156" t="e">
        <f>VLOOKUP($E688,'Calc 1 - Scaling (Ins,Bank)'!$A:$W,12,FALSE)</f>
        <v>#N/A</v>
      </c>
      <c r="P688" s="160" t="str">
        <f>IFERROR(VLOOKUP($E688,'Calc 1 - Scaling (Ins,Bank)'!$A:$W,13+IF(O688="Revenue",1,IF(O688="Carrying Value",2,0)),FALSE),"N/A")</f>
        <v>N/A</v>
      </c>
      <c r="Q688" s="161" t="str">
        <f t="shared" si="93"/>
        <v>N/A</v>
      </c>
      <c r="R688" s="162" t="str">
        <f t="shared" si="94"/>
        <v>N/A</v>
      </c>
      <c r="S688" s="156" t="e">
        <f>VLOOKUP($E688,'Calc 1 - Scaling (Ins,Bank)'!$A:$W,16,FALSE)</f>
        <v>#N/A</v>
      </c>
      <c r="T688" s="160" t="str">
        <f>IFERROR(VLOOKUP($E688,'Calc 1 - Scaling (Ins,Bank)'!$A:$W,17+IF(S688="Revenue",1,IF(S688="Carrying Value",2,0)),FALSE),"N/A")</f>
        <v>N/A</v>
      </c>
      <c r="U688" s="161" t="str">
        <f t="shared" si="95"/>
        <v>N/A</v>
      </c>
      <c r="V688" s="162" t="str">
        <f t="shared" si="96"/>
        <v>N/A</v>
      </c>
      <c r="W688" s="156" t="e">
        <f>VLOOKUP($E688,'Calc 1 - Scaling (Ins,Bank)'!$A:$W,20,FALSE)</f>
        <v>#N/A</v>
      </c>
      <c r="X688" s="160" t="str">
        <f>IFERROR(VLOOKUP($E688,'Calc 1 - Scaling (Ins,Bank)'!$A:$W,21+IF(W688="Revenue",1,IF(W688="Carrying Value",2,0)),FALSE),"N/A")</f>
        <v>N/A</v>
      </c>
      <c r="Y688" s="161" t="str">
        <f t="shared" si="97"/>
        <v>N/A</v>
      </c>
      <c r="Z688" s="162" t="str">
        <f t="shared" si="98"/>
        <v>N/A</v>
      </c>
      <c r="AP688" s="3"/>
    </row>
    <row r="689" spans="1:42" x14ac:dyDescent="0.2">
      <c r="A689" s="68">
        <f t="shared" si="90"/>
        <v>632</v>
      </c>
      <c r="B689" s="154">
        <f>'Input 2 - Inventory'!C639</f>
        <v>0</v>
      </c>
      <c r="C689" s="155">
        <f>'Input 2 - Inventory'!E639</f>
        <v>0</v>
      </c>
      <c r="D689" s="155" t="str">
        <f>IF(OR(LEFT(E689,5)= "Asset",LEFT(E689,5)="Other"),"N/A",'Input 1 - Schedule 1'!B641 &amp; " (Ins/Bank)")</f>
        <v xml:space="preserve"> (Ins/Bank)</v>
      </c>
      <c r="E689" s="156">
        <f>'Input 2 - Inventory'!F639</f>
        <v>0</v>
      </c>
      <c r="F689" s="157">
        <f>'Input 1 - Schedule 1'!AH641</f>
        <v>0</v>
      </c>
      <c r="G689" s="157">
        <f>'Input 2 - Inventory'!R639</f>
        <v>0</v>
      </c>
      <c r="H689" s="157">
        <f>'Input 2 - Inventory'!AG639</f>
        <v>0</v>
      </c>
      <c r="I689" s="158">
        <f>'Input 2 - Inventory'!L639</f>
        <v>0</v>
      </c>
      <c r="J689" s="159">
        <f>'Input 2 - Inventory'!AA639</f>
        <v>0</v>
      </c>
      <c r="K689" s="156" t="e">
        <f>VLOOKUP($E689,'Calc 1 - Scaling (Ins,Bank)'!$A:$W,8,FALSE)</f>
        <v>#N/A</v>
      </c>
      <c r="L689" s="160" t="str">
        <f>IFERROR(VLOOKUP($E689,'Calc 1 - Scaling (Ins,Bank)'!$A:$W,9+IF($K689="Revenue",1,IF(K689="Carrying Value",2,0)),FALSE),"N/A")</f>
        <v>N/A</v>
      </c>
      <c r="M689" s="161" t="str">
        <f t="shared" si="91"/>
        <v>N/A</v>
      </c>
      <c r="N689" s="162" t="str">
        <f t="shared" si="92"/>
        <v>N/A</v>
      </c>
      <c r="O689" s="156" t="e">
        <f>VLOOKUP($E689,'Calc 1 - Scaling (Ins,Bank)'!$A:$W,12,FALSE)</f>
        <v>#N/A</v>
      </c>
      <c r="P689" s="160" t="str">
        <f>IFERROR(VLOOKUP($E689,'Calc 1 - Scaling (Ins,Bank)'!$A:$W,13+IF(O689="Revenue",1,IF(O689="Carrying Value",2,0)),FALSE),"N/A")</f>
        <v>N/A</v>
      </c>
      <c r="Q689" s="161" t="str">
        <f t="shared" si="93"/>
        <v>N/A</v>
      </c>
      <c r="R689" s="162" t="str">
        <f t="shared" si="94"/>
        <v>N/A</v>
      </c>
      <c r="S689" s="156" t="e">
        <f>VLOOKUP($E689,'Calc 1 - Scaling (Ins,Bank)'!$A:$W,16,FALSE)</f>
        <v>#N/A</v>
      </c>
      <c r="T689" s="160" t="str">
        <f>IFERROR(VLOOKUP($E689,'Calc 1 - Scaling (Ins,Bank)'!$A:$W,17+IF(S689="Revenue",1,IF(S689="Carrying Value",2,0)),FALSE),"N/A")</f>
        <v>N/A</v>
      </c>
      <c r="U689" s="161" t="str">
        <f t="shared" si="95"/>
        <v>N/A</v>
      </c>
      <c r="V689" s="162" t="str">
        <f t="shared" si="96"/>
        <v>N/A</v>
      </c>
      <c r="W689" s="156" t="e">
        <f>VLOOKUP($E689,'Calc 1 - Scaling (Ins,Bank)'!$A:$W,20,FALSE)</f>
        <v>#N/A</v>
      </c>
      <c r="X689" s="160" t="str">
        <f>IFERROR(VLOOKUP($E689,'Calc 1 - Scaling (Ins,Bank)'!$A:$W,21+IF(W689="Revenue",1,IF(W689="Carrying Value",2,0)),FALSE),"N/A")</f>
        <v>N/A</v>
      </c>
      <c r="Y689" s="161" t="str">
        <f t="shared" si="97"/>
        <v>N/A</v>
      </c>
      <c r="Z689" s="162" t="str">
        <f t="shared" si="98"/>
        <v>N/A</v>
      </c>
      <c r="AP689" s="3"/>
    </row>
    <row r="690" spans="1:42" x14ac:dyDescent="0.2">
      <c r="A690" s="68">
        <f t="shared" si="90"/>
        <v>633</v>
      </c>
      <c r="B690" s="154">
        <f>'Input 2 - Inventory'!C640</f>
        <v>0</v>
      </c>
      <c r="C690" s="155">
        <f>'Input 2 - Inventory'!E640</f>
        <v>0</v>
      </c>
      <c r="D690" s="155" t="str">
        <f>IF(OR(LEFT(E690,5)= "Asset",LEFT(E690,5)="Other"),"N/A",'Input 1 - Schedule 1'!B642 &amp; " (Ins/Bank)")</f>
        <v xml:space="preserve"> (Ins/Bank)</v>
      </c>
      <c r="E690" s="156">
        <f>'Input 2 - Inventory'!F640</f>
        <v>0</v>
      </c>
      <c r="F690" s="157">
        <f>'Input 1 - Schedule 1'!AH642</f>
        <v>0</v>
      </c>
      <c r="G690" s="157">
        <f>'Input 2 - Inventory'!R640</f>
        <v>0</v>
      </c>
      <c r="H690" s="157">
        <f>'Input 2 - Inventory'!AG640</f>
        <v>0</v>
      </c>
      <c r="I690" s="158">
        <f>'Input 2 - Inventory'!L640</f>
        <v>0</v>
      </c>
      <c r="J690" s="159">
        <f>'Input 2 - Inventory'!AA640</f>
        <v>0</v>
      </c>
      <c r="K690" s="156" t="e">
        <f>VLOOKUP($E690,'Calc 1 - Scaling (Ins,Bank)'!$A:$W,8,FALSE)</f>
        <v>#N/A</v>
      </c>
      <c r="L690" s="160" t="str">
        <f>IFERROR(VLOOKUP($E690,'Calc 1 - Scaling (Ins,Bank)'!$A:$W,9+IF($K690="Revenue",1,IF(K690="Carrying Value",2,0)),FALSE),"N/A")</f>
        <v>N/A</v>
      </c>
      <c r="M690" s="161" t="str">
        <f t="shared" si="91"/>
        <v>N/A</v>
      </c>
      <c r="N690" s="162" t="str">
        <f t="shared" si="92"/>
        <v>N/A</v>
      </c>
      <c r="O690" s="156" t="e">
        <f>VLOOKUP($E690,'Calc 1 - Scaling (Ins,Bank)'!$A:$W,12,FALSE)</f>
        <v>#N/A</v>
      </c>
      <c r="P690" s="160" t="str">
        <f>IFERROR(VLOOKUP($E690,'Calc 1 - Scaling (Ins,Bank)'!$A:$W,13+IF(O690="Revenue",1,IF(O690="Carrying Value",2,0)),FALSE),"N/A")</f>
        <v>N/A</v>
      </c>
      <c r="Q690" s="161" t="str">
        <f t="shared" si="93"/>
        <v>N/A</v>
      </c>
      <c r="R690" s="162" t="str">
        <f t="shared" si="94"/>
        <v>N/A</v>
      </c>
      <c r="S690" s="156" t="e">
        <f>VLOOKUP($E690,'Calc 1 - Scaling (Ins,Bank)'!$A:$W,16,FALSE)</f>
        <v>#N/A</v>
      </c>
      <c r="T690" s="160" t="str">
        <f>IFERROR(VLOOKUP($E690,'Calc 1 - Scaling (Ins,Bank)'!$A:$W,17+IF(S690="Revenue",1,IF(S690="Carrying Value",2,0)),FALSE),"N/A")</f>
        <v>N/A</v>
      </c>
      <c r="U690" s="161" t="str">
        <f t="shared" si="95"/>
        <v>N/A</v>
      </c>
      <c r="V690" s="162" t="str">
        <f t="shared" si="96"/>
        <v>N/A</v>
      </c>
      <c r="W690" s="156" t="e">
        <f>VLOOKUP($E690,'Calc 1 - Scaling (Ins,Bank)'!$A:$W,20,FALSE)</f>
        <v>#N/A</v>
      </c>
      <c r="X690" s="160" t="str">
        <f>IFERROR(VLOOKUP($E690,'Calc 1 - Scaling (Ins,Bank)'!$A:$W,21+IF(W690="Revenue",1,IF(W690="Carrying Value",2,0)),FALSE),"N/A")</f>
        <v>N/A</v>
      </c>
      <c r="Y690" s="161" t="str">
        <f t="shared" si="97"/>
        <v>N/A</v>
      </c>
      <c r="Z690" s="162" t="str">
        <f t="shared" si="98"/>
        <v>N/A</v>
      </c>
      <c r="AP690" s="3"/>
    </row>
    <row r="691" spans="1:42" x14ac:dyDescent="0.2">
      <c r="A691" s="68">
        <f t="shared" si="90"/>
        <v>634</v>
      </c>
      <c r="B691" s="154">
        <f>'Input 2 - Inventory'!C641</f>
        <v>0</v>
      </c>
      <c r="C691" s="155">
        <f>'Input 2 - Inventory'!E641</f>
        <v>0</v>
      </c>
      <c r="D691" s="155" t="str">
        <f>IF(OR(LEFT(E691,5)= "Asset",LEFT(E691,5)="Other"),"N/A",'Input 1 - Schedule 1'!B643 &amp; " (Ins/Bank)")</f>
        <v xml:space="preserve"> (Ins/Bank)</v>
      </c>
      <c r="E691" s="156">
        <f>'Input 2 - Inventory'!F641</f>
        <v>0</v>
      </c>
      <c r="F691" s="157">
        <f>'Input 1 - Schedule 1'!AH643</f>
        <v>0</v>
      </c>
      <c r="G691" s="157">
        <f>'Input 2 - Inventory'!R641</f>
        <v>0</v>
      </c>
      <c r="H691" s="157">
        <f>'Input 2 - Inventory'!AG641</f>
        <v>0</v>
      </c>
      <c r="I691" s="158">
        <f>'Input 2 - Inventory'!L641</f>
        <v>0</v>
      </c>
      <c r="J691" s="159">
        <f>'Input 2 - Inventory'!AA641</f>
        <v>0</v>
      </c>
      <c r="K691" s="156" t="e">
        <f>VLOOKUP($E691,'Calc 1 - Scaling (Ins,Bank)'!$A:$W,8,FALSE)</f>
        <v>#N/A</v>
      </c>
      <c r="L691" s="160" t="str">
        <f>IFERROR(VLOOKUP($E691,'Calc 1 - Scaling (Ins,Bank)'!$A:$W,9+IF($K691="Revenue",1,IF(K691="Carrying Value",2,0)),FALSE),"N/A")</f>
        <v>N/A</v>
      </c>
      <c r="M691" s="161" t="str">
        <f t="shared" si="91"/>
        <v>N/A</v>
      </c>
      <c r="N691" s="162" t="str">
        <f t="shared" si="92"/>
        <v>N/A</v>
      </c>
      <c r="O691" s="156" t="e">
        <f>VLOOKUP($E691,'Calc 1 - Scaling (Ins,Bank)'!$A:$W,12,FALSE)</f>
        <v>#N/A</v>
      </c>
      <c r="P691" s="160" t="str">
        <f>IFERROR(VLOOKUP($E691,'Calc 1 - Scaling (Ins,Bank)'!$A:$W,13+IF(O691="Revenue",1,IF(O691="Carrying Value",2,0)),FALSE),"N/A")</f>
        <v>N/A</v>
      </c>
      <c r="Q691" s="161" t="str">
        <f t="shared" si="93"/>
        <v>N/A</v>
      </c>
      <c r="R691" s="162" t="str">
        <f t="shared" si="94"/>
        <v>N/A</v>
      </c>
      <c r="S691" s="156" t="e">
        <f>VLOOKUP($E691,'Calc 1 - Scaling (Ins,Bank)'!$A:$W,16,FALSE)</f>
        <v>#N/A</v>
      </c>
      <c r="T691" s="160" t="str">
        <f>IFERROR(VLOOKUP($E691,'Calc 1 - Scaling (Ins,Bank)'!$A:$W,17+IF(S691="Revenue",1,IF(S691="Carrying Value",2,0)),FALSE),"N/A")</f>
        <v>N/A</v>
      </c>
      <c r="U691" s="161" t="str">
        <f t="shared" si="95"/>
        <v>N/A</v>
      </c>
      <c r="V691" s="162" t="str">
        <f t="shared" si="96"/>
        <v>N/A</v>
      </c>
      <c r="W691" s="156" t="e">
        <f>VLOOKUP($E691,'Calc 1 - Scaling (Ins,Bank)'!$A:$W,20,FALSE)</f>
        <v>#N/A</v>
      </c>
      <c r="X691" s="160" t="str">
        <f>IFERROR(VLOOKUP($E691,'Calc 1 - Scaling (Ins,Bank)'!$A:$W,21+IF(W691="Revenue",1,IF(W691="Carrying Value",2,0)),FALSE),"N/A")</f>
        <v>N/A</v>
      </c>
      <c r="Y691" s="161" t="str">
        <f t="shared" si="97"/>
        <v>N/A</v>
      </c>
      <c r="Z691" s="162" t="str">
        <f t="shared" si="98"/>
        <v>N/A</v>
      </c>
      <c r="AP691" s="3"/>
    </row>
    <row r="692" spans="1:42" x14ac:dyDescent="0.2">
      <c r="A692" s="68">
        <f t="shared" si="90"/>
        <v>635</v>
      </c>
      <c r="B692" s="154">
        <f>'Input 2 - Inventory'!C642</f>
        <v>0</v>
      </c>
      <c r="C692" s="155">
        <f>'Input 2 - Inventory'!E642</f>
        <v>0</v>
      </c>
      <c r="D692" s="155" t="str">
        <f>IF(OR(LEFT(E692,5)= "Asset",LEFT(E692,5)="Other"),"N/A",'Input 1 - Schedule 1'!B644 &amp; " (Ins/Bank)")</f>
        <v xml:space="preserve"> (Ins/Bank)</v>
      </c>
      <c r="E692" s="156">
        <f>'Input 2 - Inventory'!F642</f>
        <v>0</v>
      </c>
      <c r="F692" s="157">
        <f>'Input 1 - Schedule 1'!AH644</f>
        <v>0</v>
      </c>
      <c r="G692" s="157">
        <f>'Input 2 - Inventory'!R642</f>
        <v>0</v>
      </c>
      <c r="H692" s="157">
        <f>'Input 2 - Inventory'!AG642</f>
        <v>0</v>
      </c>
      <c r="I692" s="158">
        <f>'Input 2 - Inventory'!L642</f>
        <v>0</v>
      </c>
      <c r="J692" s="159">
        <f>'Input 2 - Inventory'!AA642</f>
        <v>0</v>
      </c>
      <c r="K692" s="156" t="e">
        <f>VLOOKUP($E692,'Calc 1 - Scaling (Ins,Bank)'!$A:$W,8,FALSE)</f>
        <v>#N/A</v>
      </c>
      <c r="L692" s="160" t="str">
        <f>IFERROR(VLOOKUP($E692,'Calc 1 - Scaling (Ins,Bank)'!$A:$W,9+IF($K692="Revenue",1,IF(K692="Carrying Value",2,0)),FALSE),"N/A")</f>
        <v>N/A</v>
      </c>
      <c r="M692" s="161" t="str">
        <f t="shared" si="91"/>
        <v>N/A</v>
      </c>
      <c r="N692" s="162" t="str">
        <f t="shared" si="92"/>
        <v>N/A</v>
      </c>
      <c r="O692" s="156" t="e">
        <f>VLOOKUP($E692,'Calc 1 - Scaling (Ins,Bank)'!$A:$W,12,FALSE)</f>
        <v>#N/A</v>
      </c>
      <c r="P692" s="160" t="str">
        <f>IFERROR(VLOOKUP($E692,'Calc 1 - Scaling (Ins,Bank)'!$A:$W,13+IF(O692="Revenue",1,IF(O692="Carrying Value",2,0)),FALSE),"N/A")</f>
        <v>N/A</v>
      </c>
      <c r="Q692" s="161" t="str">
        <f t="shared" si="93"/>
        <v>N/A</v>
      </c>
      <c r="R692" s="162" t="str">
        <f t="shared" si="94"/>
        <v>N/A</v>
      </c>
      <c r="S692" s="156" t="e">
        <f>VLOOKUP($E692,'Calc 1 - Scaling (Ins,Bank)'!$A:$W,16,FALSE)</f>
        <v>#N/A</v>
      </c>
      <c r="T692" s="160" t="str">
        <f>IFERROR(VLOOKUP($E692,'Calc 1 - Scaling (Ins,Bank)'!$A:$W,17+IF(S692="Revenue",1,IF(S692="Carrying Value",2,0)),FALSE),"N/A")</f>
        <v>N/A</v>
      </c>
      <c r="U692" s="161" t="str">
        <f t="shared" si="95"/>
        <v>N/A</v>
      </c>
      <c r="V692" s="162" t="str">
        <f t="shared" si="96"/>
        <v>N/A</v>
      </c>
      <c r="W692" s="156" t="e">
        <f>VLOOKUP($E692,'Calc 1 - Scaling (Ins,Bank)'!$A:$W,20,FALSE)</f>
        <v>#N/A</v>
      </c>
      <c r="X692" s="160" t="str">
        <f>IFERROR(VLOOKUP($E692,'Calc 1 - Scaling (Ins,Bank)'!$A:$W,21+IF(W692="Revenue",1,IF(W692="Carrying Value",2,0)),FALSE),"N/A")</f>
        <v>N/A</v>
      </c>
      <c r="Y692" s="161" t="str">
        <f t="shared" si="97"/>
        <v>N/A</v>
      </c>
      <c r="Z692" s="162" t="str">
        <f t="shared" si="98"/>
        <v>N/A</v>
      </c>
      <c r="AP692" s="3"/>
    </row>
    <row r="693" spans="1:42" x14ac:dyDescent="0.2">
      <c r="A693" s="68">
        <f t="shared" si="90"/>
        <v>636</v>
      </c>
      <c r="B693" s="154">
        <f>'Input 2 - Inventory'!C643</f>
        <v>0</v>
      </c>
      <c r="C693" s="155">
        <f>'Input 2 - Inventory'!E643</f>
        <v>0</v>
      </c>
      <c r="D693" s="155" t="str">
        <f>IF(OR(LEFT(E693,5)= "Asset",LEFT(E693,5)="Other"),"N/A",'Input 1 - Schedule 1'!B645 &amp; " (Ins/Bank)")</f>
        <v xml:space="preserve"> (Ins/Bank)</v>
      </c>
      <c r="E693" s="156">
        <f>'Input 2 - Inventory'!F643</f>
        <v>0</v>
      </c>
      <c r="F693" s="157">
        <f>'Input 1 - Schedule 1'!AH645</f>
        <v>0</v>
      </c>
      <c r="G693" s="157">
        <f>'Input 2 - Inventory'!R643</f>
        <v>0</v>
      </c>
      <c r="H693" s="157">
        <f>'Input 2 - Inventory'!AG643</f>
        <v>0</v>
      </c>
      <c r="I693" s="158">
        <f>'Input 2 - Inventory'!L643</f>
        <v>0</v>
      </c>
      <c r="J693" s="159">
        <f>'Input 2 - Inventory'!AA643</f>
        <v>0</v>
      </c>
      <c r="K693" s="156" t="e">
        <f>VLOOKUP($E693,'Calc 1 - Scaling (Ins,Bank)'!$A:$W,8,FALSE)</f>
        <v>#N/A</v>
      </c>
      <c r="L693" s="160" t="str">
        <f>IFERROR(VLOOKUP($E693,'Calc 1 - Scaling (Ins,Bank)'!$A:$W,9+IF($K693="Revenue",1,IF(K693="Carrying Value",2,0)),FALSE),"N/A")</f>
        <v>N/A</v>
      </c>
      <c r="M693" s="161" t="str">
        <f t="shared" si="91"/>
        <v>N/A</v>
      </c>
      <c r="N693" s="162" t="str">
        <f t="shared" si="92"/>
        <v>N/A</v>
      </c>
      <c r="O693" s="156" t="e">
        <f>VLOOKUP($E693,'Calc 1 - Scaling (Ins,Bank)'!$A:$W,12,FALSE)</f>
        <v>#N/A</v>
      </c>
      <c r="P693" s="160" t="str">
        <f>IFERROR(VLOOKUP($E693,'Calc 1 - Scaling (Ins,Bank)'!$A:$W,13+IF(O693="Revenue",1,IF(O693="Carrying Value",2,0)),FALSE),"N/A")</f>
        <v>N/A</v>
      </c>
      <c r="Q693" s="161" t="str">
        <f t="shared" si="93"/>
        <v>N/A</v>
      </c>
      <c r="R693" s="162" t="str">
        <f t="shared" si="94"/>
        <v>N/A</v>
      </c>
      <c r="S693" s="156" t="e">
        <f>VLOOKUP($E693,'Calc 1 - Scaling (Ins,Bank)'!$A:$W,16,FALSE)</f>
        <v>#N/A</v>
      </c>
      <c r="T693" s="160" t="str">
        <f>IFERROR(VLOOKUP($E693,'Calc 1 - Scaling (Ins,Bank)'!$A:$W,17+IF(S693="Revenue",1,IF(S693="Carrying Value",2,0)),FALSE),"N/A")</f>
        <v>N/A</v>
      </c>
      <c r="U693" s="161" t="str">
        <f t="shared" si="95"/>
        <v>N/A</v>
      </c>
      <c r="V693" s="162" t="str">
        <f t="shared" si="96"/>
        <v>N/A</v>
      </c>
      <c r="W693" s="156" t="e">
        <f>VLOOKUP($E693,'Calc 1 - Scaling (Ins,Bank)'!$A:$W,20,FALSE)</f>
        <v>#N/A</v>
      </c>
      <c r="X693" s="160" t="str">
        <f>IFERROR(VLOOKUP($E693,'Calc 1 - Scaling (Ins,Bank)'!$A:$W,21+IF(W693="Revenue",1,IF(W693="Carrying Value",2,0)),FALSE),"N/A")</f>
        <v>N/A</v>
      </c>
      <c r="Y693" s="161" t="str">
        <f t="shared" si="97"/>
        <v>N/A</v>
      </c>
      <c r="Z693" s="162" t="str">
        <f t="shared" si="98"/>
        <v>N/A</v>
      </c>
      <c r="AP693" s="3"/>
    </row>
    <row r="694" spans="1:42" x14ac:dyDescent="0.2">
      <c r="A694" s="68">
        <f t="shared" si="90"/>
        <v>637</v>
      </c>
      <c r="B694" s="154">
        <f>'Input 2 - Inventory'!C644</f>
        <v>0</v>
      </c>
      <c r="C694" s="155">
        <f>'Input 2 - Inventory'!E644</f>
        <v>0</v>
      </c>
      <c r="D694" s="155" t="str">
        <f>IF(OR(LEFT(E694,5)= "Asset",LEFT(E694,5)="Other"),"N/A",'Input 1 - Schedule 1'!B646 &amp; " (Ins/Bank)")</f>
        <v xml:space="preserve"> (Ins/Bank)</v>
      </c>
      <c r="E694" s="156">
        <f>'Input 2 - Inventory'!F644</f>
        <v>0</v>
      </c>
      <c r="F694" s="157">
        <f>'Input 1 - Schedule 1'!AH646</f>
        <v>0</v>
      </c>
      <c r="G694" s="157">
        <f>'Input 2 - Inventory'!R644</f>
        <v>0</v>
      </c>
      <c r="H694" s="157">
        <f>'Input 2 - Inventory'!AG644</f>
        <v>0</v>
      </c>
      <c r="I694" s="158">
        <f>'Input 2 - Inventory'!L644</f>
        <v>0</v>
      </c>
      <c r="J694" s="159">
        <f>'Input 2 - Inventory'!AA644</f>
        <v>0</v>
      </c>
      <c r="K694" s="156" t="e">
        <f>VLOOKUP($E694,'Calc 1 - Scaling (Ins,Bank)'!$A:$W,8,FALSE)</f>
        <v>#N/A</v>
      </c>
      <c r="L694" s="160" t="str">
        <f>IFERROR(VLOOKUP($E694,'Calc 1 - Scaling (Ins,Bank)'!$A:$W,9+IF($K694="Revenue",1,IF(K694="Carrying Value",2,0)),FALSE),"N/A")</f>
        <v>N/A</v>
      </c>
      <c r="M694" s="161" t="str">
        <f t="shared" si="91"/>
        <v>N/A</v>
      </c>
      <c r="N694" s="162" t="str">
        <f t="shared" si="92"/>
        <v>N/A</v>
      </c>
      <c r="O694" s="156" t="e">
        <f>VLOOKUP($E694,'Calc 1 - Scaling (Ins,Bank)'!$A:$W,12,FALSE)</f>
        <v>#N/A</v>
      </c>
      <c r="P694" s="160" t="str">
        <f>IFERROR(VLOOKUP($E694,'Calc 1 - Scaling (Ins,Bank)'!$A:$W,13+IF(O694="Revenue",1,IF(O694="Carrying Value",2,0)),FALSE),"N/A")</f>
        <v>N/A</v>
      </c>
      <c r="Q694" s="161" t="str">
        <f t="shared" si="93"/>
        <v>N/A</v>
      </c>
      <c r="R694" s="162" t="str">
        <f t="shared" si="94"/>
        <v>N/A</v>
      </c>
      <c r="S694" s="156" t="e">
        <f>VLOOKUP($E694,'Calc 1 - Scaling (Ins,Bank)'!$A:$W,16,FALSE)</f>
        <v>#N/A</v>
      </c>
      <c r="T694" s="160" t="str">
        <f>IFERROR(VLOOKUP($E694,'Calc 1 - Scaling (Ins,Bank)'!$A:$W,17+IF(S694="Revenue",1,IF(S694="Carrying Value",2,0)),FALSE),"N/A")</f>
        <v>N/A</v>
      </c>
      <c r="U694" s="161" t="str">
        <f t="shared" si="95"/>
        <v>N/A</v>
      </c>
      <c r="V694" s="162" t="str">
        <f t="shared" si="96"/>
        <v>N/A</v>
      </c>
      <c r="W694" s="156" t="e">
        <f>VLOOKUP($E694,'Calc 1 - Scaling (Ins,Bank)'!$A:$W,20,FALSE)</f>
        <v>#N/A</v>
      </c>
      <c r="X694" s="160" t="str">
        <f>IFERROR(VLOOKUP($E694,'Calc 1 - Scaling (Ins,Bank)'!$A:$W,21+IF(W694="Revenue",1,IF(W694="Carrying Value",2,0)),FALSE),"N/A")</f>
        <v>N/A</v>
      </c>
      <c r="Y694" s="161" t="str">
        <f t="shared" si="97"/>
        <v>N/A</v>
      </c>
      <c r="Z694" s="162" t="str">
        <f t="shared" si="98"/>
        <v>N/A</v>
      </c>
      <c r="AP694" s="3"/>
    </row>
    <row r="695" spans="1:42" x14ac:dyDescent="0.2">
      <c r="A695" s="68">
        <f t="shared" si="90"/>
        <v>638</v>
      </c>
      <c r="B695" s="154">
        <f>'Input 2 - Inventory'!C645</f>
        <v>0</v>
      </c>
      <c r="C695" s="155">
        <f>'Input 2 - Inventory'!E645</f>
        <v>0</v>
      </c>
      <c r="D695" s="155" t="str">
        <f>IF(OR(LEFT(E695,5)= "Asset",LEFT(E695,5)="Other"),"N/A",'Input 1 - Schedule 1'!B647 &amp; " (Ins/Bank)")</f>
        <v xml:space="preserve"> (Ins/Bank)</v>
      </c>
      <c r="E695" s="156">
        <f>'Input 2 - Inventory'!F645</f>
        <v>0</v>
      </c>
      <c r="F695" s="157">
        <f>'Input 1 - Schedule 1'!AH647</f>
        <v>0</v>
      </c>
      <c r="G695" s="157">
        <f>'Input 2 - Inventory'!R645</f>
        <v>0</v>
      </c>
      <c r="H695" s="157">
        <f>'Input 2 - Inventory'!AG645</f>
        <v>0</v>
      </c>
      <c r="I695" s="158">
        <f>'Input 2 - Inventory'!L645</f>
        <v>0</v>
      </c>
      <c r="J695" s="159">
        <f>'Input 2 - Inventory'!AA645</f>
        <v>0</v>
      </c>
      <c r="K695" s="156" t="e">
        <f>VLOOKUP($E695,'Calc 1 - Scaling (Ins,Bank)'!$A:$W,8,FALSE)</f>
        <v>#N/A</v>
      </c>
      <c r="L695" s="160" t="str">
        <f>IFERROR(VLOOKUP($E695,'Calc 1 - Scaling (Ins,Bank)'!$A:$W,9+IF($K695="Revenue",1,IF(K695="Carrying Value",2,0)),FALSE),"N/A")</f>
        <v>N/A</v>
      </c>
      <c r="M695" s="161" t="str">
        <f t="shared" si="91"/>
        <v>N/A</v>
      </c>
      <c r="N695" s="162" t="str">
        <f t="shared" si="92"/>
        <v>N/A</v>
      </c>
      <c r="O695" s="156" t="e">
        <f>VLOOKUP($E695,'Calc 1 - Scaling (Ins,Bank)'!$A:$W,12,FALSE)</f>
        <v>#N/A</v>
      </c>
      <c r="P695" s="160" t="str">
        <f>IFERROR(VLOOKUP($E695,'Calc 1 - Scaling (Ins,Bank)'!$A:$W,13+IF(O695="Revenue",1,IF(O695="Carrying Value",2,0)),FALSE),"N/A")</f>
        <v>N/A</v>
      </c>
      <c r="Q695" s="161" t="str">
        <f t="shared" si="93"/>
        <v>N/A</v>
      </c>
      <c r="R695" s="162" t="str">
        <f t="shared" si="94"/>
        <v>N/A</v>
      </c>
      <c r="S695" s="156" t="e">
        <f>VLOOKUP($E695,'Calc 1 - Scaling (Ins,Bank)'!$A:$W,16,FALSE)</f>
        <v>#N/A</v>
      </c>
      <c r="T695" s="160" t="str">
        <f>IFERROR(VLOOKUP($E695,'Calc 1 - Scaling (Ins,Bank)'!$A:$W,17+IF(S695="Revenue",1,IF(S695="Carrying Value",2,0)),FALSE),"N/A")</f>
        <v>N/A</v>
      </c>
      <c r="U695" s="161" t="str">
        <f t="shared" si="95"/>
        <v>N/A</v>
      </c>
      <c r="V695" s="162" t="str">
        <f t="shared" si="96"/>
        <v>N/A</v>
      </c>
      <c r="W695" s="156" t="e">
        <f>VLOOKUP($E695,'Calc 1 - Scaling (Ins,Bank)'!$A:$W,20,FALSE)</f>
        <v>#N/A</v>
      </c>
      <c r="X695" s="160" t="str">
        <f>IFERROR(VLOOKUP($E695,'Calc 1 - Scaling (Ins,Bank)'!$A:$W,21+IF(W695="Revenue",1,IF(W695="Carrying Value",2,0)),FALSE),"N/A")</f>
        <v>N/A</v>
      </c>
      <c r="Y695" s="161" t="str">
        <f t="shared" si="97"/>
        <v>N/A</v>
      </c>
      <c r="Z695" s="162" t="str">
        <f t="shared" si="98"/>
        <v>N/A</v>
      </c>
      <c r="AP695" s="3"/>
    </row>
    <row r="696" spans="1:42" x14ac:dyDescent="0.2">
      <c r="A696" s="68">
        <f t="shared" si="90"/>
        <v>639</v>
      </c>
      <c r="B696" s="154">
        <f>'Input 2 - Inventory'!C646</f>
        <v>0</v>
      </c>
      <c r="C696" s="155">
        <f>'Input 2 - Inventory'!E646</f>
        <v>0</v>
      </c>
      <c r="D696" s="155" t="str">
        <f>IF(OR(LEFT(E696,5)= "Asset",LEFT(E696,5)="Other"),"N/A",'Input 1 - Schedule 1'!B648 &amp; " (Ins/Bank)")</f>
        <v xml:space="preserve"> (Ins/Bank)</v>
      </c>
      <c r="E696" s="156">
        <f>'Input 2 - Inventory'!F646</f>
        <v>0</v>
      </c>
      <c r="F696" s="157">
        <f>'Input 1 - Schedule 1'!AH648</f>
        <v>0</v>
      </c>
      <c r="G696" s="157">
        <f>'Input 2 - Inventory'!R646</f>
        <v>0</v>
      </c>
      <c r="H696" s="157">
        <f>'Input 2 - Inventory'!AG646</f>
        <v>0</v>
      </c>
      <c r="I696" s="158">
        <f>'Input 2 - Inventory'!L646</f>
        <v>0</v>
      </c>
      <c r="J696" s="159">
        <f>'Input 2 - Inventory'!AA646</f>
        <v>0</v>
      </c>
      <c r="K696" s="156" t="e">
        <f>VLOOKUP($E696,'Calc 1 - Scaling (Ins,Bank)'!$A:$W,8,FALSE)</f>
        <v>#N/A</v>
      </c>
      <c r="L696" s="160" t="str">
        <f>IFERROR(VLOOKUP($E696,'Calc 1 - Scaling (Ins,Bank)'!$A:$W,9+IF($K696="Revenue",1,IF(K696="Carrying Value",2,0)),FALSE),"N/A")</f>
        <v>N/A</v>
      </c>
      <c r="M696" s="161" t="str">
        <f t="shared" si="91"/>
        <v>N/A</v>
      </c>
      <c r="N696" s="162" t="str">
        <f t="shared" si="92"/>
        <v>N/A</v>
      </c>
      <c r="O696" s="156" t="e">
        <f>VLOOKUP($E696,'Calc 1 - Scaling (Ins,Bank)'!$A:$W,12,FALSE)</f>
        <v>#N/A</v>
      </c>
      <c r="P696" s="160" t="str">
        <f>IFERROR(VLOOKUP($E696,'Calc 1 - Scaling (Ins,Bank)'!$A:$W,13+IF(O696="Revenue",1,IF(O696="Carrying Value",2,0)),FALSE),"N/A")</f>
        <v>N/A</v>
      </c>
      <c r="Q696" s="161" t="str">
        <f t="shared" si="93"/>
        <v>N/A</v>
      </c>
      <c r="R696" s="162" t="str">
        <f t="shared" si="94"/>
        <v>N/A</v>
      </c>
      <c r="S696" s="156" t="e">
        <f>VLOOKUP($E696,'Calc 1 - Scaling (Ins,Bank)'!$A:$W,16,FALSE)</f>
        <v>#N/A</v>
      </c>
      <c r="T696" s="160" t="str">
        <f>IFERROR(VLOOKUP($E696,'Calc 1 - Scaling (Ins,Bank)'!$A:$W,17+IF(S696="Revenue",1,IF(S696="Carrying Value",2,0)),FALSE),"N/A")</f>
        <v>N/A</v>
      </c>
      <c r="U696" s="161" t="str">
        <f t="shared" si="95"/>
        <v>N/A</v>
      </c>
      <c r="V696" s="162" t="str">
        <f t="shared" si="96"/>
        <v>N/A</v>
      </c>
      <c r="W696" s="156" t="e">
        <f>VLOOKUP($E696,'Calc 1 - Scaling (Ins,Bank)'!$A:$W,20,FALSE)</f>
        <v>#N/A</v>
      </c>
      <c r="X696" s="160" t="str">
        <f>IFERROR(VLOOKUP($E696,'Calc 1 - Scaling (Ins,Bank)'!$A:$W,21+IF(W696="Revenue",1,IF(W696="Carrying Value",2,0)),FALSE),"N/A")</f>
        <v>N/A</v>
      </c>
      <c r="Y696" s="161" t="str">
        <f t="shared" si="97"/>
        <v>N/A</v>
      </c>
      <c r="Z696" s="162" t="str">
        <f t="shared" si="98"/>
        <v>N/A</v>
      </c>
      <c r="AP696" s="3"/>
    </row>
    <row r="697" spans="1:42" x14ac:dyDescent="0.2">
      <c r="A697" s="68">
        <f t="shared" si="90"/>
        <v>640</v>
      </c>
      <c r="B697" s="154">
        <f>'Input 2 - Inventory'!C647</f>
        <v>0</v>
      </c>
      <c r="C697" s="155">
        <f>'Input 2 - Inventory'!E647</f>
        <v>0</v>
      </c>
      <c r="D697" s="155" t="str">
        <f>IF(OR(LEFT(E697,5)= "Asset",LEFT(E697,5)="Other"),"N/A",'Input 1 - Schedule 1'!B649 &amp; " (Ins/Bank)")</f>
        <v xml:space="preserve"> (Ins/Bank)</v>
      </c>
      <c r="E697" s="156">
        <f>'Input 2 - Inventory'!F647</f>
        <v>0</v>
      </c>
      <c r="F697" s="157">
        <f>'Input 1 - Schedule 1'!AH649</f>
        <v>0</v>
      </c>
      <c r="G697" s="157">
        <f>'Input 2 - Inventory'!R647</f>
        <v>0</v>
      </c>
      <c r="H697" s="157">
        <f>'Input 2 - Inventory'!AG647</f>
        <v>0</v>
      </c>
      <c r="I697" s="158">
        <f>'Input 2 - Inventory'!L647</f>
        <v>0</v>
      </c>
      <c r="J697" s="159">
        <f>'Input 2 - Inventory'!AA647</f>
        <v>0</v>
      </c>
      <c r="K697" s="156" t="e">
        <f>VLOOKUP($E697,'Calc 1 - Scaling (Ins,Bank)'!$A:$W,8,FALSE)</f>
        <v>#N/A</v>
      </c>
      <c r="L697" s="160" t="str">
        <f>IFERROR(VLOOKUP($E697,'Calc 1 - Scaling (Ins,Bank)'!$A:$W,9+IF($K697="Revenue",1,IF(K697="Carrying Value",2,0)),FALSE),"N/A")</f>
        <v>N/A</v>
      </c>
      <c r="M697" s="161" t="str">
        <f t="shared" si="91"/>
        <v>N/A</v>
      </c>
      <c r="N697" s="162" t="str">
        <f t="shared" si="92"/>
        <v>N/A</v>
      </c>
      <c r="O697" s="156" t="e">
        <f>VLOOKUP($E697,'Calc 1 - Scaling (Ins,Bank)'!$A:$W,12,FALSE)</f>
        <v>#N/A</v>
      </c>
      <c r="P697" s="160" t="str">
        <f>IFERROR(VLOOKUP($E697,'Calc 1 - Scaling (Ins,Bank)'!$A:$W,13+IF(O697="Revenue",1,IF(O697="Carrying Value",2,0)),FALSE),"N/A")</f>
        <v>N/A</v>
      </c>
      <c r="Q697" s="161" t="str">
        <f t="shared" si="93"/>
        <v>N/A</v>
      </c>
      <c r="R697" s="162" t="str">
        <f t="shared" si="94"/>
        <v>N/A</v>
      </c>
      <c r="S697" s="156" t="e">
        <f>VLOOKUP($E697,'Calc 1 - Scaling (Ins,Bank)'!$A:$W,16,FALSE)</f>
        <v>#N/A</v>
      </c>
      <c r="T697" s="160" t="str">
        <f>IFERROR(VLOOKUP($E697,'Calc 1 - Scaling (Ins,Bank)'!$A:$W,17+IF(S697="Revenue",1,IF(S697="Carrying Value",2,0)),FALSE),"N/A")</f>
        <v>N/A</v>
      </c>
      <c r="U697" s="161" t="str">
        <f t="shared" si="95"/>
        <v>N/A</v>
      </c>
      <c r="V697" s="162" t="str">
        <f t="shared" si="96"/>
        <v>N/A</v>
      </c>
      <c r="W697" s="156" t="e">
        <f>VLOOKUP($E697,'Calc 1 - Scaling (Ins,Bank)'!$A:$W,20,FALSE)</f>
        <v>#N/A</v>
      </c>
      <c r="X697" s="160" t="str">
        <f>IFERROR(VLOOKUP($E697,'Calc 1 - Scaling (Ins,Bank)'!$A:$W,21+IF(W697="Revenue",1,IF(W697="Carrying Value",2,0)),FALSE),"N/A")</f>
        <v>N/A</v>
      </c>
      <c r="Y697" s="161" t="str">
        <f t="shared" si="97"/>
        <v>N/A</v>
      </c>
      <c r="Z697" s="162" t="str">
        <f t="shared" si="98"/>
        <v>N/A</v>
      </c>
      <c r="AP697" s="3"/>
    </row>
    <row r="698" spans="1:42" x14ac:dyDescent="0.2">
      <c r="A698" s="68">
        <f t="shared" si="90"/>
        <v>641</v>
      </c>
      <c r="B698" s="154">
        <f>'Input 2 - Inventory'!C648</f>
        <v>0</v>
      </c>
      <c r="C698" s="155">
        <f>'Input 2 - Inventory'!E648</f>
        <v>0</v>
      </c>
      <c r="D698" s="155" t="str">
        <f>IF(OR(LEFT(E698,5)= "Asset",LEFT(E698,5)="Other"),"N/A",'Input 1 - Schedule 1'!B650 &amp; " (Ins/Bank)")</f>
        <v xml:space="preserve"> (Ins/Bank)</v>
      </c>
      <c r="E698" s="156">
        <f>'Input 2 - Inventory'!F648</f>
        <v>0</v>
      </c>
      <c r="F698" s="157">
        <f>'Input 1 - Schedule 1'!AH650</f>
        <v>0</v>
      </c>
      <c r="G698" s="157">
        <f>'Input 2 - Inventory'!R648</f>
        <v>0</v>
      </c>
      <c r="H698" s="157">
        <f>'Input 2 - Inventory'!AG648</f>
        <v>0</v>
      </c>
      <c r="I698" s="158">
        <f>'Input 2 - Inventory'!L648</f>
        <v>0</v>
      </c>
      <c r="J698" s="159">
        <f>'Input 2 - Inventory'!AA648</f>
        <v>0</v>
      </c>
      <c r="K698" s="156" t="e">
        <f>VLOOKUP($E698,'Calc 1 - Scaling (Ins,Bank)'!$A:$W,8,FALSE)</f>
        <v>#N/A</v>
      </c>
      <c r="L698" s="160" t="str">
        <f>IFERROR(VLOOKUP($E698,'Calc 1 - Scaling (Ins,Bank)'!$A:$W,9+IF($K698="Revenue",1,IF(K698="Carrying Value",2,0)),FALSE),"N/A")</f>
        <v>N/A</v>
      </c>
      <c r="M698" s="161" t="str">
        <f t="shared" si="91"/>
        <v>N/A</v>
      </c>
      <c r="N698" s="162" t="str">
        <f t="shared" si="92"/>
        <v>N/A</v>
      </c>
      <c r="O698" s="156" t="e">
        <f>VLOOKUP($E698,'Calc 1 - Scaling (Ins,Bank)'!$A:$W,12,FALSE)</f>
        <v>#N/A</v>
      </c>
      <c r="P698" s="160" t="str">
        <f>IFERROR(VLOOKUP($E698,'Calc 1 - Scaling (Ins,Bank)'!$A:$W,13+IF(O698="Revenue",1,IF(O698="Carrying Value",2,0)),FALSE),"N/A")</f>
        <v>N/A</v>
      </c>
      <c r="Q698" s="161" t="str">
        <f t="shared" si="93"/>
        <v>N/A</v>
      </c>
      <c r="R698" s="162" t="str">
        <f t="shared" si="94"/>
        <v>N/A</v>
      </c>
      <c r="S698" s="156" t="e">
        <f>VLOOKUP($E698,'Calc 1 - Scaling (Ins,Bank)'!$A:$W,16,FALSE)</f>
        <v>#N/A</v>
      </c>
      <c r="T698" s="160" t="str">
        <f>IFERROR(VLOOKUP($E698,'Calc 1 - Scaling (Ins,Bank)'!$A:$W,17+IF(S698="Revenue",1,IF(S698="Carrying Value",2,0)),FALSE),"N/A")</f>
        <v>N/A</v>
      </c>
      <c r="U698" s="161" t="str">
        <f t="shared" si="95"/>
        <v>N/A</v>
      </c>
      <c r="V698" s="162" t="str">
        <f t="shared" si="96"/>
        <v>N/A</v>
      </c>
      <c r="W698" s="156" t="e">
        <f>VLOOKUP($E698,'Calc 1 - Scaling (Ins,Bank)'!$A:$W,20,FALSE)</f>
        <v>#N/A</v>
      </c>
      <c r="X698" s="160" t="str">
        <f>IFERROR(VLOOKUP($E698,'Calc 1 - Scaling (Ins,Bank)'!$A:$W,21+IF(W698="Revenue",1,IF(W698="Carrying Value",2,0)),FALSE),"N/A")</f>
        <v>N/A</v>
      </c>
      <c r="Y698" s="161" t="str">
        <f t="shared" si="97"/>
        <v>N/A</v>
      </c>
      <c r="Z698" s="162" t="str">
        <f t="shared" si="98"/>
        <v>N/A</v>
      </c>
      <c r="AP698" s="3"/>
    </row>
    <row r="699" spans="1:42" x14ac:dyDescent="0.2">
      <c r="A699" s="68">
        <f t="shared" si="90"/>
        <v>642</v>
      </c>
      <c r="B699" s="154">
        <f>'Input 2 - Inventory'!C649</f>
        <v>0</v>
      </c>
      <c r="C699" s="155">
        <f>'Input 2 - Inventory'!E649</f>
        <v>0</v>
      </c>
      <c r="D699" s="155" t="str">
        <f>IF(OR(LEFT(E699,5)= "Asset",LEFT(E699,5)="Other"),"N/A",'Input 1 - Schedule 1'!B651 &amp; " (Ins/Bank)")</f>
        <v xml:space="preserve"> (Ins/Bank)</v>
      </c>
      <c r="E699" s="156">
        <f>'Input 2 - Inventory'!F649</f>
        <v>0</v>
      </c>
      <c r="F699" s="157">
        <f>'Input 1 - Schedule 1'!AH651</f>
        <v>0</v>
      </c>
      <c r="G699" s="157">
        <f>'Input 2 - Inventory'!R649</f>
        <v>0</v>
      </c>
      <c r="H699" s="157">
        <f>'Input 2 - Inventory'!AG649</f>
        <v>0</v>
      </c>
      <c r="I699" s="158">
        <f>'Input 2 - Inventory'!L649</f>
        <v>0</v>
      </c>
      <c r="J699" s="159">
        <f>'Input 2 - Inventory'!AA649</f>
        <v>0</v>
      </c>
      <c r="K699" s="156" t="e">
        <f>VLOOKUP($E699,'Calc 1 - Scaling (Ins,Bank)'!$A:$W,8,FALSE)</f>
        <v>#N/A</v>
      </c>
      <c r="L699" s="160" t="str">
        <f>IFERROR(VLOOKUP($E699,'Calc 1 - Scaling (Ins,Bank)'!$A:$W,9+IF($K699="Revenue",1,IF(K699="Carrying Value",2,0)),FALSE),"N/A")</f>
        <v>N/A</v>
      </c>
      <c r="M699" s="161" t="str">
        <f t="shared" si="91"/>
        <v>N/A</v>
      </c>
      <c r="N699" s="162" t="str">
        <f t="shared" si="92"/>
        <v>N/A</v>
      </c>
      <c r="O699" s="156" t="e">
        <f>VLOOKUP($E699,'Calc 1 - Scaling (Ins,Bank)'!$A:$W,12,FALSE)</f>
        <v>#N/A</v>
      </c>
      <c r="P699" s="160" t="str">
        <f>IFERROR(VLOOKUP($E699,'Calc 1 - Scaling (Ins,Bank)'!$A:$W,13+IF(O699="Revenue",1,IF(O699="Carrying Value",2,0)),FALSE),"N/A")</f>
        <v>N/A</v>
      </c>
      <c r="Q699" s="161" t="str">
        <f t="shared" si="93"/>
        <v>N/A</v>
      </c>
      <c r="R699" s="162" t="str">
        <f t="shared" si="94"/>
        <v>N/A</v>
      </c>
      <c r="S699" s="156" t="e">
        <f>VLOOKUP($E699,'Calc 1 - Scaling (Ins,Bank)'!$A:$W,16,FALSE)</f>
        <v>#N/A</v>
      </c>
      <c r="T699" s="160" t="str">
        <f>IFERROR(VLOOKUP($E699,'Calc 1 - Scaling (Ins,Bank)'!$A:$W,17+IF(S699="Revenue",1,IF(S699="Carrying Value",2,0)),FALSE),"N/A")</f>
        <v>N/A</v>
      </c>
      <c r="U699" s="161" t="str">
        <f t="shared" si="95"/>
        <v>N/A</v>
      </c>
      <c r="V699" s="162" t="str">
        <f t="shared" si="96"/>
        <v>N/A</v>
      </c>
      <c r="W699" s="156" t="e">
        <f>VLOOKUP($E699,'Calc 1 - Scaling (Ins,Bank)'!$A:$W,20,FALSE)</f>
        <v>#N/A</v>
      </c>
      <c r="X699" s="160" t="str">
        <f>IFERROR(VLOOKUP($E699,'Calc 1 - Scaling (Ins,Bank)'!$A:$W,21+IF(W699="Revenue",1,IF(W699="Carrying Value",2,0)),FALSE),"N/A")</f>
        <v>N/A</v>
      </c>
      <c r="Y699" s="161" t="str">
        <f t="shared" si="97"/>
        <v>N/A</v>
      </c>
      <c r="Z699" s="162" t="str">
        <f t="shared" si="98"/>
        <v>N/A</v>
      </c>
      <c r="AP699" s="3"/>
    </row>
    <row r="700" spans="1:42" x14ac:dyDescent="0.2">
      <c r="A700" s="68">
        <f t="shared" si="90"/>
        <v>643</v>
      </c>
      <c r="B700" s="154">
        <f>'Input 2 - Inventory'!C650</f>
        <v>0</v>
      </c>
      <c r="C700" s="155">
        <f>'Input 2 - Inventory'!E650</f>
        <v>0</v>
      </c>
      <c r="D700" s="155" t="str">
        <f>IF(OR(LEFT(E700,5)= "Asset",LEFT(E700,5)="Other"),"N/A",'Input 1 - Schedule 1'!B652 &amp; " (Ins/Bank)")</f>
        <v xml:space="preserve"> (Ins/Bank)</v>
      </c>
      <c r="E700" s="156">
        <f>'Input 2 - Inventory'!F650</f>
        <v>0</v>
      </c>
      <c r="F700" s="157">
        <f>'Input 1 - Schedule 1'!AH652</f>
        <v>0</v>
      </c>
      <c r="G700" s="157">
        <f>'Input 2 - Inventory'!R650</f>
        <v>0</v>
      </c>
      <c r="H700" s="157">
        <f>'Input 2 - Inventory'!AG650</f>
        <v>0</v>
      </c>
      <c r="I700" s="158">
        <f>'Input 2 - Inventory'!L650</f>
        <v>0</v>
      </c>
      <c r="J700" s="159">
        <f>'Input 2 - Inventory'!AA650</f>
        <v>0</v>
      </c>
      <c r="K700" s="156" t="e">
        <f>VLOOKUP($E700,'Calc 1 - Scaling (Ins,Bank)'!$A:$W,8,FALSE)</f>
        <v>#N/A</v>
      </c>
      <c r="L700" s="160" t="str">
        <f>IFERROR(VLOOKUP($E700,'Calc 1 - Scaling (Ins,Bank)'!$A:$W,9+IF($K700="Revenue",1,IF(K700="Carrying Value",2,0)),FALSE),"N/A")</f>
        <v>N/A</v>
      </c>
      <c r="M700" s="161" t="str">
        <f t="shared" si="91"/>
        <v>N/A</v>
      </c>
      <c r="N700" s="162" t="str">
        <f t="shared" si="92"/>
        <v>N/A</v>
      </c>
      <c r="O700" s="156" t="e">
        <f>VLOOKUP($E700,'Calc 1 - Scaling (Ins,Bank)'!$A:$W,12,FALSE)</f>
        <v>#N/A</v>
      </c>
      <c r="P700" s="160" t="str">
        <f>IFERROR(VLOOKUP($E700,'Calc 1 - Scaling (Ins,Bank)'!$A:$W,13+IF(O700="Revenue",1,IF(O700="Carrying Value",2,0)),FALSE),"N/A")</f>
        <v>N/A</v>
      </c>
      <c r="Q700" s="161" t="str">
        <f t="shared" si="93"/>
        <v>N/A</v>
      </c>
      <c r="R700" s="162" t="str">
        <f t="shared" si="94"/>
        <v>N/A</v>
      </c>
      <c r="S700" s="156" t="e">
        <f>VLOOKUP($E700,'Calc 1 - Scaling (Ins,Bank)'!$A:$W,16,FALSE)</f>
        <v>#N/A</v>
      </c>
      <c r="T700" s="160" t="str">
        <f>IFERROR(VLOOKUP($E700,'Calc 1 - Scaling (Ins,Bank)'!$A:$W,17+IF(S700="Revenue",1,IF(S700="Carrying Value",2,0)),FALSE),"N/A")</f>
        <v>N/A</v>
      </c>
      <c r="U700" s="161" t="str">
        <f t="shared" si="95"/>
        <v>N/A</v>
      </c>
      <c r="V700" s="162" t="str">
        <f t="shared" si="96"/>
        <v>N/A</v>
      </c>
      <c r="W700" s="156" t="e">
        <f>VLOOKUP($E700,'Calc 1 - Scaling (Ins,Bank)'!$A:$W,20,FALSE)</f>
        <v>#N/A</v>
      </c>
      <c r="X700" s="160" t="str">
        <f>IFERROR(VLOOKUP($E700,'Calc 1 - Scaling (Ins,Bank)'!$A:$W,21+IF(W700="Revenue",1,IF(W700="Carrying Value",2,0)),FALSE),"N/A")</f>
        <v>N/A</v>
      </c>
      <c r="Y700" s="161" t="str">
        <f t="shared" si="97"/>
        <v>N/A</v>
      </c>
      <c r="Z700" s="162" t="str">
        <f t="shared" si="98"/>
        <v>N/A</v>
      </c>
      <c r="AP700" s="3"/>
    </row>
    <row r="701" spans="1:42" x14ac:dyDescent="0.2">
      <c r="A701" s="68">
        <f t="shared" si="90"/>
        <v>644</v>
      </c>
      <c r="B701" s="154">
        <f>'Input 2 - Inventory'!C651</f>
        <v>0</v>
      </c>
      <c r="C701" s="155">
        <f>'Input 2 - Inventory'!E651</f>
        <v>0</v>
      </c>
      <c r="D701" s="155" t="str">
        <f>IF(OR(LEFT(E701,5)= "Asset",LEFT(E701,5)="Other"),"N/A",'Input 1 - Schedule 1'!B653 &amp; " (Ins/Bank)")</f>
        <v xml:space="preserve"> (Ins/Bank)</v>
      </c>
      <c r="E701" s="156">
        <f>'Input 2 - Inventory'!F651</f>
        <v>0</v>
      </c>
      <c r="F701" s="157">
        <f>'Input 1 - Schedule 1'!AH653</f>
        <v>0</v>
      </c>
      <c r="G701" s="157">
        <f>'Input 2 - Inventory'!R651</f>
        <v>0</v>
      </c>
      <c r="H701" s="157">
        <f>'Input 2 - Inventory'!AG651</f>
        <v>0</v>
      </c>
      <c r="I701" s="158">
        <f>'Input 2 - Inventory'!L651</f>
        <v>0</v>
      </c>
      <c r="J701" s="159">
        <f>'Input 2 - Inventory'!AA651</f>
        <v>0</v>
      </c>
      <c r="K701" s="156" t="e">
        <f>VLOOKUP($E701,'Calc 1 - Scaling (Ins,Bank)'!$A:$W,8,FALSE)</f>
        <v>#N/A</v>
      </c>
      <c r="L701" s="160" t="str">
        <f>IFERROR(VLOOKUP($E701,'Calc 1 - Scaling (Ins,Bank)'!$A:$W,9+IF($K701="Revenue",1,IF(K701="Carrying Value",2,0)),FALSE),"N/A")</f>
        <v>N/A</v>
      </c>
      <c r="M701" s="161" t="str">
        <f t="shared" si="91"/>
        <v>N/A</v>
      </c>
      <c r="N701" s="162" t="str">
        <f t="shared" si="92"/>
        <v>N/A</v>
      </c>
      <c r="O701" s="156" t="e">
        <f>VLOOKUP($E701,'Calc 1 - Scaling (Ins,Bank)'!$A:$W,12,FALSE)</f>
        <v>#N/A</v>
      </c>
      <c r="P701" s="160" t="str">
        <f>IFERROR(VLOOKUP($E701,'Calc 1 - Scaling (Ins,Bank)'!$A:$W,13+IF(O701="Revenue",1,IF(O701="Carrying Value",2,0)),FALSE),"N/A")</f>
        <v>N/A</v>
      </c>
      <c r="Q701" s="161" t="str">
        <f t="shared" si="93"/>
        <v>N/A</v>
      </c>
      <c r="R701" s="162" t="str">
        <f t="shared" si="94"/>
        <v>N/A</v>
      </c>
      <c r="S701" s="156" t="e">
        <f>VLOOKUP($E701,'Calc 1 - Scaling (Ins,Bank)'!$A:$W,16,FALSE)</f>
        <v>#N/A</v>
      </c>
      <c r="T701" s="160" t="str">
        <f>IFERROR(VLOOKUP($E701,'Calc 1 - Scaling (Ins,Bank)'!$A:$W,17+IF(S701="Revenue",1,IF(S701="Carrying Value",2,0)),FALSE),"N/A")</f>
        <v>N/A</v>
      </c>
      <c r="U701" s="161" t="str">
        <f t="shared" si="95"/>
        <v>N/A</v>
      </c>
      <c r="V701" s="162" t="str">
        <f t="shared" si="96"/>
        <v>N/A</v>
      </c>
      <c r="W701" s="156" t="e">
        <f>VLOOKUP($E701,'Calc 1 - Scaling (Ins,Bank)'!$A:$W,20,FALSE)</f>
        <v>#N/A</v>
      </c>
      <c r="X701" s="160" t="str">
        <f>IFERROR(VLOOKUP($E701,'Calc 1 - Scaling (Ins,Bank)'!$A:$W,21+IF(W701="Revenue",1,IF(W701="Carrying Value",2,0)),FALSE),"N/A")</f>
        <v>N/A</v>
      </c>
      <c r="Y701" s="161" t="str">
        <f t="shared" si="97"/>
        <v>N/A</v>
      </c>
      <c r="Z701" s="162" t="str">
        <f t="shared" si="98"/>
        <v>N/A</v>
      </c>
      <c r="AP701" s="3"/>
    </row>
    <row r="702" spans="1:42" x14ac:dyDescent="0.2">
      <c r="A702" s="68">
        <f t="shared" ref="A702:A765" si="99">A701+1</f>
        <v>645</v>
      </c>
      <c r="B702" s="154">
        <f>'Input 2 - Inventory'!C652</f>
        <v>0</v>
      </c>
      <c r="C702" s="155">
        <f>'Input 2 - Inventory'!E652</f>
        <v>0</v>
      </c>
      <c r="D702" s="155" t="str">
        <f>IF(OR(LEFT(E702,5)= "Asset",LEFT(E702,5)="Other"),"N/A",'Input 1 - Schedule 1'!B654 &amp; " (Ins/Bank)")</f>
        <v xml:space="preserve"> (Ins/Bank)</v>
      </c>
      <c r="E702" s="156">
        <f>'Input 2 - Inventory'!F652</f>
        <v>0</v>
      </c>
      <c r="F702" s="157">
        <f>'Input 1 - Schedule 1'!AH654</f>
        <v>0</v>
      </c>
      <c r="G702" s="157">
        <f>'Input 2 - Inventory'!R652</f>
        <v>0</v>
      </c>
      <c r="H702" s="157">
        <f>'Input 2 - Inventory'!AG652</f>
        <v>0</v>
      </c>
      <c r="I702" s="158">
        <f>'Input 2 - Inventory'!L652</f>
        <v>0</v>
      </c>
      <c r="J702" s="159">
        <f>'Input 2 - Inventory'!AA652</f>
        <v>0</v>
      </c>
      <c r="K702" s="156" t="e">
        <f>VLOOKUP($E702,'Calc 1 - Scaling (Ins,Bank)'!$A:$W,8,FALSE)</f>
        <v>#N/A</v>
      </c>
      <c r="L702" s="160" t="str">
        <f>IFERROR(VLOOKUP($E702,'Calc 1 - Scaling (Ins,Bank)'!$A:$W,9+IF($K702="Revenue",1,IF(K702="Carrying Value",2,0)),FALSE),"N/A")</f>
        <v>N/A</v>
      </c>
      <c r="M702" s="161" t="str">
        <f t="shared" ref="M702:M765" si="100">IF(L702="N/A","N/A",MAX(0,IF(OR(K702="XS Scalar",K702="Pure Scalar"),$H702*L702,IF(K702="Carrying Value",L702*$G702,$F702*L702))))</f>
        <v>N/A</v>
      </c>
      <c r="N702" s="162" t="str">
        <f t="shared" ref="N702:N765" si="101">IF(L702="N/A","N/A",IF(K702="XS Scalar",$G702-($H702-$M702),$G702))</f>
        <v>N/A</v>
      </c>
      <c r="O702" s="156" t="e">
        <f>VLOOKUP($E702,'Calc 1 - Scaling (Ins,Bank)'!$A:$W,12,FALSE)</f>
        <v>#N/A</v>
      </c>
      <c r="P702" s="160" t="str">
        <f>IFERROR(VLOOKUP($E702,'Calc 1 - Scaling (Ins,Bank)'!$A:$W,13+IF(O702="Revenue",1,IF(O702="Carrying Value",2,0)),FALSE),"N/A")</f>
        <v>N/A</v>
      </c>
      <c r="Q702" s="161" t="str">
        <f t="shared" ref="Q702:Q765" si="102">IF(P702="N/A","N/A",MAX(0,IF(OR(O702="XS Scalar",O702="Pure Scalar"),$H702*P702,IF(O702="Carrying Value",P702*$G702,$F702*P702))))</f>
        <v>N/A</v>
      </c>
      <c r="R702" s="162" t="str">
        <f t="shared" ref="R702:R765" si="103">IF(P702="N/A","N/A",IF(O702="XS Scalar",$G702-($H702-$M702),$G702))</f>
        <v>N/A</v>
      </c>
      <c r="S702" s="156" t="e">
        <f>VLOOKUP($E702,'Calc 1 - Scaling (Ins,Bank)'!$A:$W,16,FALSE)</f>
        <v>#N/A</v>
      </c>
      <c r="T702" s="160" t="str">
        <f>IFERROR(VLOOKUP($E702,'Calc 1 - Scaling (Ins,Bank)'!$A:$W,17+IF(S702="Revenue",1,IF(S702="Carrying Value",2,0)),FALSE),"N/A")</f>
        <v>N/A</v>
      </c>
      <c r="U702" s="161" t="str">
        <f t="shared" ref="U702:U765" si="104">IF(T702="N/A","N/A",MAX(0,IF(OR(S702="XS Scalar",S702="Pure Scalar"),$H702*T702,IF(S702="Carrying Value",T702*$G702,$F702*T702))))</f>
        <v>N/A</v>
      </c>
      <c r="V702" s="162" t="str">
        <f t="shared" ref="V702:V765" si="105">IF(T702="N/A","N/A",IF(S702="XS Scalar",$G702-($H702-$M702),$G702))</f>
        <v>N/A</v>
      </c>
      <c r="W702" s="156" t="e">
        <f>VLOOKUP($E702,'Calc 1 - Scaling (Ins,Bank)'!$A:$W,20,FALSE)</f>
        <v>#N/A</v>
      </c>
      <c r="X702" s="160" t="str">
        <f>IFERROR(VLOOKUP($E702,'Calc 1 - Scaling (Ins,Bank)'!$A:$W,21+IF(W702="Revenue",1,IF(W702="Carrying Value",2,0)),FALSE),"N/A")</f>
        <v>N/A</v>
      </c>
      <c r="Y702" s="161" t="str">
        <f t="shared" ref="Y702:Y765" si="106">IF(X702="N/A","N/A",MAX(0,IF(OR(W702="XS Scalar",W702="Pure Scalar"),$H702*X702,IF(W702="Carrying Value",X702*$G702,$F702*X702))))</f>
        <v>N/A</v>
      </c>
      <c r="Z702" s="162" t="str">
        <f t="shared" ref="Z702:Z765" si="107">IF(X702="N/A","N/A",IF(W702="XS Scalar",$G702-($H702-$M702),$G702))</f>
        <v>N/A</v>
      </c>
      <c r="AP702" s="3"/>
    </row>
    <row r="703" spans="1:42" x14ac:dyDescent="0.2">
      <c r="A703" s="68">
        <f t="shared" si="99"/>
        <v>646</v>
      </c>
      <c r="B703" s="154">
        <f>'Input 2 - Inventory'!C653</f>
        <v>0</v>
      </c>
      <c r="C703" s="155">
        <f>'Input 2 - Inventory'!E653</f>
        <v>0</v>
      </c>
      <c r="D703" s="155" t="str">
        <f>IF(OR(LEFT(E703,5)= "Asset",LEFT(E703,5)="Other"),"N/A",'Input 1 - Schedule 1'!B655 &amp; " (Ins/Bank)")</f>
        <v xml:space="preserve"> (Ins/Bank)</v>
      </c>
      <c r="E703" s="156">
        <f>'Input 2 - Inventory'!F653</f>
        <v>0</v>
      </c>
      <c r="F703" s="157">
        <f>'Input 1 - Schedule 1'!AH655</f>
        <v>0</v>
      </c>
      <c r="G703" s="157">
        <f>'Input 2 - Inventory'!R653</f>
        <v>0</v>
      </c>
      <c r="H703" s="157">
        <f>'Input 2 - Inventory'!AG653</f>
        <v>0</v>
      </c>
      <c r="I703" s="158">
        <f>'Input 2 - Inventory'!L653</f>
        <v>0</v>
      </c>
      <c r="J703" s="159">
        <f>'Input 2 - Inventory'!AA653</f>
        <v>0</v>
      </c>
      <c r="K703" s="156" t="e">
        <f>VLOOKUP($E703,'Calc 1 - Scaling (Ins,Bank)'!$A:$W,8,FALSE)</f>
        <v>#N/A</v>
      </c>
      <c r="L703" s="160" t="str">
        <f>IFERROR(VLOOKUP($E703,'Calc 1 - Scaling (Ins,Bank)'!$A:$W,9+IF($K703="Revenue",1,IF(K703="Carrying Value",2,0)),FALSE),"N/A")</f>
        <v>N/A</v>
      </c>
      <c r="M703" s="161" t="str">
        <f t="shared" si="100"/>
        <v>N/A</v>
      </c>
      <c r="N703" s="162" t="str">
        <f t="shared" si="101"/>
        <v>N/A</v>
      </c>
      <c r="O703" s="156" t="e">
        <f>VLOOKUP($E703,'Calc 1 - Scaling (Ins,Bank)'!$A:$W,12,FALSE)</f>
        <v>#N/A</v>
      </c>
      <c r="P703" s="160" t="str">
        <f>IFERROR(VLOOKUP($E703,'Calc 1 - Scaling (Ins,Bank)'!$A:$W,13+IF(O703="Revenue",1,IF(O703="Carrying Value",2,0)),FALSE),"N/A")</f>
        <v>N/A</v>
      </c>
      <c r="Q703" s="161" t="str">
        <f t="shared" si="102"/>
        <v>N/A</v>
      </c>
      <c r="R703" s="162" t="str">
        <f t="shared" si="103"/>
        <v>N/A</v>
      </c>
      <c r="S703" s="156" t="e">
        <f>VLOOKUP($E703,'Calc 1 - Scaling (Ins,Bank)'!$A:$W,16,FALSE)</f>
        <v>#N/A</v>
      </c>
      <c r="T703" s="160" t="str">
        <f>IFERROR(VLOOKUP($E703,'Calc 1 - Scaling (Ins,Bank)'!$A:$W,17+IF(S703="Revenue",1,IF(S703="Carrying Value",2,0)),FALSE),"N/A")</f>
        <v>N/A</v>
      </c>
      <c r="U703" s="161" t="str">
        <f t="shared" si="104"/>
        <v>N/A</v>
      </c>
      <c r="V703" s="162" t="str">
        <f t="shared" si="105"/>
        <v>N/A</v>
      </c>
      <c r="W703" s="156" t="e">
        <f>VLOOKUP($E703,'Calc 1 - Scaling (Ins,Bank)'!$A:$W,20,FALSE)</f>
        <v>#N/A</v>
      </c>
      <c r="X703" s="160" t="str">
        <f>IFERROR(VLOOKUP($E703,'Calc 1 - Scaling (Ins,Bank)'!$A:$W,21+IF(W703="Revenue",1,IF(W703="Carrying Value",2,0)),FALSE),"N/A")</f>
        <v>N/A</v>
      </c>
      <c r="Y703" s="161" t="str">
        <f t="shared" si="106"/>
        <v>N/A</v>
      </c>
      <c r="Z703" s="162" t="str">
        <f t="shared" si="107"/>
        <v>N/A</v>
      </c>
      <c r="AP703" s="3"/>
    </row>
    <row r="704" spans="1:42" x14ac:dyDescent="0.2">
      <c r="A704" s="68">
        <f t="shared" si="99"/>
        <v>647</v>
      </c>
      <c r="B704" s="154">
        <f>'Input 2 - Inventory'!C654</f>
        <v>0</v>
      </c>
      <c r="C704" s="155">
        <f>'Input 2 - Inventory'!E654</f>
        <v>0</v>
      </c>
      <c r="D704" s="155" t="str">
        <f>IF(OR(LEFT(E704,5)= "Asset",LEFT(E704,5)="Other"),"N/A",'Input 1 - Schedule 1'!B656 &amp; " (Ins/Bank)")</f>
        <v xml:space="preserve"> (Ins/Bank)</v>
      </c>
      <c r="E704" s="156">
        <f>'Input 2 - Inventory'!F654</f>
        <v>0</v>
      </c>
      <c r="F704" s="157">
        <f>'Input 1 - Schedule 1'!AH656</f>
        <v>0</v>
      </c>
      <c r="G704" s="157">
        <f>'Input 2 - Inventory'!R654</f>
        <v>0</v>
      </c>
      <c r="H704" s="157">
        <f>'Input 2 - Inventory'!AG654</f>
        <v>0</v>
      </c>
      <c r="I704" s="158">
        <f>'Input 2 - Inventory'!L654</f>
        <v>0</v>
      </c>
      <c r="J704" s="159">
        <f>'Input 2 - Inventory'!AA654</f>
        <v>0</v>
      </c>
      <c r="K704" s="156" t="e">
        <f>VLOOKUP($E704,'Calc 1 - Scaling (Ins,Bank)'!$A:$W,8,FALSE)</f>
        <v>#N/A</v>
      </c>
      <c r="L704" s="160" t="str">
        <f>IFERROR(VLOOKUP($E704,'Calc 1 - Scaling (Ins,Bank)'!$A:$W,9+IF($K704="Revenue",1,IF(K704="Carrying Value",2,0)),FALSE),"N/A")</f>
        <v>N/A</v>
      </c>
      <c r="M704" s="161" t="str">
        <f t="shared" si="100"/>
        <v>N/A</v>
      </c>
      <c r="N704" s="162" t="str">
        <f t="shared" si="101"/>
        <v>N/A</v>
      </c>
      <c r="O704" s="156" t="e">
        <f>VLOOKUP($E704,'Calc 1 - Scaling (Ins,Bank)'!$A:$W,12,FALSE)</f>
        <v>#N/A</v>
      </c>
      <c r="P704" s="160" t="str">
        <f>IFERROR(VLOOKUP($E704,'Calc 1 - Scaling (Ins,Bank)'!$A:$W,13+IF(O704="Revenue",1,IF(O704="Carrying Value",2,0)),FALSE),"N/A")</f>
        <v>N/A</v>
      </c>
      <c r="Q704" s="161" t="str">
        <f t="shared" si="102"/>
        <v>N/A</v>
      </c>
      <c r="R704" s="162" t="str">
        <f t="shared" si="103"/>
        <v>N/A</v>
      </c>
      <c r="S704" s="156" t="e">
        <f>VLOOKUP($E704,'Calc 1 - Scaling (Ins,Bank)'!$A:$W,16,FALSE)</f>
        <v>#N/A</v>
      </c>
      <c r="T704" s="160" t="str">
        <f>IFERROR(VLOOKUP($E704,'Calc 1 - Scaling (Ins,Bank)'!$A:$W,17+IF(S704="Revenue",1,IF(S704="Carrying Value",2,0)),FALSE),"N/A")</f>
        <v>N/A</v>
      </c>
      <c r="U704" s="161" t="str">
        <f t="shared" si="104"/>
        <v>N/A</v>
      </c>
      <c r="V704" s="162" t="str">
        <f t="shared" si="105"/>
        <v>N/A</v>
      </c>
      <c r="W704" s="156" t="e">
        <f>VLOOKUP($E704,'Calc 1 - Scaling (Ins,Bank)'!$A:$W,20,FALSE)</f>
        <v>#N/A</v>
      </c>
      <c r="X704" s="160" t="str">
        <f>IFERROR(VLOOKUP($E704,'Calc 1 - Scaling (Ins,Bank)'!$A:$W,21+IF(W704="Revenue",1,IF(W704="Carrying Value",2,0)),FALSE),"N/A")</f>
        <v>N/A</v>
      </c>
      <c r="Y704" s="161" t="str">
        <f t="shared" si="106"/>
        <v>N/A</v>
      </c>
      <c r="Z704" s="162" t="str">
        <f t="shared" si="107"/>
        <v>N/A</v>
      </c>
      <c r="AP704" s="3"/>
    </row>
    <row r="705" spans="1:42" x14ac:dyDescent="0.2">
      <c r="A705" s="68">
        <f t="shared" si="99"/>
        <v>648</v>
      </c>
      <c r="B705" s="154">
        <f>'Input 2 - Inventory'!C655</f>
        <v>0</v>
      </c>
      <c r="C705" s="155">
        <f>'Input 2 - Inventory'!E655</f>
        <v>0</v>
      </c>
      <c r="D705" s="155" t="str">
        <f>IF(OR(LEFT(E705,5)= "Asset",LEFT(E705,5)="Other"),"N/A",'Input 1 - Schedule 1'!B657 &amp; " (Ins/Bank)")</f>
        <v xml:space="preserve"> (Ins/Bank)</v>
      </c>
      <c r="E705" s="156">
        <f>'Input 2 - Inventory'!F655</f>
        <v>0</v>
      </c>
      <c r="F705" s="157">
        <f>'Input 1 - Schedule 1'!AH657</f>
        <v>0</v>
      </c>
      <c r="G705" s="157">
        <f>'Input 2 - Inventory'!R655</f>
        <v>0</v>
      </c>
      <c r="H705" s="157">
        <f>'Input 2 - Inventory'!AG655</f>
        <v>0</v>
      </c>
      <c r="I705" s="158">
        <f>'Input 2 - Inventory'!L655</f>
        <v>0</v>
      </c>
      <c r="J705" s="159">
        <f>'Input 2 - Inventory'!AA655</f>
        <v>0</v>
      </c>
      <c r="K705" s="156" t="e">
        <f>VLOOKUP($E705,'Calc 1 - Scaling (Ins,Bank)'!$A:$W,8,FALSE)</f>
        <v>#N/A</v>
      </c>
      <c r="L705" s="160" t="str">
        <f>IFERROR(VLOOKUP($E705,'Calc 1 - Scaling (Ins,Bank)'!$A:$W,9+IF($K705="Revenue",1,IF(K705="Carrying Value",2,0)),FALSE),"N/A")</f>
        <v>N/A</v>
      </c>
      <c r="M705" s="161" t="str">
        <f t="shared" si="100"/>
        <v>N/A</v>
      </c>
      <c r="N705" s="162" t="str">
        <f t="shared" si="101"/>
        <v>N/A</v>
      </c>
      <c r="O705" s="156" t="e">
        <f>VLOOKUP($E705,'Calc 1 - Scaling (Ins,Bank)'!$A:$W,12,FALSE)</f>
        <v>#N/A</v>
      </c>
      <c r="P705" s="160" t="str">
        <f>IFERROR(VLOOKUP($E705,'Calc 1 - Scaling (Ins,Bank)'!$A:$W,13+IF(O705="Revenue",1,IF(O705="Carrying Value",2,0)),FALSE),"N/A")</f>
        <v>N/A</v>
      </c>
      <c r="Q705" s="161" t="str">
        <f t="shared" si="102"/>
        <v>N/A</v>
      </c>
      <c r="R705" s="162" t="str">
        <f t="shared" si="103"/>
        <v>N/A</v>
      </c>
      <c r="S705" s="156" t="e">
        <f>VLOOKUP($E705,'Calc 1 - Scaling (Ins,Bank)'!$A:$W,16,FALSE)</f>
        <v>#N/A</v>
      </c>
      <c r="T705" s="160" t="str">
        <f>IFERROR(VLOOKUP($E705,'Calc 1 - Scaling (Ins,Bank)'!$A:$W,17+IF(S705="Revenue",1,IF(S705="Carrying Value",2,0)),FALSE),"N/A")</f>
        <v>N/A</v>
      </c>
      <c r="U705" s="161" t="str">
        <f t="shared" si="104"/>
        <v>N/A</v>
      </c>
      <c r="V705" s="162" t="str">
        <f t="shared" si="105"/>
        <v>N/A</v>
      </c>
      <c r="W705" s="156" t="e">
        <f>VLOOKUP($E705,'Calc 1 - Scaling (Ins,Bank)'!$A:$W,20,FALSE)</f>
        <v>#N/A</v>
      </c>
      <c r="X705" s="160" t="str">
        <f>IFERROR(VLOOKUP($E705,'Calc 1 - Scaling (Ins,Bank)'!$A:$W,21+IF(W705="Revenue",1,IF(W705="Carrying Value",2,0)),FALSE),"N/A")</f>
        <v>N/A</v>
      </c>
      <c r="Y705" s="161" t="str">
        <f t="shared" si="106"/>
        <v>N/A</v>
      </c>
      <c r="Z705" s="162" t="str">
        <f t="shared" si="107"/>
        <v>N/A</v>
      </c>
      <c r="AP705" s="3"/>
    </row>
    <row r="706" spans="1:42" x14ac:dyDescent="0.2">
      <c r="A706" s="68">
        <f t="shared" si="99"/>
        <v>649</v>
      </c>
      <c r="B706" s="154">
        <f>'Input 2 - Inventory'!C656</f>
        <v>0</v>
      </c>
      <c r="C706" s="155">
        <f>'Input 2 - Inventory'!E656</f>
        <v>0</v>
      </c>
      <c r="D706" s="155" t="str">
        <f>IF(OR(LEFT(E706,5)= "Asset",LEFT(E706,5)="Other"),"N/A",'Input 1 - Schedule 1'!B658 &amp; " (Ins/Bank)")</f>
        <v xml:space="preserve"> (Ins/Bank)</v>
      </c>
      <c r="E706" s="156">
        <f>'Input 2 - Inventory'!F656</f>
        <v>0</v>
      </c>
      <c r="F706" s="157">
        <f>'Input 1 - Schedule 1'!AH658</f>
        <v>0</v>
      </c>
      <c r="G706" s="157">
        <f>'Input 2 - Inventory'!R656</f>
        <v>0</v>
      </c>
      <c r="H706" s="157">
        <f>'Input 2 - Inventory'!AG656</f>
        <v>0</v>
      </c>
      <c r="I706" s="158">
        <f>'Input 2 - Inventory'!L656</f>
        <v>0</v>
      </c>
      <c r="J706" s="159">
        <f>'Input 2 - Inventory'!AA656</f>
        <v>0</v>
      </c>
      <c r="K706" s="156" t="e">
        <f>VLOOKUP($E706,'Calc 1 - Scaling (Ins,Bank)'!$A:$W,8,FALSE)</f>
        <v>#N/A</v>
      </c>
      <c r="L706" s="160" t="str">
        <f>IFERROR(VLOOKUP($E706,'Calc 1 - Scaling (Ins,Bank)'!$A:$W,9+IF($K706="Revenue",1,IF(K706="Carrying Value",2,0)),FALSE),"N/A")</f>
        <v>N/A</v>
      </c>
      <c r="M706" s="161" t="str">
        <f t="shared" si="100"/>
        <v>N/A</v>
      </c>
      <c r="N706" s="162" t="str">
        <f t="shared" si="101"/>
        <v>N/A</v>
      </c>
      <c r="O706" s="156" t="e">
        <f>VLOOKUP($E706,'Calc 1 - Scaling (Ins,Bank)'!$A:$W,12,FALSE)</f>
        <v>#N/A</v>
      </c>
      <c r="P706" s="160" t="str">
        <f>IFERROR(VLOOKUP($E706,'Calc 1 - Scaling (Ins,Bank)'!$A:$W,13+IF(O706="Revenue",1,IF(O706="Carrying Value",2,0)),FALSE),"N/A")</f>
        <v>N/A</v>
      </c>
      <c r="Q706" s="161" t="str">
        <f t="shared" si="102"/>
        <v>N/A</v>
      </c>
      <c r="R706" s="162" t="str">
        <f t="shared" si="103"/>
        <v>N/A</v>
      </c>
      <c r="S706" s="156" t="e">
        <f>VLOOKUP($E706,'Calc 1 - Scaling (Ins,Bank)'!$A:$W,16,FALSE)</f>
        <v>#N/A</v>
      </c>
      <c r="T706" s="160" t="str">
        <f>IFERROR(VLOOKUP($E706,'Calc 1 - Scaling (Ins,Bank)'!$A:$W,17+IF(S706="Revenue",1,IF(S706="Carrying Value",2,0)),FALSE),"N/A")</f>
        <v>N/A</v>
      </c>
      <c r="U706" s="161" t="str">
        <f t="shared" si="104"/>
        <v>N/A</v>
      </c>
      <c r="V706" s="162" t="str">
        <f t="shared" si="105"/>
        <v>N/A</v>
      </c>
      <c r="W706" s="156" t="e">
        <f>VLOOKUP($E706,'Calc 1 - Scaling (Ins,Bank)'!$A:$W,20,FALSE)</f>
        <v>#N/A</v>
      </c>
      <c r="X706" s="160" t="str">
        <f>IFERROR(VLOOKUP($E706,'Calc 1 - Scaling (Ins,Bank)'!$A:$W,21+IF(W706="Revenue",1,IF(W706="Carrying Value",2,0)),FALSE),"N/A")</f>
        <v>N/A</v>
      </c>
      <c r="Y706" s="161" t="str">
        <f t="shared" si="106"/>
        <v>N/A</v>
      </c>
      <c r="Z706" s="162" t="str">
        <f t="shared" si="107"/>
        <v>N/A</v>
      </c>
      <c r="AP706" s="3"/>
    </row>
    <row r="707" spans="1:42" x14ac:dyDescent="0.2">
      <c r="A707" s="68">
        <f t="shared" si="99"/>
        <v>650</v>
      </c>
      <c r="B707" s="154">
        <f>'Input 2 - Inventory'!C657</f>
        <v>0</v>
      </c>
      <c r="C707" s="155">
        <f>'Input 2 - Inventory'!E657</f>
        <v>0</v>
      </c>
      <c r="D707" s="155" t="str">
        <f>IF(OR(LEFT(E707,5)= "Asset",LEFT(E707,5)="Other"),"N/A",'Input 1 - Schedule 1'!B659 &amp; " (Ins/Bank)")</f>
        <v xml:space="preserve"> (Ins/Bank)</v>
      </c>
      <c r="E707" s="156">
        <f>'Input 2 - Inventory'!F657</f>
        <v>0</v>
      </c>
      <c r="F707" s="157">
        <f>'Input 1 - Schedule 1'!AH659</f>
        <v>0</v>
      </c>
      <c r="G707" s="157">
        <f>'Input 2 - Inventory'!R657</f>
        <v>0</v>
      </c>
      <c r="H707" s="157">
        <f>'Input 2 - Inventory'!AG657</f>
        <v>0</v>
      </c>
      <c r="I707" s="158">
        <f>'Input 2 - Inventory'!L657</f>
        <v>0</v>
      </c>
      <c r="J707" s="159">
        <f>'Input 2 - Inventory'!AA657</f>
        <v>0</v>
      </c>
      <c r="K707" s="156" t="e">
        <f>VLOOKUP($E707,'Calc 1 - Scaling (Ins,Bank)'!$A:$W,8,FALSE)</f>
        <v>#N/A</v>
      </c>
      <c r="L707" s="160" t="str">
        <f>IFERROR(VLOOKUP($E707,'Calc 1 - Scaling (Ins,Bank)'!$A:$W,9+IF($K707="Revenue",1,IF(K707="Carrying Value",2,0)),FALSE),"N/A")</f>
        <v>N/A</v>
      </c>
      <c r="M707" s="161" t="str">
        <f t="shared" si="100"/>
        <v>N/A</v>
      </c>
      <c r="N707" s="162" t="str">
        <f t="shared" si="101"/>
        <v>N/A</v>
      </c>
      <c r="O707" s="156" t="e">
        <f>VLOOKUP($E707,'Calc 1 - Scaling (Ins,Bank)'!$A:$W,12,FALSE)</f>
        <v>#N/A</v>
      </c>
      <c r="P707" s="160" t="str">
        <f>IFERROR(VLOOKUP($E707,'Calc 1 - Scaling (Ins,Bank)'!$A:$W,13+IF(O707="Revenue",1,IF(O707="Carrying Value",2,0)),FALSE),"N/A")</f>
        <v>N/A</v>
      </c>
      <c r="Q707" s="161" t="str">
        <f t="shared" si="102"/>
        <v>N/A</v>
      </c>
      <c r="R707" s="162" t="str">
        <f t="shared" si="103"/>
        <v>N/A</v>
      </c>
      <c r="S707" s="156" t="e">
        <f>VLOOKUP($E707,'Calc 1 - Scaling (Ins,Bank)'!$A:$W,16,FALSE)</f>
        <v>#N/A</v>
      </c>
      <c r="T707" s="160" t="str">
        <f>IFERROR(VLOOKUP($E707,'Calc 1 - Scaling (Ins,Bank)'!$A:$W,17+IF(S707="Revenue",1,IF(S707="Carrying Value",2,0)),FALSE),"N/A")</f>
        <v>N/A</v>
      </c>
      <c r="U707" s="161" t="str">
        <f t="shared" si="104"/>
        <v>N/A</v>
      </c>
      <c r="V707" s="162" t="str">
        <f t="shared" si="105"/>
        <v>N/A</v>
      </c>
      <c r="W707" s="156" t="e">
        <f>VLOOKUP($E707,'Calc 1 - Scaling (Ins,Bank)'!$A:$W,20,FALSE)</f>
        <v>#N/A</v>
      </c>
      <c r="X707" s="160" t="str">
        <f>IFERROR(VLOOKUP($E707,'Calc 1 - Scaling (Ins,Bank)'!$A:$W,21+IF(W707="Revenue",1,IF(W707="Carrying Value",2,0)),FALSE),"N/A")</f>
        <v>N/A</v>
      </c>
      <c r="Y707" s="161" t="str">
        <f t="shared" si="106"/>
        <v>N/A</v>
      </c>
      <c r="Z707" s="162" t="str">
        <f t="shared" si="107"/>
        <v>N/A</v>
      </c>
      <c r="AP707" s="3"/>
    </row>
    <row r="708" spans="1:42" x14ac:dyDescent="0.2">
      <c r="A708" s="68">
        <f t="shared" si="99"/>
        <v>651</v>
      </c>
      <c r="B708" s="154">
        <f>'Input 2 - Inventory'!C658</f>
        <v>0</v>
      </c>
      <c r="C708" s="155">
        <f>'Input 2 - Inventory'!E658</f>
        <v>0</v>
      </c>
      <c r="D708" s="155" t="str">
        <f>IF(OR(LEFT(E708,5)= "Asset",LEFT(E708,5)="Other"),"N/A",'Input 1 - Schedule 1'!B660 &amp; " (Ins/Bank)")</f>
        <v xml:space="preserve"> (Ins/Bank)</v>
      </c>
      <c r="E708" s="156">
        <f>'Input 2 - Inventory'!F658</f>
        <v>0</v>
      </c>
      <c r="F708" s="157">
        <f>'Input 1 - Schedule 1'!AH660</f>
        <v>0</v>
      </c>
      <c r="G708" s="157">
        <f>'Input 2 - Inventory'!R658</f>
        <v>0</v>
      </c>
      <c r="H708" s="157">
        <f>'Input 2 - Inventory'!AG658</f>
        <v>0</v>
      </c>
      <c r="I708" s="158">
        <f>'Input 2 - Inventory'!L658</f>
        <v>0</v>
      </c>
      <c r="J708" s="159">
        <f>'Input 2 - Inventory'!AA658</f>
        <v>0</v>
      </c>
      <c r="K708" s="156" t="e">
        <f>VLOOKUP($E708,'Calc 1 - Scaling (Ins,Bank)'!$A:$W,8,FALSE)</f>
        <v>#N/A</v>
      </c>
      <c r="L708" s="160" t="str">
        <f>IFERROR(VLOOKUP($E708,'Calc 1 - Scaling (Ins,Bank)'!$A:$W,9+IF($K708="Revenue",1,IF(K708="Carrying Value",2,0)),FALSE),"N/A")</f>
        <v>N/A</v>
      </c>
      <c r="M708" s="161" t="str">
        <f t="shared" si="100"/>
        <v>N/A</v>
      </c>
      <c r="N708" s="162" t="str">
        <f t="shared" si="101"/>
        <v>N/A</v>
      </c>
      <c r="O708" s="156" t="e">
        <f>VLOOKUP($E708,'Calc 1 - Scaling (Ins,Bank)'!$A:$W,12,FALSE)</f>
        <v>#N/A</v>
      </c>
      <c r="P708" s="160" t="str">
        <f>IFERROR(VLOOKUP($E708,'Calc 1 - Scaling (Ins,Bank)'!$A:$W,13+IF(O708="Revenue",1,IF(O708="Carrying Value",2,0)),FALSE),"N/A")</f>
        <v>N/A</v>
      </c>
      <c r="Q708" s="161" t="str">
        <f t="shared" si="102"/>
        <v>N/A</v>
      </c>
      <c r="R708" s="162" t="str">
        <f t="shared" si="103"/>
        <v>N/A</v>
      </c>
      <c r="S708" s="156" t="e">
        <f>VLOOKUP($E708,'Calc 1 - Scaling (Ins,Bank)'!$A:$W,16,FALSE)</f>
        <v>#N/A</v>
      </c>
      <c r="T708" s="160" t="str">
        <f>IFERROR(VLOOKUP($E708,'Calc 1 - Scaling (Ins,Bank)'!$A:$W,17+IF(S708="Revenue",1,IF(S708="Carrying Value",2,0)),FALSE),"N/A")</f>
        <v>N/A</v>
      </c>
      <c r="U708" s="161" t="str">
        <f t="shared" si="104"/>
        <v>N/A</v>
      </c>
      <c r="V708" s="162" t="str">
        <f t="shared" si="105"/>
        <v>N/A</v>
      </c>
      <c r="W708" s="156" t="e">
        <f>VLOOKUP($E708,'Calc 1 - Scaling (Ins,Bank)'!$A:$W,20,FALSE)</f>
        <v>#N/A</v>
      </c>
      <c r="X708" s="160" t="str">
        <f>IFERROR(VLOOKUP($E708,'Calc 1 - Scaling (Ins,Bank)'!$A:$W,21+IF(W708="Revenue",1,IF(W708="Carrying Value",2,0)),FALSE),"N/A")</f>
        <v>N/A</v>
      </c>
      <c r="Y708" s="161" t="str">
        <f t="shared" si="106"/>
        <v>N/A</v>
      </c>
      <c r="Z708" s="162" t="str">
        <f t="shared" si="107"/>
        <v>N/A</v>
      </c>
      <c r="AP708" s="3"/>
    </row>
    <row r="709" spans="1:42" x14ac:dyDescent="0.2">
      <c r="A709" s="68">
        <f t="shared" si="99"/>
        <v>652</v>
      </c>
      <c r="B709" s="154">
        <f>'Input 2 - Inventory'!C659</f>
        <v>0</v>
      </c>
      <c r="C709" s="155">
        <f>'Input 2 - Inventory'!E659</f>
        <v>0</v>
      </c>
      <c r="D709" s="155" t="str">
        <f>IF(OR(LEFT(E709,5)= "Asset",LEFT(E709,5)="Other"),"N/A",'Input 1 - Schedule 1'!B661 &amp; " (Ins/Bank)")</f>
        <v xml:space="preserve"> (Ins/Bank)</v>
      </c>
      <c r="E709" s="156">
        <f>'Input 2 - Inventory'!F659</f>
        <v>0</v>
      </c>
      <c r="F709" s="157">
        <f>'Input 1 - Schedule 1'!AH661</f>
        <v>0</v>
      </c>
      <c r="G709" s="157">
        <f>'Input 2 - Inventory'!R659</f>
        <v>0</v>
      </c>
      <c r="H709" s="157">
        <f>'Input 2 - Inventory'!AG659</f>
        <v>0</v>
      </c>
      <c r="I709" s="158">
        <f>'Input 2 - Inventory'!L659</f>
        <v>0</v>
      </c>
      <c r="J709" s="159">
        <f>'Input 2 - Inventory'!AA659</f>
        <v>0</v>
      </c>
      <c r="K709" s="156" t="e">
        <f>VLOOKUP($E709,'Calc 1 - Scaling (Ins,Bank)'!$A:$W,8,FALSE)</f>
        <v>#N/A</v>
      </c>
      <c r="L709" s="160" t="str">
        <f>IFERROR(VLOOKUP($E709,'Calc 1 - Scaling (Ins,Bank)'!$A:$W,9+IF($K709="Revenue",1,IF(K709="Carrying Value",2,0)),FALSE),"N/A")</f>
        <v>N/A</v>
      </c>
      <c r="M709" s="161" t="str">
        <f t="shared" si="100"/>
        <v>N/A</v>
      </c>
      <c r="N709" s="162" t="str">
        <f t="shared" si="101"/>
        <v>N/A</v>
      </c>
      <c r="O709" s="156" t="e">
        <f>VLOOKUP($E709,'Calc 1 - Scaling (Ins,Bank)'!$A:$W,12,FALSE)</f>
        <v>#N/A</v>
      </c>
      <c r="P709" s="160" t="str">
        <f>IFERROR(VLOOKUP($E709,'Calc 1 - Scaling (Ins,Bank)'!$A:$W,13+IF(O709="Revenue",1,IF(O709="Carrying Value",2,0)),FALSE),"N/A")</f>
        <v>N/A</v>
      </c>
      <c r="Q709" s="161" t="str">
        <f t="shared" si="102"/>
        <v>N/A</v>
      </c>
      <c r="R709" s="162" t="str">
        <f t="shared" si="103"/>
        <v>N/A</v>
      </c>
      <c r="S709" s="156" t="e">
        <f>VLOOKUP($E709,'Calc 1 - Scaling (Ins,Bank)'!$A:$W,16,FALSE)</f>
        <v>#N/A</v>
      </c>
      <c r="T709" s="160" t="str">
        <f>IFERROR(VLOOKUP($E709,'Calc 1 - Scaling (Ins,Bank)'!$A:$W,17+IF(S709="Revenue",1,IF(S709="Carrying Value",2,0)),FALSE),"N/A")</f>
        <v>N/A</v>
      </c>
      <c r="U709" s="161" t="str">
        <f t="shared" si="104"/>
        <v>N/A</v>
      </c>
      <c r="V709" s="162" t="str">
        <f t="shared" si="105"/>
        <v>N/A</v>
      </c>
      <c r="W709" s="156" t="e">
        <f>VLOOKUP($E709,'Calc 1 - Scaling (Ins,Bank)'!$A:$W,20,FALSE)</f>
        <v>#N/A</v>
      </c>
      <c r="X709" s="160" t="str">
        <f>IFERROR(VLOOKUP($E709,'Calc 1 - Scaling (Ins,Bank)'!$A:$W,21+IF(W709="Revenue",1,IF(W709="Carrying Value",2,0)),FALSE),"N/A")</f>
        <v>N/A</v>
      </c>
      <c r="Y709" s="161" t="str">
        <f t="shared" si="106"/>
        <v>N/A</v>
      </c>
      <c r="Z709" s="162" t="str">
        <f t="shared" si="107"/>
        <v>N/A</v>
      </c>
      <c r="AP709" s="3"/>
    </row>
    <row r="710" spans="1:42" x14ac:dyDescent="0.2">
      <c r="A710" s="68">
        <f t="shared" si="99"/>
        <v>653</v>
      </c>
      <c r="B710" s="154">
        <f>'Input 2 - Inventory'!C660</f>
        <v>0</v>
      </c>
      <c r="C710" s="155">
        <f>'Input 2 - Inventory'!E660</f>
        <v>0</v>
      </c>
      <c r="D710" s="155" t="str">
        <f>IF(OR(LEFT(E710,5)= "Asset",LEFT(E710,5)="Other"),"N/A",'Input 1 - Schedule 1'!B662 &amp; " (Ins/Bank)")</f>
        <v xml:space="preserve"> (Ins/Bank)</v>
      </c>
      <c r="E710" s="156">
        <f>'Input 2 - Inventory'!F660</f>
        <v>0</v>
      </c>
      <c r="F710" s="157">
        <f>'Input 1 - Schedule 1'!AH662</f>
        <v>0</v>
      </c>
      <c r="G710" s="157">
        <f>'Input 2 - Inventory'!R660</f>
        <v>0</v>
      </c>
      <c r="H710" s="157">
        <f>'Input 2 - Inventory'!AG660</f>
        <v>0</v>
      </c>
      <c r="I710" s="158">
        <f>'Input 2 - Inventory'!L660</f>
        <v>0</v>
      </c>
      <c r="J710" s="159">
        <f>'Input 2 - Inventory'!AA660</f>
        <v>0</v>
      </c>
      <c r="K710" s="156" t="e">
        <f>VLOOKUP($E710,'Calc 1 - Scaling (Ins,Bank)'!$A:$W,8,FALSE)</f>
        <v>#N/A</v>
      </c>
      <c r="L710" s="160" t="str">
        <f>IFERROR(VLOOKUP($E710,'Calc 1 - Scaling (Ins,Bank)'!$A:$W,9+IF($K710="Revenue",1,IF(K710="Carrying Value",2,0)),FALSE),"N/A")</f>
        <v>N/A</v>
      </c>
      <c r="M710" s="161" t="str">
        <f t="shared" si="100"/>
        <v>N/A</v>
      </c>
      <c r="N710" s="162" t="str">
        <f t="shared" si="101"/>
        <v>N/A</v>
      </c>
      <c r="O710" s="156" t="e">
        <f>VLOOKUP($E710,'Calc 1 - Scaling (Ins,Bank)'!$A:$W,12,FALSE)</f>
        <v>#N/A</v>
      </c>
      <c r="P710" s="160" t="str">
        <f>IFERROR(VLOOKUP($E710,'Calc 1 - Scaling (Ins,Bank)'!$A:$W,13+IF(O710="Revenue",1,IF(O710="Carrying Value",2,0)),FALSE),"N/A")</f>
        <v>N/A</v>
      </c>
      <c r="Q710" s="161" t="str">
        <f t="shared" si="102"/>
        <v>N/A</v>
      </c>
      <c r="R710" s="162" t="str">
        <f t="shared" si="103"/>
        <v>N/A</v>
      </c>
      <c r="S710" s="156" t="e">
        <f>VLOOKUP($E710,'Calc 1 - Scaling (Ins,Bank)'!$A:$W,16,FALSE)</f>
        <v>#N/A</v>
      </c>
      <c r="T710" s="160" t="str">
        <f>IFERROR(VLOOKUP($E710,'Calc 1 - Scaling (Ins,Bank)'!$A:$W,17+IF(S710="Revenue",1,IF(S710="Carrying Value",2,0)),FALSE),"N/A")</f>
        <v>N/A</v>
      </c>
      <c r="U710" s="161" t="str">
        <f t="shared" si="104"/>
        <v>N/A</v>
      </c>
      <c r="V710" s="162" t="str">
        <f t="shared" si="105"/>
        <v>N/A</v>
      </c>
      <c r="W710" s="156" t="e">
        <f>VLOOKUP($E710,'Calc 1 - Scaling (Ins,Bank)'!$A:$W,20,FALSE)</f>
        <v>#N/A</v>
      </c>
      <c r="X710" s="160" t="str">
        <f>IFERROR(VLOOKUP($E710,'Calc 1 - Scaling (Ins,Bank)'!$A:$W,21+IF(W710="Revenue",1,IF(W710="Carrying Value",2,0)),FALSE),"N/A")</f>
        <v>N/A</v>
      </c>
      <c r="Y710" s="161" t="str">
        <f t="shared" si="106"/>
        <v>N/A</v>
      </c>
      <c r="Z710" s="162" t="str">
        <f t="shared" si="107"/>
        <v>N/A</v>
      </c>
      <c r="AP710" s="3"/>
    </row>
    <row r="711" spans="1:42" x14ac:dyDescent="0.2">
      <c r="A711" s="68">
        <f t="shared" si="99"/>
        <v>654</v>
      </c>
      <c r="B711" s="154">
        <f>'Input 2 - Inventory'!C661</f>
        <v>0</v>
      </c>
      <c r="C711" s="155">
        <f>'Input 2 - Inventory'!E661</f>
        <v>0</v>
      </c>
      <c r="D711" s="155" t="str">
        <f>IF(OR(LEFT(E711,5)= "Asset",LEFT(E711,5)="Other"),"N/A",'Input 1 - Schedule 1'!B663 &amp; " (Ins/Bank)")</f>
        <v xml:space="preserve"> (Ins/Bank)</v>
      </c>
      <c r="E711" s="156">
        <f>'Input 2 - Inventory'!F661</f>
        <v>0</v>
      </c>
      <c r="F711" s="157">
        <f>'Input 1 - Schedule 1'!AH663</f>
        <v>0</v>
      </c>
      <c r="G711" s="157">
        <f>'Input 2 - Inventory'!R661</f>
        <v>0</v>
      </c>
      <c r="H711" s="157">
        <f>'Input 2 - Inventory'!AG661</f>
        <v>0</v>
      </c>
      <c r="I711" s="158">
        <f>'Input 2 - Inventory'!L661</f>
        <v>0</v>
      </c>
      <c r="J711" s="159">
        <f>'Input 2 - Inventory'!AA661</f>
        <v>0</v>
      </c>
      <c r="K711" s="156" t="e">
        <f>VLOOKUP($E711,'Calc 1 - Scaling (Ins,Bank)'!$A:$W,8,FALSE)</f>
        <v>#N/A</v>
      </c>
      <c r="L711" s="160" t="str">
        <f>IFERROR(VLOOKUP($E711,'Calc 1 - Scaling (Ins,Bank)'!$A:$W,9+IF($K711="Revenue",1,IF(K711="Carrying Value",2,0)),FALSE),"N/A")</f>
        <v>N/A</v>
      </c>
      <c r="M711" s="161" t="str">
        <f t="shared" si="100"/>
        <v>N/A</v>
      </c>
      <c r="N711" s="162" t="str">
        <f t="shared" si="101"/>
        <v>N/A</v>
      </c>
      <c r="O711" s="156" t="e">
        <f>VLOOKUP($E711,'Calc 1 - Scaling (Ins,Bank)'!$A:$W,12,FALSE)</f>
        <v>#N/A</v>
      </c>
      <c r="P711" s="160" t="str">
        <f>IFERROR(VLOOKUP($E711,'Calc 1 - Scaling (Ins,Bank)'!$A:$W,13+IF(O711="Revenue",1,IF(O711="Carrying Value",2,0)),FALSE),"N/A")</f>
        <v>N/A</v>
      </c>
      <c r="Q711" s="161" t="str">
        <f t="shared" si="102"/>
        <v>N/A</v>
      </c>
      <c r="R711" s="162" t="str">
        <f t="shared" si="103"/>
        <v>N/A</v>
      </c>
      <c r="S711" s="156" t="e">
        <f>VLOOKUP($E711,'Calc 1 - Scaling (Ins,Bank)'!$A:$W,16,FALSE)</f>
        <v>#N/A</v>
      </c>
      <c r="T711" s="160" t="str">
        <f>IFERROR(VLOOKUP($E711,'Calc 1 - Scaling (Ins,Bank)'!$A:$W,17+IF(S711="Revenue",1,IF(S711="Carrying Value",2,0)),FALSE),"N/A")</f>
        <v>N/A</v>
      </c>
      <c r="U711" s="161" t="str">
        <f t="shared" si="104"/>
        <v>N/A</v>
      </c>
      <c r="V711" s="162" t="str">
        <f t="shared" si="105"/>
        <v>N/A</v>
      </c>
      <c r="W711" s="156" t="e">
        <f>VLOOKUP($E711,'Calc 1 - Scaling (Ins,Bank)'!$A:$W,20,FALSE)</f>
        <v>#N/A</v>
      </c>
      <c r="X711" s="160" t="str">
        <f>IFERROR(VLOOKUP($E711,'Calc 1 - Scaling (Ins,Bank)'!$A:$W,21+IF(W711="Revenue",1,IF(W711="Carrying Value",2,0)),FALSE),"N/A")</f>
        <v>N/A</v>
      </c>
      <c r="Y711" s="161" t="str">
        <f t="shared" si="106"/>
        <v>N/A</v>
      </c>
      <c r="Z711" s="162" t="str">
        <f t="shared" si="107"/>
        <v>N/A</v>
      </c>
      <c r="AP711" s="3"/>
    </row>
    <row r="712" spans="1:42" x14ac:dyDescent="0.2">
      <c r="A712" s="68">
        <f t="shared" si="99"/>
        <v>655</v>
      </c>
      <c r="B712" s="154">
        <f>'Input 2 - Inventory'!C662</f>
        <v>0</v>
      </c>
      <c r="C712" s="155">
        <f>'Input 2 - Inventory'!E662</f>
        <v>0</v>
      </c>
      <c r="D712" s="155" t="str">
        <f>IF(OR(LEFT(E712,5)= "Asset",LEFT(E712,5)="Other"),"N/A",'Input 1 - Schedule 1'!B664 &amp; " (Ins/Bank)")</f>
        <v xml:space="preserve"> (Ins/Bank)</v>
      </c>
      <c r="E712" s="156">
        <f>'Input 2 - Inventory'!F662</f>
        <v>0</v>
      </c>
      <c r="F712" s="157">
        <f>'Input 1 - Schedule 1'!AH664</f>
        <v>0</v>
      </c>
      <c r="G712" s="157">
        <f>'Input 2 - Inventory'!R662</f>
        <v>0</v>
      </c>
      <c r="H712" s="157">
        <f>'Input 2 - Inventory'!AG662</f>
        <v>0</v>
      </c>
      <c r="I712" s="158">
        <f>'Input 2 - Inventory'!L662</f>
        <v>0</v>
      </c>
      <c r="J712" s="159">
        <f>'Input 2 - Inventory'!AA662</f>
        <v>0</v>
      </c>
      <c r="K712" s="156" t="e">
        <f>VLOOKUP($E712,'Calc 1 - Scaling (Ins,Bank)'!$A:$W,8,FALSE)</f>
        <v>#N/A</v>
      </c>
      <c r="L712" s="160" t="str">
        <f>IFERROR(VLOOKUP($E712,'Calc 1 - Scaling (Ins,Bank)'!$A:$W,9+IF($K712="Revenue",1,IF(K712="Carrying Value",2,0)),FALSE),"N/A")</f>
        <v>N/A</v>
      </c>
      <c r="M712" s="161" t="str">
        <f t="shared" si="100"/>
        <v>N/A</v>
      </c>
      <c r="N712" s="162" t="str">
        <f t="shared" si="101"/>
        <v>N/A</v>
      </c>
      <c r="O712" s="156" t="e">
        <f>VLOOKUP($E712,'Calc 1 - Scaling (Ins,Bank)'!$A:$W,12,FALSE)</f>
        <v>#N/A</v>
      </c>
      <c r="P712" s="160" t="str">
        <f>IFERROR(VLOOKUP($E712,'Calc 1 - Scaling (Ins,Bank)'!$A:$W,13+IF(O712="Revenue",1,IF(O712="Carrying Value",2,0)),FALSE),"N/A")</f>
        <v>N/A</v>
      </c>
      <c r="Q712" s="161" t="str">
        <f t="shared" si="102"/>
        <v>N/A</v>
      </c>
      <c r="R712" s="162" t="str">
        <f t="shared" si="103"/>
        <v>N/A</v>
      </c>
      <c r="S712" s="156" t="e">
        <f>VLOOKUP($E712,'Calc 1 - Scaling (Ins,Bank)'!$A:$W,16,FALSE)</f>
        <v>#N/A</v>
      </c>
      <c r="T712" s="160" t="str">
        <f>IFERROR(VLOOKUP($E712,'Calc 1 - Scaling (Ins,Bank)'!$A:$W,17+IF(S712="Revenue",1,IF(S712="Carrying Value",2,0)),FALSE),"N/A")</f>
        <v>N/A</v>
      </c>
      <c r="U712" s="161" t="str">
        <f t="shared" si="104"/>
        <v>N/A</v>
      </c>
      <c r="V712" s="162" t="str">
        <f t="shared" si="105"/>
        <v>N/A</v>
      </c>
      <c r="W712" s="156" t="e">
        <f>VLOOKUP($E712,'Calc 1 - Scaling (Ins,Bank)'!$A:$W,20,FALSE)</f>
        <v>#N/A</v>
      </c>
      <c r="X712" s="160" t="str">
        <f>IFERROR(VLOOKUP($E712,'Calc 1 - Scaling (Ins,Bank)'!$A:$W,21+IF(W712="Revenue",1,IF(W712="Carrying Value",2,0)),FALSE),"N/A")</f>
        <v>N/A</v>
      </c>
      <c r="Y712" s="161" t="str">
        <f t="shared" si="106"/>
        <v>N/A</v>
      </c>
      <c r="Z712" s="162" t="str">
        <f t="shared" si="107"/>
        <v>N/A</v>
      </c>
      <c r="AP712" s="3"/>
    </row>
    <row r="713" spans="1:42" x14ac:dyDescent="0.2">
      <c r="A713" s="68">
        <f t="shared" si="99"/>
        <v>656</v>
      </c>
      <c r="B713" s="154">
        <f>'Input 2 - Inventory'!C663</f>
        <v>0</v>
      </c>
      <c r="C713" s="155">
        <f>'Input 2 - Inventory'!E663</f>
        <v>0</v>
      </c>
      <c r="D713" s="155" t="str">
        <f>IF(OR(LEFT(E713,5)= "Asset",LEFT(E713,5)="Other"),"N/A",'Input 1 - Schedule 1'!B665 &amp; " (Ins/Bank)")</f>
        <v xml:space="preserve"> (Ins/Bank)</v>
      </c>
      <c r="E713" s="156">
        <f>'Input 2 - Inventory'!F663</f>
        <v>0</v>
      </c>
      <c r="F713" s="157">
        <f>'Input 1 - Schedule 1'!AH665</f>
        <v>0</v>
      </c>
      <c r="G713" s="157">
        <f>'Input 2 - Inventory'!R663</f>
        <v>0</v>
      </c>
      <c r="H713" s="157">
        <f>'Input 2 - Inventory'!AG663</f>
        <v>0</v>
      </c>
      <c r="I713" s="158">
        <f>'Input 2 - Inventory'!L663</f>
        <v>0</v>
      </c>
      <c r="J713" s="159">
        <f>'Input 2 - Inventory'!AA663</f>
        <v>0</v>
      </c>
      <c r="K713" s="156" t="e">
        <f>VLOOKUP($E713,'Calc 1 - Scaling (Ins,Bank)'!$A:$W,8,FALSE)</f>
        <v>#N/A</v>
      </c>
      <c r="L713" s="160" t="str">
        <f>IFERROR(VLOOKUP($E713,'Calc 1 - Scaling (Ins,Bank)'!$A:$W,9+IF($K713="Revenue",1,IF(K713="Carrying Value",2,0)),FALSE),"N/A")</f>
        <v>N/A</v>
      </c>
      <c r="M713" s="161" t="str">
        <f t="shared" si="100"/>
        <v>N/A</v>
      </c>
      <c r="N713" s="162" t="str">
        <f t="shared" si="101"/>
        <v>N/A</v>
      </c>
      <c r="O713" s="156" t="e">
        <f>VLOOKUP($E713,'Calc 1 - Scaling (Ins,Bank)'!$A:$W,12,FALSE)</f>
        <v>#N/A</v>
      </c>
      <c r="P713" s="160" t="str">
        <f>IFERROR(VLOOKUP($E713,'Calc 1 - Scaling (Ins,Bank)'!$A:$W,13+IF(O713="Revenue",1,IF(O713="Carrying Value",2,0)),FALSE),"N/A")</f>
        <v>N/A</v>
      </c>
      <c r="Q713" s="161" t="str">
        <f t="shared" si="102"/>
        <v>N/A</v>
      </c>
      <c r="R713" s="162" t="str">
        <f t="shared" si="103"/>
        <v>N/A</v>
      </c>
      <c r="S713" s="156" t="e">
        <f>VLOOKUP($E713,'Calc 1 - Scaling (Ins,Bank)'!$A:$W,16,FALSE)</f>
        <v>#N/A</v>
      </c>
      <c r="T713" s="160" t="str">
        <f>IFERROR(VLOOKUP($E713,'Calc 1 - Scaling (Ins,Bank)'!$A:$W,17+IF(S713="Revenue",1,IF(S713="Carrying Value",2,0)),FALSE),"N/A")</f>
        <v>N/A</v>
      </c>
      <c r="U713" s="161" t="str">
        <f t="shared" si="104"/>
        <v>N/A</v>
      </c>
      <c r="V713" s="162" t="str">
        <f t="shared" si="105"/>
        <v>N/A</v>
      </c>
      <c r="W713" s="156" t="e">
        <f>VLOOKUP($E713,'Calc 1 - Scaling (Ins,Bank)'!$A:$W,20,FALSE)</f>
        <v>#N/A</v>
      </c>
      <c r="X713" s="160" t="str">
        <f>IFERROR(VLOOKUP($E713,'Calc 1 - Scaling (Ins,Bank)'!$A:$W,21+IF(W713="Revenue",1,IF(W713="Carrying Value",2,0)),FALSE),"N/A")</f>
        <v>N/A</v>
      </c>
      <c r="Y713" s="161" t="str">
        <f t="shared" si="106"/>
        <v>N/A</v>
      </c>
      <c r="Z713" s="162" t="str">
        <f t="shared" si="107"/>
        <v>N/A</v>
      </c>
      <c r="AP713" s="3"/>
    </row>
    <row r="714" spans="1:42" x14ac:dyDescent="0.2">
      <c r="A714" s="68">
        <f t="shared" si="99"/>
        <v>657</v>
      </c>
      <c r="B714" s="154">
        <f>'Input 2 - Inventory'!C664</f>
        <v>0</v>
      </c>
      <c r="C714" s="155">
        <f>'Input 2 - Inventory'!E664</f>
        <v>0</v>
      </c>
      <c r="D714" s="155" t="str">
        <f>IF(OR(LEFT(E714,5)= "Asset",LEFT(E714,5)="Other"),"N/A",'Input 1 - Schedule 1'!B666 &amp; " (Ins/Bank)")</f>
        <v xml:space="preserve"> (Ins/Bank)</v>
      </c>
      <c r="E714" s="156">
        <f>'Input 2 - Inventory'!F664</f>
        <v>0</v>
      </c>
      <c r="F714" s="157">
        <f>'Input 1 - Schedule 1'!AH666</f>
        <v>0</v>
      </c>
      <c r="G714" s="157">
        <f>'Input 2 - Inventory'!R664</f>
        <v>0</v>
      </c>
      <c r="H714" s="157">
        <f>'Input 2 - Inventory'!AG664</f>
        <v>0</v>
      </c>
      <c r="I714" s="158">
        <f>'Input 2 - Inventory'!L664</f>
        <v>0</v>
      </c>
      <c r="J714" s="159">
        <f>'Input 2 - Inventory'!AA664</f>
        <v>0</v>
      </c>
      <c r="K714" s="156" t="e">
        <f>VLOOKUP($E714,'Calc 1 - Scaling (Ins,Bank)'!$A:$W,8,FALSE)</f>
        <v>#N/A</v>
      </c>
      <c r="L714" s="160" t="str">
        <f>IFERROR(VLOOKUP($E714,'Calc 1 - Scaling (Ins,Bank)'!$A:$W,9+IF($K714="Revenue",1,IF(K714="Carrying Value",2,0)),FALSE),"N/A")</f>
        <v>N/A</v>
      </c>
      <c r="M714" s="161" t="str">
        <f t="shared" si="100"/>
        <v>N/A</v>
      </c>
      <c r="N714" s="162" t="str">
        <f t="shared" si="101"/>
        <v>N/A</v>
      </c>
      <c r="O714" s="156" t="e">
        <f>VLOOKUP($E714,'Calc 1 - Scaling (Ins,Bank)'!$A:$W,12,FALSE)</f>
        <v>#N/A</v>
      </c>
      <c r="P714" s="160" t="str">
        <f>IFERROR(VLOOKUP($E714,'Calc 1 - Scaling (Ins,Bank)'!$A:$W,13+IF(O714="Revenue",1,IF(O714="Carrying Value",2,0)),FALSE),"N/A")</f>
        <v>N/A</v>
      </c>
      <c r="Q714" s="161" t="str">
        <f t="shared" si="102"/>
        <v>N/A</v>
      </c>
      <c r="R714" s="162" t="str">
        <f t="shared" si="103"/>
        <v>N/A</v>
      </c>
      <c r="S714" s="156" t="e">
        <f>VLOOKUP($E714,'Calc 1 - Scaling (Ins,Bank)'!$A:$W,16,FALSE)</f>
        <v>#N/A</v>
      </c>
      <c r="T714" s="160" t="str">
        <f>IFERROR(VLOOKUP($E714,'Calc 1 - Scaling (Ins,Bank)'!$A:$W,17+IF(S714="Revenue",1,IF(S714="Carrying Value",2,0)),FALSE),"N/A")</f>
        <v>N/A</v>
      </c>
      <c r="U714" s="161" t="str">
        <f t="shared" si="104"/>
        <v>N/A</v>
      </c>
      <c r="V714" s="162" t="str">
        <f t="shared" si="105"/>
        <v>N/A</v>
      </c>
      <c r="W714" s="156" t="e">
        <f>VLOOKUP($E714,'Calc 1 - Scaling (Ins,Bank)'!$A:$W,20,FALSE)</f>
        <v>#N/A</v>
      </c>
      <c r="X714" s="160" t="str">
        <f>IFERROR(VLOOKUP($E714,'Calc 1 - Scaling (Ins,Bank)'!$A:$W,21+IF(W714="Revenue",1,IF(W714="Carrying Value",2,0)),FALSE),"N/A")</f>
        <v>N/A</v>
      </c>
      <c r="Y714" s="161" t="str">
        <f t="shared" si="106"/>
        <v>N/A</v>
      </c>
      <c r="Z714" s="162" t="str">
        <f t="shared" si="107"/>
        <v>N/A</v>
      </c>
      <c r="AP714" s="3"/>
    </row>
    <row r="715" spans="1:42" x14ac:dyDescent="0.2">
      <c r="A715" s="68">
        <f t="shared" si="99"/>
        <v>658</v>
      </c>
      <c r="B715" s="154">
        <f>'Input 2 - Inventory'!C665</f>
        <v>0</v>
      </c>
      <c r="C715" s="155">
        <f>'Input 2 - Inventory'!E665</f>
        <v>0</v>
      </c>
      <c r="D715" s="155" t="str">
        <f>IF(OR(LEFT(E715,5)= "Asset",LEFT(E715,5)="Other"),"N/A",'Input 1 - Schedule 1'!B667 &amp; " (Ins/Bank)")</f>
        <v xml:space="preserve"> (Ins/Bank)</v>
      </c>
      <c r="E715" s="156">
        <f>'Input 2 - Inventory'!F665</f>
        <v>0</v>
      </c>
      <c r="F715" s="157">
        <f>'Input 1 - Schedule 1'!AH667</f>
        <v>0</v>
      </c>
      <c r="G715" s="157">
        <f>'Input 2 - Inventory'!R665</f>
        <v>0</v>
      </c>
      <c r="H715" s="157">
        <f>'Input 2 - Inventory'!AG665</f>
        <v>0</v>
      </c>
      <c r="I715" s="158">
        <f>'Input 2 - Inventory'!L665</f>
        <v>0</v>
      </c>
      <c r="J715" s="159">
        <f>'Input 2 - Inventory'!AA665</f>
        <v>0</v>
      </c>
      <c r="K715" s="156" t="e">
        <f>VLOOKUP($E715,'Calc 1 - Scaling (Ins,Bank)'!$A:$W,8,FALSE)</f>
        <v>#N/A</v>
      </c>
      <c r="L715" s="160" t="str">
        <f>IFERROR(VLOOKUP($E715,'Calc 1 - Scaling (Ins,Bank)'!$A:$W,9+IF($K715="Revenue",1,IF(K715="Carrying Value",2,0)),FALSE),"N/A")</f>
        <v>N/A</v>
      </c>
      <c r="M715" s="161" t="str">
        <f t="shared" si="100"/>
        <v>N/A</v>
      </c>
      <c r="N715" s="162" t="str">
        <f t="shared" si="101"/>
        <v>N/A</v>
      </c>
      <c r="O715" s="156" t="e">
        <f>VLOOKUP($E715,'Calc 1 - Scaling (Ins,Bank)'!$A:$W,12,FALSE)</f>
        <v>#N/A</v>
      </c>
      <c r="P715" s="160" t="str">
        <f>IFERROR(VLOOKUP($E715,'Calc 1 - Scaling (Ins,Bank)'!$A:$W,13+IF(O715="Revenue",1,IF(O715="Carrying Value",2,0)),FALSE),"N/A")</f>
        <v>N/A</v>
      </c>
      <c r="Q715" s="161" t="str">
        <f t="shared" si="102"/>
        <v>N/A</v>
      </c>
      <c r="R715" s="162" t="str">
        <f t="shared" si="103"/>
        <v>N/A</v>
      </c>
      <c r="S715" s="156" t="e">
        <f>VLOOKUP($E715,'Calc 1 - Scaling (Ins,Bank)'!$A:$W,16,FALSE)</f>
        <v>#N/A</v>
      </c>
      <c r="T715" s="160" t="str">
        <f>IFERROR(VLOOKUP($E715,'Calc 1 - Scaling (Ins,Bank)'!$A:$W,17+IF(S715="Revenue",1,IF(S715="Carrying Value",2,0)),FALSE),"N/A")</f>
        <v>N/A</v>
      </c>
      <c r="U715" s="161" t="str">
        <f t="shared" si="104"/>
        <v>N/A</v>
      </c>
      <c r="V715" s="162" t="str">
        <f t="shared" si="105"/>
        <v>N/A</v>
      </c>
      <c r="W715" s="156" t="e">
        <f>VLOOKUP($E715,'Calc 1 - Scaling (Ins,Bank)'!$A:$W,20,FALSE)</f>
        <v>#N/A</v>
      </c>
      <c r="X715" s="160" t="str">
        <f>IFERROR(VLOOKUP($E715,'Calc 1 - Scaling (Ins,Bank)'!$A:$W,21+IF(W715="Revenue",1,IF(W715="Carrying Value",2,0)),FALSE),"N/A")</f>
        <v>N/A</v>
      </c>
      <c r="Y715" s="161" t="str">
        <f t="shared" si="106"/>
        <v>N/A</v>
      </c>
      <c r="Z715" s="162" t="str">
        <f t="shared" si="107"/>
        <v>N/A</v>
      </c>
      <c r="AP715" s="3"/>
    </row>
    <row r="716" spans="1:42" x14ac:dyDescent="0.2">
      <c r="A716" s="68">
        <f t="shared" si="99"/>
        <v>659</v>
      </c>
      <c r="B716" s="154">
        <f>'Input 2 - Inventory'!C666</f>
        <v>0</v>
      </c>
      <c r="C716" s="155">
        <f>'Input 2 - Inventory'!E666</f>
        <v>0</v>
      </c>
      <c r="D716" s="155" t="str">
        <f>IF(OR(LEFT(E716,5)= "Asset",LEFT(E716,5)="Other"),"N/A",'Input 1 - Schedule 1'!B668 &amp; " (Ins/Bank)")</f>
        <v xml:space="preserve"> (Ins/Bank)</v>
      </c>
      <c r="E716" s="156">
        <f>'Input 2 - Inventory'!F666</f>
        <v>0</v>
      </c>
      <c r="F716" s="157">
        <f>'Input 1 - Schedule 1'!AH668</f>
        <v>0</v>
      </c>
      <c r="G716" s="157">
        <f>'Input 2 - Inventory'!R666</f>
        <v>0</v>
      </c>
      <c r="H716" s="157">
        <f>'Input 2 - Inventory'!AG666</f>
        <v>0</v>
      </c>
      <c r="I716" s="158">
        <f>'Input 2 - Inventory'!L666</f>
        <v>0</v>
      </c>
      <c r="J716" s="159">
        <f>'Input 2 - Inventory'!AA666</f>
        <v>0</v>
      </c>
      <c r="K716" s="156" t="e">
        <f>VLOOKUP($E716,'Calc 1 - Scaling (Ins,Bank)'!$A:$W,8,FALSE)</f>
        <v>#N/A</v>
      </c>
      <c r="L716" s="160" t="str">
        <f>IFERROR(VLOOKUP($E716,'Calc 1 - Scaling (Ins,Bank)'!$A:$W,9+IF($K716="Revenue",1,IF(K716="Carrying Value",2,0)),FALSE),"N/A")</f>
        <v>N/A</v>
      </c>
      <c r="M716" s="161" t="str">
        <f t="shared" si="100"/>
        <v>N/A</v>
      </c>
      <c r="N716" s="162" t="str">
        <f t="shared" si="101"/>
        <v>N/A</v>
      </c>
      <c r="O716" s="156" t="e">
        <f>VLOOKUP($E716,'Calc 1 - Scaling (Ins,Bank)'!$A:$W,12,FALSE)</f>
        <v>#N/A</v>
      </c>
      <c r="P716" s="160" t="str">
        <f>IFERROR(VLOOKUP($E716,'Calc 1 - Scaling (Ins,Bank)'!$A:$W,13+IF(O716="Revenue",1,IF(O716="Carrying Value",2,0)),FALSE),"N/A")</f>
        <v>N/A</v>
      </c>
      <c r="Q716" s="161" t="str">
        <f t="shared" si="102"/>
        <v>N/A</v>
      </c>
      <c r="R716" s="162" t="str">
        <f t="shared" si="103"/>
        <v>N/A</v>
      </c>
      <c r="S716" s="156" t="e">
        <f>VLOOKUP($E716,'Calc 1 - Scaling (Ins,Bank)'!$A:$W,16,FALSE)</f>
        <v>#N/A</v>
      </c>
      <c r="T716" s="160" t="str">
        <f>IFERROR(VLOOKUP($E716,'Calc 1 - Scaling (Ins,Bank)'!$A:$W,17+IF(S716="Revenue",1,IF(S716="Carrying Value",2,0)),FALSE),"N/A")</f>
        <v>N/A</v>
      </c>
      <c r="U716" s="161" t="str">
        <f t="shared" si="104"/>
        <v>N/A</v>
      </c>
      <c r="V716" s="162" t="str">
        <f t="shared" si="105"/>
        <v>N/A</v>
      </c>
      <c r="W716" s="156" t="e">
        <f>VLOOKUP($E716,'Calc 1 - Scaling (Ins,Bank)'!$A:$W,20,FALSE)</f>
        <v>#N/A</v>
      </c>
      <c r="X716" s="160" t="str">
        <f>IFERROR(VLOOKUP($E716,'Calc 1 - Scaling (Ins,Bank)'!$A:$W,21+IF(W716="Revenue",1,IF(W716="Carrying Value",2,0)),FALSE),"N/A")</f>
        <v>N/A</v>
      </c>
      <c r="Y716" s="161" t="str">
        <f t="shared" si="106"/>
        <v>N/A</v>
      </c>
      <c r="Z716" s="162" t="str">
        <f t="shared" si="107"/>
        <v>N/A</v>
      </c>
      <c r="AP716" s="3"/>
    </row>
    <row r="717" spans="1:42" x14ac:dyDescent="0.2">
      <c r="A717" s="68">
        <f t="shared" si="99"/>
        <v>660</v>
      </c>
      <c r="B717" s="154">
        <f>'Input 2 - Inventory'!C667</f>
        <v>0</v>
      </c>
      <c r="C717" s="155">
        <f>'Input 2 - Inventory'!E667</f>
        <v>0</v>
      </c>
      <c r="D717" s="155" t="str">
        <f>IF(OR(LEFT(E717,5)= "Asset",LEFT(E717,5)="Other"),"N/A",'Input 1 - Schedule 1'!B669 &amp; " (Ins/Bank)")</f>
        <v xml:space="preserve"> (Ins/Bank)</v>
      </c>
      <c r="E717" s="156">
        <f>'Input 2 - Inventory'!F667</f>
        <v>0</v>
      </c>
      <c r="F717" s="157">
        <f>'Input 1 - Schedule 1'!AH669</f>
        <v>0</v>
      </c>
      <c r="G717" s="157">
        <f>'Input 2 - Inventory'!R667</f>
        <v>0</v>
      </c>
      <c r="H717" s="157">
        <f>'Input 2 - Inventory'!AG667</f>
        <v>0</v>
      </c>
      <c r="I717" s="158">
        <f>'Input 2 - Inventory'!L667</f>
        <v>0</v>
      </c>
      <c r="J717" s="159">
        <f>'Input 2 - Inventory'!AA667</f>
        <v>0</v>
      </c>
      <c r="K717" s="156" t="e">
        <f>VLOOKUP($E717,'Calc 1 - Scaling (Ins,Bank)'!$A:$W,8,FALSE)</f>
        <v>#N/A</v>
      </c>
      <c r="L717" s="160" t="str">
        <f>IFERROR(VLOOKUP($E717,'Calc 1 - Scaling (Ins,Bank)'!$A:$W,9+IF($K717="Revenue",1,IF(K717="Carrying Value",2,0)),FALSE),"N/A")</f>
        <v>N/A</v>
      </c>
      <c r="M717" s="161" t="str">
        <f t="shared" si="100"/>
        <v>N/A</v>
      </c>
      <c r="N717" s="162" t="str">
        <f t="shared" si="101"/>
        <v>N/A</v>
      </c>
      <c r="O717" s="156" t="e">
        <f>VLOOKUP($E717,'Calc 1 - Scaling (Ins,Bank)'!$A:$W,12,FALSE)</f>
        <v>#N/A</v>
      </c>
      <c r="P717" s="160" t="str">
        <f>IFERROR(VLOOKUP($E717,'Calc 1 - Scaling (Ins,Bank)'!$A:$W,13+IF(O717="Revenue",1,IF(O717="Carrying Value",2,0)),FALSE),"N/A")</f>
        <v>N/A</v>
      </c>
      <c r="Q717" s="161" t="str">
        <f t="shared" si="102"/>
        <v>N/A</v>
      </c>
      <c r="R717" s="162" t="str">
        <f t="shared" si="103"/>
        <v>N/A</v>
      </c>
      <c r="S717" s="156" t="e">
        <f>VLOOKUP($E717,'Calc 1 - Scaling (Ins,Bank)'!$A:$W,16,FALSE)</f>
        <v>#N/A</v>
      </c>
      <c r="T717" s="160" t="str">
        <f>IFERROR(VLOOKUP($E717,'Calc 1 - Scaling (Ins,Bank)'!$A:$W,17+IF(S717="Revenue",1,IF(S717="Carrying Value",2,0)),FALSE),"N/A")</f>
        <v>N/A</v>
      </c>
      <c r="U717" s="161" t="str">
        <f t="shared" si="104"/>
        <v>N/A</v>
      </c>
      <c r="V717" s="162" t="str">
        <f t="shared" si="105"/>
        <v>N/A</v>
      </c>
      <c r="W717" s="156" t="e">
        <f>VLOOKUP($E717,'Calc 1 - Scaling (Ins,Bank)'!$A:$W,20,FALSE)</f>
        <v>#N/A</v>
      </c>
      <c r="X717" s="160" t="str">
        <f>IFERROR(VLOOKUP($E717,'Calc 1 - Scaling (Ins,Bank)'!$A:$W,21+IF(W717="Revenue",1,IF(W717="Carrying Value",2,0)),FALSE),"N/A")</f>
        <v>N/A</v>
      </c>
      <c r="Y717" s="161" t="str">
        <f t="shared" si="106"/>
        <v>N/A</v>
      </c>
      <c r="Z717" s="162" t="str">
        <f t="shared" si="107"/>
        <v>N/A</v>
      </c>
      <c r="AP717" s="3"/>
    </row>
    <row r="718" spans="1:42" x14ac:dyDescent="0.2">
      <c r="A718" s="68">
        <f t="shared" si="99"/>
        <v>661</v>
      </c>
      <c r="B718" s="154">
        <f>'Input 2 - Inventory'!C668</f>
        <v>0</v>
      </c>
      <c r="C718" s="155">
        <f>'Input 2 - Inventory'!E668</f>
        <v>0</v>
      </c>
      <c r="D718" s="155" t="str">
        <f>IF(OR(LEFT(E718,5)= "Asset",LEFT(E718,5)="Other"),"N/A",'Input 1 - Schedule 1'!B670 &amp; " (Ins/Bank)")</f>
        <v xml:space="preserve"> (Ins/Bank)</v>
      </c>
      <c r="E718" s="156">
        <f>'Input 2 - Inventory'!F668</f>
        <v>0</v>
      </c>
      <c r="F718" s="157">
        <f>'Input 1 - Schedule 1'!AH670</f>
        <v>0</v>
      </c>
      <c r="G718" s="157">
        <f>'Input 2 - Inventory'!R668</f>
        <v>0</v>
      </c>
      <c r="H718" s="157">
        <f>'Input 2 - Inventory'!AG668</f>
        <v>0</v>
      </c>
      <c r="I718" s="158">
        <f>'Input 2 - Inventory'!L668</f>
        <v>0</v>
      </c>
      <c r="J718" s="159">
        <f>'Input 2 - Inventory'!AA668</f>
        <v>0</v>
      </c>
      <c r="K718" s="156" t="e">
        <f>VLOOKUP($E718,'Calc 1 - Scaling (Ins,Bank)'!$A:$W,8,FALSE)</f>
        <v>#N/A</v>
      </c>
      <c r="L718" s="160" t="str">
        <f>IFERROR(VLOOKUP($E718,'Calc 1 - Scaling (Ins,Bank)'!$A:$W,9+IF($K718="Revenue",1,IF(K718="Carrying Value",2,0)),FALSE),"N/A")</f>
        <v>N/A</v>
      </c>
      <c r="M718" s="161" t="str">
        <f t="shared" si="100"/>
        <v>N/A</v>
      </c>
      <c r="N718" s="162" t="str">
        <f t="shared" si="101"/>
        <v>N/A</v>
      </c>
      <c r="O718" s="156" t="e">
        <f>VLOOKUP($E718,'Calc 1 - Scaling (Ins,Bank)'!$A:$W,12,FALSE)</f>
        <v>#N/A</v>
      </c>
      <c r="P718" s="160" t="str">
        <f>IFERROR(VLOOKUP($E718,'Calc 1 - Scaling (Ins,Bank)'!$A:$W,13+IF(O718="Revenue",1,IF(O718="Carrying Value",2,0)),FALSE),"N/A")</f>
        <v>N/A</v>
      </c>
      <c r="Q718" s="161" t="str">
        <f t="shared" si="102"/>
        <v>N/A</v>
      </c>
      <c r="R718" s="162" t="str">
        <f t="shared" si="103"/>
        <v>N/A</v>
      </c>
      <c r="S718" s="156" t="e">
        <f>VLOOKUP($E718,'Calc 1 - Scaling (Ins,Bank)'!$A:$W,16,FALSE)</f>
        <v>#N/A</v>
      </c>
      <c r="T718" s="160" t="str">
        <f>IFERROR(VLOOKUP($E718,'Calc 1 - Scaling (Ins,Bank)'!$A:$W,17+IF(S718="Revenue",1,IF(S718="Carrying Value",2,0)),FALSE),"N/A")</f>
        <v>N/A</v>
      </c>
      <c r="U718" s="161" t="str">
        <f t="shared" si="104"/>
        <v>N/A</v>
      </c>
      <c r="V718" s="162" t="str">
        <f t="shared" si="105"/>
        <v>N/A</v>
      </c>
      <c r="W718" s="156" t="e">
        <f>VLOOKUP($E718,'Calc 1 - Scaling (Ins,Bank)'!$A:$W,20,FALSE)</f>
        <v>#N/A</v>
      </c>
      <c r="X718" s="160" t="str">
        <f>IFERROR(VLOOKUP($E718,'Calc 1 - Scaling (Ins,Bank)'!$A:$W,21+IF(W718="Revenue",1,IF(W718="Carrying Value",2,0)),FALSE),"N/A")</f>
        <v>N/A</v>
      </c>
      <c r="Y718" s="161" t="str">
        <f t="shared" si="106"/>
        <v>N/A</v>
      </c>
      <c r="Z718" s="162" t="str">
        <f t="shared" si="107"/>
        <v>N/A</v>
      </c>
      <c r="AP718" s="3" t="s">
        <v>1</v>
      </c>
    </row>
    <row r="719" spans="1:42" x14ac:dyDescent="0.2">
      <c r="A719" s="68">
        <f t="shared" si="99"/>
        <v>662</v>
      </c>
      <c r="B719" s="154">
        <f>'Input 2 - Inventory'!C669</f>
        <v>0</v>
      </c>
      <c r="C719" s="155">
        <f>'Input 2 - Inventory'!E669</f>
        <v>0</v>
      </c>
      <c r="D719" s="155" t="str">
        <f>IF(OR(LEFT(E719,5)= "Asset",LEFT(E719,5)="Other"),"N/A",'Input 1 - Schedule 1'!B671 &amp; " (Ins/Bank)")</f>
        <v xml:space="preserve"> (Ins/Bank)</v>
      </c>
      <c r="E719" s="156">
        <f>'Input 2 - Inventory'!F669</f>
        <v>0</v>
      </c>
      <c r="F719" s="157">
        <f>'Input 1 - Schedule 1'!AH671</f>
        <v>0</v>
      </c>
      <c r="G719" s="157">
        <f>'Input 2 - Inventory'!R669</f>
        <v>0</v>
      </c>
      <c r="H719" s="157">
        <f>'Input 2 - Inventory'!AG669</f>
        <v>0</v>
      </c>
      <c r="I719" s="158">
        <f>'Input 2 - Inventory'!L669</f>
        <v>0</v>
      </c>
      <c r="J719" s="159">
        <f>'Input 2 - Inventory'!AA669</f>
        <v>0</v>
      </c>
      <c r="K719" s="156" t="e">
        <f>VLOOKUP($E719,'Calc 1 - Scaling (Ins,Bank)'!$A:$W,8,FALSE)</f>
        <v>#N/A</v>
      </c>
      <c r="L719" s="160" t="str">
        <f>IFERROR(VLOOKUP($E719,'Calc 1 - Scaling (Ins,Bank)'!$A:$W,9+IF($K719="Revenue",1,IF(K719="Carrying Value",2,0)),FALSE),"N/A")</f>
        <v>N/A</v>
      </c>
      <c r="M719" s="161" t="str">
        <f t="shared" si="100"/>
        <v>N/A</v>
      </c>
      <c r="N719" s="162" t="str">
        <f t="shared" si="101"/>
        <v>N/A</v>
      </c>
      <c r="O719" s="156" t="e">
        <f>VLOOKUP($E719,'Calc 1 - Scaling (Ins,Bank)'!$A:$W,12,FALSE)</f>
        <v>#N/A</v>
      </c>
      <c r="P719" s="160" t="str">
        <f>IFERROR(VLOOKUP($E719,'Calc 1 - Scaling (Ins,Bank)'!$A:$W,13+IF(O719="Revenue",1,IF(O719="Carrying Value",2,0)),FALSE),"N/A")</f>
        <v>N/A</v>
      </c>
      <c r="Q719" s="161" t="str">
        <f t="shared" si="102"/>
        <v>N/A</v>
      </c>
      <c r="R719" s="162" t="str">
        <f t="shared" si="103"/>
        <v>N/A</v>
      </c>
      <c r="S719" s="156" t="e">
        <f>VLOOKUP($E719,'Calc 1 - Scaling (Ins,Bank)'!$A:$W,16,FALSE)</f>
        <v>#N/A</v>
      </c>
      <c r="T719" s="160" t="str">
        <f>IFERROR(VLOOKUP($E719,'Calc 1 - Scaling (Ins,Bank)'!$A:$W,17+IF(S719="Revenue",1,IF(S719="Carrying Value",2,0)),FALSE),"N/A")</f>
        <v>N/A</v>
      </c>
      <c r="U719" s="161" t="str">
        <f t="shared" si="104"/>
        <v>N/A</v>
      </c>
      <c r="V719" s="162" t="str">
        <f t="shared" si="105"/>
        <v>N/A</v>
      </c>
      <c r="W719" s="156" t="e">
        <f>VLOOKUP($E719,'Calc 1 - Scaling (Ins,Bank)'!$A:$W,20,FALSE)</f>
        <v>#N/A</v>
      </c>
      <c r="X719" s="160" t="str">
        <f>IFERROR(VLOOKUP($E719,'Calc 1 - Scaling (Ins,Bank)'!$A:$W,21+IF(W719="Revenue",1,IF(W719="Carrying Value",2,0)),FALSE),"N/A")</f>
        <v>N/A</v>
      </c>
      <c r="Y719" s="161" t="str">
        <f t="shared" si="106"/>
        <v>N/A</v>
      </c>
      <c r="Z719" s="162" t="str">
        <f t="shared" si="107"/>
        <v>N/A</v>
      </c>
      <c r="AP719" s="3" t="s">
        <v>1</v>
      </c>
    </row>
    <row r="720" spans="1:42" x14ac:dyDescent="0.2">
      <c r="A720" s="68">
        <f t="shared" si="99"/>
        <v>663</v>
      </c>
      <c r="B720" s="154">
        <f>'Input 2 - Inventory'!C670</f>
        <v>0</v>
      </c>
      <c r="C720" s="155">
        <f>'Input 2 - Inventory'!E670</f>
        <v>0</v>
      </c>
      <c r="D720" s="155" t="str">
        <f>IF(OR(LEFT(E720,5)= "Asset",LEFT(E720,5)="Other"),"N/A",'Input 1 - Schedule 1'!B672 &amp; " (Ins/Bank)")</f>
        <v xml:space="preserve"> (Ins/Bank)</v>
      </c>
      <c r="E720" s="156">
        <f>'Input 2 - Inventory'!F670</f>
        <v>0</v>
      </c>
      <c r="F720" s="157">
        <f>'Input 1 - Schedule 1'!AH672</f>
        <v>0</v>
      </c>
      <c r="G720" s="157">
        <f>'Input 2 - Inventory'!R670</f>
        <v>0</v>
      </c>
      <c r="H720" s="157">
        <f>'Input 2 - Inventory'!AG670</f>
        <v>0</v>
      </c>
      <c r="I720" s="158">
        <f>'Input 2 - Inventory'!L670</f>
        <v>0</v>
      </c>
      <c r="J720" s="159">
        <f>'Input 2 - Inventory'!AA670</f>
        <v>0</v>
      </c>
      <c r="K720" s="156" t="e">
        <f>VLOOKUP($E720,'Calc 1 - Scaling (Ins,Bank)'!$A:$W,8,FALSE)</f>
        <v>#N/A</v>
      </c>
      <c r="L720" s="160" t="str">
        <f>IFERROR(VLOOKUP($E720,'Calc 1 - Scaling (Ins,Bank)'!$A:$W,9+IF($K720="Revenue",1,IF(K720="Carrying Value",2,0)),FALSE),"N/A")</f>
        <v>N/A</v>
      </c>
      <c r="M720" s="161" t="str">
        <f t="shared" si="100"/>
        <v>N/A</v>
      </c>
      <c r="N720" s="162" t="str">
        <f t="shared" si="101"/>
        <v>N/A</v>
      </c>
      <c r="O720" s="156" t="e">
        <f>VLOOKUP($E720,'Calc 1 - Scaling (Ins,Bank)'!$A:$W,12,FALSE)</f>
        <v>#N/A</v>
      </c>
      <c r="P720" s="160" t="str">
        <f>IFERROR(VLOOKUP($E720,'Calc 1 - Scaling (Ins,Bank)'!$A:$W,13+IF(O720="Revenue",1,IF(O720="Carrying Value",2,0)),FALSE),"N/A")</f>
        <v>N/A</v>
      </c>
      <c r="Q720" s="161" t="str">
        <f t="shared" si="102"/>
        <v>N/A</v>
      </c>
      <c r="R720" s="162" t="str">
        <f t="shared" si="103"/>
        <v>N/A</v>
      </c>
      <c r="S720" s="156" t="e">
        <f>VLOOKUP($E720,'Calc 1 - Scaling (Ins,Bank)'!$A:$W,16,FALSE)</f>
        <v>#N/A</v>
      </c>
      <c r="T720" s="160" t="str">
        <f>IFERROR(VLOOKUP($E720,'Calc 1 - Scaling (Ins,Bank)'!$A:$W,17+IF(S720="Revenue",1,IF(S720="Carrying Value",2,0)),FALSE),"N/A")</f>
        <v>N/A</v>
      </c>
      <c r="U720" s="161" t="str">
        <f t="shared" si="104"/>
        <v>N/A</v>
      </c>
      <c r="V720" s="162" t="str">
        <f t="shared" si="105"/>
        <v>N/A</v>
      </c>
      <c r="W720" s="156" t="e">
        <f>VLOOKUP($E720,'Calc 1 - Scaling (Ins,Bank)'!$A:$W,20,FALSE)</f>
        <v>#N/A</v>
      </c>
      <c r="X720" s="160" t="str">
        <f>IFERROR(VLOOKUP($E720,'Calc 1 - Scaling (Ins,Bank)'!$A:$W,21+IF(W720="Revenue",1,IF(W720="Carrying Value",2,0)),FALSE),"N/A")</f>
        <v>N/A</v>
      </c>
      <c r="Y720" s="161" t="str">
        <f t="shared" si="106"/>
        <v>N/A</v>
      </c>
      <c r="Z720" s="162" t="str">
        <f t="shared" si="107"/>
        <v>N/A</v>
      </c>
      <c r="AP720" s="3" t="s">
        <v>1</v>
      </c>
    </row>
    <row r="721" spans="1:42" x14ac:dyDescent="0.2">
      <c r="A721" s="68">
        <f t="shared" si="99"/>
        <v>664</v>
      </c>
      <c r="B721" s="154">
        <f>'Input 2 - Inventory'!C671</f>
        <v>0</v>
      </c>
      <c r="C721" s="155">
        <f>'Input 2 - Inventory'!E671</f>
        <v>0</v>
      </c>
      <c r="D721" s="155" t="str">
        <f>IF(OR(LEFT(E721,5)= "Asset",LEFT(E721,5)="Other"),"N/A",'Input 1 - Schedule 1'!B673 &amp; " (Ins/Bank)")</f>
        <v xml:space="preserve"> (Ins/Bank)</v>
      </c>
      <c r="E721" s="156">
        <f>'Input 2 - Inventory'!F671</f>
        <v>0</v>
      </c>
      <c r="F721" s="157">
        <f>'Input 1 - Schedule 1'!AH673</f>
        <v>0</v>
      </c>
      <c r="G721" s="157">
        <f>'Input 2 - Inventory'!R671</f>
        <v>0</v>
      </c>
      <c r="H721" s="157">
        <f>'Input 2 - Inventory'!AG671</f>
        <v>0</v>
      </c>
      <c r="I721" s="158">
        <f>'Input 2 - Inventory'!L671</f>
        <v>0</v>
      </c>
      <c r="J721" s="159">
        <f>'Input 2 - Inventory'!AA671</f>
        <v>0</v>
      </c>
      <c r="K721" s="156" t="e">
        <f>VLOOKUP($E721,'Calc 1 - Scaling (Ins,Bank)'!$A:$W,8,FALSE)</f>
        <v>#N/A</v>
      </c>
      <c r="L721" s="160" t="str">
        <f>IFERROR(VLOOKUP($E721,'Calc 1 - Scaling (Ins,Bank)'!$A:$W,9+IF($K721="Revenue",1,IF(K721="Carrying Value",2,0)),FALSE),"N/A")</f>
        <v>N/A</v>
      </c>
      <c r="M721" s="161" t="str">
        <f t="shared" si="100"/>
        <v>N/A</v>
      </c>
      <c r="N721" s="162" t="str">
        <f t="shared" si="101"/>
        <v>N/A</v>
      </c>
      <c r="O721" s="156" t="e">
        <f>VLOOKUP($E721,'Calc 1 - Scaling (Ins,Bank)'!$A:$W,12,FALSE)</f>
        <v>#N/A</v>
      </c>
      <c r="P721" s="160" t="str">
        <f>IFERROR(VLOOKUP($E721,'Calc 1 - Scaling (Ins,Bank)'!$A:$W,13+IF(O721="Revenue",1,IF(O721="Carrying Value",2,0)),FALSE),"N/A")</f>
        <v>N/A</v>
      </c>
      <c r="Q721" s="161" t="str">
        <f t="shared" si="102"/>
        <v>N/A</v>
      </c>
      <c r="R721" s="162" t="str">
        <f t="shared" si="103"/>
        <v>N/A</v>
      </c>
      <c r="S721" s="156" t="e">
        <f>VLOOKUP($E721,'Calc 1 - Scaling (Ins,Bank)'!$A:$W,16,FALSE)</f>
        <v>#N/A</v>
      </c>
      <c r="T721" s="160" t="str">
        <f>IFERROR(VLOOKUP($E721,'Calc 1 - Scaling (Ins,Bank)'!$A:$W,17+IF(S721="Revenue",1,IF(S721="Carrying Value",2,0)),FALSE),"N/A")</f>
        <v>N/A</v>
      </c>
      <c r="U721" s="161" t="str">
        <f t="shared" si="104"/>
        <v>N/A</v>
      </c>
      <c r="V721" s="162" t="str">
        <f t="shared" si="105"/>
        <v>N/A</v>
      </c>
      <c r="W721" s="156" t="e">
        <f>VLOOKUP($E721,'Calc 1 - Scaling (Ins,Bank)'!$A:$W,20,FALSE)</f>
        <v>#N/A</v>
      </c>
      <c r="X721" s="160" t="str">
        <f>IFERROR(VLOOKUP($E721,'Calc 1 - Scaling (Ins,Bank)'!$A:$W,21+IF(W721="Revenue",1,IF(W721="Carrying Value",2,0)),FALSE),"N/A")</f>
        <v>N/A</v>
      </c>
      <c r="Y721" s="161" t="str">
        <f t="shared" si="106"/>
        <v>N/A</v>
      </c>
      <c r="Z721" s="162" t="str">
        <f t="shared" si="107"/>
        <v>N/A</v>
      </c>
      <c r="AP721" s="3" t="s">
        <v>1</v>
      </c>
    </row>
    <row r="722" spans="1:42" x14ac:dyDescent="0.2">
      <c r="A722" s="68">
        <f t="shared" si="99"/>
        <v>665</v>
      </c>
      <c r="B722" s="154">
        <f>'Input 2 - Inventory'!C672</f>
        <v>0</v>
      </c>
      <c r="C722" s="155">
        <f>'Input 2 - Inventory'!E672</f>
        <v>0</v>
      </c>
      <c r="D722" s="155" t="str">
        <f>IF(OR(LEFT(E722,5)= "Asset",LEFT(E722,5)="Other"),"N/A",'Input 1 - Schedule 1'!B674 &amp; " (Ins/Bank)")</f>
        <v xml:space="preserve"> (Ins/Bank)</v>
      </c>
      <c r="E722" s="156">
        <f>'Input 2 - Inventory'!F672</f>
        <v>0</v>
      </c>
      <c r="F722" s="157">
        <f>'Input 1 - Schedule 1'!AH674</f>
        <v>0</v>
      </c>
      <c r="G722" s="157">
        <f>'Input 2 - Inventory'!R672</f>
        <v>0</v>
      </c>
      <c r="H722" s="157">
        <f>'Input 2 - Inventory'!AG672</f>
        <v>0</v>
      </c>
      <c r="I722" s="158">
        <f>'Input 2 - Inventory'!L672</f>
        <v>0</v>
      </c>
      <c r="J722" s="159">
        <f>'Input 2 - Inventory'!AA672</f>
        <v>0</v>
      </c>
      <c r="K722" s="156" t="e">
        <f>VLOOKUP($E722,'Calc 1 - Scaling (Ins,Bank)'!$A:$W,8,FALSE)</f>
        <v>#N/A</v>
      </c>
      <c r="L722" s="160" t="str">
        <f>IFERROR(VLOOKUP($E722,'Calc 1 - Scaling (Ins,Bank)'!$A:$W,9+IF($K722="Revenue",1,IF(K722="Carrying Value",2,0)),FALSE),"N/A")</f>
        <v>N/A</v>
      </c>
      <c r="M722" s="161" t="str">
        <f t="shared" si="100"/>
        <v>N/A</v>
      </c>
      <c r="N722" s="162" t="str">
        <f t="shared" si="101"/>
        <v>N/A</v>
      </c>
      <c r="O722" s="156" t="e">
        <f>VLOOKUP($E722,'Calc 1 - Scaling (Ins,Bank)'!$A:$W,12,FALSE)</f>
        <v>#N/A</v>
      </c>
      <c r="P722" s="160" t="str">
        <f>IFERROR(VLOOKUP($E722,'Calc 1 - Scaling (Ins,Bank)'!$A:$W,13+IF(O722="Revenue",1,IF(O722="Carrying Value",2,0)),FALSE),"N/A")</f>
        <v>N/A</v>
      </c>
      <c r="Q722" s="161" t="str">
        <f t="shared" si="102"/>
        <v>N/A</v>
      </c>
      <c r="R722" s="162" t="str">
        <f t="shared" si="103"/>
        <v>N/A</v>
      </c>
      <c r="S722" s="156" t="e">
        <f>VLOOKUP($E722,'Calc 1 - Scaling (Ins,Bank)'!$A:$W,16,FALSE)</f>
        <v>#N/A</v>
      </c>
      <c r="T722" s="160" t="str">
        <f>IFERROR(VLOOKUP($E722,'Calc 1 - Scaling (Ins,Bank)'!$A:$W,17+IF(S722="Revenue",1,IF(S722="Carrying Value",2,0)),FALSE),"N/A")</f>
        <v>N/A</v>
      </c>
      <c r="U722" s="161" t="str">
        <f t="shared" si="104"/>
        <v>N/A</v>
      </c>
      <c r="V722" s="162" t="str">
        <f t="shared" si="105"/>
        <v>N/A</v>
      </c>
      <c r="W722" s="156" t="e">
        <f>VLOOKUP($E722,'Calc 1 - Scaling (Ins,Bank)'!$A:$W,20,FALSE)</f>
        <v>#N/A</v>
      </c>
      <c r="X722" s="160" t="str">
        <f>IFERROR(VLOOKUP($E722,'Calc 1 - Scaling (Ins,Bank)'!$A:$W,21+IF(W722="Revenue",1,IF(W722="Carrying Value",2,0)),FALSE),"N/A")</f>
        <v>N/A</v>
      </c>
      <c r="Y722" s="161" t="str">
        <f t="shared" si="106"/>
        <v>N/A</v>
      </c>
      <c r="Z722" s="162" t="str">
        <f t="shared" si="107"/>
        <v>N/A</v>
      </c>
      <c r="AP722" s="3" t="s">
        <v>1</v>
      </c>
    </row>
    <row r="723" spans="1:42" x14ac:dyDescent="0.2">
      <c r="A723" s="68">
        <f t="shared" si="99"/>
        <v>666</v>
      </c>
      <c r="B723" s="154">
        <f>'Input 2 - Inventory'!C673</f>
        <v>0</v>
      </c>
      <c r="C723" s="155">
        <f>'Input 2 - Inventory'!E673</f>
        <v>0</v>
      </c>
      <c r="D723" s="155" t="str">
        <f>IF(OR(LEFT(E723,5)= "Asset",LEFT(E723,5)="Other"),"N/A",'Input 1 - Schedule 1'!B675 &amp; " (Ins/Bank)")</f>
        <v xml:space="preserve"> (Ins/Bank)</v>
      </c>
      <c r="E723" s="156">
        <f>'Input 2 - Inventory'!F673</f>
        <v>0</v>
      </c>
      <c r="F723" s="157">
        <f>'Input 1 - Schedule 1'!AH675</f>
        <v>0</v>
      </c>
      <c r="G723" s="157">
        <f>'Input 2 - Inventory'!R673</f>
        <v>0</v>
      </c>
      <c r="H723" s="157">
        <f>'Input 2 - Inventory'!AG673</f>
        <v>0</v>
      </c>
      <c r="I723" s="158">
        <f>'Input 2 - Inventory'!L673</f>
        <v>0</v>
      </c>
      <c r="J723" s="159">
        <f>'Input 2 - Inventory'!AA673</f>
        <v>0</v>
      </c>
      <c r="K723" s="156" t="e">
        <f>VLOOKUP($E723,'Calc 1 - Scaling (Ins,Bank)'!$A:$W,8,FALSE)</f>
        <v>#N/A</v>
      </c>
      <c r="L723" s="160" t="str">
        <f>IFERROR(VLOOKUP($E723,'Calc 1 - Scaling (Ins,Bank)'!$A:$W,9+IF($K723="Revenue",1,IF(K723="Carrying Value",2,0)),FALSE),"N/A")</f>
        <v>N/A</v>
      </c>
      <c r="M723" s="161" t="str">
        <f t="shared" si="100"/>
        <v>N/A</v>
      </c>
      <c r="N723" s="162" t="str">
        <f t="shared" si="101"/>
        <v>N/A</v>
      </c>
      <c r="O723" s="156" t="e">
        <f>VLOOKUP($E723,'Calc 1 - Scaling (Ins,Bank)'!$A:$W,12,FALSE)</f>
        <v>#N/A</v>
      </c>
      <c r="P723" s="160" t="str">
        <f>IFERROR(VLOOKUP($E723,'Calc 1 - Scaling (Ins,Bank)'!$A:$W,13+IF(O723="Revenue",1,IF(O723="Carrying Value",2,0)),FALSE),"N/A")</f>
        <v>N/A</v>
      </c>
      <c r="Q723" s="161" t="str">
        <f t="shared" si="102"/>
        <v>N/A</v>
      </c>
      <c r="R723" s="162" t="str">
        <f t="shared" si="103"/>
        <v>N/A</v>
      </c>
      <c r="S723" s="156" t="e">
        <f>VLOOKUP($E723,'Calc 1 - Scaling (Ins,Bank)'!$A:$W,16,FALSE)</f>
        <v>#N/A</v>
      </c>
      <c r="T723" s="160" t="str">
        <f>IFERROR(VLOOKUP($E723,'Calc 1 - Scaling (Ins,Bank)'!$A:$W,17+IF(S723="Revenue",1,IF(S723="Carrying Value",2,0)),FALSE),"N/A")</f>
        <v>N/A</v>
      </c>
      <c r="U723" s="161" t="str">
        <f t="shared" si="104"/>
        <v>N/A</v>
      </c>
      <c r="V723" s="162" t="str">
        <f t="shared" si="105"/>
        <v>N/A</v>
      </c>
      <c r="W723" s="156" t="e">
        <f>VLOOKUP($E723,'Calc 1 - Scaling (Ins,Bank)'!$A:$W,20,FALSE)</f>
        <v>#N/A</v>
      </c>
      <c r="X723" s="160" t="str">
        <f>IFERROR(VLOOKUP($E723,'Calc 1 - Scaling (Ins,Bank)'!$A:$W,21+IF(W723="Revenue",1,IF(W723="Carrying Value",2,0)),FALSE),"N/A")</f>
        <v>N/A</v>
      </c>
      <c r="Y723" s="161" t="str">
        <f t="shared" si="106"/>
        <v>N/A</v>
      </c>
      <c r="Z723" s="162" t="str">
        <f t="shared" si="107"/>
        <v>N/A</v>
      </c>
      <c r="AP723" s="3" t="s">
        <v>1</v>
      </c>
    </row>
    <row r="724" spans="1:42" x14ac:dyDescent="0.2">
      <c r="A724" s="68">
        <f t="shared" si="99"/>
        <v>667</v>
      </c>
      <c r="B724" s="154">
        <f>'Input 2 - Inventory'!C674</f>
        <v>0</v>
      </c>
      <c r="C724" s="155">
        <f>'Input 2 - Inventory'!E674</f>
        <v>0</v>
      </c>
      <c r="D724" s="155" t="str">
        <f>IF(OR(LEFT(E724,5)= "Asset",LEFT(E724,5)="Other"),"N/A",'Input 1 - Schedule 1'!B676 &amp; " (Ins/Bank)")</f>
        <v xml:space="preserve"> (Ins/Bank)</v>
      </c>
      <c r="E724" s="156">
        <f>'Input 2 - Inventory'!F674</f>
        <v>0</v>
      </c>
      <c r="F724" s="157">
        <f>'Input 1 - Schedule 1'!AH676</f>
        <v>0</v>
      </c>
      <c r="G724" s="157">
        <f>'Input 2 - Inventory'!R674</f>
        <v>0</v>
      </c>
      <c r="H724" s="157">
        <f>'Input 2 - Inventory'!AG674</f>
        <v>0</v>
      </c>
      <c r="I724" s="158">
        <f>'Input 2 - Inventory'!L674</f>
        <v>0</v>
      </c>
      <c r="J724" s="159">
        <f>'Input 2 - Inventory'!AA674</f>
        <v>0</v>
      </c>
      <c r="K724" s="156" t="e">
        <f>VLOOKUP($E724,'Calc 1 - Scaling (Ins,Bank)'!$A:$W,8,FALSE)</f>
        <v>#N/A</v>
      </c>
      <c r="L724" s="160" t="str">
        <f>IFERROR(VLOOKUP($E724,'Calc 1 - Scaling (Ins,Bank)'!$A:$W,9+IF($K724="Revenue",1,IF(K724="Carrying Value",2,0)),FALSE),"N/A")</f>
        <v>N/A</v>
      </c>
      <c r="M724" s="161" t="str">
        <f t="shared" si="100"/>
        <v>N/A</v>
      </c>
      <c r="N724" s="162" t="str">
        <f t="shared" si="101"/>
        <v>N/A</v>
      </c>
      <c r="O724" s="156" t="e">
        <f>VLOOKUP($E724,'Calc 1 - Scaling (Ins,Bank)'!$A:$W,12,FALSE)</f>
        <v>#N/A</v>
      </c>
      <c r="P724" s="160" t="str">
        <f>IFERROR(VLOOKUP($E724,'Calc 1 - Scaling (Ins,Bank)'!$A:$W,13+IF(O724="Revenue",1,IF(O724="Carrying Value",2,0)),FALSE),"N/A")</f>
        <v>N/A</v>
      </c>
      <c r="Q724" s="161" t="str">
        <f t="shared" si="102"/>
        <v>N/A</v>
      </c>
      <c r="R724" s="162" t="str">
        <f t="shared" si="103"/>
        <v>N/A</v>
      </c>
      <c r="S724" s="156" t="e">
        <f>VLOOKUP($E724,'Calc 1 - Scaling (Ins,Bank)'!$A:$W,16,FALSE)</f>
        <v>#N/A</v>
      </c>
      <c r="T724" s="160" t="str">
        <f>IFERROR(VLOOKUP($E724,'Calc 1 - Scaling (Ins,Bank)'!$A:$W,17+IF(S724="Revenue",1,IF(S724="Carrying Value",2,0)),FALSE),"N/A")</f>
        <v>N/A</v>
      </c>
      <c r="U724" s="161" t="str">
        <f t="shared" si="104"/>
        <v>N/A</v>
      </c>
      <c r="V724" s="162" t="str">
        <f t="shared" si="105"/>
        <v>N/A</v>
      </c>
      <c r="W724" s="156" t="e">
        <f>VLOOKUP($E724,'Calc 1 - Scaling (Ins,Bank)'!$A:$W,20,FALSE)</f>
        <v>#N/A</v>
      </c>
      <c r="X724" s="160" t="str">
        <f>IFERROR(VLOOKUP($E724,'Calc 1 - Scaling (Ins,Bank)'!$A:$W,21+IF(W724="Revenue",1,IF(W724="Carrying Value",2,0)),FALSE),"N/A")</f>
        <v>N/A</v>
      </c>
      <c r="Y724" s="161" t="str">
        <f t="shared" si="106"/>
        <v>N/A</v>
      </c>
      <c r="Z724" s="162" t="str">
        <f t="shared" si="107"/>
        <v>N/A</v>
      </c>
      <c r="AP724" s="3" t="s">
        <v>1</v>
      </c>
    </row>
    <row r="725" spans="1:42" x14ac:dyDescent="0.2">
      <c r="A725" s="68">
        <f t="shared" si="99"/>
        <v>668</v>
      </c>
      <c r="B725" s="154">
        <f>'Input 2 - Inventory'!C675</f>
        <v>0</v>
      </c>
      <c r="C725" s="155">
        <f>'Input 2 - Inventory'!E675</f>
        <v>0</v>
      </c>
      <c r="D725" s="155" t="str">
        <f>IF(OR(LEFT(E725,5)= "Asset",LEFT(E725,5)="Other"),"N/A",'Input 1 - Schedule 1'!B677 &amp; " (Ins/Bank)")</f>
        <v xml:space="preserve"> (Ins/Bank)</v>
      </c>
      <c r="E725" s="156">
        <f>'Input 2 - Inventory'!F675</f>
        <v>0</v>
      </c>
      <c r="F725" s="157">
        <f>'Input 1 - Schedule 1'!AH677</f>
        <v>0</v>
      </c>
      <c r="G725" s="157">
        <f>'Input 2 - Inventory'!R675</f>
        <v>0</v>
      </c>
      <c r="H725" s="157">
        <f>'Input 2 - Inventory'!AG675</f>
        <v>0</v>
      </c>
      <c r="I725" s="158">
        <f>'Input 2 - Inventory'!L675</f>
        <v>0</v>
      </c>
      <c r="J725" s="159">
        <f>'Input 2 - Inventory'!AA675</f>
        <v>0</v>
      </c>
      <c r="K725" s="156" t="e">
        <f>VLOOKUP($E725,'Calc 1 - Scaling (Ins,Bank)'!$A:$W,8,FALSE)</f>
        <v>#N/A</v>
      </c>
      <c r="L725" s="160" t="str">
        <f>IFERROR(VLOOKUP($E725,'Calc 1 - Scaling (Ins,Bank)'!$A:$W,9+IF($K725="Revenue",1,IF(K725="Carrying Value",2,0)),FALSE),"N/A")</f>
        <v>N/A</v>
      </c>
      <c r="M725" s="161" t="str">
        <f t="shared" si="100"/>
        <v>N/A</v>
      </c>
      <c r="N725" s="162" t="str">
        <f t="shared" si="101"/>
        <v>N/A</v>
      </c>
      <c r="O725" s="156" t="e">
        <f>VLOOKUP($E725,'Calc 1 - Scaling (Ins,Bank)'!$A:$W,12,FALSE)</f>
        <v>#N/A</v>
      </c>
      <c r="P725" s="160" t="str">
        <f>IFERROR(VLOOKUP($E725,'Calc 1 - Scaling (Ins,Bank)'!$A:$W,13+IF(O725="Revenue",1,IF(O725="Carrying Value",2,0)),FALSE),"N/A")</f>
        <v>N/A</v>
      </c>
      <c r="Q725" s="161" t="str">
        <f t="shared" si="102"/>
        <v>N/A</v>
      </c>
      <c r="R725" s="162" t="str">
        <f t="shared" si="103"/>
        <v>N/A</v>
      </c>
      <c r="S725" s="156" t="e">
        <f>VLOOKUP($E725,'Calc 1 - Scaling (Ins,Bank)'!$A:$W,16,FALSE)</f>
        <v>#N/A</v>
      </c>
      <c r="T725" s="160" t="str">
        <f>IFERROR(VLOOKUP($E725,'Calc 1 - Scaling (Ins,Bank)'!$A:$W,17+IF(S725="Revenue",1,IF(S725="Carrying Value",2,0)),FALSE),"N/A")</f>
        <v>N/A</v>
      </c>
      <c r="U725" s="161" t="str">
        <f t="shared" si="104"/>
        <v>N/A</v>
      </c>
      <c r="V725" s="162" t="str">
        <f t="shared" si="105"/>
        <v>N/A</v>
      </c>
      <c r="W725" s="156" t="e">
        <f>VLOOKUP($E725,'Calc 1 - Scaling (Ins,Bank)'!$A:$W,20,FALSE)</f>
        <v>#N/A</v>
      </c>
      <c r="X725" s="160" t="str">
        <f>IFERROR(VLOOKUP($E725,'Calc 1 - Scaling (Ins,Bank)'!$A:$W,21+IF(W725="Revenue",1,IF(W725="Carrying Value",2,0)),FALSE),"N/A")</f>
        <v>N/A</v>
      </c>
      <c r="Y725" s="161" t="str">
        <f t="shared" si="106"/>
        <v>N/A</v>
      </c>
      <c r="Z725" s="162" t="str">
        <f t="shared" si="107"/>
        <v>N/A</v>
      </c>
      <c r="AP725" s="3" t="s">
        <v>1</v>
      </c>
    </row>
    <row r="726" spans="1:42" x14ac:dyDescent="0.2">
      <c r="A726" s="68">
        <f t="shared" si="99"/>
        <v>669</v>
      </c>
      <c r="B726" s="154">
        <f>'Input 2 - Inventory'!C676</f>
        <v>0</v>
      </c>
      <c r="C726" s="155">
        <f>'Input 2 - Inventory'!E676</f>
        <v>0</v>
      </c>
      <c r="D726" s="155" t="str">
        <f>IF(OR(LEFT(E726,5)= "Asset",LEFT(E726,5)="Other"),"N/A",'Input 1 - Schedule 1'!B678 &amp; " (Ins/Bank)")</f>
        <v xml:space="preserve"> (Ins/Bank)</v>
      </c>
      <c r="E726" s="156">
        <f>'Input 2 - Inventory'!F676</f>
        <v>0</v>
      </c>
      <c r="F726" s="157">
        <f>'Input 1 - Schedule 1'!AH678</f>
        <v>0</v>
      </c>
      <c r="G726" s="157">
        <f>'Input 2 - Inventory'!R676</f>
        <v>0</v>
      </c>
      <c r="H726" s="157">
        <f>'Input 2 - Inventory'!AG676</f>
        <v>0</v>
      </c>
      <c r="I726" s="158">
        <f>'Input 2 - Inventory'!L676</f>
        <v>0</v>
      </c>
      <c r="J726" s="159">
        <f>'Input 2 - Inventory'!AA676</f>
        <v>0</v>
      </c>
      <c r="K726" s="156" t="e">
        <f>VLOOKUP($E726,'Calc 1 - Scaling (Ins,Bank)'!$A:$W,8,FALSE)</f>
        <v>#N/A</v>
      </c>
      <c r="L726" s="160" t="str">
        <f>IFERROR(VLOOKUP($E726,'Calc 1 - Scaling (Ins,Bank)'!$A:$W,9+IF($K726="Revenue",1,IF(K726="Carrying Value",2,0)),FALSE),"N/A")</f>
        <v>N/A</v>
      </c>
      <c r="M726" s="161" t="str">
        <f t="shared" si="100"/>
        <v>N/A</v>
      </c>
      <c r="N726" s="162" t="str">
        <f t="shared" si="101"/>
        <v>N/A</v>
      </c>
      <c r="O726" s="156" t="e">
        <f>VLOOKUP($E726,'Calc 1 - Scaling (Ins,Bank)'!$A:$W,12,FALSE)</f>
        <v>#N/A</v>
      </c>
      <c r="P726" s="160" t="str">
        <f>IFERROR(VLOOKUP($E726,'Calc 1 - Scaling (Ins,Bank)'!$A:$W,13+IF(O726="Revenue",1,IF(O726="Carrying Value",2,0)),FALSE),"N/A")</f>
        <v>N/A</v>
      </c>
      <c r="Q726" s="161" t="str">
        <f t="shared" si="102"/>
        <v>N/A</v>
      </c>
      <c r="R726" s="162" t="str">
        <f t="shared" si="103"/>
        <v>N/A</v>
      </c>
      <c r="S726" s="156" t="e">
        <f>VLOOKUP($E726,'Calc 1 - Scaling (Ins,Bank)'!$A:$W,16,FALSE)</f>
        <v>#N/A</v>
      </c>
      <c r="T726" s="160" t="str">
        <f>IFERROR(VLOOKUP($E726,'Calc 1 - Scaling (Ins,Bank)'!$A:$W,17+IF(S726="Revenue",1,IF(S726="Carrying Value",2,0)),FALSE),"N/A")</f>
        <v>N/A</v>
      </c>
      <c r="U726" s="161" t="str">
        <f t="shared" si="104"/>
        <v>N/A</v>
      </c>
      <c r="V726" s="162" t="str">
        <f t="shared" si="105"/>
        <v>N/A</v>
      </c>
      <c r="W726" s="156" t="e">
        <f>VLOOKUP($E726,'Calc 1 - Scaling (Ins,Bank)'!$A:$W,20,FALSE)</f>
        <v>#N/A</v>
      </c>
      <c r="X726" s="160" t="str">
        <f>IFERROR(VLOOKUP($E726,'Calc 1 - Scaling (Ins,Bank)'!$A:$W,21+IF(W726="Revenue",1,IF(W726="Carrying Value",2,0)),FALSE),"N/A")</f>
        <v>N/A</v>
      </c>
      <c r="Y726" s="161" t="str">
        <f t="shared" si="106"/>
        <v>N/A</v>
      </c>
      <c r="Z726" s="162" t="str">
        <f t="shared" si="107"/>
        <v>N/A</v>
      </c>
      <c r="AP726" s="3" t="s">
        <v>1</v>
      </c>
    </row>
    <row r="727" spans="1:42" x14ac:dyDescent="0.2">
      <c r="A727" s="68">
        <f t="shared" si="99"/>
        <v>670</v>
      </c>
      <c r="B727" s="154">
        <f>'Input 2 - Inventory'!C677</f>
        <v>0</v>
      </c>
      <c r="C727" s="155">
        <f>'Input 2 - Inventory'!E677</f>
        <v>0</v>
      </c>
      <c r="D727" s="155" t="str">
        <f>IF(OR(LEFT(E727,5)= "Asset",LEFT(E727,5)="Other"),"N/A",'Input 1 - Schedule 1'!B679 &amp; " (Ins/Bank)")</f>
        <v xml:space="preserve"> (Ins/Bank)</v>
      </c>
      <c r="E727" s="156">
        <f>'Input 2 - Inventory'!F677</f>
        <v>0</v>
      </c>
      <c r="F727" s="157">
        <f>'Input 1 - Schedule 1'!AH679</f>
        <v>0</v>
      </c>
      <c r="G727" s="157">
        <f>'Input 2 - Inventory'!R677</f>
        <v>0</v>
      </c>
      <c r="H727" s="157">
        <f>'Input 2 - Inventory'!AG677</f>
        <v>0</v>
      </c>
      <c r="I727" s="158">
        <f>'Input 2 - Inventory'!L677</f>
        <v>0</v>
      </c>
      <c r="J727" s="159">
        <f>'Input 2 - Inventory'!AA677</f>
        <v>0</v>
      </c>
      <c r="K727" s="156" t="e">
        <f>VLOOKUP($E727,'Calc 1 - Scaling (Ins,Bank)'!$A:$W,8,FALSE)</f>
        <v>#N/A</v>
      </c>
      <c r="L727" s="160" t="str">
        <f>IFERROR(VLOOKUP($E727,'Calc 1 - Scaling (Ins,Bank)'!$A:$W,9+IF($K727="Revenue",1,IF(K727="Carrying Value",2,0)),FALSE),"N/A")</f>
        <v>N/A</v>
      </c>
      <c r="M727" s="161" t="str">
        <f t="shared" si="100"/>
        <v>N/A</v>
      </c>
      <c r="N727" s="162" t="str">
        <f t="shared" si="101"/>
        <v>N/A</v>
      </c>
      <c r="O727" s="156" t="e">
        <f>VLOOKUP($E727,'Calc 1 - Scaling (Ins,Bank)'!$A:$W,12,FALSE)</f>
        <v>#N/A</v>
      </c>
      <c r="P727" s="160" t="str">
        <f>IFERROR(VLOOKUP($E727,'Calc 1 - Scaling (Ins,Bank)'!$A:$W,13+IF(O727="Revenue",1,IF(O727="Carrying Value",2,0)),FALSE),"N/A")</f>
        <v>N/A</v>
      </c>
      <c r="Q727" s="161" t="str">
        <f t="shared" si="102"/>
        <v>N/A</v>
      </c>
      <c r="R727" s="162" t="str">
        <f t="shared" si="103"/>
        <v>N/A</v>
      </c>
      <c r="S727" s="156" t="e">
        <f>VLOOKUP($E727,'Calc 1 - Scaling (Ins,Bank)'!$A:$W,16,FALSE)</f>
        <v>#N/A</v>
      </c>
      <c r="T727" s="160" t="str">
        <f>IFERROR(VLOOKUP($E727,'Calc 1 - Scaling (Ins,Bank)'!$A:$W,17+IF(S727="Revenue",1,IF(S727="Carrying Value",2,0)),FALSE),"N/A")</f>
        <v>N/A</v>
      </c>
      <c r="U727" s="161" t="str">
        <f t="shared" si="104"/>
        <v>N/A</v>
      </c>
      <c r="V727" s="162" t="str">
        <f t="shared" si="105"/>
        <v>N/A</v>
      </c>
      <c r="W727" s="156" t="e">
        <f>VLOOKUP($E727,'Calc 1 - Scaling (Ins,Bank)'!$A:$W,20,FALSE)</f>
        <v>#N/A</v>
      </c>
      <c r="X727" s="160" t="str">
        <f>IFERROR(VLOOKUP($E727,'Calc 1 - Scaling (Ins,Bank)'!$A:$W,21+IF(W727="Revenue",1,IF(W727="Carrying Value",2,0)),FALSE),"N/A")</f>
        <v>N/A</v>
      </c>
      <c r="Y727" s="161" t="str">
        <f t="shared" si="106"/>
        <v>N/A</v>
      </c>
      <c r="Z727" s="162" t="str">
        <f t="shared" si="107"/>
        <v>N/A</v>
      </c>
      <c r="AP727" s="3" t="s">
        <v>1</v>
      </c>
    </row>
    <row r="728" spans="1:42" x14ac:dyDescent="0.2">
      <c r="A728" s="68">
        <f t="shared" si="99"/>
        <v>671</v>
      </c>
      <c r="B728" s="154">
        <f>'Input 2 - Inventory'!C678</f>
        <v>0</v>
      </c>
      <c r="C728" s="155">
        <f>'Input 2 - Inventory'!E678</f>
        <v>0</v>
      </c>
      <c r="D728" s="155" t="str">
        <f>IF(OR(LEFT(E728,5)= "Asset",LEFT(E728,5)="Other"),"N/A",'Input 1 - Schedule 1'!B680 &amp; " (Ins/Bank)")</f>
        <v xml:space="preserve"> (Ins/Bank)</v>
      </c>
      <c r="E728" s="156">
        <f>'Input 2 - Inventory'!F678</f>
        <v>0</v>
      </c>
      <c r="F728" s="157">
        <f>'Input 1 - Schedule 1'!AH680</f>
        <v>0</v>
      </c>
      <c r="G728" s="157">
        <f>'Input 2 - Inventory'!R678</f>
        <v>0</v>
      </c>
      <c r="H728" s="157">
        <f>'Input 2 - Inventory'!AG678</f>
        <v>0</v>
      </c>
      <c r="I728" s="158">
        <f>'Input 2 - Inventory'!L678</f>
        <v>0</v>
      </c>
      <c r="J728" s="159">
        <f>'Input 2 - Inventory'!AA678</f>
        <v>0</v>
      </c>
      <c r="K728" s="156" t="e">
        <f>VLOOKUP($E728,'Calc 1 - Scaling (Ins,Bank)'!$A:$W,8,FALSE)</f>
        <v>#N/A</v>
      </c>
      <c r="L728" s="160" t="str">
        <f>IFERROR(VLOOKUP($E728,'Calc 1 - Scaling (Ins,Bank)'!$A:$W,9+IF($K728="Revenue",1,IF(K728="Carrying Value",2,0)),FALSE),"N/A")</f>
        <v>N/A</v>
      </c>
      <c r="M728" s="161" t="str">
        <f t="shared" si="100"/>
        <v>N/A</v>
      </c>
      <c r="N728" s="162" t="str">
        <f t="shared" si="101"/>
        <v>N/A</v>
      </c>
      <c r="O728" s="156" t="e">
        <f>VLOOKUP($E728,'Calc 1 - Scaling (Ins,Bank)'!$A:$W,12,FALSE)</f>
        <v>#N/A</v>
      </c>
      <c r="P728" s="160" t="str">
        <f>IFERROR(VLOOKUP($E728,'Calc 1 - Scaling (Ins,Bank)'!$A:$W,13+IF(O728="Revenue",1,IF(O728="Carrying Value",2,0)),FALSE),"N/A")</f>
        <v>N/A</v>
      </c>
      <c r="Q728" s="161" t="str">
        <f t="shared" si="102"/>
        <v>N/A</v>
      </c>
      <c r="R728" s="162" t="str">
        <f t="shared" si="103"/>
        <v>N/A</v>
      </c>
      <c r="S728" s="156" t="e">
        <f>VLOOKUP($E728,'Calc 1 - Scaling (Ins,Bank)'!$A:$W,16,FALSE)</f>
        <v>#N/A</v>
      </c>
      <c r="T728" s="160" t="str">
        <f>IFERROR(VLOOKUP($E728,'Calc 1 - Scaling (Ins,Bank)'!$A:$W,17+IF(S728="Revenue",1,IF(S728="Carrying Value",2,0)),FALSE),"N/A")</f>
        <v>N/A</v>
      </c>
      <c r="U728" s="161" t="str">
        <f t="shared" si="104"/>
        <v>N/A</v>
      </c>
      <c r="V728" s="162" t="str">
        <f t="shared" si="105"/>
        <v>N/A</v>
      </c>
      <c r="W728" s="156" t="e">
        <f>VLOOKUP($E728,'Calc 1 - Scaling (Ins,Bank)'!$A:$W,20,FALSE)</f>
        <v>#N/A</v>
      </c>
      <c r="X728" s="160" t="str">
        <f>IFERROR(VLOOKUP($E728,'Calc 1 - Scaling (Ins,Bank)'!$A:$W,21+IF(W728="Revenue",1,IF(W728="Carrying Value",2,0)),FALSE),"N/A")</f>
        <v>N/A</v>
      </c>
      <c r="Y728" s="161" t="str">
        <f t="shared" si="106"/>
        <v>N/A</v>
      </c>
      <c r="Z728" s="162" t="str">
        <f t="shared" si="107"/>
        <v>N/A</v>
      </c>
      <c r="AP728" s="3" t="s">
        <v>1</v>
      </c>
    </row>
    <row r="729" spans="1:42" x14ac:dyDescent="0.2">
      <c r="A729" s="68">
        <f t="shared" si="99"/>
        <v>672</v>
      </c>
      <c r="B729" s="154">
        <f>'Input 2 - Inventory'!C679</f>
        <v>0</v>
      </c>
      <c r="C729" s="155">
        <f>'Input 2 - Inventory'!E679</f>
        <v>0</v>
      </c>
      <c r="D729" s="155" t="str">
        <f>IF(OR(LEFT(E729,5)= "Asset",LEFT(E729,5)="Other"),"N/A",'Input 1 - Schedule 1'!B681 &amp; " (Ins/Bank)")</f>
        <v xml:space="preserve"> (Ins/Bank)</v>
      </c>
      <c r="E729" s="156">
        <f>'Input 2 - Inventory'!F679</f>
        <v>0</v>
      </c>
      <c r="F729" s="157">
        <f>'Input 1 - Schedule 1'!AH681</f>
        <v>0</v>
      </c>
      <c r="G729" s="157">
        <f>'Input 2 - Inventory'!R679</f>
        <v>0</v>
      </c>
      <c r="H729" s="157">
        <f>'Input 2 - Inventory'!AG679</f>
        <v>0</v>
      </c>
      <c r="I729" s="158">
        <f>'Input 2 - Inventory'!L679</f>
        <v>0</v>
      </c>
      <c r="J729" s="159">
        <f>'Input 2 - Inventory'!AA679</f>
        <v>0</v>
      </c>
      <c r="K729" s="156" t="e">
        <f>VLOOKUP($E729,'Calc 1 - Scaling (Ins,Bank)'!$A:$W,8,FALSE)</f>
        <v>#N/A</v>
      </c>
      <c r="L729" s="160" t="str">
        <f>IFERROR(VLOOKUP($E729,'Calc 1 - Scaling (Ins,Bank)'!$A:$W,9+IF($K729="Revenue",1,IF(K729="Carrying Value",2,0)),FALSE),"N/A")</f>
        <v>N/A</v>
      </c>
      <c r="M729" s="161" t="str">
        <f t="shared" si="100"/>
        <v>N/A</v>
      </c>
      <c r="N729" s="162" t="str">
        <f t="shared" si="101"/>
        <v>N/A</v>
      </c>
      <c r="O729" s="156" t="e">
        <f>VLOOKUP($E729,'Calc 1 - Scaling (Ins,Bank)'!$A:$W,12,FALSE)</f>
        <v>#N/A</v>
      </c>
      <c r="P729" s="160" t="str">
        <f>IFERROR(VLOOKUP($E729,'Calc 1 - Scaling (Ins,Bank)'!$A:$W,13+IF(O729="Revenue",1,IF(O729="Carrying Value",2,0)),FALSE),"N/A")</f>
        <v>N/A</v>
      </c>
      <c r="Q729" s="161" t="str">
        <f t="shared" si="102"/>
        <v>N/A</v>
      </c>
      <c r="R729" s="162" t="str">
        <f t="shared" si="103"/>
        <v>N/A</v>
      </c>
      <c r="S729" s="156" t="e">
        <f>VLOOKUP($E729,'Calc 1 - Scaling (Ins,Bank)'!$A:$W,16,FALSE)</f>
        <v>#N/A</v>
      </c>
      <c r="T729" s="160" t="str">
        <f>IFERROR(VLOOKUP($E729,'Calc 1 - Scaling (Ins,Bank)'!$A:$W,17+IF(S729="Revenue",1,IF(S729="Carrying Value",2,0)),FALSE),"N/A")</f>
        <v>N/A</v>
      </c>
      <c r="U729" s="161" t="str">
        <f t="shared" si="104"/>
        <v>N/A</v>
      </c>
      <c r="V729" s="162" t="str">
        <f t="shared" si="105"/>
        <v>N/A</v>
      </c>
      <c r="W729" s="156" t="e">
        <f>VLOOKUP($E729,'Calc 1 - Scaling (Ins,Bank)'!$A:$W,20,FALSE)</f>
        <v>#N/A</v>
      </c>
      <c r="X729" s="160" t="str">
        <f>IFERROR(VLOOKUP($E729,'Calc 1 - Scaling (Ins,Bank)'!$A:$W,21+IF(W729="Revenue",1,IF(W729="Carrying Value",2,0)),FALSE),"N/A")</f>
        <v>N/A</v>
      </c>
      <c r="Y729" s="161" t="str">
        <f t="shared" si="106"/>
        <v>N/A</v>
      </c>
      <c r="Z729" s="162" t="str">
        <f t="shared" si="107"/>
        <v>N/A</v>
      </c>
      <c r="AP729" s="3" t="s">
        <v>1</v>
      </c>
    </row>
    <row r="730" spans="1:42" x14ac:dyDescent="0.2">
      <c r="A730" s="68">
        <f t="shared" si="99"/>
        <v>673</v>
      </c>
      <c r="B730" s="154">
        <f>'Input 2 - Inventory'!C680</f>
        <v>0</v>
      </c>
      <c r="C730" s="155">
        <f>'Input 2 - Inventory'!E680</f>
        <v>0</v>
      </c>
      <c r="D730" s="155" t="str">
        <f>IF(OR(LEFT(E730,5)= "Asset",LEFT(E730,5)="Other"),"N/A",'Input 1 - Schedule 1'!B682 &amp; " (Ins/Bank)")</f>
        <v xml:space="preserve"> (Ins/Bank)</v>
      </c>
      <c r="E730" s="156">
        <f>'Input 2 - Inventory'!F680</f>
        <v>0</v>
      </c>
      <c r="F730" s="157">
        <f>'Input 1 - Schedule 1'!AH682</f>
        <v>0</v>
      </c>
      <c r="G730" s="157">
        <f>'Input 2 - Inventory'!R680</f>
        <v>0</v>
      </c>
      <c r="H730" s="157">
        <f>'Input 2 - Inventory'!AG680</f>
        <v>0</v>
      </c>
      <c r="I730" s="158">
        <f>'Input 2 - Inventory'!L680</f>
        <v>0</v>
      </c>
      <c r="J730" s="159">
        <f>'Input 2 - Inventory'!AA680</f>
        <v>0</v>
      </c>
      <c r="K730" s="156" t="e">
        <f>VLOOKUP($E730,'Calc 1 - Scaling (Ins,Bank)'!$A:$W,8,FALSE)</f>
        <v>#N/A</v>
      </c>
      <c r="L730" s="160" t="str">
        <f>IFERROR(VLOOKUP($E730,'Calc 1 - Scaling (Ins,Bank)'!$A:$W,9+IF($K730="Revenue",1,IF(K730="Carrying Value",2,0)),FALSE),"N/A")</f>
        <v>N/A</v>
      </c>
      <c r="M730" s="161" t="str">
        <f t="shared" si="100"/>
        <v>N/A</v>
      </c>
      <c r="N730" s="162" t="str">
        <f t="shared" si="101"/>
        <v>N/A</v>
      </c>
      <c r="O730" s="156" t="e">
        <f>VLOOKUP($E730,'Calc 1 - Scaling (Ins,Bank)'!$A:$W,12,FALSE)</f>
        <v>#N/A</v>
      </c>
      <c r="P730" s="160" t="str">
        <f>IFERROR(VLOOKUP($E730,'Calc 1 - Scaling (Ins,Bank)'!$A:$W,13+IF(O730="Revenue",1,IF(O730="Carrying Value",2,0)),FALSE),"N/A")</f>
        <v>N/A</v>
      </c>
      <c r="Q730" s="161" t="str">
        <f t="shared" si="102"/>
        <v>N/A</v>
      </c>
      <c r="R730" s="162" t="str">
        <f t="shared" si="103"/>
        <v>N/A</v>
      </c>
      <c r="S730" s="156" t="e">
        <f>VLOOKUP($E730,'Calc 1 - Scaling (Ins,Bank)'!$A:$W,16,FALSE)</f>
        <v>#N/A</v>
      </c>
      <c r="T730" s="160" t="str">
        <f>IFERROR(VLOOKUP($E730,'Calc 1 - Scaling (Ins,Bank)'!$A:$W,17+IF(S730="Revenue",1,IF(S730="Carrying Value",2,0)),FALSE),"N/A")</f>
        <v>N/A</v>
      </c>
      <c r="U730" s="161" t="str">
        <f t="shared" si="104"/>
        <v>N/A</v>
      </c>
      <c r="V730" s="162" t="str">
        <f t="shared" si="105"/>
        <v>N/A</v>
      </c>
      <c r="W730" s="156" t="e">
        <f>VLOOKUP($E730,'Calc 1 - Scaling (Ins,Bank)'!$A:$W,20,FALSE)</f>
        <v>#N/A</v>
      </c>
      <c r="X730" s="160" t="str">
        <f>IFERROR(VLOOKUP($E730,'Calc 1 - Scaling (Ins,Bank)'!$A:$W,21+IF(W730="Revenue",1,IF(W730="Carrying Value",2,0)),FALSE),"N/A")</f>
        <v>N/A</v>
      </c>
      <c r="Y730" s="161" t="str">
        <f t="shared" si="106"/>
        <v>N/A</v>
      </c>
      <c r="Z730" s="162" t="str">
        <f t="shared" si="107"/>
        <v>N/A</v>
      </c>
      <c r="AP730" s="3" t="s">
        <v>1</v>
      </c>
    </row>
    <row r="731" spans="1:42" x14ac:dyDescent="0.2">
      <c r="A731" s="68">
        <f t="shared" si="99"/>
        <v>674</v>
      </c>
      <c r="B731" s="154">
        <f>'Input 2 - Inventory'!C681</f>
        <v>0</v>
      </c>
      <c r="C731" s="155">
        <f>'Input 2 - Inventory'!E681</f>
        <v>0</v>
      </c>
      <c r="D731" s="155" t="str">
        <f>IF(OR(LEFT(E731,5)= "Asset",LEFT(E731,5)="Other"),"N/A",'Input 1 - Schedule 1'!B683 &amp; " (Ins/Bank)")</f>
        <v xml:space="preserve"> (Ins/Bank)</v>
      </c>
      <c r="E731" s="156">
        <f>'Input 2 - Inventory'!F681</f>
        <v>0</v>
      </c>
      <c r="F731" s="157">
        <f>'Input 1 - Schedule 1'!AH683</f>
        <v>0</v>
      </c>
      <c r="G731" s="157">
        <f>'Input 2 - Inventory'!R681</f>
        <v>0</v>
      </c>
      <c r="H731" s="157">
        <f>'Input 2 - Inventory'!AG681</f>
        <v>0</v>
      </c>
      <c r="I731" s="158">
        <f>'Input 2 - Inventory'!L681</f>
        <v>0</v>
      </c>
      <c r="J731" s="159">
        <f>'Input 2 - Inventory'!AA681</f>
        <v>0</v>
      </c>
      <c r="K731" s="156" t="e">
        <f>VLOOKUP($E731,'Calc 1 - Scaling (Ins,Bank)'!$A:$W,8,FALSE)</f>
        <v>#N/A</v>
      </c>
      <c r="L731" s="160" t="str">
        <f>IFERROR(VLOOKUP($E731,'Calc 1 - Scaling (Ins,Bank)'!$A:$W,9+IF($K731="Revenue",1,IF(K731="Carrying Value",2,0)),FALSE),"N/A")</f>
        <v>N/A</v>
      </c>
      <c r="M731" s="161" t="str">
        <f t="shared" si="100"/>
        <v>N/A</v>
      </c>
      <c r="N731" s="162" t="str">
        <f t="shared" si="101"/>
        <v>N/A</v>
      </c>
      <c r="O731" s="156" t="e">
        <f>VLOOKUP($E731,'Calc 1 - Scaling (Ins,Bank)'!$A:$W,12,FALSE)</f>
        <v>#N/A</v>
      </c>
      <c r="P731" s="160" t="str">
        <f>IFERROR(VLOOKUP($E731,'Calc 1 - Scaling (Ins,Bank)'!$A:$W,13+IF(O731="Revenue",1,IF(O731="Carrying Value",2,0)),FALSE),"N/A")</f>
        <v>N/A</v>
      </c>
      <c r="Q731" s="161" t="str">
        <f t="shared" si="102"/>
        <v>N/A</v>
      </c>
      <c r="R731" s="162" t="str">
        <f t="shared" si="103"/>
        <v>N/A</v>
      </c>
      <c r="S731" s="156" t="e">
        <f>VLOOKUP($E731,'Calc 1 - Scaling (Ins,Bank)'!$A:$W,16,FALSE)</f>
        <v>#N/A</v>
      </c>
      <c r="T731" s="160" t="str">
        <f>IFERROR(VLOOKUP($E731,'Calc 1 - Scaling (Ins,Bank)'!$A:$W,17+IF(S731="Revenue",1,IF(S731="Carrying Value",2,0)),FALSE),"N/A")</f>
        <v>N/A</v>
      </c>
      <c r="U731" s="161" t="str">
        <f t="shared" si="104"/>
        <v>N/A</v>
      </c>
      <c r="V731" s="162" t="str">
        <f t="shared" si="105"/>
        <v>N/A</v>
      </c>
      <c r="W731" s="156" t="e">
        <f>VLOOKUP($E731,'Calc 1 - Scaling (Ins,Bank)'!$A:$W,20,FALSE)</f>
        <v>#N/A</v>
      </c>
      <c r="X731" s="160" t="str">
        <f>IFERROR(VLOOKUP($E731,'Calc 1 - Scaling (Ins,Bank)'!$A:$W,21+IF(W731="Revenue",1,IF(W731="Carrying Value",2,0)),FALSE),"N/A")</f>
        <v>N/A</v>
      </c>
      <c r="Y731" s="161" t="str">
        <f t="shared" si="106"/>
        <v>N/A</v>
      </c>
      <c r="Z731" s="162" t="str">
        <f t="shared" si="107"/>
        <v>N/A</v>
      </c>
      <c r="AP731" s="3" t="s">
        <v>1</v>
      </c>
    </row>
    <row r="732" spans="1:42" x14ac:dyDescent="0.2">
      <c r="A732" s="68">
        <f t="shared" si="99"/>
        <v>675</v>
      </c>
      <c r="B732" s="154">
        <f>'Input 2 - Inventory'!C682</f>
        <v>0</v>
      </c>
      <c r="C732" s="155">
        <f>'Input 2 - Inventory'!E682</f>
        <v>0</v>
      </c>
      <c r="D732" s="155" t="str">
        <f>IF(OR(LEFT(E732,5)= "Asset",LEFT(E732,5)="Other"),"N/A",'Input 1 - Schedule 1'!B684 &amp; " (Ins/Bank)")</f>
        <v xml:space="preserve"> (Ins/Bank)</v>
      </c>
      <c r="E732" s="156">
        <f>'Input 2 - Inventory'!F682</f>
        <v>0</v>
      </c>
      <c r="F732" s="157">
        <f>'Input 1 - Schedule 1'!AH684</f>
        <v>0</v>
      </c>
      <c r="G732" s="157">
        <f>'Input 2 - Inventory'!R682</f>
        <v>0</v>
      </c>
      <c r="H732" s="157">
        <f>'Input 2 - Inventory'!AG682</f>
        <v>0</v>
      </c>
      <c r="I732" s="158">
        <f>'Input 2 - Inventory'!L682</f>
        <v>0</v>
      </c>
      <c r="J732" s="159">
        <f>'Input 2 - Inventory'!AA682</f>
        <v>0</v>
      </c>
      <c r="K732" s="156" t="e">
        <f>VLOOKUP($E732,'Calc 1 - Scaling (Ins,Bank)'!$A:$W,8,FALSE)</f>
        <v>#N/A</v>
      </c>
      <c r="L732" s="160" t="str">
        <f>IFERROR(VLOOKUP($E732,'Calc 1 - Scaling (Ins,Bank)'!$A:$W,9+IF($K732="Revenue",1,IF(K732="Carrying Value",2,0)),FALSE),"N/A")</f>
        <v>N/A</v>
      </c>
      <c r="M732" s="161" t="str">
        <f t="shared" si="100"/>
        <v>N/A</v>
      </c>
      <c r="N732" s="162" t="str">
        <f t="shared" si="101"/>
        <v>N/A</v>
      </c>
      <c r="O732" s="156" t="e">
        <f>VLOOKUP($E732,'Calc 1 - Scaling (Ins,Bank)'!$A:$W,12,FALSE)</f>
        <v>#N/A</v>
      </c>
      <c r="P732" s="160" t="str">
        <f>IFERROR(VLOOKUP($E732,'Calc 1 - Scaling (Ins,Bank)'!$A:$W,13+IF(O732="Revenue",1,IF(O732="Carrying Value",2,0)),FALSE),"N/A")</f>
        <v>N/A</v>
      </c>
      <c r="Q732" s="161" t="str">
        <f t="shared" si="102"/>
        <v>N/A</v>
      </c>
      <c r="R732" s="162" t="str">
        <f t="shared" si="103"/>
        <v>N/A</v>
      </c>
      <c r="S732" s="156" t="e">
        <f>VLOOKUP($E732,'Calc 1 - Scaling (Ins,Bank)'!$A:$W,16,FALSE)</f>
        <v>#N/A</v>
      </c>
      <c r="T732" s="160" t="str">
        <f>IFERROR(VLOOKUP($E732,'Calc 1 - Scaling (Ins,Bank)'!$A:$W,17+IF(S732="Revenue",1,IF(S732="Carrying Value",2,0)),FALSE),"N/A")</f>
        <v>N/A</v>
      </c>
      <c r="U732" s="161" t="str">
        <f t="shared" si="104"/>
        <v>N/A</v>
      </c>
      <c r="V732" s="162" t="str">
        <f t="shared" si="105"/>
        <v>N/A</v>
      </c>
      <c r="W732" s="156" t="e">
        <f>VLOOKUP($E732,'Calc 1 - Scaling (Ins,Bank)'!$A:$W,20,FALSE)</f>
        <v>#N/A</v>
      </c>
      <c r="X732" s="160" t="str">
        <f>IFERROR(VLOOKUP($E732,'Calc 1 - Scaling (Ins,Bank)'!$A:$W,21+IF(W732="Revenue",1,IF(W732="Carrying Value",2,0)),FALSE),"N/A")</f>
        <v>N/A</v>
      </c>
      <c r="Y732" s="161" t="str">
        <f t="shared" si="106"/>
        <v>N/A</v>
      </c>
      <c r="Z732" s="162" t="str">
        <f t="shared" si="107"/>
        <v>N/A</v>
      </c>
      <c r="AP732" s="3" t="s">
        <v>1</v>
      </c>
    </row>
    <row r="733" spans="1:42" x14ac:dyDescent="0.2">
      <c r="A733" s="68">
        <f t="shared" si="99"/>
        <v>676</v>
      </c>
      <c r="B733" s="154">
        <f>'Input 2 - Inventory'!C683</f>
        <v>0</v>
      </c>
      <c r="C733" s="155">
        <f>'Input 2 - Inventory'!E683</f>
        <v>0</v>
      </c>
      <c r="D733" s="155" t="str">
        <f>IF(OR(LEFT(E733,5)= "Asset",LEFT(E733,5)="Other"),"N/A",'Input 1 - Schedule 1'!B685 &amp; " (Ins/Bank)")</f>
        <v xml:space="preserve"> (Ins/Bank)</v>
      </c>
      <c r="E733" s="156">
        <f>'Input 2 - Inventory'!F683</f>
        <v>0</v>
      </c>
      <c r="F733" s="157">
        <f>'Input 1 - Schedule 1'!AH685</f>
        <v>0</v>
      </c>
      <c r="G733" s="157">
        <f>'Input 2 - Inventory'!R683</f>
        <v>0</v>
      </c>
      <c r="H733" s="157">
        <f>'Input 2 - Inventory'!AG683</f>
        <v>0</v>
      </c>
      <c r="I733" s="158">
        <f>'Input 2 - Inventory'!L683</f>
        <v>0</v>
      </c>
      <c r="J733" s="159">
        <f>'Input 2 - Inventory'!AA683</f>
        <v>0</v>
      </c>
      <c r="K733" s="156" t="e">
        <f>VLOOKUP($E733,'Calc 1 - Scaling (Ins,Bank)'!$A:$W,8,FALSE)</f>
        <v>#N/A</v>
      </c>
      <c r="L733" s="160" t="str">
        <f>IFERROR(VLOOKUP($E733,'Calc 1 - Scaling (Ins,Bank)'!$A:$W,9+IF($K733="Revenue",1,IF(K733="Carrying Value",2,0)),FALSE),"N/A")</f>
        <v>N/A</v>
      </c>
      <c r="M733" s="161" t="str">
        <f t="shared" si="100"/>
        <v>N/A</v>
      </c>
      <c r="N733" s="162" t="str">
        <f t="shared" si="101"/>
        <v>N/A</v>
      </c>
      <c r="O733" s="156" t="e">
        <f>VLOOKUP($E733,'Calc 1 - Scaling (Ins,Bank)'!$A:$W,12,FALSE)</f>
        <v>#N/A</v>
      </c>
      <c r="P733" s="160" t="str">
        <f>IFERROR(VLOOKUP($E733,'Calc 1 - Scaling (Ins,Bank)'!$A:$W,13+IF(O733="Revenue",1,IF(O733="Carrying Value",2,0)),FALSE),"N/A")</f>
        <v>N/A</v>
      </c>
      <c r="Q733" s="161" t="str">
        <f t="shared" si="102"/>
        <v>N/A</v>
      </c>
      <c r="R733" s="162" t="str">
        <f t="shared" si="103"/>
        <v>N/A</v>
      </c>
      <c r="S733" s="156" t="e">
        <f>VLOOKUP($E733,'Calc 1 - Scaling (Ins,Bank)'!$A:$W,16,FALSE)</f>
        <v>#N/A</v>
      </c>
      <c r="T733" s="160" t="str">
        <f>IFERROR(VLOOKUP($E733,'Calc 1 - Scaling (Ins,Bank)'!$A:$W,17+IF(S733="Revenue",1,IF(S733="Carrying Value",2,0)),FALSE),"N/A")</f>
        <v>N/A</v>
      </c>
      <c r="U733" s="161" t="str">
        <f t="shared" si="104"/>
        <v>N/A</v>
      </c>
      <c r="V733" s="162" t="str">
        <f t="shared" si="105"/>
        <v>N/A</v>
      </c>
      <c r="W733" s="156" t="e">
        <f>VLOOKUP($E733,'Calc 1 - Scaling (Ins,Bank)'!$A:$W,20,FALSE)</f>
        <v>#N/A</v>
      </c>
      <c r="X733" s="160" t="str">
        <f>IFERROR(VLOOKUP($E733,'Calc 1 - Scaling (Ins,Bank)'!$A:$W,21+IF(W733="Revenue",1,IF(W733="Carrying Value",2,0)),FALSE),"N/A")</f>
        <v>N/A</v>
      </c>
      <c r="Y733" s="161" t="str">
        <f t="shared" si="106"/>
        <v>N/A</v>
      </c>
      <c r="Z733" s="162" t="str">
        <f t="shared" si="107"/>
        <v>N/A</v>
      </c>
      <c r="AP733" s="3" t="s">
        <v>1</v>
      </c>
    </row>
    <row r="734" spans="1:42" x14ac:dyDescent="0.2">
      <c r="A734" s="68">
        <f t="shared" si="99"/>
        <v>677</v>
      </c>
      <c r="B734" s="154">
        <f>'Input 2 - Inventory'!C684</f>
        <v>0</v>
      </c>
      <c r="C734" s="155">
        <f>'Input 2 - Inventory'!E684</f>
        <v>0</v>
      </c>
      <c r="D734" s="155" t="str">
        <f>IF(OR(LEFT(E734,5)= "Asset",LEFT(E734,5)="Other"),"N/A",'Input 1 - Schedule 1'!B686 &amp; " (Ins/Bank)")</f>
        <v xml:space="preserve"> (Ins/Bank)</v>
      </c>
      <c r="E734" s="156">
        <f>'Input 2 - Inventory'!F684</f>
        <v>0</v>
      </c>
      <c r="F734" s="157">
        <f>'Input 1 - Schedule 1'!AH686</f>
        <v>0</v>
      </c>
      <c r="G734" s="157">
        <f>'Input 2 - Inventory'!R684</f>
        <v>0</v>
      </c>
      <c r="H734" s="157">
        <f>'Input 2 - Inventory'!AG684</f>
        <v>0</v>
      </c>
      <c r="I734" s="158">
        <f>'Input 2 - Inventory'!L684</f>
        <v>0</v>
      </c>
      <c r="J734" s="159">
        <f>'Input 2 - Inventory'!AA684</f>
        <v>0</v>
      </c>
      <c r="K734" s="156" t="e">
        <f>VLOOKUP($E734,'Calc 1 - Scaling (Ins,Bank)'!$A:$W,8,FALSE)</f>
        <v>#N/A</v>
      </c>
      <c r="L734" s="160" t="str">
        <f>IFERROR(VLOOKUP($E734,'Calc 1 - Scaling (Ins,Bank)'!$A:$W,9+IF($K734="Revenue",1,IF(K734="Carrying Value",2,0)),FALSE),"N/A")</f>
        <v>N/A</v>
      </c>
      <c r="M734" s="161" t="str">
        <f t="shared" si="100"/>
        <v>N/A</v>
      </c>
      <c r="N734" s="162" t="str">
        <f t="shared" si="101"/>
        <v>N/A</v>
      </c>
      <c r="O734" s="156" t="e">
        <f>VLOOKUP($E734,'Calc 1 - Scaling (Ins,Bank)'!$A:$W,12,FALSE)</f>
        <v>#N/A</v>
      </c>
      <c r="P734" s="160" t="str">
        <f>IFERROR(VLOOKUP($E734,'Calc 1 - Scaling (Ins,Bank)'!$A:$W,13+IF(O734="Revenue",1,IF(O734="Carrying Value",2,0)),FALSE),"N/A")</f>
        <v>N/A</v>
      </c>
      <c r="Q734" s="161" t="str">
        <f t="shared" si="102"/>
        <v>N/A</v>
      </c>
      <c r="R734" s="162" t="str">
        <f t="shared" si="103"/>
        <v>N/A</v>
      </c>
      <c r="S734" s="156" t="e">
        <f>VLOOKUP($E734,'Calc 1 - Scaling (Ins,Bank)'!$A:$W,16,FALSE)</f>
        <v>#N/A</v>
      </c>
      <c r="T734" s="160" t="str">
        <f>IFERROR(VLOOKUP($E734,'Calc 1 - Scaling (Ins,Bank)'!$A:$W,17+IF(S734="Revenue",1,IF(S734="Carrying Value",2,0)),FALSE),"N/A")</f>
        <v>N/A</v>
      </c>
      <c r="U734" s="161" t="str">
        <f t="shared" si="104"/>
        <v>N/A</v>
      </c>
      <c r="V734" s="162" t="str">
        <f t="shared" si="105"/>
        <v>N/A</v>
      </c>
      <c r="W734" s="156" t="e">
        <f>VLOOKUP($E734,'Calc 1 - Scaling (Ins,Bank)'!$A:$W,20,FALSE)</f>
        <v>#N/A</v>
      </c>
      <c r="X734" s="160" t="str">
        <f>IFERROR(VLOOKUP($E734,'Calc 1 - Scaling (Ins,Bank)'!$A:$W,21+IF(W734="Revenue",1,IF(W734="Carrying Value",2,0)),FALSE),"N/A")</f>
        <v>N/A</v>
      </c>
      <c r="Y734" s="161" t="str">
        <f t="shared" si="106"/>
        <v>N/A</v>
      </c>
      <c r="Z734" s="162" t="str">
        <f t="shared" si="107"/>
        <v>N/A</v>
      </c>
      <c r="AP734" s="3" t="s">
        <v>1</v>
      </c>
    </row>
    <row r="735" spans="1:42" x14ac:dyDescent="0.2">
      <c r="A735" s="68">
        <f t="shared" si="99"/>
        <v>678</v>
      </c>
      <c r="B735" s="154">
        <f>'Input 2 - Inventory'!C685</f>
        <v>0</v>
      </c>
      <c r="C735" s="155">
        <f>'Input 2 - Inventory'!E685</f>
        <v>0</v>
      </c>
      <c r="D735" s="155" t="str">
        <f>IF(OR(LEFT(E735,5)= "Asset",LEFT(E735,5)="Other"),"N/A",'Input 1 - Schedule 1'!B687 &amp; " (Ins/Bank)")</f>
        <v xml:space="preserve"> (Ins/Bank)</v>
      </c>
      <c r="E735" s="156">
        <f>'Input 2 - Inventory'!F685</f>
        <v>0</v>
      </c>
      <c r="F735" s="157">
        <f>'Input 1 - Schedule 1'!AH687</f>
        <v>0</v>
      </c>
      <c r="G735" s="157">
        <f>'Input 2 - Inventory'!R685</f>
        <v>0</v>
      </c>
      <c r="H735" s="157">
        <f>'Input 2 - Inventory'!AG685</f>
        <v>0</v>
      </c>
      <c r="I735" s="158">
        <f>'Input 2 - Inventory'!L685</f>
        <v>0</v>
      </c>
      <c r="J735" s="159">
        <f>'Input 2 - Inventory'!AA685</f>
        <v>0</v>
      </c>
      <c r="K735" s="156" t="e">
        <f>VLOOKUP($E735,'Calc 1 - Scaling (Ins,Bank)'!$A:$W,8,FALSE)</f>
        <v>#N/A</v>
      </c>
      <c r="L735" s="160" t="str">
        <f>IFERROR(VLOOKUP($E735,'Calc 1 - Scaling (Ins,Bank)'!$A:$W,9+IF($K735="Revenue",1,IF(K735="Carrying Value",2,0)),FALSE),"N/A")</f>
        <v>N/A</v>
      </c>
      <c r="M735" s="161" t="str">
        <f t="shared" si="100"/>
        <v>N/A</v>
      </c>
      <c r="N735" s="162" t="str">
        <f t="shared" si="101"/>
        <v>N/A</v>
      </c>
      <c r="O735" s="156" t="e">
        <f>VLOOKUP($E735,'Calc 1 - Scaling (Ins,Bank)'!$A:$W,12,FALSE)</f>
        <v>#N/A</v>
      </c>
      <c r="P735" s="160" t="str">
        <f>IFERROR(VLOOKUP($E735,'Calc 1 - Scaling (Ins,Bank)'!$A:$W,13+IF(O735="Revenue",1,IF(O735="Carrying Value",2,0)),FALSE),"N/A")</f>
        <v>N/A</v>
      </c>
      <c r="Q735" s="161" t="str">
        <f t="shared" si="102"/>
        <v>N/A</v>
      </c>
      <c r="R735" s="162" t="str">
        <f t="shared" si="103"/>
        <v>N/A</v>
      </c>
      <c r="S735" s="156" t="e">
        <f>VLOOKUP($E735,'Calc 1 - Scaling (Ins,Bank)'!$A:$W,16,FALSE)</f>
        <v>#N/A</v>
      </c>
      <c r="T735" s="160" t="str">
        <f>IFERROR(VLOOKUP($E735,'Calc 1 - Scaling (Ins,Bank)'!$A:$W,17+IF(S735="Revenue",1,IF(S735="Carrying Value",2,0)),FALSE),"N/A")</f>
        <v>N/A</v>
      </c>
      <c r="U735" s="161" t="str">
        <f t="shared" si="104"/>
        <v>N/A</v>
      </c>
      <c r="V735" s="162" t="str">
        <f t="shared" si="105"/>
        <v>N/A</v>
      </c>
      <c r="W735" s="156" t="e">
        <f>VLOOKUP($E735,'Calc 1 - Scaling (Ins,Bank)'!$A:$W,20,FALSE)</f>
        <v>#N/A</v>
      </c>
      <c r="X735" s="160" t="str">
        <f>IFERROR(VLOOKUP($E735,'Calc 1 - Scaling (Ins,Bank)'!$A:$W,21+IF(W735="Revenue",1,IF(W735="Carrying Value",2,0)),FALSE),"N/A")</f>
        <v>N/A</v>
      </c>
      <c r="Y735" s="161" t="str">
        <f t="shared" si="106"/>
        <v>N/A</v>
      </c>
      <c r="Z735" s="162" t="str">
        <f t="shared" si="107"/>
        <v>N/A</v>
      </c>
      <c r="AP735" s="3" t="s">
        <v>1</v>
      </c>
    </row>
    <row r="736" spans="1:42" x14ac:dyDescent="0.2">
      <c r="A736" s="68">
        <f t="shared" si="99"/>
        <v>679</v>
      </c>
      <c r="B736" s="154">
        <f>'Input 2 - Inventory'!C686</f>
        <v>0</v>
      </c>
      <c r="C736" s="155">
        <f>'Input 2 - Inventory'!E686</f>
        <v>0</v>
      </c>
      <c r="D736" s="155" t="str">
        <f>IF(OR(LEFT(E736,5)= "Asset",LEFT(E736,5)="Other"),"N/A",'Input 1 - Schedule 1'!B688 &amp; " (Ins/Bank)")</f>
        <v xml:space="preserve"> (Ins/Bank)</v>
      </c>
      <c r="E736" s="156">
        <f>'Input 2 - Inventory'!F686</f>
        <v>0</v>
      </c>
      <c r="F736" s="157">
        <f>'Input 1 - Schedule 1'!AH688</f>
        <v>0</v>
      </c>
      <c r="G736" s="157">
        <f>'Input 2 - Inventory'!R686</f>
        <v>0</v>
      </c>
      <c r="H736" s="157">
        <f>'Input 2 - Inventory'!AG686</f>
        <v>0</v>
      </c>
      <c r="I736" s="158">
        <f>'Input 2 - Inventory'!L686</f>
        <v>0</v>
      </c>
      <c r="J736" s="159">
        <f>'Input 2 - Inventory'!AA686</f>
        <v>0</v>
      </c>
      <c r="K736" s="156" t="e">
        <f>VLOOKUP($E736,'Calc 1 - Scaling (Ins,Bank)'!$A:$W,8,FALSE)</f>
        <v>#N/A</v>
      </c>
      <c r="L736" s="160" t="str">
        <f>IFERROR(VLOOKUP($E736,'Calc 1 - Scaling (Ins,Bank)'!$A:$W,9+IF($K736="Revenue",1,IF(K736="Carrying Value",2,0)),FALSE),"N/A")</f>
        <v>N/A</v>
      </c>
      <c r="M736" s="161" t="str">
        <f t="shared" si="100"/>
        <v>N/A</v>
      </c>
      <c r="N736" s="162" t="str">
        <f t="shared" si="101"/>
        <v>N/A</v>
      </c>
      <c r="O736" s="156" t="e">
        <f>VLOOKUP($E736,'Calc 1 - Scaling (Ins,Bank)'!$A:$W,12,FALSE)</f>
        <v>#N/A</v>
      </c>
      <c r="P736" s="160" t="str">
        <f>IFERROR(VLOOKUP($E736,'Calc 1 - Scaling (Ins,Bank)'!$A:$W,13+IF(O736="Revenue",1,IF(O736="Carrying Value",2,0)),FALSE),"N/A")</f>
        <v>N/A</v>
      </c>
      <c r="Q736" s="161" t="str">
        <f t="shared" si="102"/>
        <v>N/A</v>
      </c>
      <c r="R736" s="162" t="str">
        <f t="shared" si="103"/>
        <v>N/A</v>
      </c>
      <c r="S736" s="156" t="e">
        <f>VLOOKUP($E736,'Calc 1 - Scaling (Ins,Bank)'!$A:$W,16,FALSE)</f>
        <v>#N/A</v>
      </c>
      <c r="T736" s="160" t="str">
        <f>IFERROR(VLOOKUP($E736,'Calc 1 - Scaling (Ins,Bank)'!$A:$W,17+IF(S736="Revenue",1,IF(S736="Carrying Value",2,0)),FALSE),"N/A")</f>
        <v>N/A</v>
      </c>
      <c r="U736" s="161" t="str">
        <f t="shared" si="104"/>
        <v>N/A</v>
      </c>
      <c r="V736" s="162" t="str">
        <f t="shared" si="105"/>
        <v>N/A</v>
      </c>
      <c r="W736" s="156" t="e">
        <f>VLOOKUP($E736,'Calc 1 - Scaling (Ins,Bank)'!$A:$W,20,FALSE)</f>
        <v>#N/A</v>
      </c>
      <c r="X736" s="160" t="str">
        <f>IFERROR(VLOOKUP($E736,'Calc 1 - Scaling (Ins,Bank)'!$A:$W,21+IF(W736="Revenue",1,IF(W736="Carrying Value",2,0)),FALSE),"N/A")</f>
        <v>N/A</v>
      </c>
      <c r="Y736" s="161" t="str">
        <f t="shared" si="106"/>
        <v>N/A</v>
      </c>
      <c r="Z736" s="162" t="str">
        <f t="shared" si="107"/>
        <v>N/A</v>
      </c>
      <c r="AP736" s="3" t="s">
        <v>1</v>
      </c>
    </row>
    <row r="737" spans="1:42" x14ac:dyDescent="0.2">
      <c r="A737" s="68">
        <f t="shared" si="99"/>
        <v>680</v>
      </c>
      <c r="B737" s="154">
        <f>'Input 2 - Inventory'!C687</f>
        <v>0</v>
      </c>
      <c r="C737" s="155">
        <f>'Input 2 - Inventory'!E687</f>
        <v>0</v>
      </c>
      <c r="D737" s="155" t="str">
        <f>IF(OR(LEFT(E737,5)= "Asset",LEFT(E737,5)="Other"),"N/A",'Input 1 - Schedule 1'!B689 &amp; " (Ins/Bank)")</f>
        <v xml:space="preserve"> (Ins/Bank)</v>
      </c>
      <c r="E737" s="156">
        <f>'Input 2 - Inventory'!F687</f>
        <v>0</v>
      </c>
      <c r="F737" s="157">
        <f>'Input 1 - Schedule 1'!AH689</f>
        <v>0</v>
      </c>
      <c r="G737" s="157">
        <f>'Input 2 - Inventory'!R687</f>
        <v>0</v>
      </c>
      <c r="H737" s="157">
        <f>'Input 2 - Inventory'!AG687</f>
        <v>0</v>
      </c>
      <c r="I737" s="158">
        <f>'Input 2 - Inventory'!L687</f>
        <v>0</v>
      </c>
      <c r="J737" s="159">
        <f>'Input 2 - Inventory'!AA687</f>
        <v>0</v>
      </c>
      <c r="K737" s="156" t="e">
        <f>VLOOKUP($E737,'Calc 1 - Scaling (Ins,Bank)'!$A:$W,8,FALSE)</f>
        <v>#N/A</v>
      </c>
      <c r="L737" s="160" t="str">
        <f>IFERROR(VLOOKUP($E737,'Calc 1 - Scaling (Ins,Bank)'!$A:$W,9+IF($K737="Revenue",1,IF(K737="Carrying Value",2,0)),FALSE),"N/A")</f>
        <v>N/A</v>
      </c>
      <c r="M737" s="161" t="str">
        <f t="shared" si="100"/>
        <v>N/A</v>
      </c>
      <c r="N737" s="162" t="str">
        <f t="shared" si="101"/>
        <v>N/A</v>
      </c>
      <c r="O737" s="156" t="e">
        <f>VLOOKUP($E737,'Calc 1 - Scaling (Ins,Bank)'!$A:$W,12,FALSE)</f>
        <v>#N/A</v>
      </c>
      <c r="P737" s="160" t="str">
        <f>IFERROR(VLOOKUP($E737,'Calc 1 - Scaling (Ins,Bank)'!$A:$W,13+IF(O737="Revenue",1,IF(O737="Carrying Value",2,0)),FALSE),"N/A")</f>
        <v>N/A</v>
      </c>
      <c r="Q737" s="161" t="str">
        <f t="shared" si="102"/>
        <v>N/A</v>
      </c>
      <c r="R737" s="162" t="str">
        <f t="shared" si="103"/>
        <v>N/A</v>
      </c>
      <c r="S737" s="156" t="e">
        <f>VLOOKUP($E737,'Calc 1 - Scaling (Ins,Bank)'!$A:$W,16,FALSE)</f>
        <v>#N/A</v>
      </c>
      <c r="T737" s="160" t="str">
        <f>IFERROR(VLOOKUP($E737,'Calc 1 - Scaling (Ins,Bank)'!$A:$W,17+IF(S737="Revenue",1,IF(S737="Carrying Value",2,0)),FALSE),"N/A")</f>
        <v>N/A</v>
      </c>
      <c r="U737" s="161" t="str">
        <f t="shared" si="104"/>
        <v>N/A</v>
      </c>
      <c r="V737" s="162" t="str">
        <f t="shared" si="105"/>
        <v>N/A</v>
      </c>
      <c r="W737" s="156" t="e">
        <f>VLOOKUP($E737,'Calc 1 - Scaling (Ins,Bank)'!$A:$W,20,FALSE)</f>
        <v>#N/A</v>
      </c>
      <c r="X737" s="160" t="str">
        <f>IFERROR(VLOOKUP($E737,'Calc 1 - Scaling (Ins,Bank)'!$A:$W,21+IF(W737="Revenue",1,IF(W737="Carrying Value",2,0)),FALSE),"N/A")</f>
        <v>N/A</v>
      </c>
      <c r="Y737" s="161" t="str">
        <f t="shared" si="106"/>
        <v>N/A</v>
      </c>
      <c r="Z737" s="162" t="str">
        <f t="shared" si="107"/>
        <v>N/A</v>
      </c>
      <c r="AP737" s="3" t="s">
        <v>1</v>
      </c>
    </row>
    <row r="738" spans="1:42" x14ac:dyDescent="0.2">
      <c r="A738" s="68">
        <f t="shared" si="99"/>
        <v>681</v>
      </c>
      <c r="B738" s="154">
        <f>'Input 2 - Inventory'!C688</f>
        <v>0</v>
      </c>
      <c r="C738" s="155">
        <f>'Input 2 - Inventory'!E688</f>
        <v>0</v>
      </c>
      <c r="D738" s="155" t="str">
        <f>IF(OR(LEFT(E738,5)= "Asset",LEFT(E738,5)="Other"),"N/A",'Input 1 - Schedule 1'!B690 &amp; " (Ins/Bank)")</f>
        <v xml:space="preserve"> (Ins/Bank)</v>
      </c>
      <c r="E738" s="156">
        <f>'Input 2 - Inventory'!F688</f>
        <v>0</v>
      </c>
      <c r="F738" s="157">
        <f>'Input 1 - Schedule 1'!AH690</f>
        <v>0</v>
      </c>
      <c r="G738" s="157">
        <f>'Input 2 - Inventory'!R688</f>
        <v>0</v>
      </c>
      <c r="H738" s="157">
        <f>'Input 2 - Inventory'!AG688</f>
        <v>0</v>
      </c>
      <c r="I738" s="158">
        <f>'Input 2 - Inventory'!L688</f>
        <v>0</v>
      </c>
      <c r="J738" s="159">
        <f>'Input 2 - Inventory'!AA688</f>
        <v>0</v>
      </c>
      <c r="K738" s="156" t="e">
        <f>VLOOKUP($E738,'Calc 1 - Scaling (Ins,Bank)'!$A:$W,8,FALSE)</f>
        <v>#N/A</v>
      </c>
      <c r="L738" s="160" t="str">
        <f>IFERROR(VLOOKUP($E738,'Calc 1 - Scaling (Ins,Bank)'!$A:$W,9+IF($K738="Revenue",1,IF(K738="Carrying Value",2,0)),FALSE),"N/A")</f>
        <v>N/A</v>
      </c>
      <c r="M738" s="161" t="str">
        <f t="shared" si="100"/>
        <v>N/A</v>
      </c>
      <c r="N738" s="162" t="str">
        <f t="shared" si="101"/>
        <v>N/A</v>
      </c>
      <c r="O738" s="156" t="e">
        <f>VLOOKUP($E738,'Calc 1 - Scaling (Ins,Bank)'!$A:$W,12,FALSE)</f>
        <v>#N/A</v>
      </c>
      <c r="P738" s="160" t="str">
        <f>IFERROR(VLOOKUP($E738,'Calc 1 - Scaling (Ins,Bank)'!$A:$W,13+IF(O738="Revenue",1,IF(O738="Carrying Value",2,0)),FALSE),"N/A")</f>
        <v>N/A</v>
      </c>
      <c r="Q738" s="161" t="str">
        <f t="shared" si="102"/>
        <v>N/A</v>
      </c>
      <c r="R738" s="162" t="str">
        <f t="shared" si="103"/>
        <v>N/A</v>
      </c>
      <c r="S738" s="156" t="e">
        <f>VLOOKUP($E738,'Calc 1 - Scaling (Ins,Bank)'!$A:$W,16,FALSE)</f>
        <v>#N/A</v>
      </c>
      <c r="T738" s="160" t="str">
        <f>IFERROR(VLOOKUP($E738,'Calc 1 - Scaling (Ins,Bank)'!$A:$W,17+IF(S738="Revenue",1,IF(S738="Carrying Value",2,0)),FALSE),"N/A")</f>
        <v>N/A</v>
      </c>
      <c r="U738" s="161" t="str">
        <f t="shared" si="104"/>
        <v>N/A</v>
      </c>
      <c r="V738" s="162" t="str">
        <f t="shared" si="105"/>
        <v>N/A</v>
      </c>
      <c r="W738" s="156" t="e">
        <f>VLOOKUP($E738,'Calc 1 - Scaling (Ins,Bank)'!$A:$W,20,FALSE)</f>
        <v>#N/A</v>
      </c>
      <c r="X738" s="160" t="str">
        <f>IFERROR(VLOOKUP($E738,'Calc 1 - Scaling (Ins,Bank)'!$A:$W,21+IF(W738="Revenue",1,IF(W738="Carrying Value",2,0)),FALSE),"N/A")</f>
        <v>N/A</v>
      </c>
      <c r="Y738" s="161" t="str">
        <f t="shared" si="106"/>
        <v>N/A</v>
      </c>
      <c r="Z738" s="162" t="str">
        <f t="shared" si="107"/>
        <v>N/A</v>
      </c>
      <c r="AP738" s="3" t="s">
        <v>1</v>
      </c>
    </row>
    <row r="739" spans="1:42" x14ac:dyDescent="0.2">
      <c r="A739" s="68">
        <f t="shared" si="99"/>
        <v>682</v>
      </c>
      <c r="B739" s="154">
        <f>'Input 2 - Inventory'!C689</f>
        <v>0</v>
      </c>
      <c r="C739" s="155">
        <f>'Input 2 - Inventory'!E689</f>
        <v>0</v>
      </c>
      <c r="D739" s="155" t="str">
        <f>IF(OR(LEFT(E739,5)= "Asset",LEFT(E739,5)="Other"),"N/A",'Input 1 - Schedule 1'!B691 &amp; " (Ins/Bank)")</f>
        <v xml:space="preserve"> (Ins/Bank)</v>
      </c>
      <c r="E739" s="156">
        <f>'Input 2 - Inventory'!F689</f>
        <v>0</v>
      </c>
      <c r="F739" s="157">
        <f>'Input 1 - Schedule 1'!AH691</f>
        <v>0</v>
      </c>
      <c r="G739" s="157">
        <f>'Input 2 - Inventory'!R689</f>
        <v>0</v>
      </c>
      <c r="H739" s="157">
        <f>'Input 2 - Inventory'!AG689</f>
        <v>0</v>
      </c>
      <c r="I739" s="158">
        <f>'Input 2 - Inventory'!L689</f>
        <v>0</v>
      </c>
      <c r="J739" s="159">
        <f>'Input 2 - Inventory'!AA689</f>
        <v>0</v>
      </c>
      <c r="K739" s="156" t="e">
        <f>VLOOKUP($E739,'Calc 1 - Scaling (Ins,Bank)'!$A:$W,8,FALSE)</f>
        <v>#N/A</v>
      </c>
      <c r="L739" s="160" t="str">
        <f>IFERROR(VLOOKUP($E739,'Calc 1 - Scaling (Ins,Bank)'!$A:$W,9+IF($K739="Revenue",1,IF(K739="Carrying Value",2,0)),FALSE),"N/A")</f>
        <v>N/A</v>
      </c>
      <c r="M739" s="161" t="str">
        <f t="shared" si="100"/>
        <v>N/A</v>
      </c>
      <c r="N739" s="162" t="str">
        <f t="shared" si="101"/>
        <v>N/A</v>
      </c>
      <c r="O739" s="156" t="e">
        <f>VLOOKUP($E739,'Calc 1 - Scaling (Ins,Bank)'!$A:$W,12,FALSE)</f>
        <v>#N/A</v>
      </c>
      <c r="P739" s="160" t="str">
        <f>IFERROR(VLOOKUP($E739,'Calc 1 - Scaling (Ins,Bank)'!$A:$W,13+IF(O739="Revenue",1,IF(O739="Carrying Value",2,0)),FALSE),"N/A")</f>
        <v>N/A</v>
      </c>
      <c r="Q739" s="161" t="str">
        <f t="shared" si="102"/>
        <v>N/A</v>
      </c>
      <c r="R739" s="162" t="str">
        <f t="shared" si="103"/>
        <v>N/A</v>
      </c>
      <c r="S739" s="156" t="e">
        <f>VLOOKUP($E739,'Calc 1 - Scaling (Ins,Bank)'!$A:$W,16,FALSE)</f>
        <v>#N/A</v>
      </c>
      <c r="T739" s="160" t="str">
        <f>IFERROR(VLOOKUP($E739,'Calc 1 - Scaling (Ins,Bank)'!$A:$W,17+IF(S739="Revenue",1,IF(S739="Carrying Value",2,0)),FALSE),"N/A")</f>
        <v>N/A</v>
      </c>
      <c r="U739" s="161" t="str">
        <f t="shared" si="104"/>
        <v>N/A</v>
      </c>
      <c r="V739" s="162" t="str">
        <f t="shared" si="105"/>
        <v>N/A</v>
      </c>
      <c r="W739" s="156" t="e">
        <f>VLOOKUP($E739,'Calc 1 - Scaling (Ins,Bank)'!$A:$W,20,FALSE)</f>
        <v>#N/A</v>
      </c>
      <c r="X739" s="160" t="str">
        <f>IFERROR(VLOOKUP($E739,'Calc 1 - Scaling (Ins,Bank)'!$A:$W,21+IF(W739="Revenue",1,IF(W739="Carrying Value",2,0)),FALSE),"N/A")</f>
        <v>N/A</v>
      </c>
      <c r="Y739" s="161" t="str">
        <f t="shared" si="106"/>
        <v>N/A</v>
      </c>
      <c r="Z739" s="162" t="str">
        <f t="shared" si="107"/>
        <v>N/A</v>
      </c>
      <c r="AP739" s="3" t="s">
        <v>1</v>
      </c>
    </row>
    <row r="740" spans="1:42" x14ac:dyDescent="0.2">
      <c r="A740" s="68">
        <f t="shared" si="99"/>
        <v>683</v>
      </c>
      <c r="B740" s="154">
        <f>'Input 2 - Inventory'!C690</f>
        <v>0</v>
      </c>
      <c r="C740" s="155">
        <f>'Input 2 - Inventory'!E690</f>
        <v>0</v>
      </c>
      <c r="D740" s="155" t="str">
        <f>IF(OR(LEFT(E740,5)= "Asset",LEFT(E740,5)="Other"),"N/A",'Input 1 - Schedule 1'!B692 &amp; " (Ins/Bank)")</f>
        <v xml:space="preserve"> (Ins/Bank)</v>
      </c>
      <c r="E740" s="156">
        <f>'Input 2 - Inventory'!F690</f>
        <v>0</v>
      </c>
      <c r="F740" s="157">
        <f>'Input 1 - Schedule 1'!AH692</f>
        <v>0</v>
      </c>
      <c r="G740" s="157">
        <f>'Input 2 - Inventory'!R690</f>
        <v>0</v>
      </c>
      <c r="H740" s="157">
        <f>'Input 2 - Inventory'!AG690</f>
        <v>0</v>
      </c>
      <c r="I740" s="158">
        <f>'Input 2 - Inventory'!L690</f>
        <v>0</v>
      </c>
      <c r="J740" s="159">
        <f>'Input 2 - Inventory'!AA690</f>
        <v>0</v>
      </c>
      <c r="K740" s="156" t="e">
        <f>VLOOKUP($E740,'Calc 1 - Scaling (Ins,Bank)'!$A:$W,8,FALSE)</f>
        <v>#N/A</v>
      </c>
      <c r="L740" s="160" t="str">
        <f>IFERROR(VLOOKUP($E740,'Calc 1 - Scaling (Ins,Bank)'!$A:$W,9+IF($K740="Revenue",1,IF(K740="Carrying Value",2,0)),FALSE),"N/A")</f>
        <v>N/A</v>
      </c>
      <c r="M740" s="161" t="str">
        <f t="shared" si="100"/>
        <v>N/A</v>
      </c>
      <c r="N740" s="162" t="str">
        <f t="shared" si="101"/>
        <v>N/A</v>
      </c>
      <c r="O740" s="156" t="e">
        <f>VLOOKUP($E740,'Calc 1 - Scaling (Ins,Bank)'!$A:$W,12,FALSE)</f>
        <v>#N/A</v>
      </c>
      <c r="P740" s="160" t="str">
        <f>IFERROR(VLOOKUP($E740,'Calc 1 - Scaling (Ins,Bank)'!$A:$W,13+IF(O740="Revenue",1,IF(O740="Carrying Value",2,0)),FALSE),"N/A")</f>
        <v>N/A</v>
      </c>
      <c r="Q740" s="161" t="str">
        <f t="shared" si="102"/>
        <v>N/A</v>
      </c>
      <c r="R740" s="162" t="str">
        <f t="shared" si="103"/>
        <v>N/A</v>
      </c>
      <c r="S740" s="156" t="e">
        <f>VLOOKUP($E740,'Calc 1 - Scaling (Ins,Bank)'!$A:$W,16,FALSE)</f>
        <v>#N/A</v>
      </c>
      <c r="T740" s="160" t="str">
        <f>IFERROR(VLOOKUP($E740,'Calc 1 - Scaling (Ins,Bank)'!$A:$W,17+IF(S740="Revenue",1,IF(S740="Carrying Value",2,0)),FALSE),"N/A")</f>
        <v>N/A</v>
      </c>
      <c r="U740" s="161" t="str">
        <f t="shared" si="104"/>
        <v>N/A</v>
      </c>
      <c r="V740" s="162" t="str">
        <f t="shared" si="105"/>
        <v>N/A</v>
      </c>
      <c r="W740" s="156" t="e">
        <f>VLOOKUP($E740,'Calc 1 - Scaling (Ins,Bank)'!$A:$W,20,FALSE)</f>
        <v>#N/A</v>
      </c>
      <c r="X740" s="160" t="str">
        <f>IFERROR(VLOOKUP($E740,'Calc 1 - Scaling (Ins,Bank)'!$A:$W,21+IF(W740="Revenue",1,IF(W740="Carrying Value",2,0)),FALSE),"N/A")</f>
        <v>N/A</v>
      </c>
      <c r="Y740" s="161" t="str">
        <f t="shared" si="106"/>
        <v>N/A</v>
      </c>
      <c r="Z740" s="162" t="str">
        <f t="shared" si="107"/>
        <v>N/A</v>
      </c>
      <c r="AP740" s="3" t="s">
        <v>1</v>
      </c>
    </row>
    <row r="741" spans="1:42" x14ac:dyDescent="0.2">
      <c r="A741" s="68">
        <f t="shared" si="99"/>
        <v>684</v>
      </c>
      <c r="B741" s="154">
        <f>'Input 2 - Inventory'!C691</f>
        <v>0</v>
      </c>
      <c r="C741" s="155">
        <f>'Input 2 - Inventory'!E691</f>
        <v>0</v>
      </c>
      <c r="D741" s="155" t="str">
        <f>IF(OR(LEFT(E741,5)= "Asset",LEFT(E741,5)="Other"),"N/A",'Input 1 - Schedule 1'!B693 &amp; " (Ins/Bank)")</f>
        <v xml:space="preserve"> (Ins/Bank)</v>
      </c>
      <c r="E741" s="156">
        <f>'Input 2 - Inventory'!F691</f>
        <v>0</v>
      </c>
      <c r="F741" s="157">
        <f>'Input 1 - Schedule 1'!AH693</f>
        <v>0</v>
      </c>
      <c r="G741" s="157">
        <f>'Input 2 - Inventory'!R691</f>
        <v>0</v>
      </c>
      <c r="H741" s="157">
        <f>'Input 2 - Inventory'!AG691</f>
        <v>0</v>
      </c>
      <c r="I741" s="158">
        <f>'Input 2 - Inventory'!L691</f>
        <v>0</v>
      </c>
      <c r="J741" s="159">
        <f>'Input 2 - Inventory'!AA691</f>
        <v>0</v>
      </c>
      <c r="K741" s="156" t="e">
        <f>VLOOKUP($E741,'Calc 1 - Scaling (Ins,Bank)'!$A:$W,8,FALSE)</f>
        <v>#N/A</v>
      </c>
      <c r="L741" s="160" t="str">
        <f>IFERROR(VLOOKUP($E741,'Calc 1 - Scaling (Ins,Bank)'!$A:$W,9+IF($K741="Revenue",1,IF(K741="Carrying Value",2,0)),FALSE),"N/A")</f>
        <v>N/A</v>
      </c>
      <c r="M741" s="161" t="str">
        <f t="shared" si="100"/>
        <v>N/A</v>
      </c>
      <c r="N741" s="162" t="str">
        <f t="shared" si="101"/>
        <v>N/A</v>
      </c>
      <c r="O741" s="156" t="e">
        <f>VLOOKUP($E741,'Calc 1 - Scaling (Ins,Bank)'!$A:$W,12,FALSE)</f>
        <v>#N/A</v>
      </c>
      <c r="P741" s="160" t="str">
        <f>IFERROR(VLOOKUP($E741,'Calc 1 - Scaling (Ins,Bank)'!$A:$W,13+IF(O741="Revenue",1,IF(O741="Carrying Value",2,0)),FALSE),"N/A")</f>
        <v>N/A</v>
      </c>
      <c r="Q741" s="161" t="str">
        <f t="shared" si="102"/>
        <v>N/A</v>
      </c>
      <c r="R741" s="162" t="str">
        <f t="shared" si="103"/>
        <v>N/A</v>
      </c>
      <c r="S741" s="156" t="e">
        <f>VLOOKUP($E741,'Calc 1 - Scaling (Ins,Bank)'!$A:$W,16,FALSE)</f>
        <v>#N/A</v>
      </c>
      <c r="T741" s="160" t="str">
        <f>IFERROR(VLOOKUP($E741,'Calc 1 - Scaling (Ins,Bank)'!$A:$W,17+IF(S741="Revenue",1,IF(S741="Carrying Value",2,0)),FALSE),"N/A")</f>
        <v>N/A</v>
      </c>
      <c r="U741" s="161" t="str">
        <f t="shared" si="104"/>
        <v>N/A</v>
      </c>
      <c r="V741" s="162" t="str">
        <f t="shared" si="105"/>
        <v>N/A</v>
      </c>
      <c r="W741" s="156" t="e">
        <f>VLOOKUP($E741,'Calc 1 - Scaling (Ins,Bank)'!$A:$W,20,FALSE)</f>
        <v>#N/A</v>
      </c>
      <c r="X741" s="160" t="str">
        <f>IFERROR(VLOOKUP($E741,'Calc 1 - Scaling (Ins,Bank)'!$A:$W,21+IF(W741="Revenue",1,IF(W741="Carrying Value",2,0)),FALSE),"N/A")</f>
        <v>N/A</v>
      </c>
      <c r="Y741" s="161" t="str">
        <f t="shared" si="106"/>
        <v>N/A</v>
      </c>
      <c r="Z741" s="162" t="str">
        <f t="shared" si="107"/>
        <v>N/A</v>
      </c>
      <c r="AP741" s="3" t="s">
        <v>1</v>
      </c>
    </row>
    <row r="742" spans="1:42" x14ac:dyDescent="0.2">
      <c r="A742" s="68">
        <f t="shared" si="99"/>
        <v>685</v>
      </c>
      <c r="B742" s="154">
        <f>'Input 2 - Inventory'!C692</f>
        <v>0</v>
      </c>
      <c r="C742" s="155">
        <f>'Input 2 - Inventory'!E692</f>
        <v>0</v>
      </c>
      <c r="D742" s="155" t="str">
        <f>IF(OR(LEFT(E742,5)= "Asset",LEFT(E742,5)="Other"),"N/A",'Input 1 - Schedule 1'!B694 &amp; " (Ins/Bank)")</f>
        <v xml:space="preserve"> (Ins/Bank)</v>
      </c>
      <c r="E742" s="156">
        <f>'Input 2 - Inventory'!F692</f>
        <v>0</v>
      </c>
      <c r="F742" s="157">
        <f>'Input 1 - Schedule 1'!AH694</f>
        <v>0</v>
      </c>
      <c r="G742" s="157">
        <f>'Input 2 - Inventory'!R692</f>
        <v>0</v>
      </c>
      <c r="H742" s="157">
        <f>'Input 2 - Inventory'!AG692</f>
        <v>0</v>
      </c>
      <c r="I742" s="158">
        <f>'Input 2 - Inventory'!L692</f>
        <v>0</v>
      </c>
      <c r="J742" s="159">
        <f>'Input 2 - Inventory'!AA692</f>
        <v>0</v>
      </c>
      <c r="K742" s="156" t="e">
        <f>VLOOKUP($E742,'Calc 1 - Scaling (Ins,Bank)'!$A:$W,8,FALSE)</f>
        <v>#N/A</v>
      </c>
      <c r="L742" s="160" t="str">
        <f>IFERROR(VLOOKUP($E742,'Calc 1 - Scaling (Ins,Bank)'!$A:$W,9+IF($K742="Revenue",1,IF(K742="Carrying Value",2,0)),FALSE),"N/A")</f>
        <v>N/A</v>
      </c>
      <c r="M742" s="161" t="str">
        <f t="shared" si="100"/>
        <v>N/A</v>
      </c>
      <c r="N742" s="162" t="str">
        <f t="shared" si="101"/>
        <v>N/A</v>
      </c>
      <c r="O742" s="156" t="e">
        <f>VLOOKUP($E742,'Calc 1 - Scaling (Ins,Bank)'!$A:$W,12,FALSE)</f>
        <v>#N/A</v>
      </c>
      <c r="P742" s="160" t="str">
        <f>IFERROR(VLOOKUP($E742,'Calc 1 - Scaling (Ins,Bank)'!$A:$W,13+IF(O742="Revenue",1,IF(O742="Carrying Value",2,0)),FALSE),"N/A")</f>
        <v>N/A</v>
      </c>
      <c r="Q742" s="161" t="str">
        <f t="shared" si="102"/>
        <v>N/A</v>
      </c>
      <c r="R742" s="162" t="str">
        <f t="shared" si="103"/>
        <v>N/A</v>
      </c>
      <c r="S742" s="156" t="e">
        <f>VLOOKUP($E742,'Calc 1 - Scaling (Ins,Bank)'!$A:$W,16,FALSE)</f>
        <v>#N/A</v>
      </c>
      <c r="T742" s="160" t="str">
        <f>IFERROR(VLOOKUP($E742,'Calc 1 - Scaling (Ins,Bank)'!$A:$W,17+IF(S742="Revenue",1,IF(S742="Carrying Value",2,0)),FALSE),"N/A")</f>
        <v>N/A</v>
      </c>
      <c r="U742" s="161" t="str">
        <f t="shared" si="104"/>
        <v>N/A</v>
      </c>
      <c r="V742" s="162" t="str">
        <f t="shared" si="105"/>
        <v>N/A</v>
      </c>
      <c r="W742" s="156" t="e">
        <f>VLOOKUP($E742,'Calc 1 - Scaling (Ins,Bank)'!$A:$W,20,FALSE)</f>
        <v>#N/A</v>
      </c>
      <c r="X742" s="160" t="str">
        <f>IFERROR(VLOOKUP($E742,'Calc 1 - Scaling (Ins,Bank)'!$A:$W,21+IF(W742="Revenue",1,IF(W742="Carrying Value",2,0)),FALSE),"N/A")</f>
        <v>N/A</v>
      </c>
      <c r="Y742" s="161" t="str">
        <f t="shared" si="106"/>
        <v>N/A</v>
      </c>
      <c r="Z742" s="162" t="str">
        <f t="shared" si="107"/>
        <v>N/A</v>
      </c>
      <c r="AP742" s="3" t="s">
        <v>1</v>
      </c>
    </row>
    <row r="743" spans="1:42" x14ac:dyDescent="0.2">
      <c r="A743" s="68">
        <f t="shared" si="99"/>
        <v>686</v>
      </c>
      <c r="B743" s="154">
        <f>'Input 2 - Inventory'!C693</f>
        <v>0</v>
      </c>
      <c r="C743" s="155">
        <f>'Input 2 - Inventory'!E693</f>
        <v>0</v>
      </c>
      <c r="D743" s="155" t="str">
        <f>IF(OR(LEFT(E743,5)= "Asset",LEFT(E743,5)="Other"),"N/A",'Input 1 - Schedule 1'!B695 &amp; " (Ins/Bank)")</f>
        <v xml:space="preserve"> (Ins/Bank)</v>
      </c>
      <c r="E743" s="156">
        <f>'Input 2 - Inventory'!F693</f>
        <v>0</v>
      </c>
      <c r="F743" s="157">
        <f>'Input 1 - Schedule 1'!AH695</f>
        <v>0</v>
      </c>
      <c r="G743" s="157">
        <f>'Input 2 - Inventory'!R693</f>
        <v>0</v>
      </c>
      <c r="H743" s="157">
        <f>'Input 2 - Inventory'!AG693</f>
        <v>0</v>
      </c>
      <c r="I743" s="158">
        <f>'Input 2 - Inventory'!L693</f>
        <v>0</v>
      </c>
      <c r="J743" s="159">
        <f>'Input 2 - Inventory'!AA693</f>
        <v>0</v>
      </c>
      <c r="K743" s="156" t="e">
        <f>VLOOKUP($E743,'Calc 1 - Scaling (Ins,Bank)'!$A:$W,8,FALSE)</f>
        <v>#N/A</v>
      </c>
      <c r="L743" s="160" t="str">
        <f>IFERROR(VLOOKUP($E743,'Calc 1 - Scaling (Ins,Bank)'!$A:$W,9+IF($K743="Revenue",1,IF(K743="Carrying Value",2,0)),FALSE),"N/A")</f>
        <v>N/A</v>
      </c>
      <c r="M743" s="161" t="str">
        <f t="shared" si="100"/>
        <v>N/A</v>
      </c>
      <c r="N743" s="162" t="str">
        <f t="shared" si="101"/>
        <v>N/A</v>
      </c>
      <c r="O743" s="156" t="e">
        <f>VLOOKUP($E743,'Calc 1 - Scaling (Ins,Bank)'!$A:$W,12,FALSE)</f>
        <v>#N/A</v>
      </c>
      <c r="P743" s="160" t="str">
        <f>IFERROR(VLOOKUP($E743,'Calc 1 - Scaling (Ins,Bank)'!$A:$W,13+IF(O743="Revenue",1,IF(O743="Carrying Value",2,0)),FALSE),"N/A")</f>
        <v>N/A</v>
      </c>
      <c r="Q743" s="161" t="str">
        <f t="shared" si="102"/>
        <v>N/A</v>
      </c>
      <c r="R743" s="162" t="str">
        <f t="shared" si="103"/>
        <v>N/A</v>
      </c>
      <c r="S743" s="156" t="e">
        <f>VLOOKUP($E743,'Calc 1 - Scaling (Ins,Bank)'!$A:$W,16,FALSE)</f>
        <v>#N/A</v>
      </c>
      <c r="T743" s="160" t="str">
        <f>IFERROR(VLOOKUP($E743,'Calc 1 - Scaling (Ins,Bank)'!$A:$W,17+IF(S743="Revenue",1,IF(S743="Carrying Value",2,0)),FALSE),"N/A")</f>
        <v>N/A</v>
      </c>
      <c r="U743" s="161" t="str">
        <f t="shared" si="104"/>
        <v>N/A</v>
      </c>
      <c r="V743" s="162" t="str">
        <f t="shared" si="105"/>
        <v>N/A</v>
      </c>
      <c r="W743" s="156" t="e">
        <f>VLOOKUP($E743,'Calc 1 - Scaling (Ins,Bank)'!$A:$W,20,FALSE)</f>
        <v>#N/A</v>
      </c>
      <c r="X743" s="160" t="str">
        <f>IFERROR(VLOOKUP($E743,'Calc 1 - Scaling (Ins,Bank)'!$A:$W,21+IF(W743="Revenue",1,IF(W743="Carrying Value",2,0)),FALSE),"N/A")</f>
        <v>N/A</v>
      </c>
      <c r="Y743" s="161" t="str">
        <f t="shared" si="106"/>
        <v>N/A</v>
      </c>
      <c r="Z743" s="162" t="str">
        <f t="shared" si="107"/>
        <v>N/A</v>
      </c>
      <c r="AP743" s="3" t="s">
        <v>1</v>
      </c>
    </row>
    <row r="744" spans="1:42" x14ac:dyDescent="0.2">
      <c r="A744" s="68">
        <f t="shared" si="99"/>
        <v>687</v>
      </c>
      <c r="B744" s="154">
        <f>'Input 2 - Inventory'!C694</f>
        <v>0</v>
      </c>
      <c r="C744" s="155">
        <f>'Input 2 - Inventory'!E694</f>
        <v>0</v>
      </c>
      <c r="D744" s="155" t="str">
        <f>IF(OR(LEFT(E744,5)= "Asset",LEFT(E744,5)="Other"),"N/A",'Input 1 - Schedule 1'!B696 &amp; " (Ins/Bank)")</f>
        <v xml:space="preserve"> (Ins/Bank)</v>
      </c>
      <c r="E744" s="156">
        <f>'Input 2 - Inventory'!F694</f>
        <v>0</v>
      </c>
      <c r="F744" s="157">
        <f>'Input 1 - Schedule 1'!AH696</f>
        <v>0</v>
      </c>
      <c r="G744" s="157">
        <f>'Input 2 - Inventory'!R694</f>
        <v>0</v>
      </c>
      <c r="H744" s="157">
        <f>'Input 2 - Inventory'!AG694</f>
        <v>0</v>
      </c>
      <c r="I744" s="158">
        <f>'Input 2 - Inventory'!L694</f>
        <v>0</v>
      </c>
      <c r="J744" s="159">
        <f>'Input 2 - Inventory'!AA694</f>
        <v>0</v>
      </c>
      <c r="K744" s="156" t="e">
        <f>VLOOKUP($E744,'Calc 1 - Scaling (Ins,Bank)'!$A:$W,8,FALSE)</f>
        <v>#N/A</v>
      </c>
      <c r="L744" s="160" t="str">
        <f>IFERROR(VLOOKUP($E744,'Calc 1 - Scaling (Ins,Bank)'!$A:$W,9+IF($K744="Revenue",1,IF(K744="Carrying Value",2,0)),FALSE),"N/A")</f>
        <v>N/A</v>
      </c>
      <c r="M744" s="161" t="str">
        <f t="shared" si="100"/>
        <v>N/A</v>
      </c>
      <c r="N744" s="162" t="str">
        <f t="shared" si="101"/>
        <v>N/A</v>
      </c>
      <c r="O744" s="156" t="e">
        <f>VLOOKUP($E744,'Calc 1 - Scaling (Ins,Bank)'!$A:$W,12,FALSE)</f>
        <v>#N/A</v>
      </c>
      <c r="P744" s="160" t="str">
        <f>IFERROR(VLOOKUP($E744,'Calc 1 - Scaling (Ins,Bank)'!$A:$W,13+IF(O744="Revenue",1,IF(O744="Carrying Value",2,0)),FALSE),"N/A")</f>
        <v>N/A</v>
      </c>
      <c r="Q744" s="161" t="str">
        <f t="shared" si="102"/>
        <v>N/A</v>
      </c>
      <c r="R744" s="162" t="str">
        <f t="shared" si="103"/>
        <v>N/A</v>
      </c>
      <c r="S744" s="156" t="e">
        <f>VLOOKUP($E744,'Calc 1 - Scaling (Ins,Bank)'!$A:$W,16,FALSE)</f>
        <v>#N/A</v>
      </c>
      <c r="T744" s="160" t="str">
        <f>IFERROR(VLOOKUP($E744,'Calc 1 - Scaling (Ins,Bank)'!$A:$W,17+IF(S744="Revenue",1,IF(S744="Carrying Value",2,0)),FALSE),"N/A")</f>
        <v>N/A</v>
      </c>
      <c r="U744" s="161" t="str">
        <f t="shared" si="104"/>
        <v>N/A</v>
      </c>
      <c r="V744" s="162" t="str">
        <f t="shared" si="105"/>
        <v>N/A</v>
      </c>
      <c r="W744" s="156" t="e">
        <f>VLOOKUP($E744,'Calc 1 - Scaling (Ins,Bank)'!$A:$W,20,FALSE)</f>
        <v>#N/A</v>
      </c>
      <c r="X744" s="160" t="str">
        <f>IFERROR(VLOOKUP($E744,'Calc 1 - Scaling (Ins,Bank)'!$A:$W,21+IF(W744="Revenue",1,IF(W744="Carrying Value",2,0)),FALSE),"N/A")</f>
        <v>N/A</v>
      </c>
      <c r="Y744" s="161" t="str">
        <f t="shared" si="106"/>
        <v>N/A</v>
      </c>
      <c r="Z744" s="162" t="str">
        <f t="shared" si="107"/>
        <v>N/A</v>
      </c>
      <c r="AP744" s="3" t="s">
        <v>1</v>
      </c>
    </row>
    <row r="745" spans="1:42" x14ac:dyDescent="0.2">
      <c r="A745" s="68">
        <f t="shared" si="99"/>
        <v>688</v>
      </c>
      <c r="B745" s="154">
        <f>'Input 2 - Inventory'!C695</f>
        <v>0</v>
      </c>
      <c r="C745" s="155">
        <f>'Input 2 - Inventory'!E695</f>
        <v>0</v>
      </c>
      <c r="D745" s="155" t="str">
        <f>IF(OR(LEFT(E745,5)= "Asset",LEFT(E745,5)="Other"),"N/A",'Input 1 - Schedule 1'!B697 &amp; " (Ins/Bank)")</f>
        <v xml:space="preserve"> (Ins/Bank)</v>
      </c>
      <c r="E745" s="156">
        <f>'Input 2 - Inventory'!F695</f>
        <v>0</v>
      </c>
      <c r="F745" s="157">
        <f>'Input 1 - Schedule 1'!AH697</f>
        <v>0</v>
      </c>
      <c r="G745" s="157">
        <f>'Input 2 - Inventory'!R695</f>
        <v>0</v>
      </c>
      <c r="H745" s="157">
        <f>'Input 2 - Inventory'!AG695</f>
        <v>0</v>
      </c>
      <c r="I745" s="158">
        <f>'Input 2 - Inventory'!L695</f>
        <v>0</v>
      </c>
      <c r="J745" s="159">
        <f>'Input 2 - Inventory'!AA695</f>
        <v>0</v>
      </c>
      <c r="K745" s="156" t="e">
        <f>VLOOKUP($E745,'Calc 1 - Scaling (Ins,Bank)'!$A:$W,8,FALSE)</f>
        <v>#N/A</v>
      </c>
      <c r="L745" s="160" t="str">
        <f>IFERROR(VLOOKUP($E745,'Calc 1 - Scaling (Ins,Bank)'!$A:$W,9+IF($K745="Revenue",1,IF(K745="Carrying Value",2,0)),FALSE),"N/A")</f>
        <v>N/A</v>
      </c>
      <c r="M745" s="161" t="str">
        <f t="shared" si="100"/>
        <v>N/A</v>
      </c>
      <c r="N745" s="162" t="str">
        <f t="shared" si="101"/>
        <v>N/A</v>
      </c>
      <c r="O745" s="156" t="e">
        <f>VLOOKUP($E745,'Calc 1 - Scaling (Ins,Bank)'!$A:$W,12,FALSE)</f>
        <v>#N/A</v>
      </c>
      <c r="P745" s="160" t="str">
        <f>IFERROR(VLOOKUP($E745,'Calc 1 - Scaling (Ins,Bank)'!$A:$W,13+IF(O745="Revenue",1,IF(O745="Carrying Value",2,0)),FALSE),"N/A")</f>
        <v>N/A</v>
      </c>
      <c r="Q745" s="161" t="str">
        <f t="shared" si="102"/>
        <v>N/A</v>
      </c>
      <c r="R745" s="162" t="str">
        <f t="shared" si="103"/>
        <v>N/A</v>
      </c>
      <c r="S745" s="156" t="e">
        <f>VLOOKUP($E745,'Calc 1 - Scaling (Ins,Bank)'!$A:$W,16,FALSE)</f>
        <v>#N/A</v>
      </c>
      <c r="T745" s="160" t="str">
        <f>IFERROR(VLOOKUP($E745,'Calc 1 - Scaling (Ins,Bank)'!$A:$W,17+IF(S745="Revenue",1,IF(S745="Carrying Value",2,0)),FALSE),"N/A")</f>
        <v>N/A</v>
      </c>
      <c r="U745" s="161" t="str">
        <f t="shared" si="104"/>
        <v>N/A</v>
      </c>
      <c r="V745" s="162" t="str">
        <f t="shared" si="105"/>
        <v>N/A</v>
      </c>
      <c r="W745" s="156" t="e">
        <f>VLOOKUP($E745,'Calc 1 - Scaling (Ins,Bank)'!$A:$W,20,FALSE)</f>
        <v>#N/A</v>
      </c>
      <c r="X745" s="160" t="str">
        <f>IFERROR(VLOOKUP($E745,'Calc 1 - Scaling (Ins,Bank)'!$A:$W,21+IF(W745="Revenue",1,IF(W745="Carrying Value",2,0)),FALSE),"N/A")</f>
        <v>N/A</v>
      </c>
      <c r="Y745" s="161" t="str">
        <f t="shared" si="106"/>
        <v>N/A</v>
      </c>
      <c r="Z745" s="162" t="str">
        <f t="shared" si="107"/>
        <v>N/A</v>
      </c>
      <c r="AP745" s="3" t="s">
        <v>1</v>
      </c>
    </row>
    <row r="746" spans="1:42" x14ac:dyDescent="0.2">
      <c r="A746" s="68">
        <f t="shared" si="99"/>
        <v>689</v>
      </c>
      <c r="B746" s="154">
        <f>'Input 2 - Inventory'!C696</f>
        <v>0</v>
      </c>
      <c r="C746" s="155">
        <f>'Input 2 - Inventory'!E696</f>
        <v>0</v>
      </c>
      <c r="D746" s="155" t="str">
        <f>IF(OR(LEFT(E746,5)= "Asset",LEFT(E746,5)="Other"),"N/A",'Input 1 - Schedule 1'!B698 &amp; " (Ins/Bank)")</f>
        <v xml:space="preserve"> (Ins/Bank)</v>
      </c>
      <c r="E746" s="156">
        <f>'Input 2 - Inventory'!F696</f>
        <v>0</v>
      </c>
      <c r="F746" s="157">
        <f>'Input 1 - Schedule 1'!AH698</f>
        <v>0</v>
      </c>
      <c r="G746" s="157">
        <f>'Input 2 - Inventory'!R696</f>
        <v>0</v>
      </c>
      <c r="H746" s="157">
        <f>'Input 2 - Inventory'!AG696</f>
        <v>0</v>
      </c>
      <c r="I746" s="158">
        <f>'Input 2 - Inventory'!L696</f>
        <v>0</v>
      </c>
      <c r="J746" s="159">
        <f>'Input 2 - Inventory'!AA696</f>
        <v>0</v>
      </c>
      <c r="K746" s="156" t="e">
        <f>VLOOKUP($E746,'Calc 1 - Scaling (Ins,Bank)'!$A:$W,8,FALSE)</f>
        <v>#N/A</v>
      </c>
      <c r="L746" s="160" t="str">
        <f>IFERROR(VLOOKUP($E746,'Calc 1 - Scaling (Ins,Bank)'!$A:$W,9+IF($K746="Revenue",1,IF(K746="Carrying Value",2,0)),FALSE),"N/A")</f>
        <v>N/A</v>
      </c>
      <c r="M746" s="161" t="str">
        <f t="shared" si="100"/>
        <v>N/A</v>
      </c>
      <c r="N746" s="162" t="str">
        <f t="shared" si="101"/>
        <v>N/A</v>
      </c>
      <c r="O746" s="156" t="e">
        <f>VLOOKUP($E746,'Calc 1 - Scaling (Ins,Bank)'!$A:$W,12,FALSE)</f>
        <v>#N/A</v>
      </c>
      <c r="P746" s="160" t="str">
        <f>IFERROR(VLOOKUP($E746,'Calc 1 - Scaling (Ins,Bank)'!$A:$W,13+IF(O746="Revenue",1,IF(O746="Carrying Value",2,0)),FALSE),"N/A")</f>
        <v>N/A</v>
      </c>
      <c r="Q746" s="161" t="str">
        <f t="shared" si="102"/>
        <v>N/A</v>
      </c>
      <c r="R746" s="162" t="str">
        <f t="shared" si="103"/>
        <v>N/A</v>
      </c>
      <c r="S746" s="156" t="e">
        <f>VLOOKUP($E746,'Calc 1 - Scaling (Ins,Bank)'!$A:$W,16,FALSE)</f>
        <v>#N/A</v>
      </c>
      <c r="T746" s="160" t="str">
        <f>IFERROR(VLOOKUP($E746,'Calc 1 - Scaling (Ins,Bank)'!$A:$W,17+IF(S746="Revenue",1,IF(S746="Carrying Value",2,0)),FALSE),"N/A")</f>
        <v>N/A</v>
      </c>
      <c r="U746" s="161" t="str">
        <f t="shared" si="104"/>
        <v>N/A</v>
      </c>
      <c r="V746" s="162" t="str">
        <f t="shared" si="105"/>
        <v>N/A</v>
      </c>
      <c r="W746" s="156" t="e">
        <f>VLOOKUP($E746,'Calc 1 - Scaling (Ins,Bank)'!$A:$W,20,FALSE)</f>
        <v>#N/A</v>
      </c>
      <c r="X746" s="160" t="str">
        <f>IFERROR(VLOOKUP($E746,'Calc 1 - Scaling (Ins,Bank)'!$A:$W,21+IF(W746="Revenue",1,IF(W746="Carrying Value",2,0)),FALSE),"N/A")</f>
        <v>N/A</v>
      </c>
      <c r="Y746" s="161" t="str">
        <f t="shared" si="106"/>
        <v>N/A</v>
      </c>
      <c r="Z746" s="162" t="str">
        <f t="shared" si="107"/>
        <v>N/A</v>
      </c>
      <c r="AP746" s="3" t="s">
        <v>1</v>
      </c>
    </row>
    <row r="747" spans="1:42" x14ac:dyDescent="0.2">
      <c r="A747" s="68">
        <f t="shared" si="99"/>
        <v>690</v>
      </c>
      <c r="B747" s="154">
        <f>'Input 2 - Inventory'!C697</f>
        <v>0</v>
      </c>
      <c r="C747" s="155">
        <f>'Input 2 - Inventory'!E697</f>
        <v>0</v>
      </c>
      <c r="D747" s="155" t="str">
        <f>IF(OR(LEFT(E747,5)= "Asset",LEFT(E747,5)="Other"),"N/A",'Input 1 - Schedule 1'!B699 &amp; " (Ins/Bank)")</f>
        <v xml:space="preserve"> (Ins/Bank)</v>
      </c>
      <c r="E747" s="156">
        <f>'Input 2 - Inventory'!F697</f>
        <v>0</v>
      </c>
      <c r="F747" s="157">
        <f>'Input 1 - Schedule 1'!AH699</f>
        <v>0</v>
      </c>
      <c r="G747" s="157">
        <f>'Input 2 - Inventory'!R697</f>
        <v>0</v>
      </c>
      <c r="H747" s="157">
        <f>'Input 2 - Inventory'!AG697</f>
        <v>0</v>
      </c>
      <c r="I747" s="158">
        <f>'Input 2 - Inventory'!L697</f>
        <v>0</v>
      </c>
      <c r="J747" s="159">
        <f>'Input 2 - Inventory'!AA697</f>
        <v>0</v>
      </c>
      <c r="K747" s="156" t="e">
        <f>VLOOKUP($E747,'Calc 1 - Scaling (Ins,Bank)'!$A:$W,8,FALSE)</f>
        <v>#N/A</v>
      </c>
      <c r="L747" s="160" t="str">
        <f>IFERROR(VLOOKUP($E747,'Calc 1 - Scaling (Ins,Bank)'!$A:$W,9+IF($K747="Revenue",1,IF(K747="Carrying Value",2,0)),FALSE),"N/A")</f>
        <v>N/A</v>
      </c>
      <c r="M747" s="161" t="str">
        <f t="shared" si="100"/>
        <v>N/A</v>
      </c>
      <c r="N747" s="162" t="str">
        <f t="shared" si="101"/>
        <v>N/A</v>
      </c>
      <c r="O747" s="156" t="e">
        <f>VLOOKUP($E747,'Calc 1 - Scaling (Ins,Bank)'!$A:$W,12,FALSE)</f>
        <v>#N/A</v>
      </c>
      <c r="P747" s="160" t="str">
        <f>IFERROR(VLOOKUP($E747,'Calc 1 - Scaling (Ins,Bank)'!$A:$W,13+IF(O747="Revenue",1,IF(O747="Carrying Value",2,0)),FALSE),"N/A")</f>
        <v>N/A</v>
      </c>
      <c r="Q747" s="161" t="str">
        <f t="shared" si="102"/>
        <v>N/A</v>
      </c>
      <c r="R747" s="162" t="str">
        <f t="shared" si="103"/>
        <v>N/A</v>
      </c>
      <c r="S747" s="156" t="e">
        <f>VLOOKUP($E747,'Calc 1 - Scaling (Ins,Bank)'!$A:$W,16,FALSE)</f>
        <v>#N/A</v>
      </c>
      <c r="T747" s="160" t="str">
        <f>IFERROR(VLOOKUP($E747,'Calc 1 - Scaling (Ins,Bank)'!$A:$W,17+IF(S747="Revenue",1,IF(S747="Carrying Value",2,0)),FALSE),"N/A")</f>
        <v>N/A</v>
      </c>
      <c r="U747" s="161" t="str">
        <f t="shared" si="104"/>
        <v>N/A</v>
      </c>
      <c r="V747" s="162" t="str">
        <f t="shared" si="105"/>
        <v>N/A</v>
      </c>
      <c r="W747" s="156" t="e">
        <f>VLOOKUP($E747,'Calc 1 - Scaling (Ins,Bank)'!$A:$W,20,FALSE)</f>
        <v>#N/A</v>
      </c>
      <c r="X747" s="160" t="str">
        <f>IFERROR(VLOOKUP($E747,'Calc 1 - Scaling (Ins,Bank)'!$A:$W,21+IF(W747="Revenue",1,IF(W747="Carrying Value",2,0)),FALSE),"N/A")</f>
        <v>N/A</v>
      </c>
      <c r="Y747" s="161" t="str">
        <f t="shared" si="106"/>
        <v>N/A</v>
      </c>
      <c r="Z747" s="162" t="str">
        <f t="shared" si="107"/>
        <v>N/A</v>
      </c>
      <c r="AP747" s="3" t="s">
        <v>1</v>
      </c>
    </row>
    <row r="748" spans="1:42" x14ac:dyDescent="0.2">
      <c r="A748" s="68">
        <f t="shared" si="99"/>
        <v>691</v>
      </c>
      <c r="B748" s="154">
        <f>'Input 2 - Inventory'!C698</f>
        <v>0</v>
      </c>
      <c r="C748" s="155">
        <f>'Input 2 - Inventory'!E698</f>
        <v>0</v>
      </c>
      <c r="D748" s="155" t="str">
        <f>IF(OR(LEFT(E748,5)= "Asset",LEFT(E748,5)="Other"),"N/A",'Input 1 - Schedule 1'!B700 &amp; " (Ins/Bank)")</f>
        <v xml:space="preserve"> (Ins/Bank)</v>
      </c>
      <c r="E748" s="156">
        <f>'Input 2 - Inventory'!F698</f>
        <v>0</v>
      </c>
      <c r="F748" s="157">
        <f>'Input 1 - Schedule 1'!AH700</f>
        <v>0</v>
      </c>
      <c r="G748" s="157">
        <f>'Input 2 - Inventory'!R698</f>
        <v>0</v>
      </c>
      <c r="H748" s="157">
        <f>'Input 2 - Inventory'!AG698</f>
        <v>0</v>
      </c>
      <c r="I748" s="158">
        <f>'Input 2 - Inventory'!L698</f>
        <v>0</v>
      </c>
      <c r="J748" s="159">
        <f>'Input 2 - Inventory'!AA698</f>
        <v>0</v>
      </c>
      <c r="K748" s="156" t="e">
        <f>VLOOKUP($E748,'Calc 1 - Scaling (Ins,Bank)'!$A:$W,8,FALSE)</f>
        <v>#N/A</v>
      </c>
      <c r="L748" s="160" t="str">
        <f>IFERROR(VLOOKUP($E748,'Calc 1 - Scaling (Ins,Bank)'!$A:$W,9+IF($K748="Revenue",1,IF(K748="Carrying Value",2,0)),FALSE),"N/A")</f>
        <v>N/A</v>
      </c>
      <c r="M748" s="161" t="str">
        <f t="shared" si="100"/>
        <v>N/A</v>
      </c>
      <c r="N748" s="162" t="str">
        <f t="shared" si="101"/>
        <v>N/A</v>
      </c>
      <c r="O748" s="156" t="e">
        <f>VLOOKUP($E748,'Calc 1 - Scaling (Ins,Bank)'!$A:$W,12,FALSE)</f>
        <v>#N/A</v>
      </c>
      <c r="P748" s="160" t="str">
        <f>IFERROR(VLOOKUP($E748,'Calc 1 - Scaling (Ins,Bank)'!$A:$W,13+IF(O748="Revenue",1,IF(O748="Carrying Value",2,0)),FALSE),"N/A")</f>
        <v>N/A</v>
      </c>
      <c r="Q748" s="161" t="str">
        <f t="shared" si="102"/>
        <v>N/A</v>
      </c>
      <c r="R748" s="162" t="str">
        <f t="shared" si="103"/>
        <v>N/A</v>
      </c>
      <c r="S748" s="156" t="e">
        <f>VLOOKUP($E748,'Calc 1 - Scaling (Ins,Bank)'!$A:$W,16,FALSE)</f>
        <v>#N/A</v>
      </c>
      <c r="T748" s="160" t="str">
        <f>IFERROR(VLOOKUP($E748,'Calc 1 - Scaling (Ins,Bank)'!$A:$W,17+IF(S748="Revenue",1,IF(S748="Carrying Value",2,0)),FALSE),"N/A")</f>
        <v>N/A</v>
      </c>
      <c r="U748" s="161" t="str">
        <f t="shared" si="104"/>
        <v>N/A</v>
      </c>
      <c r="V748" s="162" t="str">
        <f t="shared" si="105"/>
        <v>N/A</v>
      </c>
      <c r="W748" s="156" t="e">
        <f>VLOOKUP($E748,'Calc 1 - Scaling (Ins,Bank)'!$A:$W,20,FALSE)</f>
        <v>#N/A</v>
      </c>
      <c r="X748" s="160" t="str">
        <f>IFERROR(VLOOKUP($E748,'Calc 1 - Scaling (Ins,Bank)'!$A:$W,21+IF(W748="Revenue",1,IF(W748="Carrying Value",2,0)),FALSE),"N/A")</f>
        <v>N/A</v>
      </c>
      <c r="Y748" s="161" t="str">
        <f t="shared" si="106"/>
        <v>N/A</v>
      </c>
      <c r="Z748" s="162" t="str">
        <f t="shared" si="107"/>
        <v>N/A</v>
      </c>
      <c r="AP748" s="3" t="s">
        <v>1</v>
      </c>
    </row>
    <row r="749" spans="1:42" x14ac:dyDescent="0.2">
      <c r="A749" s="68">
        <f t="shared" si="99"/>
        <v>692</v>
      </c>
      <c r="B749" s="154">
        <f>'Input 2 - Inventory'!C699</f>
        <v>0</v>
      </c>
      <c r="C749" s="155">
        <f>'Input 2 - Inventory'!E699</f>
        <v>0</v>
      </c>
      <c r="D749" s="155" t="str">
        <f>IF(OR(LEFT(E749,5)= "Asset",LEFT(E749,5)="Other"),"N/A",'Input 1 - Schedule 1'!B701 &amp; " (Ins/Bank)")</f>
        <v xml:space="preserve"> (Ins/Bank)</v>
      </c>
      <c r="E749" s="156">
        <f>'Input 2 - Inventory'!F699</f>
        <v>0</v>
      </c>
      <c r="F749" s="157">
        <f>'Input 1 - Schedule 1'!AH701</f>
        <v>0</v>
      </c>
      <c r="G749" s="157">
        <f>'Input 2 - Inventory'!R699</f>
        <v>0</v>
      </c>
      <c r="H749" s="157">
        <f>'Input 2 - Inventory'!AG699</f>
        <v>0</v>
      </c>
      <c r="I749" s="158">
        <f>'Input 2 - Inventory'!L699</f>
        <v>0</v>
      </c>
      <c r="J749" s="159">
        <f>'Input 2 - Inventory'!AA699</f>
        <v>0</v>
      </c>
      <c r="K749" s="156" t="e">
        <f>VLOOKUP($E749,'Calc 1 - Scaling (Ins,Bank)'!$A:$W,8,FALSE)</f>
        <v>#N/A</v>
      </c>
      <c r="L749" s="160" t="str">
        <f>IFERROR(VLOOKUP($E749,'Calc 1 - Scaling (Ins,Bank)'!$A:$W,9+IF($K749="Revenue",1,IF(K749="Carrying Value",2,0)),FALSE),"N/A")</f>
        <v>N/A</v>
      </c>
      <c r="M749" s="161" t="str">
        <f t="shared" si="100"/>
        <v>N/A</v>
      </c>
      <c r="N749" s="162" t="str">
        <f t="shared" si="101"/>
        <v>N/A</v>
      </c>
      <c r="O749" s="156" t="e">
        <f>VLOOKUP($E749,'Calc 1 - Scaling (Ins,Bank)'!$A:$W,12,FALSE)</f>
        <v>#N/A</v>
      </c>
      <c r="P749" s="160" t="str">
        <f>IFERROR(VLOOKUP($E749,'Calc 1 - Scaling (Ins,Bank)'!$A:$W,13+IF(O749="Revenue",1,IF(O749="Carrying Value",2,0)),FALSE),"N/A")</f>
        <v>N/A</v>
      </c>
      <c r="Q749" s="161" t="str">
        <f t="shared" si="102"/>
        <v>N/A</v>
      </c>
      <c r="R749" s="162" t="str">
        <f t="shared" si="103"/>
        <v>N/A</v>
      </c>
      <c r="S749" s="156" t="e">
        <f>VLOOKUP($E749,'Calc 1 - Scaling (Ins,Bank)'!$A:$W,16,FALSE)</f>
        <v>#N/A</v>
      </c>
      <c r="T749" s="160" t="str">
        <f>IFERROR(VLOOKUP($E749,'Calc 1 - Scaling (Ins,Bank)'!$A:$W,17+IF(S749="Revenue",1,IF(S749="Carrying Value",2,0)),FALSE),"N/A")</f>
        <v>N/A</v>
      </c>
      <c r="U749" s="161" t="str">
        <f t="shared" si="104"/>
        <v>N/A</v>
      </c>
      <c r="V749" s="162" t="str">
        <f t="shared" si="105"/>
        <v>N/A</v>
      </c>
      <c r="W749" s="156" t="e">
        <f>VLOOKUP($E749,'Calc 1 - Scaling (Ins,Bank)'!$A:$W,20,FALSE)</f>
        <v>#N/A</v>
      </c>
      <c r="X749" s="160" t="str">
        <f>IFERROR(VLOOKUP($E749,'Calc 1 - Scaling (Ins,Bank)'!$A:$W,21+IF(W749="Revenue",1,IF(W749="Carrying Value",2,0)),FALSE),"N/A")</f>
        <v>N/A</v>
      </c>
      <c r="Y749" s="161" t="str">
        <f t="shared" si="106"/>
        <v>N/A</v>
      </c>
      <c r="Z749" s="162" t="str">
        <f t="shared" si="107"/>
        <v>N/A</v>
      </c>
      <c r="AP749" s="3" t="s">
        <v>1</v>
      </c>
    </row>
    <row r="750" spans="1:42" x14ac:dyDescent="0.2">
      <c r="A750" s="68">
        <f t="shared" si="99"/>
        <v>693</v>
      </c>
      <c r="B750" s="154">
        <f>'Input 2 - Inventory'!C700</f>
        <v>0</v>
      </c>
      <c r="C750" s="155">
        <f>'Input 2 - Inventory'!E700</f>
        <v>0</v>
      </c>
      <c r="D750" s="155" t="str">
        <f>IF(OR(LEFT(E750,5)= "Asset",LEFT(E750,5)="Other"),"N/A",'Input 1 - Schedule 1'!B702 &amp; " (Ins/Bank)")</f>
        <v xml:space="preserve"> (Ins/Bank)</v>
      </c>
      <c r="E750" s="156">
        <f>'Input 2 - Inventory'!F700</f>
        <v>0</v>
      </c>
      <c r="F750" s="157">
        <f>'Input 1 - Schedule 1'!AH702</f>
        <v>0</v>
      </c>
      <c r="G750" s="157">
        <f>'Input 2 - Inventory'!R700</f>
        <v>0</v>
      </c>
      <c r="H750" s="157">
        <f>'Input 2 - Inventory'!AG700</f>
        <v>0</v>
      </c>
      <c r="I750" s="158">
        <f>'Input 2 - Inventory'!L700</f>
        <v>0</v>
      </c>
      <c r="J750" s="159">
        <f>'Input 2 - Inventory'!AA700</f>
        <v>0</v>
      </c>
      <c r="K750" s="156" t="e">
        <f>VLOOKUP($E750,'Calc 1 - Scaling (Ins,Bank)'!$A:$W,8,FALSE)</f>
        <v>#N/A</v>
      </c>
      <c r="L750" s="160" t="str">
        <f>IFERROR(VLOOKUP($E750,'Calc 1 - Scaling (Ins,Bank)'!$A:$W,9+IF($K750="Revenue",1,IF(K750="Carrying Value",2,0)),FALSE),"N/A")</f>
        <v>N/A</v>
      </c>
      <c r="M750" s="161" t="str">
        <f t="shared" si="100"/>
        <v>N/A</v>
      </c>
      <c r="N750" s="162" t="str">
        <f t="shared" si="101"/>
        <v>N/A</v>
      </c>
      <c r="O750" s="156" t="e">
        <f>VLOOKUP($E750,'Calc 1 - Scaling (Ins,Bank)'!$A:$W,12,FALSE)</f>
        <v>#N/A</v>
      </c>
      <c r="P750" s="160" t="str">
        <f>IFERROR(VLOOKUP($E750,'Calc 1 - Scaling (Ins,Bank)'!$A:$W,13+IF(O750="Revenue",1,IF(O750="Carrying Value",2,0)),FALSE),"N/A")</f>
        <v>N/A</v>
      </c>
      <c r="Q750" s="161" t="str">
        <f t="shared" si="102"/>
        <v>N/A</v>
      </c>
      <c r="R750" s="162" t="str">
        <f t="shared" si="103"/>
        <v>N/A</v>
      </c>
      <c r="S750" s="156" t="e">
        <f>VLOOKUP($E750,'Calc 1 - Scaling (Ins,Bank)'!$A:$W,16,FALSE)</f>
        <v>#N/A</v>
      </c>
      <c r="T750" s="160" t="str">
        <f>IFERROR(VLOOKUP($E750,'Calc 1 - Scaling (Ins,Bank)'!$A:$W,17+IF(S750="Revenue",1,IF(S750="Carrying Value",2,0)),FALSE),"N/A")</f>
        <v>N/A</v>
      </c>
      <c r="U750" s="161" t="str">
        <f t="shared" si="104"/>
        <v>N/A</v>
      </c>
      <c r="V750" s="162" t="str">
        <f t="shared" si="105"/>
        <v>N/A</v>
      </c>
      <c r="W750" s="156" t="e">
        <f>VLOOKUP($E750,'Calc 1 - Scaling (Ins,Bank)'!$A:$W,20,FALSE)</f>
        <v>#N/A</v>
      </c>
      <c r="X750" s="160" t="str">
        <f>IFERROR(VLOOKUP($E750,'Calc 1 - Scaling (Ins,Bank)'!$A:$W,21+IF(W750="Revenue",1,IF(W750="Carrying Value",2,0)),FALSE),"N/A")</f>
        <v>N/A</v>
      </c>
      <c r="Y750" s="161" t="str">
        <f t="shared" si="106"/>
        <v>N/A</v>
      </c>
      <c r="Z750" s="162" t="str">
        <f t="shared" si="107"/>
        <v>N/A</v>
      </c>
      <c r="AP750" s="3" t="s">
        <v>1</v>
      </c>
    </row>
    <row r="751" spans="1:42" x14ac:dyDescent="0.2">
      <c r="A751" s="68">
        <f t="shared" si="99"/>
        <v>694</v>
      </c>
      <c r="B751" s="154">
        <f>'Input 2 - Inventory'!C701</f>
        <v>0</v>
      </c>
      <c r="C751" s="155">
        <f>'Input 2 - Inventory'!E701</f>
        <v>0</v>
      </c>
      <c r="D751" s="155" t="str">
        <f>IF(OR(LEFT(E751,5)= "Asset",LEFT(E751,5)="Other"),"N/A",'Input 1 - Schedule 1'!B703 &amp; " (Ins/Bank)")</f>
        <v xml:space="preserve"> (Ins/Bank)</v>
      </c>
      <c r="E751" s="156">
        <f>'Input 2 - Inventory'!F701</f>
        <v>0</v>
      </c>
      <c r="F751" s="157">
        <f>'Input 1 - Schedule 1'!AH703</f>
        <v>0</v>
      </c>
      <c r="G751" s="157">
        <f>'Input 2 - Inventory'!R701</f>
        <v>0</v>
      </c>
      <c r="H751" s="157">
        <f>'Input 2 - Inventory'!AG701</f>
        <v>0</v>
      </c>
      <c r="I751" s="158">
        <f>'Input 2 - Inventory'!L701</f>
        <v>0</v>
      </c>
      <c r="J751" s="159">
        <f>'Input 2 - Inventory'!AA701</f>
        <v>0</v>
      </c>
      <c r="K751" s="156" t="e">
        <f>VLOOKUP($E751,'Calc 1 - Scaling (Ins,Bank)'!$A:$W,8,FALSE)</f>
        <v>#N/A</v>
      </c>
      <c r="L751" s="160" t="str">
        <f>IFERROR(VLOOKUP($E751,'Calc 1 - Scaling (Ins,Bank)'!$A:$W,9+IF($K751="Revenue",1,IF(K751="Carrying Value",2,0)),FALSE),"N/A")</f>
        <v>N/A</v>
      </c>
      <c r="M751" s="161" t="str">
        <f t="shared" si="100"/>
        <v>N/A</v>
      </c>
      <c r="N751" s="162" t="str">
        <f t="shared" si="101"/>
        <v>N/A</v>
      </c>
      <c r="O751" s="156" t="e">
        <f>VLOOKUP($E751,'Calc 1 - Scaling (Ins,Bank)'!$A:$W,12,FALSE)</f>
        <v>#N/A</v>
      </c>
      <c r="P751" s="160" t="str">
        <f>IFERROR(VLOOKUP($E751,'Calc 1 - Scaling (Ins,Bank)'!$A:$W,13+IF(O751="Revenue",1,IF(O751="Carrying Value",2,0)),FALSE),"N/A")</f>
        <v>N/A</v>
      </c>
      <c r="Q751" s="161" t="str">
        <f t="shared" si="102"/>
        <v>N/A</v>
      </c>
      <c r="R751" s="162" t="str">
        <f t="shared" si="103"/>
        <v>N/A</v>
      </c>
      <c r="S751" s="156" t="e">
        <f>VLOOKUP($E751,'Calc 1 - Scaling (Ins,Bank)'!$A:$W,16,FALSE)</f>
        <v>#N/A</v>
      </c>
      <c r="T751" s="160" t="str">
        <f>IFERROR(VLOOKUP($E751,'Calc 1 - Scaling (Ins,Bank)'!$A:$W,17+IF(S751="Revenue",1,IF(S751="Carrying Value",2,0)),FALSE),"N/A")</f>
        <v>N/A</v>
      </c>
      <c r="U751" s="161" t="str">
        <f t="shared" si="104"/>
        <v>N/A</v>
      </c>
      <c r="V751" s="162" t="str">
        <f t="shared" si="105"/>
        <v>N/A</v>
      </c>
      <c r="W751" s="156" t="e">
        <f>VLOOKUP($E751,'Calc 1 - Scaling (Ins,Bank)'!$A:$W,20,FALSE)</f>
        <v>#N/A</v>
      </c>
      <c r="X751" s="160" t="str">
        <f>IFERROR(VLOOKUP($E751,'Calc 1 - Scaling (Ins,Bank)'!$A:$W,21+IF(W751="Revenue",1,IF(W751="Carrying Value",2,0)),FALSE),"N/A")</f>
        <v>N/A</v>
      </c>
      <c r="Y751" s="161" t="str">
        <f t="shared" si="106"/>
        <v>N/A</v>
      </c>
      <c r="Z751" s="162" t="str">
        <f t="shared" si="107"/>
        <v>N/A</v>
      </c>
      <c r="AP751" s="3" t="s">
        <v>1</v>
      </c>
    </row>
    <row r="752" spans="1:42" x14ac:dyDescent="0.2">
      <c r="A752" s="68">
        <f t="shared" si="99"/>
        <v>695</v>
      </c>
      <c r="B752" s="154">
        <f>'Input 2 - Inventory'!C702</f>
        <v>0</v>
      </c>
      <c r="C752" s="155">
        <f>'Input 2 - Inventory'!E702</f>
        <v>0</v>
      </c>
      <c r="D752" s="155" t="str">
        <f>IF(OR(LEFT(E752,5)= "Asset",LEFT(E752,5)="Other"),"N/A",'Input 1 - Schedule 1'!B704 &amp; " (Ins/Bank)")</f>
        <v xml:space="preserve"> (Ins/Bank)</v>
      </c>
      <c r="E752" s="156">
        <f>'Input 2 - Inventory'!F702</f>
        <v>0</v>
      </c>
      <c r="F752" s="157">
        <f>'Input 1 - Schedule 1'!AH704</f>
        <v>0</v>
      </c>
      <c r="G752" s="157">
        <f>'Input 2 - Inventory'!R702</f>
        <v>0</v>
      </c>
      <c r="H752" s="157">
        <f>'Input 2 - Inventory'!AG702</f>
        <v>0</v>
      </c>
      <c r="I752" s="158">
        <f>'Input 2 - Inventory'!L702</f>
        <v>0</v>
      </c>
      <c r="J752" s="159">
        <f>'Input 2 - Inventory'!AA702</f>
        <v>0</v>
      </c>
      <c r="K752" s="156" t="e">
        <f>VLOOKUP($E752,'Calc 1 - Scaling (Ins,Bank)'!$A:$W,8,FALSE)</f>
        <v>#N/A</v>
      </c>
      <c r="L752" s="160" t="str">
        <f>IFERROR(VLOOKUP($E752,'Calc 1 - Scaling (Ins,Bank)'!$A:$W,9+IF($K752="Revenue",1,IF(K752="Carrying Value",2,0)),FALSE),"N/A")</f>
        <v>N/A</v>
      </c>
      <c r="M752" s="161" t="str">
        <f t="shared" si="100"/>
        <v>N/A</v>
      </c>
      <c r="N752" s="162" t="str">
        <f t="shared" si="101"/>
        <v>N/A</v>
      </c>
      <c r="O752" s="156" t="e">
        <f>VLOOKUP($E752,'Calc 1 - Scaling (Ins,Bank)'!$A:$W,12,FALSE)</f>
        <v>#N/A</v>
      </c>
      <c r="P752" s="160" t="str">
        <f>IFERROR(VLOOKUP($E752,'Calc 1 - Scaling (Ins,Bank)'!$A:$W,13+IF(O752="Revenue",1,IF(O752="Carrying Value",2,0)),FALSE),"N/A")</f>
        <v>N/A</v>
      </c>
      <c r="Q752" s="161" t="str">
        <f t="shared" si="102"/>
        <v>N/A</v>
      </c>
      <c r="R752" s="162" t="str">
        <f t="shared" si="103"/>
        <v>N/A</v>
      </c>
      <c r="S752" s="156" t="e">
        <f>VLOOKUP($E752,'Calc 1 - Scaling (Ins,Bank)'!$A:$W,16,FALSE)</f>
        <v>#N/A</v>
      </c>
      <c r="T752" s="160" t="str">
        <f>IFERROR(VLOOKUP($E752,'Calc 1 - Scaling (Ins,Bank)'!$A:$W,17+IF(S752="Revenue",1,IF(S752="Carrying Value",2,0)),FALSE),"N/A")</f>
        <v>N/A</v>
      </c>
      <c r="U752" s="161" t="str">
        <f t="shared" si="104"/>
        <v>N/A</v>
      </c>
      <c r="V752" s="162" t="str">
        <f t="shared" si="105"/>
        <v>N/A</v>
      </c>
      <c r="W752" s="156" t="e">
        <f>VLOOKUP($E752,'Calc 1 - Scaling (Ins,Bank)'!$A:$W,20,FALSE)</f>
        <v>#N/A</v>
      </c>
      <c r="X752" s="160" t="str">
        <f>IFERROR(VLOOKUP($E752,'Calc 1 - Scaling (Ins,Bank)'!$A:$W,21+IF(W752="Revenue",1,IF(W752="Carrying Value",2,0)),FALSE),"N/A")</f>
        <v>N/A</v>
      </c>
      <c r="Y752" s="161" t="str">
        <f t="shared" si="106"/>
        <v>N/A</v>
      </c>
      <c r="Z752" s="162" t="str">
        <f t="shared" si="107"/>
        <v>N/A</v>
      </c>
      <c r="AP752" s="3" t="s">
        <v>1</v>
      </c>
    </row>
    <row r="753" spans="1:42" x14ac:dyDescent="0.2">
      <c r="A753" s="68">
        <f t="shared" si="99"/>
        <v>696</v>
      </c>
      <c r="B753" s="154">
        <f>'Input 2 - Inventory'!C703</f>
        <v>0</v>
      </c>
      <c r="C753" s="155">
        <f>'Input 2 - Inventory'!E703</f>
        <v>0</v>
      </c>
      <c r="D753" s="155" t="str">
        <f>IF(OR(LEFT(E753,5)= "Asset",LEFT(E753,5)="Other"),"N/A",'Input 1 - Schedule 1'!B705 &amp; " (Ins/Bank)")</f>
        <v xml:space="preserve"> (Ins/Bank)</v>
      </c>
      <c r="E753" s="156">
        <f>'Input 2 - Inventory'!F703</f>
        <v>0</v>
      </c>
      <c r="F753" s="157">
        <f>'Input 1 - Schedule 1'!AH705</f>
        <v>0</v>
      </c>
      <c r="G753" s="157">
        <f>'Input 2 - Inventory'!R703</f>
        <v>0</v>
      </c>
      <c r="H753" s="157">
        <f>'Input 2 - Inventory'!AG703</f>
        <v>0</v>
      </c>
      <c r="I753" s="158">
        <f>'Input 2 - Inventory'!L703</f>
        <v>0</v>
      </c>
      <c r="J753" s="159">
        <f>'Input 2 - Inventory'!AA703</f>
        <v>0</v>
      </c>
      <c r="K753" s="156" t="e">
        <f>VLOOKUP($E753,'Calc 1 - Scaling (Ins,Bank)'!$A:$W,8,FALSE)</f>
        <v>#N/A</v>
      </c>
      <c r="L753" s="160" t="str">
        <f>IFERROR(VLOOKUP($E753,'Calc 1 - Scaling (Ins,Bank)'!$A:$W,9+IF($K753="Revenue",1,IF(K753="Carrying Value",2,0)),FALSE),"N/A")</f>
        <v>N/A</v>
      </c>
      <c r="M753" s="161" t="str">
        <f t="shared" si="100"/>
        <v>N/A</v>
      </c>
      <c r="N753" s="162" t="str">
        <f t="shared" si="101"/>
        <v>N/A</v>
      </c>
      <c r="O753" s="156" t="e">
        <f>VLOOKUP($E753,'Calc 1 - Scaling (Ins,Bank)'!$A:$W,12,FALSE)</f>
        <v>#N/A</v>
      </c>
      <c r="P753" s="160" t="str">
        <f>IFERROR(VLOOKUP($E753,'Calc 1 - Scaling (Ins,Bank)'!$A:$W,13+IF(O753="Revenue",1,IF(O753="Carrying Value",2,0)),FALSE),"N/A")</f>
        <v>N/A</v>
      </c>
      <c r="Q753" s="161" t="str">
        <f t="shared" si="102"/>
        <v>N/A</v>
      </c>
      <c r="R753" s="162" t="str">
        <f t="shared" si="103"/>
        <v>N/A</v>
      </c>
      <c r="S753" s="156" t="e">
        <f>VLOOKUP($E753,'Calc 1 - Scaling (Ins,Bank)'!$A:$W,16,FALSE)</f>
        <v>#N/A</v>
      </c>
      <c r="T753" s="160" t="str">
        <f>IFERROR(VLOOKUP($E753,'Calc 1 - Scaling (Ins,Bank)'!$A:$W,17+IF(S753="Revenue",1,IF(S753="Carrying Value",2,0)),FALSE),"N/A")</f>
        <v>N/A</v>
      </c>
      <c r="U753" s="161" t="str">
        <f t="shared" si="104"/>
        <v>N/A</v>
      </c>
      <c r="V753" s="162" t="str">
        <f t="shared" si="105"/>
        <v>N/A</v>
      </c>
      <c r="W753" s="156" t="e">
        <f>VLOOKUP($E753,'Calc 1 - Scaling (Ins,Bank)'!$A:$W,20,FALSE)</f>
        <v>#N/A</v>
      </c>
      <c r="X753" s="160" t="str">
        <f>IFERROR(VLOOKUP($E753,'Calc 1 - Scaling (Ins,Bank)'!$A:$W,21+IF(W753="Revenue",1,IF(W753="Carrying Value",2,0)),FALSE),"N/A")</f>
        <v>N/A</v>
      </c>
      <c r="Y753" s="161" t="str">
        <f t="shared" si="106"/>
        <v>N/A</v>
      </c>
      <c r="Z753" s="162" t="str">
        <f t="shared" si="107"/>
        <v>N/A</v>
      </c>
      <c r="AP753" s="3" t="s">
        <v>1</v>
      </c>
    </row>
    <row r="754" spans="1:42" x14ac:dyDescent="0.2">
      <c r="A754" s="68">
        <f t="shared" si="99"/>
        <v>697</v>
      </c>
      <c r="B754" s="154">
        <f>'Input 2 - Inventory'!C704</f>
        <v>0</v>
      </c>
      <c r="C754" s="155">
        <f>'Input 2 - Inventory'!E704</f>
        <v>0</v>
      </c>
      <c r="D754" s="155" t="str">
        <f>IF(OR(LEFT(E754,5)= "Asset",LEFT(E754,5)="Other"),"N/A",'Input 1 - Schedule 1'!B706 &amp; " (Ins/Bank)")</f>
        <v xml:space="preserve"> (Ins/Bank)</v>
      </c>
      <c r="E754" s="156">
        <f>'Input 2 - Inventory'!F704</f>
        <v>0</v>
      </c>
      <c r="F754" s="157">
        <f>'Input 1 - Schedule 1'!AH706</f>
        <v>0</v>
      </c>
      <c r="G754" s="157">
        <f>'Input 2 - Inventory'!R704</f>
        <v>0</v>
      </c>
      <c r="H754" s="157">
        <f>'Input 2 - Inventory'!AG704</f>
        <v>0</v>
      </c>
      <c r="I754" s="158">
        <f>'Input 2 - Inventory'!L704</f>
        <v>0</v>
      </c>
      <c r="J754" s="159">
        <f>'Input 2 - Inventory'!AA704</f>
        <v>0</v>
      </c>
      <c r="K754" s="156" t="e">
        <f>VLOOKUP($E754,'Calc 1 - Scaling (Ins,Bank)'!$A:$W,8,FALSE)</f>
        <v>#N/A</v>
      </c>
      <c r="L754" s="160" t="str">
        <f>IFERROR(VLOOKUP($E754,'Calc 1 - Scaling (Ins,Bank)'!$A:$W,9+IF($K754="Revenue",1,IF(K754="Carrying Value",2,0)),FALSE),"N/A")</f>
        <v>N/A</v>
      </c>
      <c r="M754" s="161" t="str">
        <f t="shared" si="100"/>
        <v>N/A</v>
      </c>
      <c r="N754" s="162" t="str">
        <f t="shared" si="101"/>
        <v>N/A</v>
      </c>
      <c r="O754" s="156" t="e">
        <f>VLOOKUP($E754,'Calc 1 - Scaling (Ins,Bank)'!$A:$W,12,FALSE)</f>
        <v>#N/A</v>
      </c>
      <c r="P754" s="160" t="str">
        <f>IFERROR(VLOOKUP($E754,'Calc 1 - Scaling (Ins,Bank)'!$A:$W,13+IF(O754="Revenue",1,IF(O754="Carrying Value",2,0)),FALSE),"N/A")</f>
        <v>N/A</v>
      </c>
      <c r="Q754" s="161" t="str">
        <f t="shared" si="102"/>
        <v>N/A</v>
      </c>
      <c r="R754" s="162" t="str">
        <f t="shared" si="103"/>
        <v>N/A</v>
      </c>
      <c r="S754" s="156" t="e">
        <f>VLOOKUP($E754,'Calc 1 - Scaling (Ins,Bank)'!$A:$W,16,FALSE)</f>
        <v>#N/A</v>
      </c>
      <c r="T754" s="160" t="str">
        <f>IFERROR(VLOOKUP($E754,'Calc 1 - Scaling (Ins,Bank)'!$A:$W,17+IF(S754="Revenue",1,IF(S754="Carrying Value",2,0)),FALSE),"N/A")</f>
        <v>N/A</v>
      </c>
      <c r="U754" s="161" t="str">
        <f t="shared" si="104"/>
        <v>N/A</v>
      </c>
      <c r="V754" s="162" t="str">
        <f t="shared" si="105"/>
        <v>N/A</v>
      </c>
      <c r="W754" s="156" t="e">
        <f>VLOOKUP($E754,'Calc 1 - Scaling (Ins,Bank)'!$A:$W,20,FALSE)</f>
        <v>#N/A</v>
      </c>
      <c r="X754" s="160" t="str">
        <f>IFERROR(VLOOKUP($E754,'Calc 1 - Scaling (Ins,Bank)'!$A:$W,21+IF(W754="Revenue",1,IF(W754="Carrying Value",2,0)),FALSE),"N/A")</f>
        <v>N/A</v>
      </c>
      <c r="Y754" s="161" t="str">
        <f t="shared" si="106"/>
        <v>N/A</v>
      </c>
      <c r="Z754" s="162" t="str">
        <f t="shared" si="107"/>
        <v>N/A</v>
      </c>
      <c r="AP754" s="3" t="s">
        <v>1</v>
      </c>
    </row>
    <row r="755" spans="1:42" x14ac:dyDescent="0.2">
      <c r="A755" s="68">
        <f t="shared" si="99"/>
        <v>698</v>
      </c>
      <c r="B755" s="154">
        <f>'Input 2 - Inventory'!C705</f>
        <v>0</v>
      </c>
      <c r="C755" s="155">
        <f>'Input 2 - Inventory'!E705</f>
        <v>0</v>
      </c>
      <c r="D755" s="155" t="str">
        <f>IF(OR(LEFT(E755,5)= "Asset",LEFT(E755,5)="Other"),"N/A",'Input 1 - Schedule 1'!B707 &amp; " (Ins/Bank)")</f>
        <v xml:space="preserve"> (Ins/Bank)</v>
      </c>
      <c r="E755" s="156">
        <f>'Input 2 - Inventory'!F705</f>
        <v>0</v>
      </c>
      <c r="F755" s="157">
        <f>'Input 1 - Schedule 1'!AH707</f>
        <v>0</v>
      </c>
      <c r="G755" s="157">
        <f>'Input 2 - Inventory'!R705</f>
        <v>0</v>
      </c>
      <c r="H755" s="157">
        <f>'Input 2 - Inventory'!AG705</f>
        <v>0</v>
      </c>
      <c r="I755" s="158">
        <f>'Input 2 - Inventory'!L705</f>
        <v>0</v>
      </c>
      <c r="J755" s="159">
        <f>'Input 2 - Inventory'!AA705</f>
        <v>0</v>
      </c>
      <c r="K755" s="156" t="e">
        <f>VLOOKUP($E755,'Calc 1 - Scaling (Ins,Bank)'!$A:$W,8,FALSE)</f>
        <v>#N/A</v>
      </c>
      <c r="L755" s="160" t="str">
        <f>IFERROR(VLOOKUP($E755,'Calc 1 - Scaling (Ins,Bank)'!$A:$W,9+IF($K755="Revenue",1,IF(K755="Carrying Value",2,0)),FALSE),"N/A")</f>
        <v>N/A</v>
      </c>
      <c r="M755" s="161" t="str">
        <f t="shared" si="100"/>
        <v>N/A</v>
      </c>
      <c r="N755" s="162" t="str">
        <f t="shared" si="101"/>
        <v>N/A</v>
      </c>
      <c r="O755" s="156" t="e">
        <f>VLOOKUP($E755,'Calc 1 - Scaling (Ins,Bank)'!$A:$W,12,FALSE)</f>
        <v>#N/A</v>
      </c>
      <c r="P755" s="160" t="str">
        <f>IFERROR(VLOOKUP($E755,'Calc 1 - Scaling (Ins,Bank)'!$A:$W,13+IF(O755="Revenue",1,IF(O755="Carrying Value",2,0)),FALSE),"N/A")</f>
        <v>N/A</v>
      </c>
      <c r="Q755" s="161" t="str">
        <f t="shared" si="102"/>
        <v>N/A</v>
      </c>
      <c r="R755" s="162" t="str">
        <f t="shared" si="103"/>
        <v>N/A</v>
      </c>
      <c r="S755" s="156" t="e">
        <f>VLOOKUP($E755,'Calc 1 - Scaling (Ins,Bank)'!$A:$W,16,FALSE)</f>
        <v>#N/A</v>
      </c>
      <c r="T755" s="160" t="str">
        <f>IFERROR(VLOOKUP($E755,'Calc 1 - Scaling (Ins,Bank)'!$A:$W,17+IF(S755="Revenue",1,IF(S755="Carrying Value",2,0)),FALSE),"N/A")</f>
        <v>N/A</v>
      </c>
      <c r="U755" s="161" t="str">
        <f t="shared" si="104"/>
        <v>N/A</v>
      </c>
      <c r="V755" s="162" t="str">
        <f t="shared" si="105"/>
        <v>N/A</v>
      </c>
      <c r="W755" s="156" t="e">
        <f>VLOOKUP($E755,'Calc 1 - Scaling (Ins,Bank)'!$A:$W,20,FALSE)</f>
        <v>#N/A</v>
      </c>
      <c r="X755" s="160" t="str">
        <f>IFERROR(VLOOKUP($E755,'Calc 1 - Scaling (Ins,Bank)'!$A:$W,21+IF(W755="Revenue",1,IF(W755="Carrying Value",2,0)),FALSE),"N/A")</f>
        <v>N/A</v>
      </c>
      <c r="Y755" s="161" t="str">
        <f t="shared" si="106"/>
        <v>N/A</v>
      </c>
      <c r="Z755" s="162" t="str">
        <f t="shared" si="107"/>
        <v>N/A</v>
      </c>
      <c r="AP755" s="3" t="s">
        <v>1</v>
      </c>
    </row>
    <row r="756" spans="1:42" x14ac:dyDescent="0.2">
      <c r="A756" s="68">
        <f t="shared" si="99"/>
        <v>699</v>
      </c>
      <c r="B756" s="154">
        <f>'Input 2 - Inventory'!C706</f>
        <v>0</v>
      </c>
      <c r="C756" s="155">
        <f>'Input 2 - Inventory'!E706</f>
        <v>0</v>
      </c>
      <c r="D756" s="155" t="str">
        <f>IF(OR(LEFT(E756,5)= "Asset",LEFT(E756,5)="Other"),"N/A",'Input 1 - Schedule 1'!B708 &amp; " (Ins/Bank)")</f>
        <v xml:space="preserve"> (Ins/Bank)</v>
      </c>
      <c r="E756" s="156">
        <f>'Input 2 - Inventory'!F706</f>
        <v>0</v>
      </c>
      <c r="F756" s="157">
        <f>'Input 1 - Schedule 1'!AH708</f>
        <v>0</v>
      </c>
      <c r="G756" s="157">
        <f>'Input 2 - Inventory'!R706</f>
        <v>0</v>
      </c>
      <c r="H756" s="157">
        <f>'Input 2 - Inventory'!AG706</f>
        <v>0</v>
      </c>
      <c r="I756" s="158">
        <f>'Input 2 - Inventory'!L706</f>
        <v>0</v>
      </c>
      <c r="J756" s="159">
        <f>'Input 2 - Inventory'!AA706</f>
        <v>0</v>
      </c>
      <c r="K756" s="156" t="e">
        <f>VLOOKUP($E756,'Calc 1 - Scaling (Ins,Bank)'!$A:$W,8,FALSE)</f>
        <v>#N/A</v>
      </c>
      <c r="L756" s="160" t="str">
        <f>IFERROR(VLOOKUP($E756,'Calc 1 - Scaling (Ins,Bank)'!$A:$W,9+IF($K756="Revenue",1,IF(K756="Carrying Value",2,0)),FALSE),"N/A")</f>
        <v>N/A</v>
      </c>
      <c r="M756" s="161" t="str">
        <f t="shared" si="100"/>
        <v>N/A</v>
      </c>
      <c r="N756" s="162" t="str">
        <f t="shared" si="101"/>
        <v>N/A</v>
      </c>
      <c r="O756" s="156" t="e">
        <f>VLOOKUP($E756,'Calc 1 - Scaling (Ins,Bank)'!$A:$W,12,FALSE)</f>
        <v>#N/A</v>
      </c>
      <c r="P756" s="160" t="str">
        <f>IFERROR(VLOOKUP($E756,'Calc 1 - Scaling (Ins,Bank)'!$A:$W,13+IF(O756="Revenue",1,IF(O756="Carrying Value",2,0)),FALSE),"N/A")</f>
        <v>N/A</v>
      </c>
      <c r="Q756" s="161" t="str">
        <f t="shared" si="102"/>
        <v>N/A</v>
      </c>
      <c r="R756" s="162" t="str">
        <f t="shared" si="103"/>
        <v>N/A</v>
      </c>
      <c r="S756" s="156" t="e">
        <f>VLOOKUP($E756,'Calc 1 - Scaling (Ins,Bank)'!$A:$W,16,FALSE)</f>
        <v>#N/A</v>
      </c>
      <c r="T756" s="160" t="str">
        <f>IFERROR(VLOOKUP($E756,'Calc 1 - Scaling (Ins,Bank)'!$A:$W,17+IF(S756="Revenue",1,IF(S756="Carrying Value",2,0)),FALSE),"N/A")</f>
        <v>N/A</v>
      </c>
      <c r="U756" s="161" t="str">
        <f t="shared" si="104"/>
        <v>N/A</v>
      </c>
      <c r="V756" s="162" t="str">
        <f t="shared" si="105"/>
        <v>N/A</v>
      </c>
      <c r="W756" s="156" t="e">
        <f>VLOOKUP($E756,'Calc 1 - Scaling (Ins,Bank)'!$A:$W,20,FALSE)</f>
        <v>#N/A</v>
      </c>
      <c r="X756" s="160" t="str">
        <f>IFERROR(VLOOKUP($E756,'Calc 1 - Scaling (Ins,Bank)'!$A:$W,21+IF(W756="Revenue",1,IF(W756="Carrying Value",2,0)),FALSE),"N/A")</f>
        <v>N/A</v>
      </c>
      <c r="Y756" s="161" t="str">
        <f t="shared" si="106"/>
        <v>N/A</v>
      </c>
      <c r="Z756" s="162" t="str">
        <f t="shared" si="107"/>
        <v>N/A</v>
      </c>
      <c r="AP756" s="3" t="s">
        <v>1</v>
      </c>
    </row>
    <row r="757" spans="1:42" x14ac:dyDescent="0.2">
      <c r="A757" s="68">
        <f t="shared" si="99"/>
        <v>700</v>
      </c>
      <c r="B757" s="154">
        <f>'Input 2 - Inventory'!C707</f>
        <v>0</v>
      </c>
      <c r="C757" s="155">
        <f>'Input 2 - Inventory'!E707</f>
        <v>0</v>
      </c>
      <c r="D757" s="155" t="str">
        <f>IF(OR(LEFT(E757,5)= "Asset",LEFT(E757,5)="Other"),"N/A",'Input 1 - Schedule 1'!B709 &amp; " (Ins/Bank)")</f>
        <v xml:space="preserve"> (Ins/Bank)</v>
      </c>
      <c r="E757" s="156">
        <f>'Input 2 - Inventory'!F707</f>
        <v>0</v>
      </c>
      <c r="F757" s="157">
        <f>'Input 1 - Schedule 1'!AH709</f>
        <v>0</v>
      </c>
      <c r="G757" s="157">
        <f>'Input 2 - Inventory'!R707</f>
        <v>0</v>
      </c>
      <c r="H757" s="157">
        <f>'Input 2 - Inventory'!AG707</f>
        <v>0</v>
      </c>
      <c r="I757" s="158">
        <f>'Input 2 - Inventory'!L707</f>
        <v>0</v>
      </c>
      <c r="J757" s="159">
        <f>'Input 2 - Inventory'!AA707</f>
        <v>0</v>
      </c>
      <c r="K757" s="156" t="e">
        <f>VLOOKUP($E757,'Calc 1 - Scaling (Ins,Bank)'!$A:$W,8,FALSE)</f>
        <v>#N/A</v>
      </c>
      <c r="L757" s="160" t="str">
        <f>IFERROR(VLOOKUP($E757,'Calc 1 - Scaling (Ins,Bank)'!$A:$W,9+IF($K757="Revenue",1,IF(K757="Carrying Value",2,0)),FALSE),"N/A")</f>
        <v>N/A</v>
      </c>
      <c r="M757" s="161" t="str">
        <f t="shared" si="100"/>
        <v>N/A</v>
      </c>
      <c r="N757" s="162" t="str">
        <f t="shared" si="101"/>
        <v>N/A</v>
      </c>
      <c r="O757" s="156" t="e">
        <f>VLOOKUP($E757,'Calc 1 - Scaling (Ins,Bank)'!$A:$W,12,FALSE)</f>
        <v>#N/A</v>
      </c>
      <c r="P757" s="160" t="str">
        <f>IFERROR(VLOOKUP($E757,'Calc 1 - Scaling (Ins,Bank)'!$A:$W,13+IF(O757="Revenue",1,IF(O757="Carrying Value",2,0)),FALSE),"N/A")</f>
        <v>N/A</v>
      </c>
      <c r="Q757" s="161" t="str">
        <f t="shared" si="102"/>
        <v>N/A</v>
      </c>
      <c r="R757" s="162" t="str">
        <f t="shared" si="103"/>
        <v>N/A</v>
      </c>
      <c r="S757" s="156" t="e">
        <f>VLOOKUP($E757,'Calc 1 - Scaling (Ins,Bank)'!$A:$W,16,FALSE)</f>
        <v>#N/A</v>
      </c>
      <c r="T757" s="160" t="str">
        <f>IFERROR(VLOOKUP($E757,'Calc 1 - Scaling (Ins,Bank)'!$A:$W,17+IF(S757="Revenue",1,IF(S757="Carrying Value",2,0)),FALSE),"N/A")</f>
        <v>N/A</v>
      </c>
      <c r="U757" s="161" t="str">
        <f t="shared" si="104"/>
        <v>N/A</v>
      </c>
      <c r="V757" s="162" t="str">
        <f t="shared" si="105"/>
        <v>N/A</v>
      </c>
      <c r="W757" s="156" t="e">
        <f>VLOOKUP($E757,'Calc 1 - Scaling (Ins,Bank)'!$A:$W,20,FALSE)</f>
        <v>#N/A</v>
      </c>
      <c r="X757" s="160" t="str">
        <f>IFERROR(VLOOKUP($E757,'Calc 1 - Scaling (Ins,Bank)'!$A:$W,21+IF(W757="Revenue",1,IF(W757="Carrying Value",2,0)),FALSE),"N/A")</f>
        <v>N/A</v>
      </c>
      <c r="Y757" s="161" t="str">
        <f t="shared" si="106"/>
        <v>N/A</v>
      </c>
      <c r="Z757" s="162" t="str">
        <f t="shared" si="107"/>
        <v>N/A</v>
      </c>
      <c r="AP757" s="3" t="s">
        <v>1</v>
      </c>
    </row>
    <row r="758" spans="1:42" x14ac:dyDescent="0.2">
      <c r="A758" s="68">
        <f t="shared" si="99"/>
        <v>701</v>
      </c>
      <c r="B758" s="154">
        <f>'Input 2 - Inventory'!C708</f>
        <v>0</v>
      </c>
      <c r="C758" s="155">
        <f>'Input 2 - Inventory'!E708</f>
        <v>0</v>
      </c>
      <c r="D758" s="155" t="str">
        <f>IF(OR(LEFT(E758,5)= "Asset",LEFT(E758,5)="Other"),"N/A",'Input 1 - Schedule 1'!B710 &amp; " (Ins/Bank)")</f>
        <v xml:space="preserve"> (Ins/Bank)</v>
      </c>
      <c r="E758" s="156">
        <f>'Input 2 - Inventory'!F708</f>
        <v>0</v>
      </c>
      <c r="F758" s="157">
        <f>'Input 1 - Schedule 1'!AH710</f>
        <v>0</v>
      </c>
      <c r="G758" s="157">
        <f>'Input 2 - Inventory'!R708</f>
        <v>0</v>
      </c>
      <c r="H758" s="157">
        <f>'Input 2 - Inventory'!AG708</f>
        <v>0</v>
      </c>
      <c r="I758" s="158">
        <f>'Input 2 - Inventory'!L708</f>
        <v>0</v>
      </c>
      <c r="J758" s="159">
        <f>'Input 2 - Inventory'!AA708</f>
        <v>0</v>
      </c>
      <c r="K758" s="156" t="e">
        <f>VLOOKUP($E758,'Calc 1 - Scaling (Ins,Bank)'!$A:$W,8,FALSE)</f>
        <v>#N/A</v>
      </c>
      <c r="L758" s="160" t="str">
        <f>IFERROR(VLOOKUP($E758,'Calc 1 - Scaling (Ins,Bank)'!$A:$W,9+IF($K758="Revenue",1,IF(K758="Carrying Value",2,0)),FALSE),"N/A")</f>
        <v>N/A</v>
      </c>
      <c r="M758" s="161" t="str">
        <f t="shared" si="100"/>
        <v>N/A</v>
      </c>
      <c r="N758" s="162" t="str">
        <f t="shared" si="101"/>
        <v>N/A</v>
      </c>
      <c r="O758" s="156" t="e">
        <f>VLOOKUP($E758,'Calc 1 - Scaling (Ins,Bank)'!$A:$W,12,FALSE)</f>
        <v>#N/A</v>
      </c>
      <c r="P758" s="160" t="str">
        <f>IFERROR(VLOOKUP($E758,'Calc 1 - Scaling (Ins,Bank)'!$A:$W,13+IF(O758="Revenue",1,IF(O758="Carrying Value",2,0)),FALSE),"N/A")</f>
        <v>N/A</v>
      </c>
      <c r="Q758" s="161" t="str">
        <f t="shared" si="102"/>
        <v>N/A</v>
      </c>
      <c r="R758" s="162" t="str">
        <f t="shared" si="103"/>
        <v>N/A</v>
      </c>
      <c r="S758" s="156" t="e">
        <f>VLOOKUP($E758,'Calc 1 - Scaling (Ins,Bank)'!$A:$W,16,FALSE)</f>
        <v>#N/A</v>
      </c>
      <c r="T758" s="160" t="str">
        <f>IFERROR(VLOOKUP($E758,'Calc 1 - Scaling (Ins,Bank)'!$A:$W,17+IF(S758="Revenue",1,IF(S758="Carrying Value",2,0)),FALSE),"N/A")</f>
        <v>N/A</v>
      </c>
      <c r="U758" s="161" t="str">
        <f t="shared" si="104"/>
        <v>N/A</v>
      </c>
      <c r="V758" s="162" t="str">
        <f t="shared" si="105"/>
        <v>N/A</v>
      </c>
      <c r="W758" s="156" t="e">
        <f>VLOOKUP($E758,'Calc 1 - Scaling (Ins,Bank)'!$A:$W,20,FALSE)</f>
        <v>#N/A</v>
      </c>
      <c r="X758" s="160" t="str">
        <f>IFERROR(VLOOKUP($E758,'Calc 1 - Scaling (Ins,Bank)'!$A:$W,21+IF(W758="Revenue",1,IF(W758="Carrying Value",2,0)),FALSE),"N/A")</f>
        <v>N/A</v>
      </c>
      <c r="Y758" s="161" t="str">
        <f t="shared" si="106"/>
        <v>N/A</v>
      </c>
      <c r="Z758" s="162" t="str">
        <f t="shared" si="107"/>
        <v>N/A</v>
      </c>
      <c r="AP758" s="3" t="s">
        <v>1</v>
      </c>
    </row>
    <row r="759" spans="1:42" x14ac:dyDescent="0.2">
      <c r="A759" s="68">
        <f t="shared" si="99"/>
        <v>702</v>
      </c>
      <c r="B759" s="154">
        <f>'Input 2 - Inventory'!C709</f>
        <v>0</v>
      </c>
      <c r="C759" s="155">
        <f>'Input 2 - Inventory'!E709</f>
        <v>0</v>
      </c>
      <c r="D759" s="155" t="str">
        <f>IF(OR(LEFT(E759,5)= "Asset",LEFT(E759,5)="Other"),"N/A",'Input 1 - Schedule 1'!B711 &amp; " (Ins/Bank)")</f>
        <v xml:space="preserve"> (Ins/Bank)</v>
      </c>
      <c r="E759" s="156">
        <f>'Input 2 - Inventory'!F709</f>
        <v>0</v>
      </c>
      <c r="F759" s="157">
        <f>'Input 1 - Schedule 1'!AH711</f>
        <v>0</v>
      </c>
      <c r="G759" s="157">
        <f>'Input 2 - Inventory'!R709</f>
        <v>0</v>
      </c>
      <c r="H759" s="157">
        <f>'Input 2 - Inventory'!AG709</f>
        <v>0</v>
      </c>
      <c r="I759" s="158">
        <f>'Input 2 - Inventory'!L709</f>
        <v>0</v>
      </c>
      <c r="J759" s="159">
        <f>'Input 2 - Inventory'!AA709</f>
        <v>0</v>
      </c>
      <c r="K759" s="156" t="e">
        <f>VLOOKUP($E759,'Calc 1 - Scaling (Ins,Bank)'!$A:$W,8,FALSE)</f>
        <v>#N/A</v>
      </c>
      <c r="L759" s="160" t="str">
        <f>IFERROR(VLOOKUP($E759,'Calc 1 - Scaling (Ins,Bank)'!$A:$W,9+IF($K759="Revenue",1,IF(K759="Carrying Value",2,0)),FALSE),"N/A")</f>
        <v>N/A</v>
      </c>
      <c r="M759" s="161" t="str">
        <f t="shared" si="100"/>
        <v>N/A</v>
      </c>
      <c r="N759" s="162" t="str">
        <f t="shared" si="101"/>
        <v>N/A</v>
      </c>
      <c r="O759" s="156" t="e">
        <f>VLOOKUP($E759,'Calc 1 - Scaling (Ins,Bank)'!$A:$W,12,FALSE)</f>
        <v>#N/A</v>
      </c>
      <c r="P759" s="160" t="str">
        <f>IFERROR(VLOOKUP($E759,'Calc 1 - Scaling (Ins,Bank)'!$A:$W,13+IF(O759="Revenue",1,IF(O759="Carrying Value",2,0)),FALSE),"N/A")</f>
        <v>N/A</v>
      </c>
      <c r="Q759" s="161" t="str">
        <f t="shared" si="102"/>
        <v>N/A</v>
      </c>
      <c r="R759" s="162" t="str">
        <f t="shared" si="103"/>
        <v>N/A</v>
      </c>
      <c r="S759" s="156" t="e">
        <f>VLOOKUP($E759,'Calc 1 - Scaling (Ins,Bank)'!$A:$W,16,FALSE)</f>
        <v>#N/A</v>
      </c>
      <c r="T759" s="160" t="str">
        <f>IFERROR(VLOOKUP($E759,'Calc 1 - Scaling (Ins,Bank)'!$A:$W,17+IF(S759="Revenue",1,IF(S759="Carrying Value",2,0)),FALSE),"N/A")</f>
        <v>N/A</v>
      </c>
      <c r="U759" s="161" t="str">
        <f t="shared" si="104"/>
        <v>N/A</v>
      </c>
      <c r="V759" s="162" t="str">
        <f t="shared" si="105"/>
        <v>N/A</v>
      </c>
      <c r="W759" s="156" t="e">
        <f>VLOOKUP($E759,'Calc 1 - Scaling (Ins,Bank)'!$A:$W,20,FALSE)</f>
        <v>#N/A</v>
      </c>
      <c r="X759" s="160" t="str">
        <f>IFERROR(VLOOKUP($E759,'Calc 1 - Scaling (Ins,Bank)'!$A:$W,21+IF(W759="Revenue",1,IF(W759="Carrying Value",2,0)),FALSE),"N/A")</f>
        <v>N/A</v>
      </c>
      <c r="Y759" s="161" t="str">
        <f t="shared" si="106"/>
        <v>N/A</v>
      </c>
      <c r="Z759" s="162" t="str">
        <f t="shared" si="107"/>
        <v>N/A</v>
      </c>
      <c r="AP759" s="3" t="s">
        <v>1</v>
      </c>
    </row>
    <row r="760" spans="1:42" x14ac:dyDescent="0.2">
      <c r="A760" s="68">
        <f t="shared" si="99"/>
        <v>703</v>
      </c>
      <c r="B760" s="154">
        <f>'Input 2 - Inventory'!C710</f>
        <v>0</v>
      </c>
      <c r="C760" s="155">
        <f>'Input 2 - Inventory'!E710</f>
        <v>0</v>
      </c>
      <c r="D760" s="155" t="str">
        <f>IF(OR(LEFT(E760,5)= "Asset",LEFT(E760,5)="Other"),"N/A",'Input 1 - Schedule 1'!B712 &amp; " (Ins/Bank)")</f>
        <v xml:space="preserve"> (Ins/Bank)</v>
      </c>
      <c r="E760" s="156">
        <f>'Input 2 - Inventory'!F710</f>
        <v>0</v>
      </c>
      <c r="F760" s="157">
        <f>'Input 1 - Schedule 1'!AH712</f>
        <v>0</v>
      </c>
      <c r="G760" s="157">
        <f>'Input 2 - Inventory'!R710</f>
        <v>0</v>
      </c>
      <c r="H760" s="157">
        <f>'Input 2 - Inventory'!AG710</f>
        <v>0</v>
      </c>
      <c r="I760" s="158">
        <f>'Input 2 - Inventory'!L710</f>
        <v>0</v>
      </c>
      <c r="J760" s="159">
        <f>'Input 2 - Inventory'!AA710</f>
        <v>0</v>
      </c>
      <c r="K760" s="156" t="e">
        <f>VLOOKUP($E760,'Calc 1 - Scaling (Ins,Bank)'!$A:$W,8,FALSE)</f>
        <v>#N/A</v>
      </c>
      <c r="L760" s="160" t="str">
        <f>IFERROR(VLOOKUP($E760,'Calc 1 - Scaling (Ins,Bank)'!$A:$W,9+IF($K760="Revenue",1,IF(K760="Carrying Value",2,0)),FALSE),"N/A")</f>
        <v>N/A</v>
      </c>
      <c r="M760" s="161" t="str">
        <f t="shared" si="100"/>
        <v>N/A</v>
      </c>
      <c r="N760" s="162" t="str">
        <f t="shared" si="101"/>
        <v>N/A</v>
      </c>
      <c r="O760" s="156" t="e">
        <f>VLOOKUP($E760,'Calc 1 - Scaling (Ins,Bank)'!$A:$W,12,FALSE)</f>
        <v>#N/A</v>
      </c>
      <c r="P760" s="160" t="str">
        <f>IFERROR(VLOOKUP($E760,'Calc 1 - Scaling (Ins,Bank)'!$A:$W,13+IF(O760="Revenue",1,IF(O760="Carrying Value",2,0)),FALSE),"N/A")</f>
        <v>N/A</v>
      </c>
      <c r="Q760" s="161" t="str">
        <f t="shared" si="102"/>
        <v>N/A</v>
      </c>
      <c r="R760" s="162" t="str">
        <f t="shared" si="103"/>
        <v>N/A</v>
      </c>
      <c r="S760" s="156" t="e">
        <f>VLOOKUP($E760,'Calc 1 - Scaling (Ins,Bank)'!$A:$W,16,FALSE)</f>
        <v>#N/A</v>
      </c>
      <c r="T760" s="160" t="str">
        <f>IFERROR(VLOOKUP($E760,'Calc 1 - Scaling (Ins,Bank)'!$A:$W,17+IF(S760="Revenue",1,IF(S760="Carrying Value",2,0)),FALSE),"N/A")</f>
        <v>N/A</v>
      </c>
      <c r="U760" s="161" t="str">
        <f t="shared" si="104"/>
        <v>N/A</v>
      </c>
      <c r="V760" s="162" t="str">
        <f t="shared" si="105"/>
        <v>N/A</v>
      </c>
      <c r="W760" s="156" t="e">
        <f>VLOOKUP($E760,'Calc 1 - Scaling (Ins,Bank)'!$A:$W,20,FALSE)</f>
        <v>#N/A</v>
      </c>
      <c r="X760" s="160" t="str">
        <f>IFERROR(VLOOKUP($E760,'Calc 1 - Scaling (Ins,Bank)'!$A:$W,21+IF(W760="Revenue",1,IF(W760="Carrying Value",2,0)),FALSE),"N/A")</f>
        <v>N/A</v>
      </c>
      <c r="Y760" s="161" t="str">
        <f t="shared" si="106"/>
        <v>N/A</v>
      </c>
      <c r="Z760" s="162" t="str">
        <f t="shared" si="107"/>
        <v>N/A</v>
      </c>
      <c r="AP760" s="3" t="s">
        <v>1</v>
      </c>
    </row>
    <row r="761" spans="1:42" x14ac:dyDescent="0.2">
      <c r="A761" s="68">
        <f t="shared" si="99"/>
        <v>704</v>
      </c>
      <c r="B761" s="154">
        <f>'Input 2 - Inventory'!C711</f>
        <v>0</v>
      </c>
      <c r="C761" s="155">
        <f>'Input 2 - Inventory'!E711</f>
        <v>0</v>
      </c>
      <c r="D761" s="155" t="str">
        <f>IF(OR(LEFT(E761,5)= "Asset",LEFT(E761,5)="Other"),"N/A",'Input 1 - Schedule 1'!B713 &amp; " (Ins/Bank)")</f>
        <v xml:space="preserve"> (Ins/Bank)</v>
      </c>
      <c r="E761" s="156">
        <f>'Input 2 - Inventory'!F711</f>
        <v>0</v>
      </c>
      <c r="F761" s="157">
        <f>'Input 1 - Schedule 1'!AH713</f>
        <v>0</v>
      </c>
      <c r="G761" s="157">
        <f>'Input 2 - Inventory'!R711</f>
        <v>0</v>
      </c>
      <c r="H761" s="157">
        <f>'Input 2 - Inventory'!AG711</f>
        <v>0</v>
      </c>
      <c r="I761" s="158">
        <f>'Input 2 - Inventory'!L711</f>
        <v>0</v>
      </c>
      <c r="J761" s="159">
        <f>'Input 2 - Inventory'!AA711</f>
        <v>0</v>
      </c>
      <c r="K761" s="156" t="e">
        <f>VLOOKUP($E761,'Calc 1 - Scaling (Ins,Bank)'!$A:$W,8,FALSE)</f>
        <v>#N/A</v>
      </c>
      <c r="L761" s="160" t="str">
        <f>IFERROR(VLOOKUP($E761,'Calc 1 - Scaling (Ins,Bank)'!$A:$W,9+IF($K761="Revenue",1,IF(K761="Carrying Value",2,0)),FALSE),"N/A")</f>
        <v>N/A</v>
      </c>
      <c r="M761" s="161" t="str">
        <f t="shared" si="100"/>
        <v>N/A</v>
      </c>
      <c r="N761" s="162" t="str">
        <f t="shared" si="101"/>
        <v>N/A</v>
      </c>
      <c r="O761" s="156" t="e">
        <f>VLOOKUP($E761,'Calc 1 - Scaling (Ins,Bank)'!$A:$W,12,FALSE)</f>
        <v>#N/A</v>
      </c>
      <c r="P761" s="160" t="str">
        <f>IFERROR(VLOOKUP($E761,'Calc 1 - Scaling (Ins,Bank)'!$A:$W,13+IF(O761="Revenue",1,IF(O761="Carrying Value",2,0)),FALSE),"N/A")</f>
        <v>N/A</v>
      </c>
      <c r="Q761" s="161" t="str">
        <f t="shared" si="102"/>
        <v>N/A</v>
      </c>
      <c r="R761" s="162" t="str">
        <f t="shared" si="103"/>
        <v>N/A</v>
      </c>
      <c r="S761" s="156" t="e">
        <f>VLOOKUP($E761,'Calc 1 - Scaling (Ins,Bank)'!$A:$W,16,FALSE)</f>
        <v>#N/A</v>
      </c>
      <c r="T761" s="160" t="str">
        <f>IFERROR(VLOOKUP($E761,'Calc 1 - Scaling (Ins,Bank)'!$A:$W,17+IF(S761="Revenue",1,IF(S761="Carrying Value",2,0)),FALSE),"N/A")</f>
        <v>N/A</v>
      </c>
      <c r="U761" s="161" t="str">
        <f t="shared" si="104"/>
        <v>N/A</v>
      </c>
      <c r="V761" s="162" t="str">
        <f t="shared" si="105"/>
        <v>N/A</v>
      </c>
      <c r="W761" s="156" t="e">
        <f>VLOOKUP($E761,'Calc 1 - Scaling (Ins,Bank)'!$A:$W,20,FALSE)</f>
        <v>#N/A</v>
      </c>
      <c r="X761" s="160" t="str">
        <f>IFERROR(VLOOKUP($E761,'Calc 1 - Scaling (Ins,Bank)'!$A:$W,21+IF(W761="Revenue",1,IF(W761="Carrying Value",2,0)),FALSE),"N/A")</f>
        <v>N/A</v>
      </c>
      <c r="Y761" s="161" t="str">
        <f t="shared" si="106"/>
        <v>N/A</v>
      </c>
      <c r="Z761" s="162" t="str">
        <f t="shared" si="107"/>
        <v>N/A</v>
      </c>
      <c r="AP761" s="3" t="s">
        <v>1</v>
      </c>
    </row>
    <row r="762" spans="1:42" x14ac:dyDescent="0.2">
      <c r="A762" s="68">
        <f t="shared" si="99"/>
        <v>705</v>
      </c>
      <c r="B762" s="154">
        <f>'Input 2 - Inventory'!C712</f>
        <v>0</v>
      </c>
      <c r="C762" s="155">
        <f>'Input 2 - Inventory'!E712</f>
        <v>0</v>
      </c>
      <c r="D762" s="155" t="str">
        <f>IF(OR(LEFT(E762,5)= "Asset",LEFT(E762,5)="Other"),"N/A",'Input 1 - Schedule 1'!B714 &amp; " (Ins/Bank)")</f>
        <v xml:space="preserve"> (Ins/Bank)</v>
      </c>
      <c r="E762" s="156">
        <f>'Input 2 - Inventory'!F712</f>
        <v>0</v>
      </c>
      <c r="F762" s="157">
        <f>'Input 1 - Schedule 1'!AH714</f>
        <v>0</v>
      </c>
      <c r="G762" s="157">
        <f>'Input 2 - Inventory'!R712</f>
        <v>0</v>
      </c>
      <c r="H762" s="157">
        <f>'Input 2 - Inventory'!AG712</f>
        <v>0</v>
      </c>
      <c r="I762" s="158">
        <f>'Input 2 - Inventory'!L712</f>
        <v>0</v>
      </c>
      <c r="J762" s="159">
        <f>'Input 2 - Inventory'!AA712</f>
        <v>0</v>
      </c>
      <c r="K762" s="156" t="e">
        <f>VLOOKUP($E762,'Calc 1 - Scaling (Ins,Bank)'!$A:$W,8,FALSE)</f>
        <v>#N/A</v>
      </c>
      <c r="L762" s="160" t="str">
        <f>IFERROR(VLOOKUP($E762,'Calc 1 - Scaling (Ins,Bank)'!$A:$W,9+IF($K762="Revenue",1,IF(K762="Carrying Value",2,0)),FALSE),"N/A")</f>
        <v>N/A</v>
      </c>
      <c r="M762" s="161" t="str">
        <f t="shared" si="100"/>
        <v>N/A</v>
      </c>
      <c r="N762" s="162" t="str">
        <f t="shared" si="101"/>
        <v>N/A</v>
      </c>
      <c r="O762" s="156" t="e">
        <f>VLOOKUP($E762,'Calc 1 - Scaling (Ins,Bank)'!$A:$W,12,FALSE)</f>
        <v>#N/A</v>
      </c>
      <c r="P762" s="160" t="str">
        <f>IFERROR(VLOOKUP($E762,'Calc 1 - Scaling (Ins,Bank)'!$A:$W,13+IF(O762="Revenue",1,IF(O762="Carrying Value",2,0)),FALSE),"N/A")</f>
        <v>N/A</v>
      </c>
      <c r="Q762" s="161" t="str">
        <f t="shared" si="102"/>
        <v>N/A</v>
      </c>
      <c r="R762" s="162" t="str">
        <f t="shared" si="103"/>
        <v>N/A</v>
      </c>
      <c r="S762" s="156" t="e">
        <f>VLOOKUP($E762,'Calc 1 - Scaling (Ins,Bank)'!$A:$W,16,FALSE)</f>
        <v>#N/A</v>
      </c>
      <c r="T762" s="160" t="str">
        <f>IFERROR(VLOOKUP($E762,'Calc 1 - Scaling (Ins,Bank)'!$A:$W,17+IF(S762="Revenue",1,IF(S762="Carrying Value",2,0)),FALSE),"N/A")</f>
        <v>N/A</v>
      </c>
      <c r="U762" s="161" t="str">
        <f t="shared" si="104"/>
        <v>N/A</v>
      </c>
      <c r="V762" s="162" t="str">
        <f t="shared" si="105"/>
        <v>N/A</v>
      </c>
      <c r="W762" s="156" t="e">
        <f>VLOOKUP($E762,'Calc 1 - Scaling (Ins,Bank)'!$A:$W,20,FALSE)</f>
        <v>#N/A</v>
      </c>
      <c r="X762" s="160" t="str">
        <f>IFERROR(VLOOKUP($E762,'Calc 1 - Scaling (Ins,Bank)'!$A:$W,21+IF(W762="Revenue",1,IF(W762="Carrying Value",2,0)),FALSE),"N/A")</f>
        <v>N/A</v>
      </c>
      <c r="Y762" s="161" t="str">
        <f t="shared" si="106"/>
        <v>N/A</v>
      </c>
      <c r="Z762" s="162" t="str">
        <f t="shared" si="107"/>
        <v>N/A</v>
      </c>
      <c r="AP762" s="3" t="s">
        <v>1</v>
      </c>
    </row>
    <row r="763" spans="1:42" x14ac:dyDescent="0.2">
      <c r="A763" s="68">
        <f t="shared" si="99"/>
        <v>706</v>
      </c>
      <c r="B763" s="154">
        <f>'Input 2 - Inventory'!C713</f>
        <v>0</v>
      </c>
      <c r="C763" s="155">
        <f>'Input 2 - Inventory'!E713</f>
        <v>0</v>
      </c>
      <c r="D763" s="155" t="str">
        <f>IF(OR(LEFT(E763,5)= "Asset",LEFT(E763,5)="Other"),"N/A",'Input 1 - Schedule 1'!B715 &amp; " (Ins/Bank)")</f>
        <v xml:space="preserve"> (Ins/Bank)</v>
      </c>
      <c r="E763" s="156">
        <f>'Input 2 - Inventory'!F713</f>
        <v>0</v>
      </c>
      <c r="F763" s="157">
        <f>'Input 1 - Schedule 1'!AH715</f>
        <v>0</v>
      </c>
      <c r="G763" s="157">
        <f>'Input 2 - Inventory'!R713</f>
        <v>0</v>
      </c>
      <c r="H763" s="157">
        <f>'Input 2 - Inventory'!AG713</f>
        <v>0</v>
      </c>
      <c r="I763" s="158">
        <f>'Input 2 - Inventory'!L713</f>
        <v>0</v>
      </c>
      <c r="J763" s="159">
        <f>'Input 2 - Inventory'!AA713</f>
        <v>0</v>
      </c>
      <c r="K763" s="156" t="e">
        <f>VLOOKUP($E763,'Calc 1 - Scaling (Ins,Bank)'!$A:$W,8,FALSE)</f>
        <v>#N/A</v>
      </c>
      <c r="L763" s="160" t="str">
        <f>IFERROR(VLOOKUP($E763,'Calc 1 - Scaling (Ins,Bank)'!$A:$W,9+IF($K763="Revenue",1,IF(K763="Carrying Value",2,0)),FALSE),"N/A")</f>
        <v>N/A</v>
      </c>
      <c r="M763" s="161" t="str">
        <f t="shared" si="100"/>
        <v>N/A</v>
      </c>
      <c r="N763" s="162" t="str">
        <f t="shared" si="101"/>
        <v>N/A</v>
      </c>
      <c r="O763" s="156" t="e">
        <f>VLOOKUP($E763,'Calc 1 - Scaling (Ins,Bank)'!$A:$W,12,FALSE)</f>
        <v>#N/A</v>
      </c>
      <c r="P763" s="160" t="str">
        <f>IFERROR(VLOOKUP($E763,'Calc 1 - Scaling (Ins,Bank)'!$A:$W,13+IF(O763="Revenue",1,IF(O763="Carrying Value",2,0)),FALSE),"N/A")</f>
        <v>N/A</v>
      </c>
      <c r="Q763" s="161" t="str">
        <f t="shared" si="102"/>
        <v>N/A</v>
      </c>
      <c r="R763" s="162" t="str">
        <f t="shared" si="103"/>
        <v>N/A</v>
      </c>
      <c r="S763" s="156" t="e">
        <f>VLOOKUP($E763,'Calc 1 - Scaling (Ins,Bank)'!$A:$W,16,FALSE)</f>
        <v>#N/A</v>
      </c>
      <c r="T763" s="160" t="str">
        <f>IFERROR(VLOOKUP($E763,'Calc 1 - Scaling (Ins,Bank)'!$A:$W,17+IF(S763="Revenue",1,IF(S763="Carrying Value",2,0)),FALSE),"N/A")</f>
        <v>N/A</v>
      </c>
      <c r="U763" s="161" t="str">
        <f t="shared" si="104"/>
        <v>N/A</v>
      </c>
      <c r="V763" s="162" t="str">
        <f t="shared" si="105"/>
        <v>N/A</v>
      </c>
      <c r="W763" s="156" t="e">
        <f>VLOOKUP($E763,'Calc 1 - Scaling (Ins,Bank)'!$A:$W,20,FALSE)</f>
        <v>#N/A</v>
      </c>
      <c r="X763" s="160" t="str">
        <f>IFERROR(VLOOKUP($E763,'Calc 1 - Scaling (Ins,Bank)'!$A:$W,21+IF(W763="Revenue",1,IF(W763="Carrying Value",2,0)),FALSE),"N/A")</f>
        <v>N/A</v>
      </c>
      <c r="Y763" s="161" t="str">
        <f t="shared" si="106"/>
        <v>N/A</v>
      </c>
      <c r="Z763" s="162" t="str">
        <f t="shared" si="107"/>
        <v>N/A</v>
      </c>
      <c r="AP763" s="3" t="s">
        <v>1</v>
      </c>
    </row>
    <row r="764" spans="1:42" x14ac:dyDescent="0.2">
      <c r="A764" s="68">
        <f t="shared" si="99"/>
        <v>707</v>
      </c>
      <c r="B764" s="154">
        <f>'Input 2 - Inventory'!C714</f>
        <v>0</v>
      </c>
      <c r="C764" s="155">
        <f>'Input 2 - Inventory'!E714</f>
        <v>0</v>
      </c>
      <c r="D764" s="155" t="str">
        <f>IF(OR(LEFT(E764,5)= "Asset",LEFT(E764,5)="Other"),"N/A",'Input 1 - Schedule 1'!B716 &amp; " (Ins/Bank)")</f>
        <v xml:space="preserve"> (Ins/Bank)</v>
      </c>
      <c r="E764" s="156">
        <f>'Input 2 - Inventory'!F714</f>
        <v>0</v>
      </c>
      <c r="F764" s="157">
        <f>'Input 1 - Schedule 1'!AH716</f>
        <v>0</v>
      </c>
      <c r="G764" s="157">
        <f>'Input 2 - Inventory'!R714</f>
        <v>0</v>
      </c>
      <c r="H764" s="157">
        <f>'Input 2 - Inventory'!AG714</f>
        <v>0</v>
      </c>
      <c r="I764" s="158">
        <f>'Input 2 - Inventory'!L714</f>
        <v>0</v>
      </c>
      <c r="J764" s="159">
        <f>'Input 2 - Inventory'!AA714</f>
        <v>0</v>
      </c>
      <c r="K764" s="156" t="e">
        <f>VLOOKUP($E764,'Calc 1 - Scaling (Ins,Bank)'!$A:$W,8,FALSE)</f>
        <v>#N/A</v>
      </c>
      <c r="L764" s="160" t="str">
        <f>IFERROR(VLOOKUP($E764,'Calc 1 - Scaling (Ins,Bank)'!$A:$W,9+IF($K764="Revenue",1,IF(K764="Carrying Value",2,0)),FALSE),"N/A")</f>
        <v>N/A</v>
      </c>
      <c r="M764" s="161" t="str">
        <f t="shared" si="100"/>
        <v>N/A</v>
      </c>
      <c r="N764" s="162" t="str">
        <f t="shared" si="101"/>
        <v>N/A</v>
      </c>
      <c r="O764" s="156" t="e">
        <f>VLOOKUP($E764,'Calc 1 - Scaling (Ins,Bank)'!$A:$W,12,FALSE)</f>
        <v>#N/A</v>
      </c>
      <c r="P764" s="160" t="str">
        <f>IFERROR(VLOOKUP($E764,'Calc 1 - Scaling (Ins,Bank)'!$A:$W,13+IF(O764="Revenue",1,IF(O764="Carrying Value",2,0)),FALSE),"N/A")</f>
        <v>N/A</v>
      </c>
      <c r="Q764" s="161" t="str">
        <f t="shared" si="102"/>
        <v>N/A</v>
      </c>
      <c r="R764" s="162" t="str">
        <f t="shared" si="103"/>
        <v>N/A</v>
      </c>
      <c r="S764" s="156" t="e">
        <f>VLOOKUP($E764,'Calc 1 - Scaling (Ins,Bank)'!$A:$W,16,FALSE)</f>
        <v>#N/A</v>
      </c>
      <c r="T764" s="160" t="str">
        <f>IFERROR(VLOOKUP($E764,'Calc 1 - Scaling (Ins,Bank)'!$A:$W,17+IF(S764="Revenue",1,IF(S764="Carrying Value",2,0)),FALSE),"N/A")</f>
        <v>N/A</v>
      </c>
      <c r="U764" s="161" t="str">
        <f t="shared" si="104"/>
        <v>N/A</v>
      </c>
      <c r="V764" s="162" t="str">
        <f t="shared" si="105"/>
        <v>N/A</v>
      </c>
      <c r="W764" s="156" t="e">
        <f>VLOOKUP($E764,'Calc 1 - Scaling (Ins,Bank)'!$A:$W,20,FALSE)</f>
        <v>#N/A</v>
      </c>
      <c r="X764" s="160" t="str">
        <f>IFERROR(VLOOKUP($E764,'Calc 1 - Scaling (Ins,Bank)'!$A:$W,21+IF(W764="Revenue",1,IF(W764="Carrying Value",2,0)),FALSE),"N/A")</f>
        <v>N/A</v>
      </c>
      <c r="Y764" s="161" t="str">
        <f t="shared" si="106"/>
        <v>N/A</v>
      </c>
      <c r="Z764" s="162" t="str">
        <f t="shared" si="107"/>
        <v>N/A</v>
      </c>
      <c r="AP764" s="3" t="s">
        <v>1</v>
      </c>
    </row>
    <row r="765" spans="1:42" x14ac:dyDescent="0.2">
      <c r="A765" s="68">
        <f t="shared" si="99"/>
        <v>708</v>
      </c>
      <c r="B765" s="154">
        <f>'Input 2 - Inventory'!C715</f>
        <v>0</v>
      </c>
      <c r="C765" s="155">
        <f>'Input 2 - Inventory'!E715</f>
        <v>0</v>
      </c>
      <c r="D765" s="155" t="str">
        <f>IF(OR(LEFT(E765,5)= "Asset",LEFT(E765,5)="Other"),"N/A",'Input 1 - Schedule 1'!B717 &amp; " (Ins/Bank)")</f>
        <v xml:space="preserve"> (Ins/Bank)</v>
      </c>
      <c r="E765" s="156">
        <f>'Input 2 - Inventory'!F715</f>
        <v>0</v>
      </c>
      <c r="F765" s="157">
        <f>'Input 1 - Schedule 1'!AH717</f>
        <v>0</v>
      </c>
      <c r="G765" s="157">
        <f>'Input 2 - Inventory'!R715</f>
        <v>0</v>
      </c>
      <c r="H765" s="157">
        <f>'Input 2 - Inventory'!AG715</f>
        <v>0</v>
      </c>
      <c r="I765" s="158">
        <f>'Input 2 - Inventory'!L715</f>
        <v>0</v>
      </c>
      <c r="J765" s="159">
        <f>'Input 2 - Inventory'!AA715</f>
        <v>0</v>
      </c>
      <c r="K765" s="156" t="e">
        <f>VLOOKUP($E765,'Calc 1 - Scaling (Ins,Bank)'!$A:$W,8,FALSE)</f>
        <v>#N/A</v>
      </c>
      <c r="L765" s="160" t="str">
        <f>IFERROR(VLOOKUP($E765,'Calc 1 - Scaling (Ins,Bank)'!$A:$W,9+IF($K765="Revenue",1,IF(K765="Carrying Value",2,0)),FALSE),"N/A")</f>
        <v>N/A</v>
      </c>
      <c r="M765" s="161" t="str">
        <f t="shared" si="100"/>
        <v>N/A</v>
      </c>
      <c r="N765" s="162" t="str">
        <f t="shared" si="101"/>
        <v>N/A</v>
      </c>
      <c r="O765" s="156" t="e">
        <f>VLOOKUP($E765,'Calc 1 - Scaling (Ins,Bank)'!$A:$W,12,FALSE)</f>
        <v>#N/A</v>
      </c>
      <c r="P765" s="160" t="str">
        <f>IFERROR(VLOOKUP($E765,'Calc 1 - Scaling (Ins,Bank)'!$A:$W,13+IF(O765="Revenue",1,IF(O765="Carrying Value",2,0)),FALSE),"N/A")</f>
        <v>N/A</v>
      </c>
      <c r="Q765" s="161" t="str">
        <f t="shared" si="102"/>
        <v>N/A</v>
      </c>
      <c r="R765" s="162" t="str">
        <f t="shared" si="103"/>
        <v>N/A</v>
      </c>
      <c r="S765" s="156" t="e">
        <f>VLOOKUP($E765,'Calc 1 - Scaling (Ins,Bank)'!$A:$W,16,FALSE)</f>
        <v>#N/A</v>
      </c>
      <c r="T765" s="160" t="str">
        <f>IFERROR(VLOOKUP($E765,'Calc 1 - Scaling (Ins,Bank)'!$A:$W,17+IF(S765="Revenue",1,IF(S765="Carrying Value",2,0)),FALSE),"N/A")</f>
        <v>N/A</v>
      </c>
      <c r="U765" s="161" t="str">
        <f t="shared" si="104"/>
        <v>N/A</v>
      </c>
      <c r="V765" s="162" t="str">
        <f t="shared" si="105"/>
        <v>N/A</v>
      </c>
      <c r="W765" s="156" t="e">
        <f>VLOOKUP($E765,'Calc 1 - Scaling (Ins,Bank)'!$A:$W,20,FALSE)</f>
        <v>#N/A</v>
      </c>
      <c r="X765" s="160" t="str">
        <f>IFERROR(VLOOKUP($E765,'Calc 1 - Scaling (Ins,Bank)'!$A:$W,21+IF(W765="Revenue",1,IF(W765="Carrying Value",2,0)),FALSE),"N/A")</f>
        <v>N/A</v>
      </c>
      <c r="Y765" s="161" t="str">
        <f t="shared" si="106"/>
        <v>N/A</v>
      </c>
      <c r="Z765" s="162" t="str">
        <f t="shared" si="107"/>
        <v>N/A</v>
      </c>
      <c r="AP765" s="3" t="s">
        <v>1</v>
      </c>
    </row>
    <row r="766" spans="1:42" x14ac:dyDescent="0.2">
      <c r="A766" s="68">
        <f t="shared" ref="A766:A829" si="108">A765+1</f>
        <v>709</v>
      </c>
      <c r="B766" s="154">
        <f>'Input 2 - Inventory'!C716</f>
        <v>0</v>
      </c>
      <c r="C766" s="155">
        <f>'Input 2 - Inventory'!E716</f>
        <v>0</v>
      </c>
      <c r="D766" s="155" t="str">
        <f>IF(OR(LEFT(E766,5)= "Asset",LEFT(E766,5)="Other"),"N/A",'Input 1 - Schedule 1'!B718 &amp; " (Ins/Bank)")</f>
        <v xml:space="preserve"> (Ins/Bank)</v>
      </c>
      <c r="E766" s="156">
        <f>'Input 2 - Inventory'!F716</f>
        <v>0</v>
      </c>
      <c r="F766" s="157">
        <f>'Input 1 - Schedule 1'!AH718</f>
        <v>0</v>
      </c>
      <c r="G766" s="157">
        <f>'Input 2 - Inventory'!R716</f>
        <v>0</v>
      </c>
      <c r="H766" s="157">
        <f>'Input 2 - Inventory'!AG716</f>
        <v>0</v>
      </c>
      <c r="I766" s="158">
        <f>'Input 2 - Inventory'!L716</f>
        <v>0</v>
      </c>
      <c r="J766" s="159">
        <f>'Input 2 - Inventory'!AA716</f>
        <v>0</v>
      </c>
      <c r="K766" s="156" t="e">
        <f>VLOOKUP($E766,'Calc 1 - Scaling (Ins,Bank)'!$A:$W,8,FALSE)</f>
        <v>#N/A</v>
      </c>
      <c r="L766" s="160" t="str">
        <f>IFERROR(VLOOKUP($E766,'Calc 1 - Scaling (Ins,Bank)'!$A:$W,9+IF($K766="Revenue",1,IF(K766="Carrying Value",2,0)),FALSE),"N/A")</f>
        <v>N/A</v>
      </c>
      <c r="M766" s="161" t="str">
        <f t="shared" ref="M766:M829" si="109">IF(L766="N/A","N/A",MAX(0,IF(OR(K766="XS Scalar",K766="Pure Scalar"),$H766*L766,IF(K766="Carrying Value",L766*$G766,$F766*L766))))</f>
        <v>N/A</v>
      </c>
      <c r="N766" s="162" t="str">
        <f t="shared" ref="N766:N829" si="110">IF(L766="N/A","N/A",IF(K766="XS Scalar",$G766-($H766-$M766),$G766))</f>
        <v>N/A</v>
      </c>
      <c r="O766" s="156" t="e">
        <f>VLOOKUP($E766,'Calc 1 - Scaling (Ins,Bank)'!$A:$W,12,FALSE)</f>
        <v>#N/A</v>
      </c>
      <c r="P766" s="160" t="str">
        <f>IFERROR(VLOOKUP($E766,'Calc 1 - Scaling (Ins,Bank)'!$A:$W,13+IF(O766="Revenue",1,IF(O766="Carrying Value",2,0)),FALSE),"N/A")</f>
        <v>N/A</v>
      </c>
      <c r="Q766" s="161" t="str">
        <f t="shared" ref="Q766:Q829" si="111">IF(P766="N/A","N/A",MAX(0,IF(OR(O766="XS Scalar",O766="Pure Scalar"),$H766*P766,IF(O766="Carrying Value",P766*$G766,$F766*P766))))</f>
        <v>N/A</v>
      </c>
      <c r="R766" s="162" t="str">
        <f t="shared" ref="R766:R829" si="112">IF(P766="N/A","N/A",IF(O766="XS Scalar",$G766-($H766-$M766),$G766))</f>
        <v>N/A</v>
      </c>
      <c r="S766" s="156" t="e">
        <f>VLOOKUP($E766,'Calc 1 - Scaling (Ins,Bank)'!$A:$W,16,FALSE)</f>
        <v>#N/A</v>
      </c>
      <c r="T766" s="160" t="str">
        <f>IFERROR(VLOOKUP($E766,'Calc 1 - Scaling (Ins,Bank)'!$A:$W,17+IF(S766="Revenue",1,IF(S766="Carrying Value",2,0)),FALSE),"N/A")</f>
        <v>N/A</v>
      </c>
      <c r="U766" s="161" t="str">
        <f t="shared" ref="U766:U829" si="113">IF(T766="N/A","N/A",MAX(0,IF(OR(S766="XS Scalar",S766="Pure Scalar"),$H766*T766,IF(S766="Carrying Value",T766*$G766,$F766*T766))))</f>
        <v>N/A</v>
      </c>
      <c r="V766" s="162" t="str">
        <f t="shared" ref="V766:V829" si="114">IF(T766="N/A","N/A",IF(S766="XS Scalar",$G766-($H766-$M766),$G766))</f>
        <v>N/A</v>
      </c>
      <c r="W766" s="156" t="e">
        <f>VLOOKUP($E766,'Calc 1 - Scaling (Ins,Bank)'!$A:$W,20,FALSE)</f>
        <v>#N/A</v>
      </c>
      <c r="X766" s="160" t="str">
        <f>IFERROR(VLOOKUP($E766,'Calc 1 - Scaling (Ins,Bank)'!$A:$W,21+IF(W766="Revenue",1,IF(W766="Carrying Value",2,0)),FALSE),"N/A")</f>
        <v>N/A</v>
      </c>
      <c r="Y766" s="161" t="str">
        <f t="shared" ref="Y766:Y829" si="115">IF(X766="N/A","N/A",MAX(0,IF(OR(W766="XS Scalar",W766="Pure Scalar"),$H766*X766,IF(W766="Carrying Value",X766*$G766,$F766*X766))))</f>
        <v>N/A</v>
      </c>
      <c r="Z766" s="162" t="str">
        <f t="shared" ref="Z766:Z829" si="116">IF(X766="N/A","N/A",IF(W766="XS Scalar",$G766-($H766-$M766),$G766))</f>
        <v>N/A</v>
      </c>
      <c r="AP766" s="3" t="s">
        <v>1</v>
      </c>
    </row>
    <row r="767" spans="1:42" x14ac:dyDescent="0.2">
      <c r="A767" s="68">
        <f t="shared" si="108"/>
        <v>710</v>
      </c>
      <c r="B767" s="154">
        <f>'Input 2 - Inventory'!C717</f>
        <v>0</v>
      </c>
      <c r="C767" s="155">
        <f>'Input 2 - Inventory'!E717</f>
        <v>0</v>
      </c>
      <c r="D767" s="155" t="str">
        <f>IF(OR(LEFT(E767,5)= "Asset",LEFT(E767,5)="Other"),"N/A",'Input 1 - Schedule 1'!B719 &amp; " (Ins/Bank)")</f>
        <v xml:space="preserve"> (Ins/Bank)</v>
      </c>
      <c r="E767" s="156">
        <f>'Input 2 - Inventory'!F717</f>
        <v>0</v>
      </c>
      <c r="F767" s="157">
        <f>'Input 1 - Schedule 1'!AH719</f>
        <v>0</v>
      </c>
      <c r="G767" s="157">
        <f>'Input 2 - Inventory'!R717</f>
        <v>0</v>
      </c>
      <c r="H767" s="157">
        <f>'Input 2 - Inventory'!AG717</f>
        <v>0</v>
      </c>
      <c r="I767" s="158">
        <f>'Input 2 - Inventory'!L717</f>
        <v>0</v>
      </c>
      <c r="J767" s="159">
        <f>'Input 2 - Inventory'!AA717</f>
        <v>0</v>
      </c>
      <c r="K767" s="156" t="e">
        <f>VLOOKUP($E767,'Calc 1 - Scaling (Ins,Bank)'!$A:$W,8,FALSE)</f>
        <v>#N/A</v>
      </c>
      <c r="L767" s="160" t="str">
        <f>IFERROR(VLOOKUP($E767,'Calc 1 - Scaling (Ins,Bank)'!$A:$W,9+IF($K767="Revenue",1,IF(K767="Carrying Value",2,0)),FALSE),"N/A")</f>
        <v>N/A</v>
      </c>
      <c r="M767" s="161" t="str">
        <f t="shared" si="109"/>
        <v>N/A</v>
      </c>
      <c r="N767" s="162" t="str">
        <f t="shared" si="110"/>
        <v>N/A</v>
      </c>
      <c r="O767" s="156" t="e">
        <f>VLOOKUP($E767,'Calc 1 - Scaling (Ins,Bank)'!$A:$W,12,FALSE)</f>
        <v>#N/A</v>
      </c>
      <c r="P767" s="160" t="str">
        <f>IFERROR(VLOOKUP($E767,'Calc 1 - Scaling (Ins,Bank)'!$A:$W,13+IF(O767="Revenue",1,IF(O767="Carrying Value",2,0)),FALSE),"N/A")</f>
        <v>N/A</v>
      </c>
      <c r="Q767" s="161" t="str">
        <f t="shared" si="111"/>
        <v>N/A</v>
      </c>
      <c r="R767" s="162" t="str">
        <f t="shared" si="112"/>
        <v>N/A</v>
      </c>
      <c r="S767" s="156" t="e">
        <f>VLOOKUP($E767,'Calc 1 - Scaling (Ins,Bank)'!$A:$W,16,FALSE)</f>
        <v>#N/A</v>
      </c>
      <c r="T767" s="160" t="str">
        <f>IFERROR(VLOOKUP($E767,'Calc 1 - Scaling (Ins,Bank)'!$A:$W,17+IF(S767="Revenue",1,IF(S767="Carrying Value",2,0)),FALSE),"N/A")</f>
        <v>N/A</v>
      </c>
      <c r="U767" s="161" t="str">
        <f t="shared" si="113"/>
        <v>N/A</v>
      </c>
      <c r="V767" s="162" t="str">
        <f t="shared" si="114"/>
        <v>N/A</v>
      </c>
      <c r="W767" s="156" t="e">
        <f>VLOOKUP($E767,'Calc 1 - Scaling (Ins,Bank)'!$A:$W,20,FALSE)</f>
        <v>#N/A</v>
      </c>
      <c r="X767" s="160" t="str">
        <f>IFERROR(VLOOKUP($E767,'Calc 1 - Scaling (Ins,Bank)'!$A:$W,21+IF(W767="Revenue",1,IF(W767="Carrying Value",2,0)),FALSE),"N/A")</f>
        <v>N/A</v>
      </c>
      <c r="Y767" s="161" t="str">
        <f t="shared" si="115"/>
        <v>N/A</v>
      </c>
      <c r="Z767" s="162" t="str">
        <f t="shared" si="116"/>
        <v>N/A</v>
      </c>
      <c r="AP767" s="3" t="s">
        <v>1</v>
      </c>
    </row>
    <row r="768" spans="1:42" x14ac:dyDescent="0.2">
      <c r="A768" s="68">
        <f t="shared" si="108"/>
        <v>711</v>
      </c>
      <c r="B768" s="154">
        <f>'Input 2 - Inventory'!C718</f>
        <v>0</v>
      </c>
      <c r="C768" s="155">
        <f>'Input 2 - Inventory'!E718</f>
        <v>0</v>
      </c>
      <c r="D768" s="155" t="str">
        <f>IF(OR(LEFT(E768,5)= "Asset",LEFT(E768,5)="Other"),"N/A",'Input 1 - Schedule 1'!B720 &amp; " (Ins/Bank)")</f>
        <v xml:space="preserve"> (Ins/Bank)</v>
      </c>
      <c r="E768" s="156">
        <f>'Input 2 - Inventory'!F718</f>
        <v>0</v>
      </c>
      <c r="F768" s="157">
        <f>'Input 1 - Schedule 1'!AH720</f>
        <v>0</v>
      </c>
      <c r="G768" s="157">
        <f>'Input 2 - Inventory'!R718</f>
        <v>0</v>
      </c>
      <c r="H768" s="157">
        <f>'Input 2 - Inventory'!AG718</f>
        <v>0</v>
      </c>
      <c r="I768" s="158">
        <f>'Input 2 - Inventory'!L718</f>
        <v>0</v>
      </c>
      <c r="J768" s="159">
        <f>'Input 2 - Inventory'!AA718</f>
        <v>0</v>
      </c>
      <c r="K768" s="156" t="e">
        <f>VLOOKUP($E768,'Calc 1 - Scaling (Ins,Bank)'!$A:$W,8,FALSE)</f>
        <v>#N/A</v>
      </c>
      <c r="L768" s="160" t="str">
        <f>IFERROR(VLOOKUP($E768,'Calc 1 - Scaling (Ins,Bank)'!$A:$W,9+IF($K768="Revenue",1,IF(K768="Carrying Value",2,0)),FALSE),"N/A")</f>
        <v>N/A</v>
      </c>
      <c r="M768" s="161" t="str">
        <f t="shared" si="109"/>
        <v>N/A</v>
      </c>
      <c r="N768" s="162" t="str">
        <f t="shared" si="110"/>
        <v>N/A</v>
      </c>
      <c r="O768" s="156" t="e">
        <f>VLOOKUP($E768,'Calc 1 - Scaling (Ins,Bank)'!$A:$W,12,FALSE)</f>
        <v>#N/A</v>
      </c>
      <c r="P768" s="160" t="str">
        <f>IFERROR(VLOOKUP($E768,'Calc 1 - Scaling (Ins,Bank)'!$A:$W,13+IF(O768="Revenue",1,IF(O768="Carrying Value",2,0)),FALSE),"N/A")</f>
        <v>N/A</v>
      </c>
      <c r="Q768" s="161" t="str">
        <f t="shared" si="111"/>
        <v>N/A</v>
      </c>
      <c r="R768" s="162" t="str">
        <f t="shared" si="112"/>
        <v>N/A</v>
      </c>
      <c r="S768" s="156" t="e">
        <f>VLOOKUP($E768,'Calc 1 - Scaling (Ins,Bank)'!$A:$W,16,FALSE)</f>
        <v>#N/A</v>
      </c>
      <c r="T768" s="160" t="str">
        <f>IFERROR(VLOOKUP($E768,'Calc 1 - Scaling (Ins,Bank)'!$A:$W,17+IF(S768="Revenue",1,IF(S768="Carrying Value",2,0)),FALSE),"N/A")</f>
        <v>N/A</v>
      </c>
      <c r="U768" s="161" t="str">
        <f t="shared" si="113"/>
        <v>N/A</v>
      </c>
      <c r="V768" s="162" t="str">
        <f t="shared" si="114"/>
        <v>N/A</v>
      </c>
      <c r="W768" s="156" t="e">
        <f>VLOOKUP($E768,'Calc 1 - Scaling (Ins,Bank)'!$A:$W,20,FALSE)</f>
        <v>#N/A</v>
      </c>
      <c r="X768" s="160" t="str">
        <f>IFERROR(VLOOKUP($E768,'Calc 1 - Scaling (Ins,Bank)'!$A:$W,21+IF(W768="Revenue",1,IF(W768="Carrying Value",2,0)),FALSE),"N/A")</f>
        <v>N/A</v>
      </c>
      <c r="Y768" s="161" t="str">
        <f t="shared" si="115"/>
        <v>N/A</v>
      </c>
      <c r="Z768" s="162" t="str">
        <f t="shared" si="116"/>
        <v>N/A</v>
      </c>
      <c r="AP768" s="3" t="s">
        <v>1</v>
      </c>
    </row>
    <row r="769" spans="1:42" x14ac:dyDescent="0.2">
      <c r="A769" s="68">
        <f t="shared" si="108"/>
        <v>712</v>
      </c>
      <c r="B769" s="154">
        <f>'Input 2 - Inventory'!C719</f>
        <v>0</v>
      </c>
      <c r="C769" s="155">
        <f>'Input 2 - Inventory'!E719</f>
        <v>0</v>
      </c>
      <c r="D769" s="155" t="str">
        <f>IF(OR(LEFT(E769,5)= "Asset",LEFT(E769,5)="Other"),"N/A",'Input 1 - Schedule 1'!B721 &amp; " (Ins/Bank)")</f>
        <v xml:space="preserve"> (Ins/Bank)</v>
      </c>
      <c r="E769" s="156">
        <f>'Input 2 - Inventory'!F719</f>
        <v>0</v>
      </c>
      <c r="F769" s="157">
        <f>'Input 1 - Schedule 1'!AH721</f>
        <v>0</v>
      </c>
      <c r="G769" s="157">
        <f>'Input 2 - Inventory'!R719</f>
        <v>0</v>
      </c>
      <c r="H769" s="157">
        <f>'Input 2 - Inventory'!AG719</f>
        <v>0</v>
      </c>
      <c r="I769" s="158">
        <f>'Input 2 - Inventory'!L719</f>
        <v>0</v>
      </c>
      <c r="J769" s="159">
        <f>'Input 2 - Inventory'!AA719</f>
        <v>0</v>
      </c>
      <c r="K769" s="156" t="e">
        <f>VLOOKUP($E769,'Calc 1 - Scaling (Ins,Bank)'!$A:$W,8,FALSE)</f>
        <v>#N/A</v>
      </c>
      <c r="L769" s="160" t="str">
        <f>IFERROR(VLOOKUP($E769,'Calc 1 - Scaling (Ins,Bank)'!$A:$W,9+IF($K769="Revenue",1,IF(K769="Carrying Value",2,0)),FALSE),"N/A")</f>
        <v>N/A</v>
      </c>
      <c r="M769" s="161" t="str">
        <f t="shared" si="109"/>
        <v>N/A</v>
      </c>
      <c r="N769" s="162" t="str">
        <f t="shared" si="110"/>
        <v>N/A</v>
      </c>
      <c r="O769" s="156" t="e">
        <f>VLOOKUP($E769,'Calc 1 - Scaling (Ins,Bank)'!$A:$W,12,FALSE)</f>
        <v>#N/A</v>
      </c>
      <c r="P769" s="160" t="str">
        <f>IFERROR(VLOOKUP($E769,'Calc 1 - Scaling (Ins,Bank)'!$A:$W,13+IF(O769="Revenue",1,IF(O769="Carrying Value",2,0)),FALSE),"N/A")</f>
        <v>N/A</v>
      </c>
      <c r="Q769" s="161" t="str">
        <f t="shared" si="111"/>
        <v>N/A</v>
      </c>
      <c r="R769" s="162" t="str">
        <f t="shared" si="112"/>
        <v>N/A</v>
      </c>
      <c r="S769" s="156" t="e">
        <f>VLOOKUP($E769,'Calc 1 - Scaling (Ins,Bank)'!$A:$W,16,FALSE)</f>
        <v>#N/A</v>
      </c>
      <c r="T769" s="160" t="str">
        <f>IFERROR(VLOOKUP($E769,'Calc 1 - Scaling (Ins,Bank)'!$A:$W,17+IF(S769="Revenue",1,IF(S769="Carrying Value",2,0)),FALSE),"N/A")</f>
        <v>N/A</v>
      </c>
      <c r="U769" s="161" t="str">
        <f t="shared" si="113"/>
        <v>N/A</v>
      </c>
      <c r="V769" s="162" t="str">
        <f t="shared" si="114"/>
        <v>N/A</v>
      </c>
      <c r="W769" s="156" t="e">
        <f>VLOOKUP($E769,'Calc 1 - Scaling (Ins,Bank)'!$A:$W,20,FALSE)</f>
        <v>#N/A</v>
      </c>
      <c r="X769" s="160" t="str">
        <f>IFERROR(VLOOKUP($E769,'Calc 1 - Scaling (Ins,Bank)'!$A:$W,21+IF(W769="Revenue",1,IF(W769="Carrying Value",2,0)),FALSE),"N/A")</f>
        <v>N/A</v>
      </c>
      <c r="Y769" s="161" t="str">
        <f t="shared" si="115"/>
        <v>N/A</v>
      </c>
      <c r="Z769" s="162" t="str">
        <f t="shared" si="116"/>
        <v>N/A</v>
      </c>
      <c r="AP769" s="3" t="s">
        <v>1</v>
      </c>
    </row>
    <row r="770" spans="1:42" x14ac:dyDescent="0.2">
      <c r="A770" s="68">
        <f t="shared" si="108"/>
        <v>713</v>
      </c>
      <c r="B770" s="154">
        <f>'Input 2 - Inventory'!C720</f>
        <v>0</v>
      </c>
      <c r="C770" s="155">
        <f>'Input 2 - Inventory'!E720</f>
        <v>0</v>
      </c>
      <c r="D770" s="155" t="str">
        <f>IF(OR(LEFT(E770,5)= "Asset",LEFT(E770,5)="Other"),"N/A",'Input 1 - Schedule 1'!B722 &amp; " (Ins/Bank)")</f>
        <v xml:space="preserve"> (Ins/Bank)</v>
      </c>
      <c r="E770" s="156">
        <f>'Input 2 - Inventory'!F720</f>
        <v>0</v>
      </c>
      <c r="F770" s="157">
        <f>'Input 1 - Schedule 1'!AH722</f>
        <v>0</v>
      </c>
      <c r="G770" s="157">
        <f>'Input 2 - Inventory'!R720</f>
        <v>0</v>
      </c>
      <c r="H770" s="157">
        <f>'Input 2 - Inventory'!AG720</f>
        <v>0</v>
      </c>
      <c r="I770" s="158">
        <f>'Input 2 - Inventory'!L720</f>
        <v>0</v>
      </c>
      <c r="J770" s="159">
        <f>'Input 2 - Inventory'!AA720</f>
        <v>0</v>
      </c>
      <c r="K770" s="156" t="e">
        <f>VLOOKUP($E770,'Calc 1 - Scaling (Ins,Bank)'!$A:$W,8,FALSE)</f>
        <v>#N/A</v>
      </c>
      <c r="L770" s="160" t="str">
        <f>IFERROR(VLOOKUP($E770,'Calc 1 - Scaling (Ins,Bank)'!$A:$W,9+IF($K770="Revenue",1,IF(K770="Carrying Value",2,0)),FALSE),"N/A")</f>
        <v>N/A</v>
      </c>
      <c r="M770" s="161" t="str">
        <f t="shared" si="109"/>
        <v>N/A</v>
      </c>
      <c r="N770" s="162" t="str">
        <f t="shared" si="110"/>
        <v>N/A</v>
      </c>
      <c r="O770" s="156" t="e">
        <f>VLOOKUP($E770,'Calc 1 - Scaling (Ins,Bank)'!$A:$W,12,FALSE)</f>
        <v>#N/A</v>
      </c>
      <c r="P770" s="160" t="str">
        <f>IFERROR(VLOOKUP($E770,'Calc 1 - Scaling (Ins,Bank)'!$A:$W,13+IF(O770="Revenue",1,IF(O770="Carrying Value",2,0)),FALSE),"N/A")</f>
        <v>N/A</v>
      </c>
      <c r="Q770" s="161" t="str">
        <f t="shared" si="111"/>
        <v>N/A</v>
      </c>
      <c r="R770" s="162" t="str">
        <f t="shared" si="112"/>
        <v>N/A</v>
      </c>
      <c r="S770" s="156" t="e">
        <f>VLOOKUP($E770,'Calc 1 - Scaling (Ins,Bank)'!$A:$W,16,FALSE)</f>
        <v>#N/A</v>
      </c>
      <c r="T770" s="160" t="str">
        <f>IFERROR(VLOOKUP($E770,'Calc 1 - Scaling (Ins,Bank)'!$A:$W,17+IF(S770="Revenue",1,IF(S770="Carrying Value",2,0)),FALSE),"N/A")</f>
        <v>N/A</v>
      </c>
      <c r="U770" s="161" t="str">
        <f t="shared" si="113"/>
        <v>N/A</v>
      </c>
      <c r="V770" s="162" t="str">
        <f t="shared" si="114"/>
        <v>N/A</v>
      </c>
      <c r="W770" s="156" t="e">
        <f>VLOOKUP($E770,'Calc 1 - Scaling (Ins,Bank)'!$A:$W,20,FALSE)</f>
        <v>#N/A</v>
      </c>
      <c r="X770" s="160" t="str">
        <f>IFERROR(VLOOKUP($E770,'Calc 1 - Scaling (Ins,Bank)'!$A:$W,21+IF(W770="Revenue",1,IF(W770="Carrying Value",2,0)),FALSE),"N/A")</f>
        <v>N/A</v>
      </c>
      <c r="Y770" s="161" t="str">
        <f t="shared" si="115"/>
        <v>N/A</v>
      </c>
      <c r="Z770" s="162" t="str">
        <f t="shared" si="116"/>
        <v>N/A</v>
      </c>
      <c r="AP770" s="3" t="s">
        <v>1</v>
      </c>
    </row>
    <row r="771" spans="1:42" x14ac:dyDescent="0.2">
      <c r="A771" s="68">
        <f t="shared" si="108"/>
        <v>714</v>
      </c>
      <c r="B771" s="154">
        <f>'Input 2 - Inventory'!C721</f>
        <v>0</v>
      </c>
      <c r="C771" s="155">
        <f>'Input 2 - Inventory'!E721</f>
        <v>0</v>
      </c>
      <c r="D771" s="155" t="str">
        <f>IF(OR(LEFT(E771,5)= "Asset",LEFT(E771,5)="Other"),"N/A",'Input 1 - Schedule 1'!B723 &amp; " (Ins/Bank)")</f>
        <v xml:space="preserve"> (Ins/Bank)</v>
      </c>
      <c r="E771" s="156">
        <f>'Input 2 - Inventory'!F721</f>
        <v>0</v>
      </c>
      <c r="F771" s="157">
        <f>'Input 1 - Schedule 1'!AH723</f>
        <v>0</v>
      </c>
      <c r="G771" s="157">
        <f>'Input 2 - Inventory'!R721</f>
        <v>0</v>
      </c>
      <c r="H771" s="157">
        <f>'Input 2 - Inventory'!AG721</f>
        <v>0</v>
      </c>
      <c r="I771" s="158">
        <f>'Input 2 - Inventory'!L721</f>
        <v>0</v>
      </c>
      <c r="J771" s="159">
        <f>'Input 2 - Inventory'!AA721</f>
        <v>0</v>
      </c>
      <c r="K771" s="156" t="e">
        <f>VLOOKUP($E771,'Calc 1 - Scaling (Ins,Bank)'!$A:$W,8,FALSE)</f>
        <v>#N/A</v>
      </c>
      <c r="L771" s="160" t="str">
        <f>IFERROR(VLOOKUP($E771,'Calc 1 - Scaling (Ins,Bank)'!$A:$W,9+IF($K771="Revenue",1,IF(K771="Carrying Value",2,0)),FALSE),"N/A")</f>
        <v>N/A</v>
      </c>
      <c r="M771" s="161" t="str">
        <f t="shared" si="109"/>
        <v>N/A</v>
      </c>
      <c r="N771" s="162" t="str">
        <f t="shared" si="110"/>
        <v>N/A</v>
      </c>
      <c r="O771" s="156" t="e">
        <f>VLOOKUP($E771,'Calc 1 - Scaling (Ins,Bank)'!$A:$W,12,FALSE)</f>
        <v>#N/A</v>
      </c>
      <c r="P771" s="160" t="str">
        <f>IFERROR(VLOOKUP($E771,'Calc 1 - Scaling (Ins,Bank)'!$A:$W,13+IF(O771="Revenue",1,IF(O771="Carrying Value",2,0)),FALSE),"N/A")</f>
        <v>N/A</v>
      </c>
      <c r="Q771" s="161" t="str">
        <f t="shared" si="111"/>
        <v>N/A</v>
      </c>
      <c r="R771" s="162" t="str">
        <f t="shared" si="112"/>
        <v>N/A</v>
      </c>
      <c r="S771" s="156" t="e">
        <f>VLOOKUP($E771,'Calc 1 - Scaling (Ins,Bank)'!$A:$W,16,FALSE)</f>
        <v>#N/A</v>
      </c>
      <c r="T771" s="160" t="str">
        <f>IFERROR(VLOOKUP($E771,'Calc 1 - Scaling (Ins,Bank)'!$A:$W,17+IF(S771="Revenue",1,IF(S771="Carrying Value",2,0)),FALSE),"N/A")</f>
        <v>N/A</v>
      </c>
      <c r="U771" s="161" t="str">
        <f t="shared" si="113"/>
        <v>N/A</v>
      </c>
      <c r="V771" s="162" t="str">
        <f t="shared" si="114"/>
        <v>N/A</v>
      </c>
      <c r="W771" s="156" t="e">
        <f>VLOOKUP($E771,'Calc 1 - Scaling (Ins,Bank)'!$A:$W,20,FALSE)</f>
        <v>#N/A</v>
      </c>
      <c r="X771" s="160" t="str">
        <f>IFERROR(VLOOKUP($E771,'Calc 1 - Scaling (Ins,Bank)'!$A:$W,21+IF(W771="Revenue",1,IF(W771="Carrying Value",2,0)),FALSE),"N/A")</f>
        <v>N/A</v>
      </c>
      <c r="Y771" s="161" t="str">
        <f t="shared" si="115"/>
        <v>N/A</v>
      </c>
      <c r="Z771" s="162" t="str">
        <f t="shared" si="116"/>
        <v>N/A</v>
      </c>
      <c r="AP771" s="3" t="s">
        <v>1</v>
      </c>
    </row>
    <row r="772" spans="1:42" x14ac:dyDescent="0.2">
      <c r="A772" s="68">
        <f t="shared" si="108"/>
        <v>715</v>
      </c>
      <c r="B772" s="154">
        <f>'Input 2 - Inventory'!C722</f>
        <v>0</v>
      </c>
      <c r="C772" s="155">
        <f>'Input 2 - Inventory'!E722</f>
        <v>0</v>
      </c>
      <c r="D772" s="155" t="str">
        <f>IF(OR(LEFT(E772,5)= "Asset",LEFT(E772,5)="Other"),"N/A",'Input 1 - Schedule 1'!B724 &amp; " (Ins/Bank)")</f>
        <v xml:space="preserve"> (Ins/Bank)</v>
      </c>
      <c r="E772" s="156">
        <f>'Input 2 - Inventory'!F722</f>
        <v>0</v>
      </c>
      <c r="F772" s="157">
        <f>'Input 1 - Schedule 1'!AH724</f>
        <v>0</v>
      </c>
      <c r="G772" s="157">
        <f>'Input 2 - Inventory'!R722</f>
        <v>0</v>
      </c>
      <c r="H772" s="157">
        <f>'Input 2 - Inventory'!AG722</f>
        <v>0</v>
      </c>
      <c r="I772" s="158">
        <f>'Input 2 - Inventory'!L722</f>
        <v>0</v>
      </c>
      <c r="J772" s="159">
        <f>'Input 2 - Inventory'!AA722</f>
        <v>0</v>
      </c>
      <c r="K772" s="156" t="e">
        <f>VLOOKUP($E772,'Calc 1 - Scaling (Ins,Bank)'!$A:$W,8,FALSE)</f>
        <v>#N/A</v>
      </c>
      <c r="L772" s="160" t="str">
        <f>IFERROR(VLOOKUP($E772,'Calc 1 - Scaling (Ins,Bank)'!$A:$W,9+IF($K772="Revenue",1,IF(K772="Carrying Value",2,0)),FALSE),"N/A")</f>
        <v>N/A</v>
      </c>
      <c r="M772" s="161" t="str">
        <f t="shared" si="109"/>
        <v>N/A</v>
      </c>
      <c r="N772" s="162" t="str">
        <f t="shared" si="110"/>
        <v>N/A</v>
      </c>
      <c r="O772" s="156" t="e">
        <f>VLOOKUP($E772,'Calc 1 - Scaling (Ins,Bank)'!$A:$W,12,FALSE)</f>
        <v>#N/A</v>
      </c>
      <c r="P772" s="160" t="str">
        <f>IFERROR(VLOOKUP($E772,'Calc 1 - Scaling (Ins,Bank)'!$A:$W,13+IF(O772="Revenue",1,IF(O772="Carrying Value",2,0)),FALSE),"N/A")</f>
        <v>N/A</v>
      </c>
      <c r="Q772" s="161" t="str">
        <f t="shared" si="111"/>
        <v>N/A</v>
      </c>
      <c r="R772" s="162" t="str">
        <f t="shared" si="112"/>
        <v>N/A</v>
      </c>
      <c r="S772" s="156" t="e">
        <f>VLOOKUP($E772,'Calc 1 - Scaling (Ins,Bank)'!$A:$W,16,FALSE)</f>
        <v>#N/A</v>
      </c>
      <c r="T772" s="160" t="str">
        <f>IFERROR(VLOOKUP($E772,'Calc 1 - Scaling (Ins,Bank)'!$A:$W,17+IF(S772="Revenue",1,IF(S772="Carrying Value",2,0)),FALSE),"N/A")</f>
        <v>N/A</v>
      </c>
      <c r="U772" s="161" t="str">
        <f t="shared" si="113"/>
        <v>N/A</v>
      </c>
      <c r="V772" s="162" t="str">
        <f t="shared" si="114"/>
        <v>N/A</v>
      </c>
      <c r="W772" s="156" t="e">
        <f>VLOOKUP($E772,'Calc 1 - Scaling (Ins,Bank)'!$A:$W,20,FALSE)</f>
        <v>#N/A</v>
      </c>
      <c r="X772" s="160" t="str">
        <f>IFERROR(VLOOKUP($E772,'Calc 1 - Scaling (Ins,Bank)'!$A:$W,21+IF(W772="Revenue",1,IF(W772="Carrying Value",2,0)),FALSE),"N/A")</f>
        <v>N/A</v>
      </c>
      <c r="Y772" s="161" t="str">
        <f t="shared" si="115"/>
        <v>N/A</v>
      </c>
      <c r="Z772" s="162" t="str">
        <f t="shared" si="116"/>
        <v>N/A</v>
      </c>
      <c r="AP772" s="3" t="s">
        <v>1</v>
      </c>
    </row>
    <row r="773" spans="1:42" x14ac:dyDescent="0.2">
      <c r="A773" s="68">
        <f t="shared" si="108"/>
        <v>716</v>
      </c>
      <c r="B773" s="154">
        <f>'Input 2 - Inventory'!C723</f>
        <v>0</v>
      </c>
      <c r="C773" s="155">
        <f>'Input 2 - Inventory'!E723</f>
        <v>0</v>
      </c>
      <c r="D773" s="155" t="str">
        <f>IF(OR(LEFT(E773,5)= "Asset",LEFT(E773,5)="Other"),"N/A",'Input 1 - Schedule 1'!B725 &amp; " (Ins/Bank)")</f>
        <v xml:space="preserve"> (Ins/Bank)</v>
      </c>
      <c r="E773" s="156">
        <f>'Input 2 - Inventory'!F723</f>
        <v>0</v>
      </c>
      <c r="F773" s="157">
        <f>'Input 1 - Schedule 1'!AH725</f>
        <v>0</v>
      </c>
      <c r="G773" s="157">
        <f>'Input 2 - Inventory'!R723</f>
        <v>0</v>
      </c>
      <c r="H773" s="157">
        <f>'Input 2 - Inventory'!AG723</f>
        <v>0</v>
      </c>
      <c r="I773" s="158">
        <f>'Input 2 - Inventory'!L723</f>
        <v>0</v>
      </c>
      <c r="J773" s="159">
        <f>'Input 2 - Inventory'!AA723</f>
        <v>0</v>
      </c>
      <c r="K773" s="156" t="e">
        <f>VLOOKUP($E773,'Calc 1 - Scaling (Ins,Bank)'!$A:$W,8,FALSE)</f>
        <v>#N/A</v>
      </c>
      <c r="L773" s="160" t="str">
        <f>IFERROR(VLOOKUP($E773,'Calc 1 - Scaling (Ins,Bank)'!$A:$W,9+IF($K773="Revenue",1,IF(K773="Carrying Value",2,0)),FALSE),"N/A")</f>
        <v>N/A</v>
      </c>
      <c r="M773" s="161" t="str">
        <f t="shared" si="109"/>
        <v>N/A</v>
      </c>
      <c r="N773" s="162" t="str">
        <f t="shared" si="110"/>
        <v>N/A</v>
      </c>
      <c r="O773" s="156" t="e">
        <f>VLOOKUP($E773,'Calc 1 - Scaling (Ins,Bank)'!$A:$W,12,FALSE)</f>
        <v>#N/A</v>
      </c>
      <c r="P773" s="160" t="str">
        <f>IFERROR(VLOOKUP($E773,'Calc 1 - Scaling (Ins,Bank)'!$A:$W,13+IF(O773="Revenue",1,IF(O773="Carrying Value",2,0)),FALSE),"N/A")</f>
        <v>N/A</v>
      </c>
      <c r="Q773" s="161" t="str">
        <f t="shared" si="111"/>
        <v>N/A</v>
      </c>
      <c r="R773" s="162" t="str">
        <f t="shared" si="112"/>
        <v>N/A</v>
      </c>
      <c r="S773" s="156" t="e">
        <f>VLOOKUP($E773,'Calc 1 - Scaling (Ins,Bank)'!$A:$W,16,FALSE)</f>
        <v>#N/A</v>
      </c>
      <c r="T773" s="160" t="str">
        <f>IFERROR(VLOOKUP($E773,'Calc 1 - Scaling (Ins,Bank)'!$A:$W,17+IF(S773="Revenue",1,IF(S773="Carrying Value",2,0)),FALSE),"N/A")</f>
        <v>N/A</v>
      </c>
      <c r="U773" s="161" t="str">
        <f t="shared" si="113"/>
        <v>N/A</v>
      </c>
      <c r="V773" s="162" t="str">
        <f t="shared" si="114"/>
        <v>N/A</v>
      </c>
      <c r="W773" s="156" t="e">
        <f>VLOOKUP($E773,'Calc 1 - Scaling (Ins,Bank)'!$A:$W,20,FALSE)</f>
        <v>#N/A</v>
      </c>
      <c r="X773" s="160" t="str">
        <f>IFERROR(VLOOKUP($E773,'Calc 1 - Scaling (Ins,Bank)'!$A:$W,21+IF(W773="Revenue",1,IF(W773="Carrying Value",2,0)),FALSE),"N/A")</f>
        <v>N/A</v>
      </c>
      <c r="Y773" s="161" t="str">
        <f t="shared" si="115"/>
        <v>N/A</v>
      </c>
      <c r="Z773" s="162" t="str">
        <f t="shared" si="116"/>
        <v>N/A</v>
      </c>
      <c r="AP773" s="3" t="s">
        <v>1</v>
      </c>
    </row>
    <row r="774" spans="1:42" x14ac:dyDescent="0.2">
      <c r="A774" s="68">
        <f t="shared" si="108"/>
        <v>717</v>
      </c>
      <c r="B774" s="154">
        <f>'Input 2 - Inventory'!C724</f>
        <v>0</v>
      </c>
      <c r="C774" s="155">
        <f>'Input 2 - Inventory'!E724</f>
        <v>0</v>
      </c>
      <c r="D774" s="155" t="str">
        <f>IF(OR(LEFT(E774,5)= "Asset",LEFT(E774,5)="Other"),"N/A",'Input 1 - Schedule 1'!B726 &amp; " (Ins/Bank)")</f>
        <v xml:space="preserve"> (Ins/Bank)</v>
      </c>
      <c r="E774" s="156">
        <f>'Input 2 - Inventory'!F724</f>
        <v>0</v>
      </c>
      <c r="F774" s="157">
        <f>'Input 1 - Schedule 1'!AH726</f>
        <v>0</v>
      </c>
      <c r="G774" s="157">
        <f>'Input 2 - Inventory'!R724</f>
        <v>0</v>
      </c>
      <c r="H774" s="157">
        <f>'Input 2 - Inventory'!AG724</f>
        <v>0</v>
      </c>
      <c r="I774" s="158">
        <f>'Input 2 - Inventory'!L724</f>
        <v>0</v>
      </c>
      <c r="J774" s="159">
        <f>'Input 2 - Inventory'!AA724</f>
        <v>0</v>
      </c>
      <c r="K774" s="156" t="e">
        <f>VLOOKUP($E774,'Calc 1 - Scaling (Ins,Bank)'!$A:$W,8,FALSE)</f>
        <v>#N/A</v>
      </c>
      <c r="L774" s="160" t="str">
        <f>IFERROR(VLOOKUP($E774,'Calc 1 - Scaling (Ins,Bank)'!$A:$W,9+IF($K774="Revenue",1,IF(K774="Carrying Value",2,0)),FALSE),"N/A")</f>
        <v>N/A</v>
      </c>
      <c r="M774" s="161" t="str">
        <f t="shared" si="109"/>
        <v>N/A</v>
      </c>
      <c r="N774" s="162" t="str">
        <f t="shared" si="110"/>
        <v>N/A</v>
      </c>
      <c r="O774" s="156" t="e">
        <f>VLOOKUP($E774,'Calc 1 - Scaling (Ins,Bank)'!$A:$W,12,FALSE)</f>
        <v>#N/A</v>
      </c>
      <c r="P774" s="160" t="str">
        <f>IFERROR(VLOOKUP($E774,'Calc 1 - Scaling (Ins,Bank)'!$A:$W,13+IF(O774="Revenue",1,IF(O774="Carrying Value",2,0)),FALSE),"N/A")</f>
        <v>N/A</v>
      </c>
      <c r="Q774" s="161" t="str">
        <f t="shared" si="111"/>
        <v>N/A</v>
      </c>
      <c r="R774" s="162" t="str">
        <f t="shared" si="112"/>
        <v>N/A</v>
      </c>
      <c r="S774" s="156" t="e">
        <f>VLOOKUP($E774,'Calc 1 - Scaling (Ins,Bank)'!$A:$W,16,FALSE)</f>
        <v>#N/A</v>
      </c>
      <c r="T774" s="160" t="str">
        <f>IFERROR(VLOOKUP($E774,'Calc 1 - Scaling (Ins,Bank)'!$A:$W,17+IF(S774="Revenue",1,IF(S774="Carrying Value",2,0)),FALSE),"N/A")</f>
        <v>N/A</v>
      </c>
      <c r="U774" s="161" t="str">
        <f t="shared" si="113"/>
        <v>N/A</v>
      </c>
      <c r="V774" s="162" t="str">
        <f t="shared" si="114"/>
        <v>N/A</v>
      </c>
      <c r="W774" s="156" t="e">
        <f>VLOOKUP($E774,'Calc 1 - Scaling (Ins,Bank)'!$A:$W,20,FALSE)</f>
        <v>#N/A</v>
      </c>
      <c r="X774" s="160" t="str">
        <f>IFERROR(VLOOKUP($E774,'Calc 1 - Scaling (Ins,Bank)'!$A:$W,21+IF(W774="Revenue",1,IF(W774="Carrying Value",2,0)),FALSE),"N/A")</f>
        <v>N/A</v>
      </c>
      <c r="Y774" s="161" t="str">
        <f t="shared" si="115"/>
        <v>N/A</v>
      </c>
      <c r="Z774" s="162" t="str">
        <f t="shared" si="116"/>
        <v>N/A</v>
      </c>
      <c r="AP774" s="3" t="s">
        <v>1</v>
      </c>
    </row>
    <row r="775" spans="1:42" x14ac:dyDescent="0.2">
      <c r="A775" s="68">
        <f t="shared" si="108"/>
        <v>718</v>
      </c>
      <c r="B775" s="154">
        <f>'Input 2 - Inventory'!C725</f>
        <v>0</v>
      </c>
      <c r="C775" s="155">
        <f>'Input 2 - Inventory'!E725</f>
        <v>0</v>
      </c>
      <c r="D775" s="155" t="str">
        <f>IF(OR(LEFT(E775,5)= "Asset",LEFT(E775,5)="Other"),"N/A",'Input 1 - Schedule 1'!B727 &amp; " (Ins/Bank)")</f>
        <v xml:space="preserve"> (Ins/Bank)</v>
      </c>
      <c r="E775" s="156">
        <f>'Input 2 - Inventory'!F725</f>
        <v>0</v>
      </c>
      <c r="F775" s="157">
        <f>'Input 1 - Schedule 1'!AH727</f>
        <v>0</v>
      </c>
      <c r="G775" s="157">
        <f>'Input 2 - Inventory'!R725</f>
        <v>0</v>
      </c>
      <c r="H775" s="157">
        <f>'Input 2 - Inventory'!AG725</f>
        <v>0</v>
      </c>
      <c r="I775" s="158">
        <f>'Input 2 - Inventory'!L725</f>
        <v>0</v>
      </c>
      <c r="J775" s="159">
        <f>'Input 2 - Inventory'!AA725</f>
        <v>0</v>
      </c>
      <c r="K775" s="156" t="e">
        <f>VLOOKUP($E775,'Calc 1 - Scaling (Ins,Bank)'!$A:$W,8,FALSE)</f>
        <v>#N/A</v>
      </c>
      <c r="L775" s="160" t="str">
        <f>IFERROR(VLOOKUP($E775,'Calc 1 - Scaling (Ins,Bank)'!$A:$W,9+IF($K775="Revenue",1,IF(K775="Carrying Value",2,0)),FALSE),"N/A")</f>
        <v>N/A</v>
      </c>
      <c r="M775" s="161" t="str">
        <f t="shared" si="109"/>
        <v>N/A</v>
      </c>
      <c r="N775" s="162" t="str">
        <f t="shared" si="110"/>
        <v>N/A</v>
      </c>
      <c r="O775" s="156" t="e">
        <f>VLOOKUP($E775,'Calc 1 - Scaling (Ins,Bank)'!$A:$W,12,FALSE)</f>
        <v>#N/A</v>
      </c>
      <c r="P775" s="160" t="str">
        <f>IFERROR(VLOOKUP($E775,'Calc 1 - Scaling (Ins,Bank)'!$A:$W,13+IF(O775="Revenue",1,IF(O775="Carrying Value",2,0)),FALSE),"N/A")</f>
        <v>N/A</v>
      </c>
      <c r="Q775" s="161" t="str">
        <f t="shared" si="111"/>
        <v>N/A</v>
      </c>
      <c r="R775" s="162" t="str">
        <f t="shared" si="112"/>
        <v>N/A</v>
      </c>
      <c r="S775" s="156" t="e">
        <f>VLOOKUP($E775,'Calc 1 - Scaling (Ins,Bank)'!$A:$W,16,FALSE)</f>
        <v>#N/A</v>
      </c>
      <c r="T775" s="160" t="str">
        <f>IFERROR(VLOOKUP($E775,'Calc 1 - Scaling (Ins,Bank)'!$A:$W,17+IF(S775="Revenue",1,IF(S775="Carrying Value",2,0)),FALSE),"N/A")</f>
        <v>N/A</v>
      </c>
      <c r="U775" s="161" t="str">
        <f t="shared" si="113"/>
        <v>N/A</v>
      </c>
      <c r="V775" s="162" t="str">
        <f t="shared" si="114"/>
        <v>N/A</v>
      </c>
      <c r="W775" s="156" t="e">
        <f>VLOOKUP($E775,'Calc 1 - Scaling (Ins,Bank)'!$A:$W,20,FALSE)</f>
        <v>#N/A</v>
      </c>
      <c r="X775" s="160" t="str">
        <f>IFERROR(VLOOKUP($E775,'Calc 1 - Scaling (Ins,Bank)'!$A:$W,21+IF(W775="Revenue",1,IF(W775="Carrying Value",2,0)),FALSE),"N/A")</f>
        <v>N/A</v>
      </c>
      <c r="Y775" s="161" t="str">
        <f t="shared" si="115"/>
        <v>N/A</v>
      </c>
      <c r="Z775" s="162" t="str">
        <f t="shared" si="116"/>
        <v>N/A</v>
      </c>
      <c r="AP775" s="3" t="s">
        <v>1</v>
      </c>
    </row>
    <row r="776" spans="1:42" x14ac:dyDescent="0.2">
      <c r="A776" s="68">
        <f t="shared" si="108"/>
        <v>719</v>
      </c>
      <c r="B776" s="154">
        <f>'Input 2 - Inventory'!C726</f>
        <v>0</v>
      </c>
      <c r="C776" s="155">
        <f>'Input 2 - Inventory'!E726</f>
        <v>0</v>
      </c>
      <c r="D776" s="155" t="str">
        <f>IF(OR(LEFT(E776,5)= "Asset",LEFT(E776,5)="Other"),"N/A",'Input 1 - Schedule 1'!B728 &amp; " (Ins/Bank)")</f>
        <v xml:space="preserve"> (Ins/Bank)</v>
      </c>
      <c r="E776" s="156">
        <f>'Input 2 - Inventory'!F726</f>
        <v>0</v>
      </c>
      <c r="F776" s="157">
        <f>'Input 1 - Schedule 1'!AH728</f>
        <v>0</v>
      </c>
      <c r="G776" s="157">
        <f>'Input 2 - Inventory'!R726</f>
        <v>0</v>
      </c>
      <c r="H776" s="157">
        <f>'Input 2 - Inventory'!AG726</f>
        <v>0</v>
      </c>
      <c r="I776" s="158">
        <f>'Input 2 - Inventory'!L726</f>
        <v>0</v>
      </c>
      <c r="J776" s="159">
        <f>'Input 2 - Inventory'!AA726</f>
        <v>0</v>
      </c>
      <c r="K776" s="156" t="e">
        <f>VLOOKUP($E776,'Calc 1 - Scaling (Ins,Bank)'!$A:$W,8,FALSE)</f>
        <v>#N/A</v>
      </c>
      <c r="L776" s="160" t="str">
        <f>IFERROR(VLOOKUP($E776,'Calc 1 - Scaling (Ins,Bank)'!$A:$W,9+IF($K776="Revenue",1,IF(K776="Carrying Value",2,0)),FALSE),"N/A")</f>
        <v>N/A</v>
      </c>
      <c r="M776" s="161" t="str">
        <f t="shared" si="109"/>
        <v>N/A</v>
      </c>
      <c r="N776" s="162" t="str">
        <f t="shared" si="110"/>
        <v>N/A</v>
      </c>
      <c r="O776" s="156" t="e">
        <f>VLOOKUP($E776,'Calc 1 - Scaling (Ins,Bank)'!$A:$W,12,FALSE)</f>
        <v>#N/A</v>
      </c>
      <c r="P776" s="160" t="str">
        <f>IFERROR(VLOOKUP($E776,'Calc 1 - Scaling (Ins,Bank)'!$A:$W,13+IF(O776="Revenue",1,IF(O776="Carrying Value",2,0)),FALSE),"N/A")</f>
        <v>N/A</v>
      </c>
      <c r="Q776" s="161" t="str">
        <f t="shared" si="111"/>
        <v>N/A</v>
      </c>
      <c r="R776" s="162" t="str">
        <f t="shared" si="112"/>
        <v>N/A</v>
      </c>
      <c r="S776" s="156" t="e">
        <f>VLOOKUP($E776,'Calc 1 - Scaling (Ins,Bank)'!$A:$W,16,FALSE)</f>
        <v>#N/A</v>
      </c>
      <c r="T776" s="160" t="str">
        <f>IFERROR(VLOOKUP($E776,'Calc 1 - Scaling (Ins,Bank)'!$A:$W,17+IF(S776="Revenue",1,IF(S776="Carrying Value",2,0)),FALSE),"N/A")</f>
        <v>N/A</v>
      </c>
      <c r="U776" s="161" t="str">
        <f t="shared" si="113"/>
        <v>N/A</v>
      </c>
      <c r="V776" s="162" t="str">
        <f t="shared" si="114"/>
        <v>N/A</v>
      </c>
      <c r="W776" s="156" t="e">
        <f>VLOOKUP($E776,'Calc 1 - Scaling (Ins,Bank)'!$A:$W,20,FALSE)</f>
        <v>#N/A</v>
      </c>
      <c r="X776" s="160" t="str">
        <f>IFERROR(VLOOKUP($E776,'Calc 1 - Scaling (Ins,Bank)'!$A:$W,21+IF(W776="Revenue",1,IF(W776="Carrying Value",2,0)),FALSE),"N/A")</f>
        <v>N/A</v>
      </c>
      <c r="Y776" s="161" t="str">
        <f t="shared" si="115"/>
        <v>N/A</v>
      </c>
      <c r="Z776" s="162" t="str">
        <f t="shared" si="116"/>
        <v>N/A</v>
      </c>
      <c r="AP776" s="3" t="s">
        <v>1</v>
      </c>
    </row>
    <row r="777" spans="1:42" x14ac:dyDescent="0.2">
      <c r="A777" s="68">
        <f t="shared" si="108"/>
        <v>720</v>
      </c>
      <c r="B777" s="154">
        <f>'Input 2 - Inventory'!C727</f>
        <v>0</v>
      </c>
      <c r="C777" s="155">
        <f>'Input 2 - Inventory'!E727</f>
        <v>0</v>
      </c>
      <c r="D777" s="155" t="str">
        <f>IF(OR(LEFT(E777,5)= "Asset",LEFT(E777,5)="Other"),"N/A",'Input 1 - Schedule 1'!B729 &amp; " (Ins/Bank)")</f>
        <v xml:space="preserve"> (Ins/Bank)</v>
      </c>
      <c r="E777" s="156">
        <f>'Input 2 - Inventory'!F727</f>
        <v>0</v>
      </c>
      <c r="F777" s="157">
        <f>'Input 1 - Schedule 1'!AH729</f>
        <v>0</v>
      </c>
      <c r="G777" s="157">
        <f>'Input 2 - Inventory'!R727</f>
        <v>0</v>
      </c>
      <c r="H777" s="157">
        <f>'Input 2 - Inventory'!AG727</f>
        <v>0</v>
      </c>
      <c r="I777" s="158">
        <f>'Input 2 - Inventory'!L727</f>
        <v>0</v>
      </c>
      <c r="J777" s="159">
        <f>'Input 2 - Inventory'!AA727</f>
        <v>0</v>
      </c>
      <c r="K777" s="156" t="e">
        <f>VLOOKUP($E777,'Calc 1 - Scaling (Ins,Bank)'!$A:$W,8,FALSE)</f>
        <v>#N/A</v>
      </c>
      <c r="L777" s="160" t="str">
        <f>IFERROR(VLOOKUP($E777,'Calc 1 - Scaling (Ins,Bank)'!$A:$W,9+IF($K777="Revenue",1,IF(K777="Carrying Value",2,0)),FALSE),"N/A")</f>
        <v>N/A</v>
      </c>
      <c r="M777" s="161" t="str">
        <f t="shared" si="109"/>
        <v>N/A</v>
      </c>
      <c r="N777" s="162" t="str">
        <f t="shared" si="110"/>
        <v>N/A</v>
      </c>
      <c r="O777" s="156" t="e">
        <f>VLOOKUP($E777,'Calc 1 - Scaling (Ins,Bank)'!$A:$W,12,FALSE)</f>
        <v>#N/A</v>
      </c>
      <c r="P777" s="160" t="str">
        <f>IFERROR(VLOOKUP($E777,'Calc 1 - Scaling (Ins,Bank)'!$A:$W,13+IF(O777="Revenue",1,IF(O777="Carrying Value",2,0)),FALSE),"N/A")</f>
        <v>N/A</v>
      </c>
      <c r="Q777" s="161" t="str">
        <f t="shared" si="111"/>
        <v>N/A</v>
      </c>
      <c r="R777" s="162" t="str">
        <f t="shared" si="112"/>
        <v>N/A</v>
      </c>
      <c r="S777" s="156" t="e">
        <f>VLOOKUP($E777,'Calc 1 - Scaling (Ins,Bank)'!$A:$W,16,FALSE)</f>
        <v>#N/A</v>
      </c>
      <c r="T777" s="160" t="str">
        <f>IFERROR(VLOOKUP($E777,'Calc 1 - Scaling (Ins,Bank)'!$A:$W,17+IF(S777="Revenue",1,IF(S777="Carrying Value",2,0)),FALSE),"N/A")</f>
        <v>N/A</v>
      </c>
      <c r="U777" s="161" t="str">
        <f t="shared" si="113"/>
        <v>N/A</v>
      </c>
      <c r="V777" s="162" t="str">
        <f t="shared" si="114"/>
        <v>N/A</v>
      </c>
      <c r="W777" s="156" t="e">
        <f>VLOOKUP($E777,'Calc 1 - Scaling (Ins,Bank)'!$A:$W,20,FALSE)</f>
        <v>#N/A</v>
      </c>
      <c r="X777" s="160" t="str">
        <f>IFERROR(VLOOKUP($E777,'Calc 1 - Scaling (Ins,Bank)'!$A:$W,21+IF(W777="Revenue",1,IF(W777="Carrying Value",2,0)),FALSE),"N/A")</f>
        <v>N/A</v>
      </c>
      <c r="Y777" s="161" t="str">
        <f t="shared" si="115"/>
        <v>N/A</v>
      </c>
      <c r="Z777" s="162" t="str">
        <f t="shared" si="116"/>
        <v>N/A</v>
      </c>
      <c r="AP777" s="3" t="s">
        <v>1</v>
      </c>
    </row>
    <row r="778" spans="1:42" x14ac:dyDescent="0.2">
      <c r="A778" s="68">
        <f t="shared" si="108"/>
        <v>721</v>
      </c>
      <c r="B778" s="154">
        <f>'Input 2 - Inventory'!C728</f>
        <v>0</v>
      </c>
      <c r="C778" s="155">
        <f>'Input 2 - Inventory'!E728</f>
        <v>0</v>
      </c>
      <c r="D778" s="155" t="str">
        <f>IF(OR(LEFT(E778,5)= "Asset",LEFT(E778,5)="Other"),"N/A",'Input 1 - Schedule 1'!B730 &amp; " (Ins/Bank)")</f>
        <v xml:space="preserve"> (Ins/Bank)</v>
      </c>
      <c r="E778" s="156">
        <f>'Input 2 - Inventory'!F728</f>
        <v>0</v>
      </c>
      <c r="F778" s="157">
        <f>'Input 1 - Schedule 1'!AH730</f>
        <v>0</v>
      </c>
      <c r="G778" s="157">
        <f>'Input 2 - Inventory'!R728</f>
        <v>0</v>
      </c>
      <c r="H778" s="157">
        <f>'Input 2 - Inventory'!AG728</f>
        <v>0</v>
      </c>
      <c r="I778" s="158">
        <f>'Input 2 - Inventory'!L728</f>
        <v>0</v>
      </c>
      <c r="J778" s="159">
        <f>'Input 2 - Inventory'!AA728</f>
        <v>0</v>
      </c>
      <c r="K778" s="156" t="e">
        <f>VLOOKUP($E778,'Calc 1 - Scaling (Ins,Bank)'!$A:$W,8,FALSE)</f>
        <v>#N/A</v>
      </c>
      <c r="L778" s="160" t="str">
        <f>IFERROR(VLOOKUP($E778,'Calc 1 - Scaling (Ins,Bank)'!$A:$W,9+IF($K778="Revenue",1,IF(K778="Carrying Value",2,0)),FALSE),"N/A")</f>
        <v>N/A</v>
      </c>
      <c r="M778" s="161" t="str">
        <f t="shared" si="109"/>
        <v>N/A</v>
      </c>
      <c r="N778" s="162" t="str">
        <f t="shared" si="110"/>
        <v>N/A</v>
      </c>
      <c r="O778" s="156" t="e">
        <f>VLOOKUP($E778,'Calc 1 - Scaling (Ins,Bank)'!$A:$W,12,FALSE)</f>
        <v>#N/A</v>
      </c>
      <c r="P778" s="160" t="str">
        <f>IFERROR(VLOOKUP($E778,'Calc 1 - Scaling (Ins,Bank)'!$A:$W,13+IF(O778="Revenue",1,IF(O778="Carrying Value",2,0)),FALSE),"N/A")</f>
        <v>N/A</v>
      </c>
      <c r="Q778" s="161" t="str">
        <f t="shared" si="111"/>
        <v>N/A</v>
      </c>
      <c r="R778" s="162" t="str">
        <f t="shared" si="112"/>
        <v>N/A</v>
      </c>
      <c r="S778" s="156" t="e">
        <f>VLOOKUP($E778,'Calc 1 - Scaling (Ins,Bank)'!$A:$W,16,FALSE)</f>
        <v>#N/A</v>
      </c>
      <c r="T778" s="160" t="str">
        <f>IFERROR(VLOOKUP($E778,'Calc 1 - Scaling (Ins,Bank)'!$A:$W,17+IF(S778="Revenue",1,IF(S778="Carrying Value",2,0)),FALSE),"N/A")</f>
        <v>N/A</v>
      </c>
      <c r="U778" s="161" t="str">
        <f t="shared" si="113"/>
        <v>N/A</v>
      </c>
      <c r="V778" s="162" t="str">
        <f t="shared" si="114"/>
        <v>N/A</v>
      </c>
      <c r="W778" s="156" t="e">
        <f>VLOOKUP($E778,'Calc 1 - Scaling (Ins,Bank)'!$A:$W,20,FALSE)</f>
        <v>#N/A</v>
      </c>
      <c r="X778" s="160" t="str">
        <f>IFERROR(VLOOKUP($E778,'Calc 1 - Scaling (Ins,Bank)'!$A:$W,21+IF(W778="Revenue",1,IF(W778="Carrying Value",2,0)),FALSE),"N/A")</f>
        <v>N/A</v>
      </c>
      <c r="Y778" s="161" t="str">
        <f t="shared" si="115"/>
        <v>N/A</v>
      </c>
      <c r="Z778" s="162" t="str">
        <f t="shared" si="116"/>
        <v>N/A</v>
      </c>
      <c r="AP778" s="3" t="s">
        <v>1</v>
      </c>
    </row>
    <row r="779" spans="1:42" x14ac:dyDescent="0.2">
      <c r="A779" s="68">
        <f t="shared" si="108"/>
        <v>722</v>
      </c>
      <c r="B779" s="154">
        <f>'Input 2 - Inventory'!C729</f>
        <v>0</v>
      </c>
      <c r="C779" s="155">
        <f>'Input 2 - Inventory'!E729</f>
        <v>0</v>
      </c>
      <c r="D779" s="155" t="str">
        <f>IF(OR(LEFT(E779,5)= "Asset",LEFT(E779,5)="Other"),"N/A",'Input 1 - Schedule 1'!B731 &amp; " (Ins/Bank)")</f>
        <v xml:space="preserve"> (Ins/Bank)</v>
      </c>
      <c r="E779" s="156">
        <f>'Input 2 - Inventory'!F729</f>
        <v>0</v>
      </c>
      <c r="F779" s="157">
        <f>'Input 1 - Schedule 1'!AH731</f>
        <v>0</v>
      </c>
      <c r="G779" s="157">
        <f>'Input 2 - Inventory'!R729</f>
        <v>0</v>
      </c>
      <c r="H779" s="157">
        <f>'Input 2 - Inventory'!AG729</f>
        <v>0</v>
      </c>
      <c r="I779" s="158">
        <f>'Input 2 - Inventory'!L729</f>
        <v>0</v>
      </c>
      <c r="J779" s="159">
        <f>'Input 2 - Inventory'!AA729</f>
        <v>0</v>
      </c>
      <c r="K779" s="156" t="e">
        <f>VLOOKUP($E779,'Calc 1 - Scaling (Ins,Bank)'!$A:$W,8,FALSE)</f>
        <v>#N/A</v>
      </c>
      <c r="L779" s="160" t="str">
        <f>IFERROR(VLOOKUP($E779,'Calc 1 - Scaling (Ins,Bank)'!$A:$W,9+IF($K779="Revenue",1,IF(K779="Carrying Value",2,0)),FALSE),"N/A")</f>
        <v>N/A</v>
      </c>
      <c r="M779" s="161" t="str">
        <f t="shared" si="109"/>
        <v>N/A</v>
      </c>
      <c r="N779" s="162" t="str">
        <f t="shared" si="110"/>
        <v>N/A</v>
      </c>
      <c r="O779" s="156" t="e">
        <f>VLOOKUP($E779,'Calc 1 - Scaling (Ins,Bank)'!$A:$W,12,FALSE)</f>
        <v>#N/A</v>
      </c>
      <c r="P779" s="160" t="str">
        <f>IFERROR(VLOOKUP($E779,'Calc 1 - Scaling (Ins,Bank)'!$A:$W,13+IF(O779="Revenue",1,IF(O779="Carrying Value",2,0)),FALSE),"N/A")</f>
        <v>N/A</v>
      </c>
      <c r="Q779" s="161" t="str">
        <f t="shared" si="111"/>
        <v>N/A</v>
      </c>
      <c r="R779" s="162" t="str">
        <f t="shared" si="112"/>
        <v>N/A</v>
      </c>
      <c r="S779" s="156" t="e">
        <f>VLOOKUP($E779,'Calc 1 - Scaling (Ins,Bank)'!$A:$W,16,FALSE)</f>
        <v>#N/A</v>
      </c>
      <c r="T779" s="160" t="str">
        <f>IFERROR(VLOOKUP($E779,'Calc 1 - Scaling (Ins,Bank)'!$A:$W,17+IF(S779="Revenue",1,IF(S779="Carrying Value",2,0)),FALSE),"N/A")</f>
        <v>N/A</v>
      </c>
      <c r="U779" s="161" t="str">
        <f t="shared" si="113"/>
        <v>N/A</v>
      </c>
      <c r="V779" s="162" t="str">
        <f t="shared" si="114"/>
        <v>N/A</v>
      </c>
      <c r="W779" s="156" t="e">
        <f>VLOOKUP($E779,'Calc 1 - Scaling (Ins,Bank)'!$A:$W,20,FALSE)</f>
        <v>#N/A</v>
      </c>
      <c r="X779" s="160" t="str">
        <f>IFERROR(VLOOKUP($E779,'Calc 1 - Scaling (Ins,Bank)'!$A:$W,21+IF(W779="Revenue",1,IF(W779="Carrying Value",2,0)),FALSE),"N/A")</f>
        <v>N/A</v>
      </c>
      <c r="Y779" s="161" t="str">
        <f t="shared" si="115"/>
        <v>N/A</v>
      </c>
      <c r="Z779" s="162" t="str">
        <f t="shared" si="116"/>
        <v>N/A</v>
      </c>
      <c r="AP779" s="3" t="s">
        <v>1</v>
      </c>
    </row>
    <row r="780" spans="1:42" x14ac:dyDescent="0.2">
      <c r="A780" s="68">
        <f t="shared" si="108"/>
        <v>723</v>
      </c>
      <c r="B780" s="154">
        <f>'Input 2 - Inventory'!C730</f>
        <v>0</v>
      </c>
      <c r="C780" s="155">
        <f>'Input 2 - Inventory'!E730</f>
        <v>0</v>
      </c>
      <c r="D780" s="155" t="str">
        <f>IF(OR(LEFT(E780,5)= "Asset",LEFT(E780,5)="Other"),"N/A",'Input 1 - Schedule 1'!B732 &amp; " (Ins/Bank)")</f>
        <v xml:space="preserve"> (Ins/Bank)</v>
      </c>
      <c r="E780" s="156">
        <f>'Input 2 - Inventory'!F730</f>
        <v>0</v>
      </c>
      <c r="F780" s="157">
        <f>'Input 1 - Schedule 1'!AH732</f>
        <v>0</v>
      </c>
      <c r="G780" s="157">
        <f>'Input 2 - Inventory'!R730</f>
        <v>0</v>
      </c>
      <c r="H780" s="157">
        <f>'Input 2 - Inventory'!AG730</f>
        <v>0</v>
      </c>
      <c r="I780" s="158">
        <f>'Input 2 - Inventory'!L730</f>
        <v>0</v>
      </c>
      <c r="J780" s="159">
        <f>'Input 2 - Inventory'!AA730</f>
        <v>0</v>
      </c>
      <c r="K780" s="156" t="e">
        <f>VLOOKUP($E780,'Calc 1 - Scaling (Ins,Bank)'!$A:$W,8,FALSE)</f>
        <v>#N/A</v>
      </c>
      <c r="L780" s="160" t="str">
        <f>IFERROR(VLOOKUP($E780,'Calc 1 - Scaling (Ins,Bank)'!$A:$W,9+IF($K780="Revenue",1,IF(K780="Carrying Value",2,0)),FALSE),"N/A")</f>
        <v>N/A</v>
      </c>
      <c r="M780" s="161" t="str">
        <f t="shared" si="109"/>
        <v>N/A</v>
      </c>
      <c r="N780" s="162" t="str">
        <f t="shared" si="110"/>
        <v>N/A</v>
      </c>
      <c r="O780" s="156" t="e">
        <f>VLOOKUP($E780,'Calc 1 - Scaling (Ins,Bank)'!$A:$W,12,FALSE)</f>
        <v>#N/A</v>
      </c>
      <c r="P780" s="160" t="str">
        <f>IFERROR(VLOOKUP($E780,'Calc 1 - Scaling (Ins,Bank)'!$A:$W,13+IF(O780="Revenue",1,IF(O780="Carrying Value",2,0)),FALSE),"N/A")</f>
        <v>N/A</v>
      </c>
      <c r="Q780" s="161" t="str">
        <f t="shared" si="111"/>
        <v>N/A</v>
      </c>
      <c r="R780" s="162" t="str">
        <f t="shared" si="112"/>
        <v>N/A</v>
      </c>
      <c r="S780" s="156" t="e">
        <f>VLOOKUP($E780,'Calc 1 - Scaling (Ins,Bank)'!$A:$W,16,FALSE)</f>
        <v>#N/A</v>
      </c>
      <c r="T780" s="160" t="str">
        <f>IFERROR(VLOOKUP($E780,'Calc 1 - Scaling (Ins,Bank)'!$A:$W,17+IF(S780="Revenue",1,IF(S780="Carrying Value",2,0)),FALSE),"N/A")</f>
        <v>N/A</v>
      </c>
      <c r="U780" s="161" t="str">
        <f t="shared" si="113"/>
        <v>N/A</v>
      </c>
      <c r="V780" s="162" t="str">
        <f t="shared" si="114"/>
        <v>N/A</v>
      </c>
      <c r="W780" s="156" t="e">
        <f>VLOOKUP($E780,'Calc 1 - Scaling (Ins,Bank)'!$A:$W,20,FALSE)</f>
        <v>#N/A</v>
      </c>
      <c r="X780" s="160" t="str">
        <f>IFERROR(VLOOKUP($E780,'Calc 1 - Scaling (Ins,Bank)'!$A:$W,21+IF(W780="Revenue",1,IF(W780="Carrying Value",2,0)),FALSE),"N/A")</f>
        <v>N/A</v>
      </c>
      <c r="Y780" s="161" t="str">
        <f t="shared" si="115"/>
        <v>N/A</v>
      </c>
      <c r="Z780" s="162" t="str">
        <f t="shared" si="116"/>
        <v>N/A</v>
      </c>
      <c r="AP780" s="3" t="s">
        <v>1</v>
      </c>
    </row>
    <row r="781" spans="1:42" x14ac:dyDescent="0.2">
      <c r="A781" s="68">
        <f t="shared" si="108"/>
        <v>724</v>
      </c>
      <c r="B781" s="154">
        <f>'Input 2 - Inventory'!C731</f>
        <v>0</v>
      </c>
      <c r="C781" s="155">
        <f>'Input 2 - Inventory'!E731</f>
        <v>0</v>
      </c>
      <c r="D781" s="155" t="str">
        <f>IF(OR(LEFT(E781,5)= "Asset",LEFT(E781,5)="Other"),"N/A",'Input 1 - Schedule 1'!B733 &amp; " (Ins/Bank)")</f>
        <v xml:space="preserve"> (Ins/Bank)</v>
      </c>
      <c r="E781" s="156">
        <f>'Input 2 - Inventory'!F731</f>
        <v>0</v>
      </c>
      <c r="F781" s="157">
        <f>'Input 1 - Schedule 1'!AH733</f>
        <v>0</v>
      </c>
      <c r="G781" s="157">
        <f>'Input 2 - Inventory'!R731</f>
        <v>0</v>
      </c>
      <c r="H781" s="157">
        <f>'Input 2 - Inventory'!AG731</f>
        <v>0</v>
      </c>
      <c r="I781" s="158">
        <f>'Input 2 - Inventory'!L731</f>
        <v>0</v>
      </c>
      <c r="J781" s="159">
        <f>'Input 2 - Inventory'!AA731</f>
        <v>0</v>
      </c>
      <c r="K781" s="156" t="e">
        <f>VLOOKUP($E781,'Calc 1 - Scaling (Ins,Bank)'!$A:$W,8,FALSE)</f>
        <v>#N/A</v>
      </c>
      <c r="L781" s="160" t="str">
        <f>IFERROR(VLOOKUP($E781,'Calc 1 - Scaling (Ins,Bank)'!$A:$W,9+IF($K781="Revenue",1,IF(K781="Carrying Value",2,0)),FALSE),"N/A")</f>
        <v>N/A</v>
      </c>
      <c r="M781" s="161" t="str">
        <f t="shared" si="109"/>
        <v>N/A</v>
      </c>
      <c r="N781" s="162" t="str">
        <f t="shared" si="110"/>
        <v>N/A</v>
      </c>
      <c r="O781" s="156" t="e">
        <f>VLOOKUP($E781,'Calc 1 - Scaling (Ins,Bank)'!$A:$W,12,FALSE)</f>
        <v>#N/A</v>
      </c>
      <c r="P781" s="160" t="str">
        <f>IFERROR(VLOOKUP($E781,'Calc 1 - Scaling (Ins,Bank)'!$A:$W,13+IF(O781="Revenue",1,IF(O781="Carrying Value",2,0)),FALSE),"N/A")</f>
        <v>N/A</v>
      </c>
      <c r="Q781" s="161" t="str">
        <f t="shared" si="111"/>
        <v>N/A</v>
      </c>
      <c r="R781" s="162" t="str">
        <f t="shared" si="112"/>
        <v>N/A</v>
      </c>
      <c r="S781" s="156" t="e">
        <f>VLOOKUP($E781,'Calc 1 - Scaling (Ins,Bank)'!$A:$W,16,FALSE)</f>
        <v>#N/A</v>
      </c>
      <c r="T781" s="160" t="str">
        <f>IFERROR(VLOOKUP($E781,'Calc 1 - Scaling (Ins,Bank)'!$A:$W,17+IF(S781="Revenue",1,IF(S781="Carrying Value",2,0)),FALSE),"N/A")</f>
        <v>N/A</v>
      </c>
      <c r="U781" s="161" t="str">
        <f t="shared" si="113"/>
        <v>N/A</v>
      </c>
      <c r="V781" s="162" t="str">
        <f t="shared" si="114"/>
        <v>N/A</v>
      </c>
      <c r="W781" s="156" t="e">
        <f>VLOOKUP($E781,'Calc 1 - Scaling (Ins,Bank)'!$A:$W,20,FALSE)</f>
        <v>#N/A</v>
      </c>
      <c r="X781" s="160" t="str">
        <f>IFERROR(VLOOKUP($E781,'Calc 1 - Scaling (Ins,Bank)'!$A:$W,21+IF(W781="Revenue",1,IF(W781="Carrying Value",2,0)),FALSE),"N/A")</f>
        <v>N/A</v>
      </c>
      <c r="Y781" s="161" t="str">
        <f t="shared" si="115"/>
        <v>N/A</v>
      </c>
      <c r="Z781" s="162" t="str">
        <f t="shared" si="116"/>
        <v>N/A</v>
      </c>
      <c r="AP781" s="3" t="s">
        <v>1</v>
      </c>
    </row>
    <row r="782" spans="1:42" x14ac:dyDescent="0.2">
      <c r="A782" s="68">
        <f t="shared" si="108"/>
        <v>725</v>
      </c>
      <c r="B782" s="154">
        <f>'Input 2 - Inventory'!C732</f>
        <v>0</v>
      </c>
      <c r="C782" s="155">
        <f>'Input 2 - Inventory'!E732</f>
        <v>0</v>
      </c>
      <c r="D782" s="155" t="str">
        <f>IF(OR(LEFT(E782,5)= "Asset",LEFT(E782,5)="Other"),"N/A",'Input 1 - Schedule 1'!B734 &amp; " (Ins/Bank)")</f>
        <v xml:space="preserve"> (Ins/Bank)</v>
      </c>
      <c r="E782" s="156">
        <f>'Input 2 - Inventory'!F732</f>
        <v>0</v>
      </c>
      <c r="F782" s="157">
        <f>'Input 1 - Schedule 1'!AH734</f>
        <v>0</v>
      </c>
      <c r="G782" s="157">
        <f>'Input 2 - Inventory'!R732</f>
        <v>0</v>
      </c>
      <c r="H782" s="157">
        <f>'Input 2 - Inventory'!AG732</f>
        <v>0</v>
      </c>
      <c r="I782" s="158">
        <f>'Input 2 - Inventory'!L732</f>
        <v>0</v>
      </c>
      <c r="J782" s="159">
        <f>'Input 2 - Inventory'!AA732</f>
        <v>0</v>
      </c>
      <c r="K782" s="156" t="e">
        <f>VLOOKUP($E782,'Calc 1 - Scaling (Ins,Bank)'!$A:$W,8,FALSE)</f>
        <v>#N/A</v>
      </c>
      <c r="L782" s="160" t="str">
        <f>IFERROR(VLOOKUP($E782,'Calc 1 - Scaling (Ins,Bank)'!$A:$W,9+IF($K782="Revenue",1,IF(K782="Carrying Value",2,0)),FALSE),"N/A")</f>
        <v>N/A</v>
      </c>
      <c r="M782" s="161" t="str">
        <f t="shared" si="109"/>
        <v>N/A</v>
      </c>
      <c r="N782" s="162" t="str">
        <f t="shared" si="110"/>
        <v>N/A</v>
      </c>
      <c r="O782" s="156" t="e">
        <f>VLOOKUP($E782,'Calc 1 - Scaling (Ins,Bank)'!$A:$W,12,FALSE)</f>
        <v>#N/A</v>
      </c>
      <c r="P782" s="160" t="str">
        <f>IFERROR(VLOOKUP($E782,'Calc 1 - Scaling (Ins,Bank)'!$A:$W,13+IF(O782="Revenue",1,IF(O782="Carrying Value",2,0)),FALSE),"N/A")</f>
        <v>N/A</v>
      </c>
      <c r="Q782" s="161" t="str">
        <f t="shared" si="111"/>
        <v>N/A</v>
      </c>
      <c r="R782" s="162" t="str">
        <f t="shared" si="112"/>
        <v>N/A</v>
      </c>
      <c r="S782" s="156" t="e">
        <f>VLOOKUP($E782,'Calc 1 - Scaling (Ins,Bank)'!$A:$W,16,FALSE)</f>
        <v>#N/A</v>
      </c>
      <c r="T782" s="160" t="str">
        <f>IFERROR(VLOOKUP($E782,'Calc 1 - Scaling (Ins,Bank)'!$A:$W,17+IF(S782="Revenue",1,IF(S782="Carrying Value",2,0)),FALSE),"N/A")</f>
        <v>N/A</v>
      </c>
      <c r="U782" s="161" t="str">
        <f t="shared" si="113"/>
        <v>N/A</v>
      </c>
      <c r="V782" s="162" t="str">
        <f t="shared" si="114"/>
        <v>N/A</v>
      </c>
      <c r="W782" s="156" t="e">
        <f>VLOOKUP($E782,'Calc 1 - Scaling (Ins,Bank)'!$A:$W,20,FALSE)</f>
        <v>#N/A</v>
      </c>
      <c r="X782" s="160" t="str">
        <f>IFERROR(VLOOKUP($E782,'Calc 1 - Scaling (Ins,Bank)'!$A:$W,21+IF(W782="Revenue",1,IF(W782="Carrying Value",2,0)),FALSE),"N/A")</f>
        <v>N/A</v>
      </c>
      <c r="Y782" s="161" t="str">
        <f t="shared" si="115"/>
        <v>N/A</v>
      </c>
      <c r="Z782" s="162" t="str">
        <f t="shared" si="116"/>
        <v>N/A</v>
      </c>
      <c r="AP782" s="3" t="s">
        <v>1</v>
      </c>
    </row>
    <row r="783" spans="1:42" x14ac:dyDescent="0.2">
      <c r="A783" s="68">
        <f t="shared" si="108"/>
        <v>726</v>
      </c>
      <c r="B783" s="154">
        <f>'Input 2 - Inventory'!C733</f>
        <v>0</v>
      </c>
      <c r="C783" s="155">
        <f>'Input 2 - Inventory'!E733</f>
        <v>0</v>
      </c>
      <c r="D783" s="155" t="str">
        <f>IF(OR(LEFT(E783,5)= "Asset",LEFT(E783,5)="Other"),"N/A",'Input 1 - Schedule 1'!B735 &amp; " (Ins/Bank)")</f>
        <v xml:space="preserve"> (Ins/Bank)</v>
      </c>
      <c r="E783" s="156">
        <f>'Input 2 - Inventory'!F733</f>
        <v>0</v>
      </c>
      <c r="F783" s="157">
        <f>'Input 1 - Schedule 1'!AH735</f>
        <v>0</v>
      </c>
      <c r="G783" s="157">
        <f>'Input 2 - Inventory'!R733</f>
        <v>0</v>
      </c>
      <c r="H783" s="157">
        <f>'Input 2 - Inventory'!AG733</f>
        <v>0</v>
      </c>
      <c r="I783" s="158">
        <f>'Input 2 - Inventory'!L733</f>
        <v>0</v>
      </c>
      <c r="J783" s="159">
        <f>'Input 2 - Inventory'!AA733</f>
        <v>0</v>
      </c>
      <c r="K783" s="156" t="e">
        <f>VLOOKUP($E783,'Calc 1 - Scaling (Ins,Bank)'!$A:$W,8,FALSE)</f>
        <v>#N/A</v>
      </c>
      <c r="L783" s="160" t="str">
        <f>IFERROR(VLOOKUP($E783,'Calc 1 - Scaling (Ins,Bank)'!$A:$W,9+IF($K783="Revenue",1,IF(K783="Carrying Value",2,0)),FALSE),"N/A")</f>
        <v>N/A</v>
      </c>
      <c r="M783" s="161" t="str">
        <f t="shared" si="109"/>
        <v>N/A</v>
      </c>
      <c r="N783" s="162" t="str">
        <f t="shared" si="110"/>
        <v>N/A</v>
      </c>
      <c r="O783" s="156" t="e">
        <f>VLOOKUP($E783,'Calc 1 - Scaling (Ins,Bank)'!$A:$W,12,FALSE)</f>
        <v>#N/A</v>
      </c>
      <c r="P783" s="160" t="str">
        <f>IFERROR(VLOOKUP($E783,'Calc 1 - Scaling (Ins,Bank)'!$A:$W,13+IF(O783="Revenue",1,IF(O783="Carrying Value",2,0)),FALSE),"N/A")</f>
        <v>N/A</v>
      </c>
      <c r="Q783" s="161" t="str">
        <f t="shared" si="111"/>
        <v>N/A</v>
      </c>
      <c r="R783" s="162" t="str">
        <f t="shared" si="112"/>
        <v>N/A</v>
      </c>
      <c r="S783" s="156" t="e">
        <f>VLOOKUP($E783,'Calc 1 - Scaling (Ins,Bank)'!$A:$W,16,FALSE)</f>
        <v>#N/A</v>
      </c>
      <c r="T783" s="160" t="str">
        <f>IFERROR(VLOOKUP($E783,'Calc 1 - Scaling (Ins,Bank)'!$A:$W,17+IF(S783="Revenue",1,IF(S783="Carrying Value",2,0)),FALSE),"N/A")</f>
        <v>N/A</v>
      </c>
      <c r="U783" s="161" t="str">
        <f t="shared" si="113"/>
        <v>N/A</v>
      </c>
      <c r="V783" s="162" t="str">
        <f t="shared" si="114"/>
        <v>N/A</v>
      </c>
      <c r="W783" s="156" t="e">
        <f>VLOOKUP($E783,'Calc 1 - Scaling (Ins,Bank)'!$A:$W,20,FALSE)</f>
        <v>#N/A</v>
      </c>
      <c r="X783" s="160" t="str">
        <f>IFERROR(VLOOKUP($E783,'Calc 1 - Scaling (Ins,Bank)'!$A:$W,21+IF(W783="Revenue",1,IF(W783="Carrying Value",2,0)),FALSE),"N/A")</f>
        <v>N/A</v>
      </c>
      <c r="Y783" s="161" t="str">
        <f t="shared" si="115"/>
        <v>N/A</v>
      </c>
      <c r="Z783" s="162" t="str">
        <f t="shared" si="116"/>
        <v>N/A</v>
      </c>
      <c r="AP783" s="3" t="s">
        <v>1</v>
      </c>
    </row>
    <row r="784" spans="1:42" x14ac:dyDescent="0.2">
      <c r="A784" s="68">
        <f t="shared" si="108"/>
        <v>727</v>
      </c>
      <c r="B784" s="154">
        <f>'Input 2 - Inventory'!C734</f>
        <v>0</v>
      </c>
      <c r="C784" s="155">
        <f>'Input 2 - Inventory'!E734</f>
        <v>0</v>
      </c>
      <c r="D784" s="155" t="str">
        <f>IF(OR(LEFT(E784,5)= "Asset",LEFT(E784,5)="Other"),"N/A",'Input 1 - Schedule 1'!B736 &amp; " (Ins/Bank)")</f>
        <v xml:space="preserve"> (Ins/Bank)</v>
      </c>
      <c r="E784" s="156">
        <f>'Input 2 - Inventory'!F734</f>
        <v>0</v>
      </c>
      <c r="F784" s="157">
        <f>'Input 1 - Schedule 1'!AH736</f>
        <v>0</v>
      </c>
      <c r="G784" s="157">
        <f>'Input 2 - Inventory'!R734</f>
        <v>0</v>
      </c>
      <c r="H784" s="157">
        <f>'Input 2 - Inventory'!AG734</f>
        <v>0</v>
      </c>
      <c r="I784" s="158">
        <f>'Input 2 - Inventory'!L734</f>
        <v>0</v>
      </c>
      <c r="J784" s="159">
        <f>'Input 2 - Inventory'!AA734</f>
        <v>0</v>
      </c>
      <c r="K784" s="156" t="e">
        <f>VLOOKUP($E784,'Calc 1 - Scaling (Ins,Bank)'!$A:$W,8,FALSE)</f>
        <v>#N/A</v>
      </c>
      <c r="L784" s="160" t="str">
        <f>IFERROR(VLOOKUP($E784,'Calc 1 - Scaling (Ins,Bank)'!$A:$W,9+IF($K784="Revenue",1,IF(K784="Carrying Value",2,0)),FALSE),"N/A")</f>
        <v>N/A</v>
      </c>
      <c r="M784" s="161" t="str">
        <f t="shared" si="109"/>
        <v>N/A</v>
      </c>
      <c r="N784" s="162" t="str">
        <f t="shared" si="110"/>
        <v>N/A</v>
      </c>
      <c r="O784" s="156" t="e">
        <f>VLOOKUP($E784,'Calc 1 - Scaling (Ins,Bank)'!$A:$W,12,FALSE)</f>
        <v>#N/A</v>
      </c>
      <c r="P784" s="160" t="str">
        <f>IFERROR(VLOOKUP($E784,'Calc 1 - Scaling (Ins,Bank)'!$A:$W,13+IF(O784="Revenue",1,IF(O784="Carrying Value",2,0)),FALSE),"N/A")</f>
        <v>N/A</v>
      </c>
      <c r="Q784" s="161" t="str">
        <f t="shared" si="111"/>
        <v>N/A</v>
      </c>
      <c r="R784" s="162" t="str">
        <f t="shared" si="112"/>
        <v>N/A</v>
      </c>
      <c r="S784" s="156" t="e">
        <f>VLOOKUP($E784,'Calc 1 - Scaling (Ins,Bank)'!$A:$W,16,FALSE)</f>
        <v>#N/A</v>
      </c>
      <c r="T784" s="160" t="str">
        <f>IFERROR(VLOOKUP($E784,'Calc 1 - Scaling (Ins,Bank)'!$A:$W,17+IF(S784="Revenue",1,IF(S784="Carrying Value",2,0)),FALSE),"N/A")</f>
        <v>N/A</v>
      </c>
      <c r="U784" s="161" t="str">
        <f t="shared" si="113"/>
        <v>N/A</v>
      </c>
      <c r="V784" s="162" t="str">
        <f t="shared" si="114"/>
        <v>N/A</v>
      </c>
      <c r="W784" s="156" t="e">
        <f>VLOOKUP($E784,'Calc 1 - Scaling (Ins,Bank)'!$A:$W,20,FALSE)</f>
        <v>#N/A</v>
      </c>
      <c r="X784" s="160" t="str">
        <f>IFERROR(VLOOKUP($E784,'Calc 1 - Scaling (Ins,Bank)'!$A:$W,21+IF(W784="Revenue",1,IF(W784="Carrying Value",2,0)),FALSE),"N/A")</f>
        <v>N/A</v>
      </c>
      <c r="Y784" s="161" t="str">
        <f t="shared" si="115"/>
        <v>N/A</v>
      </c>
      <c r="Z784" s="162" t="str">
        <f t="shared" si="116"/>
        <v>N/A</v>
      </c>
      <c r="AP784" s="3" t="s">
        <v>1</v>
      </c>
    </row>
    <row r="785" spans="1:42" x14ac:dyDescent="0.2">
      <c r="A785" s="68">
        <f t="shared" si="108"/>
        <v>728</v>
      </c>
      <c r="B785" s="154">
        <f>'Input 2 - Inventory'!C735</f>
        <v>0</v>
      </c>
      <c r="C785" s="155">
        <f>'Input 2 - Inventory'!E735</f>
        <v>0</v>
      </c>
      <c r="D785" s="155" t="str">
        <f>IF(OR(LEFT(E785,5)= "Asset",LEFT(E785,5)="Other"),"N/A",'Input 1 - Schedule 1'!B737 &amp; " (Ins/Bank)")</f>
        <v xml:space="preserve"> (Ins/Bank)</v>
      </c>
      <c r="E785" s="156">
        <f>'Input 2 - Inventory'!F735</f>
        <v>0</v>
      </c>
      <c r="F785" s="157">
        <f>'Input 1 - Schedule 1'!AH737</f>
        <v>0</v>
      </c>
      <c r="G785" s="157">
        <f>'Input 2 - Inventory'!R735</f>
        <v>0</v>
      </c>
      <c r="H785" s="157">
        <f>'Input 2 - Inventory'!AG735</f>
        <v>0</v>
      </c>
      <c r="I785" s="158">
        <f>'Input 2 - Inventory'!L735</f>
        <v>0</v>
      </c>
      <c r="J785" s="159">
        <f>'Input 2 - Inventory'!AA735</f>
        <v>0</v>
      </c>
      <c r="K785" s="156" t="e">
        <f>VLOOKUP($E785,'Calc 1 - Scaling (Ins,Bank)'!$A:$W,8,FALSE)</f>
        <v>#N/A</v>
      </c>
      <c r="L785" s="160" t="str">
        <f>IFERROR(VLOOKUP($E785,'Calc 1 - Scaling (Ins,Bank)'!$A:$W,9+IF($K785="Revenue",1,IF(K785="Carrying Value",2,0)),FALSE),"N/A")</f>
        <v>N/A</v>
      </c>
      <c r="M785" s="161" t="str">
        <f t="shared" si="109"/>
        <v>N/A</v>
      </c>
      <c r="N785" s="162" t="str">
        <f t="shared" si="110"/>
        <v>N/A</v>
      </c>
      <c r="O785" s="156" t="e">
        <f>VLOOKUP($E785,'Calc 1 - Scaling (Ins,Bank)'!$A:$W,12,FALSE)</f>
        <v>#N/A</v>
      </c>
      <c r="P785" s="160" t="str">
        <f>IFERROR(VLOOKUP($E785,'Calc 1 - Scaling (Ins,Bank)'!$A:$W,13+IF(O785="Revenue",1,IF(O785="Carrying Value",2,0)),FALSE),"N/A")</f>
        <v>N/A</v>
      </c>
      <c r="Q785" s="161" t="str">
        <f t="shared" si="111"/>
        <v>N/A</v>
      </c>
      <c r="R785" s="162" t="str">
        <f t="shared" si="112"/>
        <v>N/A</v>
      </c>
      <c r="S785" s="156" t="e">
        <f>VLOOKUP($E785,'Calc 1 - Scaling (Ins,Bank)'!$A:$W,16,FALSE)</f>
        <v>#N/A</v>
      </c>
      <c r="T785" s="160" t="str">
        <f>IFERROR(VLOOKUP($E785,'Calc 1 - Scaling (Ins,Bank)'!$A:$W,17+IF(S785="Revenue",1,IF(S785="Carrying Value",2,0)),FALSE),"N/A")</f>
        <v>N/A</v>
      </c>
      <c r="U785" s="161" t="str">
        <f t="shared" si="113"/>
        <v>N/A</v>
      </c>
      <c r="V785" s="162" t="str">
        <f t="shared" si="114"/>
        <v>N/A</v>
      </c>
      <c r="W785" s="156" t="e">
        <f>VLOOKUP($E785,'Calc 1 - Scaling (Ins,Bank)'!$A:$W,20,FALSE)</f>
        <v>#N/A</v>
      </c>
      <c r="X785" s="160" t="str">
        <f>IFERROR(VLOOKUP($E785,'Calc 1 - Scaling (Ins,Bank)'!$A:$W,21+IF(W785="Revenue",1,IF(W785="Carrying Value",2,0)),FALSE),"N/A")</f>
        <v>N/A</v>
      </c>
      <c r="Y785" s="161" t="str">
        <f t="shared" si="115"/>
        <v>N/A</v>
      </c>
      <c r="Z785" s="162" t="str">
        <f t="shared" si="116"/>
        <v>N/A</v>
      </c>
      <c r="AP785" s="3" t="s">
        <v>1</v>
      </c>
    </row>
    <row r="786" spans="1:42" x14ac:dyDescent="0.2">
      <c r="A786" s="68">
        <f t="shared" si="108"/>
        <v>729</v>
      </c>
      <c r="B786" s="154">
        <f>'Input 2 - Inventory'!C736</f>
        <v>0</v>
      </c>
      <c r="C786" s="155">
        <f>'Input 2 - Inventory'!E736</f>
        <v>0</v>
      </c>
      <c r="D786" s="155" t="str">
        <f>IF(OR(LEFT(E786,5)= "Asset",LEFT(E786,5)="Other"),"N/A",'Input 1 - Schedule 1'!B738 &amp; " (Ins/Bank)")</f>
        <v xml:space="preserve"> (Ins/Bank)</v>
      </c>
      <c r="E786" s="156">
        <f>'Input 2 - Inventory'!F736</f>
        <v>0</v>
      </c>
      <c r="F786" s="157">
        <f>'Input 1 - Schedule 1'!AH738</f>
        <v>0</v>
      </c>
      <c r="G786" s="157">
        <f>'Input 2 - Inventory'!R736</f>
        <v>0</v>
      </c>
      <c r="H786" s="157">
        <f>'Input 2 - Inventory'!AG736</f>
        <v>0</v>
      </c>
      <c r="I786" s="158">
        <f>'Input 2 - Inventory'!L736</f>
        <v>0</v>
      </c>
      <c r="J786" s="159">
        <f>'Input 2 - Inventory'!AA736</f>
        <v>0</v>
      </c>
      <c r="K786" s="156" t="e">
        <f>VLOOKUP($E786,'Calc 1 - Scaling (Ins,Bank)'!$A:$W,8,FALSE)</f>
        <v>#N/A</v>
      </c>
      <c r="L786" s="160" t="str">
        <f>IFERROR(VLOOKUP($E786,'Calc 1 - Scaling (Ins,Bank)'!$A:$W,9+IF($K786="Revenue",1,IF(K786="Carrying Value",2,0)),FALSE),"N/A")</f>
        <v>N/A</v>
      </c>
      <c r="M786" s="161" t="str">
        <f t="shared" si="109"/>
        <v>N/A</v>
      </c>
      <c r="N786" s="162" t="str">
        <f t="shared" si="110"/>
        <v>N/A</v>
      </c>
      <c r="O786" s="156" t="e">
        <f>VLOOKUP($E786,'Calc 1 - Scaling (Ins,Bank)'!$A:$W,12,FALSE)</f>
        <v>#N/A</v>
      </c>
      <c r="P786" s="160" t="str">
        <f>IFERROR(VLOOKUP($E786,'Calc 1 - Scaling (Ins,Bank)'!$A:$W,13+IF(O786="Revenue",1,IF(O786="Carrying Value",2,0)),FALSE),"N/A")</f>
        <v>N/A</v>
      </c>
      <c r="Q786" s="161" t="str">
        <f t="shared" si="111"/>
        <v>N/A</v>
      </c>
      <c r="R786" s="162" t="str">
        <f t="shared" si="112"/>
        <v>N/A</v>
      </c>
      <c r="S786" s="156" t="e">
        <f>VLOOKUP($E786,'Calc 1 - Scaling (Ins,Bank)'!$A:$W,16,FALSE)</f>
        <v>#N/A</v>
      </c>
      <c r="T786" s="160" t="str">
        <f>IFERROR(VLOOKUP($E786,'Calc 1 - Scaling (Ins,Bank)'!$A:$W,17+IF(S786="Revenue",1,IF(S786="Carrying Value",2,0)),FALSE),"N/A")</f>
        <v>N/A</v>
      </c>
      <c r="U786" s="161" t="str">
        <f t="shared" si="113"/>
        <v>N/A</v>
      </c>
      <c r="V786" s="162" t="str">
        <f t="shared" si="114"/>
        <v>N/A</v>
      </c>
      <c r="W786" s="156" t="e">
        <f>VLOOKUP($E786,'Calc 1 - Scaling (Ins,Bank)'!$A:$W,20,FALSE)</f>
        <v>#N/A</v>
      </c>
      <c r="X786" s="160" t="str">
        <f>IFERROR(VLOOKUP($E786,'Calc 1 - Scaling (Ins,Bank)'!$A:$W,21+IF(W786="Revenue",1,IF(W786="Carrying Value",2,0)),FALSE),"N/A")</f>
        <v>N/A</v>
      </c>
      <c r="Y786" s="161" t="str">
        <f t="shared" si="115"/>
        <v>N/A</v>
      </c>
      <c r="Z786" s="162" t="str">
        <f t="shared" si="116"/>
        <v>N/A</v>
      </c>
      <c r="AP786" s="3" t="s">
        <v>1</v>
      </c>
    </row>
    <row r="787" spans="1:42" x14ac:dyDescent="0.2">
      <c r="A787" s="68">
        <f t="shared" si="108"/>
        <v>730</v>
      </c>
      <c r="B787" s="154">
        <f>'Input 2 - Inventory'!C737</f>
        <v>0</v>
      </c>
      <c r="C787" s="155">
        <f>'Input 2 - Inventory'!E737</f>
        <v>0</v>
      </c>
      <c r="D787" s="155" t="str">
        <f>IF(OR(LEFT(E787,5)= "Asset",LEFT(E787,5)="Other"),"N/A",'Input 1 - Schedule 1'!B739 &amp; " (Ins/Bank)")</f>
        <v xml:space="preserve"> (Ins/Bank)</v>
      </c>
      <c r="E787" s="156">
        <f>'Input 2 - Inventory'!F737</f>
        <v>0</v>
      </c>
      <c r="F787" s="157">
        <f>'Input 1 - Schedule 1'!AH739</f>
        <v>0</v>
      </c>
      <c r="G787" s="157">
        <f>'Input 2 - Inventory'!R737</f>
        <v>0</v>
      </c>
      <c r="H787" s="157">
        <f>'Input 2 - Inventory'!AG737</f>
        <v>0</v>
      </c>
      <c r="I787" s="158">
        <f>'Input 2 - Inventory'!L737</f>
        <v>0</v>
      </c>
      <c r="J787" s="159">
        <f>'Input 2 - Inventory'!AA737</f>
        <v>0</v>
      </c>
      <c r="K787" s="156" t="e">
        <f>VLOOKUP($E787,'Calc 1 - Scaling (Ins,Bank)'!$A:$W,8,FALSE)</f>
        <v>#N/A</v>
      </c>
      <c r="L787" s="160" t="str">
        <f>IFERROR(VLOOKUP($E787,'Calc 1 - Scaling (Ins,Bank)'!$A:$W,9+IF($K787="Revenue",1,IF(K787="Carrying Value",2,0)),FALSE),"N/A")</f>
        <v>N/A</v>
      </c>
      <c r="M787" s="161" t="str">
        <f t="shared" si="109"/>
        <v>N/A</v>
      </c>
      <c r="N787" s="162" t="str">
        <f t="shared" si="110"/>
        <v>N/A</v>
      </c>
      <c r="O787" s="156" t="e">
        <f>VLOOKUP($E787,'Calc 1 - Scaling (Ins,Bank)'!$A:$W,12,FALSE)</f>
        <v>#N/A</v>
      </c>
      <c r="P787" s="160" t="str">
        <f>IFERROR(VLOOKUP($E787,'Calc 1 - Scaling (Ins,Bank)'!$A:$W,13+IF(O787="Revenue",1,IF(O787="Carrying Value",2,0)),FALSE),"N/A")</f>
        <v>N/A</v>
      </c>
      <c r="Q787" s="161" t="str">
        <f t="shared" si="111"/>
        <v>N/A</v>
      </c>
      <c r="R787" s="162" t="str">
        <f t="shared" si="112"/>
        <v>N/A</v>
      </c>
      <c r="S787" s="156" t="e">
        <f>VLOOKUP($E787,'Calc 1 - Scaling (Ins,Bank)'!$A:$W,16,FALSE)</f>
        <v>#N/A</v>
      </c>
      <c r="T787" s="160" t="str">
        <f>IFERROR(VLOOKUP($E787,'Calc 1 - Scaling (Ins,Bank)'!$A:$W,17+IF(S787="Revenue",1,IF(S787="Carrying Value",2,0)),FALSE),"N/A")</f>
        <v>N/A</v>
      </c>
      <c r="U787" s="161" t="str">
        <f t="shared" si="113"/>
        <v>N/A</v>
      </c>
      <c r="V787" s="162" t="str">
        <f t="shared" si="114"/>
        <v>N/A</v>
      </c>
      <c r="W787" s="156" t="e">
        <f>VLOOKUP($E787,'Calc 1 - Scaling (Ins,Bank)'!$A:$W,20,FALSE)</f>
        <v>#N/A</v>
      </c>
      <c r="X787" s="160" t="str">
        <f>IFERROR(VLOOKUP($E787,'Calc 1 - Scaling (Ins,Bank)'!$A:$W,21+IF(W787="Revenue",1,IF(W787="Carrying Value",2,0)),FALSE),"N/A")</f>
        <v>N/A</v>
      </c>
      <c r="Y787" s="161" t="str">
        <f t="shared" si="115"/>
        <v>N/A</v>
      </c>
      <c r="Z787" s="162" t="str">
        <f t="shared" si="116"/>
        <v>N/A</v>
      </c>
      <c r="AP787" s="3" t="s">
        <v>1</v>
      </c>
    </row>
    <row r="788" spans="1:42" x14ac:dyDescent="0.2">
      <c r="A788" s="68">
        <f t="shared" si="108"/>
        <v>731</v>
      </c>
      <c r="B788" s="154">
        <f>'Input 2 - Inventory'!C738</f>
        <v>0</v>
      </c>
      <c r="C788" s="155">
        <f>'Input 2 - Inventory'!E738</f>
        <v>0</v>
      </c>
      <c r="D788" s="155" t="str">
        <f>IF(OR(LEFT(E788,5)= "Asset",LEFT(E788,5)="Other"),"N/A",'Input 1 - Schedule 1'!B740 &amp; " (Ins/Bank)")</f>
        <v xml:space="preserve"> (Ins/Bank)</v>
      </c>
      <c r="E788" s="156">
        <f>'Input 2 - Inventory'!F738</f>
        <v>0</v>
      </c>
      <c r="F788" s="157">
        <f>'Input 1 - Schedule 1'!AH740</f>
        <v>0</v>
      </c>
      <c r="G788" s="157">
        <f>'Input 2 - Inventory'!R738</f>
        <v>0</v>
      </c>
      <c r="H788" s="157">
        <f>'Input 2 - Inventory'!AG738</f>
        <v>0</v>
      </c>
      <c r="I788" s="158">
        <f>'Input 2 - Inventory'!L738</f>
        <v>0</v>
      </c>
      <c r="J788" s="159">
        <f>'Input 2 - Inventory'!AA738</f>
        <v>0</v>
      </c>
      <c r="K788" s="156" t="e">
        <f>VLOOKUP($E788,'Calc 1 - Scaling (Ins,Bank)'!$A:$W,8,FALSE)</f>
        <v>#N/A</v>
      </c>
      <c r="L788" s="160" t="str">
        <f>IFERROR(VLOOKUP($E788,'Calc 1 - Scaling (Ins,Bank)'!$A:$W,9+IF($K788="Revenue",1,IF(K788="Carrying Value",2,0)),FALSE),"N/A")</f>
        <v>N/A</v>
      </c>
      <c r="M788" s="161" t="str">
        <f t="shared" si="109"/>
        <v>N/A</v>
      </c>
      <c r="N788" s="162" t="str">
        <f t="shared" si="110"/>
        <v>N/A</v>
      </c>
      <c r="O788" s="156" t="e">
        <f>VLOOKUP($E788,'Calc 1 - Scaling (Ins,Bank)'!$A:$W,12,FALSE)</f>
        <v>#N/A</v>
      </c>
      <c r="P788" s="160" t="str">
        <f>IFERROR(VLOOKUP($E788,'Calc 1 - Scaling (Ins,Bank)'!$A:$W,13+IF(O788="Revenue",1,IF(O788="Carrying Value",2,0)),FALSE),"N/A")</f>
        <v>N/A</v>
      </c>
      <c r="Q788" s="161" t="str">
        <f t="shared" si="111"/>
        <v>N/A</v>
      </c>
      <c r="R788" s="162" t="str">
        <f t="shared" si="112"/>
        <v>N/A</v>
      </c>
      <c r="S788" s="156" t="e">
        <f>VLOOKUP($E788,'Calc 1 - Scaling (Ins,Bank)'!$A:$W,16,FALSE)</f>
        <v>#N/A</v>
      </c>
      <c r="T788" s="160" t="str">
        <f>IFERROR(VLOOKUP($E788,'Calc 1 - Scaling (Ins,Bank)'!$A:$W,17+IF(S788="Revenue",1,IF(S788="Carrying Value",2,0)),FALSE),"N/A")</f>
        <v>N/A</v>
      </c>
      <c r="U788" s="161" t="str">
        <f t="shared" si="113"/>
        <v>N/A</v>
      </c>
      <c r="V788" s="162" t="str">
        <f t="shared" si="114"/>
        <v>N/A</v>
      </c>
      <c r="W788" s="156" t="e">
        <f>VLOOKUP($E788,'Calc 1 - Scaling (Ins,Bank)'!$A:$W,20,FALSE)</f>
        <v>#N/A</v>
      </c>
      <c r="X788" s="160" t="str">
        <f>IFERROR(VLOOKUP($E788,'Calc 1 - Scaling (Ins,Bank)'!$A:$W,21+IF(W788="Revenue",1,IF(W788="Carrying Value",2,0)),FALSE),"N/A")</f>
        <v>N/A</v>
      </c>
      <c r="Y788" s="161" t="str">
        <f t="shared" si="115"/>
        <v>N/A</v>
      </c>
      <c r="Z788" s="162" t="str">
        <f t="shared" si="116"/>
        <v>N/A</v>
      </c>
      <c r="AP788" s="3" t="s">
        <v>1</v>
      </c>
    </row>
    <row r="789" spans="1:42" x14ac:dyDescent="0.2">
      <c r="A789" s="68">
        <f t="shared" si="108"/>
        <v>732</v>
      </c>
      <c r="B789" s="154">
        <f>'Input 2 - Inventory'!C739</f>
        <v>0</v>
      </c>
      <c r="C789" s="155">
        <f>'Input 2 - Inventory'!E739</f>
        <v>0</v>
      </c>
      <c r="D789" s="155" t="str">
        <f>IF(OR(LEFT(E789,5)= "Asset",LEFT(E789,5)="Other"),"N/A",'Input 1 - Schedule 1'!B741 &amp; " (Ins/Bank)")</f>
        <v xml:space="preserve"> (Ins/Bank)</v>
      </c>
      <c r="E789" s="156">
        <f>'Input 2 - Inventory'!F739</f>
        <v>0</v>
      </c>
      <c r="F789" s="157">
        <f>'Input 1 - Schedule 1'!AH741</f>
        <v>0</v>
      </c>
      <c r="G789" s="157">
        <f>'Input 2 - Inventory'!R739</f>
        <v>0</v>
      </c>
      <c r="H789" s="157">
        <f>'Input 2 - Inventory'!AG739</f>
        <v>0</v>
      </c>
      <c r="I789" s="158">
        <f>'Input 2 - Inventory'!L739</f>
        <v>0</v>
      </c>
      <c r="J789" s="159">
        <f>'Input 2 - Inventory'!AA739</f>
        <v>0</v>
      </c>
      <c r="K789" s="156" t="e">
        <f>VLOOKUP($E789,'Calc 1 - Scaling (Ins,Bank)'!$A:$W,8,FALSE)</f>
        <v>#N/A</v>
      </c>
      <c r="L789" s="160" t="str">
        <f>IFERROR(VLOOKUP($E789,'Calc 1 - Scaling (Ins,Bank)'!$A:$W,9+IF($K789="Revenue",1,IF(K789="Carrying Value",2,0)),FALSE),"N/A")</f>
        <v>N/A</v>
      </c>
      <c r="M789" s="161" t="str">
        <f t="shared" si="109"/>
        <v>N/A</v>
      </c>
      <c r="N789" s="162" t="str">
        <f t="shared" si="110"/>
        <v>N/A</v>
      </c>
      <c r="O789" s="156" t="e">
        <f>VLOOKUP($E789,'Calc 1 - Scaling (Ins,Bank)'!$A:$W,12,FALSE)</f>
        <v>#N/A</v>
      </c>
      <c r="P789" s="160" t="str">
        <f>IFERROR(VLOOKUP($E789,'Calc 1 - Scaling (Ins,Bank)'!$A:$W,13+IF(O789="Revenue",1,IF(O789="Carrying Value",2,0)),FALSE),"N/A")</f>
        <v>N/A</v>
      </c>
      <c r="Q789" s="161" t="str">
        <f t="shared" si="111"/>
        <v>N/A</v>
      </c>
      <c r="R789" s="162" t="str">
        <f t="shared" si="112"/>
        <v>N/A</v>
      </c>
      <c r="S789" s="156" t="e">
        <f>VLOOKUP($E789,'Calc 1 - Scaling (Ins,Bank)'!$A:$W,16,FALSE)</f>
        <v>#N/A</v>
      </c>
      <c r="T789" s="160" t="str">
        <f>IFERROR(VLOOKUP($E789,'Calc 1 - Scaling (Ins,Bank)'!$A:$W,17+IF(S789="Revenue",1,IF(S789="Carrying Value",2,0)),FALSE),"N/A")</f>
        <v>N/A</v>
      </c>
      <c r="U789" s="161" t="str">
        <f t="shared" si="113"/>
        <v>N/A</v>
      </c>
      <c r="V789" s="162" t="str">
        <f t="shared" si="114"/>
        <v>N/A</v>
      </c>
      <c r="W789" s="156" t="e">
        <f>VLOOKUP($E789,'Calc 1 - Scaling (Ins,Bank)'!$A:$W,20,FALSE)</f>
        <v>#N/A</v>
      </c>
      <c r="X789" s="160" t="str">
        <f>IFERROR(VLOOKUP($E789,'Calc 1 - Scaling (Ins,Bank)'!$A:$W,21+IF(W789="Revenue",1,IF(W789="Carrying Value",2,0)),FALSE),"N/A")</f>
        <v>N/A</v>
      </c>
      <c r="Y789" s="161" t="str">
        <f t="shared" si="115"/>
        <v>N/A</v>
      </c>
      <c r="Z789" s="162" t="str">
        <f t="shared" si="116"/>
        <v>N/A</v>
      </c>
      <c r="AP789" s="3" t="s">
        <v>1</v>
      </c>
    </row>
    <row r="790" spans="1:42" x14ac:dyDescent="0.2">
      <c r="A790" s="68">
        <f t="shared" si="108"/>
        <v>733</v>
      </c>
      <c r="B790" s="154">
        <f>'Input 2 - Inventory'!C740</f>
        <v>0</v>
      </c>
      <c r="C790" s="155">
        <f>'Input 2 - Inventory'!E740</f>
        <v>0</v>
      </c>
      <c r="D790" s="155" t="str">
        <f>IF(OR(LEFT(E790,5)= "Asset",LEFT(E790,5)="Other"),"N/A",'Input 1 - Schedule 1'!B742 &amp; " (Ins/Bank)")</f>
        <v xml:space="preserve"> (Ins/Bank)</v>
      </c>
      <c r="E790" s="156">
        <f>'Input 2 - Inventory'!F740</f>
        <v>0</v>
      </c>
      <c r="F790" s="157">
        <f>'Input 1 - Schedule 1'!AH742</f>
        <v>0</v>
      </c>
      <c r="G790" s="157">
        <f>'Input 2 - Inventory'!R740</f>
        <v>0</v>
      </c>
      <c r="H790" s="157">
        <f>'Input 2 - Inventory'!AG740</f>
        <v>0</v>
      </c>
      <c r="I790" s="158">
        <f>'Input 2 - Inventory'!L740</f>
        <v>0</v>
      </c>
      <c r="J790" s="159">
        <f>'Input 2 - Inventory'!AA740</f>
        <v>0</v>
      </c>
      <c r="K790" s="156" t="e">
        <f>VLOOKUP($E790,'Calc 1 - Scaling (Ins,Bank)'!$A:$W,8,FALSE)</f>
        <v>#N/A</v>
      </c>
      <c r="L790" s="160" t="str">
        <f>IFERROR(VLOOKUP($E790,'Calc 1 - Scaling (Ins,Bank)'!$A:$W,9+IF($K790="Revenue",1,IF(K790="Carrying Value",2,0)),FALSE),"N/A")</f>
        <v>N/A</v>
      </c>
      <c r="M790" s="161" t="str">
        <f t="shared" si="109"/>
        <v>N/A</v>
      </c>
      <c r="N790" s="162" t="str">
        <f t="shared" si="110"/>
        <v>N/A</v>
      </c>
      <c r="O790" s="156" t="e">
        <f>VLOOKUP($E790,'Calc 1 - Scaling (Ins,Bank)'!$A:$W,12,FALSE)</f>
        <v>#N/A</v>
      </c>
      <c r="P790" s="160" t="str">
        <f>IFERROR(VLOOKUP($E790,'Calc 1 - Scaling (Ins,Bank)'!$A:$W,13+IF(O790="Revenue",1,IF(O790="Carrying Value",2,0)),FALSE),"N/A")</f>
        <v>N/A</v>
      </c>
      <c r="Q790" s="161" t="str">
        <f t="shared" si="111"/>
        <v>N/A</v>
      </c>
      <c r="R790" s="162" t="str">
        <f t="shared" si="112"/>
        <v>N/A</v>
      </c>
      <c r="S790" s="156" t="e">
        <f>VLOOKUP($E790,'Calc 1 - Scaling (Ins,Bank)'!$A:$W,16,FALSE)</f>
        <v>#N/A</v>
      </c>
      <c r="T790" s="160" t="str">
        <f>IFERROR(VLOOKUP($E790,'Calc 1 - Scaling (Ins,Bank)'!$A:$W,17+IF(S790="Revenue",1,IF(S790="Carrying Value",2,0)),FALSE),"N/A")</f>
        <v>N/A</v>
      </c>
      <c r="U790" s="161" t="str">
        <f t="shared" si="113"/>
        <v>N/A</v>
      </c>
      <c r="V790" s="162" t="str">
        <f t="shared" si="114"/>
        <v>N/A</v>
      </c>
      <c r="W790" s="156" t="e">
        <f>VLOOKUP($E790,'Calc 1 - Scaling (Ins,Bank)'!$A:$W,20,FALSE)</f>
        <v>#N/A</v>
      </c>
      <c r="X790" s="160" t="str">
        <f>IFERROR(VLOOKUP($E790,'Calc 1 - Scaling (Ins,Bank)'!$A:$W,21+IF(W790="Revenue",1,IF(W790="Carrying Value",2,0)),FALSE),"N/A")</f>
        <v>N/A</v>
      </c>
      <c r="Y790" s="161" t="str">
        <f t="shared" si="115"/>
        <v>N/A</v>
      </c>
      <c r="Z790" s="162" t="str">
        <f t="shared" si="116"/>
        <v>N/A</v>
      </c>
      <c r="AP790" s="3" t="s">
        <v>1</v>
      </c>
    </row>
    <row r="791" spans="1:42" x14ac:dyDescent="0.2">
      <c r="A791" s="68">
        <f t="shared" si="108"/>
        <v>734</v>
      </c>
      <c r="B791" s="154">
        <f>'Input 2 - Inventory'!C741</f>
        <v>0</v>
      </c>
      <c r="C791" s="155">
        <f>'Input 2 - Inventory'!E741</f>
        <v>0</v>
      </c>
      <c r="D791" s="155" t="str">
        <f>IF(OR(LEFT(E791,5)= "Asset",LEFT(E791,5)="Other"),"N/A",'Input 1 - Schedule 1'!B743 &amp; " (Ins/Bank)")</f>
        <v xml:space="preserve"> (Ins/Bank)</v>
      </c>
      <c r="E791" s="156">
        <f>'Input 2 - Inventory'!F741</f>
        <v>0</v>
      </c>
      <c r="F791" s="157">
        <f>'Input 1 - Schedule 1'!AH743</f>
        <v>0</v>
      </c>
      <c r="G791" s="157">
        <f>'Input 2 - Inventory'!R741</f>
        <v>0</v>
      </c>
      <c r="H791" s="157">
        <f>'Input 2 - Inventory'!AG741</f>
        <v>0</v>
      </c>
      <c r="I791" s="158">
        <f>'Input 2 - Inventory'!L741</f>
        <v>0</v>
      </c>
      <c r="J791" s="159">
        <f>'Input 2 - Inventory'!AA741</f>
        <v>0</v>
      </c>
      <c r="K791" s="156" t="e">
        <f>VLOOKUP($E791,'Calc 1 - Scaling (Ins,Bank)'!$A:$W,8,FALSE)</f>
        <v>#N/A</v>
      </c>
      <c r="L791" s="160" t="str">
        <f>IFERROR(VLOOKUP($E791,'Calc 1 - Scaling (Ins,Bank)'!$A:$W,9+IF($K791="Revenue",1,IF(K791="Carrying Value",2,0)),FALSE),"N/A")</f>
        <v>N/A</v>
      </c>
      <c r="M791" s="161" t="str">
        <f t="shared" si="109"/>
        <v>N/A</v>
      </c>
      <c r="N791" s="162" t="str">
        <f t="shared" si="110"/>
        <v>N/A</v>
      </c>
      <c r="O791" s="156" t="e">
        <f>VLOOKUP($E791,'Calc 1 - Scaling (Ins,Bank)'!$A:$W,12,FALSE)</f>
        <v>#N/A</v>
      </c>
      <c r="P791" s="160" t="str">
        <f>IFERROR(VLOOKUP($E791,'Calc 1 - Scaling (Ins,Bank)'!$A:$W,13+IF(O791="Revenue",1,IF(O791="Carrying Value",2,0)),FALSE),"N/A")</f>
        <v>N/A</v>
      </c>
      <c r="Q791" s="161" t="str">
        <f t="shared" si="111"/>
        <v>N/A</v>
      </c>
      <c r="R791" s="162" t="str">
        <f t="shared" si="112"/>
        <v>N/A</v>
      </c>
      <c r="S791" s="156" t="e">
        <f>VLOOKUP($E791,'Calc 1 - Scaling (Ins,Bank)'!$A:$W,16,FALSE)</f>
        <v>#N/A</v>
      </c>
      <c r="T791" s="160" t="str">
        <f>IFERROR(VLOOKUP($E791,'Calc 1 - Scaling (Ins,Bank)'!$A:$W,17+IF(S791="Revenue",1,IF(S791="Carrying Value",2,0)),FALSE),"N/A")</f>
        <v>N/A</v>
      </c>
      <c r="U791" s="161" t="str">
        <f t="shared" si="113"/>
        <v>N/A</v>
      </c>
      <c r="V791" s="162" t="str">
        <f t="shared" si="114"/>
        <v>N/A</v>
      </c>
      <c r="W791" s="156" t="e">
        <f>VLOOKUP($E791,'Calc 1 - Scaling (Ins,Bank)'!$A:$W,20,FALSE)</f>
        <v>#N/A</v>
      </c>
      <c r="X791" s="160" t="str">
        <f>IFERROR(VLOOKUP($E791,'Calc 1 - Scaling (Ins,Bank)'!$A:$W,21+IF(W791="Revenue",1,IF(W791="Carrying Value",2,0)),FALSE),"N/A")</f>
        <v>N/A</v>
      </c>
      <c r="Y791" s="161" t="str">
        <f t="shared" si="115"/>
        <v>N/A</v>
      </c>
      <c r="Z791" s="162" t="str">
        <f t="shared" si="116"/>
        <v>N/A</v>
      </c>
      <c r="AP791" s="3" t="s">
        <v>1</v>
      </c>
    </row>
    <row r="792" spans="1:42" x14ac:dyDescent="0.2">
      <c r="A792" s="68">
        <f t="shared" si="108"/>
        <v>735</v>
      </c>
      <c r="B792" s="154">
        <f>'Input 2 - Inventory'!C742</f>
        <v>0</v>
      </c>
      <c r="C792" s="155">
        <f>'Input 2 - Inventory'!E742</f>
        <v>0</v>
      </c>
      <c r="D792" s="155" t="str">
        <f>IF(OR(LEFT(E792,5)= "Asset",LEFT(E792,5)="Other"),"N/A",'Input 1 - Schedule 1'!B744 &amp; " (Ins/Bank)")</f>
        <v xml:space="preserve"> (Ins/Bank)</v>
      </c>
      <c r="E792" s="156">
        <f>'Input 2 - Inventory'!F742</f>
        <v>0</v>
      </c>
      <c r="F792" s="157">
        <f>'Input 1 - Schedule 1'!AH744</f>
        <v>0</v>
      </c>
      <c r="G792" s="157">
        <f>'Input 2 - Inventory'!R742</f>
        <v>0</v>
      </c>
      <c r="H792" s="157">
        <f>'Input 2 - Inventory'!AG742</f>
        <v>0</v>
      </c>
      <c r="I792" s="158">
        <f>'Input 2 - Inventory'!L742</f>
        <v>0</v>
      </c>
      <c r="J792" s="159">
        <f>'Input 2 - Inventory'!AA742</f>
        <v>0</v>
      </c>
      <c r="K792" s="156" t="e">
        <f>VLOOKUP($E792,'Calc 1 - Scaling (Ins,Bank)'!$A:$W,8,FALSE)</f>
        <v>#N/A</v>
      </c>
      <c r="L792" s="160" t="str">
        <f>IFERROR(VLOOKUP($E792,'Calc 1 - Scaling (Ins,Bank)'!$A:$W,9+IF($K792="Revenue",1,IF(K792="Carrying Value",2,0)),FALSE),"N/A")</f>
        <v>N/A</v>
      </c>
      <c r="M792" s="161" t="str">
        <f t="shared" si="109"/>
        <v>N/A</v>
      </c>
      <c r="N792" s="162" t="str">
        <f t="shared" si="110"/>
        <v>N/A</v>
      </c>
      <c r="O792" s="156" t="e">
        <f>VLOOKUP($E792,'Calc 1 - Scaling (Ins,Bank)'!$A:$W,12,FALSE)</f>
        <v>#N/A</v>
      </c>
      <c r="P792" s="160" t="str">
        <f>IFERROR(VLOOKUP($E792,'Calc 1 - Scaling (Ins,Bank)'!$A:$W,13+IF(O792="Revenue",1,IF(O792="Carrying Value",2,0)),FALSE),"N/A")</f>
        <v>N/A</v>
      </c>
      <c r="Q792" s="161" t="str">
        <f t="shared" si="111"/>
        <v>N/A</v>
      </c>
      <c r="R792" s="162" t="str">
        <f t="shared" si="112"/>
        <v>N/A</v>
      </c>
      <c r="S792" s="156" t="e">
        <f>VLOOKUP($E792,'Calc 1 - Scaling (Ins,Bank)'!$A:$W,16,FALSE)</f>
        <v>#N/A</v>
      </c>
      <c r="T792" s="160" t="str">
        <f>IFERROR(VLOOKUP($E792,'Calc 1 - Scaling (Ins,Bank)'!$A:$W,17+IF(S792="Revenue",1,IF(S792="Carrying Value",2,0)),FALSE),"N/A")</f>
        <v>N/A</v>
      </c>
      <c r="U792" s="161" t="str">
        <f t="shared" si="113"/>
        <v>N/A</v>
      </c>
      <c r="V792" s="162" t="str">
        <f t="shared" si="114"/>
        <v>N/A</v>
      </c>
      <c r="W792" s="156" t="e">
        <f>VLOOKUP($E792,'Calc 1 - Scaling (Ins,Bank)'!$A:$W,20,FALSE)</f>
        <v>#N/A</v>
      </c>
      <c r="X792" s="160" t="str">
        <f>IFERROR(VLOOKUP($E792,'Calc 1 - Scaling (Ins,Bank)'!$A:$W,21+IF(W792="Revenue",1,IF(W792="Carrying Value",2,0)),FALSE),"N/A")</f>
        <v>N/A</v>
      </c>
      <c r="Y792" s="161" t="str">
        <f t="shared" si="115"/>
        <v>N/A</v>
      </c>
      <c r="Z792" s="162" t="str">
        <f t="shared" si="116"/>
        <v>N/A</v>
      </c>
      <c r="AP792" s="3" t="s">
        <v>1</v>
      </c>
    </row>
    <row r="793" spans="1:42" x14ac:dyDescent="0.2">
      <c r="A793" s="68">
        <f t="shared" si="108"/>
        <v>736</v>
      </c>
      <c r="B793" s="154">
        <f>'Input 2 - Inventory'!C743</f>
        <v>0</v>
      </c>
      <c r="C793" s="155">
        <f>'Input 2 - Inventory'!E743</f>
        <v>0</v>
      </c>
      <c r="D793" s="155" t="str">
        <f>IF(OR(LEFT(E793,5)= "Asset",LEFT(E793,5)="Other"),"N/A",'Input 1 - Schedule 1'!B745 &amp; " (Ins/Bank)")</f>
        <v xml:space="preserve"> (Ins/Bank)</v>
      </c>
      <c r="E793" s="156">
        <f>'Input 2 - Inventory'!F743</f>
        <v>0</v>
      </c>
      <c r="F793" s="157">
        <f>'Input 1 - Schedule 1'!AH745</f>
        <v>0</v>
      </c>
      <c r="G793" s="157">
        <f>'Input 2 - Inventory'!R743</f>
        <v>0</v>
      </c>
      <c r="H793" s="157">
        <f>'Input 2 - Inventory'!AG743</f>
        <v>0</v>
      </c>
      <c r="I793" s="158">
        <f>'Input 2 - Inventory'!L743</f>
        <v>0</v>
      </c>
      <c r="J793" s="159">
        <f>'Input 2 - Inventory'!AA743</f>
        <v>0</v>
      </c>
      <c r="K793" s="156" t="e">
        <f>VLOOKUP($E793,'Calc 1 - Scaling (Ins,Bank)'!$A:$W,8,FALSE)</f>
        <v>#N/A</v>
      </c>
      <c r="L793" s="160" t="str">
        <f>IFERROR(VLOOKUP($E793,'Calc 1 - Scaling (Ins,Bank)'!$A:$W,9+IF($K793="Revenue",1,IF(K793="Carrying Value",2,0)),FALSE),"N/A")</f>
        <v>N/A</v>
      </c>
      <c r="M793" s="161" t="str">
        <f t="shared" si="109"/>
        <v>N/A</v>
      </c>
      <c r="N793" s="162" t="str">
        <f t="shared" si="110"/>
        <v>N/A</v>
      </c>
      <c r="O793" s="156" t="e">
        <f>VLOOKUP($E793,'Calc 1 - Scaling (Ins,Bank)'!$A:$W,12,FALSE)</f>
        <v>#N/A</v>
      </c>
      <c r="P793" s="160" t="str">
        <f>IFERROR(VLOOKUP($E793,'Calc 1 - Scaling (Ins,Bank)'!$A:$W,13+IF(O793="Revenue",1,IF(O793="Carrying Value",2,0)),FALSE),"N/A")</f>
        <v>N/A</v>
      </c>
      <c r="Q793" s="161" t="str">
        <f t="shared" si="111"/>
        <v>N/A</v>
      </c>
      <c r="R793" s="162" t="str">
        <f t="shared" si="112"/>
        <v>N/A</v>
      </c>
      <c r="S793" s="156" t="e">
        <f>VLOOKUP($E793,'Calc 1 - Scaling (Ins,Bank)'!$A:$W,16,FALSE)</f>
        <v>#N/A</v>
      </c>
      <c r="T793" s="160" t="str">
        <f>IFERROR(VLOOKUP($E793,'Calc 1 - Scaling (Ins,Bank)'!$A:$W,17+IF(S793="Revenue",1,IF(S793="Carrying Value",2,0)),FALSE),"N/A")</f>
        <v>N/A</v>
      </c>
      <c r="U793" s="161" t="str">
        <f t="shared" si="113"/>
        <v>N/A</v>
      </c>
      <c r="V793" s="162" t="str">
        <f t="shared" si="114"/>
        <v>N/A</v>
      </c>
      <c r="W793" s="156" t="e">
        <f>VLOOKUP($E793,'Calc 1 - Scaling (Ins,Bank)'!$A:$W,20,FALSE)</f>
        <v>#N/A</v>
      </c>
      <c r="X793" s="160" t="str">
        <f>IFERROR(VLOOKUP($E793,'Calc 1 - Scaling (Ins,Bank)'!$A:$W,21+IF(W793="Revenue",1,IF(W793="Carrying Value",2,0)),FALSE),"N/A")</f>
        <v>N/A</v>
      </c>
      <c r="Y793" s="161" t="str">
        <f t="shared" si="115"/>
        <v>N/A</v>
      </c>
      <c r="Z793" s="162" t="str">
        <f t="shared" si="116"/>
        <v>N/A</v>
      </c>
      <c r="AP793" s="3" t="s">
        <v>1</v>
      </c>
    </row>
    <row r="794" spans="1:42" x14ac:dyDescent="0.2">
      <c r="A794" s="68">
        <f t="shared" si="108"/>
        <v>737</v>
      </c>
      <c r="B794" s="154">
        <f>'Input 2 - Inventory'!C744</f>
        <v>0</v>
      </c>
      <c r="C794" s="155">
        <f>'Input 2 - Inventory'!E744</f>
        <v>0</v>
      </c>
      <c r="D794" s="155" t="str">
        <f>IF(OR(LEFT(E794,5)= "Asset",LEFT(E794,5)="Other"),"N/A",'Input 1 - Schedule 1'!B746 &amp; " (Ins/Bank)")</f>
        <v xml:space="preserve"> (Ins/Bank)</v>
      </c>
      <c r="E794" s="156">
        <f>'Input 2 - Inventory'!F744</f>
        <v>0</v>
      </c>
      <c r="F794" s="157">
        <f>'Input 1 - Schedule 1'!AH746</f>
        <v>0</v>
      </c>
      <c r="G794" s="157">
        <f>'Input 2 - Inventory'!R744</f>
        <v>0</v>
      </c>
      <c r="H794" s="157">
        <f>'Input 2 - Inventory'!AG744</f>
        <v>0</v>
      </c>
      <c r="I794" s="158">
        <f>'Input 2 - Inventory'!L744</f>
        <v>0</v>
      </c>
      <c r="J794" s="159">
        <f>'Input 2 - Inventory'!AA744</f>
        <v>0</v>
      </c>
      <c r="K794" s="156" t="e">
        <f>VLOOKUP($E794,'Calc 1 - Scaling (Ins,Bank)'!$A:$W,8,FALSE)</f>
        <v>#N/A</v>
      </c>
      <c r="L794" s="160" t="str">
        <f>IFERROR(VLOOKUP($E794,'Calc 1 - Scaling (Ins,Bank)'!$A:$W,9+IF($K794="Revenue",1,IF(K794="Carrying Value",2,0)),FALSE),"N/A")</f>
        <v>N/A</v>
      </c>
      <c r="M794" s="161" t="str">
        <f t="shared" si="109"/>
        <v>N/A</v>
      </c>
      <c r="N794" s="162" t="str">
        <f t="shared" si="110"/>
        <v>N/A</v>
      </c>
      <c r="O794" s="156" t="e">
        <f>VLOOKUP($E794,'Calc 1 - Scaling (Ins,Bank)'!$A:$W,12,FALSE)</f>
        <v>#N/A</v>
      </c>
      <c r="P794" s="160" t="str">
        <f>IFERROR(VLOOKUP($E794,'Calc 1 - Scaling (Ins,Bank)'!$A:$W,13+IF(O794="Revenue",1,IF(O794="Carrying Value",2,0)),FALSE),"N/A")</f>
        <v>N/A</v>
      </c>
      <c r="Q794" s="161" t="str">
        <f t="shared" si="111"/>
        <v>N/A</v>
      </c>
      <c r="R794" s="162" t="str">
        <f t="shared" si="112"/>
        <v>N/A</v>
      </c>
      <c r="S794" s="156" t="e">
        <f>VLOOKUP($E794,'Calc 1 - Scaling (Ins,Bank)'!$A:$W,16,FALSE)</f>
        <v>#N/A</v>
      </c>
      <c r="T794" s="160" t="str">
        <f>IFERROR(VLOOKUP($E794,'Calc 1 - Scaling (Ins,Bank)'!$A:$W,17+IF(S794="Revenue",1,IF(S794="Carrying Value",2,0)),FALSE),"N/A")</f>
        <v>N/A</v>
      </c>
      <c r="U794" s="161" t="str">
        <f t="shared" si="113"/>
        <v>N/A</v>
      </c>
      <c r="V794" s="162" t="str">
        <f t="shared" si="114"/>
        <v>N/A</v>
      </c>
      <c r="W794" s="156" t="e">
        <f>VLOOKUP($E794,'Calc 1 - Scaling (Ins,Bank)'!$A:$W,20,FALSE)</f>
        <v>#N/A</v>
      </c>
      <c r="X794" s="160" t="str">
        <f>IFERROR(VLOOKUP($E794,'Calc 1 - Scaling (Ins,Bank)'!$A:$W,21+IF(W794="Revenue",1,IF(W794="Carrying Value",2,0)),FALSE),"N/A")</f>
        <v>N/A</v>
      </c>
      <c r="Y794" s="161" t="str">
        <f t="shared" si="115"/>
        <v>N/A</v>
      </c>
      <c r="Z794" s="162" t="str">
        <f t="shared" si="116"/>
        <v>N/A</v>
      </c>
      <c r="AP794" s="3" t="s">
        <v>1</v>
      </c>
    </row>
    <row r="795" spans="1:42" x14ac:dyDescent="0.2">
      <c r="A795" s="68">
        <f t="shared" si="108"/>
        <v>738</v>
      </c>
      <c r="B795" s="154">
        <f>'Input 2 - Inventory'!C745</f>
        <v>0</v>
      </c>
      <c r="C795" s="155">
        <f>'Input 2 - Inventory'!E745</f>
        <v>0</v>
      </c>
      <c r="D795" s="155" t="str">
        <f>IF(OR(LEFT(E795,5)= "Asset",LEFT(E795,5)="Other"),"N/A",'Input 1 - Schedule 1'!B747 &amp; " (Ins/Bank)")</f>
        <v xml:space="preserve"> (Ins/Bank)</v>
      </c>
      <c r="E795" s="156">
        <f>'Input 2 - Inventory'!F745</f>
        <v>0</v>
      </c>
      <c r="F795" s="157">
        <f>'Input 1 - Schedule 1'!AH747</f>
        <v>0</v>
      </c>
      <c r="G795" s="157">
        <f>'Input 2 - Inventory'!R745</f>
        <v>0</v>
      </c>
      <c r="H795" s="157">
        <f>'Input 2 - Inventory'!AG745</f>
        <v>0</v>
      </c>
      <c r="I795" s="158">
        <f>'Input 2 - Inventory'!L745</f>
        <v>0</v>
      </c>
      <c r="J795" s="159">
        <f>'Input 2 - Inventory'!AA745</f>
        <v>0</v>
      </c>
      <c r="K795" s="156" t="e">
        <f>VLOOKUP($E795,'Calc 1 - Scaling (Ins,Bank)'!$A:$W,8,FALSE)</f>
        <v>#N/A</v>
      </c>
      <c r="L795" s="160" t="str">
        <f>IFERROR(VLOOKUP($E795,'Calc 1 - Scaling (Ins,Bank)'!$A:$W,9+IF($K795="Revenue",1,IF(K795="Carrying Value",2,0)),FALSE),"N/A")</f>
        <v>N/A</v>
      </c>
      <c r="M795" s="161" t="str">
        <f t="shared" si="109"/>
        <v>N/A</v>
      </c>
      <c r="N795" s="162" t="str">
        <f t="shared" si="110"/>
        <v>N/A</v>
      </c>
      <c r="O795" s="156" t="e">
        <f>VLOOKUP($E795,'Calc 1 - Scaling (Ins,Bank)'!$A:$W,12,FALSE)</f>
        <v>#N/A</v>
      </c>
      <c r="P795" s="160" t="str">
        <f>IFERROR(VLOOKUP($E795,'Calc 1 - Scaling (Ins,Bank)'!$A:$W,13+IF(O795="Revenue",1,IF(O795="Carrying Value",2,0)),FALSE),"N/A")</f>
        <v>N/A</v>
      </c>
      <c r="Q795" s="161" t="str">
        <f t="shared" si="111"/>
        <v>N/A</v>
      </c>
      <c r="R795" s="162" t="str">
        <f t="shared" si="112"/>
        <v>N/A</v>
      </c>
      <c r="S795" s="156" t="e">
        <f>VLOOKUP($E795,'Calc 1 - Scaling (Ins,Bank)'!$A:$W,16,FALSE)</f>
        <v>#N/A</v>
      </c>
      <c r="T795" s="160" t="str">
        <f>IFERROR(VLOOKUP($E795,'Calc 1 - Scaling (Ins,Bank)'!$A:$W,17+IF(S795="Revenue",1,IF(S795="Carrying Value",2,0)),FALSE),"N/A")</f>
        <v>N/A</v>
      </c>
      <c r="U795" s="161" t="str">
        <f t="shared" si="113"/>
        <v>N/A</v>
      </c>
      <c r="V795" s="162" t="str">
        <f t="shared" si="114"/>
        <v>N/A</v>
      </c>
      <c r="W795" s="156" t="e">
        <f>VLOOKUP($E795,'Calc 1 - Scaling (Ins,Bank)'!$A:$W,20,FALSE)</f>
        <v>#N/A</v>
      </c>
      <c r="X795" s="160" t="str">
        <f>IFERROR(VLOOKUP($E795,'Calc 1 - Scaling (Ins,Bank)'!$A:$W,21+IF(W795="Revenue",1,IF(W795="Carrying Value",2,0)),FALSE),"N/A")</f>
        <v>N/A</v>
      </c>
      <c r="Y795" s="161" t="str">
        <f t="shared" si="115"/>
        <v>N/A</v>
      </c>
      <c r="Z795" s="162" t="str">
        <f t="shared" si="116"/>
        <v>N/A</v>
      </c>
      <c r="AP795" s="3" t="s">
        <v>1</v>
      </c>
    </row>
    <row r="796" spans="1:42" x14ac:dyDescent="0.2">
      <c r="A796" s="68">
        <f t="shared" si="108"/>
        <v>739</v>
      </c>
      <c r="B796" s="154">
        <f>'Input 2 - Inventory'!C746</f>
        <v>0</v>
      </c>
      <c r="C796" s="155">
        <f>'Input 2 - Inventory'!E746</f>
        <v>0</v>
      </c>
      <c r="D796" s="155" t="str">
        <f>IF(OR(LEFT(E796,5)= "Asset",LEFT(E796,5)="Other"),"N/A",'Input 1 - Schedule 1'!B748 &amp; " (Ins/Bank)")</f>
        <v xml:space="preserve"> (Ins/Bank)</v>
      </c>
      <c r="E796" s="156">
        <f>'Input 2 - Inventory'!F746</f>
        <v>0</v>
      </c>
      <c r="F796" s="157">
        <f>'Input 1 - Schedule 1'!AH748</f>
        <v>0</v>
      </c>
      <c r="G796" s="157">
        <f>'Input 2 - Inventory'!R746</f>
        <v>0</v>
      </c>
      <c r="H796" s="157">
        <f>'Input 2 - Inventory'!AG746</f>
        <v>0</v>
      </c>
      <c r="I796" s="158">
        <f>'Input 2 - Inventory'!L746</f>
        <v>0</v>
      </c>
      <c r="J796" s="159">
        <f>'Input 2 - Inventory'!AA746</f>
        <v>0</v>
      </c>
      <c r="K796" s="156" t="e">
        <f>VLOOKUP($E796,'Calc 1 - Scaling (Ins,Bank)'!$A:$W,8,FALSE)</f>
        <v>#N/A</v>
      </c>
      <c r="L796" s="160" t="str">
        <f>IFERROR(VLOOKUP($E796,'Calc 1 - Scaling (Ins,Bank)'!$A:$W,9+IF($K796="Revenue",1,IF(K796="Carrying Value",2,0)),FALSE),"N/A")</f>
        <v>N/A</v>
      </c>
      <c r="M796" s="161" t="str">
        <f t="shared" si="109"/>
        <v>N/A</v>
      </c>
      <c r="N796" s="162" t="str">
        <f t="shared" si="110"/>
        <v>N/A</v>
      </c>
      <c r="O796" s="156" t="e">
        <f>VLOOKUP($E796,'Calc 1 - Scaling (Ins,Bank)'!$A:$W,12,FALSE)</f>
        <v>#N/A</v>
      </c>
      <c r="P796" s="160" t="str">
        <f>IFERROR(VLOOKUP($E796,'Calc 1 - Scaling (Ins,Bank)'!$A:$W,13+IF(O796="Revenue",1,IF(O796="Carrying Value",2,0)),FALSE),"N/A")</f>
        <v>N/A</v>
      </c>
      <c r="Q796" s="161" t="str">
        <f t="shared" si="111"/>
        <v>N/A</v>
      </c>
      <c r="R796" s="162" t="str">
        <f t="shared" si="112"/>
        <v>N/A</v>
      </c>
      <c r="S796" s="156" t="e">
        <f>VLOOKUP($E796,'Calc 1 - Scaling (Ins,Bank)'!$A:$W,16,FALSE)</f>
        <v>#N/A</v>
      </c>
      <c r="T796" s="160" t="str">
        <f>IFERROR(VLOOKUP($E796,'Calc 1 - Scaling (Ins,Bank)'!$A:$W,17+IF(S796="Revenue",1,IF(S796="Carrying Value",2,0)),FALSE),"N/A")</f>
        <v>N/A</v>
      </c>
      <c r="U796" s="161" t="str">
        <f t="shared" si="113"/>
        <v>N/A</v>
      </c>
      <c r="V796" s="162" t="str">
        <f t="shared" si="114"/>
        <v>N/A</v>
      </c>
      <c r="W796" s="156" t="e">
        <f>VLOOKUP($E796,'Calc 1 - Scaling (Ins,Bank)'!$A:$W,20,FALSE)</f>
        <v>#N/A</v>
      </c>
      <c r="X796" s="160" t="str">
        <f>IFERROR(VLOOKUP($E796,'Calc 1 - Scaling (Ins,Bank)'!$A:$W,21+IF(W796="Revenue",1,IF(W796="Carrying Value",2,0)),FALSE),"N/A")</f>
        <v>N/A</v>
      </c>
      <c r="Y796" s="161" t="str">
        <f t="shared" si="115"/>
        <v>N/A</v>
      </c>
      <c r="Z796" s="162" t="str">
        <f t="shared" si="116"/>
        <v>N/A</v>
      </c>
      <c r="AP796" s="3" t="s">
        <v>1</v>
      </c>
    </row>
    <row r="797" spans="1:42" x14ac:dyDescent="0.2">
      <c r="A797" s="68">
        <f t="shared" si="108"/>
        <v>740</v>
      </c>
      <c r="B797" s="154">
        <f>'Input 2 - Inventory'!C747</f>
        <v>0</v>
      </c>
      <c r="C797" s="155">
        <f>'Input 2 - Inventory'!E747</f>
        <v>0</v>
      </c>
      <c r="D797" s="155" t="str">
        <f>IF(OR(LEFT(E797,5)= "Asset",LEFT(E797,5)="Other"),"N/A",'Input 1 - Schedule 1'!B749 &amp; " (Ins/Bank)")</f>
        <v xml:space="preserve"> (Ins/Bank)</v>
      </c>
      <c r="E797" s="156">
        <f>'Input 2 - Inventory'!F747</f>
        <v>0</v>
      </c>
      <c r="F797" s="157">
        <f>'Input 1 - Schedule 1'!AH749</f>
        <v>0</v>
      </c>
      <c r="G797" s="157">
        <f>'Input 2 - Inventory'!R747</f>
        <v>0</v>
      </c>
      <c r="H797" s="157">
        <f>'Input 2 - Inventory'!AG747</f>
        <v>0</v>
      </c>
      <c r="I797" s="158">
        <f>'Input 2 - Inventory'!L747</f>
        <v>0</v>
      </c>
      <c r="J797" s="159">
        <f>'Input 2 - Inventory'!AA747</f>
        <v>0</v>
      </c>
      <c r="K797" s="156" t="e">
        <f>VLOOKUP($E797,'Calc 1 - Scaling (Ins,Bank)'!$A:$W,8,FALSE)</f>
        <v>#N/A</v>
      </c>
      <c r="L797" s="160" t="str">
        <f>IFERROR(VLOOKUP($E797,'Calc 1 - Scaling (Ins,Bank)'!$A:$W,9+IF($K797="Revenue",1,IF(K797="Carrying Value",2,0)),FALSE),"N/A")</f>
        <v>N/A</v>
      </c>
      <c r="M797" s="161" t="str">
        <f t="shared" si="109"/>
        <v>N/A</v>
      </c>
      <c r="N797" s="162" t="str">
        <f t="shared" si="110"/>
        <v>N/A</v>
      </c>
      <c r="O797" s="156" t="e">
        <f>VLOOKUP($E797,'Calc 1 - Scaling (Ins,Bank)'!$A:$W,12,FALSE)</f>
        <v>#N/A</v>
      </c>
      <c r="P797" s="160" t="str">
        <f>IFERROR(VLOOKUP($E797,'Calc 1 - Scaling (Ins,Bank)'!$A:$W,13+IF(O797="Revenue",1,IF(O797="Carrying Value",2,0)),FALSE),"N/A")</f>
        <v>N/A</v>
      </c>
      <c r="Q797" s="161" t="str">
        <f t="shared" si="111"/>
        <v>N/A</v>
      </c>
      <c r="R797" s="162" t="str">
        <f t="shared" si="112"/>
        <v>N/A</v>
      </c>
      <c r="S797" s="156" t="e">
        <f>VLOOKUP($E797,'Calc 1 - Scaling (Ins,Bank)'!$A:$W,16,FALSE)</f>
        <v>#N/A</v>
      </c>
      <c r="T797" s="160" t="str">
        <f>IFERROR(VLOOKUP($E797,'Calc 1 - Scaling (Ins,Bank)'!$A:$W,17+IF(S797="Revenue",1,IF(S797="Carrying Value",2,0)),FALSE),"N/A")</f>
        <v>N/A</v>
      </c>
      <c r="U797" s="161" t="str">
        <f t="shared" si="113"/>
        <v>N/A</v>
      </c>
      <c r="V797" s="162" t="str">
        <f t="shared" si="114"/>
        <v>N/A</v>
      </c>
      <c r="W797" s="156" t="e">
        <f>VLOOKUP($E797,'Calc 1 - Scaling (Ins,Bank)'!$A:$W,20,FALSE)</f>
        <v>#N/A</v>
      </c>
      <c r="X797" s="160" t="str">
        <f>IFERROR(VLOOKUP($E797,'Calc 1 - Scaling (Ins,Bank)'!$A:$W,21+IF(W797="Revenue",1,IF(W797="Carrying Value",2,0)),FALSE),"N/A")</f>
        <v>N/A</v>
      </c>
      <c r="Y797" s="161" t="str">
        <f t="shared" si="115"/>
        <v>N/A</v>
      </c>
      <c r="Z797" s="162" t="str">
        <f t="shared" si="116"/>
        <v>N/A</v>
      </c>
      <c r="AP797" s="3" t="s">
        <v>1</v>
      </c>
    </row>
    <row r="798" spans="1:42" x14ac:dyDescent="0.2">
      <c r="A798" s="68">
        <f t="shared" si="108"/>
        <v>741</v>
      </c>
      <c r="B798" s="154">
        <f>'Input 2 - Inventory'!C748</f>
        <v>0</v>
      </c>
      <c r="C798" s="155">
        <f>'Input 2 - Inventory'!E748</f>
        <v>0</v>
      </c>
      <c r="D798" s="155" t="str">
        <f>IF(OR(LEFT(E798,5)= "Asset",LEFT(E798,5)="Other"),"N/A",'Input 1 - Schedule 1'!B750 &amp; " (Ins/Bank)")</f>
        <v xml:space="preserve"> (Ins/Bank)</v>
      </c>
      <c r="E798" s="156">
        <f>'Input 2 - Inventory'!F748</f>
        <v>0</v>
      </c>
      <c r="F798" s="157">
        <f>'Input 1 - Schedule 1'!AH750</f>
        <v>0</v>
      </c>
      <c r="G798" s="157">
        <f>'Input 2 - Inventory'!R748</f>
        <v>0</v>
      </c>
      <c r="H798" s="157">
        <f>'Input 2 - Inventory'!AG748</f>
        <v>0</v>
      </c>
      <c r="I798" s="158">
        <f>'Input 2 - Inventory'!L748</f>
        <v>0</v>
      </c>
      <c r="J798" s="159">
        <f>'Input 2 - Inventory'!AA748</f>
        <v>0</v>
      </c>
      <c r="K798" s="156" t="e">
        <f>VLOOKUP($E798,'Calc 1 - Scaling (Ins,Bank)'!$A:$W,8,FALSE)</f>
        <v>#N/A</v>
      </c>
      <c r="L798" s="160" t="str">
        <f>IFERROR(VLOOKUP($E798,'Calc 1 - Scaling (Ins,Bank)'!$A:$W,9+IF($K798="Revenue",1,IF(K798="Carrying Value",2,0)),FALSE),"N/A")</f>
        <v>N/A</v>
      </c>
      <c r="M798" s="161" t="str">
        <f t="shared" si="109"/>
        <v>N/A</v>
      </c>
      <c r="N798" s="162" t="str">
        <f t="shared" si="110"/>
        <v>N/A</v>
      </c>
      <c r="O798" s="156" t="e">
        <f>VLOOKUP($E798,'Calc 1 - Scaling (Ins,Bank)'!$A:$W,12,FALSE)</f>
        <v>#N/A</v>
      </c>
      <c r="P798" s="160" t="str">
        <f>IFERROR(VLOOKUP($E798,'Calc 1 - Scaling (Ins,Bank)'!$A:$W,13+IF(O798="Revenue",1,IF(O798="Carrying Value",2,0)),FALSE),"N/A")</f>
        <v>N/A</v>
      </c>
      <c r="Q798" s="161" t="str">
        <f t="shared" si="111"/>
        <v>N/A</v>
      </c>
      <c r="R798" s="162" t="str">
        <f t="shared" si="112"/>
        <v>N/A</v>
      </c>
      <c r="S798" s="156" t="e">
        <f>VLOOKUP($E798,'Calc 1 - Scaling (Ins,Bank)'!$A:$W,16,FALSE)</f>
        <v>#N/A</v>
      </c>
      <c r="T798" s="160" t="str">
        <f>IFERROR(VLOOKUP($E798,'Calc 1 - Scaling (Ins,Bank)'!$A:$W,17+IF(S798="Revenue",1,IF(S798="Carrying Value",2,0)),FALSE),"N/A")</f>
        <v>N/A</v>
      </c>
      <c r="U798" s="161" t="str">
        <f t="shared" si="113"/>
        <v>N/A</v>
      </c>
      <c r="V798" s="162" t="str">
        <f t="shared" si="114"/>
        <v>N/A</v>
      </c>
      <c r="W798" s="156" t="e">
        <f>VLOOKUP($E798,'Calc 1 - Scaling (Ins,Bank)'!$A:$W,20,FALSE)</f>
        <v>#N/A</v>
      </c>
      <c r="X798" s="160" t="str">
        <f>IFERROR(VLOOKUP($E798,'Calc 1 - Scaling (Ins,Bank)'!$A:$W,21+IF(W798="Revenue",1,IF(W798="Carrying Value",2,0)),FALSE),"N/A")</f>
        <v>N/A</v>
      </c>
      <c r="Y798" s="161" t="str">
        <f t="shared" si="115"/>
        <v>N/A</v>
      </c>
      <c r="Z798" s="162" t="str">
        <f t="shared" si="116"/>
        <v>N/A</v>
      </c>
      <c r="AP798" s="3" t="s">
        <v>1</v>
      </c>
    </row>
    <row r="799" spans="1:42" x14ac:dyDescent="0.2">
      <c r="A799" s="68">
        <f t="shared" si="108"/>
        <v>742</v>
      </c>
      <c r="B799" s="154">
        <f>'Input 2 - Inventory'!C749</f>
        <v>0</v>
      </c>
      <c r="C799" s="155">
        <f>'Input 2 - Inventory'!E749</f>
        <v>0</v>
      </c>
      <c r="D799" s="155" t="str">
        <f>IF(OR(LEFT(E799,5)= "Asset",LEFT(E799,5)="Other"),"N/A",'Input 1 - Schedule 1'!B751 &amp; " (Ins/Bank)")</f>
        <v xml:space="preserve"> (Ins/Bank)</v>
      </c>
      <c r="E799" s="156">
        <f>'Input 2 - Inventory'!F749</f>
        <v>0</v>
      </c>
      <c r="F799" s="157">
        <f>'Input 1 - Schedule 1'!AH751</f>
        <v>0</v>
      </c>
      <c r="G799" s="157">
        <f>'Input 2 - Inventory'!R749</f>
        <v>0</v>
      </c>
      <c r="H799" s="157">
        <f>'Input 2 - Inventory'!AG749</f>
        <v>0</v>
      </c>
      <c r="I799" s="158">
        <f>'Input 2 - Inventory'!L749</f>
        <v>0</v>
      </c>
      <c r="J799" s="159">
        <f>'Input 2 - Inventory'!AA749</f>
        <v>0</v>
      </c>
      <c r="K799" s="156" t="e">
        <f>VLOOKUP($E799,'Calc 1 - Scaling (Ins,Bank)'!$A:$W,8,FALSE)</f>
        <v>#N/A</v>
      </c>
      <c r="L799" s="160" t="str">
        <f>IFERROR(VLOOKUP($E799,'Calc 1 - Scaling (Ins,Bank)'!$A:$W,9+IF($K799="Revenue",1,IF(K799="Carrying Value",2,0)),FALSE),"N/A")</f>
        <v>N/A</v>
      </c>
      <c r="M799" s="161" t="str">
        <f t="shared" si="109"/>
        <v>N/A</v>
      </c>
      <c r="N799" s="162" t="str">
        <f t="shared" si="110"/>
        <v>N/A</v>
      </c>
      <c r="O799" s="156" t="e">
        <f>VLOOKUP($E799,'Calc 1 - Scaling (Ins,Bank)'!$A:$W,12,FALSE)</f>
        <v>#N/A</v>
      </c>
      <c r="P799" s="160" t="str">
        <f>IFERROR(VLOOKUP($E799,'Calc 1 - Scaling (Ins,Bank)'!$A:$W,13+IF(O799="Revenue",1,IF(O799="Carrying Value",2,0)),FALSE),"N/A")</f>
        <v>N/A</v>
      </c>
      <c r="Q799" s="161" t="str">
        <f t="shared" si="111"/>
        <v>N/A</v>
      </c>
      <c r="R799" s="162" t="str">
        <f t="shared" si="112"/>
        <v>N/A</v>
      </c>
      <c r="S799" s="156" t="e">
        <f>VLOOKUP($E799,'Calc 1 - Scaling (Ins,Bank)'!$A:$W,16,FALSE)</f>
        <v>#N/A</v>
      </c>
      <c r="T799" s="160" t="str">
        <f>IFERROR(VLOOKUP($E799,'Calc 1 - Scaling (Ins,Bank)'!$A:$W,17+IF(S799="Revenue",1,IF(S799="Carrying Value",2,0)),FALSE),"N/A")</f>
        <v>N/A</v>
      </c>
      <c r="U799" s="161" t="str">
        <f t="shared" si="113"/>
        <v>N/A</v>
      </c>
      <c r="V799" s="162" t="str">
        <f t="shared" si="114"/>
        <v>N/A</v>
      </c>
      <c r="W799" s="156" t="e">
        <f>VLOOKUP($E799,'Calc 1 - Scaling (Ins,Bank)'!$A:$W,20,FALSE)</f>
        <v>#N/A</v>
      </c>
      <c r="X799" s="160" t="str">
        <f>IFERROR(VLOOKUP($E799,'Calc 1 - Scaling (Ins,Bank)'!$A:$W,21+IF(W799="Revenue",1,IF(W799="Carrying Value",2,0)),FALSE),"N/A")</f>
        <v>N/A</v>
      </c>
      <c r="Y799" s="161" t="str">
        <f t="shared" si="115"/>
        <v>N/A</v>
      </c>
      <c r="Z799" s="162" t="str">
        <f t="shared" si="116"/>
        <v>N/A</v>
      </c>
      <c r="AP799" s="3" t="s">
        <v>1</v>
      </c>
    </row>
    <row r="800" spans="1:42" x14ac:dyDescent="0.2">
      <c r="A800" s="68">
        <f t="shared" si="108"/>
        <v>743</v>
      </c>
      <c r="B800" s="154">
        <f>'Input 2 - Inventory'!C750</f>
        <v>0</v>
      </c>
      <c r="C800" s="155">
        <f>'Input 2 - Inventory'!E750</f>
        <v>0</v>
      </c>
      <c r="D800" s="155" t="str">
        <f>IF(OR(LEFT(E800,5)= "Asset",LEFT(E800,5)="Other"),"N/A",'Input 1 - Schedule 1'!B752 &amp; " (Ins/Bank)")</f>
        <v xml:space="preserve"> (Ins/Bank)</v>
      </c>
      <c r="E800" s="156">
        <f>'Input 2 - Inventory'!F750</f>
        <v>0</v>
      </c>
      <c r="F800" s="157">
        <f>'Input 1 - Schedule 1'!AH752</f>
        <v>0</v>
      </c>
      <c r="G800" s="157">
        <f>'Input 2 - Inventory'!R750</f>
        <v>0</v>
      </c>
      <c r="H800" s="157">
        <f>'Input 2 - Inventory'!AG750</f>
        <v>0</v>
      </c>
      <c r="I800" s="158">
        <f>'Input 2 - Inventory'!L750</f>
        <v>0</v>
      </c>
      <c r="J800" s="159">
        <f>'Input 2 - Inventory'!AA750</f>
        <v>0</v>
      </c>
      <c r="K800" s="156" t="e">
        <f>VLOOKUP($E800,'Calc 1 - Scaling (Ins,Bank)'!$A:$W,8,FALSE)</f>
        <v>#N/A</v>
      </c>
      <c r="L800" s="160" t="str">
        <f>IFERROR(VLOOKUP($E800,'Calc 1 - Scaling (Ins,Bank)'!$A:$W,9+IF($K800="Revenue",1,IF(K800="Carrying Value",2,0)),FALSE),"N/A")</f>
        <v>N/A</v>
      </c>
      <c r="M800" s="161" t="str">
        <f t="shared" si="109"/>
        <v>N/A</v>
      </c>
      <c r="N800" s="162" t="str">
        <f t="shared" si="110"/>
        <v>N/A</v>
      </c>
      <c r="O800" s="156" t="e">
        <f>VLOOKUP($E800,'Calc 1 - Scaling (Ins,Bank)'!$A:$W,12,FALSE)</f>
        <v>#N/A</v>
      </c>
      <c r="P800" s="160" t="str">
        <f>IFERROR(VLOOKUP($E800,'Calc 1 - Scaling (Ins,Bank)'!$A:$W,13+IF(O800="Revenue",1,IF(O800="Carrying Value",2,0)),FALSE),"N/A")</f>
        <v>N/A</v>
      </c>
      <c r="Q800" s="161" t="str">
        <f t="shared" si="111"/>
        <v>N/A</v>
      </c>
      <c r="R800" s="162" t="str">
        <f t="shared" si="112"/>
        <v>N/A</v>
      </c>
      <c r="S800" s="156" t="e">
        <f>VLOOKUP($E800,'Calc 1 - Scaling (Ins,Bank)'!$A:$W,16,FALSE)</f>
        <v>#N/A</v>
      </c>
      <c r="T800" s="160" t="str">
        <f>IFERROR(VLOOKUP($E800,'Calc 1 - Scaling (Ins,Bank)'!$A:$W,17+IF(S800="Revenue",1,IF(S800="Carrying Value",2,0)),FALSE),"N/A")</f>
        <v>N/A</v>
      </c>
      <c r="U800" s="161" t="str">
        <f t="shared" si="113"/>
        <v>N/A</v>
      </c>
      <c r="V800" s="162" t="str">
        <f t="shared" si="114"/>
        <v>N/A</v>
      </c>
      <c r="W800" s="156" t="e">
        <f>VLOOKUP($E800,'Calc 1 - Scaling (Ins,Bank)'!$A:$W,20,FALSE)</f>
        <v>#N/A</v>
      </c>
      <c r="X800" s="160" t="str">
        <f>IFERROR(VLOOKUP($E800,'Calc 1 - Scaling (Ins,Bank)'!$A:$W,21+IF(W800="Revenue",1,IF(W800="Carrying Value",2,0)),FALSE),"N/A")</f>
        <v>N/A</v>
      </c>
      <c r="Y800" s="161" t="str">
        <f t="shared" si="115"/>
        <v>N/A</v>
      </c>
      <c r="Z800" s="162" t="str">
        <f t="shared" si="116"/>
        <v>N/A</v>
      </c>
      <c r="AP800" s="3" t="s">
        <v>1</v>
      </c>
    </row>
    <row r="801" spans="1:42" x14ac:dyDescent="0.2">
      <c r="A801" s="68">
        <f t="shared" si="108"/>
        <v>744</v>
      </c>
      <c r="B801" s="154">
        <f>'Input 2 - Inventory'!C751</f>
        <v>0</v>
      </c>
      <c r="C801" s="155">
        <f>'Input 2 - Inventory'!E751</f>
        <v>0</v>
      </c>
      <c r="D801" s="155" t="str">
        <f>IF(OR(LEFT(E801,5)= "Asset",LEFT(E801,5)="Other"),"N/A",'Input 1 - Schedule 1'!B753 &amp; " (Ins/Bank)")</f>
        <v xml:space="preserve"> (Ins/Bank)</v>
      </c>
      <c r="E801" s="156">
        <f>'Input 2 - Inventory'!F751</f>
        <v>0</v>
      </c>
      <c r="F801" s="157">
        <f>'Input 1 - Schedule 1'!AH753</f>
        <v>0</v>
      </c>
      <c r="G801" s="157">
        <f>'Input 2 - Inventory'!R751</f>
        <v>0</v>
      </c>
      <c r="H801" s="157">
        <f>'Input 2 - Inventory'!AG751</f>
        <v>0</v>
      </c>
      <c r="I801" s="158">
        <f>'Input 2 - Inventory'!L751</f>
        <v>0</v>
      </c>
      <c r="J801" s="159">
        <f>'Input 2 - Inventory'!AA751</f>
        <v>0</v>
      </c>
      <c r="K801" s="156" t="e">
        <f>VLOOKUP($E801,'Calc 1 - Scaling (Ins,Bank)'!$A:$W,8,FALSE)</f>
        <v>#N/A</v>
      </c>
      <c r="L801" s="160" t="str">
        <f>IFERROR(VLOOKUP($E801,'Calc 1 - Scaling (Ins,Bank)'!$A:$W,9+IF($K801="Revenue",1,IF(K801="Carrying Value",2,0)),FALSE),"N/A")</f>
        <v>N/A</v>
      </c>
      <c r="M801" s="161" t="str">
        <f t="shared" si="109"/>
        <v>N/A</v>
      </c>
      <c r="N801" s="162" t="str">
        <f t="shared" si="110"/>
        <v>N/A</v>
      </c>
      <c r="O801" s="156" t="e">
        <f>VLOOKUP($E801,'Calc 1 - Scaling (Ins,Bank)'!$A:$W,12,FALSE)</f>
        <v>#N/A</v>
      </c>
      <c r="P801" s="160" t="str">
        <f>IFERROR(VLOOKUP($E801,'Calc 1 - Scaling (Ins,Bank)'!$A:$W,13+IF(O801="Revenue",1,IF(O801="Carrying Value",2,0)),FALSE),"N/A")</f>
        <v>N/A</v>
      </c>
      <c r="Q801" s="161" t="str">
        <f t="shared" si="111"/>
        <v>N/A</v>
      </c>
      <c r="R801" s="162" t="str">
        <f t="shared" si="112"/>
        <v>N/A</v>
      </c>
      <c r="S801" s="156" t="e">
        <f>VLOOKUP($E801,'Calc 1 - Scaling (Ins,Bank)'!$A:$W,16,FALSE)</f>
        <v>#N/A</v>
      </c>
      <c r="T801" s="160" t="str">
        <f>IFERROR(VLOOKUP($E801,'Calc 1 - Scaling (Ins,Bank)'!$A:$W,17+IF(S801="Revenue",1,IF(S801="Carrying Value",2,0)),FALSE),"N/A")</f>
        <v>N/A</v>
      </c>
      <c r="U801" s="161" t="str">
        <f t="shared" si="113"/>
        <v>N/A</v>
      </c>
      <c r="V801" s="162" t="str">
        <f t="shared" si="114"/>
        <v>N/A</v>
      </c>
      <c r="W801" s="156" t="e">
        <f>VLOOKUP($E801,'Calc 1 - Scaling (Ins,Bank)'!$A:$W,20,FALSE)</f>
        <v>#N/A</v>
      </c>
      <c r="X801" s="160" t="str">
        <f>IFERROR(VLOOKUP($E801,'Calc 1 - Scaling (Ins,Bank)'!$A:$W,21+IF(W801="Revenue",1,IF(W801="Carrying Value",2,0)),FALSE),"N/A")</f>
        <v>N/A</v>
      </c>
      <c r="Y801" s="161" t="str">
        <f t="shared" si="115"/>
        <v>N/A</v>
      </c>
      <c r="Z801" s="162" t="str">
        <f t="shared" si="116"/>
        <v>N/A</v>
      </c>
      <c r="AP801" s="3" t="s">
        <v>1</v>
      </c>
    </row>
    <row r="802" spans="1:42" x14ac:dyDescent="0.2">
      <c r="A802" s="68">
        <f t="shared" si="108"/>
        <v>745</v>
      </c>
      <c r="B802" s="154">
        <f>'Input 2 - Inventory'!C752</f>
        <v>0</v>
      </c>
      <c r="C802" s="155">
        <f>'Input 2 - Inventory'!E752</f>
        <v>0</v>
      </c>
      <c r="D802" s="155" t="str">
        <f>IF(OR(LEFT(E802,5)= "Asset",LEFT(E802,5)="Other"),"N/A",'Input 1 - Schedule 1'!B754 &amp; " (Ins/Bank)")</f>
        <v xml:space="preserve"> (Ins/Bank)</v>
      </c>
      <c r="E802" s="156">
        <f>'Input 2 - Inventory'!F752</f>
        <v>0</v>
      </c>
      <c r="F802" s="157">
        <f>'Input 1 - Schedule 1'!AH754</f>
        <v>0</v>
      </c>
      <c r="G802" s="157">
        <f>'Input 2 - Inventory'!R752</f>
        <v>0</v>
      </c>
      <c r="H802" s="157">
        <f>'Input 2 - Inventory'!AG752</f>
        <v>0</v>
      </c>
      <c r="I802" s="158">
        <f>'Input 2 - Inventory'!L752</f>
        <v>0</v>
      </c>
      <c r="J802" s="159">
        <f>'Input 2 - Inventory'!AA752</f>
        <v>0</v>
      </c>
      <c r="K802" s="156" t="e">
        <f>VLOOKUP($E802,'Calc 1 - Scaling (Ins,Bank)'!$A:$W,8,FALSE)</f>
        <v>#N/A</v>
      </c>
      <c r="L802" s="160" t="str">
        <f>IFERROR(VLOOKUP($E802,'Calc 1 - Scaling (Ins,Bank)'!$A:$W,9+IF($K802="Revenue",1,IF(K802="Carrying Value",2,0)),FALSE),"N/A")</f>
        <v>N/A</v>
      </c>
      <c r="M802" s="161" t="str">
        <f t="shared" si="109"/>
        <v>N/A</v>
      </c>
      <c r="N802" s="162" t="str">
        <f t="shared" si="110"/>
        <v>N/A</v>
      </c>
      <c r="O802" s="156" t="e">
        <f>VLOOKUP($E802,'Calc 1 - Scaling (Ins,Bank)'!$A:$W,12,FALSE)</f>
        <v>#N/A</v>
      </c>
      <c r="P802" s="160" t="str">
        <f>IFERROR(VLOOKUP($E802,'Calc 1 - Scaling (Ins,Bank)'!$A:$W,13+IF(O802="Revenue",1,IF(O802="Carrying Value",2,0)),FALSE),"N/A")</f>
        <v>N/A</v>
      </c>
      <c r="Q802" s="161" t="str">
        <f t="shared" si="111"/>
        <v>N/A</v>
      </c>
      <c r="R802" s="162" t="str">
        <f t="shared" si="112"/>
        <v>N/A</v>
      </c>
      <c r="S802" s="156" t="e">
        <f>VLOOKUP($E802,'Calc 1 - Scaling (Ins,Bank)'!$A:$W,16,FALSE)</f>
        <v>#N/A</v>
      </c>
      <c r="T802" s="160" t="str">
        <f>IFERROR(VLOOKUP($E802,'Calc 1 - Scaling (Ins,Bank)'!$A:$W,17+IF(S802="Revenue",1,IF(S802="Carrying Value",2,0)),FALSE),"N/A")</f>
        <v>N/A</v>
      </c>
      <c r="U802" s="161" t="str">
        <f t="shared" si="113"/>
        <v>N/A</v>
      </c>
      <c r="V802" s="162" t="str">
        <f t="shared" si="114"/>
        <v>N/A</v>
      </c>
      <c r="W802" s="156" t="e">
        <f>VLOOKUP($E802,'Calc 1 - Scaling (Ins,Bank)'!$A:$W,20,FALSE)</f>
        <v>#N/A</v>
      </c>
      <c r="X802" s="160" t="str">
        <f>IFERROR(VLOOKUP($E802,'Calc 1 - Scaling (Ins,Bank)'!$A:$W,21+IF(W802="Revenue",1,IF(W802="Carrying Value",2,0)),FALSE),"N/A")</f>
        <v>N/A</v>
      </c>
      <c r="Y802" s="161" t="str">
        <f t="shared" si="115"/>
        <v>N/A</v>
      </c>
      <c r="Z802" s="162" t="str">
        <f t="shared" si="116"/>
        <v>N/A</v>
      </c>
      <c r="AP802" s="3" t="s">
        <v>1</v>
      </c>
    </row>
    <row r="803" spans="1:42" x14ac:dyDescent="0.2">
      <c r="A803" s="68">
        <f t="shared" si="108"/>
        <v>746</v>
      </c>
      <c r="B803" s="154">
        <f>'Input 2 - Inventory'!C753</f>
        <v>0</v>
      </c>
      <c r="C803" s="155">
        <f>'Input 2 - Inventory'!E753</f>
        <v>0</v>
      </c>
      <c r="D803" s="155" t="str">
        <f>IF(OR(LEFT(E803,5)= "Asset",LEFT(E803,5)="Other"),"N/A",'Input 1 - Schedule 1'!B755 &amp; " (Ins/Bank)")</f>
        <v xml:space="preserve"> (Ins/Bank)</v>
      </c>
      <c r="E803" s="156">
        <f>'Input 2 - Inventory'!F753</f>
        <v>0</v>
      </c>
      <c r="F803" s="157">
        <f>'Input 1 - Schedule 1'!AH755</f>
        <v>0</v>
      </c>
      <c r="G803" s="157">
        <f>'Input 2 - Inventory'!R753</f>
        <v>0</v>
      </c>
      <c r="H803" s="157">
        <f>'Input 2 - Inventory'!AG753</f>
        <v>0</v>
      </c>
      <c r="I803" s="158">
        <f>'Input 2 - Inventory'!L753</f>
        <v>0</v>
      </c>
      <c r="J803" s="159">
        <f>'Input 2 - Inventory'!AA753</f>
        <v>0</v>
      </c>
      <c r="K803" s="156" t="e">
        <f>VLOOKUP($E803,'Calc 1 - Scaling (Ins,Bank)'!$A:$W,8,FALSE)</f>
        <v>#N/A</v>
      </c>
      <c r="L803" s="160" t="str">
        <f>IFERROR(VLOOKUP($E803,'Calc 1 - Scaling (Ins,Bank)'!$A:$W,9+IF($K803="Revenue",1,IF(K803="Carrying Value",2,0)),FALSE),"N/A")</f>
        <v>N/A</v>
      </c>
      <c r="M803" s="161" t="str">
        <f t="shared" si="109"/>
        <v>N/A</v>
      </c>
      <c r="N803" s="162" t="str">
        <f t="shared" si="110"/>
        <v>N/A</v>
      </c>
      <c r="O803" s="156" t="e">
        <f>VLOOKUP($E803,'Calc 1 - Scaling (Ins,Bank)'!$A:$W,12,FALSE)</f>
        <v>#N/A</v>
      </c>
      <c r="P803" s="160" t="str">
        <f>IFERROR(VLOOKUP($E803,'Calc 1 - Scaling (Ins,Bank)'!$A:$W,13+IF(O803="Revenue",1,IF(O803="Carrying Value",2,0)),FALSE),"N/A")</f>
        <v>N/A</v>
      </c>
      <c r="Q803" s="161" t="str">
        <f t="shared" si="111"/>
        <v>N/A</v>
      </c>
      <c r="R803" s="162" t="str">
        <f t="shared" si="112"/>
        <v>N/A</v>
      </c>
      <c r="S803" s="156" t="e">
        <f>VLOOKUP($E803,'Calc 1 - Scaling (Ins,Bank)'!$A:$W,16,FALSE)</f>
        <v>#N/A</v>
      </c>
      <c r="T803" s="160" t="str">
        <f>IFERROR(VLOOKUP($E803,'Calc 1 - Scaling (Ins,Bank)'!$A:$W,17+IF(S803="Revenue",1,IF(S803="Carrying Value",2,0)),FALSE),"N/A")</f>
        <v>N/A</v>
      </c>
      <c r="U803" s="161" t="str">
        <f t="shared" si="113"/>
        <v>N/A</v>
      </c>
      <c r="V803" s="162" t="str">
        <f t="shared" si="114"/>
        <v>N/A</v>
      </c>
      <c r="W803" s="156" t="e">
        <f>VLOOKUP($E803,'Calc 1 - Scaling (Ins,Bank)'!$A:$W,20,FALSE)</f>
        <v>#N/A</v>
      </c>
      <c r="X803" s="160" t="str">
        <f>IFERROR(VLOOKUP($E803,'Calc 1 - Scaling (Ins,Bank)'!$A:$W,21+IF(W803="Revenue",1,IF(W803="Carrying Value",2,0)),FALSE),"N/A")</f>
        <v>N/A</v>
      </c>
      <c r="Y803" s="161" t="str">
        <f t="shared" si="115"/>
        <v>N/A</v>
      </c>
      <c r="Z803" s="162" t="str">
        <f t="shared" si="116"/>
        <v>N/A</v>
      </c>
      <c r="AP803" s="3" t="s">
        <v>1</v>
      </c>
    </row>
    <row r="804" spans="1:42" x14ac:dyDescent="0.2">
      <c r="A804" s="68">
        <f t="shared" si="108"/>
        <v>747</v>
      </c>
      <c r="B804" s="154">
        <f>'Input 2 - Inventory'!C754</f>
        <v>0</v>
      </c>
      <c r="C804" s="155">
        <f>'Input 2 - Inventory'!E754</f>
        <v>0</v>
      </c>
      <c r="D804" s="155" t="str">
        <f>IF(OR(LEFT(E804,5)= "Asset",LEFT(E804,5)="Other"),"N/A",'Input 1 - Schedule 1'!B756 &amp; " (Ins/Bank)")</f>
        <v xml:space="preserve"> (Ins/Bank)</v>
      </c>
      <c r="E804" s="156">
        <f>'Input 2 - Inventory'!F754</f>
        <v>0</v>
      </c>
      <c r="F804" s="157">
        <f>'Input 1 - Schedule 1'!AH756</f>
        <v>0</v>
      </c>
      <c r="G804" s="157">
        <f>'Input 2 - Inventory'!R754</f>
        <v>0</v>
      </c>
      <c r="H804" s="157">
        <f>'Input 2 - Inventory'!AG754</f>
        <v>0</v>
      </c>
      <c r="I804" s="158">
        <f>'Input 2 - Inventory'!L754</f>
        <v>0</v>
      </c>
      <c r="J804" s="159">
        <f>'Input 2 - Inventory'!AA754</f>
        <v>0</v>
      </c>
      <c r="K804" s="156" t="e">
        <f>VLOOKUP($E804,'Calc 1 - Scaling (Ins,Bank)'!$A:$W,8,FALSE)</f>
        <v>#N/A</v>
      </c>
      <c r="L804" s="160" t="str">
        <f>IFERROR(VLOOKUP($E804,'Calc 1 - Scaling (Ins,Bank)'!$A:$W,9+IF($K804="Revenue",1,IF(K804="Carrying Value",2,0)),FALSE),"N/A")</f>
        <v>N/A</v>
      </c>
      <c r="M804" s="161" t="str">
        <f t="shared" si="109"/>
        <v>N/A</v>
      </c>
      <c r="N804" s="162" t="str">
        <f t="shared" si="110"/>
        <v>N/A</v>
      </c>
      <c r="O804" s="156" t="e">
        <f>VLOOKUP($E804,'Calc 1 - Scaling (Ins,Bank)'!$A:$W,12,FALSE)</f>
        <v>#N/A</v>
      </c>
      <c r="P804" s="160" t="str">
        <f>IFERROR(VLOOKUP($E804,'Calc 1 - Scaling (Ins,Bank)'!$A:$W,13+IF(O804="Revenue",1,IF(O804="Carrying Value",2,0)),FALSE),"N/A")</f>
        <v>N/A</v>
      </c>
      <c r="Q804" s="161" t="str">
        <f t="shared" si="111"/>
        <v>N/A</v>
      </c>
      <c r="R804" s="162" t="str">
        <f t="shared" si="112"/>
        <v>N/A</v>
      </c>
      <c r="S804" s="156" t="e">
        <f>VLOOKUP($E804,'Calc 1 - Scaling (Ins,Bank)'!$A:$W,16,FALSE)</f>
        <v>#N/A</v>
      </c>
      <c r="T804" s="160" t="str">
        <f>IFERROR(VLOOKUP($E804,'Calc 1 - Scaling (Ins,Bank)'!$A:$W,17+IF(S804="Revenue",1,IF(S804="Carrying Value",2,0)),FALSE),"N/A")</f>
        <v>N/A</v>
      </c>
      <c r="U804" s="161" t="str">
        <f t="shared" si="113"/>
        <v>N/A</v>
      </c>
      <c r="V804" s="162" t="str">
        <f t="shared" si="114"/>
        <v>N/A</v>
      </c>
      <c r="W804" s="156" t="e">
        <f>VLOOKUP($E804,'Calc 1 - Scaling (Ins,Bank)'!$A:$W,20,FALSE)</f>
        <v>#N/A</v>
      </c>
      <c r="X804" s="160" t="str">
        <f>IFERROR(VLOOKUP($E804,'Calc 1 - Scaling (Ins,Bank)'!$A:$W,21+IF(W804="Revenue",1,IF(W804="Carrying Value",2,0)),FALSE),"N/A")</f>
        <v>N/A</v>
      </c>
      <c r="Y804" s="161" t="str">
        <f t="shared" si="115"/>
        <v>N/A</v>
      </c>
      <c r="Z804" s="162" t="str">
        <f t="shared" si="116"/>
        <v>N/A</v>
      </c>
      <c r="AP804" s="3" t="s">
        <v>1</v>
      </c>
    </row>
    <row r="805" spans="1:42" x14ac:dyDescent="0.2">
      <c r="A805" s="68">
        <f t="shared" si="108"/>
        <v>748</v>
      </c>
      <c r="B805" s="154">
        <f>'Input 2 - Inventory'!C755</f>
        <v>0</v>
      </c>
      <c r="C805" s="155">
        <f>'Input 2 - Inventory'!E755</f>
        <v>0</v>
      </c>
      <c r="D805" s="155" t="str">
        <f>IF(OR(LEFT(E805,5)= "Asset",LEFT(E805,5)="Other"),"N/A",'Input 1 - Schedule 1'!B757 &amp; " (Ins/Bank)")</f>
        <v xml:space="preserve"> (Ins/Bank)</v>
      </c>
      <c r="E805" s="156">
        <f>'Input 2 - Inventory'!F755</f>
        <v>0</v>
      </c>
      <c r="F805" s="157">
        <f>'Input 1 - Schedule 1'!AH757</f>
        <v>0</v>
      </c>
      <c r="G805" s="157">
        <f>'Input 2 - Inventory'!R755</f>
        <v>0</v>
      </c>
      <c r="H805" s="157">
        <f>'Input 2 - Inventory'!AG755</f>
        <v>0</v>
      </c>
      <c r="I805" s="158">
        <f>'Input 2 - Inventory'!L755</f>
        <v>0</v>
      </c>
      <c r="J805" s="159">
        <f>'Input 2 - Inventory'!AA755</f>
        <v>0</v>
      </c>
      <c r="K805" s="156" t="e">
        <f>VLOOKUP($E805,'Calc 1 - Scaling (Ins,Bank)'!$A:$W,8,FALSE)</f>
        <v>#N/A</v>
      </c>
      <c r="L805" s="160" t="str">
        <f>IFERROR(VLOOKUP($E805,'Calc 1 - Scaling (Ins,Bank)'!$A:$W,9+IF($K805="Revenue",1,IF(K805="Carrying Value",2,0)),FALSE),"N/A")</f>
        <v>N/A</v>
      </c>
      <c r="M805" s="161" t="str">
        <f t="shared" si="109"/>
        <v>N/A</v>
      </c>
      <c r="N805" s="162" t="str">
        <f t="shared" si="110"/>
        <v>N/A</v>
      </c>
      <c r="O805" s="156" t="e">
        <f>VLOOKUP($E805,'Calc 1 - Scaling (Ins,Bank)'!$A:$W,12,FALSE)</f>
        <v>#N/A</v>
      </c>
      <c r="P805" s="160" t="str">
        <f>IFERROR(VLOOKUP($E805,'Calc 1 - Scaling (Ins,Bank)'!$A:$W,13+IF(O805="Revenue",1,IF(O805="Carrying Value",2,0)),FALSE),"N/A")</f>
        <v>N/A</v>
      </c>
      <c r="Q805" s="161" t="str">
        <f t="shared" si="111"/>
        <v>N/A</v>
      </c>
      <c r="R805" s="162" t="str">
        <f t="shared" si="112"/>
        <v>N/A</v>
      </c>
      <c r="S805" s="156" t="e">
        <f>VLOOKUP($E805,'Calc 1 - Scaling (Ins,Bank)'!$A:$W,16,FALSE)</f>
        <v>#N/A</v>
      </c>
      <c r="T805" s="160" t="str">
        <f>IFERROR(VLOOKUP($E805,'Calc 1 - Scaling (Ins,Bank)'!$A:$W,17+IF(S805="Revenue",1,IF(S805="Carrying Value",2,0)),FALSE),"N/A")</f>
        <v>N/A</v>
      </c>
      <c r="U805" s="161" t="str">
        <f t="shared" si="113"/>
        <v>N/A</v>
      </c>
      <c r="V805" s="162" t="str">
        <f t="shared" si="114"/>
        <v>N/A</v>
      </c>
      <c r="W805" s="156" t="e">
        <f>VLOOKUP($E805,'Calc 1 - Scaling (Ins,Bank)'!$A:$W,20,FALSE)</f>
        <v>#N/A</v>
      </c>
      <c r="X805" s="160" t="str">
        <f>IFERROR(VLOOKUP($E805,'Calc 1 - Scaling (Ins,Bank)'!$A:$W,21+IF(W805="Revenue",1,IF(W805="Carrying Value",2,0)),FALSE),"N/A")</f>
        <v>N/A</v>
      </c>
      <c r="Y805" s="161" t="str">
        <f t="shared" si="115"/>
        <v>N/A</v>
      </c>
      <c r="Z805" s="162" t="str">
        <f t="shared" si="116"/>
        <v>N/A</v>
      </c>
      <c r="AP805" s="3" t="s">
        <v>1</v>
      </c>
    </row>
    <row r="806" spans="1:42" x14ac:dyDescent="0.2">
      <c r="A806" s="68">
        <f t="shared" si="108"/>
        <v>749</v>
      </c>
      <c r="B806" s="154">
        <f>'Input 2 - Inventory'!C756</f>
        <v>0</v>
      </c>
      <c r="C806" s="155">
        <f>'Input 2 - Inventory'!E756</f>
        <v>0</v>
      </c>
      <c r="D806" s="155" t="str">
        <f>IF(OR(LEFT(E806,5)= "Asset",LEFT(E806,5)="Other"),"N/A",'Input 1 - Schedule 1'!B758 &amp; " (Ins/Bank)")</f>
        <v xml:space="preserve"> (Ins/Bank)</v>
      </c>
      <c r="E806" s="156">
        <f>'Input 2 - Inventory'!F756</f>
        <v>0</v>
      </c>
      <c r="F806" s="157">
        <f>'Input 1 - Schedule 1'!AH758</f>
        <v>0</v>
      </c>
      <c r="G806" s="157">
        <f>'Input 2 - Inventory'!R756</f>
        <v>0</v>
      </c>
      <c r="H806" s="157">
        <f>'Input 2 - Inventory'!AG756</f>
        <v>0</v>
      </c>
      <c r="I806" s="158">
        <f>'Input 2 - Inventory'!L756</f>
        <v>0</v>
      </c>
      <c r="J806" s="159">
        <f>'Input 2 - Inventory'!AA756</f>
        <v>0</v>
      </c>
      <c r="K806" s="156" t="e">
        <f>VLOOKUP($E806,'Calc 1 - Scaling (Ins,Bank)'!$A:$W,8,FALSE)</f>
        <v>#N/A</v>
      </c>
      <c r="L806" s="160" t="str">
        <f>IFERROR(VLOOKUP($E806,'Calc 1 - Scaling (Ins,Bank)'!$A:$W,9+IF($K806="Revenue",1,IF(K806="Carrying Value",2,0)),FALSE),"N/A")</f>
        <v>N/A</v>
      </c>
      <c r="M806" s="161" t="str">
        <f t="shared" si="109"/>
        <v>N/A</v>
      </c>
      <c r="N806" s="162" t="str">
        <f t="shared" si="110"/>
        <v>N/A</v>
      </c>
      <c r="O806" s="156" t="e">
        <f>VLOOKUP($E806,'Calc 1 - Scaling (Ins,Bank)'!$A:$W,12,FALSE)</f>
        <v>#N/A</v>
      </c>
      <c r="P806" s="160" t="str">
        <f>IFERROR(VLOOKUP($E806,'Calc 1 - Scaling (Ins,Bank)'!$A:$W,13+IF(O806="Revenue",1,IF(O806="Carrying Value",2,0)),FALSE),"N/A")</f>
        <v>N/A</v>
      </c>
      <c r="Q806" s="161" t="str">
        <f t="shared" si="111"/>
        <v>N/A</v>
      </c>
      <c r="R806" s="162" t="str">
        <f t="shared" si="112"/>
        <v>N/A</v>
      </c>
      <c r="S806" s="156" t="e">
        <f>VLOOKUP($E806,'Calc 1 - Scaling (Ins,Bank)'!$A:$W,16,FALSE)</f>
        <v>#N/A</v>
      </c>
      <c r="T806" s="160" t="str">
        <f>IFERROR(VLOOKUP($E806,'Calc 1 - Scaling (Ins,Bank)'!$A:$W,17+IF(S806="Revenue",1,IF(S806="Carrying Value",2,0)),FALSE),"N/A")</f>
        <v>N/A</v>
      </c>
      <c r="U806" s="161" t="str">
        <f t="shared" si="113"/>
        <v>N/A</v>
      </c>
      <c r="V806" s="162" t="str">
        <f t="shared" si="114"/>
        <v>N/A</v>
      </c>
      <c r="W806" s="156" t="e">
        <f>VLOOKUP($E806,'Calc 1 - Scaling (Ins,Bank)'!$A:$W,20,FALSE)</f>
        <v>#N/A</v>
      </c>
      <c r="X806" s="160" t="str">
        <f>IFERROR(VLOOKUP($E806,'Calc 1 - Scaling (Ins,Bank)'!$A:$W,21+IF(W806="Revenue",1,IF(W806="Carrying Value",2,0)),FALSE),"N/A")</f>
        <v>N/A</v>
      </c>
      <c r="Y806" s="161" t="str">
        <f t="shared" si="115"/>
        <v>N/A</v>
      </c>
      <c r="Z806" s="162" t="str">
        <f t="shared" si="116"/>
        <v>N/A</v>
      </c>
      <c r="AP806" s="3" t="s">
        <v>1</v>
      </c>
    </row>
    <row r="807" spans="1:42" x14ac:dyDescent="0.2">
      <c r="A807" s="68">
        <f t="shared" si="108"/>
        <v>750</v>
      </c>
      <c r="B807" s="154">
        <f>'Input 2 - Inventory'!C757</f>
        <v>0</v>
      </c>
      <c r="C807" s="155">
        <f>'Input 2 - Inventory'!E757</f>
        <v>0</v>
      </c>
      <c r="D807" s="155" t="str">
        <f>IF(OR(LEFT(E807,5)= "Asset",LEFT(E807,5)="Other"),"N/A",'Input 1 - Schedule 1'!B759 &amp; " (Ins/Bank)")</f>
        <v xml:space="preserve"> (Ins/Bank)</v>
      </c>
      <c r="E807" s="156">
        <f>'Input 2 - Inventory'!F757</f>
        <v>0</v>
      </c>
      <c r="F807" s="157">
        <f>'Input 1 - Schedule 1'!AH759</f>
        <v>0</v>
      </c>
      <c r="G807" s="157">
        <f>'Input 2 - Inventory'!R757</f>
        <v>0</v>
      </c>
      <c r="H807" s="157">
        <f>'Input 2 - Inventory'!AG757</f>
        <v>0</v>
      </c>
      <c r="I807" s="158">
        <f>'Input 2 - Inventory'!L757</f>
        <v>0</v>
      </c>
      <c r="J807" s="159">
        <f>'Input 2 - Inventory'!AA757</f>
        <v>0</v>
      </c>
      <c r="K807" s="156" t="e">
        <f>VLOOKUP($E807,'Calc 1 - Scaling (Ins,Bank)'!$A:$W,8,FALSE)</f>
        <v>#N/A</v>
      </c>
      <c r="L807" s="160" t="str">
        <f>IFERROR(VLOOKUP($E807,'Calc 1 - Scaling (Ins,Bank)'!$A:$W,9+IF($K807="Revenue",1,IF(K807="Carrying Value",2,0)),FALSE),"N/A")</f>
        <v>N/A</v>
      </c>
      <c r="M807" s="161" t="str">
        <f t="shared" si="109"/>
        <v>N/A</v>
      </c>
      <c r="N807" s="162" t="str">
        <f t="shared" si="110"/>
        <v>N/A</v>
      </c>
      <c r="O807" s="156" t="e">
        <f>VLOOKUP($E807,'Calc 1 - Scaling (Ins,Bank)'!$A:$W,12,FALSE)</f>
        <v>#N/A</v>
      </c>
      <c r="P807" s="160" t="str">
        <f>IFERROR(VLOOKUP($E807,'Calc 1 - Scaling (Ins,Bank)'!$A:$W,13+IF(O807="Revenue",1,IF(O807="Carrying Value",2,0)),FALSE),"N/A")</f>
        <v>N/A</v>
      </c>
      <c r="Q807" s="161" t="str">
        <f t="shared" si="111"/>
        <v>N/A</v>
      </c>
      <c r="R807" s="162" t="str">
        <f t="shared" si="112"/>
        <v>N/A</v>
      </c>
      <c r="S807" s="156" t="e">
        <f>VLOOKUP($E807,'Calc 1 - Scaling (Ins,Bank)'!$A:$W,16,FALSE)</f>
        <v>#N/A</v>
      </c>
      <c r="T807" s="160" t="str">
        <f>IFERROR(VLOOKUP($E807,'Calc 1 - Scaling (Ins,Bank)'!$A:$W,17+IF(S807="Revenue",1,IF(S807="Carrying Value",2,0)),FALSE),"N/A")</f>
        <v>N/A</v>
      </c>
      <c r="U807" s="161" t="str">
        <f t="shared" si="113"/>
        <v>N/A</v>
      </c>
      <c r="V807" s="162" t="str">
        <f t="shared" si="114"/>
        <v>N/A</v>
      </c>
      <c r="W807" s="156" t="e">
        <f>VLOOKUP($E807,'Calc 1 - Scaling (Ins,Bank)'!$A:$W,20,FALSE)</f>
        <v>#N/A</v>
      </c>
      <c r="X807" s="160" t="str">
        <f>IFERROR(VLOOKUP($E807,'Calc 1 - Scaling (Ins,Bank)'!$A:$W,21+IF(W807="Revenue",1,IF(W807="Carrying Value",2,0)),FALSE),"N/A")</f>
        <v>N/A</v>
      </c>
      <c r="Y807" s="161" t="str">
        <f t="shared" si="115"/>
        <v>N/A</v>
      </c>
      <c r="Z807" s="162" t="str">
        <f t="shared" si="116"/>
        <v>N/A</v>
      </c>
      <c r="AP807" s="3" t="s">
        <v>1</v>
      </c>
    </row>
    <row r="808" spans="1:42" x14ac:dyDescent="0.2">
      <c r="A808" s="68">
        <f t="shared" si="108"/>
        <v>751</v>
      </c>
      <c r="B808" s="154">
        <f>'Input 2 - Inventory'!C758</f>
        <v>0</v>
      </c>
      <c r="C808" s="155">
        <f>'Input 2 - Inventory'!E758</f>
        <v>0</v>
      </c>
      <c r="D808" s="155" t="str">
        <f>IF(OR(LEFT(E808,5)= "Asset",LEFT(E808,5)="Other"),"N/A",'Input 1 - Schedule 1'!B760 &amp; " (Ins/Bank)")</f>
        <v xml:space="preserve"> (Ins/Bank)</v>
      </c>
      <c r="E808" s="156">
        <f>'Input 2 - Inventory'!F758</f>
        <v>0</v>
      </c>
      <c r="F808" s="157">
        <f>'Input 1 - Schedule 1'!AH760</f>
        <v>0</v>
      </c>
      <c r="G808" s="157">
        <f>'Input 2 - Inventory'!R758</f>
        <v>0</v>
      </c>
      <c r="H808" s="157">
        <f>'Input 2 - Inventory'!AG758</f>
        <v>0</v>
      </c>
      <c r="I808" s="158">
        <f>'Input 2 - Inventory'!L758</f>
        <v>0</v>
      </c>
      <c r="J808" s="159">
        <f>'Input 2 - Inventory'!AA758</f>
        <v>0</v>
      </c>
      <c r="K808" s="156" t="e">
        <f>VLOOKUP($E808,'Calc 1 - Scaling (Ins,Bank)'!$A:$W,8,FALSE)</f>
        <v>#N/A</v>
      </c>
      <c r="L808" s="160" t="str">
        <f>IFERROR(VLOOKUP($E808,'Calc 1 - Scaling (Ins,Bank)'!$A:$W,9+IF($K808="Revenue",1,IF(K808="Carrying Value",2,0)),FALSE),"N/A")</f>
        <v>N/A</v>
      </c>
      <c r="M808" s="161" t="str">
        <f t="shared" si="109"/>
        <v>N/A</v>
      </c>
      <c r="N808" s="162" t="str">
        <f t="shared" si="110"/>
        <v>N/A</v>
      </c>
      <c r="O808" s="156" t="e">
        <f>VLOOKUP($E808,'Calc 1 - Scaling (Ins,Bank)'!$A:$W,12,FALSE)</f>
        <v>#N/A</v>
      </c>
      <c r="P808" s="160" t="str">
        <f>IFERROR(VLOOKUP($E808,'Calc 1 - Scaling (Ins,Bank)'!$A:$W,13+IF(O808="Revenue",1,IF(O808="Carrying Value",2,0)),FALSE),"N/A")</f>
        <v>N/A</v>
      </c>
      <c r="Q808" s="161" t="str">
        <f t="shared" si="111"/>
        <v>N/A</v>
      </c>
      <c r="R808" s="162" t="str">
        <f t="shared" si="112"/>
        <v>N/A</v>
      </c>
      <c r="S808" s="156" t="e">
        <f>VLOOKUP($E808,'Calc 1 - Scaling (Ins,Bank)'!$A:$W,16,FALSE)</f>
        <v>#N/A</v>
      </c>
      <c r="T808" s="160" t="str">
        <f>IFERROR(VLOOKUP($E808,'Calc 1 - Scaling (Ins,Bank)'!$A:$W,17+IF(S808="Revenue",1,IF(S808="Carrying Value",2,0)),FALSE),"N/A")</f>
        <v>N/A</v>
      </c>
      <c r="U808" s="161" t="str">
        <f t="shared" si="113"/>
        <v>N/A</v>
      </c>
      <c r="V808" s="162" t="str">
        <f t="shared" si="114"/>
        <v>N/A</v>
      </c>
      <c r="W808" s="156" t="e">
        <f>VLOOKUP($E808,'Calc 1 - Scaling (Ins,Bank)'!$A:$W,20,FALSE)</f>
        <v>#N/A</v>
      </c>
      <c r="X808" s="160" t="str">
        <f>IFERROR(VLOOKUP($E808,'Calc 1 - Scaling (Ins,Bank)'!$A:$W,21+IF(W808="Revenue",1,IF(W808="Carrying Value",2,0)),FALSE),"N/A")</f>
        <v>N/A</v>
      </c>
      <c r="Y808" s="161" t="str">
        <f t="shared" si="115"/>
        <v>N/A</v>
      </c>
      <c r="Z808" s="162" t="str">
        <f t="shared" si="116"/>
        <v>N/A</v>
      </c>
      <c r="AP808" s="3" t="s">
        <v>1</v>
      </c>
    </row>
    <row r="809" spans="1:42" x14ac:dyDescent="0.2">
      <c r="A809" s="68">
        <f t="shared" si="108"/>
        <v>752</v>
      </c>
      <c r="B809" s="154">
        <f>'Input 2 - Inventory'!C759</f>
        <v>0</v>
      </c>
      <c r="C809" s="155">
        <f>'Input 2 - Inventory'!E759</f>
        <v>0</v>
      </c>
      <c r="D809" s="155" t="str">
        <f>IF(OR(LEFT(E809,5)= "Asset",LEFT(E809,5)="Other"),"N/A",'Input 1 - Schedule 1'!B761 &amp; " (Ins/Bank)")</f>
        <v xml:space="preserve"> (Ins/Bank)</v>
      </c>
      <c r="E809" s="156">
        <f>'Input 2 - Inventory'!F759</f>
        <v>0</v>
      </c>
      <c r="F809" s="157">
        <f>'Input 1 - Schedule 1'!AH761</f>
        <v>0</v>
      </c>
      <c r="G809" s="157">
        <f>'Input 2 - Inventory'!R759</f>
        <v>0</v>
      </c>
      <c r="H809" s="157">
        <f>'Input 2 - Inventory'!AG759</f>
        <v>0</v>
      </c>
      <c r="I809" s="158">
        <f>'Input 2 - Inventory'!L759</f>
        <v>0</v>
      </c>
      <c r="J809" s="159">
        <f>'Input 2 - Inventory'!AA759</f>
        <v>0</v>
      </c>
      <c r="K809" s="156" t="e">
        <f>VLOOKUP($E809,'Calc 1 - Scaling (Ins,Bank)'!$A:$W,8,FALSE)</f>
        <v>#N/A</v>
      </c>
      <c r="L809" s="160" t="str">
        <f>IFERROR(VLOOKUP($E809,'Calc 1 - Scaling (Ins,Bank)'!$A:$W,9+IF($K809="Revenue",1,IF(K809="Carrying Value",2,0)),FALSE),"N/A")</f>
        <v>N/A</v>
      </c>
      <c r="M809" s="161" t="str">
        <f t="shared" si="109"/>
        <v>N/A</v>
      </c>
      <c r="N809" s="162" t="str">
        <f t="shared" si="110"/>
        <v>N/A</v>
      </c>
      <c r="O809" s="156" t="e">
        <f>VLOOKUP($E809,'Calc 1 - Scaling (Ins,Bank)'!$A:$W,12,FALSE)</f>
        <v>#N/A</v>
      </c>
      <c r="P809" s="160" t="str">
        <f>IFERROR(VLOOKUP($E809,'Calc 1 - Scaling (Ins,Bank)'!$A:$W,13+IF(O809="Revenue",1,IF(O809="Carrying Value",2,0)),FALSE),"N/A")</f>
        <v>N/A</v>
      </c>
      <c r="Q809" s="161" t="str">
        <f t="shared" si="111"/>
        <v>N/A</v>
      </c>
      <c r="R809" s="162" t="str">
        <f t="shared" si="112"/>
        <v>N/A</v>
      </c>
      <c r="S809" s="156" t="e">
        <f>VLOOKUP($E809,'Calc 1 - Scaling (Ins,Bank)'!$A:$W,16,FALSE)</f>
        <v>#N/A</v>
      </c>
      <c r="T809" s="160" t="str">
        <f>IFERROR(VLOOKUP($E809,'Calc 1 - Scaling (Ins,Bank)'!$A:$W,17+IF(S809="Revenue",1,IF(S809="Carrying Value",2,0)),FALSE),"N/A")</f>
        <v>N/A</v>
      </c>
      <c r="U809" s="161" t="str">
        <f t="shared" si="113"/>
        <v>N/A</v>
      </c>
      <c r="V809" s="162" t="str">
        <f t="shared" si="114"/>
        <v>N/A</v>
      </c>
      <c r="W809" s="156" t="e">
        <f>VLOOKUP($E809,'Calc 1 - Scaling (Ins,Bank)'!$A:$W,20,FALSE)</f>
        <v>#N/A</v>
      </c>
      <c r="X809" s="160" t="str">
        <f>IFERROR(VLOOKUP($E809,'Calc 1 - Scaling (Ins,Bank)'!$A:$W,21+IF(W809="Revenue",1,IF(W809="Carrying Value",2,0)),FALSE),"N/A")</f>
        <v>N/A</v>
      </c>
      <c r="Y809" s="161" t="str">
        <f t="shared" si="115"/>
        <v>N/A</v>
      </c>
      <c r="Z809" s="162" t="str">
        <f t="shared" si="116"/>
        <v>N/A</v>
      </c>
      <c r="AP809" s="3" t="s">
        <v>1</v>
      </c>
    </row>
    <row r="810" spans="1:42" x14ac:dyDescent="0.2">
      <c r="A810" s="68">
        <f t="shared" si="108"/>
        <v>753</v>
      </c>
      <c r="B810" s="154">
        <f>'Input 2 - Inventory'!C760</f>
        <v>0</v>
      </c>
      <c r="C810" s="155">
        <f>'Input 2 - Inventory'!E760</f>
        <v>0</v>
      </c>
      <c r="D810" s="155" t="str">
        <f>IF(OR(LEFT(E810,5)= "Asset",LEFT(E810,5)="Other"),"N/A",'Input 1 - Schedule 1'!B762 &amp; " (Ins/Bank)")</f>
        <v xml:space="preserve"> (Ins/Bank)</v>
      </c>
      <c r="E810" s="156">
        <f>'Input 2 - Inventory'!F760</f>
        <v>0</v>
      </c>
      <c r="F810" s="157">
        <f>'Input 1 - Schedule 1'!AH762</f>
        <v>0</v>
      </c>
      <c r="G810" s="157">
        <f>'Input 2 - Inventory'!R760</f>
        <v>0</v>
      </c>
      <c r="H810" s="157">
        <f>'Input 2 - Inventory'!AG760</f>
        <v>0</v>
      </c>
      <c r="I810" s="158">
        <f>'Input 2 - Inventory'!L760</f>
        <v>0</v>
      </c>
      <c r="J810" s="159">
        <f>'Input 2 - Inventory'!AA760</f>
        <v>0</v>
      </c>
      <c r="K810" s="156" t="e">
        <f>VLOOKUP($E810,'Calc 1 - Scaling (Ins,Bank)'!$A:$W,8,FALSE)</f>
        <v>#N/A</v>
      </c>
      <c r="L810" s="160" t="str">
        <f>IFERROR(VLOOKUP($E810,'Calc 1 - Scaling (Ins,Bank)'!$A:$W,9+IF($K810="Revenue",1,IF(K810="Carrying Value",2,0)),FALSE),"N/A")</f>
        <v>N/A</v>
      </c>
      <c r="M810" s="161" t="str">
        <f t="shared" si="109"/>
        <v>N/A</v>
      </c>
      <c r="N810" s="162" t="str">
        <f t="shared" si="110"/>
        <v>N/A</v>
      </c>
      <c r="O810" s="156" t="e">
        <f>VLOOKUP($E810,'Calc 1 - Scaling (Ins,Bank)'!$A:$W,12,FALSE)</f>
        <v>#N/A</v>
      </c>
      <c r="P810" s="160" t="str">
        <f>IFERROR(VLOOKUP($E810,'Calc 1 - Scaling (Ins,Bank)'!$A:$W,13+IF(O810="Revenue",1,IF(O810="Carrying Value",2,0)),FALSE),"N/A")</f>
        <v>N/A</v>
      </c>
      <c r="Q810" s="161" t="str">
        <f t="shared" si="111"/>
        <v>N/A</v>
      </c>
      <c r="R810" s="162" t="str">
        <f t="shared" si="112"/>
        <v>N/A</v>
      </c>
      <c r="S810" s="156" t="e">
        <f>VLOOKUP($E810,'Calc 1 - Scaling (Ins,Bank)'!$A:$W,16,FALSE)</f>
        <v>#N/A</v>
      </c>
      <c r="T810" s="160" t="str">
        <f>IFERROR(VLOOKUP($E810,'Calc 1 - Scaling (Ins,Bank)'!$A:$W,17+IF(S810="Revenue",1,IF(S810="Carrying Value",2,0)),FALSE),"N/A")</f>
        <v>N/A</v>
      </c>
      <c r="U810" s="161" t="str">
        <f t="shared" si="113"/>
        <v>N/A</v>
      </c>
      <c r="V810" s="162" t="str">
        <f t="shared" si="114"/>
        <v>N/A</v>
      </c>
      <c r="W810" s="156" t="e">
        <f>VLOOKUP($E810,'Calc 1 - Scaling (Ins,Bank)'!$A:$W,20,FALSE)</f>
        <v>#N/A</v>
      </c>
      <c r="X810" s="160" t="str">
        <f>IFERROR(VLOOKUP($E810,'Calc 1 - Scaling (Ins,Bank)'!$A:$W,21+IF(W810="Revenue",1,IF(W810="Carrying Value",2,0)),FALSE),"N/A")</f>
        <v>N/A</v>
      </c>
      <c r="Y810" s="161" t="str">
        <f t="shared" si="115"/>
        <v>N/A</v>
      </c>
      <c r="Z810" s="162" t="str">
        <f t="shared" si="116"/>
        <v>N/A</v>
      </c>
      <c r="AP810" s="3" t="s">
        <v>1</v>
      </c>
    </row>
    <row r="811" spans="1:42" x14ac:dyDescent="0.2">
      <c r="A811" s="68">
        <f t="shared" si="108"/>
        <v>754</v>
      </c>
      <c r="B811" s="154">
        <f>'Input 2 - Inventory'!C761</f>
        <v>0</v>
      </c>
      <c r="C811" s="155">
        <f>'Input 2 - Inventory'!E761</f>
        <v>0</v>
      </c>
      <c r="D811" s="155" t="str">
        <f>IF(OR(LEFT(E811,5)= "Asset",LEFT(E811,5)="Other"),"N/A",'Input 1 - Schedule 1'!B763 &amp; " (Ins/Bank)")</f>
        <v xml:space="preserve"> (Ins/Bank)</v>
      </c>
      <c r="E811" s="156">
        <f>'Input 2 - Inventory'!F761</f>
        <v>0</v>
      </c>
      <c r="F811" s="157">
        <f>'Input 1 - Schedule 1'!AH763</f>
        <v>0</v>
      </c>
      <c r="G811" s="157">
        <f>'Input 2 - Inventory'!R761</f>
        <v>0</v>
      </c>
      <c r="H811" s="157">
        <f>'Input 2 - Inventory'!AG761</f>
        <v>0</v>
      </c>
      <c r="I811" s="158">
        <f>'Input 2 - Inventory'!L761</f>
        <v>0</v>
      </c>
      <c r="J811" s="159">
        <f>'Input 2 - Inventory'!AA761</f>
        <v>0</v>
      </c>
      <c r="K811" s="156" t="e">
        <f>VLOOKUP($E811,'Calc 1 - Scaling (Ins,Bank)'!$A:$W,8,FALSE)</f>
        <v>#N/A</v>
      </c>
      <c r="L811" s="160" t="str">
        <f>IFERROR(VLOOKUP($E811,'Calc 1 - Scaling (Ins,Bank)'!$A:$W,9+IF($K811="Revenue",1,IF(K811="Carrying Value",2,0)),FALSE),"N/A")</f>
        <v>N/A</v>
      </c>
      <c r="M811" s="161" t="str">
        <f t="shared" si="109"/>
        <v>N/A</v>
      </c>
      <c r="N811" s="162" t="str">
        <f t="shared" si="110"/>
        <v>N/A</v>
      </c>
      <c r="O811" s="156" t="e">
        <f>VLOOKUP($E811,'Calc 1 - Scaling (Ins,Bank)'!$A:$W,12,FALSE)</f>
        <v>#N/A</v>
      </c>
      <c r="P811" s="160" t="str">
        <f>IFERROR(VLOOKUP($E811,'Calc 1 - Scaling (Ins,Bank)'!$A:$W,13+IF(O811="Revenue",1,IF(O811="Carrying Value",2,0)),FALSE),"N/A")</f>
        <v>N/A</v>
      </c>
      <c r="Q811" s="161" t="str">
        <f t="shared" si="111"/>
        <v>N/A</v>
      </c>
      <c r="R811" s="162" t="str">
        <f t="shared" si="112"/>
        <v>N/A</v>
      </c>
      <c r="S811" s="156" t="e">
        <f>VLOOKUP($E811,'Calc 1 - Scaling (Ins,Bank)'!$A:$W,16,FALSE)</f>
        <v>#N/A</v>
      </c>
      <c r="T811" s="160" t="str">
        <f>IFERROR(VLOOKUP($E811,'Calc 1 - Scaling (Ins,Bank)'!$A:$W,17+IF(S811="Revenue",1,IF(S811="Carrying Value",2,0)),FALSE),"N/A")</f>
        <v>N/A</v>
      </c>
      <c r="U811" s="161" t="str">
        <f t="shared" si="113"/>
        <v>N/A</v>
      </c>
      <c r="V811" s="162" t="str">
        <f t="shared" si="114"/>
        <v>N/A</v>
      </c>
      <c r="W811" s="156" t="e">
        <f>VLOOKUP($E811,'Calc 1 - Scaling (Ins,Bank)'!$A:$W,20,FALSE)</f>
        <v>#N/A</v>
      </c>
      <c r="X811" s="160" t="str">
        <f>IFERROR(VLOOKUP($E811,'Calc 1 - Scaling (Ins,Bank)'!$A:$W,21+IF(W811="Revenue",1,IF(W811="Carrying Value",2,0)),FALSE),"N/A")</f>
        <v>N/A</v>
      </c>
      <c r="Y811" s="161" t="str">
        <f t="shared" si="115"/>
        <v>N/A</v>
      </c>
      <c r="Z811" s="162" t="str">
        <f t="shared" si="116"/>
        <v>N/A</v>
      </c>
      <c r="AP811" s="3" t="s">
        <v>1</v>
      </c>
    </row>
    <row r="812" spans="1:42" x14ac:dyDescent="0.2">
      <c r="A812" s="68">
        <f t="shared" si="108"/>
        <v>755</v>
      </c>
      <c r="B812" s="154">
        <f>'Input 2 - Inventory'!C762</f>
        <v>0</v>
      </c>
      <c r="C812" s="155">
        <f>'Input 2 - Inventory'!E762</f>
        <v>0</v>
      </c>
      <c r="D812" s="155" t="str">
        <f>IF(OR(LEFT(E812,5)= "Asset",LEFT(E812,5)="Other"),"N/A",'Input 1 - Schedule 1'!B764 &amp; " (Ins/Bank)")</f>
        <v xml:space="preserve"> (Ins/Bank)</v>
      </c>
      <c r="E812" s="156">
        <f>'Input 2 - Inventory'!F762</f>
        <v>0</v>
      </c>
      <c r="F812" s="157">
        <f>'Input 1 - Schedule 1'!AH764</f>
        <v>0</v>
      </c>
      <c r="G812" s="157">
        <f>'Input 2 - Inventory'!R762</f>
        <v>0</v>
      </c>
      <c r="H812" s="157">
        <f>'Input 2 - Inventory'!AG762</f>
        <v>0</v>
      </c>
      <c r="I812" s="158">
        <f>'Input 2 - Inventory'!L762</f>
        <v>0</v>
      </c>
      <c r="J812" s="159">
        <f>'Input 2 - Inventory'!AA762</f>
        <v>0</v>
      </c>
      <c r="K812" s="156" t="e">
        <f>VLOOKUP($E812,'Calc 1 - Scaling (Ins,Bank)'!$A:$W,8,FALSE)</f>
        <v>#N/A</v>
      </c>
      <c r="L812" s="160" t="str">
        <f>IFERROR(VLOOKUP($E812,'Calc 1 - Scaling (Ins,Bank)'!$A:$W,9+IF($K812="Revenue",1,IF(K812="Carrying Value",2,0)),FALSE),"N/A")</f>
        <v>N/A</v>
      </c>
      <c r="M812" s="161" t="str">
        <f t="shared" si="109"/>
        <v>N/A</v>
      </c>
      <c r="N812" s="162" t="str">
        <f t="shared" si="110"/>
        <v>N/A</v>
      </c>
      <c r="O812" s="156" t="e">
        <f>VLOOKUP($E812,'Calc 1 - Scaling (Ins,Bank)'!$A:$W,12,FALSE)</f>
        <v>#N/A</v>
      </c>
      <c r="P812" s="160" t="str">
        <f>IFERROR(VLOOKUP($E812,'Calc 1 - Scaling (Ins,Bank)'!$A:$W,13+IF(O812="Revenue",1,IF(O812="Carrying Value",2,0)),FALSE),"N/A")</f>
        <v>N/A</v>
      </c>
      <c r="Q812" s="161" t="str">
        <f t="shared" si="111"/>
        <v>N/A</v>
      </c>
      <c r="R812" s="162" t="str">
        <f t="shared" si="112"/>
        <v>N/A</v>
      </c>
      <c r="S812" s="156" t="e">
        <f>VLOOKUP($E812,'Calc 1 - Scaling (Ins,Bank)'!$A:$W,16,FALSE)</f>
        <v>#N/A</v>
      </c>
      <c r="T812" s="160" t="str">
        <f>IFERROR(VLOOKUP($E812,'Calc 1 - Scaling (Ins,Bank)'!$A:$W,17+IF(S812="Revenue",1,IF(S812="Carrying Value",2,0)),FALSE),"N/A")</f>
        <v>N/A</v>
      </c>
      <c r="U812" s="161" t="str">
        <f t="shared" si="113"/>
        <v>N/A</v>
      </c>
      <c r="V812" s="162" t="str">
        <f t="shared" si="114"/>
        <v>N/A</v>
      </c>
      <c r="W812" s="156" t="e">
        <f>VLOOKUP($E812,'Calc 1 - Scaling (Ins,Bank)'!$A:$W,20,FALSE)</f>
        <v>#N/A</v>
      </c>
      <c r="X812" s="160" t="str">
        <f>IFERROR(VLOOKUP($E812,'Calc 1 - Scaling (Ins,Bank)'!$A:$W,21+IF(W812="Revenue",1,IF(W812="Carrying Value",2,0)),FALSE),"N/A")</f>
        <v>N/A</v>
      </c>
      <c r="Y812" s="161" t="str">
        <f t="shared" si="115"/>
        <v>N/A</v>
      </c>
      <c r="Z812" s="162" t="str">
        <f t="shared" si="116"/>
        <v>N/A</v>
      </c>
      <c r="AP812" s="3" t="s">
        <v>1</v>
      </c>
    </row>
    <row r="813" spans="1:42" x14ac:dyDescent="0.2">
      <c r="A813" s="68">
        <f t="shared" si="108"/>
        <v>756</v>
      </c>
      <c r="B813" s="154">
        <f>'Input 2 - Inventory'!C763</f>
        <v>0</v>
      </c>
      <c r="C813" s="155">
        <f>'Input 2 - Inventory'!E763</f>
        <v>0</v>
      </c>
      <c r="D813" s="155" t="str">
        <f>IF(OR(LEFT(E813,5)= "Asset",LEFT(E813,5)="Other"),"N/A",'Input 1 - Schedule 1'!B765 &amp; " (Ins/Bank)")</f>
        <v xml:space="preserve"> (Ins/Bank)</v>
      </c>
      <c r="E813" s="156">
        <f>'Input 2 - Inventory'!F763</f>
        <v>0</v>
      </c>
      <c r="F813" s="157">
        <f>'Input 1 - Schedule 1'!AH765</f>
        <v>0</v>
      </c>
      <c r="G813" s="157">
        <f>'Input 2 - Inventory'!R763</f>
        <v>0</v>
      </c>
      <c r="H813" s="157">
        <f>'Input 2 - Inventory'!AG763</f>
        <v>0</v>
      </c>
      <c r="I813" s="158">
        <f>'Input 2 - Inventory'!L763</f>
        <v>0</v>
      </c>
      <c r="J813" s="159">
        <f>'Input 2 - Inventory'!AA763</f>
        <v>0</v>
      </c>
      <c r="K813" s="156" t="e">
        <f>VLOOKUP($E813,'Calc 1 - Scaling (Ins,Bank)'!$A:$W,8,FALSE)</f>
        <v>#N/A</v>
      </c>
      <c r="L813" s="160" t="str">
        <f>IFERROR(VLOOKUP($E813,'Calc 1 - Scaling (Ins,Bank)'!$A:$W,9+IF($K813="Revenue",1,IF(K813="Carrying Value",2,0)),FALSE),"N/A")</f>
        <v>N/A</v>
      </c>
      <c r="M813" s="161" t="str">
        <f t="shared" si="109"/>
        <v>N/A</v>
      </c>
      <c r="N813" s="162" t="str">
        <f t="shared" si="110"/>
        <v>N/A</v>
      </c>
      <c r="O813" s="156" t="e">
        <f>VLOOKUP($E813,'Calc 1 - Scaling (Ins,Bank)'!$A:$W,12,FALSE)</f>
        <v>#N/A</v>
      </c>
      <c r="P813" s="160" t="str">
        <f>IFERROR(VLOOKUP($E813,'Calc 1 - Scaling (Ins,Bank)'!$A:$W,13+IF(O813="Revenue",1,IF(O813="Carrying Value",2,0)),FALSE),"N/A")</f>
        <v>N/A</v>
      </c>
      <c r="Q813" s="161" t="str">
        <f t="shared" si="111"/>
        <v>N/A</v>
      </c>
      <c r="R813" s="162" t="str">
        <f t="shared" si="112"/>
        <v>N/A</v>
      </c>
      <c r="S813" s="156" t="e">
        <f>VLOOKUP($E813,'Calc 1 - Scaling (Ins,Bank)'!$A:$W,16,FALSE)</f>
        <v>#N/A</v>
      </c>
      <c r="T813" s="160" t="str">
        <f>IFERROR(VLOOKUP($E813,'Calc 1 - Scaling (Ins,Bank)'!$A:$W,17+IF(S813="Revenue",1,IF(S813="Carrying Value",2,0)),FALSE),"N/A")</f>
        <v>N/A</v>
      </c>
      <c r="U813" s="161" t="str">
        <f t="shared" si="113"/>
        <v>N/A</v>
      </c>
      <c r="V813" s="162" t="str">
        <f t="shared" si="114"/>
        <v>N/A</v>
      </c>
      <c r="W813" s="156" t="e">
        <f>VLOOKUP($E813,'Calc 1 - Scaling (Ins,Bank)'!$A:$W,20,FALSE)</f>
        <v>#N/A</v>
      </c>
      <c r="X813" s="160" t="str">
        <f>IFERROR(VLOOKUP($E813,'Calc 1 - Scaling (Ins,Bank)'!$A:$W,21+IF(W813="Revenue",1,IF(W813="Carrying Value",2,0)),FALSE),"N/A")</f>
        <v>N/A</v>
      </c>
      <c r="Y813" s="161" t="str">
        <f t="shared" si="115"/>
        <v>N/A</v>
      </c>
      <c r="Z813" s="162" t="str">
        <f t="shared" si="116"/>
        <v>N/A</v>
      </c>
      <c r="AP813" s="3" t="s">
        <v>1</v>
      </c>
    </row>
    <row r="814" spans="1:42" x14ac:dyDescent="0.2">
      <c r="A814" s="68">
        <f t="shared" si="108"/>
        <v>757</v>
      </c>
      <c r="B814" s="154">
        <f>'Input 2 - Inventory'!C764</f>
        <v>0</v>
      </c>
      <c r="C814" s="155">
        <f>'Input 2 - Inventory'!E764</f>
        <v>0</v>
      </c>
      <c r="D814" s="155" t="str">
        <f>IF(OR(LEFT(E814,5)= "Asset",LEFT(E814,5)="Other"),"N/A",'Input 1 - Schedule 1'!B766 &amp; " (Ins/Bank)")</f>
        <v xml:space="preserve"> (Ins/Bank)</v>
      </c>
      <c r="E814" s="156">
        <f>'Input 2 - Inventory'!F764</f>
        <v>0</v>
      </c>
      <c r="F814" s="157">
        <f>'Input 1 - Schedule 1'!AH766</f>
        <v>0</v>
      </c>
      <c r="G814" s="157">
        <f>'Input 2 - Inventory'!R764</f>
        <v>0</v>
      </c>
      <c r="H814" s="157">
        <f>'Input 2 - Inventory'!AG764</f>
        <v>0</v>
      </c>
      <c r="I814" s="158">
        <f>'Input 2 - Inventory'!L764</f>
        <v>0</v>
      </c>
      <c r="J814" s="159">
        <f>'Input 2 - Inventory'!AA764</f>
        <v>0</v>
      </c>
      <c r="K814" s="156" t="e">
        <f>VLOOKUP($E814,'Calc 1 - Scaling (Ins,Bank)'!$A:$W,8,FALSE)</f>
        <v>#N/A</v>
      </c>
      <c r="L814" s="160" t="str">
        <f>IFERROR(VLOOKUP($E814,'Calc 1 - Scaling (Ins,Bank)'!$A:$W,9+IF($K814="Revenue",1,IF(K814="Carrying Value",2,0)),FALSE),"N/A")</f>
        <v>N/A</v>
      </c>
      <c r="M814" s="161" t="str">
        <f t="shared" si="109"/>
        <v>N/A</v>
      </c>
      <c r="N814" s="162" t="str">
        <f t="shared" si="110"/>
        <v>N/A</v>
      </c>
      <c r="O814" s="156" t="e">
        <f>VLOOKUP($E814,'Calc 1 - Scaling (Ins,Bank)'!$A:$W,12,FALSE)</f>
        <v>#N/A</v>
      </c>
      <c r="P814" s="160" t="str">
        <f>IFERROR(VLOOKUP($E814,'Calc 1 - Scaling (Ins,Bank)'!$A:$W,13+IF(O814="Revenue",1,IF(O814="Carrying Value",2,0)),FALSE),"N/A")</f>
        <v>N/A</v>
      </c>
      <c r="Q814" s="161" t="str">
        <f t="shared" si="111"/>
        <v>N/A</v>
      </c>
      <c r="R814" s="162" t="str">
        <f t="shared" si="112"/>
        <v>N/A</v>
      </c>
      <c r="S814" s="156" t="e">
        <f>VLOOKUP($E814,'Calc 1 - Scaling (Ins,Bank)'!$A:$W,16,FALSE)</f>
        <v>#N/A</v>
      </c>
      <c r="T814" s="160" t="str">
        <f>IFERROR(VLOOKUP($E814,'Calc 1 - Scaling (Ins,Bank)'!$A:$W,17+IF(S814="Revenue",1,IF(S814="Carrying Value",2,0)),FALSE),"N/A")</f>
        <v>N/A</v>
      </c>
      <c r="U814" s="161" t="str">
        <f t="shared" si="113"/>
        <v>N/A</v>
      </c>
      <c r="V814" s="162" t="str">
        <f t="shared" si="114"/>
        <v>N/A</v>
      </c>
      <c r="W814" s="156" t="e">
        <f>VLOOKUP($E814,'Calc 1 - Scaling (Ins,Bank)'!$A:$W,20,FALSE)</f>
        <v>#N/A</v>
      </c>
      <c r="X814" s="160" t="str">
        <f>IFERROR(VLOOKUP($E814,'Calc 1 - Scaling (Ins,Bank)'!$A:$W,21+IF(W814="Revenue",1,IF(W814="Carrying Value",2,0)),FALSE),"N/A")</f>
        <v>N/A</v>
      </c>
      <c r="Y814" s="161" t="str">
        <f t="shared" si="115"/>
        <v>N/A</v>
      </c>
      <c r="Z814" s="162" t="str">
        <f t="shared" si="116"/>
        <v>N/A</v>
      </c>
      <c r="AP814" s="3" t="s">
        <v>1</v>
      </c>
    </row>
    <row r="815" spans="1:42" x14ac:dyDescent="0.2">
      <c r="A815" s="68">
        <f t="shared" si="108"/>
        <v>758</v>
      </c>
      <c r="B815" s="154">
        <f>'Input 2 - Inventory'!C765</f>
        <v>0</v>
      </c>
      <c r="C815" s="155">
        <f>'Input 2 - Inventory'!E765</f>
        <v>0</v>
      </c>
      <c r="D815" s="155" t="str">
        <f>IF(OR(LEFT(E815,5)= "Asset",LEFT(E815,5)="Other"),"N/A",'Input 1 - Schedule 1'!B767 &amp; " (Ins/Bank)")</f>
        <v xml:space="preserve"> (Ins/Bank)</v>
      </c>
      <c r="E815" s="156">
        <f>'Input 2 - Inventory'!F765</f>
        <v>0</v>
      </c>
      <c r="F815" s="157">
        <f>'Input 1 - Schedule 1'!AH767</f>
        <v>0</v>
      </c>
      <c r="G815" s="157">
        <f>'Input 2 - Inventory'!R765</f>
        <v>0</v>
      </c>
      <c r="H815" s="157">
        <f>'Input 2 - Inventory'!AG765</f>
        <v>0</v>
      </c>
      <c r="I815" s="158">
        <f>'Input 2 - Inventory'!L765</f>
        <v>0</v>
      </c>
      <c r="J815" s="159">
        <f>'Input 2 - Inventory'!AA765</f>
        <v>0</v>
      </c>
      <c r="K815" s="156" t="e">
        <f>VLOOKUP($E815,'Calc 1 - Scaling (Ins,Bank)'!$A:$W,8,FALSE)</f>
        <v>#N/A</v>
      </c>
      <c r="L815" s="160" t="str">
        <f>IFERROR(VLOOKUP($E815,'Calc 1 - Scaling (Ins,Bank)'!$A:$W,9+IF($K815="Revenue",1,IF(K815="Carrying Value",2,0)),FALSE),"N/A")</f>
        <v>N/A</v>
      </c>
      <c r="M815" s="161" t="str">
        <f t="shared" si="109"/>
        <v>N/A</v>
      </c>
      <c r="N815" s="162" t="str">
        <f t="shared" si="110"/>
        <v>N/A</v>
      </c>
      <c r="O815" s="156" t="e">
        <f>VLOOKUP($E815,'Calc 1 - Scaling (Ins,Bank)'!$A:$W,12,FALSE)</f>
        <v>#N/A</v>
      </c>
      <c r="P815" s="160" t="str">
        <f>IFERROR(VLOOKUP($E815,'Calc 1 - Scaling (Ins,Bank)'!$A:$W,13+IF(O815="Revenue",1,IF(O815="Carrying Value",2,0)),FALSE),"N/A")</f>
        <v>N/A</v>
      </c>
      <c r="Q815" s="161" t="str">
        <f t="shared" si="111"/>
        <v>N/A</v>
      </c>
      <c r="R815" s="162" t="str">
        <f t="shared" si="112"/>
        <v>N/A</v>
      </c>
      <c r="S815" s="156" t="e">
        <f>VLOOKUP($E815,'Calc 1 - Scaling (Ins,Bank)'!$A:$W,16,FALSE)</f>
        <v>#N/A</v>
      </c>
      <c r="T815" s="160" t="str">
        <f>IFERROR(VLOOKUP($E815,'Calc 1 - Scaling (Ins,Bank)'!$A:$W,17+IF(S815="Revenue",1,IF(S815="Carrying Value",2,0)),FALSE),"N/A")</f>
        <v>N/A</v>
      </c>
      <c r="U815" s="161" t="str">
        <f t="shared" si="113"/>
        <v>N/A</v>
      </c>
      <c r="V815" s="162" t="str">
        <f t="shared" si="114"/>
        <v>N/A</v>
      </c>
      <c r="W815" s="156" t="e">
        <f>VLOOKUP($E815,'Calc 1 - Scaling (Ins,Bank)'!$A:$W,20,FALSE)</f>
        <v>#N/A</v>
      </c>
      <c r="X815" s="160" t="str">
        <f>IFERROR(VLOOKUP($E815,'Calc 1 - Scaling (Ins,Bank)'!$A:$W,21+IF(W815="Revenue",1,IF(W815="Carrying Value",2,0)),FALSE),"N/A")</f>
        <v>N/A</v>
      </c>
      <c r="Y815" s="161" t="str">
        <f t="shared" si="115"/>
        <v>N/A</v>
      </c>
      <c r="Z815" s="162" t="str">
        <f t="shared" si="116"/>
        <v>N/A</v>
      </c>
      <c r="AP815" s="3" t="s">
        <v>1</v>
      </c>
    </row>
    <row r="816" spans="1:42" x14ac:dyDescent="0.2">
      <c r="A816" s="68">
        <f t="shared" si="108"/>
        <v>759</v>
      </c>
      <c r="B816" s="154">
        <f>'Input 2 - Inventory'!C766</f>
        <v>0</v>
      </c>
      <c r="C816" s="155">
        <f>'Input 2 - Inventory'!E766</f>
        <v>0</v>
      </c>
      <c r="D816" s="155" t="str">
        <f>IF(OR(LEFT(E816,5)= "Asset",LEFT(E816,5)="Other"),"N/A",'Input 1 - Schedule 1'!B768 &amp; " (Ins/Bank)")</f>
        <v xml:space="preserve"> (Ins/Bank)</v>
      </c>
      <c r="E816" s="156">
        <f>'Input 2 - Inventory'!F766</f>
        <v>0</v>
      </c>
      <c r="F816" s="157">
        <f>'Input 1 - Schedule 1'!AH768</f>
        <v>0</v>
      </c>
      <c r="G816" s="157">
        <f>'Input 2 - Inventory'!R766</f>
        <v>0</v>
      </c>
      <c r="H816" s="157">
        <f>'Input 2 - Inventory'!AG766</f>
        <v>0</v>
      </c>
      <c r="I816" s="158">
        <f>'Input 2 - Inventory'!L766</f>
        <v>0</v>
      </c>
      <c r="J816" s="159">
        <f>'Input 2 - Inventory'!AA766</f>
        <v>0</v>
      </c>
      <c r="K816" s="156" t="e">
        <f>VLOOKUP($E816,'Calc 1 - Scaling (Ins,Bank)'!$A:$W,8,FALSE)</f>
        <v>#N/A</v>
      </c>
      <c r="L816" s="160" t="str">
        <f>IFERROR(VLOOKUP($E816,'Calc 1 - Scaling (Ins,Bank)'!$A:$W,9+IF($K816="Revenue",1,IF(K816="Carrying Value",2,0)),FALSE),"N/A")</f>
        <v>N/A</v>
      </c>
      <c r="M816" s="161" t="str">
        <f t="shared" si="109"/>
        <v>N/A</v>
      </c>
      <c r="N816" s="162" t="str">
        <f t="shared" si="110"/>
        <v>N/A</v>
      </c>
      <c r="O816" s="156" t="e">
        <f>VLOOKUP($E816,'Calc 1 - Scaling (Ins,Bank)'!$A:$W,12,FALSE)</f>
        <v>#N/A</v>
      </c>
      <c r="P816" s="160" t="str">
        <f>IFERROR(VLOOKUP($E816,'Calc 1 - Scaling (Ins,Bank)'!$A:$W,13+IF(O816="Revenue",1,IF(O816="Carrying Value",2,0)),FALSE),"N/A")</f>
        <v>N/A</v>
      </c>
      <c r="Q816" s="161" t="str">
        <f t="shared" si="111"/>
        <v>N/A</v>
      </c>
      <c r="R816" s="162" t="str">
        <f t="shared" si="112"/>
        <v>N/A</v>
      </c>
      <c r="S816" s="156" t="e">
        <f>VLOOKUP($E816,'Calc 1 - Scaling (Ins,Bank)'!$A:$W,16,FALSE)</f>
        <v>#N/A</v>
      </c>
      <c r="T816" s="160" t="str">
        <f>IFERROR(VLOOKUP($E816,'Calc 1 - Scaling (Ins,Bank)'!$A:$W,17+IF(S816="Revenue",1,IF(S816="Carrying Value",2,0)),FALSE),"N/A")</f>
        <v>N/A</v>
      </c>
      <c r="U816" s="161" t="str">
        <f t="shared" si="113"/>
        <v>N/A</v>
      </c>
      <c r="V816" s="162" t="str">
        <f t="shared" si="114"/>
        <v>N/A</v>
      </c>
      <c r="W816" s="156" t="e">
        <f>VLOOKUP($E816,'Calc 1 - Scaling (Ins,Bank)'!$A:$W,20,FALSE)</f>
        <v>#N/A</v>
      </c>
      <c r="X816" s="160" t="str">
        <f>IFERROR(VLOOKUP($E816,'Calc 1 - Scaling (Ins,Bank)'!$A:$W,21+IF(W816="Revenue",1,IF(W816="Carrying Value",2,0)),FALSE),"N/A")</f>
        <v>N/A</v>
      </c>
      <c r="Y816" s="161" t="str">
        <f t="shared" si="115"/>
        <v>N/A</v>
      </c>
      <c r="Z816" s="162" t="str">
        <f t="shared" si="116"/>
        <v>N/A</v>
      </c>
      <c r="AP816" s="3" t="s">
        <v>1</v>
      </c>
    </row>
    <row r="817" spans="1:42" x14ac:dyDescent="0.2">
      <c r="A817" s="68">
        <f t="shared" si="108"/>
        <v>760</v>
      </c>
      <c r="B817" s="154">
        <f>'Input 2 - Inventory'!C767</f>
        <v>0</v>
      </c>
      <c r="C817" s="155">
        <f>'Input 2 - Inventory'!E767</f>
        <v>0</v>
      </c>
      <c r="D817" s="155" t="str">
        <f>IF(OR(LEFT(E817,5)= "Asset",LEFT(E817,5)="Other"),"N/A",'Input 1 - Schedule 1'!B769 &amp; " (Ins/Bank)")</f>
        <v xml:space="preserve"> (Ins/Bank)</v>
      </c>
      <c r="E817" s="156">
        <f>'Input 2 - Inventory'!F767</f>
        <v>0</v>
      </c>
      <c r="F817" s="157">
        <f>'Input 1 - Schedule 1'!AH769</f>
        <v>0</v>
      </c>
      <c r="G817" s="157">
        <f>'Input 2 - Inventory'!R767</f>
        <v>0</v>
      </c>
      <c r="H817" s="157">
        <f>'Input 2 - Inventory'!AG767</f>
        <v>0</v>
      </c>
      <c r="I817" s="158">
        <f>'Input 2 - Inventory'!L767</f>
        <v>0</v>
      </c>
      <c r="J817" s="159">
        <f>'Input 2 - Inventory'!AA767</f>
        <v>0</v>
      </c>
      <c r="K817" s="156" t="e">
        <f>VLOOKUP($E817,'Calc 1 - Scaling (Ins,Bank)'!$A:$W,8,FALSE)</f>
        <v>#N/A</v>
      </c>
      <c r="L817" s="160" t="str">
        <f>IFERROR(VLOOKUP($E817,'Calc 1 - Scaling (Ins,Bank)'!$A:$W,9+IF($K817="Revenue",1,IF(K817="Carrying Value",2,0)),FALSE),"N/A")</f>
        <v>N/A</v>
      </c>
      <c r="M817" s="161" t="str">
        <f t="shared" si="109"/>
        <v>N/A</v>
      </c>
      <c r="N817" s="162" t="str">
        <f t="shared" si="110"/>
        <v>N/A</v>
      </c>
      <c r="O817" s="156" t="e">
        <f>VLOOKUP($E817,'Calc 1 - Scaling (Ins,Bank)'!$A:$W,12,FALSE)</f>
        <v>#N/A</v>
      </c>
      <c r="P817" s="160" t="str">
        <f>IFERROR(VLOOKUP($E817,'Calc 1 - Scaling (Ins,Bank)'!$A:$W,13+IF(O817="Revenue",1,IF(O817="Carrying Value",2,0)),FALSE),"N/A")</f>
        <v>N/A</v>
      </c>
      <c r="Q817" s="161" t="str">
        <f t="shared" si="111"/>
        <v>N/A</v>
      </c>
      <c r="R817" s="162" t="str">
        <f t="shared" si="112"/>
        <v>N/A</v>
      </c>
      <c r="S817" s="156" t="e">
        <f>VLOOKUP($E817,'Calc 1 - Scaling (Ins,Bank)'!$A:$W,16,FALSE)</f>
        <v>#N/A</v>
      </c>
      <c r="T817" s="160" t="str">
        <f>IFERROR(VLOOKUP($E817,'Calc 1 - Scaling (Ins,Bank)'!$A:$W,17+IF(S817="Revenue",1,IF(S817="Carrying Value",2,0)),FALSE),"N/A")</f>
        <v>N/A</v>
      </c>
      <c r="U817" s="161" t="str">
        <f t="shared" si="113"/>
        <v>N/A</v>
      </c>
      <c r="V817" s="162" t="str">
        <f t="shared" si="114"/>
        <v>N/A</v>
      </c>
      <c r="W817" s="156" t="e">
        <f>VLOOKUP($E817,'Calc 1 - Scaling (Ins,Bank)'!$A:$W,20,FALSE)</f>
        <v>#N/A</v>
      </c>
      <c r="X817" s="160" t="str">
        <f>IFERROR(VLOOKUP($E817,'Calc 1 - Scaling (Ins,Bank)'!$A:$W,21+IF(W817="Revenue",1,IF(W817="Carrying Value",2,0)),FALSE),"N/A")</f>
        <v>N/A</v>
      </c>
      <c r="Y817" s="161" t="str">
        <f t="shared" si="115"/>
        <v>N/A</v>
      </c>
      <c r="Z817" s="162" t="str">
        <f t="shared" si="116"/>
        <v>N/A</v>
      </c>
      <c r="AP817" s="3" t="s">
        <v>1</v>
      </c>
    </row>
    <row r="818" spans="1:42" x14ac:dyDescent="0.2">
      <c r="A818" s="68">
        <f t="shared" si="108"/>
        <v>761</v>
      </c>
      <c r="B818" s="154">
        <f>'Input 2 - Inventory'!C768</f>
        <v>0</v>
      </c>
      <c r="C818" s="155">
        <f>'Input 2 - Inventory'!E768</f>
        <v>0</v>
      </c>
      <c r="D818" s="155" t="str">
        <f>IF(OR(LEFT(E818,5)= "Asset",LEFT(E818,5)="Other"),"N/A",'Input 1 - Schedule 1'!B770 &amp; " (Ins/Bank)")</f>
        <v xml:space="preserve"> (Ins/Bank)</v>
      </c>
      <c r="E818" s="156">
        <f>'Input 2 - Inventory'!F768</f>
        <v>0</v>
      </c>
      <c r="F818" s="157">
        <f>'Input 1 - Schedule 1'!AH770</f>
        <v>0</v>
      </c>
      <c r="G818" s="157">
        <f>'Input 2 - Inventory'!R768</f>
        <v>0</v>
      </c>
      <c r="H818" s="157">
        <f>'Input 2 - Inventory'!AG768</f>
        <v>0</v>
      </c>
      <c r="I818" s="158">
        <f>'Input 2 - Inventory'!L768</f>
        <v>0</v>
      </c>
      <c r="J818" s="159">
        <f>'Input 2 - Inventory'!AA768</f>
        <v>0</v>
      </c>
      <c r="K818" s="156" t="e">
        <f>VLOOKUP($E818,'Calc 1 - Scaling (Ins,Bank)'!$A:$W,8,FALSE)</f>
        <v>#N/A</v>
      </c>
      <c r="L818" s="160" t="str">
        <f>IFERROR(VLOOKUP($E818,'Calc 1 - Scaling (Ins,Bank)'!$A:$W,9+IF($K818="Revenue",1,IF(K818="Carrying Value",2,0)),FALSE),"N/A")</f>
        <v>N/A</v>
      </c>
      <c r="M818" s="161" t="str">
        <f t="shared" si="109"/>
        <v>N/A</v>
      </c>
      <c r="N818" s="162" t="str">
        <f t="shared" si="110"/>
        <v>N/A</v>
      </c>
      <c r="O818" s="156" t="e">
        <f>VLOOKUP($E818,'Calc 1 - Scaling (Ins,Bank)'!$A:$W,12,FALSE)</f>
        <v>#N/A</v>
      </c>
      <c r="P818" s="160" t="str">
        <f>IFERROR(VLOOKUP($E818,'Calc 1 - Scaling (Ins,Bank)'!$A:$W,13+IF(O818="Revenue",1,IF(O818="Carrying Value",2,0)),FALSE),"N/A")</f>
        <v>N/A</v>
      </c>
      <c r="Q818" s="161" t="str">
        <f t="shared" si="111"/>
        <v>N/A</v>
      </c>
      <c r="R818" s="162" t="str">
        <f t="shared" si="112"/>
        <v>N/A</v>
      </c>
      <c r="S818" s="156" t="e">
        <f>VLOOKUP($E818,'Calc 1 - Scaling (Ins,Bank)'!$A:$W,16,FALSE)</f>
        <v>#N/A</v>
      </c>
      <c r="T818" s="160" t="str">
        <f>IFERROR(VLOOKUP($E818,'Calc 1 - Scaling (Ins,Bank)'!$A:$W,17+IF(S818="Revenue",1,IF(S818="Carrying Value",2,0)),FALSE),"N/A")</f>
        <v>N/A</v>
      </c>
      <c r="U818" s="161" t="str">
        <f t="shared" si="113"/>
        <v>N/A</v>
      </c>
      <c r="V818" s="162" t="str">
        <f t="shared" si="114"/>
        <v>N/A</v>
      </c>
      <c r="W818" s="156" t="e">
        <f>VLOOKUP($E818,'Calc 1 - Scaling (Ins,Bank)'!$A:$W,20,FALSE)</f>
        <v>#N/A</v>
      </c>
      <c r="X818" s="160" t="str">
        <f>IFERROR(VLOOKUP($E818,'Calc 1 - Scaling (Ins,Bank)'!$A:$W,21+IF(W818="Revenue",1,IF(W818="Carrying Value",2,0)),FALSE),"N/A")</f>
        <v>N/A</v>
      </c>
      <c r="Y818" s="161" t="str">
        <f t="shared" si="115"/>
        <v>N/A</v>
      </c>
      <c r="Z818" s="162" t="str">
        <f t="shared" si="116"/>
        <v>N/A</v>
      </c>
      <c r="AP818" s="3" t="s">
        <v>1</v>
      </c>
    </row>
    <row r="819" spans="1:42" x14ac:dyDescent="0.2">
      <c r="A819" s="68">
        <f t="shared" si="108"/>
        <v>762</v>
      </c>
      <c r="B819" s="154">
        <f>'Input 2 - Inventory'!C769</f>
        <v>0</v>
      </c>
      <c r="C819" s="155">
        <f>'Input 2 - Inventory'!E769</f>
        <v>0</v>
      </c>
      <c r="D819" s="155" t="str">
        <f>IF(OR(LEFT(E819,5)= "Asset",LEFT(E819,5)="Other"),"N/A",'Input 1 - Schedule 1'!B771 &amp; " (Ins/Bank)")</f>
        <v xml:space="preserve"> (Ins/Bank)</v>
      </c>
      <c r="E819" s="156">
        <f>'Input 2 - Inventory'!F769</f>
        <v>0</v>
      </c>
      <c r="F819" s="157">
        <f>'Input 1 - Schedule 1'!AH771</f>
        <v>0</v>
      </c>
      <c r="G819" s="157">
        <f>'Input 2 - Inventory'!R769</f>
        <v>0</v>
      </c>
      <c r="H819" s="157">
        <f>'Input 2 - Inventory'!AG769</f>
        <v>0</v>
      </c>
      <c r="I819" s="158">
        <f>'Input 2 - Inventory'!L769</f>
        <v>0</v>
      </c>
      <c r="J819" s="159">
        <f>'Input 2 - Inventory'!AA769</f>
        <v>0</v>
      </c>
      <c r="K819" s="156" t="e">
        <f>VLOOKUP($E819,'Calc 1 - Scaling (Ins,Bank)'!$A:$W,8,FALSE)</f>
        <v>#N/A</v>
      </c>
      <c r="L819" s="160" t="str">
        <f>IFERROR(VLOOKUP($E819,'Calc 1 - Scaling (Ins,Bank)'!$A:$W,9+IF($K819="Revenue",1,IF(K819="Carrying Value",2,0)),FALSE),"N/A")</f>
        <v>N/A</v>
      </c>
      <c r="M819" s="161" t="str">
        <f t="shared" si="109"/>
        <v>N/A</v>
      </c>
      <c r="N819" s="162" t="str">
        <f t="shared" si="110"/>
        <v>N/A</v>
      </c>
      <c r="O819" s="156" t="e">
        <f>VLOOKUP($E819,'Calc 1 - Scaling (Ins,Bank)'!$A:$W,12,FALSE)</f>
        <v>#N/A</v>
      </c>
      <c r="P819" s="160" t="str">
        <f>IFERROR(VLOOKUP($E819,'Calc 1 - Scaling (Ins,Bank)'!$A:$W,13+IF(O819="Revenue",1,IF(O819="Carrying Value",2,0)),FALSE),"N/A")</f>
        <v>N/A</v>
      </c>
      <c r="Q819" s="161" t="str">
        <f t="shared" si="111"/>
        <v>N/A</v>
      </c>
      <c r="R819" s="162" t="str">
        <f t="shared" si="112"/>
        <v>N/A</v>
      </c>
      <c r="S819" s="156" t="e">
        <f>VLOOKUP($E819,'Calc 1 - Scaling (Ins,Bank)'!$A:$W,16,FALSE)</f>
        <v>#N/A</v>
      </c>
      <c r="T819" s="160" t="str">
        <f>IFERROR(VLOOKUP($E819,'Calc 1 - Scaling (Ins,Bank)'!$A:$W,17+IF(S819="Revenue",1,IF(S819="Carrying Value",2,0)),FALSE),"N/A")</f>
        <v>N/A</v>
      </c>
      <c r="U819" s="161" t="str">
        <f t="shared" si="113"/>
        <v>N/A</v>
      </c>
      <c r="V819" s="162" t="str">
        <f t="shared" si="114"/>
        <v>N/A</v>
      </c>
      <c r="W819" s="156" t="e">
        <f>VLOOKUP($E819,'Calc 1 - Scaling (Ins,Bank)'!$A:$W,20,FALSE)</f>
        <v>#N/A</v>
      </c>
      <c r="X819" s="160" t="str">
        <f>IFERROR(VLOOKUP($E819,'Calc 1 - Scaling (Ins,Bank)'!$A:$W,21+IF(W819="Revenue",1,IF(W819="Carrying Value",2,0)),FALSE),"N/A")</f>
        <v>N/A</v>
      </c>
      <c r="Y819" s="161" t="str">
        <f t="shared" si="115"/>
        <v>N/A</v>
      </c>
      <c r="Z819" s="162" t="str">
        <f t="shared" si="116"/>
        <v>N/A</v>
      </c>
      <c r="AP819" s="3" t="s">
        <v>1</v>
      </c>
    </row>
    <row r="820" spans="1:42" x14ac:dyDescent="0.2">
      <c r="A820" s="68">
        <f t="shared" si="108"/>
        <v>763</v>
      </c>
      <c r="B820" s="154">
        <f>'Input 2 - Inventory'!C770</f>
        <v>0</v>
      </c>
      <c r="C820" s="155">
        <f>'Input 2 - Inventory'!E770</f>
        <v>0</v>
      </c>
      <c r="D820" s="155" t="str">
        <f>IF(OR(LEFT(E820,5)= "Asset",LEFT(E820,5)="Other"),"N/A",'Input 1 - Schedule 1'!B772 &amp; " (Ins/Bank)")</f>
        <v xml:space="preserve"> (Ins/Bank)</v>
      </c>
      <c r="E820" s="156">
        <f>'Input 2 - Inventory'!F770</f>
        <v>0</v>
      </c>
      <c r="F820" s="157">
        <f>'Input 1 - Schedule 1'!AH772</f>
        <v>0</v>
      </c>
      <c r="G820" s="157">
        <f>'Input 2 - Inventory'!R770</f>
        <v>0</v>
      </c>
      <c r="H820" s="157">
        <f>'Input 2 - Inventory'!AG770</f>
        <v>0</v>
      </c>
      <c r="I820" s="158">
        <f>'Input 2 - Inventory'!L770</f>
        <v>0</v>
      </c>
      <c r="J820" s="159">
        <f>'Input 2 - Inventory'!AA770</f>
        <v>0</v>
      </c>
      <c r="K820" s="156" t="e">
        <f>VLOOKUP($E820,'Calc 1 - Scaling (Ins,Bank)'!$A:$W,8,FALSE)</f>
        <v>#N/A</v>
      </c>
      <c r="L820" s="160" t="str">
        <f>IFERROR(VLOOKUP($E820,'Calc 1 - Scaling (Ins,Bank)'!$A:$W,9+IF($K820="Revenue",1,IF(K820="Carrying Value",2,0)),FALSE),"N/A")</f>
        <v>N/A</v>
      </c>
      <c r="M820" s="161" t="str">
        <f t="shared" si="109"/>
        <v>N/A</v>
      </c>
      <c r="N820" s="162" t="str">
        <f t="shared" si="110"/>
        <v>N/A</v>
      </c>
      <c r="O820" s="156" t="e">
        <f>VLOOKUP($E820,'Calc 1 - Scaling (Ins,Bank)'!$A:$W,12,FALSE)</f>
        <v>#N/A</v>
      </c>
      <c r="P820" s="160" t="str">
        <f>IFERROR(VLOOKUP($E820,'Calc 1 - Scaling (Ins,Bank)'!$A:$W,13+IF(O820="Revenue",1,IF(O820="Carrying Value",2,0)),FALSE),"N/A")</f>
        <v>N/A</v>
      </c>
      <c r="Q820" s="161" t="str">
        <f t="shared" si="111"/>
        <v>N/A</v>
      </c>
      <c r="R820" s="162" t="str">
        <f t="shared" si="112"/>
        <v>N/A</v>
      </c>
      <c r="S820" s="156" t="e">
        <f>VLOOKUP($E820,'Calc 1 - Scaling (Ins,Bank)'!$A:$W,16,FALSE)</f>
        <v>#N/A</v>
      </c>
      <c r="T820" s="160" t="str">
        <f>IFERROR(VLOOKUP($E820,'Calc 1 - Scaling (Ins,Bank)'!$A:$W,17+IF(S820="Revenue",1,IF(S820="Carrying Value",2,0)),FALSE),"N/A")</f>
        <v>N/A</v>
      </c>
      <c r="U820" s="161" t="str">
        <f t="shared" si="113"/>
        <v>N/A</v>
      </c>
      <c r="V820" s="162" t="str">
        <f t="shared" si="114"/>
        <v>N/A</v>
      </c>
      <c r="W820" s="156" t="e">
        <f>VLOOKUP($E820,'Calc 1 - Scaling (Ins,Bank)'!$A:$W,20,FALSE)</f>
        <v>#N/A</v>
      </c>
      <c r="X820" s="160" t="str">
        <f>IFERROR(VLOOKUP($E820,'Calc 1 - Scaling (Ins,Bank)'!$A:$W,21+IF(W820="Revenue",1,IF(W820="Carrying Value",2,0)),FALSE),"N/A")</f>
        <v>N/A</v>
      </c>
      <c r="Y820" s="161" t="str">
        <f t="shared" si="115"/>
        <v>N/A</v>
      </c>
      <c r="Z820" s="162" t="str">
        <f t="shared" si="116"/>
        <v>N/A</v>
      </c>
      <c r="AP820" s="3" t="s">
        <v>1</v>
      </c>
    </row>
    <row r="821" spans="1:42" x14ac:dyDescent="0.2">
      <c r="A821" s="68">
        <f t="shared" si="108"/>
        <v>764</v>
      </c>
      <c r="B821" s="154">
        <f>'Input 2 - Inventory'!C771</f>
        <v>0</v>
      </c>
      <c r="C821" s="155">
        <f>'Input 2 - Inventory'!E771</f>
        <v>0</v>
      </c>
      <c r="D821" s="155" t="str">
        <f>IF(OR(LEFT(E821,5)= "Asset",LEFT(E821,5)="Other"),"N/A",'Input 1 - Schedule 1'!B773 &amp; " (Ins/Bank)")</f>
        <v xml:space="preserve"> (Ins/Bank)</v>
      </c>
      <c r="E821" s="156">
        <f>'Input 2 - Inventory'!F771</f>
        <v>0</v>
      </c>
      <c r="F821" s="157">
        <f>'Input 1 - Schedule 1'!AH773</f>
        <v>0</v>
      </c>
      <c r="G821" s="157">
        <f>'Input 2 - Inventory'!R771</f>
        <v>0</v>
      </c>
      <c r="H821" s="157">
        <f>'Input 2 - Inventory'!AG771</f>
        <v>0</v>
      </c>
      <c r="I821" s="158">
        <f>'Input 2 - Inventory'!L771</f>
        <v>0</v>
      </c>
      <c r="J821" s="159">
        <f>'Input 2 - Inventory'!AA771</f>
        <v>0</v>
      </c>
      <c r="K821" s="156" t="e">
        <f>VLOOKUP($E821,'Calc 1 - Scaling (Ins,Bank)'!$A:$W,8,FALSE)</f>
        <v>#N/A</v>
      </c>
      <c r="L821" s="160" t="str">
        <f>IFERROR(VLOOKUP($E821,'Calc 1 - Scaling (Ins,Bank)'!$A:$W,9+IF($K821="Revenue",1,IF(K821="Carrying Value",2,0)),FALSE),"N/A")</f>
        <v>N/A</v>
      </c>
      <c r="M821" s="161" t="str">
        <f t="shared" si="109"/>
        <v>N/A</v>
      </c>
      <c r="N821" s="162" t="str">
        <f t="shared" si="110"/>
        <v>N/A</v>
      </c>
      <c r="O821" s="156" t="e">
        <f>VLOOKUP($E821,'Calc 1 - Scaling (Ins,Bank)'!$A:$W,12,FALSE)</f>
        <v>#N/A</v>
      </c>
      <c r="P821" s="160" t="str">
        <f>IFERROR(VLOOKUP($E821,'Calc 1 - Scaling (Ins,Bank)'!$A:$W,13+IF(O821="Revenue",1,IF(O821="Carrying Value",2,0)),FALSE),"N/A")</f>
        <v>N/A</v>
      </c>
      <c r="Q821" s="161" t="str">
        <f t="shared" si="111"/>
        <v>N/A</v>
      </c>
      <c r="R821" s="162" t="str">
        <f t="shared" si="112"/>
        <v>N/A</v>
      </c>
      <c r="S821" s="156" t="e">
        <f>VLOOKUP($E821,'Calc 1 - Scaling (Ins,Bank)'!$A:$W,16,FALSE)</f>
        <v>#N/A</v>
      </c>
      <c r="T821" s="160" t="str">
        <f>IFERROR(VLOOKUP($E821,'Calc 1 - Scaling (Ins,Bank)'!$A:$W,17+IF(S821="Revenue",1,IF(S821="Carrying Value",2,0)),FALSE),"N/A")</f>
        <v>N/A</v>
      </c>
      <c r="U821" s="161" t="str">
        <f t="shared" si="113"/>
        <v>N/A</v>
      </c>
      <c r="V821" s="162" t="str">
        <f t="shared" si="114"/>
        <v>N/A</v>
      </c>
      <c r="W821" s="156" t="e">
        <f>VLOOKUP($E821,'Calc 1 - Scaling (Ins,Bank)'!$A:$W,20,FALSE)</f>
        <v>#N/A</v>
      </c>
      <c r="X821" s="160" t="str">
        <f>IFERROR(VLOOKUP($E821,'Calc 1 - Scaling (Ins,Bank)'!$A:$W,21+IF(W821="Revenue",1,IF(W821="Carrying Value",2,0)),FALSE),"N/A")</f>
        <v>N/A</v>
      </c>
      <c r="Y821" s="161" t="str">
        <f t="shared" si="115"/>
        <v>N/A</v>
      </c>
      <c r="Z821" s="162" t="str">
        <f t="shared" si="116"/>
        <v>N/A</v>
      </c>
      <c r="AP821" s="3" t="s">
        <v>1</v>
      </c>
    </row>
    <row r="822" spans="1:42" x14ac:dyDescent="0.2">
      <c r="A822" s="68">
        <f t="shared" si="108"/>
        <v>765</v>
      </c>
      <c r="B822" s="154">
        <f>'Input 2 - Inventory'!C772</f>
        <v>0</v>
      </c>
      <c r="C822" s="155">
        <f>'Input 2 - Inventory'!E772</f>
        <v>0</v>
      </c>
      <c r="D822" s="155" t="str">
        <f>IF(OR(LEFT(E822,5)= "Asset",LEFT(E822,5)="Other"),"N/A",'Input 1 - Schedule 1'!B774 &amp; " (Ins/Bank)")</f>
        <v xml:space="preserve"> (Ins/Bank)</v>
      </c>
      <c r="E822" s="156">
        <f>'Input 2 - Inventory'!F772</f>
        <v>0</v>
      </c>
      <c r="F822" s="157">
        <f>'Input 1 - Schedule 1'!AH774</f>
        <v>0</v>
      </c>
      <c r="G822" s="157">
        <f>'Input 2 - Inventory'!R772</f>
        <v>0</v>
      </c>
      <c r="H822" s="157">
        <f>'Input 2 - Inventory'!AG772</f>
        <v>0</v>
      </c>
      <c r="I822" s="158">
        <f>'Input 2 - Inventory'!L772</f>
        <v>0</v>
      </c>
      <c r="J822" s="159">
        <f>'Input 2 - Inventory'!AA772</f>
        <v>0</v>
      </c>
      <c r="K822" s="156" t="e">
        <f>VLOOKUP($E822,'Calc 1 - Scaling (Ins,Bank)'!$A:$W,8,FALSE)</f>
        <v>#N/A</v>
      </c>
      <c r="L822" s="160" t="str">
        <f>IFERROR(VLOOKUP($E822,'Calc 1 - Scaling (Ins,Bank)'!$A:$W,9+IF($K822="Revenue",1,IF(K822="Carrying Value",2,0)),FALSE),"N/A")</f>
        <v>N/A</v>
      </c>
      <c r="M822" s="161" t="str">
        <f t="shared" si="109"/>
        <v>N/A</v>
      </c>
      <c r="N822" s="162" t="str">
        <f t="shared" si="110"/>
        <v>N/A</v>
      </c>
      <c r="O822" s="156" t="e">
        <f>VLOOKUP($E822,'Calc 1 - Scaling (Ins,Bank)'!$A:$W,12,FALSE)</f>
        <v>#N/A</v>
      </c>
      <c r="P822" s="160" t="str">
        <f>IFERROR(VLOOKUP($E822,'Calc 1 - Scaling (Ins,Bank)'!$A:$W,13+IF(O822="Revenue",1,IF(O822="Carrying Value",2,0)),FALSE),"N/A")</f>
        <v>N/A</v>
      </c>
      <c r="Q822" s="161" t="str">
        <f t="shared" si="111"/>
        <v>N/A</v>
      </c>
      <c r="R822" s="162" t="str">
        <f t="shared" si="112"/>
        <v>N/A</v>
      </c>
      <c r="S822" s="156" t="e">
        <f>VLOOKUP($E822,'Calc 1 - Scaling (Ins,Bank)'!$A:$W,16,FALSE)</f>
        <v>#N/A</v>
      </c>
      <c r="T822" s="160" t="str">
        <f>IFERROR(VLOOKUP($E822,'Calc 1 - Scaling (Ins,Bank)'!$A:$W,17+IF(S822="Revenue",1,IF(S822="Carrying Value",2,0)),FALSE),"N/A")</f>
        <v>N/A</v>
      </c>
      <c r="U822" s="161" t="str">
        <f t="shared" si="113"/>
        <v>N/A</v>
      </c>
      <c r="V822" s="162" t="str">
        <f t="shared" si="114"/>
        <v>N/A</v>
      </c>
      <c r="W822" s="156" t="e">
        <f>VLOOKUP($E822,'Calc 1 - Scaling (Ins,Bank)'!$A:$W,20,FALSE)</f>
        <v>#N/A</v>
      </c>
      <c r="X822" s="160" t="str">
        <f>IFERROR(VLOOKUP($E822,'Calc 1 - Scaling (Ins,Bank)'!$A:$W,21+IF(W822="Revenue",1,IF(W822="Carrying Value",2,0)),FALSE),"N/A")</f>
        <v>N/A</v>
      </c>
      <c r="Y822" s="161" t="str">
        <f t="shared" si="115"/>
        <v>N/A</v>
      </c>
      <c r="Z822" s="162" t="str">
        <f t="shared" si="116"/>
        <v>N/A</v>
      </c>
      <c r="AP822" s="3" t="s">
        <v>1</v>
      </c>
    </row>
    <row r="823" spans="1:42" x14ac:dyDescent="0.2">
      <c r="A823" s="68">
        <f t="shared" si="108"/>
        <v>766</v>
      </c>
      <c r="B823" s="154">
        <f>'Input 2 - Inventory'!C773</f>
        <v>0</v>
      </c>
      <c r="C823" s="155">
        <f>'Input 2 - Inventory'!E773</f>
        <v>0</v>
      </c>
      <c r="D823" s="155" t="str">
        <f>IF(OR(LEFT(E823,5)= "Asset",LEFT(E823,5)="Other"),"N/A",'Input 1 - Schedule 1'!B775 &amp; " (Ins/Bank)")</f>
        <v xml:space="preserve"> (Ins/Bank)</v>
      </c>
      <c r="E823" s="156">
        <f>'Input 2 - Inventory'!F773</f>
        <v>0</v>
      </c>
      <c r="F823" s="157">
        <f>'Input 1 - Schedule 1'!AH775</f>
        <v>0</v>
      </c>
      <c r="G823" s="157">
        <f>'Input 2 - Inventory'!R773</f>
        <v>0</v>
      </c>
      <c r="H823" s="157">
        <f>'Input 2 - Inventory'!AG773</f>
        <v>0</v>
      </c>
      <c r="I823" s="158">
        <f>'Input 2 - Inventory'!L773</f>
        <v>0</v>
      </c>
      <c r="J823" s="159">
        <f>'Input 2 - Inventory'!AA773</f>
        <v>0</v>
      </c>
      <c r="K823" s="156" t="e">
        <f>VLOOKUP($E823,'Calc 1 - Scaling (Ins,Bank)'!$A:$W,8,FALSE)</f>
        <v>#N/A</v>
      </c>
      <c r="L823" s="160" t="str">
        <f>IFERROR(VLOOKUP($E823,'Calc 1 - Scaling (Ins,Bank)'!$A:$W,9+IF($K823="Revenue",1,IF(K823="Carrying Value",2,0)),FALSE),"N/A")</f>
        <v>N/A</v>
      </c>
      <c r="M823" s="161" t="str">
        <f t="shared" si="109"/>
        <v>N/A</v>
      </c>
      <c r="N823" s="162" t="str">
        <f t="shared" si="110"/>
        <v>N/A</v>
      </c>
      <c r="O823" s="156" t="e">
        <f>VLOOKUP($E823,'Calc 1 - Scaling (Ins,Bank)'!$A:$W,12,FALSE)</f>
        <v>#N/A</v>
      </c>
      <c r="P823" s="160" t="str">
        <f>IFERROR(VLOOKUP($E823,'Calc 1 - Scaling (Ins,Bank)'!$A:$W,13+IF(O823="Revenue",1,IF(O823="Carrying Value",2,0)),FALSE),"N/A")</f>
        <v>N/A</v>
      </c>
      <c r="Q823" s="161" t="str">
        <f t="shared" si="111"/>
        <v>N/A</v>
      </c>
      <c r="R823" s="162" t="str">
        <f t="shared" si="112"/>
        <v>N/A</v>
      </c>
      <c r="S823" s="156" t="e">
        <f>VLOOKUP($E823,'Calc 1 - Scaling (Ins,Bank)'!$A:$W,16,FALSE)</f>
        <v>#N/A</v>
      </c>
      <c r="T823" s="160" t="str">
        <f>IFERROR(VLOOKUP($E823,'Calc 1 - Scaling (Ins,Bank)'!$A:$W,17+IF(S823="Revenue",1,IF(S823="Carrying Value",2,0)),FALSE),"N/A")</f>
        <v>N/A</v>
      </c>
      <c r="U823" s="161" t="str">
        <f t="shared" si="113"/>
        <v>N/A</v>
      </c>
      <c r="V823" s="162" t="str">
        <f t="shared" si="114"/>
        <v>N/A</v>
      </c>
      <c r="W823" s="156" t="e">
        <f>VLOOKUP($E823,'Calc 1 - Scaling (Ins,Bank)'!$A:$W,20,FALSE)</f>
        <v>#N/A</v>
      </c>
      <c r="X823" s="160" t="str">
        <f>IFERROR(VLOOKUP($E823,'Calc 1 - Scaling (Ins,Bank)'!$A:$W,21+IF(W823="Revenue",1,IF(W823="Carrying Value",2,0)),FALSE),"N/A")</f>
        <v>N/A</v>
      </c>
      <c r="Y823" s="161" t="str">
        <f t="shared" si="115"/>
        <v>N/A</v>
      </c>
      <c r="Z823" s="162" t="str">
        <f t="shared" si="116"/>
        <v>N/A</v>
      </c>
      <c r="AP823" s="3" t="s">
        <v>1</v>
      </c>
    </row>
    <row r="824" spans="1:42" x14ac:dyDescent="0.2">
      <c r="A824" s="68">
        <f t="shared" si="108"/>
        <v>767</v>
      </c>
      <c r="B824" s="154">
        <f>'Input 2 - Inventory'!C774</f>
        <v>0</v>
      </c>
      <c r="C824" s="155">
        <f>'Input 2 - Inventory'!E774</f>
        <v>0</v>
      </c>
      <c r="D824" s="155" t="str">
        <f>IF(OR(LEFT(E824,5)= "Asset",LEFT(E824,5)="Other"),"N/A",'Input 1 - Schedule 1'!B776 &amp; " (Ins/Bank)")</f>
        <v xml:space="preserve"> (Ins/Bank)</v>
      </c>
      <c r="E824" s="156">
        <f>'Input 2 - Inventory'!F774</f>
        <v>0</v>
      </c>
      <c r="F824" s="157">
        <f>'Input 1 - Schedule 1'!AH776</f>
        <v>0</v>
      </c>
      <c r="G824" s="157">
        <f>'Input 2 - Inventory'!R774</f>
        <v>0</v>
      </c>
      <c r="H824" s="157">
        <f>'Input 2 - Inventory'!AG774</f>
        <v>0</v>
      </c>
      <c r="I824" s="158">
        <f>'Input 2 - Inventory'!L774</f>
        <v>0</v>
      </c>
      <c r="J824" s="159">
        <f>'Input 2 - Inventory'!AA774</f>
        <v>0</v>
      </c>
      <c r="K824" s="156" t="e">
        <f>VLOOKUP($E824,'Calc 1 - Scaling (Ins,Bank)'!$A:$W,8,FALSE)</f>
        <v>#N/A</v>
      </c>
      <c r="L824" s="160" t="str">
        <f>IFERROR(VLOOKUP($E824,'Calc 1 - Scaling (Ins,Bank)'!$A:$W,9+IF($K824="Revenue",1,IF(K824="Carrying Value",2,0)),FALSE),"N/A")</f>
        <v>N/A</v>
      </c>
      <c r="M824" s="161" t="str">
        <f t="shared" si="109"/>
        <v>N/A</v>
      </c>
      <c r="N824" s="162" t="str">
        <f t="shared" si="110"/>
        <v>N/A</v>
      </c>
      <c r="O824" s="156" t="e">
        <f>VLOOKUP($E824,'Calc 1 - Scaling (Ins,Bank)'!$A:$W,12,FALSE)</f>
        <v>#N/A</v>
      </c>
      <c r="P824" s="160" t="str">
        <f>IFERROR(VLOOKUP($E824,'Calc 1 - Scaling (Ins,Bank)'!$A:$W,13+IF(O824="Revenue",1,IF(O824="Carrying Value",2,0)),FALSE),"N/A")</f>
        <v>N/A</v>
      </c>
      <c r="Q824" s="161" t="str">
        <f t="shared" si="111"/>
        <v>N/A</v>
      </c>
      <c r="R824" s="162" t="str">
        <f t="shared" si="112"/>
        <v>N/A</v>
      </c>
      <c r="S824" s="156" t="e">
        <f>VLOOKUP($E824,'Calc 1 - Scaling (Ins,Bank)'!$A:$W,16,FALSE)</f>
        <v>#N/A</v>
      </c>
      <c r="T824" s="160" t="str">
        <f>IFERROR(VLOOKUP($E824,'Calc 1 - Scaling (Ins,Bank)'!$A:$W,17+IF(S824="Revenue",1,IF(S824="Carrying Value",2,0)),FALSE),"N/A")</f>
        <v>N/A</v>
      </c>
      <c r="U824" s="161" t="str">
        <f t="shared" si="113"/>
        <v>N/A</v>
      </c>
      <c r="V824" s="162" t="str">
        <f t="shared" si="114"/>
        <v>N/A</v>
      </c>
      <c r="W824" s="156" t="e">
        <f>VLOOKUP($E824,'Calc 1 - Scaling (Ins,Bank)'!$A:$W,20,FALSE)</f>
        <v>#N/A</v>
      </c>
      <c r="X824" s="160" t="str">
        <f>IFERROR(VLOOKUP($E824,'Calc 1 - Scaling (Ins,Bank)'!$A:$W,21+IF(W824="Revenue",1,IF(W824="Carrying Value",2,0)),FALSE),"N/A")</f>
        <v>N/A</v>
      </c>
      <c r="Y824" s="161" t="str">
        <f t="shared" si="115"/>
        <v>N/A</v>
      </c>
      <c r="Z824" s="162" t="str">
        <f t="shared" si="116"/>
        <v>N/A</v>
      </c>
      <c r="AP824" s="3" t="s">
        <v>1</v>
      </c>
    </row>
    <row r="825" spans="1:42" x14ac:dyDescent="0.2">
      <c r="A825" s="68">
        <f t="shared" si="108"/>
        <v>768</v>
      </c>
      <c r="B825" s="154">
        <f>'Input 2 - Inventory'!C775</f>
        <v>0</v>
      </c>
      <c r="C825" s="155">
        <f>'Input 2 - Inventory'!E775</f>
        <v>0</v>
      </c>
      <c r="D825" s="155" t="str">
        <f>IF(OR(LEFT(E825,5)= "Asset",LEFT(E825,5)="Other"),"N/A",'Input 1 - Schedule 1'!B777 &amp; " (Ins/Bank)")</f>
        <v xml:space="preserve"> (Ins/Bank)</v>
      </c>
      <c r="E825" s="156">
        <f>'Input 2 - Inventory'!F775</f>
        <v>0</v>
      </c>
      <c r="F825" s="157">
        <f>'Input 1 - Schedule 1'!AH777</f>
        <v>0</v>
      </c>
      <c r="G825" s="157">
        <f>'Input 2 - Inventory'!R775</f>
        <v>0</v>
      </c>
      <c r="H825" s="157">
        <f>'Input 2 - Inventory'!AG775</f>
        <v>0</v>
      </c>
      <c r="I825" s="158">
        <f>'Input 2 - Inventory'!L775</f>
        <v>0</v>
      </c>
      <c r="J825" s="159">
        <f>'Input 2 - Inventory'!AA775</f>
        <v>0</v>
      </c>
      <c r="K825" s="156" t="e">
        <f>VLOOKUP($E825,'Calc 1 - Scaling (Ins,Bank)'!$A:$W,8,FALSE)</f>
        <v>#N/A</v>
      </c>
      <c r="L825" s="160" t="str">
        <f>IFERROR(VLOOKUP($E825,'Calc 1 - Scaling (Ins,Bank)'!$A:$W,9+IF($K825="Revenue",1,IF(K825="Carrying Value",2,0)),FALSE),"N/A")</f>
        <v>N/A</v>
      </c>
      <c r="M825" s="161" t="str">
        <f t="shared" si="109"/>
        <v>N/A</v>
      </c>
      <c r="N825" s="162" t="str">
        <f t="shared" si="110"/>
        <v>N/A</v>
      </c>
      <c r="O825" s="156" t="e">
        <f>VLOOKUP($E825,'Calc 1 - Scaling (Ins,Bank)'!$A:$W,12,FALSE)</f>
        <v>#N/A</v>
      </c>
      <c r="P825" s="160" t="str">
        <f>IFERROR(VLOOKUP($E825,'Calc 1 - Scaling (Ins,Bank)'!$A:$W,13+IF(O825="Revenue",1,IF(O825="Carrying Value",2,0)),FALSE),"N/A")</f>
        <v>N/A</v>
      </c>
      <c r="Q825" s="161" t="str">
        <f t="shared" si="111"/>
        <v>N/A</v>
      </c>
      <c r="R825" s="162" t="str">
        <f t="shared" si="112"/>
        <v>N/A</v>
      </c>
      <c r="S825" s="156" t="e">
        <f>VLOOKUP($E825,'Calc 1 - Scaling (Ins,Bank)'!$A:$W,16,FALSE)</f>
        <v>#N/A</v>
      </c>
      <c r="T825" s="160" t="str">
        <f>IFERROR(VLOOKUP($E825,'Calc 1 - Scaling (Ins,Bank)'!$A:$W,17+IF(S825="Revenue",1,IF(S825="Carrying Value",2,0)),FALSE),"N/A")</f>
        <v>N/A</v>
      </c>
      <c r="U825" s="161" t="str">
        <f t="shared" si="113"/>
        <v>N/A</v>
      </c>
      <c r="V825" s="162" t="str">
        <f t="shared" si="114"/>
        <v>N/A</v>
      </c>
      <c r="W825" s="156" t="e">
        <f>VLOOKUP($E825,'Calc 1 - Scaling (Ins,Bank)'!$A:$W,20,FALSE)</f>
        <v>#N/A</v>
      </c>
      <c r="X825" s="160" t="str">
        <f>IFERROR(VLOOKUP($E825,'Calc 1 - Scaling (Ins,Bank)'!$A:$W,21+IF(W825="Revenue",1,IF(W825="Carrying Value",2,0)),FALSE),"N/A")</f>
        <v>N/A</v>
      </c>
      <c r="Y825" s="161" t="str">
        <f t="shared" si="115"/>
        <v>N/A</v>
      </c>
      <c r="Z825" s="162" t="str">
        <f t="shared" si="116"/>
        <v>N/A</v>
      </c>
      <c r="AP825" s="3" t="s">
        <v>1</v>
      </c>
    </row>
    <row r="826" spans="1:42" x14ac:dyDescent="0.2">
      <c r="A826" s="68">
        <f t="shared" si="108"/>
        <v>769</v>
      </c>
      <c r="B826" s="154">
        <f>'Input 2 - Inventory'!C776</f>
        <v>0</v>
      </c>
      <c r="C826" s="155">
        <f>'Input 2 - Inventory'!E776</f>
        <v>0</v>
      </c>
      <c r="D826" s="155" t="str">
        <f>IF(OR(LEFT(E826,5)= "Asset",LEFT(E826,5)="Other"),"N/A",'Input 1 - Schedule 1'!B778 &amp; " (Ins/Bank)")</f>
        <v xml:space="preserve"> (Ins/Bank)</v>
      </c>
      <c r="E826" s="156">
        <f>'Input 2 - Inventory'!F776</f>
        <v>0</v>
      </c>
      <c r="F826" s="157">
        <f>'Input 1 - Schedule 1'!AH778</f>
        <v>0</v>
      </c>
      <c r="G826" s="157">
        <f>'Input 2 - Inventory'!R776</f>
        <v>0</v>
      </c>
      <c r="H826" s="157">
        <f>'Input 2 - Inventory'!AG776</f>
        <v>0</v>
      </c>
      <c r="I826" s="158">
        <f>'Input 2 - Inventory'!L776</f>
        <v>0</v>
      </c>
      <c r="J826" s="159">
        <f>'Input 2 - Inventory'!AA776</f>
        <v>0</v>
      </c>
      <c r="K826" s="156" t="e">
        <f>VLOOKUP($E826,'Calc 1 - Scaling (Ins,Bank)'!$A:$W,8,FALSE)</f>
        <v>#N/A</v>
      </c>
      <c r="L826" s="160" t="str">
        <f>IFERROR(VLOOKUP($E826,'Calc 1 - Scaling (Ins,Bank)'!$A:$W,9+IF($K826="Revenue",1,IF(K826="Carrying Value",2,0)),FALSE),"N/A")</f>
        <v>N/A</v>
      </c>
      <c r="M826" s="161" t="str">
        <f t="shared" si="109"/>
        <v>N/A</v>
      </c>
      <c r="N826" s="162" t="str">
        <f t="shared" si="110"/>
        <v>N/A</v>
      </c>
      <c r="O826" s="156" t="e">
        <f>VLOOKUP($E826,'Calc 1 - Scaling (Ins,Bank)'!$A:$W,12,FALSE)</f>
        <v>#N/A</v>
      </c>
      <c r="P826" s="160" t="str">
        <f>IFERROR(VLOOKUP($E826,'Calc 1 - Scaling (Ins,Bank)'!$A:$W,13+IF(O826="Revenue",1,IF(O826="Carrying Value",2,0)),FALSE),"N/A")</f>
        <v>N/A</v>
      </c>
      <c r="Q826" s="161" t="str">
        <f t="shared" si="111"/>
        <v>N/A</v>
      </c>
      <c r="R826" s="162" t="str">
        <f t="shared" si="112"/>
        <v>N/A</v>
      </c>
      <c r="S826" s="156" t="e">
        <f>VLOOKUP($E826,'Calc 1 - Scaling (Ins,Bank)'!$A:$W,16,FALSE)</f>
        <v>#N/A</v>
      </c>
      <c r="T826" s="160" t="str">
        <f>IFERROR(VLOOKUP($E826,'Calc 1 - Scaling (Ins,Bank)'!$A:$W,17+IF(S826="Revenue",1,IF(S826="Carrying Value",2,0)),FALSE),"N/A")</f>
        <v>N/A</v>
      </c>
      <c r="U826" s="161" t="str">
        <f t="shared" si="113"/>
        <v>N/A</v>
      </c>
      <c r="V826" s="162" t="str">
        <f t="shared" si="114"/>
        <v>N/A</v>
      </c>
      <c r="W826" s="156" t="e">
        <f>VLOOKUP($E826,'Calc 1 - Scaling (Ins,Bank)'!$A:$W,20,FALSE)</f>
        <v>#N/A</v>
      </c>
      <c r="X826" s="160" t="str">
        <f>IFERROR(VLOOKUP($E826,'Calc 1 - Scaling (Ins,Bank)'!$A:$W,21+IF(W826="Revenue",1,IF(W826="Carrying Value",2,0)),FALSE),"N/A")</f>
        <v>N/A</v>
      </c>
      <c r="Y826" s="161" t="str">
        <f t="shared" si="115"/>
        <v>N/A</v>
      </c>
      <c r="Z826" s="162" t="str">
        <f t="shared" si="116"/>
        <v>N/A</v>
      </c>
      <c r="AP826" s="3" t="s">
        <v>1</v>
      </c>
    </row>
    <row r="827" spans="1:42" x14ac:dyDescent="0.2">
      <c r="A827" s="68">
        <f t="shared" si="108"/>
        <v>770</v>
      </c>
      <c r="B827" s="154">
        <f>'Input 2 - Inventory'!C777</f>
        <v>0</v>
      </c>
      <c r="C827" s="155">
        <f>'Input 2 - Inventory'!E777</f>
        <v>0</v>
      </c>
      <c r="D827" s="155" t="str">
        <f>IF(OR(LEFT(E827,5)= "Asset",LEFT(E827,5)="Other"),"N/A",'Input 1 - Schedule 1'!B779 &amp; " (Ins/Bank)")</f>
        <v xml:space="preserve"> (Ins/Bank)</v>
      </c>
      <c r="E827" s="156">
        <f>'Input 2 - Inventory'!F777</f>
        <v>0</v>
      </c>
      <c r="F827" s="157">
        <f>'Input 1 - Schedule 1'!AH779</f>
        <v>0</v>
      </c>
      <c r="G827" s="157">
        <f>'Input 2 - Inventory'!R777</f>
        <v>0</v>
      </c>
      <c r="H827" s="157">
        <f>'Input 2 - Inventory'!AG777</f>
        <v>0</v>
      </c>
      <c r="I827" s="158">
        <f>'Input 2 - Inventory'!L777</f>
        <v>0</v>
      </c>
      <c r="J827" s="159">
        <f>'Input 2 - Inventory'!AA777</f>
        <v>0</v>
      </c>
      <c r="K827" s="156" t="e">
        <f>VLOOKUP($E827,'Calc 1 - Scaling (Ins,Bank)'!$A:$W,8,FALSE)</f>
        <v>#N/A</v>
      </c>
      <c r="L827" s="160" t="str">
        <f>IFERROR(VLOOKUP($E827,'Calc 1 - Scaling (Ins,Bank)'!$A:$W,9+IF($K827="Revenue",1,IF(K827="Carrying Value",2,0)),FALSE),"N/A")</f>
        <v>N/A</v>
      </c>
      <c r="M827" s="161" t="str">
        <f t="shared" si="109"/>
        <v>N/A</v>
      </c>
      <c r="N827" s="162" t="str">
        <f t="shared" si="110"/>
        <v>N/A</v>
      </c>
      <c r="O827" s="156" t="e">
        <f>VLOOKUP($E827,'Calc 1 - Scaling (Ins,Bank)'!$A:$W,12,FALSE)</f>
        <v>#N/A</v>
      </c>
      <c r="P827" s="160" t="str">
        <f>IFERROR(VLOOKUP($E827,'Calc 1 - Scaling (Ins,Bank)'!$A:$W,13+IF(O827="Revenue",1,IF(O827="Carrying Value",2,0)),FALSE),"N/A")</f>
        <v>N/A</v>
      </c>
      <c r="Q827" s="161" t="str">
        <f t="shared" si="111"/>
        <v>N/A</v>
      </c>
      <c r="R827" s="162" t="str">
        <f t="shared" si="112"/>
        <v>N/A</v>
      </c>
      <c r="S827" s="156" t="e">
        <f>VLOOKUP($E827,'Calc 1 - Scaling (Ins,Bank)'!$A:$W,16,FALSE)</f>
        <v>#N/A</v>
      </c>
      <c r="T827" s="160" t="str">
        <f>IFERROR(VLOOKUP($E827,'Calc 1 - Scaling (Ins,Bank)'!$A:$W,17+IF(S827="Revenue",1,IF(S827="Carrying Value",2,0)),FALSE),"N/A")</f>
        <v>N/A</v>
      </c>
      <c r="U827" s="161" t="str">
        <f t="shared" si="113"/>
        <v>N/A</v>
      </c>
      <c r="V827" s="162" t="str">
        <f t="shared" si="114"/>
        <v>N/A</v>
      </c>
      <c r="W827" s="156" t="e">
        <f>VLOOKUP($E827,'Calc 1 - Scaling (Ins,Bank)'!$A:$W,20,FALSE)</f>
        <v>#N/A</v>
      </c>
      <c r="X827" s="160" t="str">
        <f>IFERROR(VLOOKUP($E827,'Calc 1 - Scaling (Ins,Bank)'!$A:$W,21+IF(W827="Revenue",1,IF(W827="Carrying Value",2,0)),FALSE),"N/A")</f>
        <v>N/A</v>
      </c>
      <c r="Y827" s="161" t="str">
        <f t="shared" si="115"/>
        <v>N/A</v>
      </c>
      <c r="Z827" s="162" t="str">
        <f t="shared" si="116"/>
        <v>N/A</v>
      </c>
      <c r="AP827" s="3" t="s">
        <v>1</v>
      </c>
    </row>
    <row r="828" spans="1:42" x14ac:dyDescent="0.2">
      <c r="A828" s="68">
        <f t="shared" si="108"/>
        <v>771</v>
      </c>
      <c r="B828" s="154">
        <f>'Input 2 - Inventory'!C778</f>
        <v>0</v>
      </c>
      <c r="C828" s="155">
        <f>'Input 2 - Inventory'!E778</f>
        <v>0</v>
      </c>
      <c r="D828" s="155" t="str">
        <f>IF(OR(LEFT(E828,5)= "Asset",LEFT(E828,5)="Other"),"N/A",'Input 1 - Schedule 1'!B780 &amp; " (Ins/Bank)")</f>
        <v xml:space="preserve"> (Ins/Bank)</v>
      </c>
      <c r="E828" s="156">
        <f>'Input 2 - Inventory'!F778</f>
        <v>0</v>
      </c>
      <c r="F828" s="157">
        <f>'Input 1 - Schedule 1'!AH780</f>
        <v>0</v>
      </c>
      <c r="G828" s="157">
        <f>'Input 2 - Inventory'!R778</f>
        <v>0</v>
      </c>
      <c r="H828" s="157">
        <f>'Input 2 - Inventory'!AG778</f>
        <v>0</v>
      </c>
      <c r="I828" s="158">
        <f>'Input 2 - Inventory'!L778</f>
        <v>0</v>
      </c>
      <c r="J828" s="159">
        <f>'Input 2 - Inventory'!AA778</f>
        <v>0</v>
      </c>
      <c r="K828" s="156" t="e">
        <f>VLOOKUP($E828,'Calc 1 - Scaling (Ins,Bank)'!$A:$W,8,FALSE)</f>
        <v>#N/A</v>
      </c>
      <c r="L828" s="160" t="str">
        <f>IFERROR(VLOOKUP($E828,'Calc 1 - Scaling (Ins,Bank)'!$A:$W,9+IF($K828="Revenue",1,IF(K828="Carrying Value",2,0)),FALSE),"N/A")</f>
        <v>N/A</v>
      </c>
      <c r="M828" s="161" t="str">
        <f t="shared" si="109"/>
        <v>N/A</v>
      </c>
      <c r="N828" s="162" t="str">
        <f t="shared" si="110"/>
        <v>N/A</v>
      </c>
      <c r="O828" s="156" t="e">
        <f>VLOOKUP($E828,'Calc 1 - Scaling (Ins,Bank)'!$A:$W,12,FALSE)</f>
        <v>#N/A</v>
      </c>
      <c r="P828" s="160" t="str">
        <f>IFERROR(VLOOKUP($E828,'Calc 1 - Scaling (Ins,Bank)'!$A:$W,13+IF(O828="Revenue",1,IF(O828="Carrying Value",2,0)),FALSE),"N/A")</f>
        <v>N/A</v>
      </c>
      <c r="Q828" s="161" t="str">
        <f t="shared" si="111"/>
        <v>N/A</v>
      </c>
      <c r="R828" s="162" t="str">
        <f t="shared" si="112"/>
        <v>N/A</v>
      </c>
      <c r="S828" s="156" t="e">
        <f>VLOOKUP($E828,'Calc 1 - Scaling (Ins,Bank)'!$A:$W,16,FALSE)</f>
        <v>#N/A</v>
      </c>
      <c r="T828" s="160" t="str">
        <f>IFERROR(VLOOKUP($E828,'Calc 1 - Scaling (Ins,Bank)'!$A:$W,17+IF(S828="Revenue",1,IF(S828="Carrying Value",2,0)),FALSE),"N/A")</f>
        <v>N/A</v>
      </c>
      <c r="U828" s="161" t="str">
        <f t="shared" si="113"/>
        <v>N/A</v>
      </c>
      <c r="V828" s="162" t="str">
        <f t="shared" si="114"/>
        <v>N/A</v>
      </c>
      <c r="W828" s="156" t="e">
        <f>VLOOKUP($E828,'Calc 1 - Scaling (Ins,Bank)'!$A:$W,20,FALSE)</f>
        <v>#N/A</v>
      </c>
      <c r="X828" s="160" t="str">
        <f>IFERROR(VLOOKUP($E828,'Calc 1 - Scaling (Ins,Bank)'!$A:$W,21+IF(W828="Revenue",1,IF(W828="Carrying Value",2,0)),FALSE),"N/A")</f>
        <v>N/A</v>
      </c>
      <c r="Y828" s="161" t="str">
        <f t="shared" si="115"/>
        <v>N/A</v>
      </c>
      <c r="Z828" s="162" t="str">
        <f t="shared" si="116"/>
        <v>N/A</v>
      </c>
      <c r="AP828" s="3" t="s">
        <v>1</v>
      </c>
    </row>
    <row r="829" spans="1:42" x14ac:dyDescent="0.2">
      <c r="A829" s="68">
        <f t="shared" si="108"/>
        <v>772</v>
      </c>
      <c r="B829" s="154">
        <f>'Input 2 - Inventory'!C779</f>
        <v>0</v>
      </c>
      <c r="C829" s="155">
        <f>'Input 2 - Inventory'!E779</f>
        <v>0</v>
      </c>
      <c r="D829" s="155" t="str">
        <f>IF(OR(LEFT(E829,5)= "Asset",LEFT(E829,5)="Other"),"N/A",'Input 1 - Schedule 1'!B781 &amp; " (Ins/Bank)")</f>
        <v xml:space="preserve"> (Ins/Bank)</v>
      </c>
      <c r="E829" s="156">
        <f>'Input 2 - Inventory'!F779</f>
        <v>0</v>
      </c>
      <c r="F829" s="157">
        <f>'Input 1 - Schedule 1'!AH781</f>
        <v>0</v>
      </c>
      <c r="G829" s="157">
        <f>'Input 2 - Inventory'!R779</f>
        <v>0</v>
      </c>
      <c r="H829" s="157">
        <f>'Input 2 - Inventory'!AG779</f>
        <v>0</v>
      </c>
      <c r="I829" s="158">
        <f>'Input 2 - Inventory'!L779</f>
        <v>0</v>
      </c>
      <c r="J829" s="159">
        <f>'Input 2 - Inventory'!AA779</f>
        <v>0</v>
      </c>
      <c r="K829" s="156" t="e">
        <f>VLOOKUP($E829,'Calc 1 - Scaling (Ins,Bank)'!$A:$W,8,FALSE)</f>
        <v>#N/A</v>
      </c>
      <c r="L829" s="160" t="str">
        <f>IFERROR(VLOOKUP($E829,'Calc 1 - Scaling (Ins,Bank)'!$A:$W,9+IF($K829="Revenue",1,IF(K829="Carrying Value",2,0)),FALSE),"N/A")</f>
        <v>N/A</v>
      </c>
      <c r="M829" s="161" t="str">
        <f t="shared" si="109"/>
        <v>N/A</v>
      </c>
      <c r="N829" s="162" t="str">
        <f t="shared" si="110"/>
        <v>N/A</v>
      </c>
      <c r="O829" s="156" t="e">
        <f>VLOOKUP($E829,'Calc 1 - Scaling (Ins,Bank)'!$A:$W,12,FALSE)</f>
        <v>#N/A</v>
      </c>
      <c r="P829" s="160" t="str">
        <f>IFERROR(VLOOKUP($E829,'Calc 1 - Scaling (Ins,Bank)'!$A:$W,13+IF(O829="Revenue",1,IF(O829="Carrying Value",2,0)),FALSE),"N/A")</f>
        <v>N/A</v>
      </c>
      <c r="Q829" s="161" t="str">
        <f t="shared" si="111"/>
        <v>N/A</v>
      </c>
      <c r="R829" s="162" t="str">
        <f t="shared" si="112"/>
        <v>N/A</v>
      </c>
      <c r="S829" s="156" t="e">
        <f>VLOOKUP($E829,'Calc 1 - Scaling (Ins,Bank)'!$A:$W,16,FALSE)</f>
        <v>#N/A</v>
      </c>
      <c r="T829" s="160" t="str">
        <f>IFERROR(VLOOKUP($E829,'Calc 1 - Scaling (Ins,Bank)'!$A:$W,17+IF(S829="Revenue",1,IF(S829="Carrying Value",2,0)),FALSE),"N/A")</f>
        <v>N/A</v>
      </c>
      <c r="U829" s="161" t="str">
        <f t="shared" si="113"/>
        <v>N/A</v>
      </c>
      <c r="V829" s="162" t="str">
        <f t="shared" si="114"/>
        <v>N/A</v>
      </c>
      <c r="W829" s="156" t="e">
        <f>VLOOKUP($E829,'Calc 1 - Scaling (Ins,Bank)'!$A:$W,20,FALSE)</f>
        <v>#N/A</v>
      </c>
      <c r="X829" s="160" t="str">
        <f>IFERROR(VLOOKUP($E829,'Calc 1 - Scaling (Ins,Bank)'!$A:$W,21+IF(W829="Revenue",1,IF(W829="Carrying Value",2,0)),FALSE),"N/A")</f>
        <v>N/A</v>
      </c>
      <c r="Y829" s="161" t="str">
        <f t="shared" si="115"/>
        <v>N/A</v>
      </c>
      <c r="Z829" s="162" t="str">
        <f t="shared" si="116"/>
        <v>N/A</v>
      </c>
      <c r="AP829" s="3" t="s">
        <v>1</v>
      </c>
    </row>
    <row r="830" spans="1:42" x14ac:dyDescent="0.2">
      <c r="A830" s="68">
        <f t="shared" ref="A830:A893" si="117">A829+1</f>
        <v>773</v>
      </c>
      <c r="B830" s="154">
        <f>'Input 2 - Inventory'!C780</f>
        <v>0</v>
      </c>
      <c r="C830" s="155">
        <f>'Input 2 - Inventory'!E780</f>
        <v>0</v>
      </c>
      <c r="D830" s="155" t="str">
        <f>IF(OR(LEFT(E830,5)= "Asset",LEFT(E830,5)="Other"),"N/A",'Input 1 - Schedule 1'!B782 &amp; " (Ins/Bank)")</f>
        <v xml:space="preserve"> (Ins/Bank)</v>
      </c>
      <c r="E830" s="156">
        <f>'Input 2 - Inventory'!F780</f>
        <v>0</v>
      </c>
      <c r="F830" s="157">
        <f>'Input 1 - Schedule 1'!AH782</f>
        <v>0</v>
      </c>
      <c r="G830" s="157">
        <f>'Input 2 - Inventory'!R780</f>
        <v>0</v>
      </c>
      <c r="H830" s="157">
        <f>'Input 2 - Inventory'!AG780</f>
        <v>0</v>
      </c>
      <c r="I830" s="158">
        <f>'Input 2 - Inventory'!L780</f>
        <v>0</v>
      </c>
      <c r="J830" s="159">
        <f>'Input 2 - Inventory'!AA780</f>
        <v>0</v>
      </c>
      <c r="K830" s="156" t="e">
        <f>VLOOKUP($E830,'Calc 1 - Scaling (Ins,Bank)'!$A:$W,8,FALSE)</f>
        <v>#N/A</v>
      </c>
      <c r="L830" s="160" t="str">
        <f>IFERROR(VLOOKUP($E830,'Calc 1 - Scaling (Ins,Bank)'!$A:$W,9+IF($K830="Revenue",1,IF(K830="Carrying Value",2,0)),FALSE),"N/A")</f>
        <v>N/A</v>
      </c>
      <c r="M830" s="161" t="str">
        <f t="shared" ref="M830:M893" si="118">IF(L830="N/A","N/A",MAX(0,IF(OR(K830="XS Scalar",K830="Pure Scalar"),$H830*L830,IF(K830="Carrying Value",L830*$G830,$F830*L830))))</f>
        <v>N/A</v>
      </c>
      <c r="N830" s="162" t="str">
        <f t="shared" ref="N830:N893" si="119">IF(L830="N/A","N/A",IF(K830="XS Scalar",$G830-($H830-$M830),$G830))</f>
        <v>N/A</v>
      </c>
      <c r="O830" s="156" t="e">
        <f>VLOOKUP($E830,'Calc 1 - Scaling (Ins,Bank)'!$A:$W,12,FALSE)</f>
        <v>#N/A</v>
      </c>
      <c r="P830" s="160" t="str">
        <f>IFERROR(VLOOKUP($E830,'Calc 1 - Scaling (Ins,Bank)'!$A:$W,13+IF(O830="Revenue",1,IF(O830="Carrying Value",2,0)),FALSE),"N/A")</f>
        <v>N/A</v>
      </c>
      <c r="Q830" s="161" t="str">
        <f t="shared" ref="Q830:Q893" si="120">IF(P830="N/A","N/A",MAX(0,IF(OR(O830="XS Scalar",O830="Pure Scalar"),$H830*P830,IF(O830="Carrying Value",P830*$G830,$F830*P830))))</f>
        <v>N/A</v>
      </c>
      <c r="R830" s="162" t="str">
        <f t="shared" ref="R830:R893" si="121">IF(P830="N/A","N/A",IF(O830="XS Scalar",$G830-($H830-$M830),$G830))</f>
        <v>N/A</v>
      </c>
      <c r="S830" s="156" t="e">
        <f>VLOOKUP($E830,'Calc 1 - Scaling (Ins,Bank)'!$A:$W,16,FALSE)</f>
        <v>#N/A</v>
      </c>
      <c r="T830" s="160" t="str">
        <f>IFERROR(VLOOKUP($E830,'Calc 1 - Scaling (Ins,Bank)'!$A:$W,17+IF(S830="Revenue",1,IF(S830="Carrying Value",2,0)),FALSE),"N/A")</f>
        <v>N/A</v>
      </c>
      <c r="U830" s="161" t="str">
        <f t="shared" ref="U830:U893" si="122">IF(T830="N/A","N/A",MAX(0,IF(OR(S830="XS Scalar",S830="Pure Scalar"),$H830*T830,IF(S830="Carrying Value",T830*$G830,$F830*T830))))</f>
        <v>N/A</v>
      </c>
      <c r="V830" s="162" t="str">
        <f t="shared" ref="V830:V893" si="123">IF(T830="N/A","N/A",IF(S830="XS Scalar",$G830-($H830-$M830),$G830))</f>
        <v>N/A</v>
      </c>
      <c r="W830" s="156" t="e">
        <f>VLOOKUP($E830,'Calc 1 - Scaling (Ins,Bank)'!$A:$W,20,FALSE)</f>
        <v>#N/A</v>
      </c>
      <c r="X830" s="160" t="str">
        <f>IFERROR(VLOOKUP($E830,'Calc 1 - Scaling (Ins,Bank)'!$A:$W,21+IF(W830="Revenue",1,IF(W830="Carrying Value",2,0)),FALSE),"N/A")</f>
        <v>N/A</v>
      </c>
      <c r="Y830" s="161" t="str">
        <f t="shared" ref="Y830:Y893" si="124">IF(X830="N/A","N/A",MAX(0,IF(OR(W830="XS Scalar",W830="Pure Scalar"),$H830*X830,IF(W830="Carrying Value",X830*$G830,$F830*X830))))</f>
        <v>N/A</v>
      </c>
      <c r="Z830" s="162" t="str">
        <f t="shared" ref="Z830:Z893" si="125">IF(X830="N/A","N/A",IF(W830="XS Scalar",$G830-($H830-$M830),$G830))</f>
        <v>N/A</v>
      </c>
      <c r="AP830" s="3" t="s">
        <v>1</v>
      </c>
    </row>
    <row r="831" spans="1:42" x14ac:dyDescent="0.2">
      <c r="A831" s="68">
        <f t="shared" si="117"/>
        <v>774</v>
      </c>
      <c r="B831" s="154">
        <f>'Input 2 - Inventory'!C781</f>
        <v>0</v>
      </c>
      <c r="C831" s="155">
        <f>'Input 2 - Inventory'!E781</f>
        <v>0</v>
      </c>
      <c r="D831" s="155" t="str">
        <f>IF(OR(LEFT(E831,5)= "Asset",LEFT(E831,5)="Other"),"N/A",'Input 1 - Schedule 1'!B783 &amp; " (Ins/Bank)")</f>
        <v xml:space="preserve"> (Ins/Bank)</v>
      </c>
      <c r="E831" s="156">
        <f>'Input 2 - Inventory'!F781</f>
        <v>0</v>
      </c>
      <c r="F831" s="157">
        <f>'Input 1 - Schedule 1'!AH783</f>
        <v>0</v>
      </c>
      <c r="G831" s="157">
        <f>'Input 2 - Inventory'!R781</f>
        <v>0</v>
      </c>
      <c r="H831" s="157">
        <f>'Input 2 - Inventory'!AG781</f>
        <v>0</v>
      </c>
      <c r="I831" s="158">
        <f>'Input 2 - Inventory'!L781</f>
        <v>0</v>
      </c>
      <c r="J831" s="159">
        <f>'Input 2 - Inventory'!AA781</f>
        <v>0</v>
      </c>
      <c r="K831" s="156" t="e">
        <f>VLOOKUP($E831,'Calc 1 - Scaling (Ins,Bank)'!$A:$W,8,FALSE)</f>
        <v>#N/A</v>
      </c>
      <c r="L831" s="160" t="str">
        <f>IFERROR(VLOOKUP($E831,'Calc 1 - Scaling (Ins,Bank)'!$A:$W,9+IF($K831="Revenue",1,IF(K831="Carrying Value",2,0)),FALSE),"N/A")</f>
        <v>N/A</v>
      </c>
      <c r="M831" s="161" t="str">
        <f t="shared" si="118"/>
        <v>N/A</v>
      </c>
      <c r="N831" s="162" t="str">
        <f t="shared" si="119"/>
        <v>N/A</v>
      </c>
      <c r="O831" s="156" t="e">
        <f>VLOOKUP($E831,'Calc 1 - Scaling (Ins,Bank)'!$A:$W,12,FALSE)</f>
        <v>#N/A</v>
      </c>
      <c r="P831" s="160" t="str">
        <f>IFERROR(VLOOKUP($E831,'Calc 1 - Scaling (Ins,Bank)'!$A:$W,13+IF(O831="Revenue",1,IF(O831="Carrying Value",2,0)),FALSE),"N/A")</f>
        <v>N/A</v>
      </c>
      <c r="Q831" s="161" t="str">
        <f t="shared" si="120"/>
        <v>N/A</v>
      </c>
      <c r="R831" s="162" t="str">
        <f t="shared" si="121"/>
        <v>N/A</v>
      </c>
      <c r="S831" s="156" t="e">
        <f>VLOOKUP($E831,'Calc 1 - Scaling (Ins,Bank)'!$A:$W,16,FALSE)</f>
        <v>#N/A</v>
      </c>
      <c r="T831" s="160" t="str">
        <f>IFERROR(VLOOKUP($E831,'Calc 1 - Scaling (Ins,Bank)'!$A:$W,17+IF(S831="Revenue",1,IF(S831="Carrying Value",2,0)),FALSE),"N/A")</f>
        <v>N/A</v>
      </c>
      <c r="U831" s="161" t="str">
        <f t="shared" si="122"/>
        <v>N/A</v>
      </c>
      <c r="V831" s="162" t="str">
        <f t="shared" si="123"/>
        <v>N/A</v>
      </c>
      <c r="W831" s="156" t="e">
        <f>VLOOKUP($E831,'Calc 1 - Scaling (Ins,Bank)'!$A:$W,20,FALSE)</f>
        <v>#N/A</v>
      </c>
      <c r="X831" s="160" t="str">
        <f>IFERROR(VLOOKUP($E831,'Calc 1 - Scaling (Ins,Bank)'!$A:$W,21+IF(W831="Revenue",1,IF(W831="Carrying Value",2,0)),FALSE),"N/A")</f>
        <v>N/A</v>
      </c>
      <c r="Y831" s="161" t="str">
        <f t="shared" si="124"/>
        <v>N/A</v>
      </c>
      <c r="Z831" s="162" t="str">
        <f t="shared" si="125"/>
        <v>N/A</v>
      </c>
      <c r="AP831" s="3" t="s">
        <v>1</v>
      </c>
    </row>
    <row r="832" spans="1:42" x14ac:dyDescent="0.2">
      <c r="A832" s="68">
        <f t="shared" si="117"/>
        <v>775</v>
      </c>
      <c r="B832" s="154">
        <f>'Input 2 - Inventory'!C782</f>
        <v>0</v>
      </c>
      <c r="C832" s="155">
        <f>'Input 2 - Inventory'!E782</f>
        <v>0</v>
      </c>
      <c r="D832" s="155" t="str">
        <f>IF(OR(LEFT(E832,5)= "Asset",LEFT(E832,5)="Other"),"N/A",'Input 1 - Schedule 1'!B784 &amp; " (Ins/Bank)")</f>
        <v xml:space="preserve"> (Ins/Bank)</v>
      </c>
      <c r="E832" s="156">
        <f>'Input 2 - Inventory'!F782</f>
        <v>0</v>
      </c>
      <c r="F832" s="157">
        <f>'Input 1 - Schedule 1'!AH784</f>
        <v>0</v>
      </c>
      <c r="G832" s="157">
        <f>'Input 2 - Inventory'!R782</f>
        <v>0</v>
      </c>
      <c r="H832" s="157">
        <f>'Input 2 - Inventory'!AG782</f>
        <v>0</v>
      </c>
      <c r="I832" s="158">
        <f>'Input 2 - Inventory'!L782</f>
        <v>0</v>
      </c>
      <c r="J832" s="159">
        <f>'Input 2 - Inventory'!AA782</f>
        <v>0</v>
      </c>
      <c r="K832" s="156" t="e">
        <f>VLOOKUP($E832,'Calc 1 - Scaling (Ins,Bank)'!$A:$W,8,FALSE)</f>
        <v>#N/A</v>
      </c>
      <c r="L832" s="160" t="str">
        <f>IFERROR(VLOOKUP($E832,'Calc 1 - Scaling (Ins,Bank)'!$A:$W,9+IF($K832="Revenue",1,IF(K832="Carrying Value",2,0)),FALSE),"N/A")</f>
        <v>N/A</v>
      </c>
      <c r="M832" s="161" t="str">
        <f t="shared" si="118"/>
        <v>N/A</v>
      </c>
      <c r="N832" s="162" t="str">
        <f t="shared" si="119"/>
        <v>N/A</v>
      </c>
      <c r="O832" s="156" t="e">
        <f>VLOOKUP($E832,'Calc 1 - Scaling (Ins,Bank)'!$A:$W,12,FALSE)</f>
        <v>#N/A</v>
      </c>
      <c r="P832" s="160" t="str">
        <f>IFERROR(VLOOKUP($E832,'Calc 1 - Scaling (Ins,Bank)'!$A:$W,13+IF(O832="Revenue",1,IF(O832="Carrying Value",2,0)),FALSE),"N/A")</f>
        <v>N/A</v>
      </c>
      <c r="Q832" s="161" t="str">
        <f t="shared" si="120"/>
        <v>N/A</v>
      </c>
      <c r="R832" s="162" t="str">
        <f t="shared" si="121"/>
        <v>N/A</v>
      </c>
      <c r="S832" s="156" t="e">
        <f>VLOOKUP($E832,'Calc 1 - Scaling (Ins,Bank)'!$A:$W,16,FALSE)</f>
        <v>#N/A</v>
      </c>
      <c r="T832" s="160" t="str">
        <f>IFERROR(VLOOKUP($E832,'Calc 1 - Scaling (Ins,Bank)'!$A:$W,17+IF(S832="Revenue",1,IF(S832="Carrying Value",2,0)),FALSE),"N/A")</f>
        <v>N/A</v>
      </c>
      <c r="U832" s="161" t="str">
        <f t="shared" si="122"/>
        <v>N/A</v>
      </c>
      <c r="V832" s="162" t="str">
        <f t="shared" si="123"/>
        <v>N/A</v>
      </c>
      <c r="W832" s="156" t="e">
        <f>VLOOKUP($E832,'Calc 1 - Scaling (Ins,Bank)'!$A:$W,20,FALSE)</f>
        <v>#N/A</v>
      </c>
      <c r="X832" s="160" t="str">
        <f>IFERROR(VLOOKUP($E832,'Calc 1 - Scaling (Ins,Bank)'!$A:$W,21+IF(W832="Revenue",1,IF(W832="Carrying Value",2,0)),FALSE),"N/A")</f>
        <v>N/A</v>
      </c>
      <c r="Y832" s="161" t="str">
        <f t="shared" si="124"/>
        <v>N/A</v>
      </c>
      <c r="Z832" s="162" t="str">
        <f t="shared" si="125"/>
        <v>N/A</v>
      </c>
      <c r="AP832" s="3" t="s">
        <v>1</v>
      </c>
    </row>
    <row r="833" spans="1:42" x14ac:dyDescent="0.2">
      <c r="A833" s="68">
        <f t="shared" si="117"/>
        <v>776</v>
      </c>
      <c r="B833" s="154">
        <f>'Input 2 - Inventory'!C783</f>
        <v>0</v>
      </c>
      <c r="C833" s="155">
        <f>'Input 2 - Inventory'!E783</f>
        <v>0</v>
      </c>
      <c r="D833" s="155" t="str">
        <f>IF(OR(LEFT(E833,5)= "Asset",LEFT(E833,5)="Other"),"N/A",'Input 1 - Schedule 1'!B785 &amp; " (Ins/Bank)")</f>
        <v xml:space="preserve"> (Ins/Bank)</v>
      </c>
      <c r="E833" s="156">
        <f>'Input 2 - Inventory'!F783</f>
        <v>0</v>
      </c>
      <c r="F833" s="157">
        <f>'Input 1 - Schedule 1'!AH785</f>
        <v>0</v>
      </c>
      <c r="G833" s="157">
        <f>'Input 2 - Inventory'!R783</f>
        <v>0</v>
      </c>
      <c r="H833" s="157">
        <f>'Input 2 - Inventory'!AG783</f>
        <v>0</v>
      </c>
      <c r="I833" s="158">
        <f>'Input 2 - Inventory'!L783</f>
        <v>0</v>
      </c>
      <c r="J833" s="159">
        <f>'Input 2 - Inventory'!AA783</f>
        <v>0</v>
      </c>
      <c r="K833" s="156" t="e">
        <f>VLOOKUP($E833,'Calc 1 - Scaling (Ins,Bank)'!$A:$W,8,FALSE)</f>
        <v>#N/A</v>
      </c>
      <c r="L833" s="160" t="str">
        <f>IFERROR(VLOOKUP($E833,'Calc 1 - Scaling (Ins,Bank)'!$A:$W,9+IF($K833="Revenue",1,IF(K833="Carrying Value",2,0)),FALSE),"N/A")</f>
        <v>N/A</v>
      </c>
      <c r="M833" s="161" t="str">
        <f t="shared" si="118"/>
        <v>N/A</v>
      </c>
      <c r="N833" s="162" t="str">
        <f t="shared" si="119"/>
        <v>N/A</v>
      </c>
      <c r="O833" s="156" t="e">
        <f>VLOOKUP($E833,'Calc 1 - Scaling (Ins,Bank)'!$A:$W,12,FALSE)</f>
        <v>#N/A</v>
      </c>
      <c r="P833" s="160" t="str">
        <f>IFERROR(VLOOKUP($E833,'Calc 1 - Scaling (Ins,Bank)'!$A:$W,13+IF(O833="Revenue",1,IF(O833="Carrying Value",2,0)),FALSE),"N/A")</f>
        <v>N/A</v>
      </c>
      <c r="Q833" s="161" t="str">
        <f t="shared" si="120"/>
        <v>N/A</v>
      </c>
      <c r="R833" s="162" t="str">
        <f t="shared" si="121"/>
        <v>N/A</v>
      </c>
      <c r="S833" s="156" t="e">
        <f>VLOOKUP($E833,'Calc 1 - Scaling (Ins,Bank)'!$A:$W,16,FALSE)</f>
        <v>#N/A</v>
      </c>
      <c r="T833" s="160" t="str">
        <f>IFERROR(VLOOKUP($E833,'Calc 1 - Scaling (Ins,Bank)'!$A:$W,17+IF(S833="Revenue",1,IF(S833="Carrying Value",2,0)),FALSE),"N/A")</f>
        <v>N/A</v>
      </c>
      <c r="U833" s="161" t="str">
        <f t="shared" si="122"/>
        <v>N/A</v>
      </c>
      <c r="V833" s="162" t="str">
        <f t="shared" si="123"/>
        <v>N/A</v>
      </c>
      <c r="W833" s="156" t="e">
        <f>VLOOKUP($E833,'Calc 1 - Scaling (Ins,Bank)'!$A:$W,20,FALSE)</f>
        <v>#N/A</v>
      </c>
      <c r="X833" s="160" t="str">
        <f>IFERROR(VLOOKUP($E833,'Calc 1 - Scaling (Ins,Bank)'!$A:$W,21+IF(W833="Revenue",1,IF(W833="Carrying Value",2,0)),FALSE),"N/A")</f>
        <v>N/A</v>
      </c>
      <c r="Y833" s="161" t="str">
        <f t="shared" si="124"/>
        <v>N/A</v>
      </c>
      <c r="Z833" s="162" t="str">
        <f t="shared" si="125"/>
        <v>N/A</v>
      </c>
      <c r="AP833" s="3" t="s">
        <v>1</v>
      </c>
    </row>
    <row r="834" spans="1:42" x14ac:dyDescent="0.2">
      <c r="A834" s="68">
        <f t="shared" si="117"/>
        <v>777</v>
      </c>
      <c r="B834" s="154">
        <f>'Input 2 - Inventory'!C784</f>
        <v>0</v>
      </c>
      <c r="C834" s="155">
        <f>'Input 2 - Inventory'!E784</f>
        <v>0</v>
      </c>
      <c r="D834" s="155" t="str">
        <f>IF(OR(LEFT(E834,5)= "Asset",LEFT(E834,5)="Other"),"N/A",'Input 1 - Schedule 1'!B786 &amp; " (Ins/Bank)")</f>
        <v xml:space="preserve"> (Ins/Bank)</v>
      </c>
      <c r="E834" s="156">
        <f>'Input 2 - Inventory'!F784</f>
        <v>0</v>
      </c>
      <c r="F834" s="157">
        <f>'Input 1 - Schedule 1'!AH786</f>
        <v>0</v>
      </c>
      <c r="G834" s="157">
        <f>'Input 2 - Inventory'!R784</f>
        <v>0</v>
      </c>
      <c r="H834" s="157">
        <f>'Input 2 - Inventory'!AG784</f>
        <v>0</v>
      </c>
      <c r="I834" s="158">
        <f>'Input 2 - Inventory'!L784</f>
        <v>0</v>
      </c>
      <c r="J834" s="159">
        <f>'Input 2 - Inventory'!AA784</f>
        <v>0</v>
      </c>
      <c r="K834" s="156" t="e">
        <f>VLOOKUP($E834,'Calc 1 - Scaling (Ins,Bank)'!$A:$W,8,FALSE)</f>
        <v>#N/A</v>
      </c>
      <c r="L834" s="160" t="str">
        <f>IFERROR(VLOOKUP($E834,'Calc 1 - Scaling (Ins,Bank)'!$A:$W,9+IF($K834="Revenue",1,IF(K834="Carrying Value",2,0)),FALSE),"N/A")</f>
        <v>N/A</v>
      </c>
      <c r="M834" s="161" t="str">
        <f t="shared" si="118"/>
        <v>N/A</v>
      </c>
      <c r="N834" s="162" t="str">
        <f t="shared" si="119"/>
        <v>N/A</v>
      </c>
      <c r="O834" s="156" t="e">
        <f>VLOOKUP($E834,'Calc 1 - Scaling (Ins,Bank)'!$A:$W,12,FALSE)</f>
        <v>#N/A</v>
      </c>
      <c r="P834" s="160" t="str">
        <f>IFERROR(VLOOKUP($E834,'Calc 1 - Scaling (Ins,Bank)'!$A:$W,13+IF(O834="Revenue",1,IF(O834="Carrying Value",2,0)),FALSE),"N/A")</f>
        <v>N/A</v>
      </c>
      <c r="Q834" s="161" t="str">
        <f t="shared" si="120"/>
        <v>N/A</v>
      </c>
      <c r="R834" s="162" t="str">
        <f t="shared" si="121"/>
        <v>N/A</v>
      </c>
      <c r="S834" s="156" t="e">
        <f>VLOOKUP($E834,'Calc 1 - Scaling (Ins,Bank)'!$A:$W,16,FALSE)</f>
        <v>#N/A</v>
      </c>
      <c r="T834" s="160" t="str">
        <f>IFERROR(VLOOKUP($E834,'Calc 1 - Scaling (Ins,Bank)'!$A:$W,17+IF(S834="Revenue",1,IF(S834="Carrying Value",2,0)),FALSE),"N/A")</f>
        <v>N/A</v>
      </c>
      <c r="U834" s="161" t="str">
        <f t="shared" si="122"/>
        <v>N/A</v>
      </c>
      <c r="V834" s="162" t="str">
        <f t="shared" si="123"/>
        <v>N/A</v>
      </c>
      <c r="W834" s="156" t="e">
        <f>VLOOKUP($E834,'Calc 1 - Scaling (Ins,Bank)'!$A:$W,20,FALSE)</f>
        <v>#N/A</v>
      </c>
      <c r="X834" s="160" t="str">
        <f>IFERROR(VLOOKUP($E834,'Calc 1 - Scaling (Ins,Bank)'!$A:$W,21+IF(W834="Revenue",1,IF(W834="Carrying Value",2,0)),FALSE),"N/A")</f>
        <v>N/A</v>
      </c>
      <c r="Y834" s="161" t="str">
        <f t="shared" si="124"/>
        <v>N/A</v>
      </c>
      <c r="Z834" s="162" t="str">
        <f t="shared" si="125"/>
        <v>N/A</v>
      </c>
      <c r="AP834" s="3" t="s">
        <v>1</v>
      </c>
    </row>
    <row r="835" spans="1:42" x14ac:dyDescent="0.2">
      <c r="A835" s="68">
        <f t="shared" si="117"/>
        <v>778</v>
      </c>
      <c r="B835" s="154">
        <f>'Input 2 - Inventory'!C785</f>
        <v>0</v>
      </c>
      <c r="C835" s="155">
        <f>'Input 2 - Inventory'!E785</f>
        <v>0</v>
      </c>
      <c r="D835" s="155" t="str">
        <f>IF(OR(LEFT(E835,5)= "Asset",LEFT(E835,5)="Other"),"N/A",'Input 1 - Schedule 1'!B787 &amp; " (Ins/Bank)")</f>
        <v xml:space="preserve"> (Ins/Bank)</v>
      </c>
      <c r="E835" s="156">
        <f>'Input 2 - Inventory'!F785</f>
        <v>0</v>
      </c>
      <c r="F835" s="157">
        <f>'Input 1 - Schedule 1'!AH787</f>
        <v>0</v>
      </c>
      <c r="G835" s="157">
        <f>'Input 2 - Inventory'!R785</f>
        <v>0</v>
      </c>
      <c r="H835" s="157">
        <f>'Input 2 - Inventory'!AG785</f>
        <v>0</v>
      </c>
      <c r="I835" s="158">
        <f>'Input 2 - Inventory'!L785</f>
        <v>0</v>
      </c>
      <c r="J835" s="159">
        <f>'Input 2 - Inventory'!AA785</f>
        <v>0</v>
      </c>
      <c r="K835" s="156" t="e">
        <f>VLOOKUP($E835,'Calc 1 - Scaling (Ins,Bank)'!$A:$W,8,FALSE)</f>
        <v>#N/A</v>
      </c>
      <c r="L835" s="160" t="str">
        <f>IFERROR(VLOOKUP($E835,'Calc 1 - Scaling (Ins,Bank)'!$A:$W,9+IF($K835="Revenue",1,IF(K835="Carrying Value",2,0)),FALSE),"N/A")</f>
        <v>N/A</v>
      </c>
      <c r="M835" s="161" t="str">
        <f t="shared" si="118"/>
        <v>N/A</v>
      </c>
      <c r="N835" s="162" t="str">
        <f t="shared" si="119"/>
        <v>N/A</v>
      </c>
      <c r="O835" s="156" t="e">
        <f>VLOOKUP($E835,'Calc 1 - Scaling (Ins,Bank)'!$A:$W,12,FALSE)</f>
        <v>#N/A</v>
      </c>
      <c r="P835" s="160" t="str">
        <f>IFERROR(VLOOKUP($E835,'Calc 1 - Scaling (Ins,Bank)'!$A:$W,13+IF(O835="Revenue",1,IF(O835="Carrying Value",2,0)),FALSE),"N/A")</f>
        <v>N/A</v>
      </c>
      <c r="Q835" s="161" t="str">
        <f t="shared" si="120"/>
        <v>N/A</v>
      </c>
      <c r="R835" s="162" t="str">
        <f t="shared" si="121"/>
        <v>N/A</v>
      </c>
      <c r="S835" s="156" t="e">
        <f>VLOOKUP($E835,'Calc 1 - Scaling (Ins,Bank)'!$A:$W,16,FALSE)</f>
        <v>#N/A</v>
      </c>
      <c r="T835" s="160" t="str">
        <f>IFERROR(VLOOKUP($E835,'Calc 1 - Scaling (Ins,Bank)'!$A:$W,17+IF(S835="Revenue",1,IF(S835="Carrying Value",2,0)),FALSE),"N/A")</f>
        <v>N/A</v>
      </c>
      <c r="U835" s="161" t="str">
        <f t="shared" si="122"/>
        <v>N/A</v>
      </c>
      <c r="V835" s="162" t="str">
        <f t="shared" si="123"/>
        <v>N/A</v>
      </c>
      <c r="W835" s="156" t="e">
        <f>VLOOKUP($E835,'Calc 1 - Scaling (Ins,Bank)'!$A:$W,20,FALSE)</f>
        <v>#N/A</v>
      </c>
      <c r="X835" s="160" t="str">
        <f>IFERROR(VLOOKUP($E835,'Calc 1 - Scaling (Ins,Bank)'!$A:$W,21+IF(W835="Revenue",1,IF(W835="Carrying Value",2,0)),FALSE),"N/A")</f>
        <v>N/A</v>
      </c>
      <c r="Y835" s="161" t="str">
        <f t="shared" si="124"/>
        <v>N/A</v>
      </c>
      <c r="Z835" s="162" t="str">
        <f t="shared" si="125"/>
        <v>N/A</v>
      </c>
      <c r="AP835" s="3" t="s">
        <v>1</v>
      </c>
    </row>
    <row r="836" spans="1:42" x14ac:dyDescent="0.2">
      <c r="A836" s="68">
        <f t="shared" si="117"/>
        <v>779</v>
      </c>
      <c r="B836" s="154">
        <f>'Input 2 - Inventory'!C786</f>
        <v>0</v>
      </c>
      <c r="C836" s="155">
        <f>'Input 2 - Inventory'!E786</f>
        <v>0</v>
      </c>
      <c r="D836" s="155" t="str">
        <f>IF(OR(LEFT(E836,5)= "Asset",LEFT(E836,5)="Other"),"N/A",'Input 1 - Schedule 1'!B788 &amp; " (Ins/Bank)")</f>
        <v xml:space="preserve"> (Ins/Bank)</v>
      </c>
      <c r="E836" s="156">
        <f>'Input 2 - Inventory'!F786</f>
        <v>0</v>
      </c>
      <c r="F836" s="157">
        <f>'Input 1 - Schedule 1'!AH788</f>
        <v>0</v>
      </c>
      <c r="G836" s="157">
        <f>'Input 2 - Inventory'!R786</f>
        <v>0</v>
      </c>
      <c r="H836" s="157">
        <f>'Input 2 - Inventory'!AG786</f>
        <v>0</v>
      </c>
      <c r="I836" s="158">
        <f>'Input 2 - Inventory'!L786</f>
        <v>0</v>
      </c>
      <c r="J836" s="159">
        <f>'Input 2 - Inventory'!AA786</f>
        <v>0</v>
      </c>
      <c r="K836" s="156" t="e">
        <f>VLOOKUP($E836,'Calc 1 - Scaling (Ins,Bank)'!$A:$W,8,FALSE)</f>
        <v>#N/A</v>
      </c>
      <c r="L836" s="160" t="str">
        <f>IFERROR(VLOOKUP($E836,'Calc 1 - Scaling (Ins,Bank)'!$A:$W,9+IF($K836="Revenue",1,IF(K836="Carrying Value",2,0)),FALSE),"N/A")</f>
        <v>N/A</v>
      </c>
      <c r="M836" s="161" t="str">
        <f t="shared" si="118"/>
        <v>N/A</v>
      </c>
      <c r="N836" s="162" t="str">
        <f t="shared" si="119"/>
        <v>N/A</v>
      </c>
      <c r="O836" s="156" t="e">
        <f>VLOOKUP($E836,'Calc 1 - Scaling (Ins,Bank)'!$A:$W,12,FALSE)</f>
        <v>#N/A</v>
      </c>
      <c r="P836" s="160" t="str">
        <f>IFERROR(VLOOKUP($E836,'Calc 1 - Scaling (Ins,Bank)'!$A:$W,13+IF(O836="Revenue",1,IF(O836="Carrying Value",2,0)),FALSE),"N/A")</f>
        <v>N/A</v>
      </c>
      <c r="Q836" s="161" t="str">
        <f t="shared" si="120"/>
        <v>N/A</v>
      </c>
      <c r="R836" s="162" t="str">
        <f t="shared" si="121"/>
        <v>N/A</v>
      </c>
      <c r="S836" s="156" t="e">
        <f>VLOOKUP($E836,'Calc 1 - Scaling (Ins,Bank)'!$A:$W,16,FALSE)</f>
        <v>#N/A</v>
      </c>
      <c r="T836" s="160" t="str">
        <f>IFERROR(VLOOKUP($E836,'Calc 1 - Scaling (Ins,Bank)'!$A:$W,17+IF(S836="Revenue",1,IF(S836="Carrying Value",2,0)),FALSE),"N/A")</f>
        <v>N/A</v>
      </c>
      <c r="U836" s="161" t="str">
        <f t="shared" si="122"/>
        <v>N/A</v>
      </c>
      <c r="V836" s="162" t="str">
        <f t="shared" si="123"/>
        <v>N/A</v>
      </c>
      <c r="W836" s="156" t="e">
        <f>VLOOKUP($E836,'Calc 1 - Scaling (Ins,Bank)'!$A:$W,20,FALSE)</f>
        <v>#N/A</v>
      </c>
      <c r="X836" s="160" t="str">
        <f>IFERROR(VLOOKUP($E836,'Calc 1 - Scaling (Ins,Bank)'!$A:$W,21+IF(W836="Revenue",1,IF(W836="Carrying Value",2,0)),FALSE),"N/A")</f>
        <v>N/A</v>
      </c>
      <c r="Y836" s="161" t="str">
        <f t="shared" si="124"/>
        <v>N/A</v>
      </c>
      <c r="Z836" s="162" t="str">
        <f t="shared" si="125"/>
        <v>N/A</v>
      </c>
      <c r="AP836" s="3" t="s">
        <v>1</v>
      </c>
    </row>
    <row r="837" spans="1:42" x14ac:dyDescent="0.2">
      <c r="A837" s="68">
        <f t="shared" si="117"/>
        <v>780</v>
      </c>
      <c r="B837" s="154">
        <f>'Input 2 - Inventory'!C787</f>
        <v>0</v>
      </c>
      <c r="C837" s="155">
        <f>'Input 2 - Inventory'!E787</f>
        <v>0</v>
      </c>
      <c r="D837" s="155" t="str">
        <f>IF(OR(LEFT(E837,5)= "Asset",LEFT(E837,5)="Other"),"N/A",'Input 1 - Schedule 1'!B789 &amp; " (Ins/Bank)")</f>
        <v xml:space="preserve"> (Ins/Bank)</v>
      </c>
      <c r="E837" s="156">
        <f>'Input 2 - Inventory'!F787</f>
        <v>0</v>
      </c>
      <c r="F837" s="157">
        <f>'Input 1 - Schedule 1'!AH789</f>
        <v>0</v>
      </c>
      <c r="G837" s="157">
        <f>'Input 2 - Inventory'!R787</f>
        <v>0</v>
      </c>
      <c r="H837" s="157">
        <f>'Input 2 - Inventory'!AG787</f>
        <v>0</v>
      </c>
      <c r="I837" s="158">
        <f>'Input 2 - Inventory'!L787</f>
        <v>0</v>
      </c>
      <c r="J837" s="159">
        <f>'Input 2 - Inventory'!AA787</f>
        <v>0</v>
      </c>
      <c r="K837" s="156" t="e">
        <f>VLOOKUP($E837,'Calc 1 - Scaling (Ins,Bank)'!$A:$W,8,FALSE)</f>
        <v>#N/A</v>
      </c>
      <c r="L837" s="160" t="str">
        <f>IFERROR(VLOOKUP($E837,'Calc 1 - Scaling (Ins,Bank)'!$A:$W,9+IF($K837="Revenue",1,IF(K837="Carrying Value",2,0)),FALSE),"N/A")</f>
        <v>N/A</v>
      </c>
      <c r="M837" s="161" t="str">
        <f t="shared" si="118"/>
        <v>N/A</v>
      </c>
      <c r="N837" s="162" t="str">
        <f t="shared" si="119"/>
        <v>N/A</v>
      </c>
      <c r="O837" s="156" t="e">
        <f>VLOOKUP($E837,'Calc 1 - Scaling (Ins,Bank)'!$A:$W,12,FALSE)</f>
        <v>#N/A</v>
      </c>
      <c r="P837" s="160" t="str">
        <f>IFERROR(VLOOKUP($E837,'Calc 1 - Scaling (Ins,Bank)'!$A:$W,13+IF(O837="Revenue",1,IF(O837="Carrying Value",2,0)),FALSE),"N/A")</f>
        <v>N/A</v>
      </c>
      <c r="Q837" s="161" t="str">
        <f t="shared" si="120"/>
        <v>N/A</v>
      </c>
      <c r="R837" s="162" t="str">
        <f t="shared" si="121"/>
        <v>N/A</v>
      </c>
      <c r="S837" s="156" t="e">
        <f>VLOOKUP($E837,'Calc 1 - Scaling (Ins,Bank)'!$A:$W,16,FALSE)</f>
        <v>#N/A</v>
      </c>
      <c r="T837" s="160" t="str">
        <f>IFERROR(VLOOKUP($E837,'Calc 1 - Scaling (Ins,Bank)'!$A:$W,17+IF(S837="Revenue",1,IF(S837="Carrying Value",2,0)),FALSE),"N/A")</f>
        <v>N/A</v>
      </c>
      <c r="U837" s="161" t="str">
        <f t="shared" si="122"/>
        <v>N/A</v>
      </c>
      <c r="V837" s="162" t="str">
        <f t="shared" si="123"/>
        <v>N/A</v>
      </c>
      <c r="W837" s="156" t="e">
        <f>VLOOKUP($E837,'Calc 1 - Scaling (Ins,Bank)'!$A:$W,20,FALSE)</f>
        <v>#N/A</v>
      </c>
      <c r="X837" s="160" t="str">
        <f>IFERROR(VLOOKUP($E837,'Calc 1 - Scaling (Ins,Bank)'!$A:$W,21+IF(W837="Revenue",1,IF(W837="Carrying Value",2,0)),FALSE),"N/A")</f>
        <v>N/A</v>
      </c>
      <c r="Y837" s="161" t="str">
        <f t="shared" si="124"/>
        <v>N/A</v>
      </c>
      <c r="Z837" s="162" t="str">
        <f t="shared" si="125"/>
        <v>N/A</v>
      </c>
      <c r="AP837" s="3" t="s">
        <v>1</v>
      </c>
    </row>
    <row r="838" spans="1:42" x14ac:dyDescent="0.2">
      <c r="A838" s="68">
        <f t="shared" si="117"/>
        <v>781</v>
      </c>
      <c r="B838" s="154">
        <f>'Input 2 - Inventory'!C788</f>
        <v>0</v>
      </c>
      <c r="C838" s="155">
        <f>'Input 2 - Inventory'!E788</f>
        <v>0</v>
      </c>
      <c r="D838" s="155" t="str">
        <f>IF(OR(LEFT(E838,5)= "Asset",LEFT(E838,5)="Other"),"N/A",'Input 1 - Schedule 1'!B790 &amp; " (Ins/Bank)")</f>
        <v xml:space="preserve"> (Ins/Bank)</v>
      </c>
      <c r="E838" s="156">
        <f>'Input 2 - Inventory'!F788</f>
        <v>0</v>
      </c>
      <c r="F838" s="157">
        <f>'Input 1 - Schedule 1'!AH790</f>
        <v>0</v>
      </c>
      <c r="G838" s="157">
        <f>'Input 2 - Inventory'!R788</f>
        <v>0</v>
      </c>
      <c r="H838" s="157">
        <f>'Input 2 - Inventory'!AG788</f>
        <v>0</v>
      </c>
      <c r="I838" s="158">
        <f>'Input 2 - Inventory'!L788</f>
        <v>0</v>
      </c>
      <c r="J838" s="159">
        <f>'Input 2 - Inventory'!AA788</f>
        <v>0</v>
      </c>
      <c r="K838" s="156" t="e">
        <f>VLOOKUP($E838,'Calc 1 - Scaling (Ins,Bank)'!$A:$W,8,FALSE)</f>
        <v>#N/A</v>
      </c>
      <c r="L838" s="160" t="str">
        <f>IFERROR(VLOOKUP($E838,'Calc 1 - Scaling (Ins,Bank)'!$A:$W,9+IF($K838="Revenue",1,IF(K838="Carrying Value",2,0)),FALSE),"N/A")</f>
        <v>N/A</v>
      </c>
      <c r="M838" s="161" t="str">
        <f t="shared" si="118"/>
        <v>N/A</v>
      </c>
      <c r="N838" s="162" t="str">
        <f t="shared" si="119"/>
        <v>N/A</v>
      </c>
      <c r="O838" s="156" t="e">
        <f>VLOOKUP($E838,'Calc 1 - Scaling (Ins,Bank)'!$A:$W,12,FALSE)</f>
        <v>#N/A</v>
      </c>
      <c r="P838" s="160" t="str">
        <f>IFERROR(VLOOKUP($E838,'Calc 1 - Scaling (Ins,Bank)'!$A:$W,13+IF(O838="Revenue",1,IF(O838="Carrying Value",2,0)),FALSE),"N/A")</f>
        <v>N/A</v>
      </c>
      <c r="Q838" s="161" t="str">
        <f t="shared" si="120"/>
        <v>N/A</v>
      </c>
      <c r="R838" s="162" t="str">
        <f t="shared" si="121"/>
        <v>N/A</v>
      </c>
      <c r="S838" s="156" t="e">
        <f>VLOOKUP($E838,'Calc 1 - Scaling (Ins,Bank)'!$A:$W,16,FALSE)</f>
        <v>#N/A</v>
      </c>
      <c r="T838" s="160" t="str">
        <f>IFERROR(VLOOKUP($E838,'Calc 1 - Scaling (Ins,Bank)'!$A:$W,17+IF(S838="Revenue",1,IF(S838="Carrying Value",2,0)),FALSE),"N/A")</f>
        <v>N/A</v>
      </c>
      <c r="U838" s="161" t="str">
        <f t="shared" si="122"/>
        <v>N/A</v>
      </c>
      <c r="V838" s="162" t="str">
        <f t="shared" si="123"/>
        <v>N/A</v>
      </c>
      <c r="W838" s="156" t="e">
        <f>VLOOKUP($E838,'Calc 1 - Scaling (Ins,Bank)'!$A:$W,20,FALSE)</f>
        <v>#N/A</v>
      </c>
      <c r="X838" s="160" t="str">
        <f>IFERROR(VLOOKUP($E838,'Calc 1 - Scaling (Ins,Bank)'!$A:$W,21+IF(W838="Revenue",1,IF(W838="Carrying Value",2,0)),FALSE),"N/A")</f>
        <v>N/A</v>
      </c>
      <c r="Y838" s="161" t="str">
        <f t="shared" si="124"/>
        <v>N/A</v>
      </c>
      <c r="Z838" s="162" t="str">
        <f t="shared" si="125"/>
        <v>N/A</v>
      </c>
      <c r="AP838" s="3" t="s">
        <v>1</v>
      </c>
    </row>
    <row r="839" spans="1:42" x14ac:dyDescent="0.2">
      <c r="A839" s="68">
        <f t="shared" si="117"/>
        <v>782</v>
      </c>
      <c r="B839" s="154">
        <f>'Input 2 - Inventory'!C789</f>
        <v>0</v>
      </c>
      <c r="C839" s="155">
        <f>'Input 2 - Inventory'!E789</f>
        <v>0</v>
      </c>
      <c r="D839" s="155" t="str">
        <f>IF(OR(LEFT(E839,5)= "Asset",LEFT(E839,5)="Other"),"N/A",'Input 1 - Schedule 1'!B791 &amp; " (Ins/Bank)")</f>
        <v xml:space="preserve"> (Ins/Bank)</v>
      </c>
      <c r="E839" s="156">
        <f>'Input 2 - Inventory'!F789</f>
        <v>0</v>
      </c>
      <c r="F839" s="157">
        <f>'Input 1 - Schedule 1'!AH791</f>
        <v>0</v>
      </c>
      <c r="G839" s="157">
        <f>'Input 2 - Inventory'!R789</f>
        <v>0</v>
      </c>
      <c r="H839" s="157">
        <f>'Input 2 - Inventory'!AG789</f>
        <v>0</v>
      </c>
      <c r="I839" s="158">
        <f>'Input 2 - Inventory'!L789</f>
        <v>0</v>
      </c>
      <c r="J839" s="159">
        <f>'Input 2 - Inventory'!AA789</f>
        <v>0</v>
      </c>
      <c r="K839" s="156" t="e">
        <f>VLOOKUP($E839,'Calc 1 - Scaling (Ins,Bank)'!$A:$W,8,FALSE)</f>
        <v>#N/A</v>
      </c>
      <c r="L839" s="160" t="str">
        <f>IFERROR(VLOOKUP($E839,'Calc 1 - Scaling (Ins,Bank)'!$A:$W,9+IF($K839="Revenue",1,IF(K839="Carrying Value",2,0)),FALSE),"N/A")</f>
        <v>N/A</v>
      </c>
      <c r="M839" s="161" t="str">
        <f t="shared" si="118"/>
        <v>N/A</v>
      </c>
      <c r="N839" s="162" t="str">
        <f t="shared" si="119"/>
        <v>N/A</v>
      </c>
      <c r="O839" s="156" t="e">
        <f>VLOOKUP($E839,'Calc 1 - Scaling (Ins,Bank)'!$A:$W,12,FALSE)</f>
        <v>#N/A</v>
      </c>
      <c r="P839" s="160" t="str">
        <f>IFERROR(VLOOKUP($E839,'Calc 1 - Scaling (Ins,Bank)'!$A:$W,13+IF(O839="Revenue",1,IF(O839="Carrying Value",2,0)),FALSE),"N/A")</f>
        <v>N/A</v>
      </c>
      <c r="Q839" s="161" t="str">
        <f t="shared" si="120"/>
        <v>N/A</v>
      </c>
      <c r="R839" s="162" t="str">
        <f t="shared" si="121"/>
        <v>N/A</v>
      </c>
      <c r="S839" s="156" t="e">
        <f>VLOOKUP($E839,'Calc 1 - Scaling (Ins,Bank)'!$A:$W,16,FALSE)</f>
        <v>#N/A</v>
      </c>
      <c r="T839" s="160" t="str">
        <f>IFERROR(VLOOKUP($E839,'Calc 1 - Scaling (Ins,Bank)'!$A:$W,17+IF(S839="Revenue",1,IF(S839="Carrying Value",2,0)),FALSE),"N/A")</f>
        <v>N/A</v>
      </c>
      <c r="U839" s="161" t="str">
        <f t="shared" si="122"/>
        <v>N/A</v>
      </c>
      <c r="V839" s="162" t="str">
        <f t="shared" si="123"/>
        <v>N/A</v>
      </c>
      <c r="W839" s="156" t="e">
        <f>VLOOKUP($E839,'Calc 1 - Scaling (Ins,Bank)'!$A:$W,20,FALSE)</f>
        <v>#N/A</v>
      </c>
      <c r="X839" s="160" t="str">
        <f>IFERROR(VLOOKUP($E839,'Calc 1 - Scaling (Ins,Bank)'!$A:$W,21+IF(W839="Revenue",1,IF(W839="Carrying Value",2,0)),FALSE),"N/A")</f>
        <v>N/A</v>
      </c>
      <c r="Y839" s="161" t="str">
        <f t="shared" si="124"/>
        <v>N/A</v>
      </c>
      <c r="Z839" s="162" t="str">
        <f t="shared" si="125"/>
        <v>N/A</v>
      </c>
      <c r="AP839" s="3" t="s">
        <v>1</v>
      </c>
    </row>
    <row r="840" spans="1:42" x14ac:dyDescent="0.2">
      <c r="A840" s="68">
        <f t="shared" si="117"/>
        <v>783</v>
      </c>
      <c r="B840" s="154">
        <f>'Input 2 - Inventory'!C790</f>
        <v>0</v>
      </c>
      <c r="C840" s="155">
        <f>'Input 2 - Inventory'!E790</f>
        <v>0</v>
      </c>
      <c r="D840" s="155" t="str">
        <f>IF(OR(LEFT(E840,5)= "Asset",LEFT(E840,5)="Other"),"N/A",'Input 1 - Schedule 1'!B792 &amp; " (Ins/Bank)")</f>
        <v xml:space="preserve"> (Ins/Bank)</v>
      </c>
      <c r="E840" s="156">
        <f>'Input 2 - Inventory'!F790</f>
        <v>0</v>
      </c>
      <c r="F840" s="157">
        <f>'Input 1 - Schedule 1'!AH792</f>
        <v>0</v>
      </c>
      <c r="G840" s="157">
        <f>'Input 2 - Inventory'!R790</f>
        <v>0</v>
      </c>
      <c r="H840" s="157">
        <f>'Input 2 - Inventory'!AG790</f>
        <v>0</v>
      </c>
      <c r="I840" s="158">
        <f>'Input 2 - Inventory'!L790</f>
        <v>0</v>
      </c>
      <c r="J840" s="159">
        <f>'Input 2 - Inventory'!AA790</f>
        <v>0</v>
      </c>
      <c r="K840" s="156" t="e">
        <f>VLOOKUP($E840,'Calc 1 - Scaling (Ins,Bank)'!$A:$W,8,FALSE)</f>
        <v>#N/A</v>
      </c>
      <c r="L840" s="160" t="str">
        <f>IFERROR(VLOOKUP($E840,'Calc 1 - Scaling (Ins,Bank)'!$A:$W,9+IF($K840="Revenue",1,IF(K840="Carrying Value",2,0)),FALSE),"N/A")</f>
        <v>N/A</v>
      </c>
      <c r="M840" s="161" t="str">
        <f t="shared" si="118"/>
        <v>N/A</v>
      </c>
      <c r="N840" s="162" t="str">
        <f t="shared" si="119"/>
        <v>N/A</v>
      </c>
      <c r="O840" s="156" t="e">
        <f>VLOOKUP($E840,'Calc 1 - Scaling (Ins,Bank)'!$A:$W,12,FALSE)</f>
        <v>#N/A</v>
      </c>
      <c r="P840" s="160" t="str">
        <f>IFERROR(VLOOKUP($E840,'Calc 1 - Scaling (Ins,Bank)'!$A:$W,13+IF(O840="Revenue",1,IF(O840="Carrying Value",2,0)),FALSE),"N/A")</f>
        <v>N/A</v>
      </c>
      <c r="Q840" s="161" t="str">
        <f t="shared" si="120"/>
        <v>N/A</v>
      </c>
      <c r="R840" s="162" t="str">
        <f t="shared" si="121"/>
        <v>N/A</v>
      </c>
      <c r="S840" s="156" t="e">
        <f>VLOOKUP($E840,'Calc 1 - Scaling (Ins,Bank)'!$A:$W,16,FALSE)</f>
        <v>#N/A</v>
      </c>
      <c r="T840" s="160" t="str">
        <f>IFERROR(VLOOKUP($E840,'Calc 1 - Scaling (Ins,Bank)'!$A:$W,17+IF(S840="Revenue",1,IF(S840="Carrying Value",2,0)),FALSE),"N/A")</f>
        <v>N/A</v>
      </c>
      <c r="U840" s="161" t="str">
        <f t="shared" si="122"/>
        <v>N/A</v>
      </c>
      <c r="V840" s="162" t="str">
        <f t="shared" si="123"/>
        <v>N/A</v>
      </c>
      <c r="W840" s="156" t="e">
        <f>VLOOKUP($E840,'Calc 1 - Scaling (Ins,Bank)'!$A:$W,20,FALSE)</f>
        <v>#N/A</v>
      </c>
      <c r="X840" s="160" t="str">
        <f>IFERROR(VLOOKUP($E840,'Calc 1 - Scaling (Ins,Bank)'!$A:$W,21+IF(W840="Revenue",1,IF(W840="Carrying Value",2,0)),FALSE),"N/A")</f>
        <v>N/A</v>
      </c>
      <c r="Y840" s="161" t="str">
        <f t="shared" si="124"/>
        <v>N/A</v>
      </c>
      <c r="Z840" s="162" t="str">
        <f t="shared" si="125"/>
        <v>N/A</v>
      </c>
      <c r="AP840" s="3" t="s">
        <v>1</v>
      </c>
    </row>
    <row r="841" spans="1:42" x14ac:dyDescent="0.2">
      <c r="A841" s="68">
        <f t="shared" si="117"/>
        <v>784</v>
      </c>
      <c r="B841" s="154">
        <f>'Input 2 - Inventory'!C791</f>
        <v>0</v>
      </c>
      <c r="C841" s="155">
        <f>'Input 2 - Inventory'!E791</f>
        <v>0</v>
      </c>
      <c r="D841" s="155" t="str">
        <f>IF(OR(LEFT(E841,5)= "Asset",LEFT(E841,5)="Other"),"N/A",'Input 1 - Schedule 1'!B793 &amp; " (Ins/Bank)")</f>
        <v xml:space="preserve"> (Ins/Bank)</v>
      </c>
      <c r="E841" s="156">
        <f>'Input 2 - Inventory'!F791</f>
        <v>0</v>
      </c>
      <c r="F841" s="157">
        <f>'Input 1 - Schedule 1'!AH793</f>
        <v>0</v>
      </c>
      <c r="G841" s="157">
        <f>'Input 2 - Inventory'!R791</f>
        <v>0</v>
      </c>
      <c r="H841" s="157">
        <f>'Input 2 - Inventory'!AG791</f>
        <v>0</v>
      </c>
      <c r="I841" s="158">
        <f>'Input 2 - Inventory'!L791</f>
        <v>0</v>
      </c>
      <c r="J841" s="159">
        <f>'Input 2 - Inventory'!AA791</f>
        <v>0</v>
      </c>
      <c r="K841" s="156" t="e">
        <f>VLOOKUP($E841,'Calc 1 - Scaling (Ins,Bank)'!$A:$W,8,FALSE)</f>
        <v>#N/A</v>
      </c>
      <c r="L841" s="160" t="str">
        <f>IFERROR(VLOOKUP($E841,'Calc 1 - Scaling (Ins,Bank)'!$A:$W,9+IF($K841="Revenue",1,IF(K841="Carrying Value",2,0)),FALSE),"N/A")</f>
        <v>N/A</v>
      </c>
      <c r="M841" s="161" t="str">
        <f t="shared" si="118"/>
        <v>N/A</v>
      </c>
      <c r="N841" s="162" t="str">
        <f t="shared" si="119"/>
        <v>N/A</v>
      </c>
      <c r="O841" s="156" t="e">
        <f>VLOOKUP($E841,'Calc 1 - Scaling (Ins,Bank)'!$A:$W,12,FALSE)</f>
        <v>#N/A</v>
      </c>
      <c r="P841" s="160" t="str">
        <f>IFERROR(VLOOKUP($E841,'Calc 1 - Scaling (Ins,Bank)'!$A:$W,13+IF(O841="Revenue",1,IF(O841="Carrying Value",2,0)),FALSE),"N/A")</f>
        <v>N/A</v>
      </c>
      <c r="Q841" s="161" t="str">
        <f t="shared" si="120"/>
        <v>N/A</v>
      </c>
      <c r="R841" s="162" t="str">
        <f t="shared" si="121"/>
        <v>N/A</v>
      </c>
      <c r="S841" s="156" t="e">
        <f>VLOOKUP($E841,'Calc 1 - Scaling (Ins,Bank)'!$A:$W,16,FALSE)</f>
        <v>#N/A</v>
      </c>
      <c r="T841" s="160" t="str">
        <f>IFERROR(VLOOKUP($E841,'Calc 1 - Scaling (Ins,Bank)'!$A:$W,17+IF(S841="Revenue",1,IF(S841="Carrying Value",2,0)),FALSE),"N/A")</f>
        <v>N/A</v>
      </c>
      <c r="U841" s="161" t="str">
        <f t="shared" si="122"/>
        <v>N/A</v>
      </c>
      <c r="V841" s="162" t="str">
        <f t="shared" si="123"/>
        <v>N/A</v>
      </c>
      <c r="W841" s="156" t="e">
        <f>VLOOKUP($E841,'Calc 1 - Scaling (Ins,Bank)'!$A:$W,20,FALSE)</f>
        <v>#N/A</v>
      </c>
      <c r="X841" s="160" t="str">
        <f>IFERROR(VLOOKUP($E841,'Calc 1 - Scaling (Ins,Bank)'!$A:$W,21+IF(W841="Revenue",1,IF(W841="Carrying Value",2,0)),FALSE),"N/A")</f>
        <v>N/A</v>
      </c>
      <c r="Y841" s="161" t="str">
        <f t="shared" si="124"/>
        <v>N/A</v>
      </c>
      <c r="Z841" s="162" t="str">
        <f t="shared" si="125"/>
        <v>N/A</v>
      </c>
      <c r="AP841" s="3" t="s">
        <v>1</v>
      </c>
    </row>
    <row r="842" spans="1:42" x14ac:dyDescent="0.2">
      <c r="A842" s="68">
        <f t="shared" si="117"/>
        <v>785</v>
      </c>
      <c r="B842" s="154">
        <f>'Input 2 - Inventory'!C792</f>
        <v>0</v>
      </c>
      <c r="C842" s="155">
        <f>'Input 2 - Inventory'!E792</f>
        <v>0</v>
      </c>
      <c r="D842" s="155" t="str">
        <f>IF(OR(LEFT(E842,5)= "Asset",LEFT(E842,5)="Other"),"N/A",'Input 1 - Schedule 1'!B794 &amp; " (Ins/Bank)")</f>
        <v xml:space="preserve"> (Ins/Bank)</v>
      </c>
      <c r="E842" s="156">
        <f>'Input 2 - Inventory'!F792</f>
        <v>0</v>
      </c>
      <c r="F842" s="157">
        <f>'Input 1 - Schedule 1'!AH794</f>
        <v>0</v>
      </c>
      <c r="G842" s="157">
        <f>'Input 2 - Inventory'!R792</f>
        <v>0</v>
      </c>
      <c r="H842" s="157">
        <f>'Input 2 - Inventory'!AG792</f>
        <v>0</v>
      </c>
      <c r="I842" s="158">
        <f>'Input 2 - Inventory'!L792</f>
        <v>0</v>
      </c>
      <c r="J842" s="159">
        <f>'Input 2 - Inventory'!AA792</f>
        <v>0</v>
      </c>
      <c r="K842" s="156" t="e">
        <f>VLOOKUP($E842,'Calc 1 - Scaling (Ins,Bank)'!$A:$W,8,FALSE)</f>
        <v>#N/A</v>
      </c>
      <c r="L842" s="160" t="str">
        <f>IFERROR(VLOOKUP($E842,'Calc 1 - Scaling (Ins,Bank)'!$A:$W,9+IF($K842="Revenue",1,IF(K842="Carrying Value",2,0)),FALSE),"N/A")</f>
        <v>N/A</v>
      </c>
      <c r="M842" s="161" t="str">
        <f t="shared" si="118"/>
        <v>N/A</v>
      </c>
      <c r="N842" s="162" t="str">
        <f t="shared" si="119"/>
        <v>N/A</v>
      </c>
      <c r="O842" s="156" t="e">
        <f>VLOOKUP($E842,'Calc 1 - Scaling (Ins,Bank)'!$A:$W,12,FALSE)</f>
        <v>#N/A</v>
      </c>
      <c r="P842" s="160" t="str">
        <f>IFERROR(VLOOKUP($E842,'Calc 1 - Scaling (Ins,Bank)'!$A:$W,13+IF(O842="Revenue",1,IF(O842="Carrying Value",2,0)),FALSE),"N/A")</f>
        <v>N/A</v>
      </c>
      <c r="Q842" s="161" t="str">
        <f t="shared" si="120"/>
        <v>N/A</v>
      </c>
      <c r="R842" s="162" t="str">
        <f t="shared" si="121"/>
        <v>N/A</v>
      </c>
      <c r="S842" s="156" t="e">
        <f>VLOOKUP($E842,'Calc 1 - Scaling (Ins,Bank)'!$A:$W,16,FALSE)</f>
        <v>#N/A</v>
      </c>
      <c r="T842" s="160" t="str">
        <f>IFERROR(VLOOKUP($E842,'Calc 1 - Scaling (Ins,Bank)'!$A:$W,17+IF(S842="Revenue",1,IF(S842="Carrying Value",2,0)),FALSE),"N/A")</f>
        <v>N/A</v>
      </c>
      <c r="U842" s="161" t="str">
        <f t="shared" si="122"/>
        <v>N/A</v>
      </c>
      <c r="V842" s="162" t="str">
        <f t="shared" si="123"/>
        <v>N/A</v>
      </c>
      <c r="W842" s="156" t="e">
        <f>VLOOKUP($E842,'Calc 1 - Scaling (Ins,Bank)'!$A:$W,20,FALSE)</f>
        <v>#N/A</v>
      </c>
      <c r="X842" s="160" t="str">
        <f>IFERROR(VLOOKUP($E842,'Calc 1 - Scaling (Ins,Bank)'!$A:$W,21+IF(W842="Revenue",1,IF(W842="Carrying Value",2,0)),FALSE),"N/A")</f>
        <v>N/A</v>
      </c>
      <c r="Y842" s="161" t="str">
        <f t="shared" si="124"/>
        <v>N/A</v>
      </c>
      <c r="Z842" s="162" t="str">
        <f t="shared" si="125"/>
        <v>N/A</v>
      </c>
      <c r="AP842" s="3" t="s">
        <v>1</v>
      </c>
    </row>
    <row r="843" spans="1:42" x14ac:dyDescent="0.2">
      <c r="A843" s="68">
        <f t="shared" si="117"/>
        <v>786</v>
      </c>
      <c r="B843" s="154">
        <f>'Input 2 - Inventory'!C793</f>
        <v>0</v>
      </c>
      <c r="C843" s="155">
        <f>'Input 2 - Inventory'!E793</f>
        <v>0</v>
      </c>
      <c r="D843" s="155" t="str">
        <f>IF(OR(LEFT(E843,5)= "Asset",LEFT(E843,5)="Other"),"N/A",'Input 1 - Schedule 1'!B795 &amp; " (Ins/Bank)")</f>
        <v xml:space="preserve"> (Ins/Bank)</v>
      </c>
      <c r="E843" s="156">
        <f>'Input 2 - Inventory'!F793</f>
        <v>0</v>
      </c>
      <c r="F843" s="157">
        <f>'Input 1 - Schedule 1'!AH795</f>
        <v>0</v>
      </c>
      <c r="G843" s="157">
        <f>'Input 2 - Inventory'!R793</f>
        <v>0</v>
      </c>
      <c r="H843" s="157">
        <f>'Input 2 - Inventory'!AG793</f>
        <v>0</v>
      </c>
      <c r="I843" s="158">
        <f>'Input 2 - Inventory'!L793</f>
        <v>0</v>
      </c>
      <c r="J843" s="159">
        <f>'Input 2 - Inventory'!AA793</f>
        <v>0</v>
      </c>
      <c r="K843" s="156" t="e">
        <f>VLOOKUP($E843,'Calc 1 - Scaling (Ins,Bank)'!$A:$W,8,FALSE)</f>
        <v>#N/A</v>
      </c>
      <c r="L843" s="160" t="str">
        <f>IFERROR(VLOOKUP($E843,'Calc 1 - Scaling (Ins,Bank)'!$A:$W,9+IF($K843="Revenue",1,IF(K843="Carrying Value",2,0)),FALSE),"N/A")</f>
        <v>N/A</v>
      </c>
      <c r="M843" s="161" t="str">
        <f t="shared" si="118"/>
        <v>N/A</v>
      </c>
      <c r="N843" s="162" t="str">
        <f t="shared" si="119"/>
        <v>N/A</v>
      </c>
      <c r="O843" s="156" t="e">
        <f>VLOOKUP($E843,'Calc 1 - Scaling (Ins,Bank)'!$A:$W,12,FALSE)</f>
        <v>#N/A</v>
      </c>
      <c r="P843" s="160" t="str">
        <f>IFERROR(VLOOKUP($E843,'Calc 1 - Scaling (Ins,Bank)'!$A:$W,13+IF(O843="Revenue",1,IF(O843="Carrying Value",2,0)),FALSE),"N/A")</f>
        <v>N/A</v>
      </c>
      <c r="Q843" s="161" t="str">
        <f t="shared" si="120"/>
        <v>N/A</v>
      </c>
      <c r="R843" s="162" t="str">
        <f t="shared" si="121"/>
        <v>N/A</v>
      </c>
      <c r="S843" s="156" t="e">
        <f>VLOOKUP($E843,'Calc 1 - Scaling (Ins,Bank)'!$A:$W,16,FALSE)</f>
        <v>#N/A</v>
      </c>
      <c r="T843" s="160" t="str">
        <f>IFERROR(VLOOKUP($E843,'Calc 1 - Scaling (Ins,Bank)'!$A:$W,17+IF(S843="Revenue",1,IF(S843="Carrying Value",2,0)),FALSE),"N/A")</f>
        <v>N/A</v>
      </c>
      <c r="U843" s="161" t="str">
        <f t="shared" si="122"/>
        <v>N/A</v>
      </c>
      <c r="V843" s="162" t="str">
        <f t="shared" si="123"/>
        <v>N/A</v>
      </c>
      <c r="W843" s="156" t="e">
        <f>VLOOKUP($E843,'Calc 1 - Scaling (Ins,Bank)'!$A:$W,20,FALSE)</f>
        <v>#N/A</v>
      </c>
      <c r="X843" s="160" t="str">
        <f>IFERROR(VLOOKUP($E843,'Calc 1 - Scaling (Ins,Bank)'!$A:$W,21+IF(W843="Revenue",1,IF(W843="Carrying Value",2,0)),FALSE),"N/A")</f>
        <v>N/A</v>
      </c>
      <c r="Y843" s="161" t="str">
        <f t="shared" si="124"/>
        <v>N/A</v>
      </c>
      <c r="Z843" s="162" t="str">
        <f t="shared" si="125"/>
        <v>N/A</v>
      </c>
      <c r="AP843" s="3" t="s">
        <v>1</v>
      </c>
    </row>
    <row r="844" spans="1:42" x14ac:dyDescent="0.2">
      <c r="A844" s="68">
        <f t="shared" si="117"/>
        <v>787</v>
      </c>
      <c r="B844" s="154">
        <f>'Input 2 - Inventory'!C794</f>
        <v>0</v>
      </c>
      <c r="C844" s="155">
        <f>'Input 2 - Inventory'!E794</f>
        <v>0</v>
      </c>
      <c r="D844" s="155" t="str">
        <f>IF(OR(LEFT(E844,5)= "Asset",LEFT(E844,5)="Other"),"N/A",'Input 1 - Schedule 1'!B796 &amp; " (Ins/Bank)")</f>
        <v xml:space="preserve"> (Ins/Bank)</v>
      </c>
      <c r="E844" s="156">
        <f>'Input 2 - Inventory'!F794</f>
        <v>0</v>
      </c>
      <c r="F844" s="157">
        <f>'Input 1 - Schedule 1'!AH796</f>
        <v>0</v>
      </c>
      <c r="G844" s="157">
        <f>'Input 2 - Inventory'!R794</f>
        <v>0</v>
      </c>
      <c r="H844" s="157">
        <f>'Input 2 - Inventory'!AG794</f>
        <v>0</v>
      </c>
      <c r="I844" s="158">
        <f>'Input 2 - Inventory'!L794</f>
        <v>0</v>
      </c>
      <c r="J844" s="159">
        <f>'Input 2 - Inventory'!AA794</f>
        <v>0</v>
      </c>
      <c r="K844" s="156" t="e">
        <f>VLOOKUP($E844,'Calc 1 - Scaling (Ins,Bank)'!$A:$W,8,FALSE)</f>
        <v>#N/A</v>
      </c>
      <c r="L844" s="160" t="str">
        <f>IFERROR(VLOOKUP($E844,'Calc 1 - Scaling (Ins,Bank)'!$A:$W,9+IF($K844="Revenue",1,IF(K844="Carrying Value",2,0)),FALSE),"N/A")</f>
        <v>N/A</v>
      </c>
      <c r="M844" s="161" t="str">
        <f t="shared" si="118"/>
        <v>N/A</v>
      </c>
      <c r="N844" s="162" t="str">
        <f t="shared" si="119"/>
        <v>N/A</v>
      </c>
      <c r="O844" s="156" t="e">
        <f>VLOOKUP($E844,'Calc 1 - Scaling (Ins,Bank)'!$A:$W,12,FALSE)</f>
        <v>#N/A</v>
      </c>
      <c r="P844" s="160" t="str">
        <f>IFERROR(VLOOKUP($E844,'Calc 1 - Scaling (Ins,Bank)'!$A:$W,13+IF(O844="Revenue",1,IF(O844="Carrying Value",2,0)),FALSE),"N/A")</f>
        <v>N/A</v>
      </c>
      <c r="Q844" s="161" t="str">
        <f t="shared" si="120"/>
        <v>N/A</v>
      </c>
      <c r="R844" s="162" t="str">
        <f t="shared" si="121"/>
        <v>N/A</v>
      </c>
      <c r="S844" s="156" t="e">
        <f>VLOOKUP($E844,'Calc 1 - Scaling (Ins,Bank)'!$A:$W,16,FALSE)</f>
        <v>#N/A</v>
      </c>
      <c r="T844" s="160" t="str">
        <f>IFERROR(VLOOKUP($E844,'Calc 1 - Scaling (Ins,Bank)'!$A:$W,17+IF(S844="Revenue",1,IF(S844="Carrying Value",2,0)),FALSE),"N/A")</f>
        <v>N/A</v>
      </c>
      <c r="U844" s="161" t="str">
        <f t="shared" si="122"/>
        <v>N/A</v>
      </c>
      <c r="V844" s="162" t="str">
        <f t="shared" si="123"/>
        <v>N/A</v>
      </c>
      <c r="W844" s="156" t="e">
        <f>VLOOKUP($E844,'Calc 1 - Scaling (Ins,Bank)'!$A:$W,20,FALSE)</f>
        <v>#N/A</v>
      </c>
      <c r="X844" s="160" t="str">
        <f>IFERROR(VLOOKUP($E844,'Calc 1 - Scaling (Ins,Bank)'!$A:$W,21+IF(W844="Revenue",1,IF(W844="Carrying Value",2,0)),FALSE),"N/A")</f>
        <v>N/A</v>
      </c>
      <c r="Y844" s="161" t="str">
        <f t="shared" si="124"/>
        <v>N/A</v>
      </c>
      <c r="Z844" s="162" t="str">
        <f t="shared" si="125"/>
        <v>N/A</v>
      </c>
      <c r="AP844" s="3" t="s">
        <v>1</v>
      </c>
    </row>
    <row r="845" spans="1:42" x14ac:dyDescent="0.2">
      <c r="A845" s="68">
        <f t="shared" si="117"/>
        <v>788</v>
      </c>
      <c r="B845" s="154">
        <f>'Input 2 - Inventory'!C795</f>
        <v>0</v>
      </c>
      <c r="C845" s="155">
        <f>'Input 2 - Inventory'!E795</f>
        <v>0</v>
      </c>
      <c r="D845" s="155" t="str">
        <f>IF(OR(LEFT(E845,5)= "Asset",LEFT(E845,5)="Other"),"N/A",'Input 1 - Schedule 1'!B797 &amp; " (Ins/Bank)")</f>
        <v xml:space="preserve"> (Ins/Bank)</v>
      </c>
      <c r="E845" s="156">
        <f>'Input 2 - Inventory'!F795</f>
        <v>0</v>
      </c>
      <c r="F845" s="157">
        <f>'Input 1 - Schedule 1'!AH797</f>
        <v>0</v>
      </c>
      <c r="G845" s="157">
        <f>'Input 2 - Inventory'!R795</f>
        <v>0</v>
      </c>
      <c r="H845" s="157">
        <f>'Input 2 - Inventory'!AG795</f>
        <v>0</v>
      </c>
      <c r="I845" s="158">
        <f>'Input 2 - Inventory'!L795</f>
        <v>0</v>
      </c>
      <c r="J845" s="159">
        <f>'Input 2 - Inventory'!AA795</f>
        <v>0</v>
      </c>
      <c r="K845" s="156" t="e">
        <f>VLOOKUP($E845,'Calc 1 - Scaling (Ins,Bank)'!$A:$W,8,FALSE)</f>
        <v>#N/A</v>
      </c>
      <c r="L845" s="160" t="str">
        <f>IFERROR(VLOOKUP($E845,'Calc 1 - Scaling (Ins,Bank)'!$A:$W,9+IF($K845="Revenue",1,IF(K845="Carrying Value",2,0)),FALSE),"N/A")</f>
        <v>N/A</v>
      </c>
      <c r="M845" s="161" t="str">
        <f t="shared" si="118"/>
        <v>N/A</v>
      </c>
      <c r="N845" s="162" t="str">
        <f t="shared" si="119"/>
        <v>N/A</v>
      </c>
      <c r="O845" s="156" t="e">
        <f>VLOOKUP($E845,'Calc 1 - Scaling (Ins,Bank)'!$A:$W,12,FALSE)</f>
        <v>#N/A</v>
      </c>
      <c r="P845" s="160" t="str">
        <f>IFERROR(VLOOKUP($E845,'Calc 1 - Scaling (Ins,Bank)'!$A:$W,13+IF(O845="Revenue",1,IF(O845="Carrying Value",2,0)),FALSE),"N/A")</f>
        <v>N/A</v>
      </c>
      <c r="Q845" s="161" t="str">
        <f t="shared" si="120"/>
        <v>N/A</v>
      </c>
      <c r="R845" s="162" t="str">
        <f t="shared" si="121"/>
        <v>N/A</v>
      </c>
      <c r="S845" s="156" t="e">
        <f>VLOOKUP($E845,'Calc 1 - Scaling (Ins,Bank)'!$A:$W,16,FALSE)</f>
        <v>#N/A</v>
      </c>
      <c r="T845" s="160" t="str">
        <f>IFERROR(VLOOKUP($E845,'Calc 1 - Scaling (Ins,Bank)'!$A:$W,17+IF(S845="Revenue",1,IF(S845="Carrying Value",2,0)),FALSE),"N/A")</f>
        <v>N/A</v>
      </c>
      <c r="U845" s="161" t="str">
        <f t="shared" si="122"/>
        <v>N/A</v>
      </c>
      <c r="V845" s="162" t="str">
        <f t="shared" si="123"/>
        <v>N/A</v>
      </c>
      <c r="W845" s="156" t="e">
        <f>VLOOKUP($E845,'Calc 1 - Scaling (Ins,Bank)'!$A:$W,20,FALSE)</f>
        <v>#N/A</v>
      </c>
      <c r="X845" s="160" t="str">
        <f>IFERROR(VLOOKUP($E845,'Calc 1 - Scaling (Ins,Bank)'!$A:$W,21+IF(W845="Revenue",1,IF(W845="Carrying Value",2,0)),FALSE),"N/A")</f>
        <v>N/A</v>
      </c>
      <c r="Y845" s="161" t="str">
        <f t="shared" si="124"/>
        <v>N/A</v>
      </c>
      <c r="Z845" s="162" t="str">
        <f t="shared" si="125"/>
        <v>N/A</v>
      </c>
      <c r="AP845" s="3" t="s">
        <v>1</v>
      </c>
    </row>
    <row r="846" spans="1:42" x14ac:dyDescent="0.2">
      <c r="A846" s="68">
        <f t="shared" si="117"/>
        <v>789</v>
      </c>
      <c r="B846" s="154">
        <f>'Input 2 - Inventory'!C796</f>
        <v>0</v>
      </c>
      <c r="C846" s="155">
        <f>'Input 2 - Inventory'!E796</f>
        <v>0</v>
      </c>
      <c r="D846" s="155" t="str">
        <f>IF(OR(LEFT(E846,5)= "Asset",LEFT(E846,5)="Other"),"N/A",'Input 1 - Schedule 1'!B798 &amp; " (Ins/Bank)")</f>
        <v xml:space="preserve"> (Ins/Bank)</v>
      </c>
      <c r="E846" s="156">
        <f>'Input 2 - Inventory'!F796</f>
        <v>0</v>
      </c>
      <c r="F846" s="157">
        <f>'Input 1 - Schedule 1'!AH798</f>
        <v>0</v>
      </c>
      <c r="G846" s="157">
        <f>'Input 2 - Inventory'!R796</f>
        <v>0</v>
      </c>
      <c r="H846" s="157">
        <f>'Input 2 - Inventory'!AG796</f>
        <v>0</v>
      </c>
      <c r="I846" s="158">
        <f>'Input 2 - Inventory'!L796</f>
        <v>0</v>
      </c>
      <c r="J846" s="159">
        <f>'Input 2 - Inventory'!AA796</f>
        <v>0</v>
      </c>
      <c r="K846" s="156" t="e">
        <f>VLOOKUP($E846,'Calc 1 - Scaling (Ins,Bank)'!$A:$W,8,FALSE)</f>
        <v>#N/A</v>
      </c>
      <c r="L846" s="160" t="str">
        <f>IFERROR(VLOOKUP($E846,'Calc 1 - Scaling (Ins,Bank)'!$A:$W,9+IF($K846="Revenue",1,IF(K846="Carrying Value",2,0)),FALSE),"N/A")</f>
        <v>N/A</v>
      </c>
      <c r="M846" s="161" t="str">
        <f t="shared" si="118"/>
        <v>N/A</v>
      </c>
      <c r="N846" s="162" t="str">
        <f t="shared" si="119"/>
        <v>N/A</v>
      </c>
      <c r="O846" s="156" t="e">
        <f>VLOOKUP($E846,'Calc 1 - Scaling (Ins,Bank)'!$A:$W,12,FALSE)</f>
        <v>#N/A</v>
      </c>
      <c r="P846" s="160" t="str">
        <f>IFERROR(VLOOKUP($E846,'Calc 1 - Scaling (Ins,Bank)'!$A:$W,13+IF(O846="Revenue",1,IF(O846="Carrying Value",2,0)),FALSE),"N/A")</f>
        <v>N/A</v>
      </c>
      <c r="Q846" s="161" t="str">
        <f t="shared" si="120"/>
        <v>N/A</v>
      </c>
      <c r="R846" s="162" t="str">
        <f t="shared" si="121"/>
        <v>N/A</v>
      </c>
      <c r="S846" s="156" t="e">
        <f>VLOOKUP($E846,'Calc 1 - Scaling (Ins,Bank)'!$A:$W,16,FALSE)</f>
        <v>#N/A</v>
      </c>
      <c r="T846" s="160" t="str">
        <f>IFERROR(VLOOKUP($E846,'Calc 1 - Scaling (Ins,Bank)'!$A:$W,17+IF(S846="Revenue",1,IF(S846="Carrying Value",2,0)),FALSE),"N/A")</f>
        <v>N/A</v>
      </c>
      <c r="U846" s="161" t="str">
        <f t="shared" si="122"/>
        <v>N/A</v>
      </c>
      <c r="V846" s="162" t="str">
        <f t="shared" si="123"/>
        <v>N/A</v>
      </c>
      <c r="W846" s="156" t="e">
        <f>VLOOKUP($E846,'Calc 1 - Scaling (Ins,Bank)'!$A:$W,20,FALSE)</f>
        <v>#N/A</v>
      </c>
      <c r="X846" s="160" t="str">
        <f>IFERROR(VLOOKUP($E846,'Calc 1 - Scaling (Ins,Bank)'!$A:$W,21+IF(W846="Revenue",1,IF(W846="Carrying Value",2,0)),FALSE),"N/A")</f>
        <v>N/A</v>
      </c>
      <c r="Y846" s="161" t="str">
        <f t="shared" si="124"/>
        <v>N/A</v>
      </c>
      <c r="Z846" s="162" t="str">
        <f t="shared" si="125"/>
        <v>N/A</v>
      </c>
      <c r="AP846" s="3" t="s">
        <v>1</v>
      </c>
    </row>
    <row r="847" spans="1:42" x14ac:dyDescent="0.2">
      <c r="A847" s="68">
        <f t="shared" si="117"/>
        <v>790</v>
      </c>
      <c r="B847" s="154">
        <f>'Input 2 - Inventory'!C797</f>
        <v>0</v>
      </c>
      <c r="C847" s="155">
        <f>'Input 2 - Inventory'!E797</f>
        <v>0</v>
      </c>
      <c r="D847" s="155" t="str">
        <f>IF(OR(LEFT(E847,5)= "Asset",LEFT(E847,5)="Other"),"N/A",'Input 1 - Schedule 1'!B799 &amp; " (Ins/Bank)")</f>
        <v xml:space="preserve"> (Ins/Bank)</v>
      </c>
      <c r="E847" s="156">
        <f>'Input 2 - Inventory'!F797</f>
        <v>0</v>
      </c>
      <c r="F847" s="157">
        <f>'Input 1 - Schedule 1'!AH799</f>
        <v>0</v>
      </c>
      <c r="G847" s="157">
        <f>'Input 2 - Inventory'!R797</f>
        <v>0</v>
      </c>
      <c r="H847" s="157">
        <f>'Input 2 - Inventory'!AG797</f>
        <v>0</v>
      </c>
      <c r="I847" s="158">
        <f>'Input 2 - Inventory'!L797</f>
        <v>0</v>
      </c>
      <c r="J847" s="159">
        <f>'Input 2 - Inventory'!AA797</f>
        <v>0</v>
      </c>
      <c r="K847" s="156" t="e">
        <f>VLOOKUP($E847,'Calc 1 - Scaling (Ins,Bank)'!$A:$W,8,FALSE)</f>
        <v>#N/A</v>
      </c>
      <c r="L847" s="160" t="str">
        <f>IFERROR(VLOOKUP($E847,'Calc 1 - Scaling (Ins,Bank)'!$A:$W,9+IF($K847="Revenue",1,IF(K847="Carrying Value",2,0)),FALSE),"N/A")</f>
        <v>N/A</v>
      </c>
      <c r="M847" s="161" t="str">
        <f t="shared" si="118"/>
        <v>N/A</v>
      </c>
      <c r="N847" s="162" t="str">
        <f t="shared" si="119"/>
        <v>N/A</v>
      </c>
      <c r="O847" s="156" t="e">
        <f>VLOOKUP($E847,'Calc 1 - Scaling (Ins,Bank)'!$A:$W,12,FALSE)</f>
        <v>#N/A</v>
      </c>
      <c r="P847" s="160" t="str">
        <f>IFERROR(VLOOKUP($E847,'Calc 1 - Scaling (Ins,Bank)'!$A:$W,13+IF(O847="Revenue",1,IF(O847="Carrying Value",2,0)),FALSE),"N/A")</f>
        <v>N/A</v>
      </c>
      <c r="Q847" s="161" t="str">
        <f t="shared" si="120"/>
        <v>N/A</v>
      </c>
      <c r="R847" s="162" t="str">
        <f t="shared" si="121"/>
        <v>N/A</v>
      </c>
      <c r="S847" s="156" t="e">
        <f>VLOOKUP($E847,'Calc 1 - Scaling (Ins,Bank)'!$A:$W,16,FALSE)</f>
        <v>#N/A</v>
      </c>
      <c r="T847" s="160" t="str">
        <f>IFERROR(VLOOKUP($E847,'Calc 1 - Scaling (Ins,Bank)'!$A:$W,17+IF(S847="Revenue",1,IF(S847="Carrying Value",2,0)),FALSE),"N/A")</f>
        <v>N/A</v>
      </c>
      <c r="U847" s="161" t="str">
        <f t="shared" si="122"/>
        <v>N/A</v>
      </c>
      <c r="V847" s="162" t="str">
        <f t="shared" si="123"/>
        <v>N/A</v>
      </c>
      <c r="W847" s="156" t="e">
        <f>VLOOKUP($E847,'Calc 1 - Scaling (Ins,Bank)'!$A:$W,20,FALSE)</f>
        <v>#N/A</v>
      </c>
      <c r="X847" s="160" t="str">
        <f>IFERROR(VLOOKUP($E847,'Calc 1 - Scaling (Ins,Bank)'!$A:$W,21+IF(W847="Revenue",1,IF(W847="Carrying Value",2,0)),FALSE),"N/A")</f>
        <v>N/A</v>
      </c>
      <c r="Y847" s="161" t="str">
        <f t="shared" si="124"/>
        <v>N/A</v>
      </c>
      <c r="Z847" s="162" t="str">
        <f t="shared" si="125"/>
        <v>N/A</v>
      </c>
      <c r="AP847" s="3" t="s">
        <v>1</v>
      </c>
    </row>
    <row r="848" spans="1:42" x14ac:dyDescent="0.2">
      <c r="A848" s="68">
        <f t="shared" si="117"/>
        <v>791</v>
      </c>
      <c r="B848" s="154">
        <f>'Input 2 - Inventory'!C798</f>
        <v>0</v>
      </c>
      <c r="C848" s="155">
        <f>'Input 2 - Inventory'!E798</f>
        <v>0</v>
      </c>
      <c r="D848" s="155" t="str">
        <f>IF(OR(LEFT(E848,5)= "Asset",LEFT(E848,5)="Other"),"N/A",'Input 1 - Schedule 1'!B800 &amp; " (Ins/Bank)")</f>
        <v xml:space="preserve"> (Ins/Bank)</v>
      </c>
      <c r="E848" s="156">
        <f>'Input 2 - Inventory'!F798</f>
        <v>0</v>
      </c>
      <c r="F848" s="157">
        <f>'Input 1 - Schedule 1'!AH800</f>
        <v>0</v>
      </c>
      <c r="G848" s="157">
        <f>'Input 2 - Inventory'!R798</f>
        <v>0</v>
      </c>
      <c r="H848" s="157">
        <f>'Input 2 - Inventory'!AG798</f>
        <v>0</v>
      </c>
      <c r="I848" s="158">
        <f>'Input 2 - Inventory'!L798</f>
        <v>0</v>
      </c>
      <c r="J848" s="159">
        <f>'Input 2 - Inventory'!AA798</f>
        <v>0</v>
      </c>
      <c r="K848" s="156" t="e">
        <f>VLOOKUP($E848,'Calc 1 - Scaling (Ins,Bank)'!$A:$W,8,FALSE)</f>
        <v>#N/A</v>
      </c>
      <c r="L848" s="160" t="str">
        <f>IFERROR(VLOOKUP($E848,'Calc 1 - Scaling (Ins,Bank)'!$A:$W,9+IF($K848="Revenue",1,IF(K848="Carrying Value",2,0)),FALSE),"N/A")</f>
        <v>N/A</v>
      </c>
      <c r="M848" s="161" t="str">
        <f t="shared" si="118"/>
        <v>N/A</v>
      </c>
      <c r="N848" s="162" t="str">
        <f t="shared" si="119"/>
        <v>N/A</v>
      </c>
      <c r="O848" s="156" t="e">
        <f>VLOOKUP($E848,'Calc 1 - Scaling (Ins,Bank)'!$A:$W,12,FALSE)</f>
        <v>#N/A</v>
      </c>
      <c r="P848" s="160" t="str">
        <f>IFERROR(VLOOKUP($E848,'Calc 1 - Scaling (Ins,Bank)'!$A:$W,13+IF(O848="Revenue",1,IF(O848="Carrying Value",2,0)),FALSE),"N/A")</f>
        <v>N/A</v>
      </c>
      <c r="Q848" s="161" t="str">
        <f t="shared" si="120"/>
        <v>N/A</v>
      </c>
      <c r="R848" s="162" t="str">
        <f t="shared" si="121"/>
        <v>N/A</v>
      </c>
      <c r="S848" s="156" t="e">
        <f>VLOOKUP($E848,'Calc 1 - Scaling (Ins,Bank)'!$A:$W,16,FALSE)</f>
        <v>#N/A</v>
      </c>
      <c r="T848" s="160" t="str">
        <f>IFERROR(VLOOKUP($E848,'Calc 1 - Scaling (Ins,Bank)'!$A:$W,17+IF(S848="Revenue",1,IF(S848="Carrying Value",2,0)),FALSE),"N/A")</f>
        <v>N/A</v>
      </c>
      <c r="U848" s="161" t="str">
        <f t="shared" si="122"/>
        <v>N/A</v>
      </c>
      <c r="V848" s="162" t="str">
        <f t="shared" si="123"/>
        <v>N/A</v>
      </c>
      <c r="W848" s="156" t="e">
        <f>VLOOKUP($E848,'Calc 1 - Scaling (Ins,Bank)'!$A:$W,20,FALSE)</f>
        <v>#N/A</v>
      </c>
      <c r="X848" s="160" t="str">
        <f>IFERROR(VLOOKUP($E848,'Calc 1 - Scaling (Ins,Bank)'!$A:$W,21+IF(W848="Revenue",1,IF(W848="Carrying Value",2,0)),FALSE),"N/A")</f>
        <v>N/A</v>
      </c>
      <c r="Y848" s="161" t="str">
        <f t="shared" si="124"/>
        <v>N/A</v>
      </c>
      <c r="Z848" s="162" t="str">
        <f t="shared" si="125"/>
        <v>N/A</v>
      </c>
      <c r="AP848" s="3" t="s">
        <v>1</v>
      </c>
    </row>
    <row r="849" spans="1:42" x14ac:dyDescent="0.2">
      <c r="A849" s="68">
        <f t="shared" si="117"/>
        <v>792</v>
      </c>
      <c r="B849" s="154">
        <f>'Input 2 - Inventory'!C799</f>
        <v>0</v>
      </c>
      <c r="C849" s="155">
        <f>'Input 2 - Inventory'!E799</f>
        <v>0</v>
      </c>
      <c r="D849" s="155" t="str">
        <f>IF(OR(LEFT(E849,5)= "Asset",LEFT(E849,5)="Other"),"N/A",'Input 1 - Schedule 1'!B801 &amp; " (Ins/Bank)")</f>
        <v xml:space="preserve"> (Ins/Bank)</v>
      </c>
      <c r="E849" s="156">
        <f>'Input 2 - Inventory'!F799</f>
        <v>0</v>
      </c>
      <c r="F849" s="157">
        <f>'Input 1 - Schedule 1'!AH801</f>
        <v>0</v>
      </c>
      <c r="G849" s="157">
        <f>'Input 2 - Inventory'!R799</f>
        <v>0</v>
      </c>
      <c r="H849" s="157">
        <f>'Input 2 - Inventory'!AG799</f>
        <v>0</v>
      </c>
      <c r="I849" s="158">
        <f>'Input 2 - Inventory'!L799</f>
        <v>0</v>
      </c>
      <c r="J849" s="159">
        <f>'Input 2 - Inventory'!AA799</f>
        <v>0</v>
      </c>
      <c r="K849" s="156" t="e">
        <f>VLOOKUP($E849,'Calc 1 - Scaling (Ins,Bank)'!$A:$W,8,FALSE)</f>
        <v>#N/A</v>
      </c>
      <c r="L849" s="160" t="str">
        <f>IFERROR(VLOOKUP($E849,'Calc 1 - Scaling (Ins,Bank)'!$A:$W,9+IF($K849="Revenue",1,IF(K849="Carrying Value",2,0)),FALSE),"N/A")</f>
        <v>N/A</v>
      </c>
      <c r="M849" s="161" t="str">
        <f t="shared" si="118"/>
        <v>N/A</v>
      </c>
      <c r="N849" s="162" t="str">
        <f t="shared" si="119"/>
        <v>N/A</v>
      </c>
      <c r="O849" s="156" t="e">
        <f>VLOOKUP($E849,'Calc 1 - Scaling (Ins,Bank)'!$A:$W,12,FALSE)</f>
        <v>#N/A</v>
      </c>
      <c r="P849" s="160" t="str">
        <f>IFERROR(VLOOKUP($E849,'Calc 1 - Scaling (Ins,Bank)'!$A:$W,13+IF(O849="Revenue",1,IF(O849="Carrying Value",2,0)),FALSE),"N/A")</f>
        <v>N/A</v>
      </c>
      <c r="Q849" s="161" t="str">
        <f t="shared" si="120"/>
        <v>N/A</v>
      </c>
      <c r="R849" s="162" t="str">
        <f t="shared" si="121"/>
        <v>N/A</v>
      </c>
      <c r="S849" s="156" t="e">
        <f>VLOOKUP($E849,'Calc 1 - Scaling (Ins,Bank)'!$A:$W,16,FALSE)</f>
        <v>#N/A</v>
      </c>
      <c r="T849" s="160" t="str">
        <f>IFERROR(VLOOKUP($E849,'Calc 1 - Scaling (Ins,Bank)'!$A:$W,17+IF(S849="Revenue",1,IF(S849="Carrying Value",2,0)),FALSE),"N/A")</f>
        <v>N/A</v>
      </c>
      <c r="U849" s="161" t="str">
        <f t="shared" si="122"/>
        <v>N/A</v>
      </c>
      <c r="V849" s="162" t="str">
        <f t="shared" si="123"/>
        <v>N/A</v>
      </c>
      <c r="W849" s="156" t="e">
        <f>VLOOKUP($E849,'Calc 1 - Scaling (Ins,Bank)'!$A:$W,20,FALSE)</f>
        <v>#N/A</v>
      </c>
      <c r="X849" s="160" t="str">
        <f>IFERROR(VLOOKUP($E849,'Calc 1 - Scaling (Ins,Bank)'!$A:$W,21+IF(W849="Revenue",1,IF(W849="Carrying Value",2,0)),FALSE),"N/A")</f>
        <v>N/A</v>
      </c>
      <c r="Y849" s="161" t="str">
        <f t="shared" si="124"/>
        <v>N/A</v>
      </c>
      <c r="Z849" s="162" t="str">
        <f t="shared" si="125"/>
        <v>N/A</v>
      </c>
      <c r="AP849" s="3" t="s">
        <v>1</v>
      </c>
    </row>
    <row r="850" spans="1:42" x14ac:dyDescent="0.2">
      <c r="A850" s="68">
        <f t="shared" si="117"/>
        <v>793</v>
      </c>
      <c r="B850" s="154">
        <f>'Input 2 - Inventory'!C800</f>
        <v>0</v>
      </c>
      <c r="C850" s="155">
        <f>'Input 2 - Inventory'!E800</f>
        <v>0</v>
      </c>
      <c r="D850" s="155" t="str">
        <f>IF(OR(LEFT(E850,5)= "Asset",LEFT(E850,5)="Other"),"N/A",'Input 1 - Schedule 1'!B802 &amp; " (Ins/Bank)")</f>
        <v xml:space="preserve"> (Ins/Bank)</v>
      </c>
      <c r="E850" s="156">
        <f>'Input 2 - Inventory'!F800</f>
        <v>0</v>
      </c>
      <c r="F850" s="157">
        <f>'Input 1 - Schedule 1'!AH802</f>
        <v>0</v>
      </c>
      <c r="G850" s="157">
        <f>'Input 2 - Inventory'!R800</f>
        <v>0</v>
      </c>
      <c r="H850" s="157">
        <f>'Input 2 - Inventory'!AG800</f>
        <v>0</v>
      </c>
      <c r="I850" s="158">
        <f>'Input 2 - Inventory'!L800</f>
        <v>0</v>
      </c>
      <c r="J850" s="159">
        <f>'Input 2 - Inventory'!AA800</f>
        <v>0</v>
      </c>
      <c r="K850" s="156" t="e">
        <f>VLOOKUP($E850,'Calc 1 - Scaling (Ins,Bank)'!$A:$W,8,FALSE)</f>
        <v>#N/A</v>
      </c>
      <c r="L850" s="160" t="str">
        <f>IFERROR(VLOOKUP($E850,'Calc 1 - Scaling (Ins,Bank)'!$A:$W,9+IF($K850="Revenue",1,IF(K850="Carrying Value",2,0)),FALSE),"N/A")</f>
        <v>N/A</v>
      </c>
      <c r="M850" s="161" t="str">
        <f t="shared" si="118"/>
        <v>N/A</v>
      </c>
      <c r="N850" s="162" t="str">
        <f t="shared" si="119"/>
        <v>N/A</v>
      </c>
      <c r="O850" s="156" t="e">
        <f>VLOOKUP($E850,'Calc 1 - Scaling (Ins,Bank)'!$A:$W,12,FALSE)</f>
        <v>#N/A</v>
      </c>
      <c r="P850" s="160" t="str">
        <f>IFERROR(VLOOKUP($E850,'Calc 1 - Scaling (Ins,Bank)'!$A:$W,13+IF(O850="Revenue",1,IF(O850="Carrying Value",2,0)),FALSE),"N/A")</f>
        <v>N/A</v>
      </c>
      <c r="Q850" s="161" t="str">
        <f t="shared" si="120"/>
        <v>N/A</v>
      </c>
      <c r="R850" s="162" t="str">
        <f t="shared" si="121"/>
        <v>N/A</v>
      </c>
      <c r="S850" s="156" t="e">
        <f>VLOOKUP($E850,'Calc 1 - Scaling (Ins,Bank)'!$A:$W,16,FALSE)</f>
        <v>#N/A</v>
      </c>
      <c r="T850" s="160" t="str">
        <f>IFERROR(VLOOKUP($E850,'Calc 1 - Scaling (Ins,Bank)'!$A:$W,17+IF(S850="Revenue",1,IF(S850="Carrying Value",2,0)),FALSE),"N/A")</f>
        <v>N/A</v>
      </c>
      <c r="U850" s="161" t="str">
        <f t="shared" si="122"/>
        <v>N/A</v>
      </c>
      <c r="V850" s="162" t="str">
        <f t="shared" si="123"/>
        <v>N/A</v>
      </c>
      <c r="W850" s="156" t="e">
        <f>VLOOKUP($E850,'Calc 1 - Scaling (Ins,Bank)'!$A:$W,20,FALSE)</f>
        <v>#N/A</v>
      </c>
      <c r="X850" s="160" t="str">
        <f>IFERROR(VLOOKUP($E850,'Calc 1 - Scaling (Ins,Bank)'!$A:$W,21+IF(W850="Revenue",1,IF(W850="Carrying Value",2,0)),FALSE),"N/A")</f>
        <v>N/A</v>
      </c>
      <c r="Y850" s="161" t="str">
        <f t="shared" si="124"/>
        <v>N/A</v>
      </c>
      <c r="Z850" s="162" t="str">
        <f t="shared" si="125"/>
        <v>N/A</v>
      </c>
      <c r="AP850" s="3" t="s">
        <v>1</v>
      </c>
    </row>
    <row r="851" spans="1:42" x14ac:dyDescent="0.2">
      <c r="A851" s="68">
        <f t="shared" si="117"/>
        <v>794</v>
      </c>
      <c r="B851" s="154">
        <f>'Input 2 - Inventory'!C801</f>
        <v>0</v>
      </c>
      <c r="C851" s="155">
        <f>'Input 2 - Inventory'!E801</f>
        <v>0</v>
      </c>
      <c r="D851" s="155" t="str">
        <f>IF(OR(LEFT(E851,5)= "Asset",LEFT(E851,5)="Other"),"N/A",'Input 1 - Schedule 1'!B803 &amp; " (Ins/Bank)")</f>
        <v xml:space="preserve"> (Ins/Bank)</v>
      </c>
      <c r="E851" s="156">
        <f>'Input 2 - Inventory'!F801</f>
        <v>0</v>
      </c>
      <c r="F851" s="157">
        <f>'Input 1 - Schedule 1'!AH803</f>
        <v>0</v>
      </c>
      <c r="G851" s="157">
        <f>'Input 2 - Inventory'!R801</f>
        <v>0</v>
      </c>
      <c r="H851" s="157">
        <f>'Input 2 - Inventory'!AG801</f>
        <v>0</v>
      </c>
      <c r="I851" s="158">
        <f>'Input 2 - Inventory'!L801</f>
        <v>0</v>
      </c>
      <c r="J851" s="159">
        <f>'Input 2 - Inventory'!AA801</f>
        <v>0</v>
      </c>
      <c r="K851" s="156" t="e">
        <f>VLOOKUP($E851,'Calc 1 - Scaling (Ins,Bank)'!$A:$W,8,FALSE)</f>
        <v>#N/A</v>
      </c>
      <c r="L851" s="160" t="str">
        <f>IFERROR(VLOOKUP($E851,'Calc 1 - Scaling (Ins,Bank)'!$A:$W,9+IF($K851="Revenue",1,IF(K851="Carrying Value",2,0)),FALSE),"N/A")</f>
        <v>N/A</v>
      </c>
      <c r="M851" s="161" t="str">
        <f t="shared" si="118"/>
        <v>N/A</v>
      </c>
      <c r="N851" s="162" t="str">
        <f t="shared" si="119"/>
        <v>N/A</v>
      </c>
      <c r="O851" s="156" t="e">
        <f>VLOOKUP($E851,'Calc 1 - Scaling (Ins,Bank)'!$A:$W,12,FALSE)</f>
        <v>#N/A</v>
      </c>
      <c r="P851" s="160" t="str">
        <f>IFERROR(VLOOKUP($E851,'Calc 1 - Scaling (Ins,Bank)'!$A:$W,13+IF(O851="Revenue",1,IF(O851="Carrying Value",2,0)),FALSE),"N/A")</f>
        <v>N/A</v>
      </c>
      <c r="Q851" s="161" t="str">
        <f t="shared" si="120"/>
        <v>N/A</v>
      </c>
      <c r="R851" s="162" t="str">
        <f t="shared" si="121"/>
        <v>N/A</v>
      </c>
      <c r="S851" s="156" t="e">
        <f>VLOOKUP($E851,'Calc 1 - Scaling (Ins,Bank)'!$A:$W,16,FALSE)</f>
        <v>#N/A</v>
      </c>
      <c r="T851" s="160" t="str">
        <f>IFERROR(VLOOKUP($E851,'Calc 1 - Scaling (Ins,Bank)'!$A:$W,17+IF(S851="Revenue",1,IF(S851="Carrying Value",2,0)),FALSE),"N/A")</f>
        <v>N/A</v>
      </c>
      <c r="U851" s="161" t="str">
        <f t="shared" si="122"/>
        <v>N/A</v>
      </c>
      <c r="V851" s="162" t="str">
        <f t="shared" si="123"/>
        <v>N/A</v>
      </c>
      <c r="W851" s="156" t="e">
        <f>VLOOKUP($E851,'Calc 1 - Scaling (Ins,Bank)'!$A:$W,20,FALSE)</f>
        <v>#N/A</v>
      </c>
      <c r="X851" s="160" t="str">
        <f>IFERROR(VLOOKUP($E851,'Calc 1 - Scaling (Ins,Bank)'!$A:$W,21+IF(W851="Revenue",1,IF(W851="Carrying Value",2,0)),FALSE),"N/A")</f>
        <v>N/A</v>
      </c>
      <c r="Y851" s="161" t="str">
        <f t="shared" si="124"/>
        <v>N/A</v>
      </c>
      <c r="Z851" s="162" t="str">
        <f t="shared" si="125"/>
        <v>N/A</v>
      </c>
      <c r="AP851" s="3" t="s">
        <v>1</v>
      </c>
    </row>
    <row r="852" spans="1:42" x14ac:dyDescent="0.2">
      <c r="A852" s="68">
        <f t="shared" si="117"/>
        <v>795</v>
      </c>
      <c r="B852" s="154">
        <f>'Input 2 - Inventory'!C802</f>
        <v>0</v>
      </c>
      <c r="C852" s="155">
        <f>'Input 2 - Inventory'!E802</f>
        <v>0</v>
      </c>
      <c r="D852" s="155" t="str">
        <f>IF(OR(LEFT(E852,5)= "Asset",LEFT(E852,5)="Other"),"N/A",'Input 1 - Schedule 1'!B804 &amp; " (Ins/Bank)")</f>
        <v xml:space="preserve"> (Ins/Bank)</v>
      </c>
      <c r="E852" s="156">
        <f>'Input 2 - Inventory'!F802</f>
        <v>0</v>
      </c>
      <c r="F852" s="157">
        <f>'Input 1 - Schedule 1'!AH804</f>
        <v>0</v>
      </c>
      <c r="G852" s="157">
        <f>'Input 2 - Inventory'!R802</f>
        <v>0</v>
      </c>
      <c r="H852" s="157">
        <f>'Input 2 - Inventory'!AG802</f>
        <v>0</v>
      </c>
      <c r="I852" s="158">
        <f>'Input 2 - Inventory'!L802</f>
        <v>0</v>
      </c>
      <c r="J852" s="159">
        <f>'Input 2 - Inventory'!AA802</f>
        <v>0</v>
      </c>
      <c r="K852" s="156" t="e">
        <f>VLOOKUP($E852,'Calc 1 - Scaling (Ins,Bank)'!$A:$W,8,FALSE)</f>
        <v>#N/A</v>
      </c>
      <c r="L852" s="160" t="str">
        <f>IFERROR(VLOOKUP($E852,'Calc 1 - Scaling (Ins,Bank)'!$A:$W,9+IF($K852="Revenue",1,IF(K852="Carrying Value",2,0)),FALSE),"N/A")</f>
        <v>N/A</v>
      </c>
      <c r="M852" s="161" t="str">
        <f t="shared" si="118"/>
        <v>N/A</v>
      </c>
      <c r="N852" s="162" t="str">
        <f t="shared" si="119"/>
        <v>N/A</v>
      </c>
      <c r="O852" s="156" t="e">
        <f>VLOOKUP($E852,'Calc 1 - Scaling (Ins,Bank)'!$A:$W,12,FALSE)</f>
        <v>#N/A</v>
      </c>
      <c r="P852" s="160" t="str">
        <f>IFERROR(VLOOKUP($E852,'Calc 1 - Scaling (Ins,Bank)'!$A:$W,13+IF(O852="Revenue",1,IF(O852="Carrying Value",2,0)),FALSE),"N/A")</f>
        <v>N/A</v>
      </c>
      <c r="Q852" s="161" t="str">
        <f t="shared" si="120"/>
        <v>N/A</v>
      </c>
      <c r="R852" s="162" t="str">
        <f t="shared" si="121"/>
        <v>N/A</v>
      </c>
      <c r="S852" s="156" t="e">
        <f>VLOOKUP($E852,'Calc 1 - Scaling (Ins,Bank)'!$A:$W,16,FALSE)</f>
        <v>#N/A</v>
      </c>
      <c r="T852" s="160" t="str">
        <f>IFERROR(VLOOKUP($E852,'Calc 1 - Scaling (Ins,Bank)'!$A:$W,17+IF(S852="Revenue",1,IF(S852="Carrying Value",2,0)),FALSE),"N/A")</f>
        <v>N/A</v>
      </c>
      <c r="U852" s="161" t="str">
        <f t="shared" si="122"/>
        <v>N/A</v>
      </c>
      <c r="V852" s="162" t="str">
        <f t="shared" si="123"/>
        <v>N/A</v>
      </c>
      <c r="W852" s="156" t="e">
        <f>VLOOKUP($E852,'Calc 1 - Scaling (Ins,Bank)'!$A:$W,20,FALSE)</f>
        <v>#N/A</v>
      </c>
      <c r="X852" s="160" t="str">
        <f>IFERROR(VLOOKUP($E852,'Calc 1 - Scaling (Ins,Bank)'!$A:$W,21+IF(W852="Revenue",1,IF(W852="Carrying Value",2,0)),FALSE),"N/A")</f>
        <v>N/A</v>
      </c>
      <c r="Y852" s="161" t="str">
        <f t="shared" si="124"/>
        <v>N/A</v>
      </c>
      <c r="Z852" s="162" t="str">
        <f t="shared" si="125"/>
        <v>N/A</v>
      </c>
      <c r="AP852" s="3" t="s">
        <v>1</v>
      </c>
    </row>
    <row r="853" spans="1:42" x14ac:dyDescent="0.2">
      <c r="A853" s="68">
        <f t="shared" si="117"/>
        <v>796</v>
      </c>
      <c r="B853" s="154">
        <f>'Input 2 - Inventory'!C803</f>
        <v>0</v>
      </c>
      <c r="C853" s="155">
        <f>'Input 2 - Inventory'!E803</f>
        <v>0</v>
      </c>
      <c r="D853" s="155" t="str">
        <f>IF(OR(LEFT(E853,5)= "Asset",LEFT(E853,5)="Other"),"N/A",'Input 1 - Schedule 1'!B805 &amp; " (Ins/Bank)")</f>
        <v xml:space="preserve"> (Ins/Bank)</v>
      </c>
      <c r="E853" s="156">
        <f>'Input 2 - Inventory'!F803</f>
        <v>0</v>
      </c>
      <c r="F853" s="157">
        <f>'Input 1 - Schedule 1'!AH805</f>
        <v>0</v>
      </c>
      <c r="G853" s="157">
        <f>'Input 2 - Inventory'!R803</f>
        <v>0</v>
      </c>
      <c r="H853" s="157">
        <f>'Input 2 - Inventory'!AG803</f>
        <v>0</v>
      </c>
      <c r="I853" s="158">
        <f>'Input 2 - Inventory'!L803</f>
        <v>0</v>
      </c>
      <c r="J853" s="159">
        <f>'Input 2 - Inventory'!AA803</f>
        <v>0</v>
      </c>
      <c r="K853" s="156" t="e">
        <f>VLOOKUP($E853,'Calc 1 - Scaling (Ins,Bank)'!$A:$W,8,FALSE)</f>
        <v>#N/A</v>
      </c>
      <c r="L853" s="160" t="str">
        <f>IFERROR(VLOOKUP($E853,'Calc 1 - Scaling (Ins,Bank)'!$A:$W,9+IF($K853="Revenue",1,IF(K853="Carrying Value",2,0)),FALSE),"N/A")</f>
        <v>N/A</v>
      </c>
      <c r="M853" s="161" t="str">
        <f t="shared" si="118"/>
        <v>N/A</v>
      </c>
      <c r="N853" s="162" t="str">
        <f t="shared" si="119"/>
        <v>N/A</v>
      </c>
      <c r="O853" s="156" t="e">
        <f>VLOOKUP($E853,'Calc 1 - Scaling (Ins,Bank)'!$A:$W,12,FALSE)</f>
        <v>#N/A</v>
      </c>
      <c r="P853" s="160" t="str">
        <f>IFERROR(VLOOKUP($E853,'Calc 1 - Scaling (Ins,Bank)'!$A:$W,13+IF(O853="Revenue",1,IF(O853="Carrying Value",2,0)),FALSE),"N/A")</f>
        <v>N/A</v>
      </c>
      <c r="Q853" s="161" t="str">
        <f t="shared" si="120"/>
        <v>N/A</v>
      </c>
      <c r="R853" s="162" t="str">
        <f t="shared" si="121"/>
        <v>N/A</v>
      </c>
      <c r="S853" s="156" t="e">
        <f>VLOOKUP($E853,'Calc 1 - Scaling (Ins,Bank)'!$A:$W,16,FALSE)</f>
        <v>#N/A</v>
      </c>
      <c r="T853" s="160" t="str">
        <f>IFERROR(VLOOKUP($E853,'Calc 1 - Scaling (Ins,Bank)'!$A:$W,17+IF(S853="Revenue",1,IF(S853="Carrying Value",2,0)),FALSE),"N/A")</f>
        <v>N/A</v>
      </c>
      <c r="U853" s="161" t="str">
        <f t="shared" si="122"/>
        <v>N/A</v>
      </c>
      <c r="V853" s="162" t="str">
        <f t="shared" si="123"/>
        <v>N/A</v>
      </c>
      <c r="W853" s="156" t="e">
        <f>VLOOKUP($E853,'Calc 1 - Scaling (Ins,Bank)'!$A:$W,20,FALSE)</f>
        <v>#N/A</v>
      </c>
      <c r="X853" s="160" t="str">
        <f>IFERROR(VLOOKUP($E853,'Calc 1 - Scaling (Ins,Bank)'!$A:$W,21+IF(W853="Revenue",1,IF(W853="Carrying Value",2,0)),FALSE),"N/A")</f>
        <v>N/A</v>
      </c>
      <c r="Y853" s="161" t="str">
        <f t="shared" si="124"/>
        <v>N/A</v>
      </c>
      <c r="Z853" s="162" t="str">
        <f t="shared" si="125"/>
        <v>N/A</v>
      </c>
      <c r="AP853" s="3" t="s">
        <v>1</v>
      </c>
    </row>
    <row r="854" spans="1:42" x14ac:dyDescent="0.2">
      <c r="A854" s="68">
        <f t="shared" si="117"/>
        <v>797</v>
      </c>
      <c r="B854" s="154">
        <f>'Input 2 - Inventory'!C804</f>
        <v>0</v>
      </c>
      <c r="C854" s="155">
        <f>'Input 2 - Inventory'!E804</f>
        <v>0</v>
      </c>
      <c r="D854" s="155" t="str">
        <f>IF(OR(LEFT(E854,5)= "Asset",LEFT(E854,5)="Other"),"N/A",'Input 1 - Schedule 1'!B806 &amp; " (Ins/Bank)")</f>
        <v xml:space="preserve"> (Ins/Bank)</v>
      </c>
      <c r="E854" s="156">
        <f>'Input 2 - Inventory'!F804</f>
        <v>0</v>
      </c>
      <c r="F854" s="157">
        <f>'Input 1 - Schedule 1'!AH806</f>
        <v>0</v>
      </c>
      <c r="G854" s="157">
        <f>'Input 2 - Inventory'!R804</f>
        <v>0</v>
      </c>
      <c r="H854" s="157">
        <f>'Input 2 - Inventory'!AG804</f>
        <v>0</v>
      </c>
      <c r="I854" s="158">
        <f>'Input 2 - Inventory'!L804</f>
        <v>0</v>
      </c>
      <c r="J854" s="159">
        <f>'Input 2 - Inventory'!AA804</f>
        <v>0</v>
      </c>
      <c r="K854" s="156" t="e">
        <f>VLOOKUP($E854,'Calc 1 - Scaling (Ins,Bank)'!$A:$W,8,FALSE)</f>
        <v>#N/A</v>
      </c>
      <c r="L854" s="160" t="str">
        <f>IFERROR(VLOOKUP($E854,'Calc 1 - Scaling (Ins,Bank)'!$A:$W,9+IF($K854="Revenue",1,IF(K854="Carrying Value",2,0)),FALSE),"N/A")</f>
        <v>N/A</v>
      </c>
      <c r="M854" s="161" t="str">
        <f t="shared" si="118"/>
        <v>N/A</v>
      </c>
      <c r="N854" s="162" t="str">
        <f t="shared" si="119"/>
        <v>N/A</v>
      </c>
      <c r="O854" s="156" t="e">
        <f>VLOOKUP($E854,'Calc 1 - Scaling (Ins,Bank)'!$A:$W,12,FALSE)</f>
        <v>#N/A</v>
      </c>
      <c r="P854" s="160" t="str">
        <f>IFERROR(VLOOKUP($E854,'Calc 1 - Scaling (Ins,Bank)'!$A:$W,13+IF(O854="Revenue",1,IF(O854="Carrying Value",2,0)),FALSE),"N/A")</f>
        <v>N/A</v>
      </c>
      <c r="Q854" s="161" t="str">
        <f t="shared" si="120"/>
        <v>N/A</v>
      </c>
      <c r="R854" s="162" t="str">
        <f t="shared" si="121"/>
        <v>N/A</v>
      </c>
      <c r="S854" s="156" t="e">
        <f>VLOOKUP($E854,'Calc 1 - Scaling (Ins,Bank)'!$A:$W,16,FALSE)</f>
        <v>#N/A</v>
      </c>
      <c r="T854" s="160" t="str">
        <f>IFERROR(VLOOKUP($E854,'Calc 1 - Scaling (Ins,Bank)'!$A:$W,17+IF(S854="Revenue",1,IF(S854="Carrying Value",2,0)),FALSE),"N/A")</f>
        <v>N/A</v>
      </c>
      <c r="U854" s="161" t="str">
        <f t="shared" si="122"/>
        <v>N/A</v>
      </c>
      <c r="V854" s="162" t="str">
        <f t="shared" si="123"/>
        <v>N/A</v>
      </c>
      <c r="W854" s="156" t="e">
        <f>VLOOKUP($E854,'Calc 1 - Scaling (Ins,Bank)'!$A:$W,20,FALSE)</f>
        <v>#N/A</v>
      </c>
      <c r="X854" s="160" t="str">
        <f>IFERROR(VLOOKUP($E854,'Calc 1 - Scaling (Ins,Bank)'!$A:$W,21+IF(W854="Revenue",1,IF(W854="Carrying Value",2,0)),FALSE),"N/A")</f>
        <v>N/A</v>
      </c>
      <c r="Y854" s="161" t="str">
        <f t="shared" si="124"/>
        <v>N/A</v>
      </c>
      <c r="Z854" s="162" t="str">
        <f t="shared" si="125"/>
        <v>N/A</v>
      </c>
      <c r="AP854" s="3" t="s">
        <v>1</v>
      </c>
    </row>
    <row r="855" spans="1:42" x14ac:dyDescent="0.2">
      <c r="A855" s="68">
        <f t="shared" si="117"/>
        <v>798</v>
      </c>
      <c r="B855" s="154">
        <f>'Input 2 - Inventory'!C805</f>
        <v>0</v>
      </c>
      <c r="C855" s="155">
        <f>'Input 2 - Inventory'!E805</f>
        <v>0</v>
      </c>
      <c r="D855" s="155" t="str">
        <f>IF(OR(LEFT(E855,5)= "Asset",LEFT(E855,5)="Other"),"N/A",'Input 1 - Schedule 1'!B807 &amp; " (Ins/Bank)")</f>
        <v xml:space="preserve"> (Ins/Bank)</v>
      </c>
      <c r="E855" s="156">
        <f>'Input 2 - Inventory'!F805</f>
        <v>0</v>
      </c>
      <c r="F855" s="157">
        <f>'Input 1 - Schedule 1'!AH807</f>
        <v>0</v>
      </c>
      <c r="G855" s="157">
        <f>'Input 2 - Inventory'!R805</f>
        <v>0</v>
      </c>
      <c r="H855" s="157">
        <f>'Input 2 - Inventory'!AG805</f>
        <v>0</v>
      </c>
      <c r="I855" s="158">
        <f>'Input 2 - Inventory'!L805</f>
        <v>0</v>
      </c>
      <c r="J855" s="159">
        <f>'Input 2 - Inventory'!AA805</f>
        <v>0</v>
      </c>
      <c r="K855" s="156" t="e">
        <f>VLOOKUP($E855,'Calc 1 - Scaling (Ins,Bank)'!$A:$W,8,FALSE)</f>
        <v>#N/A</v>
      </c>
      <c r="L855" s="160" t="str">
        <f>IFERROR(VLOOKUP($E855,'Calc 1 - Scaling (Ins,Bank)'!$A:$W,9+IF($K855="Revenue",1,IF(K855="Carrying Value",2,0)),FALSE),"N/A")</f>
        <v>N/A</v>
      </c>
      <c r="M855" s="161" t="str">
        <f t="shared" si="118"/>
        <v>N/A</v>
      </c>
      <c r="N855" s="162" t="str">
        <f t="shared" si="119"/>
        <v>N/A</v>
      </c>
      <c r="O855" s="156" t="e">
        <f>VLOOKUP($E855,'Calc 1 - Scaling (Ins,Bank)'!$A:$W,12,FALSE)</f>
        <v>#N/A</v>
      </c>
      <c r="P855" s="160" t="str">
        <f>IFERROR(VLOOKUP($E855,'Calc 1 - Scaling (Ins,Bank)'!$A:$W,13+IF(O855="Revenue",1,IF(O855="Carrying Value",2,0)),FALSE),"N/A")</f>
        <v>N/A</v>
      </c>
      <c r="Q855" s="161" t="str">
        <f t="shared" si="120"/>
        <v>N/A</v>
      </c>
      <c r="R855" s="162" t="str">
        <f t="shared" si="121"/>
        <v>N/A</v>
      </c>
      <c r="S855" s="156" t="e">
        <f>VLOOKUP($E855,'Calc 1 - Scaling (Ins,Bank)'!$A:$W,16,FALSE)</f>
        <v>#N/A</v>
      </c>
      <c r="T855" s="160" t="str">
        <f>IFERROR(VLOOKUP($E855,'Calc 1 - Scaling (Ins,Bank)'!$A:$W,17+IF(S855="Revenue",1,IF(S855="Carrying Value",2,0)),FALSE),"N/A")</f>
        <v>N/A</v>
      </c>
      <c r="U855" s="161" t="str">
        <f t="shared" si="122"/>
        <v>N/A</v>
      </c>
      <c r="V855" s="162" t="str">
        <f t="shared" si="123"/>
        <v>N/A</v>
      </c>
      <c r="W855" s="156" t="e">
        <f>VLOOKUP($E855,'Calc 1 - Scaling (Ins,Bank)'!$A:$W,20,FALSE)</f>
        <v>#N/A</v>
      </c>
      <c r="X855" s="160" t="str">
        <f>IFERROR(VLOOKUP($E855,'Calc 1 - Scaling (Ins,Bank)'!$A:$W,21+IF(W855="Revenue",1,IF(W855="Carrying Value",2,0)),FALSE),"N/A")</f>
        <v>N/A</v>
      </c>
      <c r="Y855" s="161" t="str">
        <f t="shared" si="124"/>
        <v>N/A</v>
      </c>
      <c r="Z855" s="162" t="str">
        <f t="shared" si="125"/>
        <v>N/A</v>
      </c>
      <c r="AP855" s="3" t="s">
        <v>1</v>
      </c>
    </row>
    <row r="856" spans="1:42" x14ac:dyDescent="0.2">
      <c r="A856" s="68">
        <f t="shared" si="117"/>
        <v>799</v>
      </c>
      <c r="B856" s="154">
        <f>'Input 2 - Inventory'!C806</f>
        <v>0</v>
      </c>
      <c r="C856" s="155">
        <f>'Input 2 - Inventory'!E806</f>
        <v>0</v>
      </c>
      <c r="D856" s="155" t="str">
        <f>IF(OR(LEFT(E856,5)= "Asset",LEFT(E856,5)="Other"),"N/A",'Input 1 - Schedule 1'!B808 &amp; " (Ins/Bank)")</f>
        <v xml:space="preserve"> (Ins/Bank)</v>
      </c>
      <c r="E856" s="156">
        <f>'Input 2 - Inventory'!F806</f>
        <v>0</v>
      </c>
      <c r="F856" s="157">
        <f>'Input 1 - Schedule 1'!AH808</f>
        <v>0</v>
      </c>
      <c r="G856" s="157">
        <f>'Input 2 - Inventory'!R806</f>
        <v>0</v>
      </c>
      <c r="H856" s="157">
        <f>'Input 2 - Inventory'!AG806</f>
        <v>0</v>
      </c>
      <c r="I856" s="158">
        <f>'Input 2 - Inventory'!L806</f>
        <v>0</v>
      </c>
      <c r="J856" s="159">
        <f>'Input 2 - Inventory'!AA806</f>
        <v>0</v>
      </c>
      <c r="K856" s="156" t="e">
        <f>VLOOKUP($E856,'Calc 1 - Scaling (Ins,Bank)'!$A:$W,8,FALSE)</f>
        <v>#N/A</v>
      </c>
      <c r="L856" s="160" t="str">
        <f>IFERROR(VLOOKUP($E856,'Calc 1 - Scaling (Ins,Bank)'!$A:$W,9+IF($K856="Revenue",1,IF(K856="Carrying Value",2,0)),FALSE),"N/A")</f>
        <v>N/A</v>
      </c>
      <c r="M856" s="161" t="str">
        <f t="shared" si="118"/>
        <v>N/A</v>
      </c>
      <c r="N856" s="162" t="str">
        <f t="shared" si="119"/>
        <v>N/A</v>
      </c>
      <c r="O856" s="156" t="e">
        <f>VLOOKUP($E856,'Calc 1 - Scaling (Ins,Bank)'!$A:$W,12,FALSE)</f>
        <v>#N/A</v>
      </c>
      <c r="P856" s="160" t="str">
        <f>IFERROR(VLOOKUP($E856,'Calc 1 - Scaling (Ins,Bank)'!$A:$W,13+IF(O856="Revenue",1,IF(O856="Carrying Value",2,0)),FALSE),"N/A")</f>
        <v>N/A</v>
      </c>
      <c r="Q856" s="161" t="str">
        <f t="shared" si="120"/>
        <v>N/A</v>
      </c>
      <c r="R856" s="162" t="str">
        <f t="shared" si="121"/>
        <v>N/A</v>
      </c>
      <c r="S856" s="156" t="e">
        <f>VLOOKUP($E856,'Calc 1 - Scaling (Ins,Bank)'!$A:$W,16,FALSE)</f>
        <v>#N/A</v>
      </c>
      <c r="T856" s="160" t="str">
        <f>IFERROR(VLOOKUP($E856,'Calc 1 - Scaling (Ins,Bank)'!$A:$W,17+IF(S856="Revenue",1,IF(S856="Carrying Value",2,0)),FALSE),"N/A")</f>
        <v>N/A</v>
      </c>
      <c r="U856" s="161" t="str">
        <f t="shared" si="122"/>
        <v>N/A</v>
      </c>
      <c r="V856" s="162" t="str">
        <f t="shared" si="123"/>
        <v>N/A</v>
      </c>
      <c r="W856" s="156" t="e">
        <f>VLOOKUP($E856,'Calc 1 - Scaling (Ins,Bank)'!$A:$W,20,FALSE)</f>
        <v>#N/A</v>
      </c>
      <c r="X856" s="160" t="str">
        <f>IFERROR(VLOOKUP($E856,'Calc 1 - Scaling (Ins,Bank)'!$A:$W,21+IF(W856="Revenue",1,IF(W856="Carrying Value",2,0)),FALSE),"N/A")</f>
        <v>N/A</v>
      </c>
      <c r="Y856" s="161" t="str">
        <f t="shared" si="124"/>
        <v>N/A</v>
      </c>
      <c r="Z856" s="162" t="str">
        <f t="shared" si="125"/>
        <v>N/A</v>
      </c>
      <c r="AP856" s="3" t="s">
        <v>1</v>
      </c>
    </row>
    <row r="857" spans="1:42" x14ac:dyDescent="0.2">
      <c r="A857" s="68">
        <f t="shared" si="117"/>
        <v>800</v>
      </c>
      <c r="B857" s="154">
        <f>'Input 2 - Inventory'!C807</f>
        <v>0</v>
      </c>
      <c r="C857" s="155">
        <f>'Input 2 - Inventory'!E807</f>
        <v>0</v>
      </c>
      <c r="D857" s="155" t="str">
        <f>IF(OR(LEFT(E857,5)= "Asset",LEFT(E857,5)="Other"),"N/A",'Input 1 - Schedule 1'!B809 &amp; " (Ins/Bank)")</f>
        <v xml:space="preserve"> (Ins/Bank)</v>
      </c>
      <c r="E857" s="156">
        <f>'Input 2 - Inventory'!F807</f>
        <v>0</v>
      </c>
      <c r="F857" s="157">
        <f>'Input 1 - Schedule 1'!AH809</f>
        <v>0</v>
      </c>
      <c r="G857" s="157">
        <f>'Input 2 - Inventory'!R807</f>
        <v>0</v>
      </c>
      <c r="H857" s="157">
        <f>'Input 2 - Inventory'!AG807</f>
        <v>0</v>
      </c>
      <c r="I857" s="158">
        <f>'Input 2 - Inventory'!L807</f>
        <v>0</v>
      </c>
      <c r="J857" s="159">
        <f>'Input 2 - Inventory'!AA807</f>
        <v>0</v>
      </c>
      <c r="K857" s="156" t="e">
        <f>VLOOKUP($E857,'Calc 1 - Scaling (Ins,Bank)'!$A:$W,8,FALSE)</f>
        <v>#N/A</v>
      </c>
      <c r="L857" s="160" t="str">
        <f>IFERROR(VLOOKUP($E857,'Calc 1 - Scaling (Ins,Bank)'!$A:$W,9+IF($K857="Revenue",1,IF(K857="Carrying Value",2,0)),FALSE),"N/A")</f>
        <v>N/A</v>
      </c>
      <c r="M857" s="161" t="str">
        <f t="shared" si="118"/>
        <v>N/A</v>
      </c>
      <c r="N857" s="162" t="str">
        <f t="shared" si="119"/>
        <v>N/A</v>
      </c>
      <c r="O857" s="156" t="e">
        <f>VLOOKUP($E857,'Calc 1 - Scaling (Ins,Bank)'!$A:$W,12,FALSE)</f>
        <v>#N/A</v>
      </c>
      <c r="P857" s="160" t="str">
        <f>IFERROR(VLOOKUP($E857,'Calc 1 - Scaling (Ins,Bank)'!$A:$W,13+IF(O857="Revenue",1,IF(O857="Carrying Value",2,0)),FALSE),"N/A")</f>
        <v>N/A</v>
      </c>
      <c r="Q857" s="161" t="str">
        <f t="shared" si="120"/>
        <v>N/A</v>
      </c>
      <c r="R857" s="162" t="str">
        <f t="shared" si="121"/>
        <v>N/A</v>
      </c>
      <c r="S857" s="156" t="e">
        <f>VLOOKUP($E857,'Calc 1 - Scaling (Ins,Bank)'!$A:$W,16,FALSE)</f>
        <v>#N/A</v>
      </c>
      <c r="T857" s="160" t="str">
        <f>IFERROR(VLOOKUP($E857,'Calc 1 - Scaling (Ins,Bank)'!$A:$W,17+IF(S857="Revenue",1,IF(S857="Carrying Value",2,0)),FALSE),"N/A")</f>
        <v>N/A</v>
      </c>
      <c r="U857" s="161" t="str">
        <f t="shared" si="122"/>
        <v>N/A</v>
      </c>
      <c r="V857" s="162" t="str">
        <f t="shared" si="123"/>
        <v>N/A</v>
      </c>
      <c r="W857" s="156" t="e">
        <f>VLOOKUP($E857,'Calc 1 - Scaling (Ins,Bank)'!$A:$W,20,FALSE)</f>
        <v>#N/A</v>
      </c>
      <c r="X857" s="160" t="str">
        <f>IFERROR(VLOOKUP($E857,'Calc 1 - Scaling (Ins,Bank)'!$A:$W,21+IF(W857="Revenue",1,IF(W857="Carrying Value",2,0)),FALSE),"N/A")</f>
        <v>N/A</v>
      </c>
      <c r="Y857" s="161" t="str">
        <f t="shared" si="124"/>
        <v>N/A</v>
      </c>
      <c r="Z857" s="162" t="str">
        <f t="shared" si="125"/>
        <v>N/A</v>
      </c>
      <c r="AP857" s="3" t="s">
        <v>1</v>
      </c>
    </row>
    <row r="858" spans="1:42" x14ac:dyDescent="0.2">
      <c r="A858" s="68">
        <f t="shared" si="117"/>
        <v>801</v>
      </c>
      <c r="B858" s="154">
        <f>'Input 2 - Inventory'!C808</f>
        <v>0</v>
      </c>
      <c r="C858" s="155">
        <f>'Input 2 - Inventory'!E808</f>
        <v>0</v>
      </c>
      <c r="D858" s="155" t="str">
        <f>IF(OR(LEFT(E858,5)= "Asset",LEFT(E858,5)="Other"),"N/A",'Input 1 - Schedule 1'!B810 &amp; " (Ins/Bank)")</f>
        <v xml:space="preserve"> (Ins/Bank)</v>
      </c>
      <c r="E858" s="156">
        <f>'Input 2 - Inventory'!F808</f>
        <v>0</v>
      </c>
      <c r="F858" s="157">
        <f>'Input 1 - Schedule 1'!AH810</f>
        <v>0</v>
      </c>
      <c r="G858" s="157">
        <f>'Input 2 - Inventory'!R808</f>
        <v>0</v>
      </c>
      <c r="H858" s="157">
        <f>'Input 2 - Inventory'!AG808</f>
        <v>0</v>
      </c>
      <c r="I858" s="158">
        <f>'Input 2 - Inventory'!L808</f>
        <v>0</v>
      </c>
      <c r="J858" s="159">
        <f>'Input 2 - Inventory'!AA808</f>
        <v>0</v>
      </c>
      <c r="K858" s="156" t="e">
        <f>VLOOKUP($E858,'Calc 1 - Scaling (Ins,Bank)'!$A:$W,8,FALSE)</f>
        <v>#N/A</v>
      </c>
      <c r="L858" s="160" t="str">
        <f>IFERROR(VLOOKUP($E858,'Calc 1 - Scaling (Ins,Bank)'!$A:$W,9+IF($K858="Revenue",1,IF(K858="Carrying Value",2,0)),FALSE),"N/A")</f>
        <v>N/A</v>
      </c>
      <c r="M858" s="161" t="str">
        <f t="shared" si="118"/>
        <v>N/A</v>
      </c>
      <c r="N858" s="162" t="str">
        <f t="shared" si="119"/>
        <v>N/A</v>
      </c>
      <c r="O858" s="156" t="e">
        <f>VLOOKUP($E858,'Calc 1 - Scaling (Ins,Bank)'!$A:$W,12,FALSE)</f>
        <v>#N/A</v>
      </c>
      <c r="P858" s="160" t="str">
        <f>IFERROR(VLOOKUP($E858,'Calc 1 - Scaling (Ins,Bank)'!$A:$W,13+IF(O858="Revenue",1,IF(O858="Carrying Value",2,0)),FALSE),"N/A")</f>
        <v>N/A</v>
      </c>
      <c r="Q858" s="161" t="str">
        <f t="shared" si="120"/>
        <v>N/A</v>
      </c>
      <c r="R858" s="162" t="str">
        <f t="shared" si="121"/>
        <v>N/A</v>
      </c>
      <c r="S858" s="156" t="e">
        <f>VLOOKUP($E858,'Calc 1 - Scaling (Ins,Bank)'!$A:$W,16,FALSE)</f>
        <v>#N/A</v>
      </c>
      <c r="T858" s="160" t="str">
        <f>IFERROR(VLOOKUP($E858,'Calc 1 - Scaling (Ins,Bank)'!$A:$W,17+IF(S858="Revenue",1,IF(S858="Carrying Value",2,0)),FALSE),"N/A")</f>
        <v>N/A</v>
      </c>
      <c r="U858" s="161" t="str">
        <f t="shared" si="122"/>
        <v>N/A</v>
      </c>
      <c r="V858" s="162" t="str">
        <f t="shared" si="123"/>
        <v>N/A</v>
      </c>
      <c r="W858" s="156" t="e">
        <f>VLOOKUP($E858,'Calc 1 - Scaling (Ins,Bank)'!$A:$W,20,FALSE)</f>
        <v>#N/A</v>
      </c>
      <c r="X858" s="160" t="str">
        <f>IFERROR(VLOOKUP($E858,'Calc 1 - Scaling (Ins,Bank)'!$A:$W,21+IF(W858="Revenue",1,IF(W858="Carrying Value",2,0)),FALSE),"N/A")</f>
        <v>N/A</v>
      </c>
      <c r="Y858" s="161" t="str">
        <f t="shared" si="124"/>
        <v>N/A</v>
      </c>
      <c r="Z858" s="162" t="str">
        <f t="shared" si="125"/>
        <v>N/A</v>
      </c>
      <c r="AP858" s="3" t="s">
        <v>1</v>
      </c>
    </row>
    <row r="859" spans="1:42" x14ac:dyDescent="0.2">
      <c r="A859" s="68">
        <f t="shared" si="117"/>
        <v>802</v>
      </c>
      <c r="B859" s="154">
        <f>'Input 2 - Inventory'!C809</f>
        <v>0</v>
      </c>
      <c r="C859" s="155">
        <f>'Input 2 - Inventory'!E809</f>
        <v>0</v>
      </c>
      <c r="D859" s="155" t="str">
        <f>IF(OR(LEFT(E859,5)= "Asset",LEFT(E859,5)="Other"),"N/A",'Input 1 - Schedule 1'!B811 &amp; " (Ins/Bank)")</f>
        <v xml:space="preserve"> (Ins/Bank)</v>
      </c>
      <c r="E859" s="156">
        <f>'Input 2 - Inventory'!F809</f>
        <v>0</v>
      </c>
      <c r="F859" s="157">
        <f>'Input 1 - Schedule 1'!AH811</f>
        <v>0</v>
      </c>
      <c r="G859" s="157">
        <f>'Input 2 - Inventory'!R809</f>
        <v>0</v>
      </c>
      <c r="H859" s="157">
        <f>'Input 2 - Inventory'!AG809</f>
        <v>0</v>
      </c>
      <c r="I859" s="158">
        <f>'Input 2 - Inventory'!L809</f>
        <v>0</v>
      </c>
      <c r="J859" s="159">
        <f>'Input 2 - Inventory'!AA809</f>
        <v>0</v>
      </c>
      <c r="K859" s="156" t="e">
        <f>VLOOKUP($E859,'Calc 1 - Scaling (Ins,Bank)'!$A:$W,8,FALSE)</f>
        <v>#N/A</v>
      </c>
      <c r="L859" s="160" t="str">
        <f>IFERROR(VLOOKUP($E859,'Calc 1 - Scaling (Ins,Bank)'!$A:$W,9+IF($K859="Revenue",1,IF(K859="Carrying Value",2,0)),FALSE),"N/A")</f>
        <v>N/A</v>
      </c>
      <c r="M859" s="161" t="str">
        <f t="shared" si="118"/>
        <v>N/A</v>
      </c>
      <c r="N859" s="162" t="str">
        <f t="shared" si="119"/>
        <v>N/A</v>
      </c>
      <c r="O859" s="156" t="e">
        <f>VLOOKUP($E859,'Calc 1 - Scaling (Ins,Bank)'!$A:$W,12,FALSE)</f>
        <v>#N/A</v>
      </c>
      <c r="P859" s="160" t="str">
        <f>IFERROR(VLOOKUP($E859,'Calc 1 - Scaling (Ins,Bank)'!$A:$W,13+IF(O859="Revenue",1,IF(O859="Carrying Value",2,0)),FALSE),"N/A")</f>
        <v>N/A</v>
      </c>
      <c r="Q859" s="161" t="str">
        <f t="shared" si="120"/>
        <v>N/A</v>
      </c>
      <c r="R859" s="162" t="str">
        <f t="shared" si="121"/>
        <v>N/A</v>
      </c>
      <c r="S859" s="156" t="e">
        <f>VLOOKUP($E859,'Calc 1 - Scaling (Ins,Bank)'!$A:$W,16,FALSE)</f>
        <v>#N/A</v>
      </c>
      <c r="T859" s="160" t="str">
        <f>IFERROR(VLOOKUP($E859,'Calc 1 - Scaling (Ins,Bank)'!$A:$W,17+IF(S859="Revenue",1,IF(S859="Carrying Value",2,0)),FALSE),"N/A")</f>
        <v>N/A</v>
      </c>
      <c r="U859" s="161" t="str">
        <f t="shared" si="122"/>
        <v>N/A</v>
      </c>
      <c r="V859" s="162" t="str">
        <f t="shared" si="123"/>
        <v>N/A</v>
      </c>
      <c r="W859" s="156" t="e">
        <f>VLOOKUP($E859,'Calc 1 - Scaling (Ins,Bank)'!$A:$W,20,FALSE)</f>
        <v>#N/A</v>
      </c>
      <c r="X859" s="160" t="str">
        <f>IFERROR(VLOOKUP($E859,'Calc 1 - Scaling (Ins,Bank)'!$A:$W,21+IF(W859="Revenue",1,IF(W859="Carrying Value",2,0)),FALSE),"N/A")</f>
        <v>N/A</v>
      </c>
      <c r="Y859" s="161" t="str">
        <f t="shared" si="124"/>
        <v>N/A</v>
      </c>
      <c r="Z859" s="162" t="str">
        <f t="shared" si="125"/>
        <v>N/A</v>
      </c>
      <c r="AP859" s="3" t="s">
        <v>1</v>
      </c>
    </row>
    <row r="860" spans="1:42" x14ac:dyDescent="0.2">
      <c r="A860" s="68">
        <f t="shared" si="117"/>
        <v>803</v>
      </c>
      <c r="B860" s="154">
        <f>'Input 2 - Inventory'!C810</f>
        <v>0</v>
      </c>
      <c r="C860" s="155">
        <f>'Input 2 - Inventory'!E810</f>
        <v>0</v>
      </c>
      <c r="D860" s="155" t="str">
        <f>IF(OR(LEFT(E860,5)= "Asset",LEFT(E860,5)="Other"),"N/A",'Input 1 - Schedule 1'!B812 &amp; " (Ins/Bank)")</f>
        <v xml:space="preserve"> (Ins/Bank)</v>
      </c>
      <c r="E860" s="156">
        <f>'Input 2 - Inventory'!F810</f>
        <v>0</v>
      </c>
      <c r="F860" s="157">
        <f>'Input 1 - Schedule 1'!AH812</f>
        <v>0</v>
      </c>
      <c r="G860" s="157">
        <f>'Input 2 - Inventory'!R810</f>
        <v>0</v>
      </c>
      <c r="H860" s="157">
        <f>'Input 2 - Inventory'!AG810</f>
        <v>0</v>
      </c>
      <c r="I860" s="158">
        <f>'Input 2 - Inventory'!L810</f>
        <v>0</v>
      </c>
      <c r="J860" s="159">
        <f>'Input 2 - Inventory'!AA810</f>
        <v>0</v>
      </c>
      <c r="K860" s="156" t="e">
        <f>VLOOKUP($E860,'Calc 1 - Scaling (Ins,Bank)'!$A:$W,8,FALSE)</f>
        <v>#N/A</v>
      </c>
      <c r="L860" s="160" t="str">
        <f>IFERROR(VLOOKUP($E860,'Calc 1 - Scaling (Ins,Bank)'!$A:$W,9+IF($K860="Revenue",1,IF(K860="Carrying Value",2,0)),FALSE),"N/A")</f>
        <v>N/A</v>
      </c>
      <c r="M860" s="161" t="str">
        <f t="shared" si="118"/>
        <v>N/A</v>
      </c>
      <c r="N860" s="162" t="str">
        <f t="shared" si="119"/>
        <v>N/A</v>
      </c>
      <c r="O860" s="156" t="e">
        <f>VLOOKUP($E860,'Calc 1 - Scaling (Ins,Bank)'!$A:$W,12,FALSE)</f>
        <v>#N/A</v>
      </c>
      <c r="P860" s="160" t="str">
        <f>IFERROR(VLOOKUP($E860,'Calc 1 - Scaling (Ins,Bank)'!$A:$W,13+IF(O860="Revenue",1,IF(O860="Carrying Value",2,0)),FALSE),"N/A")</f>
        <v>N/A</v>
      </c>
      <c r="Q860" s="161" t="str">
        <f t="shared" si="120"/>
        <v>N/A</v>
      </c>
      <c r="R860" s="162" t="str">
        <f t="shared" si="121"/>
        <v>N/A</v>
      </c>
      <c r="S860" s="156" t="e">
        <f>VLOOKUP($E860,'Calc 1 - Scaling (Ins,Bank)'!$A:$W,16,FALSE)</f>
        <v>#N/A</v>
      </c>
      <c r="T860" s="160" t="str">
        <f>IFERROR(VLOOKUP($E860,'Calc 1 - Scaling (Ins,Bank)'!$A:$W,17+IF(S860="Revenue",1,IF(S860="Carrying Value",2,0)),FALSE),"N/A")</f>
        <v>N/A</v>
      </c>
      <c r="U860" s="161" t="str">
        <f t="shared" si="122"/>
        <v>N/A</v>
      </c>
      <c r="V860" s="162" t="str">
        <f t="shared" si="123"/>
        <v>N/A</v>
      </c>
      <c r="W860" s="156" t="e">
        <f>VLOOKUP($E860,'Calc 1 - Scaling (Ins,Bank)'!$A:$W,20,FALSE)</f>
        <v>#N/A</v>
      </c>
      <c r="X860" s="160" t="str">
        <f>IFERROR(VLOOKUP($E860,'Calc 1 - Scaling (Ins,Bank)'!$A:$W,21+IF(W860="Revenue",1,IF(W860="Carrying Value",2,0)),FALSE),"N/A")</f>
        <v>N/A</v>
      </c>
      <c r="Y860" s="161" t="str">
        <f t="shared" si="124"/>
        <v>N/A</v>
      </c>
      <c r="Z860" s="162" t="str">
        <f t="shared" si="125"/>
        <v>N/A</v>
      </c>
      <c r="AP860" s="3" t="s">
        <v>1</v>
      </c>
    </row>
    <row r="861" spans="1:42" x14ac:dyDescent="0.2">
      <c r="A861" s="68">
        <f t="shared" si="117"/>
        <v>804</v>
      </c>
      <c r="B861" s="154">
        <f>'Input 2 - Inventory'!C811</f>
        <v>0</v>
      </c>
      <c r="C861" s="155">
        <f>'Input 2 - Inventory'!E811</f>
        <v>0</v>
      </c>
      <c r="D861" s="155" t="str">
        <f>IF(OR(LEFT(E861,5)= "Asset",LEFT(E861,5)="Other"),"N/A",'Input 1 - Schedule 1'!B813 &amp; " (Ins/Bank)")</f>
        <v xml:space="preserve"> (Ins/Bank)</v>
      </c>
      <c r="E861" s="156">
        <f>'Input 2 - Inventory'!F811</f>
        <v>0</v>
      </c>
      <c r="F861" s="157">
        <f>'Input 1 - Schedule 1'!AH813</f>
        <v>0</v>
      </c>
      <c r="G861" s="157">
        <f>'Input 2 - Inventory'!R811</f>
        <v>0</v>
      </c>
      <c r="H861" s="157">
        <f>'Input 2 - Inventory'!AG811</f>
        <v>0</v>
      </c>
      <c r="I861" s="158">
        <f>'Input 2 - Inventory'!L811</f>
        <v>0</v>
      </c>
      <c r="J861" s="159">
        <f>'Input 2 - Inventory'!AA811</f>
        <v>0</v>
      </c>
      <c r="K861" s="156" t="e">
        <f>VLOOKUP($E861,'Calc 1 - Scaling (Ins,Bank)'!$A:$W,8,FALSE)</f>
        <v>#N/A</v>
      </c>
      <c r="L861" s="160" t="str">
        <f>IFERROR(VLOOKUP($E861,'Calc 1 - Scaling (Ins,Bank)'!$A:$W,9+IF($K861="Revenue",1,IF(K861="Carrying Value",2,0)),FALSE),"N/A")</f>
        <v>N/A</v>
      </c>
      <c r="M861" s="161" t="str">
        <f t="shared" si="118"/>
        <v>N/A</v>
      </c>
      <c r="N861" s="162" t="str">
        <f t="shared" si="119"/>
        <v>N/A</v>
      </c>
      <c r="O861" s="156" t="e">
        <f>VLOOKUP($E861,'Calc 1 - Scaling (Ins,Bank)'!$A:$W,12,FALSE)</f>
        <v>#N/A</v>
      </c>
      <c r="P861" s="160" t="str">
        <f>IFERROR(VLOOKUP($E861,'Calc 1 - Scaling (Ins,Bank)'!$A:$W,13+IF(O861="Revenue",1,IF(O861="Carrying Value",2,0)),FALSE),"N/A")</f>
        <v>N/A</v>
      </c>
      <c r="Q861" s="161" t="str">
        <f t="shared" si="120"/>
        <v>N/A</v>
      </c>
      <c r="R861" s="162" t="str">
        <f t="shared" si="121"/>
        <v>N/A</v>
      </c>
      <c r="S861" s="156" t="e">
        <f>VLOOKUP($E861,'Calc 1 - Scaling (Ins,Bank)'!$A:$W,16,FALSE)</f>
        <v>#N/A</v>
      </c>
      <c r="T861" s="160" t="str">
        <f>IFERROR(VLOOKUP($E861,'Calc 1 - Scaling (Ins,Bank)'!$A:$W,17+IF(S861="Revenue",1,IF(S861="Carrying Value",2,0)),FALSE),"N/A")</f>
        <v>N/A</v>
      </c>
      <c r="U861" s="161" t="str">
        <f t="shared" si="122"/>
        <v>N/A</v>
      </c>
      <c r="V861" s="162" t="str">
        <f t="shared" si="123"/>
        <v>N/A</v>
      </c>
      <c r="W861" s="156" t="e">
        <f>VLOOKUP($E861,'Calc 1 - Scaling (Ins,Bank)'!$A:$W,20,FALSE)</f>
        <v>#N/A</v>
      </c>
      <c r="X861" s="160" t="str">
        <f>IFERROR(VLOOKUP($E861,'Calc 1 - Scaling (Ins,Bank)'!$A:$W,21+IF(W861="Revenue",1,IF(W861="Carrying Value",2,0)),FALSE),"N/A")</f>
        <v>N/A</v>
      </c>
      <c r="Y861" s="161" t="str">
        <f t="shared" si="124"/>
        <v>N/A</v>
      </c>
      <c r="Z861" s="162" t="str">
        <f t="shared" si="125"/>
        <v>N/A</v>
      </c>
      <c r="AP861" s="3" t="s">
        <v>1</v>
      </c>
    </row>
    <row r="862" spans="1:42" x14ac:dyDescent="0.2">
      <c r="A862" s="68">
        <f t="shared" si="117"/>
        <v>805</v>
      </c>
      <c r="B862" s="154">
        <f>'Input 2 - Inventory'!C812</f>
        <v>0</v>
      </c>
      <c r="C862" s="155">
        <f>'Input 2 - Inventory'!E812</f>
        <v>0</v>
      </c>
      <c r="D862" s="155" t="str">
        <f>IF(OR(LEFT(E862,5)= "Asset",LEFT(E862,5)="Other"),"N/A",'Input 1 - Schedule 1'!B814 &amp; " (Ins/Bank)")</f>
        <v xml:space="preserve"> (Ins/Bank)</v>
      </c>
      <c r="E862" s="156">
        <f>'Input 2 - Inventory'!F812</f>
        <v>0</v>
      </c>
      <c r="F862" s="157">
        <f>'Input 1 - Schedule 1'!AH814</f>
        <v>0</v>
      </c>
      <c r="G862" s="157">
        <f>'Input 2 - Inventory'!R812</f>
        <v>0</v>
      </c>
      <c r="H862" s="157">
        <f>'Input 2 - Inventory'!AG812</f>
        <v>0</v>
      </c>
      <c r="I862" s="158">
        <f>'Input 2 - Inventory'!L812</f>
        <v>0</v>
      </c>
      <c r="J862" s="159">
        <f>'Input 2 - Inventory'!AA812</f>
        <v>0</v>
      </c>
      <c r="K862" s="156" t="e">
        <f>VLOOKUP($E862,'Calc 1 - Scaling (Ins,Bank)'!$A:$W,8,FALSE)</f>
        <v>#N/A</v>
      </c>
      <c r="L862" s="160" t="str">
        <f>IFERROR(VLOOKUP($E862,'Calc 1 - Scaling (Ins,Bank)'!$A:$W,9+IF($K862="Revenue",1,IF(K862="Carrying Value",2,0)),FALSE),"N/A")</f>
        <v>N/A</v>
      </c>
      <c r="M862" s="161" t="str">
        <f t="shared" si="118"/>
        <v>N/A</v>
      </c>
      <c r="N862" s="162" t="str">
        <f t="shared" si="119"/>
        <v>N/A</v>
      </c>
      <c r="O862" s="156" t="e">
        <f>VLOOKUP($E862,'Calc 1 - Scaling (Ins,Bank)'!$A:$W,12,FALSE)</f>
        <v>#N/A</v>
      </c>
      <c r="P862" s="160" t="str">
        <f>IFERROR(VLOOKUP($E862,'Calc 1 - Scaling (Ins,Bank)'!$A:$W,13+IF(O862="Revenue",1,IF(O862="Carrying Value",2,0)),FALSE),"N/A")</f>
        <v>N/A</v>
      </c>
      <c r="Q862" s="161" t="str">
        <f t="shared" si="120"/>
        <v>N/A</v>
      </c>
      <c r="R862" s="162" t="str">
        <f t="shared" si="121"/>
        <v>N/A</v>
      </c>
      <c r="S862" s="156" t="e">
        <f>VLOOKUP($E862,'Calc 1 - Scaling (Ins,Bank)'!$A:$W,16,FALSE)</f>
        <v>#N/A</v>
      </c>
      <c r="T862" s="160" t="str">
        <f>IFERROR(VLOOKUP($E862,'Calc 1 - Scaling (Ins,Bank)'!$A:$W,17+IF(S862="Revenue",1,IF(S862="Carrying Value",2,0)),FALSE),"N/A")</f>
        <v>N/A</v>
      </c>
      <c r="U862" s="161" t="str">
        <f t="shared" si="122"/>
        <v>N/A</v>
      </c>
      <c r="V862" s="162" t="str">
        <f t="shared" si="123"/>
        <v>N/A</v>
      </c>
      <c r="W862" s="156" t="e">
        <f>VLOOKUP($E862,'Calc 1 - Scaling (Ins,Bank)'!$A:$W,20,FALSE)</f>
        <v>#N/A</v>
      </c>
      <c r="X862" s="160" t="str">
        <f>IFERROR(VLOOKUP($E862,'Calc 1 - Scaling (Ins,Bank)'!$A:$W,21+IF(W862="Revenue",1,IF(W862="Carrying Value",2,0)),FALSE),"N/A")</f>
        <v>N/A</v>
      </c>
      <c r="Y862" s="161" t="str">
        <f t="shared" si="124"/>
        <v>N/A</v>
      </c>
      <c r="Z862" s="162" t="str">
        <f t="shared" si="125"/>
        <v>N/A</v>
      </c>
      <c r="AP862" s="3" t="s">
        <v>1</v>
      </c>
    </row>
    <row r="863" spans="1:42" x14ac:dyDescent="0.2">
      <c r="A863" s="68">
        <f t="shared" si="117"/>
        <v>806</v>
      </c>
      <c r="B863" s="154">
        <f>'Input 2 - Inventory'!C813</f>
        <v>0</v>
      </c>
      <c r="C863" s="155">
        <f>'Input 2 - Inventory'!E813</f>
        <v>0</v>
      </c>
      <c r="D863" s="155" t="str">
        <f>IF(OR(LEFT(E863,5)= "Asset",LEFT(E863,5)="Other"),"N/A",'Input 1 - Schedule 1'!B815 &amp; " (Ins/Bank)")</f>
        <v xml:space="preserve"> (Ins/Bank)</v>
      </c>
      <c r="E863" s="156">
        <f>'Input 2 - Inventory'!F813</f>
        <v>0</v>
      </c>
      <c r="F863" s="157">
        <f>'Input 1 - Schedule 1'!AH815</f>
        <v>0</v>
      </c>
      <c r="G863" s="157">
        <f>'Input 2 - Inventory'!R813</f>
        <v>0</v>
      </c>
      <c r="H863" s="157">
        <f>'Input 2 - Inventory'!AG813</f>
        <v>0</v>
      </c>
      <c r="I863" s="158">
        <f>'Input 2 - Inventory'!L813</f>
        <v>0</v>
      </c>
      <c r="J863" s="159">
        <f>'Input 2 - Inventory'!AA813</f>
        <v>0</v>
      </c>
      <c r="K863" s="156" t="e">
        <f>VLOOKUP($E863,'Calc 1 - Scaling (Ins,Bank)'!$A:$W,8,FALSE)</f>
        <v>#N/A</v>
      </c>
      <c r="L863" s="160" t="str">
        <f>IFERROR(VLOOKUP($E863,'Calc 1 - Scaling (Ins,Bank)'!$A:$W,9+IF($K863="Revenue",1,IF(K863="Carrying Value",2,0)),FALSE),"N/A")</f>
        <v>N/A</v>
      </c>
      <c r="M863" s="161" t="str">
        <f t="shared" si="118"/>
        <v>N/A</v>
      </c>
      <c r="N863" s="162" t="str">
        <f t="shared" si="119"/>
        <v>N/A</v>
      </c>
      <c r="O863" s="156" t="e">
        <f>VLOOKUP($E863,'Calc 1 - Scaling (Ins,Bank)'!$A:$W,12,FALSE)</f>
        <v>#N/A</v>
      </c>
      <c r="P863" s="160" t="str">
        <f>IFERROR(VLOOKUP($E863,'Calc 1 - Scaling (Ins,Bank)'!$A:$W,13+IF(O863="Revenue",1,IF(O863="Carrying Value",2,0)),FALSE),"N/A")</f>
        <v>N/A</v>
      </c>
      <c r="Q863" s="161" t="str">
        <f t="shared" si="120"/>
        <v>N/A</v>
      </c>
      <c r="R863" s="162" t="str">
        <f t="shared" si="121"/>
        <v>N/A</v>
      </c>
      <c r="S863" s="156" t="e">
        <f>VLOOKUP($E863,'Calc 1 - Scaling (Ins,Bank)'!$A:$W,16,FALSE)</f>
        <v>#N/A</v>
      </c>
      <c r="T863" s="160" t="str">
        <f>IFERROR(VLOOKUP($E863,'Calc 1 - Scaling (Ins,Bank)'!$A:$W,17+IF(S863="Revenue",1,IF(S863="Carrying Value",2,0)),FALSE),"N/A")</f>
        <v>N/A</v>
      </c>
      <c r="U863" s="161" t="str">
        <f t="shared" si="122"/>
        <v>N/A</v>
      </c>
      <c r="V863" s="162" t="str">
        <f t="shared" si="123"/>
        <v>N/A</v>
      </c>
      <c r="W863" s="156" t="e">
        <f>VLOOKUP($E863,'Calc 1 - Scaling (Ins,Bank)'!$A:$W,20,FALSE)</f>
        <v>#N/A</v>
      </c>
      <c r="X863" s="160" t="str">
        <f>IFERROR(VLOOKUP($E863,'Calc 1 - Scaling (Ins,Bank)'!$A:$W,21+IF(W863="Revenue",1,IF(W863="Carrying Value",2,0)),FALSE),"N/A")</f>
        <v>N/A</v>
      </c>
      <c r="Y863" s="161" t="str">
        <f t="shared" si="124"/>
        <v>N/A</v>
      </c>
      <c r="Z863" s="162" t="str">
        <f t="shared" si="125"/>
        <v>N/A</v>
      </c>
      <c r="AP863" s="3" t="s">
        <v>1</v>
      </c>
    </row>
    <row r="864" spans="1:42" x14ac:dyDescent="0.2">
      <c r="A864" s="68">
        <f t="shared" si="117"/>
        <v>807</v>
      </c>
      <c r="B864" s="154">
        <f>'Input 2 - Inventory'!C814</f>
        <v>0</v>
      </c>
      <c r="C864" s="155">
        <f>'Input 2 - Inventory'!E814</f>
        <v>0</v>
      </c>
      <c r="D864" s="155" t="str">
        <f>IF(OR(LEFT(E864,5)= "Asset",LEFT(E864,5)="Other"),"N/A",'Input 1 - Schedule 1'!B816 &amp; " (Ins/Bank)")</f>
        <v xml:space="preserve"> (Ins/Bank)</v>
      </c>
      <c r="E864" s="156">
        <f>'Input 2 - Inventory'!F814</f>
        <v>0</v>
      </c>
      <c r="F864" s="157">
        <f>'Input 1 - Schedule 1'!AH816</f>
        <v>0</v>
      </c>
      <c r="G864" s="157">
        <f>'Input 2 - Inventory'!R814</f>
        <v>0</v>
      </c>
      <c r="H864" s="157">
        <f>'Input 2 - Inventory'!AG814</f>
        <v>0</v>
      </c>
      <c r="I864" s="158">
        <f>'Input 2 - Inventory'!L814</f>
        <v>0</v>
      </c>
      <c r="J864" s="159">
        <f>'Input 2 - Inventory'!AA814</f>
        <v>0</v>
      </c>
      <c r="K864" s="156" t="e">
        <f>VLOOKUP($E864,'Calc 1 - Scaling (Ins,Bank)'!$A:$W,8,FALSE)</f>
        <v>#N/A</v>
      </c>
      <c r="L864" s="160" t="str">
        <f>IFERROR(VLOOKUP($E864,'Calc 1 - Scaling (Ins,Bank)'!$A:$W,9+IF($K864="Revenue",1,IF(K864="Carrying Value",2,0)),FALSE),"N/A")</f>
        <v>N/A</v>
      </c>
      <c r="M864" s="161" t="str">
        <f t="shared" si="118"/>
        <v>N/A</v>
      </c>
      <c r="N864" s="162" t="str">
        <f t="shared" si="119"/>
        <v>N/A</v>
      </c>
      <c r="O864" s="156" t="e">
        <f>VLOOKUP($E864,'Calc 1 - Scaling (Ins,Bank)'!$A:$W,12,FALSE)</f>
        <v>#N/A</v>
      </c>
      <c r="P864" s="160" t="str">
        <f>IFERROR(VLOOKUP($E864,'Calc 1 - Scaling (Ins,Bank)'!$A:$W,13+IF(O864="Revenue",1,IF(O864="Carrying Value",2,0)),FALSE),"N/A")</f>
        <v>N/A</v>
      </c>
      <c r="Q864" s="161" t="str">
        <f t="shared" si="120"/>
        <v>N/A</v>
      </c>
      <c r="R864" s="162" t="str">
        <f t="shared" si="121"/>
        <v>N/A</v>
      </c>
      <c r="S864" s="156" t="e">
        <f>VLOOKUP($E864,'Calc 1 - Scaling (Ins,Bank)'!$A:$W,16,FALSE)</f>
        <v>#N/A</v>
      </c>
      <c r="T864" s="160" t="str">
        <f>IFERROR(VLOOKUP($E864,'Calc 1 - Scaling (Ins,Bank)'!$A:$W,17+IF(S864="Revenue",1,IF(S864="Carrying Value",2,0)),FALSE),"N/A")</f>
        <v>N/A</v>
      </c>
      <c r="U864" s="161" t="str">
        <f t="shared" si="122"/>
        <v>N/A</v>
      </c>
      <c r="V864" s="162" t="str">
        <f t="shared" si="123"/>
        <v>N/A</v>
      </c>
      <c r="W864" s="156" t="e">
        <f>VLOOKUP($E864,'Calc 1 - Scaling (Ins,Bank)'!$A:$W,20,FALSE)</f>
        <v>#N/A</v>
      </c>
      <c r="X864" s="160" t="str">
        <f>IFERROR(VLOOKUP($E864,'Calc 1 - Scaling (Ins,Bank)'!$A:$W,21+IF(W864="Revenue",1,IF(W864="Carrying Value",2,0)),FALSE),"N/A")</f>
        <v>N/A</v>
      </c>
      <c r="Y864" s="161" t="str">
        <f t="shared" si="124"/>
        <v>N/A</v>
      </c>
      <c r="Z864" s="162" t="str">
        <f t="shared" si="125"/>
        <v>N/A</v>
      </c>
      <c r="AP864" s="3" t="s">
        <v>1</v>
      </c>
    </row>
    <row r="865" spans="1:42" x14ac:dyDescent="0.2">
      <c r="A865" s="68">
        <f t="shared" si="117"/>
        <v>808</v>
      </c>
      <c r="B865" s="154">
        <f>'Input 2 - Inventory'!C815</f>
        <v>0</v>
      </c>
      <c r="C865" s="155">
        <f>'Input 2 - Inventory'!E815</f>
        <v>0</v>
      </c>
      <c r="D865" s="155" t="str">
        <f>IF(OR(LEFT(E865,5)= "Asset",LEFT(E865,5)="Other"),"N/A",'Input 1 - Schedule 1'!B817 &amp; " (Ins/Bank)")</f>
        <v xml:space="preserve"> (Ins/Bank)</v>
      </c>
      <c r="E865" s="156">
        <f>'Input 2 - Inventory'!F815</f>
        <v>0</v>
      </c>
      <c r="F865" s="157">
        <f>'Input 1 - Schedule 1'!AH817</f>
        <v>0</v>
      </c>
      <c r="G865" s="157">
        <f>'Input 2 - Inventory'!R815</f>
        <v>0</v>
      </c>
      <c r="H865" s="157">
        <f>'Input 2 - Inventory'!AG815</f>
        <v>0</v>
      </c>
      <c r="I865" s="158">
        <f>'Input 2 - Inventory'!L815</f>
        <v>0</v>
      </c>
      <c r="J865" s="159">
        <f>'Input 2 - Inventory'!AA815</f>
        <v>0</v>
      </c>
      <c r="K865" s="156" t="e">
        <f>VLOOKUP($E865,'Calc 1 - Scaling (Ins,Bank)'!$A:$W,8,FALSE)</f>
        <v>#N/A</v>
      </c>
      <c r="L865" s="160" t="str">
        <f>IFERROR(VLOOKUP($E865,'Calc 1 - Scaling (Ins,Bank)'!$A:$W,9+IF($K865="Revenue",1,IF(K865="Carrying Value",2,0)),FALSE),"N/A")</f>
        <v>N/A</v>
      </c>
      <c r="M865" s="161" t="str">
        <f t="shared" si="118"/>
        <v>N/A</v>
      </c>
      <c r="N865" s="162" t="str">
        <f t="shared" si="119"/>
        <v>N/A</v>
      </c>
      <c r="O865" s="156" t="e">
        <f>VLOOKUP($E865,'Calc 1 - Scaling (Ins,Bank)'!$A:$W,12,FALSE)</f>
        <v>#N/A</v>
      </c>
      <c r="P865" s="160" t="str">
        <f>IFERROR(VLOOKUP($E865,'Calc 1 - Scaling (Ins,Bank)'!$A:$W,13+IF(O865="Revenue",1,IF(O865="Carrying Value",2,0)),FALSE),"N/A")</f>
        <v>N/A</v>
      </c>
      <c r="Q865" s="161" t="str">
        <f t="shared" si="120"/>
        <v>N/A</v>
      </c>
      <c r="R865" s="162" t="str">
        <f t="shared" si="121"/>
        <v>N/A</v>
      </c>
      <c r="S865" s="156" t="e">
        <f>VLOOKUP($E865,'Calc 1 - Scaling (Ins,Bank)'!$A:$W,16,FALSE)</f>
        <v>#N/A</v>
      </c>
      <c r="T865" s="160" t="str">
        <f>IFERROR(VLOOKUP($E865,'Calc 1 - Scaling (Ins,Bank)'!$A:$W,17+IF(S865="Revenue",1,IF(S865="Carrying Value",2,0)),FALSE),"N/A")</f>
        <v>N/A</v>
      </c>
      <c r="U865" s="161" t="str">
        <f t="shared" si="122"/>
        <v>N/A</v>
      </c>
      <c r="V865" s="162" t="str">
        <f t="shared" si="123"/>
        <v>N/A</v>
      </c>
      <c r="W865" s="156" t="e">
        <f>VLOOKUP($E865,'Calc 1 - Scaling (Ins,Bank)'!$A:$W,20,FALSE)</f>
        <v>#N/A</v>
      </c>
      <c r="X865" s="160" t="str">
        <f>IFERROR(VLOOKUP($E865,'Calc 1 - Scaling (Ins,Bank)'!$A:$W,21+IF(W865="Revenue",1,IF(W865="Carrying Value",2,0)),FALSE),"N/A")</f>
        <v>N/A</v>
      </c>
      <c r="Y865" s="161" t="str">
        <f t="shared" si="124"/>
        <v>N/A</v>
      </c>
      <c r="Z865" s="162" t="str">
        <f t="shared" si="125"/>
        <v>N/A</v>
      </c>
      <c r="AP865" s="3" t="s">
        <v>1</v>
      </c>
    </row>
    <row r="866" spans="1:42" x14ac:dyDescent="0.2">
      <c r="A866" s="68">
        <f t="shared" si="117"/>
        <v>809</v>
      </c>
      <c r="B866" s="154">
        <f>'Input 2 - Inventory'!C816</f>
        <v>0</v>
      </c>
      <c r="C866" s="155">
        <f>'Input 2 - Inventory'!E816</f>
        <v>0</v>
      </c>
      <c r="D866" s="155" t="str">
        <f>IF(OR(LEFT(E866,5)= "Asset",LEFT(E866,5)="Other"),"N/A",'Input 1 - Schedule 1'!B818 &amp; " (Ins/Bank)")</f>
        <v xml:space="preserve"> (Ins/Bank)</v>
      </c>
      <c r="E866" s="156">
        <f>'Input 2 - Inventory'!F816</f>
        <v>0</v>
      </c>
      <c r="F866" s="157">
        <f>'Input 1 - Schedule 1'!AH818</f>
        <v>0</v>
      </c>
      <c r="G866" s="157">
        <f>'Input 2 - Inventory'!R816</f>
        <v>0</v>
      </c>
      <c r="H866" s="157">
        <f>'Input 2 - Inventory'!AG816</f>
        <v>0</v>
      </c>
      <c r="I866" s="158">
        <f>'Input 2 - Inventory'!L816</f>
        <v>0</v>
      </c>
      <c r="J866" s="159">
        <f>'Input 2 - Inventory'!AA816</f>
        <v>0</v>
      </c>
      <c r="K866" s="156" t="e">
        <f>VLOOKUP($E866,'Calc 1 - Scaling (Ins,Bank)'!$A:$W,8,FALSE)</f>
        <v>#N/A</v>
      </c>
      <c r="L866" s="160" t="str">
        <f>IFERROR(VLOOKUP($E866,'Calc 1 - Scaling (Ins,Bank)'!$A:$W,9+IF($K866="Revenue",1,IF(K866="Carrying Value",2,0)),FALSE),"N/A")</f>
        <v>N/A</v>
      </c>
      <c r="M866" s="161" t="str">
        <f t="shared" si="118"/>
        <v>N/A</v>
      </c>
      <c r="N866" s="162" t="str">
        <f t="shared" si="119"/>
        <v>N/A</v>
      </c>
      <c r="O866" s="156" t="e">
        <f>VLOOKUP($E866,'Calc 1 - Scaling (Ins,Bank)'!$A:$W,12,FALSE)</f>
        <v>#N/A</v>
      </c>
      <c r="P866" s="160" t="str">
        <f>IFERROR(VLOOKUP($E866,'Calc 1 - Scaling (Ins,Bank)'!$A:$W,13+IF(O866="Revenue",1,IF(O866="Carrying Value",2,0)),FALSE),"N/A")</f>
        <v>N/A</v>
      </c>
      <c r="Q866" s="161" t="str">
        <f t="shared" si="120"/>
        <v>N/A</v>
      </c>
      <c r="R866" s="162" t="str">
        <f t="shared" si="121"/>
        <v>N/A</v>
      </c>
      <c r="S866" s="156" t="e">
        <f>VLOOKUP($E866,'Calc 1 - Scaling (Ins,Bank)'!$A:$W,16,FALSE)</f>
        <v>#N/A</v>
      </c>
      <c r="T866" s="160" t="str">
        <f>IFERROR(VLOOKUP($E866,'Calc 1 - Scaling (Ins,Bank)'!$A:$W,17+IF(S866="Revenue",1,IF(S866="Carrying Value",2,0)),FALSE),"N/A")</f>
        <v>N/A</v>
      </c>
      <c r="U866" s="161" t="str">
        <f t="shared" si="122"/>
        <v>N/A</v>
      </c>
      <c r="V866" s="162" t="str">
        <f t="shared" si="123"/>
        <v>N/A</v>
      </c>
      <c r="W866" s="156" t="e">
        <f>VLOOKUP($E866,'Calc 1 - Scaling (Ins,Bank)'!$A:$W,20,FALSE)</f>
        <v>#N/A</v>
      </c>
      <c r="X866" s="160" t="str">
        <f>IFERROR(VLOOKUP($E866,'Calc 1 - Scaling (Ins,Bank)'!$A:$W,21+IF(W866="Revenue",1,IF(W866="Carrying Value",2,0)),FALSE),"N/A")</f>
        <v>N/A</v>
      </c>
      <c r="Y866" s="161" t="str">
        <f t="shared" si="124"/>
        <v>N/A</v>
      </c>
      <c r="Z866" s="162" t="str">
        <f t="shared" si="125"/>
        <v>N/A</v>
      </c>
      <c r="AP866" s="3" t="s">
        <v>1</v>
      </c>
    </row>
    <row r="867" spans="1:42" x14ac:dyDescent="0.2">
      <c r="A867" s="68">
        <f t="shared" si="117"/>
        <v>810</v>
      </c>
      <c r="B867" s="154">
        <f>'Input 2 - Inventory'!C817</f>
        <v>0</v>
      </c>
      <c r="C867" s="155">
        <f>'Input 2 - Inventory'!E817</f>
        <v>0</v>
      </c>
      <c r="D867" s="155" t="str">
        <f>IF(OR(LEFT(E867,5)= "Asset",LEFT(E867,5)="Other"),"N/A",'Input 1 - Schedule 1'!B819 &amp; " (Ins/Bank)")</f>
        <v xml:space="preserve"> (Ins/Bank)</v>
      </c>
      <c r="E867" s="156">
        <f>'Input 2 - Inventory'!F817</f>
        <v>0</v>
      </c>
      <c r="F867" s="157">
        <f>'Input 1 - Schedule 1'!AH819</f>
        <v>0</v>
      </c>
      <c r="G867" s="157">
        <f>'Input 2 - Inventory'!R817</f>
        <v>0</v>
      </c>
      <c r="H867" s="157">
        <f>'Input 2 - Inventory'!AG817</f>
        <v>0</v>
      </c>
      <c r="I867" s="158">
        <f>'Input 2 - Inventory'!L817</f>
        <v>0</v>
      </c>
      <c r="J867" s="159">
        <f>'Input 2 - Inventory'!AA817</f>
        <v>0</v>
      </c>
      <c r="K867" s="156" t="e">
        <f>VLOOKUP($E867,'Calc 1 - Scaling (Ins,Bank)'!$A:$W,8,FALSE)</f>
        <v>#N/A</v>
      </c>
      <c r="L867" s="160" t="str">
        <f>IFERROR(VLOOKUP($E867,'Calc 1 - Scaling (Ins,Bank)'!$A:$W,9+IF($K867="Revenue",1,IF(K867="Carrying Value",2,0)),FALSE),"N/A")</f>
        <v>N/A</v>
      </c>
      <c r="M867" s="161" t="str">
        <f t="shared" si="118"/>
        <v>N/A</v>
      </c>
      <c r="N867" s="162" t="str">
        <f t="shared" si="119"/>
        <v>N/A</v>
      </c>
      <c r="O867" s="156" t="e">
        <f>VLOOKUP($E867,'Calc 1 - Scaling (Ins,Bank)'!$A:$W,12,FALSE)</f>
        <v>#N/A</v>
      </c>
      <c r="P867" s="160" t="str">
        <f>IFERROR(VLOOKUP($E867,'Calc 1 - Scaling (Ins,Bank)'!$A:$W,13+IF(O867="Revenue",1,IF(O867="Carrying Value",2,0)),FALSE),"N/A")</f>
        <v>N/A</v>
      </c>
      <c r="Q867" s="161" t="str">
        <f t="shared" si="120"/>
        <v>N/A</v>
      </c>
      <c r="R867" s="162" t="str">
        <f t="shared" si="121"/>
        <v>N/A</v>
      </c>
      <c r="S867" s="156" t="e">
        <f>VLOOKUP($E867,'Calc 1 - Scaling (Ins,Bank)'!$A:$W,16,FALSE)</f>
        <v>#N/A</v>
      </c>
      <c r="T867" s="160" t="str">
        <f>IFERROR(VLOOKUP($E867,'Calc 1 - Scaling (Ins,Bank)'!$A:$W,17+IF(S867="Revenue",1,IF(S867="Carrying Value",2,0)),FALSE),"N/A")</f>
        <v>N/A</v>
      </c>
      <c r="U867" s="161" t="str">
        <f t="shared" si="122"/>
        <v>N/A</v>
      </c>
      <c r="V867" s="162" t="str">
        <f t="shared" si="123"/>
        <v>N/A</v>
      </c>
      <c r="W867" s="156" t="e">
        <f>VLOOKUP($E867,'Calc 1 - Scaling (Ins,Bank)'!$A:$W,20,FALSE)</f>
        <v>#N/A</v>
      </c>
      <c r="X867" s="160" t="str">
        <f>IFERROR(VLOOKUP($E867,'Calc 1 - Scaling (Ins,Bank)'!$A:$W,21+IF(W867="Revenue",1,IF(W867="Carrying Value",2,0)),FALSE),"N/A")</f>
        <v>N/A</v>
      </c>
      <c r="Y867" s="161" t="str">
        <f t="shared" si="124"/>
        <v>N/A</v>
      </c>
      <c r="Z867" s="162" t="str">
        <f t="shared" si="125"/>
        <v>N/A</v>
      </c>
      <c r="AP867" s="3" t="s">
        <v>1</v>
      </c>
    </row>
    <row r="868" spans="1:42" x14ac:dyDescent="0.2">
      <c r="A868" s="68">
        <f t="shared" si="117"/>
        <v>811</v>
      </c>
      <c r="B868" s="154">
        <f>'Input 2 - Inventory'!C818</f>
        <v>0</v>
      </c>
      <c r="C868" s="155">
        <f>'Input 2 - Inventory'!E818</f>
        <v>0</v>
      </c>
      <c r="D868" s="155" t="str">
        <f>IF(OR(LEFT(E868,5)= "Asset",LEFT(E868,5)="Other"),"N/A",'Input 1 - Schedule 1'!B820 &amp; " (Ins/Bank)")</f>
        <v xml:space="preserve"> (Ins/Bank)</v>
      </c>
      <c r="E868" s="156">
        <f>'Input 2 - Inventory'!F818</f>
        <v>0</v>
      </c>
      <c r="F868" s="157">
        <f>'Input 1 - Schedule 1'!AH820</f>
        <v>0</v>
      </c>
      <c r="G868" s="157">
        <f>'Input 2 - Inventory'!R818</f>
        <v>0</v>
      </c>
      <c r="H868" s="157">
        <f>'Input 2 - Inventory'!AG818</f>
        <v>0</v>
      </c>
      <c r="I868" s="158">
        <f>'Input 2 - Inventory'!L818</f>
        <v>0</v>
      </c>
      <c r="J868" s="159">
        <f>'Input 2 - Inventory'!AA818</f>
        <v>0</v>
      </c>
      <c r="K868" s="156" t="e">
        <f>VLOOKUP($E868,'Calc 1 - Scaling (Ins,Bank)'!$A:$W,8,FALSE)</f>
        <v>#N/A</v>
      </c>
      <c r="L868" s="160" t="str">
        <f>IFERROR(VLOOKUP($E868,'Calc 1 - Scaling (Ins,Bank)'!$A:$W,9+IF($K868="Revenue",1,IF(K868="Carrying Value",2,0)),FALSE),"N/A")</f>
        <v>N/A</v>
      </c>
      <c r="M868" s="161" t="str">
        <f t="shared" si="118"/>
        <v>N/A</v>
      </c>
      <c r="N868" s="162" t="str">
        <f t="shared" si="119"/>
        <v>N/A</v>
      </c>
      <c r="O868" s="156" t="e">
        <f>VLOOKUP($E868,'Calc 1 - Scaling (Ins,Bank)'!$A:$W,12,FALSE)</f>
        <v>#N/A</v>
      </c>
      <c r="P868" s="160" t="str">
        <f>IFERROR(VLOOKUP($E868,'Calc 1 - Scaling (Ins,Bank)'!$A:$W,13+IF(O868="Revenue",1,IF(O868="Carrying Value",2,0)),FALSE),"N/A")</f>
        <v>N/A</v>
      </c>
      <c r="Q868" s="161" t="str">
        <f t="shared" si="120"/>
        <v>N/A</v>
      </c>
      <c r="R868" s="162" t="str">
        <f t="shared" si="121"/>
        <v>N/A</v>
      </c>
      <c r="S868" s="156" t="e">
        <f>VLOOKUP($E868,'Calc 1 - Scaling (Ins,Bank)'!$A:$W,16,FALSE)</f>
        <v>#N/A</v>
      </c>
      <c r="T868" s="160" t="str">
        <f>IFERROR(VLOOKUP($E868,'Calc 1 - Scaling (Ins,Bank)'!$A:$W,17+IF(S868="Revenue",1,IF(S868="Carrying Value",2,0)),FALSE),"N/A")</f>
        <v>N/A</v>
      </c>
      <c r="U868" s="161" t="str">
        <f t="shared" si="122"/>
        <v>N/A</v>
      </c>
      <c r="V868" s="162" t="str">
        <f t="shared" si="123"/>
        <v>N/A</v>
      </c>
      <c r="W868" s="156" t="e">
        <f>VLOOKUP($E868,'Calc 1 - Scaling (Ins,Bank)'!$A:$W,20,FALSE)</f>
        <v>#N/A</v>
      </c>
      <c r="X868" s="160" t="str">
        <f>IFERROR(VLOOKUP($E868,'Calc 1 - Scaling (Ins,Bank)'!$A:$W,21+IF(W868="Revenue",1,IF(W868="Carrying Value",2,0)),FALSE),"N/A")</f>
        <v>N/A</v>
      </c>
      <c r="Y868" s="161" t="str">
        <f t="shared" si="124"/>
        <v>N/A</v>
      </c>
      <c r="Z868" s="162" t="str">
        <f t="shared" si="125"/>
        <v>N/A</v>
      </c>
      <c r="AP868" s="3" t="s">
        <v>1</v>
      </c>
    </row>
    <row r="869" spans="1:42" x14ac:dyDescent="0.2">
      <c r="A869" s="68">
        <f t="shared" si="117"/>
        <v>812</v>
      </c>
      <c r="B869" s="154">
        <f>'Input 2 - Inventory'!C819</f>
        <v>0</v>
      </c>
      <c r="C869" s="155">
        <f>'Input 2 - Inventory'!E819</f>
        <v>0</v>
      </c>
      <c r="D869" s="155" t="str">
        <f>IF(OR(LEFT(E869,5)= "Asset",LEFT(E869,5)="Other"),"N/A",'Input 1 - Schedule 1'!B821 &amp; " (Ins/Bank)")</f>
        <v xml:space="preserve"> (Ins/Bank)</v>
      </c>
      <c r="E869" s="156">
        <f>'Input 2 - Inventory'!F819</f>
        <v>0</v>
      </c>
      <c r="F869" s="157">
        <f>'Input 1 - Schedule 1'!AH821</f>
        <v>0</v>
      </c>
      <c r="G869" s="157">
        <f>'Input 2 - Inventory'!R819</f>
        <v>0</v>
      </c>
      <c r="H869" s="157">
        <f>'Input 2 - Inventory'!AG819</f>
        <v>0</v>
      </c>
      <c r="I869" s="158">
        <f>'Input 2 - Inventory'!L819</f>
        <v>0</v>
      </c>
      <c r="J869" s="159">
        <f>'Input 2 - Inventory'!AA819</f>
        <v>0</v>
      </c>
      <c r="K869" s="156" t="e">
        <f>VLOOKUP($E869,'Calc 1 - Scaling (Ins,Bank)'!$A:$W,8,FALSE)</f>
        <v>#N/A</v>
      </c>
      <c r="L869" s="160" t="str">
        <f>IFERROR(VLOOKUP($E869,'Calc 1 - Scaling (Ins,Bank)'!$A:$W,9+IF($K869="Revenue",1,IF(K869="Carrying Value",2,0)),FALSE),"N/A")</f>
        <v>N/A</v>
      </c>
      <c r="M869" s="161" t="str">
        <f t="shared" si="118"/>
        <v>N/A</v>
      </c>
      <c r="N869" s="162" t="str">
        <f t="shared" si="119"/>
        <v>N/A</v>
      </c>
      <c r="O869" s="156" t="e">
        <f>VLOOKUP($E869,'Calc 1 - Scaling (Ins,Bank)'!$A:$W,12,FALSE)</f>
        <v>#N/A</v>
      </c>
      <c r="P869" s="160" t="str">
        <f>IFERROR(VLOOKUP($E869,'Calc 1 - Scaling (Ins,Bank)'!$A:$W,13+IF(O869="Revenue",1,IF(O869="Carrying Value",2,0)),FALSE),"N/A")</f>
        <v>N/A</v>
      </c>
      <c r="Q869" s="161" t="str">
        <f t="shared" si="120"/>
        <v>N/A</v>
      </c>
      <c r="R869" s="162" t="str">
        <f t="shared" si="121"/>
        <v>N/A</v>
      </c>
      <c r="S869" s="156" t="e">
        <f>VLOOKUP($E869,'Calc 1 - Scaling (Ins,Bank)'!$A:$W,16,FALSE)</f>
        <v>#N/A</v>
      </c>
      <c r="T869" s="160" t="str">
        <f>IFERROR(VLOOKUP($E869,'Calc 1 - Scaling (Ins,Bank)'!$A:$W,17+IF(S869="Revenue",1,IF(S869="Carrying Value",2,0)),FALSE),"N/A")</f>
        <v>N/A</v>
      </c>
      <c r="U869" s="161" t="str">
        <f t="shared" si="122"/>
        <v>N/A</v>
      </c>
      <c r="V869" s="162" t="str">
        <f t="shared" si="123"/>
        <v>N/A</v>
      </c>
      <c r="W869" s="156" t="e">
        <f>VLOOKUP($E869,'Calc 1 - Scaling (Ins,Bank)'!$A:$W,20,FALSE)</f>
        <v>#N/A</v>
      </c>
      <c r="X869" s="160" t="str">
        <f>IFERROR(VLOOKUP($E869,'Calc 1 - Scaling (Ins,Bank)'!$A:$W,21+IF(W869="Revenue",1,IF(W869="Carrying Value",2,0)),FALSE),"N/A")</f>
        <v>N/A</v>
      </c>
      <c r="Y869" s="161" t="str">
        <f t="shared" si="124"/>
        <v>N/A</v>
      </c>
      <c r="Z869" s="162" t="str">
        <f t="shared" si="125"/>
        <v>N/A</v>
      </c>
      <c r="AP869" s="3" t="s">
        <v>1</v>
      </c>
    </row>
    <row r="870" spans="1:42" x14ac:dyDescent="0.2">
      <c r="A870" s="68">
        <f t="shared" si="117"/>
        <v>813</v>
      </c>
      <c r="B870" s="154">
        <f>'Input 2 - Inventory'!C820</f>
        <v>0</v>
      </c>
      <c r="C870" s="155">
        <f>'Input 2 - Inventory'!E820</f>
        <v>0</v>
      </c>
      <c r="D870" s="155" t="str">
        <f>IF(OR(LEFT(E870,5)= "Asset",LEFT(E870,5)="Other"),"N/A",'Input 1 - Schedule 1'!B822 &amp; " (Ins/Bank)")</f>
        <v xml:space="preserve"> (Ins/Bank)</v>
      </c>
      <c r="E870" s="156">
        <f>'Input 2 - Inventory'!F820</f>
        <v>0</v>
      </c>
      <c r="F870" s="157">
        <f>'Input 1 - Schedule 1'!AH822</f>
        <v>0</v>
      </c>
      <c r="G870" s="157">
        <f>'Input 2 - Inventory'!R820</f>
        <v>0</v>
      </c>
      <c r="H870" s="157">
        <f>'Input 2 - Inventory'!AG820</f>
        <v>0</v>
      </c>
      <c r="I870" s="158">
        <f>'Input 2 - Inventory'!L820</f>
        <v>0</v>
      </c>
      <c r="J870" s="159">
        <f>'Input 2 - Inventory'!AA820</f>
        <v>0</v>
      </c>
      <c r="K870" s="156" t="e">
        <f>VLOOKUP($E870,'Calc 1 - Scaling (Ins,Bank)'!$A:$W,8,FALSE)</f>
        <v>#N/A</v>
      </c>
      <c r="L870" s="160" t="str">
        <f>IFERROR(VLOOKUP($E870,'Calc 1 - Scaling (Ins,Bank)'!$A:$W,9+IF($K870="Revenue",1,IF(K870="Carrying Value",2,0)),FALSE),"N/A")</f>
        <v>N/A</v>
      </c>
      <c r="M870" s="161" t="str">
        <f t="shared" si="118"/>
        <v>N/A</v>
      </c>
      <c r="N870" s="162" t="str">
        <f t="shared" si="119"/>
        <v>N/A</v>
      </c>
      <c r="O870" s="156" t="e">
        <f>VLOOKUP($E870,'Calc 1 - Scaling (Ins,Bank)'!$A:$W,12,FALSE)</f>
        <v>#N/A</v>
      </c>
      <c r="P870" s="160" t="str">
        <f>IFERROR(VLOOKUP($E870,'Calc 1 - Scaling (Ins,Bank)'!$A:$W,13+IF(O870="Revenue",1,IF(O870="Carrying Value",2,0)),FALSE),"N/A")</f>
        <v>N/A</v>
      </c>
      <c r="Q870" s="161" t="str">
        <f t="shared" si="120"/>
        <v>N/A</v>
      </c>
      <c r="R870" s="162" t="str">
        <f t="shared" si="121"/>
        <v>N/A</v>
      </c>
      <c r="S870" s="156" t="e">
        <f>VLOOKUP($E870,'Calc 1 - Scaling (Ins,Bank)'!$A:$W,16,FALSE)</f>
        <v>#N/A</v>
      </c>
      <c r="T870" s="160" t="str">
        <f>IFERROR(VLOOKUP($E870,'Calc 1 - Scaling (Ins,Bank)'!$A:$W,17+IF(S870="Revenue",1,IF(S870="Carrying Value",2,0)),FALSE),"N/A")</f>
        <v>N/A</v>
      </c>
      <c r="U870" s="161" t="str">
        <f t="shared" si="122"/>
        <v>N/A</v>
      </c>
      <c r="V870" s="162" t="str">
        <f t="shared" si="123"/>
        <v>N/A</v>
      </c>
      <c r="W870" s="156" t="e">
        <f>VLOOKUP($E870,'Calc 1 - Scaling (Ins,Bank)'!$A:$W,20,FALSE)</f>
        <v>#N/A</v>
      </c>
      <c r="X870" s="160" t="str">
        <f>IFERROR(VLOOKUP($E870,'Calc 1 - Scaling (Ins,Bank)'!$A:$W,21+IF(W870="Revenue",1,IF(W870="Carrying Value",2,0)),FALSE),"N/A")</f>
        <v>N/A</v>
      </c>
      <c r="Y870" s="161" t="str">
        <f t="shared" si="124"/>
        <v>N/A</v>
      </c>
      <c r="Z870" s="162" t="str">
        <f t="shared" si="125"/>
        <v>N/A</v>
      </c>
      <c r="AP870" s="3" t="s">
        <v>1</v>
      </c>
    </row>
    <row r="871" spans="1:42" x14ac:dyDescent="0.2">
      <c r="A871" s="68">
        <f t="shared" si="117"/>
        <v>814</v>
      </c>
      <c r="B871" s="154">
        <f>'Input 2 - Inventory'!C821</f>
        <v>0</v>
      </c>
      <c r="C871" s="155">
        <f>'Input 2 - Inventory'!E821</f>
        <v>0</v>
      </c>
      <c r="D871" s="155" t="str">
        <f>IF(OR(LEFT(E871,5)= "Asset",LEFT(E871,5)="Other"),"N/A",'Input 1 - Schedule 1'!B823 &amp; " (Ins/Bank)")</f>
        <v xml:space="preserve"> (Ins/Bank)</v>
      </c>
      <c r="E871" s="156">
        <f>'Input 2 - Inventory'!F821</f>
        <v>0</v>
      </c>
      <c r="F871" s="157">
        <f>'Input 1 - Schedule 1'!AH823</f>
        <v>0</v>
      </c>
      <c r="G871" s="157">
        <f>'Input 2 - Inventory'!R821</f>
        <v>0</v>
      </c>
      <c r="H871" s="157">
        <f>'Input 2 - Inventory'!AG821</f>
        <v>0</v>
      </c>
      <c r="I871" s="158">
        <f>'Input 2 - Inventory'!L821</f>
        <v>0</v>
      </c>
      <c r="J871" s="159">
        <f>'Input 2 - Inventory'!AA821</f>
        <v>0</v>
      </c>
      <c r="K871" s="156" t="e">
        <f>VLOOKUP($E871,'Calc 1 - Scaling (Ins,Bank)'!$A:$W,8,FALSE)</f>
        <v>#N/A</v>
      </c>
      <c r="L871" s="160" t="str">
        <f>IFERROR(VLOOKUP($E871,'Calc 1 - Scaling (Ins,Bank)'!$A:$W,9+IF($K871="Revenue",1,IF(K871="Carrying Value",2,0)),FALSE),"N/A")</f>
        <v>N/A</v>
      </c>
      <c r="M871" s="161" t="str">
        <f t="shared" si="118"/>
        <v>N/A</v>
      </c>
      <c r="N871" s="162" t="str">
        <f t="shared" si="119"/>
        <v>N/A</v>
      </c>
      <c r="O871" s="156" t="e">
        <f>VLOOKUP($E871,'Calc 1 - Scaling (Ins,Bank)'!$A:$W,12,FALSE)</f>
        <v>#N/A</v>
      </c>
      <c r="P871" s="160" t="str">
        <f>IFERROR(VLOOKUP($E871,'Calc 1 - Scaling (Ins,Bank)'!$A:$W,13+IF(O871="Revenue",1,IF(O871="Carrying Value",2,0)),FALSE),"N/A")</f>
        <v>N/A</v>
      </c>
      <c r="Q871" s="161" t="str">
        <f t="shared" si="120"/>
        <v>N/A</v>
      </c>
      <c r="R871" s="162" t="str">
        <f t="shared" si="121"/>
        <v>N/A</v>
      </c>
      <c r="S871" s="156" t="e">
        <f>VLOOKUP($E871,'Calc 1 - Scaling (Ins,Bank)'!$A:$W,16,FALSE)</f>
        <v>#N/A</v>
      </c>
      <c r="T871" s="160" t="str">
        <f>IFERROR(VLOOKUP($E871,'Calc 1 - Scaling (Ins,Bank)'!$A:$W,17+IF(S871="Revenue",1,IF(S871="Carrying Value",2,0)),FALSE),"N/A")</f>
        <v>N/A</v>
      </c>
      <c r="U871" s="161" t="str">
        <f t="shared" si="122"/>
        <v>N/A</v>
      </c>
      <c r="V871" s="162" t="str">
        <f t="shared" si="123"/>
        <v>N/A</v>
      </c>
      <c r="W871" s="156" t="e">
        <f>VLOOKUP($E871,'Calc 1 - Scaling (Ins,Bank)'!$A:$W,20,FALSE)</f>
        <v>#N/A</v>
      </c>
      <c r="X871" s="160" t="str">
        <f>IFERROR(VLOOKUP($E871,'Calc 1 - Scaling (Ins,Bank)'!$A:$W,21+IF(W871="Revenue",1,IF(W871="Carrying Value",2,0)),FALSE),"N/A")</f>
        <v>N/A</v>
      </c>
      <c r="Y871" s="161" t="str">
        <f t="shared" si="124"/>
        <v>N/A</v>
      </c>
      <c r="Z871" s="162" t="str">
        <f t="shared" si="125"/>
        <v>N/A</v>
      </c>
      <c r="AP871" s="3" t="s">
        <v>1</v>
      </c>
    </row>
    <row r="872" spans="1:42" x14ac:dyDescent="0.2">
      <c r="A872" s="68">
        <f t="shared" si="117"/>
        <v>815</v>
      </c>
      <c r="B872" s="154">
        <f>'Input 2 - Inventory'!C822</f>
        <v>0</v>
      </c>
      <c r="C872" s="155">
        <f>'Input 2 - Inventory'!E822</f>
        <v>0</v>
      </c>
      <c r="D872" s="155" t="str">
        <f>IF(OR(LEFT(E872,5)= "Asset",LEFT(E872,5)="Other"),"N/A",'Input 1 - Schedule 1'!B824 &amp; " (Ins/Bank)")</f>
        <v xml:space="preserve"> (Ins/Bank)</v>
      </c>
      <c r="E872" s="156">
        <f>'Input 2 - Inventory'!F822</f>
        <v>0</v>
      </c>
      <c r="F872" s="157">
        <f>'Input 1 - Schedule 1'!AH824</f>
        <v>0</v>
      </c>
      <c r="G872" s="157">
        <f>'Input 2 - Inventory'!R822</f>
        <v>0</v>
      </c>
      <c r="H872" s="157">
        <f>'Input 2 - Inventory'!AG822</f>
        <v>0</v>
      </c>
      <c r="I872" s="158">
        <f>'Input 2 - Inventory'!L822</f>
        <v>0</v>
      </c>
      <c r="J872" s="159">
        <f>'Input 2 - Inventory'!AA822</f>
        <v>0</v>
      </c>
      <c r="K872" s="156" t="e">
        <f>VLOOKUP($E872,'Calc 1 - Scaling (Ins,Bank)'!$A:$W,8,FALSE)</f>
        <v>#N/A</v>
      </c>
      <c r="L872" s="160" t="str">
        <f>IFERROR(VLOOKUP($E872,'Calc 1 - Scaling (Ins,Bank)'!$A:$W,9+IF($K872="Revenue",1,IF(K872="Carrying Value",2,0)),FALSE),"N/A")</f>
        <v>N/A</v>
      </c>
      <c r="M872" s="161" t="str">
        <f t="shared" si="118"/>
        <v>N/A</v>
      </c>
      <c r="N872" s="162" t="str">
        <f t="shared" si="119"/>
        <v>N/A</v>
      </c>
      <c r="O872" s="156" t="e">
        <f>VLOOKUP($E872,'Calc 1 - Scaling (Ins,Bank)'!$A:$W,12,FALSE)</f>
        <v>#N/A</v>
      </c>
      <c r="P872" s="160" t="str">
        <f>IFERROR(VLOOKUP($E872,'Calc 1 - Scaling (Ins,Bank)'!$A:$W,13+IF(O872="Revenue",1,IF(O872="Carrying Value",2,0)),FALSE),"N/A")</f>
        <v>N/A</v>
      </c>
      <c r="Q872" s="161" t="str">
        <f t="shared" si="120"/>
        <v>N/A</v>
      </c>
      <c r="R872" s="162" t="str">
        <f t="shared" si="121"/>
        <v>N/A</v>
      </c>
      <c r="S872" s="156" t="e">
        <f>VLOOKUP($E872,'Calc 1 - Scaling (Ins,Bank)'!$A:$W,16,FALSE)</f>
        <v>#N/A</v>
      </c>
      <c r="T872" s="160" t="str">
        <f>IFERROR(VLOOKUP($E872,'Calc 1 - Scaling (Ins,Bank)'!$A:$W,17+IF(S872="Revenue",1,IF(S872="Carrying Value",2,0)),FALSE),"N/A")</f>
        <v>N/A</v>
      </c>
      <c r="U872" s="161" t="str">
        <f t="shared" si="122"/>
        <v>N/A</v>
      </c>
      <c r="V872" s="162" t="str">
        <f t="shared" si="123"/>
        <v>N/A</v>
      </c>
      <c r="W872" s="156" t="e">
        <f>VLOOKUP($E872,'Calc 1 - Scaling (Ins,Bank)'!$A:$W,20,FALSE)</f>
        <v>#N/A</v>
      </c>
      <c r="X872" s="160" t="str">
        <f>IFERROR(VLOOKUP($E872,'Calc 1 - Scaling (Ins,Bank)'!$A:$W,21+IF(W872="Revenue",1,IF(W872="Carrying Value",2,0)),FALSE),"N/A")</f>
        <v>N/A</v>
      </c>
      <c r="Y872" s="161" t="str">
        <f t="shared" si="124"/>
        <v>N/A</v>
      </c>
      <c r="Z872" s="162" t="str">
        <f t="shared" si="125"/>
        <v>N/A</v>
      </c>
      <c r="AP872" s="3" t="s">
        <v>1</v>
      </c>
    </row>
    <row r="873" spans="1:42" x14ac:dyDescent="0.2">
      <c r="A873" s="68">
        <f t="shared" si="117"/>
        <v>816</v>
      </c>
      <c r="B873" s="154">
        <f>'Input 2 - Inventory'!C823</f>
        <v>0</v>
      </c>
      <c r="C873" s="155">
        <f>'Input 2 - Inventory'!E823</f>
        <v>0</v>
      </c>
      <c r="D873" s="155" t="str">
        <f>IF(OR(LEFT(E873,5)= "Asset",LEFT(E873,5)="Other"),"N/A",'Input 1 - Schedule 1'!B825 &amp; " (Ins/Bank)")</f>
        <v xml:space="preserve"> (Ins/Bank)</v>
      </c>
      <c r="E873" s="156">
        <f>'Input 2 - Inventory'!F823</f>
        <v>0</v>
      </c>
      <c r="F873" s="157">
        <f>'Input 1 - Schedule 1'!AH825</f>
        <v>0</v>
      </c>
      <c r="G873" s="157">
        <f>'Input 2 - Inventory'!R823</f>
        <v>0</v>
      </c>
      <c r="H873" s="157">
        <f>'Input 2 - Inventory'!AG823</f>
        <v>0</v>
      </c>
      <c r="I873" s="158">
        <f>'Input 2 - Inventory'!L823</f>
        <v>0</v>
      </c>
      <c r="J873" s="159">
        <f>'Input 2 - Inventory'!AA823</f>
        <v>0</v>
      </c>
      <c r="K873" s="156" t="e">
        <f>VLOOKUP($E873,'Calc 1 - Scaling (Ins,Bank)'!$A:$W,8,FALSE)</f>
        <v>#N/A</v>
      </c>
      <c r="L873" s="160" t="str">
        <f>IFERROR(VLOOKUP($E873,'Calc 1 - Scaling (Ins,Bank)'!$A:$W,9+IF($K873="Revenue",1,IF(K873="Carrying Value",2,0)),FALSE),"N/A")</f>
        <v>N/A</v>
      </c>
      <c r="M873" s="161" t="str">
        <f t="shared" si="118"/>
        <v>N/A</v>
      </c>
      <c r="N873" s="162" t="str">
        <f t="shared" si="119"/>
        <v>N/A</v>
      </c>
      <c r="O873" s="156" t="e">
        <f>VLOOKUP($E873,'Calc 1 - Scaling (Ins,Bank)'!$A:$W,12,FALSE)</f>
        <v>#N/A</v>
      </c>
      <c r="P873" s="160" t="str">
        <f>IFERROR(VLOOKUP($E873,'Calc 1 - Scaling (Ins,Bank)'!$A:$W,13+IF(O873="Revenue",1,IF(O873="Carrying Value",2,0)),FALSE),"N/A")</f>
        <v>N/A</v>
      </c>
      <c r="Q873" s="161" t="str">
        <f t="shared" si="120"/>
        <v>N/A</v>
      </c>
      <c r="R873" s="162" t="str">
        <f t="shared" si="121"/>
        <v>N/A</v>
      </c>
      <c r="S873" s="156" t="e">
        <f>VLOOKUP($E873,'Calc 1 - Scaling (Ins,Bank)'!$A:$W,16,FALSE)</f>
        <v>#N/A</v>
      </c>
      <c r="T873" s="160" t="str">
        <f>IFERROR(VLOOKUP($E873,'Calc 1 - Scaling (Ins,Bank)'!$A:$W,17+IF(S873="Revenue",1,IF(S873="Carrying Value",2,0)),FALSE),"N/A")</f>
        <v>N/A</v>
      </c>
      <c r="U873" s="161" t="str">
        <f t="shared" si="122"/>
        <v>N/A</v>
      </c>
      <c r="V873" s="162" t="str">
        <f t="shared" si="123"/>
        <v>N/A</v>
      </c>
      <c r="W873" s="156" t="e">
        <f>VLOOKUP($E873,'Calc 1 - Scaling (Ins,Bank)'!$A:$W,20,FALSE)</f>
        <v>#N/A</v>
      </c>
      <c r="X873" s="160" t="str">
        <f>IFERROR(VLOOKUP($E873,'Calc 1 - Scaling (Ins,Bank)'!$A:$W,21+IF(W873="Revenue",1,IF(W873="Carrying Value",2,0)),FALSE),"N/A")</f>
        <v>N/A</v>
      </c>
      <c r="Y873" s="161" t="str">
        <f t="shared" si="124"/>
        <v>N/A</v>
      </c>
      <c r="Z873" s="162" t="str">
        <f t="shared" si="125"/>
        <v>N/A</v>
      </c>
      <c r="AP873" s="3" t="s">
        <v>1</v>
      </c>
    </row>
    <row r="874" spans="1:42" x14ac:dyDescent="0.2">
      <c r="A874" s="68">
        <f t="shared" si="117"/>
        <v>817</v>
      </c>
      <c r="B874" s="154">
        <f>'Input 2 - Inventory'!C824</f>
        <v>0</v>
      </c>
      <c r="C874" s="155">
        <f>'Input 2 - Inventory'!E824</f>
        <v>0</v>
      </c>
      <c r="D874" s="155" t="str">
        <f>IF(OR(LEFT(E874,5)= "Asset",LEFT(E874,5)="Other"),"N/A",'Input 1 - Schedule 1'!B826 &amp; " (Ins/Bank)")</f>
        <v xml:space="preserve"> (Ins/Bank)</v>
      </c>
      <c r="E874" s="156">
        <f>'Input 2 - Inventory'!F824</f>
        <v>0</v>
      </c>
      <c r="F874" s="157">
        <f>'Input 1 - Schedule 1'!AH826</f>
        <v>0</v>
      </c>
      <c r="G874" s="157">
        <f>'Input 2 - Inventory'!R824</f>
        <v>0</v>
      </c>
      <c r="H874" s="157">
        <f>'Input 2 - Inventory'!AG824</f>
        <v>0</v>
      </c>
      <c r="I874" s="158">
        <f>'Input 2 - Inventory'!L824</f>
        <v>0</v>
      </c>
      <c r="J874" s="159">
        <f>'Input 2 - Inventory'!AA824</f>
        <v>0</v>
      </c>
      <c r="K874" s="156" t="e">
        <f>VLOOKUP($E874,'Calc 1 - Scaling (Ins,Bank)'!$A:$W,8,FALSE)</f>
        <v>#N/A</v>
      </c>
      <c r="L874" s="160" t="str">
        <f>IFERROR(VLOOKUP($E874,'Calc 1 - Scaling (Ins,Bank)'!$A:$W,9+IF($K874="Revenue",1,IF(K874="Carrying Value",2,0)),FALSE),"N/A")</f>
        <v>N/A</v>
      </c>
      <c r="M874" s="161" t="str">
        <f t="shared" si="118"/>
        <v>N/A</v>
      </c>
      <c r="N874" s="162" t="str">
        <f t="shared" si="119"/>
        <v>N/A</v>
      </c>
      <c r="O874" s="156" t="e">
        <f>VLOOKUP($E874,'Calc 1 - Scaling (Ins,Bank)'!$A:$W,12,FALSE)</f>
        <v>#N/A</v>
      </c>
      <c r="P874" s="160" t="str">
        <f>IFERROR(VLOOKUP($E874,'Calc 1 - Scaling (Ins,Bank)'!$A:$W,13+IF(O874="Revenue",1,IF(O874="Carrying Value",2,0)),FALSE),"N/A")</f>
        <v>N/A</v>
      </c>
      <c r="Q874" s="161" t="str">
        <f t="shared" si="120"/>
        <v>N/A</v>
      </c>
      <c r="R874" s="162" t="str">
        <f t="shared" si="121"/>
        <v>N/A</v>
      </c>
      <c r="S874" s="156" t="e">
        <f>VLOOKUP($E874,'Calc 1 - Scaling (Ins,Bank)'!$A:$W,16,FALSE)</f>
        <v>#N/A</v>
      </c>
      <c r="T874" s="160" t="str">
        <f>IFERROR(VLOOKUP($E874,'Calc 1 - Scaling (Ins,Bank)'!$A:$W,17+IF(S874="Revenue",1,IF(S874="Carrying Value",2,0)),FALSE),"N/A")</f>
        <v>N/A</v>
      </c>
      <c r="U874" s="161" t="str">
        <f t="shared" si="122"/>
        <v>N/A</v>
      </c>
      <c r="V874" s="162" t="str">
        <f t="shared" si="123"/>
        <v>N/A</v>
      </c>
      <c r="W874" s="156" t="e">
        <f>VLOOKUP($E874,'Calc 1 - Scaling (Ins,Bank)'!$A:$W,20,FALSE)</f>
        <v>#N/A</v>
      </c>
      <c r="X874" s="160" t="str">
        <f>IFERROR(VLOOKUP($E874,'Calc 1 - Scaling (Ins,Bank)'!$A:$W,21+IF(W874="Revenue",1,IF(W874="Carrying Value",2,0)),FALSE),"N/A")</f>
        <v>N/A</v>
      </c>
      <c r="Y874" s="161" t="str">
        <f t="shared" si="124"/>
        <v>N/A</v>
      </c>
      <c r="Z874" s="162" t="str">
        <f t="shared" si="125"/>
        <v>N/A</v>
      </c>
      <c r="AP874" s="3" t="s">
        <v>1</v>
      </c>
    </row>
    <row r="875" spans="1:42" x14ac:dyDescent="0.2">
      <c r="A875" s="68">
        <f t="shared" si="117"/>
        <v>818</v>
      </c>
      <c r="B875" s="154">
        <f>'Input 2 - Inventory'!C825</f>
        <v>0</v>
      </c>
      <c r="C875" s="155">
        <f>'Input 2 - Inventory'!E825</f>
        <v>0</v>
      </c>
      <c r="D875" s="155" t="str">
        <f>IF(OR(LEFT(E875,5)= "Asset",LEFT(E875,5)="Other"),"N/A",'Input 1 - Schedule 1'!B827 &amp; " (Ins/Bank)")</f>
        <v xml:space="preserve"> (Ins/Bank)</v>
      </c>
      <c r="E875" s="156">
        <f>'Input 2 - Inventory'!F825</f>
        <v>0</v>
      </c>
      <c r="F875" s="157">
        <f>'Input 1 - Schedule 1'!AH827</f>
        <v>0</v>
      </c>
      <c r="G875" s="157">
        <f>'Input 2 - Inventory'!R825</f>
        <v>0</v>
      </c>
      <c r="H875" s="157">
        <f>'Input 2 - Inventory'!AG825</f>
        <v>0</v>
      </c>
      <c r="I875" s="158">
        <f>'Input 2 - Inventory'!L825</f>
        <v>0</v>
      </c>
      <c r="J875" s="159">
        <f>'Input 2 - Inventory'!AA825</f>
        <v>0</v>
      </c>
      <c r="K875" s="156" t="e">
        <f>VLOOKUP($E875,'Calc 1 - Scaling (Ins,Bank)'!$A:$W,8,FALSE)</f>
        <v>#N/A</v>
      </c>
      <c r="L875" s="160" t="str">
        <f>IFERROR(VLOOKUP($E875,'Calc 1 - Scaling (Ins,Bank)'!$A:$W,9+IF($K875="Revenue",1,IF(K875="Carrying Value",2,0)),FALSE),"N/A")</f>
        <v>N/A</v>
      </c>
      <c r="M875" s="161" t="str">
        <f t="shared" si="118"/>
        <v>N/A</v>
      </c>
      <c r="N875" s="162" t="str">
        <f t="shared" si="119"/>
        <v>N/A</v>
      </c>
      <c r="O875" s="156" t="e">
        <f>VLOOKUP($E875,'Calc 1 - Scaling (Ins,Bank)'!$A:$W,12,FALSE)</f>
        <v>#N/A</v>
      </c>
      <c r="P875" s="160" t="str">
        <f>IFERROR(VLOOKUP($E875,'Calc 1 - Scaling (Ins,Bank)'!$A:$W,13+IF(O875="Revenue",1,IF(O875="Carrying Value",2,0)),FALSE),"N/A")</f>
        <v>N/A</v>
      </c>
      <c r="Q875" s="161" t="str">
        <f t="shared" si="120"/>
        <v>N/A</v>
      </c>
      <c r="R875" s="162" t="str">
        <f t="shared" si="121"/>
        <v>N/A</v>
      </c>
      <c r="S875" s="156" t="e">
        <f>VLOOKUP($E875,'Calc 1 - Scaling (Ins,Bank)'!$A:$W,16,FALSE)</f>
        <v>#N/A</v>
      </c>
      <c r="T875" s="160" t="str">
        <f>IFERROR(VLOOKUP($E875,'Calc 1 - Scaling (Ins,Bank)'!$A:$W,17+IF(S875="Revenue",1,IF(S875="Carrying Value",2,0)),FALSE),"N/A")</f>
        <v>N/A</v>
      </c>
      <c r="U875" s="161" t="str">
        <f t="shared" si="122"/>
        <v>N/A</v>
      </c>
      <c r="V875" s="162" t="str">
        <f t="shared" si="123"/>
        <v>N/A</v>
      </c>
      <c r="W875" s="156" t="e">
        <f>VLOOKUP($E875,'Calc 1 - Scaling (Ins,Bank)'!$A:$W,20,FALSE)</f>
        <v>#N/A</v>
      </c>
      <c r="X875" s="160" t="str">
        <f>IFERROR(VLOOKUP($E875,'Calc 1 - Scaling (Ins,Bank)'!$A:$W,21+IF(W875="Revenue",1,IF(W875="Carrying Value",2,0)),FALSE),"N/A")</f>
        <v>N/A</v>
      </c>
      <c r="Y875" s="161" t="str">
        <f t="shared" si="124"/>
        <v>N/A</v>
      </c>
      <c r="Z875" s="162" t="str">
        <f t="shared" si="125"/>
        <v>N/A</v>
      </c>
      <c r="AP875" s="3" t="s">
        <v>1</v>
      </c>
    </row>
    <row r="876" spans="1:42" x14ac:dyDescent="0.2">
      <c r="A876" s="68">
        <f t="shared" si="117"/>
        <v>819</v>
      </c>
      <c r="B876" s="154">
        <f>'Input 2 - Inventory'!C826</f>
        <v>0</v>
      </c>
      <c r="C876" s="155">
        <f>'Input 2 - Inventory'!E826</f>
        <v>0</v>
      </c>
      <c r="D876" s="155" t="str">
        <f>IF(OR(LEFT(E876,5)= "Asset",LEFT(E876,5)="Other"),"N/A",'Input 1 - Schedule 1'!B828 &amp; " (Ins/Bank)")</f>
        <v xml:space="preserve"> (Ins/Bank)</v>
      </c>
      <c r="E876" s="156">
        <f>'Input 2 - Inventory'!F826</f>
        <v>0</v>
      </c>
      <c r="F876" s="157">
        <f>'Input 1 - Schedule 1'!AH828</f>
        <v>0</v>
      </c>
      <c r="G876" s="157">
        <f>'Input 2 - Inventory'!R826</f>
        <v>0</v>
      </c>
      <c r="H876" s="157">
        <f>'Input 2 - Inventory'!AG826</f>
        <v>0</v>
      </c>
      <c r="I876" s="158">
        <f>'Input 2 - Inventory'!L826</f>
        <v>0</v>
      </c>
      <c r="J876" s="159">
        <f>'Input 2 - Inventory'!AA826</f>
        <v>0</v>
      </c>
      <c r="K876" s="156" t="e">
        <f>VLOOKUP($E876,'Calc 1 - Scaling (Ins,Bank)'!$A:$W,8,FALSE)</f>
        <v>#N/A</v>
      </c>
      <c r="L876" s="160" t="str">
        <f>IFERROR(VLOOKUP($E876,'Calc 1 - Scaling (Ins,Bank)'!$A:$W,9+IF($K876="Revenue",1,IF(K876="Carrying Value",2,0)),FALSE),"N/A")</f>
        <v>N/A</v>
      </c>
      <c r="M876" s="161" t="str">
        <f t="shared" si="118"/>
        <v>N/A</v>
      </c>
      <c r="N876" s="162" t="str">
        <f t="shared" si="119"/>
        <v>N/A</v>
      </c>
      <c r="O876" s="156" t="e">
        <f>VLOOKUP($E876,'Calc 1 - Scaling (Ins,Bank)'!$A:$W,12,FALSE)</f>
        <v>#N/A</v>
      </c>
      <c r="P876" s="160" t="str">
        <f>IFERROR(VLOOKUP($E876,'Calc 1 - Scaling (Ins,Bank)'!$A:$W,13+IF(O876="Revenue",1,IF(O876="Carrying Value",2,0)),FALSE),"N/A")</f>
        <v>N/A</v>
      </c>
      <c r="Q876" s="161" t="str">
        <f t="shared" si="120"/>
        <v>N/A</v>
      </c>
      <c r="R876" s="162" t="str">
        <f t="shared" si="121"/>
        <v>N/A</v>
      </c>
      <c r="S876" s="156" t="e">
        <f>VLOOKUP($E876,'Calc 1 - Scaling (Ins,Bank)'!$A:$W,16,FALSE)</f>
        <v>#N/A</v>
      </c>
      <c r="T876" s="160" t="str">
        <f>IFERROR(VLOOKUP($E876,'Calc 1 - Scaling (Ins,Bank)'!$A:$W,17+IF(S876="Revenue",1,IF(S876="Carrying Value",2,0)),FALSE),"N/A")</f>
        <v>N/A</v>
      </c>
      <c r="U876" s="161" t="str">
        <f t="shared" si="122"/>
        <v>N/A</v>
      </c>
      <c r="V876" s="162" t="str">
        <f t="shared" si="123"/>
        <v>N/A</v>
      </c>
      <c r="W876" s="156" t="e">
        <f>VLOOKUP($E876,'Calc 1 - Scaling (Ins,Bank)'!$A:$W,20,FALSE)</f>
        <v>#N/A</v>
      </c>
      <c r="X876" s="160" t="str">
        <f>IFERROR(VLOOKUP($E876,'Calc 1 - Scaling (Ins,Bank)'!$A:$W,21+IF(W876="Revenue",1,IF(W876="Carrying Value",2,0)),FALSE),"N/A")</f>
        <v>N/A</v>
      </c>
      <c r="Y876" s="161" t="str">
        <f t="shared" si="124"/>
        <v>N/A</v>
      </c>
      <c r="Z876" s="162" t="str">
        <f t="shared" si="125"/>
        <v>N/A</v>
      </c>
      <c r="AP876" s="3" t="s">
        <v>1</v>
      </c>
    </row>
    <row r="877" spans="1:42" x14ac:dyDescent="0.2">
      <c r="A877" s="68">
        <f t="shared" si="117"/>
        <v>820</v>
      </c>
      <c r="B877" s="154">
        <f>'Input 2 - Inventory'!C827</f>
        <v>0</v>
      </c>
      <c r="C877" s="155">
        <f>'Input 2 - Inventory'!E827</f>
        <v>0</v>
      </c>
      <c r="D877" s="155" t="str">
        <f>IF(OR(LEFT(E877,5)= "Asset",LEFT(E877,5)="Other"),"N/A",'Input 1 - Schedule 1'!B829 &amp; " (Ins/Bank)")</f>
        <v xml:space="preserve"> (Ins/Bank)</v>
      </c>
      <c r="E877" s="156">
        <f>'Input 2 - Inventory'!F827</f>
        <v>0</v>
      </c>
      <c r="F877" s="157">
        <f>'Input 1 - Schedule 1'!AH829</f>
        <v>0</v>
      </c>
      <c r="G877" s="157">
        <f>'Input 2 - Inventory'!R827</f>
        <v>0</v>
      </c>
      <c r="H877" s="157">
        <f>'Input 2 - Inventory'!AG827</f>
        <v>0</v>
      </c>
      <c r="I877" s="158">
        <f>'Input 2 - Inventory'!L827</f>
        <v>0</v>
      </c>
      <c r="J877" s="159">
        <f>'Input 2 - Inventory'!AA827</f>
        <v>0</v>
      </c>
      <c r="K877" s="156" t="e">
        <f>VLOOKUP($E877,'Calc 1 - Scaling (Ins,Bank)'!$A:$W,8,FALSE)</f>
        <v>#N/A</v>
      </c>
      <c r="L877" s="160" t="str">
        <f>IFERROR(VLOOKUP($E877,'Calc 1 - Scaling (Ins,Bank)'!$A:$W,9+IF($K877="Revenue",1,IF(K877="Carrying Value",2,0)),FALSE),"N/A")</f>
        <v>N/A</v>
      </c>
      <c r="M877" s="161" t="str">
        <f t="shared" si="118"/>
        <v>N/A</v>
      </c>
      <c r="N877" s="162" t="str">
        <f t="shared" si="119"/>
        <v>N/A</v>
      </c>
      <c r="O877" s="156" t="e">
        <f>VLOOKUP($E877,'Calc 1 - Scaling (Ins,Bank)'!$A:$W,12,FALSE)</f>
        <v>#N/A</v>
      </c>
      <c r="P877" s="160" t="str">
        <f>IFERROR(VLOOKUP($E877,'Calc 1 - Scaling (Ins,Bank)'!$A:$W,13+IF(O877="Revenue",1,IF(O877="Carrying Value",2,0)),FALSE),"N/A")</f>
        <v>N/A</v>
      </c>
      <c r="Q877" s="161" t="str">
        <f t="shared" si="120"/>
        <v>N/A</v>
      </c>
      <c r="R877" s="162" t="str">
        <f t="shared" si="121"/>
        <v>N/A</v>
      </c>
      <c r="S877" s="156" t="e">
        <f>VLOOKUP($E877,'Calc 1 - Scaling (Ins,Bank)'!$A:$W,16,FALSE)</f>
        <v>#N/A</v>
      </c>
      <c r="T877" s="160" t="str">
        <f>IFERROR(VLOOKUP($E877,'Calc 1 - Scaling (Ins,Bank)'!$A:$W,17+IF(S877="Revenue",1,IF(S877="Carrying Value",2,0)),FALSE),"N/A")</f>
        <v>N/A</v>
      </c>
      <c r="U877" s="161" t="str">
        <f t="shared" si="122"/>
        <v>N/A</v>
      </c>
      <c r="V877" s="162" t="str">
        <f t="shared" si="123"/>
        <v>N/A</v>
      </c>
      <c r="W877" s="156" t="e">
        <f>VLOOKUP($E877,'Calc 1 - Scaling (Ins,Bank)'!$A:$W,20,FALSE)</f>
        <v>#N/A</v>
      </c>
      <c r="X877" s="160" t="str">
        <f>IFERROR(VLOOKUP($E877,'Calc 1 - Scaling (Ins,Bank)'!$A:$W,21+IF(W877="Revenue",1,IF(W877="Carrying Value",2,0)),FALSE),"N/A")</f>
        <v>N/A</v>
      </c>
      <c r="Y877" s="161" t="str">
        <f t="shared" si="124"/>
        <v>N/A</v>
      </c>
      <c r="Z877" s="162" t="str">
        <f t="shared" si="125"/>
        <v>N/A</v>
      </c>
      <c r="AP877" s="3" t="s">
        <v>1</v>
      </c>
    </row>
    <row r="878" spans="1:42" x14ac:dyDescent="0.2">
      <c r="A878" s="68">
        <f t="shared" si="117"/>
        <v>821</v>
      </c>
      <c r="B878" s="154">
        <f>'Input 2 - Inventory'!C828</f>
        <v>0</v>
      </c>
      <c r="C878" s="155">
        <f>'Input 2 - Inventory'!E828</f>
        <v>0</v>
      </c>
      <c r="D878" s="155" t="str">
        <f>IF(OR(LEFT(E878,5)= "Asset",LEFT(E878,5)="Other"),"N/A",'Input 1 - Schedule 1'!B830 &amp; " (Ins/Bank)")</f>
        <v xml:space="preserve"> (Ins/Bank)</v>
      </c>
      <c r="E878" s="156">
        <f>'Input 2 - Inventory'!F828</f>
        <v>0</v>
      </c>
      <c r="F878" s="157">
        <f>'Input 1 - Schedule 1'!AH830</f>
        <v>0</v>
      </c>
      <c r="G878" s="157">
        <f>'Input 2 - Inventory'!R828</f>
        <v>0</v>
      </c>
      <c r="H878" s="157">
        <f>'Input 2 - Inventory'!AG828</f>
        <v>0</v>
      </c>
      <c r="I878" s="158">
        <f>'Input 2 - Inventory'!L828</f>
        <v>0</v>
      </c>
      <c r="J878" s="159">
        <f>'Input 2 - Inventory'!AA828</f>
        <v>0</v>
      </c>
      <c r="K878" s="156" t="e">
        <f>VLOOKUP($E878,'Calc 1 - Scaling (Ins,Bank)'!$A:$W,8,FALSE)</f>
        <v>#N/A</v>
      </c>
      <c r="L878" s="160" t="str">
        <f>IFERROR(VLOOKUP($E878,'Calc 1 - Scaling (Ins,Bank)'!$A:$W,9+IF($K878="Revenue",1,IF(K878="Carrying Value",2,0)),FALSE),"N/A")</f>
        <v>N/A</v>
      </c>
      <c r="M878" s="161" t="str">
        <f t="shared" si="118"/>
        <v>N/A</v>
      </c>
      <c r="N878" s="162" t="str">
        <f t="shared" si="119"/>
        <v>N/A</v>
      </c>
      <c r="O878" s="156" t="e">
        <f>VLOOKUP($E878,'Calc 1 - Scaling (Ins,Bank)'!$A:$W,12,FALSE)</f>
        <v>#N/A</v>
      </c>
      <c r="P878" s="160" t="str">
        <f>IFERROR(VLOOKUP($E878,'Calc 1 - Scaling (Ins,Bank)'!$A:$W,13+IF(O878="Revenue",1,IF(O878="Carrying Value",2,0)),FALSE),"N/A")</f>
        <v>N/A</v>
      </c>
      <c r="Q878" s="161" t="str">
        <f t="shared" si="120"/>
        <v>N/A</v>
      </c>
      <c r="R878" s="162" t="str">
        <f t="shared" si="121"/>
        <v>N/A</v>
      </c>
      <c r="S878" s="156" t="e">
        <f>VLOOKUP($E878,'Calc 1 - Scaling (Ins,Bank)'!$A:$W,16,FALSE)</f>
        <v>#N/A</v>
      </c>
      <c r="T878" s="160" t="str">
        <f>IFERROR(VLOOKUP($E878,'Calc 1 - Scaling (Ins,Bank)'!$A:$W,17+IF(S878="Revenue",1,IF(S878="Carrying Value",2,0)),FALSE),"N/A")</f>
        <v>N/A</v>
      </c>
      <c r="U878" s="161" t="str">
        <f t="shared" si="122"/>
        <v>N/A</v>
      </c>
      <c r="V878" s="162" t="str">
        <f t="shared" si="123"/>
        <v>N/A</v>
      </c>
      <c r="W878" s="156" t="e">
        <f>VLOOKUP($E878,'Calc 1 - Scaling (Ins,Bank)'!$A:$W,20,FALSE)</f>
        <v>#N/A</v>
      </c>
      <c r="X878" s="160" t="str">
        <f>IFERROR(VLOOKUP($E878,'Calc 1 - Scaling (Ins,Bank)'!$A:$W,21+IF(W878="Revenue",1,IF(W878="Carrying Value",2,0)),FALSE),"N/A")</f>
        <v>N/A</v>
      </c>
      <c r="Y878" s="161" t="str">
        <f t="shared" si="124"/>
        <v>N/A</v>
      </c>
      <c r="Z878" s="162" t="str">
        <f t="shared" si="125"/>
        <v>N/A</v>
      </c>
      <c r="AP878" s="3" t="s">
        <v>1</v>
      </c>
    </row>
    <row r="879" spans="1:42" x14ac:dyDescent="0.2">
      <c r="A879" s="68">
        <f t="shared" si="117"/>
        <v>822</v>
      </c>
      <c r="B879" s="154">
        <f>'Input 2 - Inventory'!C829</f>
        <v>0</v>
      </c>
      <c r="C879" s="155">
        <f>'Input 2 - Inventory'!E829</f>
        <v>0</v>
      </c>
      <c r="D879" s="155" t="str">
        <f>IF(OR(LEFT(E879,5)= "Asset",LEFT(E879,5)="Other"),"N/A",'Input 1 - Schedule 1'!B831 &amp; " (Ins/Bank)")</f>
        <v xml:space="preserve"> (Ins/Bank)</v>
      </c>
      <c r="E879" s="156">
        <f>'Input 2 - Inventory'!F829</f>
        <v>0</v>
      </c>
      <c r="F879" s="157">
        <f>'Input 1 - Schedule 1'!AH831</f>
        <v>0</v>
      </c>
      <c r="G879" s="157">
        <f>'Input 2 - Inventory'!R829</f>
        <v>0</v>
      </c>
      <c r="H879" s="157">
        <f>'Input 2 - Inventory'!AG829</f>
        <v>0</v>
      </c>
      <c r="I879" s="158">
        <f>'Input 2 - Inventory'!L829</f>
        <v>0</v>
      </c>
      <c r="J879" s="159">
        <f>'Input 2 - Inventory'!AA829</f>
        <v>0</v>
      </c>
      <c r="K879" s="156" t="e">
        <f>VLOOKUP($E879,'Calc 1 - Scaling (Ins,Bank)'!$A:$W,8,FALSE)</f>
        <v>#N/A</v>
      </c>
      <c r="L879" s="160" t="str">
        <f>IFERROR(VLOOKUP($E879,'Calc 1 - Scaling (Ins,Bank)'!$A:$W,9+IF($K879="Revenue",1,IF(K879="Carrying Value",2,0)),FALSE),"N/A")</f>
        <v>N/A</v>
      </c>
      <c r="M879" s="161" t="str">
        <f t="shared" si="118"/>
        <v>N/A</v>
      </c>
      <c r="N879" s="162" t="str">
        <f t="shared" si="119"/>
        <v>N/A</v>
      </c>
      <c r="O879" s="156" t="e">
        <f>VLOOKUP($E879,'Calc 1 - Scaling (Ins,Bank)'!$A:$W,12,FALSE)</f>
        <v>#N/A</v>
      </c>
      <c r="P879" s="160" t="str">
        <f>IFERROR(VLOOKUP($E879,'Calc 1 - Scaling (Ins,Bank)'!$A:$W,13+IF(O879="Revenue",1,IF(O879="Carrying Value",2,0)),FALSE),"N/A")</f>
        <v>N/A</v>
      </c>
      <c r="Q879" s="161" t="str">
        <f t="shared" si="120"/>
        <v>N/A</v>
      </c>
      <c r="R879" s="162" t="str">
        <f t="shared" si="121"/>
        <v>N/A</v>
      </c>
      <c r="S879" s="156" t="e">
        <f>VLOOKUP($E879,'Calc 1 - Scaling (Ins,Bank)'!$A:$W,16,FALSE)</f>
        <v>#N/A</v>
      </c>
      <c r="T879" s="160" t="str">
        <f>IFERROR(VLOOKUP($E879,'Calc 1 - Scaling (Ins,Bank)'!$A:$W,17+IF(S879="Revenue",1,IF(S879="Carrying Value",2,0)),FALSE),"N/A")</f>
        <v>N/A</v>
      </c>
      <c r="U879" s="161" t="str">
        <f t="shared" si="122"/>
        <v>N/A</v>
      </c>
      <c r="V879" s="162" t="str">
        <f t="shared" si="123"/>
        <v>N/A</v>
      </c>
      <c r="W879" s="156" t="e">
        <f>VLOOKUP($E879,'Calc 1 - Scaling (Ins,Bank)'!$A:$W,20,FALSE)</f>
        <v>#N/A</v>
      </c>
      <c r="X879" s="160" t="str">
        <f>IFERROR(VLOOKUP($E879,'Calc 1 - Scaling (Ins,Bank)'!$A:$W,21+IF(W879="Revenue",1,IF(W879="Carrying Value",2,0)),FALSE),"N/A")</f>
        <v>N/A</v>
      </c>
      <c r="Y879" s="161" t="str">
        <f t="shared" si="124"/>
        <v>N/A</v>
      </c>
      <c r="Z879" s="162" t="str">
        <f t="shared" si="125"/>
        <v>N/A</v>
      </c>
      <c r="AP879" s="3" t="s">
        <v>1</v>
      </c>
    </row>
    <row r="880" spans="1:42" x14ac:dyDescent="0.2">
      <c r="A880" s="68">
        <f t="shared" si="117"/>
        <v>823</v>
      </c>
      <c r="B880" s="154">
        <f>'Input 2 - Inventory'!C830</f>
        <v>0</v>
      </c>
      <c r="C880" s="155">
        <f>'Input 2 - Inventory'!E830</f>
        <v>0</v>
      </c>
      <c r="D880" s="155" t="str">
        <f>IF(OR(LEFT(E880,5)= "Asset",LEFT(E880,5)="Other"),"N/A",'Input 1 - Schedule 1'!B832 &amp; " (Ins/Bank)")</f>
        <v xml:space="preserve"> (Ins/Bank)</v>
      </c>
      <c r="E880" s="156">
        <f>'Input 2 - Inventory'!F830</f>
        <v>0</v>
      </c>
      <c r="F880" s="157">
        <f>'Input 1 - Schedule 1'!AH832</f>
        <v>0</v>
      </c>
      <c r="G880" s="157">
        <f>'Input 2 - Inventory'!R830</f>
        <v>0</v>
      </c>
      <c r="H880" s="157">
        <f>'Input 2 - Inventory'!AG830</f>
        <v>0</v>
      </c>
      <c r="I880" s="158">
        <f>'Input 2 - Inventory'!L830</f>
        <v>0</v>
      </c>
      <c r="J880" s="159">
        <f>'Input 2 - Inventory'!AA830</f>
        <v>0</v>
      </c>
      <c r="K880" s="156" t="e">
        <f>VLOOKUP($E880,'Calc 1 - Scaling (Ins,Bank)'!$A:$W,8,FALSE)</f>
        <v>#N/A</v>
      </c>
      <c r="L880" s="160" t="str">
        <f>IFERROR(VLOOKUP($E880,'Calc 1 - Scaling (Ins,Bank)'!$A:$W,9+IF($K880="Revenue",1,IF(K880="Carrying Value",2,0)),FALSE),"N/A")</f>
        <v>N/A</v>
      </c>
      <c r="M880" s="161" t="str">
        <f t="shared" si="118"/>
        <v>N/A</v>
      </c>
      <c r="N880" s="162" t="str">
        <f t="shared" si="119"/>
        <v>N/A</v>
      </c>
      <c r="O880" s="156" t="e">
        <f>VLOOKUP($E880,'Calc 1 - Scaling (Ins,Bank)'!$A:$W,12,FALSE)</f>
        <v>#N/A</v>
      </c>
      <c r="P880" s="160" t="str">
        <f>IFERROR(VLOOKUP($E880,'Calc 1 - Scaling (Ins,Bank)'!$A:$W,13+IF(O880="Revenue",1,IF(O880="Carrying Value",2,0)),FALSE),"N/A")</f>
        <v>N/A</v>
      </c>
      <c r="Q880" s="161" t="str">
        <f t="shared" si="120"/>
        <v>N/A</v>
      </c>
      <c r="R880" s="162" t="str">
        <f t="shared" si="121"/>
        <v>N/A</v>
      </c>
      <c r="S880" s="156" t="e">
        <f>VLOOKUP($E880,'Calc 1 - Scaling (Ins,Bank)'!$A:$W,16,FALSE)</f>
        <v>#N/A</v>
      </c>
      <c r="T880" s="160" t="str">
        <f>IFERROR(VLOOKUP($E880,'Calc 1 - Scaling (Ins,Bank)'!$A:$W,17+IF(S880="Revenue",1,IF(S880="Carrying Value",2,0)),FALSE),"N/A")</f>
        <v>N/A</v>
      </c>
      <c r="U880" s="161" t="str">
        <f t="shared" si="122"/>
        <v>N/A</v>
      </c>
      <c r="V880" s="162" t="str">
        <f t="shared" si="123"/>
        <v>N/A</v>
      </c>
      <c r="W880" s="156" t="e">
        <f>VLOOKUP($E880,'Calc 1 - Scaling (Ins,Bank)'!$A:$W,20,FALSE)</f>
        <v>#N/A</v>
      </c>
      <c r="X880" s="160" t="str">
        <f>IFERROR(VLOOKUP($E880,'Calc 1 - Scaling (Ins,Bank)'!$A:$W,21+IF(W880="Revenue",1,IF(W880="Carrying Value",2,0)),FALSE),"N/A")</f>
        <v>N/A</v>
      </c>
      <c r="Y880" s="161" t="str">
        <f t="shared" si="124"/>
        <v>N/A</v>
      </c>
      <c r="Z880" s="162" t="str">
        <f t="shared" si="125"/>
        <v>N/A</v>
      </c>
      <c r="AP880" s="3" t="s">
        <v>1</v>
      </c>
    </row>
    <row r="881" spans="1:42" x14ac:dyDescent="0.2">
      <c r="A881" s="68">
        <f t="shared" si="117"/>
        <v>824</v>
      </c>
      <c r="B881" s="154">
        <f>'Input 2 - Inventory'!C831</f>
        <v>0</v>
      </c>
      <c r="C881" s="155">
        <f>'Input 2 - Inventory'!E831</f>
        <v>0</v>
      </c>
      <c r="D881" s="155" t="str">
        <f>IF(OR(LEFT(E881,5)= "Asset",LEFT(E881,5)="Other"),"N/A",'Input 1 - Schedule 1'!B833 &amp; " (Ins/Bank)")</f>
        <v xml:space="preserve"> (Ins/Bank)</v>
      </c>
      <c r="E881" s="156">
        <f>'Input 2 - Inventory'!F831</f>
        <v>0</v>
      </c>
      <c r="F881" s="157">
        <f>'Input 1 - Schedule 1'!AH833</f>
        <v>0</v>
      </c>
      <c r="G881" s="157">
        <f>'Input 2 - Inventory'!R831</f>
        <v>0</v>
      </c>
      <c r="H881" s="157">
        <f>'Input 2 - Inventory'!AG831</f>
        <v>0</v>
      </c>
      <c r="I881" s="158">
        <f>'Input 2 - Inventory'!L831</f>
        <v>0</v>
      </c>
      <c r="J881" s="159">
        <f>'Input 2 - Inventory'!AA831</f>
        <v>0</v>
      </c>
      <c r="K881" s="156" t="e">
        <f>VLOOKUP($E881,'Calc 1 - Scaling (Ins,Bank)'!$A:$W,8,FALSE)</f>
        <v>#N/A</v>
      </c>
      <c r="L881" s="160" t="str">
        <f>IFERROR(VLOOKUP($E881,'Calc 1 - Scaling (Ins,Bank)'!$A:$W,9+IF($K881="Revenue",1,IF(K881="Carrying Value",2,0)),FALSE),"N/A")</f>
        <v>N/A</v>
      </c>
      <c r="M881" s="161" t="str">
        <f t="shared" si="118"/>
        <v>N/A</v>
      </c>
      <c r="N881" s="162" t="str">
        <f t="shared" si="119"/>
        <v>N/A</v>
      </c>
      <c r="O881" s="156" t="e">
        <f>VLOOKUP($E881,'Calc 1 - Scaling (Ins,Bank)'!$A:$W,12,FALSE)</f>
        <v>#N/A</v>
      </c>
      <c r="P881" s="160" t="str">
        <f>IFERROR(VLOOKUP($E881,'Calc 1 - Scaling (Ins,Bank)'!$A:$W,13+IF(O881="Revenue",1,IF(O881="Carrying Value",2,0)),FALSE),"N/A")</f>
        <v>N/A</v>
      </c>
      <c r="Q881" s="161" t="str">
        <f t="shared" si="120"/>
        <v>N/A</v>
      </c>
      <c r="R881" s="162" t="str">
        <f t="shared" si="121"/>
        <v>N/A</v>
      </c>
      <c r="S881" s="156" t="e">
        <f>VLOOKUP($E881,'Calc 1 - Scaling (Ins,Bank)'!$A:$W,16,FALSE)</f>
        <v>#N/A</v>
      </c>
      <c r="T881" s="160" t="str">
        <f>IFERROR(VLOOKUP($E881,'Calc 1 - Scaling (Ins,Bank)'!$A:$W,17+IF(S881="Revenue",1,IF(S881="Carrying Value",2,0)),FALSE),"N/A")</f>
        <v>N/A</v>
      </c>
      <c r="U881" s="161" t="str">
        <f t="shared" si="122"/>
        <v>N/A</v>
      </c>
      <c r="V881" s="162" t="str">
        <f t="shared" si="123"/>
        <v>N/A</v>
      </c>
      <c r="W881" s="156" t="e">
        <f>VLOOKUP($E881,'Calc 1 - Scaling (Ins,Bank)'!$A:$W,20,FALSE)</f>
        <v>#N/A</v>
      </c>
      <c r="X881" s="160" t="str">
        <f>IFERROR(VLOOKUP($E881,'Calc 1 - Scaling (Ins,Bank)'!$A:$W,21+IF(W881="Revenue",1,IF(W881="Carrying Value",2,0)),FALSE),"N/A")</f>
        <v>N/A</v>
      </c>
      <c r="Y881" s="161" t="str">
        <f t="shared" si="124"/>
        <v>N/A</v>
      </c>
      <c r="Z881" s="162" t="str">
        <f t="shared" si="125"/>
        <v>N/A</v>
      </c>
      <c r="AP881" s="3" t="s">
        <v>1</v>
      </c>
    </row>
    <row r="882" spans="1:42" x14ac:dyDescent="0.2">
      <c r="A882" s="68">
        <f t="shared" si="117"/>
        <v>825</v>
      </c>
      <c r="B882" s="154">
        <f>'Input 2 - Inventory'!C832</f>
        <v>0</v>
      </c>
      <c r="C882" s="155">
        <f>'Input 2 - Inventory'!E832</f>
        <v>0</v>
      </c>
      <c r="D882" s="155" t="str">
        <f>IF(OR(LEFT(E882,5)= "Asset",LEFT(E882,5)="Other"),"N/A",'Input 1 - Schedule 1'!B834 &amp; " (Ins/Bank)")</f>
        <v xml:space="preserve"> (Ins/Bank)</v>
      </c>
      <c r="E882" s="156">
        <f>'Input 2 - Inventory'!F832</f>
        <v>0</v>
      </c>
      <c r="F882" s="157">
        <f>'Input 1 - Schedule 1'!AH834</f>
        <v>0</v>
      </c>
      <c r="G882" s="157">
        <f>'Input 2 - Inventory'!R832</f>
        <v>0</v>
      </c>
      <c r="H882" s="157">
        <f>'Input 2 - Inventory'!AG832</f>
        <v>0</v>
      </c>
      <c r="I882" s="158">
        <f>'Input 2 - Inventory'!L832</f>
        <v>0</v>
      </c>
      <c r="J882" s="159">
        <f>'Input 2 - Inventory'!AA832</f>
        <v>0</v>
      </c>
      <c r="K882" s="156" t="e">
        <f>VLOOKUP($E882,'Calc 1 - Scaling (Ins,Bank)'!$A:$W,8,FALSE)</f>
        <v>#N/A</v>
      </c>
      <c r="L882" s="160" t="str">
        <f>IFERROR(VLOOKUP($E882,'Calc 1 - Scaling (Ins,Bank)'!$A:$W,9+IF($K882="Revenue",1,IF(K882="Carrying Value",2,0)),FALSE),"N/A")</f>
        <v>N/A</v>
      </c>
      <c r="M882" s="161" t="str">
        <f t="shared" si="118"/>
        <v>N/A</v>
      </c>
      <c r="N882" s="162" t="str">
        <f t="shared" si="119"/>
        <v>N/A</v>
      </c>
      <c r="O882" s="156" t="e">
        <f>VLOOKUP($E882,'Calc 1 - Scaling (Ins,Bank)'!$A:$W,12,FALSE)</f>
        <v>#N/A</v>
      </c>
      <c r="P882" s="160" t="str">
        <f>IFERROR(VLOOKUP($E882,'Calc 1 - Scaling (Ins,Bank)'!$A:$W,13+IF(O882="Revenue",1,IF(O882="Carrying Value",2,0)),FALSE),"N/A")</f>
        <v>N/A</v>
      </c>
      <c r="Q882" s="161" t="str">
        <f t="shared" si="120"/>
        <v>N/A</v>
      </c>
      <c r="R882" s="162" t="str">
        <f t="shared" si="121"/>
        <v>N/A</v>
      </c>
      <c r="S882" s="156" t="e">
        <f>VLOOKUP($E882,'Calc 1 - Scaling (Ins,Bank)'!$A:$W,16,FALSE)</f>
        <v>#N/A</v>
      </c>
      <c r="T882" s="160" t="str">
        <f>IFERROR(VLOOKUP($E882,'Calc 1 - Scaling (Ins,Bank)'!$A:$W,17+IF(S882="Revenue",1,IF(S882="Carrying Value",2,0)),FALSE),"N/A")</f>
        <v>N/A</v>
      </c>
      <c r="U882" s="161" t="str">
        <f t="shared" si="122"/>
        <v>N/A</v>
      </c>
      <c r="V882" s="162" t="str">
        <f t="shared" si="123"/>
        <v>N/A</v>
      </c>
      <c r="W882" s="156" t="e">
        <f>VLOOKUP($E882,'Calc 1 - Scaling (Ins,Bank)'!$A:$W,20,FALSE)</f>
        <v>#N/A</v>
      </c>
      <c r="X882" s="160" t="str">
        <f>IFERROR(VLOOKUP($E882,'Calc 1 - Scaling (Ins,Bank)'!$A:$W,21+IF(W882="Revenue",1,IF(W882="Carrying Value",2,0)),FALSE),"N/A")</f>
        <v>N/A</v>
      </c>
      <c r="Y882" s="161" t="str">
        <f t="shared" si="124"/>
        <v>N/A</v>
      </c>
      <c r="Z882" s="162" t="str">
        <f t="shared" si="125"/>
        <v>N/A</v>
      </c>
      <c r="AP882" s="3" t="s">
        <v>1</v>
      </c>
    </row>
    <row r="883" spans="1:42" x14ac:dyDescent="0.2">
      <c r="A883" s="68">
        <f t="shared" si="117"/>
        <v>826</v>
      </c>
      <c r="B883" s="154">
        <f>'Input 2 - Inventory'!C833</f>
        <v>0</v>
      </c>
      <c r="C883" s="155">
        <f>'Input 2 - Inventory'!E833</f>
        <v>0</v>
      </c>
      <c r="D883" s="155" t="str">
        <f>IF(OR(LEFT(E883,5)= "Asset",LEFT(E883,5)="Other"),"N/A",'Input 1 - Schedule 1'!B835 &amp; " (Ins/Bank)")</f>
        <v xml:space="preserve"> (Ins/Bank)</v>
      </c>
      <c r="E883" s="156">
        <f>'Input 2 - Inventory'!F833</f>
        <v>0</v>
      </c>
      <c r="F883" s="157">
        <f>'Input 1 - Schedule 1'!AH835</f>
        <v>0</v>
      </c>
      <c r="G883" s="157">
        <f>'Input 2 - Inventory'!R833</f>
        <v>0</v>
      </c>
      <c r="H883" s="157">
        <f>'Input 2 - Inventory'!AG833</f>
        <v>0</v>
      </c>
      <c r="I883" s="158">
        <f>'Input 2 - Inventory'!L833</f>
        <v>0</v>
      </c>
      <c r="J883" s="159">
        <f>'Input 2 - Inventory'!AA833</f>
        <v>0</v>
      </c>
      <c r="K883" s="156" t="e">
        <f>VLOOKUP($E883,'Calc 1 - Scaling (Ins,Bank)'!$A:$W,8,FALSE)</f>
        <v>#N/A</v>
      </c>
      <c r="L883" s="160" t="str">
        <f>IFERROR(VLOOKUP($E883,'Calc 1 - Scaling (Ins,Bank)'!$A:$W,9+IF($K883="Revenue",1,IF(K883="Carrying Value",2,0)),FALSE),"N/A")</f>
        <v>N/A</v>
      </c>
      <c r="M883" s="161" t="str">
        <f t="shared" si="118"/>
        <v>N/A</v>
      </c>
      <c r="N883" s="162" t="str">
        <f t="shared" si="119"/>
        <v>N/A</v>
      </c>
      <c r="O883" s="156" t="e">
        <f>VLOOKUP($E883,'Calc 1 - Scaling (Ins,Bank)'!$A:$W,12,FALSE)</f>
        <v>#N/A</v>
      </c>
      <c r="P883" s="160" t="str">
        <f>IFERROR(VLOOKUP($E883,'Calc 1 - Scaling (Ins,Bank)'!$A:$W,13+IF(O883="Revenue",1,IF(O883="Carrying Value",2,0)),FALSE),"N/A")</f>
        <v>N/A</v>
      </c>
      <c r="Q883" s="161" t="str">
        <f t="shared" si="120"/>
        <v>N/A</v>
      </c>
      <c r="R883" s="162" t="str">
        <f t="shared" si="121"/>
        <v>N/A</v>
      </c>
      <c r="S883" s="156" t="e">
        <f>VLOOKUP($E883,'Calc 1 - Scaling (Ins,Bank)'!$A:$W,16,FALSE)</f>
        <v>#N/A</v>
      </c>
      <c r="T883" s="160" t="str">
        <f>IFERROR(VLOOKUP($E883,'Calc 1 - Scaling (Ins,Bank)'!$A:$W,17+IF(S883="Revenue",1,IF(S883="Carrying Value",2,0)),FALSE),"N/A")</f>
        <v>N/A</v>
      </c>
      <c r="U883" s="161" t="str">
        <f t="shared" si="122"/>
        <v>N/A</v>
      </c>
      <c r="V883" s="162" t="str">
        <f t="shared" si="123"/>
        <v>N/A</v>
      </c>
      <c r="W883" s="156" t="e">
        <f>VLOOKUP($E883,'Calc 1 - Scaling (Ins,Bank)'!$A:$W,20,FALSE)</f>
        <v>#N/A</v>
      </c>
      <c r="X883" s="160" t="str">
        <f>IFERROR(VLOOKUP($E883,'Calc 1 - Scaling (Ins,Bank)'!$A:$W,21+IF(W883="Revenue",1,IF(W883="Carrying Value",2,0)),FALSE),"N/A")</f>
        <v>N/A</v>
      </c>
      <c r="Y883" s="161" t="str">
        <f t="shared" si="124"/>
        <v>N/A</v>
      </c>
      <c r="Z883" s="162" t="str">
        <f t="shared" si="125"/>
        <v>N/A</v>
      </c>
      <c r="AP883" s="3" t="s">
        <v>1</v>
      </c>
    </row>
    <row r="884" spans="1:42" x14ac:dyDescent="0.2">
      <c r="A884" s="68">
        <f t="shared" si="117"/>
        <v>827</v>
      </c>
      <c r="B884" s="154">
        <f>'Input 2 - Inventory'!C834</f>
        <v>0</v>
      </c>
      <c r="C884" s="155">
        <f>'Input 2 - Inventory'!E834</f>
        <v>0</v>
      </c>
      <c r="D884" s="155" t="str">
        <f>IF(OR(LEFT(E884,5)= "Asset",LEFT(E884,5)="Other"),"N/A",'Input 1 - Schedule 1'!B836 &amp; " (Ins/Bank)")</f>
        <v xml:space="preserve"> (Ins/Bank)</v>
      </c>
      <c r="E884" s="156">
        <f>'Input 2 - Inventory'!F834</f>
        <v>0</v>
      </c>
      <c r="F884" s="157">
        <f>'Input 1 - Schedule 1'!AH836</f>
        <v>0</v>
      </c>
      <c r="G884" s="157">
        <f>'Input 2 - Inventory'!R834</f>
        <v>0</v>
      </c>
      <c r="H884" s="157">
        <f>'Input 2 - Inventory'!AG834</f>
        <v>0</v>
      </c>
      <c r="I884" s="158">
        <f>'Input 2 - Inventory'!L834</f>
        <v>0</v>
      </c>
      <c r="J884" s="159">
        <f>'Input 2 - Inventory'!AA834</f>
        <v>0</v>
      </c>
      <c r="K884" s="156" t="e">
        <f>VLOOKUP($E884,'Calc 1 - Scaling (Ins,Bank)'!$A:$W,8,FALSE)</f>
        <v>#N/A</v>
      </c>
      <c r="L884" s="160" t="str">
        <f>IFERROR(VLOOKUP($E884,'Calc 1 - Scaling (Ins,Bank)'!$A:$W,9+IF($K884="Revenue",1,IF(K884="Carrying Value",2,0)),FALSE),"N/A")</f>
        <v>N/A</v>
      </c>
      <c r="M884" s="161" t="str">
        <f t="shared" si="118"/>
        <v>N/A</v>
      </c>
      <c r="N884" s="162" t="str">
        <f t="shared" si="119"/>
        <v>N/A</v>
      </c>
      <c r="O884" s="156" t="e">
        <f>VLOOKUP($E884,'Calc 1 - Scaling (Ins,Bank)'!$A:$W,12,FALSE)</f>
        <v>#N/A</v>
      </c>
      <c r="P884" s="160" t="str">
        <f>IFERROR(VLOOKUP($E884,'Calc 1 - Scaling (Ins,Bank)'!$A:$W,13+IF(O884="Revenue",1,IF(O884="Carrying Value",2,0)),FALSE),"N/A")</f>
        <v>N/A</v>
      </c>
      <c r="Q884" s="161" t="str">
        <f t="shared" si="120"/>
        <v>N/A</v>
      </c>
      <c r="R884" s="162" t="str">
        <f t="shared" si="121"/>
        <v>N/A</v>
      </c>
      <c r="S884" s="156" t="e">
        <f>VLOOKUP($E884,'Calc 1 - Scaling (Ins,Bank)'!$A:$W,16,FALSE)</f>
        <v>#N/A</v>
      </c>
      <c r="T884" s="160" t="str">
        <f>IFERROR(VLOOKUP($E884,'Calc 1 - Scaling (Ins,Bank)'!$A:$W,17+IF(S884="Revenue",1,IF(S884="Carrying Value",2,0)),FALSE),"N/A")</f>
        <v>N/A</v>
      </c>
      <c r="U884" s="161" t="str">
        <f t="shared" si="122"/>
        <v>N/A</v>
      </c>
      <c r="V884" s="162" t="str">
        <f t="shared" si="123"/>
        <v>N/A</v>
      </c>
      <c r="W884" s="156" t="e">
        <f>VLOOKUP($E884,'Calc 1 - Scaling (Ins,Bank)'!$A:$W,20,FALSE)</f>
        <v>#N/A</v>
      </c>
      <c r="X884" s="160" t="str">
        <f>IFERROR(VLOOKUP($E884,'Calc 1 - Scaling (Ins,Bank)'!$A:$W,21+IF(W884="Revenue",1,IF(W884="Carrying Value",2,0)),FALSE),"N/A")</f>
        <v>N/A</v>
      </c>
      <c r="Y884" s="161" t="str">
        <f t="shared" si="124"/>
        <v>N/A</v>
      </c>
      <c r="Z884" s="162" t="str">
        <f t="shared" si="125"/>
        <v>N/A</v>
      </c>
      <c r="AP884" s="3" t="s">
        <v>1</v>
      </c>
    </row>
    <row r="885" spans="1:42" x14ac:dyDescent="0.2">
      <c r="A885" s="68">
        <f t="shared" si="117"/>
        <v>828</v>
      </c>
      <c r="B885" s="154">
        <f>'Input 2 - Inventory'!C835</f>
        <v>0</v>
      </c>
      <c r="C885" s="155">
        <f>'Input 2 - Inventory'!E835</f>
        <v>0</v>
      </c>
      <c r="D885" s="155" t="str">
        <f>IF(OR(LEFT(E885,5)= "Asset",LEFT(E885,5)="Other"),"N/A",'Input 1 - Schedule 1'!B837 &amp; " (Ins/Bank)")</f>
        <v xml:space="preserve"> (Ins/Bank)</v>
      </c>
      <c r="E885" s="156">
        <f>'Input 2 - Inventory'!F835</f>
        <v>0</v>
      </c>
      <c r="F885" s="157">
        <f>'Input 1 - Schedule 1'!AH837</f>
        <v>0</v>
      </c>
      <c r="G885" s="157">
        <f>'Input 2 - Inventory'!R835</f>
        <v>0</v>
      </c>
      <c r="H885" s="157">
        <f>'Input 2 - Inventory'!AG835</f>
        <v>0</v>
      </c>
      <c r="I885" s="158">
        <f>'Input 2 - Inventory'!L835</f>
        <v>0</v>
      </c>
      <c r="J885" s="159">
        <f>'Input 2 - Inventory'!AA835</f>
        <v>0</v>
      </c>
      <c r="K885" s="156" t="e">
        <f>VLOOKUP($E885,'Calc 1 - Scaling (Ins,Bank)'!$A:$W,8,FALSE)</f>
        <v>#N/A</v>
      </c>
      <c r="L885" s="160" t="str">
        <f>IFERROR(VLOOKUP($E885,'Calc 1 - Scaling (Ins,Bank)'!$A:$W,9+IF($K885="Revenue",1,IF(K885="Carrying Value",2,0)),FALSE),"N/A")</f>
        <v>N/A</v>
      </c>
      <c r="M885" s="161" t="str">
        <f t="shared" si="118"/>
        <v>N/A</v>
      </c>
      <c r="N885" s="162" t="str">
        <f t="shared" si="119"/>
        <v>N/A</v>
      </c>
      <c r="O885" s="156" t="e">
        <f>VLOOKUP($E885,'Calc 1 - Scaling (Ins,Bank)'!$A:$W,12,FALSE)</f>
        <v>#N/A</v>
      </c>
      <c r="P885" s="160" t="str">
        <f>IFERROR(VLOOKUP($E885,'Calc 1 - Scaling (Ins,Bank)'!$A:$W,13+IF(O885="Revenue",1,IF(O885="Carrying Value",2,0)),FALSE),"N/A")</f>
        <v>N/A</v>
      </c>
      <c r="Q885" s="161" t="str">
        <f t="shared" si="120"/>
        <v>N/A</v>
      </c>
      <c r="R885" s="162" t="str">
        <f t="shared" si="121"/>
        <v>N/A</v>
      </c>
      <c r="S885" s="156" t="e">
        <f>VLOOKUP($E885,'Calc 1 - Scaling (Ins,Bank)'!$A:$W,16,FALSE)</f>
        <v>#N/A</v>
      </c>
      <c r="T885" s="160" t="str">
        <f>IFERROR(VLOOKUP($E885,'Calc 1 - Scaling (Ins,Bank)'!$A:$W,17+IF(S885="Revenue",1,IF(S885="Carrying Value",2,0)),FALSE),"N/A")</f>
        <v>N/A</v>
      </c>
      <c r="U885" s="161" t="str">
        <f t="shared" si="122"/>
        <v>N/A</v>
      </c>
      <c r="V885" s="162" t="str">
        <f t="shared" si="123"/>
        <v>N/A</v>
      </c>
      <c r="W885" s="156" t="e">
        <f>VLOOKUP($E885,'Calc 1 - Scaling (Ins,Bank)'!$A:$W,20,FALSE)</f>
        <v>#N/A</v>
      </c>
      <c r="X885" s="160" t="str">
        <f>IFERROR(VLOOKUP($E885,'Calc 1 - Scaling (Ins,Bank)'!$A:$W,21+IF(W885="Revenue",1,IF(W885="Carrying Value",2,0)),FALSE),"N/A")</f>
        <v>N/A</v>
      </c>
      <c r="Y885" s="161" t="str">
        <f t="shared" si="124"/>
        <v>N/A</v>
      </c>
      <c r="Z885" s="162" t="str">
        <f t="shared" si="125"/>
        <v>N/A</v>
      </c>
      <c r="AP885" s="3" t="s">
        <v>1</v>
      </c>
    </row>
    <row r="886" spans="1:42" x14ac:dyDescent="0.2">
      <c r="A886" s="68">
        <f t="shared" si="117"/>
        <v>829</v>
      </c>
      <c r="B886" s="154">
        <f>'Input 2 - Inventory'!C836</f>
        <v>0</v>
      </c>
      <c r="C886" s="155">
        <f>'Input 2 - Inventory'!E836</f>
        <v>0</v>
      </c>
      <c r="D886" s="155" t="str">
        <f>IF(OR(LEFT(E886,5)= "Asset",LEFT(E886,5)="Other"),"N/A",'Input 1 - Schedule 1'!B838 &amp; " (Ins/Bank)")</f>
        <v xml:space="preserve"> (Ins/Bank)</v>
      </c>
      <c r="E886" s="156">
        <f>'Input 2 - Inventory'!F836</f>
        <v>0</v>
      </c>
      <c r="F886" s="157">
        <f>'Input 1 - Schedule 1'!AH838</f>
        <v>0</v>
      </c>
      <c r="G886" s="157">
        <f>'Input 2 - Inventory'!R836</f>
        <v>0</v>
      </c>
      <c r="H886" s="157">
        <f>'Input 2 - Inventory'!AG836</f>
        <v>0</v>
      </c>
      <c r="I886" s="158">
        <f>'Input 2 - Inventory'!L836</f>
        <v>0</v>
      </c>
      <c r="J886" s="159">
        <f>'Input 2 - Inventory'!AA836</f>
        <v>0</v>
      </c>
      <c r="K886" s="156" t="e">
        <f>VLOOKUP($E886,'Calc 1 - Scaling (Ins,Bank)'!$A:$W,8,FALSE)</f>
        <v>#N/A</v>
      </c>
      <c r="L886" s="160" t="str">
        <f>IFERROR(VLOOKUP($E886,'Calc 1 - Scaling (Ins,Bank)'!$A:$W,9+IF($K886="Revenue",1,IF(K886="Carrying Value",2,0)),FALSE),"N/A")</f>
        <v>N/A</v>
      </c>
      <c r="M886" s="161" t="str">
        <f t="shared" si="118"/>
        <v>N/A</v>
      </c>
      <c r="N886" s="162" t="str">
        <f t="shared" si="119"/>
        <v>N/A</v>
      </c>
      <c r="O886" s="156" t="e">
        <f>VLOOKUP($E886,'Calc 1 - Scaling (Ins,Bank)'!$A:$W,12,FALSE)</f>
        <v>#N/A</v>
      </c>
      <c r="P886" s="160" t="str">
        <f>IFERROR(VLOOKUP($E886,'Calc 1 - Scaling (Ins,Bank)'!$A:$W,13+IF(O886="Revenue",1,IF(O886="Carrying Value",2,0)),FALSE),"N/A")</f>
        <v>N/A</v>
      </c>
      <c r="Q886" s="161" t="str">
        <f t="shared" si="120"/>
        <v>N/A</v>
      </c>
      <c r="R886" s="162" t="str">
        <f t="shared" si="121"/>
        <v>N/A</v>
      </c>
      <c r="S886" s="156" t="e">
        <f>VLOOKUP($E886,'Calc 1 - Scaling (Ins,Bank)'!$A:$W,16,FALSE)</f>
        <v>#N/A</v>
      </c>
      <c r="T886" s="160" t="str">
        <f>IFERROR(VLOOKUP($E886,'Calc 1 - Scaling (Ins,Bank)'!$A:$W,17+IF(S886="Revenue",1,IF(S886="Carrying Value",2,0)),FALSE),"N/A")</f>
        <v>N/A</v>
      </c>
      <c r="U886" s="161" t="str">
        <f t="shared" si="122"/>
        <v>N/A</v>
      </c>
      <c r="V886" s="162" t="str">
        <f t="shared" si="123"/>
        <v>N/A</v>
      </c>
      <c r="W886" s="156" t="e">
        <f>VLOOKUP($E886,'Calc 1 - Scaling (Ins,Bank)'!$A:$W,20,FALSE)</f>
        <v>#N/A</v>
      </c>
      <c r="X886" s="160" t="str">
        <f>IFERROR(VLOOKUP($E886,'Calc 1 - Scaling (Ins,Bank)'!$A:$W,21+IF(W886="Revenue",1,IF(W886="Carrying Value",2,0)),FALSE),"N/A")</f>
        <v>N/A</v>
      </c>
      <c r="Y886" s="161" t="str">
        <f t="shared" si="124"/>
        <v>N/A</v>
      </c>
      <c r="Z886" s="162" t="str">
        <f t="shared" si="125"/>
        <v>N/A</v>
      </c>
      <c r="AP886" s="3" t="s">
        <v>1</v>
      </c>
    </row>
    <row r="887" spans="1:42" x14ac:dyDescent="0.2">
      <c r="A887" s="68">
        <f t="shared" si="117"/>
        <v>830</v>
      </c>
      <c r="B887" s="154">
        <f>'Input 2 - Inventory'!C837</f>
        <v>0</v>
      </c>
      <c r="C887" s="155">
        <f>'Input 2 - Inventory'!E837</f>
        <v>0</v>
      </c>
      <c r="D887" s="155" t="str">
        <f>IF(OR(LEFT(E887,5)= "Asset",LEFT(E887,5)="Other"),"N/A",'Input 1 - Schedule 1'!B839 &amp; " (Ins/Bank)")</f>
        <v xml:space="preserve"> (Ins/Bank)</v>
      </c>
      <c r="E887" s="156">
        <f>'Input 2 - Inventory'!F837</f>
        <v>0</v>
      </c>
      <c r="F887" s="157">
        <f>'Input 1 - Schedule 1'!AH839</f>
        <v>0</v>
      </c>
      <c r="G887" s="157">
        <f>'Input 2 - Inventory'!R837</f>
        <v>0</v>
      </c>
      <c r="H887" s="157">
        <f>'Input 2 - Inventory'!AG837</f>
        <v>0</v>
      </c>
      <c r="I887" s="158">
        <f>'Input 2 - Inventory'!L837</f>
        <v>0</v>
      </c>
      <c r="J887" s="159">
        <f>'Input 2 - Inventory'!AA837</f>
        <v>0</v>
      </c>
      <c r="K887" s="156" t="e">
        <f>VLOOKUP($E887,'Calc 1 - Scaling (Ins,Bank)'!$A:$W,8,FALSE)</f>
        <v>#N/A</v>
      </c>
      <c r="L887" s="160" t="str">
        <f>IFERROR(VLOOKUP($E887,'Calc 1 - Scaling (Ins,Bank)'!$A:$W,9+IF($K887="Revenue",1,IF(K887="Carrying Value",2,0)),FALSE),"N/A")</f>
        <v>N/A</v>
      </c>
      <c r="M887" s="161" t="str">
        <f t="shared" si="118"/>
        <v>N/A</v>
      </c>
      <c r="N887" s="162" t="str">
        <f t="shared" si="119"/>
        <v>N/A</v>
      </c>
      <c r="O887" s="156" t="e">
        <f>VLOOKUP($E887,'Calc 1 - Scaling (Ins,Bank)'!$A:$W,12,FALSE)</f>
        <v>#N/A</v>
      </c>
      <c r="P887" s="160" t="str">
        <f>IFERROR(VLOOKUP($E887,'Calc 1 - Scaling (Ins,Bank)'!$A:$W,13+IF(O887="Revenue",1,IF(O887="Carrying Value",2,0)),FALSE),"N/A")</f>
        <v>N/A</v>
      </c>
      <c r="Q887" s="161" t="str">
        <f t="shared" si="120"/>
        <v>N/A</v>
      </c>
      <c r="R887" s="162" t="str">
        <f t="shared" si="121"/>
        <v>N/A</v>
      </c>
      <c r="S887" s="156" t="e">
        <f>VLOOKUP($E887,'Calc 1 - Scaling (Ins,Bank)'!$A:$W,16,FALSE)</f>
        <v>#N/A</v>
      </c>
      <c r="T887" s="160" t="str">
        <f>IFERROR(VLOOKUP($E887,'Calc 1 - Scaling (Ins,Bank)'!$A:$W,17+IF(S887="Revenue",1,IF(S887="Carrying Value",2,0)),FALSE),"N/A")</f>
        <v>N/A</v>
      </c>
      <c r="U887" s="161" t="str">
        <f t="shared" si="122"/>
        <v>N/A</v>
      </c>
      <c r="V887" s="162" t="str">
        <f t="shared" si="123"/>
        <v>N/A</v>
      </c>
      <c r="W887" s="156" t="e">
        <f>VLOOKUP($E887,'Calc 1 - Scaling (Ins,Bank)'!$A:$W,20,FALSE)</f>
        <v>#N/A</v>
      </c>
      <c r="X887" s="160" t="str">
        <f>IFERROR(VLOOKUP($E887,'Calc 1 - Scaling (Ins,Bank)'!$A:$W,21+IF(W887="Revenue",1,IF(W887="Carrying Value",2,0)),FALSE),"N/A")</f>
        <v>N/A</v>
      </c>
      <c r="Y887" s="161" t="str">
        <f t="shared" si="124"/>
        <v>N/A</v>
      </c>
      <c r="Z887" s="162" t="str">
        <f t="shared" si="125"/>
        <v>N/A</v>
      </c>
      <c r="AP887" s="3" t="s">
        <v>1</v>
      </c>
    </row>
    <row r="888" spans="1:42" x14ac:dyDescent="0.2">
      <c r="A888" s="68">
        <f t="shared" si="117"/>
        <v>831</v>
      </c>
      <c r="B888" s="154">
        <f>'Input 2 - Inventory'!C838</f>
        <v>0</v>
      </c>
      <c r="C888" s="155">
        <f>'Input 2 - Inventory'!E838</f>
        <v>0</v>
      </c>
      <c r="D888" s="155" t="str">
        <f>IF(OR(LEFT(E888,5)= "Asset",LEFT(E888,5)="Other"),"N/A",'Input 1 - Schedule 1'!B840 &amp; " (Ins/Bank)")</f>
        <v xml:space="preserve"> (Ins/Bank)</v>
      </c>
      <c r="E888" s="156">
        <f>'Input 2 - Inventory'!F838</f>
        <v>0</v>
      </c>
      <c r="F888" s="157">
        <f>'Input 1 - Schedule 1'!AH840</f>
        <v>0</v>
      </c>
      <c r="G888" s="157">
        <f>'Input 2 - Inventory'!R838</f>
        <v>0</v>
      </c>
      <c r="H888" s="157">
        <f>'Input 2 - Inventory'!AG838</f>
        <v>0</v>
      </c>
      <c r="I888" s="158">
        <f>'Input 2 - Inventory'!L838</f>
        <v>0</v>
      </c>
      <c r="J888" s="159">
        <f>'Input 2 - Inventory'!AA838</f>
        <v>0</v>
      </c>
      <c r="K888" s="156" t="e">
        <f>VLOOKUP($E888,'Calc 1 - Scaling (Ins,Bank)'!$A:$W,8,FALSE)</f>
        <v>#N/A</v>
      </c>
      <c r="L888" s="160" t="str">
        <f>IFERROR(VLOOKUP($E888,'Calc 1 - Scaling (Ins,Bank)'!$A:$W,9+IF($K888="Revenue",1,IF(K888="Carrying Value",2,0)),FALSE),"N/A")</f>
        <v>N/A</v>
      </c>
      <c r="M888" s="161" t="str">
        <f t="shared" si="118"/>
        <v>N/A</v>
      </c>
      <c r="N888" s="162" t="str">
        <f t="shared" si="119"/>
        <v>N/A</v>
      </c>
      <c r="O888" s="156" t="e">
        <f>VLOOKUP($E888,'Calc 1 - Scaling (Ins,Bank)'!$A:$W,12,FALSE)</f>
        <v>#N/A</v>
      </c>
      <c r="P888" s="160" t="str">
        <f>IFERROR(VLOOKUP($E888,'Calc 1 - Scaling (Ins,Bank)'!$A:$W,13+IF(O888="Revenue",1,IF(O888="Carrying Value",2,0)),FALSE),"N/A")</f>
        <v>N/A</v>
      </c>
      <c r="Q888" s="161" t="str">
        <f t="shared" si="120"/>
        <v>N/A</v>
      </c>
      <c r="R888" s="162" t="str">
        <f t="shared" si="121"/>
        <v>N/A</v>
      </c>
      <c r="S888" s="156" t="e">
        <f>VLOOKUP($E888,'Calc 1 - Scaling (Ins,Bank)'!$A:$W,16,FALSE)</f>
        <v>#N/A</v>
      </c>
      <c r="T888" s="160" t="str">
        <f>IFERROR(VLOOKUP($E888,'Calc 1 - Scaling (Ins,Bank)'!$A:$W,17+IF(S888="Revenue",1,IF(S888="Carrying Value",2,0)),FALSE),"N/A")</f>
        <v>N/A</v>
      </c>
      <c r="U888" s="161" t="str">
        <f t="shared" si="122"/>
        <v>N/A</v>
      </c>
      <c r="V888" s="162" t="str">
        <f t="shared" si="123"/>
        <v>N/A</v>
      </c>
      <c r="W888" s="156" t="e">
        <f>VLOOKUP($E888,'Calc 1 - Scaling (Ins,Bank)'!$A:$W,20,FALSE)</f>
        <v>#N/A</v>
      </c>
      <c r="X888" s="160" t="str">
        <f>IFERROR(VLOOKUP($E888,'Calc 1 - Scaling (Ins,Bank)'!$A:$W,21+IF(W888="Revenue",1,IF(W888="Carrying Value",2,0)),FALSE),"N/A")</f>
        <v>N/A</v>
      </c>
      <c r="Y888" s="161" t="str">
        <f t="shared" si="124"/>
        <v>N/A</v>
      </c>
      <c r="Z888" s="162" t="str">
        <f t="shared" si="125"/>
        <v>N/A</v>
      </c>
      <c r="AP888" s="3" t="s">
        <v>1</v>
      </c>
    </row>
    <row r="889" spans="1:42" x14ac:dyDescent="0.2">
      <c r="A889" s="68">
        <f t="shared" si="117"/>
        <v>832</v>
      </c>
      <c r="B889" s="154">
        <f>'Input 2 - Inventory'!C839</f>
        <v>0</v>
      </c>
      <c r="C889" s="155">
        <f>'Input 2 - Inventory'!E839</f>
        <v>0</v>
      </c>
      <c r="D889" s="155" t="str">
        <f>IF(OR(LEFT(E889,5)= "Asset",LEFT(E889,5)="Other"),"N/A",'Input 1 - Schedule 1'!B841 &amp; " (Ins/Bank)")</f>
        <v xml:space="preserve"> (Ins/Bank)</v>
      </c>
      <c r="E889" s="156">
        <f>'Input 2 - Inventory'!F839</f>
        <v>0</v>
      </c>
      <c r="F889" s="157">
        <f>'Input 1 - Schedule 1'!AH841</f>
        <v>0</v>
      </c>
      <c r="G889" s="157">
        <f>'Input 2 - Inventory'!R839</f>
        <v>0</v>
      </c>
      <c r="H889" s="157">
        <f>'Input 2 - Inventory'!AG839</f>
        <v>0</v>
      </c>
      <c r="I889" s="158">
        <f>'Input 2 - Inventory'!L839</f>
        <v>0</v>
      </c>
      <c r="J889" s="159">
        <f>'Input 2 - Inventory'!AA839</f>
        <v>0</v>
      </c>
      <c r="K889" s="156" t="e">
        <f>VLOOKUP($E889,'Calc 1 - Scaling (Ins,Bank)'!$A:$W,8,FALSE)</f>
        <v>#N/A</v>
      </c>
      <c r="L889" s="160" t="str">
        <f>IFERROR(VLOOKUP($E889,'Calc 1 - Scaling (Ins,Bank)'!$A:$W,9+IF($K889="Revenue",1,IF(K889="Carrying Value",2,0)),FALSE),"N/A")</f>
        <v>N/A</v>
      </c>
      <c r="M889" s="161" t="str">
        <f t="shared" si="118"/>
        <v>N/A</v>
      </c>
      <c r="N889" s="162" t="str">
        <f t="shared" si="119"/>
        <v>N/A</v>
      </c>
      <c r="O889" s="156" t="e">
        <f>VLOOKUP($E889,'Calc 1 - Scaling (Ins,Bank)'!$A:$W,12,FALSE)</f>
        <v>#N/A</v>
      </c>
      <c r="P889" s="160" t="str">
        <f>IFERROR(VLOOKUP($E889,'Calc 1 - Scaling (Ins,Bank)'!$A:$W,13+IF(O889="Revenue",1,IF(O889="Carrying Value",2,0)),FALSE),"N/A")</f>
        <v>N/A</v>
      </c>
      <c r="Q889" s="161" t="str">
        <f t="shared" si="120"/>
        <v>N/A</v>
      </c>
      <c r="R889" s="162" t="str">
        <f t="shared" si="121"/>
        <v>N/A</v>
      </c>
      <c r="S889" s="156" t="e">
        <f>VLOOKUP($E889,'Calc 1 - Scaling (Ins,Bank)'!$A:$W,16,FALSE)</f>
        <v>#N/A</v>
      </c>
      <c r="T889" s="160" t="str">
        <f>IFERROR(VLOOKUP($E889,'Calc 1 - Scaling (Ins,Bank)'!$A:$W,17+IF(S889="Revenue",1,IF(S889="Carrying Value",2,0)),FALSE),"N/A")</f>
        <v>N/A</v>
      </c>
      <c r="U889" s="161" t="str">
        <f t="shared" si="122"/>
        <v>N/A</v>
      </c>
      <c r="V889" s="162" t="str">
        <f t="shared" si="123"/>
        <v>N/A</v>
      </c>
      <c r="W889" s="156" t="e">
        <f>VLOOKUP($E889,'Calc 1 - Scaling (Ins,Bank)'!$A:$W,20,FALSE)</f>
        <v>#N/A</v>
      </c>
      <c r="X889" s="160" t="str">
        <f>IFERROR(VLOOKUP($E889,'Calc 1 - Scaling (Ins,Bank)'!$A:$W,21+IF(W889="Revenue",1,IF(W889="Carrying Value",2,0)),FALSE),"N/A")</f>
        <v>N/A</v>
      </c>
      <c r="Y889" s="161" t="str">
        <f t="shared" si="124"/>
        <v>N/A</v>
      </c>
      <c r="Z889" s="162" t="str">
        <f t="shared" si="125"/>
        <v>N/A</v>
      </c>
      <c r="AP889" s="3" t="s">
        <v>1</v>
      </c>
    </row>
    <row r="890" spans="1:42" x14ac:dyDescent="0.2">
      <c r="A890" s="68">
        <f t="shared" si="117"/>
        <v>833</v>
      </c>
      <c r="B890" s="154">
        <f>'Input 2 - Inventory'!C840</f>
        <v>0</v>
      </c>
      <c r="C890" s="155">
        <f>'Input 2 - Inventory'!E840</f>
        <v>0</v>
      </c>
      <c r="D890" s="155" t="str">
        <f>IF(OR(LEFT(E890,5)= "Asset",LEFT(E890,5)="Other"),"N/A",'Input 1 - Schedule 1'!B842 &amp; " (Ins/Bank)")</f>
        <v xml:space="preserve"> (Ins/Bank)</v>
      </c>
      <c r="E890" s="156">
        <f>'Input 2 - Inventory'!F840</f>
        <v>0</v>
      </c>
      <c r="F890" s="157">
        <f>'Input 1 - Schedule 1'!AH842</f>
        <v>0</v>
      </c>
      <c r="G890" s="157">
        <f>'Input 2 - Inventory'!R840</f>
        <v>0</v>
      </c>
      <c r="H890" s="157">
        <f>'Input 2 - Inventory'!AG840</f>
        <v>0</v>
      </c>
      <c r="I890" s="158">
        <f>'Input 2 - Inventory'!L840</f>
        <v>0</v>
      </c>
      <c r="J890" s="159">
        <f>'Input 2 - Inventory'!AA840</f>
        <v>0</v>
      </c>
      <c r="K890" s="156" t="e">
        <f>VLOOKUP($E890,'Calc 1 - Scaling (Ins,Bank)'!$A:$W,8,FALSE)</f>
        <v>#N/A</v>
      </c>
      <c r="L890" s="160" t="str">
        <f>IFERROR(VLOOKUP($E890,'Calc 1 - Scaling (Ins,Bank)'!$A:$W,9+IF($K890="Revenue",1,IF(K890="Carrying Value",2,0)),FALSE),"N/A")</f>
        <v>N/A</v>
      </c>
      <c r="M890" s="161" t="str">
        <f t="shared" si="118"/>
        <v>N/A</v>
      </c>
      <c r="N890" s="162" t="str">
        <f t="shared" si="119"/>
        <v>N/A</v>
      </c>
      <c r="O890" s="156" t="e">
        <f>VLOOKUP($E890,'Calc 1 - Scaling (Ins,Bank)'!$A:$W,12,FALSE)</f>
        <v>#N/A</v>
      </c>
      <c r="P890" s="160" t="str">
        <f>IFERROR(VLOOKUP($E890,'Calc 1 - Scaling (Ins,Bank)'!$A:$W,13+IF(O890="Revenue",1,IF(O890="Carrying Value",2,0)),FALSE),"N/A")</f>
        <v>N/A</v>
      </c>
      <c r="Q890" s="161" t="str">
        <f t="shared" si="120"/>
        <v>N/A</v>
      </c>
      <c r="R890" s="162" t="str">
        <f t="shared" si="121"/>
        <v>N/A</v>
      </c>
      <c r="S890" s="156" t="e">
        <f>VLOOKUP($E890,'Calc 1 - Scaling (Ins,Bank)'!$A:$W,16,FALSE)</f>
        <v>#N/A</v>
      </c>
      <c r="T890" s="160" t="str">
        <f>IFERROR(VLOOKUP($E890,'Calc 1 - Scaling (Ins,Bank)'!$A:$W,17+IF(S890="Revenue",1,IF(S890="Carrying Value",2,0)),FALSE),"N/A")</f>
        <v>N/A</v>
      </c>
      <c r="U890" s="161" t="str">
        <f t="shared" si="122"/>
        <v>N/A</v>
      </c>
      <c r="V890" s="162" t="str">
        <f t="shared" si="123"/>
        <v>N/A</v>
      </c>
      <c r="W890" s="156" t="e">
        <f>VLOOKUP($E890,'Calc 1 - Scaling (Ins,Bank)'!$A:$W,20,FALSE)</f>
        <v>#N/A</v>
      </c>
      <c r="X890" s="160" t="str">
        <f>IFERROR(VLOOKUP($E890,'Calc 1 - Scaling (Ins,Bank)'!$A:$W,21+IF(W890="Revenue",1,IF(W890="Carrying Value",2,0)),FALSE),"N/A")</f>
        <v>N/A</v>
      </c>
      <c r="Y890" s="161" t="str">
        <f t="shared" si="124"/>
        <v>N/A</v>
      </c>
      <c r="Z890" s="162" t="str">
        <f t="shared" si="125"/>
        <v>N/A</v>
      </c>
      <c r="AP890" s="3" t="s">
        <v>1</v>
      </c>
    </row>
    <row r="891" spans="1:42" x14ac:dyDescent="0.2">
      <c r="A891" s="68">
        <f t="shared" si="117"/>
        <v>834</v>
      </c>
      <c r="B891" s="154">
        <f>'Input 2 - Inventory'!C841</f>
        <v>0</v>
      </c>
      <c r="C891" s="155">
        <f>'Input 2 - Inventory'!E841</f>
        <v>0</v>
      </c>
      <c r="D891" s="155" t="str">
        <f>IF(OR(LEFT(E891,5)= "Asset",LEFT(E891,5)="Other"),"N/A",'Input 1 - Schedule 1'!B843 &amp; " (Ins/Bank)")</f>
        <v xml:space="preserve"> (Ins/Bank)</v>
      </c>
      <c r="E891" s="156">
        <f>'Input 2 - Inventory'!F841</f>
        <v>0</v>
      </c>
      <c r="F891" s="157">
        <f>'Input 1 - Schedule 1'!AH843</f>
        <v>0</v>
      </c>
      <c r="G891" s="157">
        <f>'Input 2 - Inventory'!R841</f>
        <v>0</v>
      </c>
      <c r="H891" s="157">
        <f>'Input 2 - Inventory'!AG841</f>
        <v>0</v>
      </c>
      <c r="I891" s="158">
        <f>'Input 2 - Inventory'!L841</f>
        <v>0</v>
      </c>
      <c r="J891" s="159">
        <f>'Input 2 - Inventory'!AA841</f>
        <v>0</v>
      </c>
      <c r="K891" s="156" t="e">
        <f>VLOOKUP($E891,'Calc 1 - Scaling (Ins,Bank)'!$A:$W,8,FALSE)</f>
        <v>#N/A</v>
      </c>
      <c r="L891" s="160" t="str">
        <f>IFERROR(VLOOKUP($E891,'Calc 1 - Scaling (Ins,Bank)'!$A:$W,9+IF($K891="Revenue",1,IF(K891="Carrying Value",2,0)),FALSE),"N/A")</f>
        <v>N/A</v>
      </c>
      <c r="M891" s="161" t="str">
        <f t="shared" si="118"/>
        <v>N/A</v>
      </c>
      <c r="N891" s="162" t="str">
        <f t="shared" si="119"/>
        <v>N/A</v>
      </c>
      <c r="O891" s="156" t="e">
        <f>VLOOKUP($E891,'Calc 1 - Scaling (Ins,Bank)'!$A:$W,12,FALSE)</f>
        <v>#N/A</v>
      </c>
      <c r="P891" s="160" t="str">
        <f>IFERROR(VLOOKUP($E891,'Calc 1 - Scaling (Ins,Bank)'!$A:$W,13+IF(O891="Revenue",1,IF(O891="Carrying Value",2,0)),FALSE),"N/A")</f>
        <v>N/A</v>
      </c>
      <c r="Q891" s="161" t="str">
        <f t="shared" si="120"/>
        <v>N/A</v>
      </c>
      <c r="R891" s="162" t="str">
        <f t="shared" si="121"/>
        <v>N/A</v>
      </c>
      <c r="S891" s="156" t="e">
        <f>VLOOKUP($E891,'Calc 1 - Scaling (Ins,Bank)'!$A:$W,16,FALSE)</f>
        <v>#N/A</v>
      </c>
      <c r="T891" s="160" t="str">
        <f>IFERROR(VLOOKUP($E891,'Calc 1 - Scaling (Ins,Bank)'!$A:$W,17+IF(S891="Revenue",1,IF(S891="Carrying Value",2,0)),FALSE),"N/A")</f>
        <v>N/A</v>
      </c>
      <c r="U891" s="161" t="str">
        <f t="shared" si="122"/>
        <v>N/A</v>
      </c>
      <c r="V891" s="162" t="str">
        <f t="shared" si="123"/>
        <v>N/A</v>
      </c>
      <c r="W891" s="156" t="e">
        <f>VLOOKUP($E891,'Calc 1 - Scaling (Ins,Bank)'!$A:$W,20,FALSE)</f>
        <v>#N/A</v>
      </c>
      <c r="X891" s="160" t="str">
        <f>IFERROR(VLOOKUP($E891,'Calc 1 - Scaling (Ins,Bank)'!$A:$W,21+IF(W891="Revenue",1,IF(W891="Carrying Value",2,0)),FALSE),"N/A")</f>
        <v>N/A</v>
      </c>
      <c r="Y891" s="161" t="str">
        <f t="shared" si="124"/>
        <v>N/A</v>
      </c>
      <c r="Z891" s="162" t="str">
        <f t="shared" si="125"/>
        <v>N/A</v>
      </c>
      <c r="AP891" s="3" t="s">
        <v>1</v>
      </c>
    </row>
    <row r="892" spans="1:42" x14ac:dyDescent="0.2">
      <c r="A892" s="68">
        <f t="shared" si="117"/>
        <v>835</v>
      </c>
      <c r="B892" s="154">
        <f>'Input 2 - Inventory'!C842</f>
        <v>0</v>
      </c>
      <c r="C892" s="155">
        <f>'Input 2 - Inventory'!E842</f>
        <v>0</v>
      </c>
      <c r="D892" s="155" t="str">
        <f>IF(OR(LEFT(E892,5)= "Asset",LEFT(E892,5)="Other"),"N/A",'Input 1 - Schedule 1'!B844 &amp; " (Ins/Bank)")</f>
        <v xml:space="preserve"> (Ins/Bank)</v>
      </c>
      <c r="E892" s="156">
        <f>'Input 2 - Inventory'!F842</f>
        <v>0</v>
      </c>
      <c r="F892" s="157">
        <f>'Input 1 - Schedule 1'!AH844</f>
        <v>0</v>
      </c>
      <c r="G892" s="157">
        <f>'Input 2 - Inventory'!R842</f>
        <v>0</v>
      </c>
      <c r="H892" s="157">
        <f>'Input 2 - Inventory'!AG842</f>
        <v>0</v>
      </c>
      <c r="I892" s="158">
        <f>'Input 2 - Inventory'!L842</f>
        <v>0</v>
      </c>
      <c r="J892" s="159">
        <f>'Input 2 - Inventory'!AA842</f>
        <v>0</v>
      </c>
      <c r="K892" s="156" t="e">
        <f>VLOOKUP($E892,'Calc 1 - Scaling (Ins,Bank)'!$A:$W,8,FALSE)</f>
        <v>#N/A</v>
      </c>
      <c r="L892" s="160" t="str">
        <f>IFERROR(VLOOKUP($E892,'Calc 1 - Scaling (Ins,Bank)'!$A:$W,9+IF($K892="Revenue",1,IF(K892="Carrying Value",2,0)),FALSE),"N/A")</f>
        <v>N/A</v>
      </c>
      <c r="M892" s="161" t="str">
        <f t="shared" si="118"/>
        <v>N/A</v>
      </c>
      <c r="N892" s="162" t="str">
        <f t="shared" si="119"/>
        <v>N/A</v>
      </c>
      <c r="O892" s="156" t="e">
        <f>VLOOKUP($E892,'Calc 1 - Scaling (Ins,Bank)'!$A:$W,12,FALSE)</f>
        <v>#N/A</v>
      </c>
      <c r="P892" s="160" t="str">
        <f>IFERROR(VLOOKUP($E892,'Calc 1 - Scaling (Ins,Bank)'!$A:$W,13+IF(O892="Revenue",1,IF(O892="Carrying Value",2,0)),FALSE),"N/A")</f>
        <v>N/A</v>
      </c>
      <c r="Q892" s="161" t="str">
        <f t="shared" si="120"/>
        <v>N/A</v>
      </c>
      <c r="R892" s="162" t="str">
        <f t="shared" si="121"/>
        <v>N/A</v>
      </c>
      <c r="S892" s="156" t="e">
        <f>VLOOKUP($E892,'Calc 1 - Scaling (Ins,Bank)'!$A:$W,16,FALSE)</f>
        <v>#N/A</v>
      </c>
      <c r="T892" s="160" t="str">
        <f>IFERROR(VLOOKUP($E892,'Calc 1 - Scaling (Ins,Bank)'!$A:$W,17+IF(S892="Revenue",1,IF(S892="Carrying Value",2,0)),FALSE),"N/A")</f>
        <v>N/A</v>
      </c>
      <c r="U892" s="161" t="str">
        <f t="shared" si="122"/>
        <v>N/A</v>
      </c>
      <c r="V892" s="162" t="str">
        <f t="shared" si="123"/>
        <v>N/A</v>
      </c>
      <c r="W892" s="156" t="e">
        <f>VLOOKUP($E892,'Calc 1 - Scaling (Ins,Bank)'!$A:$W,20,FALSE)</f>
        <v>#N/A</v>
      </c>
      <c r="X892" s="160" t="str">
        <f>IFERROR(VLOOKUP($E892,'Calc 1 - Scaling (Ins,Bank)'!$A:$W,21+IF(W892="Revenue",1,IF(W892="Carrying Value",2,0)),FALSE),"N/A")</f>
        <v>N/A</v>
      </c>
      <c r="Y892" s="161" t="str">
        <f t="shared" si="124"/>
        <v>N/A</v>
      </c>
      <c r="Z892" s="162" t="str">
        <f t="shared" si="125"/>
        <v>N/A</v>
      </c>
      <c r="AP892" s="3" t="s">
        <v>1</v>
      </c>
    </row>
    <row r="893" spans="1:42" x14ac:dyDescent="0.2">
      <c r="A893" s="68">
        <f t="shared" si="117"/>
        <v>836</v>
      </c>
      <c r="B893" s="154">
        <f>'Input 2 - Inventory'!C843</f>
        <v>0</v>
      </c>
      <c r="C893" s="155">
        <f>'Input 2 - Inventory'!E843</f>
        <v>0</v>
      </c>
      <c r="D893" s="155" t="str">
        <f>IF(OR(LEFT(E893,5)= "Asset",LEFT(E893,5)="Other"),"N/A",'Input 1 - Schedule 1'!B845 &amp; " (Ins/Bank)")</f>
        <v xml:space="preserve"> (Ins/Bank)</v>
      </c>
      <c r="E893" s="156">
        <f>'Input 2 - Inventory'!F843</f>
        <v>0</v>
      </c>
      <c r="F893" s="157">
        <f>'Input 1 - Schedule 1'!AH845</f>
        <v>0</v>
      </c>
      <c r="G893" s="157">
        <f>'Input 2 - Inventory'!R843</f>
        <v>0</v>
      </c>
      <c r="H893" s="157">
        <f>'Input 2 - Inventory'!AG843</f>
        <v>0</v>
      </c>
      <c r="I893" s="158">
        <f>'Input 2 - Inventory'!L843</f>
        <v>0</v>
      </c>
      <c r="J893" s="159">
        <f>'Input 2 - Inventory'!AA843</f>
        <v>0</v>
      </c>
      <c r="K893" s="156" t="e">
        <f>VLOOKUP($E893,'Calc 1 - Scaling (Ins,Bank)'!$A:$W,8,FALSE)</f>
        <v>#N/A</v>
      </c>
      <c r="L893" s="160" t="str">
        <f>IFERROR(VLOOKUP($E893,'Calc 1 - Scaling (Ins,Bank)'!$A:$W,9+IF($K893="Revenue",1,IF(K893="Carrying Value",2,0)),FALSE),"N/A")</f>
        <v>N/A</v>
      </c>
      <c r="M893" s="161" t="str">
        <f t="shared" si="118"/>
        <v>N/A</v>
      </c>
      <c r="N893" s="162" t="str">
        <f t="shared" si="119"/>
        <v>N/A</v>
      </c>
      <c r="O893" s="156" t="e">
        <f>VLOOKUP($E893,'Calc 1 - Scaling (Ins,Bank)'!$A:$W,12,FALSE)</f>
        <v>#N/A</v>
      </c>
      <c r="P893" s="160" t="str">
        <f>IFERROR(VLOOKUP($E893,'Calc 1 - Scaling (Ins,Bank)'!$A:$W,13+IF(O893="Revenue",1,IF(O893="Carrying Value",2,0)),FALSE),"N/A")</f>
        <v>N/A</v>
      </c>
      <c r="Q893" s="161" t="str">
        <f t="shared" si="120"/>
        <v>N/A</v>
      </c>
      <c r="R893" s="162" t="str">
        <f t="shared" si="121"/>
        <v>N/A</v>
      </c>
      <c r="S893" s="156" t="e">
        <f>VLOOKUP($E893,'Calc 1 - Scaling (Ins,Bank)'!$A:$W,16,FALSE)</f>
        <v>#N/A</v>
      </c>
      <c r="T893" s="160" t="str">
        <f>IFERROR(VLOOKUP($E893,'Calc 1 - Scaling (Ins,Bank)'!$A:$W,17+IF(S893="Revenue",1,IF(S893="Carrying Value",2,0)),FALSE),"N/A")</f>
        <v>N/A</v>
      </c>
      <c r="U893" s="161" t="str">
        <f t="shared" si="122"/>
        <v>N/A</v>
      </c>
      <c r="V893" s="162" t="str">
        <f t="shared" si="123"/>
        <v>N/A</v>
      </c>
      <c r="W893" s="156" t="e">
        <f>VLOOKUP($E893,'Calc 1 - Scaling (Ins,Bank)'!$A:$W,20,FALSE)</f>
        <v>#N/A</v>
      </c>
      <c r="X893" s="160" t="str">
        <f>IFERROR(VLOOKUP($E893,'Calc 1 - Scaling (Ins,Bank)'!$A:$W,21+IF(W893="Revenue",1,IF(W893="Carrying Value",2,0)),FALSE),"N/A")</f>
        <v>N/A</v>
      </c>
      <c r="Y893" s="161" t="str">
        <f t="shared" si="124"/>
        <v>N/A</v>
      </c>
      <c r="Z893" s="162" t="str">
        <f t="shared" si="125"/>
        <v>N/A</v>
      </c>
      <c r="AP893" s="3" t="s">
        <v>1</v>
      </c>
    </row>
    <row r="894" spans="1:42" x14ac:dyDescent="0.2">
      <c r="A894" s="68">
        <f t="shared" ref="A894:A957" si="126">A893+1</f>
        <v>837</v>
      </c>
      <c r="B894" s="154">
        <f>'Input 2 - Inventory'!C844</f>
        <v>0</v>
      </c>
      <c r="C894" s="155">
        <f>'Input 2 - Inventory'!E844</f>
        <v>0</v>
      </c>
      <c r="D894" s="155" t="str">
        <f>IF(OR(LEFT(E894,5)= "Asset",LEFT(E894,5)="Other"),"N/A",'Input 1 - Schedule 1'!B846 &amp; " (Ins/Bank)")</f>
        <v xml:space="preserve"> (Ins/Bank)</v>
      </c>
      <c r="E894" s="156">
        <f>'Input 2 - Inventory'!F844</f>
        <v>0</v>
      </c>
      <c r="F894" s="157">
        <f>'Input 1 - Schedule 1'!AH846</f>
        <v>0</v>
      </c>
      <c r="G894" s="157">
        <f>'Input 2 - Inventory'!R844</f>
        <v>0</v>
      </c>
      <c r="H894" s="157">
        <f>'Input 2 - Inventory'!AG844</f>
        <v>0</v>
      </c>
      <c r="I894" s="158">
        <f>'Input 2 - Inventory'!L844</f>
        <v>0</v>
      </c>
      <c r="J894" s="159">
        <f>'Input 2 - Inventory'!AA844</f>
        <v>0</v>
      </c>
      <c r="K894" s="156" t="e">
        <f>VLOOKUP($E894,'Calc 1 - Scaling (Ins,Bank)'!$A:$W,8,FALSE)</f>
        <v>#N/A</v>
      </c>
      <c r="L894" s="160" t="str">
        <f>IFERROR(VLOOKUP($E894,'Calc 1 - Scaling (Ins,Bank)'!$A:$W,9+IF($K894="Revenue",1,IF(K894="Carrying Value",2,0)),FALSE),"N/A")</f>
        <v>N/A</v>
      </c>
      <c r="M894" s="161" t="str">
        <f t="shared" ref="M894:M957" si="127">IF(L894="N/A","N/A",MAX(0,IF(OR(K894="XS Scalar",K894="Pure Scalar"),$H894*L894,IF(K894="Carrying Value",L894*$G894,$F894*L894))))</f>
        <v>N/A</v>
      </c>
      <c r="N894" s="162" t="str">
        <f t="shared" ref="N894:N957" si="128">IF(L894="N/A","N/A",IF(K894="XS Scalar",$G894-($H894-$M894),$G894))</f>
        <v>N/A</v>
      </c>
      <c r="O894" s="156" t="e">
        <f>VLOOKUP($E894,'Calc 1 - Scaling (Ins,Bank)'!$A:$W,12,FALSE)</f>
        <v>#N/A</v>
      </c>
      <c r="P894" s="160" t="str">
        <f>IFERROR(VLOOKUP($E894,'Calc 1 - Scaling (Ins,Bank)'!$A:$W,13+IF(O894="Revenue",1,IF(O894="Carrying Value",2,0)),FALSE),"N/A")</f>
        <v>N/A</v>
      </c>
      <c r="Q894" s="161" t="str">
        <f t="shared" ref="Q894:Q957" si="129">IF(P894="N/A","N/A",MAX(0,IF(OR(O894="XS Scalar",O894="Pure Scalar"),$H894*P894,IF(O894="Carrying Value",P894*$G894,$F894*P894))))</f>
        <v>N/A</v>
      </c>
      <c r="R894" s="162" t="str">
        <f t="shared" ref="R894:R957" si="130">IF(P894="N/A","N/A",IF(O894="XS Scalar",$G894-($H894-$M894),$G894))</f>
        <v>N/A</v>
      </c>
      <c r="S894" s="156" t="e">
        <f>VLOOKUP($E894,'Calc 1 - Scaling (Ins,Bank)'!$A:$W,16,FALSE)</f>
        <v>#N/A</v>
      </c>
      <c r="T894" s="160" t="str">
        <f>IFERROR(VLOOKUP($E894,'Calc 1 - Scaling (Ins,Bank)'!$A:$W,17+IF(S894="Revenue",1,IF(S894="Carrying Value",2,0)),FALSE),"N/A")</f>
        <v>N/A</v>
      </c>
      <c r="U894" s="161" t="str">
        <f t="shared" ref="U894:U957" si="131">IF(T894="N/A","N/A",MAX(0,IF(OR(S894="XS Scalar",S894="Pure Scalar"),$H894*T894,IF(S894="Carrying Value",T894*$G894,$F894*T894))))</f>
        <v>N/A</v>
      </c>
      <c r="V894" s="162" t="str">
        <f t="shared" ref="V894:V957" si="132">IF(T894="N/A","N/A",IF(S894="XS Scalar",$G894-($H894-$M894),$G894))</f>
        <v>N/A</v>
      </c>
      <c r="W894" s="156" t="e">
        <f>VLOOKUP($E894,'Calc 1 - Scaling (Ins,Bank)'!$A:$W,20,FALSE)</f>
        <v>#N/A</v>
      </c>
      <c r="X894" s="160" t="str">
        <f>IFERROR(VLOOKUP($E894,'Calc 1 - Scaling (Ins,Bank)'!$A:$W,21+IF(W894="Revenue",1,IF(W894="Carrying Value",2,0)),FALSE),"N/A")</f>
        <v>N/A</v>
      </c>
      <c r="Y894" s="161" t="str">
        <f t="shared" ref="Y894:Y957" si="133">IF(X894="N/A","N/A",MAX(0,IF(OR(W894="XS Scalar",W894="Pure Scalar"),$H894*X894,IF(W894="Carrying Value",X894*$G894,$F894*X894))))</f>
        <v>N/A</v>
      </c>
      <c r="Z894" s="162" t="str">
        <f t="shared" ref="Z894:Z957" si="134">IF(X894="N/A","N/A",IF(W894="XS Scalar",$G894-($H894-$M894),$G894))</f>
        <v>N/A</v>
      </c>
      <c r="AP894" s="3" t="s">
        <v>1</v>
      </c>
    </row>
    <row r="895" spans="1:42" x14ac:dyDescent="0.2">
      <c r="A895" s="68">
        <f t="shared" si="126"/>
        <v>838</v>
      </c>
      <c r="B895" s="154">
        <f>'Input 2 - Inventory'!C845</f>
        <v>0</v>
      </c>
      <c r="C895" s="155">
        <f>'Input 2 - Inventory'!E845</f>
        <v>0</v>
      </c>
      <c r="D895" s="155" t="str">
        <f>IF(OR(LEFT(E895,5)= "Asset",LEFT(E895,5)="Other"),"N/A",'Input 1 - Schedule 1'!B847 &amp; " (Ins/Bank)")</f>
        <v xml:space="preserve"> (Ins/Bank)</v>
      </c>
      <c r="E895" s="156">
        <f>'Input 2 - Inventory'!F845</f>
        <v>0</v>
      </c>
      <c r="F895" s="157">
        <f>'Input 1 - Schedule 1'!AH847</f>
        <v>0</v>
      </c>
      <c r="G895" s="157">
        <f>'Input 2 - Inventory'!R845</f>
        <v>0</v>
      </c>
      <c r="H895" s="157">
        <f>'Input 2 - Inventory'!AG845</f>
        <v>0</v>
      </c>
      <c r="I895" s="158">
        <f>'Input 2 - Inventory'!L845</f>
        <v>0</v>
      </c>
      <c r="J895" s="159">
        <f>'Input 2 - Inventory'!AA845</f>
        <v>0</v>
      </c>
      <c r="K895" s="156" t="e">
        <f>VLOOKUP($E895,'Calc 1 - Scaling (Ins,Bank)'!$A:$W,8,FALSE)</f>
        <v>#N/A</v>
      </c>
      <c r="L895" s="160" t="str">
        <f>IFERROR(VLOOKUP($E895,'Calc 1 - Scaling (Ins,Bank)'!$A:$W,9+IF($K895="Revenue",1,IF(K895="Carrying Value",2,0)),FALSE),"N/A")</f>
        <v>N/A</v>
      </c>
      <c r="M895" s="161" t="str">
        <f t="shared" si="127"/>
        <v>N/A</v>
      </c>
      <c r="N895" s="162" t="str">
        <f t="shared" si="128"/>
        <v>N/A</v>
      </c>
      <c r="O895" s="156" t="e">
        <f>VLOOKUP($E895,'Calc 1 - Scaling (Ins,Bank)'!$A:$W,12,FALSE)</f>
        <v>#N/A</v>
      </c>
      <c r="P895" s="160" t="str">
        <f>IFERROR(VLOOKUP($E895,'Calc 1 - Scaling (Ins,Bank)'!$A:$W,13+IF(O895="Revenue",1,IF(O895="Carrying Value",2,0)),FALSE),"N/A")</f>
        <v>N/A</v>
      </c>
      <c r="Q895" s="161" t="str">
        <f t="shared" si="129"/>
        <v>N/A</v>
      </c>
      <c r="R895" s="162" t="str">
        <f t="shared" si="130"/>
        <v>N/A</v>
      </c>
      <c r="S895" s="156" t="e">
        <f>VLOOKUP($E895,'Calc 1 - Scaling (Ins,Bank)'!$A:$W,16,FALSE)</f>
        <v>#N/A</v>
      </c>
      <c r="T895" s="160" t="str">
        <f>IFERROR(VLOOKUP($E895,'Calc 1 - Scaling (Ins,Bank)'!$A:$W,17+IF(S895="Revenue",1,IF(S895="Carrying Value",2,0)),FALSE),"N/A")</f>
        <v>N/A</v>
      </c>
      <c r="U895" s="161" t="str">
        <f t="shared" si="131"/>
        <v>N/A</v>
      </c>
      <c r="V895" s="162" t="str">
        <f t="shared" si="132"/>
        <v>N/A</v>
      </c>
      <c r="W895" s="156" t="e">
        <f>VLOOKUP($E895,'Calc 1 - Scaling (Ins,Bank)'!$A:$W,20,FALSE)</f>
        <v>#N/A</v>
      </c>
      <c r="X895" s="160" t="str">
        <f>IFERROR(VLOOKUP($E895,'Calc 1 - Scaling (Ins,Bank)'!$A:$W,21+IF(W895="Revenue",1,IF(W895="Carrying Value",2,0)),FALSE),"N/A")</f>
        <v>N/A</v>
      </c>
      <c r="Y895" s="161" t="str">
        <f t="shared" si="133"/>
        <v>N/A</v>
      </c>
      <c r="Z895" s="162" t="str">
        <f t="shared" si="134"/>
        <v>N/A</v>
      </c>
      <c r="AP895" s="3" t="s">
        <v>1</v>
      </c>
    </row>
    <row r="896" spans="1:42" x14ac:dyDescent="0.2">
      <c r="A896" s="68">
        <f t="shared" si="126"/>
        <v>839</v>
      </c>
      <c r="B896" s="154">
        <f>'Input 2 - Inventory'!C846</f>
        <v>0</v>
      </c>
      <c r="C896" s="155">
        <f>'Input 2 - Inventory'!E846</f>
        <v>0</v>
      </c>
      <c r="D896" s="155" t="str">
        <f>IF(OR(LEFT(E896,5)= "Asset",LEFT(E896,5)="Other"),"N/A",'Input 1 - Schedule 1'!B848 &amp; " (Ins/Bank)")</f>
        <v xml:space="preserve"> (Ins/Bank)</v>
      </c>
      <c r="E896" s="156">
        <f>'Input 2 - Inventory'!F846</f>
        <v>0</v>
      </c>
      <c r="F896" s="157">
        <f>'Input 1 - Schedule 1'!AH848</f>
        <v>0</v>
      </c>
      <c r="G896" s="157">
        <f>'Input 2 - Inventory'!R846</f>
        <v>0</v>
      </c>
      <c r="H896" s="157">
        <f>'Input 2 - Inventory'!AG846</f>
        <v>0</v>
      </c>
      <c r="I896" s="158">
        <f>'Input 2 - Inventory'!L846</f>
        <v>0</v>
      </c>
      <c r="J896" s="159">
        <f>'Input 2 - Inventory'!AA846</f>
        <v>0</v>
      </c>
      <c r="K896" s="156" t="e">
        <f>VLOOKUP($E896,'Calc 1 - Scaling (Ins,Bank)'!$A:$W,8,FALSE)</f>
        <v>#N/A</v>
      </c>
      <c r="L896" s="160" t="str">
        <f>IFERROR(VLOOKUP($E896,'Calc 1 - Scaling (Ins,Bank)'!$A:$W,9+IF($K896="Revenue",1,IF(K896="Carrying Value",2,0)),FALSE),"N/A")</f>
        <v>N/A</v>
      </c>
      <c r="M896" s="161" t="str">
        <f t="shared" si="127"/>
        <v>N/A</v>
      </c>
      <c r="N896" s="162" t="str">
        <f t="shared" si="128"/>
        <v>N/A</v>
      </c>
      <c r="O896" s="156" t="e">
        <f>VLOOKUP($E896,'Calc 1 - Scaling (Ins,Bank)'!$A:$W,12,FALSE)</f>
        <v>#N/A</v>
      </c>
      <c r="P896" s="160" t="str">
        <f>IFERROR(VLOOKUP($E896,'Calc 1 - Scaling (Ins,Bank)'!$A:$W,13+IF(O896="Revenue",1,IF(O896="Carrying Value",2,0)),FALSE),"N/A")</f>
        <v>N/A</v>
      </c>
      <c r="Q896" s="161" t="str">
        <f t="shared" si="129"/>
        <v>N/A</v>
      </c>
      <c r="R896" s="162" t="str">
        <f t="shared" si="130"/>
        <v>N/A</v>
      </c>
      <c r="S896" s="156" t="e">
        <f>VLOOKUP($E896,'Calc 1 - Scaling (Ins,Bank)'!$A:$W,16,FALSE)</f>
        <v>#N/A</v>
      </c>
      <c r="T896" s="160" t="str">
        <f>IFERROR(VLOOKUP($E896,'Calc 1 - Scaling (Ins,Bank)'!$A:$W,17+IF(S896="Revenue",1,IF(S896="Carrying Value",2,0)),FALSE),"N/A")</f>
        <v>N/A</v>
      </c>
      <c r="U896" s="161" t="str">
        <f t="shared" si="131"/>
        <v>N/A</v>
      </c>
      <c r="V896" s="162" t="str">
        <f t="shared" si="132"/>
        <v>N/A</v>
      </c>
      <c r="W896" s="156" t="e">
        <f>VLOOKUP($E896,'Calc 1 - Scaling (Ins,Bank)'!$A:$W,20,FALSE)</f>
        <v>#N/A</v>
      </c>
      <c r="X896" s="160" t="str">
        <f>IFERROR(VLOOKUP($E896,'Calc 1 - Scaling (Ins,Bank)'!$A:$W,21+IF(W896="Revenue",1,IF(W896="Carrying Value",2,0)),FALSE),"N/A")</f>
        <v>N/A</v>
      </c>
      <c r="Y896" s="161" t="str">
        <f t="shared" si="133"/>
        <v>N/A</v>
      </c>
      <c r="Z896" s="162" t="str">
        <f t="shared" si="134"/>
        <v>N/A</v>
      </c>
      <c r="AP896" s="3" t="s">
        <v>1</v>
      </c>
    </row>
    <row r="897" spans="1:42" x14ac:dyDescent="0.2">
      <c r="A897" s="68">
        <f t="shared" si="126"/>
        <v>840</v>
      </c>
      <c r="B897" s="154">
        <f>'Input 2 - Inventory'!C847</f>
        <v>0</v>
      </c>
      <c r="C897" s="155">
        <f>'Input 2 - Inventory'!E847</f>
        <v>0</v>
      </c>
      <c r="D897" s="155" t="str">
        <f>IF(OR(LEFT(E897,5)= "Asset",LEFT(E897,5)="Other"),"N/A",'Input 1 - Schedule 1'!B849 &amp; " (Ins/Bank)")</f>
        <v xml:space="preserve"> (Ins/Bank)</v>
      </c>
      <c r="E897" s="156">
        <f>'Input 2 - Inventory'!F847</f>
        <v>0</v>
      </c>
      <c r="F897" s="157">
        <f>'Input 1 - Schedule 1'!AH849</f>
        <v>0</v>
      </c>
      <c r="G897" s="157">
        <f>'Input 2 - Inventory'!R847</f>
        <v>0</v>
      </c>
      <c r="H897" s="157">
        <f>'Input 2 - Inventory'!AG847</f>
        <v>0</v>
      </c>
      <c r="I897" s="158">
        <f>'Input 2 - Inventory'!L847</f>
        <v>0</v>
      </c>
      <c r="J897" s="159">
        <f>'Input 2 - Inventory'!AA847</f>
        <v>0</v>
      </c>
      <c r="K897" s="156" t="e">
        <f>VLOOKUP($E897,'Calc 1 - Scaling (Ins,Bank)'!$A:$W,8,FALSE)</f>
        <v>#N/A</v>
      </c>
      <c r="L897" s="160" t="str">
        <f>IFERROR(VLOOKUP($E897,'Calc 1 - Scaling (Ins,Bank)'!$A:$W,9+IF($K897="Revenue",1,IF(K897="Carrying Value",2,0)),FALSE),"N/A")</f>
        <v>N/A</v>
      </c>
      <c r="M897" s="161" t="str">
        <f t="shared" si="127"/>
        <v>N/A</v>
      </c>
      <c r="N897" s="162" t="str">
        <f t="shared" si="128"/>
        <v>N/A</v>
      </c>
      <c r="O897" s="156" t="e">
        <f>VLOOKUP($E897,'Calc 1 - Scaling (Ins,Bank)'!$A:$W,12,FALSE)</f>
        <v>#N/A</v>
      </c>
      <c r="P897" s="160" t="str">
        <f>IFERROR(VLOOKUP($E897,'Calc 1 - Scaling (Ins,Bank)'!$A:$W,13+IF(O897="Revenue",1,IF(O897="Carrying Value",2,0)),FALSE),"N/A")</f>
        <v>N/A</v>
      </c>
      <c r="Q897" s="161" t="str">
        <f t="shared" si="129"/>
        <v>N/A</v>
      </c>
      <c r="R897" s="162" t="str">
        <f t="shared" si="130"/>
        <v>N/A</v>
      </c>
      <c r="S897" s="156" t="e">
        <f>VLOOKUP($E897,'Calc 1 - Scaling (Ins,Bank)'!$A:$W,16,FALSE)</f>
        <v>#N/A</v>
      </c>
      <c r="T897" s="160" t="str">
        <f>IFERROR(VLOOKUP($E897,'Calc 1 - Scaling (Ins,Bank)'!$A:$W,17+IF(S897="Revenue",1,IF(S897="Carrying Value",2,0)),FALSE),"N/A")</f>
        <v>N/A</v>
      </c>
      <c r="U897" s="161" t="str">
        <f t="shared" si="131"/>
        <v>N/A</v>
      </c>
      <c r="V897" s="162" t="str">
        <f t="shared" si="132"/>
        <v>N/A</v>
      </c>
      <c r="W897" s="156" t="e">
        <f>VLOOKUP($E897,'Calc 1 - Scaling (Ins,Bank)'!$A:$W,20,FALSE)</f>
        <v>#N/A</v>
      </c>
      <c r="X897" s="160" t="str">
        <f>IFERROR(VLOOKUP($E897,'Calc 1 - Scaling (Ins,Bank)'!$A:$W,21+IF(W897="Revenue",1,IF(W897="Carrying Value",2,0)),FALSE),"N/A")</f>
        <v>N/A</v>
      </c>
      <c r="Y897" s="161" t="str">
        <f t="shared" si="133"/>
        <v>N/A</v>
      </c>
      <c r="Z897" s="162" t="str">
        <f t="shared" si="134"/>
        <v>N/A</v>
      </c>
      <c r="AP897" s="3" t="s">
        <v>1</v>
      </c>
    </row>
    <row r="898" spans="1:42" x14ac:dyDescent="0.2">
      <c r="A898" s="68">
        <f t="shared" si="126"/>
        <v>841</v>
      </c>
      <c r="B898" s="154">
        <f>'Input 2 - Inventory'!C848</f>
        <v>0</v>
      </c>
      <c r="C898" s="155">
        <f>'Input 2 - Inventory'!E848</f>
        <v>0</v>
      </c>
      <c r="D898" s="155" t="str">
        <f>IF(OR(LEFT(E898,5)= "Asset",LEFT(E898,5)="Other"),"N/A",'Input 1 - Schedule 1'!B850 &amp; " (Ins/Bank)")</f>
        <v xml:space="preserve"> (Ins/Bank)</v>
      </c>
      <c r="E898" s="156">
        <f>'Input 2 - Inventory'!F848</f>
        <v>0</v>
      </c>
      <c r="F898" s="157">
        <f>'Input 1 - Schedule 1'!AH850</f>
        <v>0</v>
      </c>
      <c r="G898" s="157">
        <f>'Input 2 - Inventory'!R848</f>
        <v>0</v>
      </c>
      <c r="H898" s="157">
        <f>'Input 2 - Inventory'!AG848</f>
        <v>0</v>
      </c>
      <c r="I898" s="158">
        <f>'Input 2 - Inventory'!L848</f>
        <v>0</v>
      </c>
      <c r="J898" s="159">
        <f>'Input 2 - Inventory'!AA848</f>
        <v>0</v>
      </c>
      <c r="K898" s="156" t="e">
        <f>VLOOKUP($E898,'Calc 1 - Scaling (Ins,Bank)'!$A:$W,8,FALSE)</f>
        <v>#N/A</v>
      </c>
      <c r="L898" s="160" t="str">
        <f>IFERROR(VLOOKUP($E898,'Calc 1 - Scaling (Ins,Bank)'!$A:$W,9+IF($K898="Revenue",1,IF(K898="Carrying Value",2,0)),FALSE),"N/A")</f>
        <v>N/A</v>
      </c>
      <c r="M898" s="161" t="str">
        <f t="shared" si="127"/>
        <v>N/A</v>
      </c>
      <c r="N898" s="162" t="str">
        <f t="shared" si="128"/>
        <v>N/A</v>
      </c>
      <c r="O898" s="156" t="e">
        <f>VLOOKUP($E898,'Calc 1 - Scaling (Ins,Bank)'!$A:$W,12,FALSE)</f>
        <v>#N/A</v>
      </c>
      <c r="P898" s="160" t="str">
        <f>IFERROR(VLOOKUP($E898,'Calc 1 - Scaling (Ins,Bank)'!$A:$W,13+IF(O898="Revenue",1,IF(O898="Carrying Value",2,0)),FALSE),"N/A")</f>
        <v>N/A</v>
      </c>
      <c r="Q898" s="161" t="str">
        <f t="shared" si="129"/>
        <v>N/A</v>
      </c>
      <c r="R898" s="162" t="str">
        <f t="shared" si="130"/>
        <v>N/A</v>
      </c>
      <c r="S898" s="156" t="e">
        <f>VLOOKUP($E898,'Calc 1 - Scaling (Ins,Bank)'!$A:$W,16,FALSE)</f>
        <v>#N/A</v>
      </c>
      <c r="T898" s="160" t="str">
        <f>IFERROR(VLOOKUP($E898,'Calc 1 - Scaling (Ins,Bank)'!$A:$W,17+IF(S898="Revenue",1,IF(S898="Carrying Value",2,0)),FALSE),"N/A")</f>
        <v>N/A</v>
      </c>
      <c r="U898" s="161" t="str">
        <f t="shared" si="131"/>
        <v>N/A</v>
      </c>
      <c r="V898" s="162" t="str">
        <f t="shared" si="132"/>
        <v>N/A</v>
      </c>
      <c r="W898" s="156" t="e">
        <f>VLOOKUP($E898,'Calc 1 - Scaling (Ins,Bank)'!$A:$W,20,FALSE)</f>
        <v>#N/A</v>
      </c>
      <c r="X898" s="160" t="str">
        <f>IFERROR(VLOOKUP($E898,'Calc 1 - Scaling (Ins,Bank)'!$A:$W,21+IF(W898="Revenue",1,IF(W898="Carrying Value",2,0)),FALSE),"N/A")</f>
        <v>N/A</v>
      </c>
      <c r="Y898" s="161" t="str">
        <f t="shared" si="133"/>
        <v>N/A</v>
      </c>
      <c r="Z898" s="162" t="str">
        <f t="shared" si="134"/>
        <v>N/A</v>
      </c>
      <c r="AP898" s="3" t="s">
        <v>1</v>
      </c>
    </row>
    <row r="899" spans="1:42" x14ac:dyDescent="0.2">
      <c r="A899" s="68">
        <f t="shared" si="126"/>
        <v>842</v>
      </c>
      <c r="B899" s="154">
        <f>'Input 2 - Inventory'!C849</f>
        <v>0</v>
      </c>
      <c r="C899" s="155">
        <f>'Input 2 - Inventory'!E849</f>
        <v>0</v>
      </c>
      <c r="D899" s="155" t="str">
        <f>IF(OR(LEFT(E899,5)= "Asset",LEFT(E899,5)="Other"),"N/A",'Input 1 - Schedule 1'!B851 &amp; " (Ins/Bank)")</f>
        <v xml:space="preserve"> (Ins/Bank)</v>
      </c>
      <c r="E899" s="156">
        <f>'Input 2 - Inventory'!F849</f>
        <v>0</v>
      </c>
      <c r="F899" s="157">
        <f>'Input 1 - Schedule 1'!AH851</f>
        <v>0</v>
      </c>
      <c r="G899" s="157">
        <f>'Input 2 - Inventory'!R849</f>
        <v>0</v>
      </c>
      <c r="H899" s="157">
        <f>'Input 2 - Inventory'!AG849</f>
        <v>0</v>
      </c>
      <c r="I899" s="158">
        <f>'Input 2 - Inventory'!L849</f>
        <v>0</v>
      </c>
      <c r="J899" s="159">
        <f>'Input 2 - Inventory'!AA849</f>
        <v>0</v>
      </c>
      <c r="K899" s="156" t="e">
        <f>VLOOKUP($E899,'Calc 1 - Scaling (Ins,Bank)'!$A:$W,8,FALSE)</f>
        <v>#N/A</v>
      </c>
      <c r="L899" s="160" t="str">
        <f>IFERROR(VLOOKUP($E899,'Calc 1 - Scaling (Ins,Bank)'!$A:$W,9+IF($K899="Revenue",1,IF(K899="Carrying Value",2,0)),FALSE),"N/A")</f>
        <v>N/A</v>
      </c>
      <c r="M899" s="161" t="str">
        <f t="shared" si="127"/>
        <v>N/A</v>
      </c>
      <c r="N899" s="162" t="str">
        <f t="shared" si="128"/>
        <v>N/A</v>
      </c>
      <c r="O899" s="156" t="e">
        <f>VLOOKUP($E899,'Calc 1 - Scaling (Ins,Bank)'!$A:$W,12,FALSE)</f>
        <v>#N/A</v>
      </c>
      <c r="P899" s="160" t="str">
        <f>IFERROR(VLOOKUP($E899,'Calc 1 - Scaling (Ins,Bank)'!$A:$W,13+IF(O899="Revenue",1,IF(O899="Carrying Value",2,0)),FALSE),"N/A")</f>
        <v>N/A</v>
      </c>
      <c r="Q899" s="161" t="str">
        <f t="shared" si="129"/>
        <v>N/A</v>
      </c>
      <c r="R899" s="162" t="str">
        <f t="shared" si="130"/>
        <v>N/A</v>
      </c>
      <c r="S899" s="156" t="e">
        <f>VLOOKUP($E899,'Calc 1 - Scaling (Ins,Bank)'!$A:$W,16,FALSE)</f>
        <v>#N/A</v>
      </c>
      <c r="T899" s="160" t="str">
        <f>IFERROR(VLOOKUP($E899,'Calc 1 - Scaling (Ins,Bank)'!$A:$W,17+IF(S899="Revenue",1,IF(S899="Carrying Value",2,0)),FALSE),"N/A")</f>
        <v>N/A</v>
      </c>
      <c r="U899" s="161" t="str">
        <f t="shared" si="131"/>
        <v>N/A</v>
      </c>
      <c r="V899" s="162" t="str">
        <f t="shared" si="132"/>
        <v>N/A</v>
      </c>
      <c r="W899" s="156" t="e">
        <f>VLOOKUP($E899,'Calc 1 - Scaling (Ins,Bank)'!$A:$W,20,FALSE)</f>
        <v>#N/A</v>
      </c>
      <c r="X899" s="160" t="str">
        <f>IFERROR(VLOOKUP($E899,'Calc 1 - Scaling (Ins,Bank)'!$A:$W,21+IF(W899="Revenue",1,IF(W899="Carrying Value",2,0)),FALSE),"N/A")</f>
        <v>N/A</v>
      </c>
      <c r="Y899" s="161" t="str">
        <f t="shared" si="133"/>
        <v>N/A</v>
      </c>
      <c r="Z899" s="162" t="str">
        <f t="shared" si="134"/>
        <v>N/A</v>
      </c>
      <c r="AP899" s="3" t="s">
        <v>1</v>
      </c>
    </row>
    <row r="900" spans="1:42" x14ac:dyDescent="0.2">
      <c r="A900" s="68">
        <f t="shared" si="126"/>
        <v>843</v>
      </c>
      <c r="B900" s="154">
        <f>'Input 2 - Inventory'!C850</f>
        <v>0</v>
      </c>
      <c r="C900" s="155">
        <f>'Input 2 - Inventory'!E850</f>
        <v>0</v>
      </c>
      <c r="D900" s="155" t="str">
        <f>IF(OR(LEFT(E900,5)= "Asset",LEFT(E900,5)="Other"),"N/A",'Input 1 - Schedule 1'!B852 &amp; " (Ins/Bank)")</f>
        <v xml:space="preserve"> (Ins/Bank)</v>
      </c>
      <c r="E900" s="156">
        <f>'Input 2 - Inventory'!F850</f>
        <v>0</v>
      </c>
      <c r="F900" s="157">
        <f>'Input 1 - Schedule 1'!AH852</f>
        <v>0</v>
      </c>
      <c r="G900" s="157">
        <f>'Input 2 - Inventory'!R850</f>
        <v>0</v>
      </c>
      <c r="H900" s="157">
        <f>'Input 2 - Inventory'!AG850</f>
        <v>0</v>
      </c>
      <c r="I900" s="158">
        <f>'Input 2 - Inventory'!L850</f>
        <v>0</v>
      </c>
      <c r="J900" s="159">
        <f>'Input 2 - Inventory'!AA850</f>
        <v>0</v>
      </c>
      <c r="K900" s="156" t="e">
        <f>VLOOKUP($E900,'Calc 1 - Scaling (Ins,Bank)'!$A:$W,8,FALSE)</f>
        <v>#N/A</v>
      </c>
      <c r="L900" s="160" t="str">
        <f>IFERROR(VLOOKUP($E900,'Calc 1 - Scaling (Ins,Bank)'!$A:$W,9+IF($K900="Revenue",1,IF(K900="Carrying Value",2,0)),FALSE),"N/A")</f>
        <v>N/A</v>
      </c>
      <c r="M900" s="161" t="str">
        <f t="shared" si="127"/>
        <v>N/A</v>
      </c>
      <c r="N900" s="162" t="str">
        <f t="shared" si="128"/>
        <v>N/A</v>
      </c>
      <c r="O900" s="156" t="e">
        <f>VLOOKUP($E900,'Calc 1 - Scaling (Ins,Bank)'!$A:$W,12,FALSE)</f>
        <v>#N/A</v>
      </c>
      <c r="P900" s="160" t="str">
        <f>IFERROR(VLOOKUP($E900,'Calc 1 - Scaling (Ins,Bank)'!$A:$W,13+IF(O900="Revenue",1,IF(O900="Carrying Value",2,0)),FALSE),"N/A")</f>
        <v>N/A</v>
      </c>
      <c r="Q900" s="161" t="str">
        <f t="shared" si="129"/>
        <v>N/A</v>
      </c>
      <c r="R900" s="162" t="str">
        <f t="shared" si="130"/>
        <v>N/A</v>
      </c>
      <c r="S900" s="156" t="e">
        <f>VLOOKUP($E900,'Calc 1 - Scaling (Ins,Bank)'!$A:$W,16,FALSE)</f>
        <v>#N/A</v>
      </c>
      <c r="T900" s="160" t="str">
        <f>IFERROR(VLOOKUP($E900,'Calc 1 - Scaling (Ins,Bank)'!$A:$W,17+IF(S900="Revenue",1,IF(S900="Carrying Value",2,0)),FALSE),"N/A")</f>
        <v>N/A</v>
      </c>
      <c r="U900" s="161" t="str">
        <f t="shared" si="131"/>
        <v>N/A</v>
      </c>
      <c r="V900" s="162" t="str">
        <f t="shared" si="132"/>
        <v>N/A</v>
      </c>
      <c r="W900" s="156" t="e">
        <f>VLOOKUP($E900,'Calc 1 - Scaling (Ins,Bank)'!$A:$W,20,FALSE)</f>
        <v>#N/A</v>
      </c>
      <c r="X900" s="160" t="str">
        <f>IFERROR(VLOOKUP($E900,'Calc 1 - Scaling (Ins,Bank)'!$A:$W,21+IF(W900="Revenue",1,IF(W900="Carrying Value",2,0)),FALSE),"N/A")</f>
        <v>N/A</v>
      </c>
      <c r="Y900" s="161" t="str">
        <f t="shared" si="133"/>
        <v>N/A</v>
      </c>
      <c r="Z900" s="162" t="str">
        <f t="shared" si="134"/>
        <v>N/A</v>
      </c>
      <c r="AP900" s="3" t="s">
        <v>1</v>
      </c>
    </row>
    <row r="901" spans="1:42" x14ac:dyDescent="0.2">
      <c r="A901" s="68">
        <f t="shared" si="126"/>
        <v>844</v>
      </c>
      <c r="B901" s="154">
        <f>'Input 2 - Inventory'!C851</f>
        <v>0</v>
      </c>
      <c r="C901" s="155">
        <f>'Input 2 - Inventory'!E851</f>
        <v>0</v>
      </c>
      <c r="D901" s="155" t="str">
        <f>IF(OR(LEFT(E901,5)= "Asset",LEFT(E901,5)="Other"),"N/A",'Input 1 - Schedule 1'!B853 &amp; " (Ins/Bank)")</f>
        <v xml:space="preserve"> (Ins/Bank)</v>
      </c>
      <c r="E901" s="156">
        <f>'Input 2 - Inventory'!F851</f>
        <v>0</v>
      </c>
      <c r="F901" s="157">
        <f>'Input 1 - Schedule 1'!AH853</f>
        <v>0</v>
      </c>
      <c r="G901" s="157">
        <f>'Input 2 - Inventory'!R851</f>
        <v>0</v>
      </c>
      <c r="H901" s="157">
        <f>'Input 2 - Inventory'!AG851</f>
        <v>0</v>
      </c>
      <c r="I901" s="158">
        <f>'Input 2 - Inventory'!L851</f>
        <v>0</v>
      </c>
      <c r="J901" s="159">
        <f>'Input 2 - Inventory'!AA851</f>
        <v>0</v>
      </c>
      <c r="K901" s="156" t="e">
        <f>VLOOKUP($E901,'Calc 1 - Scaling (Ins,Bank)'!$A:$W,8,FALSE)</f>
        <v>#N/A</v>
      </c>
      <c r="L901" s="160" t="str">
        <f>IFERROR(VLOOKUP($E901,'Calc 1 - Scaling (Ins,Bank)'!$A:$W,9+IF($K901="Revenue",1,IF(K901="Carrying Value",2,0)),FALSE),"N/A")</f>
        <v>N/A</v>
      </c>
      <c r="M901" s="161" t="str">
        <f t="shared" si="127"/>
        <v>N/A</v>
      </c>
      <c r="N901" s="162" t="str">
        <f t="shared" si="128"/>
        <v>N/A</v>
      </c>
      <c r="O901" s="156" t="e">
        <f>VLOOKUP($E901,'Calc 1 - Scaling (Ins,Bank)'!$A:$W,12,FALSE)</f>
        <v>#N/A</v>
      </c>
      <c r="P901" s="160" t="str">
        <f>IFERROR(VLOOKUP($E901,'Calc 1 - Scaling (Ins,Bank)'!$A:$W,13+IF(O901="Revenue",1,IF(O901="Carrying Value",2,0)),FALSE),"N/A")</f>
        <v>N/A</v>
      </c>
      <c r="Q901" s="161" t="str">
        <f t="shared" si="129"/>
        <v>N/A</v>
      </c>
      <c r="R901" s="162" t="str">
        <f t="shared" si="130"/>
        <v>N/A</v>
      </c>
      <c r="S901" s="156" t="e">
        <f>VLOOKUP($E901,'Calc 1 - Scaling (Ins,Bank)'!$A:$W,16,FALSE)</f>
        <v>#N/A</v>
      </c>
      <c r="T901" s="160" t="str">
        <f>IFERROR(VLOOKUP($E901,'Calc 1 - Scaling (Ins,Bank)'!$A:$W,17+IF(S901="Revenue",1,IF(S901="Carrying Value",2,0)),FALSE),"N/A")</f>
        <v>N/A</v>
      </c>
      <c r="U901" s="161" t="str">
        <f t="shared" si="131"/>
        <v>N/A</v>
      </c>
      <c r="V901" s="162" t="str">
        <f t="shared" si="132"/>
        <v>N/A</v>
      </c>
      <c r="W901" s="156" t="e">
        <f>VLOOKUP($E901,'Calc 1 - Scaling (Ins,Bank)'!$A:$W,20,FALSE)</f>
        <v>#N/A</v>
      </c>
      <c r="X901" s="160" t="str">
        <f>IFERROR(VLOOKUP($E901,'Calc 1 - Scaling (Ins,Bank)'!$A:$W,21+IF(W901="Revenue",1,IF(W901="Carrying Value",2,0)),FALSE),"N/A")</f>
        <v>N/A</v>
      </c>
      <c r="Y901" s="161" t="str">
        <f t="shared" si="133"/>
        <v>N/A</v>
      </c>
      <c r="Z901" s="162" t="str">
        <f t="shared" si="134"/>
        <v>N/A</v>
      </c>
      <c r="AP901" s="3" t="s">
        <v>1</v>
      </c>
    </row>
    <row r="902" spans="1:42" x14ac:dyDescent="0.2">
      <c r="A902" s="68">
        <f t="shared" si="126"/>
        <v>845</v>
      </c>
      <c r="B902" s="154">
        <f>'Input 2 - Inventory'!C852</f>
        <v>0</v>
      </c>
      <c r="C902" s="155">
        <f>'Input 2 - Inventory'!E852</f>
        <v>0</v>
      </c>
      <c r="D902" s="155" t="str">
        <f>IF(OR(LEFT(E902,5)= "Asset",LEFT(E902,5)="Other"),"N/A",'Input 1 - Schedule 1'!B854 &amp; " (Ins/Bank)")</f>
        <v xml:space="preserve"> (Ins/Bank)</v>
      </c>
      <c r="E902" s="156">
        <f>'Input 2 - Inventory'!F852</f>
        <v>0</v>
      </c>
      <c r="F902" s="157">
        <f>'Input 1 - Schedule 1'!AH854</f>
        <v>0</v>
      </c>
      <c r="G902" s="157">
        <f>'Input 2 - Inventory'!R852</f>
        <v>0</v>
      </c>
      <c r="H902" s="157">
        <f>'Input 2 - Inventory'!AG852</f>
        <v>0</v>
      </c>
      <c r="I902" s="158">
        <f>'Input 2 - Inventory'!L852</f>
        <v>0</v>
      </c>
      <c r="J902" s="159">
        <f>'Input 2 - Inventory'!AA852</f>
        <v>0</v>
      </c>
      <c r="K902" s="156" t="e">
        <f>VLOOKUP($E902,'Calc 1 - Scaling (Ins,Bank)'!$A:$W,8,FALSE)</f>
        <v>#N/A</v>
      </c>
      <c r="L902" s="160" t="str">
        <f>IFERROR(VLOOKUP($E902,'Calc 1 - Scaling (Ins,Bank)'!$A:$W,9+IF($K902="Revenue",1,IF(K902="Carrying Value",2,0)),FALSE),"N/A")</f>
        <v>N/A</v>
      </c>
      <c r="M902" s="161" t="str">
        <f t="shared" si="127"/>
        <v>N/A</v>
      </c>
      <c r="N902" s="162" t="str">
        <f t="shared" si="128"/>
        <v>N/A</v>
      </c>
      <c r="O902" s="156" t="e">
        <f>VLOOKUP($E902,'Calc 1 - Scaling (Ins,Bank)'!$A:$W,12,FALSE)</f>
        <v>#N/A</v>
      </c>
      <c r="P902" s="160" t="str">
        <f>IFERROR(VLOOKUP($E902,'Calc 1 - Scaling (Ins,Bank)'!$A:$W,13+IF(O902="Revenue",1,IF(O902="Carrying Value",2,0)),FALSE),"N/A")</f>
        <v>N/A</v>
      </c>
      <c r="Q902" s="161" t="str">
        <f t="shared" si="129"/>
        <v>N/A</v>
      </c>
      <c r="R902" s="162" t="str">
        <f t="shared" si="130"/>
        <v>N/A</v>
      </c>
      <c r="S902" s="156" t="e">
        <f>VLOOKUP($E902,'Calc 1 - Scaling (Ins,Bank)'!$A:$W,16,FALSE)</f>
        <v>#N/A</v>
      </c>
      <c r="T902" s="160" t="str">
        <f>IFERROR(VLOOKUP($E902,'Calc 1 - Scaling (Ins,Bank)'!$A:$W,17+IF(S902="Revenue",1,IF(S902="Carrying Value",2,0)),FALSE),"N/A")</f>
        <v>N/A</v>
      </c>
      <c r="U902" s="161" t="str">
        <f t="shared" si="131"/>
        <v>N/A</v>
      </c>
      <c r="V902" s="162" t="str">
        <f t="shared" si="132"/>
        <v>N/A</v>
      </c>
      <c r="W902" s="156" t="e">
        <f>VLOOKUP($E902,'Calc 1 - Scaling (Ins,Bank)'!$A:$W,20,FALSE)</f>
        <v>#N/A</v>
      </c>
      <c r="X902" s="160" t="str">
        <f>IFERROR(VLOOKUP($E902,'Calc 1 - Scaling (Ins,Bank)'!$A:$W,21+IF(W902="Revenue",1,IF(W902="Carrying Value",2,0)),FALSE),"N/A")</f>
        <v>N/A</v>
      </c>
      <c r="Y902" s="161" t="str">
        <f t="shared" si="133"/>
        <v>N/A</v>
      </c>
      <c r="Z902" s="162" t="str">
        <f t="shared" si="134"/>
        <v>N/A</v>
      </c>
      <c r="AP902" s="3" t="s">
        <v>1</v>
      </c>
    </row>
    <row r="903" spans="1:42" x14ac:dyDescent="0.2">
      <c r="A903" s="68">
        <f t="shared" si="126"/>
        <v>846</v>
      </c>
      <c r="B903" s="154">
        <f>'Input 2 - Inventory'!C853</f>
        <v>0</v>
      </c>
      <c r="C903" s="155">
        <f>'Input 2 - Inventory'!E853</f>
        <v>0</v>
      </c>
      <c r="D903" s="155" t="str">
        <f>IF(OR(LEFT(E903,5)= "Asset",LEFT(E903,5)="Other"),"N/A",'Input 1 - Schedule 1'!B855 &amp; " (Ins/Bank)")</f>
        <v xml:space="preserve"> (Ins/Bank)</v>
      </c>
      <c r="E903" s="156">
        <f>'Input 2 - Inventory'!F853</f>
        <v>0</v>
      </c>
      <c r="F903" s="157">
        <f>'Input 1 - Schedule 1'!AH855</f>
        <v>0</v>
      </c>
      <c r="G903" s="157">
        <f>'Input 2 - Inventory'!R853</f>
        <v>0</v>
      </c>
      <c r="H903" s="157">
        <f>'Input 2 - Inventory'!AG853</f>
        <v>0</v>
      </c>
      <c r="I903" s="158">
        <f>'Input 2 - Inventory'!L853</f>
        <v>0</v>
      </c>
      <c r="J903" s="159">
        <f>'Input 2 - Inventory'!AA853</f>
        <v>0</v>
      </c>
      <c r="K903" s="156" t="e">
        <f>VLOOKUP($E903,'Calc 1 - Scaling (Ins,Bank)'!$A:$W,8,FALSE)</f>
        <v>#N/A</v>
      </c>
      <c r="L903" s="160" t="str">
        <f>IFERROR(VLOOKUP($E903,'Calc 1 - Scaling (Ins,Bank)'!$A:$W,9+IF($K903="Revenue",1,IF(K903="Carrying Value",2,0)),FALSE),"N/A")</f>
        <v>N/A</v>
      </c>
      <c r="M903" s="161" t="str">
        <f t="shared" si="127"/>
        <v>N/A</v>
      </c>
      <c r="N903" s="162" t="str">
        <f t="shared" si="128"/>
        <v>N/A</v>
      </c>
      <c r="O903" s="156" t="e">
        <f>VLOOKUP($E903,'Calc 1 - Scaling (Ins,Bank)'!$A:$W,12,FALSE)</f>
        <v>#N/A</v>
      </c>
      <c r="P903" s="160" t="str">
        <f>IFERROR(VLOOKUP($E903,'Calc 1 - Scaling (Ins,Bank)'!$A:$W,13+IF(O903="Revenue",1,IF(O903="Carrying Value",2,0)),FALSE),"N/A")</f>
        <v>N/A</v>
      </c>
      <c r="Q903" s="161" t="str">
        <f t="shared" si="129"/>
        <v>N/A</v>
      </c>
      <c r="R903" s="162" t="str">
        <f t="shared" si="130"/>
        <v>N/A</v>
      </c>
      <c r="S903" s="156" t="e">
        <f>VLOOKUP($E903,'Calc 1 - Scaling (Ins,Bank)'!$A:$W,16,FALSE)</f>
        <v>#N/A</v>
      </c>
      <c r="T903" s="160" t="str">
        <f>IFERROR(VLOOKUP($E903,'Calc 1 - Scaling (Ins,Bank)'!$A:$W,17+IF(S903="Revenue",1,IF(S903="Carrying Value",2,0)),FALSE),"N/A")</f>
        <v>N/A</v>
      </c>
      <c r="U903" s="161" t="str">
        <f t="shared" si="131"/>
        <v>N/A</v>
      </c>
      <c r="V903" s="162" t="str">
        <f t="shared" si="132"/>
        <v>N/A</v>
      </c>
      <c r="W903" s="156" t="e">
        <f>VLOOKUP($E903,'Calc 1 - Scaling (Ins,Bank)'!$A:$W,20,FALSE)</f>
        <v>#N/A</v>
      </c>
      <c r="X903" s="160" t="str">
        <f>IFERROR(VLOOKUP($E903,'Calc 1 - Scaling (Ins,Bank)'!$A:$W,21+IF(W903="Revenue",1,IF(W903="Carrying Value",2,0)),FALSE),"N/A")</f>
        <v>N/A</v>
      </c>
      <c r="Y903" s="161" t="str">
        <f t="shared" si="133"/>
        <v>N/A</v>
      </c>
      <c r="Z903" s="162" t="str">
        <f t="shared" si="134"/>
        <v>N/A</v>
      </c>
      <c r="AP903" s="3" t="s">
        <v>1</v>
      </c>
    </row>
    <row r="904" spans="1:42" x14ac:dyDescent="0.2">
      <c r="A904" s="68">
        <f t="shared" si="126"/>
        <v>847</v>
      </c>
      <c r="B904" s="154">
        <f>'Input 2 - Inventory'!C854</f>
        <v>0</v>
      </c>
      <c r="C904" s="155">
        <f>'Input 2 - Inventory'!E854</f>
        <v>0</v>
      </c>
      <c r="D904" s="155" t="str">
        <f>IF(OR(LEFT(E904,5)= "Asset",LEFT(E904,5)="Other"),"N/A",'Input 1 - Schedule 1'!B856 &amp; " (Ins/Bank)")</f>
        <v xml:space="preserve"> (Ins/Bank)</v>
      </c>
      <c r="E904" s="156">
        <f>'Input 2 - Inventory'!F854</f>
        <v>0</v>
      </c>
      <c r="F904" s="157">
        <f>'Input 1 - Schedule 1'!AH856</f>
        <v>0</v>
      </c>
      <c r="G904" s="157">
        <f>'Input 2 - Inventory'!R854</f>
        <v>0</v>
      </c>
      <c r="H904" s="157">
        <f>'Input 2 - Inventory'!AG854</f>
        <v>0</v>
      </c>
      <c r="I904" s="158">
        <f>'Input 2 - Inventory'!L854</f>
        <v>0</v>
      </c>
      <c r="J904" s="159">
        <f>'Input 2 - Inventory'!AA854</f>
        <v>0</v>
      </c>
      <c r="K904" s="156" t="e">
        <f>VLOOKUP($E904,'Calc 1 - Scaling (Ins,Bank)'!$A:$W,8,FALSE)</f>
        <v>#N/A</v>
      </c>
      <c r="L904" s="160" t="str">
        <f>IFERROR(VLOOKUP($E904,'Calc 1 - Scaling (Ins,Bank)'!$A:$W,9+IF($K904="Revenue",1,IF(K904="Carrying Value",2,0)),FALSE),"N/A")</f>
        <v>N/A</v>
      </c>
      <c r="M904" s="161" t="str">
        <f t="shared" si="127"/>
        <v>N/A</v>
      </c>
      <c r="N904" s="162" t="str">
        <f t="shared" si="128"/>
        <v>N/A</v>
      </c>
      <c r="O904" s="156" t="e">
        <f>VLOOKUP($E904,'Calc 1 - Scaling (Ins,Bank)'!$A:$W,12,FALSE)</f>
        <v>#N/A</v>
      </c>
      <c r="P904" s="160" t="str">
        <f>IFERROR(VLOOKUP($E904,'Calc 1 - Scaling (Ins,Bank)'!$A:$W,13+IF(O904="Revenue",1,IF(O904="Carrying Value",2,0)),FALSE),"N/A")</f>
        <v>N/A</v>
      </c>
      <c r="Q904" s="161" t="str">
        <f t="shared" si="129"/>
        <v>N/A</v>
      </c>
      <c r="R904" s="162" t="str">
        <f t="shared" si="130"/>
        <v>N/A</v>
      </c>
      <c r="S904" s="156" t="e">
        <f>VLOOKUP($E904,'Calc 1 - Scaling (Ins,Bank)'!$A:$W,16,FALSE)</f>
        <v>#N/A</v>
      </c>
      <c r="T904" s="160" t="str">
        <f>IFERROR(VLOOKUP($E904,'Calc 1 - Scaling (Ins,Bank)'!$A:$W,17+IF(S904="Revenue",1,IF(S904="Carrying Value",2,0)),FALSE),"N/A")</f>
        <v>N/A</v>
      </c>
      <c r="U904" s="161" t="str">
        <f t="shared" si="131"/>
        <v>N/A</v>
      </c>
      <c r="V904" s="162" t="str">
        <f t="shared" si="132"/>
        <v>N/A</v>
      </c>
      <c r="W904" s="156" t="e">
        <f>VLOOKUP($E904,'Calc 1 - Scaling (Ins,Bank)'!$A:$W,20,FALSE)</f>
        <v>#N/A</v>
      </c>
      <c r="X904" s="160" t="str">
        <f>IFERROR(VLOOKUP($E904,'Calc 1 - Scaling (Ins,Bank)'!$A:$W,21+IF(W904="Revenue",1,IF(W904="Carrying Value",2,0)),FALSE),"N/A")</f>
        <v>N/A</v>
      </c>
      <c r="Y904" s="161" t="str">
        <f t="shared" si="133"/>
        <v>N/A</v>
      </c>
      <c r="Z904" s="162" t="str">
        <f t="shared" si="134"/>
        <v>N/A</v>
      </c>
      <c r="AP904" s="3" t="s">
        <v>1</v>
      </c>
    </row>
    <row r="905" spans="1:42" x14ac:dyDescent="0.2">
      <c r="A905" s="68">
        <f t="shared" si="126"/>
        <v>848</v>
      </c>
      <c r="B905" s="154">
        <f>'Input 2 - Inventory'!C855</f>
        <v>0</v>
      </c>
      <c r="C905" s="155">
        <f>'Input 2 - Inventory'!E855</f>
        <v>0</v>
      </c>
      <c r="D905" s="155" t="str">
        <f>IF(OR(LEFT(E905,5)= "Asset",LEFT(E905,5)="Other"),"N/A",'Input 1 - Schedule 1'!B857 &amp; " (Ins/Bank)")</f>
        <v xml:space="preserve"> (Ins/Bank)</v>
      </c>
      <c r="E905" s="156">
        <f>'Input 2 - Inventory'!F855</f>
        <v>0</v>
      </c>
      <c r="F905" s="157">
        <f>'Input 1 - Schedule 1'!AH857</f>
        <v>0</v>
      </c>
      <c r="G905" s="157">
        <f>'Input 2 - Inventory'!R855</f>
        <v>0</v>
      </c>
      <c r="H905" s="157">
        <f>'Input 2 - Inventory'!AG855</f>
        <v>0</v>
      </c>
      <c r="I905" s="158">
        <f>'Input 2 - Inventory'!L855</f>
        <v>0</v>
      </c>
      <c r="J905" s="159">
        <f>'Input 2 - Inventory'!AA855</f>
        <v>0</v>
      </c>
      <c r="K905" s="156" t="e">
        <f>VLOOKUP($E905,'Calc 1 - Scaling (Ins,Bank)'!$A:$W,8,FALSE)</f>
        <v>#N/A</v>
      </c>
      <c r="L905" s="160" t="str">
        <f>IFERROR(VLOOKUP($E905,'Calc 1 - Scaling (Ins,Bank)'!$A:$W,9+IF($K905="Revenue",1,IF(K905="Carrying Value",2,0)),FALSE),"N/A")</f>
        <v>N/A</v>
      </c>
      <c r="M905" s="161" t="str">
        <f t="shared" si="127"/>
        <v>N/A</v>
      </c>
      <c r="N905" s="162" t="str">
        <f t="shared" si="128"/>
        <v>N/A</v>
      </c>
      <c r="O905" s="156" t="e">
        <f>VLOOKUP($E905,'Calc 1 - Scaling (Ins,Bank)'!$A:$W,12,FALSE)</f>
        <v>#N/A</v>
      </c>
      <c r="P905" s="160" t="str">
        <f>IFERROR(VLOOKUP($E905,'Calc 1 - Scaling (Ins,Bank)'!$A:$W,13+IF(O905="Revenue",1,IF(O905="Carrying Value",2,0)),FALSE),"N/A")</f>
        <v>N/A</v>
      </c>
      <c r="Q905" s="161" t="str">
        <f t="shared" si="129"/>
        <v>N/A</v>
      </c>
      <c r="R905" s="162" t="str">
        <f t="shared" si="130"/>
        <v>N/A</v>
      </c>
      <c r="S905" s="156" t="e">
        <f>VLOOKUP($E905,'Calc 1 - Scaling (Ins,Bank)'!$A:$W,16,FALSE)</f>
        <v>#N/A</v>
      </c>
      <c r="T905" s="160" t="str">
        <f>IFERROR(VLOOKUP($E905,'Calc 1 - Scaling (Ins,Bank)'!$A:$W,17+IF(S905="Revenue",1,IF(S905="Carrying Value",2,0)),FALSE),"N/A")</f>
        <v>N/A</v>
      </c>
      <c r="U905" s="161" t="str">
        <f t="shared" si="131"/>
        <v>N/A</v>
      </c>
      <c r="V905" s="162" t="str">
        <f t="shared" si="132"/>
        <v>N/A</v>
      </c>
      <c r="W905" s="156" t="e">
        <f>VLOOKUP($E905,'Calc 1 - Scaling (Ins,Bank)'!$A:$W,20,FALSE)</f>
        <v>#N/A</v>
      </c>
      <c r="X905" s="160" t="str">
        <f>IFERROR(VLOOKUP($E905,'Calc 1 - Scaling (Ins,Bank)'!$A:$W,21+IF(W905="Revenue",1,IF(W905="Carrying Value",2,0)),FALSE),"N/A")</f>
        <v>N/A</v>
      </c>
      <c r="Y905" s="161" t="str">
        <f t="shared" si="133"/>
        <v>N/A</v>
      </c>
      <c r="Z905" s="162" t="str">
        <f t="shared" si="134"/>
        <v>N/A</v>
      </c>
      <c r="AP905" s="3" t="s">
        <v>1</v>
      </c>
    </row>
    <row r="906" spans="1:42" x14ac:dyDescent="0.2">
      <c r="A906" s="68">
        <f t="shared" si="126"/>
        <v>849</v>
      </c>
      <c r="B906" s="154">
        <f>'Input 2 - Inventory'!C856</f>
        <v>0</v>
      </c>
      <c r="C906" s="155">
        <f>'Input 2 - Inventory'!E856</f>
        <v>0</v>
      </c>
      <c r="D906" s="155" t="str">
        <f>IF(OR(LEFT(E906,5)= "Asset",LEFT(E906,5)="Other"),"N/A",'Input 1 - Schedule 1'!B858 &amp; " (Ins/Bank)")</f>
        <v xml:space="preserve"> (Ins/Bank)</v>
      </c>
      <c r="E906" s="156">
        <f>'Input 2 - Inventory'!F856</f>
        <v>0</v>
      </c>
      <c r="F906" s="157">
        <f>'Input 1 - Schedule 1'!AH858</f>
        <v>0</v>
      </c>
      <c r="G906" s="157">
        <f>'Input 2 - Inventory'!R856</f>
        <v>0</v>
      </c>
      <c r="H906" s="157">
        <f>'Input 2 - Inventory'!AG856</f>
        <v>0</v>
      </c>
      <c r="I906" s="158">
        <f>'Input 2 - Inventory'!L856</f>
        <v>0</v>
      </c>
      <c r="J906" s="159">
        <f>'Input 2 - Inventory'!AA856</f>
        <v>0</v>
      </c>
      <c r="K906" s="156" t="e">
        <f>VLOOKUP($E906,'Calc 1 - Scaling (Ins,Bank)'!$A:$W,8,FALSE)</f>
        <v>#N/A</v>
      </c>
      <c r="L906" s="160" t="str">
        <f>IFERROR(VLOOKUP($E906,'Calc 1 - Scaling (Ins,Bank)'!$A:$W,9+IF($K906="Revenue",1,IF(K906="Carrying Value",2,0)),FALSE),"N/A")</f>
        <v>N/A</v>
      </c>
      <c r="M906" s="161" t="str">
        <f t="shared" si="127"/>
        <v>N/A</v>
      </c>
      <c r="N906" s="162" t="str">
        <f t="shared" si="128"/>
        <v>N/A</v>
      </c>
      <c r="O906" s="156" t="e">
        <f>VLOOKUP($E906,'Calc 1 - Scaling (Ins,Bank)'!$A:$W,12,FALSE)</f>
        <v>#N/A</v>
      </c>
      <c r="P906" s="160" t="str">
        <f>IFERROR(VLOOKUP($E906,'Calc 1 - Scaling (Ins,Bank)'!$A:$W,13+IF(O906="Revenue",1,IF(O906="Carrying Value",2,0)),FALSE),"N/A")</f>
        <v>N/A</v>
      </c>
      <c r="Q906" s="161" t="str">
        <f t="shared" si="129"/>
        <v>N/A</v>
      </c>
      <c r="R906" s="162" t="str">
        <f t="shared" si="130"/>
        <v>N/A</v>
      </c>
      <c r="S906" s="156" t="e">
        <f>VLOOKUP($E906,'Calc 1 - Scaling (Ins,Bank)'!$A:$W,16,FALSE)</f>
        <v>#N/A</v>
      </c>
      <c r="T906" s="160" t="str">
        <f>IFERROR(VLOOKUP($E906,'Calc 1 - Scaling (Ins,Bank)'!$A:$W,17+IF(S906="Revenue",1,IF(S906="Carrying Value",2,0)),FALSE),"N/A")</f>
        <v>N/A</v>
      </c>
      <c r="U906" s="161" t="str">
        <f t="shared" si="131"/>
        <v>N/A</v>
      </c>
      <c r="V906" s="162" t="str">
        <f t="shared" si="132"/>
        <v>N/A</v>
      </c>
      <c r="W906" s="156" t="e">
        <f>VLOOKUP($E906,'Calc 1 - Scaling (Ins,Bank)'!$A:$W,20,FALSE)</f>
        <v>#N/A</v>
      </c>
      <c r="X906" s="160" t="str">
        <f>IFERROR(VLOOKUP($E906,'Calc 1 - Scaling (Ins,Bank)'!$A:$W,21+IF(W906="Revenue",1,IF(W906="Carrying Value",2,0)),FALSE),"N/A")</f>
        <v>N/A</v>
      </c>
      <c r="Y906" s="161" t="str">
        <f t="shared" si="133"/>
        <v>N/A</v>
      </c>
      <c r="Z906" s="162" t="str">
        <f t="shared" si="134"/>
        <v>N/A</v>
      </c>
      <c r="AP906" s="3" t="s">
        <v>1</v>
      </c>
    </row>
    <row r="907" spans="1:42" x14ac:dyDescent="0.2">
      <c r="A907" s="68">
        <f t="shared" si="126"/>
        <v>850</v>
      </c>
      <c r="B907" s="154">
        <f>'Input 2 - Inventory'!C857</f>
        <v>0</v>
      </c>
      <c r="C907" s="155">
        <f>'Input 2 - Inventory'!E857</f>
        <v>0</v>
      </c>
      <c r="D907" s="155" t="str">
        <f>IF(OR(LEFT(E907,5)= "Asset",LEFT(E907,5)="Other"),"N/A",'Input 1 - Schedule 1'!B859 &amp; " (Ins/Bank)")</f>
        <v xml:space="preserve"> (Ins/Bank)</v>
      </c>
      <c r="E907" s="156">
        <f>'Input 2 - Inventory'!F857</f>
        <v>0</v>
      </c>
      <c r="F907" s="157">
        <f>'Input 1 - Schedule 1'!AH859</f>
        <v>0</v>
      </c>
      <c r="G907" s="157">
        <f>'Input 2 - Inventory'!R857</f>
        <v>0</v>
      </c>
      <c r="H907" s="157">
        <f>'Input 2 - Inventory'!AG857</f>
        <v>0</v>
      </c>
      <c r="I907" s="158">
        <f>'Input 2 - Inventory'!L857</f>
        <v>0</v>
      </c>
      <c r="J907" s="159">
        <f>'Input 2 - Inventory'!AA857</f>
        <v>0</v>
      </c>
      <c r="K907" s="156" t="e">
        <f>VLOOKUP($E907,'Calc 1 - Scaling (Ins,Bank)'!$A:$W,8,FALSE)</f>
        <v>#N/A</v>
      </c>
      <c r="L907" s="160" t="str">
        <f>IFERROR(VLOOKUP($E907,'Calc 1 - Scaling (Ins,Bank)'!$A:$W,9+IF($K907="Revenue",1,IF(K907="Carrying Value",2,0)),FALSE),"N/A")</f>
        <v>N/A</v>
      </c>
      <c r="M907" s="161" t="str">
        <f t="shared" si="127"/>
        <v>N/A</v>
      </c>
      <c r="N907" s="162" t="str">
        <f t="shared" si="128"/>
        <v>N/A</v>
      </c>
      <c r="O907" s="156" t="e">
        <f>VLOOKUP($E907,'Calc 1 - Scaling (Ins,Bank)'!$A:$W,12,FALSE)</f>
        <v>#N/A</v>
      </c>
      <c r="P907" s="160" t="str">
        <f>IFERROR(VLOOKUP($E907,'Calc 1 - Scaling (Ins,Bank)'!$A:$W,13+IF(O907="Revenue",1,IF(O907="Carrying Value",2,0)),FALSE),"N/A")</f>
        <v>N/A</v>
      </c>
      <c r="Q907" s="161" t="str">
        <f t="shared" si="129"/>
        <v>N/A</v>
      </c>
      <c r="R907" s="162" t="str">
        <f t="shared" si="130"/>
        <v>N/A</v>
      </c>
      <c r="S907" s="156" t="e">
        <f>VLOOKUP($E907,'Calc 1 - Scaling (Ins,Bank)'!$A:$W,16,FALSE)</f>
        <v>#N/A</v>
      </c>
      <c r="T907" s="160" t="str">
        <f>IFERROR(VLOOKUP($E907,'Calc 1 - Scaling (Ins,Bank)'!$A:$W,17+IF(S907="Revenue",1,IF(S907="Carrying Value",2,0)),FALSE),"N/A")</f>
        <v>N/A</v>
      </c>
      <c r="U907" s="161" t="str">
        <f t="shared" si="131"/>
        <v>N/A</v>
      </c>
      <c r="V907" s="162" t="str">
        <f t="shared" si="132"/>
        <v>N/A</v>
      </c>
      <c r="W907" s="156" t="e">
        <f>VLOOKUP($E907,'Calc 1 - Scaling (Ins,Bank)'!$A:$W,20,FALSE)</f>
        <v>#N/A</v>
      </c>
      <c r="X907" s="160" t="str">
        <f>IFERROR(VLOOKUP($E907,'Calc 1 - Scaling (Ins,Bank)'!$A:$W,21+IF(W907="Revenue",1,IF(W907="Carrying Value",2,0)),FALSE),"N/A")</f>
        <v>N/A</v>
      </c>
      <c r="Y907" s="161" t="str">
        <f t="shared" si="133"/>
        <v>N/A</v>
      </c>
      <c r="Z907" s="162" t="str">
        <f t="shared" si="134"/>
        <v>N/A</v>
      </c>
      <c r="AP907" s="3" t="s">
        <v>1</v>
      </c>
    </row>
    <row r="908" spans="1:42" x14ac:dyDescent="0.2">
      <c r="A908" s="68">
        <f t="shared" si="126"/>
        <v>851</v>
      </c>
      <c r="B908" s="154">
        <f>'Input 2 - Inventory'!C858</f>
        <v>0</v>
      </c>
      <c r="C908" s="155">
        <f>'Input 2 - Inventory'!E858</f>
        <v>0</v>
      </c>
      <c r="D908" s="155" t="str">
        <f>IF(OR(LEFT(E908,5)= "Asset",LEFT(E908,5)="Other"),"N/A",'Input 1 - Schedule 1'!B860 &amp; " (Ins/Bank)")</f>
        <v xml:space="preserve"> (Ins/Bank)</v>
      </c>
      <c r="E908" s="156">
        <f>'Input 2 - Inventory'!F858</f>
        <v>0</v>
      </c>
      <c r="F908" s="157">
        <f>'Input 1 - Schedule 1'!AH860</f>
        <v>0</v>
      </c>
      <c r="G908" s="157">
        <f>'Input 2 - Inventory'!R858</f>
        <v>0</v>
      </c>
      <c r="H908" s="157">
        <f>'Input 2 - Inventory'!AG858</f>
        <v>0</v>
      </c>
      <c r="I908" s="158">
        <f>'Input 2 - Inventory'!L858</f>
        <v>0</v>
      </c>
      <c r="J908" s="159">
        <f>'Input 2 - Inventory'!AA858</f>
        <v>0</v>
      </c>
      <c r="K908" s="156" t="e">
        <f>VLOOKUP($E908,'Calc 1 - Scaling (Ins,Bank)'!$A:$W,8,FALSE)</f>
        <v>#N/A</v>
      </c>
      <c r="L908" s="160" t="str">
        <f>IFERROR(VLOOKUP($E908,'Calc 1 - Scaling (Ins,Bank)'!$A:$W,9+IF($K908="Revenue",1,IF(K908="Carrying Value",2,0)),FALSE),"N/A")</f>
        <v>N/A</v>
      </c>
      <c r="M908" s="161" t="str">
        <f t="shared" si="127"/>
        <v>N/A</v>
      </c>
      <c r="N908" s="162" t="str">
        <f t="shared" si="128"/>
        <v>N/A</v>
      </c>
      <c r="O908" s="156" t="e">
        <f>VLOOKUP($E908,'Calc 1 - Scaling (Ins,Bank)'!$A:$W,12,FALSE)</f>
        <v>#N/A</v>
      </c>
      <c r="P908" s="160" t="str">
        <f>IFERROR(VLOOKUP($E908,'Calc 1 - Scaling (Ins,Bank)'!$A:$W,13+IF(O908="Revenue",1,IF(O908="Carrying Value",2,0)),FALSE),"N/A")</f>
        <v>N/A</v>
      </c>
      <c r="Q908" s="161" t="str">
        <f t="shared" si="129"/>
        <v>N/A</v>
      </c>
      <c r="R908" s="162" t="str">
        <f t="shared" si="130"/>
        <v>N/A</v>
      </c>
      <c r="S908" s="156" t="e">
        <f>VLOOKUP($E908,'Calc 1 - Scaling (Ins,Bank)'!$A:$W,16,FALSE)</f>
        <v>#N/A</v>
      </c>
      <c r="T908" s="160" t="str">
        <f>IFERROR(VLOOKUP($E908,'Calc 1 - Scaling (Ins,Bank)'!$A:$W,17+IF(S908="Revenue",1,IF(S908="Carrying Value",2,0)),FALSE),"N/A")</f>
        <v>N/A</v>
      </c>
      <c r="U908" s="161" t="str">
        <f t="shared" si="131"/>
        <v>N/A</v>
      </c>
      <c r="V908" s="162" t="str">
        <f t="shared" si="132"/>
        <v>N/A</v>
      </c>
      <c r="W908" s="156" t="e">
        <f>VLOOKUP($E908,'Calc 1 - Scaling (Ins,Bank)'!$A:$W,20,FALSE)</f>
        <v>#N/A</v>
      </c>
      <c r="X908" s="160" t="str">
        <f>IFERROR(VLOOKUP($E908,'Calc 1 - Scaling (Ins,Bank)'!$A:$W,21+IF(W908="Revenue",1,IF(W908="Carrying Value",2,0)),FALSE),"N/A")</f>
        <v>N/A</v>
      </c>
      <c r="Y908" s="161" t="str">
        <f t="shared" si="133"/>
        <v>N/A</v>
      </c>
      <c r="Z908" s="162" t="str">
        <f t="shared" si="134"/>
        <v>N/A</v>
      </c>
      <c r="AP908" s="3" t="s">
        <v>1</v>
      </c>
    </row>
    <row r="909" spans="1:42" x14ac:dyDescent="0.2">
      <c r="A909" s="68">
        <f t="shared" si="126"/>
        <v>852</v>
      </c>
      <c r="B909" s="154">
        <f>'Input 2 - Inventory'!C859</f>
        <v>0</v>
      </c>
      <c r="C909" s="155">
        <f>'Input 2 - Inventory'!E859</f>
        <v>0</v>
      </c>
      <c r="D909" s="155" t="str">
        <f>IF(OR(LEFT(E909,5)= "Asset",LEFT(E909,5)="Other"),"N/A",'Input 1 - Schedule 1'!B861 &amp; " (Ins/Bank)")</f>
        <v xml:space="preserve"> (Ins/Bank)</v>
      </c>
      <c r="E909" s="156">
        <f>'Input 2 - Inventory'!F859</f>
        <v>0</v>
      </c>
      <c r="F909" s="157">
        <f>'Input 1 - Schedule 1'!AH861</f>
        <v>0</v>
      </c>
      <c r="G909" s="157">
        <f>'Input 2 - Inventory'!R859</f>
        <v>0</v>
      </c>
      <c r="H909" s="157">
        <f>'Input 2 - Inventory'!AG859</f>
        <v>0</v>
      </c>
      <c r="I909" s="158">
        <f>'Input 2 - Inventory'!L859</f>
        <v>0</v>
      </c>
      <c r="J909" s="159">
        <f>'Input 2 - Inventory'!AA859</f>
        <v>0</v>
      </c>
      <c r="K909" s="156" t="e">
        <f>VLOOKUP($E909,'Calc 1 - Scaling (Ins,Bank)'!$A:$W,8,FALSE)</f>
        <v>#N/A</v>
      </c>
      <c r="L909" s="160" t="str">
        <f>IFERROR(VLOOKUP($E909,'Calc 1 - Scaling (Ins,Bank)'!$A:$W,9+IF($K909="Revenue",1,IF(K909="Carrying Value",2,0)),FALSE),"N/A")</f>
        <v>N/A</v>
      </c>
      <c r="M909" s="161" t="str">
        <f t="shared" si="127"/>
        <v>N/A</v>
      </c>
      <c r="N909" s="162" t="str">
        <f t="shared" si="128"/>
        <v>N/A</v>
      </c>
      <c r="O909" s="156" t="e">
        <f>VLOOKUP($E909,'Calc 1 - Scaling (Ins,Bank)'!$A:$W,12,FALSE)</f>
        <v>#N/A</v>
      </c>
      <c r="P909" s="160" t="str">
        <f>IFERROR(VLOOKUP($E909,'Calc 1 - Scaling (Ins,Bank)'!$A:$W,13+IF(O909="Revenue",1,IF(O909="Carrying Value",2,0)),FALSE),"N/A")</f>
        <v>N/A</v>
      </c>
      <c r="Q909" s="161" t="str">
        <f t="shared" si="129"/>
        <v>N/A</v>
      </c>
      <c r="R909" s="162" t="str">
        <f t="shared" si="130"/>
        <v>N/A</v>
      </c>
      <c r="S909" s="156" t="e">
        <f>VLOOKUP($E909,'Calc 1 - Scaling (Ins,Bank)'!$A:$W,16,FALSE)</f>
        <v>#N/A</v>
      </c>
      <c r="T909" s="160" t="str">
        <f>IFERROR(VLOOKUP($E909,'Calc 1 - Scaling (Ins,Bank)'!$A:$W,17+IF(S909="Revenue",1,IF(S909="Carrying Value",2,0)),FALSE),"N/A")</f>
        <v>N/A</v>
      </c>
      <c r="U909" s="161" t="str">
        <f t="shared" si="131"/>
        <v>N/A</v>
      </c>
      <c r="V909" s="162" t="str">
        <f t="shared" si="132"/>
        <v>N/A</v>
      </c>
      <c r="W909" s="156" t="e">
        <f>VLOOKUP($E909,'Calc 1 - Scaling (Ins,Bank)'!$A:$W,20,FALSE)</f>
        <v>#N/A</v>
      </c>
      <c r="X909" s="160" t="str">
        <f>IFERROR(VLOOKUP($E909,'Calc 1 - Scaling (Ins,Bank)'!$A:$W,21+IF(W909="Revenue",1,IF(W909="Carrying Value",2,0)),FALSE),"N/A")</f>
        <v>N/A</v>
      </c>
      <c r="Y909" s="161" t="str">
        <f t="shared" si="133"/>
        <v>N/A</v>
      </c>
      <c r="Z909" s="162" t="str">
        <f t="shared" si="134"/>
        <v>N/A</v>
      </c>
      <c r="AP909" s="3" t="s">
        <v>1</v>
      </c>
    </row>
    <row r="910" spans="1:42" x14ac:dyDescent="0.2">
      <c r="A910" s="68">
        <f t="shared" si="126"/>
        <v>853</v>
      </c>
      <c r="B910" s="154">
        <f>'Input 2 - Inventory'!C860</f>
        <v>0</v>
      </c>
      <c r="C910" s="155">
        <f>'Input 2 - Inventory'!E860</f>
        <v>0</v>
      </c>
      <c r="D910" s="155" t="str">
        <f>IF(OR(LEFT(E910,5)= "Asset",LEFT(E910,5)="Other"),"N/A",'Input 1 - Schedule 1'!B862 &amp; " (Ins/Bank)")</f>
        <v xml:space="preserve"> (Ins/Bank)</v>
      </c>
      <c r="E910" s="156">
        <f>'Input 2 - Inventory'!F860</f>
        <v>0</v>
      </c>
      <c r="F910" s="157">
        <f>'Input 1 - Schedule 1'!AH862</f>
        <v>0</v>
      </c>
      <c r="G910" s="157">
        <f>'Input 2 - Inventory'!R860</f>
        <v>0</v>
      </c>
      <c r="H910" s="157">
        <f>'Input 2 - Inventory'!AG860</f>
        <v>0</v>
      </c>
      <c r="I910" s="158">
        <f>'Input 2 - Inventory'!L860</f>
        <v>0</v>
      </c>
      <c r="J910" s="159">
        <f>'Input 2 - Inventory'!AA860</f>
        <v>0</v>
      </c>
      <c r="K910" s="156" t="e">
        <f>VLOOKUP($E910,'Calc 1 - Scaling (Ins,Bank)'!$A:$W,8,FALSE)</f>
        <v>#N/A</v>
      </c>
      <c r="L910" s="160" t="str">
        <f>IFERROR(VLOOKUP($E910,'Calc 1 - Scaling (Ins,Bank)'!$A:$W,9+IF($K910="Revenue",1,IF(K910="Carrying Value",2,0)),FALSE),"N/A")</f>
        <v>N/A</v>
      </c>
      <c r="M910" s="161" t="str">
        <f t="shared" si="127"/>
        <v>N/A</v>
      </c>
      <c r="N910" s="162" t="str">
        <f t="shared" si="128"/>
        <v>N/A</v>
      </c>
      <c r="O910" s="156" t="e">
        <f>VLOOKUP($E910,'Calc 1 - Scaling (Ins,Bank)'!$A:$W,12,FALSE)</f>
        <v>#N/A</v>
      </c>
      <c r="P910" s="160" t="str">
        <f>IFERROR(VLOOKUP($E910,'Calc 1 - Scaling (Ins,Bank)'!$A:$W,13+IF(O910="Revenue",1,IF(O910="Carrying Value",2,0)),FALSE),"N/A")</f>
        <v>N/A</v>
      </c>
      <c r="Q910" s="161" t="str">
        <f t="shared" si="129"/>
        <v>N/A</v>
      </c>
      <c r="R910" s="162" t="str">
        <f t="shared" si="130"/>
        <v>N/A</v>
      </c>
      <c r="S910" s="156" t="e">
        <f>VLOOKUP($E910,'Calc 1 - Scaling (Ins,Bank)'!$A:$W,16,FALSE)</f>
        <v>#N/A</v>
      </c>
      <c r="T910" s="160" t="str">
        <f>IFERROR(VLOOKUP($E910,'Calc 1 - Scaling (Ins,Bank)'!$A:$W,17+IF(S910="Revenue",1,IF(S910="Carrying Value",2,0)),FALSE),"N/A")</f>
        <v>N/A</v>
      </c>
      <c r="U910" s="161" t="str">
        <f t="shared" si="131"/>
        <v>N/A</v>
      </c>
      <c r="V910" s="162" t="str">
        <f t="shared" si="132"/>
        <v>N/A</v>
      </c>
      <c r="W910" s="156" t="e">
        <f>VLOOKUP($E910,'Calc 1 - Scaling (Ins,Bank)'!$A:$W,20,FALSE)</f>
        <v>#N/A</v>
      </c>
      <c r="X910" s="160" t="str">
        <f>IFERROR(VLOOKUP($E910,'Calc 1 - Scaling (Ins,Bank)'!$A:$W,21+IF(W910="Revenue",1,IF(W910="Carrying Value",2,0)),FALSE),"N/A")</f>
        <v>N/A</v>
      </c>
      <c r="Y910" s="161" t="str">
        <f t="shared" si="133"/>
        <v>N/A</v>
      </c>
      <c r="Z910" s="162" t="str">
        <f t="shared" si="134"/>
        <v>N/A</v>
      </c>
      <c r="AP910" s="3" t="s">
        <v>1</v>
      </c>
    </row>
    <row r="911" spans="1:42" x14ac:dyDescent="0.2">
      <c r="A911" s="68">
        <f t="shared" si="126"/>
        <v>854</v>
      </c>
      <c r="B911" s="154">
        <f>'Input 2 - Inventory'!C861</f>
        <v>0</v>
      </c>
      <c r="C911" s="155">
        <f>'Input 2 - Inventory'!E861</f>
        <v>0</v>
      </c>
      <c r="D911" s="155" t="str">
        <f>IF(OR(LEFT(E911,5)= "Asset",LEFT(E911,5)="Other"),"N/A",'Input 1 - Schedule 1'!B863 &amp; " (Ins/Bank)")</f>
        <v xml:space="preserve"> (Ins/Bank)</v>
      </c>
      <c r="E911" s="156">
        <f>'Input 2 - Inventory'!F861</f>
        <v>0</v>
      </c>
      <c r="F911" s="157">
        <f>'Input 1 - Schedule 1'!AH863</f>
        <v>0</v>
      </c>
      <c r="G911" s="157">
        <f>'Input 2 - Inventory'!R861</f>
        <v>0</v>
      </c>
      <c r="H911" s="157">
        <f>'Input 2 - Inventory'!AG861</f>
        <v>0</v>
      </c>
      <c r="I911" s="158">
        <f>'Input 2 - Inventory'!L861</f>
        <v>0</v>
      </c>
      <c r="J911" s="159">
        <f>'Input 2 - Inventory'!AA861</f>
        <v>0</v>
      </c>
      <c r="K911" s="156" t="e">
        <f>VLOOKUP($E911,'Calc 1 - Scaling (Ins,Bank)'!$A:$W,8,FALSE)</f>
        <v>#N/A</v>
      </c>
      <c r="L911" s="160" t="str">
        <f>IFERROR(VLOOKUP($E911,'Calc 1 - Scaling (Ins,Bank)'!$A:$W,9+IF($K911="Revenue",1,IF(K911="Carrying Value",2,0)),FALSE),"N/A")</f>
        <v>N/A</v>
      </c>
      <c r="M911" s="161" t="str">
        <f t="shared" si="127"/>
        <v>N/A</v>
      </c>
      <c r="N911" s="162" t="str">
        <f t="shared" si="128"/>
        <v>N/A</v>
      </c>
      <c r="O911" s="156" t="e">
        <f>VLOOKUP($E911,'Calc 1 - Scaling (Ins,Bank)'!$A:$W,12,FALSE)</f>
        <v>#N/A</v>
      </c>
      <c r="P911" s="160" t="str">
        <f>IFERROR(VLOOKUP($E911,'Calc 1 - Scaling (Ins,Bank)'!$A:$W,13+IF(O911="Revenue",1,IF(O911="Carrying Value",2,0)),FALSE),"N/A")</f>
        <v>N/A</v>
      </c>
      <c r="Q911" s="161" t="str">
        <f t="shared" si="129"/>
        <v>N/A</v>
      </c>
      <c r="R911" s="162" t="str">
        <f t="shared" si="130"/>
        <v>N/A</v>
      </c>
      <c r="S911" s="156" t="e">
        <f>VLOOKUP($E911,'Calc 1 - Scaling (Ins,Bank)'!$A:$W,16,FALSE)</f>
        <v>#N/A</v>
      </c>
      <c r="T911" s="160" t="str">
        <f>IFERROR(VLOOKUP($E911,'Calc 1 - Scaling (Ins,Bank)'!$A:$W,17+IF(S911="Revenue",1,IF(S911="Carrying Value",2,0)),FALSE),"N/A")</f>
        <v>N/A</v>
      </c>
      <c r="U911" s="161" t="str">
        <f t="shared" si="131"/>
        <v>N/A</v>
      </c>
      <c r="V911" s="162" t="str">
        <f t="shared" si="132"/>
        <v>N/A</v>
      </c>
      <c r="W911" s="156" t="e">
        <f>VLOOKUP($E911,'Calc 1 - Scaling (Ins,Bank)'!$A:$W,20,FALSE)</f>
        <v>#N/A</v>
      </c>
      <c r="X911" s="160" t="str">
        <f>IFERROR(VLOOKUP($E911,'Calc 1 - Scaling (Ins,Bank)'!$A:$W,21+IF(W911="Revenue",1,IF(W911="Carrying Value",2,0)),FALSE),"N/A")</f>
        <v>N/A</v>
      </c>
      <c r="Y911" s="161" t="str">
        <f t="shared" si="133"/>
        <v>N/A</v>
      </c>
      <c r="Z911" s="162" t="str">
        <f t="shared" si="134"/>
        <v>N/A</v>
      </c>
      <c r="AP911" s="3" t="s">
        <v>1</v>
      </c>
    </row>
    <row r="912" spans="1:42" x14ac:dyDescent="0.2">
      <c r="A912" s="68">
        <f t="shared" si="126"/>
        <v>855</v>
      </c>
      <c r="B912" s="154">
        <f>'Input 2 - Inventory'!C862</f>
        <v>0</v>
      </c>
      <c r="C912" s="155">
        <f>'Input 2 - Inventory'!E862</f>
        <v>0</v>
      </c>
      <c r="D912" s="155" t="str">
        <f>IF(OR(LEFT(E912,5)= "Asset",LEFT(E912,5)="Other"),"N/A",'Input 1 - Schedule 1'!B864 &amp; " (Ins/Bank)")</f>
        <v xml:space="preserve"> (Ins/Bank)</v>
      </c>
      <c r="E912" s="156">
        <f>'Input 2 - Inventory'!F862</f>
        <v>0</v>
      </c>
      <c r="F912" s="157">
        <f>'Input 1 - Schedule 1'!AH864</f>
        <v>0</v>
      </c>
      <c r="G912" s="157">
        <f>'Input 2 - Inventory'!R862</f>
        <v>0</v>
      </c>
      <c r="H912" s="157">
        <f>'Input 2 - Inventory'!AG862</f>
        <v>0</v>
      </c>
      <c r="I912" s="158">
        <f>'Input 2 - Inventory'!L862</f>
        <v>0</v>
      </c>
      <c r="J912" s="159">
        <f>'Input 2 - Inventory'!AA862</f>
        <v>0</v>
      </c>
      <c r="K912" s="156" t="e">
        <f>VLOOKUP($E912,'Calc 1 - Scaling (Ins,Bank)'!$A:$W,8,FALSE)</f>
        <v>#N/A</v>
      </c>
      <c r="L912" s="160" t="str">
        <f>IFERROR(VLOOKUP($E912,'Calc 1 - Scaling (Ins,Bank)'!$A:$W,9+IF($K912="Revenue",1,IF(K912="Carrying Value",2,0)),FALSE),"N/A")</f>
        <v>N/A</v>
      </c>
      <c r="M912" s="161" t="str">
        <f t="shared" si="127"/>
        <v>N/A</v>
      </c>
      <c r="N912" s="162" t="str">
        <f t="shared" si="128"/>
        <v>N/A</v>
      </c>
      <c r="O912" s="156" t="e">
        <f>VLOOKUP($E912,'Calc 1 - Scaling (Ins,Bank)'!$A:$W,12,FALSE)</f>
        <v>#N/A</v>
      </c>
      <c r="P912" s="160" t="str">
        <f>IFERROR(VLOOKUP($E912,'Calc 1 - Scaling (Ins,Bank)'!$A:$W,13+IF(O912="Revenue",1,IF(O912="Carrying Value",2,0)),FALSE),"N/A")</f>
        <v>N/A</v>
      </c>
      <c r="Q912" s="161" t="str">
        <f t="shared" si="129"/>
        <v>N/A</v>
      </c>
      <c r="R912" s="162" t="str">
        <f t="shared" si="130"/>
        <v>N/A</v>
      </c>
      <c r="S912" s="156" t="e">
        <f>VLOOKUP($E912,'Calc 1 - Scaling (Ins,Bank)'!$A:$W,16,FALSE)</f>
        <v>#N/A</v>
      </c>
      <c r="T912" s="160" t="str">
        <f>IFERROR(VLOOKUP($E912,'Calc 1 - Scaling (Ins,Bank)'!$A:$W,17+IF(S912="Revenue",1,IF(S912="Carrying Value",2,0)),FALSE),"N/A")</f>
        <v>N/A</v>
      </c>
      <c r="U912" s="161" t="str">
        <f t="shared" si="131"/>
        <v>N/A</v>
      </c>
      <c r="V912" s="162" t="str">
        <f t="shared" si="132"/>
        <v>N/A</v>
      </c>
      <c r="W912" s="156" t="e">
        <f>VLOOKUP($E912,'Calc 1 - Scaling (Ins,Bank)'!$A:$W,20,FALSE)</f>
        <v>#N/A</v>
      </c>
      <c r="X912" s="160" t="str">
        <f>IFERROR(VLOOKUP($E912,'Calc 1 - Scaling (Ins,Bank)'!$A:$W,21+IF(W912="Revenue",1,IF(W912="Carrying Value",2,0)),FALSE),"N/A")</f>
        <v>N/A</v>
      </c>
      <c r="Y912" s="161" t="str">
        <f t="shared" si="133"/>
        <v>N/A</v>
      </c>
      <c r="Z912" s="162" t="str">
        <f t="shared" si="134"/>
        <v>N/A</v>
      </c>
      <c r="AP912" s="3" t="s">
        <v>1</v>
      </c>
    </row>
    <row r="913" spans="1:42" x14ac:dyDescent="0.2">
      <c r="A913" s="68">
        <f t="shared" si="126"/>
        <v>856</v>
      </c>
      <c r="B913" s="154">
        <f>'Input 2 - Inventory'!C863</f>
        <v>0</v>
      </c>
      <c r="C913" s="155">
        <f>'Input 2 - Inventory'!E863</f>
        <v>0</v>
      </c>
      <c r="D913" s="155" t="str">
        <f>IF(OR(LEFT(E913,5)= "Asset",LEFT(E913,5)="Other"),"N/A",'Input 1 - Schedule 1'!B865 &amp; " (Ins/Bank)")</f>
        <v xml:space="preserve"> (Ins/Bank)</v>
      </c>
      <c r="E913" s="156">
        <f>'Input 2 - Inventory'!F863</f>
        <v>0</v>
      </c>
      <c r="F913" s="157">
        <f>'Input 1 - Schedule 1'!AH865</f>
        <v>0</v>
      </c>
      <c r="G913" s="157">
        <f>'Input 2 - Inventory'!R863</f>
        <v>0</v>
      </c>
      <c r="H913" s="157">
        <f>'Input 2 - Inventory'!AG863</f>
        <v>0</v>
      </c>
      <c r="I913" s="158">
        <f>'Input 2 - Inventory'!L863</f>
        <v>0</v>
      </c>
      <c r="J913" s="159">
        <f>'Input 2 - Inventory'!AA863</f>
        <v>0</v>
      </c>
      <c r="K913" s="156" t="e">
        <f>VLOOKUP($E913,'Calc 1 - Scaling (Ins,Bank)'!$A:$W,8,FALSE)</f>
        <v>#N/A</v>
      </c>
      <c r="L913" s="160" t="str">
        <f>IFERROR(VLOOKUP($E913,'Calc 1 - Scaling (Ins,Bank)'!$A:$W,9+IF($K913="Revenue",1,IF(K913="Carrying Value",2,0)),FALSE),"N/A")</f>
        <v>N/A</v>
      </c>
      <c r="M913" s="161" t="str">
        <f t="shared" si="127"/>
        <v>N/A</v>
      </c>
      <c r="N913" s="162" t="str">
        <f t="shared" si="128"/>
        <v>N/A</v>
      </c>
      <c r="O913" s="156" t="e">
        <f>VLOOKUP($E913,'Calc 1 - Scaling (Ins,Bank)'!$A:$W,12,FALSE)</f>
        <v>#N/A</v>
      </c>
      <c r="P913" s="160" t="str">
        <f>IFERROR(VLOOKUP($E913,'Calc 1 - Scaling (Ins,Bank)'!$A:$W,13+IF(O913="Revenue",1,IF(O913="Carrying Value",2,0)),FALSE),"N/A")</f>
        <v>N/A</v>
      </c>
      <c r="Q913" s="161" t="str">
        <f t="shared" si="129"/>
        <v>N/A</v>
      </c>
      <c r="R913" s="162" t="str">
        <f t="shared" si="130"/>
        <v>N/A</v>
      </c>
      <c r="S913" s="156" t="e">
        <f>VLOOKUP($E913,'Calc 1 - Scaling (Ins,Bank)'!$A:$W,16,FALSE)</f>
        <v>#N/A</v>
      </c>
      <c r="T913" s="160" t="str">
        <f>IFERROR(VLOOKUP($E913,'Calc 1 - Scaling (Ins,Bank)'!$A:$W,17+IF(S913="Revenue",1,IF(S913="Carrying Value",2,0)),FALSE),"N/A")</f>
        <v>N/A</v>
      </c>
      <c r="U913" s="161" t="str">
        <f t="shared" si="131"/>
        <v>N/A</v>
      </c>
      <c r="V913" s="162" t="str">
        <f t="shared" si="132"/>
        <v>N/A</v>
      </c>
      <c r="W913" s="156" t="e">
        <f>VLOOKUP($E913,'Calc 1 - Scaling (Ins,Bank)'!$A:$W,20,FALSE)</f>
        <v>#N/A</v>
      </c>
      <c r="X913" s="160" t="str">
        <f>IFERROR(VLOOKUP($E913,'Calc 1 - Scaling (Ins,Bank)'!$A:$W,21+IF(W913="Revenue",1,IF(W913="Carrying Value",2,0)),FALSE),"N/A")</f>
        <v>N/A</v>
      </c>
      <c r="Y913" s="161" t="str">
        <f t="shared" si="133"/>
        <v>N/A</v>
      </c>
      <c r="Z913" s="162" t="str">
        <f t="shared" si="134"/>
        <v>N/A</v>
      </c>
      <c r="AP913" s="3" t="s">
        <v>1</v>
      </c>
    </row>
    <row r="914" spans="1:42" x14ac:dyDescent="0.2">
      <c r="A914" s="68">
        <f t="shared" si="126"/>
        <v>857</v>
      </c>
      <c r="B914" s="154">
        <f>'Input 2 - Inventory'!C864</f>
        <v>0</v>
      </c>
      <c r="C914" s="155">
        <f>'Input 2 - Inventory'!E864</f>
        <v>0</v>
      </c>
      <c r="D914" s="155" t="str">
        <f>IF(OR(LEFT(E914,5)= "Asset",LEFT(E914,5)="Other"),"N/A",'Input 1 - Schedule 1'!B866 &amp; " (Ins/Bank)")</f>
        <v xml:space="preserve"> (Ins/Bank)</v>
      </c>
      <c r="E914" s="156">
        <f>'Input 2 - Inventory'!F864</f>
        <v>0</v>
      </c>
      <c r="F914" s="157">
        <f>'Input 1 - Schedule 1'!AH866</f>
        <v>0</v>
      </c>
      <c r="G914" s="157">
        <f>'Input 2 - Inventory'!R864</f>
        <v>0</v>
      </c>
      <c r="H914" s="157">
        <f>'Input 2 - Inventory'!AG864</f>
        <v>0</v>
      </c>
      <c r="I914" s="158">
        <f>'Input 2 - Inventory'!L864</f>
        <v>0</v>
      </c>
      <c r="J914" s="159">
        <f>'Input 2 - Inventory'!AA864</f>
        <v>0</v>
      </c>
      <c r="K914" s="156" t="e">
        <f>VLOOKUP($E914,'Calc 1 - Scaling (Ins,Bank)'!$A:$W,8,FALSE)</f>
        <v>#N/A</v>
      </c>
      <c r="L914" s="160" t="str">
        <f>IFERROR(VLOOKUP($E914,'Calc 1 - Scaling (Ins,Bank)'!$A:$W,9+IF($K914="Revenue",1,IF(K914="Carrying Value",2,0)),FALSE),"N/A")</f>
        <v>N/A</v>
      </c>
      <c r="M914" s="161" t="str">
        <f t="shared" si="127"/>
        <v>N/A</v>
      </c>
      <c r="N914" s="162" t="str">
        <f t="shared" si="128"/>
        <v>N/A</v>
      </c>
      <c r="O914" s="156" t="e">
        <f>VLOOKUP($E914,'Calc 1 - Scaling (Ins,Bank)'!$A:$W,12,FALSE)</f>
        <v>#N/A</v>
      </c>
      <c r="P914" s="160" t="str">
        <f>IFERROR(VLOOKUP($E914,'Calc 1 - Scaling (Ins,Bank)'!$A:$W,13+IF(O914="Revenue",1,IF(O914="Carrying Value",2,0)),FALSE),"N/A")</f>
        <v>N/A</v>
      </c>
      <c r="Q914" s="161" t="str">
        <f t="shared" si="129"/>
        <v>N/A</v>
      </c>
      <c r="R914" s="162" t="str">
        <f t="shared" si="130"/>
        <v>N/A</v>
      </c>
      <c r="S914" s="156" t="e">
        <f>VLOOKUP($E914,'Calc 1 - Scaling (Ins,Bank)'!$A:$W,16,FALSE)</f>
        <v>#N/A</v>
      </c>
      <c r="T914" s="160" t="str">
        <f>IFERROR(VLOOKUP($E914,'Calc 1 - Scaling (Ins,Bank)'!$A:$W,17+IF(S914="Revenue",1,IF(S914="Carrying Value",2,0)),FALSE),"N/A")</f>
        <v>N/A</v>
      </c>
      <c r="U914" s="161" t="str">
        <f t="shared" si="131"/>
        <v>N/A</v>
      </c>
      <c r="V914" s="162" t="str">
        <f t="shared" si="132"/>
        <v>N/A</v>
      </c>
      <c r="W914" s="156" t="e">
        <f>VLOOKUP($E914,'Calc 1 - Scaling (Ins,Bank)'!$A:$W,20,FALSE)</f>
        <v>#N/A</v>
      </c>
      <c r="X914" s="160" t="str">
        <f>IFERROR(VLOOKUP($E914,'Calc 1 - Scaling (Ins,Bank)'!$A:$W,21+IF(W914="Revenue",1,IF(W914="Carrying Value",2,0)),FALSE),"N/A")</f>
        <v>N/A</v>
      </c>
      <c r="Y914" s="161" t="str">
        <f t="shared" si="133"/>
        <v>N/A</v>
      </c>
      <c r="Z914" s="162" t="str">
        <f t="shared" si="134"/>
        <v>N/A</v>
      </c>
      <c r="AP914" s="3" t="s">
        <v>1</v>
      </c>
    </row>
    <row r="915" spans="1:42" x14ac:dyDescent="0.2">
      <c r="A915" s="68">
        <f t="shared" si="126"/>
        <v>858</v>
      </c>
      <c r="B915" s="154">
        <f>'Input 2 - Inventory'!C865</f>
        <v>0</v>
      </c>
      <c r="C915" s="155">
        <f>'Input 2 - Inventory'!E865</f>
        <v>0</v>
      </c>
      <c r="D915" s="155" t="str">
        <f>IF(OR(LEFT(E915,5)= "Asset",LEFT(E915,5)="Other"),"N/A",'Input 1 - Schedule 1'!B867 &amp; " (Ins/Bank)")</f>
        <v xml:space="preserve"> (Ins/Bank)</v>
      </c>
      <c r="E915" s="156">
        <f>'Input 2 - Inventory'!F865</f>
        <v>0</v>
      </c>
      <c r="F915" s="157">
        <f>'Input 1 - Schedule 1'!AH867</f>
        <v>0</v>
      </c>
      <c r="G915" s="157">
        <f>'Input 2 - Inventory'!R865</f>
        <v>0</v>
      </c>
      <c r="H915" s="157">
        <f>'Input 2 - Inventory'!AG865</f>
        <v>0</v>
      </c>
      <c r="I915" s="158">
        <f>'Input 2 - Inventory'!L865</f>
        <v>0</v>
      </c>
      <c r="J915" s="159">
        <f>'Input 2 - Inventory'!AA865</f>
        <v>0</v>
      </c>
      <c r="K915" s="156" t="e">
        <f>VLOOKUP($E915,'Calc 1 - Scaling (Ins,Bank)'!$A:$W,8,FALSE)</f>
        <v>#N/A</v>
      </c>
      <c r="L915" s="160" t="str">
        <f>IFERROR(VLOOKUP($E915,'Calc 1 - Scaling (Ins,Bank)'!$A:$W,9+IF($K915="Revenue",1,IF(K915="Carrying Value",2,0)),FALSE),"N/A")</f>
        <v>N/A</v>
      </c>
      <c r="M915" s="161" t="str">
        <f t="shared" si="127"/>
        <v>N/A</v>
      </c>
      <c r="N915" s="162" t="str">
        <f t="shared" si="128"/>
        <v>N/A</v>
      </c>
      <c r="O915" s="156" t="e">
        <f>VLOOKUP($E915,'Calc 1 - Scaling (Ins,Bank)'!$A:$W,12,FALSE)</f>
        <v>#N/A</v>
      </c>
      <c r="P915" s="160" t="str">
        <f>IFERROR(VLOOKUP($E915,'Calc 1 - Scaling (Ins,Bank)'!$A:$W,13+IF(O915="Revenue",1,IF(O915="Carrying Value",2,0)),FALSE),"N/A")</f>
        <v>N/A</v>
      </c>
      <c r="Q915" s="161" t="str">
        <f t="shared" si="129"/>
        <v>N/A</v>
      </c>
      <c r="R915" s="162" t="str">
        <f t="shared" si="130"/>
        <v>N/A</v>
      </c>
      <c r="S915" s="156" t="e">
        <f>VLOOKUP($E915,'Calc 1 - Scaling (Ins,Bank)'!$A:$W,16,FALSE)</f>
        <v>#N/A</v>
      </c>
      <c r="T915" s="160" t="str">
        <f>IFERROR(VLOOKUP($E915,'Calc 1 - Scaling (Ins,Bank)'!$A:$W,17+IF(S915="Revenue",1,IF(S915="Carrying Value",2,0)),FALSE),"N/A")</f>
        <v>N/A</v>
      </c>
      <c r="U915" s="161" t="str">
        <f t="shared" si="131"/>
        <v>N/A</v>
      </c>
      <c r="V915" s="162" t="str">
        <f t="shared" si="132"/>
        <v>N/A</v>
      </c>
      <c r="W915" s="156" t="e">
        <f>VLOOKUP($E915,'Calc 1 - Scaling (Ins,Bank)'!$A:$W,20,FALSE)</f>
        <v>#N/A</v>
      </c>
      <c r="X915" s="160" t="str">
        <f>IFERROR(VLOOKUP($E915,'Calc 1 - Scaling (Ins,Bank)'!$A:$W,21+IF(W915="Revenue",1,IF(W915="Carrying Value",2,0)),FALSE),"N/A")</f>
        <v>N/A</v>
      </c>
      <c r="Y915" s="161" t="str">
        <f t="shared" si="133"/>
        <v>N/A</v>
      </c>
      <c r="Z915" s="162" t="str">
        <f t="shared" si="134"/>
        <v>N/A</v>
      </c>
      <c r="AP915" s="3" t="s">
        <v>1</v>
      </c>
    </row>
    <row r="916" spans="1:42" x14ac:dyDescent="0.2">
      <c r="A916" s="68">
        <f t="shared" si="126"/>
        <v>859</v>
      </c>
      <c r="B916" s="154">
        <f>'Input 2 - Inventory'!C866</f>
        <v>0</v>
      </c>
      <c r="C916" s="155">
        <f>'Input 2 - Inventory'!E866</f>
        <v>0</v>
      </c>
      <c r="D916" s="155" t="str">
        <f>IF(OR(LEFT(E916,5)= "Asset",LEFT(E916,5)="Other"),"N/A",'Input 1 - Schedule 1'!B868 &amp; " (Ins/Bank)")</f>
        <v xml:space="preserve"> (Ins/Bank)</v>
      </c>
      <c r="E916" s="156">
        <f>'Input 2 - Inventory'!F866</f>
        <v>0</v>
      </c>
      <c r="F916" s="157">
        <f>'Input 1 - Schedule 1'!AH868</f>
        <v>0</v>
      </c>
      <c r="G916" s="157">
        <f>'Input 2 - Inventory'!R866</f>
        <v>0</v>
      </c>
      <c r="H916" s="157">
        <f>'Input 2 - Inventory'!AG866</f>
        <v>0</v>
      </c>
      <c r="I916" s="158">
        <f>'Input 2 - Inventory'!L866</f>
        <v>0</v>
      </c>
      <c r="J916" s="159">
        <f>'Input 2 - Inventory'!AA866</f>
        <v>0</v>
      </c>
      <c r="K916" s="156" t="e">
        <f>VLOOKUP($E916,'Calc 1 - Scaling (Ins,Bank)'!$A:$W,8,FALSE)</f>
        <v>#N/A</v>
      </c>
      <c r="L916" s="160" t="str">
        <f>IFERROR(VLOOKUP($E916,'Calc 1 - Scaling (Ins,Bank)'!$A:$W,9+IF($K916="Revenue",1,IF(K916="Carrying Value",2,0)),FALSE),"N/A")</f>
        <v>N/A</v>
      </c>
      <c r="M916" s="161" t="str">
        <f t="shared" si="127"/>
        <v>N/A</v>
      </c>
      <c r="N916" s="162" t="str">
        <f t="shared" si="128"/>
        <v>N/A</v>
      </c>
      <c r="O916" s="156" t="e">
        <f>VLOOKUP($E916,'Calc 1 - Scaling (Ins,Bank)'!$A:$W,12,FALSE)</f>
        <v>#N/A</v>
      </c>
      <c r="P916" s="160" t="str">
        <f>IFERROR(VLOOKUP($E916,'Calc 1 - Scaling (Ins,Bank)'!$A:$W,13+IF(O916="Revenue",1,IF(O916="Carrying Value",2,0)),FALSE),"N/A")</f>
        <v>N/A</v>
      </c>
      <c r="Q916" s="161" t="str">
        <f t="shared" si="129"/>
        <v>N/A</v>
      </c>
      <c r="R916" s="162" t="str">
        <f t="shared" si="130"/>
        <v>N/A</v>
      </c>
      <c r="S916" s="156" t="e">
        <f>VLOOKUP($E916,'Calc 1 - Scaling (Ins,Bank)'!$A:$W,16,FALSE)</f>
        <v>#N/A</v>
      </c>
      <c r="T916" s="160" t="str">
        <f>IFERROR(VLOOKUP($E916,'Calc 1 - Scaling (Ins,Bank)'!$A:$W,17+IF(S916="Revenue",1,IF(S916="Carrying Value",2,0)),FALSE),"N/A")</f>
        <v>N/A</v>
      </c>
      <c r="U916" s="161" t="str">
        <f t="shared" si="131"/>
        <v>N/A</v>
      </c>
      <c r="V916" s="162" t="str">
        <f t="shared" si="132"/>
        <v>N/A</v>
      </c>
      <c r="W916" s="156" t="e">
        <f>VLOOKUP($E916,'Calc 1 - Scaling (Ins,Bank)'!$A:$W,20,FALSE)</f>
        <v>#N/A</v>
      </c>
      <c r="X916" s="160" t="str">
        <f>IFERROR(VLOOKUP($E916,'Calc 1 - Scaling (Ins,Bank)'!$A:$W,21+IF(W916="Revenue",1,IF(W916="Carrying Value",2,0)),FALSE),"N/A")</f>
        <v>N/A</v>
      </c>
      <c r="Y916" s="161" t="str">
        <f t="shared" si="133"/>
        <v>N/A</v>
      </c>
      <c r="Z916" s="162" t="str">
        <f t="shared" si="134"/>
        <v>N/A</v>
      </c>
      <c r="AP916" s="3" t="s">
        <v>1</v>
      </c>
    </row>
    <row r="917" spans="1:42" x14ac:dyDescent="0.2">
      <c r="A917" s="68">
        <f t="shared" si="126"/>
        <v>860</v>
      </c>
      <c r="B917" s="154">
        <f>'Input 2 - Inventory'!C867</f>
        <v>0</v>
      </c>
      <c r="C917" s="155">
        <f>'Input 2 - Inventory'!E867</f>
        <v>0</v>
      </c>
      <c r="D917" s="155" t="str">
        <f>IF(OR(LEFT(E917,5)= "Asset",LEFT(E917,5)="Other"),"N/A",'Input 1 - Schedule 1'!B869 &amp; " (Ins/Bank)")</f>
        <v xml:space="preserve"> (Ins/Bank)</v>
      </c>
      <c r="E917" s="156">
        <f>'Input 2 - Inventory'!F867</f>
        <v>0</v>
      </c>
      <c r="F917" s="157">
        <f>'Input 1 - Schedule 1'!AH869</f>
        <v>0</v>
      </c>
      <c r="G917" s="157">
        <f>'Input 2 - Inventory'!R867</f>
        <v>0</v>
      </c>
      <c r="H917" s="157">
        <f>'Input 2 - Inventory'!AG867</f>
        <v>0</v>
      </c>
      <c r="I917" s="158">
        <f>'Input 2 - Inventory'!L867</f>
        <v>0</v>
      </c>
      <c r="J917" s="159">
        <f>'Input 2 - Inventory'!AA867</f>
        <v>0</v>
      </c>
      <c r="K917" s="156" t="e">
        <f>VLOOKUP($E917,'Calc 1 - Scaling (Ins,Bank)'!$A:$W,8,FALSE)</f>
        <v>#N/A</v>
      </c>
      <c r="L917" s="160" t="str">
        <f>IFERROR(VLOOKUP($E917,'Calc 1 - Scaling (Ins,Bank)'!$A:$W,9+IF($K917="Revenue",1,IF(K917="Carrying Value",2,0)),FALSE),"N/A")</f>
        <v>N/A</v>
      </c>
      <c r="M917" s="161" t="str">
        <f t="shared" si="127"/>
        <v>N/A</v>
      </c>
      <c r="N917" s="162" t="str">
        <f t="shared" si="128"/>
        <v>N/A</v>
      </c>
      <c r="O917" s="156" t="e">
        <f>VLOOKUP($E917,'Calc 1 - Scaling (Ins,Bank)'!$A:$W,12,FALSE)</f>
        <v>#N/A</v>
      </c>
      <c r="P917" s="160" t="str">
        <f>IFERROR(VLOOKUP($E917,'Calc 1 - Scaling (Ins,Bank)'!$A:$W,13+IF(O917="Revenue",1,IF(O917="Carrying Value",2,0)),FALSE),"N/A")</f>
        <v>N/A</v>
      </c>
      <c r="Q917" s="161" t="str">
        <f t="shared" si="129"/>
        <v>N/A</v>
      </c>
      <c r="R917" s="162" t="str">
        <f t="shared" si="130"/>
        <v>N/A</v>
      </c>
      <c r="S917" s="156" t="e">
        <f>VLOOKUP($E917,'Calc 1 - Scaling (Ins,Bank)'!$A:$W,16,FALSE)</f>
        <v>#N/A</v>
      </c>
      <c r="T917" s="160" t="str">
        <f>IFERROR(VLOOKUP($E917,'Calc 1 - Scaling (Ins,Bank)'!$A:$W,17+IF(S917="Revenue",1,IF(S917="Carrying Value",2,0)),FALSE),"N/A")</f>
        <v>N/A</v>
      </c>
      <c r="U917" s="161" t="str">
        <f t="shared" si="131"/>
        <v>N/A</v>
      </c>
      <c r="V917" s="162" t="str">
        <f t="shared" si="132"/>
        <v>N/A</v>
      </c>
      <c r="W917" s="156" t="e">
        <f>VLOOKUP($E917,'Calc 1 - Scaling (Ins,Bank)'!$A:$W,20,FALSE)</f>
        <v>#N/A</v>
      </c>
      <c r="X917" s="160" t="str">
        <f>IFERROR(VLOOKUP($E917,'Calc 1 - Scaling (Ins,Bank)'!$A:$W,21+IF(W917="Revenue",1,IF(W917="Carrying Value",2,0)),FALSE),"N/A")</f>
        <v>N/A</v>
      </c>
      <c r="Y917" s="161" t="str">
        <f t="shared" si="133"/>
        <v>N/A</v>
      </c>
      <c r="Z917" s="162" t="str">
        <f t="shared" si="134"/>
        <v>N/A</v>
      </c>
      <c r="AP917" s="3" t="s">
        <v>1</v>
      </c>
    </row>
    <row r="918" spans="1:42" x14ac:dyDescent="0.2">
      <c r="A918" s="68">
        <f t="shared" si="126"/>
        <v>861</v>
      </c>
      <c r="B918" s="154">
        <f>'Input 2 - Inventory'!C868</f>
        <v>0</v>
      </c>
      <c r="C918" s="155">
        <f>'Input 2 - Inventory'!E868</f>
        <v>0</v>
      </c>
      <c r="D918" s="155" t="str">
        <f>IF(OR(LEFT(E918,5)= "Asset",LEFT(E918,5)="Other"),"N/A",'Input 1 - Schedule 1'!B870 &amp; " (Ins/Bank)")</f>
        <v xml:space="preserve"> (Ins/Bank)</v>
      </c>
      <c r="E918" s="156">
        <f>'Input 2 - Inventory'!F868</f>
        <v>0</v>
      </c>
      <c r="F918" s="157">
        <f>'Input 1 - Schedule 1'!AH870</f>
        <v>0</v>
      </c>
      <c r="G918" s="157">
        <f>'Input 2 - Inventory'!R868</f>
        <v>0</v>
      </c>
      <c r="H918" s="157">
        <f>'Input 2 - Inventory'!AG868</f>
        <v>0</v>
      </c>
      <c r="I918" s="158">
        <f>'Input 2 - Inventory'!L868</f>
        <v>0</v>
      </c>
      <c r="J918" s="159">
        <f>'Input 2 - Inventory'!AA868</f>
        <v>0</v>
      </c>
      <c r="K918" s="156" t="e">
        <f>VLOOKUP($E918,'Calc 1 - Scaling (Ins,Bank)'!$A:$W,8,FALSE)</f>
        <v>#N/A</v>
      </c>
      <c r="L918" s="160" t="str">
        <f>IFERROR(VLOOKUP($E918,'Calc 1 - Scaling (Ins,Bank)'!$A:$W,9+IF($K918="Revenue",1,IF(K918="Carrying Value",2,0)),FALSE),"N/A")</f>
        <v>N/A</v>
      </c>
      <c r="M918" s="161" t="str">
        <f t="shared" si="127"/>
        <v>N/A</v>
      </c>
      <c r="N918" s="162" t="str">
        <f t="shared" si="128"/>
        <v>N/A</v>
      </c>
      <c r="O918" s="156" t="e">
        <f>VLOOKUP($E918,'Calc 1 - Scaling (Ins,Bank)'!$A:$W,12,FALSE)</f>
        <v>#N/A</v>
      </c>
      <c r="P918" s="160" t="str">
        <f>IFERROR(VLOOKUP($E918,'Calc 1 - Scaling (Ins,Bank)'!$A:$W,13+IF(O918="Revenue",1,IF(O918="Carrying Value",2,0)),FALSE),"N/A")</f>
        <v>N/A</v>
      </c>
      <c r="Q918" s="161" t="str">
        <f t="shared" si="129"/>
        <v>N/A</v>
      </c>
      <c r="R918" s="162" t="str">
        <f t="shared" si="130"/>
        <v>N/A</v>
      </c>
      <c r="S918" s="156" t="e">
        <f>VLOOKUP($E918,'Calc 1 - Scaling (Ins,Bank)'!$A:$W,16,FALSE)</f>
        <v>#N/A</v>
      </c>
      <c r="T918" s="160" t="str">
        <f>IFERROR(VLOOKUP($E918,'Calc 1 - Scaling (Ins,Bank)'!$A:$W,17+IF(S918="Revenue",1,IF(S918="Carrying Value",2,0)),FALSE),"N/A")</f>
        <v>N/A</v>
      </c>
      <c r="U918" s="161" t="str">
        <f t="shared" si="131"/>
        <v>N/A</v>
      </c>
      <c r="V918" s="162" t="str">
        <f t="shared" si="132"/>
        <v>N/A</v>
      </c>
      <c r="W918" s="156" t="e">
        <f>VLOOKUP($E918,'Calc 1 - Scaling (Ins,Bank)'!$A:$W,20,FALSE)</f>
        <v>#N/A</v>
      </c>
      <c r="X918" s="160" t="str">
        <f>IFERROR(VLOOKUP($E918,'Calc 1 - Scaling (Ins,Bank)'!$A:$W,21+IF(W918="Revenue",1,IF(W918="Carrying Value",2,0)),FALSE),"N/A")</f>
        <v>N/A</v>
      </c>
      <c r="Y918" s="161" t="str">
        <f t="shared" si="133"/>
        <v>N/A</v>
      </c>
      <c r="Z918" s="162" t="str">
        <f t="shared" si="134"/>
        <v>N/A</v>
      </c>
      <c r="AP918" s="3" t="s">
        <v>1</v>
      </c>
    </row>
    <row r="919" spans="1:42" x14ac:dyDescent="0.2">
      <c r="A919" s="68">
        <f t="shared" si="126"/>
        <v>862</v>
      </c>
      <c r="B919" s="154">
        <f>'Input 2 - Inventory'!C869</f>
        <v>0</v>
      </c>
      <c r="C919" s="155">
        <f>'Input 2 - Inventory'!E869</f>
        <v>0</v>
      </c>
      <c r="D919" s="155" t="str">
        <f>IF(OR(LEFT(E919,5)= "Asset",LEFT(E919,5)="Other"),"N/A",'Input 1 - Schedule 1'!B871 &amp; " (Ins/Bank)")</f>
        <v xml:space="preserve"> (Ins/Bank)</v>
      </c>
      <c r="E919" s="156">
        <f>'Input 2 - Inventory'!F869</f>
        <v>0</v>
      </c>
      <c r="F919" s="157">
        <f>'Input 1 - Schedule 1'!AH871</f>
        <v>0</v>
      </c>
      <c r="G919" s="157">
        <f>'Input 2 - Inventory'!R869</f>
        <v>0</v>
      </c>
      <c r="H919" s="157">
        <f>'Input 2 - Inventory'!AG869</f>
        <v>0</v>
      </c>
      <c r="I919" s="158">
        <f>'Input 2 - Inventory'!L869</f>
        <v>0</v>
      </c>
      <c r="J919" s="159">
        <f>'Input 2 - Inventory'!AA869</f>
        <v>0</v>
      </c>
      <c r="K919" s="156" t="e">
        <f>VLOOKUP($E919,'Calc 1 - Scaling (Ins,Bank)'!$A:$W,8,FALSE)</f>
        <v>#N/A</v>
      </c>
      <c r="L919" s="160" t="str">
        <f>IFERROR(VLOOKUP($E919,'Calc 1 - Scaling (Ins,Bank)'!$A:$W,9+IF($K919="Revenue",1,IF(K919="Carrying Value",2,0)),FALSE),"N/A")</f>
        <v>N/A</v>
      </c>
      <c r="M919" s="161" t="str">
        <f t="shared" si="127"/>
        <v>N/A</v>
      </c>
      <c r="N919" s="162" t="str">
        <f t="shared" si="128"/>
        <v>N/A</v>
      </c>
      <c r="O919" s="156" t="e">
        <f>VLOOKUP($E919,'Calc 1 - Scaling (Ins,Bank)'!$A:$W,12,FALSE)</f>
        <v>#N/A</v>
      </c>
      <c r="P919" s="160" t="str">
        <f>IFERROR(VLOOKUP($E919,'Calc 1 - Scaling (Ins,Bank)'!$A:$W,13+IF(O919="Revenue",1,IF(O919="Carrying Value",2,0)),FALSE),"N/A")</f>
        <v>N/A</v>
      </c>
      <c r="Q919" s="161" t="str">
        <f t="shared" si="129"/>
        <v>N/A</v>
      </c>
      <c r="R919" s="162" t="str">
        <f t="shared" si="130"/>
        <v>N/A</v>
      </c>
      <c r="S919" s="156" t="e">
        <f>VLOOKUP($E919,'Calc 1 - Scaling (Ins,Bank)'!$A:$W,16,FALSE)</f>
        <v>#N/A</v>
      </c>
      <c r="T919" s="160" t="str">
        <f>IFERROR(VLOOKUP($E919,'Calc 1 - Scaling (Ins,Bank)'!$A:$W,17+IF(S919="Revenue",1,IF(S919="Carrying Value",2,0)),FALSE),"N/A")</f>
        <v>N/A</v>
      </c>
      <c r="U919" s="161" t="str">
        <f t="shared" si="131"/>
        <v>N/A</v>
      </c>
      <c r="V919" s="162" t="str">
        <f t="shared" si="132"/>
        <v>N/A</v>
      </c>
      <c r="W919" s="156" t="e">
        <f>VLOOKUP($E919,'Calc 1 - Scaling (Ins,Bank)'!$A:$W,20,FALSE)</f>
        <v>#N/A</v>
      </c>
      <c r="X919" s="160" t="str">
        <f>IFERROR(VLOOKUP($E919,'Calc 1 - Scaling (Ins,Bank)'!$A:$W,21+IF(W919="Revenue",1,IF(W919="Carrying Value",2,0)),FALSE),"N/A")</f>
        <v>N/A</v>
      </c>
      <c r="Y919" s="161" t="str">
        <f t="shared" si="133"/>
        <v>N/A</v>
      </c>
      <c r="Z919" s="162" t="str">
        <f t="shared" si="134"/>
        <v>N/A</v>
      </c>
      <c r="AP919" s="3" t="s">
        <v>1</v>
      </c>
    </row>
    <row r="920" spans="1:42" x14ac:dyDescent="0.2">
      <c r="A920" s="68">
        <f t="shared" si="126"/>
        <v>863</v>
      </c>
      <c r="B920" s="154">
        <f>'Input 2 - Inventory'!C870</f>
        <v>0</v>
      </c>
      <c r="C920" s="155">
        <f>'Input 2 - Inventory'!E870</f>
        <v>0</v>
      </c>
      <c r="D920" s="155" t="str">
        <f>IF(OR(LEFT(E920,5)= "Asset",LEFT(E920,5)="Other"),"N/A",'Input 1 - Schedule 1'!B872 &amp; " (Ins/Bank)")</f>
        <v xml:space="preserve"> (Ins/Bank)</v>
      </c>
      <c r="E920" s="156">
        <f>'Input 2 - Inventory'!F870</f>
        <v>0</v>
      </c>
      <c r="F920" s="157">
        <f>'Input 1 - Schedule 1'!AH872</f>
        <v>0</v>
      </c>
      <c r="G920" s="157">
        <f>'Input 2 - Inventory'!R870</f>
        <v>0</v>
      </c>
      <c r="H920" s="157">
        <f>'Input 2 - Inventory'!AG870</f>
        <v>0</v>
      </c>
      <c r="I920" s="158">
        <f>'Input 2 - Inventory'!L870</f>
        <v>0</v>
      </c>
      <c r="J920" s="159">
        <f>'Input 2 - Inventory'!AA870</f>
        <v>0</v>
      </c>
      <c r="K920" s="156" t="e">
        <f>VLOOKUP($E920,'Calc 1 - Scaling (Ins,Bank)'!$A:$W,8,FALSE)</f>
        <v>#N/A</v>
      </c>
      <c r="L920" s="160" t="str">
        <f>IFERROR(VLOOKUP($E920,'Calc 1 - Scaling (Ins,Bank)'!$A:$W,9+IF($K920="Revenue",1,IF(K920="Carrying Value",2,0)),FALSE),"N/A")</f>
        <v>N/A</v>
      </c>
      <c r="M920" s="161" t="str">
        <f t="shared" si="127"/>
        <v>N/A</v>
      </c>
      <c r="N920" s="162" t="str">
        <f t="shared" si="128"/>
        <v>N/A</v>
      </c>
      <c r="O920" s="156" t="e">
        <f>VLOOKUP($E920,'Calc 1 - Scaling (Ins,Bank)'!$A:$W,12,FALSE)</f>
        <v>#N/A</v>
      </c>
      <c r="P920" s="160" t="str">
        <f>IFERROR(VLOOKUP($E920,'Calc 1 - Scaling (Ins,Bank)'!$A:$W,13+IF(O920="Revenue",1,IF(O920="Carrying Value",2,0)),FALSE),"N/A")</f>
        <v>N/A</v>
      </c>
      <c r="Q920" s="161" t="str">
        <f t="shared" si="129"/>
        <v>N/A</v>
      </c>
      <c r="R920" s="162" t="str">
        <f t="shared" si="130"/>
        <v>N/A</v>
      </c>
      <c r="S920" s="156" t="e">
        <f>VLOOKUP($E920,'Calc 1 - Scaling (Ins,Bank)'!$A:$W,16,FALSE)</f>
        <v>#N/A</v>
      </c>
      <c r="T920" s="160" t="str">
        <f>IFERROR(VLOOKUP($E920,'Calc 1 - Scaling (Ins,Bank)'!$A:$W,17+IF(S920="Revenue",1,IF(S920="Carrying Value",2,0)),FALSE),"N/A")</f>
        <v>N/A</v>
      </c>
      <c r="U920" s="161" t="str">
        <f t="shared" si="131"/>
        <v>N/A</v>
      </c>
      <c r="V920" s="162" t="str">
        <f t="shared" si="132"/>
        <v>N/A</v>
      </c>
      <c r="W920" s="156" t="e">
        <f>VLOOKUP($E920,'Calc 1 - Scaling (Ins,Bank)'!$A:$W,20,FALSE)</f>
        <v>#N/A</v>
      </c>
      <c r="X920" s="160" t="str">
        <f>IFERROR(VLOOKUP($E920,'Calc 1 - Scaling (Ins,Bank)'!$A:$W,21+IF(W920="Revenue",1,IF(W920="Carrying Value",2,0)),FALSE),"N/A")</f>
        <v>N/A</v>
      </c>
      <c r="Y920" s="161" t="str">
        <f t="shared" si="133"/>
        <v>N/A</v>
      </c>
      <c r="Z920" s="162" t="str">
        <f t="shared" si="134"/>
        <v>N/A</v>
      </c>
      <c r="AP920" s="3" t="s">
        <v>1</v>
      </c>
    </row>
    <row r="921" spans="1:42" x14ac:dyDescent="0.2">
      <c r="A921" s="68">
        <f t="shared" si="126"/>
        <v>864</v>
      </c>
      <c r="B921" s="154">
        <f>'Input 2 - Inventory'!C871</f>
        <v>0</v>
      </c>
      <c r="C921" s="155">
        <f>'Input 2 - Inventory'!E871</f>
        <v>0</v>
      </c>
      <c r="D921" s="155" t="str">
        <f>IF(OR(LEFT(E921,5)= "Asset",LEFT(E921,5)="Other"),"N/A",'Input 1 - Schedule 1'!B873 &amp; " (Ins/Bank)")</f>
        <v xml:space="preserve"> (Ins/Bank)</v>
      </c>
      <c r="E921" s="156">
        <f>'Input 2 - Inventory'!F871</f>
        <v>0</v>
      </c>
      <c r="F921" s="157">
        <f>'Input 1 - Schedule 1'!AH873</f>
        <v>0</v>
      </c>
      <c r="G921" s="157">
        <f>'Input 2 - Inventory'!R871</f>
        <v>0</v>
      </c>
      <c r="H921" s="157">
        <f>'Input 2 - Inventory'!AG871</f>
        <v>0</v>
      </c>
      <c r="I921" s="158">
        <f>'Input 2 - Inventory'!L871</f>
        <v>0</v>
      </c>
      <c r="J921" s="159">
        <f>'Input 2 - Inventory'!AA871</f>
        <v>0</v>
      </c>
      <c r="K921" s="156" t="e">
        <f>VLOOKUP($E921,'Calc 1 - Scaling (Ins,Bank)'!$A:$W,8,FALSE)</f>
        <v>#N/A</v>
      </c>
      <c r="L921" s="160" t="str">
        <f>IFERROR(VLOOKUP($E921,'Calc 1 - Scaling (Ins,Bank)'!$A:$W,9+IF($K921="Revenue",1,IF(K921="Carrying Value",2,0)),FALSE),"N/A")</f>
        <v>N/A</v>
      </c>
      <c r="M921" s="161" t="str">
        <f t="shared" si="127"/>
        <v>N/A</v>
      </c>
      <c r="N921" s="162" t="str">
        <f t="shared" si="128"/>
        <v>N/A</v>
      </c>
      <c r="O921" s="156" t="e">
        <f>VLOOKUP($E921,'Calc 1 - Scaling (Ins,Bank)'!$A:$W,12,FALSE)</f>
        <v>#N/A</v>
      </c>
      <c r="P921" s="160" t="str">
        <f>IFERROR(VLOOKUP($E921,'Calc 1 - Scaling (Ins,Bank)'!$A:$W,13+IF(O921="Revenue",1,IF(O921="Carrying Value",2,0)),FALSE),"N/A")</f>
        <v>N/A</v>
      </c>
      <c r="Q921" s="161" t="str">
        <f t="shared" si="129"/>
        <v>N/A</v>
      </c>
      <c r="R921" s="162" t="str">
        <f t="shared" si="130"/>
        <v>N/A</v>
      </c>
      <c r="S921" s="156" t="e">
        <f>VLOOKUP($E921,'Calc 1 - Scaling (Ins,Bank)'!$A:$W,16,FALSE)</f>
        <v>#N/A</v>
      </c>
      <c r="T921" s="160" t="str">
        <f>IFERROR(VLOOKUP($E921,'Calc 1 - Scaling (Ins,Bank)'!$A:$W,17+IF(S921="Revenue",1,IF(S921="Carrying Value",2,0)),FALSE),"N/A")</f>
        <v>N/A</v>
      </c>
      <c r="U921" s="161" t="str">
        <f t="shared" si="131"/>
        <v>N/A</v>
      </c>
      <c r="V921" s="162" t="str">
        <f t="shared" si="132"/>
        <v>N/A</v>
      </c>
      <c r="W921" s="156" t="e">
        <f>VLOOKUP($E921,'Calc 1 - Scaling (Ins,Bank)'!$A:$W,20,FALSE)</f>
        <v>#N/A</v>
      </c>
      <c r="X921" s="160" t="str">
        <f>IFERROR(VLOOKUP($E921,'Calc 1 - Scaling (Ins,Bank)'!$A:$W,21+IF(W921="Revenue",1,IF(W921="Carrying Value",2,0)),FALSE),"N/A")</f>
        <v>N/A</v>
      </c>
      <c r="Y921" s="161" t="str">
        <f t="shared" si="133"/>
        <v>N/A</v>
      </c>
      <c r="Z921" s="162" t="str">
        <f t="shared" si="134"/>
        <v>N/A</v>
      </c>
      <c r="AP921" s="3" t="s">
        <v>1</v>
      </c>
    </row>
    <row r="922" spans="1:42" x14ac:dyDescent="0.2">
      <c r="A922" s="68">
        <f t="shared" si="126"/>
        <v>865</v>
      </c>
      <c r="B922" s="154">
        <f>'Input 2 - Inventory'!C872</f>
        <v>0</v>
      </c>
      <c r="C922" s="155">
        <f>'Input 2 - Inventory'!E872</f>
        <v>0</v>
      </c>
      <c r="D922" s="155" t="str">
        <f>IF(OR(LEFT(E922,5)= "Asset",LEFT(E922,5)="Other"),"N/A",'Input 1 - Schedule 1'!B874 &amp; " (Ins/Bank)")</f>
        <v xml:space="preserve"> (Ins/Bank)</v>
      </c>
      <c r="E922" s="156">
        <f>'Input 2 - Inventory'!F872</f>
        <v>0</v>
      </c>
      <c r="F922" s="157">
        <f>'Input 1 - Schedule 1'!AH874</f>
        <v>0</v>
      </c>
      <c r="G922" s="157">
        <f>'Input 2 - Inventory'!R872</f>
        <v>0</v>
      </c>
      <c r="H922" s="157">
        <f>'Input 2 - Inventory'!AG872</f>
        <v>0</v>
      </c>
      <c r="I922" s="158">
        <f>'Input 2 - Inventory'!L872</f>
        <v>0</v>
      </c>
      <c r="J922" s="159">
        <f>'Input 2 - Inventory'!AA872</f>
        <v>0</v>
      </c>
      <c r="K922" s="156" t="e">
        <f>VLOOKUP($E922,'Calc 1 - Scaling (Ins,Bank)'!$A:$W,8,FALSE)</f>
        <v>#N/A</v>
      </c>
      <c r="L922" s="160" t="str">
        <f>IFERROR(VLOOKUP($E922,'Calc 1 - Scaling (Ins,Bank)'!$A:$W,9+IF($K922="Revenue",1,IF(K922="Carrying Value",2,0)),FALSE),"N/A")</f>
        <v>N/A</v>
      </c>
      <c r="M922" s="161" t="str">
        <f t="shared" si="127"/>
        <v>N/A</v>
      </c>
      <c r="N922" s="162" t="str">
        <f t="shared" si="128"/>
        <v>N/A</v>
      </c>
      <c r="O922" s="156" t="e">
        <f>VLOOKUP($E922,'Calc 1 - Scaling (Ins,Bank)'!$A:$W,12,FALSE)</f>
        <v>#N/A</v>
      </c>
      <c r="P922" s="160" t="str">
        <f>IFERROR(VLOOKUP($E922,'Calc 1 - Scaling (Ins,Bank)'!$A:$W,13+IF(O922="Revenue",1,IF(O922="Carrying Value",2,0)),FALSE),"N/A")</f>
        <v>N/A</v>
      </c>
      <c r="Q922" s="161" t="str">
        <f t="shared" si="129"/>
        <v>N/A</v>
      </c>
      <c r="R922" s="162" t="str">
        <f t="shared" si="130"/>
        <v>N/A</v>
      </c>
      <c r="S922" s="156" t="e">
        <f>VLOOKUP($E922,'Calc 1 - Scaling (Ins,Bank)'!$A:$W,16,FALSE)</f>
        <v>#N/A</v>
      </c>
      <c r="T922" s="160" t="str">
        <f>IFERROR(VLOOKUP($E922,'Calc 1 - Scaling (Ins,Bank)'!$A:$W,17+IF(S922="Revenue",1,IF(S922="Carrying Value",2,0)),FALSE),"N/A")</f>
        <v>N/A</v>
      </c>
      <c r="U922" s="161" t="str">
        <f t="shared" si="131"/>
        <v>N/A</v>
      </c>
      <c r="V922" s="162" t="str">
        <f t="shared" si="132"/>
        <v>N/A</v>
      </c>
      <c r="W922" s="156" t="e">
        <f>VLOOKUP($E922,'Calc 1 - Scaling (Ins,Bank)'!$A:$W,20,FALSE)</f>
        <v>#N/A</v>
      </c>
      <c r="X922" s="160" t="str">
        <f>IFERROR(VLOOKUP($E922,'Calc 1 - Scaling (Ins,Bank)'!$A:$W,21+IF(W922="Revenue",1,IF(W922="Carrying Value",2,0)),FALSE),"N/A")</f>
        <v>N/A</v>
      </c>
      <c r="Y922" s="161" t="str">
        <f t="shared" si="133"/>
        <v>N/A</v>
      </c>
      <c r="Z922" s="162" t="str">
        <f t="shared" si="134"/>
        <v>N/A</v>
      </c>
      <c r="AP922" s="3" t="s">
        <v>1</v>
      </c>
    </row>
    <row r="923" spans="1:42" x14ac:dyDescent="0.2">
      <c r="A923" s="68">
        <f t="shared" si="126"/>
        <v>866</v>
      </c>
      <c r="B923" s="154">
        <f>'Input 2 - Inventory'!C873</f>
        <v>0</v>
      </c>
      <c r="C923" s="155">
        <f>'Input 2 - Inventory'!E873</f>
        <v>0</v>
      </c>
      <c r="D923" s="155" t="str">
        <f>IF(OR(LEFT(E923,5)= "Asset",LEFT(E923,5)="Other"),"N/A",'Input 1 - Schedule 1'!B875 &amp; " (Ins/Bank)")</f>
        <v xml:space="preserve"> (Ins/Bank)</v>
      </c>
      <c r="E923" s="156">
        <f>'Input 2 - Inventory'!F873</f>
        <v>0</v>
      </c>
      <c r="F923" s="157">
        <f>'Input 1 - Schedule 1'!AH875</f>
        <v>0</v>
      </c>
      <c r="G923" s="157">
        <f>'Input 2 - Inventory'!R873</f>
        <v>0</v>
      </c>
      <c r="H923" s="157">
        <f>'Input 2 - Inventory'!AG873</f>
        <v>0</v>
      </c>
      <c r="I923" s="158">
        <f>'Input 2 - Inventory'!L873</f>
        <v>0</v>
      </c>
      <c r="J923" s="159">
        <f>'Input 2 - Inventory'!AA873</f>
        <v>0</v>
      </c>
      <c r="K923" s="156" t="e">
        <f>VLOOKUP($E923,'Calc 1 - Scaling (Ins,Bank)'!$A:$W,8,FALSE)</f>
        <v>#N/A</v>
      </c>
      <c r="L923" s="160" t="str">
        <f>IFERROR(VLOOKUP($E923,'Calc 1 - Scaling (Ins,Bank)'!$A:$W,9+IF($K923="Revenue",1,IF(K923="Carrying Value",2,0)),FALSE),"N/A")</f>
        <v>N/A</v>
      </c>
      <c r="M923" s="161" t="str">
        <f t="shared" si="127"/>
        <v>N/A</v>
      </c>
      <c r="N923" s="162" t="str">
        <f t="shared" si="128"/>
        <v>N/A</v>
      </c>
      <c r="O923" s="156" t="e">
        <f>VLOOKUP($E923,'Calc 1 - Scaling (Ins,Bank)'!$A:$W,12,FALSE)</f>
        <v>#N/A</v>
      </c>
      <c r="P923" s="160" t="str">
        <f>IFERROR(VLOOKUP($E923,'Calc 1 - Scaling (Ins,Bank)'!$A:$W,13+IF(O923="Revenue",1,IF(O923="Carrying Value",2,0)),FALSE),"N/A")</f>
        <v>N/A</v>
      </c>
      <c r="Q923" s="161" t="str">
        <f t="shared" si="129"/>
        <v>N/A</v>
      </c>
      <c r="R923" s="162" t="str">
        <f t="shared" si="130"/>
        <v>N/A</v>
      </c>
      <c r="S923" s="156" t="e">
        <f>VLOOKUP($E923,'Calc 1 - Scaling (Ins,Bank)'!$A:$W,16,FALSE)</f>
        <v>#N/A</v>
      </c>
      <c r="T923" s="160" t="str">
        <f>IFERROR(VLOOKUP($E923,'Calc 1 - Scaling (Ins,Bank)'!$A:$W,17+IF(S923="Revenue",1,IF(S923="Carrying Value",2,0)),FALSE),"N/A")</f>
        <v>N/A</v>
      </c>
      <c r="U923" s="161" t="str">
        <f t="shared" si="131"/>
        <v>N/A</v>
      </c>
      <c r="V923" s="162" t="str">
        <f t="shared" si="132"/>
        <v>N/A</v>
      </c>
      <c r="W923" s="156" t="e">
        <f>VLOOKUP($E923,'Calc 1 - Scaling (Ins,Bank)'!$A:$W,20,FALSE)</f>
        <v>#N/A</v>
      </c>
      <c r="X923" s="160" t="str">
        <f>IFERROR(VLOOKUP($E923,'Calc 1 - Scaling (Ins,Bank)'!$A:$W,21+IF(W923="Revenue",1,IF(W923="Carrying Value",2,0)),FALSE),"N/A")</f>
        <v>N/A</v>
      </c>
      <c r="Y923" s="161" t="str">
        <f t="shared" si="133"/>
        <v>N/A</v>
      </c>
      <c r="Z923" s="162" t="str">
        <f t="shared" si="134"/>
        <v>N/A</v>
      </c>
      <c r="AP923" s="3" t="s">
        <v>1</v>
      </c>
    </row>
    <row r="924" spans="1:42" x14ac:dyDescent="0.2">
      <c r="A924" s="68">
        <f t="shared" si="126"/>
        <v>867</v>
      </c>
      <c r="B924" s="154">
        <f>'Input 2 - Inventory'!C874</f>
        <v>0</v>
      </c>
      <c r="C924" s="155">
        <f>'Input 2 - Inventory'!E874</f>
        <v>0</v>
      </c>
      <c r="D924" s="155" t="str">
        <f>IF(OR(LEFT(E924,5)= "Asset",LEFT(E924,5)="Other"),"N/A",'Input 1 - Schedule 1'!B876 &amp; " (Ins/Bank)")</f>
        <v xml:space="preserve"> (Ins/Bank)</v>
      </c>
      <c r="E924" s="156">
        <f>'Input 2 - Inventory'!F874</f>
        <v>0</v>
      </c>
      <c r="F924" s="157">
        <f>'Input 1 - Schedule 1'!AH876</f>
        <v>0</v>
      </c>
      <c r="G924" s="157">
        <f>'Input 2 - Inventory'!R874</f>
        <v>0</v>
      </c>
      <c r="H924" s="157">
        <f>'Input 2 - Inventory'!AG874</f>
        <v>0</v>
      </c>
      <c r="I924" s="158">
        <f>'Input 2 - Inventory'!L874</f>
        <v>0</v>
      </c>
      <c r="J924" s="159">
        <f>'Input 2 - Inventory'!AA874</f>
        <v>0</v>
      </c>
      <c r="K924" s="156" t="e">
        <f>VLOOKUP($E924,'Calc 1 - Scaling (Ins,Bank)'!$A:$W,8,FALSE)</f>
        <v>#N/A</v>
      </c>
      <c r="L924" s="160" t="str">
        <f>IFERROR(VLOOKUP($E924,'Calc 1 - Scaling (Ins,Bank)'!$A:$W,9+IF($K924="Revenue",1,IF(K924="Carrying Value",2,0)),FALSE),"N/A")</f>
        <v>N/A</v>
      </c>
      <c r="M924" s="161" t="str">
        <f t="shared" si="127"/>
        <v>N/A</v>
      </c>
      <c r="N924" s="162" t="str">
        <f t="shared" si="128"/>
        <v>N/A</v>
      </c>
      <c r="O924" s="156" t="e">
        <f>VLOOKUP($E924,'Calc 1 - Scaling (Ins,Bank)'!$A:$W,12,FALSE)</f>
        <v>#N/A</v>
      </c>
      <c r="P924" s="160" t="str">
        <f>IFERROR(VLOOKUP($E924,'Calc 1 - Scaling (Ins,Bank)'!$A:$W,13+IF(O924="Revenue",1,IF(O924="Carrying Value",2,0)),FALSE),"N/A")</f>
        <v>N/A</v>
      </c>
      <c r="Q924" s="161" t="str">
        <f t="shared" si="129"/>
        <v>N/A</v>
      </c>
      <c r="R924" s="162" t="str">
        <f t="shared" si="130"/>
        <v>N/A</v>
      </c>
      <c r="S924" s="156" t="e">
        <f>VLOOKUP($E924,'Calc 1 - Scaling (Ins,Bank)'!$A:$W,16,FALSE)</f>
        <v>#N/A</v>
      </c>
      <c r="T924" s="160" t="str">
        <f>IFERROR(VLOOKUP($E924,'Calc 1 - Scaling (Ins,Bank)'!$A:$W,17+IF(S924="Revenue",1,IF(S924="Carrying Value",2,0)),FALSE),"N/A")</f>
        <v>N/A</v>
      </c>
      <c r="U924" s="161" t="str">
        <f t="shared" si="131"/>
        <v>N/A</v>
      </c>
      <c r="V924" s="162" t="str">
        <f t="shared" si="132"/>
        <v>N/A</v>
      </c>
      <c r="W924" s="156" t="e">
        <f>VLOOKUP($E924,'Calc 1 - Scaling (Ins,Bank)'!$A:$W,20,FALSE)</f>
        <v>#N/A</v>
      </c>
      <c r="X924" s="160" t="str">
        <f>IFERROR(VLOOKUP($E924,'Calc 1 - Scaling (Ins,Bank)'!$A:$W,21+IF(W924="Revenue",1,IF(W924="Carrying Value",2,0)),FALSE),"N/A")</f>
        <v>N/A</v>
      </c>
      <c r="Y924" s="161" t="str">
        <f t="shared" si="133"/>
        <v>N/A</v>
      </c>
      <c r="Z924" s="162" t="str">
        <f t="shared" si="134"/>
        <v>N/A</v>
      </c>
      <c r="AP924" s="3" t="s">
        <v>1</v>
      </c>
    </row>
    <row r="925" spans="1:42" x14ac:dyDescent="0.2">
      <c r="A925" s="68">
        <f t="shared" si="126"/>
        <v>868</v>
      </c>
      <c r="B925" s="154">
        <f>'Input 2 - Inventory'!C875</f>
        <v>0</v>
      </c>
      <c r="C925" s="155">
        <f>'Input 2 - Inventory'!E875</f>
        <v>0</v>
      </c>
      <c r="D925" s="155" t="str">
        <f>IF(OR(LEFT(E925,5)= "Asset",LEFT(E925,5)="Other"),"N/A",'Input 1 - Schedule 1'!B877 &amp; " (Ins/Bank)")</f>
        <v xml:space="preserve"> (Ins/Bank)</v>
      </c>
      <c r="E925" s="156">
        <f>'Input 2 - Inventory'!F875</f>
        <v>0</v>
      </c>
      <c r="F925" s="157">
        <f>'Input 1 - Schedule 1'!AH877</f>
        <v>0</v>
      </c>
      <c r="G925" s="157">
        <f>'Input 2 - Inventory'!R875</f>
        <v>0</v>
      </c>
      <c r="H925" s="157">
        <f>'Input 2 - Inventory'!AG875</f>
        <v>0</v>
      </c>
      <c r="I925" s="158">
        <f>'Input 2 - Inventory'!L875</f>
        <v>0</v>
      </c>
      <c r="J925" s="159">
        <f>'Input 2 - Inventory'!AA875</f>
        <v>0</v>
      </c>
      <c r="K925" s="156" t="e">
        <f>VLOOKUP($E925,'Calc 1 - Scaling (Ins,Bank)'!$A:$W,8,FALSE)</f>
        <v>#N/A</v>
      </c>
      <c r="L925" s="160" t="str">
        <f>IFERROR(VLOOKUP($E925,'Calc 1 - Scaling (Ins,Bank)'!$A:$W,9+IF($K925="Revenue",1,IF(K925="Carrying Value",2,0)),FALSE),"N/A")</f>
        <v>N/A</v>
      </c>
      <c r="M925" s="161" t="str">
        <f t="shared" si="127"/>
        <v>N/A</v>
      </c>
      <c r="N925" s="162" t="str">
        <f t="shared" si="128"/>
        <v>N/A</v>
      </c>
      <c r="O925" s="156" t="e">
        <f>VLOOKUP($E925,'Calc 1 - Scaling (Ins,Bank)'!$A:$W,12,FALSE)</f>
        <v>#N/A</v>
      </c>
      <c r="P925" s="160" t="str">
        <f>IFERROR(VLOOKUP($E925,'Calc 1 - Scaling (Ins,Bank)'!$A:$W,13+IF(O925="Revenue",1,IF(O925="Carrying Value",2,0)),FALSE),"N/A")</f>
        <v>N/A</v>
      </c>
      <c r="Q925" s="161" t="str">
        <f t="shared" si="129"/>
        <v>N/A</v>
      </c>
      <c r="R925" s="162" t="str">
        <f t="shared" si="130"/>
        <v>N/A</v>
      </c>
      <c r="S925" s="156" t="e">
        <f>VLOOKUP($E925,'Calc 1 - Scaling (Ins,Bank)'!$A:$W,16,FALSE)</f>
        <v>#N/A</v>
      </c>
      <c r="T925" s="160" t="str">
        <f>IFERROR(VLOOKUP($E925,'Calc 1 - Scaling (Ins,Bank)'!$A:$W,17+IF(S925="Revenue",1,IF(S925="Carrying Value",2,0)),FALSE),"N/A")</f>
        <v>N/A</v>
      </c>
      <c r="U925" s="161" t="str">
        <f t="shared" si="131"/>
        <v>N/A</v>
      </c>
      <c r="V925" s="162" t="str">
        <f t="shared" si="132"/>
        <v>N/A</v>
      </c>
      <c r="W925" s="156" t="e">
        <f>VLOOKUP($E925,'Calc 1 - Scaling (Ins,Bank)'!$A:$W,20,FALSE)</f>
        <v>#N/A</v>
      </c>
      <c r="X925" s="160" t="str">
        <f>IFERROR(VLOOKUP($E925,'Calc 1 - Scaling (Ins,Bank)'!$A:$W,21+IF(W925="Revenue",1,IF(W925="Carrying Value",2,0)),FALSE),"N/A")</f>
        <v>N/A</v>
      </c>
      <c r="Y925" s="161" t="str">
        <f t="shared" si="133"/>
        <v>N/A</v>
      </c>
      <c r="Z925" s="162" t="str">
        <f t="shared" si="134"/>
        <v>N/A</v>
      </c>
      <c r="AP925" s="3" t="s">
        <v>1</v>
      </c>
    </row>
    <row r="926" spans="1:42" x14ac:dyDescent="0.2">
      <c r="A926" s="68">
        <f t="shared" si="126"/>
        <v>869</v>
      </c>
      <c r="B926" s="154">
        <f>'Input 2 - Inventory'!C876</f>
        <v>0</v>
      </c>
      <c r="C926" s="155">
        <f>'Input 2 - Inventory'!E876</f>
        <v>0</v>
      </c>
      <c r="D926" s="155" t="str">
        <f>IF(OR(LEFT(E926,5)= "Asset",LEFT(E926,5)="Other"),"N/A",'Input 1 - Schedule 1'!B878 &amp; " (Ins/Bank)")</f>
        <v xml:space="preserve"> (Ins/Bank)</v>
      </c>
      <c r="E926" s="156">
        <f>'Input 2 - Inventory'!F876</f>
        <v>0</v>
      </c>
      <c r="F926" s="157">
        <f>'Input 1 - Schedule 1'!AH878</f>
        <v>0</v>
      </c>
      <c r="G926" s="157">
        <f>'Input 2 - Inventory'!R876</f>
        <v>0</v>
      </c>
      <c r="H926" s="157">
        <f>'Input 2 - Inventory'!AG876</f>
        <v>0</v>
      </c>
      <c r="I926" s="158">
        <f>'Input 2 - Inventory'!L876</f>
        <v>0</v>
      </c>
      <c r="J926" s="159">
        <f>'Input 2 - Inventory'!AA876</f>
        <v>0</v>
      </c>
      <c r="K926" s="156" t="e">
        <f>VLOOKUP($E926,'Calc 1 - Scaling (Ins,Bank)'!$A:$W,8,FALSE)</f>
        <v>#N/A</v>
      </c>
      <c r="L926" s="160" t="str">
        <f>IFERROR(VLOOKUP($E926,'Calc 1 - Scaling (Ins,Bank)'!$A:$W,9+IF($K926="Revenue",1,IF(K926="Carrying Value",2,0)),FALSE),"N/A")</f>
        <v>N/A</v>
      </c>
      <c r="M926" s="161" t="str">
        <f t="shared" si="127"/>
        <v>N/A</v>
      </c>
      <c r="N926" s="162" t="str">
        <f t="shared" si="128"/>
        <v>N/A</v>
      </c>
      <c r="O926" s="156" t="e">
        <f>VLOOKUP($E926,'Calc 1 - Scaling (Ins,Bank)'!$A:$W,12,FALSE)</f>
        <v>#N/A</v>
      </c>
      <c r="P926" s="160" t="str">
        <f>IFERROR(VLOOKUP($E926,'Calc 1 - Scaling (Ins,Bank)'!$A:$W,13+IF(O926="Revenue",1,IF(O926="Carrying Value",2,0)),FALSE),"N/A")</f>
        <v>N/A</v>
      </c>
      <c r="Q926" s="161" t="str">
        <f t="shared" si="129"/>
        <v>N/A</v>
      </c>
      <c r="R926" s="162" t="str">
        <f t="shared" si="130"/>
        <v>N/A</v>
      </c>
      <c r="S926" s="156" t="e">
        <f>VLOOKUP($E926,'Calc 1 - Scaling (Ins,Bank)'!$A:$W,16,FALSE)</f>
        <v>#N/A</v>
      </c>
      <c r="T926" s="160" t="str">
        <f>IFERROR(VLOOKUP($E926,'Calc 1 - Scaling (Ins,Bank)'!$A:$W,17+IF(S926="Revenue",1,IF(S926="Carrying Value",2,0)),FALSE),"N/A")</f>
        <v>N/A</v>
      </c>
      <c r="U926" s="161" t="str">
        <f t="shared" si="131"/>
        <v>N/A</v>
      </c>
      <c r="V926" s="162" t="str">
        <f t="shared" si="132"/>
        <v>N/A</v>
      </c>
      <c r="W926" s="156" t="e">
        <f>VLOOKUP($E926,'Calc 1 - Scaling (Ins,Bank)'!$A:$W,20,FALSE)</f>
        <v>#N/A</v>
      </c>
      <c r="X926" s="160" t="str">
        <f>IFERROR(VLOOKUP($E926,'Calc 1 - Scaling (Ins,Bank)'!$A:$W,21+IF(W926="Revenue",1,IF(W926="Carrying Value",2,0)),FALSE),"N/A")</f>
        <v>N/A</v>
      </c>
      <c r="Y926" s="161" t="str">
        <f t="shared" si="133"/>
        <v>N/A</v>
      </c>
      <c r="Z926" s="162" t="str">
        <f t="shared" si="134"/>
        <v>N/A</v>
      </c>
      <c r="AP926" s="3" t="s">
        <v>1</v>
      </c>
    </row>
    <row r="927" spans="1:42" x14ac:dyDescent="0.2">
      <c r="A927" s="68">
        <f t="shared" si="126"/>
        <v>870</v>
      </c>
      <c r="B927" s="154">
        <f>'Input 2 - Inventory'!C877</f>
        <v>0</v>
      </c>
      <c r="C927" s="155">
        <f>'Input 2 - Inventory'!E877</f>
        <v>0</v>
      </c>
      <c r="D927" s="155" t="str">
        <f>IF(OR(LEFT(E927,5)= "Asset",LEFT(E927,5)="Other"),"N/A",'Input 1 - Schedule 1'!B879 &amp; " (Ins/Bank)")</f>
        <v xml:space="preserve"> (Ins/Bank)</v>
      </c>
      <c r="E927" s="156">
        <f>'Input 2 - Inventory'!F877</f>
        <v>0</v>
      </c>
      <c r="F927" s="157">
        <f>'Input 1 - Schedule 1'!AH879</f>
        <v>0</v>
      </c>
      <c r="G927" s="157">
        <f>'Input 2 - Inventory'!R877</f>
        <v>0</v>
      </c>
      <c r="H927" s="157">
        <f>'Input 2 - Inventory'!AG877</f>
        <v>0</v>
      </c>
      <c r="I927" s="158">
        <f>'Input 2 - Inventory'!L877</f>
        <v>0</v>
      </c>
      <c r="J927" s="159">
        <f>'Input 2 - Inventory'!AA877</f>
        <v>0</v>
      </c>
      <c r="K927" s="156" t="e">
        <f>VLOOKUP($E927,'Calc 1 - Scaling (Ins,Bank)'!$A:$W,8,FALSE)</f>
        <v>#N/A</v>
      </c>
      <c r="L927" s="160" t="str">
        <f>IFERROR(VLOOKUP($E927,'Calc 1 - Scaling (Ins,Bank)'!$A:$W,9+IF($K927="Revenue",1,IF(K927="Carrying Value",2,0)),FALSE),"N/A")</f>
        <v>N/A</v>
      </c>
      <c r="M927" s="161" t="str">
        <f t="shared" si="127"/>
        <v>N/A</v>
      </c>
      <c r="N927" s="162" t="str">
        <f t="shared" si="128"/>
        <v>N/A</v>
      </c>
      <c r="O927" s="156" t="e">
        <f>VLOOKUP($E927,'Calc 1 - Scaling (Ins,Bank)'!$A:$W,12,FALSE)</f>
        <v>#N/A</v>
      </c>
      <c r="P927" s="160" t="str">
        <f>IFERROR(VLOOKUP($E927,'Calc 1 - Scaling (Ins,Bank)'!$A:$W,13+IF(O927="Revenue",1,IF(O927="Carrying Value",2,0)),FALSE),"N/A")</f>
        <v>N/A</v>
      </c>
      <c r="Q927" s="161" t="str">
        <f t="shared" si="129"/>
        <v>N/A</v>
      </c>
      <c r="R927" s="162" t="str">
        <f t="shared" si="130"/>
        <v>N/A</v>
      </c>
      <c r="S927" s="156" t="e">
        <f>VLOOKUP($E927,'Calc 1 - Scaling (Ins,Bank)'!$A:$W,16,FALSE)</f>
        <v>#N/A</v>
      </c>
      <c r="T927" s="160" t="str">
        <f>IFERROR(VLOOKUP($E927,'Calc 1 - Scaling (Ins,Bank)'!$A:$W,17+IF(S927="Revenue",1,IF(S927="Carrying Value",2,0)),FALSE),"N/A")</f>
        <v>N/A</v>
      </c>
      <c r="U927" s="161" t="str">
        <f t="shared" si="131"/>
        <v>N/A</v>
      </c>
      <c r="V927" s="162" t="str">
        <f t="shared" si="132"/>
        <v>N/A</v>
      </c>
      <c r="W927" s="156" t="e">
        <f>VLOOKUP($E927,'Calc 1 - Scaling (Ins,Bank)'!$A:$W,20,FALSE)</f>
        <v>#N/A</v>
      </c>
      <c r="X927" s="160" t="str">
        <f>IFERROR(VLOOKUP($E927,'Calc 1 - Scaling (Ins,Bank)'!$A:$W,21+IF(W927="Revenue",1,IF(W927="Carrying Value",2,0)),FALSE),"N/A")</f>
        <v>N/A</v>
      </c>
      <c r="Y927" s="161" t="str">
        <f t="shared" si="133"/>
        <v>N/A</v>
      </c>
      <c r="Z927" s="162" t="str">
        <f t="shared" si="134"/>
        <v>N/A</v>
      </c>
      <c r="AP927" s="3" t="s">
        <v>1</v>
      </c>
    </row>
    <row r="928" spans="1:42" x14ac:dyDescent="0.2">
      <c r="A928" s="68">
        <f t="shared" si="126"/>
        <v>871</v>
      </c>
      <c r="B928" s="154">
        <f>'Input 2 - Inventory'!C878</f>
        <v>0</v>
      </c>
      <c r="C928" s="155">
        <f>'Input 2 - Inventory'!E878</f>
        <v>0</v>
      </c>
      <c r="D928" s="155" t="str">
        <f>IF(OR(LEFT(E928,5)= "Asset",LEFT(E928,5)="Other"),"N/A",'Input 1 - Schedule 1'!B880 &amp; " (Ins/Bank)")</f>
        <v xml:space="preserve"> (Ins/Bank)</v>
      </c>
      <c r="E928" s="156">
        <f>'Input 2 - Inventory'!F878</f>
        <v>0</v>
      </c>
      <c r="F928" s="157">
        <f>'Input 1 - Schedule 1'!AH880</f>
        <v>0</v>
      </c>
      <c r="G928" s="157">
        <f>'Input 2 - Inventory'!R878</f>
        <v>0</v>
      </c>
      <c r="H928" s="157">
        <f>'Input 2 - Inventory'!AG878</f>
        <v>0</v>
      </c>
      <c r="I928" s="158">
        <f>'Input 2 - Inventory'!L878</f>
        <v>0</v>
      </c>
      <c r="J928" s="159">
        <f>'Input 2 - Inventory'!AA878</f>
        <v>0</v>
      </c>
      <c r="K928" s="156" t="e">
        <f>VLOOKUP($E928,'Calc 1 - Scaling (Ins,Bank)'!$A:$W,8,FALSE)</f>
        <v>#N/A</v>
      </c>
      <c r="L928" s="160" t="str">
        <f>IFERROR(VLOOKUP($E928,'Calc 1 - Scaling (Ins,Bank)'!$A:$W,9+IF($K928="Revenue",1,IF(K928="Carrying Value",2,0)),FALSE),"N/A")</f>
        <v>N/A</v>
      </c>
      <c r="M928" s="161" t="str">
        <f t="shared" si="127"/>
        <v>N/A</v>
      </c>
      <c r="N928" s="162" t="str">
        <f t="shared" si="128"/>
        <v>N/A</v>
      </c>
      <c r="O928" s="156" t="e">
        <f>VLOOKUP($E928,'Calc 1 - Scaling (Ins,Bank)'!$A:$W,12,FALSE)</f>
        <v>#N/A</v>
      </c>
      <c r="P928" s="160" t="str">
        <f>IFERROR(VLOOKUP($E928,'Calc 1 - Scaling (Ins,Bank)'!$A:$W,13+IF(O928="Revenue",1,IF(O928="Carrying Value",2,0)),FALSE),"N/A")</f>
        <v>N/A</v>
      </c>
      <c r="Q928" s="161" t="str">
        <f t="shared" si="129"/>
        <v>N/A</v>
      </c>
      <c r="R928" s="162" t="str">
        <f t="shared" si="130"/>
        <v>N/A</v>
      </c>
      <c r="S928" s="156" t="e">
        <f>VLOOKUP($E928,'Calc 1 - Scaling (Ins,Bank)'!$A:$W,16,FALSE)</f>
        <v>#N/A</v>
      </c>
      <c r="T928" s="160" t="str">
        <f>IFERROR(VLOOKUP($E928,'Calc 1 - Scaling (Ins,Bank)'!$A:$W,17+IF(S928="Revenue",1,IF(S928="Carrying Value",2,0)),FALSE),"N/A")</f>
        <v>N/A</v>
      </c>
      <c r="U928" s="161" t="str">
        <f t="shared" si="131"/>
        <v>N/A</v>
      </c>
      <c r="V928" s="162" t="str">
        <f t="shared" si="132"/>
        <v>N/A</v>
      </c>
      <c r="W928" s="156" t="e">
        <f>VLOOKUP($E928,'Calc 1 - Scaling (Ins,Bank)'!$A:$W,20,FALSE)</f>
        <v>#N/A</v>
      </c>
      <c r="X928" s="160" t="str">
        <f>IFERROR(VLOOKUP($E928,'Calc 1 - Scaling (Ins,Bank)'!$A:$W,21+IF(W928="Revenue",1,IF(W928="Carrying Value",2,0)),FALSE),"N/A")</f>
        <v>N/A</v>
      </c>
      <c r="Y928" s="161" t="str">
        <f t="shared" si="133"/>
        <v>N/A</v>
      </c>
      <c r="Z928" s="162" t="str">
        <f t="shared" si="134"/>
        <v>N/A</v>
      </c>
      <c r="AP928" s="3" t="s">
        <v>1</v>
      </c>
    </row>
    <row r="929" spans="1:42" x14ac:dyDescent="0.2">
      <c r="A929" s="68">
        <f t="shared" si="126"/>
        <v>872</v>
      </c>
      <c r="B929" s="154">
        <f>'Input 2 - Inventory'!C879</f>
        <v>0</v>
      </c>
      <c r="C929" s="155">
        <f>'Input 2 - Inventory'!E879</f>
        <v>0</v>
      </c>
      <c r="D929" s="155" t="str">
        <f>IF(OR(LEFT(E929,5)= "Asset",LEFT(E929,5)="Other"),"N/A",'Input 1 - Schedule 1'!B881 &amp; " (Ins/Bank)")</f>
        <v xml:space="preserve"> (Ins/Bank)</v>
      </c>
      <c r="E929" s="156">
        <f>'Input 2 - Inventory'!F879</f>
        <v>0</v>
      </c>
      <c r="F929" s="157">
        <f>'Input 1 - Schedule 1'!AH881</f>
        <v>0</v>
      </c>
      <c r="G929" s="157">
        <f>'Input 2 - Inventory'!R879</f>
        <v>0</v>
      </c>
      <c r="H929" s="157">
        <f>'Input 2 - Inventory'!AG879</f>
        <v>0</v>
      </c>
      <c r="I929" s="158">
        <f>'Input 2 - Inventory'!L879</f>
        <v>0</v>
      </c>
      <c r="J929" s="159">
        <f>'Input 2 - Inventory'!AA879</f>
        <v>0</v>
      </c>
      <c r="K929" s="156" t="e">
        <f>VLOOKUP($E929,'Calc 1 - Scaling (Ins,Bank)'!$A:$W,8,FALSE)</f>
        <v>#N/A</v>
      </c>
      <c r="L929" s="160" t="str">
        <f>IFERROR(VLOOKUP($E929,'Calc 1 - Scaling (Ins,Bank)'!$A:$W,9+IF($K929="Revenue",1,IF(K929="Carrying Value",2,0)),FALSE),"N/A")</f>
        <v>N/A</v>
      </c>
      <c r="M929" s="161" t="str">
        <f t="shared" si="127"/>
        <v>N/A</v>
      </c>
      <c r="N929" s="162" t="str">
        <f t="shared" si="128"/>
        <v>N/A</v>
      </c>
      <c r="O929" s="156" t="e">
        <f>VLOOKUP($E929,'Calc 1 - Scaling (Ins,Bank)'!$A:$W,12,FALSE)</f>
        <v>#N/A</v>
      </c>
      <c r="P929" s="160" t="str">
        <f>IFERROR(VLOOKUP($E929,'Calc 1 - Scaling (Ins,Bank)'!$A:$W,13+IF(O929="Revenue",1,IF(O929="Carrying Value",2,0)),FALSE),"N/A")</f>
        <v>N/A</v>
      </c>
      <c r="Q929" s="161" t="str">
        <f t="shared" si="129"/>
        <v>N/A</v>
      </c>
      <c r="R929" s="162" t="str">
        <f t="shared" si="130"/>
        <v>N/A</v>
      </c>
      <c r="S929" s="156" t="e">
        <f>VLOOKUP($E929,'Calc 1 - Scaling (Ins,Bank)'!$A:$W,16,FALSE)</f>
        <v>#N/A</v>
      </c>
      <c r="T929" s="160" t="str">
        <f>IFERROR(VLOOKUP($E929,'Calc 1 - Scaling (Ins,Bank)'!$A:$W,17+IF(S929="Revenue",1,IF(S929="Carrying Value",2,0)),FALSE),"N/A")</f>
        <v>N/A</v>
      </c>
      <c r="U929" s="161" t="str">
        <f t="shared" si="131"/>
        <v>N/A</v>
      </c>
      <c r="V929" s="162" t="str">
        <f t="shared" si="132"/>
        <v>N/A</v>
      </c>
      <c r="W929" s="156" t="e">
        <f>VLOOKUP($E929,'Calc 1 - Scaling (Ins,Bank)'!$A:$W,20,FALSE)</f>
        <v>#N/A</v>
      </c>
      <c r="X929" s="160" t="str">
        <f>IFERROR(VLOOKUP($E929,'Calc 1 - Scaling (Ins,Bank)'!$A:$W,21+IF(W929="Revenue",1,IF(W929="Carrying Value",2,0)),FALSE),"N/A")</f>
        <v>N/A</v>
      </c>
      <c r="Y929" s="161" t="str">
        <f t="shared" si="133"/>
        <v>N/A</v>
      </c>
      <c r="Z929" s="162" t="str">
        <f t="shared" si="134"/>
        <v>N/A</v>
      </c>
      <c r="AP929" s="3" t="s">
        <v>1</v>
      </c>
    </row>
    <row r="930" spans="1:42" x14ac:dyDescent="0.2">
      <c r="A930" s="68">
        <f t="shared" si="126"/>
        <v>873</v>
      </c>
      <c r="B930" s="154">
        <f>'Input 2 - Inventory'!C880</f>
        <v>0</v>
      </c>
      <c r="C930" s="155">
        <f>'Input 2 - Inventory'!E880</f>
        <v>0</v>
      </c>
      <c r="D930" s="155" t="str">
        <f>IF(OR(LEFT(E930,5)= "Asset",LEFT(E930,5)="Other"),"N/A",'Input 1 - Schedule 1'!B882 &amp; " (Ins/Bank)")</f>
        <v xml:space="preserve"> (Ins/Bank)</v>
      </c>
      <c r="E930" s="156">
        <f>'Input 2 - Inventory'!F880</f>
        <v>0</v>
      </c>
      <c r="F930" s="157">
        <f>'Input 1 - Schedule 1'!AH882</f>
        <v>0</v>
      </c>
      <c r="G930" s="157">
        <f>'Input 2 - Inventory'!R880</f>
        <v>0</v>
      </c>
      <c r="H930" s="157">
        <f>'Input 2 - Inventory'!AG880</f>
        <v>0</v>
      </c>
      <c r="I930" s="158">
        <f>'Input 2 - Inventory'!L880</f>
        <v>0</v>
      </c>
      <c r="J930" s="159">
        <f>'Input 2 - Inventory'!AA880</f>
        <v>0</v>
      </c>
      <c r="K930" s="156" t="e">
        <f>VLOOKUP($E930,'Calc 1 - Scaling (Ins,Bank)'!$A:$W,8,FALSE)</f>
        <v>#N/A</v>
      </c>
      <c r="L930" s="160" t="str">
        <f>IFERROR(VLOOKUP($E930,'Calc 1 - Scaling (Ins,Bank)'!$A:$W,9+IF($K930="Revenue",1,IF(K930="Carrying Value",2,0)),FALSE),"N/A")</f>
        <v>N/A</v>
      </c>
      <c r="M930" s="161" t="str">
        <f t="shared" si="127"/>
        <v>N/A</v>
      </c>
      <c r="N930" s="162" t="str">
        <f t="shared" si="128"/>
        <v>N/A</v>
      </c>
      <c r="O930" s="156" t="e">
        <f>VLOOKUP($E930,'Calc 1 - Scaling (Ins,Bank)'!$A:$W,12,FALSE)</f>
        <v>#N/A</v>
      </c>
      <c r="P930" s="160" t="str">
        <f>IFERROR(VLOOKUP($E930,'Calc 1 - Scaling (Ins,Bank)'!$A:$W,13+IF(O930="Revenue",1,IF(O930="Carrying Value",2,0)),FALSE),"N/A")</f>
        <v>N/A</v>
      </c>
      <c r="Q930" s="161" t="str">
        <f t="shared" si="129"/>
        <v>N/A</v>
      </c>
      <c r="R930" s="162" t="str">
        <f t="shared" si="130"/>
        <v>N/A</v>
      </c>
      <c r="S930" s="156" t="e">
        <f>VLOOKUP($E930,'Calc 1 - Scaling (Ins,Bank)'!$A:$W,16,FALSE)</f>
        <v>#N/A</v>
      </c>
      <c r="T930" s="160" t="str">
        <f>IFERROR(VLOOKUP($E930,'Calc 1 - Scaling (Ins,Bank)'!$A:$W,17+IF(S930="Revenue",1,IF(S930="Carrying Value",2,0)),FALSE),"N/A")</f>
        <v>N/A</v>
      </c>
      <c r="U930" s="161" t="str">
        <f t="shared" si="131"/>
        <v>N/A</v>
      </c>
      <c r="V930" s="162" t="str">
        <f t="shared" si="132"/>
        <v>N/A</v>
      </c>
      <c r="W930" s="156" t="e">
        <f>VLOOKUP($E930,'Calc 1 - Scaling (Ins,Bank)'!$A:$W,20,FALSE)</f>
        <v>#N/A</v>
      </c>
      <c r="X930" s="160" t="str">
        <f>IFERROR(VLOOKUP($E930,'Calc 1 - Scaling (Ins,Bank)'!$A:$W,21+IF(W930="Revenue",1,IF(W930="Carrying Value",2,0)),FALSE),"N/A")</f>
        <v>N/A</v>
      </c>
      <c r="Y930" s="161" t="str">
        <f t="shared" si="133"/>
        <v>N/A</v>
      </c>
      <c r="Z930" s="162" t="str">
        <f t="shared" si="134"/>
        <v>N/A</v>
      </c>
      <c r="AP930" s="3" t="s">
        <v>1</v>
      </c>
    </row>
    <row r="931" spans="1:42" x14ac:dyDescent="0.2">
      <c r="A931" s="68">
        <f t="shared" si="126"/>
        <v>874</v>
      </c>
      <c r="B931" s="154">
        <f>'Input 2 - Inventory'!C881</f>
        <v>0</v>
      </c>
      <c r="C931" s="155">
        <f>'Input 2 - Inventory'!E881</f>
        <v>0</v>
      </c>
      <c r="D931" s="155" t="str">
        <f>IF(OR(LEFT(E931,5)= "Asset",LEFT(E931,5)="Other"),"N/A",'Input 1 - Schedule 1'!B883 &amp; " (Ins/Bank)")</f>
        <v xml:space="preserve"> (Ins/Bank)</v>
      </c>
      <c r="E931" s="156">
        <f>'Input 2 - Inventory'!F881</f>
        <v>0</v>
      </c>
      <c r="F931" s="157">
        <f>'Input 1 - Schedule 1'!AH883</f>
        <v>0</v>
      </c>
      <c r="G931" s="157">
        <f>'Input 2 - Inventory'!R881</f>
        <v>0</v>
      </c>
      <c r="H931" s="157">
        <f>'Input 2 - Inventory'!AG881</f>
        <v>0</v>
      </c>
      <c r="I931" s="158">
        <f>'Input 2 - Inventory'!L881</f>
        <v>0</v>
      </c>
      <c r="J931" s="159">
        <f>'Input 2 - Inventory'!AA881</f>
        <v>0</v>
      </c>
      <c r="K931" s="156" t="e">
        <f>VLOOKUP($E931,'Calc 1 - Scaling (Ins,Bank)'!$A:$W,8,FALSE)</f>
        <v>#N/A</v>
      </c>
      <c r="L931" s="160" t="str">
        <f>IFERROR(VLOOKUP($E931,'Calc 1 - Scaling (Ins,Bank)'!$A:$W,9+IF($K931="Revenue",1,IF(K931="Carrying Value",2,0)),FALSE),"N/A")</f>
        <v>N/A</v>
      </c>
      <c r="M931" s="161" t="str">
        <f t="shared" si="127"/>
        <v>N/A</v>
      </c>
      <c r="N931" s="162" t="str">
        <f t="shared" si="128"/>
        <v>N/A</v>
      </c>
      <c r="O931" s="156" t="e">
        <f>VLOOKUP($E931,'Calc 1 - Scaling (Ins,Bank)'!$A:$W,12,FALSE)</f>
        <v>#N/A</v>
      </c>
      <c r="P931" s="160" t="str">
        <f>IFERROR(VLOOKUP($E931,'Calc 1 - Scaling (Ins,Bank)'!$A:$W,13+IF(O931="Revenue",1,IF(O931="Carrying Value",2,0)),FALSE),"N/A")</f>
        <v>N/A</v>
      </c>
      <c r="Q931" s="161" t="str">
        <f t="shared" si="129"/>
        <v>N/A</v>
      </c>
      <c r="R931" s="162" t="str">
        <f t="shared" si="130"/>
        <v>N/A</v>
      </c>
      <c r="S931" s="156" t="e">
        <f>VLOOKUP($E931,'Calc 1 - Scaling (Ins,Bank)'!$A:$W,16,FALSE)</f>
        <v>#N/A</v>
      </c>
      <c r="T931" s="160" t="str">
        <f>IFERROR(VLOOKUP($E931,'Calc 1 - Scaling (Ins,Bank)'!$A:$W,17+IF(S931="Revenue",1,IF(S931="Carrying Value",2,0)),FALSE),"N/A")</f>
        <v>N/A</v>
      </c>
      <c r="U931" s="161" t="str">
        <f t="shared" si="131"/>
        <v>N/A</v>
      </c>
      <c r="V931" s="162" t="str">
        <f t="shared" si="132"/>
        <v>N/A</v>
      </c>
      <c r="W931" s="156" t="e">
        <f>VLOOKUP($E931,'Calc 1 - Scaling (Ins,Bank)'!$A:$W,20,FALSE)</f>
        <v>#N/A</v>
      </c>
      <c r="X931" s="160" t="str">
        <f>IFERROR(VLOOKUP($E931,'Calc 1 - Scaling (Ins,Bank)'!$A:$W,21+IF(W931="Revenue",1,IF(W931="Carrying Value",2,0)),FALSE),"N/A")</f>
        <v>N/A</v>
      </c>
      <c r="Y931" s="161" t="str">
        <f t="shared" si="133"/>
        <v>N/A</v>
      </c>
      <c r="Z931" s="162" t="str">
        <f t="shared" si="134"/>
        <v>N/A</v>
      </c>
      <c r="AP931" s="3" t="s">
        <v>1</v>
      </c>
    </row>
    <row r="932" spans="1:42" x14ac:dyDescent="0.2">
      <c r="A932" s="68">
        <f t="shared" si="126"/>
        <v>875</v>
      </c>
      <c r="B932" s="154">
        <f>'Input 2 - Inventory'!C882</f>
        <v>0</v>
      </c>
      <c r="C932" s="155">
        <f>'Input 2 - Inventory'!E882</f>
        <v>0</v>
      </c>
      <c r="D932" s="155" t="str">
        <f>IF(OR(LEFT(E932,5)= "Asset",LEFT(E932,5)="Other"),"N/A",'Input 1 - Schedule 1'!B884 &amp; " (Ins/Bank)")</f>
        <v xml:space="preserve"> (Ins/Bank)</v>
      </c>
      <c r="E932" s="156">
        <f>'Input 2 - Inventory'!F882</f>
        <v>0</v>
      </c>
      <c r="F932" s="157">
        <f>'Input 1 - Schedule 1'!AH884</f>
        <v>0</v>
      </c>
      <c r="G932" s="157">
        <f>'Input 2 - Inventory'!R882</f>
        <v>0</v>
      </c>
      <c r="H932" s="157">
        <f>'Input 2 - Inventory'!AG882</f>
        <v>0</v>
      </c>
      <c r="I932" s="158">
        <f>'Input 2 - Inventory'!L882</f>
        <v>0</v>
      </c>
      <c r="J932" s="159">
        <f>'Input 2 - Inventory'!AA882</f>
        <v>0</v>
      </c>
      <c r="K932" s="156" t="e">
        <f>VLOOKUP($E932,'Calc 1 - Scaling (Ins,Bank)'!$A:$W,8,FALSE)</f>
        <v>#N/A</v>
      </c>
      <c r="L932" s="160" t="str">
        <f>IFERROR(VLOOKUP($E932,'Calc 1 - Scaling (Ins,Bank)'!$A:$W,9+IF($K932="Revenue",1,IF(K932="Carrying Value",2,0)),FALSE),"N/A")</f>
        <v>N/A</v>
      </c>
      <c r="M932" s="161" t="str">
        <f t="shared" si="127"/>
        <v>N/A</v>
      </c>
      <c r="N932" s="162" t="str">
        <f t="shared" si="128"/>
        <v>N/A</v>
      </c>
      <c r="O932" s="156" t="e">
        <f>VLOOKUP($E932,'Calc 1 - Scaling (Ins,Bank)'!$A:$W,12,FALSE)</f>
        <v>#N/A</v>
      </c>
      <c r="P932" s="160" t="str">
        <f>IFERROR(VLOOKUP($E932,'Calc 1 - Scaling (Ins,Bank)'!$A:$W,13+IF(O932="Revenue",1,IF(O932="Carrying Value",2,0)),FALSE),"N/A")</f>
        <v>N/A</v>
      </c>
      <c r="Q932" s="161" t="str">
        <f t="shared" si="129"/>
        <v>N/A</v>
      </c>
      <c r="R932" s="162" t="str">
        <f t="shared" si="130"/>
        <v>N/A</v>
      </c>
      <c r="S932" s="156" t="e">
        <f>VLOOKUP($E932,'Calc 1 - Scaling (Ins,Bank)'!$A:$W,16,FALSE)</f>
        <v>#N/A</v>
      </c>
      <c r="T932" s="160" t="str">
        <f>IFERROR(VLOOKUP($E932,'Calc 1 - Scaling (Ins,Bank)'!$A:$W,17+IF(S932="Revenue",1,IF(S932="Carrying Value",2,0)),FALSE),"N/A")</f>
        <v>N/A</v>
      </c>
      <c r="U932" s="161" t="str">
        <f t="shared" si="131"/>
        <v>N/A</v>
      </c>
      <c r="V932" s="162" t="str">
        <f t="shared" si="132"/>
        <v>N/A</v>
      </c>
      <c r="W932" s="156" t="e">
        <f>VLOOKUP($E932,'Calc 1 - Scaling (Ins,Bank)'!$A:$W,20,FALSE)</f>
        <v>#N/A</v>
      </c>
      <c r="X932" s="160" t="str">
        <f>IFERROR(VLOOKUP($E932,'Calc 1 - Scaling (Ins,Bank)'!$A:$W,21+IF(W932="Revenue",1,IF(W932="Carrying Value",2,0)),FALSE),"N/A")</f>
        <v>N/A</v>
      </c>
      <c r="Y932" s="161" t="str">
        <f t="shared" si="133"/>
        <v>N/A</v>
      </c>
      <c r="Z932" s="162" t="str">
        <f t="shared" si="134"/>
        <v>N/A</v>
      </c>
      <c r="AP932" s="3" t="s">
        <v>1</v>
      </c>
    </row>
    <row r="933" spans="1:42" x14ac:dyDescent="0.2">
      <c r="A933" s="68">
        <f t="shared" si="126"/>
        <v>876</v>
      </c>
      <c r="B933" s="154">
        <f>'Input 2 - Inventory'!C883</f>
        <v>0</v>
      </c>
      <c r="C933" s="155">
        <f>'Input 2 - Inventory'!E883</f>
        <v>0</v>
      </c>
      <c r="D933" s="155" t="str">
        <f>IF(OR(LEFT(E933,5)= "Asset",LEFT(E933,5)="Other"),"N/A",'Input 1 - Schedule 1'!B885 &amp; " (Ins/Bank)")</f>
        <v xml:space="preserve"> (Ins/Bank)</v>
      </c>
      <c r="E933" s="156">
        <f>'Input 2 - Inventory'!F883</f>
        <v>0</v>
      </c>
      <c r="F933" s="157">
        <f>'Input 1 - Schedule 1'!AH885</f>
        <v>0</v>
      </c>
      <c r="G933" s="157">
        <f>'Input 2 - Inventory'!R883</f>
        <v>0</v>
      </c>
      <c r="H933" s="157">
        <f>'Input 2 - Inventory'!AG883</f>
        <v>0</v>
      </c>
      <c r="I933" s="158">
        <f>'Input 2 - Inventory'!L883</f>
        <v>0</v>
      </c>
      <c r="J933" s="159">
        <f>'Input 2 - Inventory'!AA883</f>
        <v>0</v>
      </c>
      <c r="K933" s="156" t="e">
        <f>VLOOKUP($E933,'Calc 1 - Scaling (Ins,Bank)'!$A:$W,8,FALSE)</f>
        <v>#N/A</v>
      </c>
      <c r="L933" s="160" t="str">
        <f>IFERROR(VLOOKUP($E933,'Calc 1 - Scaling (Ins,Bank)'!$A:$W,9+IF($K933="Revenue",1,IF(K933="Carrying Value",2,0)),FALSE),"N/A")</f>
        <v>N/A</v>
      </c>
      <c r="M933" s="161" t="str">
        <f t="shared" si="127"/>
        <v>N/A</v>
      </c>
      <c r="N933" s="162" t="str">
        <f t="shared" si="128"/>
        <v>N/A</v>
      </c>
      <c r="O933" s="156" t="e">
        <f>VLOOKUP($E933,'Calc 1 - Scaling (Ins,Bank)'!$A:$W,12,FALSE)</f>
        <v>#N/A</v>
      </c>
      <c r="P933" s="160" t="str">
        <f>IFERROR(VLOOKUP($E933,'Calc 1 - Scaling (Ins,Bank)'!$A:$W,13+IF(O933="Revenue",1,IF(O933="Carrying Value",2,0)),FALSE),"N/A")</f>
        <v>N/A</v>
      </c>
      <c r="Q933" s="161" t="str">
        <f t="shared" si="129"/>
        <v>N/A</v>
      </c>
      <c r="R933" s="162" t="str">
        <f t="shared" si="130"/>
        <v>N/A</v>
      </c>
      <c r="S933" s="156" t="e">
        <f>VLOOKUP($E933,'Calc 1 - Scaling (Ins,Bank)'!$A:$W,16,FALSE)</f>
        <v>#N/A</v>
      </c>
      <c r="T933" s="160" t="str">
        <f>IFERROR(VLOOKUP($E933,'Calc 1 - Scaling (Ins,Bank)'!$A:$W,17+IF(S933="Revenue",1,IF(S933="Carrying Value",2,0)),FALSE),"N/A")</f>
        <v>N/A</v>
      </c>
      <c r="U933" s="161" t="str">
        <f t="shared" si="131"/>
        <v>N/A</v>
      </c>
      <c r="V933" s="162" t="str">
        <f t="shared" si="132"/>
        <v>N/A</v>
      </c>
      <c r="W933" s="156" t="e">
        <f>VLOOKUP($E933,'Calc 1 - Scaling (Ins,Bank)'!$A:$W,20,FALSE)</f>
        <v>#N/A</v>
      </c>
      <c r="X933" s="160" t="str">
        <f>IFERROR(VLOOKUP($E933,'Calc 1 - Scaling (Ins,Bank)'!$A:$W,21+IF(W933="Revenue",1,IF(W933="Carrying Value",2,0)),FALSE),"N/A")</f>
        <v>N/A</v>
      </c>
      <c r="Y933" s="161" t="str">
        <f t="shared" si="133"/>
        <v>N/A</v>
      </c>
      <c r="Z933" s="162" t="str">
        <f t="shared" si="134"/>
        <v>N/A</v>
      </c>
      <c r="AP933" s="3" t="s">
        <v>1</v>
      </c>
    </row>
    <row r="934" spans="1:42" x14ac:dyDescent="0.2">
      <c r="A934" s="68">
        <f t="shared" si="126"/>
        <v>877</v>
      </c>
      <c r="B934" s="154">
        <f>'Input 2 - Inventory'!C884</f>
        <v>0</v>
      </c>
      <c r="C934" s="155">
        <f>'Input 2 - Inventory'!E884</f>
        <v>0</v>
      </c>
      <c r="D934" s="155" t="str">
        <f>IF(OR(LEFT(E934,5)= "Asset",LEFT(E934,5)="Other"),"N/A",'Input 1 - Schedule 1'!B886 &amp; " (Ins/Bank)")</f>
        <v xml:space="preserve"> (Ins/Bank)</v>
      </c>
      <c r="E934" s="156">
        <f>'Input 2 - Inventory'!F884</f>
        <v>0</v>
      </c>
      <c r="F934" s="157">
        <f>'Input 1 - Schedule 1'!AH886</f>
        <v>0</v>
      </c>
      <c r="G934" s="157">
        <f>'Input 2 - Inventory'!R884</f>
        <v>0</v>
      </c>
      <c r="H934" s="157">
        <f>'Input 2 - Inventory'!AG884</f>
        <v>0</v>
      </c>
      <c r="I934" s="158">
        <f>'Input 2 - Inventory'!L884</f>
        <v>0</v>
      </c>
      <c r="J934" s="159">
        <f>'Input 2 - Inventory'!AA884</f>
        <v>0</v>
      </c>
      <c r="K934" s="156" t="e">
        <f>VLOOKUP($E934,'Calc 1 - Scaling (Ins,Bank)'!$A:$W,8,FALSE)</f>
        <v>#N/A</v>
      </c>
      <c r="L934" s="160" t="str">
        <f>IFERROR(VLOOKUP($E934,'Calc 1 - Scaling (Ins,Bank)'!$A:$W,9+IF($K934="Revenue",1,IF(K934="Carrying Value",2,0)),FALSE),"N/A")</f>
        <v>N/A</v>
      </c>
      <c r="M934" s="161" t="str">
        <f t="shared" si="127"/>
        <v>N/A</v>
      </c>
      <c r="N934" s="162" t="str">
        <f t="shared" si="128"/>
        <v>N/A</v>
      </c>
      <c r="O934" s="156" t="e">
        <f>VLOOKUP($E934,'Calc 1 - Scaling (Ins,Bank)'!$A:$W,12,FALSE)</f>
        <v>#N/A</v>
      </c>
      <c r="P934" s="160" t="str">
        <f>IFERROR(VLOOKUP($E934,'Calc 1 - Scaling (Ins,Bank)'!$A:$W,13+IF(O934="Revenue",1,IF(O934="Carrying Value",2,0)),FALSE),"N/A")</f>
        <v>N/A</v>
      </c>
      <c r="Q934" s="161" t="str">
        <f t="shared" si="129"/>
        <v>N/A</v>
      </c>
      <c r="R934" s="162" t="str">
        <f t="shared" si="130"/>
        <v>N/A</v>
      </c>
      <c r="S934" s="156" t="e">
        <f>VLOOKUP($E934,'Calc 1 - Scaling (Ins,Bank)'!$A:$W,16,FALSE)</f>
        <v>#N/A</v>
      </c>
      <c r="T934" s="160" t="str">
        <f>IFERROR(VLOOKUP($E934,'Calc 1 - Scaling (Ins,Bank)'!$A:$W,17+IF(S934="Revenue",1,IF(S934="Carrying Value",2,0)),FALSE),"N/A")</f>
        <v>N/A</v>
      </c>
      <c r="U934" s="161" t="str">
        <f t="shared" si="131"/>
        <v>N/A</v>
      </c>
      <c r="V934" s="162" t="str">
        <f t="shared" si="132"/>
        <v>N/A</v>
      </c>
      <c r="W934" s="156" t="e">
        <f>VLOOKUP($E934,'Calc 1 - Scaling (Ins,Bank)'!$A:$W,20,FALSE)</f>
        <v>#N/A</v>
      </c>
      <c r="X934" s="160" t="str">
        <f>IFERROR(VLOOKUP($E934,'Calc 1 - Scaling (Ins,Bank)'!$A:$W,21+IF(W934="Revenue",1,IF(W934="Carrying Value",2,0)),FALSE),"N/A")</f>
        <v>N/A</v>
      </c>
      <c r="Y934" s="161" t="str">
        <f t="shared" si="133"/>
        <v>N/A</v>
      </c>
      <c r="Z934" s="162" t="str">
        <f t="shared" si="134"/>
        <v>N/A</v>
      </c>
      <c r="AP934" s="3" t="s">
        <v>1</v>
      </c>
    </row>
    <row r="935" spans="1:42" x14ac:dyDescent="0.2">
      <c r="A935" s="68">
        <f t="shared" si="126"/>
        <v>878</v>
      </c>
      <c r="B935" s="154">
        <f>'Input 2 - Inventory'!C885</f>
        <v>0</v>
      </c>
      <c r="C935" s="155">
        <f>'Input 2 - Inventory'!E885</f>
        <v>0</v>
      </c>
      <c r="D935" s="155" t="str">
        <f>IF(OR(LEFT(E935,5)= "Asset",LEFT(E935,5)="Other"),"N/A",'Input 1 - Schedule 1'!B887 &amp; " (Ins/Bank)")</f>
        <v xml:space="preserve"> (Ins/Bank)</v>
      </c>
      <c r="E935" s="156">
        <f>'Input 2 - Inventory'!F885</f>
        <v>0</v>
      </c>
      <c r="F935" s="157">
        <f>'Input 1 - Schedule 1'!AH887</f>
        <v>0</v>
      </c>
      <c r="G935" s="157">
        <f>'Input 2 - Inventory'!R885</f>
        <v>0</v>
      </c>
      <c r="H935" s="157">
        <f>'Input 2 - Inventory'!AG885</f>
        <v>0</v>
      </c>
      <c r="I935" s="158">
        <f>'Input 2 - Inventory'!L885</f>
        <v>0</v>
      </c>
      <c r="J935" s="159">
        <f>'Input 2 - Inventory'!AA885</f>
        <v>0</v>
      </c>
      <c r="K935" s="156" t="e">
        <f>VLOOKUP($E935,'Calc 1 - Scaling (Ins,Bank)'!$A:$W,8,FALSE)</f>
        <v>#N/A</v>
      </c>
      <c r="L935" s="160" t="str">
        <f>IFERROR(VLOOKUP($E935,'Calc 1 - Scaling (Ins,Bank)'!$A:$W,9+IF($K935="Revenue",1,IF(K935="Carrying Value",2,0)),FALSE),"N/A")</f>
        <v>N/A</v>
      </c>
      <c r="M935" s="161" t="str">
        <f t="shared" si="127"/>
        <v>N/A</v>
      </c>
      <c r="N935" s="162" t="str">
        <f t="shared" si="128"/>
        <v>N/A</v>
      </c>
      <c r="O935" s="156" t="e">
        <f>VLOOKUP($E935,'Calc 1 - Scaling (Ins,Bank)'!$A:$W,12,FALSE)</f>
        <v>#N/A</v>
      </c>
      <c r="P935" s="160" t="str">
        <f>IFERROR(VLOOKUP($E935,'Calc 1 - Scaling (Ins,Bank)'!$A:$W,13+IF(O935="Revenue",1,IF(O935="Carrying Value",2,0)),FALSE),"N/A")</f>
        <v>N/A</v>
      </c>
      <c r="Q935" s="161" t="str">
        <f t="shared" si="129"/>
        <v>N/A</v>
      </c>
      <c r="R935" s="162" t="str">
        <f t="shared" si="130"/>
        <v>N/A</v>
      </c>
      <c r="S935" s="156" t="e">
        <f>VLOOKUP($E935,'Calc 1 - Scaling (Ins,Bank)'!$A:$W,16,FALSE)</f>
        <v>#N/A</v>
      </c>
      <c r="T935" s="160" t="str">
        <f>IFERROR(VLOOKUP($E935,'Calc 1 - Scaling (Ins,Bank)'!$A:$W,17+IF(S935="Revenue",1,IF(S935="Carrying Value",2,0)),FALSE),"N/A")</f>
        <v>N/A</v>
      </c>
      <c r="U935" s="161" t="str">
        <f t="shared" si="131"/>
        <v>N/A</v>
      </c>
      <c r="V935" s="162" t="str">
        <f t="shared" si="132"/>
        <v>N/A</v>
      </c>
      <c r="W935" s="156" t="e">
        <f>VLOOKUP($E935,'Calc 1 - Scaling (Ins,Bank)'!$A:$W,20,FALSE)</f>
        <v>#N/A</v>
      </c>
      <c r="X935" s="160" t="str">
        <f>IFERROR(VLOOKUP($E935,'Calc 1 - Scaling (Ins,Bank)'!$A:$W,21+IF(W935="Revenue",1,IF(W935="Carrying Value",2,0)),FALSE),"N/A")</f>
        <v>N/A</v>
      </c>
      <c r="Y935" s="161" t="str">
        <f t="shared" si="133"/>
        <v>N/A</v>
      </c>
      <c r="Z935" s="162" t="str">
        <f t="shared" si="134"/>
        <v>N/A</v>
      </c>
      <c r="AP935" s="3" t="s">
        <v>1</v>
      </c>
    </row>
    <row r="936" spans="1:42" x14ac:dyDescent="0.2">
      <c r="A936" s="68">
        <f t="shared" si="126"/>
        <v>879</v>
      </c>
      <c r="B936" s="154">
        <f>'Input 2 - Inventory'!C886</f>
        <v>0</v>
      </c>
      <c r="C936" s="155">
        <f>'Input 2 - Inventory'!E886</f>
        <v>0</v>
      </c>
      <c r="D936" s="155" t="str">
        <f>IF(OR(LEFT(E936,5)= "Asset",LEFT(E936,5)="Other"),"N/A",'Input 1 - Schedule 1'!B888 &amp; " (Ins/Bank)")</f>
        <v xml:space="preserve"> (Ins/Bank)</v>
      </c>
      <c r="E936" s="156">
        <f>'Input 2 - Inventory'!F886</f>
        <v>0</v>
      </c>
      <c r="F936" s="157">
        <f>'Input 1 - Schedule 1'!AH888</f>
        <v>0</v>
      </c>
      <c r="G936" s="157">
        <f>'Input 2 - Inventory'!R886</f>
        <v>0</v>
      </c>
      <c r="H936" s="157">
        <f>'Input 2 - Inventory'!AG886</f>
        <v>0</v>
      </c>
      <c r="I936" s="158">
        <f>'Input 2 - Inventory'!L886</f>
        <v>0</v>
      </c>
      <c r="J936" s="159">
        <f>'Input 2 - Inventory'!AA886</f>
        <v>0</v>
      </c>
      <c r="K936" s="156" t="e">
        <f>VLOOKUP($E936,'Calc 1 - Scaling (Ins,Bank)'!$A:$W,8,FALSE)</f>
        <v>#N/A</v>
      </c>
      <c r="L936" s="160" t="str">
        <f>IFERROR(VLOOKUP($E936,'Calc 1 - Scaling (Ins,Bank)'!$A:$W,9+IF($K936="Revenue",1,IF(K936="Carrying Value",2,0)),FALSE),"N/A")</f>
        <v>N/A</v>
      </c>
      <c r="M936" s="161" t="str">
        <f t="shared" si="127"/>
        <v>N/A</v>
      </c>
      <c r="N936" s="162" t="str">
        <f t="shared" si="128"/>
        <v>N/A</v>
      </c>
      <c r="O936" s="156" t="e">
        <f>VLOOKUP($E936,'Calc 1 - Scaling (Ins,Bank)'!$A:$W,12,FALSE)</f>
        <v>#N/A</v>
      </c>
      <c r="P936" s="160" t="str">
        <f>IFERROR(VLOOKUP($E936,'Calc 1 - Scaling (Ins,Bank)'!$A:$W,13+IF(O936="Revenue",1,IF(O936="Carrying Value",2,0)),FALSE),"N/A")</f>
        <v>N/A</v>
      </c>
      <c r="Q936" s="161" t="str">
        <f t="shared" si="129"/>
        <v>N/A</v>
      </c>
      <c r="R936" s="162" t="str">
        <f t="shared" si="130"/>
        <v>N/A</v>
      </c>
      <c r="S936" s="156" t="e">
        <f>VLOOKUP($E936,'Calc 1 - Scaling (Ins,Bank)'!$A:$W,16,FALSE)</f>
        <v>#N/A</v>
      </c>
      <c r="T936" s="160" t="str">
        <f>IFERROR(VLOOKUP($E936,'Calc 1 - Scaling (Ins,Bank)'!$A:$W,17+IF(S936="Revenue",1,IF(S936="Carrying Value",2,0)),FALSE),"N/A")</f>
        <v>N/A</v>
      </c>
      <c r="U936" s="161" t="str">
        <f t="shared" si="131"/>
        <v>N/A</v>
      </c>
      <c r="V936" s="162" t="str">
        <f t="shared" si="132"/>
        <v>N/A</v>
      </c>
      <c r="W936" s="156" t="e">
        <f>VLOOKUP($E936,'Calc 1 - Scaling (Ins,Bank)'!$A:$W,20,FALSE)</f>
        <v>#N/A</v>
      </c>
      <c r="X936" s="160" t="str">
        <f>IFERROR(VLOOKUP($E936,'Calc 1 - Scaling (Ins,Bank)'!$A:$W,21+IF(W936="Revenue",1,IF(W936="Carrying Value",2,0)),FALSE),"N/A")</f>
        <v>N/A</v>
      </c>
      <c r="Y936" s="161" t="str">
        <f t="shared" si="133"/>
        <v>N/A</v>
      </c>
      <c r="Z936" s="162" t="str">
        <f t="shared" si="134"/>
        <v>N/A</v>
      </c>
      <c r="AP936" s="3" t="s">
        <v>1</v>
      </c>
    </row>
    <row r="937" spans="1:42" x14ac:dyDescent="0.2">
      <c r="A937" s="68">
        <f t="shared" si="126"/>
        <v>880</v>
      </c>
      <c r="B937" s="154">
        <f>'Input 2 - Inventory'!C887</f>
        <v>0</v>
      </c>
      <c r="C937" s="155">
        <f>'Input 2 - Inventory'!E887</f>
        <v>0</v>
      </c>
      <c r="D937" s="155" t="str">
        <f>IF(OR(LEFT(E937,5)= "Asset",LEFT(E937,5)="Other"),"N/A",'Input 1 - Schedule 1'!B889 &amp; " (Ins/Bank)")</f>
        <v xml:space="preserve"> (Ins/Bank)</v>
      </c>
      <c r="E937" s="156">
        <f>'Input 2 - Inventory'!F887</f>
        <v>0</v>
      </c>
      <c r="F937" s="157">
        <f>'Input 1 - Schedule 1'!AH889</f>
        <v>0</v>
      </c>
      <c r="G937" s="157">
        <f>'Input 2 - Inventory'!R887</f>
        <v>0</v>
      </c>
      <c r="H937" s="157">
        <f>'Input 2 - Inventory'!AG887</f>
        <v>0</v>
      </c>
      <c r="I937" s="158">
        <f>'Input 2 - Inventory'!L887</f>
        <v>0</v>
      </c>
      <c r="J937" s="159">
        <f>'Input 2 - Inventory'!AA887</f>
        <v>0</v>
      </c>
      <c r="K937" s="156" t="e">
        <f>VLOOKUP($E937,'Calc 1 - Scaling (Ins,Bank)'!$A:$W,8,FALSE)</f>
        <v>#N/A</v>
      </c>
      <c r="L937" s="160" t="str">
        <f>IFERROR(VLOOKUP($E937,'Calc 1 - Scaling (Ins,Bank)'!$A:$W,9+IF($K937="Revenue",1,IF(K937="Carrying Value",2,0)),FALSE),"N/A")</f>
        <v>N/A</v>
      </c>
      <c r="M937" s="161" t="str">
        <f t="shared" si="127"/>
        <v>N/A</v>
      </c>
      <c r="N937" s="162" t="str">
        <f t="shared" si="128"/>
        <v>N/A</v>
      </c>
      <c r="O937" s="156" t="e">
        <f>VLOOKUP($E937,'Calc 1 - Scaling (Ins,Bank)'!$A:$W,12,FALSE)</f>
        <v>#N/A</v>
      </c>
      <c r="P937" s="160" t="str">
        <f>IFERROR(VLOOKUP($E937,'Calc 1 - Scaling (Ins,Bank)'!$A:$W,13+IF(O937="Revenue",1,IF(O937="Carrying Value",2,0)),FALSE),"N/A")</f>
        <v>N/A</v>
      </c>
      <c r="Q937" s="161" t="str">
        <f t="shared" si="129"/>
        <v>N/A</v>
      </c>
      <c r="R937" s="162" t="str">
        <f t="shared" si="130"/>
        <v>N/A</v>
      </c>
      <c r="S937" s="156" t="e">
        <f>VLOOKUP($E937,'Calc 1 - Scaling (Ins,Bank)'!$A:$W,16,FALSE)</f>
        <v>#N/A</v>
      </c>
      <c r="T937" s="160" t="str">
        <f>IFERROR(VLOOKUP($E937,'Calc 1 - Scaling (Ins,Bank)'!$A:$W,17+IF(S937="Revenue",1,IF(S937="Carrying Value",2,0)),FALSE),"N/A")</f>
        <v>N/A</v>
      </c>
      <c r="U937" s="161" t="str">
        <f t="shared" si="131"/>
        <v>N/A</v>
      </c>
      <c r="V937" s="162" t="str">
        <f t="shared" si="132"/>
        <v>N/A</v>
      </c>
      <c r="W937" s="156" t="e">
        <f>VLOOKUP($E937,'Calc 1 - Scaling (Ins,Bank)'!$A:$W,20,FALSE)</f>
        <v>#N/A</v>
      </c>
      <c r="X937" s="160" t="str">
        <f>IFERROR(VLOOKUP($E937,'Calc 1 - Scaling (Ins,Bank)'!$A:$W,21+IF(W937="Revenue",1,IF(W937="Carrying Value",2,0)),FALSE),"N/A")</f>
        <v>N/A</v>
      </c>
      <c r="Y937" s="161" t="str">
        <f t="shared" si="133"/>
        <v>N/A</v>
      </c>
      <c r="Z937" s="162" t="str">
        <f t="shared" si="134"/>
        <v>N/A</v>
      </c>
      <c r="AP937" s="3" t="s">
        <v>1</v>
      </c>
    </row>
    <row r="938" spans="1:42" x14ac:dyDescent="0.2">
      <c r="A938" s="68">
        <f t="shared" si="126"/>
        <v>881</v>
      </c>
      <c r="B938" s="154">
        <f>'Input 2 - Inventory'!C888</f>
        <v>0</v>
      </c>
      <c r="C938" s="155">
        <f>'Input 2 - Inventory'!E888</f>
        <v>0</v>
      </c>
      <c r="D938" s="155" t="str">
        <f>IF(OR(LEFT(E938,5)= "Asset",LEFT(E938,5)="Other"),"N/A",'Input 1 - Schedule 1'!B890 &amp; " (Ins/Bank)")</f>
        <v xml:space="preserve"> (Ins/Bank)</v>
      </c>
      <c r="E938" s="156">
        <f>'Input 2 - Inventory'!F888</f>
        <v>0</v>
      </c>
      <c r="F938" s="157">
        <f>'Input 1 - Schedule 1'!AH890</f>
        <v>0</v>
      </c>
      <c r="G938" s="157">
        <f>'Input 2 - Inventory'!R888</f>
        <v>0</v>
      </c>
      <c r="H938" s="157">
        <f>'Input 2 - Inventory'!AG888</f>
        <v>0</v>
      </c>
      <c r="I938" s="158">
        <f>'Input 2 - Inventory'!L888</f>
        <v>0</v>
      </c>
      <c r="J938" s="159">
        <f>'Input 2 - Inventory'!AA888</f>
        <v>0</v>
      </c>
      <c r="K938" s="156" t="e">
        <f>VLOOKUP($E938,'Calc 1 - Scaling (Ins,Bank)'!$A:$W,8,FALSE)</f>
        <v>#N/A</v>
      </c>
      <c r="L938" s="160" t="str">
        <f>IFERROR(VLOOKUP($E938,'Calc 1 - Scaling (Ins,Bank)'!$A:$W,9+IF($K938="Revenue",1,IF(K938="Carrying Value",2,0)),FALSE),"N/A")</f>
        <v>N/A</v>
      </c>
      <c r="M938" s="161" t="str">
        <f t="shared" si="127"/>
        <v>N/A</v>
      </c>
      <c r="N938" s="162" t="str">
        <f t="shared" si="128"/>
        <v>N/A</v>
      </c>
      <c r="O938" s="156" t="e">
        <f>VLOOKUP($E938,'Calc 1 - Scaling (Ins,Bank)'!$A:$W,12,FALSE)</f>
        <v>#N/A</v>
      </c>
      <c r="P938" s="160" t="str">
        <f>IFERROR(VLOOKUP($E938,'Calc 1 - Scaling (Ins,Bank)'!$A:$W,13+IF(O938="Revenue",1,IF(O938="Carrying Value",2,0)),FALSE),"N/A")</f>
        <v>N/A</v>
      </c>
      <c r="Q938" s="161" t="str">
        <f t="shared" si="129"/>
        <v>N/A</v>
      </c>
      <c r="R938" s="162" t="str">
        <f t="shared" si="130"/>
        <v>N/A</v>
      </c>
      <c r="S938" s="156" t="e">
        <f>VLOOKUP($E938,'Calc 1 - Scaling (Ins,Bank)'!$A:$W,16,FALSE)</f>
        <v>#N/A</v>
      </c>
      <c r="T938" s="160" t="str">
        <f>IFERROR(VLOOKUP($E938,'Calc 1 - Scaling (Ins,Bank)'!$A:$W,17+IF(S938="Revenue",1,IF(S938="Carrying Value",2,0)),FALSE),"N/A")</f>
        <v>N/A</v>
      </c>
      <c r="U938" s="161" t="str">
        <f t="shared" si="131"/>
        <v>N/A</v>
      </c>
      <c r="V938" s="162" t="str">
        <f t="shared" si="132"/>
        <v>N/A</v>
      </c>
      <c r="W938" s="156" t="e">
        <f>VLOOKUP($E938,'Calc 1 - Scaling (Ins,Bank)'!$A:$W,20,FALSE)</f>
        <v>#N/A</v>
      </c>
      <c r="X938" s="160" t="str">
        <f>IFERROR(VLOOKUP($E938,'Calc 1 - Scaling (Ins,Bank)'!$A:$W,21+IF(W938="Revenue",1,IF(W938="Carrying Value",2,0)),FALSE),"N/A")</f>
        <v>N/A</v>
      </c>
      <c r="Y938" s="161" t="str">
        <f t="shared" si="133"/>
        <v>N/A</v>
      </c>
      <c r="Z938" s="162" t="str">
        <f t="shared" si="134"/>
        <v>N/A</v>
      </c>
      <c r="AP938" s="3" t="s">
        <v>1</v>
      </c>
    </row>
    <row r="939" spans="1:42" x14ac:dyDescent="0.2">
      <c r="A939" s="68">
        <f t="shared" si="126"/>
        <v>882</v>
      </c>
      <c r="B939" s="154">
        <f>'Input 2 - Inventory'!C889</f>
        <v>0</v>
      </c>
      <c r="C939" s="155">
        <f>'Input 2 - Inventory'!E889</f>
        <v>0</v>
      </c>
      <c r="D939" s="155" t="str">
        <f>IF(OR(LEFT(E939,5)= "Asset",LEFT(E939,5)="Other"),"N/A",'Input 1 - Schedule 1'!B891 &amp; " (Ins/Bank)")</f>
        <v xml:space="preserve"> (Ins/Bank)</v>
      </c>
      <c r="E939" s="156">
        <f>'Input 2 - Inventory'!F889</f>
        <v>0</v>
      </c>
      <c r="F939" s="157">
        <f>'Input 1 - Schedule 1'!AH891</f>
        <v>0</v>
      </c>
      <c r="G939" s="157">
        <f>'Input 2 - Inventory'!R889</f>
        <v>0</v>
      </c>
      <c r="H939" s="157">
        <f>'Input 2 - Inventory'!AG889</f>
        <v>0</v>
      </c>
      <c r="I939" s="158">
        <f>'Input 2 - Inventory'!L889</f>
        <v>0</v>
      </c>
      <c r="J939" s="159">
        <f>'Input 2 - Inventory'!AA889</f>
        <v>0</v>
      </c>
      <c r="K939" s="156" t="e">
        <f>VLOOKUP($E939,'Calc 1 - Scaling (Ins,Bank)'!$A:$W,8,FALSE)</f>
        <v>#N/A</v>
      </c>
      <c r="L939" s="160" t="str">
        <f>IFERROR(VLOOKUP($E939,'Calc 1 - Scaling (Ins,Bank)'!$A:$W,9+IF($K939="Revenue",1,IF(K939="Carrying Value",2,0)),FALSE),"N/A")</f>
        <v>N/A</v>
      </c>
      <c r="M939" s="161" t="str">
        <f t="shared" si="127"/>
        <v>N/A</v>
      </c>
      <c r="N939" s="162" t="str">
        <f t="shared" si="128"/>
        <v>N/A</v>
      </c>
      <c r="O939" s="156" t="e">
        <f>VLOOKUP($E939,'Calc 1 - Scaling (Ins,Bank)'!$A:$W,12,FALSE)</f>
        <v>#N/A</v>
      </c>
      <c r="P939" s="160" t="str">
        <f>IFERROR(VLOOKUP($E939,'Calc 1 - Scaling (Ins,Bank)'!$A:$W,13+IF(O939="Revenue",1,IF(O939="Carrying Value",2,0)),FALSE),"N/A")</f>
        <v>N/A</v>
      </c>
      <c r="Q939" s="161" t="str">
        <f t="shared" si="129"/>
        <v>N/A</v>
      </c>
      <c r="R939" s="162" t="str">
        <f t="shared" si="130"/>
        <v>N/A</v>
      </c>
      <c r="S939" s="156" t="e">
        <f>VLOOKUP($E939,'Calc 1 - Scaling (Ins,Bank)'!$A:$W,16,FALSE)</f>
        <v>#N/A</v>
      </c>
      <c r="T939" s="160" t="str">
        <f>IFERROR(VLOOKUP($E939,'Calc 1 - Scaling (Ins,Bank)'!$A:$W,17+IF(S939="Revenue",1,IF(S939="Carrying Value",2,0)),FALSE),"N/A")</f>
        <v>N/A</v>
      </c>
      <c r="U939" s="161" t="str">
        <f t="shared" si="131"/>
        <v>N/A</v>
      </c>
      <c r="V939" s="162" t="str">
        <f t="shared" si="132"/>
        <v>N/A</v>
      </c>
      <c r="W939" s="156" t="e">
        <f>VLOOKUP($E939,'Calc 1 - Scaling (Ins,Bank)'!$A:$W,20,FALSE)</f>
        <v>#N/A</v>
      </c>
      <c r="X939" s="160" t="str">
        <f>IFERROR(VLOOKUP($E939,'Calc 1 - Scaling (Ins,Bank)'!$A:$W,21+IF(W939="Revenue",1,IF(W939="Carrying Value",2,0)),FALSE),"N/A")</f>
        <v>N/A</v>
      </c>
      <c r="Y939" s="161" t="str">
        <f t="shared" si="133"/>
        <v>N/A</v>
      </c>
      <c r="Z939" s="162" t="str">
        <f t="shared" si="134"/>
        <v>N/A</v>
      </c>
      <c r="AP939" s="3" t="s">
        <v>1</v>
      </c>
    </row>
    <row r="940" spans="1:42" x14ac:dyDescent="0.2">
      <c r="A940" s="68">
        <f t="shared" si="126"/>
        <v>883</v>
      </c>
      <c r="B940" s="154">
        <f>'Input 2 - Inventory'!C890</f>
        <v>0</v>
      </c>
      <c r="C940" s="155">
        <f>'Input 2 - Inventory'!E890</f>
        <v>0</v>
      </c>
      <c r="D940" s="155" t="str">
        <f>IF(OR(LEFT(E940,5)= "Asset",LEFT(E940,5)="Other"),"N/A",'Input 1 - Schedule 1'!B892 &amp; " (Ins/Bank)")</f>
        <v xml:space="preserve"> (Ins/Bank)</v>
      </c>
      <c r="E940" s="156">
        <f>'Input 2 - Inventory'!F890</f>
        <v>0</v>
      </c>
      <c r="F940" s="157">
        <f>'Input 1 - Schedule 1'!AH892</f>
        <v>0</v>
      </c>
      <c r="G940" s="157">
        <f>'Input 2 - Inventory'!R890</f>
        <v>0</v>
      </c>
      <c r="H940" s="157">
        <f>'Input 2 - Inventory'!AG890</f>
        <v>0</v>
      </c>
      <c r="I940" s="158">
        <f>'Input 2 - Inventory'!L890</f>
        <v>0</v>
      </c>
      <c r="J940" s="159">
        <f>'Input 2 - Inventory'!AA890</f>
        <v>0</v>
      </c>
      <c r="K940" s="156" t="e">
        <f>VLOOKUP($E940,'Calc 1 - Scaling (Ins,Bank)'!$A:$W,8,FALSE)</f>
        <v>#N/A</v>
      </c>
      <c r="L940" s="160" t="str">
        <f>IFERROR(VLOOKUP($E940,'Calc 1 - Scaling (Ins,Bank)'!$A:$W,9+IF($K940="Revenue",1,IF(K940="Carrying Value",2,0)),FALSE),"N/A")</f>
        <v>N/A</v>
      </c>
      <c r="M940" s="161" t="str">
        <f t="shared" si="127"/>
        <v>N/A</v>
      </c>
      <c r="N940" s="162" t="str">
        <f t="shared" si="128"/>
        <v>N/A</v>
      </c>
      <c r="O940" s="156" t="e">
        <f>VLOOKUP($E940,'Calc 1 - Scaling (Ins,Bank)'!$A:$W,12,FALSE)</f>
        <v>#N/A</v>
      </c>
      <c r="P940" s="160" t="str">
        <f>IFERROR(VLOOKUP($E940,'Calc 1 - Scaling (Ins,Bank)'!$A:$W,13+IF(O940="Revenue",1,IF(O940="Carrying Value",2,0)),FALSE),"N/A")</f>
        <v>N/A</v>
      </c>
      <c r="Q940" s="161" t="str">
        <f t="shared" si="129"/>
        <v>N/A</v>
      </c>
      <c r="R940" s="162" t="str">
        <f t="shared" si="130"/>
        <v>N/A</v>
      </c>
      <c r="S940" s="156" t="e">
        <f>VLOOKUP($E940,'Calc 1 - Scaling (Ins,Bank)'!$A:$W,16,FALSE)</f>
        <v>#N/A</v>
      </c>
      <c r="T940" s="160" t="str">
        <f>IFERROR(VLOOKUP($E940,'Calc 1 - Scaling (Ins,Bank)'!$A:$W,17+IF(S940="Revenue",1,IF(S940="Carrying Value",2,0)),FALSE),"N/A")</f>
        <v>N/A</v>
      </c>
      <c r="U940" s="161" t="str">
        <f t="shared" si="131"/>
        <v>N/A</v>
      </c>
      <c r="V940" s="162" t="str">
        <f t="shared" si="132"/>
        <v>N/A</v>
      </c>
      <c r="W940" s="156" t="e">
        <f>VLOOKUP($E940,'Calc 1 - Scaling (Ins,Bank)'!$A:$W,20,FALSE)</f>
        <v>#N/A</v>
      </c>
      <c r="X940" s="160" t="str">
        <f>IFERROR(VLOOKUP($E940,'Calc 1 - Scaling (Ins,Bank)'!$A:$W,21+IF(W940="Revenue",1,IF(W940="Carrying Value",2,0)),FALSE),"N/A")</f>
        <v>N/A</v>
      </c>
      <c r="Y940" s="161" t="str">
        <f t="shared" si="133"/>
        <v>N/A</v>
      </c>
      <c r="Z940" s="162" t="str">
        <f t="shared" si="134"/>
        <v>N/A</v>
      </c>
      <c r="AP940" s="3" t="s">
        <v>1</v>
      </c>
    </row>
    <row r="941" spans="1:42" x14ac:dyDescent="0.2">
      <c r="A941" s="68">
        <f t="shared" si="126"/>
        <v>884</v>
      </c>
      <c r="B941" s="154">
        <f>'Input 2 - Inventory'!C891</f>
        <v>0</v>
      </c>
      <c r="C941" s="155">
        <f>'Input 2 - Inventory'!E891</f>
        <v>0</v>
      </c>
      <c r="D941" s="155" t="str">
        <f>IF(OR(LEFT(E941,5)= "Asset",LEFT(E941,5)="Other"),"N/A",'Input 1 - Schedule 1'!B893 &amp; " (Ins/Bank)")</f>
        <v xml:space="preserve"> (Ins/Bank)</v>
      </c>
      <c r="E941" s="156">
        <f>'Input 2 - Inventory'!F891</f>
        <v>0</v>
      </c>
      <c r="F941" s="157">
        <f>'Input 1 - Schedule 1'!AH893</f>
        <v>0</v>
      </c>
      <c r="G941" s="157">
        <f>'Input 2 - Inventory'!R891</f>
        <v>0</v>
      </c>
      <c r="H941" s="157">
        <f>'Input 2 - Inventory'!AG891</f>
        <v>0</v>
      </c>
      <c r="I941" s="158">
        <f>'Input 2 - Inventory'!L891</f>
        <v>0</v>
      </c>
      <c r="J941" s="159">
        <f>'Input 2 - Inventory'!AA891</f>
        <v>0</v>
      </c>
      <c r="K941" s="156" t="e">
        <f>VLOOKUP($E941,'Calc 1 - Scaling (Ins,Bank)'!$A:$W,8,FALSE)</f>
        <v>#N/A</v>
      </c>
      <c r="L941" s="160" t="str">
        <f>IFERROR(VLOOKUP($E941,'Calc 1 - Scaling (Ins,Bank)'!$A:$W,9+IF($K941="Revenue",1,IF(K941="Carrying Value",2,0)),FALSE),"N/A")</f>
        <v>N/A</v>
      </c>
      <c r="M941" s="161" t="str">
        <f t="shared" si="127"/>
        <v>N/A</v>
      </c>
      <c r="N941" s="162" t="str">
        <f t="shared" si="128"/>
        <v>N/A</v>
      </c>
      <c r="O941" s="156" t="e">
        <f>VLOOKUP($E941,'Calc 1 - Scaling (Ins,Bank)'!$A:$W,12,FALSE)</f>
        <v>#N/A</v>
      </c>
      <c r="P941" s="160" t="str">
        <f>IFERROR(VLOOKUP($E941,'Calc 1 - Scaling (Ins,Bank)'!$A:$W,13+IF(O941="Revenue",1,IF(O941="Carrying Value",2,0)),FALSE),"N/A")</f>
        <v>N/A</v>
      </c>
      <c r="Q941" s="161" t="str">
        <f t="shared" si="129"/>
        <v>N/A</v>
      </c>
      <c r="R941" s="162" t="str">
        <f t="shared" si="130"/>
        <v>N/A</v>
      </c>
      <c r="S941" s="156" t="e">
        <f>VLOOKUP($E941,'Calc 1 - Scaling (Ins,Bank)'!$A:$W,16,FALSE)</f>
        <v>#N/A</v>
      </c>
      <c r="T941" s="160" t="str">
        <f>IFERROR(VLOOKUP($E941,'Calc 1 - Scaling (Ins,Bank)'!$A:$W,17+IF(S941="Revenue",1,IF(S941="Carrying Value",2,0)),FALSE),"N/A")</f>
        <v>N/A</v>
      </c>
      <c r="U941" s="161" t="str">
        <f t="shared" si="131"/>
        <v>N/A</v>
      </c>
      <c r="V941" s="162" t="str">
        <f t="shared" si="132"/>
        <v>N/A</v>
      </c>
      <c r="W941" s="156" t="e">
        <f>VLOOKUP($E941,'Calc 1 - Scaling (Ins,Bank)'!$A:$W,20,FALSE)</f>
        <v>#N/A</v>
      </c>
      <c r="X941" s="160" t="str">
        <f>IFERROR(VLOOKUP($E941,'Calc 1 - Scaling (Ins,Bank)'!$A:$W,21+IF(W941="Revenue",1,IF(W941="Carrying Value",2,0)),FALSE),"N/A")</f>
        <v>N/A</v>
      </c>
      <c r="Y941" s="161" t="str">
        <f t="shared" si="133"/>
        <v>N/A</v>
      </c>
      <c r="Z941" s="162" t="str">
        <f t="shared" si="134"/>
        <v>N/A</v>
      </c>
      <c r="AP941" s="3" t="s">
        <v>1</v>
      </c>
    </row>
    <row r="942" spans="1:42" x14ac:dyDescent="0.2">
      <c r="A942" s="68">
        <f t="shared" si="126"/>
        <v>885</v>
      </c>
      <c r="B942" s="154">
        <f>'Input 2 - Inventory'!C892</f>
        <v>0</v>
      </c>
      <c r="C942" s="155">
        <f>'Input 2 - Inventory'!E892</f>
        <v>0</v>
      </c>
      <c r="D942" s="155" t="str">
        <f>IF(OR(LEFT(E942,5)= "Asset",LEFT(E942,5)="Other"),"N/A",'Input 1 - Schedule 1'!B894 &amp; " (Ins/Bank)")</f>
        <v xml:space="preserve"> (Ins/Bank)</v>
      </c>
      <c r="E942" s="156">
        <f>'Input 2 - Inventory'!F892</f>
        <v>0</v>
      </c>
      <c r="F942" s="157">
        <f>'Input 1 - Schedule 1'!AH894</f>
        <v>0</v>
      </c>
      <c r="G942" s="157">
        <f>'Input 2 - Inventory'!R892</f>
        <v>0</v>
      </c>
      <c r="H942" s="157">
        <f>'Input 2 - Inventory'!AG892</f>
        <v>0</v>
      </c>
      <c r="I942" s="158">
        <f>'Input 2 - Inventory'!L892</f>
        <v>0</v>
      </c>
      <c r="J942" s="159">
        <f>'Input 2 - Inventory'!AA892</f>
        <v>0</v>
      </c>
      <c r="K942" s="156" t="e">
        <f>VLOOKUP($E942,'Calc 1 - Scaling (Ins,Bank)'!$A:$W,8,FALSE)</f>
        <v>#N/A</v>
      </c>
      <c r="L942" s="160" t="str">
        <f>IFERROR(VLOOKUP($E942,'Calc 1 - Scaling (Ins,Bank)'!$A:$W,9+IF($K942="Revenue",1,IF(K942="Carrying Value",2,0)),FALSE),"N/A")</f>
        <v>N/A</v>
      </c>
      <c r="M942" s="161" t="str">
        <f t="shared" si="127"/>
        <v>N/A</v>
      </c>
      <c r="N942" s="162" t="str">
        <f t="shared" si="128"/>
        <v>N/A</v>
      </c>
      <c r="O942" s="156" t="e">
        <f>VLOOKUP($E942,'Calc 1 - Scaling (Ins,Bank)'!$A:$W,12,FALSE)</f>
        <v>#N/A</v>
      </c>
      <c r="P942" s="160" t="str">
        <f>IFERROR(VLOOKUP($E942,'Calc 1 - Scaling (Ins,Bank)'!$A:$W,13+IF(O942="Revenue",1,IF(O942="Carrying Value",2,0)),FALSE),"N/A")</f>
        <v>N/A</v>
      </c>
      <c r="Q942" s="161" t="str">
        <f t="shared" si="129"/>
        <v>N/A</v>
      </c>
      <c r="R942" s="162" t="str">
        <f t="shared" si="130"/>
        <v>N/A</v>
      </c>
      <c r="S942" s="156" t="e">
        <f>VLOOKUP($E942,'Calc 1 - Scaling (Ins,Bank)'!$A:$W,16,FALSE)</f>
        <v>#N/A</v>
      </c>
      <c r="T942" s="160" t="str">
        <f>IFERROR(VLOOKUP($E942,'Calc 1 - Scaling (Ins,Bank)'!$A:$W,17+IF(S942="Revenue",1,IF(S942="Carrying Value",2,0)),FALSE),"N/A")</f>
        <v>N/A</v>
      </c>
      <c r="U942" s="161" t="str">
        <f t="shared" si="131"/>
        <v>N/A</v>
      </c>
      <c r="V942" s="162" t="str">
        <f t="shared" si="132"/>
        <v>N/A</v>
      </c>
      <c r="W942" s="156" t="e">
        <f>VLOOKUP($E942,'Calc 1 - Scaling (Ins,Bank)'!$A:$W,20,FALSE)</f>
        <v>#N/A</v>
      </c>
      <c r="X942" s="160" t="str">
        <f>IFERROR(VLOOKUP($E942,'Calc 1 - Scaling (Ins,Bank)'!$A:$W,21+IF(W942="Revenue",1,IF(W942="Carrying Value",2,0)),FALSE),"N/A")</f>
        <v>N/A</v>
      </c>
      <c r="Y942" s="161" t="str">
        <f t="shared" si="133"/>
        <v>N/A</v>
      </c>
      <c r="Z942" s="162" t="str">
        <f t="shared" si="134"/>
        <v>N/A</v>
      </c>
      <c r="AP942" s="3" t="s">
        <v>1</v>
      </c>
    </row>
    <row r="943" spans="1:42" x14ac:dyDescent="0.2">
      <c r="A943" s="68">
        <f t="shared" si="126"/>
        <v>886</v>
      </c>
      <c r="B943" s="154">
        <f>'Input 2 - Inventory'!C893</f>
        <v>0</v>
      </c>
      <c r="C943" s="155">
        <f>'Input 2 - Inventory'!E893</f>
        <v>0</v>
      </c>
      <c r="D943" s="155" t="str">
        <f>IF(OR(LEFT(E943,5)= "Asset",LEFT(E943,5)="Other"),"N/A",'Input 1 - Schedule 1'!B895 &amp; " (Ins/Bank)")</f>
        <v xml:space="preserve"> (Ins/Bank)</v>
      </c>
      <c r="E943" s="156">
        <f>'Input 2 - Inventory'!F893</f>
        <v>0</v>
      </c>
      <c r="F943" s="157">
        <f>'Input 1 - Schedule 1'!AH895</f>
        <v>0</v>
      </c>
      <c r="G943" s="157">
        <f>'Input 2 - Inventory'!R893</f>
        <v>0</v>
      </c>
      <c r="H943" s="157">
        <f>'Input 2 - Inventory'!AG893</f>
        <v>0</v>
      </c>
      <c r="I943" s="158">
        <f>'Input 2 - Inventory'!L893</f>
        <v>0</v>
      </c>
      <c r="J943" s="159">
        <f>'Input 2 - Inventory'!AA893</f>
        <v>0</v>
      </c>
      <c r="K943" s="156" t="e">
        <f>VLOOKUP($E943,'Calc 1 - Scaling (Ins,Bank)'!$A:$W,8,FALSE)</f>
        <v>#N/A</v>
      </c>
      <c r="L943" s="160" t="str">
        <f>IFERROR(VLOOKUP($E943,'Calc 1 - Scaling (Ins,Bank)'!$A:$W,9+IF($K943="Revenue",1,IF(K943="Carrying Value",2,0)),FALSE),"N/A")</f>
        <v>N/A</v>
      </c>
      <c r="M943" s="161" t="str">
        <f t="shared" si="127"/>
        <v>N/A</v>
      </c>
      <c r="N943" s="162" t="str">
        <f t="shared" si="128"/>
        <v>N/A</v>
      </c>
      <c r="O943" s="156" t="e">
        <f>VLOOKUP($E943,'Calc 1 - Scaling (Ins,Bank)'!$A:$W,12,FALSE)</f>
        <v>#N/A</v>
      </c>
      <c r="P943" s="160" t="str">
        <f>IFERROR(VLOOKUP($E943,'Calc 1 - Scaling (Ins,Bank)'!$A:$W,13+IF(O943="Revenue",1,IF(O943="Carrying Value",2,0)),FALSE),"N/A")</f>
        <v>N/A</v>
      </c>
      <c r="Q943" s="161" t="str">
        <f t="shared" si="129"/>
        <v>N/A</v>
      </c>
      <c r="R943" s="162" t="str">
        <f t="shared" si="130"/>
        <v>N/A</v>
      </c>
      <c r="S943" s="156" t="e">
        <f>VLOOKUP($E943,'Calc 1 - Scaling (Ins,Bank)'!$A:$W,16,FALSE)</f>
        <v>#N/A</v>
      </c>
      <c r="T943" s="160" t="str">
        <f>IFERROR(VLOOKUP($E943,'Calc 1 - Scaling (Ins,Bank)'!$A:$W,17+IF(S943="Revenue",1,IF(S943="Carrying Value",2,0)),FALSE),"N/A")</f>
        <v>N/A</v>
      </c>
      <c r="U943" s="161" t="str">
        <f t="shared" si="131"/>
        <v>N/A</v>
      </c>
      <c r="V943" s="162" t="str">
        <f t="shared" si="132"/>
        <v>N/A</v>
      </c>
      <c r="W943" s="156" t="e">
        <f>VLOOKUP($E943,'Calc 1 - Scaling (Ins,Bank)'!$A:$W,20,FALSE)</f>
        <v>#N/A</v>
      </c>
      <c r="X943" s="160" t="str">
        <f>IFERROR(VLOOKUP($E943,'Calc 1 - Scaling (Ins,Bank)'!$A:$W,21+IF(W943="Revenue",1,IF(W943="Carrying Value",2,0)),FALSE),"N/A")</f>
        <v>N/A</v>
      </c>
      <c r="Y943" s="161" t="str">
        <f t="shared" si="133"/>
        <v>N/A</v>
      </c>
      <c r="Z943" s="162" t="str">
        <f t="shared" si="134"/>
        <v>N/A</v>
      </c>
      <c r="AP943" s="3" t="s">
        <v>1</v>
      </c>
    </row>
    <row r="944" spans="1:42" x14ac:dyDescent="0.2">
      <c r="A944" s="68">
        <f t="shared" si="126"/>
        <v>887</v>
      </c>
      <c r="B944" s="154">
        <f>'Input 2 - Inventory'!C894</f>
        <v>0</v>
      </c>
      <c r="C944" s="155">
        <f>'Input 2 - Inventory'!E894</f>
        <v>0</v>
      </c>
      <c r="D944" s="155" t="str">
        <f>IF(OR(LEFT(E944,5)= "Asset",LEFT(E944,5)="Other"),"N/A",'Input 1 - Schedule 1'!B896 &amp; " (Ins/Bank)")</f>
        <v xml:space="preserve"> (Ins/Bank)</v>
      </c>
      <c r="E944" s="156">
        <f>'Input 2 - Inventory'!F894</f>
        <v>0</v>
      </c>
      <c r="F944" s="157">
        <f>'Input 1 - Schedule 1'!AH896</f>
        <v>0</v>
      </c>
      <c r="G944" s="157">
        <f>'Input 2 - Inventory'!R894</f>
        <v>0</v>
      </c>
      <c r="H944" s="157">
        <f>'Input 2 - Inventory'!AG894</f>
        <v>0</v>
      </c>
      <c r="I944" s="158">
        <f>'Input 2 - Inventory'!L894</f>
        <v>0</v>
      </c>
      <c r="J944" s="159">
        <f>'Input 2 - Inventory'!AA894</f>
        <v>0</v>
      </c>
      <c r="K944" s="156" t="e">
        <f>VLOOKUP($E944,'Calc 1 - Scaling (Ins,Bank)'!$A:$W,8,FALSE)</f>
        <v>#N/A</v>
      </c>
      <c r="L944" s="160" t="str">
        <f>IFERROR(VLOOKUP($E944,'Calc 1 - Scaling (Ins,Bank)'!$A:$W,9+IF($K944="Revenue",1,IF(K944="Carrying Value",2,0)),FALSE),"N/A")</f>
        <v>N/A</v>
      </c>
      <c r="M944" s="161" t="str">
        <f t="shared" si="127"/>
        <v>N/A</v>
      </c>
      <c r="N944" s="162" t="str">
        <f t="shared" si="128"/>
        <v>N/A</v>
      </c>
      <c r="O944" s="156" t="e">
        <f>VLOOKUP($E944,'Calc 1 - Scaling (Ins,Bank)'!$A:$W,12,FALSE)</f>
        <v>#N/A</v>
      </c>
      <c r="P944" s="160" t="str">
        <f>IFERROR(VLOOKUP($E944,'Calc 1 - Scaling (Ins,Bank)'!$A:$W,13+IF(O944="Revenue",1,IF(O944="Carrying Value",2,0)),FALSE),"N/A")</f>
        <v>N/A</v>
      </c>
      <c r="Q944" s="161" t="str">
        <f t="shared" si="129"/>
        <v>N/A</v>
      </c>
      <c r="R944" s="162" t="str">
        <f t="shared" si="130"/>
        <v>N/A</v>
      </c>
      <c r="S944" s="156" t="e">
        <f>VLOOKUP($E944,'Calc 1 - Scaling (Ins,Bank)'!$A:$W,16,FALSE)</f>
        <v>#N/A</v>
      </c>
      <c r="T944" s="160" t="str">
        <f>IFERROR(VLOOKUP($E944,'Calc 1 - Scaling (Ins,Bank)'!$A:$W,17+IF(S944="Revenue",1,IF(S944="Carrying Value",2,0)),FALSE),"N/A")</f>
        <v>N/A</v>
      </c>
      <c r="U944" s="161" t="str">
        <f t="shared" si="131"/>
        <v>N/A</v>
      </c>
      <c r="V944" s="162" t="str">
        <f t="shared" si="132"/>
        <v>N/A</v>
      </c>
      <c r="W944" s="156" t="e">
        <f>VLOOKUP($E944,'Calc 1 - Scaling (Ins,Bank)'!$A:$W,20,FALSE)</f>
        <v>#N/A</v>
      </c>
      <c r="X944" s="160" t="str">
        <f>IFERROR(VLOOKUP($E944,'Calc 1 - Scaling (Ins,Bank)'!$A:$W,21+IF(W944="Revenue",1,IF(W944="Carrying Value",2,0)),FALSE),"N/A")</f>
        <v>N/A</v>
      </c>
      <c r="Y944" s="161" t="str">
        <f t="shared" si="133"/>
        <v>N/A</v>
      </c>
      <c r="Z944" s="162" t="str">
        <f t="shared" si="134"/>
        <v>N/A</v>
      </c>
      <c r="AP944" s="3" t="s">
        <v>1</v>
      </c>
    </row>
    <row r="945" spans="1:42" x14ac:dyDescent="0.2">
      <c r="A945" s="68">
        <f t="shared" si="126"/>
        <v>888</v>
      </c>
      <c r="B945" s="154">
        <f>'Input 2 - Inventory'!C895</f>
        <v>0</v>
      </c>
      <c r="C945" s="155">
        <f>'Input 2 - Inventory'!E895</f>
        <v>0</v>
      </c>
      <c r="D945" s="155" t="str">
        <f>IF(OR(LEFT(E945,5)= "Asset",LEFT(E945,5)="Other"),"N/A",'Input 1 - Schedule 1'!B897 &amp; " (Ins/Bank)")</f>
        <v xml:space="preserve"> (Ins/Bank)</v>
      </c>
      <c r="E945" s="156">
        <f>'Input 2 - Inventory'!F895</f>
        <v>0</v>
      </c>
      <c r="F945" s="157">
        <f>'Input 1 - Schedule 1'!AH897</f>
        <v>0</v>
      </c>
      <c r="G945" s="157">
        <f>'Input 2 - Inventory'!R895</f>
        <v>0</v>
      </c>
      <c r="H945" s="157">
        <f>'Input 2 - Inventory'!AG895</f>
        <v>0</v>
      </c>
      <c r="I945" s="158">
        <f>'Input 2 - Inventory'!L895</f>
        <v>0</v>
      </c>
      <c r="J945" s="159">
        <f>'Input 2 - Inventory'!AA895</f>
        <v>0</v>
      </c>
      <c r="K945" s="156" t="e">
        <f>VLOOKUP($E945,'Calc 1 - Scaling (Ins,Bank)'!$A:$W,8,FALSE)</f>
        <v>#N/A</v>
      </c>
      <c r="L945" s="160" t="str">
        <f>IFERROR(VLOOKUP($E945,'Calc 1 - Scaling (Ins,Bank)'!$A:$W,9+IF($K945="Revenue",1,IF(K945="Carrying Value",2,0)),FALSE),"N/A")</f>
        <v>N/A</v>
      </c>
      <c r="M945" s="161" t="str">
        <f t="shared" si="127"/>
        <v>N/A</v>
      </c>
      <c r="N945" s="162" t="str">
        <f t="shared" si="128"/>
        <v>N/A</v>
      </c>
      <c r="O945" s="156" t="e">
        <f>VLOOKUP($E945,'Calc 1 - Scaling (Ins,Bank)'!$A:$W,12,FALSE)</f>
        <v>#N/A</v>
      </c>
      <c r="P945" s="160" t="str">
        <f>IFERROR(VLOOKUP($E945,'Calc 1 - Scaling (Ins,Bank)'!$A:$W,13+IF(O945="Revenue",1,IF(O945="Carrying Value",2,0)),FALSE),"N/A")</f>
        <v>N/A</v>
      </c>
      <c r="Q945" s="161" t="str">
        <f t="shared" si="129"/>
        <v>N/A</v>
      </c>
      <c r="R945" s="162" t="str">
        <f t="shared" si="130"/>
        <v>N/A</v>
      </c>
      <c r="S945" s="156" t="e">
        <f>VLOOKUP($E945,'Calc 1 - Scaling (Ins,Bank)'!$A:$W,16,FALSE)</f>
        <v>#N/A</v>
      </c>
      <c r="T945" s="160" t="str">
        <f>IFERROR(VLOOKUP($E945,'Calc 1 - Scaling (Ins,Bank)'!$A:$W,17+IF(S945="Revenue",1,IF(S945="Carrying Value",2,0)),FALSE),"N/A")</f>
        <v>N/A</v>
      </c>
      <c r="U945" s="161" t="str">
        <f t="shared" si="131"/>
        <v>N/A</v>
      </c>
      <c r="V945" s="162" t="str">
        <f t="shared" si="132"/>
        <v>N/A</v>
      </c>
      <c r="W945" s="156" t="e">
        <f>VLOOKUP($E945,'Calc 1 - Scaling (Ins,Bank)'!$A:$W,20,FALSE)</f>
        <v>#N/A</v>
      </c>
      <c r="X945" s="160" t="str">
        <f>IFERROR(VLOOKUP($E945,'Calc 1 - Scaling (Ins,Bank)'!$A:$W,21+IF(W945="Revenue",1,IF(W945="Carrying Value",2,0)),FALSE),"N/A")</f>
        <v>N/A</v>
      </c>
      <c r="Y945" s="161" t="str">
        <f t="shared" si="133"/>
        <v>N/A</v>
      </c>
      <c r="Z945" s="162" t="str">
        <f t="shared" si="134"/>
        <v>N/A</v>
      </c>
      <c r="AP945" s="3" t="s">
        <v>1</v>
      </c>
    </row>
    <row r="946" spans="1:42" x14ac:dyDescent="0.2">
      <c r="A946" s="68">
        <f t="shared" si="126"/>
        <v>889</v>
      </c>
      <c r="B946" s="154">
        <f>'Input 2 - Inventory'!C896</f>
        <v>0</v>
      </c>
      <c r="C946" s="155">
        <f>'Input 2 - Inventory'!E896</f>
        <v>0</v>
      </c>
      <c r="D946" s="155" t="str">
        <f>IF(OR(LEFT(E946,5)= "Asset",LEFT(E946,5)="Other"),"N/A",'Input 1 - Schedule 1'!B898 &amp; " (Ins/Bank)")</f>
        <v xml:space="preserve"> (Ins/Bank)</v>
      </c>
      <c r="E946" s="156">
        <f>'Input 2 - Inventory'!F896</f>
        <v>0</v>
      </c>
      <c r="F946" s="157">
        <f>'Input 1 - Schedule 1'!AH898</f>
        <v>0</v>
      </c>
      <c r="G946" s="157">
        <f>'Input 2 - Inventory'!R896</f>
        <v>0</v>
      </c>
      <c r="H946" s="157">
        <f>'Input 2 - Inventory'!AG896</f>
        <v>0</v>
      </c>
      <c r="I946" s="158">
        <f>'Input 2 - Inventory'!L896</f>
        <v>0</v>
      </c>
      <c r="J946" s="159">
        <f>'Input 2 - Inventory'!AA896</f>
        <v>0</v>
      </c>
      <c r="K946" s="156" t="e">
        <f>VLOOKUP($E946,'Calc 1 - Scaling (Ins,Bank)'!$A:$W,8,FALSE)</f>
        <v>#N/A</v>
      </c>
      <c r="L946" s="160" t="str">
        <f>IFERROR(VLOOKUP($E946,'Calc 1 - Scaling (Ins,Bank)'!$A:$W,9+IF($K946="Revenue",1,IF(K946="Carrying Value",2,0)),FALSE),"N/A")</f>
        <v>N/A</v>
      </c>
      <c r="M946" s="161" t="str">
        <f t="shared" si="127"/>
        <v>N/A</v>
      </c>
      <c r="N946" s="162" t="str">
        <f t="shared" si="128"/>
        <v>N/A</v>
      </c>
      <c r="O946" s="156" t="e">
        <f>VLOOKUP($E946,'Calc 1 - Scaling (Ins,Bank)'!$A:$W,12,FALSE)</f>
        <v>#N/A</v>
      </c>
      <c r="P946" s="160" t="str">
        <f>IFERROR(VLOOKUP($E946,'Calc 1 - Scaling (Ins,Bank)'!$A:$W,13+IF(O946="Revenue",1,IF(O946="Carrying Value",2,0)),FALSE),"N/A")</f>
        <v>N/A</v>
      </c>
      <c r="Q946" s="161" t="str">
        <f t="shared" si="129"/>
        <v>N/A</v>
      </c>
      <c r="R946" s="162" t="str">
        <f t="shared" si="130"/>
        <v>N/A</v>
      </c>
      <c r="S946" s="156" t="e">
        <f>VLOOKUP($E946,'Calc 1 - Scaling (Ins,Bank)'!$A:$W,16,FALSE)</f>
        <v>#N/A</v>
      </c>
      <c r="T946" s="160" t="str">
        <f>IFERROR(VLOOKUP($E946,'Calc 1 - Scaling (Ins,Bank)'!$A:$W,17+IF(S946="Revenue",1,IF(S946="Carrying Value",2,0)),FALSE),"N/A")</f>
        <v>N/A</v>
      </c>
      <c r="U946" s="161" t="str">
        <f t="shared" si="131"/>
        <v>N/A</v>
      </c>
      <c r="V946" s="162" t="str">
        <f t="shared" si="132"/>
        <v>N/A</v>
      </c>
      <c r="W946" s="156" t="e">
        <f>VLOOKUP($E946,'Calc 1 - Scaling (Ins,Bank)'!$A:$W,20,FALSE)</f>
        <v>#N/A</v>
      </c>
      <c r="X946" s="160" t="str">
        <f>IFERROR(VLOOKUP($E946,'Calc 1 - Scaling (Ins,Bank)'!$A:$W,21+IF(W946="Revenue",1,IF(W946="Carrying Value",2,0)),FALSE),"N/A")</f>
        <v>N/A</v>
      </c>
      <c r="Y946" s="161" t="str">
        <f t="shared" si="133"/>
        <v>N/A</v>
      </c>
      <c r="Z946" s="162" t="str">
        <f t="shared" si="134"/>
        <v>N/A</v>
      </c>
      <c r="AP946" s="3" t="s">
        <v>1</v>
      </c>
    </row>
    <row r="947" spans="1:42" x14ac:dyDescent="0.2">
      <c r="A947" s="68">
        <f t="shared" si="126"/>
        <v>890</v>
      </c>
      <c r="B947" s="154">
        <f>'Input 2 - Inventory'!C897</f>
        <v>0</v>
      </c>
      <c r="C947" s="155">
        <f>'Input 2 - Inventory'!E897</f>
        <v>0</v>
      </c>
      <c r="D947" s="155" t="str">
        <f>IF(OR(LEFT(E947,5)= "Asset",LEFT(E947,5)="Other"),"N/A",'Input 1 - Schedule 1'!B899 &amp; " (Ins/Bank)")</f>
        <v xml:space="preserve"> (Ins/Bank)</v>
      </c>
      <c r="E947" s="156">
        <f>'Input 2 - Inventory'!F897</f>
        <v>0</v>
      </c>
      <c r="F947" s="157">
        <f>'Input 1 - Schedule 1'!AH899</f>
        <v>0</v>
      </c>
      <c r="G947" s="157">
        <f>'Input 2 - Inventory'!R897</f>
        <v>0</v>
      </c>
      <c r="H947" s="157">
        <f>'Input 2 - Inventory'!AG897</f>
        <v>0</v>
      </c>
      <c r="I947" s="158">
        <f>'Input 2 - Inventory'!L897</f>
        <v>0</v>
      </c>
      <c r="J947" s="159">
        <f>'Input 2 - Inventory'!AA897</f>
        <v>0</v>
      </c>
      <c r="K947" s="156" t="e">
        <f>VLOOKUP($E947,'Calc 1 - Scaling (Ins,Bank)'!$A:$W,8,FALSE)</f>
        <v>#N/A</v>
      </c>
      <c r="L947" s="160" t="str">
        <f>IFERROR(VLOOKUP($E947,'Calc 1 - Scaling (Ins,Bank)'!$A:$W,9+IF($K947="Revenue",1,IF(K947="Carrying Value",2,0)),FALSE),"N/A")</f>
        <v>N/A</v>
      </c>
      <c r="M947" s="161" t="str">
        <f t="shared" si="127"/>
        <v>N/A</v>
      </c>
      <c r="N947" s="162" t="str">
        <f t="shared" si="128"/>
        <v>N/A</v>
      </c>
      <c r="O947" s="156" t="e">
        <f>VLOOKUP($E947,'Calc 1 - Scaling (Ins,Bank)'!$A:$W,12,FALSE)</f>
        <v>#N/A</v>
      </c>
      <c r="P947" s="160" t="str">
        <f>IFERROR(VLOOKUP($E947,'Calc 1 - Scaling (Ins,Bank)'!$A:$W,13+IF(O947="Revenue",1,IF(O947="Carrying Value",2,0)),FALSE),"N/A")</f>
        <v>N/A</v>
      </c>
      <c r="Q947" s="161" t="str">
        <f t="shared" si="129"/>
        <v>N/A</v>
      </c>
      <c r="R947" s="162" t="str">
        <f t="shared" si="130"/>
        <v>N/A</v>
      </c>
      <c r="S947" s="156" t="e">
        <f>VLOOKUP($E947,'Calc 1 - Scaling (Ins,Bank)'!$A:$W,16,FALSE)</f>
        <v>#N/A</v>
      </c>
      <c r="T947" s="160" t="str">
        <f>IFERROR(VLOOKUP($E947,'Calc 1 - Scaling (Ins,Bank)'!$A:$W,17+IF(S947="Revenue",1,IF(S947="Carrying Value",2,0)),FALSE),"N/A")</f>
        <v>N/A</v>
      </c>
      <c r="U947" s="161" t="str">
        <f t="shared" si="131"/>
        <v>N/A</v>
      </c>
      <c r="V947" s="162" t="str">
        <f t="shared" si="132"/>
        <v>N/A</v>
      </c>
      <c r="W947" s="156" t="e">
        <f>VLOOKUP($E947,'Calc 1 - Scaling (Ins,Bank)'!$A:$W,20,FALSE)</f>
        <v>#N/A</v>
      </c>
      <c r="X947" s="160" t="str">
        <f>IFERROR(VLOOKUP($E947,'Calc 1 - Scaling (Ins,Bank)'!$A:$W,21+IF(W947="Revenue",1,IF(W947="Carrying Value",2,0)),FALSE),"N/A")</f>
        <v>N/A</v>
      </c>
      <c r="Y947" s="161" t="str">
        <f t="shared" si="133"/>
        <v>N/A</v>
      </c>
      <c r="Z947" s="162" t="str">
        <f t="shared" si="134"/>
        <v>N/A</v>
      </c>
      <c r="AP947" s="3" t="s">
        <v>1</v>
      </c>
    </row>
    <row r="948" spans="1:42" x14ac:dyDescent="0.2">
      <c r="A948" s="68">
        <f t="shared" si="126"/>
        <v>891</v>
      </c>
      <c r="B948" s="154">
        <f>'Input 2 - Inventory'!C898</f>
        <v>0</v>
      </c>
      <c r="C948" s="155">
        <f>'Input 2 - Inventory'!E898</f>
        <v>0</v>
      </c>
      <c r="D948" s="155" t="str">
        <f>IF(OR(LEFT(E948,5)= "Asset",LEFT(E948,5)="Other"),"N/A",'Input 1 - Schedule 1'!B900 &amp; " (Ins/Bank)")</f>
        <v xml:space="preserve"> (Ins/Bank)</v>
      </c>
      <c r="E948" s="156">
        <f>'Input 2 - Inventory'!F898</f>
        <v>0</v>
      </c>
      <c r="F948" s="157">
        <f>'Input 1 - Schedule 1'!AH900</f>
        <v>0</v>
      </c>
      <c r="G948" s="157">
        <f>'Input 2 - Inventory'!R898</f>
        <v>0</v>
      </c>
      <c r="H948" s="157">
        <f>'Input 2 - Inventory'!AG898</f>
        <v>0</v>
      </c>
      <c r="I948" s="158">
        <f>'Input 2 - Inventory'!L898</f>
        <v>0</v>
      </c>
      <c r="J948" s="159">
        <f>'Input 2 - Inventory'!AA898</f>
        <v>0</v>
      </c>
      <c r="K948" s="156" t="e">
        <f>VLOOKUP($E948,'Calc 1 - Scaling (Ins,Bank)'!$A:$W,8,FALSE)</f>
        <v>#N/A</v>
      </c>
      <c r="L948" s="160" t="str">
        <f>IFERROR(VLOOKUP($E948,'Calc 1 - Scaling (Ins,Bank)'!$A:$W,9+IF($K948="Revenue",1,IF(K948="Carrying Value",2,0)),FALSE),"N/A")</f>
        <v>N/A</v>
      </c>
      <c r="M948" s="161" t="str">
        <f t="shared" si="127"/>
        <v>N/A</v>
      </c>
      <c r="N948" s="162" t="str">
        <f t="shared" si="128"/>
        <v>N/A</v>
      </c>
      <c r="O948" s="156" t="e">
        <f>VLOOKUP($E948,'Calc 1 - Scaling (Ins,Bank)'!$A:$W,12,FALSE)</f>
        <v>#N/A</v>
      </c>
      <c r="P948" s="160" t="str">
        <f>IFERROR(VLOOKUP($E948,'Calc 1 - Scaling (Ins,Bank)'!$A:$W,13+IF(O948="Revenue",1,IF(O948="Carrying Value",2,0)),FALSE),"N/A")</f>
        <v>N/A</v>
      </c>
      <c r="Q948" s="161" t="str">
        <f t="shared" si="129"/>
        <v>N/A</v>
      </c>
      <c r="R948" s="162" t="str">
        <f t="shared" si="130"/>
        <v>N/A</v>
      </c>
      <c r="S948" s="156" t="e">
        <f>VLOOKUP($E948,'Calc 1 - Scaling (Ins,Bank)'!$A:$W,16,FALSE)</f>
        <v>#N/A</v>
      </c>
      <c r="T948" s="160" t="str">
        <f>IFERROR(VLOOKUP($E948,'Calc 1 - Scaling (Ins,Bank)'!$A:$W,17+IF(S948="Revenue",1,IF(S948="Carrying Value",2,0)),FALSE),"N/A")</f>
        <v>N/A</v>
      </c>
      <c r="U948" s="161" t="str">
        <f t="shared" si="131"/>
        <v>N/A</v>
      </c>
      <c r="V948" s="162" t="str">
        <f t="shared" si="132"/>
        <v>N/A</v>
      </c>
      <c r="W948" s="156" t="e">
        <f>VLOOKUP($E948,'Calc 1 - Scaling (Ins,Bank)'!$A:$W,20,FALSE)</f>
        <v>#N/A</v>
      </c>
      <c r="X948" s="160" t="str">
        <f>IFERROR(VLOOKUP($E948,'Calc 1 - Scaling (Ins,Bank)'!$A:$W,21+IF(W948="Revenue",1,IF(W948="Carrying Value",2,0)),FALSE),"N/A")</f>
        <v>N/A</v>
      </c>
      <c r="Y948" s="161" t="str">
        <f t="shared" si="133"/>
        <v>N/A</v>
      </c>
      <c r="Z948" s="162" t="str">
        <f t="shared" si="134"/>
        <v>N/A</v>
      </c>
      <c r="AP948" s="3" t="s">
        <v>1</v>
      </c>
    </row>
    <row r="949" spans="1:42" x14ac:dyDescent="0.2">
      <c r="A949" s="68">
        <f t="shared" si="126"/>
        <v>892</v>
      </c>
      <c r="B949" s="154">
        <f>'Input 2 - Inventory'!C899</f>
        <v>0</v>
      </c>
      <c r="C949" s="155">
        <f>'Input 2 - Inventory'!E899</f>
        <v>0</v>
      </c>
      <c r="D949" s="155" t="str">
        <f>IF(OR(LEFT(E949,5)= "Asset",LEFT(E949,5)="Other"),"N/A",'Input 1 - Schedule 1'!B901 &amp; " (Ins/Bank)")</f>
        <v xml:space="preserve"> (Ins/Bank)</v>
      </c>
      <c r="E949" s="156">
        <f>'Input 2 - Inventory'!F899</f>
        <v>0</v>
      </c>
      <c r="F949" s="157">
        <f>'Input 1 - Schedule 1'!AH901</f>
        <v>0</v>
      </c>
      <c r="G949" s="157">
        <f>'Input 2 - Inventory'!R899</f>
        <v>0</v>
      </c>
      <c r="H949" s="157">
        <f>'Input 2 - Inventory'!AG899</f>
        <v>0</v>
      </c>
      <c r="I949" s="158">
        <f>'Input 2 - Inventory'!L899</f>
        <v>0</v>
      </c>
      <c r="J949" s="159">
        <f>'Input 2 - Inventory'!AA899</f>
        <v>0</v>
      </c>
      <c r="K949" s="156" t="e">
        <f>VLOOKUP($E949,'Calc 1 - Scaling (Ins,Bank)'!$A:$W,8,FALSE)</f>
        <v>#N/A</v>
      </c>
      <c r="L949" s="160" t="str">
        <f>IFERROR(VLOOKUP($E949,'Calc 1 - Scaling (Ins,Bank)'!$A:$W,9+IF($K949="Revenue",1,IF(K949="Carrying Value",2,0)),FALSE),"N/A")</f>
        <v>N/A</v>
      </c>
      <c r="M949" s="161" t="str">
        <f t="shared" si="127"/>
        <v>N/A</v>
      </c>
      <c r="N949" s="162" t="str">
        <f t="shared" si="128"/>
        <v>N/A</v>
      </c>
      <c r="O949" s="156" t="e">
        <f>VLOOKUP($E949,'Calc 1 - Scaling (Ins,Bank)'!$A:$W,12,FALSE)</f>
        <v>#N/A</v>
      </c>
      <c r="P949" s="160" t="str">
        <f>IFERROR(VLOOKUP($E949,'Calc 1 - Scaling (Ins,Bank)'!$A:$W,13+IF(O949="Revenue",1,IF(O949="Carrying Value",2,0)),FALSE),"N/A")</f>
        <v>N/A</v>
      </c>
      <c r="Q949" s="161" t="str">
        <f t="shared" si="129"/>
        <v>N/A</v>
      </c>
      <c r="R949" s="162" t="str">
        <f t="shared" si="130"/>
        <v>N/A</v>
      </c>
      <c r="S949" s="156" t="e">
        <f>VLOOKUP($E949,'Calc 1 - Scaling (Ins,Bank)'!$A:$W,16,FALSE)</f>
        <v>#N/A</v>
      </c>
      <c r="T949" s="160" t="str">
        <f>IFERROR(VLOOKUP($E949,'Calc 1 - Scaling (Ins,Bank)'!$A:$W,17+IF(S949="Revenue",1,IF(S949="Carrying Value",2,0)),FALSE),"N/A")</f>
        <v>N/A</v>
      </c>
      <c r="U949" s="161" t="str">
        <f t="shared" si="131"/>
        <v>N/A</v>
      </c>
      <c r="V949" s="162" t="str">
        <f t="shared" si="132"/>
        <v>N/A</v>
      </c>
      <c r="W949" s="156" t="e">
        <f>VLOOKUP($E949,'Calc 1 - Scaling (Ins,Bank)'!$A:$W,20,FALSE)</f>
        <v>#N/A</v>
      </c>
      <c r="X949" s="160" t="str">
        <f>IFERROR(VLOOKUP($E949,'Calc 1 - Scaling (Ins,Bank)'!$A:$W,21+IF(W949="Revenue",1,IF(W949="Carrying Value",2,0)),FALSE),"N/A")</f>
        <v>N/A</v>
      </c>
      <c r="Y949" s="161" t="str">
        <f t="shared" si="133"/>
        <v>N/A</v>
      </c>
      <c r="Z949" s="162" t="str">
        <f t="shared" si="134"/>
        <v>N/A</v>
      </c>
      <c r="AP949" s="3" t="s">
        <v>1</v>
      </c>
    </row>
    <row r="950" spans="1:42" x14ac:dyDescent="0.2">
      <c r="A950" s="68">
        <f t="shared" si="126"/>
        <v>893</v>
      </c>
      <c r="B950" s="154">
        <f>'Input 2 - Inventory'!C900</f>
        <v>0</v>
      </c>
      <c r="C950" s="155">
        <f>'Input 2 - Inventory'!E900</f>
        <v>0</v>
      </c>
      <c r="D950" s="155" t="str">
        <f>IF(OR(LEFT(E950,5)= "Asset",LEFT(E950,5)="Other"),"N/A",'Input 1 - Schedule 1'!B902 &amp; " (Ins/Bank)")</f>
        <v xml:space="preserve"> (Ins/Bank)</v>
      </c>
      <c r="E950" s="156">
        <f>'Input 2 - Inventory'!F900</f>
        <v>0</v>
      </c>
      <c r="F950" s="157">
        <f>'Input 1 - Schedule 1'!AH902</f>
        <v>0</v>
      </c>
      <c r="G950" s="157">
        <f>'Input 2 - Inventory'!R900</f>
        <v>0</v>
      </c>
      <c r="H950" s="157">
        <f>'Input 2 - Inventory'!AG900</f>
        <v>0</v>
      </c>
      <c r="I950" s="158">
        <f>'Input 2 - Inventory'!L900</f>
        <v>0</v>
      </c>
      <c r="J950" s="159">
        <f>'Input 2 - Inventory'!AA900</f>
        <v>0</v>
      </c>
      <c r="K950" s="156" t="e">
        <f>VLOOKUP($E950,'Calc 1 - Scaling (Ins,Bank)'!$A:$W,8,FALSE)</f>
        <v>#N/A</v>
      </c>
      <c r="L950" s="160" t="str">
        <f>IFERROR(VLOOKUP($E950,'Calc 1 - Scaling (Ins,Bank)'!$A:$W,9+IF($K950="Revenue",1,IF(K950="Carrying Value",2,0)),FALSE),"N/A")</f>
        <v>N/A</v>
      </c>
      <c r="M950" s="161" t="str">
        <f t="shared" si="127"/>
        <v>N/A</v>
      </c>
      <c r="N950" s="162" t="str">
        <f t="shared" si="128"/>
        <v>N/A</v>
      </c>
      <c r="O950" s="156" t="e">
        <f>VLOOKUP($E950,'Calc 1 - Scaling (Ins,Bank)'!$A:$W,12,FALSE)</f>
        <v>#N/A</v>
      </c>
      <c r="P950" s="160" t="str">
        <f>IFERROR(VLOOKUP($E950,'Calc 1 - Scaling (Ins,Bank)'!$A:$W,13+IF(O950="Revenue",1,IF(O950="Carrying Value",2,0)),FALSE),"N/A")</f>
        <v>N/A</v>
      </c>
      <c r="Q950" s="161" t="str">
        <f t="shared" si="129"/>
        <v>N/A</v>
      </c>
      <c r="R950" s="162" t="str">
        <f t="shared" si="130"/>
        <v>N/A</v>
      </c>
      <c r="S950" s="156" t="e">
        <f>VLOOKUP($E950,'Calc 1 - Scaling (Ins,Bank)'!$A:$W,16,FALSE)</f>
        <v>#N/A</v>
      </c>
      <c r="T950" s="160" t="str">
        <f>IFERROR(VLOOKUP($E950,'Calc 1 - Scaling (Ins,Bank)'!$A:$W,17+IF(S950="Revenue",1,IF(S950="Carrying Value",2,0)),FALSE),"N/A")</f>
        <v>N/A</v>
      </c>
      <c r="U950" s="161" t="str">
        <f t="shared" si="131"/>
        <v>N/A</v>
      </c>
      <c r="V950" s="162" t="str">
        <f t="shared" si="132"/>
        <v>N/A</v>
      </c>
      <c r="W950" s="156" t="e">
        <f>VLOOKUP($E950,'Calc 1 - Scaling (Ins,Bank)'!$A:$W,20,FALSE)</f>
        <v>#N/A</v>
      </c>
      <c r="X950" s="160" t="str">
        <f>IFERROR(VLOOKUP($E950,'Calc 1 - Scaling (Ins,Bank)'!$A:$W,21+IF(W950="Revenue",1,IF(W950="Carrying Value",2,0)),FALSE),"N/A")</f>
        <v>N/A</v>
      </c>
      <c r="Y950" s="161" t="str">
        <f t="shared" si="133"/>
        <v>N/A</v>
      </c>
      <c r="Z950" s="162" t="str">
        <f t="shared" si="134"/>
        <v>N/A</v>
      </c>
      <c r="AP950" s="3" t="s">
        <v>1</v>
      </c>
    </row>
    <row r="951" spans="1:42" x14ac:dyDescent="0.2">
      <c r="A951" s="68">
        <f t="shared" si="126"/>
        <v>894</v>
      </c>
      <c r="B951" s="154">
        <f>'Input 2 - Inventory'!C901</f>
        <v>0</v>
      </c>
      <c r="C951" s="155">
        <f>'Input 2 - Inventory'!E901</f>
        <v>0</v>
      </c>
      <c r="D951" s="155" t="str">
        <f>IF(OR(LEFT(E951,5)= "Asset",LEFT(E951,5)="Other"),"N/A",'Input 1 - Schedule 1'!B903 &amp; " (Ins/Bank)")</f>
        <v xml:space="preserve"> (Ins/Bank)</v>
      </c>
      <c r="E951" s="156">
        <f>'Input 2 - Inventory'!F901</f>
        <v>0</v>
      </c>
      <c r="F951" s="157">
        <f>'Input 1 - Schedule 1'!AH903</f>
        <v>0</v>
      </c>
      <c r="G951" s="157">
        <f>'Input 2 - Inventory'!R901</f>
        <v>0</v>
      </c>
      <c r="H951" s="157">
        <f>'Input 2 - Inventory'!AG901</f>
        <v>0</v>
      </c>
      <c r="I951" s="158">
        <f>'Input 2 - Inventory'!L901</f>
        <v>0</v>
      </c>
      <c r="J951" s="159">
        <f>'Input 2 - Inventory'!AA901</f>
        <v>0</v>
      </c>
      <c r="K951" s="156" t="e">
        <f>VLOOKUP($E951,'Calc 1 - Scaling (Ins,Bank)'!$A:$W,8,FALSE)</f>
        <v>#N/A</v>
      </c>
      <c r="L951" s="160" t="str">
        <f>IFERROR(VLOOKUP($E951,'Calc 1 - Scaling (Ins,Bank)'!$A:$W,9+IF($K951="Revenue",1,IF(K951="Carrying Value",2,0)),FALSE),"N/A")</f>
        <v>N/A</v>
      </c>
      <c r="M951" s="161" t="str">
        <f t="shared" si="127"/>
        <v>N/A</v>
      </c>
      <c r="N951" s="162" t="str">
        <f t="shared" si="128"/>
        <v>N/A</v>
      </c>
      <c r="O951" s="156" t="e">
        <f>VLOOKUP($E951,'Calc 1 - Scaling (Ins,Bank)'!$A:$W,12,FALSE)</f>
        <v>#N/A</v>
      </c>
      <c r="P951" s="160" t="str">
        <f>IFERROR(VLOOKUP($E951,'Calc 1 - Scaling (Ins,Bank)'!$A:$W,13+IF(O951="Revenue",1,IF(O951="Carrying Value",2,0)),FALSE),"N/A")</f>
        <v>N/A</v>
      </c>
      <c r="Q951" s="161" t="str">
        <f t="shared" si="129"/>
        <v>N/A</v>
      </c>
      <c r="R951" s="162" t="str">
        <f t="shared" si="130"/>
        <v>N/A</v>
      </c>
      <c r="S951" s="156" t="e">
        <f>VLOOKUP($E951,'Calc 1 - Scaling (Ins,Bank)'!$A:$W,16,FALSE)</f>
        <v>#N/A</v>
      </c>
      <c r="T951" s="160" t="str">
        <f>IFERROR(VLOOKUP($E951,'Calc 1 - Scaling (Ins,Bank)'!$A:$W,17+IF(S951="Revenue",1,IF(S951="Carrying Value",2,0)),FALSE),"N/A")</f>
        <v>N/A</v>
      </c>
      <c r="U951" s="161" t="str">
        <f t="shared" si="131"/>
        <v>N/A</v>
      </c>
      <c r="V951" s="162" t="str">
        <f t="shared" si="132"/>
        <v>N/A</v>
      </c>
      <c r="W951" s="156" t="e">
        <f>VLOOKUP($E951,'Calc 1 - Scaling (Ins,Bank)'!$A:$W,20,FALSE)</f>
        <v>#N/A</v>
      </c>
      <c r="X951" s="160" t="str">
        <f>IFERROR(VLOOKUP($E951,'Calc 1 - Scaling (Ins,Bank)'!$A:$W,21+IF(W951="Revenue",1,IF(W951="Carrying Value",2,0)),FALSE),"N/A")</f>
        <v>N/A</v>
      </c>
      <c r="Y951" s="161" t="str">
        <f t="shared" si="133"/>
        <v>N/A</v>
      </c>
      <c r="Z951" s="162" t="str">
        <f t="shared" si="134"/>
        <v>N/A</v>
      </c>
      <c r="AP951" s="3" t="s">
        <v>1</v>
      </c>
    </row>
    <row r="952" spans="1:42" x14ac:dyDescent="0.2">
      <c r="A952" s="68">
        <f t="shared" si="126"/>
        <v>895</v>
      </c>
      <c r="B952" s="154">
        <f>'Input 2 - Inventory'!C902</f>
        <v>0</v>
      </c>
      <c r="C952" s="155">
        <f>'Input 2 - Inventory'!E902</f>
        <v>0</v>
      </c>
      <c r="D952" s="155" t="str">
        <f>IF(OR(LEFT(E952,5)= "Asset",LEFT(E952,5)="Other"),"N/A",'Input 1 - Schedule 1'!B904 &amp; " (Ins/Bank)")</f>
        <v xml:space="preserve"> (Ins/Bank)</v>
      </c>
      <c r="E952" s="156">
        <f>'Input 2 - Inventory'!F902</f>
        <v>0</v>
      </c>
      <c r="F952" s="157">
        <f>'Input 1 - Schedule 1'!AH904</f>
        <v>0</v>
      </c>
      <c r="G952" s="157">
        <f>'Input 2 - Inventory'!R902</f>
        <v>0</v>
      </c>
      <c r="H952" s="157">
        <f>'Input 2 - Inventory'!AG902</f>
        <v>0</v>
      </c>
      <c r="I952" s="158">
        <f>'Input 2 - Inventory'!L902</f>
        <v>0</v>
      </c>
      <c r="J952" s="159">
        <f>'Input 2 - Inventory'!AA902</f>
        <v>0</v>
      </c>
      <c r="K952" s="156" t="e">
        <f>VLOOKUP($E952,'Calc 1 - Scaling (Ins,Bank)'!$A:$W,8,FALSE)</f>
        <v>#N/A</v>
      </c>
      <c r="L952" s="160" t="str">
        <f>IFERROR(VLOOKUP($E952,'Calc 1 - Scaling (Ins,Bank)'!$A:$W,9+IF($K952="Revenue",1,IF(K952="Carrying Value",2,0)),FALSE),"N/A")</f>
        <v>N/A</v>
      </c>
      <c r="M952" s="161" t="str">
        <f t="shared" si="127"/>
        <v>N/A</v>
      </c>
      <c r="N952" s="162" t="str">
        <f t="shared" si="128"/>
        <v>N/A</v>
      </c>
      <c r="O952" s="156" t="e">
        <f>VLOOKUP($E952,'Calc 1 - Scaling (Ins,Bank)'!$A:$W,12,FALSE)</f>
        <v>#N/A</v>
      </c>
      <c r="P952" s="160" t="str">
        <f>IFERROR(VLOOKUP($E952,'Calc 1 - Scaling (Ins,Bank)'!$A:$W,13+IF(O952="Revenue",1,IF(O952="Carrying Value",2,0)),FALSE),"N/A")</f>
        <v>N/A</v>
      </c>
      <c r="Q952" s="161" t="str">
        <f t="shared" si="129"/>
        <v>N/A</v>
      </c>
      <c r="R952" s="162" t="str">
        <f t="shared" si="130"/>
        <v>N/A</v>
      </c>
      <c r="S952" s="156" t="e">
        <f>VLOOKUP($E952,'Calc 1 - Scaling (Ins,Bank)'!$A:$W,16,FALSE)</f>
        <v>#N/A</v>
      </c>
      <c r="T952" s="160" t="str">
        <f>IFERROR(VLOOKUP($E952,'Calc 1 - Scaling (Ins,Bank)'!$A:$W,17+IF(S952="Revenue",1,IF(S952="Carrying Value",2,0)),FALSE),"N/A")</f>
        <v>N/A</v>
      </c>
      <c r="U952" s="161" t="str">
        <f t="shared" si="131"/>
        <v>N/A</v>
      </c>
      <c r="V952" s="162" t="str">
        <f t="shared" si="132"/>
        <v>N/A</v>
      </c>
      <c r="W952" s="156" t="e">
        <f>VLOOKUP($E952,'Calc 1 - Scaling (Ins,Bank)'!$A:$W,20,FALSE)</f>
        <v>#N/A</v>
      </c>
      <c r="X952" s="160" t="str">
        <f>IFERROR(VLOOKUP($E952,'Calc 1 - Scaling (Ins,Bank)'!$A:$W,21+IF(W952="Revenue",1,IF(W952="Carrying Value",2,0)),FALSE),"N/A")</f>
        <v>N/A</v>
      </c>
      <c r="Y952" s="161" t="str">
        <f t="shared" si="133"/>
        <v>N/A</v>
      </c>
      <c r="Z952" s="162" t="str">
        <f t="shared" si="134"/>
        <v>N/A</v>
      </c>
      <c r="AP952" s="3" t="s">
        <v>1</v>
      </c>
    </row>
    <row r="953" spans="1:42" x14ac:dyDescent="0.2">
      <c r="A953" s="68">
        <f t="shared" si="126"/>
        <v>896</v>
      </c>
      <c r="B953" s="154">
        <f>'Input 2 - Inventory'!C903</f>
        <v>0</v>
      </c>
      <c r="C953" s="155">
        <f>'Input 2 - Inventory'!E903</f>
        <v>0</v>
      </c>
      <c r="D953" s="155" t="str">
        <f>IF(OR(LEFT(E953,5)= "Asset",LEFT(E953,5)="Other"),"N/A",'Input 1 - Schedule 1'!B905 &amp; " (Ins/Bank)")</f>
        <v xml:space="preserve"> (Ins/Bank)</v>
      </c>
      <c r="E953" s="156">
        <f>'Input 2 - Inventory'!F903</f>
        <v>0</v>
      </c>
      <c r="F953" s="157">
        <f>'Input 1 - Schedule 1'!AH905</f>
        <v>0</v>
      </c>
      <c r="G953" s="157">
        <f>'Input 2 - Inventory'!R903</f>
        <v>0</v>
      </c>
      <c r="H953" s="157">
        <f>'Input 2 - Inventory'!AG903</f>
        <v>0</v>
      </c>
      <c r="I953" s="158">
        <f>'Input 2 - Inventory'!L903</f>
        <v>0</v>
      </c>
      <c r="J953" s="159">
        <f>'Input 2 - Inventory'!AA903</f>
        <v>0</v>
      </c>
      <c r="K953" s="156" t="e">
        <f>VLOOKUP($E953,'Calc 1 - Scaling (Ins,Bank)'!$A:$W,8,FALSE)</f>
        <v>#N/A</v>
      </c>
      <c r="L953" s="160" t="str">
        <f>IFERROR(VLOOKUP($E953,'Calc 1 - Scaling (Ins,Bank)'!$A:$W,9+IF($K953="Revenue",1,IF(K953="Carrying Value",2,0)),FALSE),"N/A")</f>
        <v>N/A</v>
      </c>
      <c r="M953" s="161" t="str">
        <f t="shared" si="127"/>
        <v>N/A</v>
      </c>
      <c r="N953" s="162" t="str">
        <f t="shared" si="128"/>
        <v>N/A</v>
      </c>
      <c r="O953" s="156" t="e">
        <f>VLOOKUP($E953,'Calc 1 - Scaling (Ins,Bank)'!$A:$W,12,FALSE)</f>
        <v>#N/A</v>
      </c>
      <c r="P953" s="160" t="str">
        <f>IFERROR(VLOOKUP($E953,'Calc 1 - Scaling (Ins,Bank)'!$A:$W,13+IF(O953="Revenue",1,IF(O953="Carrying Value",2,0)),FALSE),"N/A")</f>
        <v>N/A</v>
      </c>
      <c r="Q953" s="161" t="str">
        <f t="shared" si="129"/>
        <v>N/A</v>
      </c>
      <c r="R953" s="162" t="str">
        <f t="shared" si="130"/>
        <v>N/A</v>
      </c>
      <c r="S953" s="156" t="e">
        <f>VLOOKUP($E953,'Calc 1 - Scaling (Ins,Bank)'!$A:$W,16,FALSE)</f>
        <v>#N/A</v>
      </c>
      <c r="T953" s="160" t="str">
        <f>IFERROR(VLOOKUP($E953,'Calc 1 - Scaling (Ins,Bank)'!$A:$W,17+IF(S953="Revenue",1,IF(S953="Carrying Value",2,0)),FALSE),"N/A")</f>
        <v>N/A</v>
      </c>
      <c r="U953" s="161" t="str">
        <f t="shared" si="131"/>
        <v>N/A</v>
      </c>
      <c r="V953" s="162" t="str">
        <f t="shared" si="132"/>
        <v>N/A</v>
      </c>
      <c r="W953" s="156" t="e">
        <f>VLOOKUP($E953,'Calc 1 - Scaling (Ins,Bank)'!$A:$W,20,FALSE)</f>
        <v>#N/A</v>
      </c>
      <c r="X953" s="160" t="str">
        <f>IFERROR(VLOOKUP($E953,'Calc 1 - Scaling (Ins,Bank)'!$A:$W,21+IF(W953="Revenue",1,IF(W953="Carrying Value",2,0)),FALSE),"N/A")</f>
        <v>N/A</v>
      </c>
      <c r="Y953" s="161" t="str">
        <f t="shared" si="133"/>
        <v>N/A</v>
      </c>
      <c r="Z953" s="162" t="str">
        <f t="shared" si="134"/>
        <v>N/A</v>
      </c>
      <c r="AP953" s="3" t="s">
        <v>1</v>
      </c>
    </row>
    <row r="954" spans="1:42" x14ac:dyDescent="0.2">
      <c r="A954" s="68">
        <f t="shared" si="126"/>
        <v>897</v>
      </c>
      <c r="B954" s="154">
        <f>'Input 2 - Inventory'!C904</f>
        <v>0</v>
      </c>
      <c r="C954" s="155">
        <f>'Input 2 - Inventory'!E904</f>
        <v>0</v>
      </c>
      <c r="D954" s="155" t="str">
        <f>IF(OR(LEFT(E954,5)= "Asset",LEFT(E954,5)="Other"),"N/A",'Input 1 - Schedule 1'!B906 &amp; " (Ins/Bank)")</f>
        <v xml:space="preserve"> (Ins/Bank)</v>
      </c>
      <c r="E954" s="156">
        <f>'Input 2 - Inventory'!F904</f>
        <v>0</v>
      </c>
      <c r="F954" s="157">
        <f>'Input 1 - Schedule 1'!AH906</f>
        <v>0</v>
      </c>
      <c r="G954" s="157">
        <f>'Input 2 - Inventory'!R904</f>
        <v>0</v>
      </c>
      <c r="H954" s="157">
        <f>'Input 2 - Inventory'!AG904</f>
        <v>0</v>
      </c>
      <c r="I954" s="158">
        <f>'Input 2 - Inventory'!L904</f>
        <v>0</v>
      </c>
      <c r="J954" s="159">
        <f>'Input 2 - Inventory'!AA904</f>
        <v>0</v>
      </c>
      <c r="K954" s="156" t="e">
        <f>VLOOKUP($E954,'Calc 1 - Scaling (Ins,Bank)'!$A:$W,8,FALSE)</f>
        <v>#N/A</v>
      </c>
      <c r="L954" s="160" t="str">
        <f>IFERROR(VLOOKUP($E954,'Calc 1 - Scaling (Ins,Bank)'!$A:$W,9+IF($K954="Revenue",1,IF(K954="Carrying Value",2,0)),FALSE),"N/A")</f>
        <v>N/A</v>
      </c>
      <c r="M954" s="161" t="str">
        <f t="shared" si="127"/>
        <v>N/A</v>
      </c>
      <c r="N954" s="162" t="str">
        <f t="shared" si="128"/>
        <v>N/A</v>
      </c>
      <c r="O954" s="156" t="e">
        <f>VLOOKUP($E954,'Calc 1 - Scaling (Ins,Bank)'!$A:$W,12,FALSE)</f>
        <v>#N/A</v>
      </c>
      <c r="P954" s="160" t="str">
        <f>IFERROR(VLOOKUP($E954,'Calc 1 - Scaling (Ins,Bank)'!$A:$W,13+IF(O954="Revenue",1,IF(O954="Carrying Value",2,0)),FALSE),"N/A")</f>
        <v>N/A</v>
      </c>
      <c r="Q954" s="161" t="str">
        <f t="shared" si="129"/>
        <v>N/A</v>
      </c>
      <c r="R954" s="162" t="str">
        <f t="shared" si="130"/>
        <v>N/A</v>
      </c>
      <c r="S954" s="156" t="e">
        <f>VLOOKUP($E954,'Calc 1 - Scaling (Ins,Bank)'!$A:$W,16,FALSE)</f>
        <v>#N/A</v>
      </c>
      <c r="T954" s="160" t="str">
        <f>IFERROR(VLOOKUP($E954,'Calc 1 - Scaling (Ins,Bank)'!$A:$W,17+IF(S954="Revenue",1,IF(S954="Carrying Value",2,0)),FALSE),"N/A")</f>
        <v>N/A</v>
      </c>
      <c r="U954" s="161" t="str">
        <f t="shared" si="131"/>
        <v>N/A</v>
      </c>
      <c r="V954" s="162" t="str">
        <f t="shared" si="132"/>
        <v>N/A</v>
      </c>
      <c r="W954" s="156" t="e">
        <f>VLOOKUP($E954,'Calc 1 - Scaling (Ins,Bank)'!$A:$W,20,FALSE)</f>
        <v>#N/A</v>
      </c>
      <c r="X954" s="160" t="str">
        <f>IFERROR(VLOOKUP($E954,'Calc 1 - Scaling (Ins,Bank)'!$A:$W,21+IF(W954="Revenue",1,IF(W954="Carrying Value",2,0)),FALSE),"N/A")</f>
        <v>N/A</v>
      </c>
      <c r="Y954" s="161" t="str">
        <f t="shared" si="133"/>
        <v>N/A</v>
      </c>
      <c r="Z954" s="162" t="str">
        <f t="shared" si="134"/>
        <v>N/A</v>
      </c>
      <c r="AP954" s="3" t="s">
        <v>1</v>
      </c>
    </row>
    <row r="955" spans="1:42" x14ac:dyDescent="0.2">
      <c r="A955" s="68">
        <f t="shared" si="126"/>
        <v>898</v>
      </c>
      <c r="B955" s="154">
        <f>'Input 2 - Inventory'!C905</f>
        <v>0</v>
      </c>
      <c r="C955" s="155">
        <f>'Input 2 - Inventory'!E905</f>
        <v>0</v>
      </c>
      <c r="D955" s="155" t="str">
        <f>IF(OR(LEFT(E955,5)= "Asset",LEFT(E955,5)="Other"),"N/A",'Input 1 - Schedule 1'!B907 &amp; " (Ins/Bank)")</f>
        <v xml:space="preserve"> (Ins/Bank)</v>
      </c>
      <c r="E955" s="156">
        <f>'Input 2 - Inventory'!F905</f>
        <v>0</v>
      </c>
      <c r="F955" s="157">
        <f>'Input 1 - Schedule 1'!AH907</f>
        <v>0</v>
      </c>
      <c r="G955" s="157">
        <f>'Input 2 - Inventory'!R905</f>
        <v>0</v>
      </c>
      <c r="H955" s="157">
        <f>'Input 2 - Inventory'!AG905</f>
        <v>0</v>
      </c>
      <c r="I955" s="158">
        <f>'Input 2 - Inventory'!L905</f>
        <v>0</v>
      </c>
      <c r="J955" s="159">
        <f>'Input 2 - Inventory'!AA905</f>
        <v>0</v>
      </c>
      <c r="K955" s="156" t="e">
        <f>VLOOKUP($E955,'Calc 1 - Scaling (Ins,Bank)'!$A:$W,8,FALSE)</f>
        <v>#N/A</v>
      </c>
      <c r="L955" s="160" t="str">
        <f>IFERROR(VLOOKUP($E955,'Calc 1 - Scaling (Ins,Bank)'!$A:$W,9+IF($K955="Revenue",1,IF(K955="Carrying Value",2,0)),FALSE),"N/A")</f>
        <v>N/A</v>
      </c>
      <c r="M955" s="161" t="str">
        <f t="shared" si="127"/>
        <v>N/A</v>
      </c>
      <c r="N955" s="162" t="str">
        <f t="shared" si="128"/>
        <v>N/A</v>
      </c>
      <c r="O955" s="156" t="e">
        <f>VLOOKUP($E955,'Calc 1 - Scaling (Ins,Bank)'!$A:$W,12,FALSE)</f>
        <v>#N/A</v>
      </c>
      <c r="P955" s="160" t="str">
        <f>IFERROR(VLOOKUP($E955,'Calc 1 - Scaling (Ins,Bank)'!$A:$W,13+IF(O955="Revenue",1,IF(O955="Carrying Value",2,0)),FALSE),"N/A")</f>
        <v>N/A</v>
      </c>
      <c r="Q955" s="161" t="str">
        <f t="shared" si="129"/>
        <v>N/A</v>
      </c>
      <c r="R955" s="162" t="str">
        <f t="shared" si="130"/>
        <v>N/A</v>
      </c>
      <c r="S955" s="156" t="e">
        <f>VLOOKUP($E955,'Calc 1 - Scaling (Ins,Bank)'!$A:$W,16,FALSE)</f>
        <v>#N/A</v>
      </c>
      <c r="T955" s="160" t="str">
        <f>IFERROR(VLOOKUP($E955,'Calc 1 - Scaling (Ins,Bank)'!$A:$W,17+IF(S955="Revenue",1,IF(S955="Carrying Value",2,0)),FALSE),"N/A")</f>
        <v>N/A</v>
      </c>
      <c r="U955" s="161" t="str">
        <f t="shared" si="131"/>
        <v>N/A</v>
      </c>
      <c r="V955" s="162" t="str">
        <f t="shared" si="132"/>
        <v>N/A</v>
      </c>
      <c r="W955" s="156" t="e">
        <f>VLOOKUP($E955,'Calc 1 - Scaling (Ins,Bank)'!$A:$W,20,FALSE)</f>
        <v>#N/A</v>
      </c>
      <c r="X955" s="160" t="str">
        <f>IFERROR(VLOOKUP($E955,'Calc 1 - Scaling (Ins,Bank)'!$A:$W,21+IF(W955="Revenue",1,IF(W955="Carrying Value",2,0)),FALSE),"N/A")</f>
        <v>N/A</v>
      </c>
      <c r="Y955" s="161" t="str">
        <f t="shared" si="133"/>
        <v>N/A</v>
      </c>
      <c r="Z955" s="162" t="str">
        <f t="shared" si="134"/>
        <v>N/A</v>
      </c>
      <c r="AP955" s="3" t="s">
        <v>1</v>
      </c>
    </row>
    <row r="956" spans="1:42" x14ac:dyDescent="0.2">
      <c r="A956" s="68">
        <f t="shared" si="126"/>
        <v>899</v>
      </c>
      <c r="B956" s="154">
        <f>'Input 2 - Inventory'!C906</f>
        <v>0</v>
      </c>
      <c r="C956" s="155">
        <f>'Input 2 - Inventory'!E906</f>
        <v>0</v>
      </c>
      <c r="D956" s="155" t="str">
        <f>IF(OR(LEFT(E956,5)= "Asset",LEFT(E956,5)="Other"),"N/A",'Input 1 - Schedule 1'!B908 &amp; " (Ins/Bank)")</f>
        <v xml:space="preserve"> (Ins/Bank)</v>
      </c>
      <c r="E956" s="156">
        <f>'Input 2 - Inventory'!F906</f>
        <v>0</v>
      </c>
      <c r="F956" s="157">
        <f>'Input 1 - Schedule 1'!AH908</f>
        <v>0</v>
      </c>
      <c r="G956" s="157">
        <f>'Input 2 - Inventory'!R906</f>
        <v>0</v>
      </c>
      <c r="H956" s="157">
        <f>'Input 2 - Inventory'!AG906</f>
        <v>0</v>
      </c>
      <c r="I956" s="158">
        <f>'Input 2 - Inventory'!L906</f>
        <v>0</v>
      </c>
      <c r="J956" s="159">
        <f>'Input 2 - Inventory'!AA906</f>
        <v>0</v>
      </c>
      <c r="K956" s="156" t="e">
        <f>VLOOKUP($E956,'Calc 1 - Scaling (Ins,Bank)'!$A:$W,8,FALSE)</f>
        <v>#N/A</v>
      </c>
      <c r="L956" s="160" t="str">
        <f>IFERROR(VLOOKUP($E956,'Calc 1 - Scaling (Ins,Bank)'!$A:$W,9+IF($K956="Revenue",1,IF(K956="Carrying Value",2,0)),FALSE),"N/A")</f>
        <v>N/A</v>
      </c>
      <c r="M956" s="161" t="str">
        <f t="shared" si="127"/>
        <v>N/A</v>
      </c>
      <c r="N956" s="162" t="str">
        <f t="shared" si="128"/>
        <v>N/A</v>
      </c>
      <c r="O956" s="156" t="e">
        <f>VLOOKUP($E956,'Calc 1 - Scaling (Ins,Bank)'!$A:$W,12,FALSE)</f>
        <v>#N/A</v>
      </c>
      <c r="P956" s="160" t="str">
        <f>IFERROR(VLOOKUP($E956,'Calc 1 - Scaling (Ins,Bank)'!$A:$W,13+IF(O956="Revenue",1,IF(O956="Carrying Value",2,0)),FALSE),"N/A")</f>
        <v>N/A</v>
      </c>
      <c r="Q956" s="161" t="str">
        <f t="shared" si="129"/>
        <v>N/A</v>
      </c>
      <c r="R956" s="162" t="str">
        <f t="shared" si="130"/>
        <v>N/A</v>
      </c>
      <c r="S956" s="156" t="e">
        <f>VLOOKUP($E956,'Calc 1 - Scaling (Ins,Bank)'!$A:$W,16,FALSE)</f>
        <v>#N/A</v>
      </c>
      <c r="T956" s="160" t="str">
        <f>IFERROR(VLOOKUP($E956,'Calc 1 - Scaling (Ins,Bank)'!$A:$W,17+IF(S956="Revenue",1,IF(S956="Carrying Value",2,0)),FALSE),"N/A")</f>
        <v>N/A</v>
      </c>
      <c r="U956" s="161" t="str">
        <f t="shared" si="131"/>
        <v>N/A</v>
      </c>
      <c r="V956" s="162" t="str">
        <f t="shared" si="132"/>
        <v>N/A</v>
      </c>
      <c r="W956" s="156" t="e">
        <f>VLOOKUP($E956,'Calc 1 - Scaling (Ins,Bank)'!$A:$W,20,FALSE)</f>
        <v>#N/A</v>
      </c>
      <c r="X956" s="160" t="str">
        <f>IFERROR(VLOOKUP($E956,'Calc 1 - Scaling (Ins,Bank)'!$A:$W,21+IF(W956="Revenue",1,IF(W956="Carrying Value",2,0)),FALSE),"N/A")</f>
        <v>N/A</v>
      </c>
      <c r="Y956" s="161" t="str">
        <f t="shared" si="133"/>
        <v>N/A</v>
      </c>
      <c r="Z956" s="162" t="str">
        <f t="shared" si="134"/>
        <v>N/A</v>
      </c>
      <c r="AP956" s="3" t="s">
        <v>1</v>
      </c>
    </row>
    <row r="957" spans="1:42" x14ac:dyDescent="0.2">
      <c r="A957" s="68">
        <f t="shared" si="126"/>
        <v>900</v>
      </c>
      <c r="B957" s="154">
        <f>'Input 2 - Inventory'!C907</f>
        <v>0</v>
      </c>
      <c r="C957" s="155">
        <f>'Input 2 - Inventory'!E907</f>
        <v>0</v>
      </c>
      <c r="D957" s="155" t="str">
        <f>IF(OR(LEFT(E957,5)= "Asset",LEFT(E957,5)="Other"),"N/A",'Input 1 - Schedule 1'!B909 &amp; " (Ins/Bank)")</f>
        <v xml:space="preserve"> (Ins/Bank)</v>
      </c>
      <c r="E957" s="156">
        <f>'Input 2 - Inventory'!F907</f>
        <v>0</v>
      </c>
      <c r="F957" s="157">
        <f>'Input 1 - Schedule 1'!AH909</f>
        <v>0</v>
      </c>
      <c r="G957" s="157">
        <f>'Input 2 - Inventory'!R907</f>
        <v>0</v>
      </c>
      <c r="H957" s="157">
        <f>'Input 2 - Inventory'!AG907</f>
        <v>0</v>
      </c>
      <c r="I957" s="158">
        <f>'Input 2 - Inventory'!L907</f>
        <v>0</v>
      </c>
      <c r="J957" s="159">
        <f>'Input 2 - Inventory'!AA907</f>
        <v>0</v>
      </c>
      <c r="K957" s="156" t="e">
        <f>VLOOKUP($E957,'Calc 1 - Scaling (Ins,Bank)'!$A:$W,8,FALSE)</f>
        <v>#N/A</v>
      </c>
      <c r="L957" s="160" t="str">
        <f>IFERROR(VLOOKUP($E957,'Calc 1 - Scaling (Ins,Bank)'!$A:$W,9+IF($K957="Revenue",1,IF(K957="Carrying Value",2,0)),FALSE),"N/A")</f>
        <v>N/A</v>
      </c>
      <c r="M957" s="161" t="str">
        <f t="shared" si="127"/>
        <v>N/A</v>
      </c>
      <c r="N957" s="162" t="str">
        <f t="shared" si="128"/>
        <v>N/A</v>
      </c>
      <c r="O957" s="156" t="e">
        <f>VLOOKUP($E957,'Calc 1 - Scaling (Ins,Bank)'!$A:$W,12,FALSE)</f>
        <v>#N/A</v>
      </c>
      <c r="P957" s="160" t="str">
        <f>IFERROR(VLOOKUP($E957,'Calc 1 - Scaling (Ins,Bank)'!$A:$W,13+IF(O957="Revenue",1,IF(O957="Carrying Value",2,0)),FALSE),"N/A")</f>
        <v>N/A</v>
      </c>
      <c r="Q957" s="161" t="str">
        <f t="shared" si="129"/>
        <v>N/A</v>
      </c>
      <c r="R957" s="162" t="str">
        <f t="shared" si="130"/>
        <v>N/A</v>
      </c>
      <c r="S957" s="156" t="e">
        <f>VLOOKUP($E957,'Calc 1 - Scaling (Ins,Bank)'!$A:$W,16,FALSE)</f>
        <v>#N/A</v>
      </c>
      <c r="T957" s="160" t="str">
        <f>IFERROR(VLOOKUP($E957,'Calc 1 - Scaling (Ins,Bank)'!$A:$W,17+IF(S957="Revenue",1,IF(S957="Carrying Value",2,0)),FALSE),"N/A")</f>
        <v>N/A</v>
      </c>
      <c r="U957" s="161" t="str">
        <f t="shared" si="131"/>
        <v>N/A</v>
      </c>
      <c r="V957" s="162" t="str">
        <f t="shared" si="132"/>
        <v>N/A</v>
      </c>
      <c r="W957" s="156" t="e">
        <f>VLOOKUP($E957,'Calc 1 - Scaling (Ins,Bank)'!$A:$W,20,FALSE)</f>
        <v>#N/A</v>
      </c>
      <c r="X957" s="160" t="str">
        <f>IFERROR(VLOOKUP($E957,'Calc 1 - Scaling (Ins,Bank)'!$A:$W,21+IF(W957="Revenue",1,IF(W957="Carrying Value",2,0)),FALSE),"N/A")</f>
        <v>N/A</v>
      </c>
      <c r="Y957" s="161" t="str">
        <f t="shared" si="133"/>
        <v>N/A</v>
      </c>
      <c r="Z957" s="162" t="str">
        <f t="shared" si="134"/>
        <v>N/A</v>
      </c>
      <c r="AP957" s="3" t="s">
        <v>1</v>
      </c>
    </row>
    <row r="958" spans="1:42" x14ac:dyDescent="0.2">
      <c r="A958" s="68">
        <f t="shared" ref="A958:A1021" si="135">A957+1</f>
        <v>901</v>
      </c>
      <c r="B958" s="154">
        <f>'Input 2 - Inventory'!C908</f>
        <v>0</v>
      </c>
      <c r="C958" s="155">
        <f>'Input 2 - Inventory'!E908</f>
        <v>0</v>
      </c>
      <c r="D958" s="155" t="str">
        <f>IF(OR(LEFT(E958,5)= "Asset",LEFT(E958,5)="Other"),"N/A",'Input 1 - Schedule 1'!B910 &amp; " (Ins/Bank)")</f>
        <v xml:space="preserve"> (Ins/Bank)</v>
      </c>
      <c r="E958" s="156">
        <f>'Input 2 - Inventory'!F908</f>
        <v>0</v>
      </c>
      <c r="F958" s="157">
        <f>'Input 1 - Schedule 1'!AH910</f>
        <v>0</v>
      </c>
      <c r="G958" s="157">
        <f>'Input 2 - Inventory'!R908</f>
        <v>0</v>
      </c>
      <c r="H958" s="157">
        <f>'Input 2 - Inventory'!AG908</f>
        <v>0</v>
      </c>
      <c r="I958" s="158">
        <f>'Input 2 - Inventory'!L908</f>
        <v>0</v>
      </c>
      <c r="J958" s="159">
        <f>'Input 2 - Inventory'!AA908</f>
        <v>0</v>
      </c>
      <c r="K958" s="156" t="e">
        <f>VLOOKUP($E958,'Calc 1 - Scaling (Ins,Bank)'!$A:$W,8,FALSE)</f>
        <v>#N/A</v>
      </c>
      <c r="L958" s="160" t="str">
        <f>IFERROR(VLOOKUP($E958,'Calc 1 - Scaling (Ins,Bank)'!$A:$W,9+IF($K958="Revenue",1,IF(K958="Carrying Value",2,0)),FALSE),"N/A")</f>
        <v>N/A</v>
      </c>
      <c r="M958" s="161" t="str">
        <f t="shared" ref="M958:M1021" si="136">IF(L958="N/A","N/A",MAX(0,IF(OR(K958="XS Scalar",K958="Pure Scalar"),$H958*L958,IF(K958="Carrying Value",L958*$G958,$F958*L958))))</f>
        <v>N/A</v>
      </c>
      <c r="N958" s="162" t="str">
        <f t="shared" ref="N958:N1021" si="137">IF(L958="N/A","N/A",IF(K958="XS Scalar",$G958-($H958-$M958),$G958))</f>
        <v>N/A</v>
      </c>
      <c r="O958" s="156" t="e">
        <f>VLOOKUP($E958,'Calc 1 - Scaling (Ins,Bank)'!$A:$W,12,FALSE)</f>
        <v>#N/A</v>
      </c>
      <c r="P958" s="160" t="str">
        <f>IFERROR(VLOOKUP($E958,'Calc 1 - Scaling (Ins,Bank)'!$A:$W,13+IF(O958="Revenue",1,IF(O958="Carrying Value",2,0)),FALSE),"N/A")</f>
        <v>N/A</v>
      </c>
      <c r="Q958" s="161" t="str">
        <f t="shared" ref="Q958:Q1021" si="138">IF(P958="N/A","N/A",MAX(0,IF(OR(O958="XS Scalar",O958="Pure Scalar"),$H958*P958,IF(O958="Carrying Value",P958*$G958,$F958*P958))))</f>
        <v>N/A</v>
      </c>
      <c r="R958" s="162" t="str">
        <f t="shared" ref="R958:R1021" si="139">IF(P958="N/A","N/A",IF(O958="XS Scalar",$G958-($H958-$M958),$G958))</f>
        <v>N/A</v>
      </c>
      <c r="S958" s="156" t="e">
        <f>VLOOKUP($E958,'Calc 1 - Scaling (Ins,Bank)'!$A:$W,16,FALSE)</f>
        <v>#N/A</v>
      </c>
      <c r="T958" s="160" t="str">
        <f>IFERROR(VLOOKUP($E958,'Calc 1 - Scaling (Ins,Bank)'!$A:$W,17+IF(S958="Revenue",1,IF(S958="Carrying Value",2,0)),FALSE),"N/A")</f>
        <v>N/A</v>
      </c>
      <c r="U958" s="161" t="str">
        <f t="shared" ref="U958:U1021" si="140">IF(T958="N/A","N/A",MAX(0,IF(OR(S958="XS Scalar",S958="Pure Scalar"),$H958*T958,IF(S958="Carrying Value",T958*$G958,$F958*T958))))</f>
        <v>N/A</v>
      </c>
      <c r="V958" s="162" t="str">
        <f t="shared" ref="V958:V1021" si="141">IF(T958="N/A","N/A",IF(S958="XS Scalar",$G958-($H958-$M958),$G958))</f>
        <v>N/A</v>
      </c>
      <c r="W958" s="156" t="e">
        <f>VLOOKUP($E958,'Calc 1 - Scaling (Ins,Bank)'!$A:$W,20,FALSE)</f>
        <v>#N/A</v>
      </c>
      <c r="X958" s="160" t="str">
        <f>IFERROR(VLOOKUP($E958,'Calc 1 - Scaling (Ins,Bank)'!$A:$W,21+IF(W958="Revenue",1,IF(W958="Carrying Value",2,0)),FALSE),"N/A")</f>
        <v>N/A</v>
      </c>
      <c r="Y958" s="161" t="str">
        <f t="shared" ref="Y958:Y1021" si="142">IF(X958="N/A","N/A",MAX(0,IF(OR(W958="XS Scalar",W958="Pure Scalar"),$H958*X958,IF(W958="Carrying Value",X958*$G958,$F958*X958))))</f>
        <v>N/A</v>
      </c>
      <c r="Z958" s="162" t="str">
        <f t="shared" ref="Z958:Z1021" si="143">IF(X958="N/A","N/A",IF(W958="XS Scalar",$G958-($H958-$M958),$G958))</f>
        <v>N/A</v>
      </c>
      <c r="AP958" s="3" t="s">
        <v>1</v>
      </c>
    </row>
    <row r="959" spans="1:42" x14ac:dyDescent="0.2">
      <c r="A959" s="68">
        <f t="shared" si="135"/>
        <v>902</v>
      </c>
      <c r="B959" s="154">
        <f>'Input 2 - Inventory'!C909</f>
        <v>0</v>
      </c>
      <c r="C959" s="155">
        <f>'Input 2 - Inventory'!E909</f>
        <v>0</v>
      </c>
      <c r="D959" s="155" t="str">
        <f>IF(OR(LEFT(E959,5)= "Asset",LEFT(E959,5)="Other"),"N/A",'Input 1 - Schedule 1'!B911 &amp; " (Ins/Bank)")</f>
        <v xml:space="preserve"> (Ins/Bank)</v>
      </c>
      <c r="E959" s="156">
        <f>'Input 2 - Inventory'!F909</f>
        <v>0</v>
      </c>
      <c r="F959" s="157">
        <f>'Input 1 - Schedule 1'!AH911</f>
        <v>0</v>
      </c>
      <c r="G959" s="157">
        <f>'Input 2 - Inventory'!R909</f>
        <v>0</v>
      </c>
      <c r="H959" s="157">
        <f>'Input 2 - Inventory'!AG909</f>
        <v>0</v>
      </c>
      <c r="I959" s="158">
        <f>'Input 2 - Inventory'!L909</f>
        <v>0</v>
      </c>
      <c r="J959" s="159">
        <f>'Input 2 - Inventory'!AA909</f>
        <v>0</v>
      </c>
      <c r="K959" s="156" t="e">
        <f>VLOOKUP($E959,'Calc 1 - Scaling (Ins,Bank)'!$A:$W,8,FALSE)</f>
        <v>#N/A</v>
      </c>
      <c r="L959" s="160" t="str">
        <f>IFERROR(VLOOKUP($E959,'Calc 1 - Scaling (Ins,Bank)'!$A:$W,9+IF($K959="Revenue",1,IF(K959="Carrying Value",2,0)),FALSE),"N/A")</f>
        <v>N/A</v>
      </c>
      <c r="M959" s="161" t="str">
        <f t="shared" si="136"/>
        <v>N/A</v>
      </c>
      <c r="N959" s="162" t="str">
        <f t="shared" si="137"/>
        <v>N/A</v>
      </c>
      <c r="O959" s="156" t="e">
        <f>VLOOKUP($E959,'Calc 1 - Scaling (Ins,Bank)'!$A:$W,12,FALSE)</f>
        <v>#N/A</v>
      </c>
      <c r="P959" s="160" t="str">
        <f>IFERROR(VLOOKUP($E959,'Calc 1 - Scaling (Ins,Bank)'!$A:$W,13+IF(O959="Revenue",1,IF(O959="Carrying Value",2,0)),FALSE),"N/A")</f>
        <v>N/A</v>
      </c>
      <c r="Q959" s="161" t="str">
        <f t="shared" si="138"/>
        <v>N/A</v>
      </c>
      <c r="R959" s="162" t="str">
        <f t="shared" si="139"/>
        <v>N/A</v>
      </c>
      <c r="S959" s="156" t="e">
        <f>VLOOKUP($E959,'Calc 1 - Scaling (Ins,Bank)'!$A:$W,16,FALSE)</f>
        <v>#N/A</v>
      </c>
      <c r="T959" s="160" t="str">
        <f>IFERROR(VLOOKUP($E959,'Calc 1 - Scaling (Ins,Bank)'!$A:$W,17+IF(S959="Revenue",1,IF(S959="Carrying Value",2,0)),FALSE),"N/A")</f>
        <v>N/A</v>
      </c>
      <c r="U959" s="161" t="str">
        <f t="shared" si="140"/>
        <v>N/A</v>
      </c>
      <c r="V959" s="162" t="str">
        <f t="shared" si="141"/>
        <v>N/A</v>
      </c>
      <c r="W959" s="156" t="e">
        <f>VLOOKUP($E959,'Calc 1 - Scaling (Ins,Bank)'!$A:$W,20,FALSE)</f>
        <v>#N/A</v>
      </c>
      <c r="X959" s="160" t="str">
        <f>IFERROR(VLOOKUP($E959,'Calc 1 - Scaling (Ins,Bank)'!$A:$W,21+IF(W959="Revenue",1,IF(W959="Carrying Value",2,0)),FALSE),"N/A")</f>
        <v>N/A</v>
      </c>
      <c r="Y959" s="161" t="str">
        <f t="shared" si="142"/>
        <v>N/A</v>
      </c>
      <c r="Z959" s="162" t="str">
        <f t="shared" si="143"/>
        <v>N/A</v>
      </c>
      <c r="AP959" s="3" t="s">
        <v>1</v>
      </c>
    </row>
    <row r="960" spans="1:42" x14ac:dyDescent="0.2">
      <c r="A960" s="68">
        <f t="shared" si="135"/>
        <v>903</v>
      </c>
      <c r="B960" s="154">
        <f>'Input 2 - Inventory'!C910</f>
        <v>0</v>
      </c>
      <c r="C960" s="155">
        <f>'Input 2 - Inventory'!E910</f>
        <v>0</v>
      </c>
      <c r="D960" s="155" t="str">
        <f>IF(OR(LEFT(E960,5)= "Asset",LEFT(E960,5)="Other"),"N/A",'Input 1 - Schedule 1'!B912 &amp; " (Ins/Bank)")</f>
        <v xml:space="preserve"> (Ins/Bank)</v>
      </c>
      <c r="E960" s="156">
        <f>'Input 2 - Inventory'!F910</f>
        <v>0</v>
      </c>
      <c r="F960" s="157">
        <f>'Input 1 - Schedule 1'!AH912</f>
        <v>0</v>
      </c>
      <c r="G960" s="157">
        <f>'Input 2 - Inventory'!R910</f>
        <v>0</v>
      </c>
      <c r="H960" s="157">
        <f>'Input 2 - Inventory'!AG910</f>
        <v>0</v>
      </c>
      <c r="I960" s="158">
        <f>'Input 2 - Inventory'!L910</f>
        <v>0</v>
      </c>
      <c r="J960" s="159">
        <f>'Input 2 - Inventory'!AA910</f>
        <v>0</v>
      </c>
      <c r="K960" s="156" t="e">
        <f>VLOOKUP($E960,'Calc 1 - Scaling (Ins,Bank)'!$A:$W,8,FALSE)</f>
        <v>#N/A</v>
      </c>
      <c r="L960" s="160" t="str">
        <f>IFERROR(VLOOKUP($E960,'Calc 1 - Scaling (Ins,Bank)'!$A:$W,9+IF($K960="Revenue",1,IF(K960="Carrying Value",2,0)),FALSE),"N/A")</f>
        <v>N/A</v>
      </c>
      <c r="M960" s="161" t="str">
        <f t="shared" si="136"/>
        <v>N/A</v>
      </c>
      <c r="N960" s="162" t="str">
        <f t="shared" si="137"/>
        <v>N/A</v>
      </c>
      <c r="O960" s="156" t="e">
        <f>VLOOKUP($E960,'Calc 1 - Scaling (Ins,Bank)'!$A:$W,12,FALSE)</f>
        <v>#N/A</v>
      </c>
      <c r="P960" s="160" t="str">
        <f>IFERROR(VLOOKUP($E960,'Calc 1 - Scaling (Ins,Bank)'!$A:$W,13+IF(O960="Revenue",1,IF(O960="Carrying Value",2,0)),FALSE),"N/A")</f>
        <v>N/A</v>
      </c>
      <c r="Q960" s="161" t="str">
        <f t="shared" si="138"/>
        <v>N/A</v>
      </c>
      <c r="R960" s="162" t="str">
        <f t="shared" si="139"/>
        <v>N/A</v>
      </c>
      <c r="S960" s="156" t="e">
        <f>VLOOKUP($E960,'Calc 1 - Scaling (Ins,Bank)'!$A:$W,16,FALSE)</f>
        <v>#N/A</v>
      </c>
      <c r="T960" s="160" t="str">
        <f>IFERROR(VLOOKUP($E960,'Calc 1 - Scaling (Ins,Bank)'!$A:$W,17+IF(S960="Revenue",1,IF(S960="Carrying Value",2,0)),FALSE),"N/A")</f>
        <v>N/A</v>
      </c>
      <c r="U960" s="161" t="str">
        <f t="shared" si="140"/>
        <v>N/A</v>
      </c>
      <c r="V960" s="162" t="str">
        <f t="shared" si="141"/>
        <v>N/A</v>
      </c>
      <c r="W960" s="156" t="e">
        <f>VLOOKUP($E960,'Calc 1 - Scaling (Ins,Bank)'!$A:$W,20,FALSE)</f>
        <v>#N/A</v>
      </c>
      <c r="X960" s="160" t="str">
        <f>IFERROR(VLOOKUP($E960,'Calc 1 - Scaling (Ins,Bank)'!$A:$W,21+IF(W960="Revenue",1,IF(W960="Carrying Value",2,0)),FALSE),"N/A")</f>
        <v>N/A</v>
      </c>
      <c r="Y960" s="161" t="str">
        <f t="shared" si="142"/>
        <v>N/A</v>
      </c>
      <c r="Z960" s="162" t="str">
        <f t="shared" si="143"/>
        <v>N/A</v>
      </c>
      <c r="AP960" s="3" t="s">
        <v>1</v>
      </c>
    </row>
    <row r="961" spans="1:42" x14ac:dyDescent="0.2">
      <c r="A961" s="68">
        <f t="shared" si="135"/>
        <v>904</v>
      </c>
      <c r="B961" s="154">
        <f>'Input 2 - Inventory'!C911</f>
        <v>0</v>
      </c>
      <c r="C961" s="155">
        <f>'Input 2 - Inventory'!E911</f>
        <v>0</v>
      </c>
      <c r="D961" s="155" t="str">
        <f>IF(OR(LEFT(E961,5)= "Asset",LEFT(E961,5)="Other"),"N/A",'Input 1 - Schedule 1'!B913 &amp; " (Ins/Bank)")</f>
        <v xml:space="preserve"> (Ins/Bank)</v>
      </c>
      <c r="E961" s="156">
        <f>'Input 2 - Inventory'!F911</f>
        <v>0</v>
      </c>
      <c r="F961" s="157">
        <f>'Input 1 - Schedule 1'!AH913</f>
        <v>0</v>
      </c>
      <c r="G961" s="157">
        <f>'Input 2 - Inventory'!R911</f>
        <v>0</v>
      </c>
      <c r="H961" s="157">
        <f>'Input 2 - Inventory'!AG911</f>
        <v>0</v>
      </c>
      <c r="I961" s="158">
        <f>'Input 2 - Inventory'!L911</f>
        <v>0</v>
      </c>
      <c r="J961" s="159">
        <f>'Input 2 - Inventory'!AA911</f>
        <v>0</v>
      </c>
      <c r="K961" s="156" t="e">
        <f>VLOOKUP($E961,'Calc 1 - Scaling (Ins,Bank)'!$A:$W,8,FALSE)</f>
        <v>#N/A</v>
      </c>
      <c r="L961" s="160" t="str">
        <f>IFERROR(VLOOKUP($E961,'Calc 1 - Scaling (Ins,Bank)'!$A:$W,9+IF($K961="Revenue",1,IF(K961="Carrying Value",2,0)),FALSE),"N/A")</f>
        <v>N/A</v>
      </c>
      <c r="M961" s="161" t="str">
        <f t="shared" si="136"/>
        <v>N/A</v>
      </c>
      <c r="N961" s="162" t="str">
        <f t="shared" si="137"/>
        <v>N/A</v>
      </c>
      <c r="O961" s="156" t="e">
        <f>VLOOKUP($E961,'Calc 1 - Scaling (Ins,Bank)'!$A:$W,12,FALSE)</f>
        <v>#N/A</v>
      </c>
      <c r="P961" s="160" t="str">
        <f>IFERROR(VLOOKUP($E961,'Calc 1 - Scaling (Ins,Bank)'!$A:$W,13+IF(O961="Revenue",1,IF(O961="Carrying Value",2,0)),FALSE),"N/A")</f>
        <v>N/A</v>
      </c>
      <c r="Q961" s="161" t="str">
        <f t="shared" si="138"/>
        <v>N/A</v>
      </c>
      <c r="R961" s="162" t="str">
        <f t="shared" si="139"/>
        <v>N/A</v>
      </c>
      <c r="S961" s="156" t="e">
        <f>VLOOKUP($E961,'Calc 1 - Scaling (Ins,Bank)'!$A:$W,16,FALSE)</f>
        <v>#N/A</v>
      </c>
      <c r="T961" s="160" t="str">
        <f>IFERROR(VLOOKUP($E961,'Calc 1 - Scaling (Ins,Bank)'!$A:$W,17+IF(S961="Revenue",1,IF(S961="Carrying Value",2,0)),FALSE),"N/A")</f>
        <v>N/A</v>
      </c>
      <c r="U961" s="161" t="str">
        <f t="shared" si="140"/>
        <v>N/A</v>
      </c>
      <c r="V961" s="162" t="str">
        <f t="shared" si="141"/>
        <v>N/A</v>
      </c>
      <c r="W961" s="156" t="e">
        <f>VLOOKUP($E961,'Calc 1 - Scaling (Ins,Bank)'!$A:$W,20,FALSE)</f>
        <v>#N/A</v>
      </c>
      <c r="X961" s="160" t="str">
        <f>IFERROR(VLOOKUP($E961,'Calc 1 - Scaling (Ins,Bank)'!$A:$W,21+IF(W961="Revenue",1,IF(W961="Carrying Value",2,0)),FALSE),"N/A")</f>
        <v>N/A</v>
      </c>
      <c r="Y961" s="161" t="str">
        <f t="shared" si="142"/>
        <v>N/A</v>
      </c>
      <c r="Z961" s="162" t="str">
        <f t="shared" si="143"/>
        <v>N/A</v>
      </c>
      <c r="AP961" s="3" t="s">
        <v>1</v>
      </c>
    </row>
    <row r="962" spans="1:42" x14ac:dyDescent="0.2">
      <c r="A962" s="68">
        <f t="shared" si="135"/>
        <v>905</v>
      </c>
      <c r="B962" s="154">
        <f>'Input 2 - Inventory'!C912</f>
        <v>0</v>
      </c>
      <c r="C962" s="155">
        <f>'Input 2 - Inventory'!E912</f>
        <v>0</v>
      </c>
      <c r="D962" s="155" t="str">
        <f>IF(OR(LEFT(E962,5)= "Asset",LEFT(E962,5)="Other"),"N/A",'Input 1 - Schedule 1'!B914 &amp; " (Ins/Bank)")</f>
        <v xml:space="preserve"> (Ins/Bank)</v>
      </c>
      <c r="E962" s="156">
        <f>'Input 2 - Inventory'!F912</f>
        <v>0</v>
      </c>
      <c r="F962" s="157">
        <f>'Input 1 - Schedule 1'!AH914</f>
        <v>0</v>
      </c>
      <c r="G962" s="157">
        <f>'Input 2 - Inventory'!R912</f>
        <v>0</v>
      </c>
      <c r="H962" s="157">
        <f>'Input 2 - Inventory'!AG912</f>
        <v>0</v>
      </c>
      <c r="I962" s="158">
        <f>'Input 2 - Inventory'!L912</f>
        <v>0</v>
      </c>
      <c r="J962" s="159">
        <f>'Input 2 - Inventory'!AA912</f>
        <v>0</v>
      </c>
      <c r="K962" s="156" t="e">
        <f>VLOOKUP($E962,'Calc 1 - Scaling (Ins,Bank)'!$A:$W,8,FALSE)</f>
        <v>#N/A</v>
      </c>
      <c r="L962" s="160" t="str">
        <f>IFERROR(VLOOKUP($E962,'Calc 1 - Scaling (Ins,Bank)'!$A:$W,9+IF($K962="Revenue",1,IF(K962="Carrying Value",2,0)),FALSE),"N/A")</f>
        <v>N/A</v>
      </c>
      <c r="M962" s="161" t="str">
        <f t="shared" si="136"/>
        <v>N/A</v>
      </c>
      <c r="N962" s="162" t="str">
        <f t="shared" si="137"/>
        <v>N/A</v>
      </c>
      <c r="O962" s="156" t="e">
        <f>VLOOKUP($E962,'Calc 1 - Scaling (Ins,Bank)'!$A:$W,12,FALSE)</f>
        <v>#N/A</v>
      </c>
      <c r="P962" s="160" t="str">
        <f>IFERROR(VLOOKUP($E962,'Calc 1 - Scaling (Ins,Bank)'!$A:$W,13+IF(O962="Revenue",1,IF(O962="Carrying Value",2,0)),FALSE),"N/A")</f>
        <v>N/A</v>
      </c>
      <c r="Q962" s="161" t="str">
        <f t="shared" si="138"/>
        <v>N/A</v>
      </c>
      <c r="R962" s="162" t="str">
        <f t="shared" si="139"/>
        <v>N/A</v>
      </c>
      <c r="S962" s="156" t="e">
        <f>VLOOKUP($E962,'Calc 1 - Scaling (Ins,Bank)'!$A:$W,16,FALSE)</f>
        <v>#N/A</v>
      </c>
      <c r="T962" s="160" t="str">
        <f>IFERROR(VLOOKUP($E962,'Calc 1 - Scaling (Ins,Bank)'!$A:$W,17+IF(S962="Revenue",1,IF(S962="Carrying Value",2,0)),FALSE),"N/A")</f>
        <v>N/A</v>
      </c>
      <c r="U962" s="161" t="str">
        <f t="shared" si="140"/>
        <v>N/A</v>
      </c>
      <c r="V962" s="162" t="str">
        <f t="shared" si="141"/>
        <v>N/A</v>
      </c>
      <c r="W962" s="156" t="e">
        <f>VLOOKUP($E962,'Calc 1 - Scaling (Ins,Bank)'!$A:$W,20,FALSE)</f>
        <v>#N/A</v>
      </c>
      <c r="X962" s="160" t="str">
        <f>IFERROR(VLOOKUP($E962,'Calc 1 - Scaling (Ins,Bank)'!$A:$W,21+IF(W962="Revenue",1,IF(W962="Carrying Value",2,0)),FALSE),"N/A")</f>
        <v>N/A</v>
      </c>
      <c r="Y962" s="161" t="str">
        <f t="shared" si="142"/>
        <v>N/A</v>
      </c>
      <c r="Z962" s="162" t="str">
        <f t="shared" si="143"/>
        <v>N/A</v>
      </c>
      <c r="AP962" s="3" t="s">
        <v>1</v>
      </c>
    </row>
    <row r="963" spans="1:42" x14ac:dyDescent="0.2">
      <c r="A963" s="68">
        <f t="shared" si="135"/>
        <v>906</v>
      </c>
      <c r="B963" s="154">
        <f>'Input 2 - Inventory'!C913</f>
        <v>0</v>
      </c>
      <c r="C963" s="155">
        <f>'Input 2 - Inventory'!E913</f>
        <v>0</v>
      </c>
      <c r="D963" s="155" t="str">
        <f>IF(OR(LEFT(E963,5)= "Asset",LEFT(E963,5)="Other"),"N/A",'Input 1 - Schedule 1'!B915 &amp; " (Ins/Bank)")</f>
        <v xml:space="preserve"> (Ins/Bank)</v>
      </c>
      <c r="E963" s="156">
        <f>'Input 2 - Inventory'!F913</f>
        <v>0</v>
      </c>
      <c r="F963" s="157">
        <f>'Input 1 - Schedule 1'!AH915</f>
        <v>0</v>
      </c>
      <c r="G963" s="157">
        <f>'Input 2 - Inventory'!R913</f>
        <v>0</v>
      </c>
      <c r="H963" s="157">
        <f>'Input 2 - Inventory'!AG913</f>
        <v>0</v>
      </c>
      <c r="I963" s="158">
        <f>'Input 2 - Inventory'!L913</f>
        <v>0</v>
      </c>
      <c r="J963" s="159">
        <f>'Input 2 - Inventory'!AA913</f>
        <v>0</v>
      </c>
      <c r="K963" s="156" t="e">
        <f>VLOOKUP($E963,'Calc 1 - Scaling (Ins,Bank)'!$A:$W,8,FALSE)</f>
        <v>#N/A</v>
      </c>
      <c r="L963" s="160" t="str">
        <f>IFERROR(VLOOKUP($E963,'Calc 1 - Scaling (Ins,Bank)'!$A:$W,9+IF($K963="Revenue",1,IF(K963="Carrying Value",2,0)),FALSE),"N/A")</f>
        <v>N/A</v>
      </c>
      <c r="M963" s="161" t="str">
        <f t="shared" si="136"/>
        <v>N/A</v>
      </c>
      <c r="N963" s="162" t="str">
        <f t="shared" si="137"/>
        <v>N/A</v>
      </c>
      <c r="O963" s="156" t="e">
        <f>VLOOKUP($E963,'Calc 1 - Scaling (Ins,Bank)'!$A:$W,12,FALSE)</f>
        <v>#N/A</v>
      </c>
      <c r="P963" s="160" t="str">
        <f>IFERROR(VLOOKUP($E963,'Calc 1 - Scaling (Ins,Bank)'!$A:$W,13+IF(O963="Revenue",1,IF(O963="Carrying Value",2,0)),FALSE),"N/A")</f>
        <v>N/A</v>
      </c>
      <c r="Q963" s="161" t="str">
        <f t="shared" si="138"/>
        <v>N/A</v>
      </c>
      <c r="R963" s="162" t="str">
        <f t="shared" si="139"/>
        <v>N/A</v>
      </c>
      <c r="S963" s="156" t="e">
        <f>VLOOKUP($E963,'Calc 1 - Scaling (Ins,Bank)'!$A:$W,16,FALSE)</f>
        <v>#N/A</v>
      </c>
      <c r="T963" s="160" t="str">
        <f>IFERROR(VLOOKUP($E963,'Calc 1 - Scaling (Ins,Bank)'!$A:$W,17+IF(S963="Revenue",1,IF(S963="Carrying Value",2,0)),FALSE),"N/A")</f>
        <v>N/A</v>
      </c>
      <c r="U963" s="161" t="str">
        <f t="shared" si="140"/>
        <v>N/A</v>
      </c>
      <c r="V963" s="162" t="str">
        <f t="shared" si="141"/>
        <v>N/A</v>
      </c>
      <c r="W963" s="156" t="e">
        <f>VLOOKUP($E963,'Calc 1 - Scaling (Ins,Bank)'!$A:$W,20,FALSE)</f>
        <v>#N/A</v>
      </c>
      <c r="X963" s="160" t="str">
        <f>IFERROR(VLOOKUP($E963,'Calc 1 - Scaling (Ins,Bank)'!$A:$W,21+IF(W963="Revenue",1,IF(W963="Carrying Value",2,0)),FALSE),"N/A")</f>
        <v>N/A</v>
      </c>
      <c r="Y963" s="161" t="str">
        <f t="shared" si="142"/>
        <v>N/A</v>
      </c>
      <c r="Z963" s="162" t="str">
        <f t="shared" si="143"/>
        <v>N/A</v>
      </c>
      <c r="AP963" s="3" t="s">
        <v>1</v>
      </c>
    </row>
    <row r="964" spans="1:42" x14ac:dyDescent="0.2">
      <c r="A964" s="68">
        <f t="shared" si="135"/>
        <v>907</v>
      </c>
      <c r="B964" s="154">
        <f>'Input 2 - Inventory'!C914</f>
        <v>0</v>
      </c>
      <c r="C964" s="155">
        <f>'Input 2 - Inventory'!E914</f>
        <v>0</v>
      </c>
      <c r="D964" s="155" t="str">
        <f>IF(OR(LEFT(E964,5)= "Asset",LEFT(E964,5)="Other"),"N/A",'Input 1 - Schedule 1'!B916 &amp; " (Ins/Bank)")</f>
        <v xml:space="preserve"> (Ins/Bank)</v>
      </c>
      <c r="E964" s="156">
        <f>'Input 2 - Inventory'!F914</f>
        <v>0</v>
      </c>
      <c r="F964" s="157">
        <f>'Input 1 - Schedule 1'!AH916</f>
        <v>0</v>
      </c>
      <c r="G964" s="157">
        <f>'Input 2 - Inventory'!R914</f>
        <v>0</v>
      </c>
      <c r="H964" s="157">
        <f>'Input 2 - Inventory'!AG914</f>
        <v>0</v>
      </c>
      <c r="I964" s="158">
        <f>'Input 2 - Inventory'!L914</f>
        <v>0</v>
      </c>
      <c r="J964" s="159">
        <f>'Input 2 - Inventory'!AA914</f>
        <v>0</v>
      </c>
      <c r="K964" s="156" t="e">
        <f>VLOOKUP($E964,'Calc 1 - Scaling (Ins,Bank)'!$A:$W,8,FALSE)</f>
        <v>#N/A</v>
      </c>
      <c r="L964" s="160" t="str">
        <f>IFERROR(VLOOKUP($E964,'Calc 1 - Scaling (Ins,Bank)'!$A:$W,9+IF($K964="Revenue",1,IF(K964="Carrying Value",2,0)),FALSE),"N/A")</f>
        <v>N/A</v>
      </c>
      <c r="M964" s="161" t="str">
        <f t="shared" si="136"/>
        <v>N/A</v>
      </c>
      <c r="N964" s="162" t="str">
        <f t="shared" si="137"/>
        <v>N/A</v>
      </c>
      <c r="O964" s="156" t="e">
        <f>VLOOKUP($E964,'Calc 1 - Scaling (Ins,Bank)'!$A:$W,12,FALSE)</f>
        <v>#N/A</v>
      </c>
      <c r="P964" s="160" t="str">
        <f>IFERROR(VLOOKUP($E964,'Calc 1 - Scaling (Ins,Bank)'!$A:$W,13+IF(O964="Revenue",1,IF(O964="Carrying Value",2,0)),FALSE),"N/A")</f>
        <v>N/A</v>
      </c>
      <c r="Q964" s="161" t="str">
        <f t="shared" si="138"/>
        <v>N/A</v>
      </c>
      <c r="R964" s="162" t="str">
        <f t="shared" si="139"/>
        <v>N/A</v>
      </c>
      <c r="S964" s="156" t="e">
        <f>VLOOKUP($E964,'Calc 1 - Scaling (Ins,Bank)'!$A:$W,16,FALSE)</f>
        <v>#N/A</v>
      </c>
      <c r="T964" s="160" t="str">
        <f>IFERROR(VLOOKUP($E964,'Calc 1 - Scaling (Ins,Bank)'!$A:$W,17+IF(S964="Revenue",1,IF(S964="Carrying Value",2,0)),FALSE),"N/A")</f>
        <v>N/A</v>
      </c>
      <c r="U964" s="161" t="str">
        <f t="shared" si="140"/>
        <v>N/A</v>
      </c>
      <c r="V964" s="162" t="str">
        <f t="shared" si="141"/>
        <v>N/A</v>
      </c>
      <c r="W964" s="156" t="e">
        <f>VLOOKUP($E964,'Calc 1 - Scaling (Ins,Bank)'!$A:$W,20,FALSE)</f>
        <v>#N/A</v>
      </c>
      <c r="X964" s="160" t="str">
        <f>IFERROR(VLOOKUP($E964,'Calc 1 - Scaling (Ins,Bank)'!$A:$W,21+IF(W964="Revenue",1,IF(W964="Carrying Value",2,0)),FALSE),"N/A")</f>
        <v>N/A</v>
      </c>
      <c r="Y964" s="161" t="str">
        <f t="shared" si="142"/>
        <v>N/A</v>
      </c>
      <c r="Z964" s="162" t="str">
        <f t="shared" si="143"/>
        <v>N/A</v>
      </c>
      <c r="AP964" s="3" t="s">
        <v>1</v>
      </c>
    </row>
    <row r="965" spans="1:42" x14ac:dyDescent="0.2">
      <c r="A965" s="68">
        <f t="shared" si="135"/>
        <v>908</v>
      </c>
      <c r="B965" s="154">
        <f>'Input 2 - Inventory'!C915</f>
        <v>0</v>
      </c>
      <c r="C965" s="155">
        <f>'Input 2 - Inventory'!E915</f>
        <v>0</v>
      </c>
      <c r="D965" s="155" t="str">
        <f>IF(OR(LEFT(E965,5)= "Asset",LEFT(E965,5)="Other"),"N/A",'Input 1 - Schedule 1'!B917 &amp; " (Ins/Bank)")</f>
        <v xml:space="preserve"> (Ins/Bank)</v>
      </c>
      <c r="E965" s="156">
        <f>'Input 2 - Inventory'!F915</f>
        <v>0</v>
      </c>
      <c r="F965" s="157">
        <f>'Input 1 - Schedule 1'!AH917</f>
        <v>0</v>
      </c>
      <c r="G965" s="157">
        <f>'Input 2 - Inventory'!R915</f>
        <v>0</v>
      </c>
      <c r="H965" s="157">
        <f>'Input 2 - Inventory'!AG915</f>
        <v>0</v>
      </c>
      <c r="I965" s="158">
        <f>'Input 2 - Inventory'!L915</f>
        <v>0</v>
      </c>
      <c r="J965" s="159">
        <f>'Input 2 - Inventory'!AA915</f>
        <v>0</v>
      </c>
      <c r="K965" s="156" t="e">
        <f>VLOOKUP($E965,'Calc 1 - Scaling (Ins,Bank)'!$A:$W,8,FALSE)</f>
        <v>#N/A</v>
      </c>
      <c r="L965" s="160" t="str">
        <f>IFERROR(VLOOKUP($E965,'Calc 1 - Scaling (Ins,Bank)'!$A:$W,9+IF($K965="Revenue",1,IF(K965="Carrying Value",2,0)),FALSE),"N/A")</f>
        <v>N/A</v>
      </c>
      <c r="M965" s="161" t="str">
        <f t="shared" si="136"/>
        <v>N/A</v>
      </c>
      <c r="N965" s="162" t="str">
        <f t="shared" si="137"/>
        <v>N/A</v>
      </c>
      <c r="O965" s="156" t="e">
        <f>VLOOKUP($E965,'Calc 1 - Scaling (Ins,Bank)'!$A:$W,12,FALSE)</f>
        <v>#N/A</v>
      </c>
      <c r="P965" s="160" t="str">
        <f>IFERROR(VLOOKUP($E965,'Calc 1 - Scaling (Ins,Bank)'!$A:$W,13+IF(O965="Revenue",1,IF(O965="Carrying Value",2,0)),FALSE),"N/A")</f>
        <v>N/A</v>
      </c>
      <c r="Q965" s="161" t="str">
        <f t="shared" si="138"/>
        <v>N/A</v>
      </c>
      <c r="R965" s="162" t="str">
        <f t="shared" si="139"/>
        <v>N/A</v>
      </c>
      <c r="S965" s="156" t="e">
        <f>VLOOKUP($E965,'Calc 1 - Scaling (Ins,Bank)'!$A:$W,16,FALSE)</f>
        <v>#N/A</v>
      </c>
      <c r="T965" s="160" t="str">
        <f>IFERROR(VLOOKUP($E965,'Calc 1 - Scaling (Ins,Bank)'!$A:$W,17+IF(S965="Revenue",1,IF(S965="Carrying Value",2,0)),FALSE),"N/A")</f>
        <v>N/A</v>
      </c>
      <c r="U965" s="161" t="str">
        <f t="shared" si="140"/>
        <v>N/A</v>
      </c>
      <c r="V965" s="162" t="str">
        <f t="shared" si="141"/>
        <v>N/A</v>
      </c>
      <c r="W965" s="156" t="e">
        <f>VLOOKUP($E965,'Calc 1 - Scaling (Ins,Bank)'!$A:$W,20,FALSE)</f>
        <v>#N/A</v>
      </c>
      <c r="X965" s="160" t="str">
        <f>IFERROR(VLOOKUP($E965,'Calc 1 - Scaling (Ins,Bank)'!$A:$W,21+IF(W965="Revenue",1,IF(W965="Carrying Value",2,0)),FALSE),"N/A")</f>
        <v>N/A</v>
      </c>
      <c r="Y965" s="161" t="str">
        <f t="shared" si="142"/>
        <v>N/A</v>
      </c>
      <c r="Z965" s="162" t="str">
        <f t="shared" si="143"/>
        <v>N/A</v>
      </c>
      <c r="AP965" s="3" t="s">
        <v>1</v>
      </c>
    </row>
    <row r="966" spans="1:42" x14ac:dyDescent="0.2">
      <c r="A966" s="68">
        <f t="shared" si="135"/>
        <v>909</v>
      </c>
      <c r="B966" s="154">
        <f>'Input 2 - Inventory'!C916</f>
        <v>0</v>
      </c>
      <c r="C966" s="155">
        <f>'Input 2 - Inventory'!E916</f>
        <v>0</v>
      </c>
      <c r="D966" s="155" t="str">
        <f>IF(OR(LEFT(E966,5)= "Asset",LEFT(E966,5)="Other"),"N/A",'Input 1 - Schedule 1'!B918 &amp; " (Ins/Bank)")</f>
        <v xml:space="preserve"> (Ins/Bank)</v>
      </c>
      <c r="E966" s="156">
        <f>'Input 2 - Inventory'!F916</f>
        <v>0</v>
      </c>
      <c r="F966" s="157">
        <f>'Input 1 - Schedule 1'!AH918</f>
        <v>0</v>
      </c>
      <c r="G966" s="157">
        <f>'Input 2 - Inventory'!R916</f>
        <v>0</v>
      </c>
      <c r="H966" s="157">
        <f>'Input 2 - Inventory'!AG916</f>
        <v>0</v>
      </c>
      <c r="I966" s="158">
        <f>'Input 2 - Inventory'!L916</f>
        <v>0</v>
      </c>
      <c r="J966" s="159">
        <f>'Input 2 - Inventory'!AA916</f>
        <v>0</v>
      </c>
      <c r="K966" s="156" t="e">
        <f>VLOOKUP($E966,'Calc 1 - Scaling (Ins,Bank)'!$A:$W,8,FALSE)</f>
        <v>#N/A</v>
      </c>
      <c r="L966" s="160" t="str">
        <f>IFERROR(VLOOKUP($E966,'Calc 1 - Scaling (Ins,Bank)'!$A:$W,9+IF($K966="Revenue",1,IF(K966="Carrying Value",2,0)),FALSE),"N/A")</f>
        <v>N/A</v>
      </c>
      <c r="M966" s="161" t="str">
        <f t="shared" si="136"/>
        <v>N/A</v>
      </c>
      <c r="N966" s="162" t="str">
        <f t="shared" si="137"/>
        <v>N/A</v>
      </c>
      <c r="O966" s="156" t="e">
        <f>VLOOKUP($E966,'Calc 1 - Scaling (Ins,Bank)'!$A:$W,12,FALSE)</f>
        <v>#N/A</v>
      </c>
      <c r="P966" s="160" t="str">
        <f>IFERROR(VLOOKUP($E966,'Calc 1 - Scaling (Ins,Bank)'!$A:$W,13+IF(O966="Revenue",1,IF(O966="Carrying Value",2,0)),FALSE),"N/A")</f>
        <v>N/A</v>
      </c>
      <c r="Q966" s="161" t="str">
        <f t="shared" si="138"/>
        <v>N/A</v>
      </c>
      <c r="R966" s="162" t="str">
        <f t="shared" si="139"/>
        <v>N/A</v>
      </c>
      <c r="S966" s="156" t="e">
        <f>VLOOKUP($E966,'Calc 1 - Scaling (Ins,Bank)'!$A:$W,16,FALSE)</f>
        <v>#N/A</v>
      </c>
      <c r="T966" s="160" t="str">
        <f>IFERROR(VLOOKUP($E966,'Calc 1 - Scaling (Ins,Bank)'!$A:$W,17+IF(S966="Revenue",1,IF(S966="Carrying Value",2,0)),FALSE),"N/A")</f>
        <v>N/A</v>
      </c>
      <c r="U966" s="161" t="str">
        <f t="shared" si="140"/>
        <v>N/A</v>
      </c>
      <c r="V966" s="162" t="str">
        <f t="shared" si="141"/>
        <v>N/A</v>
      </c>
      <c r="W966" s="156" t="e">
        <f>VLOOKUP($E966,'Calc 1 - Scaling (Ins,Bank)'!$A:$W,20,FALSE)</f>
        <v>#N/A</v>
      </c>
      <c r="X966" s="160" t="str">
        <f>IFERROR(VLOOKUP($E966,'Calc 1 - Scaling (Ins,Bank)'!$A:$W,21+IF(W966="Revenue",1,IF(W966="Carrying Value",2,0)),FALSE),"N/A")</f>
        <v>N/A</v>
      </c>
      <c r="Y966" s="161" t="str">
        <f t="shared" si="142"/>
        <v>N/A</v>
      </c>
      <c r="Z966" s="162" t="str">
        <f t="shared" si="143"/>
        <v>N/A</v>
      </c>
      <c r="AP966" s="3" t="s">
        <v>1</v>
      </c>
    </row>
    <row r="967" spans="1:42" x14ac:dyDescent="0.2">
      <c r="A967" s="68">
        <f t="shared" si="135"/>
        <v>910</v>
      </c>
      <c r="B967" s="154">
        <f>'Input 2 - Inventory'!C917</f>
        <v>0</v>
      </c>
      <c r="C967" s="155">
        <f>'Input 2 - Inventory'!E917</f>
        <v>0</v>
      </c>
      <c r="D967" s="155" t="str">
        <f>IF(OR(LEFT(E967,5)= "Asset",LEFT(E967,5)="Other"),"N/A",'Input 1 - Schedule 1'!B919 &amp; " (Ins/Bank)")</f>
        <v xml:space="preserve"> (Ins/Bank)</v>
      </c>
      <c r="E967" s="156">
        <f>'Input 2 - Inventory'!F917</f>
        <v>0</v>
      </c>
      <c r="F967" s="157">
        <f>'Input 1 - Schedule 1'!AH919</f>
        <v>0</v>
      </c>
      <c r="G967" s="157">
        <f>'Input 2 - Inventory'!R917</f>
        <v>0</v>
      </c>
      <c r="H967" s="157">
        <f>'Input 2 - Inventory'!AG917</f>
        <v>0</v>
      </c>
      <c r="I967" s="158">
        <f>'Input 2 - Inventory'!L917</f>
        <v>0</v>
      </c>
      <c r="J967" s="159">
        <f>'Input 2 - Inventory'!AA917</f>
        <v>0</v>
      </c>
      <c r="K967" s="156" t="e">
        <f>VLOOKUP($E967,'Calc 1 - Scaling (Ins,Bank)'!$A:$W,8,FALSE)</f>
        <v>#N/A</v>
      </c>
      <c r="L967" s="160" t="str">
        <f>IFERROR(VLOOKUP($E967,'Calc 1 - Scaling (Ins,Bank)'!$A:$W,9+IF($K967="Revenue",1,IF(K967="Carrying Value",2,0)),FALSE),"N/A")</f>
        <v>N/A</v>
      </c>
      <c r="M967" s="161" t="str">
        <f t="shared" si="136"/>
        <v>N/A</v>
      </c>
      <c r="N967" s="162" t="str">
        <f t="shared" si="137"/>
        <v>N/A</v>
      </c>
      <c r="O967" s="156" t="e">
        <f>VLOOKUP($E967,'Calc 1 - Scaling (Ins,Bank)'!$A:$W,12,FALSE)</f>
        <v>#N/A</v>
      </c>
      <c r="P967" s="160" t="str">
        <f>IFERROR(VLOOKUP($E967,'Calc 1 - Scaling (Ins,Bank)'!$A:$W,13+IF(O967="Revenue",1,IF(O967="Carrying Value",2,0)),FALSE),"N/A")</f>
        <v>N/A</v>
      </c>
      <c r="Q967" s="161" t="str">
        <f t="shared" si="138"/>
        <v>N/A</v>
      </c>
      <c r="R967" s="162" t="str">
        <f t="shared" si="139"/>
        <v>N/A</v>
      </c>
      <c r="S967" s="156" t="e">
        <f>VLOOKUP($E967,'Calc 1 - Scaling (Ins,Bank)'!$A:$W,16,FALSE)</f>
        <v>#N/A</v>
      </c>
      <c r="T967" s="160" t="str">
        <f>IFERROR(VLOOKUP($E967,'Calc 1 - Scaling (Ins,Bank)'!$A:$W,17+IF(S967="Revenue",1,IF(S967="Carrying Value",2,0)),FALSE),"N/A")</f>
        <v>N/A</v>
      </c>
      <c r="U967" s="161" t="str">
        <f t="shared" si="140"/>
        <v>N/A</v>
      </c>
      <c r="V967" s="162" t="str">
        <f t="shared" si="141"/>
        <v>N/A</v>
      </c>
      <c r="W967" s="156" t="e">
        <f>VLOOKUP($E967,'Calc 1 - Scaling (Ins,Bank)'!$A:$W,20,FALSE)</f>
        <v>#N/A</v>
      </c>
      <c r="X967" s="160" t="str">
        <f>IFERROR(VLOOKUP($E967,'Calc 1 - Scaling (Ins,Bank)'!$A:$W,21+IF(W967="Revenue",1,IF(W967="Carrying Value",2,0)),FALSE),"N/A")</f>
        <v>N/A</v>
      </c>
      <c r="Y967" s="161" t="str">
        <f t="shared" si="142"/>
        <v>N/A</v>
      </c>
      <c r="Z967" s="162" t="str">
        <f t="shared" si="143"/>
        <v>N/A</v>
      </c>
      <c r="AP967" s="3" t="s">
        <v>1</v>
      </c>
    </row>
    <row r="968" spans="1:42" x14ac:dyDescent="0.2">
      <c r="A968" s="68">
        <f t="shared" si="135"/>
        <v>911</v>
      </c>
      <c r="B968" s="154">
        <f>'Input 2 - Inventory'!C918</f>
        <v>0</v>
      </c>
      <c r="C968" s="155">
        <f>'Input 2 - Inventory'!E918</f>
        <v>0</v>
      </c>
      <c r="D968" s="155" t="str">
        <f>IF(OR(LEFT(E968,5)= "Asset",LEFT(E968,5)="Other"),"N/A",'Input 1 - Schedule 1'!B920 &amp; " (Ins/Bank)")</f>
        <v xml:space="preserve"> (Ins/Bank)</v>
      </c>
      <c r="E968" s="156">
        <f>'Input 2 - Inventory'!F918</f>
        <v>0</v>
      </c>
      <c r="F968" s="157">
        <f>'Input 1 - Schedule 1'!AH920</f>
        <v>0</v>
      </c>
      <c r="G968" s="157">
        <f>'Input 2 - Inventory'!R918</f>
        <v>0</v>
      </c>
      <c r="H968" s="157">
        <f>'Input 2 - Inventory'!AG918</f>
        <v>0</v>
      </c>
      <c r="I968" s="158">
        <f>'Input 2 - Inventory'!L918</f>
        <v>0</v>
      </c>
      <c r="J968" s="159">
        <f>'Input 2 - Inventory'!AA918</f>
        <v>0</v>
      </c>
      <c r="K968" s="156" t="e">
        <f>VLOOKUP($E968,'Calc 1 - Scaling (Ins,Bank)'!$A:$W,8,FALSE)</f>
        <v>#N/A</v>
      </c>
      <c r="L968" s="160" t="str">
        <f>IFERROR(VLOOKUP($E968,'Calc 1 - Scaling (Ins,Bank)'!$A:$W,9+IF($K968="Revenue",1,IF(K968="Carrying Value",2,0)),FALSE),"N/A")</f>
        <v>N/A</v>
      </c>
      <c r="M968" s="161" t="str">
        <f t="shared" si="136"/>
        <v>N/A</v>
      </c>
      <c r="N968" s="162" t="str">
        <f t="shared" si="137"/>
        <v>N/A</v>
      </c>
      <c r="O968" s="156" t="e">
        <f>VLOOKUP($E968,'Calc 1 - Scaling (Ins,Bank)'!$A:$W,12,FALSE)</f>
        <v>#N/A</v>
      </c>
      <c r="P968" s="160" t="str">
        <f>IFERROR(VLOOKUP($E968,'Calc 1 - Scaling (Ins,Bank)'!$A:$W,13+IF(O968="Revenue",1,IF(O968="Carrying Value",2,0)),FALSE),"N/A")</f>
        <v>N/A</v>
      </c>
      <c r="Q968" s="161" t="str">
        <f t="shared" si="138"/>
        <v>N/A</v>
      </c>
      <c r="R968" s="162" t="str">
        <f t="shared" si="139"/>
        <v>N/A</v>
      </c>
      <c r="S968" s="156" t="e">
        <f>VLOOKUP($E968,'Calc 1 - Scaling (Ins,Bank)'!$A:$W,16,FALSE)</f>
        <v>#N/A</v>
      </c>
      <c r="T968" s="160" t="str">
        <f>IFERROR(VLOOKUP($E968,'Calc 1 - Scaling (Ins,Bank)'!$A:$W,17+IF(S968="Revenue",1,IF(S968="Carrying Value",2,0)),FALSE),"N/A")</f>
        <v>N/A</v>
      </c>
      <c r="U968" s="161" t="str">
        <f t="shared" si="140"/>
        <v>N/A</v>
      </c>
      <c r="V968" s="162" t="str">
        <f t="shared" si="141"/>
        <v>N/A</v>
      </c>
      <c r="W968" s="156" t="e">
        <f>VLOOKUP($E968,'Calc 1 - Scaling (Ins,Bank)'!$A:$W,20,FALSE)</f>
        <v>#N/A</v>
      </c>
      <c r="X968" s="160" t="str">
        <f>IFERROR(VLOOKUP($E968,'Calc 1 - Scaling (Ins,Bank)'!$A:$W,21+IF(W968="Revenue",1,IF(W968="Carrying Value",2,0)),FALSE),"N/A")</f>
        <v>N/A</v>
      </c>
      <c r="Y968" s="161" t="str">
        <f t="shared" si="142"/>
        <v>N/A</v>
      </c>
      <c r="Z968" s="162" t="str">
        <f t="shared" si="143"/>
        <v>N/A</v>
      </c>
      <c r="AP968" s="3" t="s">
        <v>1</v>
      </c>
    </row>
    <row r="969" spans="1:42" x14ac:dyDescent="0.2">
      <c r="A969" s="68">
        <f t="shared" si="135"/>
        <v>912</v>
      </c>
      <c r="B969" s="154">
        <f>'Input 2 - Inventory'!C919</f>
        <v>0</v>
      </c>
      <c r="C969" s="155">
        <f>'Input 2 - Inventory'!E919</f>
        <v>0</v>
      </c>
      <c r="D969" s="155" t="str">
        <f>IF(OR(LEFT(E969,5)= "Asset",LEFT(E969,5)="Other"),"N/A",'Input 1 - Schedule 1'!B921 &amp; " (Ins/Bank)")</f>
        <v xml:space="preserve"> (Ins/Bank)</v>
      </c>
      <c r="E969" s="156">
        <f>'Input 2 - Inventory'!F919</f>
        <v>0</v>
      </c>
      <c r="F969" s="157">
        <f>'Input 1 - Schedule 1'!AH921</f>
        <v>0</v>
      </c>
      <c r="G969" s="157">
        <f>'Input 2 - Inventory'!R919</f>
        <v>0</v>
      </c>
      <c r="H969" s="157">
        <f>'Input 2 - Inventory'!AG919</f>
        <v>0</v>
      </c>
      <c r="I969" s="158">
        <f>'Input 2 - Inventory'!L919</f>
        <v>0</v>
      </c>
      <c r="J969" s="159">
        <f>'Input 2 - Inventory'!AA919</f>
        <v>0</v>
      </c>
      <c r="K969" s="156" t="e">
        <f>VLOOKUP($E969,'Calc 1 - Scaling (Ins,Bank)'!$A:$W,8,FALSE)</f>
        <v>#N/A</v>
      </c>
      <c r="L969" s="160" t="str">
        <f>IFERROR(VLOOKUP($E969,'Calc 1 - Scaling (Ins,Bank)'!$A:$W,9+IF($K969="Revenue",1,IF(K969="Carrying Value",2,0)),FALSE),"N/A")</f>
        <v>N/A</v>
      </c>
      <c r="M969" s="161" t="str">
        <f t="shared" si="136"/>
        <v>N/A</v>
      </c>
      <c r="N969" s="162" t="str">
        <f t="shared" si="137"/>
        <v>N/A</v>
      </c>
      <c r="O969" s="156" t="e">
        <f>VLOOKUP($E969,'Calc 1 - Scaling (Ins,Bank)'!$A:$W,12,FALSE)</f>
        <v>#N/A</v>
      </c>
      <c r="P969" s="160" t="str">
        <f>IFERROR(VLOOKUP($E969,'Calc 1 - Scaling (Ins,Bank)'!$A:$W,13+IF(O969="Revenue",1,IF(O969="Carrying Value",2,0)),FALSE),"N/A")</f>
        <v>N/A</v>
      </c>
      <c r="Q969" s="161" t="str">
        <f t="shared" si="138"/>
        <v>N/A</v>
      </c>
      <c r="R969" s="162" t="str">
        <f t="shared" si="139"/>
        <v>N/A</v>
      </c>
      <c r="S969" s="156" t="e">
        <f>VLOOKUP($E969,'Calc 1 - Scaling (Ins,Bank)'!$A:$W,16,FALSE)</f>
        <v>#N/A</v>
      </c>
      <c r="T969" s="160" t="str">
        <f>IFERROR(VLOOKUP($E969,'Calc 1 - Scaling (Ins,Bank)'!$A:$W,17+IF(S969="Revenue",1,IF(S969="Carrying Value",2,0)),FALSE),"N/A")</f>
        <v>N/A</v>
      </c>
      <c r="U969" s="161" t="str">
        <f t="shared" si="140"/>
        <v>N/A</v>
      </c>
      <c r="V969" s="162" t="str">
        <f t="shared" si="141"/>
        <v>N/A</v>
      </c>
      <c r="W969" s="156" t="e">
        <f>VLOOKUP($E969,'Calc 1 - Scaling (Ins,Bank)'!$A:$W,20,FALSE)</f>
        <v>#N/A</v>
      </c>
      <c r="X969" s="160" t="str">
        <f>IFERROR(VLOOKUP($E969,'Calc 1 - Scaling (Ins,Bank)'!$A:$W,21+IF(W969="Revenue",1,IF(W969="Carrying Value",2,0)),FALSE),"N/A")</f>
        <v>N/A</v>
      </c>
      <c r="Y969" s="161" t="str">
        <f t="shared" si="142"/>
        <v>N/A</v>
      </c>
      <c r="Z969" s="162" t="str">
        <f t="shared" si="143"/>
        <v>N/A</v>
      </c>
      <c r="AP969" s="3" t="s">
        <v>1</v>
      </c>
    </row>
    <row r="970" spans="1:42" x14ac:dyDescent="0.2">
      <c r="A970" s="68">
        <f t="shared" si="135"/>
        <v>913</v>
      </c>
      <c r="B970" s="154">
        <f>'Input 2 - Inventory'!C920</f>
        <v>0</v>
      </c>
      <c r="C970" s="155">
        <f>'Input 2 - Inventory'!E920</f>
        <v>0</v>
      </c>
      <c r="D970" s="155" t="str">
        <f>IF(OR(LEFT(E970,5)= "Asset",LEFT(E970,5)="Other"),"N/A",'Input 1 - Schedule 1'!B922 &amp; " (Ins/Bank)")</f>
        <v xml:space="preserve"> (Ins/Bank)</v>
      </c>
      <c r="E970" s="156">
        <f>'Input 2 - Inventory'!F920</f>
        <v>0</v>
      </c>
      <c r="F970" s="157">
        <f>'Input 1 - Schedule 1'!AH922</f>
        <v>0</v>
      </c>
      <c r="G970" s="157">
        <f>'Input 2 - Inventory'!R920</f>
        <v>0</v>
      </c>
      <c r="H970" s="157">
        <f>'Input 2 - Inventory'!AG920</f>
        <v>0</v>
      </c>
      <c r="I970" s="158">
        <f>'Input 2 - Inventory'!L920</f>
        <v>0</v>
      </c>
      <c r="J970" s="159">
        <f>'Input 2 - Inventory'!AA920</f>
        <v>0</v>
      </c>
      <c r="K970" s="156" t="e">
        <f>VLOOKUP($E970,'Calc 1 - Scaling (Ins,Bank)'!$A:$W,8,FALSE)</f>
        <v>#N/A</v>
      </c>
      <c r="L970" s="160" t="str">
        <f>IFERROR(VLOOKUP($E970,'Calc 1 - Scaling (Ins,Bank)'!$A:$W,9+IF($K970="Revenue",1,IF(K970="Carrying Value",2,0)),FALSE),"N/A")</f>
        <v>N/A</v>
      </c>
      <c r="M970" s="161" t="str">
        <f t="shared" si="136"/>
        <v>N/A</v>
      </c>
      <c r="N970" s="162" t="str">
        <f t="shared" si="137"/>
        <v>N/A</v>
      </c>
      <c r="O970" s="156" t="e">
        <f>VLOOKUP($E970,'Calc 1 - Scaling (Ins,Bank)'!$A:$W,12,FALSE)</f>
        <v>#N/A</v>
      </c>
      <c r="P970" s="160" t="str">
        <f>IFERROR(VLOOKUP($E970,'Calc 1 - Scaling (Ins,Bank)'!$A:$W,13+IF(O970="Revenue",1,IF(O970="Carrying Value",2,0)),FALSE),"N/A")</f>
        <v>N/A</v>
      </c>
      <c r="Q970" s="161" t="str">
        <f t="shared" si="138"/>
        <v>N/A</v>
      </c>
      <c r="R970" s="162" t="str">
        <f t="shared" si="139"/>
        <v>N/A</v>
      </c>
      <c r="S970" s="156" t="e">
        <f>VLOOKUP($E970,'Calc 1 - Scaling (Ins,Bank)'!$A:$W,16,FALSE)</f>
        <v>#N/A</v>
      </c>
      <c r="T970" s="160" t="str">
        <f>IFERROR(VLOOKUP($E970,'Calc 1 - Scaling (Ins,Bank)'!$A:$W,17+IF(S970="Revenue",1,IF(S970="Carrying Value",2,0)),FALSE),"N/A")</f>
        <v>N/A</v>
      </c>
      <c r="U970" s="161" t="str">
        <f t="shared" si="140"/>
        <v>N/A</v>
      </c>
      <c r="V970" s="162" t="str">
        <f t="shared" si="141"/>
        <v>N/A</v>
      </c>
      <c r="W970" s="156" t="e">
        <f>VLOOKUP($E970,'Calc 1 - Scaling (Ins,Bank)'!$A:$W,20,FALSE)</f>
        <v>#N/A</v>
      </c>
      <c r="X970" s="160" t="str">
        <f>IFERROR(VLOOKUP($E970,'Calc 1 - Scaling (Ins,Bank)'!$A:$W,21+IF(W970="Revenue",1,IF(W970="Carrying Value",2,0)),FALSE),"N/A")</f>
        <v>N/A</v>
      </c>
      <c r="Y970" s="161" t="str">
        <f t="shared" si="142"/>
        <v>N/A</v>
      </c>
      <c r="Z970" s="162" t="str">
        <f t="shared" si="143"/>
        <v>N/A</v>
      </c>
      <c r="AP970" s="3" t="s">
        <v>1</v>
      </c>
    </row>
    <row r="971" spans="1:42" x14ac:dyDescent="0.2">
      <c r="A971" s="68">
        <f t="shared" si="135"/>
        <v>914</v>
      </c>
      <c r="B971" s="154">
        <f>'Input 2 - Inventory'!C921</f>
        <v>0</v>
      </c>
      <c r="C971" s="155">
        <f>'Input 2 - Inventory'!E921</f>
        <v>0</v>
      </c>
      <c r="D971" s="155" t="str">
        <f>IF(OR(LEFT(E971,5)= "Asset",LEFT(E971,5)="Other"),"N/A",'Input 1 - Schedule 1'!B923 &amp; " (Ins/Bank)")</f>
        <v xml:space="preserve"> (Ins/Bank)</v>
      </c>
      <c r="E971" s="156">
        <f>'Input 2 - Inventory'!F921</f>
        <v>0</v>
      </c>
      <c r="F971" s="157">
        <f>'Input 1 - Schedule 1'!AH923</f>
        <v>0</v>
      </c>
      <c r="G971" s="157">
        <f>'Input 2 - Inventory'!R921</f>
        <v>0</v>
      </c>
      <c r="H971" s="157">
        <f>'Input 2 - Inventory'!AG921</f>
        <v>0</v>
      </c>
      <c r="I971" s="158">
        <f>'Input 2 - Inventory'!L921</f>
        <v>0</v>
      </c>
      <c r="J971" s="159">
        <f>'Input 2 - Inventory'!AA921</f>
        <v>0</v>
      </c>
      <c r="K971" s="156" t="e">
        <f>VLOOKUP($E971,'Calc 1 - Scaling (Ins,Bank)'!$A:$W,8,FALSE)</f>
        <v>#N/A</v>
      </c>
      <c r="L971" s="160" t="str">
        <f>IFERROR(VLOOKUP($E971,'Calc 1 - Scaling (Ins,Bank)'!$A:$W,9+IF($K971="Revenue",1,IF(K971="Carrying Value",2,0)),FALSE),"N/A")</f>
        <v>N/A</v>
      </c>
      <c r="M971" s="161" t="str">
        <f t="shared" si="136"/>
        <v>N/A</v>
      </c>
      <c r="N971" s="162" t="str">
        <f t="shared" si="137"/>
        <v>N/A</v>
      </c>
      <c r="O971" s="156" t="e">
        <f>VLOOKUP($E971,'Calc 1 - Scaling (Ins,Bank)'!$A:$W,12,FALSE)</f>
        <v>#N/A</v>
      </c>
      <c r="P971" s="160" t="str">
        <f>IFERROR(VLOOKUP($E971,'Calc 1 - Scaling (Ins,Bank)'!$A:$W,13+IF(O971="Revenue",1,IF(O971="Carrying Value",2,0)),FALSE),"N/A")</f>
        <v>N/A</v>
      </c>
      <c r="Q971" s="161" t="str">
        <f t="shared" si="138"/>
        <v>N/A</v>
      </c>
      <c r="R971" s="162" t="str">
        <f t="shared" si="139"/>
        <v>N/A</v>
      </c>
      <c r="S971" s="156" t="e">
        <f>VLOOKUP($E971,'Calc 1 - Scaling (Ins,Bank)'!$A:$W,16,FALSE)</f>
        <v>#N/A</v>
      </c>
      <c r="T971" s="160" t="str">
        <f>IFERROR(VLOOKUP($E971,'Calc 1 - Scaling (Ins,Bank)'!$A:$W,17+IF(S971="Revenue",1,IF(S971="Carrying Value",2,0)),FALSE),"N/A")</f>
        <v>N/A</v>
      </c>
      <c r="U971" s="161" t="str">
        <f t="shared" si="140"/>
        <v>N/A</v>
      </c>
      <c r="V971" s="162" t="str">
        <f t="shared" si="141"/>
        <v>N/A</v>
      </c>
      <c r="W971" s="156" t="e">
        <f>VLOOKUP($E971,'Calc 1 - Scaling (Ins,Bank)'!$A:$W,20,FALSE)</f>
        <v>#N/A</v>
      </c>
      <c r="X971" s="160" t="str">
        <f>IFERROR(VLOOKUP($E971,'Calc 1 - Scaling (Ins,Bank)'!$A:$W,21+IF(W971="Revenue",1,IF(W971="Carrying Value",2,0)),FALSE),"N/A")</f>
        <v>N/A</v>
      </c>
      <c r="Y971" s="161" t="str">
        <f t="shared" si="142"/>
        <v>N/A</v>
      </c>
      <c r="Z971" s="162" t="str">
        <f t="shared" si="143"/>
        <v>N/A</v>
      </c>
      <c r="AP971" s="3" t="s">
        <v>1</v>
      </c>
    </row>
    <row r="972" spans="1:42" x14ac:dyDescent="0.2">
      <c r="A972" s="68">
        <f t="shared" si="135"/>
        <v>915</v>
      </c>
      <c r="B972" s="154">
        <f>'Input 2 - Inventory'!C922</f>
        <v>0</v>
      </c>
      <c r="C972" s="155">
        <f>'Input 2 - Inventory'!E922</f>
        <v>0</v>
      </c>
      <c r="D972" s="155" t="str">
        <f>IF(OR(LEFT(E972,5)= "Asset",LEFT(E972,5)="Other"),"N/A",'Input 1 - Schedule 1'!B924 &amp; " (Ins/Bank)")</f>
        <v xml:space="preserve"> (Ins/Bank)</v>
      </c>
      <c r="E972" s="156">
        <f>'Input 2 - Inventory'!F922</f>
        <v>0</v>
      </c>
      <c r="F972" s="157">
        <f>'Input 1 - Schedule 1'!AH924</f>
        <v>0</v>
      </c>
      <c r="G972" s="157">
        <f>'Input 2 - Inventory'!R922</f>
        <v>0</v>
      </c>
      <c r="H972" s="157">
        <f>'Input 2 - Inventory'!AG922</f>
        <v>0</v>
      </c>
      <c r="I972" s="158">
        <f>'Input 2 - Inventory'!L922</f>
        <v>0</v>
      </c>
      <c r="J972" s="159">
        <f>'Input 2 - Inventory'!AA922</f>
        <v>0</v>
      </c>
      <c r="K972" s="156" t="e">
        <f>VLOOKUP($E972,'Calc 1 - Scaling (Ins,Bank)'!$A:$W,8,FALSE)</f>
        <v>#N/A</v>
      </c>
      <c r="L972" s="160" t="str">
        <f>IFERROR(VLOOKUP($E972,'Calc 1 - Scaling (Ins,Bank)'!$A:$W,9+IF($K972="Revenue",1,IF(K972="Carrying Value",2,0)),FALSE),"N/A")</f>
        <v>N/A</v>
      </c>
      <c r="M972" s="161" t="str">
        <f t="shared" si="136"/>
        <v>N/A</v>
      </c>
      <c r="N972" s="162" t="str">
        <f t="shared" si="137"/>
        <v>N/A</v>
      </c>
      <c r="O972" s="156" t="e">
        <f>VLOOKUP($E972,'Calc 1 - Scaling (Ins,Bank)'!$A:$W,12,FALSE)</f>
        <v>#N/A</v>
      </c>
      <c r="P972" s="160" t="str">
        <f>IFERROR(VLOOKUP($E972,'Calc 1 - Scaling (Ins,Bank)'!$A:$W,13+IF(O972="Revenue",1,IF(O972="Carrying Value",2,0)),FALSE),"N/A")</f>
        <v>N/A</v>
      </c>
      <c r="Q972" s="161" t="str">
        <f t="shared" si="138"/>
        <v>N/A</v>
      </c>
      <c r="R972" s="162" t="str">
        <f t="shared" si="139"/>
        <v>N/A</v>
      </c>
      <c r="S972" s="156" t="e">
        <f>VLOOKUP($E972,'Calc 1 - Scaling (Ins,Bank)'!$A:$W,16,FALSE)</f>
        <v>#N/A</v>
      </c>
      <c r="T972" s="160" t="str">
        <f>IFERROR(VLOOKUP($E972,'Calc 1 - Scaling (Ins,Bank)'!$A:$W,17+IF(S972="Revenue",1,IF(S972="Carrying Value",2,0)),FALSE),"N/A")</f>
        <v>N/A</v>
      </c>
      <c r="U972" s="161" t="str">
        <f t="shared" si="140"/>
        <v>N/A</v>
      </c>
      <c r="V972" s="162" t="str">
        <f t="shared" si="141"/>
        <v>N/A</v>
      </c>
      <c r="W972" s="156" t="e">
        <f>VLOOKUP($E972,'Calc 1 - Scaling (Ins,Bank)'!$A:$W,20,FALSE)</f>
        <v>#N/A</v>
      </c>
      <c r="X972" s="160" t="str">
        <f>IFERROR(VLOOKUP($E972,'Calc 1 - Scaling (Ins,Bank)'!$A:$W,21+IF(W972="Revenue",1,IF(W972="Carrying Value",2,0)),FALSE),"N/A")</f>
        <v>N/A</v>
      </c>
      <c r="Y972" s="161" t="str">
        <f t="shared" si="142"/>
        <v>N/A</v>
      </c>
      <c r="Z972" s="162" t="str">
        <f t="shared" si="143"/>
        <v>N/A</v>
      </c>
      <c r="AP972" s="3" t="s">
        <v>1</v>
      </c>
    </row>
    <row r="973" spans="1:42" x14ac:dyDescent="0.2">
      <c r="A973" s="68">
        <f t="shared" si="135"/>
        <v>916</v>
      </c>
      <c r="B973" s="154">
        <f>'Input 2 - Inventory'!C923</f>
        <v>0</v>
      </c>
      <c r="C973" s="155">
        <f>'Input 2 - Inventory'!E923</f>
        <v>0</v>
      </c>
      <c r="D973" s="155" t="str">
        <f>IF(OR(LEFT(E973,5)= "Asset",LEFT(E973,5)="Other"),"N/A",'Input 1 - Schedule 1'!B925 &amp; " (Ins/Bank)")</f>
        <v xml:space="preserve"> (Ins/Bank)</v>
      </c>
      <c r="E973" s="156">
        <f>'Input 2 - Inventory'!F923</f>
        <v>0</v>
      </c>
      <c r="F973" s="157">
        <f>'Input 1 - Schedule 1'!AH925</f>
        <v>0</v>
      </c>
      <c r="G973" s="157">
        <f>'Input 2 - Inventory'!R923</f>
        <v>0</v>
      </c>
      <c r="H973" s="157">
        <f>'Input 2 - Inventory'!AG923</f>
        <v>0</v>
      </c>
      <c r="I973" s="158">
        <f>'Input 2 - Inventory'!L923</f>
        <v>0</v>
      </c>
      <c r="J973" s="159">
        <f>'Input 2 - Inventory'!AA923</f>
        <v>0</v>
      </c>
      <c r="K973" s="156" t="e">
        <f>VLOOKUP($E973,'Calc 1 - Scaling (Ins,Bank)'!$A:$W,8,FALSE)</f>
        <v>#N/A</v>
      </c>
      <c r="L973" s="160" t="str">
        <f>IFERROR(VLOOKUP($E973,'Calc 1 - Scaling (Ins,Bank)'!$A:$W,9+IF($K973="Revenue",1,IF(K973="Carrying Value",2,0)),FALSE),"N/A")</f>
        <v>N/A</v>
      </c>
      <c r="M973" s="161" t="str">
        <f t="shared" si="136"/>
        <v>N/A</v>
      </c>
      <c r="N973" s="162" t="str">
        <f t="shared" si="137"/>
        <v>N/A</v>
      </c>
      <c r="O973" s="156" t="e">
        <f>VLOOKUP($E973,'Calc 1 - Scaling (Ins,Bank)'!$A:$W,12,FALSE)</f>
        <v>#N/A</v>
      </c>
      <c r="P973" s="160" t="str">
        <f>IFERROR(VLOOKUP($E973,'Calc 1 - Scaling (Ins,Bank)'!$A:$W,13+IF(O973="Revenue",1,IF(O973="Carrying Value",2,0)),FALSE),"N/A")</f>
        <v>N/A</v>
      </c>
      <c r="Q973" s="161" t="str">
        <f t="shared" si="138"/>
        <v>N/A</v>
      </c>
      <c r="R973" s="162" t="str">
        <f t="shared" si="139"/>
        <v>N/A</v>
      </c>
      <c r="S973" s="156" t="e">
        <f>VLOOKUP($E973,'Calc 1 - Scaling (Ins,Bank)'!$A:$W,16,FALSE)</f>
        <v>#N/A</v>
      </c>
      <c r="T973" s="160" t="str">
        <f>IFERROR(VLOOKUP($E973,'Calc 1 - Scaling (Ins,Bank)'!$A:$W,17+IF(S973="Revenue",1,IF(S973="Carrying Value",2,0)),FALSE),"N/A")</f>
        <v>N/A</v>
      </c>
      <c r="U973" s="161" t="str">
        <f t="shared" si="140"/>
        <v>N/A</v>
      </c>
      <c r="V973" s="162" t="str">
        <f t="shared" si="141"/>
        <v>N/A</v>
      </c>
      <c r="W973" s="156" t="e">
        <f>VLOOKUP($E973,'Calc 1 - Scaling (Ins,Bank)'!$A:$W,20,FALSE)</f>
        <v>#N/A</v>
      </c>
      <c r="X973" s="160" t="str">
        <f>IFERROR(VLOOKUP($E973,'Calc 1 - Scaling (Ins,Bank)'!$A:$W,21+IF(W973="Revenue",1,IF(W973="Carrying Value",2,0)),FALSE),"N/A")</f>
        <v>N/A</v>
      </c>
      <c r="Y973" s="161" t="str">
        <f t="shared" si="142"/>
        <v>N/A</v>
      </c>
      <c r="Z973" s="162" t="str">
        <f t="shared" si="143"/>
        <v>N/A</v>
      </c>
      <c r="AP973" s="3" t="s">
        <v>1</v>
      </c>
    </row>
    <row r="974" spans="1:42" x14ac:dyDescent="0.2">
      <c r="A974" s="68">
        <f t="shared" si="135"/>
        <v>917</v>
      </c>
      <c r="B974" s="154">
        <f>'Input 2 - Inventory'!C924</f>
        <v>0</v>
      </c>
      <c r="C974" s="155">
        <f>'Input 2 - Inventory'!E924</f>
        <v>0</v>
      </c>
      <c r="D974" s="155" t="str">
        <f>IF(OR(LEFT(E974,5)= "Asset",LEFT(E974,5)="Other"),"N/A",'Input 1 - Schedule 1'!B926 &amp; " (Ins/Bank)")</f>
        <v xml:space="preserve"> (Ins/Bank)</v>
      </c>
      <c r="E974" s="156">
        <f>'Input 2 - Inventory'!F924</f>
        <v>0</v>
      </c>
      <c r="F974" s="157">
        <f>'Input 1 - Schedule 1'!AH926</f>
        <v>0</v>
      </c>
      <c r="G974" s="157">
        <f>'Input 2 - Inventory'!R924</f>
        <v>0</v>
      </c>
      <c r="H974" s="157">
        <f>'Input 2 - Inventory'!AG924</f>
        <v>0</v>
      </c>
      <c r="I974" s="158">
        <f>'Input 2 - Inventory'!L924</f>
        <v>0</v>
      </c>
      <c r="J974" s="159">
        <f>'Input 2 - Inventory'!AA924</f>
        <v>0</v>
      </c>
      <c r="K974" s="156" t="e">
        <f>VLOOKUP($E974,'Calc 1 - Scaling (Ins,Bank)'!$A:$W,8,FALSE)</f>
        <v>#N/A</v>
      </c>
      <c r="L974" s="160" t="str">
        <f>IFERROR(VLOOKUP($E974,'Calc 1 - Scaling (Ins,Bank)'!$A:$W,9+IF($K974="Revenue",1,IF(K974="Carrying Value",2,0)),FALSE),"N/A")</f>
        <v>N/A</v>
      </c>
      <c r="M974" s="161" t="str">
        <f t="shared" si="136"/>
        <v>N/A</v>
      </c>
      <c r="N974" s="162" t="str">
        <f t="shared" si="137"/>
        <v>N/A</v>
      </c>
      <c r="O974" s="156" t="e">
        <f>VLOOKUP($E974,'Calc 1 - Scaling (Ins,Bank)'!$A:$W,12,FALSE)</f>
        <v>#N/A</v>
      </c>
      <c r="P974" s="160" t="str">
        <f>IFERROR(VLOOKUP($E974,'Calc 1 - Scaling (Ins,Bank)'!$A:$W,13+IF(O974="Revenue",1,IF(O974="Carrying Value",2,0)),FALSE),"N/A")</f>
        <v>N/A</v>
      </c>
      <c r="Q974" s="161" t="str">
        <f t="shared" si="138"/>
        <v>N/A</v>
      </c>
      <c r="R974" s="162" t="str">
        <f t="shared" si="139"/>
        <v>N/A</v>
      </c>
      <c r="S974" s="156" t="e">
        <f>VLOOKUP($E974,'Calc 1 - Scaling (Ins,Bank)'!$A:$W,16,FALSE)</f>
        <v>#N/A</v>
      </c>
      <c r="T974" s="160" t="str">
        <f>IFERROR(VLOOKUP($E974,'Calc 1 - Scaling (Ins,Bank)'!$A:$W,17+IF(S974="Revenue",1,IF(S974="Carrying Value",2,0)),FALSE),"N/A")</f>
        <v>N/A</v>
      </c>
      <c r="U974" s="161" t="str">
        <f t="shared" si="140"/>
        <v>N/A</v>
      </c>
      <c r="V974" s="162" t="str">
        <f t="shared" si="141"/>
        <v>N/A</v>
      </c>
      <c r="W974" s="156" t="e">
        <f>VLOOKUP($E974,'Calc 1 - Scaling (Ins,Bank)'!$A:$W,20,FALSE)</f>
        <v>#N/A</v>
      </c>
      <c r="X974" s="160" t="str">
        <f>IFERROR(VLOOKUP($E974,'Calc 1 - Scaling (Ins,Bank)'!$A:$W,21+IF(W974="Revenue",1,IF(W974="Carrying Value",2,0)),FALSE),"N/A")</f>
        <v>N/A</v>
      </c>
      <c r="Y974" s="161" t="str">
        <f t="shared" si="142"/>
        <v>N/A</v>
      </c>
      <c r="Z974" s="162" t="str">
        <f t="shared" si="143"/>
        <v>N/A</v>
      </c>
      <c r="AP974" s="3" t="s">
        <v>1</v>
      </c>
    </row>
    <row r="975" spans="1:42" x14ac:dyDescent="0.2">
      <c r="A975" s="68">
        <f t="shared" si="135"/>
        <v>918</v>
      </c>
      <c r="B975" s="154">
        <f>'Input 2 - Inventory'!C925</f>
        <v>0</v>
      </c>
      <c r="C975" s="155">
        <f>'Input 2 - Inventory'!E925</f>
        <v>0</v>
      </c>
      <c r="D975" s="155" t="str">
        <f>IF(OR(LEFT(E975,5)= "Asset",LEFT(E975,5)="Other"),"N/A",'Input 1 - Schedule 1'!B927 &amp; " (Ins/Bank)")</f>
        <v xml:space="preserve"> (Ins/Bank)</v>
      </c>
      <c r="E975" s="156">
        <f>'Input 2 - Inventory'!F925</f>
        <v>0</v>
      </c>
      <c r="F975" s="157">
        <f>'Input 1 - Schedule 1'!AH927</f>
        <v>0</v>
      </c>
      <c r="G975" s="157">
        <f>'Input 2 - Inventory'!R925</f>
        <v>0</v>
      </c>
      <c r="H975" s="157">
        <f>'Input 2 - Inventory'!AG925</f>
        <v>0</v>
      </c>
      <c r="I975" s="158">
        <f>'Input 2 - Inventory'!L925</f>
        <v>0</v>
      </c>
      <c r="J975" s="159">
        <f>'Input 2 - Inventory'!AA925</f>
        <v>0</v>
      </c>
      <c r="K975" s="156" t="e">
        <f>VLOOKUP($E975,'Calc 1 - Scaling (Ins,Bank)'!$A:$W,8,FALSE)</f>
        <v>#N/A</v>
      </c>
      <c r="L975" s="160" t="str">
        <f>IFERROR(VLOOKUP($E975,'Calc 1 - Scaling (Ins,Bank)'!$A:$W,9+IF($K975="Revenue",1,IF(K975="Carrying Value",2,0)),FALSE),"N/A")</f>
        <v>N/A</v>
      </c>
      <c r="M975" s="161" t="str">
        <f t="shared" si="136"/>
        <v>N/A</v>
      </c>
      <c r="N975" s="162" t="str">
        <f t="shared" si="137"/>
        <v>N/A</v>
      </c>
      <c r="O975" s="156" t="e">
        <f>VLOOKUP($E975,'Calc 1 - Scaling (Ins,Bank)'!$A:$W,12,FALSE)</f>
        <v>#N/A</v>
      </c>
      <c r="P975" s="160" t="str">
        <f>IFERROR(VLOOKUP($E975,'Calc 1 - Scaling (Ins,Bank)'!$A:$W,13+IF(O975="Revenue",1,IF(O975="Carrying Value",2,0)),FALSE),"N/A")</f>
        <v>N/A</v>
      </c>
      <c r="Q975" s="161" t="str">
        <f t="shared" si="138"/>
        <v>N/A</v>
      </c>
      <c r="R975" s="162" t="str">
        <f t="shared" si="139"/>
        <v>N/A</v>
      </c>
      <c r="S975" s="156" t="e">
        <f>VLOOKUP($E975,'Calc 1 - Scaling (Ins,Bank)'!$A:$W,16,FALSE)</f>
        <v>#N/A</v>
      </c>
      <c r="T975" s="160" t="str">
        <f>IFERROR(VLOOKUP($E975,'Calc 1 - Scaling (Ins,Bank)'!$A:$W,17+IF(S975="Revenue",1,IF(S975="Carrying Value",2,0)),FALSE),"N/A")</f>
        <v>N/A</v>
      </c>
      <c r="U975" s="161" t="str">
        <f t="shared" si="140"/>
        <v>N/A</v>
      </c>
      <c r="V975" s="162" t="str">
        <f t="shared" si="141"/>
        <v>N/A</v>
      </c>
      <c r="W975" s="156" t="e">
        <f>VLOOKUP($E975,'Calc 1 - Scaling (Ins,Bank)'!$A:$W,20,FALSE)</f>
        <v>#N/A</v>
      </c>
      <c r="X975" s="160" t="str">
        <f>IFERROR(VLOOKUP($E975,'Calc 1 - Scaling (Ins,Bank)'!$A:$W,21+IF(W975="Revenue",1,IF(W975="Carrying Value",2,0)),FALSE),"N/A")</f>
        <v>N/A</v>
      </c>
      <c r="Y975" s="161" t="str">
        <f t="shared" si="142"/>
        <v>N/A</v>
      </c>
      <c r="Z975" s="162" t="str">
        <f t="shared" si="143"/>
        <v>N/A</v>
      </c>
      <c r="AP975" s="3" t="s">
        <v>1</v>
      </c>
    </row>
    <row r="976" spans="1:42" x14ac:dyDescent="0.2">
      <c r="A976" s="68">
        <f t="shared" si="135"/>
        <v>919</v>
      </c>
      <c r="B976" s="154">
        <f>'Input 2 - Inventory'!C926</f>
        <v>0</v>
      </c>
      <c r="C976" s="155">
        <f>'Input 2 - Inventory'!E926</f>
        <v>0</v>
      </c>
      <c r="D976" s="155" t="str">
        <f>IF(OR(LEFT(E976,5)= "Asset",LEFT(E976,5)="Other"),"N/A",'Input 1 - Schedule 1'!B928 &amp; " (Ins/Bank)")</f>
        <v xml:space="preserve"> (Ins/Bank)</v>
      </c>
      <c r="E976" s="156">
        <f>'Input 2 - Inventory'!F926</f>
        <v>0</v>
      </c>
      <c r="F976" s="157">
        <f>'Input 1 - Schedule 1'!AH928</f>
        <v>0</v>
      </c>
      <c r="G976" s="157">
        <f>'Input 2 - Inventory'!R926</f>
        <v>0</v>
      </c>
      <c r="H976" s="157">
        <f>'Input 2 - Inventory'!AG926</f>
        <v>0</v>
      </c>
      <c r="I976" s="158">
        <f>'Input 2 - Inventory'!L926</f>
        <v>0</v>
      </c>
      <c r="J976" s="159">
        <f>'Input 2 - Inventory'!AA926</f>
        <v>0</v>
      </c>
      <c r="K976" s="156" t="e">
        <f>VLOOKUP($E976,'Calc 1 - Scaling (Ins,Bank)'!$A:$W,8,FALSE)</f>
        <v>#N/A</v>
      </c>
      <c r="L976" s="160" t="str">
        <f>IFERROR(VLOOKUP($E976,'Calc 1 - Scaling (Ins,Bank)'!$A:$W,9+IF($K976="Revenue",1,IF(K976="Carrying Value",2,0)),FALSE),"N/A")</f>
        <v>N/A</v>
      </c>
      <c r="M976" s="161" t="str">
        <f t="shared" si="136"/>
        <v>N/A</v>
      </c>
      <c r="N976" s="162" t="str">
        <f t="shared" si="137"/>
        <v>N/A</v>
      </c>
      <c r="O976" s="156" t="e">
        <f>VLOOKUP($E976,'Calc 1 - Scaling (Ins,Bank)'!$A:$W,12,FALSE)</f>
        <v>#N/A</v>
      </c>
      <c r="P976" s="160" t="str">
        <f>IFERROR(VLOOKUP($E976,'Calc 1 - Scaling (Ins,Bank)'!$A:$W,13+IF(O976="Revenue",1,IF(O976="Carrying Value",2,0)),FALSE),"N/A")</f>
        <v>N/A</v>
      </c>
      <c r="Q976" s="161" t="str">
        <f t="shared" si="138"/>
        <v>N/A</v>
      </c>
      <c r="R976" s="162" t="str">
        <f t="shared" si="139"/>
        <v>N/A</v>
      </c>
      <c r="S976" s="156" t="e">
        <f>VLOOKUP($E976,'Calc 1 - Scaling (Ins,Bank)'!$A:$W,16,FALSE)</f>
        <v>#N/A</v>
      </c>
      <c r="T976" s="160" t="str">
        <f>IFERROR(VLOOKUP($E976,'Calc 1 - Scaling (Ins,Bank)'!$A:$W,17+IF(S976="Revenue",1,IF(S976="Carrying Value",2,0)),FALSE),"N/A")</f>
        <v>N/A</v>
      </c>
      <c r="U976" s="161" t="str">
        <f t="shared" si="140"/>
        <v>N/A</v>
      </c>
      <c r="V976" s="162" t="str">
        <f t="shared" si="141"/>
        <v>N/A</v>
      </c>
      <c r="W976" s="156" t="e">
        <f>VLOOKUP($E976,'Calc 1 - Scaling (Ins,Bank)'!$A:$W,20,FALSE)</f>
        <v>#N/A</v>
      </c>
      <c r="X976" s="160" t="str">
        <f>IFERROR(VLOOKUP($E976,'Calc 1 - Scaling (Ins,Bank)'!$A:$W,21+IF(W976="Revenue",1,IF(W976="Carrying Value",2,0)),FALSE),"N/A")</f>
        <v>N/A</v>
      </c>
      <c r="Y976" s="161" t="str">
        <f t="shared" si="142"/>
        <v>N/A</v>
      </c>
      <c r="Z976" s="162" t="str">
        <f t="shared" si="143"/>
        <v>N/A</v>
      </c>
      <c r="AP976" s="3" t="s">
        <v>1</v>
      </c>
    </row>
    <row r="977" spans="1:42" x14ac:dyDescent="0.2">
      <c r="A977" s="68">
        <f t="shared" si="135"/>
        <v>920</v>
      </c>
      <c r="B977" s="154">
        <f>'Input 2 - Inventory'!C927</f>
        <v>0</v>
      </c>
      <c r="C977" s="155">
        <f>'Input 2 - Inventory'!E927</f>
        <v>0</v>
      </c>
      <c r="D977" s="155" t="str">
        <f>IF(OR(LEFT(E977,5)= "Asset",LEFT(E977,5)="Other"),"N/A",'Input 1 - Schedule 1'!B929 &amp; " (Ins/Bank)")</f>
        <v xml:space="preserve"> (Ins/Bank)</v>
      </c>
      <c r="E977" s="156">
        <f>'Input 2 - Inventory'!F927</f>
        <v>0</v>
      </c>
      <c r="F977" s="157">
        <f>'Input 1 - Schedule 1'!AH929</f>
        <v>0</v>
      </c>
      <c r="G977" s="157">
        <f>'Input 2 - Inventory'!R927</f>
        <v>0</v>
      </c>
      <c r="H977" s="157">
        <f>'Input 2 - Inventory'!AG927</f>
        <v>0</v>
      </c>
      <c r="I977" s="158">
        <f>'Input 2 - Inventory'!L927</f>
        <v>0</v>
      </c>
      <c r="J977" s="159">
        <f>'Input 2 - Inventory'!AA927</f>
        <v>0</v>
      </c>
      <c r="K977" s="156" t="e">
        <f>VLOOKUP($E977,'Calc 1 - Scaling (Ins,Bank)'!$A:$W,8,FALSE)</f>
        <v>#N/A</v>
      </c>
      <c r="L977" s="160" t="str">
        <f>IFERROR(VLOOKUP($E977,'Calc 1 - Scaling (Ins,Bank)'!$A:$W,9+IF($K977="Revenue",1,IF(K977="Carrying Value",2,0)),FALSE),"N/A")</f>
        <v>N/A</v>
      </c>
      <c r="M977" s="161" t="str">
        <f t="shared" si="136"/>
        <v>N/A</v>
      </c>
      <c r="N977" s="162" t="str">
        <f t="shared" si="137"/>
        <v>N/A</v>
      </c>
      <c r="O977" s="156" t="e">
        <f>VLOOKUP($E977,'Calc 1 - Scaling (Ins,Bank)'!$A:$W,12,FALSE)</f>
        <v>#N/A</v>
      </c>
      <c r="P977" s="160" t="str">
        <f>IFERROR(VLOOKUP($E977,'Calc 1 - Scaling (Ins,Bank)'!$A:$W,13+IF(O977="Revenue",1,IF(O977="Carrying Value",2,0)),FALSE),"N/A")</f>
        <v>N/A</v>
      </c>
      <c r="Q977" s="161" t="str">
        <f t="shared" si="138"/>
        <v>N/A</v>
      </c>
      <c r="R977" s="162" t="str">
        <f t="shared" si="139"/>
        <v>N/A</v>
      </c>
      <c r="S977" s="156" t="e">
        <f>VLOOKUP($E977,'Calc 1 - Scaling (Ins,Bank)'!$A:$W,16,FALSE)</f>
        <v>#N/A</v>
      </c>
      <c r="T977" s="160" t="str">
        <f>IFERROR(VLOOKUP($E977,'Calc 1 - Scaling (Ins,Bank)'!$A:$W,17+IF(S977="Revenue",1,IF(S977="Carrying Value",2,0)),FALSE),"N/A")</f>
        <v>N/A</v>
      </c>
      <c r="U977" s="161" t="str">
        <f t="shared" si="140"/>
        <v>N/A</v>
      </c>
      <c r="V977" s="162" t="str">
        <f t="shared" si="141"/>
        <v>N/A</v>
      </c>
      <c r="W977" s="156" t="e">
        <f>VLOOKUP($E977,'Calc 1 - Scaling (Ins,Bank)'!$A:$W,20,FALSE)</f>
        <v>#N/A</v>
      </c>
      <c r="X977" s="160" t="str">
        <f>IFERROR(VLOOKUP($E977,'Calc 1 - Scaling (Ins,Bank)'!$A:$W,21+IF(W977="Revenue",1,IF(W977="Carrying Value",2,0)),FALSE),"N/A")</f>
        <v>N/A</v>
      </c>
      <c r="Y977" s="161" t="str">
        <f t="shared" si="142"/>
        <v>N/A</v>
      </c>
      <c r="Z977" s="162" t="str">
        <f t="shared" si="143"/>
        <v>N/A</v>
      </c>
      <c r="AP977" s="3" t="s">
        <v>1</v>
      </c>
    </row>
    <row r="978" spans="1:42" x14ac:dyDescent="0.2">
      <c r="A978" s="68">
        <f t="shared" si="135"/>
        <v>921</v>
      </c>
      <c r="B978" s="154">
        <f>'Input 2 - Inventory'!C928</f>
        <v>0</v>
      </c>
      <c r="C978" s="155">
        <f>'Input 2 - Inventory'!E928</f>
        <v>0</v>
      </c>
      <c r="D978" s="155" t="str">
        <f>IF(OR(LEFT(E978,5)= "Asset",LEFT(E978,5)="Other"),"N/A",'Input 1 - Schedule 1'!B930 &amp; " (Ins/Bank)")</f>
        <v xml:space="preserve"> (Ins/Bank)</v>
      </c>
      <c r="E978" s="156">
        <f>'Input 2 - Inventory'!F928</f>
        <v>0</v>
      </c>
      <c r="F978" s="157">
        <f>'Input 1 - Schedule 1'!AH930</f>
        <v>0</v>
      </c>
      <c r="G978" s="157">
        <f>'Input 2 - Inventory'!R928</f>
        <v>0</v>
      </c>
      <c r="H978" s="157">
        <f>'Input 2 - Inventory'!AG928</f>
        <v>0</v>
      </c>
      <c r="I978" s="158">
        <f>'Input 2 - Inventory'!L928</f>
        <v>0</v>
      </c>
      <c r="J978" s="159">
        <f>'Input 2 - Inventory'!AA928</f>
        <v>0</v>
      </c>
      <c r="K978" s="156" t="e">
        <f>VLOOKUP($E978,'Calc 1 - Scaling (Ins,Bank)'!$A:$W,8,FALSE)</f>
        <v>#N/A</v>
      </c>
      <c r="L978" s="160" t="str">
        <f>IFERROR(VLOOKUP($E978,'Calc 1 - Scaling (Ins,Bank)'!$A:$W,9+IF($K978="Revenue",1,IF(K978="Carrying Value",2,0)),FALSE),"N/A")</f>
        <v>N/A</v>
      </c>
      <c r="M978" s="161" t="str">
        <f t="shared" si="136"/>
        <v>N/A</v>
      </c>
      <c r="N978" s="162" t="str">
        <f t="shared" si="137"/>
        <v>N/A</v>
      </c>
      <c r="O978" s="156" t="e">
        <f>VLOOKUP($E978,'Calc 1 - Scaling (Ins,Bank)'!$A:$W,12,FALSE)</f>
        <v>#N/A</v>
      </c>
      <c r="P978" s="160" t="str">
        <f>IFERROR(VLOOKUP($E978,'Calc 1 - Scaling (Ins,Bank)'!$A:$W,13+IF(O978="Revenue",1,IF(O978="Carrying Value",2,0)),FALSE),"N/A")</f>
        <v>N/A</v>
      </c>
      <c r="Q978" s="161" t="str">
        <f t="shared" si="138"/>
        <v>N/A</v>
      </c>
      <c r="R978" s="162" t="str">
        <f t="shared" si="139"/>
        <v>N/A</v>
      </c>
      <c r="S978" s="156" t="e">
        <f>VLOOKUP($E978,'Calc 1 - Scaling (Ins,Bank)'!$A:$W,16,FALSE)</f>
        <v>#N/A</v>
      </c>
      <c r="T978" s="160" t="str">
        <f>IFERROR(VLOOKUP($E978,'Calc 1 - Scaling (Ins,Bank)'!$A:$W,17+IF(S978="Revenue",1,IF(S978="Carrying Value",2,0)),FALSE),"N/A")</f>
        <v>N/A</v>
      </c>
      <c r="U978" s="161" t="str">
        <f t="shared" si="140"/>
        <v>N/A</v>
      </c>
      <c r="V978" s="162" t="str">
        <f t="shared" si="141"/>
        <v>N/A</v>
      </c>
      <c r="W978" s="156" t="e">
        <f>VLOOKUP($E978,'Calc 1 - Scaling (Ins,Bank)'!$A:$W,20,FALSE)</f>
        <v>#N/A</v>
      </c>
      <c r="X978" s="160" t="str">
        <f>IFERROR(VLOOKUP($E978,'Calc 1 - Scaling (Ins,Bank)'!$A:$W,21+IF(W978="Revenue",1,IF(W978="Carrying Value",2,0)),FALSE),"N/A")</f>
        <v>N/A</v>
      </c>
      <c r="Y978" s="161" t="str">
        <f t="shared" si="142"/>
        <v>N/A</v>
      </c>
      <c r="Z978" s="162" t="str">
        <f t="shared" si="143"/>
        <v>N/A</v>
      </c>
      <c r="AP978" s="3" t="s">
        <v>1</v>
      </c>
    </row>
    <row r="979" spans="1:42" x14ac:dyDescent="0.2">
      <c r="A979" s="68">
        <f t="shared" si="135"/>
        <v>922</v>
      </c>
      <c r="B979" s="154">
        <f>'Input 2 - Inventory'!C929</f>
        <v>0</v>
      </c>
      <c r="C979" s="155">
        <f>'Input 2 - Inventory'!E929</f>
        <v>0</v>
      </c>
      <c r="D979" s="155" t="str">
        <f>IF(OR(LEFT(E979,5)= "Asset",LEFT(E979,5)="Other"),"N/A",'Input 1 - Schedule 1'!B931 &amp; " (Ins/Bank)")</f>
        <v xml:space="preserve"> (Ins/Bank)</v>
      </c>
      <c r="E979" s="156">
        <f>'Input 2 - Inventory'!F929</f>
        <v>0</v>
      </c>
      <c r="F979" s="157">
        <f>'Input 1 - Schedule 1'!AH931</f>
        <v>0</v>
      </c>
      <c r="G979" s="157">
        <f>'Input 2 - Inventory'!R929</f>
        <v>0</v>
      </c>
      <c r="H979" s="157">
        <f>'Input 2 - Inventory'!AG929</f>
        <v>0</v>
      </c>
      <c r="I979" s="158">
        <f>'Input 2 - Inventory'!L929</f>
        <v>0</v>
      </c>
      <c r="J979" s="159">
        <f>'Input 2 - Inventory'!AA929</f>
        <v>0</v>
      </c>
      <c r="K979" s="156" t="e">
        <f>VLOOKUP($E979,'Calc 1 - Scaling (Ins,Bank)'!$A:$W,8,FALSE)</f>
        <v>#N/A</v>
      </c>
      <c r="L979" s="160" t="str">
        <f>IFERROR(VLOOKUP($E979,'Calc 1 - Scaling (Ins,Bank)'!$A:$W,9+IF($K979="Revenue",1,IF(K979="Carrying Value",2,0)),FALSE),"N/A")</f>
        <v>N/A</v>
      </c>
      <c r="M979" s="161" t="str">
        <f t="shared" si="136"/>
        <v>N/A</v>
      </c>
      <c r="N979" s="162" t="str">
        <f t="shared" si="137"/>
        <v>N/A</v>
      </c>
      <c r="O979" s="156" t="e">
        <f>VLOOKUP($E979,'Calc 1 - Scaling (Ins,Bank)'!$A:$W,12,FALSE)</f>
        <v>#N/A</v>
      </c>
      <c r="P979" s="160" t="str">
        <f>IFERROR(VLOOKUP($E979,'Calc 1 - Scaling (Ins,Bank)'!$A:$W,13+IF(O979="Revenue",1,IF(O979="Carrying Value",2,0)),FALSE),"N/A")</f>
        <v>N/A</v>
      </c>
      <c r="Q979" s="161" t="str">
        <f t="shared" si="138"/>
        <v>N/A</v>
      </c>
      <c r="R979" s="162" t="str">
        <f t="shared" si="139"/>
        <v>N/A</v>
      </c>
      <c r="S979" s="156" t="e">
        <f>VLOOKUP($E979,'Calc 1 - Scaling (Ins,Bank)'!$A:$W,16,FALSE)</f>
        <v>#N/A</v>
      </c>
      <c r="T979" s="160" t="str">
        <f>IFERROR(VLOOKUP($E979,'Calc 1 - Scaling (Ins,Bank)'!$A:$W,17+IF(S979="Revenue",1,IF(S979="Carrying Value",2,0)),FALSE),"N/A")</f>
        <v>N/A</v>
      </c>
      <c r="U979" s="161" t="str">
        <f t="shared" si="140"/>
        <v>N/A</v>
      </c>
      <c r="V979" s="162" t="str">
        <f t="shared" si="141"/>
        <v>N/A</v>
      </c>
      <c r="W979" s="156" t="e">
        <f>VLOOKUP($E979,'Calc 1 - Scaling (Ins,Bank)'!$A:$W,20,FALSE)</f>
        <v>#N/A</v>
      </c>
      <c r="X979" s="160" t="str">
        <f>IFERROR(VLOOKUP($E979,'Calc 1 - Scaling (Ins,Bank)'!$A:$W,21+IF(W979="Revenue",1,IF(W979="Carrying Value",2,0)),FALSE),"N/A")</f>
        <v>N/A</v>
      </c>
      <c r="Y979" s="161" t="str">
        <f t="shared" si="142"/>
        <v>N/A</v>
      </c>
      <c r="Z979" s="162" t="str">
        <f t="shared" si="143"/>
        <v>N/A</v>
      </c>
      <c r="AP979" s="3" t="s">
        <v>1</v>
      </c>
    </row>
    <row r="980" spans="1:42" x14ac:dyDescent="0.2">
      <c r="A980" s="68">
        <f t="shared" si="135"/>
        <v>923</v>
      </c>
      <c r="B980" s="154">
        <f>'Input 2 - Inventory'!C930</f>
        <v>0</v>
      </c>
      <c r="C980" s="155">
        <f>'Input 2 - Inventory'!E930</f>
        <v>0</v>
      </c>
      <c r="D980" s="155" t="str">
        <f>IF(OR(LEFT(E980,5)= "Asset",LEFT(E980,5)="Other"),"N/A",'Input 1 - Schedule 1'!B932 &amp; " (Ins/Bank)")</f>
        <v xml:space="preserve"> (Ins/Bank)</v>
      </c>
      <c r="E980" s="156">
        <f>'Input 2 - Inventory'!F930</f>
        <v>0</v>
      </c>
      <c r="F980" s="157">
        <f>'Input 1 - Schedule 1'!AH932</f>
        <v>0</v>
      </c>
      <c r="G980" s="157">
        <f>'Input 2 - Inventory'!R930</f>
        <v>0</v>
      </c>
      <c r="H980" s="157">
        <f>'Input 2 - Inventory'!AG930</f>
        <v>0</v>
      </c>
      <c r="I980" s="158">
        <f>'Input 2 - Inventory'!L930</f>
        <v>0</v>
      </c>
      <c r="J980" s="159">
        <f>'Input 2 - Inventory'!AA930</f>
        <v>0</v>
      </c>
      <c r="K980" s="156" t="e">
        <f>VLOOKUP($E980,'Calc 1 - Scaling (Ins,Bank)'!$A:$W,8,FALSE)</f>
        <v>#N/A</v>
      </c>
      <c r="L980" s="160" t="str">
        <f>IFERROR(VLOOKUP($E980,'Calc 1 - Scaling (Ins,Bank)'!$A:$W,9+IF($K980="Revenue",1,IF(K980="Carrying Value",2,0)),FALSE),"N/A")</f>
        <v>N/A</v>
      </c>
      <c r="M980" s="161" t="str">
        <f t="shared" si="136"/>
        <v>N/A</v>
      </c>
      <c r="N980" s="162" t="str">
        <f t="shared" si="137"/>
        <v>N/A</v>
      </c>
      <c r="O980" s="156" t="e">
        <f>VLOOKUP($E980,'Calc 1 - Scaling (Ins,Bank)'!$A:$W,12,FALSE)</f>
        <v>#N/A</v>
      </c>
      <c r="P980" s="160" t="str">
        <f>IFERROR(VLOOKUP($E980,'Calc 1 - Scaling (Ins,Bank)'!$A:$W,13+IF(O980="Revenue",1,IF(O980="Carrying Value",2,0)),FALSE),"N/A")</f>
        <v>N/A</v>
      </c>
      <c r="Q980" s="161" t="str">
        <f t="shared" si="138"/>
        <v>N/A</v>
      </c>
      <c r="R980" s="162" t="str">
        <f t="shared" si="139"/>
        <v>N/A</v>
      </c>
      <c r="S980" s="156" t="e">
        <f>VLOOKUP($E980,'Calc 1 - Scaling (Ins,Bank)'!$A:$W,16,FALSE)</f>
        <v>#N/A</v>
      </c>
      <c r="T980" s="160" t="str">
        <f>IFERROR(VLOOKUP($E980,'Calc 1 - Scaling (Ins,Bank)'!$A:$W,17+IF(S980="Revenue",1,IF(S980="Carrying Value",2,0)),FALSE),"N/A")</f>
        <v>N/A</v>
      </c>
      <c r="U980" s="161" t="str">
        <f t="shared" si="140"/>
        <v>N/A</v>
      </c>
      <c r="V980" s="162" t="str">
        <f t="shared" si="141"/>
        <v>N/A</v>
      </c>
      <c r="W980" s="156" t="e">
        <f>VLOOKUP($E980,'Calc 1 - Scaling (Ins,Bank)'!$A:$W,20,FALSE)</f>
        <v>#N/A</v>
      </c>
      <c r="X980" s="160" t="str">
        <f>IFERROR(VLOOKUP($E980,'Calc 1 - Scaling (Ins,Bank)'!$A:$W,21+IF(W980="Revenue",1,IF(W980="Carrying Value",2,0)),FALSE),"N/A")</f>
        <v>N/A</v>
      </c>
      <c r="Y980" s="161" t="str">
        <f t="shared" si="142"/>
        <v>N/A</v>
      </c>
      <c r="Z980" s="162" t="str">
        <f t="shared" si="143"/>
        <v>N/A</v>
      </c>
      <c r="AP980" s="3" t="s">
        <v>1</v>
      </c>
    </row>
    <row r="981" spans="1:42" x14ac:dyDescent="0.2">
      <c r="A981" s="68">
        <f t="shared" si="135"/>
        <v>924</v>
      </c>
      <c r="B981" s="154">
        <f>'Input 2 - Inventory'!C931</f>
        <v>0</v>
      </c>
      <c r="C981" s="155">
        <f>'Input 2 - Inventory'!E931</f>
        <v>0</v>
      </c>
      <c r="D981" s="155" t="str">
        <f>IF(OR(LEFT(E981,5)= "Asset",LEFT(E981,5)="Other"),"N/A",'Input 1 - Schedule 1'!B933 &amp; " (Ins/Bank)")</f>
        <v xml:space="preserve"> (Ins/Bank)</v>
      </c>
      <c r="E981" s="156">
        <f>'Input 2 - Inventory'!F931</f>
        <v>0</v>
      </c>
      <c r="F981" s="157">
        <f>'Input 1 - Schedule 1'!AH933</f>
        <v>0</v>
      </c>
      <c r="G981" s="157">
        <f>'Input 2 - Inventory'!R931</f>
        <v>0</v>
      </c>
      <c r="H981" s="157">
        <f>'Input 2 - Inventory'!AG931</f>
        <v>0</v>
      </c>
      <c r="I981" s="158">
        <f>'Input 2 - Inventory'!L931</f>
        <v>0</v>
      </c>
      <c r="J981" s="159">
        <f>'Input 2 - Inventory'!AA931</f>
        <v>0</v>
      </c>
      <c r="K981" s="156" t="e">
        <f>VLOOKUP($E981,'Calc 1 - Scaling (Ins,Bank)'!$A:$W,8,FALSE)</f>
        <v>#N/A</v>
      </c>
      <c r="L981" s="160" t="str">
        <f>IFERROR(VLOOKUP($E981,'Calc 1 - Scaling (Ins,Bank)'!$A:$W,9+IF($K981="Revenue",1,IF(K981="Carrying Value",2,0)),FALSE),"N/A")</f>
        <v>N/A</v>
      </c>
      <c r="M981" s="161" t="str">
        <f t="shared" si="136"/>
        <v>N/A</v>
      </c>
      <c r="N981" s="162" t="str">
        <f t="shared" si="137"/>
        <v>N/A</v>
      </c>
      <c r="O981" s="156" t="e">
        <f>VLOOKUP($E981,'Calc 1 - Scaling (Ins,Bank)'!$A:$W,12,FALSE)</f>
        <v>#N/A</v>
      </c>
      <c r="P981" s="160" t="str">
        <f>IFERROR(VLOOKUP($E981,'Calc 1 - Scaling (Ins,Bank)'!$A:$W,13+IF(O981="Revenue",1,IF(O981="Carrying Value",2,0)),FALSE),"N/A")</f>
        <v>N/A</v>
      </c>
      <c r="Q981" s="161" t="str">
        <f t="shared" si="138"/>
        <v>N/A</v>
      </c>
      <c r="R981" s="162" t="str">
        <f t="shared" si="139"/>
        <v>N/A</v>
      </c>
      <c r="S981" s="156" t="e">
        <f>VLOOKUP($E981,'Calc 1 - Scaling (Ins,Bank)'!$A:$W,16,FALSE)</f>
        <v>#N/A</v>
      </c>
      <c r="T981" s="160" t="str">
        <f>IFERROR(VLOOKUP($E981,'Calc 1 - Scaling (Ins,Bank)'!$A:$W,17+IF(S981="Revenue",1,IF(S981="Carrying Value",2,0)),FALSE),"N/A")</f>
        <v>N/A</v>
      </c>
      <c r="U981" s="161" t="str">
        <f t="shared" si="140"/>
        <v>N/A</v>
      </c>
      <c r="V981" s="162" t="str">
        <f t="shared" si="141"/>
        <v>N/A</v>
      </c>
      <c r="W981" s="156" t="e">
        <f>VLOOKUP($E981,'Calc 1 - Scaling (Ins,Bank)'!$A:$W,20,FALSE)</f>
        <v>#N/A</v>
      </c>
      <c r="X981" s="160" t="str">
        <f>IFERROR(VLOOKUP($E981,'Calc 1 - Scaling (Ins,Bank)'!$A:$W,21+IF(W981="Revenue",1,IF(W981="Carrying Value",2,0)),FALSE),"N/A")</f>
        <v>N/A</v>
      </c>
      <c r="Y981" s="161" t="str">
        <f t="shared" si="142"/>
        <v>N/A</v>
      </c>
      <c r="Z981" s="162" t="str">
        <f t="shared" si="143"/>
        <v>N/A</v>
      </c>
      <c r="AP981" s="3" t="s">
        <v>1</v>
      </c>
    </row>
    <row r="982" spans="1:42" x14ac:dyDescent="0.2">
      <c r="A982" s="68">
        <f t="shared" si="135"/>
        <v>925</v>
      </c>
      <c r="B982" s="154">
        <f>'Input 2 - Inventory'!C932</f>
        <v>0</v>
      </c>
      <c r="C982" s="155">
        <f>'Input 2 - Inventory'!E932</f>
        <v>0</v>
      </c>
      <c r="D982" s="155" t="str">
        <f>IF(OR(LEFT(E982,5)= "Asset",LEFT(E982,5)="Other"),"N/A",'Input 1 - Schedule 1'!B934 &amp; " (Ins/Bank)")</f>
        <v xml:space="preserve"> (Ins/Bank)</v>
      </c>
      <c r="E982" s="156">
        <f>'Input 2 - Inventory'!F932</f>
        <v>0</v>
      </c>
      <c r="F982" s="157">
        <f>'Input 1 - Schedule 1'!AH934</f>
        <v>0</v>
      </c>
      <c r="G982" s="157">
        <f>'Input 2 - Inventory'!R932</f>
        <v>0</v>
      </c>
      <c r="H982" s="157">
        <f>'Input 2 - Inventory'!AG932</f>
        <v>0</v>
      </c>
      <c r="I982" s="158">
        <f>'Input 2 - Inventory'!L932</f>
        <v>0</v>
      </c>
      <c r="J982" s="159">
        <f>'Input 2 - Inventory'!AA932</f>
        <v>0</v>
      </c>
      <c r="K982" s="156" t="e">
        <f>VLOOKUP($E982,'Calc 1 - Scaling (Ins,Bank)'!$A:$W,8,FALSE)</f>
        <v>#N/A</v>
      </c>
      <c r="L982" s="160" t="str">
        <f>IFERROR(VLOOKUP($E982,'Calc 1 - Scaling (Ins,Bank)'!$A:$W,9+IF($K982="Revenue",1,IF(K982="Carrying Value",2,0)),FALSE),"N/A")</f>
        <v>N/A</v>
      </c>
      <c r="M982" s="161" t="str">
        <f t="shared" si="136"/>
        <v>N/A</v>
      </c>
      <c r="N982" s="162" t="str">
        <f t="shared" si="137"/>
        <v>N/A</v>
      </c>
      <c r="O982" s="156" t="e">
        <f>VLOOKUP($E982,'Calc 1 - Scaling (Ins,Bank)'!$A:$W,12,FALSE)</f>
        <v>#N/A</v>
      </c>
      <c r="P982" s="160" t="str">
        <f>IFERROR(VLOOKUP($E982,'Calc 1 - Scaling (Ins,Bank)'!$A:$W,13+IF(O982="Revenue",1,IF(O982="Carrying Value",2,0)),FALSE),"N/A")</f>
        <v>N/A</v>
      </c>
      <c r="Q982" s="161" t="str">
        <f t="shared" si="138"/>
        <v>N/A</v>
      </c>
      <c r="R982" s="162" t="str">
        <f t="shared" si="139"/>
        <v>N/A</v>
      </c>
      <c r="S982" s="156" t="e">
        <f>VLOOKUP($E982,'Calc 1 - Scaling (Ins,Bank)'!$A:$W,16,FALSE)</f>
        <v>#N/A</v>
      </c>
      <c r="T982" s="160" t="str">
        <f>IFERROR(VLOOKUP($E982,'Calc 1 - Scaling (Ins,Bank)'!$A:$W,17+IF(S982="Revenue",1,IF(S982="Carrying Value",2,0)),FALSE),"N/A")</f>
        <v>N/A</v>
      </c>
      <c r="U982" s="161" t="str">
        <f t="shared" si="140"/>
        <v>N/A</v>
      </c>
      <c r="V982" s="162" t="str">
        <f t="shared" si="141"/>
        <v>N/A</v>
      </c>
      <c r="W982" s="156" t="e">
        <f>VLOOKUP($E982,'Calc 1 - Scaling (Ins,Bank)'!$A:$W,20,FALSE)</f>
        <v>#N/A</v>
      </c>
      <c r="X982" s="160" t="str">
        <f>IFERROR(VLOOKUP($E982,'Calc 1 - Scaling (Ins,Bank)'!$A:$W,21+IF(W982="Revenue",1,IF(W982="Carrying Value",2,0)),FALSE),"N/A")</f>
        <v>N/A</v>
      </c>
      <c r="Y982" s="161" t="str">
        <f t="shared" si="142"/>
        <v>N/A</v>
      </c>
      <c r="Z982" s="162" t="str">
        <f t="shared" si="143"/>
        <v>N/A</v>
      </c>
      <c r="AP982" s="3" t="s">
        <v>1</v>
      </c>
    </row>
    <row r="983" spans="1:42" x14ac:dyDescent="0.2">
      <c r="A983" s="68">
        <f t="shared" si="135"/>
        <v>926</v>
      </c>
      <c r="B983" s="154">
        <f>'Input 2 - Inventory'!C933</f>
        <v>0</v>
      </c>
      <c r="C983" s="155">
        <f>'Input 2 - Inventory'!E933</f>
        <v>0</v>
      </c>
      <c r="D983" s="155" t="str">
        <f>IF(OR(LEFT(E983,5)= "Asset",LEFT(E983,5)="Other"),"N/A",'Input 1 - Schedule 1'!B935 &amp; " (Ins/Bank)")</f>
        <v xml:space="preserve"> (Ins/Bank)</v>
      </c>
      <c r="E983" s="156">
        <f>'Input 2 - Inventory'!F933</f>
        <v>0</v>
      </c>
      <c r="F983" s="157">
        <f>'Input 1 - Schedule 1'!AH935</f>
        <v>0</v>
      </c>
      <c r="G983" s="157">
        <f>'Input 2 - Inventory'!R933</f>
        <v>0</v>
      </c>
      <c r="H983" s="157">
        <f>'Input 2 - Inventory'!AG933</f>
        <v>0</v>
      </c>
      <c r="I983" s="158">
        <f>'Input 2 - Inventory'!L933</f>
        <v>0</v>
      </c>
      <c r="J983" s="159">
        <f>'Input 2 - Inventory'!AA933</f>
        <v>0</v>
      </c>
      <c r="K983" s="156" t="e">
        <f>VLOOKUP($E983,'Calc 1 - Scaling (Ins,Bank)'!$A:$W,8,FALSE)</f>
        <v>#N/A</v>
      </c>
      <c r="L983" s="160" t="str">
        <f>IFERROR(VLOOKUP($E983,'Calc 1 - Scaling (Ins,Bank)'!$A:$W,9+IF($K983="Revenue",1,IF(K983="Carrying Value",2,0)),FALSE),"N/A")</f>
        <v>N/A</v>
      </c>
      <c r="M983" s="161" t="str">
        <f t="shared" si="136"/>
        <v>N/A</v>
      </c>
      <c r="N983" s="162" t="str">
        <f t="shared" si="137"/>
        <v>N/A</v>
      </c>
      <c r="O983" s="156" t="e">
        <f>VLOOKUP($E983,'Calc 1 - Scaling (Ins,Bank)'!$A:$W,12,FALSE)</f>
        <v>#N/A</v>
      </c>
      <c r="P983" s="160" t="str">
        <f>IFERROR(VLOOKUP($E983,'Calc 1 - Scaling (Ins,Bank)'!$A:$W,13+IF(O983="Revenue",1,IF(O983="Carrying Value",2,0)),FALSE),"N/A")</f>
        <v>N/A</v>
      </c>
      <c r="Q983" s="161" t="str">
        <f t="shared" si="138"/>
        <v>N/A</v>
      </c>
      <c r="R983" s="162" t="str">
        <f t="shared" si="139"/>
        <v>N/A</v>
      </c>
      <c r="S983" s="156" t="e">
        <f>VLOOKUP($E983,'Calc 1 - Scaling (Ins,Bank)'!$A:$W,16,FALSE)</f>
        <v>#N/A</v>
      </c>
      <c r="T983" s="160" t="str">
        <f>IFERROR(VLOOKUP($E983,'Calc 1 - Scaling (Ins,Bank)'!$A:$W,17+IF(S983="Revenue",1,IF(S983="Carrying Value",2,0)),FALSE),"N/A")</f>
        <v>N/A</v>
      </c>
      <c r="U983" s="161" t="str">
        <f t="shared" si="140"/>
        <v>N/A</v>
      </c>
      <c r="V983" s="162" t="str">
        <f t="shared" si="141"/>
        <v>N/A</v>
      </c>
      <c r="W983" s="156" t="e">
        <f>VLOOKUP($E983,'Calc 1 - Scaling (Ins,Bank)'!$A:$W,20,FALSE)</f>
        <v>#N/A</v>
      </c>
      <c r="X983" s="160" t="str">
        <f>IFERROR(VLOOKUP($E983,'Calc 1 - Scaling (Ins,Bank)'!$A:$W,21+IF(W983="Revenue",1,IF(W983="Carrying Value",2,0)),FALSE),"N/A")</f>
        <v>N/A</v>
      </c>
      <c r="Y983" s="161" t="str">
        <f t="shared" si="142"/>
        <v>N/A</v>
      </c>
      <c r="Z983" s="162" t="str">
        <f t="shared" si="143"/>
        <v>N/A</v>
      </c>
      <c r="AP983" s="3" t="s">
        <v>1</v>
      </c>
    </row>
    <row r="984" spans="1:42" x14ac:dyDescent="0.2">
      <c r="A984" s="68">
        <f t="shared" si="135"/>
        <v>927</v>
      </c>
      <c r="B984" s="154">
        <f>'Input 2 - Inventory'!C934</f>
        <v>0</v>
      </c>
      <c r="C984" s="155">
        <f>'Input 2 - Inventory'!E934</f>
        <v>0</v>
      </c>
      <c r="D984" s="155" t="str">
        <f>IF(OR(LEFT(E984,5)= "Asset",LEFT(E984,5)="Other"),"N/A",'Input 1 - Schedule 1'!B936 &amp; " (Ins/Bank)")</f>
        <v xml:space="preserve"> (Ins/Bank)</v>
      </c>
      <c r="E984" s="156">
        <f>'Input 2 - Inventory'!F934</f>
        <v>0</v>
      </c>
      <c r="F984" s="157">
        <f>'Input 1 - Schedule 1'!AH936</f>
        <v>0</v>
      </c>
      <c r="G984" s="157">
        <f>'Input 2 - Inventory'!R934</f>
        <v>0</v>
      </c>
      <c r="H984" s="157">
        <f>'Input 2 - Inventory'!AG934</f>
        <v>0</v>
      </c>
      <c r="I984" s="158">
        <f>'Input 2 - Inventory'!L934</f>
        <v>0</v>
      </c>
      <c r="J984" s="159">
        <f>'Input 2 - Inventory'!AA934</f>
        <v>0</v>
      </c>
      <c r="K984" s="156" t="e">
        <f>VLOOKUP($E984,'Calc 1 - Scaling (Ins,Bank)'!$A:$W,8,FALSE)</f>
        <v>#N/A</v>
      </c>
      <c r="L984" s="160" t="str">
        <f>IFERROR(VLOOKUP($E984,'Calc 1 - Scaling (Ins,Bank)'!$A:$W,9+IF($K984="Revenue",1,IF(K984="Carrying Value",2,0)),FALSE),"N/A")</f>
        <v>N/A</v>
      </c>
      <c r="M984" s="161" t="str">
        <f t="shared" si="136"/>
        <v>N/A</v>
      </c>
      <c r="N984" s="162" t="str">
        <f t="shared" si="137"/>
        <v>N/A</v>
      </c>
      <c r="O984" s="156" t="e">
        <f>VLOOKUP($E984,'Calc 1 - Scaling (Ins,Bank)'!$A:$W,12,FALSE)</f>
        <v>#N/A</v>
      </c>
      <c r="P984" s="160" t="str">
        <f>IFERROR(VLOOKUP($E984,'Calc 1 - Scaling (Ins,Bank)'!$A:$W,13+IF(O984="Revenue",1,IF(O984="Carrying Value",2,0)),FALSE),"N/A")</f>
        <v>N/A</v>
      </c>
      <c r="Q984" s="161" t="str">
        <f t="shared" si="138"/>
        <v>N/A</v>
      </c>
      <c r="R984" s="162" t="str">
        <f t="shared" si="139"/>
        <v>N/A</v>
      </c>
      <c r="S984" s="156" t="e">
        <f>VLOOKUP($E984,'Calc 1 - Scaling (Ins,Bank)'!$A:$W,16,FALSE)</f>
        <v>#N/A</v>
      </c>
      <c r="T984" s="160" t="str">
        <f>IFERROR(VLOOKUP($E984,'Calc 1 - Scaling (Ins,Bank)'!$A:$W,17+IF(S984="Revenue",1,IF(S984="Carrying Value",2,0)),FALSE),"N/A")</f>
        <v>N/A</v>
      </c>
      <c r="U984" s="161" t="str">
        <f t="shared" si="140"/>
        <v>N/A</v>
      </c>
      <c r="V984" s="162" t="str">
        <f t="shared" si="141"/>
        <v>N/A</v>
      </c>
      <c r="W984" s="156" t="e">
        <f>VLOOKUP($E984,'Calc 1 - Scaling (Ins,Bank)'!$A:$W,20,FALSE)</f>
        <v>#N/A</v>
      </c>
      <c r="X984" s="160" t="str">
        <f>IFERROR(VLOOKUP($E984,'Calc 1 - Scaling (Ins,Bank)'!$A:$W,21+IF(W984="Revenue",1,IF(W984="Carrying Value",2,0)),FALSE),"N/A")</f>
        <v>N/A</v>
      </c>
      <c r="Y984" s="161" t="str">
        <f t="shared" si="142"/>
        <v>N/A</v>
      </c>
      <c r="Z984" s="162" t="str">
        <f t="shared" si="143"/>
        <v>N/A</v>
      </c>
      <c r="AP984" s="3" t="s">
        <v>1</v>
      </c>
    </row>
    <row r="985" spans="1:42" x14ac:dyDescent="0.2">
      <c r="A985" s="68">
        <f t="shared" si="135"/>
        <v>928</v>
      </c>
      <c r="B985" s="154">
        <f>'Input 2 - Inventory'!C935</f>
        <v>0</v>
      </c>
      <c r="C985" s="155">
        <f>'Input 2 - Inventory'!E935</f>
        <v>0</v>
      </c>
      <c r="D985" s="155" t="str">
        <f>IF(OR(LEFT(E985,5)= "Asset",LEFT(E985,5)="Other"),"N/A",'Input 1 - Schedule 1'!B937 &amp; " (Ins/Bank)")</f>
        <v xml:space="preserve"> (Ins/Bank)</v>
      </c>
      <c r="E985" s="156">
        <f>'Input 2 - Inventory'!F935</f>
        <v>0</v>
      </c>
      <c r="F985" s="157">
        <f>'Input 1 - Schedule 1'!AH937</f>
        <v>0</v>
      </c>
      <c r="G985" s="157">
        <f>'Input 2 - Inventory'!R935</f>
        <v>0</v>
      </c>
      <c r="H985" s="157">
        <f>'Input 2 - Inventory'!AG935</f>
        <v>0</v>
      </c>
      <c r="I985" s="158">
        <f>'Input 2 - Inventory'!L935</f>
        <v>0</v>
      </c>
      <c r="J985" s="159">
        <f>'Input 2 - Inventory'!AA935</f>
        <v>0</v>
      </c>
      <c r="K985" s="156" t="e">
        <f>VLOOKUP($E985,'Calc 1 - Scaling (Ins,Bank)'!$A:$W,8,FALSE)</f>
        <v>#N/A</v>
      </c>
      <c r="L985" s="160" t="str">
        <f>IFERROR(VLOOKUP($E985,'Calc 1 - Scaling (Ins,Bank)'!$A:$W,9+IF($K985="Revenue",1,IF(K985="Carrying Value",2,0)),FALSE),"N/A")</f>
        <v>N/A</v>
      </c>
      <c r="M985" s="161" t="str">
        <f t="shared" si="136"/>
        <v>N/A</v>
      </c>
      <c r="N985" s="162" t="str">
        <f t="shared" si="137"/>
        <v>N/A</v>
      </c>
      <c r="O985" s="156" t="e">
        <f>VLOOKUP($E985,'Calc 1 - Scaling (Ins,Bank)'!$A:$W,12,FALSE)</f>
        <v>#N/A</v>
      </c>
      <c r="P985" s="160" t="str">
        <f>IFERROR(VLOOKUP($E985,'Calc 1 - Scaling (Ins,Bank)'!$A:$W,13+IF(O985="Revenue",1,IF(O985="Carrying Value",2,0)),FALSE),"N/A")</f>
        <v>N/A</v>
      </c>
      <c r="Q985" s="161" t="str">
        <f t="shared" si="138"/>
        <v>N/A</v>
      </c>
      <c r="R985" s="162" t="str">
        <f t="shared" si="139"/>
        <v>N/A</v>
      </c>
      <c r="S985" s="156" t="e">
        <f>VLOOKUP($E985,'Calc 1 - Scaling (Ins,Bank)'!$A:$W,16,FALSE)</f>
        <v>#N/A</v>
      </c>
      <c r="T985" s="160" t="str">
        <f>IFERROR(VLOOKUP($E985,'Calc 1 - Scaling (Ins,Bank)'!$A:$W,17+IF(S985="Revenue",1,IF(S985="Carrying Value",2,0)),FALSE),"N/A")</f>
        <v>N/A</v>
      </c>
      <c r="U985" s="161" t="str">
        <f t="shared" si="140"/>
        <v>N/A</v>
      </c>
      <c r="V985" s="162" t="str">
        <f t="shared" si="141"/>
        <v>N/A</v>
      </c>
      <c r="W985" s="156" t="e">
        <f>VLOOKUP($E985,'Calc 1 - Scaling (Ins,Bank)'!$A:$W,20,FALSE)</f>
        <v>#N/A</v>
      </c>
      <c r="X985" s="160" t="str">
        <f>IFERROR(VLOOKUP($E985,'Calc 1 - Scaling (Ins,Bank)'!$A:$W,21+IF(W985="Revenue",1,IF(W985="Carrying Value",2,0)),FALSE),"N/A")</f>
        <v>N/A</v>
      </c>
      <c r="Y985" s="161" t="str">
        <f t="shared" si="142"/>
        <v>N/A</v>
      </c>
      <c r="Z985" s="162" t="str">
        <f t="shared" si="143"/>
        <v>N/A</v>
      </c>
      <c r="AP985" s="3" t="s">
        <v>1</v>
      </c>
    </row>
    <row r="986" spans="1:42" x14ac:dyDescent="0.2">
      <c r="A986" s="68">
        <f t="shared" si="135"/>
        <v>929</v>
      </c>
      <c r="B986" s="154">
        <f>'Input 2 - Inventory'!C936</f>
        <v>0</v>
      </c>
      <c r="C986" s="155">
        <f>'Input 2 - Inventory'!E936</f>
        <v>0</v>
      </c>
      <c r="D986" s="155" t="str">
        <f>IF(OR(LEFT(E986,5)= "Asset",LEFT(E986,5)="Other"),"N/A",'Input 1 - Schedule 1'!B938 &amp; " (Ins/Bank)")</f>
        <v xml:space="preserve"> (Ins/Bank)</v>
      </c>
      <c r="E986" s="156">
        <f>'Input 2 - Inventory'!F936</f>
        <v>0</v>
      </c>
      <c r="F986" s="157">
        <f>'Input 1 - Schedule 1'!AH938</f>
        <v>0</v>
      </c>
      <c r="G986" s="157">
        <f>'Input 2 - Inventory'!R936</f>
        <v>0</v>
      </c>
      <c r="H986" s="157">
        <f>'Input 2 - Inventory'!AG936</f>
        <v>0</v>
      </c>
      <c r="I986" s="158">
        <f>'Input 2 - Inventory'!L936</f>
        <v>0</v>
      </c>
      <c r="J986" s="159">
        <f>'Input 2 - Inventory'!AA936</f>
        <v>0</v>
      </c>
      <c r="K986" s="156" t="e">
        <f>VLOOKUP($E986,'Calc 1 - Scaling (Ins,Bank)'!$A:$W,8,FALSE)</f>
        <v>#N/A</v>
      </c>
      <c r="L986" s="160" t="str">
        <f>IFERROR(VLOOKUP($E986,'Calc 1 - Scaling (Ins,Bank)'!$A:$W,9+IF($K986="Revenue",1,IF(K986="Carrying Value",2,0)),FALSE),"N/A")</f>
        <v>N/A</v>
      </c>
      <c r="M986" s="161" t="str">
        <f t="shared" si="136"/>
        <v>N/A</v>
      </c>
      <c r="N986" s="162" t="str">
        <f t="shared" si="137"/>
        <v>N/A</v>
      </c>
      <c r="O986" s="156" t="e">
        <f>VLOOKUP($E986,'Calc 1 - Scaling (Ins,Bank)'!$A:$W,12,FALSE)</f>
        <v>#N/A</v>
      </c>
      <c r="P986" s="160" t="str">
        <f>IFERROR(VLOOKUP($E986,'Calc 1 - Scaling (Ins,Bank)'!$A:$W,13+IF(O986="Revenue",1,IF(O986="Carrying Value",2,0)),FALSE),"N/A")</f>
        <v>N/A</v>
      </c>
      <c r="Q986" s="161" t="str">
        <f t="shared" si="138"/>
        <v>N/A</v>
      </c>
      <c r="R986" s="162" t="str">
        <f t="shared" si="139"/>
        <v>N/A</v>
      </c>
      <c r="S986" s="156" t="e">
        <f>VLOOKUP($E986,'Calc 1 - Scaling (Ins,Bank)'!$A:$W,16,FALSE)</f>
        <v>#N/A</v>
      </c>
      <c r="T986" s="160" t="str">
        <f>IFERROR(VLOOKUP($E986,'Calc 1 - Scaling (Ins,Bank)'!$A:$W,17+IF(S986="Revenue",1,IF(S986="Carrying Value",2,0)),FALSE),"N/A")</f>
        <v>N/A</v>
      </c>
      <c r="U986" s="161" t="str">
        <f t="shared" si="140"/>
        <v>N/A</v>
      </c>
      <c r="V986" s="162" t="str">
        <f t="shared" si="141"/>
        <v>N/A</v>
      </c>
      <c r="W986" s="156" t="e">
        <f>VLOOKUP($E986,'Calc 1 - Scaling (Ins,Bank)'!$A:$W,20,FALSE)</f>
        <v>#N/A</v>
      </c>
      <c r="X986" s="160" t="str">
        <f>IFERROR(VLOOKUP($E986,'Calc 1 - Scaling (Ins,Bank)'!$A:$W,21+IF(W986="Revenue",1,IF(W986="Carrying Value",2,0)),FALSE),"N/A")</f>
        <v>N/A</v>
      </c>
      <c r="Y986" s="161" t="str">
        <f t="shared" si="142"/>
        <v>N/A</v>
      </c>
      <c r="Z986" s="162" t="str">
        <f t="shared" si="143"/>
        <v>N/A</v>
      </c>
      <c r="AP986" s="3" t="s">
        <v>1</v>
      </c>
    </row>
    <row r="987" spans="1:42" x14ac:dyDescent="0.2">
      <c r="A987" s="68">
        <f t="shared" si="135"/>
        <v>930</v>
      </c>
      <c r="B987" s="154">
        <f>'Input 2 - Inventory'!C937</f>
        <v>0</v>
      </c>
      <c r="C987" s="155">
        <f>'Input 2 - Inventory'!E937</f>
        <v>0</v>
      </c>
      <c r="D987" s="155" t="str">
        <f>IF(OR(LEFT(E987,5)= "Asset",LEFT(E987,5)="Other"),"N/A",'Input 1 - Schedule 1'!B939 &amp; " (Ins/Bank)")</f>
        <v xml:space="preserve"> (Ins/Bank)</v>
      </c>
      <c r="E987" s="156">
        <f>'Input 2 - Inventory'!F937</f>
        <v>0</v>
      </c>
      <c r="F987" s="157">
        <f>'Input 1 - Schedule 1'!AH939</f>
        <v>0</v>
      </c>
      <c r="G987" s="157">
        <f>'Input 2 - Inventory'!R937</f>
        <v>0</v>
      </c>
      <c r="H987" s="157">
        <f>'Input 2 - Inventory'!AG937</f>
        <v>0</v>
      </c>
      <c r="I987" s="158">
        <f>'Input 2 - Inventory'!L937</f>
        <v>0</v>
      </c>
      <c r="J987" s="159">
        <f>'Input 2 - Inventory'!AA937</f>
        <v>0</v>
      </c>
      <c r="K987" s="156" t="e">
        <f>VLOOKUP($E987,'Calc 1 - Scaling (Ins,Bank)'!$A:$W,8,FALSE)</f>
        <v>#N/A</v>
      </c>
      <c r="L987" s="160" t="str">
        <f>IFERROR(VLOOKUP($E987,'Calc 1 - Scaling (Ins,Bank)'!$A:$W,9+IF($K987="Revenue",1,IF(K987="Carrying Value",2,0)),FALSE),"N/A")</f>
        <v>N/A</v>
      </c>
      <c r="M987" s="161" t="str">
        <f t="shared" si="136"/>
        <v>N/A</v>
      </c>
      <c r="N987" s="162" t="str">
        <f t="shared" si="137"/>
        <v>N/A</v>
      </c>
      <c r="O987" s="156" t="e">
        <f>VLOOKUP($E987,'Calc 1 - Scaling (Ins,Bank)'!$A:$W,12,FALSE)</f>
        <v>#N/A</v>
      </c>
      <c r="P987" s="160" t="str">
        <f>IFERROR(VLOOKUP($E987,'Calc 1 - Scaling (Ins,Bank)'!$A:$W,13+IF(O987="Revenue",1,IF(O987="Carrying Value",2,0)),FALSE),"N/A")</f>
        <v>N/A</v>
      </c>
      <c r="Q987" s="161" t="str">
        <f t="shared" si="138"/>
        <v>N/A</v>
      </c>
      <c r="R987" s="162" t="str">
        <f t="shared" si="139"/>
        <v>N/A</v>
      </c>
      <c r="S987" s="156" t="e">
        <f>VLOOKUP($E987,'Calc 1 - Scaling (Ins,Bank)'!$A:$W,16,FALSE)</f>
        <v>#N/A</v>
      </c>
      <c r="T987" s="160" t="str">
        <f>IFERROR(VLOOKUP($E987,'Calc 1 - Scaling (Ins,Bank)'!$A:$W,17+IF(S987="Revenue",1,IF(S987="Carrying Value",2,0)),FALSE),"N/A")</f>
        <v>N/A</v>
      </c>
      <c r="U987" s="161" t="str">
        <f t="shared" si="140"/>
        <v>N/A</v>
      </c>
      <c r="V987" s="162" t="str">
        <f t="shared" si="141"/>
        <v>N/A</v>
      </c>
      <c r="W987" s="156" t="e">
        <f>VLOOKUP($E987,'Calc 1 - Scaling (Ins,Bank)'!$A:$W,20,FALSE)</f>
        <v>#N/A</v>
      </c>
      <c r="X987" s="160" t="str">
        <f>IFERROR(VLOOKUP($E987,'Calc 1 - Scaling (Ins,Bank)'!$A:$W,21+IF(W987="Revenue",1,IF(W987="Carrying Value",2,0)),FALSE),"N/A")</f>
        <v>N/A</v>
      </c>
      <c r="Y987" s="161" t="str">
        <f t="shared" si="142"/>
        <v>N/A</v>
      </c>
      <c r="Z987" s="162" t="str">
        <f t="shared" si="143"/>
        <v>N/A</v>
      </c>
      <c r="AP987" s="3" t="s">
        <v>1</v>
      </c>
    </row>
    <row r="988" spans="1:42" x14ac:dyDescent="0.2">
      <c r="A988" s="68">
        <f t="shared" si="135"/>
        <v>931</v>
      </c>
      <c r="B988" s="154">
        <f>'Input 2 - Inventory'!C938</f>
        <v>0</v>
      </c>
      <c r="C988" s="155">
        <f>'Input 2 - Inventory'!E938</f>
        <v>0</v>
      </c>
      <c r="D988" s="155" t="str">
        <f>IF(OR(LEFT(E988,5)= "Asset",LEFT(E988,5)="Other"),"N/A",'Input 1 - Schedule 1'!B940 &amp; " (Ins/Bank)")</f>
        <v xml:space="preserve"> (Ins/Bank)</v>
      </c>
      <c r="E988" s="156">
        <f>'Input 2 - Inventory'!F938</f>
        <v>0</v>
      </c>
      <c r="F988" s="157">
        <f>'Input 1 - Schedule 1'!AH940</f>
        <v>0</v>
      </c>
      <c r="G988" s="157">
        <f>'Input 2 - Inventory'!R938</f>
        <v>0</v>
      </c>
      <c r="H988" s="157">
        <f>'Input 2 - Inventory'!AG938</f>
        <v>0</v>
      </c>
      <c r="I988" s="158">
        <f>'Input 2 - Inventory'!L938</f>
        <v>0</v>
      </c>
      <c r="J988" s="159">
        <f>'Input 2 - Inventory'!AA938</f>
        <v>0</v>
      </c>
      <c r="K988" s="156" t="e">
        <f>VLOOKUP($E988,'Calc 1 - Scaling (Ins,Bank)'!$A:$W,8,FALSE)</f>
        <v>#N/A</v>
      </c>
      <c r="L988" s="160" t="str">
        <f>IFERROR(VLOOKUP($E988,'Calc 1 - Scaling (Ins,Bank)'!$A:$W,9+IF($K988="Revenue",1,IF(K988="Carrying Value",2,0)),FALSE),"N/A")</f>
        <v>N/A</v>
      </c>
      <c r="M988" s="161" t="str">
        <f t="shared" si="136"/>
        <v>N/A</v>
      </c>
      <c r="N988" s="162" t="str">
        <f t="shared" si="137"/>
        <v>N/A</v>
      </c>
      <c r="O988" s="156" t="e">
        <f>VLOOKUP($E988,'Calc 1 - Scaling (Ins,Bank)'!$A:$W,12,FALSE)</f>
        <v>#N/A</v>
      </c>
      <c r="P988" s="160" t="str">
        <f>IFERROR(VLOOKUP($E988,'Calc 1 - Scaling (Ins,Bank)'!$A:$W,13+IF(O988="Revenue",1,IF(O988="Carrying Value",2,0)),FALSE),"N/A")</f>
        <v>N/A</v>
      </c>
      <c r="Q988" s="161" t="str">
        <f t="shared" si="138"/>
        <v>N/A</v>
      </c>
      <c r="R988" s="162" t="str">
        <f t="shared" si="139"/>
        <v>N/A</v>
      </c>
      <c r="S988" s="156" t="e">
        <f>VLOOKUP($E988,'Calc 1 - Scaling (Ins,Bank)'!$A:$W,16,FALSE)</f>
        <v>#N/A</v>
      </c>
      <c r="T988" s="160" t="str">
        <f>IFERROR(VLOOKUP($E988,'Calc 1 - Scaling (Ins,Bank)'!$A:$W,17+IF(S988="Revenue",1,IF(S988="Carrying Value",2,0)),FALSE),"N/A")</f>
        <v>N/A</v>
      </c>
      <c r="U988" s="161" t="str">
        <f t="shared" si="140"/>
        <v>N/A</v>
      </c>
      <c r="V988" s="162" t="str">
        <f t="shared" si="141"/>
        <v>N/A</v>
      </c>
      <c r="W988" s="156" t="e">
        <f>VLOOKUP($E988,'Calc 1 - Scaling (Ins,Bank)'!$A:$W,20,FALSE)</f>
        <v>#N/A</v>
      </c>
      <c r="X988" s="160" t="str">
        <f>IFERROR(VLOOKUP($E988,'Calc 1 - Scaling (Ins,Bank)'!$A:$W,21+IF(W988="Revenue",1,IF(W988="Carrying Value",2,0)),FALSE),"N/A")</f>
        <v>N/A</v>
      </c>
      <c r="Y988" s="161" t="str">
        <f t="shared" si="142"/>
        <v>N/A</v>
      </c>
      <c r="Z988" s="162" t="str">
        <f t="shared" si="143"/>
        <v>N/A</v>
      </c>
      <c r="AP988" s="3" t="s">
        <v>1</v>
      </c>
    </row>
    <row r="989" spans="1:42" x14ac:dyDescent="0.2">
      <c r="A989" s="68">
        <f t="shared" si="135"/>
        <v>932</v>
      </c>
      <c r="B989" s="154">
        <f>'Input 2 - Inventory'!C939</f>
        <v>0</v>
      </c>
      <c r="C989" s="155">
        <f>'Input 2 - Inventory'!E939</f>
        <v>0</v>
      </c>
      <c r="D989" s="155" t="str">
        <f>IF(OR(LEFT(E989,5)= "Asset",LEFT(E989,5)="Other"),"N/A",'Input 1 - Schedule 1'!B941 &amp; " (Ins/Bank)")</f>
        <v xml:space="preserve"> (Ins/Bank)</v>
      </c>
      <c r="E989" s="156">
        <f>'Input 2 - Inventory'!F939</f>
        <v>0</v>
      </c>
      <c r="F989" s="157">
        <f>'Input 1 - Schedule 1'!AH941</f>
        <v>0</v>
      </c>
      <c r="G989" s="157">
        <f>'Input 2 - Inventory'!R939</f>
        <v>0</v>
      </c>
      <c r="H989" s="157">
        <f>'Input 2 - Inventory'!AG939</f>
        <v>0</v>
      </c>
      <c r="I989" s="158">
        <f>'Input 2 - Inventory'!L939</f>
        <v>0</v>
      </c>
      <c r="J989" s="159">
        <f>'Input 2 - Inventory'!AA939</f>
        <v>0</v>
      </c>
      <c r="K989" s="156" t="e">
        <f>VLOOKUP($E989,'Calc 1 - Scaling (Ins,Bank)'!$A:$W,8,FALSE)</f>
        <v>#N/A</v>
      </c>
      <c r="L989" s="160" t="str">
        <f>IFERROR(VLOOKUP($E989,'Calc 1 - Scaling (Ins,Bank)'!$A:$W,9+IF($K989="Revenue",1,IF(K989="Carrying Value",2,0)),FALSE),"N/A")</f>
        <v>N/A</v>
      </c>
      <c r="M989" s="161" t="str">
        <f t="shared" si="136"/>
        <v>N/A</v>
      </c>
      <c r="N989" s="162" t="str">
        <f t="shared" si="137"/>
        <v>N/A</v>
      </c>
      <c r="O989" s="156" t="e">
        <f>VLOOKUP($E989,'Calc 1 - Scaling (Ins,Bank)'!$A:$W,12,FALSE)</f>
        <v>#N/A</v>
      </c>
      <c r="P989" s="160" t="str">
        <f>IFERROR(VLOOKUP($E989,'Calc 1 - Scaling (Ins,Bank)'!$A:$W,13+IF(O989="Revenue",1,IF(O989="Carrying Value",2,0)),FALSE),"N/A")</f>
        <v>N/A</v>
      </c>
      <c r="Q989" s="161" t="str">
        <f t="shared" si="138"/>
        <v>N/A</v>
      </c>
      <c r="R989" s="162" t="str">
        <f t="shared" si="139"/>
        <v>N/A</v>
      </c>
      <c r="S989" s="156" t="e">
        <f>VLOOKUP($E989,'Calc 1 - Scaling (Ins,Bank)'!$A:$W,16,FALSE)</f>
        <v>#N/A</v>
      </c>
      <c r="T989" s="160" t="str">
        <f>IFERROR(VLOOKUP($E989,'Calc 1 - Scaling (Ins,Bank)'!$A:$W,17+IF(S989="Revenue",1,IF(S989="Carrying Value",2,0)),FALSE),"N/A")</f>
        <v>N/A</v>
      </c>
      <c r="U989" s="161" t="str">
        <f t="shared" si="140"/>
        <v>N/A</v>
      </c>
      <c r="V989" s="162" t="str">
        <f t="shared" si="141"/>
        <v>N/A</v>
      </c>
      <c r="W989" s="156" t="e">
        <f>VLOOKUP($E989,'Calc 1 - Scaling (Ins,Bank)'!$A:$W,20,FALSE)</f>
        <v>#N/A</v>
      </c>
      <c r="X989" s="160" t="str">
        <f>IFERROR(VLOOKUP($E989,'Calc 1 - Scaling (Ins,Bank)'!$A:$W,21+IF(W989="Revenue",1,IF(W989="Carrying Value",2,0)),FALSE),"N/A")</f>
        <v>N/A</v>
      </c>
      <c r="Y989" s="161" t="str">
        <f t="shared" si="142"/>
        <v>N/A</v>
      </c>
      <c r="Z989" s="162" t="str">
        <f t="shared" si="143"/>
        <v>N/A</v>
      </c>
      <c r="AP989" s="3" t="s">
        <v>1</v>
      </c>
    </row>
    <row r="990" spans="1:42" x14ac:dyDescent="0.2">
      <c r="A990" s="68">
        <f t="shared" si="135"/>
        <v>933</v>
      </c>
      <c r="B990" s="154">
        <f>'Input 2 - Inventory'!C940</f>
        <v>0</v>
      </c>
      <c r="C990" s="155">
        <f>'Input 2 - Inventory'!E940</f>
        <v>0</v>
      </c>
      <c r="D990" s="155" t="str">
        <f>IF(OR(LEFT(E990,5)= "Asset",LEFT(E990,5)="Other"),"N/A",'Input 1 - Schedule 1'!B942 &amp; " (Ins/Bank)")</f>
        <v xml:space="preserve"> (Ins/Bank)</v>
      </c>
      <c r="E990" s="156">
        <f>'Input 2 - Inventory'!F940</f>
        <v>0</v>
      </c>
      <c r="F990" s="157">
        <f>'Input 1 - Schedule 1'!AH942</f>
        <v>0</v>
      </c>
      <c r="G990" s="157">
        <f>'Input 2 - Inventory'!R940</f>
        <v>0</v>
      </c>
      <c r="H990" s="157">
        <f>'Input 2 - Inventory'!AG940</f>
        <v>0</v>
      </c>
      <c r="I990" s="158">
        <f>'Input 2 - Inventory'!L940</f>
        <v>0</v>
      </c>
      <c r="J990" s="159">
        <f>'Input 2 - Inventory'!AA940</f>
        <v>0</v>
      </c>
      <c r="K990" s="156" t="e">
        <f>VLOOKUP($E990,'Calc 1 - Scaling (Ins,Bank)'!$A:$W,8,FALSE)</f>
        <v>#N/A</v>
      </c>
      <c r="L990" s="160" t="str">
        <f>IFERROR(VLOOKUP($E990,'Calc 1 - Scaling (Ins,Bank)'!$A:$W,9+IF($K990="Revenue",1,IF(K990="Carrying Value",2,0)),FALSE),"N/A")</f>
        <v>N/A</v>
      </c>
      <c r="M990" s="161" t="str">
        <f t="shared" si="136"/>
        <v>N/A</v>
      </c>
      <c r="N990" s="162" t="str">
        <f t="shared" si="137"/>
        <v>N/A</v>
      </c>
      <c r="O990" s="156" t="e">
        <f>VLOOKUP($E990,'Calc 1 - Scaling (Ins,Bank)'!$A:$W,12,FALSE)</f>
        <v>#N/A</v>
      </c>
      <c r="P990" s="160" t="str">
        <f>IFERROR(VLOOKUP($E990,'Calc 1 - Scaling (Ins,Bank)'!$A:$W,13+IF(O990="Revenue",1,IF(O990="Carrying Value",2,0)),FALSE),"N/A")</f>
        <v>N/A</v>
      </c>
      <c r="Q990" s="161" t="str">
        <f t="shared" si="138"/>
        <v>N/A</v>
      </c>
      <c r="R990" s="162" t="str">
        <f t="shared" si="139"/>
        <v>N/A</v>
      </c>
      <c r="S990" s="156" t="e">
        <f>VLOOKUP($E990,'Calc 1 - Scaling (Ins,Bank)'!$A:$W,16,FALSE)</f>
        <v>#N/A</v>
      </c>
      <c r="T990" s="160" t="str">
        <f>IFERROR(VLOOKUP($E990,'Calc 1 - Scaling (Ins,Bank)'!$A:$W,17+IF(S990="Revenue",1,IF(S990="Carrying Value",2,0)),FALSE),"N/A")</f>
        <v>N/A</v>
      </c>
      <c r="U990" s="161" t="str">
        <f t="shared" si="140"/>
        <v>N/A</v>
      </c>
      <c r="V990" s="162" t="str">
        <f t="shared" si="141"/>
        <v>N/A</v>
      </c>
      <c r="W990" s="156" t="e">
        <f>VLOOKUP($E990,'Calc 1 - Scaling (Ins,Bank)'!$A:$W,20,FALSE)</f>
        <v>#N/A</v>
      </c>
      <c r="X990" s="160" t="str">
        <f>IFERROR(VLOOKUP($E990,'Calc 1 - Scaling (Ins,Bank)'!$A:$W,21+IF(W990="Revenue",1,IF(W990="Carrying Value",2,0)),FALSE),"N/A")</f>
        <v>N/A</v>
      </c>
      <c r="Y990" s="161" t="str">
        <f t="shared" si="142"/>
        <v>N/A</v>
      </c>
      <c r="Z990" s="162" t="str">
        <f t="shared" si="143"/>
        <v>N/A</v>
      </c>
      <c r="AP990" s="3" t="s">
        <v>1</v>
      </c>
    </row>
    <row r="991" spans="1:42" x14ac:dyDescent="0.2">
      <c r="A991" s="68">
        <f t="shared" si="135"/>
        <v>934</v>
      </c>
      <c r="B991" s="154">
        <f>'Input 2 - Inventory'!C941</f>
        <v>0</v>
      </c>
      <c r="C991" s="155">
        <f>'Input 2 - Inventory'!E941</f>
        <v>0</v>
      </c>
      <c r="D991" s="155" t="str">
        <f>IF(OR(LEFT(E991,5)= "Asset",LEFT(E991,5)="Other"),"N/A",'Input 1 - Schedule 1'!B943 &amp; " (Ins/Bank)")</f>
        <v xml:space="preserve"> (Ins/Bank)</v>
      </c>
      <c r="E991" s="156">
        <f>'Input 2 - Inventory'!F941</f>
        <v>0</v>
      </c>
      <c r="F991" s="157">
        <f>'Input 1 - Schedule 1'!AH943</f>
        <v>0</v>
      </c>
      <c r="G991" s="157">
        <f>'Input 2 - Inventory'!R941</f>
        <v>0</v>
      </c>
      <c r="H991" s="157">
        <f>'Input 2 - Inventory'!AG941</f>
        <v>0</v>
      </c>
      <c r="I991" s="158">
        <f>'Input 2 - Inventory'!L941</f>
        <v>0</v>
      </c>
      <c r="J991" s="159">
        <f>'Input 2 - Inventory'!AA941</f>
        <v>0</v>
      </c>
      <c r="K991" s="156" t="e">
        <f>VLOOKUP($E991,'Calc 1 - Scaling (Ins,Bank)'!$A:$W,8,FALSE)</f>
        <v>#N/A</v>
      </c>
      <c r="L991" s="160" t="str">
        <f>IFERROR(VLOOKUP($E991,'Calc 1 - Scaling (Ins,Bank)'!$A:$W,9+IF($K991="Revenue",1,IF(K991="Carrying Value",2,0)),FALSE),"N/A")</f>
        <v>N/A</v>
      </c>
      <c r="M991" s="161" t="str">
        <f t="shared" si="136"/>
        <v>N/A</v>
      </c>
      <c r="N991" s="162" t="str">
        <f t="shared" si="137"/>
        <v>N/A</v>
      </c>
      <c r="O991" s="156" t="e">
        <f>VLOOKUP($E991,'Calc 1 - Scaling (Ins,Bank)'!$A:$W,12,FALSE)</f>
        <v>#N/A</v>
      </c>
      <c r="P991" s="160" t="str">
        <f>IFERROR(VLOOKUP($E991,'Calc 1 - Scaling (Ins,Bank)'!$A:$W,13+IF(O991="Revenue",1,IF(O991="Carrying Value",2,0)),FALSE),"N/A")</f>
        <v>N/A</v>
      </c>
      <c r="Q991" s="161" t="str">
        <f t="shared" si="138"/>
        <v>N/A</v>
      </c>
      <c r="R991" s="162" t="str">
        <f t="shared" si="139"/>
        <v>N/A</v>
      </c>
      <c r="S991" s="156" t="e">
        <f>VLOOKUP($E991,'Calc 1 - Scaling (Ins,Bank)'!$A:$W,16,FALSE)</f>
        <v>#N/A</v>
      </c>
      <c r="T991" s="160" t="str">
        <f>IFERROR(VLOOKUP($E991,'Calc 1 - Scaling (Ins,Bank)'!$A:$W,17+IF(S991="Revenue",1,IF(S991="Carrying Value",2,0)),FALSE),"N/A")</f>
        <v>N/A</v>
      </c>
      <c r="U991" s="161" t="str">
        <f t="shared" si="140"/>
        <v>N/A</v>
      </c>
      <c r="V991" s="162" t="str">
        <f t="shared" si="141"/>
        <v>N/A</v>
      </c>
      <c r="W991" s="156" t="e">
        <f>VLOOKUP($E991,'Calc 1 - Scaling (Ins,Bank)'!$A:$W,20,FALSE)</f>
        <v>#N/A</v>
      </c>
      <c r="X991" s="160" t="str">
        <f>IFERROR(VLOOKUP($E991,'Calc 1 - Scaling (Ins,Bank)'!$A:$W,21+IF(W991="Revenue",1,IF(W991="Carrying Value",2,0)),FALSE),"N/A")</f>
        <v>N/A</v>
      </c>
      <c r="Y991" s="161" t="str">
        <f t="shared" si="142"/>
        <v>N/A</v>
      </c>
      <c r="Z991" s="162" t="str">
        <f t="shared" si="143"/>
        <v>N/A</v>
      </c>
      <c r="AP991" s="3" t="s">
        <v>1</v>
      </c>
    </row>
    <row r="992" spans="1:42" x14ac:dyDescent="0.2">
      <c r="A992" s="68">
        <f t="shared" si="135"/>
        <v>935</v>
      </c>
      <c r="B992" s="154">
        <f>'Input 2 - Inventory'!C942</f>
        <v>0</v>
      </c>
      <c r="C992" s="155">
        <f>'Input 2 - Inventory'!E942</f>
        <v>0</v>
      </c>
      <c r="D992" s="155" t="str">
        <f>IF(OR(LEFT(E992,5)= "Asset",LEFT(E992,5)="Other"),"N/A",'Input 1 - Schedule 1'!B944 &amp; " (Ins/Bank)")</f>
        <v xml:space="preserve"> (Ins/Bank)</v>
      </c>
      <c r="E992" s="156">
        <f>'Input 2 - Inventory'!F942</f>
        <v>0</v>
      </c>
      <c r="F992" s="157">
        <f>'Input 1 - Schedule 1'!AH944</f>
        <v>0</v>
      </c>
      <c r="G992" s="157">
        <f>'Input 2 - Inventory'!R942</f>
        <v>0</v>
      </c>
      <c r="H992" s="157">
        <f>'Input 2 - Inventory'!AG942</f>
        <v>0</v>
      </c>
      <c r="I992" s="158">
        <f>'Input 2 - Inventory'!L942</f>
        <v>0</v>
      </c>
      <c r="J992" s="159">
        <f>'Input 2 - Inventory'!AA942</f>
        <v>0</v>
      </c>
      <c r="K992" s="156" t="e">
        <f>VLOOKUP($E992,'Calc 1 - Scaling (Ins,Bank)'!$A:$W,8,FALSE)</f>
        <v>#N/A</v>
      </c>
      <c r="L992" s="160" t="str">
        <f>IFERROR(VLOOKUP($E992,'Calc 1 - Scaling (Ins,Bank)'!$A:$W,9+IF($K992="Revenue",1,IF(K992="Carrying Value",2,0)),FALSE),"N/A")</f>
        <v>N/A</v>
      </c>
      <c r="M992" s="161" t="str">
        <f t="shared" si="136"/>
        <v>N/A</v>
      </c>
      <c r="N992" s="162" t="str">
        <f t="shared" si="137"/>
        <v>N/A</v>
      </c>
      <c r="O992" s="156" t="e">
        <f>VLOOKUP($E992,'Calc 1 - Scaling (Ins,Bank)'!$A:$W,12,FALSE)</f>
        <v>#N/A</v>
      </c>
      <c r="P992" s="160" t="str">
        <f>IFERROR(VLOOKUP($E992,'Calc 1 - Scaling (Ins,Bank)'!$A:$W,13+IF(O992="Revenue",1,IF(O992="Carrying Value",2,0)),FALSE),"N/A")</f>
        <v>N/A</v>
      </c>
      <c r="Q992" s="161" t="str">
        <f t="shared" si="138"/>
        <v>N/A</v>
      </c>
      <c r="R992" s="162" t="str">
        <f t="shared" si="139"/>
        <v>N/A</v>
      </c>
      <c r="S992" s="156" t="e">
        <f>VLOOKUP($E992,'Calc 1 - Scaling (Ins,Bank)'!$A:$W,16,FALSE)</f>
        <v>#N/A</v>
      </c>
      <c r="T992" s="160" t="str">
        <f>IFERROR(VLOOKUP($E992,'Calc 1 - Scaling (Ins,Bank)'!$A:$W,17+IF(S992="Revenue",1,IF(S992="Carrying Value",2,0)),FALSE),"N/A")</f>
        <v>N/A</v>
      </c>
      <c r="U992" s="161" t="str">
        <f t="shared" si="140"/>
        <v>N/A</v>
      </c>
      <c r="V992" s="162" t="str">
        <f t="shared" si="141"/>
        <v>N/A</v>
      </c>
      <c r="W992" s="156" t="e">
        <f>VLOOKUP($E992,'Calc 1 - Scaling (Ins,Bank)'!$A:$W,20,FALSE)</f>
        <v>#N/A</v>
      </c>
      <c r="X992" s="160" t="str">
        <f>IFERROR(VLOOKUP($E992,'Calc 1 - Scaling (Ins,Bank)'!$A:$W,21+IF(W992="Revenue",1,IF(W992="Carrying Value",2,0)),FALSE),"N/A")</f>
        <v>N/A</v>
      </c>
      <c r="Y992" s="161" t="str">
        <f t="shared" si="142"/>
        <v>N/A</v>
      </c>
      <c r="Z992" s="162" t="str">
        <f t="shared" si="143"/>
        <v>N/A</v>
      </c>
      <c r="AP992" s="3" t="s">
        <v>1</v>
      </c>
    </row>
    <row r="993" spans="1:42" x14ac:dyDescent="0.2">
      <c r="A993" s="68">
        <f t="shared" si="135"/>
        <v>936</v>
      </c>
      <c r="B993" s="154">
        <f>'Input 2 - Inventory'!C943</f>
        <v>0</v>
      </c>
      <c r="C993" s="155">
        <f>'Input 2 - Inventory'!E943</f>
        <v>0</v>
      </c>
      <c r="D993" s="155" t="str">
        <f>IF(OR(LEFT(E993,5)= "Asset",LEFT(E993,5)="Other"),"N/A",'Input 1 - Schedule 1'!B945 &amp; " (Ins/Bank)")</f>
        <v xml:space="preserve"> (Ins/Bank)</v>
      </c>
      <c r="E993" s="156">
        <f>'Input 2 - Inventory'!F943</f>
        <v>0</v>
      </c>
      <c r="F993" s="157">
        <f>'Input 1 - Schedule 1'!AH945</f>
        <v>0</v>
      </c>
      <c r="G993" s="157">
        <f>'Input 2 - Inventory'!R943</f>
        <v>0</v>
      </c>
      <c r="H993" s="157">
        <f>'Input 2 - Inventory'!AG943</f>
        <v>0</v>
      </c>
      <c r="I993" s="158">
        <f>'Input 2 - Inventory'!L943</f>
        <v>0</v>
      </c>
      <c r="J993" s="159">
        <f>'Input 2 - Inventory'!AA943</f>
        <v>0</v>
      </c>
      <c r="K993" s="156" t="e">
        <f>VLOOKUP($E993,'Calc 1 - Scaling (Ins,Bank)'!$A:$W,8,FALSE)</f>
        <v>#N/A</v>
      </c>
      <c r="L993" s="160" t="str">
        <f>IFERROR(VLOOKUP($E993,'Calc 1 - Scaling (Ins,Bank)'!$A:$W,9+IF($K993="Revenue",1,IF(K993="Carrying Value",2,0)),FALSE),"N/A")</f>
        <v>N/A</v>
      </c>
      <c r="M993" s="161" t="str">
        <f t="shared" si="136"/>
        <v>N/A</v>
      </c>
      <c r="N993" s="162" t="str">
        <f t="shared" si="137"/>
        <v>N/A</v>
      </c>
      <c r="O993" s="156" t="e">
        <f>VLOOKUP($E993,'Calc 1 - Scaling (Ins,Bank)'!$A:$W,12,FALSE)</f>
        <v>#N/A</v>
      </c>
      <c r="P993" s="160" t="str">
        <f>IFERROR(VLOOKUP($E993,'Calc 1 - Scaling (Ins,Bank)'!$A:$W,13+IF(O993="Revenue",1,IF(O993="Carrying Value",2,0)),FALSE),"N/A")</f>
        <v>N/A</v>
      </c>
      <c r="Q993" s="161" t="str">
        <f t="shared" si="138"/>
        <v>N/A</v>
      </c>
      <c r="R993" s="162" t="str">
        <f t="shared" si="139"/>
        <v>N/A</v>
      </c>
      <c r="S993" s="156" t="e">
        <f>VLOOKUP($E993,'Calc 1 - Scaling (Ins,Bank)'!$A:$W,16,FALSE)</f>
        <v>#N/A</v>
      </c>
      <c r="T993" s="160" t="str">
        <f>IFERROR(VLOOKUP($E993,'Calc 1 - Scaling (Ins,Bank)'!$A:$W,17+IF(S993="Revenue",1,IF(S993="Carrying Value",2,0)),FALSE),"N/A")</f>
        <v>N/A</v>
      </c>
      <c r="U993" s="161" t="str">
        <f t="shared" si="140"/>
        <v>N/A</v>
      </c>
      <c r="V993" s="162" t="str">
        <f t="shared" si="141"/>
        <v>N/A</v>
      </c>
      <c r="W993" s="156" t="e">
        <f>VLOOKUP($E993,'Calc 1 - Scaling (Ins,Bank)'!$A:$W,20,FALSE)</f>
        <v>#N/A</v>
      </c>
      <c r="X993" s="160" t="str">
        <f>IFERROR(VLOOKUP($E993,'Calc 1 - Scaling (Ins,Bank)'!$A:$W,21+IF(W993="Revenue",1,IF(W993="Carrying Value",2,0)),FALSE),"N/A")</f>
        <v>N/A</v>
      </c>
      <c r="Y993" s="161" t="str">
        <f t="shared" si="142"/>
        <v>N/A</v>
      </c>
      <c r="Z993" s="162" t="str">
        <f t="shared" si="143"/>
        <v>N/A</v>
      </c>
      <c r="AP993" s="3" t="s">
        <v>1</v>
      </c>
    </row>
    <row r="994" spans="1:42" x14ac:dyDescent="0.2">
      <c r="A994" s="68">
        <f t="shared" si="135"/>
        <v>937</v>
      </c>
      <c r="B994" s="154">
        <f>'Input 2 - Inventory'!C944</f>
        <v>0</v>
      </c>
      <c r="C994" s="155">
        <f>'Input 2 - Inventory'!E944</f>
        <v>0</v>
      </c>
      <c r="D994" s="155" t="str">
        <f>IF(OR(LEFT(E994,5)= "Asset",LEFT(E994,5)="Other"),"N/A",'Input 1 - Schedule 1'!B946 &amp; " (Ins/Bank)")</f>
        <v xml:space="preserve"> (Ins/Bank)</v>
      </c>
      <c r="E994" s="156">
        <f>'Input 2 - Inventory'!F944</f>
        <v>0</v>
      </c>
      <c r="F994" s="157">
        <f>'Input 1 - Schedule 1'!AH946</f>
        <v>0</v>
      </c>
      <c r="G994" s="157">
        <f>'Input 2 - Inventory'!R944</f>
        <v>0</v>
      </c>
      <c r="H994" s="157">
        <f>'Input 2 - Inventory'!AG944</f>
        <v>0</v>
      </c>
      <c r="I994" s="158">
        <f>'Input 2 - Inventory'!L944</f>
        <v>0</v>
      </c>
      <c r="J994" s="159">
        <f>'Input 2 - Inventory'!AA944</f>
        <v>0</v>
      </c>
      <c r="K994" s="156" t="e">
        <f>VLOOKUP($E994,'Calc 1 - Scaling (Ins,Bank)'!$A:$W,8,FALSE)</f>
        <v>#N/A</v>
      </c>
      <c r="L994" s="160" t="str">
        <f>IFERROR(VLOOKUP($E994,'Calc 1 - Scaling (Ins,Bank)'!$A:$W,9+IF($K994="Revenue",1,IF(K994="Carrying Value",2,0)),FALSE),"N/A")</f>
        <v>N/A</v>
      </c>
      <c r="M994" s="161" t="str">
        <f t="shared" si="136"/>
        <v>N/A</v>
      </c>
      <c r="N994" s="162" t="str">
        <f t="shared" si="137"/>
        <v>N/A</v>
      </c>
      <c r="O994" s="156" t="e">
        <f>VLOOKUP($E994,'Calc 1 - Scaling (Ins,Bank)'!$A:$W,12,FALSE)</f>
        <v>#N/A</v>
      </c>
      <c r="P994" s="160" t="str">
        <f>IFERROR(VLOOKUP($E994,'Calc 1 - Scaling (Ins,Bank)'!$A:$W,13+IF(O994="Revenue",1,IF(O994="Carrying Value",2,0)),FALSE),"N/A")</f>
        <v>N/A</v>
      </c>
      <c r="Q994" s="161" t="str">
        <f t="shared" si="138"/>
        <v>N/A</v>
      </c>
      <c r="R994" s="162" t="str">
        <f t="shared" si="139"/>
        <v>N/A</v>
      </c>
      <c r="S994" s="156" t="e">
        <f>VLOOKUP($E994,'Calc 1 - Scaling (Ins,Bank)'!$A:$W,16,FALSE)</f>
        <v>#N/A</v>
      </c>
      <c r="T994" s="160" t="str">
        <f>IFERROR(VLOOKUP($E994,'Calc 1 - Scaling (Ins,Bank)'!$A:$W,17+IF(S994="Revenue",1,IF(S994="Carrying Value",2,0)),FALSE),"N/A")</f>
        <v>N/A</v>
      </c>
      <c r="U994" s="161" t="str">
        <f t="shared" si="140"/>
        <v>N/A</v>
      </c>
      <c r="V994" s="162" t="str">
        <f t="shared" si="141"/>
        <v>N/A</v>
      </c>
      <c r="W994" s="156" t="e">
        <f>VLOOKUP($E994,'Calc 1 - Scaling (Ins,Bank)'!$A:$W,20,FALSE)</f>
        <v>#N/A</v>
      </c>
      <c r="X994" s="160" t="str">
        <f>IFERROR(VLOOKUP($E994,'Calc 1 - Scaling (Ins,Bank)'!$A:$W,21+IF(W994="Revenue",1,IF(W994="Carrying Value",2,0)),FALSE),"N/A")</f>
        <v>N/A</v>
      </c>
      <c r="Y994" s="161" t="str">
        <f t="shared" si="142"/>
        <v>N/A</v>
      </c>
      <c r="Z994" s="162" t="str">
        <f t="shared" si="143"/>
        <v>N/A</v>
      </c>
      <c r="AP994" s="3" t="s">
        <v>1</v>
      </c>
    </row>
    <row r="995" spans="1:42" x14ac:dyDescent="0.2">
      <c r="A995" s="68">
        <f t="shared" si="135"/>
        <v>938</v>
      </c>
      <c r="B995" s="154">
        <f>'Input 2 - Inventory'!C945</f>
        <v>0</v>
      </c>
      <c r="C995" s="155">
        <f>'Input 2 - Inventory'!E945</f>
        <v>0</v>
      </c>
      <c r="D995" s="155" t="str">
        <f>IF(OR(LEFT(E995,5)= "Asset",LEFT(E995,5)="Other"),"N/A",'Input 1 - Schedule 1'!B947 &amp; " (Ins/Bank)")</f>
        <v xml:space="preserve"> (Ins/Bank)</v>
      </c>
      <c r="E995" s="156">
        <f>'Input 2 - Inventory'!F945</f>
        <v>0</v>
      </c>
      <c r="F995" s="157">
        <f>'Input 1 - Schedule 1'!AH947</f>
        <v>0</v>
      </c>
      <c r="G995" s="157">
        <f>'Input 2 - Inventory'!R945</f>
        <v>0</v>
      </c>
      <c r="H995" s="157">
        <f>'Input 2 - Inventory'!AG945</f>
        <v>0</v>
      </c>
      <c r="I995" s="158">
        <f>'Input 2 - Inventory'!L945</f>
        <v>0</v>
      </c>
      <c r="J995" s="159">
        <f>'Input 2 - Inventory'!AA945</f>
        <v>0</v>
      </c>
      <c r="K995" s="156" t="e">
        <f>VLOOKUP($E995,'Calc 1 - Scaling (Ins,Bank)'!$A:$W,8,FALSE)</f>
        <v>#N/A</v>
      </c>
      <c r="L995" s="160" t="str">
        <f>IFERROR(VLOOKUP($E995,'Calc 1 - Scaling (Ins,Bank)'!$A:$W,9+IF($K995="Revenue",1,IF(K995="Carrying Value",2,0)),FALSE),"N/A")</f>
        <v>N/A</v>
      </c>
      <c r="M995" s="161" t="str">
        <f t="shared" si="136"/>
        <v>N/A</v>
      </c>
      <c r="N995" s="162" t="str">
        <f t="shared" si="137"/>
        <v>N/A</v>
      </c>
      <c r="O995" s="156" t="e">
        <f>VLOOKUP($E995,'Calc 1 - Scaling (Ins,Bank)'!$A:$W,12,FALSE)</f>
        <v>#N/A</v>
      </c>
      <c r="P995" s="160" t="str">
        <f>IFERROR(VLOOKUP($E995,'Calc 1 - Scaling (Ins,Bank)'!$A:$W,13+IF(O995="Revenue",1,IF(O995="Carrying Value",2,0)),FALSE),"N/A")</f>
        <v>N/A</v>
      </c>
      <c r="Q995" s="161" t="str">
        <f t="shared" si="138"/>
        <v>N/A</v>
      </c>
      <c r="R995" s="162" t="str">
        <f t="shared" si="139"/>
        <v>N/A</v>
      </c>
      <c r="S995" s="156" t="e">
        <f>VLOOKUP($E995,'Calc 1 - Scaling (Ins,Bank)'!$A:$W,16,FALSE)</f>
        <v>#N/A</v>
      </c>
      <c r="T995" s="160" t="str">
        <f>IFERROR(VLOOKUP($E995,'Calc 1 - Scaling (Ins,Bank)'!$A:$W,17+IF(S995="Revenue",1,IF(S995="Carrying Value",2,0)),FALSE),"N/A")</f>
        <v>N/A</v>
      </c>
      <c r="U995" s="161" t="str">
        <f t="shared" si="140"/>
        <v>N/A</v>
      </c>
      <c r="V995" s="162" t="str">
        <f t="shared" si="141"/>
        <v>N/A</v>
      </c>
      <c r="W995" s="156" t="e">
        <f>VLOOKUP($E995,'Calc 1 - Scaling (Ins,Bank)'!$A:$W,20,FALSE)</f>
        <v>#N/A</v>
      </c>
      <c r="X995" s="160" t="str">
        <f>IFERROR(VLOOKUP($E995,'Calc 1 - Scaling (Ins,Bank)'!$A:$W,21+IF(W995="Revenue",1,IF(W995="Carrying Value",2,0)),FALSE),"N/A")</f>
        <v>N/A</v>
      </c>
      <c r="Y995" s="161" t="str">
        <f t="shared" si="142"/>
        <v>N/A</v>
      </c>
      <c r="Z995" s="162" t="str">
        <f t="shared" si="143"/>
        <v>N/A</v>
      </c>
      <c r="AP995" s="3" t="s">
        <v>1</v>
      </c>
    </row>
    <row r="996" spans="1:42" x14ac:dyDescent="0.2">
      <c r="A996" s="68">
        <f t="shared" si="135"/>
        <v>939</v>
      </c>
      <c r="B996" s="154">
        <f>'Input 2 - Inventory'!C946</f>
        <v>0</v>
      </c>
      <c r="C996" s="155">
        <f>'Input 2 - Inventory'!E946</f>
        <v>0</v>
      </c>
      <c r="D996" s="155" t="str">
        <f>IF(OR(LEFT(E996,5)= "Asset",LEFT(E996,5)="Other"),"N/A",'Input 1 - Schedule 1'!B948 &amp; " (Ins/Bank)")</f>
        <v xml:space="preserve"> (Ins/Bank)</v>
      </c>
      <c r="E996" s="156">
        <f>'Input 2 - Inventory'!F946</f>
        <v>0</v>
      </c>
      <c r="F996" s="157">
        <f>'Input 1 - Schedule 1'!AH948</f>
        <v>0</v>
      </c>
      <c r="G996" s="157">
        <f>'Input 2 - Inventory'!R946</f>
        <v>0</v>
      </c>
      <c r="H996" s="157">
        <f>'Input 2 - Inventory'!AG946</f>
        <v>0</v>
      </c>
      <c r="I996" s="158">
        <f>'Input 2 - Inventory'!L946</f>
        <v>0</v>
      </c>
      <c r="J996" s="159">
        <f>'Input 2 - Inventory'!AA946</f>
        <v>0</v>
      </c>
      <c r="K996" s="156" t="e">
        <f>VLOOKUP($E996,'Calc 1 - Scaling (Ins,Bank)'!$A:$W,8,FALSE)</f>
        <v>#N/A</v>
      </c>
      <c r="L996" s="160" t="str">
        <f>IFERROR(VLOOKUP($E996,'Calc 1 - Scaling (Ins,Bank)'!$A:$W,9+IF($K996="Revenue",1,IF(K996="Carrying Value",2,0)),FALSE),"N/A")</f>
        <v>N/A</v>
      </c>
      <c r="M996" s="161" t="str">
        <f t="shared" si="136"/>
        <v>N/A</v>
      </c>
      <c r="N996" s="162" t="str">
        <f t="shared" si="137"/>
        <v>N/A</v>
      </c>
      <c r="O996" s="156" t="e">
        <f>VLOOKUP($E996,'Calc 1 - Scaling (Ins,Bank)'!$A:$W,12,FALSE)</f>
        <v>#N/A</v>
      </c>
      <c r="P996" s="160" t="str">
        <f>IFERROR(VLOOKUP($E996,'Calc 1 - Scaling (Ins,Bank)'!$A:$W,13+IF(O996="Revenue",1,IF(O996="Carrying Value",2,0)),FALSE),"N/A")</f>
        <v>N/A</v>
      </c>
      <c r="Q996" s="161" t="str">
        <f t="shared" si="138"/>
        <v>N/A</v>
      </c>
      <c r="R996" s="162" t="str">
        <f t="shared" si="139"/>
        <v>N/A</v>
      </c>
      <c r="S996" s="156" t="e">
        <f>VLOOKUP($E996,'Calc 1 - Scaling (Ins,Bank)'!$A:$W,16,FALSE)</f>
        <v>#N/A</v>
      </c>
      <c r="T996" s="160" t="str">
        <f>IFERROR(VLOOKUP($E996,'Calc 1 - Scaling (Ins,Bank)'!$A:$W,17+IF(S996="Revenue",1,IF(S996="Carrying Value",2,0)),FALSE),"N/A")</f>
        <v>N/A</v>
      </c>
      <c r="U996" s="161" t="str">
        <f t="shared" si="140"/>
        <v>N/A</v>
      </c>
      <c r="V996" s="162" t="str">
        <f t="shared" si="141"/>
        <v>N/A</v>
      </c>
      <c r="W996" s="156" t="e">
        <f>VLOOKUP($E996,'Calc 1 - Scaling (Ins,Bank)'!$A:$W,20,FALSE)</f>
        <v>#N/A</v>
      </c>
      <c r="X996" s="160" t="str">
        <f>IFERROR(VLOOKUP($E996,'Calc 1 - Scaling (Ins,Bank)'!$A:$W,21+IF(W996="Revenue",1,IF(W996="Carrying Value",2,0)),FALSE),"N/A")</f>
        <v>N/A</v>
      </c>
      <c r="Y996" s="161" t="str">
        <f t="shared" si="142"/>
        <v>N/A</v>
      </c>
      <c r="Z996" s="162" t="str">
        <f t="shared" si="143"/>
        <v>N/A</v>
      </c>
      <c r="AP996" s="3" t="s">
        <v>1</v>
      </c>
    </row>
    <row r="997" spans="1:42" x14ac:dyDescent="0.2">
      <c r="A997" s="68">
        <f t="shared" si="135"/>
        <v>940</v>
      </c>
      <c r="B997" s="154">
        <f>'Input 2 - Inventory'!C947</f>
        <v>0</v>
      </c>
      <c r="C997" s="155">
        <f>'Input 2 - Inventory'!E947</f>
        <v>0</v>
      </c>
      <c r="D997" s="155" t="str">
        <f>IF(OR(LEFT(E997,5)= "Asset",LEFT(E997,5)="Other"),"N/A",'Input 1 - Schedule 1'!B949 &amp; " (Ins/Bank)")</f>
        <v xml:space="preserve"> (Ins/Bank)</v>
      </c>
      <c r="E997" s="156">
        <f>'Input 2 - Inventory'!F947</f>
        <v>0</v>
      </c>
      <c r="F997" s="157">
        <f>'Input 1 - Schedule 1'!AH949</f>
        <v>0</v>
      </c>
      <c r="G997" s="157">
        <f>'Input 2 - Inventory'!R947</f>
        <v>0</v>
      </c>
      <c r="H997" s="157">
        <f>'Input 2 - Inventory'!AG947</f>
        <v>0</v>
      </c>
      <c r="I997" s="158">
        <f>'Input 2 - Inventory'!L947</f>
        <v>0</v>
      </c>
      <c r="J997" s="159">
        <f>'Input 2 - Inventory'!AA947</f>
        <v>0</v>
      </c>
      <c r="K997" s="156" t="e">
        <f>VLOOKUP($E997,'Calc 1 - Scaling (Ins,Bank)'!$A:$W,8,FALSE)</f>
        <v>#N/A</v>
      </c>
      <c r="L997" s="160" t="str">
        <f>IFERROR(VLOOKUP($E997,'Calc 1 - Scaling (Ins,Bank)'!$A:$W,9+IF($K997="Revenue",1,IF(K997="Carrying Value",2,0)),FALSE),"N/A")</f>
        <v>N/A</v>
      </c>
      <c r="M997" s="161" t="str">
        <f t="shared" si="136"/>
        <v>N/A</v>
      </c>
      <c r="N997" s="162" t="str">
        <f t="shared" si="137"/>
        <v>N/A</v>
      </c>
      <c r="O997" s="156" t="e">
        <f>VLOOKUP($E997,'Calc 1 - Scaling (Ins,Bank)'!$A:$W,12,FALSE)</f>
        <v>#N/A</v>
      </c>
      <c r="P997" s="160" t="str">
        <f>IFERROR(VLOOKUP($E997,'Calc 1 - Scaling (Ins,Bank)'!$A:$W,13+IF(O997="Revenue",1,IF(O997="Carrying Value",2,0)),FALSE),"N/A")</f>
        <v>N/A</v>
      </c>
      <c r="Q997" s="161" t="str">
        <f t="shared" si="138"/>
        <v>N/A</v>
      </c>
      <c r="R997" s="162" t="str">
        <f t="shared" si="139"/>
        <v>N/A</v>
      </c>
      <c r="S997" s="156" t="e">
        <f>VLOOKUP($E997,'Calc 1 - Scaling (Ins,Bank)'!$A:$W,16,FALSE)</f>
        <v>#N/A</v>
      </c>
      <c r="T997" s="160" t="str">
        <f>IFERROR(VLOOKUP($E997,'Calc 1 - Scaling (Ins,Bank)'!$A:$W,17+IF(S997="Revenue",1,IF(S997="Carrying Value",2,0)),FALSE),"N/A")</f>
        <v>N/A</v>
      </c>
      <c r="U997" s="161" t="str">
        <f t="shared" si="140"/>
        <v>N/A</v>
      </c>
      <c r="V997" s="162" t="str">
        <f t="shared" si="141"/>
        <v>N/A</v>
      </c>
      <c r="W997" s="156" t="e">
        <f>VLOOKUP($E997,'Calc 1 - Scaling (Ins,Bank)'!$A:$W,20,FALSE)</f>
        <v>#N/A</v>
      </c>
      <c r="X997" s="160" t="str">
        <f>IFERROR(VLOOKUP($E997,'Calc 1 - Scaling (Ins,Bank)'!$A:$W,21+IF(W997="Revenue",1,IF(W997="Carrying Value",2,0)),FALSE),"N/A")</f>
        <v>N/A</v>
      </c>
      <c r="Y997" s="161" t="str">
        <f t="shared" si="142"/>
        <v>N/A</v>
      </c>
      <c r="Z997" s="162" t="str">
        <f t="shared" si="143"/>
        <v>N/A</v>
      </c>
      <c r="AP997" s="3" t="s">
        <v>1</v>
      </c>
    </row>
    <row r="998" spans="1:42" x14ac:dyDescent="0.2">
      <c r="A998" s="68">
        <f t="shared" si="135"/>
        <v>941</v>
      </c>
      <c r="B998" s="154">
        <f>'Input 2 - Inventory'!C948</f>
        <v>0</v>
      </c>
      <c r="C998" s="155">
        <f>'Input 2 - Inventory'!E948</f>
        <v>0</v>
      </c>
      <c r="D998" s="155" t="str">
        <f>IF(OR(LEFT(E998,5)= "Asset",LEFT(E998,5)="Other"),"N/A",'Input 1 - Schedule 1'!B950 &amp; " (Ins/Bank)")</f>
        <v xml:space="preserve"> (Ins/Bank)</v>
      </c>
      <c r="E998" s="156">
        <f>'Input 2 - Inventory'!F948</f>
        <v>0</v>
      </c>
      <c r="F998" s="157">
        <f>'Input 1 - Schedule 1'!AH950</f>
        <v>0</v>
      </c>
      <c r="G998" s="157">
        <f>'Input 2 - Inventory'!R948</f>
        <v>0</v>
      </c>
      <c r="H998" s="157">
        <f>'Input 2 - Inventory'!AG948</f>
        <v>0</v>
      </c>
      <c r="I998" s="158">
        <f>'Input 2 - Inventory'!L948</f>
        <v>0</v>
      </c>
      <c r="J998" s="159">
        <f>'Input 2 - Inventory'!AA948</f>
        <v>0</v>
      </c>
      <c r="K998" s="156" t="e">
        <f>VLOOKUP($E998,'Calc 1 - Scaling (Ins,Bank)'!$A:$W,8,FALSE)</f>
        <v>#N/A</v>
      </c>
      <c r="L998" s="160" t="str">
        <f>IFERROR(VLOOKUP($E998,'Calc 1 - Scaling (Ins,Bank)'!$A:$W,9+IF($K998="Revenue",1,IF(K998="Carrying Value",2,0)),FALSE),"N/A")</f>
        <v>N/A</v>
      </c>
      <c r="M998" s="161" t="str">
        <f t="shared" si="136"/>
        <v>N/A</v>
      </c>
      <c r="N998" s="162" t="str">
        <f t="shared" si="137"/>
        <v>N/A</v>
      </c>
      <c r="O998" s="156" t="e">
        <f>VLOOKUP($E998,'Calc 1 - Scaling (Ins,Bank)'!$A:$W,12,FALSE)</f>
        <v>#N/A</v>
      </c>
      <c r="P998" s="160" t="str">
        <f>IFERROR(VLOOKUP($E998,'Calc 1 - Scaling (Ins,Bank)'!$A:$W,13+IF(O998="Revenue",1,IF(O998="Carrying Value",2,0)),FALSE),"N/A")</f>
        <v>N/A</v>
      </c>
      <c r="Q998" s="161" t="str">
        <f t="shared" si="138"/>
        <v>N/A</v>
      </c>
      <c r="R998" s="162" t="str">
        <f t="shared" si="139"/>
        <v>N/A</v>
      </c>
      <c r="S998" s="156" t="e">
        <f>VLOOKUP($E998,'Calc 1 - Scaling (Ins,Bank)'!$A:$W,16,FALSE)</f>
        <v>#N/A</v>
      </c>
      <c r="T998" s="160" t="str">
        <f>IFERROR(VLOOKUP($E998,'Calc 1 - Scaling (Ins,Bank)'!$A:$W,17+IF(S998="Revenue",1,IF(S998="Carrying Value",2,0)),FALSE),"N/A")</f>
        <v>N/A</v>
      </c>
      <c r="U998" s="161" t="str">
        <f t="shared" si="140"/>
        <v>N/A</v>
      </c>
      <c r="V998" s="162" t="str">
        <f t="shared" si="141"/>
        <v>N/A</v>
      </c>
      <c r="W998" s="156" t="e">
        <f>VLOOKUP($E998,'Calc 1 - Scaling (Ins,Bank)'!$A:$W,20,FALSE)</f>
        <v>#N/A</v>
      </c>
      <c r="X998" s="160" t="str">
        <f>IFERROR(VLOOKUP($E998,'Calc 1 - Scaling (Ins,Bank)'!$A:$W,21+IF(W998="Revenue",1,IF(W998="Carrying Value",2,0)),FALSE),"N/A")</f>
        <v>N/A</v>
      </c>
      <c r="Y998" s="161" t="str">
        <f t="shared" si="142"/>
        <v>N/A</v>
      </c>
      <c r="Z998" s="162" t="str">
        <f t="shared" si="143"/>
        <v>N/A</v>
      </c>
      <c r="AP998" s="3" t="s">
        <v>1</v>
      </c>
    </row>
    <row r="999" spans="1:42" x14ac:dyDescent="0.2">
      <c r="A999" s="68">
        <f t="shared" si="135"/>
        <v>942</v>
      </c>
      <c r="B999" s="154">
        <f>'Input 2 - Inventory'!C949</f>
        <v>0</v>
      </c>
      <c r="C999" s="155">
        <f>'Input 2 - Inventory'!E949</f>
        <v>0</v>
      </c>
      <c r="D999" s="155" t="str">
        <f>IF(OR(LEFT(E999,5)= "Asset",LEFT(E999,5)="Other"),"N/A",'Input 1 - Schedule 1'!B951 &amp; " (Ins/Bank)")</f>
        <v xml:space="preserve"> (Ins/Bank)</v>
      </c>
      <c r="E999" s="156">
        <f>'Input 2 - Inventory'!F949</f>
        <v>0</v>
      </c>
      <c r="F999" s="157">
        <f>'Input 1 - Schedule 1'!AH951</f>
        <v>0</v>
      </c>
      <c r="G999" s="157">
        <f>'Input 2 - Inventory'!R949</f>
        <v>0</v>
      </c>
      <c r="H999" s="157">
        <f>'Input 2 - Inventory'!AG949</f>
        <v>0</v>
      </c>
      <c r="I999" s="158">
        <f>'Input 2 - Inventory'!L949</f>
        <v>0</v>
      </c>
      <c r="J999" s="159">
        <f>'Input 2 - Inventory'!AA949</f>
        <v>0</v>
      </c>
      <c r="K999" s="156" t="e">
        <f>VLOOKUP($E999,'Calc 1 - Scaling (Ins,Bank)'!$A:$W,8,FALSE)</f>
        <v>#N/A</v>
      </c>
      <c r="L999" s="160" t="str">
        <f>IFERROR(VLOOKUP($E999,'Calc 1 - Scaling (Ins,Bank)'!$A:$W,9+IF($K999="Revenue",1,IF(K999="Carrying Value",2,0)),FALSE),"N/A")</f>
        <v>N/A</v>
      </c>
      <c r="M999" s="161" t="str">
        <f t="shared" si="136"/>
        <v>N/A</v>
      </c>
      <c r="N999" s="162" t="str">
        <f t="shared" si="137"/>
        <v>N/A</v>
      </c>
      <c r="O999" s="156" t="e">
        <f>VLOOKUP($E999,'Calc 1 - Scaling (Ins,Bank)'!$A:$W,12,FALSE)</f>
        <v>#N/A</v>
      </c>
      <c r="P999" s="160" t="str">
        <f>IFERROR(VLOOKUP($E999,'Calc 1 - Scaling (Ins,Bank)'!$A:$W,13+IF(O999="Revenue",1,IF(O999="Carrying Value",2,0)),FALSE),"N/A")</f>
        <v>N/A</v>
      </c>
      <c r="Q999" s="161" t="str">
        <f t="shared" si="138"/>
        <v>N/A</v>
      </c>
      <c r="R999" s="162" t="str">
        <f t="shared" si="139"/>
        <v>N/A</v>
      </c>
      <c r="S999" s="156" t="e">
        <f>VLOOKUP($E999,'Calc 1 - Scaling (Ins,Bank)'!$A:$W,16,FALSE)</f>
        <v>#N/A</v>
      </c>
      <c r="T999" s="160" t="str">
        <f>IFERROR(VLOOKUP($E999,'Calc 1 - Scaling (Ins,Bank)'!$A:$W,17+IF(S999="Revenue",1,IF(S999="Carrying Value",2,0)),FALSE),"N/A")</f>
        <v>N/A</v>
      </c>
      <c r="U999" s="161" t="str">
        <f t="shared" si="140"/>
        <v>N/A</v>
      </c>
      <c r="V999" s="162" t="str">
        <f t="shared" si="141"/>
        <v>N/A</v>
      </c>
      <c r="W999" s="156" t="e">
        <f>VLOOKUP($E999,'Calc 1 - Scaling (Ins,Bank)'!$A:$W,20,FALSE)</f>
        <v>#N/A</v>
      </c>
      <c r="X999" s="160" t="str">
        <f>IFERROR(VLOOKUP($E999,'Calc 1 - Scaling (Ins,Bank)'!$A:$W,21+IF(W999="Revenue",1,IF(W999="Carrying Value",2,0)),FALSE),"N/A")</f>
        <v>N/A</v>
      </c>
      <c r="Y999" s="161" t="str">
        <f t="shared" si="142"/>
        <v>N/A</v>
      </c>
      <c r="Z999" s="162" t="str">
        <f t="shared" si="143"/>
        <v>N/A</v>
      </c>
      <c r="AP999" s="3" t="s">
        <v>1</v>
      </c>
    </row>
    <row r="1000" spans="1:42" x14ac:dyDescent="0.2">
      <c r="A1000" s="68">
        <f t="shared" si="135"/>
        <v>943</v>
      </c>
      <c r="B1000" s="154">
        <f>'Input 2 - Inventory'!C950</f>
        <v>0</v>
      </c>
      <c r="C1000" s="155">
        <f>'Input 2 - Inventory'!E950</f>
        <v>0</v>
      </c>
      <c r="D1000" s="155" t="str">
        <f>IF(OR(LEFT(E1000,5)= "Asset",LEFT(E1000,5)="Other"),"N/A",'Input 1 - Schedule 1'!B952 &amp; " (Ins/Bank)")</f>
        <v xml:space="preserve"> (Ins/Bank)</v>
      </c>
      <c r="E1000" s="156">
        <f>'Input 2 - Inventory'!F950</f>
        <v>0</v>
      </c>
      <c r="F1000" s="157">
        <f>'Input 1 - Schedule 1'!AH952</f>
        <v>0</v>
      </c>
      <c r="G1000" s="157">
        <f>'Input 2 - Inventory'!R950</f>
        <v>0</v>
      </c>
      <c r="H1000" s="157">
        <f>'Input 2 - Inventory'!AG950</f>
        <v>0</v>
      </c>
      <c r="I1000" s="158">
        <f>'Input 2 - Inventory'!L950</f>
        <v>0</v>
      </c>
      <c r="J1000" s="159">
        <f>'Input 2 - Inventory'!AA950</f>
        <v>0</v>
      </c>
      <c r="K1000" s="156" t="e">
        <f>VLOOKUP($E1000,'Calc 1 - Scaling (Ins,Bank)'!$A:$W,8,FALSE)</f>
        <v>#N/A</v>
      </c>
      <c r="L1000" s="160" t="str">
        <f>IFERROR(VLOOKUP($E1000,'Calc 1 - Scaling (Ins,Bank)'!$A:$W,9+IF($K1000="Revenue",1,IF(K1000="Carrying Value",2,0)),FALSE),"N/A")</f>
        <v>N/A</v>
      </c>
      <c r="M1000" s="161" t="str">
        <f t="shared" si="136"/>
        <v>N/A</v>
      </c>
      <c r="N1000" s="162" t="str">
        <f t="shared" si="137"/>
        <v>N/A</v>
      </c>
      <c r="O1000" s="156" t="e">
        <f>VLOOKUP($E1000,'Calc 1 - Scaling (Ins,Bank)'!$A:$W,12,FALSE)</f>
        <v>#N/A</v>
      </c>
      <c r="P1000" s="160" t="str">
        <f>IFERROR(VLOOKUP($E1000,'Calc 1 - Scaling (Ins,Bank)'!$A:$W,13+IF(O1000="Revenue",1,IF(O1000="Carrying Value",2,0)),FALSE),"N/A")</f>
        <v>N/A</v>
      </c>
      <c r="Q1000" s="161" t="str">
        <f t="shared" si="138"/>
        <v>N/A</v>
      </c>
      <c r="R1000" s="162" t="str">
        <f t="shared" si="139"/>
        <v>N/A</v>
      </c>
      <c r="S1000" s="156" t="e">
        <f>VLOOKUP($E1000,'Calc 1 - Scaling (Ins,Bank)'!$A:$W,16,FALSE)</f>
        <v>#N/A</v>
      </c>
      <c r="T1000" s="160" t="str">
        <f>IFERROR(VLOOKUP($E1000,'Calc 1 - Scaling (Ins,Bank)'!$A:$W,17+IF(S1000="Revenue",1,IF(S1000="Carrying Value",2,0)),FALSE),"N/A")</f>
        <v>N/A</v>
      </c>
      <c r="U1000" s="161" t="str">
        <f t="shared" si="140"/>
        <v>N/A</v>
      </c>
      <c r="V1000" s="162" t="str">
        <f t="shared" si="141"/>
        <v>N/A</v>
      </c>
      <c r="W1000" s="156" t="e">
        <f>VLOOKUP($E1000,'Calc 1 - Scaling (Ins,Bank)'!$A:$W,20,FALSE)</f>
        <v>#N/A</v>
      </c>
      <c r="X1000" s="160" t="str">
        <f>IFERROR(VLOOKUP($E1000,'Calc 1 - Scaling (Ins,Bank)'!$A:$W,21+IF(W1000="Revenue",1,IF(W1000="Carrying Value",2,0)),FALSE),"N/A")</f>
        <v>N/A</v>
      </c>
      <c r="Y1000" s="161" t="str">
        <f t="shared" si="142"/>
        <v>N/A</v>
      </c>
      <c r="Z1000" s="162" t="str">
        <f t="shared" si="143"/>
        <v>N/A</v>
      </c>
      <c r="AP1000" s="3" t="s">
        <v>1</v>
      </c>
    </row>
    <row r="1001" spans="1:42" x14ac:dyDescent="0.2">
      <c r="A1001" s="68">
        <f t="shared" si="135"/>
        <v>944</v>
      </c>
      <c r="B1001" s="154">
        <f>'Input 2 - Inventory'!C951</f>
        <v>0</v>
      </c>
      <c r="C1001" s="155">
        <f>'Input 2 - Inventory'!E951</f>
        <v>0</v>
      </c>
      <c r="D1001" s="155" t="str">
        <f>IF(OR(LEFT(E1001,5)= "Asset",LEFT(E1001,5)="Other"),"N/A",'Input 1 - Schedule 1'!B953 &amp; " (Ins/Bank)")</f>
        <v xml:space="preserve"> (Ins/Bank)</v>
      </c>
      <c r="E1001" s="156">
        <f>'Input 2 - Inventory'!F951</f>
        <v>0</v>
      </c>
      <c r="F1001" s="157">
        <f>'Input 1 - Schedule 1'!AH953</f>
        <v>0</v>
      </c>
      <c r="G1001" s="157">
        <f>'Input 2 - Inventory'!R951</f>
        <v>0</v>
      </c>
      <c r="H1001" s="157">
        <f>'Input 2 - Inventory'!AG951</f>
        <v>0</v>
      </c>
      <c r="I1001" s="158">
        <f>'Input 2 - Inventory'!L951</f>
        <v>0</v>
      </c>
      <c r="J1001" s="159">
        <f>'Input 2 - Inventory'!AA951</f>
        <v>0</v>
      </c>
      <c r="K1001" s="156" t="e">
        <f>VLOOKUP($E1001,'Calc 1 - Scaling (Ins,Bank)'!$A:$W,8,FALSE)</f>
        <v>#N/A</v>
      </c>
      <c r="L1001" s="160" t="str">
        <f>IFERROR(VLOOKUP($E1001,'Calc 1 - Scaling (Ins,Bank)'!$A:$W,9+IF($K1001="Revenue",1,IF(K1001="Carrying Value",2,0)),FALSE),"N/A")</f>
        <v>N/A</v>
      </c>
      <c r="M1001" s="161" t="str">
        <f t="shared" si="136"/>
        <v>N/A</v>
      </c>
      <c r="N1001" s="162" t="str">
        <f t="shared" si="137"/>
        <v>N/A</v>
      </c>
      <c r="O1001" s="156" t="e">
        <f>VLOOKUP($E1001,'Calc 1 - Scaling (Ins,Bank)'!$A:$W,12,FALSE)</f>
        <v>#N/A</v>
      </c>
      <c r="P1001" s="160" t="str">
        <f>IFERROR(VLOOKUP($E1001,'Calc 1 - Scaling (Ins,Bank)'!$A:$W,13+IF(O1001="Revenue",1,IF(O1001="Carrying Value",2,0)),FALSE),"N/A")</f>
        <v>N/A</v>
      </c>
      <c r="Q1001" s="161" t="str">
        <f t="shared" si="138"/>
        <v>N/A</v>
      </c>
      <c r="R1001" s="162" t="str">
        <f t="shared" si="139"/>
        <v>N/A</v>
      </c>
      <c r="S1001" s="156" t="e">
        <f>VLOOKUP($E1001,'Calc 1 - Scaling (Ins,Bank)'!$A:$W,16,FALSE)</f>
        <v>#N/A</v>
      </c>
      <c r="T1001" s="160" t="str">
        <f>IFERROR(VLOOKUP($E1001,'Calc 1 - Scaling (Ins,Bank)'!$A:$W,17+IF(S1001="Revenue",1,IF(S1001="Carrying Value",2,0)),FALSE),"N/A")</f>
        <v>N/A</v>
      </c>
      <c r="U1001" s="161" t="str">
        <f t="shared" si="140"/>
        <v>N/A</v>
      </c>
      <c r="V1001" s="162" t="str">
        <f t="shared" si="141"/>
        <v>N/A</v>
      </c>
      <c r="W1001" s="156" t="e">
        <f>VLOOKUP($E1001,'Calc 1 - Scaling (Ins,Bank)'!$A:$W,20,FALSE)</f>
        <v>#N/A</v>
      </c>
      <c r="X1001" s="160" t="str">
        <f>IFERROR(VLOOKUP($E1001,'Calc 1 - Scaling (Ins,Bank)'!$A:$W,21+IF(W1001="Revenue",1,IF(W1001="Carrying Value",2,0)),FALSE),"N/A")</f>
        <v>N/A</v>
      </c>
      <c r="Y1001" s="161" t="str">
        <f t="shared" si="142"/>
        <v>N/A</v>
      </c>
      <c r="Z1001" s="162" t="str">
        <f t="shared" si="143"/>
        <v>N/A</v>
      </c>
      <c r="AP1001" s="3" t="s">
        <v>1</v>
      </c>
    </row>
    <row r="1002" spans="1:42" x14ac:dyDescent="0.2">
      <c r="A1002" s="68">
        <f t="shared" si="135"/>
        <v>945</v>
      </c>
      <c r="B1002" s="154">
        <f>'Input 2 - Inventory'!C952</f>
        <v>0</v>
      </c>
      <c r="C1002" s="155">
        <f>'Input 2 - Inventory'!E952</f>
        <v>0</v>
      </c>
      <c r="D1002" s="155" t="str">
        <f>IF(OR(LEFT(E1002,5)= "Asset",LEFT(E1002,5)="Other"),"N/A",'Input 1 - Schedule 1'!B954 &amp; " (Ins/Bank)")</f>
        <v xml:space="preserve"> (Ins/Bank)</v>
      </c>
      <c r="E1002" s="156">
        <f>'Input 2 - Inventory'!F952</f>
        <v>0</v>
      </c>
      <c r="F1002" s="157">
        <f>'Input 1 - Schedule 1'!AH954</f>
        <v>0</v>
      </c>
      <c r="G1002" s="157">
        <f>'Input 2 - Inventory'!R952</f>
        <v>0</v>
      </c>
      <c r="H1002" s="157">
        <f>'Input 2 - Inventory'!AG952</f>
        <v>0</v>
      </c>
      <c r="I1002" s="158">
        <f>'Input 2 - Inventory'!L952</f>
        <v>0</v>
      </c>
      <c r="J1002" s="159">
        <f>'Input 2 - Inventory'!AA952</f>
        <v>0</v>
      </c>
      <c r="K1002" s="156" t="e">
        <f>VLOOKUP($E1002,'Calc 1 - Scaling (Ins,Bank)'!$A:$W,8,FALSE)</f>
        <v>#N/A</v>
      </c>
      <c r="L1002" s="160" t="str">
        <f>IFERROR(VLOOKUP($E1002,'Calc 1 - Scaling (Ins,Bank)'!$A:$W,9+IF($K1002="Revenue",1,IF(K1002="Carrying Value",2,0)),FALSE),"N/A")</f>
        <v>N/A</v>
      </c>
      <c r="M1002" s="161" t="str">
        <f t="shared" si="136"/>
        <v>N/A</v>
      </c>
      <c r="N1002" s="162" t="str">
        <f t="shared" si="137"/>
        <v>N/A</v>
      </c>
      <c r="O1002" s="156" t="e">
        <f>VLOOKUP($E1002,'Calc 1 - Scaling (Ins,Bank)'!$A:$W,12,FALSE)</f>
        <v>#N/A</v>
      </c>
      <c r="P1002" s="160" t="str">
        <f>IFERROR(VLOOKUP($E1002,'Calc 1 - Scaling (Ins,Bank)'!$A:$W,13+IF(O1002="Revenue",1,IF(O1002="Carrying Value",2,0)),FALSE),"N/A")</f>
        <v>N/A</v>
      </c>
      <c r="Q1002" s="161" t="str">
        <f t="shared" si="138"/>
        <v>N/A</v>
      </c>
      <c r="R1002" s="162" t="str">
        <f t="shared" si="139"/>
        <v>N/A</v>
      </c>
      <c r="S1002" s="156" t="e">
        <f>VLOOKUP($E1002,'Calc 1 - Scaling (Ins,Bank)'!$A:$W,16,FALSE)</f>
        <v>#N/A</v>
      </c>
      <c r="T1002" s="160" t="str">
        <f>IFERROR(VLOOKUP($E1002,'Calc 1 - Scaling (Ins,Bank)'!$A:$W,17+IF(S1002="Revenue",1,IF(S1002="Carrying Value",2,0)),FALSE),"N/A")</f>
        <v>N/A</v>
      </c>
      <c r="U1002" s="161" t="str">
        <f t="shared" si="140"/>
        <v>N/A</v>
      </c>
      <c r="V1002" s="162" t="str">
        <f t="shared" si="141"/>
        <v>N/A</v>
      </c>
      <c r="W1002" s="156" t="e">
        <f>VLOOKUP($E1002,'Calc 1 - Scaling (Ins,Bank)'!$A:$W,20,FALSE)</f>
        <v>#N/A</v>
      </c>
      <c r="X1002" s="160" t="str">
        <f>IFERROR(VLOOKUP($E1002,'Calc 1 - Scaling (Ins,Bank)'!$A:$W,21+IF(W1002="Revenue",1,IF(W1002="Carrying Value",2,0)),FALSE),"N/A")</f>
        <v>N/A</v>
      </c>
      <c r="Y1002" s="161" t="str">
        <f t="shared" si="142"/>
        <v>N/A</v>
      </c>
      <c r="Z1002" s="162" t="str">
        <f t="shared" si="143"/>
        <v>N/A</v>
      </c>
      <c r="AP1002" s="3" t="s">
        <v>1</v>
      </c>
    </row>
    <row r="1003" spans="1:42" x14ac:dyDescent="0.2">
      <c r="A1003" s="68">
        <f t="shared" si="135"/>
        <v>946</v>
      </c>
      <c r="B1003" s="154">
        <f>'Input 2 - Inventory'!C953</f>
        <v>0</v>
      </c>
      <c r="C1003" s="155">
        <f>'Input 2 - Inventory'!E953</f>
        <v>0</v>
      </c>
      <c r="D1003" s="155" t="str">
        <f>IF(OR(LEFT(E1003,5)= "Asset",LEFT(E1003,5)="Other"),"N/A",'Input 1 - Schedule 1'!B955 &amp; " (Ins/Bank)")</f>
        <v xml:space="preserve"> (Ins/Bank)</v>
      </c>
      <c r="E1003" s="156">
        <f>'Input 2 - Inventory'!F953</f>
        <v>0</v>
      </c>
      <c r="F1003" s="157">
        <f>'Input 1 - Schedule 1'!AH955</f>
        <v>0</v>
      </c>
      <c r="G1003" s="157">
        <f>'Input 2 - Inventory'!R953</f>
        <v>0</v>
      </c>
      <c r="H1003" s="157">
        <f>'Input 2 - Inventory'!AG953</f>
        <v>0</v>
      </c>
      <c r="I1003" s="158">
        <f>'Input 2 - Inventory'!L953</f>
        <v>0</v>
      </c>
      <c r="J1003" s="159">
        <f>'Input 2 - Inventory'!AA953</f>
        <v>0</v>
      </c>
      <c r="K1003" s="156" t="e">
        <f>VLOOKUP($E1003,'Calc 1 - Scaling (Ins,Bank)'!$A:$W,8,FALSE)</f>
        <v>#N/A</v>
      </c>
      <c r="L1003" s="160" t="str">
        <f>IFERROR(VLOOKUP($E1003,'Calc 1 - Scaling (Ins,Bank)'!$A:$W,9+IF($K1003="Revenue",1,IF(K1003="Carrying Value",2,0)),FALSE),"N/A")</f>
        <v>N/A</v>
      </c>
      <c r="M1003" s="161" t="str">
        <f t="shared" si="136"/>
        <v>N/A</v>
      </c>
      <c r="N1003" s="162" t="str">
        <f t="shared" si="137"/>
        <v>N/A</v>
      </c>
      <c r="O1003" s="156" t="e">
        <f>VLOOKUP($E1003,'Calc 1 - Scaling (Ins,Bank)'!$A:$W,12,FALSE)</f>
        <v>#N/A</v>
      </c>
      <c r="P1003" s="160" t="str">
        <f>IFERROR(VLOOKUP($E1003,'Calc 1 - Scaling (Ins,Bank)'!$A:$W,13+IF(O1003="Revenue",1,IF(O1003="Carrying Value",2,0)),FALSE),"N/A")</f>
        <v>N/A</v>
      </c>
      <c r="Q1003" s="161" t="str">
        <f t="shared" si="138"/>
        <v>N/A</v>
      </c>
      <c r="R1003" s="162" t="str">
        <f t="shared" si="139"/>
        <v>N/A</v>
      </c>
      <c r="S1003" s="156" t="e">
        <f>VLOOKUP($E1003,'Calc 1 - Scaling (Ins,Bank)'!$A:$W,16,FALSE)</f>
        <v>#N/A</v>
      </c>
      <c r="T1003" s="160" t="str">
        <f>IFERROR(VLOOKUP($E1003,'Calc 1 - Scaling (Ins,Bank)'!$A:$W,17+IF(S1003="Revenue",1,IF(S1003="Carrying Value",2,0)),FALSE),"N/A")</f>
        <v>N/A</v>
      </c>
      <c r="U1003" s="161" t="str">
        <f t="shared" si="140"/>
        <v>N/A</v>
      </c>
      <c r="V1003" s="162" t="str">
        <f t="shared" si="141"/>
        <v>N/A</v>
      </c>
      <c r="W1003" s="156" t="e">
        <f>VLOOKUP($E1003,'Calc 1 - Scaling (Ins,Bank)'!$A:$W,20,FALSE)</f>
        <v>#N/A</v>
      </c>
      <c r="X1003" s="160" t="str">
        <f>IFERROR(VLOOKUP($E1003,'Calc 1 - Scaling (Ins,Bank)'!$A:$W,21+IF(W1003="Revenue",1,IF(W1003="Carrying Value",2,0)),FALSE),"N/A")</f>
        <v>N/A</v>
      </c>
      <c r="Y1003" s="161" t="str">
        <f t="shared" si="142"/>
        <v>N/A</v>
      </c>
      <c r="Z1003" s="162" t="str">
        <f t="shared" si="143"/>
        <v>N/A</v>
      </c>
      <c r="AP1003" s="3" t="s">
        <v>1</v>
      </c>
    </row>
    <row r="1004" spans="1:42" x14ac:dyDescent="0.2">
      <c r="A1004" s="68">
        <f t="shared" si="135"/>
        <v>947</v>
      </c>
      <c r="B1004" s="154">
        <f>'Input 2 - Inventory'!C954</f>
        <v>0</v>
      </c>
      <c r="C1004" s="155">
        <f>'Input 2 - Inventory'!E954</f>
        <v>0</v>
      </c>
      <c r="D1004" s="155" t="str">
        <f>IF(OR(LEFT(E1004,5)= "Asset",LEFT(E1004,5)="Other"),"N/A",'Input 1 - Schedule 1'!B956 &amp; " (Ins/Bank)")</f>
        <v xml:space="preserve"> (Ins/Bank)</v>
      </c>
      <c r="E1004" s="156">
        <f>'Input 2 - Inventory'!F954</f>
        <v>0</v>
      </c>
      <c r="F1004" s="157">
        <f>'Input 1 - Schedule 1'!AH956</f>
        <v>0</v>
      </c>
      <c r="G1004" s="157">
        <f>'Input 2 - Inventory'!R954</f>
        <v>0</v>
      </c>
      <c r="H1004" s="157">
        <f>'Input 2 - Inventory'!AG954</f>
        <v>0</v>
      </c>
      <c r="I1004" s="158">
        <f>'Input 2 - Inventory'!L954</f>
        <v>0</v>
      </c>
      <c r="J1004" s="159">
        <f>'Input 2 - Inventory'!AA954</f>
        <v>0</v>
      </c>
      <c r="K1004" s="156" t="e">
        <f>VLOOKUP($E1004,'Calc 1 - Scaling (Ins,Bank)'!$A:$W,8,FALSE)</f>
        <v>#N/A</v>
      </c>
      <c r="L1004" s="160" t="str">
        <f>IFERROR(VLOOKUP($E1004,'Calc 1 - Scaling (Ins,Bank)'!$A:$W,9+IF($K1004="Revenue",1,IF(K1004="Carrying Value",2,0)),FALSE),"N/A")</f>
        <v>N/A</v>
      </c>
      <c r="M1004" s="161" t="str">
        <f t="shared" si="136"/>
        <v>N/A</v>
      </c>
      <c r="N1004" s="162" t="str">
        <f t="shared" si="137"/>
        <v>N/A</v>
      </c>
      <c r="O1004" s="156" t="e">
        <f>VLOOKUP($E1004,'Calc 1 - Scaling (Ins,Bank)'!$A:$W,12,FALSE)</f>
        <v>#N/A</v>
      </c>
      <c r="P1004" s="160" t="str">
        <f>IFERROR(VLOOKUP($E1004,'Calc 1 - Scaling (Ins,Bank)'!$A:$W,13+IF(O1004="Revenue",1,IF(O1004="Carrying Value",2,0)),FALSE),"N/A")</f>
        <v>N/A</v>
      </c>
      <c r="Q1004" s="161" t="str">
        <f t="shared" si="138"/>
        <v>N/A</v>
      </c>
      <c r="R1004" s="162" t="str">
        <f t="shared" si="139"/>
        <v>N/A</v>
      </c>
      <c r="S1004" s="156" t="e">
        <f>VLOOKUP($E1004,'Calc 1 - Scaling (Ins,Bank)'!$A:$W,16,FALSE)</f>
        <v>#N/A</v>
      </c>
      <c r="T1004" s="160" t="str">
        <f>IFERROR(VLOOKUP($E1004,'Calc 1 - Scaling (Ins,Bank)'!$A:$W,17+IF(S1004="Revenue",1,IF(S1004="Carrying Value",2,0)),FALSE),"N/A")</f>
        <v>N/A</v>
      </c>
      <c r="U1004" s="161" t="str">
        <f t="shared" si="140"/>
        <v>N/A</v>
      </c>
      <c r="V1004" s="162" t="str">
        <f t="shared" si="141"/>
        <v>N/A</v>
      </c>
      <c r="W1004" s="156" t="e">
        <f>VLOOKUP($E1004,'Calc 1 - Scaling (Ins,Bank)'!$A:$W,20,FALSE)</f>
        <v>#N/A</v>
      </c>
      <c r="X1004" s="160" t="str">
        <f>IFERROR(VLOOKUP($E1004,'Calc 1 - Scaling (Ins,Bank)'!$A:$W,21+IF(W1004="Revenue",1,IF(W1004="Carrying Value",2,0)),FALSE),"N/A")</f>
        <v>N/A</v>
      </c>
      <c r="Y1004" s="161" t="str">
        <f t="shared" si="142"/>
        <v>N/A</v>
      </c>
      <c r="Z1004" s="162" t="str">
        <f t="shared" si="143"/>
        <v>N/A</v>
      </c>
      <c r="AP1004" s="3" t="s">
        <v>1</v>
      </c>
    </row>
    <row r="1005" spans="1:42" x14ac:dyDescent="0.2">
      <c r="A1005" s="68">
        <f t="shared" si="135"/>
        <v>948</v>
      </c>
      <c r="B1005" s="154">
        <f>'Input 2 - Inventory'!C955</f>
        <v>0</v>
      </c>
      <c r="C1005" s="155">
        <f>'Input 2 - Inventory'!E955</f>
        <v>0</v>
      </c>
      <c r="D1005" s="155" t="str">
        <f>IF(OR(LEFT(E1005,5)= "Asset",LEFT(E1005,5)="Other"),"N/A",'Input 1 - Schedule 1'!B957 &amp; " (Ins/Bank)")</f>
        <v xml:space="preserve"> (Ins/Bank)</v>
      </c>
      <c r="E1005" s="156">
        <f>'Input 2 - Inventory'!F955</f>
        <v>0</v>
      </c>
      <c r="F1005" s="157">
        <f>'Input 1 - Schedule 1'!AH957</f>
        <v>0</v>
      </c>
      <c r="G1005" s="157">
        <f>'Input 2 - Inventory'!R955</f>
        <v>0</v>
      </c>
      <c r="H1005" s="157">
        <f>'Input 2 - Inventory'!AG955</f>
        <v>0</v>
      </c>
      <c r="I1005" s="158">
        <f>'Input 2 - Inventory'!L955</f>
        <v>0</v>
      </c>
      <c r="J1005" s="159">
        <f>'Input 2 - Inventory'!AA955</f>
        <v>0</v>
      </c>
      <c r="K1005" s="156" t="e">
        <f>VLOOKUP($E1005,'Calc 1 - Scaling (Ins,Bank)'!$A:$W,8,FALSE)</f>
        <v>#N/A</v>
      </c>
      <c r="L1005" s="160" t="str">
        <f>IFERROR(VLOOKUP($E1005,'Calc 1 - Scaling (Ins,Bank)'!$A:$W,9+IF($K1005="Revenue",1,IF(K1005="Carrying Value",2,0)),FALSE),"N/A")</f>
        <v>N/A</v>
      </c>
      <c r="M1005" s="161" t="str">
        <f t="shared" si="136"/>
        <v>N/A</v>
      </c>
      <c r="N1005" s="162" t="str">
        <f t="shared" si="137"/>
        <v>N/A</v>
      </c>
      <c r="O1005" s="156" t="e">
        <f>VLOOKUP($E1005,'Calc 1 - Scaling (Ins,Bank)'!$A:$W,12,FALSE)</f>
        <v>#N/A</v>
      </c>
      <c r="P1005" s="160" t="str">
        <f>IFERROR(VLOOKUP($E1005,'Calc 1 - Scaling (Ins,Bank)'!$A:$W,13+IF(O1005="Revenue",1,IF(O1005="Carrying Value",2,0)),FALSE),"N/A")</f>
        <v>N/A</v>
      </c>
      <c r="Q1005" s="161" t="str">
        <f t="shared" si="138"/>
        <v>N/A</v>
      </c>
      <c r="R1005" s="162" t="str">
        <f t="shared" si="139"/>
        <v>N/A</v>
      </c>
      <c r="S1005" s="156" t="e">
        <f>VLOOKUP($E1005,'Calc 1 - Scaling (Ins,Bank)'!$A:$W,16,FALSE)</f>
        <v>#N/A</v>
      </c>
      <c r="T1005" s="160" t="str">
        <f>IFERROR(VLOOKUP($E1005,'Calc 1 - Scaling (Ins,Bank)'!$A:$W,17+IF(S1005="Revenue",1,IF(S1005="Carrying Value",2,0)),FALSE),"N/A")</f>
        <v>N/A</v>
      </c>
      <c r="U1005" s="161" t="str">
        <f t="shared" si="140"/>
        <v>N/A</v>
      </c>
      <c r="V1005" s="162" t="str">
        <f t="shared" si="141"/>
        <v>N/A</v>
      </c>
      <c r="W1005" s="156" t="e">
        <f>VLOOKUP($E1005,'Calc 1 - Scaling (Ins,Bank)'!$A:$W,20,FALSE)</f>
        <v>#N/A</v>
      </c>
      <c r="X1005" s="160" t="str">
        <f>IFERROR(VLOOKUP($E1005,'Calc 1 - Scaling (Ins,Bank)'!$A:$W,21+IF(W1005="Revenue",1,IF(W1005="Carrying Value",2,0)),FALSE),"N/A")</f>
        <v>N/A</v>
      </c>
      <c r="Y1005" s="161" t="str">
        <f t="shared" si="142"/>
        <v>N/A</v>
      </c>
      <c r="Z1005" s="162" t="str">
        <f t="shared" si="143"/>
        <v>N/A</v>
      </c>
      <c r="AP1005" s="3" t="s">
        <v>1</v>
      </c>
    </row>
    <row r="1006" spans="1:42" x14ac:dyDescent="0.2">
      <c r="A1006" s="68">
        <f t="shared" si="135"/>
        <v>949</v>
      </c>
      <c r="B1006" s="154">
        <f>'Input 2 - Inventory'!C956</f>
        <v>0</v>
      </c>
      <c r="C1006" s="155">
        <f>'Input 2 - Inventory'!E956</f>
        <v>0</v>
      </c>
      <c r="D1006" s="155" t="str">
        <f>IF(OR(LEFT(E1006,5)= "Asset",LEFT(E1006,5)="Other"),"N/A",'Input 1 - Schedule 1'!B958 &amp; " (Ins/Bank)")</f>
        <v xml:space="preserve"> (Ins/Bank)</v>
      </c>
      <c r="E1006" s="156">
        <f>'Input 2 - Inventory'!F956</f>
        <v>0</v>
      </c>
      <c r="F1006" s="157">
        <f>'Input 1 - Schedule 1'!AH958</f>
        <v>0</v>
      </c>
      <c r="G1006" s="157">
        <f>'Input 2 - Inventory'!R956</f>
        <v>0</v>
      </c>
      <c r="H1006" s="157">
        <f>'Input 2 - Inventory'!AG956</f>
        <v>0</v>
      </c>
      <c r="I1006" s="158">
        <f>'Input 2 - Inventory'!L956</f>
        <v>0</v>
      </c>
      <c r="J1006" s="159">
        <f>'Input 2 - Inventory'!AA956</f>
        <v>0</v>
      </c>
      <c r="K1006" s="156" t="e">
        <f>VLOOKUP($E1006,'Calc 1 - Scaling (Ins,Bank)'!$A:$W,8,FALSE)</f>
        <v>#N/A</v>
      </c>
      <c r="L1006" s="160" t="str">
        <f>IFERROR(VLOOKUP($E1006,'Calc 1 - Scaling (Ins,Bank)'!$A:$W,9+IF($K1006="Revenue",1,IF(K1006="Carrying Value",2,0)),FALSE),"N/A")</f>
        <v>N/A</v>
      </c>
      <c r="M1006" s="161" t="str">
        <f t="shared" si="136"/>
        <v>N/A</v>
      </c>
      <c r="N1006" s="162" t="str">
        <f t="shared" si="137"/>
        <v>N/A</v>
      </c>
      <c r="O1006" s="156" t="e">
        <f>VLOOKUP($E1006,'Calc 1 - Scaling (Ins,Bank)'!$A:$W,12,FALSE)</f>
        <v>#N/A</v>
      </c>
      <c r="P1006" s="160" t="str">
        <f>IFERROR(VLOOKUP($E1006,'Calc 1 - Scaling (Ins,Bank)'!$A:$W,13+IF(O1006="Revenue",1,IF(O1006="Carrying Value",2,0)),FALSE),"N/A")</f>
        <v>N/A</v>
      </c>
      <c r="Q1006" s="161" t="str">
        <f t="shared" si="138"/>
        <v>N/A</v>
      </c>
      <c r="R1006" s="162" t="str">
        <f t="shared" si="139"/>
        <v>N/A</v>
      </c>
      <c r="S1006" s="156" t="e">
        <f>VLOOKUP($E1006,'Calc 1 - Scaling (Ins,Bank)'!$A:$W,16,FALSE)</f>
        <v>#N/A</v>
      </c>
      <c r="T1006" s="160" t="str">
        <f>IFERROR(VLOOKUP($E1006,'Calc 1 - Scaling (Ins,Bank)'!$A:$W,17+IF(S1006="Revenue",1,IF(S1006="Carrying Value",2,0)),FALSE),"N/A")</f>
        <v>N/A</v>
      </c>
      <c r="U1006" s="161" t="str">
        <f t="shared" si="140"/>
        <v>N/A</v>
      </c>
      <c r="V1006" s="162" t="str">
        <f t="shared" si="141"/>
        <v>N/A</v>
      </c>
      <c r="W1006" s="156" t="e">
        <f>VLOOKUP($E1006,'Calc 1 - Scaling (Ins,Bank)'!$A:$W,20,FALSE)</f>
        <v>#N/A</v>
      </c>
      <c r="X1006" s="160" t="str">
        <f>IFERROR(VLOOKUP($E1006,'Calc 1 - Scaling (Ins,Bank)'!$A:$W,21+IF(W1006="Revenue",1,IF(W1006="Carrying Value",2,0)),FALSE),"N/A")</f>
        <v>N/A</v>
      </c>
      <c r="Y1006" s="161" t="str">
        <f t="shared" si="142"/>
        <v>N/A</v>
      </c>
      <c r="Z1006" s="162" t="str">
        <f t="shared" si="143"/>
        <v>N/A</v>
      </c>
      <c r="AP1006" s="3" t="s">
        <v>1</v>
      </c>
    </row>
    <row r="1007" spans="1:42" x14ac:dyDescent="0.2">
      <c r="A1007" s="68">
        <f t="shared" si="135"/>
        <v>950</v>
      </c>
      <c r="B1007" s="154">
        <f>'Input 2 - Inventory'!C957</f>
        <v>0</v>
      </c>
      <c r="C1007" s="155">
        <f>'Input 2 - Inventory'!E957</f>
        <v>0</v>
      </c>
      <c r="D1007" s="155" t="str">
        <f>IF(OR(LEFT(E1007,5)= "Asset",LEFT(E1007,5)="Other"),"N/A",'Input 1 - Schedule 1'!B959 &amp; " (Ins/Bank)")</f>
        <v xml:space="preserve"> (Ins/Bank)</v>
      </c>
      <c r="E1007" s="156">
        <f>'Input 2 - Inventory'!F957</f>
        <v>0</v>
      </c>
      <c r="F1007" s="157">
        <f>'Input 1 - Schedule 1'!AH959</f>
        <v>0</v>
      </c>
      <c r="G1007" s="157">
        <f>'Input 2 - Inventory'!R957</f>
        <v>0</v>
      </c>
      <c r="H1007" s="157">
        <f>'Input 2 - Inventory'!AG957</f>
        <v>0</v>
      </c>
      <c r="I1007" s="158">
        <f>'Input 2 - Inventory'!L957</f>
        <v>0</v>
      </c>
      <c r="J1007" s="159">
        <f>'Input 2 - Inventory'!AA957</f>
        <v>0</v>
      </c>
      <c r="K1007" s="156" t="e">
        <f>VLOOKUP($E1007,'Calc 1 - Scaling (Ins,Bank)'!$A:$W,8,FALSE)</f>
        <v>#N/A</v>
      </c>
      <c r="L1007" s="160" t="str">
        <f>IFERROR(VLOOKUP($E1007,'Calc 1 - Scaling (Ins,Bank)'!$A:$W,9+IF($K1007="Revenue",1,IF(K1007="Carrying Value",2,0)),FALSE),"N/A")</f>
        <v>N/A</v>
      </c>
      <c r="M1007" s="161" t="str">
        <f t="shared" si="136"/>
        <v>N/A</v>
      </c>
      <c r="N1007" s="162" t="str">
        <f t="shared" si="137"/>
        <v>N/A</v>
      </c>
      <c r="O1007" s="156" t="e">
        <f>VLOOKUP($E1007,'Calc 1 - Scaling (Ins,Bank)'!$A:$W,12,FALSE)</f>
        <v>#N/A</v>
      </c>
      <c r="P1007" s="160" t="str">
        <f>IFERROR(VLOOKUP($E1007,'Calc 1 - Scaling (Ins,Bank)'!$A:$W,13+IF(O1007="Revenue",1,IF(O1007="Carrying Value",2,0)),FALSE),"N/A")</f>
        <v>N/A</v>
      </c>
      <c r="Q1007" s="161" t="str">
        <f t="shared" si="138"/>
        <v>N/A</v>
      </c>
      <c r="R1007" s="162" t="str">
        <f t="shared" si="139"/>
        <v>N/A</v>
      </c>
      <c r="S1007" s="156" t="e">
        <f>VLOOKUP($E1007,'Calc 1 - Scaling (Ins,Bank)'!$A:$W,16,FALSE)</f>
        <v>#N/A</v>
      </c>
      <c r="T1007" s="160" t="str">
        <f>IFERROR(VLOOKUP($E1007,'Calc 1 - Scaling (Ins,Bank)'!$A:$W,17+IF(S1007="Revenue",1,IF(S1007="Carrying Value",2,0)),FALSE),"N/A")</f>
        <v>N/A</v>
      </c>
      <c r="U1007" s="161" t="str">
        <f t="shared" si="140"/>
        <v>N/A</v>
      </c>
      <c r="V1007" s="162" t="str">
        <f t="shared" si="141"/>
        <v>N/A</v>
      </c>
      <c r="W1007" s="156" t="e">
        <f>VLOOKUP($E1007,'Calc 1 - Scaling (Ins,Bank)'!$A:$W,20,FALSE)</f>
        <v>#N/A</v>
      </c>
      <c r="X1007" s="160" t="str">
        <f>IFERROR(VLOOKUP($E1007,'Calc 1 - Scaling (Ins,Bank)'!$A:$W,21+IF(W1007="Revenue",1,IF(W1007="Carrying Value",2,0)),FALSE),"N/A")</f>
        <v>N/A</v>
      </c>
      <c r="Y1007" s="161" t="str">
        <f t="shared" si="142"/>
        <v>N/A</v>
      </c>
      <c r="Z1007" s="162" t="str">
        <f t="shared" si="143"/>
        <v>N/A</v>
      </c>
      <c r="AP1007" s="3" t="s">
        <v>1</v>
      </c>
    </row>
    <row r="1008" spans="1:42" x14ac:dyDescent="0.2">
      <c r="A1008" s="68">
        <f t="shared" si="135"/>
        <v>951</v>
      </c>
      <c r="B1008" s="154">
        <f>'Input 2 - Inventory'!C958</f>
        <v>0</v>
      </c>
      <c r="C1008" s="155">
        <f>'Input 2 - Inventory'!E958</f>
        <v>0</v>
      </c>
      <c r="D1008" s="155" t="str">
        <f>IF(OR(LEFT(E1008,5)= "Asset",LEFT(E1008,5)="Other"),"N/A",'Input 1 - Schedule 1'!B960 &amp; " (Ins/Bank)")</f>
        <v xml:space="preserve"> (Ins/Bank)</v>
      </c>
      <c r="E1008" s="156">
        <f>'Input 2 - Inventory'!F958</f>
        <v>0</v>
      </c>
      <c r="F1008" s="157">
        <f>'Input 1 - Schedule 1'!AH960</f>
        <v>0</v>
      </c>
      <c r="G1008" s="157">
        <f>'Input 2 - Inventory'!R958</f>
        <v>0</v>
      </c>
      <c r="H1008" s="157">
        <f>'Input 2 - Inventory'!AG958</f>
        <v>0</v>
      </c>
      <c r="I1008" s="158">
        <f>'Input 2 - Inventory'!L958</f>
        <v>0</v>
      </c>
      <c r="J1008" s="159">
        <f>'Input 2 - Inventory'!AA958</f>
        <v>0</v>
      </c>
      <c r="K1008" s="156" t="e">
        <f>VLOOKUP($E1008,'Calc 1 - Scaling (Ins,Bank)'!$A:$W,8,FALSE)</f>
        <v>#N/A</v>
      </c>
      <c r="L1008" s="160" t="str">
        <f>IFERROR(VLOOKUP($E1008,'Calc 1 - Scaling (Ins,Bank)'!$A:$W,9+IF($K1008="Revenue",1,IF(K1008="Carrying Value",2,0)),FALSE),"N/A")</f>
        <v>N/A</v>
      </c>
      <c r="M1008" s="161" t="str">
        <f t="shared" si="136"/>
        <v>N/A</v>
      </c>
      <c r="N1008" s="162" t="str">
        <f t="shared" si="137"/>
        <v>N/A</v>
      </c>
      <c r="O1008" s="156" t="e">
        <f>VLOOKUP($E1008,'Calc 1 - Scaling (Ins,Bank)'!$A:$W,12,FALSE)</f>
        <v>#N/A</v>
      </c>
      <c r="P1008" s="160" t="str">
        <f>IFERROR(VLOOKUP($E1008,'Calc 1 - Scaling (Ins,Bank)'!$A:$W,13+IF(O1008="Revenue",1,IF(O1008="Carrying Value",2,0)),FALSE),"N/A")</f>
        <v>N/A</v>
      </c>
      <c r="Q1008" s="161" t="str">
        <f t="shared" si="138"/>
        <v>N/A</v>
      </c>
      <c r="R1008" s="162" t="str">
        <f t="shared" si="139"/>
        <v>N/A</v>
      </c>
      <c r="S1008" s="156" t="e">
        <f>VLOOKUP($E1008,'Calc 1 - Scaling (Ins,Bank)'!$A:$W,16,FALSE)</f>
        <v>#N/A</v>
      </c>
      <c r="T1008" s="160" t="str">
        <f>IFERROR(VLOOKUP($E1008,'Calc 1 - Scaling (Ins,Bank)'!$A:$W,17+IF(S1008="Revenue",1,IF(S1008="Carrying Value",2,0)),FALSE),"N/A")</f>
        <v>N/A</v>
      </c>
      <c r="U1008" s="161" t="str">
        <f t="shared" si="140"/>
        <v>N/A</v>
      </c>
      <c r="V1008" s="162" t="str">
        <f t="shared" si="141"/>
        <v>N/A</v>
      </c>
      <c r="W1008" s="156" t="e">
        <f>VLOOKUP($E1008,'Calc 1 - Scaling (Ins,Bank)'!$A:$W,20,FALSE)</f>
        <v>#N/A</v>
      </c>
      <c r="X1008" s="160" t="str">
        <f>IFERROR(VLOOKUP($E1008,'Calc 1 - Scaling (Ins,Bank)'!$A:$W,21+IF(W1008="Revenue",1,IF(W1008="Carrying Value",2,0)),FALSE),"N/A")</f>
        <v>N/A</v>
      </c>
      <c r="Y1008" s="161" t="str">
        <f t="shared" si="142"/>
        <v>N/A</v>
      </c>
      <c r="Z1008" s="162" t="str">
        <f t="shared" si="143"/>
        <v>N/A</v>
      </c>
      <c r="AP1008" s="3" t="s">
        <v>1</v>
      </c>
    </row>
    <row r="1009" spans="1:42" x14ac:dyDescent="0.2">
      <c r="A1009" s="68">
        <f t="shared" si="135"/>
        <v>952</v>
      </c>
      <c r="B1009" s="154">
        <f>'Input 2 - Inventory'!C959</f>
        <v>0</v>
      </c>
      <c r="C1009" s="155">
        <f>'Input 2 - Inventory'!E959</f>
        <v>0</v>
      </c>
      <c r="D1009" s="155" t="str">
        <f>IF(OR(LEFT(E1009,5)= "Asset",LEFT(E1009,5)="Other"),"N/A",'Input 1 - Schedule 1'!B961 &amp; " (Ins/Bank)")</f>
        <v xml:space="preserve"> (Ins/Bank)</v>
      </c>
      <c r="E1009" s="156">
        <f>'Input 2 - Inventory'!F959</f>
        <v>0</v>
      </c>
      <c r="F1009" s="157">
        <f>'Input 1 - Schedule 1'!AH961</f>
        <v>0</v>
      </c>
      <c r="G1009" s="157">
        <f>'Input 2 - Inventory'!R959</f>
        <v>0</v>
      </c>
      <c r="H1009" s="157">
        <f>'Input 2 - Inventory'!AG959</f>
        <v>0</v>
      </c>
      <c r="I1009" s="158">
        <f>'Input 2 - Inventory'!L959</f>
        <v>0</v>
      </c>
      <c r="J1009" s="159">
        <f>'Input 2 - Inventory'!AA959</f>
        <v>0</v>
      </c>
      <c r="K1009" s="156" t="e">
        <f>VLOOKUP($E1009,'Calc 1 - Scaling (Ins,Bank)'!$A:$W,8,FALSE)</f>
        <v>#N/A</v>
      </c>
      <c r="L1009" s="160" t="str">
        <f>IFERROR(VLOOKUP($E1009,'Calc 1 - Scaling (Ins,Bank)'!$A:$W,9+IF($K1009="Revenue",1,IF(K1009="Carrying Value",2,0)),FALSE),"N/A")</f>
        <v>N/A</v>
      </c>
      <c r="M1009" s="161" t="str">
        <f t="shared" si="136"/>
        <v>N/A</v>
      </c>
      <c r="N1009" s="162" t="str">
        <f t="shared" si="137"/>
        <v>N/A</v>
      </c>
      <c r="O1009" s="156" t="e">
        <f>VLOOKUP($E1009,'Calc 1 - Scaling (Ins,Bank)'!$A:$W,12,FALSE)</f>
        <v>#N/A</v>
      </c>
      <c r="P1009" s="160" t="str">
        <f>IFERROR(VLOOKUP($E1009,'Calc 1 - Scaling (Ins,Bank)'!$A:$W,13+IF(O1009="Revenue",1,IF(O1009="Carrying Value",2,0)),FALSE),"N/A")</f>
        <v>N/A</v>
      </c>
      <c r="Q1009" s="161" t="str">
        <f t="shared" si="138"/>
        <v>N/A</v>
      </c>
      <c r="R1009" s="162" t="str">
        <f t="shared" si="139"/>
        <v>N/A</v>
      </c>
      <c r="S1009" s="156" t="e">
        <f>VLOOKUP($E1009,'Calc 1 - Scaling (Ins,Bank)'!$A:$W,16,FALSE)</f>
        <v>#N/A</v>
      </c>
      <c r="T1009" s="160" t="str">
        <f>IFERROR(VLOOKUP($E1009,'Calc 1 - Scaling (Ins,Bank)'!$A:$W,17+IF(S1009="Revenue",1,IF(S1009="Carrying Value",2,0)),FALSE),"N/A")</f>
        <v>N/A</v>
      </c>
      <c r="U1009" s="161" t="str">
        <f t="shared" si="140"/>
        <v>N/A</v>
      </c>
      <c r="V1009" s="162" t="str">
        <f t="shared" si="141"/>
        <v>N/A</v>
      </c>
      <c r="W1009" s="156" t="e">
        <f>VLOOKUP($E1009,'Calc 1 - Scaling (Ins,Bank)'!$A:$W,20,FALSE)</f>
        <v>#N/A</v>
      </c>
      <c r="X1009" s="160" t="str">
        <f>IFERROR(VLOOKUP($E1009,'Calc 1 - Scaling (Ins,Bank)'!$A:$W,21+IF(W1009="Revenue",1,IF(W1009="Carrying Value",2,0)),FALSE),"N/A")</f>
        <v>N/A</v>
      </c>
      <c r="Y1009" s="161" t="str">
        <f t="shared" si="142"/>
        <v>N/A</v>
      </c>
      <c r="Z1009" s="162" t="str">
        <f t="shared" si="143"/>
        <v>N/A</v>
      </c>
      <c r="AP1009" s="3" t="s">
        <v>1</v>
      </c>
    </row>
    <row r="1010" spans="1:42" x14ac:dyDescent="0.2">
      <c r="A1010" s="68">
        <f t="shared" si="135"/>
        <v>953</v>
      </c>
      <c r="B1010" s="154">
        <f>'Input 2 - Inventory'!C960</f>
        <v>0</v>
      </c>
      <c r="C1010" s="155">
        <f>'Input 2 - Inventory'!E960</f>
        <v>0</v>
      </c>
      <c r="D1010" s="155" t="str">
        <f>IF(OR(LEFT(E1010,5)= "Asset",LEFT(E1010,5)="Other"),"N/A",'Input 1 - Schedule 1'!B962 &amp; " (Ins/Bank)")</f>
        <v xml:space="preserve"> (Ins/Bank)</v>
      </c>
      <c r="E1010" s="156">
        <f>'Input 2 - Inventory'!F960</f>
        <v>0</v>
      </c>
      <c r="F1010" s="157">
        <f>'Input 1 - Schedule 1'!AH962</f>
        <v>0</v>
      </c>
      <c r="G1010" s="157">
        <f>'Input 2 - Inventory'!R960</f>
        <v>0</v>
      </c>
      <c r="H1010" s="157">
        <f>'Input 2 - Inventory'!AG960</f>
        <v>0</v>
      </c>
      <c r="I1010" s="158">
        <f>'Input 2 - Inventory'!L960</f>
        <v>0</v>
      </c>
      <c r="J1010" s="159">
        <f>'Input 2 - Inventory'!AA960</f>
        <v>0</v>
      </c>
      <c r="K1010" s="156" t="e">
        <f>VLOOKUP($E1010,'Calc 1 - Scaling (Ins,Bank)'!$A:$W,8,FALSE)</f>
        <v>#N/A</v>
      </c>
      <c r="L1010" s="160" t="str">
        <f>IFERROR(VLOOKUP($E1010,'Calc 1 - Scaling (Ins,Bank)'!$A:$W,9+IF($K1010="Revenue",1,IF(K1010="Carrying Value",2,0)),FALSE),"N/A")</f>
        <v>N/A</v>
      </c>
      <c r="M1010" s="161" t="str">
        <f t="shared" si="136"/>
        <v>N/A</v>
      </c>
      <c r="N1010" s="162" t="str">
        <f t="shared" si="137"/>
        <v>N/A</v>
      </c>
      <c r="O1010" s="156" t="e">
        <f>VLOOKUP($E1010,'Calc 1 - Scaling (Ins,Bank)'!$A:$W,12,FALSE)</f>
        <v>#N/A</v>
      </c>
      <c r="P1010" s="160" t="str">
        <f>IFERROR(VLOOKUP($E1010,'Calc 1 - Scaling (Ins,Bank)'!$A:$W,13+IF(O1010="Revenue",1,IF(O1010="Carrying Value",2,0)),FALSE),"N/A")</f>
        <v>N/A</v>
      </c>
      <c r="Q1010" s="161" t="str">
        <f t="shared" si="138"/>
        <v>N/A</v>
      </c>
      <c r="R1010" s="162" t="str">
        <f t="shared" si="139"/>
        <v>N/A</v>
      </c>
      <c r="S1010" s="156" t="e">
        <f>VLOOKUP($E1010,'Calc 1 - Scaling (Ins,Bank)'!$A:$W,16,FALSE)</f>
        <v>#N/A</v>
      </c>
      <c r="T1010" s="160" t="str">
        <f>IFERROR(VLOOKUP($E1010,'Calc 1 - Scaling (Ins,Bank)'!$A:$W,17+IF(S1010="Revenue",1,IF(S1010="Carrying Value",2,0)),FALSE),"N/A")</f>
        <v>N/A</v>
      </c>
      <c r="U1010" s="161" t="str">
        <f t="shared" si="140"/>
        <v>N/A</v>
      </c>
      <c r="V1010" s="162" t="str">
        <f t="shared" si="141"/>
        <v>N/A</v>
      </c>
      <c r="W1010" s="156" t="e">
        <f>VLOOKUP($E1010,'Calc 1 - Scaling (Ins,Bank)'!$A:$W,20,FALSE)</f>
        <v>#N/A</v>
      </c>
      <c r="X1010" s="160" t="str">
        <f>IFERROR(VLOOKUP($E1010,'Calc 1 - Scaling (Ins,Bank)'!$A:$W,21+IF(W1010="Revenue",1,IF(W1010="Carrying Value",2,0)),FALSE),"N/A")</f>
        <v>N/A</v>
      </c>
      <c r="Y1010" s="161" t="str">
        <f t="shared" si="142"/>
        <v>N/A</v>
      </c>
      <c r="Z1010" s="162" t="str">
        <f t="shared" si="143"/>
        <v>N/A</v>
      </c>
      <c r="AP1010" s="3" t="s">
        <v>1</v>
      </c>
    </row>
    <row r="1011" spans="1:42" x14ac:dyDescent="0.2">
      <c r="A1011" s="68">
        <f t="shared" si="135"/>
        <v>954</v>
      </c>
      <c r="B1011" s="154">
        <f>'Input 2 - Inventory'!C961</f>
        <v>0</v>
      </c>
      <c r="C1011" s="155">
        <f>'Input 2 - Inventory'!E961</f>
        <v>0</v>
      </c>
      <c r="D1011" s="155" t="str">
        <f>IF(OR(LEFT(E1011,5)= "Asset",LEFT(E1011,5)="Other"),"N/A",'Input 1 - Schedule 1'!B963 &amp; " (Ins/Bank)")</f>
        <v xml:space="preserve"> (Ins/Bank)</v>
      </c>
      <c r="E1011" s="156">
        <f>'Input 2 - Inventory'!F961</f>
        <v>0</v>
      </c>
      <c r="F1011" s="157">
        <f>'Input 1 - Schedule 1'!AH963</f>
        <v>0</v>
      </c>
      <c r="G1011" s="157">
        <f>'Input 2 - Inventory'!R961</f>
        <v>0</v>
      </c>
      <c r="H1011" s="157">
        <f>'Input 2 - Inventory'!AG961</f>
        <v>0</v>
      </c>
      <c r="I1011" s="158">
        <f>'Input 2 - Inventory'!L961</f>
        <v>0</v>
      </c>
      <c r="J1011" s="159">
        <f>'Input 2 - Inventory'!AA961</f>
        <v>0</v>
      </c>
      <c r="K1011" s="156" t="e">
        <f>VLOOKUP($E1011,'Calc 1 - Scaling (Ins,Bank)'!$A:$W,8,FALSE)</f>
        <v>#N/A</v>
      </c>
      <c r="L1011" s="160" t="str">
        <f>IFERROR(VLOOKUP($E1011,'Calc 1 - Scaling (Ins,Bank)'!$A:$W,9+IF($K1011="Revenue",1,IF(K1011="Carrying Value",2,0)),FALSE),"N/A")</f>
        <v>N/A</v>
      </c>
      <c r="M1011" s="161" t="str">
        <f t="shared" si="136"/>
        <v>N/A</v>
      </c>
      <c r="N1011" s="162" t="str">
        <f t="shared" si="137"/>
        <v>N/A</v>
      </c>
      <c r="O1011" s="156" t="e">
        <f>VLOOKUP($E1011,'Calc 1 - Scaling (Ins,Bank)'!$A:$W,12,FALSE)</f>
        <v>#N/A</v>
      </c>
      <c r="P1011" s="160" t="str">
        <f>IFERROR(VLOOKUP($E1011,'Calc 1 - Scaling (Ins,Bank)'!$A:$W,13+IF(O1011="Revenue",1,IF(O1011="Carrying Value",2,0)),FALSE),"N/A")</f>
        <v>N/A</v>
      </c>
      <c r="Q1011" s="161" t="str">
        <f t="shared" si="138"/>
        <v>N/A</v>
      </c>
      <c r="R1011" s="162" t="str">
        <f t="shared" si="139"/>
        <v>N/A</v>
      </c>
      <c r="S1011" s="156" t="e">
        <f>VLOOKUP($E1011,'Calc 1 - Scaling (Ins,Bank)'!$A:$W,16,FALSE)</f>
        <v>#N/A</v>
      </c>
      <c r="T1011" s="160" t="str">
        <f>IFERROR(VLOOKUP($E1011,'Calc 1 - Scaling (Ins,Bank)'!$A:$W,17+IF(S1011="Revenue",1,IF(S1011="Carrying Value",2,0)),FALSE),"N/A")</f>
        <v>N/A</v>
      </c>
      <c r="U1011" s="161" t="str">
        <f t="shared" si="140"/>
        <v>N/A</v>
      </c>
      <c r="V1011" s="162" t="str">
        <f t="shared" si="141"/>
        <v>N/A</v>
      </c>
      <c r="W1011" s="156" t="e">
        <f>VLOOKUP($E1011,'Calc 1 - Scaling (Ins,Bank)'!$A:$W,20,FALSE)</f>
        <v>#N/A</v>
      </c>
      <c r="X1011" s="160" t="str">
        <f>IFERROR(VLOOKUP($E1011,'Calc 1 - Scaling (Ins,Bank)'!$A:$W,21+IF(W1011="Revenue",1,IF(W1011="Carrying Value",2,0)),FALSE),"N/A")</f>
        <v>N/A</v>
      </c>
      <c r="Y1011" s="161" t="str">
        <f t="shared" si="142"/>
        <v>N/A</v>
      </c>
      <c r="Z1011" s="162" t="str">
        <f t="shared" si="143"/>
        <v>N/A</v>
      </c>
      <c r="AP1011" s="3" t="s">
        <v>1</v>
      </c>
    </row>
    <row r="1012" spans="1:42" x14ac:dyDescent="0.2">
      <c r="A1012" s="68">
        <f t="shared" si="135"/>
        <v>955</v>
      </c>
      <c r="B1012" s="154">
        <f>'Input 2 - Inventory'!C962</f>
        <v>0</v>
      </c>
      <c r="C1012" s="155">
        <f>'Input 2 - Inventory'!E962</f>
        <v>0</v>
      </c>
      <c r="D1012" s="155" t="str">
        <f>IF(OR(LEFT(E1012,5)= "Asset",LEFT(E1012,5)="Other"),"N/A",'Input 1 - Schedule 1'!B964 &amp; " (Ins/Bank)")</f>
        <v xml:space="preserve"> (Ins/Bank)</v>
      </c>
      <c r="E1012" s="156">
        <f>'Input 2 - Inventory'!F962</f>
        <v>0</v>
      </c>
      <c r="F1012" s="157">
        <f>'Input 1 - Schedule 1'!AH964</f>
        <v>0</v>
      </c>
      <c r="G1012" s="157">
        <f>'Input 2 - Inventory'!R962</f>
        <v>0</v>
      </c>
      <c r="H1012" s="157">
        <f>'Input 2 - Inventory'!AG962</f>
        <v>0</v>
      </c>
      <c r="I1012" s="158">
        <f>'Input 2 - Inventory'!L962</f>
        <v>0</v>
      </c>
      <c r="J1012" s="159">
        <f>'Input 2 - Inventory'!AA962</f>
        <v>0</v>
      </c>
      <c r="K1012" s="156" t="e">
        <f>VLOOKUP($E1012,'Calc 1 - Scaling (Ins,Bank)'!$A:$W,8,FALSE)</f>
        <v>#N/A</v>
      </c>
      <c r="L1012" s="160" t="str">
        <f>IFERROR(VLOOKUP($E1012,'Calc 1 - Scaling (Ins,Bank)'!$A:$W,9+IF($K1012="Revenue",1,IF(K1012="Carrying Value",2,0)),FALSE),"N/A")</f>
        <v>N/A</v>
      </c>
      <c r="M1012" s="161" t="str">
        <f t="shared" si="136"/>
        <v>N/A</v>
      </c>
      <c r="N1012" s="162" t="str">
        <f t="shared" si="137"/>
        <v>N/A</v>
      </c>
      <c r="O1012" s="156" t="e">
        <f>VLOOKUP($E1012,'Calc 1 - Scaling (Ins,Bank)'!$A:$W,12,FALSE)</f>
        <v>#N/A</v>
      </c>
      <c r="P1012" s="160" t="str">
        <f>IFERROR(VLOOKUP($E1012,'Calc 1 - Scaling (Ins,Bank)'!$A:$W,13+IF(O1012="Revenue",1,IF(O1012="Carrying Value",2,0)),FALSE),"N/A")</f>
        <v>N/A</v>
      </c>
      <c r="Q1012" s="161" t="str">
        <f t="shared" si="138"/>
        <v>N/A</v>
      </c>
      <c r="R1012" s="162" t="str">
        <f t="shared" si="139"/>
        <v>N/A</v>
      </c>
      <c r="S1012" s="156" t="e">
        <f>VLOOKUP($E1012,'Calc 1 - Scaling (Ins,Bank)'!$A:$W,16,FALSE)</f>
        <v>#N/A</v>
      </c>
      <c r="T1012" s="160" t="str">
        <f>IFERROR(VLOOKUP($E1012,'Calc 1 - Scaling (Ins,Bank)'!$A:$W,17+IF(S1012="Revenue",1,IF(S1012="Carrying Value",2,0)),FALSE),"N/A")</f>
        <v>N/A</v>
      </c>
      <c r="U1012" s="161" t="str">
        <f t="shared" si="140"/>
        <v>N/A</v>
      </c>
      <c r="V1012" s="162" t="str">
        <f t="shared" si="141"/>
        <v>N/A</v>
      </c>
      <c r="W1012" s="156" t="e">
        <f>VLOOKUP($E1012,'Calc 1 - Scaling (Ins,Bank)'!$A:$W,20,FALSE)</f>
        <v>#N/A</v>
      </c>
      <c r="X1012" s="160" t="str">
        <f>IFERROR(VLOOKUP($E1012,'Calc 1 - Scaling (Ins,Bank)'!$A:$W,21+IF(W1012="Revenue",1,IF(W1012="Carrying Value",2,0)),FALSE),"N/A")</f>
        <v>N/A</v>
      </c>
      <c r="Y1012" s="161" t="str">
        <f t="shared" si="142"/>
        <v>N/A</v>
      </c>
      <c r="Z1012" s="162" t="str">
        <f t="shared" si="143"/>
        <v>N/A</v>
      </c>
      <c r="AP1012" s="3" t="s">
        <v>1</v>
      </c>
    </row>
    <row r="1013" spans="1:42" x14ac:dyDescent="0.2">
      <c r="A1013" s="68">
        <f t="shared" si="135"/>
        <v>956</v>
      </c>
      <c r="B1013" s="154">
        <f>'Input 2 - Inventory'!C963</f>
        <v>0</v>
      </c>
      <c r="C1013" s="155">
        <f>'Input 2 - Inventory'!E963</f>
        <v>0</v>
      </c>
      <c r="D1013" s="155" t="str">
        <f>IF(OR(LEFT(E1013,5)= "Asset",LEFT(E1013,5)="Other"),"N/A",'Input 1 - Schedule 1'!B965 &amp; " (Ins/Bank)")</f>
        <v xml:space="preserve"> (Ins/Bank)</v>
      </c>
      <c r="E1013" s="156">
        <f>'Input 2 - Inventory'!F963</f>
        <v>0</v>
      </c>
      <c r="F1013" s="157">
        <f>'Input 1 - Schedule 1'!AH965</f>
        <v>0</v>
      </c>
      <c r="G1013" s="157">
        <f>'Input 2 - Inventory'!R963</f>
        <v>0</v>
      </c>
      <c r="H1013" s="157">
        <f>'Input 2 - Inventory'!AG963</f>
        <v>0</v>
      </c>
      <c r="I1013" s="158">
        <f>'Input 2 - Inventory'!L963</f>
        <v>0</v>
      </c>
      <c r="J1013" s="159">
        <f>'Input 2 - Inventory'!AA963</f>
        <v>0</v>
      </c>
      <c r="K1013" s="156" t="e">
        <f>VLOOKUP($E1013,'Calc 1 - Scaling (Ins,Bank)'!$A:$W,8,FALSE)</f>
        <v>#N/A</v>
      </c>
      <c r="L1013" s="160" t="str">
        <f>IFERROR(VLOOKUP($E1013,'Calc 1 - Scaling (Ins,Bank)'!$A:$W,9+IF($K1013="Revenue",1,IF(K1013="Carrying Value",2,0)),FALSE),"N/A")</f>
        <v>N/A</v>
      </c>
      <c r="M1013" s="161" t="str">
        <f t="shared" si="136"/>
        <v>N/A</v>
      </c>
      <c r="N1013" s="162" t="str">
        <f t="shared" si="137"/>
        <v>N/A</v>
      </c>
      <c r="O1013" s="156" t="e">
        <f>VLOOKUP($E1013,'Calc 1 - Scaling (Ins,Bank)'!$A:$W,12,FALSE)</f>
        <v>#N/A</v>
      </c>
      <c r="P1013" s="160" t="str">
        <f>IFERROR(VLOOKUP($E1013,'Calc 1 - Scaling (Ins,Bank)'!$A:$W,13+IF(O1013="Revenue",1,IF(O1013="Carrying Value",2,0)),FALSE),"N/A")</f>
        <v>N/A</v>
      </c>
      <c r="Q1013" s="161" t="str">
        <f t="shared" si="138"/>
        <v>N/A</v>
      </c>
      <c r="R1013" s="162" t="str">
        <f t="shared" si="139"/>
        <v>N/A</v>
      </c>
      <c r="S1013" s="156" t="e">
        <f>VLOOKUP($E1013,'Calc 1 - Scaling (Ins,Bank)'!$A:$W,16,FALSE)</f>
        <v>#N/A</v>
      </c>
      <c r="T1013" s="160" t="str">
        <f>IFERROR(VLOOKUP($E1013,'Calc 1 - Scaling (Ins,Bank)'!$A:$W,17+IF(S1013="Revenue",1,IF(S1013="Carrying Value",2,0)),FALSE),"N/A")</f>
        <v>N/A</v>
      </c>
      <c r="U1013" s="161" t="str">
        <f t="shared" si="140"/>
        <v>N/A</v>
      </c>
      <c r="V1013" s="162" t="str">
        <f t="shared" si="141"/>
        <v>N/A</v>
      </c>
      <c r="W1013" s="156" t="e">
        <f>VLOOKUP($E1013,'Calc 1 - Scaling (Ins,Bank)'!$A:$W,20,FALSE)</f>
        <v>#N/A</v>
      </c>
      <c r="X1013" s="160" t="str">
        <f>IFERROR(VLOOKUP($E1013,'Calc 1 - Scaling (Ins,Bank)'!$A:$W,21+IF(W1013="Revenue",1,IF(W1013="Carrying Value",2,0)),FALSE),"N/A")</f>
        <v>N/A</v>
      </c>
      <c r="Y1013" s="161" t="str">
        <f t="shared" si="142"/>
        <v>N/A</v>
      </c>
      <c r="Z1013" s="162" t="str">
        <f t="shared" si="143"/>
        <v>N/A</v>
      </c>
      <c r="AP1013" s="3" t="s">
        <v>1</v>
      </c>
    </row>
    <row r="1014" spans="1:42" x14ac:dyDescent="0.2">
      <c r="A1014" s="68">
        <f t="shared" si="135"/>
        <v>957</v>
      </c>
      <c r="B1014" s="154">
        <f>'Input 2 - Inventory'!C964</f>
        <v>0</v>
      </c>
      <c r="C1014" s="155">
        <f>'Input 2 - Inventory'!E964</f>
        <v>0</v>
      </c>
      <c r="D1014" s="155" t="str">
        <f>IF(OR(LEFT(E1014,5)= "Asset",LEFT(E1014,5)="Other"),"N/A",'Input 1 - Schedule 1'!B966 &amp; " (Ins/Bank)")</f>
        <v xml:space="preserve"> (Ins/Bank)</v>
      </c>
      <c r="E1014" s="156">
        <f>'Input 2 - Inventory'!F964</f>
        <v>0</v>
      </c>
      <c r="F1014" s="157">
        <f>'Input 1 - Schedule 1'!AH966</f>
        <v>0</v>
      </c>
      <c r="G1014" s="157">
        <f>'Input 2 - Inventory'!R964</f>
        <v>0</v>
      </c>
      <c r="H1014" s="157">
        <f>'Input 2 - Inventory'!AG964</f>
        <v>0</v>
      </c>
      <c r="I1014" s="158">
        <f>'Input 2 - Inventory'!L964</f>
        <v>0</v>
      </c>
      <c r="J1014" s="159">
        <f>'Input 2 - Inventory'!AA964</f>
        <v>0</v>
      </c>
      <c r="K1014" s="156" t="e">
        <f>VLOOKUP($E1014,'Calc 1 - Scaling (Ins,Bank)'!$A:$W,8,FALSE)</f>
        <v>#N/A</v>
      </c>
      <c r="L1014" s="160" t="str">
        <f>IFERROR(VLOOKUP($E1014,'Calc 1 - Scaling (Ins,Bank)'!$A:$W,9+IF($K1014="Revenue",1,IF(K1014="Carrying Value",2,0)),FALSE),"N/A")</f>
        <v>N/A</v>
      </c>
      <c r="M1014" s="161" t="str">
        <f t="shared" si="136"/>
        <v>N/A</v>
      </c>
      <c r="N1014" s="162" t="str">
        <f t="shared" si="137"/>
        <v>N/A</v>
      </c>
      <c r="O1014" s="156" t="e">
        <f>VLOOKUP($E1014,'Calc 1 - Scaling (Ins,Bank)'!$A:$W,12,FALSE)</f>
        <v>#N/A</v>
      </c>
      <c r="P1014" s="160" t="str">
        <f>IFERROR(VLOOKUP($E1014,'Calc 1 - Scaling (Ins,Bank)'!$A:$W,13+IF(O1014="Revenue",1,IF(O1014="Carrying Value",2,0)),FALSE),"N/A")</f>
        <v>N/A</v>
      </c>
      <c r="Q1014" s="161" t="str">
        <f t="shared" si="138"/>
        <v>N/A</v>
      </c>
      <c r="R1014" s="162" t="str">
        <f t="shared" si="139"/>
        <v>N/A</v>
      </c>
      <c r="S1014" s="156" t="e">
        <f>VLOOKUP($E1014,'Calc 1 - Scaling (Ins,Bank)'!$A:$W,16,FALSE)</f>
        <v>#N/A</v>
      </c>
      <c r="T1014" s="160" t="str">
        <f>IFERROR(VLOOKUP($E1014,'Calc 1 - Scaling (Ins,Bank)'!$A:$W,17+IF(S1014="Revenue",1,IF(S1014="Carrying Value",2,0)),FALSE),"N/A")</f>
        <v>N/A</v>
      </c>
      <c r="U1014" s="161" t="str">
        <f t="shared" si="140"/>
        <v>N/A</v>
      </c>
      <c r="V1014" s="162" t="str">
        <f t="shared" si="141"/>
        <v>N/A</v>
      </c>
      <c r="W1014" s="156" t="e">
        <f>VLOOKUP($E1014,'Calc 1 - Scaling (Ins,Bank)'!$A:$W,20,FALSE)</f>
        <v>#N/A</v>
      </c>
      <c r="X1014" s="160" t="str">
        <f>IFERROR(VLOOKUP($E1014,'Calc 1 - Scaling (Ins,Bank)'!$A:$W,21+IF(W1014="Revenue",1,IF(W1014="Carrying Value",2,0)),FALSE),"N/A")</f>
        <v>N/A</v>
      </c>
      <c r="Y1014" s="161" t="str">
        <f t="shared" si="142"/>
        <v>N/A</v>
      </c>
      <c r="Z1014" s="162" t="str">
        <f t="shared" si="143"/>
        <v>N/A</v>
      </c>
      <c r="AP1014" s="3" t="s">
        <v>1</v>
      </c>
    </row>
    <row r="1015" spans="1:42" x14ac:dyDescent="0.2">
      <c r="A1015" s="68">
        <f t="shared" si="135"/>
        <v>958</v>
      </c>
      <c r="B1015" s="154">
        <f>'Input 2 - Inventory'!C965</f>
        <v>0</v>
      </c>
      <c r="C1015" s="155">
        <f>'Input 2 - Inventory'!E965</f>
        <v>0</v>
      </c>
      <c r="D1015" s="155" t="str">
        <f>IF(OR(LEFT(E1015,5)= "Asset",LEFT(E1015,5)="Other"),"N/A",'Input 1 - Schedule 1'!B967 &amp; " (Ins/Bank)")</f>
        <v xml:space="preserve"> (Ins/Bank)</v>
      </c>
      <c r="E1015" s="156">
        <f>'Input 2 - Inventory'!F965</f>
        <v>0</v>
      </c>
      <c r="F1015" s="157">
        <f>'Input 1 - Schedule 1'!AH967</f>
        <v>0</v>
      </c>
      <c r="G1015" s="157">
        <f>'Input 2 - Inventory'!R965</f>
        <v>0</v>
      </c>
      <c r="H1015" s="157">
        <f>'Input 2 - Inventory'!AG965</f>
        <v>0</v>
      </c>
      <c r="I1015" s="158">
        <f>'Input 2 - Inventory'!L965</f>
        <v>0</v>
      </c>
      <c r="J1015" s="159">
        <f>'Input 2 - Inventory'!AA965</f>
        <v>0</v>
      </c>
      <c r="K1015" s="156" t="e">
        <f>VLOOKUP($E1015,'Calc 1 - Scaling (Ins,Bank)'!$A:$W,8,FALSE)</f>
        <v>#N/A</v>
      </c>
      <c r="L1015" s="160" t="str">
        <f>IFERROR(VLOOKUP($E1015,'Calc 1 - Scaling (Ins,Bank)'!$A:$W,9+IF($K1015="Revenue",1,IF(K1015="Carrying Value",2,0)),FALSE),"N/A")</f>
        <v>N/A</v>
      </c>
      <c r="M1015" s="161" t="str">
        <f t="shared" si="136"/>
        <v>N/A</v>
      </c>
      <c r="N1015" s="162" t="str">
        <f t="shared" si="137"/>
        <v>N/A</v>
      </c>
      <c r="O1015" s="156" t="e">
        <f>VLOOKUP($E1015,'Calc 1 - Scaling (Ins,Bank)'!$A:$W,12,FALSE)</f>
        <v>#N/A</v>
      </c>
      <c r="P1015" s="160" t="str">
        <f>IFERROR(VLOOKUP($E1015,'Calc 1 - Scaling (Ins,Bank)'!$A:$W,13+IF(O1015="Revenue",1,IF(O1015="Carrying Value",2,0)),FALSE),"N/A")</f>
        <v>N/A</v>
      </c>
      <c r="Q1015" s="161" t="str">
        <f t="shared" si="138"/>
        <v>N/A</v>
      </c>
      <c r="R1015" s="162" t="str">
        <f t="shared" si="139"/>
        <v>N/A</v>
      </c>
      <c r="S1015" s="156" t="e">
        <f>VLOOKUP($E1015,'Calc 1 - Scaling (Ins,Bank)'!$A:$W,16,FALSE)</f>
        <v>#N/A</v>
      </c>
      <c r="T1015" s="160" t="str">
        <f>IFERROR(VLOOKUP($E1015,'Calc 1 - Scaling (Ins,Bank)'!$A:$W,17+IF(S1015="Revenue",1,IF(S1015="Carrying Value",2,0)),FALSE),"N/A")</f>
        <v>N/A</v>
      </c>
      <c r="U1015" s="161" t="str">
        <f t="shared" si="140"/>
        <v>N/A</v>
      </c>
      <c r="V1015" s="162" t="str">
        <f t="shared" si="141"/>
        <v>N/A</v>
      </c>
      <c r="W1015" s="156" t="e">
        <f>VLOOKUP($E1015,'Calc 1 - Scaling (Ins,Bank)'!$A:$W,20,FALSE)</f>
        <v>#N/A</v>
      </c>
      <c r="X1015" s="160" t="str">
        <f>IFERROR(VLOOKUP($E1015,'Calc 1 - Scaling (Ins,Bank)'!$A:$W,21+IF(W1015="Revenue",1,IF(W1015="Carrying Value",2,0)),FALSE),"N/A")</f>
        <v>N/A</v>
      </c>
      <c r="Y1015" s="161" t="str">
        <f t="shared" si="142"/>
        <v>N/A</v>
      </c>
      <c r="Z1015" s="162" t="str">
        <f t="shared" si="143"/>
        <v>N/A</v>
      </c>
      <c r="AP1015" s="3" t="s">
        <v>1</v>
      </c>
    </row>
    <row r="1016" spans="1:42" x14ac:dyDescent="0.2">
      <c r="A1016" s="68">
        <f t="shared" si="135"/>
        <v>959</v>
      </c>
      <c r="B1016" s="154">
        <f>'Input 2 - Inventory'!C966</f>
        <v>0</v>
      </c>
      <c r="C1016" s="155">
        <f>'Input 2 - Inventory'!E966</f>
        <v>0</v>
      </c>
      <c r="D1016" s="155" t="str">
        <f>IF(OR(LEFT(E1016,5)= "Asset",LEFT(E1016,5)="Other"),"N/A",'Input 1 - Schedule 1'!B968 &amp; " (Ins/Bank)")</f>
        <v xml:space="preserve"> (Ins/Bank)</v>
      </c>
      <c r="E1016" s="156">
        <f>'Input 2 - Inventory'!F966</f>
        <v>0</v>
      </c>
      <c r="F1016" s="157">
        <f>'Input 1 - Schedule 1'!AH968</f>
        <v>0</v>
      </c>
      <c r="G1016" s="157">
        <f>'Input 2 - Inventory'!R966</f>
        <v>0</v>
      </c>
      <c r="H1016" s="157">
        <f>'Input 2 - Inventory'!AG966</f>
        <v>0</v>
      </c>
      <c r="I1016" s="158">
        <f>'Input 2 - Inventory'!L966</f>
        <v>0</v>
      </c>
      <c r="J1016" s="159">
        <f>'Input 2 - Inventory'!AA966</f>
        <v>0</v>
      </c>
      <c r="K1016" s="156" t="e">
        <f>VLOOKUP($E1016,'Calc 1 - Scaling (Ins,Bank)'!$A:$W,8,FALSE)</f>
        <v>#N/A</v>
      </c>
      <c r="L1016" s="160" t="str">
        <f>IFERROR(VLOOKUP($E1016,'Calc 1 - Scaling (Ins,Bank)'!$A:$W,9+IF($K1016="Revenue",1,IF(K1016="Carrying Value",2,0)),FALSE),"N/A")</f>
        <v>N/A</v>
      </c>
      <c r="M1016" s="161" t="str">
        <f t="shared" si="136"/>
        <v>N/A</v>
      </c>
      <c r="N1016" s="162" t="str">
        <f t="shared" si="137"/>
        <v>N/A</v>
      </c>
      <c r="O1016" s="156" t="e">
        <f>VLOOKUP($E1016,'Calc 1 - Scaling (Ins,Bank)'!$A:$W,12,FALSE)</f>
        <v>#N/A</v>
      </c>
      <c r="P1016" s="160" t="str">
        <f>IFERROR(VLOOKUP($E1016,'Calc 1 - Scaling (Ins,Bank)'!$A:$W,13+IF(O1016="Revenue",1,IF(O1016="Carrying Value",2,0)),FALSE),"N/A")</f>
        <v>N/A</v>
      </c>
      <c r="Q1016" s="161" t="str">
        <f t="shared" si="138"/>
        <v>N/A</v>
      </c>
      <c r="R1016" s="162" t="str">
        <f t="shared" si="139"/>
        <v>N/A</v>
      </c>
      <c r="S1016" s="156" t="e">
        <f>VLOOKUP($E1016,'Calc 1 - Scaling (Ins,Bank)'!$A:$W,16,FALSE)</f>
        <v>#N/A</v>
      </c>
      <c r="T1016" s="160" t="str">
        <f>IFERROR(VLOOKUP($E1016,'Calc 1 - Scaling (Ins,Bank)'!$A:$W,17+IF(S1016="Revenue",1,IF(S1016="Carrying Value",2,0)),FALSE),"N/A")</f>
        <v>N/A</v>
      </c>
      <c r="U1016" s="161" t="str">
        <f t="shared" si="140"/>
        <v>N/A</v>
      </c>
      <c r="V1016" s="162" t="str">
        <f t="shared" si="141"/>
        <v>N/A</v>
      </c>
      <c r="W1016" s="156" t="e">
        <f>VLOOKUP($E1016,'Calc 1 - Scaling (Ins,Bank)'!$A:$W,20,FALSE)</f>
        <v>#N/A</v>
      </c>
      <c r="X1016" s="160" t="str">
        <f>IFERROR(VLOOKUP($E1016,'Calc 1 - Scaling (Ins,Bank)'!$A:$W,21+IF(W1016="Revenue",1,IF(W1016="Carrying Value",2,0)),FALSE),"N/A")</f>
        <v>N/A</v>
      </c>
      <c r="Y1016" s="161" t="str">
        <f t="shared" si="142"/>
        <v>N/A</v>
      </c>
      <c r="Z1016" s="162" t="str">
        <f t="shared" si="143"/>
        <v>N/A</v>
      </c>
      <c r="AP1016" s="3" t="s">
        <v>1</v>
      </c>
    </row>
    <row r="1017" spans="1:42" x14ac:dyDescent="0.2">
      <c r="A1017" s="68">
        <f t="shared" si="135"/>
        <v>960</v>
      </c>
      <c r="B1017" s="154">
        <f>'Input 2 - Inventory'!C967</f>
        <v>0</v>
      </c>
      <c r="C1017" s="155">
        <f>'Input 2 - Inventory'!E967</f>
        <v>0</v>
      </c>
      <c r="D1017" s="155" t="str">
        <f>IF(OR(LEFT(E1017,5)= "Asset",LEFT(E1017,5)="Other"),"N/A",'Input 1 - Schedule 1'!B969 &amp; " (Ins/Bank)")</f>
        <v xml:space="preserve"> (Ins/Bank)</v>
      </c>
      <c r="E1017" s="156">
        <f>'Input 2 - Inventory'!F967</f>
        <v>0</v>
      </c>
      <c r="F1017" s="157">
        <f>'Input 1 - Schedule 1'!AH969</f>
        <v>0</v>
      </c>
      <c r="G1017" s="157">
        <f>'Input 2 - Inventory'!R967</f>
        <v>0</v>
      </c>
      <c r="H1017" s="157">
        <f>'Input 2 - Inventory'!AG967</f>
        <v>0</v>
      </c>
      <c r="I1017" s="158">
        <f>'Input 2 - Inventory'!L967</f>
        <v>0</v>
      </c>
      <c r="J1017" s="159">
        <f>'Input 2 - Inventory'!AA967</f>
        <v>0</v>
      </c>
      <c r="K1017" s="156" t="e">
        <f>VLOOKUP($E1017,'Calc 1 - Scaling (Ins,Bank)'!$A:$W,8,FALSE)</f>
        <v>#N/A</v>
      </c>
      <c r="L1017" s="160" t="str">
        <f>IFERROR(VLOOKUP($E1017,'Calc 1 - Scaling (Ins,Bank)'!$A:$W,9+IF($K1017="Revenue",1,IF(K1017="Carrying Value",2,0)),FALSE),"N/A")</f>
        <v>N/A</v>
      </c>
      <c r="M1017" s="161" t="str">
        <f t="shared" si="136"/>
        <v>N/A</v>
      </c>
      <c r="N1017" s="162" t="str">
        <f t="shared" si="137"/>
        <v>N/A</v>
      </c>
      <c r="O1017" s="156" t="e">
        <f>VLOOKUP($E1017,'Calc 1 - Scaling (Ins,Bank)'!$A:$W,12,FALSE)</f>
        <v>#N/A</v>
      </c>
      <c r="P1017" s="160" t="str">
        <f>IFERROR(VLOOKUP($E1017,'Calc 1 - Scaling (Ins,Bank)'!$A:$W,13+IF(O1017="Revenue",1,IF(O1017="Carrying Value",2,0)),FALSE),"N/A")</f>
        <v>N/A</v>
      </c>
      <c r="Q1017" s="161" t="str">
        <f t="shared" si="138"/>
        <v>N/A</v>
      </c>
      <c r="R1017" s="162" t="str">
        <f t="shared" si="139"/>
        <v>N/A</v>
      </c>
      <c r="S1017" s="156" t="e">
        <f>VLOOKUP($E1017,'Calc 1 - Scaling (Ins,Bank)'!$A:$W,16,FALSE)</f>
        <v>#N/A</v>
      </c>
      <c r="T1017" s="160" t="str">
        <f>IFERROR(VLOOKUP($E1017,'Calc 1 - Scaling (Ins,Bank)'!$A:$W,17+IF(S1017="Revenue",1,IF(S1017="Carrying Value",2,0)),FALSE),"N/A")</f>
        <v>N/A</v>
      </c>
      <c r="U1017" s="161" t="str">
        <f t="shared" si="140"/>
        <v>N/A</v>
      </c>
      <c r="V1017" s="162" t="str">
        <f t="shared" si="141"/>
        <v>N/A</v>
      </c>
      <c r="W1017" s="156" t="e">
        <f>VLOOKUP($E1017,'Calc 1 - Scaling (Ins,Bank)'!$A:$W,20,FALSE)</f>
        <v>#N/A</v>
      </c>
      <c r="X1017" s="160" t="str">
        <f>IFERROR(VLOOKUP($E1017,'Calc 1 - Scaling (Ins,Bank)'!$A:$W,21+IF(W1017="Revenue",1,IF(W1017="Carrying Value",2,0)),FALSE),"N/A")</f>
        <v>N/A</v>
      </c>
      <c r="Y1017" s="161" t="str">
        <f t="shared" si="142"/>
        <v>N/A</v>
      </c>
      <c r="Z1017" s="162" t="str">
        <f t="shared" si="143"/>
        <v>N/A</v>
      </c>
      <c r="AP1017" s="3" t="s">
        <v>1</v>
      </c>
    </row>
    <row r="1018" spans="1:42" x14ac:dyDescent="0.2">
      <c r="A1018" s="68">
        <f t="shared" si="135"/>
        <v>961</v>
      </c>
      <c r="B1018" s="154">
        <f>'Input 2 - Inventory'!C968</f>
        <v>0</v>
      </c>
      <c r="C1018" s="155">
        <f>'Input 2 - Inventory'!E968</f>
        <v>0</v>
      </c>
      <c r="D1018" s="155" t="str">
        <f>IF(OR(LEFT(E1018,5)= "Asset",LEFT(E1018,5)="Other"),"N/A",'Input 1 - Schedule 1'!B970 &amp; " (Ins/Bank)")</f>
        <v xml:space="preserve"> (Ins/Bank)</v>
      </c>
      <c r="E1018" s="156">
        <f>'Input 2 - Inventory'!F968</f>
        <v>0</v>
      </c>
      <c r="F1018" s="157">
        <f>'Input 1 - Schedule 1'!AH970</f>
        <v>0</v>
      </c>
      <c r="G1018" s="157">
        <f>'Input 2 - Inventory'!R968</f>
        <v>0</v>
      </c>
      <c r="H1018" s="157">
        <f>'Input 2 - Inventory'!AG968</f>
        <v>0</v>
      </c>
      <c r="I1018" s="158">
        <f>'Input 2 - Inventory'!L968</f>
        <v>0</v>
      </c>
      <c r="J1018" s="159">
        <f>'Input 2 - Inventory'!AA968</f>
        <v>0</v>
      </c>
      <c r="K1018" s="156" t="e">
        <f>VLOOKUP($E1018,'Calc 1 - Scaling (Ins,Bank)'!$A:$W,8,FALSE)</f>
        <v>#N/A</v>
      </c>
      <c r="L1018" s="160" t="str">
        <f>IFERROR(VLOOKUP($E1018,'Calc 1 - Scaling (Ins,Bank)'!$A:$W,9+IF($K1018="Revenue",1,IF(K1018="Carrying Value",2,0)),FALSE),"N/A")</f>
        <v>N/A</v>
      </c>
      <c r="M1018" s="161" t="str">
        <f t="shared" si="136"/>
        <v>N/A</v>
      </c>
      <c r="N1018" s="162" t="str">
        <f t="shared" si="137"/>
        <v>N/A</v>
      </c>
      <c r="O1018" s="156" t="e">
        <f>VLOOKUP($E1018,'Calc 1 - Scaling (Ins,Bank)'!$A:$W,12,FALSE)</f>
        <v>#N/A</v>
      </c>
      <c r="P1018" s="160" t="str">
        <f>IFERROR(VLOOKUP($E1018,'Calc 1 - Scaling (Ins,Bank)'!$A:$W,13+IF(O1018="Revenue",1,IF(O1018="Carrying Value",2,0)),FALSE),"N/A")</f>
        <v>N/A</v>
      </c>
      <c r="Q1018" s="161" t="str">
        <f t="shared" si="138"/>
        <v>N/A</v>
      </c>
      <c r="R1018" s="162" t="str">
        <f t="shared" si="139"/>
        <v>N/A</v>
      </c>
      <c r="S1018" s="156" t="e">
        <f>VLOOKUP($E1018,'Calc 1 - Scaling (Ins,Bank)'!$A:$W,16,FALSE)</f>
        <v>#N/A</v>
      </c>
      <c r="T1018" s="160" t="str">
        <f>IFERROR(VLOOKUP($E1018,'Calc 1 - Scaling (Ins,Bank)'!$A:$W,17+IF(S1018="Revenue",1,IF(S1018="Carrying Value",2,0)),FALSE),"N/A")</f>
        <v>N/A</v>
      </c>
      <c r="U1018" s="161" t="str">
        <f t="shared" si="140"/>
        <v>N/A</v>
      </c>
      <c r="V1018" s="162" t="str">
        <f t="shared" si="141"/>
        <v>N/A</v>
      </c>
      <c r="W1018" s="156" t="e">
        <f>VLOOKUP($E1018,'Calc 1 - Scaling (Ins,Bank)'!$A:$W,20,FALSE)</f>
        <v>#N/A</v>
      </c>
      <c r="X1018" s="160" t="str">
        <f>IFERROR(VLOOKUP($E1018,'Calc 1 - Scaling (Ins,Bank)'!$A:$W,21+IF(W1018="Revenue",1,IF(W1018="Carrying Value",2,0)),FALSE),"N/A")</f>
        <v>N/A</v>
      </c>
      <c r="Y1018" s="161" t="str">
        <f t="shared" si="142"/>
        <v>N/A</v>
      </c>
      <c r="Z1018" s="162" t="str">
        <f t="shared" si="143"/>
        <v>N/A</v>
      </c>
      <c r="AP1018" s="3" t="s">
        <v>1</v>
      </c>
    </row>
    <row r="1019" spans="1:42" x14ac:dyDescent="0.2">
      <c r="A1019" s="68">
        <f t="shared" si="135"/>
        <v>962</v>
      </c>
      <c r="B1019" s="154">
        <f>'Input 2 - Inventory'!C969</f>
        <v>0</v>
      </c>
      <c r="C1019" s="155">
        <f>'Input 2 - Inventory'!E969</f>
        <v>0</v>
      </c>
      <c r="D1019" s="155" t="str">
        <f>IF(OR(LEFT(E1019,5)= "Asset",LEFT(E1019,5)="Other"),"N/A",'Input 1 - Schedule 1'!B971 &amp; " (Ins/Bank)")</f>
        <v xml:space="preserve"> (Ins/Bank)</v>
      </c>
      <c r="E1019" s="156">
        <f>'Input 2 - Inventory'!F969</f>
        <v>0</v>
      </c>
      <c r="F1019" s="157">
        <f>'Input 1 - Schedule 1'!AH971</f>
        <v>0</v>
      </c>
      <c r="G1019" s="157">
        <f>'Input 2 - Inventory'!R969</f>
        <v>0</v>
      </c>
      <c r="H1019" s="157">
        <f>'Input 2 - Inventory'!AG969</f>
        <v>0</v>
      </c>
      <c r="I1019" s="158">
        <f>'Input 2 - Inventory'!L969</f>
        <v>0</v>
      </c>
      <c r="J1019" s="159">
        <f>'Input 2 - Inventory'!AA969</f>
        <v>0</v>
      </c>
      <c r="K1019" s="156" t="e">
        <f>VLOOKUP($E1019,'Calc 1 - Scaling (Ins,Bank)'!$A:$W,8,FALSE)</f>
        <v>#N/A</v>
      </c>
      <c r="L1019" s="160" t="str">
        <f>IFERROR(VLOOKUP($E1019,'Calc 1 - Scaling (Ins,Bank)'!$A:$W,9+IF($K1019="Revenue",1,IF(K1019="Carrying Value",2,0)),FALSE),"N/A")</f>
        <v>N/A</v>
      </c>
      <c r="M1019" s="161" t="str">
        <f t="shared" si="136"/>
        <v>N/A</v>
      </c>
      <c r="N1019" s="162" t="str">
        <f t="shared" si="137"/>
        <v>N/A</v>
      </c>
      <c r="O1019" s="156" t="e">
        <f>VLOOKUP($E1019,'Calc 1 - Scaling (Ins,Bank)'!$A:$W,12,FALSE)</f>
        <v>#N/A</v>
      </c>
      <c r="P1019" s="160" t="str">
        <f>IFERROR(VLOOKUP($E1019,'Calc 1 - Scaling (Ins,Bank)'!$A:$W,13+IF(O1019="Revenue",1,IF(O1019="Carrying Value",2,0)),FALSE),"N/A")</f>
        <v>N/A</v>
      </c>
      <c r="Q1019" s="161" t="str">
        <f t="shared" si="138"/>
        <v>N/A</v>
      </c>
      <c r="R1019" s="162" t="str">
        <f t="shared" si="139"/>
        <v>N/A</v>
      </c>
      <c r="S1019" s="156" t="e">
        <f>VLOOKUP($E1019,'Calc 1 - Scaling (Ins,Bank)'!$A:$W,16,FALSE)</f>
        <v>#N/A</v>
      </c>
      <c r="T1019" s="160" t="str">
        <f>IFERROR(VLOOKUP($E1019,'Calc 1 - Scaling (Ins,Bank)'!$A:$W,17+IF(S1019="Revenue",1,IF(S1019="Carrying Value",2,0)),FALSE),"N/A")</f>
        <v>N/A</v>
      </c>
      <c r="U1019" s="161" t="str">
        <f t="shared" si="140"/>
        <v>N/A</v>
      </c>
      <c r="V1019" s="162" t="str">
        <f t="shared" si="141"/>
        <v>N/A</v>
      </c>
      <c r="W1019" s="156" t="e">
        <f>VLOOKUP($E1019,'Calc 1 - Scaling (Ins,Bank)'!$A:$W,20,FALSE)</f>
        <v>#N/A</v>
      </c>
      <c r="X1019" s="160" t="str">
        <f>IFERROR(VLOOKUP($E1019,'Calc 1 - Scaling (Ins,Bank)'!$A:$W,21+IF(W1019="Revenue",1,IF(W1019="Carrying Value",2,0)),FALSE),"N/A")</f>
        <v>N/A</v>
      </c>
      <c r="Y1019" s="161" t="str">
        <f t="shared" si="142"/>
        <v>N/A</v>
      </c>
      <c r="Z1019" s="162" t="str">
        <f t="shared" si="143"/>
        <v>N/A</v>
      </c>
      <c r="AP1019" s="3" t="s">
        <v>1</v>
      </c>
    </row>
    <row r="1020" spans="1:42" x14ac:dyDescent="0.2">
      <c r="A1020" s="68">
        <f t="shared" si="135"/>
        <v>963</v>
      </c>
      <c r="B1020" s="154">
        <f>'Input 2 - Inventory'!C970</f>
        <v>0</v>
      </c>
      <c r="C1020" s="155">
        <f>'Input 2 - Inventory'!E970</f>
        <v>0</v>
      </c>
      <c r="D1020" s="155" t="str">
        <f>IF(OR(LEFT(E1020,5)= "Asset",LEFT(E1020,5)="Other"),"N/A",'Input 1 - Schedule 1'!B972 &amp; " (Ins/Bank)")</f>
        <v xml:space="preserve"> (Ins/Bank)</v>
      </c>
      <c r="E1020" s="156">
        <f>'Input 2 - Inventory'!F970</f>
        <v>0</v>
      </c>
      <c r="F1020" s="157">
        <f>'Input 1 - Schedule 1'!AH972</f>
        <v>0</v>
      </c>
      <c r="G1020" s="157">
        <f>'Input 2 - Inventory'!R970</f>
        <v>0</v>
      </c>
      <c r="H1020" s="157">
        <f>'Input 2 - Inventory'!AG970</f>
        <v>0</v>
      </c>
      <c r="I1020" s="158">
        <f>'Input 2 - Inventory'!L970</f>
        <v>0</v>
      </c>
      <c r="J1020" s="159">
        <f>'Input 2 - Inventory'!AA970</f>
        <v>0</v>
      </c>
      <c r="K1020" s="156" t="e">
        <f>VLOOKUP($E1020,'Calc 1 - Scaling (Ins,Bank)'!$A:$W,8,FALSE)</f>
        <v>#N/A</v>
      </c>
      <c r="L1020" s="160" t="str">
        <f>IFERROR(VLOOKUP($E1020,'Calc 1 - Scaling (Ins,Bank)'!$A:$W,9+IF($K1020="Revenue",1,IF(K1020="Carrying Value",2,0)),FALSE),"N/A")</f>
        <v>N/A</v>
      </c>
      <c r="M1020" s="161" t="str">
        <f t="shared" si="136"/>
        <v>N/A</v>
      </c>
      <c r="N1020" s="162" t="str">
        <f t="shared" si="137"/>
        <v>N/A</v>
      </c>
      <c r="O1020" s="156" t="e">
        <f>VLOOKUP($E1020,'Calc 1 - Scaling (Ins,Bank)'!$A:$W,12,FALSE)</f>
        <v>#N/A</v>
      </c>
      <c r="P1020" s="160" t="str">
        <f>IFERROR(VLOOKUP($E1020,'Calc 1 - Scaling (Ins,Bank)'!$A:$W,13+IF(O1020="Revenue",1,IF(O1020="Carrying Value",2,0)),FALSE),"N/A")</f>
        <v>N/A</v>
      </c>
      <c r="Q1020" s="161" t="str">
        <f t="shared" si="138"/>
        <v>N/A</v>
      </c>
      <c r="R1020" s="162" t="str">
        <f t="shared" si="139"/>
        <v>N/A</v>
      </c>
      <c r="S1020" s="156" t="e">
        <f>VLOOKUP($E1020,'Calc 1 - Scaling (Ins,Bank)'!$A:$W,16,FALSE)</f>
        <v>#N/A</v>
      </c>
      <c r="T1020" s="160" t="str">
        <f>IFERROR(VLOOKUP($E1020,'Calc 1 - Scaling (Ins,Bank)'!$A:$W,17+IF(S1020="Revenue",1,IF(S1020="Carrying Value",2,0)),FALSE),"N/A")</f>
        <v>N/A</v>
      </c>
      <c r="U1020" s="161" t="str">
        <f t="shared" si="140"/>
        <v>N/A</v>
      </c>
      <c r="V1020" s="162" t="str">
        <f t="shared" si="141"/>
        <v>N/A</v>
      </c>
      <c r="W1020" s="156" t="e">
        <f>VLOOKUP($E1020,'Calc 1 - Scaling (Ins,Bank)'!$A:$W,20,FALSE)</f>
        <v>#N/A</v>
      </c>
      <c r="X1020" s="160" t="str">
        <f>IFERROR(VLOOKUP($E1020,'Calc 1 - Scaling (Ins,Bank)'!$A:$W,21+IF(W1020="Revenue",1,IF(W1020="Carrying Value",2,0)),FALSE),"N/A")</f>
        <v>N/A</v>
      </c>
      <c r="Y1020" s="161" t="str">
        <f t="shared" si="142"/>
        <v>N/A</v>
      </c>
      <c r="Z1020" s="162" t="str">
        <f t="shared" si="143"/>
        <v>N/A</v>
      </c>
      <c r="AP1020" s="3" t="s">
        <v>1</v>
      </c>
    </row>
    <row r="1021" spans="1:42" x14ac:dyDescent="0.2">
      <c r="A1021" s="68">
        <f t="shared" si="135"/>
        <v>964</v>
      </c>
      <c r="B1021" s="154">
        <f>'Input 2 - Inventory'!C971</f>
        <v>0</v>
      </c>
      <c r="C1021" s="155">
        <f>'Input 2 - Inventory'!E971</f>
        <v>0</v>
      </c>
      <c r="D1021" s="155" t="str">
        <f>IF(OR(LEFT(E1021,5)= "Asset",LEFT(E1021,5)="Other"),"N/A",'Input 1 - Schedule 1'!B973 &amp; " (Ins/Bank)")</f>
        <v xml:space="preserve"> (Ins/Bank)</v>
      </c>
      <c r="E1021" s="156">
        <f>'Input 2 - Inventory'!F971</f>
        <v>0</v>
      </c>
      <c r="F1021" s="157">
        <f>'Input 1 - Schedule 1'!AH973</f>
        <v>0</v>
      </c>
      <c r="G1021" s="157">
        <f>'Input 2 - Inventory'!R971</f>
        <v>0</v>
      </c>
      <c r="H1021" s="157">
        <f>'Input 2 - Inventory'!AG971</f>
        <v>0</v>
      </c>
      <c r="I1021" s="158">
        <f>'Input 2 - Inventory'!L971</f>
        <v>0</v>
      </c>
      <c r="J1021" s="159">
        <f>'Input 2 - Inventory'!AA971</f>
        <v>0</v>
      </c>
      <c r="K1021" s="156" t="e">
        <f>VLOOKUP($E1021,'Calc 1 - Scaling (Ins,Bank)'!$A:$W,8,FALSE)</f>
        <v>#N/A</v>
      </c>
      <c r="L1021" s="160" t="str">
        <f>IFERROR(VLOOKUP($E1021,'Calc 1 - Scaling (Ins,Bank)'!$A:$W,9+IF($K1021="Revenue",1,IF(K1021="Carrying Value",2,0)),FALSE),"N/A")</f>
        <v>N/A</v>
      </c>
      <c r="M1021" s="161" t="str">
        <f t="shared" si="136"/>
        <v>N/A</v>
      </c>
      <c r="N1021" s="162" t="str">
        <f t="shared" si="137"/>
        <v>N/A</v>
      </c>
      <c r="O1021" s="156" t="e">
        <f>VLOOKUP($E1021,'Calc 1 - Scaling (Ins,Bank)'!$A:$W,12,FALSE)</f>
        <v>#N/A</v>
      </c>
      <c r="P1021" s="160" t="str">
        <f>IFERROR(VLOOKUP($E1021,'Calc 1 - Scaling (Ins,Bank)'!$A:$W,13+IF(O1021="Revenue",1,IF(O1021="Carrying Value",2,0)),FALSE),"N/A")</f>
        <v>N/A</v>
      </c>
      <c r="Q1021" s="161" t="str">
        <f t="shared" si="138"/>
        <v>N/A</v>
      </c>
      <c r="R1021" s="162" t="str">
        <f t="shared" si="139"/>
        <v>N/A</v>
      </c>
      <c r="S1021" s="156" t="e">
        <f>VLOOKUP($E1021,'Calc 1 - Scaling (Ins,Bank)'!$A:$W,16,FALSE)</f>
        <v>#N/A</v>
      </c>
      <c r="T1021" s="160" t="str">
        <f>IFERROR(VLOOKUP($E1021,'Calc 1 - Scaling (Ins,Bank)'!$A:$W,17+IF(S1021="Revenue",1,IF(S1021="Carrying Value",2,0)),FALSE),"N/A")</f>
        <v>N/A</v>
      </c>
      <c r="U1021" s="161" t="str">
        <f t="shared" si="140"/>
        <v>N/A</v>
      </c>
      <c r="V1021" s="162" t="str">
        <f t="shared" si="141"/>
        <v>N/A</v>
      </c>
      <c r="W1021" s="156" t="e">
        <f>VLOOKUP($E1021,'Calc 1 - Scaling (Ins,Bank)'!$A:$W,20,FALSE)</f>
        <v>#N/A</v>
      </c>
      <c r="X1021" s="160" t="str">
        <f>IFERROR(VLOOKUP($E1021,'Calc 1 - Scaling (Ins,Bank)'!$A:$W,21+IF(W1021="Revenue",1,IF(W1021="Carrying Value",2,0)),FALSE),"N/A")</f>
        <v>N/A</v>
      </c>
      <c r="Y1021" s="161" t="str">
        <f t="shared" si="142"/>
        <v>N/A</v>
      </c>
      <c r="Z1021" s="162" t="str">
        <f t="shared" si="143"/>
        <v>N/A</v>
      </c>
      <c r="AP1021" s="3" t="s">
        <v>1</v>
      </c>
    </row>
    <row r="1022" spans="1:42" x14ac:dyDescent="0.2">
      <c r="A1022" s="68">
        <f t="shared" ref="A1022:A1057" si="144">A1021+1</f>
        <v>965</v>
      </c>
      <c r="B1022" s="154">
        <f>'Input 2 - Inventory'!C972</f>
        <v>0</v>
      </c>
      <c r="C1022" s="155">
        <f>'Input 2 - Inventory'!E972</f>
        <v>0</v>
      </c>
      <c r="D1022" s="155" t="str">
        <f>IF(OR(LEFT(E1022,5)= "Asset",LEFT(E1022,5)="Other"),"N/A",'Input 1 - Schedule 1'!B974 &amp; " (Ins/Bank)")</f>
        <v xml:space="preserve"> (Ins/Bank)</v>
      </c>
      <c r="E1022" s="156">
        <f>'Input 2 - Inventory'!F972</f>
        <v>0</v>
      </c>
      <c r="F1022" s="157">
        <f>'Input 1 - Schedule 1'!AH974</f>
        <v>0</v>
      </c>
      <c r="G1022" s="157">
        <f>'Input 2 - Inventory'!R972</f>
        <v>0</v>
      </c>
      <c r="H1022" s="157">
        <f>'Input 2 - Inventory'!AG972</f>
        <v>0</v>
      </c>
      <c r="I1022" s="158">
        <f>'Input 2 - Inventory'!L972</f>
        <v>0</v>
      </c>
      <c r="J1022" s="159">
        <f>'Input 2 - Inventory'!AA972</f>
        <v>0</v>
      </c>
      <c r="K1022" s="156" t="e">
        <f>VLOOKUP($E1022,'Calc 1 - Scaling (Ins,Bank)'!$A:$W,8,FALSE)</f>
        <v>#N/A</v>
      </c>
      <c r="L1022" s="160" t="str">
        <f>IFERROR(VLOOKUP($E1022,'Calc 1 - Scaling (Ins,Bank)'!$A:$W,9+IF($K1022="Revenue",1,IF(K1022="Carrying Value",2,0)),FALSE),"N/A")</f>
        <v>N/A</v>
      </c>
      <c r="M1022" s="161" t="str">
        <f t="shared" ref="M1022:M1057" si="145">IF(L1022="N/A","N/A",MAX(0,IF(OR(K1022="XS Scalar",K1022="Pure Scalar"),$H1022*L1022,IF(K1022="Carrying Value",L1022*$G1022,$F1022*L1022))))</f>
        <v>N/A</v>
      </c>
      <c r="N1022" s="162" t="str">
        <f t="shared" ref="N1022:N1057" si="146">IF(L1022="N/A","N/A",IF(K1022="XS Scalar",$G1022-($H1022-$M1022),$G1022))</f>
        <v>N/A</v>
      </c>
      <c r="O1022" s="156" t="e">
        <f>VLOOKUP($E1022,'Calc 1 - Scaling (Ins,Bank)'!$A:$W,12,FALSE)</f>
        <v>#N/A</v>
      </c>
      <c r="P1022" s="160" t="str">
        <f>IFERROR(VLOOKUP($E1022,'Calc 1 - Scaling (Ins,Bank)'!$A:$W,13+IF(O1022="Revenue",1,IF(O1022="Carrying Value",2,0)),FALSE),"N/A")</f>
        <v>N/A</v>
      </c>
      <c r="Q1022" s="161" t="str">
        <f t="shared" ref="Q1022:Q1057" si="147">IF(P1022="N/A","N/A",MAX(0,IF(OR(O1022="XS Scalar",O1022="Pure Scalar"),$H1022*P1022,IF(O1022="Carrying Value",P1022*$G1022,$F1022*P1022))))</f>
        <v>N/A</v>
      </c>
      <c r="R1022" s="162" t="str">
        <f t="shared" ref="R1022:R1057" si="148">IF(P1022="N/A","N/A",IF(O1022="XS Scalar",$G1022-($H1022-$M1022),$G1022))</f>
        <v>N/A</v>
      </c>
      <c r="S1022" s="156" t="e">
        <f>VLOOKUP($E1022,'Calc 1 - Scaling (Ins,Bank)'!$A:$W,16,FALSE)</f>
        <v>#N/A</v>
      </c>
      <c r="T1022" s="160" t="str">
        <f>IFERROR(VLOOKUP($E1022,'Calc 1 - Scaling (Ins,Bank)'!$A:$W,17+IF(S1022="Revenue",1,IF(S1022="Carrying Value",2,0)),FALSE),"N/A")</f>
        <v>N/A</v>
      </c>
      <c r="U1022" s="161" t="str">
        <f t="shared" ref="U1022:U1057" si="149">IF(T1022="N/A","N/A",MAX(0,IF(OR(S1022="XS Scalar",S1022="Pure Scalar"),$H1022*T1022,IF(S1022="Carrying Value",T1022*$G1022,$F1022*T1022))))</f>
        <v>N/A</v>
      </c>
      <c r="V1022" s="162" t="str">
        <f t="shared" ref="V1022:V1057" si="150">IF(T1022="N/A","N/A",IF(S1022="XS Scalar",$G1022-($H1022-$M1022),$G1022))</f>
        <v>N/A</v>
      </c>
      <c r="W1022" s="156" t="e">
        <f>VLOOKUP($E1022,'Calc 1 - Scaling (Ins,Bank)'!$A:$W,20,FALSE)</f>
        <v>#N/A</v>
      </c>
      <c r="X1022" s="160" t="str">
        <f>IFERROR(VLOOKUP($E1022,'Calc 1 - Scaling (Ins,Bank)'!$A:$W,21+IF(W1022="Revenue",1,IF(W1022="Carrying Value",2,0)),FALSE),"N/A")</f>
        <v>N/A</v>
      </c>
      <c r="Y1022" s="161" t="str">
        <f t="shared" ref="Y1022:Y1057" si="151">IF(X1022="N/A","N/A",MAX(0,IF(OR(W1022="XS Scalar",W1022="Pure Scalar"),$H1022*X1022,IF(W1022="Carrying Value",X1022*$G1022,$F1022*X1022))))</f>
        <v>N/A</v>
      </c>
      <c r="Z1022" s="162" t="str">
        <f t="shared" ref="Z1022:Z1057" si="152">IF(X1022="N/A","N/A",IF(W1022="XS Scalar",$G1022-($H1022-$M1022),$G1022))</f>
        <v>N/A</v>
      </c>
      <c r="AP1022" s="3" t="s">
        <v>1</v>
      </c>
    </row>
    <row r="1023" spans="1:42" x14ac:dyDescent="0.2">
      <c r="A1023" s="68">
        <f t="shared" si="144"/>
        <v>966</v>
      </c>
      <c r="B1023" s="154">
        <f>'Input 2 - Inventory'!C973</f>
        <v>0</v>
      </c>
      <c r="C1023" s="155">
        <f>'Input 2 - Inventory'!E973</f>
        <v>0</v>
      </c>
      <c r="D1023" s="155" t="str">
        <f>IF(OR(LEFT(E1023,5)= "Asset",LEFT(E1023,5)="Other"),"N/A",'Input 1 - Schedule 1'!B975 &amp; " (Ins/Bank)")</f>
        <v xml:space="preserve"> (Ins/Bank)</v>
      </c>
      <c r="E1023" s="156">
        <f>'Input 2 - Inventory'!F973</f>
        <v>0</v>
      </c>
      <c r="F1023" s="157">
        <f>'Input 1 - Schedule 1'!AH975</f>
        <v>0</v>
      </c>
      <c r="G1023" s="157">
        <f>'Input 2 - Inventory'!R973</f>
        <v>0</v>
      </c>
      <c r="H1023" s="157">
        <f>'Input 2 - Inventory'!AG973</f>
        <v>0</v>
      </c>
      <c r="I1023" s="158">
        <f>'Input 2 - Inventory'!L973</f>
        <v>0</v>
      </c>
      <c r="J1023" s="159">
        <f>'Input 2 - Inventory'!AA973</f>
        <v>0</v>
      </c>
      <c r="K1023" s="156" t="e">
        <f>VLOOKUP($E1023,'Calc 1 - Scaling (Ins,Bank)'!$A:$W,8,FALSE)</f>
        <v>#N/A</v>
      </c>
      <c r="L1023" s="160" t="str">
        <f>IFERROR(VLOOKUP($E1023,'Calc 1 - Scaling (Ins,Bank)'!$A:$W,9+IF($K1023="Revenue",1,IF(K1023="Carrying Value",2,0)),FALSE),"N/A")</f>
        <v>N/A</v>
      </c>
      <c r="M1023" s="161" t="str">
        <f t="shared" si="145"/>
        <v>N/A</v>
      </c>
      <c r="N1023" s="162" t="str">
        <f t="shared" si="146"/>
        <v>N/A</v>
      </c>
      <c r="O1023" s="156" t="e">
        <f>VLOOKUP($E1023,'Calc 1 - Scaling (Ins,Bank)'!$A:$W,12,FALSE)</f>
        <v>#N/A</v>
      </c>
      <c r="P1023" s="160" t="str">
        <f>IFERROR(VLOOKUP($E1023,'Calc 1 - Scaling (Ins,Bank)'!$A:$W,13+IF(O1023="Revenue",1,IF(O1023="Carrying Value",2,0)),FALSE),"N/A")</f>
        <v>N/A</v>
      </c>
      <c r="Q1023" s="161" t="str">
        <f t="shared" si="147"/>
        <v>N/A</v>
      </c>
      <c r="R1023" s="162" t="str">
        <f t="shared" si="148"/>
        <v>N/A</v>
      </c>
      <c r="S1023" s="156" t="e">
        <f>VLOOKUP($E1023,'Calc 1 - Scaling (Ins,Bank)'!$A:$W,16,FALSE)</f>
        <v>#N/A</v>
      </c>
      <c r="T1023" s="160" t="str">
        <f>IFERROR(VLOOKUP($E1023,'Calc 1 - Scaling (Ins,Bank)'!$A:$W,17+IF(S1023="Revenue",1,IF(S1023="Carrying Value",2,0)),FALSE),"N/A")</f>
        <v>N/A</v>
      </c>
      <c r="U1023" s="161" t="str">
        <f t="shared" si="149"/>
        <v>N/A</v>
      </c>
      <c r="V1023" s="162" t="str">
        <f t="shared" si="150"/>
        <v>N/A</v>
      </c>
      <c r="W1023" s="156" t="e">
        <f>VLOOKUP($E1023,'Calc 1 - Scaling (Ins,Bank)'!$A:$W,20,FALSE)</f>
        <v>#N/A</v>
      </c>
      <c r="X1023" s="160" t="str">
        <f>IFERROR(VLOOKUP($E1023,'Calc 1 - Scaling (Ins,Bank)'!$A:$W,21+IF(W1023="Revenue",1,IF(W1023="Carrying Value",2,0)),FALSE),"N/A")</f>
        <v>N/A</v>
      </c>
      <c r="Y1023" s="161" t="str">
        <f t="shared" si="151"/>
        <v>N/A</v>
      </c>
      <c r="Z1023" s="162" t="str">
        <f t="shared" si="152"/>
        <v>N/A</v>
      </c>
      <c r="AP1023" s="3" t="s">
        <v>1</v>
      </c>
    </row>
    <row r="1024" spans="1:42" x14ac:dyDescent="0.2">
      <c r="A1024" s="68">
        <f t="shared" si="144"/>
        <v>967</v>
      </c>
      <c r="B1024" s="154">
        <f>'Input 2 - Inventory'!C974</f>
        <v>0</v>
      </c>
      <c r="C1024" s="155">
        <f>'Input 2 - Inventory'!E974</f>
        <v>0</v>
      </c>
      <c r="D1024" s="155" t="str">
        <f>IF(OR(LEFT(E1024,5)= "Asset",LEFT(E1024,5)="Other"),"N/A",'Input 1 - Schedule 1'!B976 &amp; " (Ins/Bank)")</f>
        <v xml:space="preserve"> (Ins/Bank)</v>
      </c>
      <c r="E1024" s="156">
        <f>'Input 2 - Inventory'!F974</f>
        <v>0</v>
      </c>
      <c r="F1024" s="157">
        <f>'Input 1 - Schedule 1'!AH976</f>
        <v>0</v>
      </c>
      <c r="G1024" s="157">
        <f>'Input 2 - Inventory'!R974</f>
        <v>0</v>
      </c>
      <c r="H1024" s="157">
        <f>'Input 2 - Inventory'!AG974</f>
        <v>0</v>
      </c>
      <c r="I1024" s="158">
        <f>'Input 2 - Inventory'!L974</f>
        <v>0</v>
      </c>
      <c r="J1024" s="159">
        <f>'Input 2 - Inventory'!AA974</f>
        <v>0</v>
      </c>
      <c r="K1024" s="156" t="e">
        <f>VLOOKUP($E1024,'Calc 1 - Scaling (Ins,Bank)'!$A:$W,8,FALSE)</f>
        <v>#N/A</v>
      </c>
      <c r="L1024" s="160" t="str">
        <f>IFERROR(VLOOKUP($E1024,'Calc 1 - Scaling (Ins,Bank)'!$A:$W,9+IF($K1024="Revenue",1,IF(K1024="Carrying Value",2,0)),FALSE),"N/A")</f>
        <v>N/A</v>
      </c>
      <c r="M1024" s="161" t="str">
        <f t="shared" si="145"/>
        <v>N/A</v>
      </c>
      <c r="N1024" s="162" t="str">
        <f t="shared" si="146"/>
        <v>N/A</v>
      </c>
      <c r="O1024" s="156" t="e">
        <f>VLOOKUP($E1024,'Calc 1 - Scaling (Ins,Bank)'!$A:$W,12,FALSE)</f>
        <v>#N/A</v>
      </c>
      <c r="P1024" s="160" t="str">
        <f>IFERROR(VLOOKUP($E1024,'Calc 1 - Scaling (Ins,Bank)'!$A:$W,13+IF(O1024="Revenue",1,IF(O1024="Carrying Value",2,0)),FALSE),"N/A")</f>
        <v>N/A</v>
      </c>
      <c r="Q1024" s="161" t="str">
        <f t="shared" si="147"/>
        <v>N/A</v>
      </c>
      <c r="R1024" s="162" t="str">
        <f t="shared" si="148"/>
        <v>N/A</v>
      </c>
      <c r="S1024" s="156" t="e">
        <f>VLOOKUP($E1024,'Calc 1 - Scaling (Ins,Bank)'!$A:$W,16,FALSE)</f>
        <v>#N/A</v>
      </c>
      <c r="T1024" s="160" t="str">
        <f>IFERROR(VLOOKUP($E1024,'Calc 1 - Scaling (Ins,Bank)'!$A:$W,17+IF(S1024="Revenue",1,IF(S1024="Carrying Value",2,0)),FALSE),"N/A")</f>
        <v>N/A</v>
      </c>
      <c r="U1024" s="161" t="str">
        <f t="shared" si="149"/>
        <v>N/A</v>
      </c>
      <c r="V1024" s="162" t="str">
        <f t="shared" si="150"/>
        <v>N/A</v>
      </c>
      <c r="W1024" s="156" t="e">
        <f>VLOOKUP($E1024,'Calc 1 - Scaling (Ins,Bank)'!$A:$W,20,FALSE)</f>
        <v>#N/A</v>
      </c>
      <c r="X1024" s="160" t="str">
        <f>IFERROR(VLOOKUP($E1024,'Calc 1 - Scaling (Ins,Bank)'!$A:$W,21+IF(W1024="Revenue",1,IF(W1024="Carrying Value",2,0)),FALSE),"N/A")</f>
        <v>N/A</v>
      </c>
      <c r="Y1024" s="161" t="str">
        <f t="shared" si="151"/>
        <v>N/A</v>
      </c>
      <c r="Z1024" s="162" t="str">
        <f t="shared" si="152"/>
        <v>N/A</v>
      </c>
      <c r="AP1024" s="3" t="s">
        <v>1</v>
      </c>
    </row>
    <row r="1025" spans="1:42" x14ac:dyDescent="0.2">
      <c r="A1025" s="68">
        <f t="shared" si="144"/>
        <v>968</v>
      </c>
      <c r="B1025" s="154">
        <f>'Input 2 - Inventory'!C975</f>
        <v>0</v>
      </c>
      <c r="C1025" s="155">
        <f>'Input 2 - Inventory'!E975</f>
        <v>0</v>
      </c>
      <c r="D1025" s="155" t="str">
        <f>IF(OR(LEFT(E1025,5)= "Asset",LEFT(E1025,5)="Other"),"N/A",'Input 1 - Schedule 1'!B977 &amp; " (Ins/Bank)")</f>
        <v xml:space="preserve"> (Ins/Bank)</v>
      </c>
      <c r="E1025" s="156">
        <f>'Input 2 - Inventory'!F975</f>
        <v>0</v>
      </c>
      <c r="F1025" s="157">
        <f>'Input 1 - Schedule 1'!AH977</f>
        <v>0</v>
      </c>
      <c r="G1025" s="157">
        <f>'Input 2 - Inventory'!R975</f>
        <v>0</v>
      </c>
      <c r="H1025" s="157">
        <f>'Input 2 - Inventory'!AG975</f>
        <v>0</v>
      </c>
      <c r="I1025" s="158">
        <f>'Input 2 - Inventory'!L975</f>
        <v>0</v>
      </c>
      <c r="J1025" s="159">
        <f>'Input 2 - Inventory'!AA975</f>
        <v>0</v>
      </c>
      <c r="K1025" s="156" t="e">
        <f>VLOOKUP($E1025,'Calc 1 - Scaling (Ins,Bank)'!$A:$W,8,FALSE)</f>
        <v>#N/A</v>
      </c>
      <c r="L1025" s="160" t="str">
        <f>IFERROR(VLOOKUP($E1025,'Calc 1 - Scaling (Ins,Bank)'!$A:$W,9+IF($K1025="Revenue",1,IF(K1025="Carrying Value",2,0)),FALSE),"N/A")</f>
        <v>N/A</v>
      </c>
      <c r="M1025" s="161" t="str">
        <f t="shared" si="145"/>
        <v>N/A</v>
      </c>
      <c r="N1025" s="162" t="str">
        <f t="shared" si="146"/>
        <v>N/A</v>
      </c>
      <c r="O1025" s="156" t="e">
        <f>VLOOKUP($E1025,'Calc 1 - Scaling (Ins,Bank)'!$A:$W,12,FALSE)</f>
        <v>#N/A</v>
      </c>
      <c r="P1025" s="160" t="str">
        <f>IFERROR(VLOOKUP($E1025,'Calc 1 - Scaling (Ins,Bank)'!$A:$W,13+IF(O1025="Revenue",1,IF(O1025="Carrying Value",2,0)),FALSE),"N/A")</f>
        <v>N/A</v>
      </c>
      <c r="Q1025" s="161" t="str">
        <f t="shared" si="147"/>
        <v>N/A</v>
      </c>
      <c r="R1025" s="162" t="str">
        <f t="shared" si="148"/>
        <v>N/A</v>
      </c>
      <c r="S1025" s="156" t="e">
        <f>VLOOKUP($E1025,'Calc 1 - Scaling (Ins,Bank)'!$A:$W,16,FALSE)</f>
        <v>#N/A</v>
      </c>
      <c r="T1025" s="160" t="str">
        <f>IFERROR(VLOOKUP($E1025,'Calc 1 - Scaling (Ins,Bank)'!$A:$W,17+IF(S1025="Revenue",1,IF(S1025="Carrying Value",2,0)),FALSE),"N/A")</f>
        <v>N/A</v>
      </c>
      <c r="U1025" s="161" t="str">
        <f t="shared" si="149"/>
        <v>N/A</v>
      </c>
      <c r="V1025" s="162" t="str">
        <f t="shared" si="150"/>
        <v>N/A</v>
      </c>
      <c r="W1025" s="156" t="e">
        <f>VLOOKUP($E1025,'Calc 1 - Scaling (Ins,Bank)'!$A:$W,20,FALSE)</f>
        <v>#N/A</v>
      </c>
      <c r="X1025" s="160" t="str">
        <f>IFERROR(VLOOKUP($E1025,'Calc 1 - Scaling (Ins,Bank)'!$A:$W,21+IF(W1025="Revenue",1,IF(W1025="Carrying Value",2,0)),FALSE),"N/A")</f>
        <v>N/A</v>
      </c>
      <c r="Y1025" s="161" t="str">
        <f t="shared" si="151"/>
        <v>N/A</v>
      </c>
      <c r="Z1025" s="162" t="str">
        <f t="shared" si="152"/>
        <v>N/A</v>
      </c>
      <c r="AP1025" s="3" t="s">
        <v>1</v>
      </c>
    </row>
    <row r="1026" spans="1:42" x14ac:dyDescent="0.2">
      <c r="A1026" s="68">
        <f t="shared" si="144"/>
        <v>969</v>
      </c>
      <c r="B1026" s="154">
        <f>'Input 2 - Inventory'!C976</f>
        <v>0</v>
      </c>
      <c r="C1026" s="155">
        <f>'Input 2 - Inventory'!E976</f>
        <v>0</v>
      </c>
      <c r="D1026" s="155" t="str">
        <f>IF(OR(LEFT(E1026,5)= "Asset",LEFT(E1026,5)="Other"),"N/A",'Input 1 - Schedule 1'!B978 &amp; " (Ins/Bank)")</f>
        <v xml:space="preserve"> (Ins/Bank)</v>
      </c>
      <c r="E1026" s="156">
        <f>'Input 2 - Inventory'!F976</f>
        <v>0</v>
      </c>
      <c r="F1026" s="157">
        <f>'Input 1 - Schedule 1'!AH978</f>
        <v>0</v>
      </c>
      <c r="G1026" s="157">
        <f>'Input 2 - Inventory'!R976</f>
        <v>0</v>
      </c>
      <c r="H1026" s="157">
        <f>'Input 2 - Inventory'!AG976</f>
        <v>0</v>
      </c>
      <c r="I1026" s="158">
        <f>'Input 2 - Inventory'!L976</f>
        <v>0</v>
      </c>
      <c r="J1026" s="159">
        <f>'Input 2 - Inventory'!AA976</f>
        <v>0</v>
      </c>
      <c r="K1026" s="156" t="e">
        <f>VLOOKUP($E1026,'Calc 1 - Scaling (Ins,Bank)'!$A:$W,8,FALSE)</f>
        <v>#N/A</v>
      </c>
      <c r="L1026" s="160" t="str">
        <f>IFERROR(VLOOKUP($E1026,'Calc 1 - Scaling (Ins,Bank)'!$A:$W,9+IF($K1026="Revenue",1,IF(K1026="Carrying Value",2,0)),FALSE),"N/A")</f>
        <v>N/A</v>
      </c>
      <c r="M1026" s="161" t="str">
        <f t="shared" si="145"/>
        <v>N/A</v>
      </c>
      <c r="N1026" s="162" t="str">
        <f t="shared" si="146"/>
        <v>N/A</v>
      </c>
      <c r="O1026" s="156" t="e">
        <f>VLOOKUP($E1026,'Calc 1 - Scaling (Ins,Bank)'!$A:$W,12,FALSE)</f>
        <v>#N/A</v>
      </c>
      <c r="P1026" s="160" t="str">
        <f>IFERROR(VLOOKUP($E1026,'Calc 1 - Scaling (Ins,Bank)'!$A:$W,13+IF(O1026="Revenue",1,IF(O1026="Carrying Value",2,0)),FALSE),"N/A")</f>
        <v>N/A</v>
      </c>
      <c r="Q1026" s="161" t="str">
        <f t="shared" si="147"/>
        <v>N/A</v>
      </c>
      <c r="R1026" s="162" t="str">
        <f t="shared" si="148"/>
        <v>N/A</v>
      </c>
      <c r="S1026" s="156" t="e">
        <f>VLOOKUP($E1026,'Calc 1 - Scaling (Ins,Bank)'!$A:$W,16,FALSE)</f>
        <v>#N/A</v>
      </c>
      <c r="T1026" s="160" t="str">
        <f>IFERROR(VLOOKUP($E1026,'Calc 1 - Scaling (Ins,Bank)'!$A:$W,17+IF(S1026="Revenue",1,IF(S1026="Carrying Value",2,0)),FALSE),"N/A")</f>
        <v>N/A</v>
      </c>
      <c r="U1026" s="161" t="str">
        <f t="shared" si="149"/>
        <v>N/A</v>
      </c>
      <c r="V1026" s="162" t="str">
        <f t="shared" si="150"/>
        <v>N/A</v>
      </c>
      <c r="W1026" s="156" t="e">
        <f>VLOOKUP($E1026,'Calc 1 - Scaling (Ins,Bank)'!$A:$W,20,FALSE)</f>
        <v>#N/A</v>
      </c>
      <c r="X1026" s="160" t="str">
        <f>IFERROR(VLOOKUP($E1026,'Calc 1 - Scaling (Ins,Bank)'!$A:$W,21+IF(W1026="Revenue",1,IF(W1026="Carrying Value",2,0)),FALSE),"N/A")</f>
        <v>N/A</v>
      </c>
      <c r="Y1026" s="161" t="str">
        <f t="shared" si="151"/>
        <v>N/A</v>
      </c>
      <c r="Z1026" s="162" t="str">
        <f t="shared" si="152"/>
        <v>N/A</v>
      </c>
      <c r="AP1026" s="3" t="s">
        <v>1</v>
      </c>
    </row>
    <row r="1027" spans="1:42" x14ac:dyDescent="0.2">
      <c r="A1027" s="68">
        <f t="shared" si="144"/>
        <v>970</v>
      </c>
      <c r="B1027" s="154">
        <f>'Input 2 - Inventory'!C977</f>
        <v>0</v>
      </c>
      <c r="C1027" s="155">
        <f>'Input 2 - Inventory'!E977</f>
        <v>0</v>
      </c>
      <c r="D1027" s="155" t="str">
        <f>IF(OR(LEFT(E1027,5)= "Asset",LEFT(E1027,5)="Other"),"N/A",'Input 1 - Schedule 1'!B979 &amp; " (Ins/Bank)")</f>
        <v xml:space="preserve"> (Ins/Bank)</v>
      </c>
      <c r="E1027" s="156">
        <f>'Input 2 - Inventory'!F977</f>
        <v>0</v>
      </c>
      <c r="F1027" s="157">
        <f>'Input 1 - Schedule 1'!AH979</f>
        <v>0</v>
      </c>
      <c r="G1027" s="157">
        <f>'Input 2 - Inventory'!R977</f>
        <v>0</v>
      </c>
      <c r="H1027" s="157">
        <f>'Input 2 - Inventory'!AG977</f>
        <v>0</v>
      </c>
      <c r="I1027" s="158">
        <f>'Input 2 - Inventory'!L977</f>
        <v>0</v>
      </c>
      <c r="J1027" s="159">
        <f>'Input 2 - Inventory'!AA977</f>
        <v>0</v>
      </c>
      <c r="K1027" s="156" t="e">
        <f>VLOOKUP($E1027,'Calc 1 - Scaling (Ins,Bank)'!$A:$W,8,FALSE)</f>
        <v>#N/A</v>
      </c>
      <c r="L1027" s="160" t="str">
        <f>IFERROR(VLOOKUP($E1027,'Calc 1 - Scaling (Ins,Bank)'!$A:$W,9+IF($K1027="Revenue",1,IF(K1027="Carrying Value",2,0)),FALSE),"N/A")</f>
        <v>N/A</v>
      </c>
      <c r="M1027" s="161" t="str">
        <f t="shared" si="145"/>
        <v>N/A</v>
      </c>
      <c r="N1027" s="162" t="str">
        <f t="shared" si="146"/>
        <v>N/A</v>
      </c>
      <c r="O1027" s="156" t="e">
        <f>VLOOKUP($E1027,'Calc 1 - Scaling (Ins,Bank)'!$A:$W,12,FALSE)</f>
        <v>#N/A</v>
      </c>
      <c r="P1027" s="160" t="str">
        <f>IFERROR(VLOOKUP($E1027,'Calc 1 - Scaling (Ins,Bank)'!$A:$W,13+IF(O1027="Revenue",1,IF(O1027="Carrying Value",2,0)),FALSE),"N/A")</f>
        <v>N/A</v>
      </c>
      <c r="Q1027" s="161" t="str">
        <f t="shared" si="147"/>
        <v>N/A</v>
      </c>
      <c r="R1027" s="162" t="str">
        <f t="shared" si="148"/>
        <v>N/A</v>
      </c>
      <c r="S1027" s="156" t="e">
        <f>VLOOKUP($E1027,'Calc 1 - Scaling (Ins,Bank)'!$A:$W,16,FALSE)</f>
        <v>#N/A</v>
      </c>
      <c r="T1027" s="160" t="str">
        <f>IFERROR(VLOOKUP($E1027,'Calc 1 - Scaling (Ins,Bank)'!$A:$W,17+IF(S1027="Revenue",1,IF(S1027="Carrying Value",2,0)),FALSE),"N/A")</f>
        <v>N/A</v>
      </c>
      <c r="U1027" s="161" t="str">
        <f t="shared" si="149"/>
        <v>N/A</v>
      </c>
      <c r="V1027" s="162" t="str">
        <f t="shared" si="150"/>
        <v>N/A</v>
      </c>
      <c r="W1027" s="156" t="e">
        <f>VLOOKUP($E1027,'Calc 1 - Scaling (Ins,Bank)'!$A:$W,20,FALSE)</f>
        <v>#N/A</v>
      </c>
      <c r="X1027" s="160" t="str">
        <f>IFERROR(VLOOKUP($E1027,'Calc 1 - Scaling (Ins,Bank)'!$A:$W,21+IF(W1027="Revenue",1,IF(W1027="Carrying Value",2,0)),FALSE),"N/A")</f>
        <v>N/A</v>
      </c>
      <c r="Y1027" s="161" t="str">
        <f t="shared" si="151"/>
        <v>N/A</v>
      </c>
      <c r="Z1027" s="162" t="str">
        <f t="shared" si="152"/>
        <v>N/A</v>
      </c>
      <c r="AP1027" s="3" t="s">
        <v>1</v>
      </c>
    </row>
    <row r="1028" spans="1:42" x14ac:dyDescent="0.2">
      <c r="A1028" s="68">
        <f t="shared" si="144"/>
        <v>971</v>
      </c>
      <c r="B1028" s="154">
        <f>'Input 2 - Inventory'!C978</f>
        <v>0</v>
      </c>
      <c r="C1028" s="155">
        <f>'Input 2 - Inventory'!E978</f>
        <v>0</v>
      </c>
      <c r="D1028" s="155" t="str">
        <f>IF(OR(LEFT(E1028,5)= "Asset",LEFT(E1028,5)="Other"),"N/A",'Input 1 - Schedule 1'!B980 &amp; " (Ins/Bank)")</f>
        <v xml:space="preserve"> (Ins/Bank)</v>
      </c>
      <c r="E1028" s="156">
        <f>'Input 2 - Inventory'!F978</f>
        <v>0</v>
      </c>
      <c r="F1028" s="157">
        <f>'Input 1 - Schedule 1'!AH980</f>
        <v>0</v>
      </c>
      <c r="G1028" s="157">
        <f>'Input 2 - Inventory'!R978</f>
        <v>0</v>
      </c>
      <c r="H1028" s="157">
        <f>'Input 2 - Inventory'!AG978</f>
        <v>0</v>
      </c>
      <c r="I1028" s="158">
        <f>'Input 2 - Inventory'!L978</f>
        <v>0</v>
      </c>
      <c r="J1028" s="159">
        <f>'Input 2 - Inventory'!AA978</f>
        <v>0</v>
      </c>
      <c r="K1028" s="156" t="e">
        <f>VLOOKUP($E1028,'Calc 1 - Scaling (Ins,Bank)'!$A:$W,8,FALSE)</f>
        <v>#N/A</v>
      </c>
      <c r="L1028" s="160" t="str">
        <f>IFERROR(VLOOKUP($E1028,'Calc 1 - Scaling (Ins,Bank)'!$A:$W,9+IF($K1028="Revenue",1,IF(K1028="Carrying Value",2,0)),FALSE),"N/A")</f>
        <v>N/A</v>
      </c>
      <c r="M1028" s="161" t="str">
        <f t="shared" si="145"/>
        <v>N/A</v>
      </c>
      <c r="N1028" s="162" t="str">
        <f t="shared" si="146"/>
        <v>N/A</v>
      </c>
      <c r="O1028" s="156" t="e">
        <f>VLOOKUP($E1028,'Calc 1 - Scaling (Ins,Bank)'!$A:$W,12,FALSE)</f>
        <v>#N/A</v>
      </c>
      <c r="P1028" s="160" t="str">
        <f>IFERROR(VLOOKUP($E1028,'Calc 1 - Scaling (Ins,Bank)'!$A:$W,13+IF(O1028="Revenue",1,IF(O1028="Carrying Value",2,0)),FALSE),"N/A")</f>
        <v>N/A</v>
      </c>
      <c r="Q1028" s="161" t="str">
        <f t="shared" si="147"/>
        <v>N/A</v>
      </c>
      <c r="R1028" s="162" t="str">
        <f t="shared" si="148"/>
        <v>N/A</v>
      </c>
      <c r="S1028" s="156" t="e">
        <f>VLOOKUP($E1028,'Calc 1 - Scaling (Ins,Bank)'!$A:$W,16,FALSE)</f>
        <v>#N/A</v>
      </c>
      <c r="T1028" s="160" t="str">
        <f>IFERROR(VLOOKUP($E1028,'Calc 1 - Scaling (Ins,Bank)'!$A:$W,17+IF(S1028="Revenue",1,IF(S1028="Carrying Value",2,0)),FALSE),"N/A")</f>
        <v>N/A</v>
      </c>
      <c r="U1028" s="161" t="str">
        <f t="shared" si="149"/>
        <v>N/A</v>
      </c>
      <c r="V1028" s="162" t="str">
        <f t="shared" si="150"/>
        <v>N/A</v>
      </c>
      <c r="W1028" s="156" t="e">
        <f>VLOOKUP($E1028,'Calc 1 - Scaling (Ins,Bank)'!$A:$W,20,FALSE)</f>
        <v>#N/A</v>
      </c>
      <c r="X1028" s="160" t="str">
        <f>IFERROR(VLOOKUP($E1028,'Calc 1 - Scaling (Ins,Bank)'!$A:$W,21+IF(W1028="Revenue",1,IF(W1028="Carrying Value",2,0)),FALSE),"N/A")</f>
        <v>N/A</v>
      </c>
      <c r="Y1028" s="161" t="str">
        <f t="shared" si="151"/>
        <v>N/A</v>
      </c>
      <c r="Z1028" s="162" t="str">
        <f t="shared" si="152"/>
        <v>N/A</v>
      </c>
      <c r="AP1028" s="3" t="s">
        <v>1</v>
      </c>
    </row>
    <row r="1029" spans="1:42" x14ac:dyDescent="0.2">
      <c r="A1029" s="68">
        <f t="shared" si="144"/>
        <v>972</v>
      </c>
      <c r="B1029" s="154">
        <f>'Input 2 - Inventory'!C979</f>
        <v>0</v>
      </c>
      <c r="C1029" s="155">
        <f>'Input 2 - Inventory'!E979</f>
        <v>0</v>
      </c>
      <c r="D1029" s="155" t="str">
        <f>IF(OR(LEFT(E1029,5)= "Asset",LEFT(E1029,5)="Other"),"N/A",'Input 1 - Schedule 1'!B981 &amp; " (Ins/Bank)")</f>
        <v xml:space="preserve"> (Ins/Bank)</v>
      </c>
      <c r="E1029" s="156">
        <f>'Input 2 - Inventory'!F979</f>
        <v>0</v>
      </c>
      <c r="F1029" s="157">
        <f>'Input 1 - Schedule 1'!AH981</f>
        <v>0</v>
      </c>
      <c r="G1029" s="157">
        <f>'Input 2 - Inventory'!R979</f>
        <v>0</v>
      </c>
      <c r="H1029" s="157">
        <f>'Input 2 - Inventory'!AG979</f>
        <v>0</v>
      </c>
      <c r="I1029" s="158">
        <f>'Input 2 - Inventory'!L979</f>
        <v>0</v>
      </c>
      <c r="J1029" s="159">
        <f>'Input 2 - Inventory'!AA979</f>
        <v>0</v>
      </c>
      <c r="K1029" s="156" t="e">
        <f>VLOOKUP($E1029,'Calc 1 - Scaling (Ins,Bank)'!$A:$W,8,FALSE)</f>
        <v>#N/A</v>
      </c>
      <c r="L1029" s="160" t="str">
        <f>IFERROR(VLOOKUP($E1029,'Calc 1 - Scaling (Ins,Bank)'!$A:$W,9+IF($K1029="Revenue",1,IF(K1029="Carrying Value",2,0)),FALSE),"N/A")</f>
        <v>N/A</v>
      </c>
      <c r="M1029" s="161" t="str">
        <f t="shared" si="145"/>
        <v>N/A</v>
      </c>
      <c r="N1029" s="162" t="str">
        <f t="shared" si="146"/>
        <v>N/A</v>
      </c>
      <c r="O1029" s="156" t="e">
        <f>VLOOKUP($E1029,'Calc 1 - Scaling (Ins,Bank)'!$A:$W,12,FALSE)</f>
        <v>#N/A</v>
      </c>
      <c r="P1029" s="160" t="str">
        <f>IFERROR(VLOOKUP($E1029,'Calc 1 - Scaling (Ins,Bank)'!$A:$W,13+IF(O1029="Revenue",1,IF(O1029="Carrying Value",2,0)),FALSE),"N/A")</f>
        <v>N/A</v>
      </c>
      <c r="Q1029" s="161" t="str">
        <f t="shared" si="147"/>
        <v>N/A</v>
      </c>
      <c r="R1029" s="162" t="str">
        <f t="shared" si="148"/>
        <v>N/A</v>
      </c>
      <c r="S1029" s="156" t="e">
        <f>VLOOKUP($E1029,'Calc 1 - Scaling (Ins,Bank)'!$A:$W,16,FALSE)</f>
        <v>#N/A</v>
      </c>
      <c r="T1029" s="160" t="str">
        <f>IFERROR(VLOOKUP($E1029,'Calc 1 - Scaling (Ins,Bank)'!$A:$W,17+IF(S1029="Revenue",1,IF(S1029="Carrying Value",2,0)),FALSE),"N/A")</f>
        <v>N/A</v>
      </c>
      <c r="U1029" s="161" t="str">
        <f t="shared" si="149"/>
        <v>N/A</v>
      </c>
      <c r="V1029" s="162" t="str">
        <f t="shared" si="150"/>
        <v>N/A</v>
      </c>
      <c r="W1029" s="156" t="e">
        <f>VLOOKUP($E1029,'Calc 1 - Scaling (Ins,Bank)'!$A:$W,20,FALSE)</f>
        <v>#N/A</v>
      </c>
      <c r="X1029" s="160" t="str">
        <f>IFERROR(VLOOKUP($E1029,'Calc 1 - Scaling (Ins,Bank)'!$A:$W,21+IF(W1029="Revenue",1,IF(W1029="Carrying Value",2,0)),FALSE),"N/A")</f>
        <v>N/A</v>
      </c>
      <c r="Y1029" s="161" t="str">
        <f t="shared" si="151"/>
        <v>N/A</v>
      </c>
      <c r="Z1029" s="162" t="str">
        <f t="shared" si="152"/>
        <v>N/A</v>
      </c>
      <c r="AP1029" s="3" t="s">
        <v>1</v>
      </c>
    </row>
    <row r="1030" spans="1:42" x14ac:dyDescent="0.2">
      <c r="A1030" s="68">
        <f t="shared" si="144"/>
        <v>973</v>
      </c>
      <c r="B1030" s="154">
        <f>'Input 2 - Inventory'!C980</f>
        <v>0</v>
      </c>
      <c r="C1030" s="155">
        <f>'Input 2 - Inventory'!E980</f>
        <v>0</v>
      </c>
      <c r="D1030" s="155" t="str">
        <f>IF(OR(LEFT(E1030,5)= "Asset",LEFT(E1030,5)="Other"),"N/A",'Input 1 - Schedule 1'!B982 &amp; " (Ins/Bank)")</f>
        <v xml:space="preserve"> (Ins/Bank)</v>
      </c>
      <c r="E1030" s="156">
        <f>'Input 2 - Inventory'!F980</f>
        <v>0</v>
      </c>
      <c r="F1030" s="157">
        <f>'Input 1 - Schedule 1'!AH982</f>
        <v>0</v>
      </c>
      <c r="G1030" s="157">
        <f>'Input 2 - Inventory'!R980</f>
        <v>0</v>
      </c>
      <c r="H1030" s="157">
        <f>'Input 2 - Inventory'!AG980</f>
        <v>0</v>
      </c>
      <c r="I1030" s="158">
        <f>'Input 2 - Inventory'!L980</f>
        <v>0</v>
      </c>
      <c r="J1030" s="159">
        <f>'Input 2 - Inventory'!AA980</f>
        <v>0</v>
      </c>
      <c r="K1030" s="156" t="e">
        <f>VLOOKUP($E1030,'Calc 1 - Scaling (Ins,Bank)'!$A:$W,8,FALSE)</f>
        <v>#N/A</v>
      </c>
      <c r="L1030" s="160" t="str">
        <f>IFERROR(VLOOKUP($E1030,'Calc 1 - Scaling (Ins,Bank)'!$A:$W,9+IF($K1030="Revenue",1,IF(K1030="Carrying Value",2,0)),FALSE),"N/A")</f>
        <v>N/A</v>
      </c>
      <c r="M1030" s="161" t="str">
        <f t="shared" si="145"/>
        <v>N/A</v>
      </c>
      <c r="N1030" s="162" t="str">
        <f t="shared" si="146"/>
        <v>N/A</v>
      </c>
      <c r="O1030" s="156" t="e">
        <f>VLOOKUP($E1030,'Calc 1 - Scaling (Ins,Bank)'!$A:$W,12,FALSE)</f>
        <v>#N/A</v>
      </c>
      <c r="P1030" s="160" t="str">
        <f>IFERROR(VLOOKUP($E1030,'Calc 1 - Scaling (Ins,Bank)'!$A:$W,13+IF(O1030="Revenue",1,IF(O1030="Carrying Value",2,0)),FALSE),"N/A")</f>
        <v>N/A</v>
      </c>
      <c r="Q1030" s="161" t="str">
        <f t="shared" si="147"/>
        <v>N/A</v>
      </c>
      <c r="R1030" s="162" t="str">
        <f t="shared" si="148"/>
        <v>N/A</v>
      </c>
      <c r="S1030" s="156" t="e">
        <f>VLOOKUP($E1030,'Calc 1 - Scaling (Ins,Bank)'!$A:$W,16,FALSE)</f>
        <v>#N/A</v>
      </c>
      <c r="T1030" s="160" t="str">
        <f>IFERROR(VLOOKUP($E1030,'Calc 1 - Scaling (Ins,Bank)'!$A:$W,17+IF(S1030="Revenue",1,IF(S1030="Carrying Value",2,0)),FALSE),"N/A")</f>
        <v>N/A</v>
      </c>
      <c r="U1030" s="161" t="str">
        <f t="shared" si="149"/>
        <v>N/A</v>
      </c>
      <c r="V1030" s="162" t="str">
        <f t="shared" si="150"/>
        <v>N/A</v>
      </c>
      <c r="W1030" s="156" t="e">
        <f>VLOOKUP($E1030,'Calc 1 - Scaling (Ins,Bank)'!$A:$W,20,FALSE)</f>
        <v>#N/A</v>
      </c>
      <c r="X1030" s="160" t="str">
        <f>IFERROR(VLOOKUP($E1030,'Calc 1 - Scaling (Ins,Bank)'!$A:$W,21+IF(W1030="Revenue",1,IF(W1030="Carrying Value",2,0)),FALSE),"N/A")</f>
        <v>N/A</v>
      </c>
      <c r="Y1030" s="161" t="str">
        <f t="shared" si="151"/>
        <v>N/A</v>
      </c>
      <c r="Z1030" s="162" t="str">
        <f t="shared" si="152"/>
        <v>N/A</v>
      </c>
      <c r="AP1030" s="3" t="s">
        <v>1</v>
      </c>
    </row>
    <row r="1031" spans="1:42" x14ac:dyDescent="0.2">
      <c r="A1031" s="68">
        <f t="shared" si="144"/>
        <v>974</v>
      </c>
      <c r="B1031" s="154">
        <f>'Input 2 - Inventory'!C981</f>
        <v>0</v>
      </c>
      <c r="C1031" s="155">
        <f>'Input 2 - Inventory'!E981</f>
        <v>0</v>
      </c>
      <c r="D1031" s="155" t="str">
        <f>IF(OR(LEFT(E1031,5)= "Asset",LEFT(E1031,5)="Other"),"N/A",'Input 1 - Schedule 1'!B983 &amp; " (Ins/Bank)")</f>
        <v xml:space="preserve"> (Ins/Bank)</v>
      </c>
      <c r="E1031" s="156">
        <f>'Input 2 - Inventory'!F981</f>
        <v>0</v>
      </c>
      <c r="F1031" s="157">
        <f>'Input 1 - Schedule 1'!AH983</f>
        <v>0</v>
      </c>
      <c r="G1031" s="157">
        <f>'Input 2 - Inventory'!R981</f>
        <v>0</v>
      </c>
      <c r="H1031" s="157">
        <f>'Input 2 - Inventory'!AG981</f>
        <v>0</v>
      </c>
      <c r="I1031" s="158">
        <f>'Input 2 - Inventory'!L981</f>
        <v>0</v>
      </c>
      <c r="J1031" s="159">
        <f>'Input 2 - Inventory'!AA981</f>
        <v>0</v>
      </c>
      <c r="K1031" s="156" t="e">
        <f>VLOOKUP($E1031,'Calc 1 - Scaling (Ins,Bank)'!$A:$W,8,FALSE)</f>
        <v>#N/A</v>
      </c>
      <c r="L1031" s="160" t="str">
        <f>IFERROR(VLOOKUP($E1031,'Calc 1 - Scaling (Ins,Bank)'!$A:$W,9+IF($K1031="Revenue",1,IF(K1031="Carrying Value",2,0)),FALSE),"N/A")</f>
        <v>N/A</v>
      </c>
      <c r="M1031" s="161" t="str">
        <f t="shared" si="145"/>
        <v>N/A</v>
      </c>
      <c r="N1031" s="162" t="str">
        <f t="shared" si="146"/>
        <v>N/A</v>
      </c>
      <c r="O1031" s="156" t="e">
        <f>VLOOKUP($E1031,'Calc 1 - Scaling (Ins,Bank)'!$A:$W,12,FALSE)</f>
        <v>#N/A</v>
      </c>
      <c r="P1031" s="160" t="str">
        <f>IFERROR(VLOOKUP($E1031,'Calc 1 - Scaling (Ins,Bank)'!$A:$W,13+IF(O1031="Revenue",1,IF(O1031="Carrying Value",2,0)),FALSE),"N/A")</f>
        <v>N/A</v>
      </c>
      <c r="Q1031" s="161" t="str">
        <f t="shared" si="147"/>
        <v>N/A</v>
      </c>
      <c r="R1031" s="162" t="str">
        <f t="shared" si="148"/>
        <v>N/A</v>
      </c>
      <c r="S1031" s="156" t="e">
        <f>VLOOKUP($E1031,'Calc 1 - Scaling (Ins,Bank)'!$A:$W,16,FALSE)</f>
        <v>#N/A</v>
      </c>
      <c r="T1031" s="160" t="str">
        <f>IFERROR(VLOOKUP($E1031,'Calc 1 - Scaling (Ins,Bank)'!$A:$W,17+IF(S1031="Revenue",1,IF(S1031="Carrying Value",2,0)),FALSE),"N/A")</f>
        <v>N/A</v>
      </c>
      <c r="U1031" s="161" t="str">
        <f t="shared" si="149"/>
        <v>N/A</v>
      </c>
      <c r="V1031" s="162" t="str">
        <f t="shared" si="150"/>
        <v>N/A</v>
      </c>
      <c r="W1031" s="156" t="e">
        <f>VLOOKUP($E1031,'Calc 1 - Scaling (Ins,Bank)'!$A:$W,20,FALSE)</f>
        <v>#N/A</v>
      </c>
      <c r="X1031" s="160" t="str">
        <f>IFERROR(VLOOKUP($E1031,'Calc 1 - Scaling (Ins,Bank)'!$A:$W,21+IF(W1031="Revenue",1,IF(W1031="Carrying Value",2,0)),FALSE),"N/A")</f>
        <v>N/A</v>
      </c>
      <c r="Y1031" s="161" t="str">
        <f t="shared" si="151"/>
        <v>N/A</v>
      </c>
      <c r="Z1031" s="162" t="str">
        <f t="shared" si="152"/>
        <v>N/A</v>
      </c>
      <c r="AP1031" s="3" t="s">
        <v>1</v>
      </c>
    </row>
    <row r="1032" spans="1:42" x14ac:dyDescent="0.2">
      <c r="A1032" s="68">
        <f t="shared" si="144"/>
        <v>975</v>
      </c>
      <c r="B1032" s="154">
        <f>'Input 2 - Inventory'!C982</f>
        <v>0</v>
      </c>
      <c r="C1032" s="155">
        <f>'Input 2 - Inventory'!E982</f>
        <v>0</v>
      </c>
      <c r="D1032" s="155" t="str">
        <f>IF(OR(LEFT(E1032,5)= "Asset",LEFT(E1032,5)="Other"),"N/A",'Input 1 - Schedule 1'!B984 &amp; " (Ins/Bank)")</f>
        <v xml:space="preserve"> (Ins/Bank)</v>
      </c>
      <c r="E1032" s="156">
        <f>'Input 2 - Inventory'!F982</f>
        <v>0</v>
      </c>
      <c r="F1032" s="157">
        <f>'Input 1 - Schedule 1'!AH984</f>
        <v>0</v>
      </c>
      <c r="G1032" s="157">
        <f>'Input 2 - Inventory'!R982</f>
        <v>0</v>
      </c>
      <c r="H1032" s="157">
        <f>'Input 2 - Inventory'!AG982</f>
        <v>0</v>
      </c>
      <c r="I1032" s="158">
        <f>'Input 2 - Inventory'!L982</f>
        <v>0</v>
      </c>
      <c r="J1032" s="159">
        <f>'Input 2 - Inventory'!AA982</f>
        <v>0</v>
      </c>
      <c r="K1032" s="156" t="e">
        <f>VLOOKUP($E1032,'Calc 1 - Scaling (Ins,Bank)'!$A:$W,8,FALSE)</f>
        <v>#N/A</v>
      </c>
      <c r="L1032" s="160" t="str">
        <f>IFERROR(VLOOKUP($E1032,'Calc 1 - Scaling (Ins,Bank)'!$A:$W,9+IF($K1032="Revenue",1,IF(K1032="Carrying Value",2,0)),FALSE),"N/A")</f>
        <v>N/A</v>
      </c>
      <c r="M1032" s="161" t="str">
        <f t="shared" si="145"/>
        <v>N/A</v>
      </c>
      <c r="N1032" s="162" t="str">
        <f t="shared" si="146"/>
        <v>N/A</v>
      </c>
      <c r="O1032" s="156" t="e">
        <f>VLOOKUP($E1032,'Calc 1 - Scaling (Ins,Bank)'!$A:$W,12,FALSE)</f>
        <v>#N/A</v>
      </c>
      <c r="P1032" s="160" t="str">
        <f>IFERROR(VLOOKUP($E1032,'Calc 1 - Scaling (Ins,Bank)'!$A:$W,13+IF(O1032="Revenue",1,IF(O1032="Carrying Value",2,0)),FALSE),"N/A")</f>
        <v>N/A</v>
      </c>
      <c r="Q1032" s="161" t="str">
        <f t="shared" si="147"/>
        <v>N/A</v>
      </c>
      <c r="R1032" s="162" t="str">
        <f t="shared" si="148"/>
        <v>N/A</v>
      </c>
      <c r="S1032" s="156" t="e">
        <f>VLOOKUP($E1032,'Calc 1 - Scaling (Ins,Bank)'!$A:$W,16,FALSE)</f>
        <v>#N/A</v>
      </c>
      <c r="T1032" s="160" t="str">
        <f>IFERROR(VLOOKUP($E1032,'Calc 1 - Scaling (Ins,Bank)'!$A:$W,17+IF(S1032="Revenue",1,IF(S1032="Carrying Value",2,0)),FALSE),"N/A")</f>
        <v>N/A</v>
      </c>
      <c r="U1032" s="161" t="str">
        <f t="shared" si="149"/>
        <v>N/A</v>
      </c>
      <c r="V1032" s="162" t="str">
        <f t="shared" si="150"/>
        <v>N/A</v>
      </c>
      <c r="W1032" s="156" t="e">
        <f>VLOOKUP($E1032,'Calc 1 - Scaling (Ins,Bank)'!$A:$W,20,FALSE)</f>
        <v>#N/A</v>
      </c>
      <c r="X1032" s="160" t="str">
        <f>IFERROR(VLOOKUP($E1032,'Calc 1 - Scaling (Ins,Bank)'!$A:$W,21+IF(W1032="Revenue",1,IF(W1032="Carrying Value",2,0)),FALSE),"N/A")</f>
        <v>N/A</v>
      </c>
      <c r="Y1032" s="161" t="str">
        <f t="shared" si="151"/>
        <v>N/A</v>
      </c>
      <c r="Z1032" s="162" t="str">
        <f t="shared" si="152"/>
        <v>N/A</v>
      </c>
      <c r="AP1032" s="3" t="s">
        <v>1</v>
      </c>
    </row>
    <row r="1033" spans="1:42" x14ac:dyDescent="0.2">
      <c r="A1033" s="68">
        <f t="shared" si="144"/>
        <v>976</v>
      </c>
      <c r="B1033" s="154">
        <f>'Input 2 - Inventory'!C983</f>
        <v>0</v>
      </c>
      <c r="C1033" s="155">
        <f>'Input 2 - Inventory'!E983</f>
        <v>0</v>
      </c>
      <c r="D1033" s="155" t="str">
        <f>IF(OR(LEFT(E1033,5)= "Asset",LEFT(E1033,5)="Other"),"N/A",'Input 1 - Schedule 1'!B985 &amp; " (Ins/Bank)")</f>
        <v xml:space="preserve"> (Ins/Bank)</v>
      </c>
      <c r="E1033" s="156">
        <f>'Input 2 - Inventory'!F983</f>
        <v>0</v>
      </c>
      <c r="F1033" s="157">
        <f>'Input 1 - Schedule 1'!AH985</f>
        <v>0</v>
      </c>
      <c r="G1033" s="157">
        <f>'Input 2 - Inventory'!R983</f>
        <v>0</v>
      </c>
      <c r="H1033" s="157">
        <f>'Input 2 - Inventory'!AG983</f>
        <v>0</v>
      </c>
      <c r="I1033" s="158">
        <f>'Input 2 - Inventory'!L983</f>
        <v>0</v>
      </c>
      <c r="J1033" s="159">
        <f>'Input 2 - Inventory'!AA983</f>
        <v>0</v>
      </c>
      <c r="K1033" s="156" t="e">
        <f>VLOOKUP($E1033,'Calc 1 - Scaling (Ins,Bank)'!$A:$W,8,FALSE)</f>
        <v>#N/A</v>
      </c>
      <c r="L1033" s="160" t="str">
        <f>IFERROR(VLOOKUP($E1033,'Calc 1 - Scaling (Ins,Bank)'!$A:$W,9+IF($K1033="Revenue",1,IF(K1033="Carrying Value",2,0)),FALSE),"N/A")</f>
        <v>N/A</v>
      </c>
      <c r="M1033" s="161" t="str">
        <f t="shared" si="145"/>
        <v>N/A</v>
      </c>
      <c r="N1033" s="162" t="str">
        <f t="shared" si="146"/>
        <v>N/A</v>
      </c>
      <c r="O1033" s="156" t="e">
        <f>VLOOKUP($E1033,'Calc 1 - Scaling (Ins,Bank)'!$A:$W,12,FALSE)</f>
        <v>#N/A</v>
      </c>
      <c r="P1033" s="160" t="str">
        <f>IFERROR(VLOOKUP($E1033,'Calc 1 - Scaling (Ins,Bank)'!$A:$W,13+IF(O1033="Revenue",1,IF(O1033="Carrying Value",2,0)),FALSE),"N/A")</f>
        <v>N/A</v>
      </c>
      <c r="Q1033" s="161" t="str">
        <f t="shared" si="147"/>
        <v>N/A</v>
      </c>
      <c r="R1033" s="162" t="str">
        <f t="shared" si="148"/>
        <v>N/A</v>
      </c>
      <c r="S1033" s="156" t="e">
        <f>VLOOKUP($E1033,'Calc 1 - Scaling (Ins,Bank)'!$A:$W,16,FALSE)</f>
        <v>#N/A</v>
      </c>
      <c r="T1033" s="160" t="str">
        <f>IFERROR(VLOOKUP($E1033,'Calc 1 - Scaling (Ins,Bank)'!$A:$W,17+IF(S1033="Revenue",1,IF(S1033="Carrying Value",2,0)),FALSE),"N/A")</f>
        <v>N/A</v>
      </c>
      <c r="U1033" s="161" t="str">
        <f t="shared" si="149"/>
        <v>N/A</v>
      </c>
      <c r="V1033" s="162" t="str">
        <f t="shared" si="150"/>
        <v>N/A</v>
      </c>
      <c r="W1033" s="156" t="e">
        <f>VLOOKUP($E1033,'Calc 1 - Scaling (Ins,Bank)'!$A:$W,20,FALSE)</f>
        <v>#N/A</v>
      </c>
      <c r="X1033" s="160" t="str">
        <f>IFERROR(VLOOKUP($E1033,'Calc 1 - Scaling (Ins,Bank)'!$A:$W,21+IF(W1033="Revenue",1,IF(W1033="Carrying Value",2,0)),FALSE),"N/A")</f>
        <v>N/A</v>
      </c>
      <c r="Y1033" s="161" t="str">
        <f t="shared" si="151"/>
        <v>N/A</v>
      </c>
      <c r="Z1033" s="162" t="str">
        <f t="shared" si="152"/>
        <v>N/A</v>
      </c>
      <c r="AP1033" s="3" t="s">
        <v>1</v>
      </c>
    </row>
    <row r="1034" spans="1:42" x14ac:dyDescent="0.2">
      <c r="A1034" s="68">
        <f t="shared" si="144"/>
        <v>977</v>
      </c>
      <c r="B1034" s="154">
        <f>'Input 2 - Inventory'!C984</f>
        <v>0</v>
      </c>
      <c r="C1034" s="155">
        <f>'Input 2 - Inventory'!E984</f>
        <v>0</v>
      </c>
      <c r="D1034" s="155" t="str">
        <f>IF(OR(LEFT(E1034,5)= "Asset",LEFT(E1034,5)="Other"),"N/A",'Input 1 - Schedule 1'!B986 &amp; " (Ins/Bank)")</f>
        <v xml:space="preserve"> (Ins/Bank)</v>
      </c>
      <c r="E1034" s="156">
        <f>'Input 2 - Inventory'!F984</f>
        <v>0</v>
      </c>
      <c r="F1034" s="157">
        <f>'Input 1 - Schedule 1'!AH986</f>
        <v>0</v>
      </c>
      <c r="G1034" s="157">
        <f>'Input 2 - Inventory'!R984</f>
        <v>0</v>
      </c>
      <c r="H1034" s="157">
        <f>'Input 2 - Inventory'!AG984</f>
        <v>0</v>
      </c>
      <c r="I1034" s="158">
        <f>'Input 2 - Inventory'!L984</f>
        <v>0</v>
      </c>
      <c r="J1034" s="159">
        <f>'Input 2 - Inventory'!AA984</f>
        <v>0</v>
      </c>
      <c r="K1034" s="156" t="e">
        <f>VLOOKUP($E1034,'Calc 1 - Scaling (Ins,Bank)'!$A:$W,8,FALSE)</f>
        <v>#N/A</v>
      </c>
      <c r="L1034" s="160" t="str">
        <f>IFERROR(VLOOKUP($E1034,'Calc 1 - Scaling (Ins,Bank)'!$A:$W,9+IF($K1034="Revenue",1,IF(K1034="Carrying Value",2,0)),FALSE),"N/A")</f>
        <v>N/A</v>
      </c>
      <c r="M1034" s="161" t="str">
        <f t="shared" si="145"/>
        <v>N/A</v>
      </c>
      <c r="N1034" s="162" t="str">
        <f t="shared" si="146"/>
        <v>N/A</v>
      </c>
      <c r="O1034" s="156" t="e">
        <f>VLOOKUP($E1034,'Calc 1 - Scaling (Ins,Bank)'!$A:$W,12,FALSE)</f>
        <v>#N/A</v>
      </c>
      <c r="P1034" s="160" t="str">
        <f>IFERROR(VLOOKUP($E1034,'Calc 1 - Scaling (Ins,Bank)'!$A:$W,13+IF(O1034="Revenue",1,IF(O1034="Carrying Value",2,0)),FALSE),"N/A")</f>
        <v>N/A</v>
      </c>
      <c r="Q1034" s="161" t="str">
        <f t="shared" si="147"/>
        <v>N/A</v>
      </c>
      <c r="R1034" s="162" t="str">
        <f t="shared" si="148"/>
        <v>N/A</v>
      </c>
      <c r="S1034" s="156" t="e">
        <f>VLOOKUP($E1034,'Calc 1 - Scaling (Ins,Bank)'!$A:$W,16,FALSE)</f>
        <v>#N/A</v>
      </c>
      <c r="T1034" s="160" t="str">
        <f>IFERROR(VLOOKUP($E1034,'Calc 1 - Scaling (Ins,Bank)'!$A:$W,17+IF(S1034="Revenue",1,IF(S1034="Carrying Value",2,0)),FALSE),"N/A")</f>
        <v>N/A</v>
      </c>
      <c r="U1034" s="161" t="str">
        <f t="shared" si="149"/>
        <v>N/A</v>
      </c>
      <c r="V1034" s="162" t="str">
        <f t="shared" si="150"/>
        <v>N/A</v>
      </c>
      <c r="W1034" s="156" t="e">
        <f>VLOOKUP($E1034,'Calc 1 - Scaling (Ins,Bank)'!$A:$W,20,FALSE)</f>
        <v>#N/A</v>
      </c>
      <c r="X1034" s="160" t="str">
        <f>IFERROR(VLOOKUP($E1034,'Calc 1 - Scaling (Ins,Bank)'!$A:$W,21+IF(W1034="Revenue",1,IF(W1034="Carrying Value",2,0)),FALSE),"N/A")</f>
        <v>N/A</v>
      </c>
      <c r="Y1034" s="161" t="str">
        <f t="shared" si="151"/>
        <v>N/A</v>
      </c>
      <c r="Z1034" s="162" t="str">
        <f t="shared" si="152"/>
        <v>N/A</v>
      </c>
      <c r="AP1034" s="3" t="s">
        <v>1</v>
      </c>
    </row>
    <row r="1035" spans="1:42" x14ac:dyDescent="0.2">
      <c r="A1035" s="68">
        <f t="shared" si="144"/>
        <v>978</v>
      </c>
      <c r="B1035" s="154">
        <f>'Input 2 - Inventory'!C985</f>
        <v>0</v>
      </c>
      <c r="C1035" s="155">
        <f>'Input 2 - Inventory'!E985</f>
        <v>0</v>
      </c>
      <c r="D1035" s="155" t="str">
        <f>IF(OR(LEFT(E1035,5)= "Asset",LEFT(E1035,5)="Other"),"N/A",'Input 1 - Schedule 1'!B987 &amp; " (Ins/Bank)")</f>
        <v xml:space="preserve"> (Ins/Bank)</v>
      </c>
      <c r="E1035" s="156">
        <f>'Input 2 - Inventory'!F985</f>
        <v>0</v>
      </c>
      <c r="F1035" s="157">
        <f>'Input 1 - Schedule 1'!AH987</f>
        <v>0</v>
      </c>
      <c r="G1035" s="157">
        <f>'Input 2 - Inventory'!R985</f>
        <v>0</v>
      </c>
      <c r="H1035" s="157">
        <f>'Input 2 - Inventory'!AG985</f>
        <v>0</v>
      </c>
      <c r="I1035" s="158">
        <f>'Input 2 - Inventory'!L985</f>
        <v>0</v>
      </c>
      <c r="J1035" s="159">
        <f>'Input 2 - Inventory'!AA985</f>
        <v>0</v>
      </c>
      <c r="K1035" s="156" t="e">
        <f>VLOOKUP($E1035,'Calc 1 - Scaling (Ins,Bank)'!$A:$W,8,FALSE)</f>
        <v>#N/A</v>
      </c>
      <c r="L1035" s="160" t="str">
        <f>IFERROR(VLOOKUP($E1035,'Calc 1 - Scaling (Ins,Bank)'!$A:$W,9+IF($K1035="Revenue",1,IF(K1035="Carrying Value",2,0)),FALSE),"N/A")</f>
        <v>N/A</v>
      </c>
      <c r="M1035" s="161" t="str">
        <f t="shared" si="145"/>
        <v>N/A</v>
      </c>
      <c r="N1035" s="162" t="str">
        <f t="shared" si="146"/>
        <v>N/A</v>
      </c>
      <c r="O1035" s="156" t="e">
        <f>VLOOKUP($E1035,'Calc 1 - Scaling (Ins,Bank)'!$A:$W,12,FALSE)</f>
        <v>#N/A</v>
      </c>
      <c r="P1035" s="160" t="str">
        <f>IFERROR(VLOOKUP($E1035,'Calc 1 - Scaling (Ins,Bank)'!$A:$W,13+IF(O1035="Revenue",1,IF(O1035="Carrying Value",2,0)),FALSE),"N/A")</f>
        <v>N/A</v>
      </c>
      <c r="Q1035" s="161" t="str">
        <f t="shared" si="147"/>
        <v>N/A</v>
      </c>
      <c r="R1035" s="162" t="str">
        <f t="shared" si="148"/>
        <v>N/A</v>
      </c>
      <c r="S1035" s="156" t="e">
        <f>VLOOKUP($E1035,'Calc 1 - Scaling (Ins,Bank)'!$A:$W,16,FALSE)</f>
        <v>#N/A</v>
      </c>
      <c r="T1035" s="160" t="str">
        <f>IFERROR(VLOOKUP($E1035,'Calc 1 - Scaling (Ins,Bank)'!$A:$W,17+IF(S1035="Revenue",1,IF(S1035="Carrying Value",2,0)),FALSE),"N/A")</f>
        <v>N/A</v>
      </c>
      <c r="U1035" s="161" t="str">
        <f t="shared" si="149"/>
        <v>N/A</v>
      </c>
      <c r="V1035" s="162" t="str">
        <f t="shared" si="150"/>
        <v>N/A</v>
      </c>
      <c r="W1035" s="156" t="e">
        <f>VLOOKUP($E1035,'Calc 1 - Scaling (Ins,Bank)'!$A:$W,20,FALSE)</f>
        <v>#N/A</v>
      </c>
      <c r="X1035" s="160" t="str">
        <f>IFERROR(VLOOKUP($E1035,'Calc 1 - Scaling (Ins,Bank)'!$A:$W,21+IF(W1035="Revenue",1,IF(W1035="Carrying Value",2,0)),FALSE),"N/A")</f>
        <v>N/A</v>
      </c>
      <c r="Y1035" s="161" t="str">
        <f t="shared" si="151"/>
        <v>N/A</v>
      </c>
      <c r="Z1035" s="162" t="str">
        <f t="shared" si="152"/>
        <v>N/A</v>
      </c>
      <c r="AP1035" s="3" t="s">
        <v>1</v>
      </c>
    </row>
    <row r="1036" spans="1:42" x14ac:dyDescent="0.2">
      <c r="A1036" s="68">
        <f t="shared" si="144"/>
        <v>979</v>
      </c>
      <c r="B1036" s="154">
        <f>'Input 2 - Inventory'!C986</f>
        <v>0</v>
      </c>
      <c r="C1036" s="155">
        <f>'Input 2 - Inventory'!E986</f>
        <v>0</v>
      </c>
      <c r="D1036" s="155" t="str">
        <f>IF(OR(LEFT(E1036,5)= "Asset",LEFT(E1036,5)="Other"),"N/A",'Input 1 - Schedule 1'!B988 &amp; " (Ins/Bank)")</f>
        <v xml:space="preserve"> (Ins/Bank)</v>
      </c>
      <c r="E1036" s="156">
        <f>'Input 2 - Inventory'!F986</f>
        <v>0</v>
      </c>
      <c r="F1036" s="157">
        <f>'Input 1 - Schedule 1'!AH988</f>
        <v>0</v>
      </c>
      <c r="G1036" s="157">
        <f>'Input 2 - Inventory'!R986</f>
        <v>0</v>
      </c>
      <c r="H1036" s="157">
        <f>'Input 2 - Inventory'!AG986</f>
        <v>0</v>
      </c>
      <c r="I1036" s="158">
        <f>'Input 2 - Inventory'!L986</f>
        <v>0</v>
      </c>
      <c r="J1036" s="159">
        <f>'Input 2 - Inventory'!AA986</f>
        <v>0</v>
      </c>
      <c r="K1036" s="156" t="e">
        <f>VLOOKUP($E1036,'Calc 1 - Scaling (Ins,Bank)'!$A:$W,8,FALSE)</f>
        <v>#N/A</v>
      </c>
      <c r="L1036" s="160" t="str">
        <f>IFERROR(VLOOKUP($E1036,'Calc 1 - Scaling (Ins,Bank)'!$A:$W,9+IF($K1036="Revenue",1,IF(K1036="Carrying Value",2,0)),FALSE),"N/A")</f>
        <v>N/A</v>
      </c>
      <c r="M1036" s="161" t="str">
        <f t="shared" si="145"/>
        <v>N/A</v>
      </c>
      <c r="N1036" s="162" t="str">
        <f t="shared" si="146"/>
        <v>N/A</v>
      </c>
      <c r="O1036" s="156" t="e">
        <f>VLOOKUP($E1036,'Calc 1 - Scaling (Ins,Bank)'!$A:$W,12,FALSE)</f>
        <v>#N/A</v>
      </c>
      <c r="P1036" s="160" t="str">
        <f>IFERROR(VLOOKUP($E1036,'Calc 1 - Scaling (Ins,Bank)'!$A:$W,13+IF(O1036="Revenue",1,IF(O1036="Carrying Value",2,0)),FALSE),"N/A")</f>
        <v>N/A</v>
      </c>
      <c r="Q1036" s="161" t="str">
        <f t="shared" si="147"/>
        <v>N/A</v>
      </c>
      <c r="R1036" s="162" t="str">
        <f t="shared" si="148"/>
        <v>N/A</v>
      </c>
      <c r="S1036" s="156" t="e">
        <f>VLOOKUP($E1036,'Calc 1 - Scaling (Ins,Bank)'!$A:$W,16,FALSE)</f>
        <v>#N/A</v>
      </c>
      <c r="T1036" s="160" t="str">
        <f>IFERROR(VLOOKUP($E1036,'Calc 1 - Scaling (Ins,Bank)'!$A:$W,17+IF(S1036="Revenue",1,IF(S1036="Carrying Value",2,0)),FALSE),"N/A")</f>
        <v>N/A</v>
      </c>
      <c r="U1036" s="161" t="str">
        <f t="shared" si="149"/>
        <v>N/A</v>
      </c>
      <c r="V1036" s="162" t="str">
        <f t="shared" si="150"/>
        <v>N/A</v>
      </c>
      <c r="W1036" s="156" t="e">
        <f>VLOOKUP($E1036,'Calc 1 - Scaling (Ins,Bank)'!$A:$W,20,FALSE)</f>
        <v>#N/A</v>
      </c>
      <c r="X1036" s="160" t="str">
        <f>IFERROR(VLOOKUP($E1036,'Calc 1 - Scaling (Ins,Bank)'!$A:$W,21+IF(W1036="Revenue",1,IF(W1036="Carrying Value",2,0)),FALSE),"N/A")</f>
        <v>N/A</v>
      </c>
      <c r="Y1036" s="161" t="str">
        <f t="shared" si="151"/>
        <v>N/A</v>
      </c>
      <c r="Z1036" s="162" t="str">
        <f t="shared" si="152"/>
        <v>N/A</v>
      </c>
      <c r="AP1036" s="3" t="s">
        <v>1</v>
      </c>
    </row>
    <row r="1037" spans="1:42" x14ac:dyDescent="0.2">
      <c r="A1037" s="68">
        <f t="shared" si="144"/>
        <v>980</v>
      </c>
      <c r="B1037" s="154">
        <f>'Input 2 - Inventory'!C987</f>
        <v>0</v>
      </c>
      <c r="C1037" s="155">
        <f>'Input 2 - Inventory'!E987</f>
        <v>0</v>
      </c>
      <c r="D1037" s="155" t="str">
        <f>IF(OR(LEFT(E1037,5)= "Asset",LEFT(E1037,5)="Other"),"N/A",'Input 1 - Schedule 1'!B989 &amp; " (Ins/Bank)")</f>
        <v xml:space="preserve"> (Ins/Bank)</v>
      </c>
      <c r="E1037" s="156">
        <f>'Input 2 - Inventory'!F987</f>
        <v>0</v>
      </c>
      <c r="F1037" s="157">
        <f>'Input 1 - Schedule 1'!AH989</f>
        <v>0</v>
      </c>
      <c r="G1037" s="157">
        <f>'Input 2 - Inventory'!R987</f>
        <v>0</v>
      </c>
      <c r="H1037" s="157">
        <f>'Input 2 - Inventory'!AG987</f>
        <v>0</v>
      </c>
      <c r="I1037" s="158">
        <f>'Input 2 - Inventory'!L987</f>
        <v>0</v>
      </c>
      <c r="J1037" s="159">
        <f>'Input 2 - Inventory'!AA987</f>
        <v>0</v>
      </c>
      <c r="K1037" s="156" t="e">
        <f>VLOOKUP($E1037,'Calc 1 - Scaling (Ins,Bank)'!$A:$W,8,FALSE)</f>
        <v>#N/A</v>
      </c>
      <c r="L1037" s="160" t="str">
        <f>IFERROR(VLOOKUP($E1037,'Calc 1 - Scaling (Ins,Bank)'!$A:$W,9+IF($K1037="Revenue",1,IF(K1037="Carrying Value",2,0)),FALSE),"N/A")</f>
        <v>N/A</v>
      </c>
      <c r="M1037" s="161" t="str">
        <f t="shared" si="145"/>
        <v>N/A</v>
      </c>
      <c r="N1037" s="162" t="str">
        <f t="shared" si="146"/>
        <v>N/A</v>
      </c>
      <c r="O1037" s="156" t="e">
        <f>VLOOKUP($E1037,'Calc 1 - Scaling (Ins,Bank)'!$A:$W,12,FALSE)</f>
        <v>#N/A</v>
      </c>
      <c r="P1037" s="160" t="str">
        <f>IFERROR(VLOOKUP($E1037,'Calc 1 - Scaling (Ins,Bank)'!$A:$W,13+IF(O1037="Revenue",1,IF(O1037="Carrying Value",2,0)),FALSE),"N/A")</f>
        <v>N/A</v>
      </c>
      <c r="Q1037" s="161" t="str">
        <f t="shared" si="147"/>
        <v>N/A</v>
      </c>
      <c r="R1037" s="162" t="str">
        <f t="shared" si="148"/>
        <v>N/A</v>
      </c>
      <c r="S1037" s="156" t="e">
        <f>VLOOKUP($E1037,'Calc 1 - Scaling (Ins,Bank)'!$A:$W,16,FALSE)</f>
        <v>#N/A</v>
      </c>
      <c r="T1037" s="160" t="str">
        <f>IFERROR(VLOOKUP($E1037,'Calc 1 - Scaling (Ins,Bank)'!$A:$W,17+IF(S1037="Revenue",1,IF(S1037="Carrying Value",2,0)),FALSE),"N/A")</f>
        <v>N/A</v>
      </c>
      <c r="U1037" s="161" t="str">
        <f t="shared" si="149"/>
        <v>N/A</v>
      </c>
      <c r="V1037" s="162" t="str">
        <f t="shared" si="150"/>
        <v>N/A</v>
      </c>
      <c r="W1037" s="156" t="e">
        <f>VLOOKUP($E1037,'Calc 1 - Scaling (Ins,Bank)'!$A:$W,20,FALSE)</f>
        <v>#N/A</v>
      </c>
      <c r="X1037" s="160" t="str">
        <f>IFERROR(VLOOKUP($E1037,'Calc 1 - Scaling (Ins,Bank)'!$A:$W,21+IF(W1037="Revenue",1,IF(W1037="Carrying Value",2,0)),FALSE),"N/A")</f>
        <v>N/A</v>
      </c>
      <c r="Y1037" s="161" t="str">
        <f t="shared" si="151"/>
        <v>N/A</v>
      </c>
      <c r="Z1037" s="162" t="str">
        <f t="shared" si="152"/>
        <v>N/A</v>
      </c>
      <c r="AP1037" s="3" t="s">
        <v>1</v>
      </c>
    </row>
    <row r="1038" spans="1:42" x14ac:dyDescent="0.2">
      <c r="A1038" s="68">
        <f t="shared" si="144"/>
        <v>981</v>
      </c>
      <c r="B1038" s="154">
        <f>'Input 2 - Inventory'!C988</f>
        <v>0</v>
      </c>
      <c r="C1038" s="155">
        <f>'Input 2 - Inventory'!E988</f>
        <v>0</v>
      </c>
      <c r="D1038" s="155" t="str">
        <f>IF(OR(LEFT(E1038,5)= "Asset",LEFT(E1038,5)="Other"),"N/A",'Input 1 - Schedule 1'!B990 &amp; " (Ins/Bank)")</f>
        <v xml:space="preserve"> (Ins/Bank)</v>
      </c>
      <c r="E1038" s="156">
        <f>'Input 2 - Inventory'!F988</f>
        <v>0</v>
      </c>
      <c r="F1038" s="157">
        <f>'Input 1 - Schedule 1'!AH990</f>
        <v>0</v>
      </c>
      <c r="G1038" s="157">
        <f>'Input 2 - Inventory'!R988</f>
        <v>0</v>
      </c>
      <c r="H1038" s="157">
        <f>'Input 2 - Inventory'!AG988</f>
        <v>0</v>
      </c>
      <c r="I1038" s="158">
        <f>'Input 2 - Inventory'!L988</f>
        <v>0</v>
      </c>
      <c r="J1038" s="159">
        <f>'Input 2 - Inventory'!AA988</f>
        <v>0</v>
      </c>
      <c r="K1038" s="156" t="e">
        <f>VLOOKUP($E1038,'Calc 1 - Scaling (Ins,Bank)'!$A:$W,8,FALSE)</f>
        <v>#N/A</v>
      </c>
      <c r="L1038" s="160" t="str">
        <f>IFERROR(VLOOKUP($E1038,'Calc 1 - Scaling (Ins,Bank)'!$A:$W,9+IF($K1038="Revenue",1,IF(K1038="Carrying Value",2,0)),FALSE),"N/A")</f>
        <v>N/A</v>
      </c>
      <c r="M1038" s="161" t="str">
        <f t="shared" si="145"/>
        <v>N/A</v>
      </c>
      <c r="N1038" s="162" t="str">
        <f t="shared" si="146"/>
        <v>N/A</v>
      </c>
      <c r="O1038" s="156" t="e">
        <f>VLOOKUP($E1038,'Calc 1 - Scaling (Ins,Bank)'!$A:$W,12,FALSE)</f>
        <v>#N/A</v>
      </c>
      <c r="P1038" s="160" t="str">
        <f>IFERROR(VLOOKUP($E1038,'Calc 1 - Scaling (Ins,Bank)'!$A:$W,13+IF(O1038="Revenue",1,IF(O1038="Carrying Value",2,0)),FALSE),"N/A")</f>
        <v>N/A</v>
      </c>
      <c r="Q1038" s="161" t="str">
        <f t="shared" si="147"/>
        <v>N/A</v>
      </c>
      <c r="R1038" s="162" t="str">
        <f t="shared" si="148"/>
        <v>N/A</v>
      </c>
      <c r="S1038" s="156" t="e">
        <f>VLOOKUP($E1038,'Calc 1 - Scaling (Ins,Bank)'!$A:$W,16,FALSE)</f>
        <v>#N/A</v>
      </c>
      <c r="T1038" s="160" t="str">
        <f>IFERROR(VLOOKUP($E1038,'Calc 1 - Scaling (Ins,Bank)'!$A:$W,17+IF(S1038="Revenue",1,IF(S1038="Carrying Value",2,0)),FALSE),"N/A")</f>
        <v>N/A</v>
      </c>
      <c r="U1038" s="161" t="str">
        <f t="shared" si="149"/>
        <v>N/A</v>
      </c>
      <c r="V1038" s="162" t="str">
        <f t="shared" si="150"/>
        <v>N/A</v>
      </c>
      <c r="W1038" s="156" t="e">
        <f>VLOOKUP($E1038,'Calc 1 - Scaling (Ins,Bank)'!$A:$W,20,FALSE)</f>
        <v>#N/A</v>
      </c>
      <c r="X1038" s="160" t="str">
        <f>IFERROR(VLOOKUP($E1038,'Calc 1 - Scaling (Ins,Bank)'!$A:$W,21+IF(W1038="Revenue",1,IF(W1038="Carrying Value",2,0)),FALSE),"N/A")</f>
        <v>N/A</v>
      </c>
      <c r="Y1038" s="161" t="str">
        <f t="shared" si="151"/>
        <v>N/A</v>
      </c>
      <c r="Z1038" s="162" t="str">
        <f t="shared" si="152"/>
        <v>N/A</v>
      </c>
      <c r="AP1038" s="3" t="s">
        <v>1</v>
      </c>
    </row>
    <row r="1039" spans="1:42" x14ac:dyDescent="0.2">
      <c r="A1039" s="68">
        <f t="shared" si="144"/>
        <v>982</v>
      </c>
      <c r="B1039" s="154">
        <f>'Input 2 - Inventory'!C989</f>
        <v>0</v>
      </c>
      <c r="C1039" s="155">
        <f>'Input 2 - Inventory'!E989</f>
        <v>0</v>
      </c>
      <c r="D1039" s="155" t="str">
        <f>IF(OR(LEFT(E1039,5)= "Asset",LEFT(E1039,5)="Other"),"N/A",'Input 1 - Schedule 1'!B991 &amp; " (Ins/Bank)")</f>
        <v xml:space="preserve"> (Ins/Bank)</v>
      </c>
      <c r="E1039" s="156">
        <f>'Input 2 - Inventory'!F989</f>
        <v>0</v>
      </c>
      <c r="F1039" s="157">
        <f>'Input 1 - Schedule 1'!AH991</f>
        <v>0</v>
      </c>
      <c r="G1039" s="157">
        <f>'Input 2 - Inventory'!R989</f>
        <v>0</v>
      </c>
      <c r="H1039" s="157">
        <f>'Input 2 - Inventory'!AG989</f>
        <v>0</v>
      </c>
      <c r="I1039" s="158">
        <f>'Input 2 - Inventory'!L989</f>
        <v>0</v>
      </c>
      <c r="J1039" s="159">
        <f>'Input 2 - Inventory'!AA989</f>
        <v>0</v>
      </c>
      <c r="K1039" s="156" t="e">
        <f>VLOOKUP($E1039,'Calc 1 - Scaling (Ins,Bank)'!$A:$W,8,FALSE)</f>
        <v>#N/A</v>
      </c>
      <c r="L1039" s="160" t="str">
        <f>IFERROR(VLOOKUP($E1039,'Calc 1 - Scaling (Ins,Bank)'!$A:$W,9+IF($K1039="Revenue",1,IF(K1039="Carrying Value",2,0)),FALSE),"N/A")</f>
        <v>N/A</v>
      </c>
      <c r="M1039" s="161" t="str">
        <f t="shared" si="145"/>
        <v>N/A</v>
      </c>
      <c r="N1039" s="162" t="str">
        <f t="shared" si="146"/>
        <v>N/A</v>
      </c>
      <c r="O1039" s="156" t="e">
        <f>VLOOKUP($E1039,'Calc 1 - Scaling (Ins,Bank)'!$A:$W,12,FALSE)</f>
        <v>#N/A</v>
      </c>
      <c r="P1039" s="160" t="str">
        <f>IFERROR(VLOOKUP($E1039,'Calc 1 - Scaling (Ins,Bank)'!$A:$W,13+IF(O1039="Revenue",1,IF(O1039="Carrying Value",2,0)),FALSE),"N/A")</f>
        <v>N/A</v>
      </c>
      <c r="Q1039" s="161" t="str">
        <f t="shared" si="147"/>
        <v>N/A</v>
      </c>
      <c r="R1039" s="162" t="str">
        <f t="shared" si="148"/>
        <v>N/A</v>
      </c>
      <c r="S1039" s="156" t="e">
        <f>VLOOKUP($E1039,'Calc 1 - Scaling (Ins,Bank)'!$A:$W,16,FALSE)</f>
        <v>#N/A</v>
      </c>
      <c r="T1039" s="160" t="str">
        <f>IFERROR(VLOOKUP($E1039,'Calc 1 - Scaling (Ins,Bank)'!$A:$W,17+IF(S1039="Revenue",1,IF(S1039="Carrying Value",2,0)),FALSE),"N/A")</f>
        <v>N/A</v>
      </c>
      <c r="U1039" s="161" t="str">
        <f t="shared" si="149"/>
        <v>N/A</v>
      </c>
      <c r="V1039" s="162" t="str">
        <f t="shared" si="150"/>
        <v>N/A</v>
      </c>
      <c r="W1039" s="156" t="e">
        <f>VLOOKUP($E1039,'Calc 1 - Scaling (Ins,Bank)'!$A:$W,20,FALSE)</f>
        <v>#N/A</v>
      </c>
      <c r="X1039" s="160" t="str">
        <f>IFERROR(VLOOKUP($E1039,'Calc 1 - Scaling (Ins,Bank)'!$A:$W,21+IF(W1039="Revenue",1,IF(W1039="Carrying Value",2,0)),FALSE),"N/A")</f>
        <v>N/A</v>
      </c>
      <c r="Y1039" s="161" t="str">
        <f t="shared" si="151"/>
        <v>N/A</v>
      </c>
      <c r="Z1039" s="162" t="str">
        <f t="shared" si="152"/>
        <v>N/A</v>
      </c>
      <c r="AP1039" s="3" t="s">
        <v>1</v>
      </c>
    </row>
    <row r="1040" spans="1:42" x14ac:dyDescent="0.2">
      <c r="A1040" s="68">
        <f t="shared" si="144"/>
        <v>983</v>
      </c>
      <c r="B1040" s="154">
        <f>'Input 2 - Inventory'!C990</f>
        <v>0</v>
      </c>
      <c r="C1040" s="155">
        <f>'Input 2 - Inventory'!E990</f>
        <v>0</v>
      </c>
      <c r="D1040" s="155" t="str">
        <f>IF(OR(LEFT(E1040,5)= "Asset",LEFT(E1040,5)="Other"),"N/A",'Input 1 - Schedule 1'!B992 &amp; " (Ins/Bank)")</f>
        <v xml:space="preserve"> (Ins/Bank)</v>
      </c>
      <c r="E1040" s="156">
        <f>'Input 2 - Inventory'!F990</f>
        <v>0</v>
      </c>
      <c r="F1040" s="157">
        <f>'Input 1 - Schedule 1'!AH992</f>
        <v>0</v>
      </c>
      <c r="G1040" s="157">
        <f>'Input 2 - Inventory'!R990</f>
        <v>0</v>
      </c>
      <c r="H1040" s="157">
        <f>'Input 2 - Inventory'!AG990</f>
        <v>0</v>
      </c>
      <c r="I1040" s="158">
        <f>'Input 2 - Inventory'!L990</f>
        <v>0</v>
      </c>
      <c r="J1040" s="159">
        <f>'Input 2 - Inventory'!AA990</f>
        <v>0</v>
      </c>
      <c r="K1040" s="156" t="e">
        <f>VLOOKUP($E1040,'Calc 1 - Scaling (Ins,Bank)'!$A:$W,8,FALSE)</f>
        <v>#N/A</v>
      </c>
      <c r="L1040" s="160" t="str">
        <f>IFERROR(VLOOKUP($E1040,'Calc 1 - Scaling (Ins,Bank)'!$A:$W,9+IF($K1040="Revenue",1,IF(K1040="Carrying Value",2,0)),FALSE),"N/A")</f>
        <v>N/A</v>
      </c>
      <c r="M1040" s="161" t="str">
        <f t="shared" si="145"/>
        <v>N/A</v>
      </c>
      <c r="N1040" s="162" t="str">
        <f t="shared" si="146"/>
        <v>N/A</v>
      </c>
      <c r="O1040" s="156" t="e">
        <f>VLOOKUP($E1040,'Calc 1 - Scaling (Ins,Bank)'!$A:$W,12,FALSE)</f>
        <v>#N/A</v>
      </c>
      <c r="P1040" s="160" t="str">
        <f>IFERROR(VLOOKUP($E1040,'Calc 1 - Scaling (Ins,Bank)'!$A:$W,13+IF(O1040="Revenue",1,IF(O1040="Carrying Value",2,0)),FALSE),"N/A")</f>
        <v>N/A</v>
      </c>
      <c r="Q1040" s="161" t="str">
        <f t="shared" si="147"/>
        <v>N/A</v>
      </c>
      <c r="R1040" s="162" t="str">
        <f t="shared" si="148"/>
        <v>N/A</v>
      </c>
      <c r="S1040" s="156" t="e">
        <f>VLOOKUP($E1040,'Calc 1 - Scaling (Ins,Bank)'!$A:$W,16,FALSE)</f>
        <v>#N/A</v>
      </c>
      <c r="T1040" s="160" t="str">
        <f>IFERROR(VLOOKUP($E1040,'Calc 1 - Scaling (Ins,Bank)'!$A:$W,17+IF(S1040="Revenue",1,IF(S1040="Carrying Value",2,0)),FALSE),"N/A")</f>
        <v>N/A</v>
      </c>
      <c r="U1040" s="161" t="str">
        <f t="shared" si="149"/>
        <v>N/A</v>
      </c>
      <c r="V1040" s="162" t="str">
        <f t="shared" si="150"/>
        <v>N/A</v>
      </c>
      <c r="W1040" s="156" t="e">
        <f>VLOOKUP($E1040,'Calc 1 - Scaling (Ins,Bank)'!$A:$W,20,FALSE)</f>
        <v>#N/A</v>
      </c>
      <c r="X1040" s="160" t="str">
        <f>IFERROR(VLOOKUP($E1040,'Calc 1 - Scaling (Ins,Bank)'!$A:$W,21+IF(W1040="Revenue",1,IF(W1040="Carrying Value",2,0)),FALSE),"N/A")</f>
        <v>N/A</v>
      </c>
      <c r="Y1040" s="161" t="str">
        <f t="shared" si="151"/>
        <v>N/A</v>
      </c>
      <c r="Z1040" s="162" t="str">
        <f t="shared" si="152"/>
        <v>N/A</v>
      </c>
      <c r="AP1040" s="3" t="s">
        <v>1</v>
      </c>
    </row>
    <row r="1041" spans="1:42" x14ac:dyDescent="0.2">
      <c r="A1041" s="68">
        <f t="shared" si="144"/>
        <v>984</v>
      </c>
      <c r="B1041" s="154">
        <f>'Input 2 - Inventory'!C991</f>
        <v>0</v>
      </c>
      <c r="C1041" s="155">
        <f>'Input 2 - Inventory'!E991</f>
        <v>0</v>
      </c>
      <c r="D1041" s="155" t="str">
        <f>IF(OR(LEFT(E1041,5)= "Asset",LEFT(E1041,5)="Other"),"N/A",'Input 1 - Schedule 1'!B993 &amp; " (Ins/Bank)")</f>
        <v xml:space="preserve"> (Ins/Bank)</v>
      </c>
      <c r="E1041" s="156">
        <f>'Input 2 - Inventory'!F991</f>
        <v>0</v>
      </c>
      <c r="F1041" s="157">
        <f>'Input 1 - Schedule 1'!AH993</f>
        <v>0</v>
      </c>
      <c r="G1041" s="157">
        <f>'Input 2 - Inventory'!R991</f>
        <v>0</v>
      </c>
      <c r="H1041" s="157">
        <f>'Input 2 - Inventory'!AG991</f>
        <v>0</v>
      </c>
      <c r="I1041" s="158">
        <f>'Input 2 - Inventory'!L991</f>
        <v>0</v>
      </c>
      <c r="J1041" s="159">
        <f>'Input 2 - Inventory'!AA991</f>
        <v>0</v>
      </c>
      <c r="K1041" s="156" t="e">
        <f>VLOOKUP($E1041,'Calc 1 - Scaling (Ins,Bank)'!$A:$W,8,FALSE)</f>
        <v>#N/A</v>
      </c>
      <c r="L1041" s="160" t="str">
        <f>IFERROR(VLOOKUP($E1041,'Calc 1 - Scaling (Ins,Bank)'!$A:$W,9+IF($K1041="Revenue",1,IF(K1041="Carrying Value",2,0)),FALSE),"N/A")</f>
        <v>N/A</v>
      </c>
      <c r="M1041" s="161" t="str">
        <f t="shared" si="145"/>
        <v>N/A</v>
      </c>
      <c r="N1041" s="162" t="str">
        <f t="shared" si="146"/>
        <v>N/A</v>
      </c>
      <c r="O1041" s="156" t="e">
        <f>VLOOKUP($E1041,'Calc 1 - Scaling (Ins,Bank)'!$A:$W,12,FALSE)</f>
        <v>#N/A</v>
      </c>
      <c r="P1041" s="160" t="str">
        <f>IFERROR(VLOOKUP($E1041,'Calc 1 - Scaling (Ins,Bank)'!$A:$W,13+IF(O1041="Revenue",1,IF(O1041="Carrying Value",2,0)),FALSE),"N/A")</f>
        <v>N/A</v>
      </c>
      <c r="Q1041" s="161" t="str">
        <f t="shared" si="147"/>
        <v>N/A</v>
      </c>
      <c r="R1041" s="162" t="str">
        <f t="shared" si="148"/>
        <v>N/A</v>
      </c>
      <c r="S1041" s="156" t="e">
        <f>VLOOKUP($E1041,'Calc 1 - Scaling (Ins,Bank)'!$A:$W,16,FALSE)</f>
        <v>#N/A</v>
      </c>
      <c r="T1041" s="160" t="str">
        <f>IFERROR(VLOOKUP($E1041,'Calc 1 - Scaling (Ins,Bank)'!$A:$W,17+IF(S1041="Revenue",1,IF(S1041="Carrying Value",2,0)),FALSE),"N/A")</f>
        <v>N/A</v>
      </c>
      <c r="U1041" s="161" t="str">
        <f t="shared" si="149"/>
        <v>N/A</v>
      </c>
      <c r="V1041" s="162" t="str">
        <f t="shared" si="150"/>
        <v>N/A</v>
      </c>
      <c r="W1041" s="156" t="e">
        <f>VLOOKUP($E1041,'Calc 1 - Scaling (Ins,Bank)'!$A:$W,20,FALSE)</f>
        <v>#N/A</v>
      </c>
      <c r="X1041" s="160" t="str">
        <f>IFERROR(VLOOKUP($E1041,'Calc 1 - Scaling (Ins,Bank)'!$A:$W,21+IF(W1041="Revenue",1,IF(W1041="Carrying Value",2,0)),FALSE),"N/A")</f>
        <v>N/A</v>
      </c>
      <c r="Y1041" s="161" t="str">
        <f t="shared" si="151"/>
        <v>N/A</v>
      </c>
      <c r="Z1041" s="162" t="str">
        <f t="shared" si="152"/>
        <v>N/A</v>
      </c>
      <c r="AP1041" s="3" t="s">
        <v>1</v>
      </c>
    </row>
    <row r="1042" spans="1:42" x14ac:dyDescent="0.2">
      <c r="A1042" s="68">
        <f t="shared" si="144"/>
        <v>985</v>
      </c>
      <c r="B1042" s="154">
        <f>'Input 2 - Inventory'!C992</f>
        <v>0</v>
      </c>
      <c r="C1042" s="155">
        <f>'Input 2 - Inventory'!E992</f>
        <v>0</v>
      </c>
      <c r="D1042" s="155" t="str">
        <f>IF(OR(LEFT(E1042,5)= "Asset",LEFT(E1042,5)="Other"),"N/A",'Input 1 - Schedule 1'!B994 &amp; " (Ins/Bank)")</f>
        <v xml:space="preserve"> (Ins/Bank)</v>
      </c>
      <c r="E1042" s="156">
        <f>'Input 2 - Inventory'!F992</f>
        <v>0</v>
      </c>
      <c r="F1042" s="157">
        <f>'Input 1 - Schedule 1'!AH994</f>
        <v>0</v>
      </c>
      <c r="G1042" s="157">
        <f>'Input 2 - Inventory'!R992</f>
        <v>0</v>
      </c>
      <c r="H1042" s="157">
        <f>'Input 2 - Inventory'!AG992</f>
        <v>0</v>
      </c>
      <c r="I1042" s="158">
        <f>'Input 2 - Inventory'!L992</f>
        <v>0</v>
      </c>
      <c r="J1042" s="159">
        <f>'Input 2 - Inventory'!AA992</f>
        <v>0</v>
      </c>
      <c r="K1042" s="156" t="e">
        <f>VLOOKUP($E1042,'Calc 1 - Scaling (Ins,Bank)'!$A:$W,8,FALSE)</f>
        <v>#N/A</v>
      </c>
      <c r="L1042" s="160" t="str">
        <f>IFERROR(VLOOKUP($E1042,'Calc 1 - Scaling (Ins,Bank)'!$A:$W,9+IF($K1042="Revenue",1,IF(K1042="Carrying Value",2,0)),FALSE),"N/A")</f>
        <v>N/A</v>
      </c>
      <c r="M1042" s="161" t="str">
        <f t="shared" si="145"/>
        <v>N/A</v>
      </c>
      <c r="N1042" s="162" t="str">
        <f t="shared" si="146"/>
        <v>N/A</v>
      </c>
      <c r="O1042" s="156" t="e">
        <f>VLOOKUP($E1042,'Calc 1 - Scaling (Ins,Bank)'!$A:$W,12,FALSE)</f>
        <v>#N/A</v>
      </c>
      <c r="P1042" s="160" t="str">
        <f>IFERROR(VLOOKUP($E1042,'Calc 1 - Scaling (Ins,Bank)'!$A:$W,13+IF(O1042="Revenue",1,IF(O1042="Carrying Value",2,0)),FALSE),"N/A")</f>
        <v>N/A</v>
      </c>
      <c r="Q1042" s="161" t="str">
        <f t="shared" si="147"/>
        <v>N/A</v>
      </c>
      <c r="R1042" s="162" t="str">
        <f t="shared" si="148"/>
        <v>N/A</v>
      </c>
      <c r="S1042" s="156" t="e">
        <f>VLOOKUP($E1042,'Calc 1 - Scaling (Ins,Bank)'!$A:$W,16,FALSE)</f>
        <v>#N/A</v>
      </c>
      <c r="T1042" s="160" t="str">
        <f>IFERROR(VLOOKUP($E1042,'Calc 1 - Scaling (Ins,Bank)'!$A:$W,17+IF(S1042="Revenue",1,IF(S1042="Carrying Value",2,0)),FALSE),"N/A")</f>
        <v>N/A</v>
      </c>
      <c r="U1042" s="161" t="str">
        <f t="shared" si="149"/>
        <v>N/A</v>
      </c>
      <c r="V1042" s="162" t="str">
        <f t="shared" si="150"/>
        <v>N/A</v>
      </c>
      <c r="W1042" s="156" t="e">
        <f>VLOOKUP($E1042,'Calc 1 - Scaling (Ins,Bank)'!$A:$W,20,FALSE)</f>
        <v>#N/A</v>
      </c>
      <c r="X1042" s="160" t="str">
        <f>IFERROR(VLOOKUP($E1042,'Calc 1 - Scaling (Ins,Bank)'!$A:$W,21+IF(W1042="Revenue",1,IF(W1042="Carrying Value",2,0)),FALSE),"N/A")</f>
        <v>N/A</v>
      </c>
      <c r="Y1042" s="161" t="str">
        <f t="shared" si="151"/>
        <v>N/A</v>
      </c>
      <c r="Z1042" s="162" t="str">
        <f t="shared" si="152"/>
        <v>N/A</v>
      </c>
      <c r="AP1042" s="3" t="s">
        <v>1</v>
      </c>
    </row>
    <row r="1043" spans="1:42" x14ac:dyDescent="0.2">
      <c r="A1043" s="68">
        <f t="shared" si="144"/>
        <v>986</v>
      </c>
      <c r="B1043" s="154">
        <f>'Input 2 - Inventory'!C993</f>
        <v>0</v>
      </c>
      <c r="C1043" s="155">
        <f>'Input 2 - Inventory'!E993</f>
        <v>0</v>
      </c>
      <c r="D1043" s="155" t="str">
        <f>IF(OR(LEFT(E1043,5)= "Asset",LEFT(E1043,5)="Other"),"N/A",'Input 1 - Schedule 1'!B995 &amp; " (Ins/Bank)")</f>
        <v xml:space="preserve"> (Ins/Bank)</v>
      </c>
      <c r="E1043" s="156">
        <f>'Input 2 - Inventory'!F993</f>
        <v>0</v>
      </c>
      <c r="F1043" s="157">
        <f>'Input 1 - Schedule 1'!AH995</f>
        <v>0</v>
      </c>
      <c r="G1043" s="157">
        <f>'Input 2 - Inventory'!R993</f>
        <v>0</v>
      </c>
      <c r="H1043" s="157">
        <f>'Input 2 - Inventory'!AG993</f>
        <v>0</v>
      </c>
      <c r="I1043" s="158">
        <f>'Input 2 - Inventory'!L993</f>
        <v>0</v>
      </c>
      <c r="J1043" s="159">
        <f>'Input 2 - Inventory'!AA993</f>
        <v>0</v>
      </c>
      <c r="K1043" s="156" t="e">
        <f>VLOOKUP($E1043,'Calc 1 - Scaling (Ins,Bank)'!$A:$W,8,FALSE)</f>
        <v>#N/A</v>
      </c>
      <c r="L1043" s="160" t="str">
        <f>IFERROR(VLOOKUP($E1043,'Calc 1 - Scaling (Ins,Bank)'!$A:$W,9+IF($K1043="Revenue",1,IF(K1043="Carrying Value",2,0)),FALSE),"N/A")</f>
        <v>N/A</v>
      </c>
      <c r="M1043" s="161" t="str">
        <f t="shared" si="145"/>
        <v>N/A</v>
      </c>
      <c r="N1043" s="162" t="str">
        <f t="shared" si="146"/>
        <v>N/A</v>
      </c>
      <c r="O1043" s="156" t="e">
        <f>VLOOKUP($E1043,'Calc 1 - Scaling (Ins,Bank)'!$A:$W,12,FALSE)</f>
        <v>#N/A</v>
      </c>
      <c r="P1043" s="160" t="str">
        <f>IFERROR(VLOOKUP($E1043,'Calc 1 - Scaling (Ins,Bank)'!$A:$W,13+IF(O1043="Revenue",1,IF(O1043="Carrying Value",2,0)),FALSE),"N/A")</f>
        <v>N/A</v>
      </c>
      <c r="Q1043" s="161" t="str">
        <f t="shared" si="147"/>
        <v>N/A</v>
      </c>
      <c r="R1043" s="162" t="str">
        <f t="shared" si="148"/>
        <v>N/A</v>
      </c>
      <c r="S1043" s="156" t="e">
        <f>VLOOKUP($E1043,'Calc 1 - Scaling (Ins,Bank)'!$A:$W,16,FALSE)</f>
        <v>#N/A</v>
      </c>
      <c r="T1043" s="160" t="str">
        <f>IFERROR(VLOOKUP($E1043,'Calc 1 - Scaling (Ins,Bank)'!$A:$W,17+IF(S1043="Revenue",1,IF(S1043="Carrying Value",2,0)),FALSE),"N/A")</f>
        <v>N/A</v>
      </c>
      <c r="U1043" s="161" t="str">
        <f t="shared" si="149"/>
        <v>N/A</v>
      </c>
      <c r="V1043" s="162" t="str">
        <f t="shared" si="150"/>
        <v>N/A</v>
      </c>
      <c r="W1043" s="156" t="e">
        <f>VLOOKUP($E1043,'Calc 1 - Scaling (Ins,Bank)'!$A:$W,20,FALSE)</f>
        <v>#N/A</v>
      </c>
      <c r="X1043" s="160" t="str">
        <f>IFERROR(VLOOKUP($E1043,'Calc 1 - Scaling (Ins,Bank)'!$A:$W,21+IF(W1043="Revenue",1,IF(W1043="Carrying Value",2,0)),FALSE),"N/A")</f>
        <v>N/A</v>
      </c>
      <c r="Y1043" s="161" t="str">
        <f t="shared" si="151"/>
        <v>N/A</v>
      </c>
      <c r="Z1043" s="162" t="str">
        <f t="shared" si="152"/>
        <v>N/A</v>
      </c>
      <c r="AP1043" s="3" t="s">
        <v>1</v>
      </c>
    </row>
    <row r="1044" spans="1:42" x14ac:dyDescent="0.2">
      <c r="A1044" s="68">
        <f t="shared" si="144"/>
        <v>987</v>
      </c>
      <c r="B1044" s="154">
        <f>'Input 2 - Inventory'!C994</f>
        <v>0</v>
      </c>
      <c r="C1044" s="155">
        <f>'Input 2 - Inventory'!E994</f>
        <v>0</v>
      </c>
      <c r="D1044" s="155" t="str">
        <f>IF(OR(LEFT(E1044,5)= "Asset",LEFT(E1044,5)="Other"),"N/A",'Input 1 - Schedule 1'!B996 &amp; " (Ins/Bank)")</f>
        <v xml:space="preserve"> (Ins/Bank)</v>
      </c>
      <c r="E1044" s="156">
        <f>'Input 2 - Inventory'!F994</f>
        <v>0</v>
      </c>
      <c r="F1044" s="157">
        <f>'Input 1 - Schedule 1'!AH996</f>
        <v>0</v>
      </c>
      <c r="G1044" s="157">
        <f>'Input 2 - Inventory'!R994</f>
        <v>0</v>
      </c>
      <c r="H1044" s="157">
        <f>'Input 2 - Inventory'!AG994</f>
        <v>0</v>
      </c>
      <c r="I1044" s="158">
        <f>'Input 2 - Inventory'!L994</f>
        <v>0</v>
      </c>
      <c r="J1044" s="159">
        <f>'Input 2 - Inventory'!AA994</f>
        <v>0</v>
      </c>
      <c r="K1044" s="156" t="e">
        <f>VLOOKUP($E1044,'Calc 1 - Scaling (Ins,Bank)'!$A:$W,8,FALSE)</f>
        <v>#N/A</v>
      </c>
      <c r="L1044" s="160" t="str">
        <f>IFERROR(VLOOKUP($E1044,'Calc 1 - Scaling (Ins,Bank)'!$A:$W,9+IF($K1044="Revenue",1,IF(K1044="Carrying Value",2,0)),FALSE),"N/A")</f>
        <v>N/A</v>
      </c>
      <c r="M1044" s="161" t="str">
        <f t="shared" si="145"/>
        <v>N/A</v>
      </c>
      <c r="N1044" s="162" t="str">
        <f t="shared" si="146"/>
        <v>N/A</v>
      </c>
      <c r="O1044" s="156" t="e">
        <f>VLOOKUP($E1044,'Calc 1 - Scaling (Ins,Bank)'!$A:$W,12,FALSE)</f>
        <v>#N/A</v>
      </c>
      <c r="P1044" s="160" t="str">
        <f>IFERROR(VLOOKUP($E1044,'Calc 1 - Scaling (Ins,Bank)'!$A:$W,13+IF(O1044="Revenue",1,IF(O1044="Carrying Value",2,0)),FALSE),"N/A")</f>
        <v>N/A</v>
      </c>
      <c r="Q1044" s="161" t="str">
        <f t="shared" si="147"/>
        <v>N/A</v>
      </c>
      <c r="R1044" s="162" t="str">
        <f t="shared" si="148"/>
        <v>N/A</v>
      </c>
      <c r="S1044" s="156" t="e">
        <f>VLOOKUP($E1044,'Calc 1 - Scaling (Ins,Bank)'!$A:$W,16,FALSE)</f>
        <v>#N/A</v>
      </c>
      <c r="T1044" s="160" t="str">
        <f>IFERROR(VLOOKUP($E1044,'Calc 1 - Scaling (Ins,Bank)'!$A:$W,17+IF(S1044="Revenue",1,IF(S1044="Carrying Value",2,0)),FALSE),"N/A")</f>
        <v>N/A</v>
      </c>
      <c r="U1044" s="161" t="str">
        <f t="shared" si="149"/>
        <v>N/A</v>
      </c>
      <c r="V1044" s="162" t="str">
        <f t="shared" si="150"/>
        <v>N/A</v>
      </c>
      <c r="W1044" s="156" t="e">
        <f>VLOOKUP($E1044,'Calc 1 - Scaling (Ins,Bank)'!$A:$W,20,FALSE)</f>
        <v>#N/A</v>
      </c>
      <c r="X1044" s="160" t="str">
        <f>IFERROR(VLOOKUP($E1044,'Calc 1 - Scaling (Ins,Bank)'!$A:$W,21+IF(W1044="Revenue",1,IF(W1044="Carrying Value",2,0)),FALSE),"N/A")</f>
        <v>N/A</v>
      </c>
      <c r="Y1044" s="161" t="str">
        <f t="shared" si="151"/>
        <v>N/A</v>
      </c>
      <c r="Z1044" s="162" t="str">
        <f t="shared" si="152"/>
        <v>N/A</v>
      </c>
      <c r="AP1044" s="3" t="s">
        <v>1</v>
      </c>
    </row>
    <row r="1045" spans="1:42" x14ac:dyDescent="0.2">
      <c r="A1045" s="68">
        <f t="shared" si="144"/>
        <v>988</v>
      </c>
      <c r="B1045" s="154">
        <f>'Input 2 - Inventory'!C995</f>
        <v>0</v>
      </c>
      <c r="C1045" s="155">
        <f>'Input 2 - Inventory'!E995</f>
        <v>0</v>
      </c>
      <c r="D1045" s="155" t="str">
        <f>IF(OR(LEFT(E1045,5)= "Asset",LEFT(E1045,5)="Other"),"N/A",'Input 1 - Schedule 1'!B997 &amp; " (Ins/Bank)")</f>
        <v xml:space="preserve"> (Ins/Bank)</v>
      </c>
      <c r="E1045" s="156">
        <f>'Input 2 - Inventory'!F995</f>
        <v>0</v>
      </c>
      <c r="F1045" s="157">
        <f>'Input 1 - Schedule 1'!AH997</f>
        <v>0</v>
      </c>
      <c r="G1045" s="157">
        <f>'Input 2 - Inventory'!R995</f>
        <v>0</v>
      </c>
      <c r="H1045" s="157">
        <f>'Input 2 - Inventory'!AG995</f>
        <v>0</v>
      </c>
      <c r="I1045" s="158">
        <f>'Input 2 - Inventory'!L995</f>
        <v>0</v>
      </c>
      <c r="J1045" s="159">
        <f>'Input 2 - Inventory'!AA995</f>
        <v>0</v>
      </c>
      <c r="K1045" s="156" t="e">
        <f>VLOOKUP($E1045,'Calc 1 - Scaling (Ins,Bank)'!$A:$W,8,FALSE)</f>
        <v>#N/A</v>
      </c>
      <c r="L1045" s="160" t="str">
        <f>IFERROR(VLOOKUP($E1045,'Calc 1 - Scaling (Ins,Bank)'!$A:$W,9+IF($K1045="Revenue",1,IF(K1045="Carrying Value",2,0)),FALSE),"N/A")</f>
        <v>N/A</v>
      </c>
      <c r="M1045" s="161" t="str">
        <f t="shared" si="145"/>
        <v>N/A</v>
      </c>
      <c r="N1045" s="162" t="str">
        <f t="shared" si="146"/>
        <v>N/A</v>
      </c>
      <c r="O1045" s="156" t="e">
        <f>VLOOKUP($E1045,'Calc 1 - Scaling (Ins,Bank)'!$A:$W,12,FALSE)</f>
        <v>#N/A</v>
      </c>
      <c r="P1045" s="160" t="str">
        <f>IFERROR(VLOOKUP($E1045,'Calc 1 - Scaling (Ins,Bank)'!$A:$W,13+IF(O1045="Revenue",1,IF(O1045="Carrying Value",2,0)),FALSE),"N/A")</f>
        <v>N/A</v>
      </c>
      <c r="Q1045" s="161" t="str">
        <f t="shared" si="147"/>
        <v>N/A</v>
      </c>
      <c r="R1045" s="162" t="str">
        <f t="shared" si="148"/>
        <v>N/A</v>
      </c>
      <c r="S1045" s="156" t="e">
        <f>VLOOKUP($E1045,'Calc 1 - Scaling (Ins,Bank)'!$A:$W,16,FALSE)</f>
        <v>#N/A</v>
      </c>
      <c r="T1045" s="160" t="str">
        <f>IFERROR(VLOOKUP($E1045,'Calc 1 - Scaling (Ins,Bank)'!$A:$W,17+IF(S1045="Revenue",1,IF(S1045="Carrying Value",2,0)),FALSE),"N/A")</f>
        <v>N/A</v>
      </c>
      <c r="U1045" s="161" t="str">
        <f t="shared" si="149"/>
        <v>N/A</v>
      </c>
      <c r="V1045" s="162" t="str">
        <f t="shared" si="150"/>
        <v>N/A</v>
      </c>
      <c r="W1045" s="156" t="e">
        <f>VLOOKUP($E1045,'Calc 1 - Scaling (Ins,Bank)'!$A:$W,20,FALSE)</f>
        <v>#N/A</v>
      </c>
      <c r="X1045" s="160" t="str">
        <f>IFERROR(VLOOKUP($E1045,'Calc 1 - Scaling (Ins,Bank)'!$A:$W,21+IF(W1045="Revenue",1,IF(W1045="Carrying Value",2,0)),FALSE),"N/A")</f>
        <v>N/A</v>
      </c>
      <c r="Y1045" s="161" t="str">
        <f t="shared" si="151"/>
        <v>N/A</v>
      </c>
      <c r="Z1045" s="162" t="str">
        <f t="shared" si="152"/>
        <v>N/A</v>
      </c>
      <c r="AP1045" s="3" t="s">
        <v>1</v>
      </c>
    </row>
    <row r="1046" spans="1:42" x14ac:dyDescent="0.2">
      <c r="A1046" s="68">
        <f t="shared" si="144"/>
        <v>989</v>
      </c>
      <c r="B1046" s="154">
        <f>'Input 2 - Inventory'!C996</f>
        <v>0</v>
      </c>
      <c r="C1046" s="155">
        <f>'Input 2 - Inventory'!E996</f>
        <v>0</v>
      </c>
      <c r="D1046" s="155" t="str">
        <f>IF(OR(LEFT(E1046,5)= "Asset",LEFT(E1046,5)="Other"),"N/A",'Input 1 - Schedule 1'!B998 &amp; " (Ins/Bank)")</f>
        <v xml:space="preserve"> (Ins/Bank)</v>
      </c>
      <c r="E1046" s="156">
        <f>'Input 2 - Inventory'!F996</f>
        <v>0</v>
      </c>
      <c r="F1046" s="157">
        <f>'Input 1 - Schedule 1'!AH998</f>
        <v>0</v>
      </c>
      <c r="G1046" s="157">
        <f>'Input 2 - Inventory'!R996</f>
        <v>0</v>
      </c>
      <c r="H1046" s="157">
        <f>'Input 2 - Inventory'!AG996</f>
        <v>0</v>
      </c>
      <c r="I1046" s="158">
        <f>'Input 2 - Inventory'!L996</f>
        <v>0</v>
      </c>
      <c r="J1046" s="159">
        <f>'Input 2 - Inventory'!AA996</f>
        <v>0</v>
      </c>
      <c r="K1046" s="156" t="e">
        <f>VLOOKUP($E1046,'Calc 1 - Scaling (Ins,Bank)'!$A:$W,8,FALSE)</f>
        <v>#N/A</v>
      </c>
      <c r="L1046" s="160" t="str">
        <f>IFERROR(VLOOKUP($E1046,'Calc 1 - Scaling (Ins,Bank)'!$A:$W,9+IF($K1046="Revenue",1,IF(K1046="Carrying Value",2,0)),FALSE),"N/A")</f>
        <v>N/A</v>
      </c>
      <c r="M1046" s="161" t="str">
        <f t="shared" si="145"/>
        <v>N/A</v>
      </c>
      <c r="N1046" s="162" t="str">
        <f t="shared" si="146"/>
        <v>N/A</v>
      </c>
      <c r="O1046" s="156" t="e">
        <f>VLOOKUP($E1046,'Calc 1 - Scaling (Ins,Bank)'!$A:$W,12,FALSE)</f>
        <v>#N/A</v>
      </c>
      <c r="P1046" s="160" t="str">
        <f>IFERROR(VLOOKUP($E1046,'Calc 1 - Scaling (Ins,Bank)'!$A:$W,13+IF(O1046="Revenue",1,IF(O1046="Carrying Value",2,0)),FALSE),"N/A")</f>
        <v>N/A</v>
      </c>
      <c r="Q1046" s="161" t="str">
        <f t="shared" si="147"/>
        <v>N/A</v>
      </c>
      <c r="R1046" s="162" t="str">
        <f t="shared" si="148"/>
        <v>N/A</v>
      </c>
      <c r="S1046" s="156" t="e">
        <f>VLOOKUP($E1046,'Calc 1 - Scaling (Ins,Bank)'!$A:$W,16,FALSE)</f>
        <v>#N/A</v>
      </c>
      <c r="T1046" s="160" t="str">
        <f>IFERROR(VLOOKUP($E1046,'Calc 1 - Scaling (Ins,Bank)'!$A:$W,17+IF(S1046="Revenue",1,IF(S1046="Carrying Value",2,0)),FALSE),"N/A")</f>
        <v>N/A</v>
      </c>
      <c r="U1046" s="161" t="str">
        <f t="shared" si="149"/>
        <v>N/A</v>
      </c>
      <c r="V1046" s="162" t="str">
        <f t="shared" si="150"/>
        <v>N/A</v>
      </c>
      <c r="W1046" s="156" t="e">
        <f>VLOOKUP($E1046,'Calc 1 - Scaling (Ins,Bank)'!$A:$W,20,FALSE)</f>
        <v>#N/A</v>
      </c>
      <c r="X1046" s="160" t="str">
        <f>IFERROR(VLOOKUP($E1046,'Calc 1 - Scaling (Ins,Bank)'!$A:$W,21+IF(W1046="Revenue",1,IF(W1046="Carrying Value",2,0)),FALSE),"N/A")</f>
        <v>N/A</v>
      </c>
      <c r="Y1046" s="161" t="str">
        <f t="shared" si="151"/>
        <v>N/A</v>
      </c>
      <c r="Z1046" s="162" t="str">
        <f t="shared" si="152"/>
        <v>N/A</v>
      </c>
      <c r="AP1046" s="3" t="s">
        <v>1</v>
      </c>
    </row>
    <row r="1047" spans="1:42" x14ac:dyDescent="0.2">
      <c r="A1047" s="68">
        <f t="shared" si="144"/>
        <v>990</v>
      </c>
      <c r="B1047" s="154">
        <f>'Input 2 - Inventory'!C997</f>
        <v>0</v>
      </c>
      <c r="C1047" s="155">
        <f>'Input 2 - Inventory'!E997</f>
        <v>0</v>
      </c>
      <c r="D1047" s="155" t="str">
        <f>IF(OR(LEFT(E1047,5)= "Asset",LEFT(E1047,5)="Other"),"N/A",'Input 1 - Schedule 1'!B999 &amp; " (Ins/Bank)")</f>
        <v xml:space="preserve"> (Ins/Bank)</v>
      </c>
      <c r="E1047" s="156">
        <f>'Input 2 - Inventory'!F997</f>
        <v>0</v>
      </c>
      <c r="F1047" s="157">
        <f>'Input 1 - Schedule 1'!AH999</f>
        <v>0</v>
      </c>
      <c r="G1047" s="157">
        <f>'Input 2 - Inventory'!R997</f>
        <v>0</v>
      </c>
      <c r="H1047" s="157">
        <f>'Input 2 - Inventory'!AG997</f>
        <v>0</v>
      </c>
      <c r="I1047" s="158">
        <f>'Input 2 - Inventory'!L997</f>
        <v>0</v>
      </c>
      <c r="J1047" s="159">
        <f>'Input 2 - Inventory'!AA997</f>
        <v>0</v>
      </c>
      <c r="K1047" s="156" t="e">
        <f>VLOOKUP($E1047,'Calc 1 - Scaling (Ins,Bank)'!$A:$W,8,FALSE)</f>
        <v>#N/A</v>
      </c>
      <c r="L1047" s="160" t="str">
        <f>IFERROR(VLOOKUP($E1047,'Calc 1 - Scaling (Ins,Bank)'!$A:$W,9+IF($K1047="Revenue",1,IF(K1047="Carrying Value",2,0)),FALSE),"N/A")</f>
        <v>N/A</v>
      </c>
      <c r="M1047" s="161" t="str">
        <f t="shared" si="145"/>
        <v>N/A</v>
      </c>
      <c r="N1047" s="162" t="str">
        <f t="shared" si="146"/>
        <v>N/A</v>
      </c>
      <c r="O1047" s="156" t="e">
        <f>VLOOKUP($E1047,'Calc 1 - Scaling (Ins,Bank)'!$A:$W,12,FALSE)</f>
        <v>#N/A</v>
      </c>
      <c r="P1047" s="160" t="str">
        <f>IFERROR(VLOOKUP($E1047,'Calc 1 - Scaling (Ins,Bank)'!$A:$W,13+IF(O1047="Revenue",1,IF(O1047="Carrying Value",2,0)),FALSE),"N/A")</f>
        <v>N/A</v>
      </c>
      <c r="Q1047" s="161" t="str">
        <f t="shared" si="147"/>
        <v>N/A</v>
      </c>
      <c r="R1047" s="162" t="str">
        <f t="shared" si="148"/>
        <v>N/A</v>
      </c>
      <c r="S1047" s="156" t="e">
        <f>VLOOKUP($E1047,'Calc 1 - Scaling (Ins,Bank)'!$A:$W,16,FALSE)</f>
        <v>#N/A</v>
      </c>
      <c r="T1047" s="160" t="str">
        <f>IFERROR(VLOOKUP($E1047,'Calc 1 - Scaling (Ins,Bank)'!$A:$W,17+IF(S1047="Revenue",1,IF(S1047="Carrying Value",2,0)),FALSE),"N/A")</f>
        <v>N/A</v>
      </c>
      <c r="U1047" s="161" t="str">
        <f t="shared" si="149"/>
        <v>N/A</v>
      </c>
      <c r="V1047" s="162" t="str">
        <f t="shared" si="150"/>
        <v>N/A</v>
      </c>
      <c r="W1047" s="156" t="e">
        <f>VLOOKUP($E1047,'Calc 1 - Scaling (Ins,Bank)'!$A:$W,20,FALSE)</f>
        <v>#N/A</v>
      </c>
      <c r="X1047" s="160" t="str">
        <f>IFERROR(VLOOKUP($E1047,'Calc 1 - Scaling (Ins,Bank)'!$A:$W,21+IF(W1047="Revenue",1,IF(W1047="Carrying Value",2,0)),FALSE),"N/A")</f>
        <v>N/A</v>
      </c>
      <c r="Y1047" s="161" t="str">
        <f t="shared" si="151"/>
        <v>N/A</v>
      </c>
      <c r="Z1047" s="162" t="str">
        <f t="shared" si="152"/>
        <v>N/A</v>
      </c>
      <c r="AP1047" s="3" t="s">
        <v>1</v>
      </c>
    </row>
    <row r="1048" spans="1:42" x14ac:dyDescent="0.2">
      <c r="A1048" s="68">
        <f t="shared" si="144"/>
        <v>991</v>
      </c>
      <c r="B1048" s="154">
        <f>'Input 2 - Inventory'!C998</f>
        <v>0</v>
      </c>
      <c r="C1048" s="155">
        <f>'Input 2 - Inventory'!E998</f>
        <v>0</v>
      </c>
      <c r="D1048" s="155" t="str">
        <f>IF(OR(LEFT(E1048,5)= "Asset",LEFT(E1048,5)="Other"),"N/A",'Input 1 - Schedule 1'!B1000 &amp; " (Ins/Bank)")</f>
        <v xml:space="preserve"> (Ins/Bank)</v>
      </c>
      <c r="E1048" s="156">
        <f>'Input 2 - Inventory'!F998</f>
        <v>0</v>
      </c>
      <c r="F1048" s="157">
        <f>'Input 1 - Schedule 1'!AH1000</f>
        <v>0</v>
      </c>
      <c r="G1048" s="157">
        <f>'Input 2 - Inventory'!R998</f>
        <v>0</v>
      </c>
      <c r="H1048" s="157">
        <f>'Input 2 - Inventory'!AG998</f>
        <v>0</v>
      </c>
      <c r="I1048" s="158">
        <f>'Input 2 - Inventory'!L998</f>
        <v>0</v>
      </c>
      <c r="J1048" s="159">
        <f>'Input 2 - Inventory'!AA998</f>
        <v>0</v>
      </c>
      <c r="K1048" s="156" t="e">
        <f>VLOOKUP($E1048,'Calc 1 - Scaling (Ins,Bank)'!$A:$W,8,FALSE)</f>
        <v>#N/A</v>
      </c>
      <c r="L1048" s="160" t="str">
        <f>IFERROR(VLOOKUP($E1048,'Calc 1 - Scaling (Ins,Bank)'!$A:$W,9+IF($K1048="Revenue",1,IF(K1048="Carrying Value",2,0)),FALSE),"N/A")</f>
        <v>N/A</v>
      </c>
      <c r="M1048" s="161" t="str">
        <f t="shared" si="145"/>
        <v>N/A</v>
      </c>
      <c r="N1048" s="162" t="str">
        <f t="shared" si="146"/>
        <v>N/A</v>
      </c>
      <c r="O1048" s="156" t="e">
        <f>VLOOKUP($E1048,'Calc 1 - Scaling (Ins,Bank)'!$A:$W,12,FALSE)</f>
        <v>#N/A</v>
      </c>
      <c r="P1048" s="160" t="str">
        <f>IFERROR(VLOOKUP($E1048,'Calc 1 - Scaling (Ins,Bank)'!$A:$W,13+IF(O1048="Revenue",1,IF(O1048="Carrying Value",2,0)),FALSE),"N/A")</f>
        <v>N/A</v>
      </c>
      <c r="Q1048" s="161" t="str">
        <f t="shared" si="147"/>
        <v>N/A</v>
      </c>
      <c r="R1048" s="162" t="str">
        <f t="shared" si="148"/>
        <v>N/A</v>
      </c>
      <c r="S1048" s="156" t="e">
        <f>VLOOKUP($E1048,'Calc 1 - Scaling (Ins,Bank)'!$A:$W,16,FALSE)</f>
        <v>#N/A</v>
      </c>
      <c r="T1048" s="160" t="str">
        <f>IFERROR(VLOOKUP($E1048,'Calc 1 - Scaling (Ins,Bank)'!$A:$W,17+IF(S1048="Revenue",1,IF(S1048="Carrying Value",2,0)),FALSE),"N/A")</f>
        <v>N/A</v>
      </c>
      <c r="U1048" s="161" t="str">
        <f t="shared" si="149"/>
        <v>N/A</v>
      </c>
      <c r="V1048" s="162" t="str">
        <f t="shared" si="150"/>
        <v>N/A</v>
      </c>
      <c r="W1048" s="156" t="e">
        <f>VLOOKUP($E1048,'Calc 1 - Scaling (Ins,Bank)'!$A:$W,20,FALSE)</f>
        <v>#N/A</v>
      </c>
      <c r="X1048" s="160" t="str">
        <f>IFERROR(VLOOKUP($E1048,'Calc 1 - Scaling (Ins,Bank)'!$A:$W,21+IF(W1048="Revenue",1,IF(W1048="Carrying Value",2,0)),FALSE),"N/A")</f>
        <v>N/A</v>
      </c>
      <c r="Y1048" s="161" t="str">
        <f t="shared" si="151"/>
        <v>N/A</v>
      </c>
      <c r="Z1048" s="162" t="str">
        <f t="shared" si="152"/>
        <v>N/A</v>
      </c>
      <c r="AP1048" s="3" t="s">
        <v>1</v>
      </c>
    </row>
    <row r="1049" spans="1:42" x14ac:dyDescent="0.2">
      <c r="A1049" s="68">
        <f t="shared" si="144"/>
        <v>992</v>
      </c>
      <c r="B1049" s="154">
        <f>'Input 2 - Inventory'!C999</f>
        <v>0</v>
      </c>
      <c r="C1049" s="155">
        <f>'Input 2 - Inventory'!E999</f>
        <v>0</v>
      </c>
      <c r="D1049" s="155" t="str">
        <f>IF(OR(LEFT(E1049,5)= "Asset",LEFT(E1049,5)="Other"),"N/A",'Input 1 - Schedule 1'!B1001 &amp; " (Ins/Bank)")</f>
        <v xml:space="preserve"> (Ins/Bank)</v>
      </c>
      <c r="E1049" s="156">
        <f>'Input 2 - Inventory'!F999</f>
        <v>0</v>
      </c>
      <c r="F1049" s="157">
        <f>'Input 1 - Schedule 1'!AH1001</f>
        <v>0</v>
      </c>
      <c r="G1049" s="157">
        <f>'Input 2 - Inventory'!R999</f>
        <v>0</v>
      </c>
      <c r="H1049" s="157">
        <f>'Input 2 - Inventory'!AG999</f>
        <v>0</v>
      </c>
      <c r="I1049" s="158">
        <f>'Input 2 - Inventory'!L999</f>
        <v>0</v>
      </c>
      <c r="J1049" s="159">
        <f>'Input 2 - Inventory'!AA999</f>
        <v>0</v>
      </c>
      <c r="K1049" s="156" t="e">
        <f>VLOOKUP($E1049,'Calc 1 - Scaling (Ins,Bank)'!$A:$W,8,FALSE)</f>
        <v>#N/A</v>
      </c>
      <c r="L1049" s="160" t="str">
        <f>IFERROR(VLOOKUP($E1049,'Calc 1 - Scaling (Ins,Bank)'!$A:$W,9+IF($K1049="Revenue",1,IF(K1049="Carrying Value",2,0)),FALSE),"N/A")</f>
        <v>N/A</v>
      </c>
      <c r="M1049" s="161" t="str">
        <f t="shared" si="145"/>
        <v>N/A</v>
      </c>
      <c r="N1049" s="162" t="str">
        <f t="shared" si="146"/>
        <v>N/A</v>
      </c>
      <c r="O1049" s="156" t="e">
        <f>VLOOKUP($E1049,'Calc 1 - Scaling (Ins,Bank)'!$A:$W,12,FALSE)</f>
        <v>#N/A</v>
      </c>
      <c r="P1049" s="160" t="str">
        <f>IFERROR(VLOOKUP($E1049,'Calc 1 - Scaling (Ins,Bank)'!$A:$W,13+IF(O1049="Revenue",1,IF(O1049="Carrying Value",2,0)),FALSE),"N/A")</f>
        <v>N/A</v>
      </c>
      <c r="Q1049" s="161" t="str">
        <f t="shared" si="147"/>
        <v>N/A</v>
      </c>
      <c r="R1049" s="162" t="str">
        <f t="shared" si="148"/>
        <v>N/A</v>
      </c>
      <c r="S1049" s="156" t="e">
        <f>VLOOKUP($E1049,'Calc 1 - Scaling (Ins,Bank)'!$A:$W,16,FALSE)</f>
        <v>#N/A</v>
      </c>
      <c r="T1049" s="160" t="str">
        <f>IFERROR(VLOOKUP($E1049,'Calc 1 - Scaling (Ins,Bank)'!$A:$W,17+IF(S1049="Revenue",1,IF(S1049="Carrying Value",2,0)),FALSE),"N/A")</f>
        <v>N/A</v>
      </c>
      <c r="U1049" s="161" t="str">
        <f t="shared" si="149"/>
        <v>N/A</v>
      </c>
      <c r="V1049" s="162" t="str">
        <f t="shared" si="150"/>
        <v>N/A</v>
      </c>
      <c r="W1049" s="156" t="e">
        <f>VLOOKUP($E1049,'Calc 1 - Scaling (Ins,Bank)'!$A:$W,20,FALSE)</f>
        <v>#N/A</v>
      </c>
      <c r="X1049" s="160" t="str">
        <f>IFERROR(VLOOKUP($E1049,'Calc 1 - Scaling (Ins,Bank)'!$A:$W,21+IF(W1049="Revenue",1,IF(W1049="Carrying Value",2,0)),FALSE),"N/A")</f>
        <v>N/A</v>
      </c>
      <c r="Y1049" s="161" t="str">
        <f t="shared" si="151"/>
        <v>N/A</v>
      </c>
      <c r="Z1049" s="162" t="str">
        <f t="shared" si="152"/>
        <v>N/A</v>
      </c>
      <c r="AP1049" s="3" t="s">
        <v>1</v>
      </c>
    </row>
    <row r="1050" spans="1:42" x14ac:dyDescent="0.2">
      <c r="A1050" s="68">
        <f t="shared" si="144"/>
        <v>993</v>
      </c>
      <c r="B1050" s="154">
        <f>'Input 2 - Inventory'!C1000</f>
        <v>0</v>
      </c>
      <c r="C1050" s="155">
        <f>'Input 2 - Inventory'!E1000</f>
        <v>0</v>
      </c>
      <c r="D1050" s="155" t="str">
        <f>IF(OR(LEFT(E1050,5)= "Asset",LEFT(E1050,5)="Other"),"N/A",'Input 1 - Schedule 1'!B1002 &amp; " (Ins/Bank)")</f>
        <v xml:space="preserve"> (Ins/Bank)</v>
      </c>
      <c r="E1050" s="156">
        <f>'Input 2 - Inventory'!F1000</f>
        <v>0</v>
      </c>
      <c r="F1050" s="157">
        <f>'Input 1 - Schedule 1'!AH1002</f>
        <v>0</v>
      </c>
      <c r="G1050" s="157">
        <f>'Input 2 - Inventory'!R1000</f>
        <v>0</v>
      </c>
      <c r="H1050" s="157">
        <f>'Input 2 - Inventory'!AG1000</f>
        <v>0</v>
      </c>
      <c r="I1050" s="158">
        <f>'Input 2 - Inventory'!L1000</f>
        <v>0</v>
      </c>
      <c r="J1050" s="159">
        <f>'Input 2 - Inventory'!AA1000</f>
        <v>0</v>
      </c>
      <c r="K1050" s="156" t="e">
        <f>VLOOKUP($E1050,'Calc 1 - Scaling (Ins,Bank)'!$A:$W,8,FALSE)</f>
        <v>#N/A</v>
      </c>
      <c r="L1050" s="160" t="str">
        <f>IFERROR(VLOOKUP($E1050,'Calc 1 - Scaling (Ins,Bank)'!$A:$W,9+IF($K1050="Revenue",1,IF(K1050="Carrying Value",2,0)),FALSE),"N/A")</f>
        <v>N/A</v>
      </c>
      <c r="M1050" s="161" t="str">
        <f t="shared" si="145"/>
        <v>N/A</v>
      </c>
      <c r="N1050" s="162" t="str">
        <f t="shared" si="146"/>
        <v>N/A</v>
      </c>
      <c r="O1050" s="156" t="e">
        <f>VLOOKUP($E1050,'Calc 1 - Scaling (Ins,Bank)'!$A:$W,12,FALSE)</f>
        <v>#N/A</v>
      </c>
      <c r="P1050" s="160" t="str">
        <f>IFERROR(VLOOKUP($E1050,'Calc 1 - Scaling (Ins,Bank)'!$A:$W,13+IF(O1050="Revenue",1,IF(O1050="Carrying Value",2,0)),FALSE),"N/A")</f>
        <v>N/A</v>
      </c>
      <c r="Q1050" s="161" t="str">
        <f t="shared" si="147"/>
        <v>N/A</v>
      </c>
      <c r="R1050" s="162" t="str">
        <f t="shared" si="148"/>
        <v>N/A</v>
      </c>
      <c r="S1050" s="156" t="e">
        <f>VLOOKUP($E1050,'Calc 1 - Scaling (Ins,Bank)'!$A:$W,16,FALSE)</f>
        <v>#N/A</v>
      </c>
      <c r="T1050" s="160" t="str">
        <f>IFERROR(VLOOKUP($E1050,'Calc 1 - Scaling (Ins,Bank)'!$A:$W,17+IF(S1050="Revenue",1,IF(S1050="Carrying Value",2,0)),FALSE),"N/A")</f>
        <v>N/A</v>
      </c>
      <c r="U1050" s="161" t="str">
        <f t="shared" si="149"/>
        <v>N/A</v>
      </c>
      <c r="V1050" s="162" t="str">
        <f t="shared" si="150"/>
        <v>N/A</v>
      </c>
      <c r="W1050" s="156" t="e">
        <f>VLOOKUP($E1050,'Calc 1 - Scaling (Ins,Bank)'!$A:$W,20,FALSE)</f>
        <v>#N/A</v>
      </c>
      <c r="X1050" s="160" t="str">
        <f>IFERROR(VLOOKUP($E1050,'Calc 1 - Scaling (Ins,Bank)'!$A:$W,21+IF(W1050="Revenue",1,IF(W1050="Carrying Value",2,0)),FALSE),"N/A")</f>
        <v>N/A</v>
      </c>
      <c r="Y1050" s="161" t="str">
        <f t="shared" si="151"/>
        <v>N/A</v>
      </c>
      <c r="Z1050" s="162" t="str">
        <f t="shared" si="152"/>
        <v>N/A</v>
      </c>
      <c r="AP1050" s="3" t="s">
        <v>1</v>
      </c>
    </row>
    <row r="1051" spans="1:42" x14ac:dyDescent="0.2">
      <c r="A1051" s="68">
        <f t="shared" si="144"/>
        <v>994</v>
      </c>
      <c r="B1051" s="154">
        <f>'Input 2 - Inventory'!C1001</f>
        <v>0</v>
      </c>
      <c r="C1051" s="155">
        <f>'Input 2 - Inventory'!E1001</f>
        <v>0</v>
      </c>
      <c r="D1051" s="155" t="str">
        <f>IF(OR(LEFT(E1051,5)= "Asset",LEFT(E1051,5)="Other"),"N/A",'Input 1 - Schedule 1'!B1003 &amp; " (Ins/Bank)")</f>
        <v xml:space="preserve"> (Ins/Bank)</v>
      </c>
      <c r="E1051" s="156">
        <f>'Input 2 - Inventory'!F1001</f>
        <v>0</v>
      </c>
      <c r="F1051" s="157">
        <f>'Input 1 - Schedule 1'!AH1003</f>
        <v>0</v>
      </c>
      <c r="G1051" s="157">
        <f>'Input 2 - Inventory'!R1001</f>
        <v>0</v>
      </c>
      <c r="H1051" s="157">
        <f>'Input 2 - Inventory'!AG1001</f>
        <v>0</v>
      </c>
      <c r="I1051" s="158">
        <f>'Input 2 - Inventory'!L1001</f>
        <v>0</v>
      </c>
      <c r="J1051" s="159">
        <f>'Input 2 - Inventory'!AA1001</f>
        <v>0</v>
      </c>
      <c r="K1051" s="156" t="e">
        <f>VLOOKUP($E1051,'Calc 1 - Scaling (Ins,Bank)'!$A:$W,8,FALSE)</f>
        <v>#N/A</v>
      </c>
      <c r="L1051" s="160" t="str">
        <f>IFERROR(VLOOKUP($E1051,'Calc 1 - Scaling (Ins,Bank)'!$A:$W,9+IF($K1051="Revenue",1,IF(K1051="Carrying Value",2,0)),FALSE),"N/A")</f>
        <v>N/A</v>
      </c>
      <c r="M1051" s="161" t="str">
        <f t="shared" si="145"/>
        <v>N/A</v>
      </c>
      <c r="N1051" s="162" t="str">
        <f t="shared" si="146"/>
        <v>N/A</v>
      </c>
      <c r="O1051" s="156" t="e">
        <f>VLOOKUP($E1051,'Calc 1 - Scaling (Ins,Bank)'!$A:$W,12,FALSE)</f>
        <v>#N/A</v>
      </c>
      <c r="P1051" s="160" t="str">
        <f>IFERROR(VLOOKUP($E1051,'Calc 1 - Scaling (Ins,Bank)'!$A:$W,13+IF(O1051="Revenue",1,IF(O1051="Carrying Value",2,0)),FALSE),"N/A")</f>
        <v>N/A</v>
      </c>
      <c r="Q1051" s="161" t="str">
        <f t="shared" si="147"/>
        <v>N/A</v>
      </c>
      <c r="R1051" s="162" t="str">
        <f t="shared" si="148"/>
        <v>N/A</v>
      </c>
      <c r="S1051" s="156" t="e">
        <f>VLOOKUP($E1051,'Calc 1 - Scaling (Ins,Bank)'!$A:$W,16,FALSE)</f>
        <v>#N/A</v>
      </c>
      <c r="T1051" s="160" t="str">
        <f>IFERROR(VLOOKUP($E1051,'Calc 1 - Scaling (Ins,Bank)'!$A:$W,17+IF(S1051="Revenue",1,IF(S1051="Carrying Value",2,0)),FALSE),"N/A")</f>
        <v>N/A</v>
      </c>
      <c r="U1051" s="161" t="str">
        <f t="shared" si="149"/>
        <v>N/A</v>
      </c>
      <c r="V1051" s="162" t="str">
        <f t="shared" si="150"/>
        <v>N/A</v>
      </c>
      <c r="W1051" s="156" t="e">
        <f>VLOOKUP($E1051,'Calc 1 - Scaling (Ins,Bank)'!$A:$W,20,FALSE)</f>
        <v>#N/A</v>
      </c>
      <c r="X1051" s="160" t="str">
        <f>IFERROR(VLOOKUP($E1051,'Calc 1 - Scaling (Ins,Bank)'!$A:$W,21+IF(W1051="Revenue",1,IF(W1051="Carrying Value",2,0)),FALSE),"N/A")</f>
        <v>N/A</v>
      </c>
      <c r="Y1051" s="161" t="str">
        <f t="shared" si="151"/>
        <v>N/A</v>
      </c>
      <c r="Z1051" s="162" t="str">
        <f t="shared" si="152"/>
        <v>N/A</v>
      </c>
      <c r="AP1051" s="3" t="s">
        <v>1</v>
      </c>
    </row>
    <row r="1052" spans="1:42" x14ac:dyDescent="0.2">
      <c r="A1052" s="68">
        <f t="shared" si="144"/>
        <v>995</v>
      </c>
      <c r="B1052" s="154">
        <f>'Input 2 - Inventory'!C1002</f>
        <v>0</v>
      </c>
      <c r="C1052" s="155">
        <f>'Input 2 - Inventory'!E1002</f>
        <v>0</v>
      </c>
      <c r="D1052" s="155" t="str">
        <f>IF(OR(LEFT(E1052,5)= "Asset",LEFT(E1052,5)="Other"),"N/A",'Input 1 - Schedule 1'!B1004 &amp; " (Ins/Bank)")</f>
        <v xml:space="preserve"> (Ins/Bank)</v>
      </c>
      <c r="E1052" s="156">
        <f>'Input 2 - Inventory'!F1002</f>
        <v>0</v>
      </c>
      <c r="F1052" s="157">
        <f>'Input 1 - Schedule 1'!AH1004</f>
        <v>0</v>
      </c>
      <c r="G1052" s="157">
        <f>'Input 2 - Inventory'!R1002</f>
        <v>0</v>
      </c>
      <c r="H1052" s="157">
        <f>'Input 2 - Inventory'!AG1002</f>
        <v>0</v>
      </c>
      <c r="I1052" s="158">
        <f>'Input 2 - Inventory'!L1002</f>
        <v>0</v>
      </c>
      <c r="J1052" s="159">
        <f>'Input 2 - Inventory'!AA1002</f>
        <v>0</v>
      </c>
      <c r="K1052" s="156" t="e">
        <f>VLOOKUP($E1052,'Calc 1 - Scaling (Ins,Bank)'!$A:$W,8,FALSE)</f>
        <v>#N/A</v>
      </c>
      <c r="L1052" s="160" t="str">
        <f>IFERROR(VLOOKUP($E1052,'Calc 1 - Scaling (Ins,Bank)'!$A:$W,9+IF($K1052="Revenue",1,IF(K1052="Carrying Value",2,0)),FALSE),"N/A")</f>
        <v>N/A</v>
      </c>
      <c r="M1052" s="161" t="str">
        <f t="shared" si="145"/>
        <v>N/A</v>
      </c>
      <c r="N1052" s="162" t="str">
        <f t="shared" si="146"/>
        <v>N/A</v>
      </c>
      <c r="O1052" s="156" t="e">
        <f>VLOOKUP($E1052,'Calc 1 - Scaling (Ins,Bank)'!$A:$W,12,FALSE)</f>
        <v>#N/A</v>
      </c>
      <c r="P1052" s="160" t="str">
        <f>IFERROR(VLOOKUP($E1052,'Calc 1 - Scaling (Ins,Bank)'!$A:$W,13+IF(O1052="Revenue",1,IF(O1052="Carrying Value",2,0)),FALSE),"N/A")</f>
        <v>N/A</v>
      </c>
      <c r="Q1052" s="161" t="str">
        <f t="shared" si="147"/>
        <v>N/A</v>
      </c>
      <c r="R1052" s="162" t="str">
        <f t="shared" si="148"/>
        <v>N/A</v>
      </c>
      <c r="S1052" s="156" t="e">
        <f>VLOOKUP($E1052,'Calc 1 - Scaling (Ins,Bank)'!$A:$W,16,FALSE)</f>
        <v>#N/A</v>
      </c>
      <c r="T1052" s="160" t="str">
        <f>IFERROR(VLOOKUP($E1052,'Calc 1 - Scaling (Ins,Bank)'!$A:$W,17+IF(S1052="Revenue",1,IF(S1052="Carrying Value",2,0)),FALSE),"N/A")</f>
        <v>N/A</v>
      </c>
      <c r="U1052" s="161" t="str">
        <f t="shared" si="149"/>
        <v>N/A</v>
      </c>
      <c r="V1052" s="162" t="str">
        <f t="shared" si="150"/>
        <v>N/A</v>
      </c>
      <c r="W1052" s="156" t="e">
        <f>VLOOKUP($E1052,'Calc 1 - Scaling (Ins,Bank)'!$A:$W,20,FALSE)</f>
        <v>#N/A</v>
      </c>
      <c r="X1052" s="160" t="str">
        <f>IFERROR(VLOOKUP($E1052,'Calc 1 - Scaling (Ins,Bank)'!$A:$W,21+IF(W1052="Revenue",1,IF(W1052="Carrying Value",2,0)),FALSE),"N/A")</f>
        <v>N/A</v>
      </c>
      <c r="Y1052" s="161" t="str">
        <f t="shared" si="151"/>
        <v>N/A</v>
      </c>
      <c r="Z1052" s="162" t="str">
        <f t="shared" si="152"/>
        <v>N/A</v>
      </c>
      <c r="AP1052" s="3" t="s">
        <v>1</v>
      </c>
    </row>
    <row r="1053" spans="1:42" x14ac:dyDescent="0.2">
      <c r="A1053" s="68">
        <f t="shared" si="144"/>
        <v>996</v>
      </c>
      <c r="B1053" s="154">
        <f>'Input 2 - Inventory'!C1003</f>
        <v>0</v>
      </c>
      <c r="C1053" s="155">
        <f>'Input 2 - Inventory'!E1003</f>
        <v>0</v>
      </c>
      <c r="D1053" s="155" t="str">
        <f>IF(OR(LEFT(E1053,5)= "Asset",LEFT(E1053,5)="Other"),"N/A",'Input 1 - Schedule 1'!B1005 &amp; " (Ins/Bank)")</f>
        <v xml:space="preserve"> (Ins/Bank)</v>
      </c>
      <c r="E1053" s="156">
        <f>'Input 2 - Inventory'!F1003</f>
        <v>0</v>
      </c>
      <c r="F1053" s="157">
        <f>'Input 1 - Schedule 1'!AH1005</f>
        <v>0</v>
      </c>
      <c r="G1053" s="157">
        <f>'Input 2 - Inventory'!R1003</f>
        <v>0</v>
      </c>
      <c r="H1053" s="157">
        <f>'Input 2 - Inventory'!AG1003</f>
        <v>0</v>
      </c>
      <c r="I1053" s="158">
        <f>'Input 2 - Inventory'!L1003</f>
        <v>0</v>
      </c>
      <c r="J1053" s="159">
        <f>'Input 2 - Inventory'!AA1003</f>
        <v>0</v>
      </c>
      <c r="K1053" s="156" t="e">
        <f>VLOOKUP($E1053,'Calc 1 - Scaling (Ins,Bank)'!$A:$W,8,FALSE)</f>
        <v>#N/A</v>
      </c>
      <c r="L1053" s="160" t="str">
        <f>IFERROR(VLOOKUP($E1053,'Calc 1 - Scaling (Ins,Bank)'!$A:$W,9+IF($K1053="Revenue",1,IF(K1053="Carrying Value",2,0)),FALSE),"N/A")</f>
        <v>N/A</v>
      </c>
      <c r="M1053" s="161" t="str">
        <f t="shared" si="145"/>
        <v>N/A</v>
      </c>
      <c r="N1053" s="162" t="str">
        <f t="shared" si="146"/>
        <v>N/A</v>
      </c>
      <c r="O1053" s="156" t="e">
        <f>VLOOKUP($E1053,'Calc 1 - Scaling (Ins,Bank)'!$A:$W,12,FALSE)</f>
        <v>#N/A</v>
      </c>
      <c r="P1053" s="160" t="str">
        <f>IFERROR(VLOOKUP($E1053,'Calc 1 - Scaling (Ins,Bank)'!$A:$W,13+IF(O1053="Revenue",1,IF(O1053="Carrying Value",2,0)),FALSE),"N/A")</f>
        <v>N/A</v>
      </c>
      <c r="Q1053" s="161" t="str">
        <f t="shared" si="147"/>
        <v>N/A</v>
      </c>
      <c r="R1053" s="162" t="str">
        <f t="shared" si="148"/>
        <v>N/A</v>
      </c>
      <c r="S1053" s="156" t="e">
        <f>VLOOKUP($E1053,'Calc 1 - Scaling (Ins,Bank)'!$A:$W,16,FALSE)</f>
        <v>#N/A</v>
      </c>
      <c r="T1053" s="160" t="str">
        <f>IFERROR(VLOOKUP($E1053,'Calc 1 - Scaling (Ins,Bank)'!$A:$W,17+IF(S1053="Revenue",1,IF(S1053="Carrying Value",2,0)),FALSE),"N/A")</f>
        <v>N/A</v>
      </c>
      <c r="U1053" s="161" t="str">
        <f t="shared" si="149"/>
        <v>N/A</v>
      </c>
      <c r="V1053" s="162" t="str">
        <f t="shared" si="150"/>
        <v>N/A</v>
      </c>
      <c r="W1053" s="156" t="e">
        <f>VLOOKUP($E1053,'Calc 1 - Scaling (Ins,Bank)'!$A:$W,20,FALSE)</f>
        <v>#N/A</v>
      </c>
      <c r="X1053" s="160" t="str">
        <f>IFERROR(VLOOKUP($E1053,'Calc 1 - Scaling (Ins,Bank)'!$A:$W,21+IF(W1053="Revenue",1,IF(W1053="Carrying Value",2,0)),FALSE),"N/A")</f>
        <v>N/A</v>
      </c>
      <c r="Y1053" s="161" t="str">
        <f t="shared" si="151"/>
        <v>N/A</v>
      </c>
      <c r="Z1053" s="162" t="str">
        <f t="shared" si="152"/>
        <v>N/A</v>
      </c>
      <c r="AP1053" s="3" t="s">
        <v>1</v>
      </c>
    </row>
    <row r="1054" spans="1:42" x14ac:dyDescent="0.2">
      <c r="A1054" s="68">
        <f t="shared" si="144"/>
        <v>997</v>
      </c>
      <c r="B1054" s="154">
        <f>'Input 2 - Inventory'!C1004</f>
        <v>0</v>
      </c>
      <c r="C1054" s="155">
        <f>'Input 2 - Inventory'!E1004</f>
        <v>0</v>
      </c>
      <c r="D1054" s="155" t="str">
        <f>IF(OR(LEFT(E1054,5)= "Asset",LEFT(E1054,5)="Other"),"N/A",'Input 1 - Schedule 1'!B1006 &amp; " (Ins/Bank)")</f>
        <v xml:space="preserve"> (Ins/Bank)</v>
      </c>
      <c r="E1054" s="156">
        <f>'Input 2 - Inventory'!F1004</f>
        <v>0</v>
      </c>
      <c r="F1054" s="157">
        <f>'Input 1 - Schedule 1'!AH1006</f>
        <v>0</v>
      </c>
      <c r="G1054" s="157">
        <f>'Input 2 - Inventory'!R1004</f>
        <v>0</v>
      </c>
      <c r="H1054" s="157">
        <f>'Input 2 - Inventory'!AG1004</f>
        <v>0</v>
      </c>
      <c r="I1054" s="158">
        <f>'Input 2 - Inventory'!L1004</f>
        <v>0</v>
      </c>
      <c r="J1054" s="159">
        <f>'Input 2 - Inventory'!AA1004</f>
        <v>0</v>
      </c>
      <c r="K1054" s="156" t="e">
        <f>VLOOKUP($E1054,'Calc 1 - Scaling (Ins,Bank)'!$A:$W,8,FALSE)</f>
        <v>#N/A</v>
      </c>
      <c r="L1054" s="160" t="str">
        <f>IFERROR(VLOOKUP($E1054,'Calc 1 - Scaling (Ins,Bank)'!$A:$W,9+IF($K1054="Revenue",1,IF(K1054="Carrying Value",2,0)),FALSE),"N/A")</f>
        <v>N/A</v>
      </c>
      <c r="M1054" s="161" t="str">
        <f t="shared" si="145"/>
        <v>N/A</v>
      </c>
      <c r="N1054" s="162" t="str">
        <f t="shared" si="146"/>
        <v>N/A</v>
      </c>
      <c r="O1054" s="156" t="e">
        <f>VLOOKUP($E1054,'Calc 1 - Scaling (Ins,Bank)'!$A:$W,12,FALSE)</f>
        <v>#N/A</v>
      </c>
      <c r="P1054" s="160" t="str">
        <f>IFERROR(VLOOKUP($E1054,'Calc 1 - Scaling (Ins,Bank)'!$A:$W,13+IF(O1054="Revenue",1,IF(O1054="Carrying Value",2,0)),FALSE),"N/A")</f>
        <v>N/A</v>
      </c>
      <c r="Q1054" s="161" t="str">
        <f t="shared" si="147"/>
        <v>N/A</v>
      </c>
      <c r="R1054" s="162" t="str">
        <f t="shared" si="148"/>
        <v>N/A</v>
      </c>
      <c r="S1054" s="156" t="e">
        <f>VLOOKUP($E1054,'Calc 1 - Scaling (Ins,Bank)'!$A:$W,16,FALSE)</f>
        <v>#N/A</v>
      </c>
      <c r="T1054" s="160" t="str">
        <f>IFERROR(VLOOKUP($E1054,'Calc 1 - Scaling (Ins,Bank)'!$A:$W,17+IF(S1054="Revenue",1,IF(S1054="Carrying Value",2,0)),FALSE),"N/A")</f>
        <v>N/A</v>
      </c>
      <c r="U1054" s="161" t="str">
        <f t="shared" si="149"/>
        <v>N/A</v>
      </c>
      <c r="V1054" s="162" t="str">
        <f t="shared" si="150"/>
        <v>N/A</v>
      </c>
      <c r="W1054" s="156" t="e">
        <f>VLOOKUP($E1054,'Calc 1 - Scaling (Ins,Bank)'!$A:$W,20,FALSE)</f>
        <v>#N/A</v>
      </c>
      <c r="X1054" s="160" t="str">
        <f>IFERROR(VLOOKUP($E1054,'Calc 1 - Scaling (Ins,Bank)'!$A:$W,21+IF(W1054="Revenue",1,IF(W1054="Carrying Value",2,0)),FALSE),"N/A")</f>
        <v>N/A</v>
      </c>
      <c r="Y1054" s="161" t="str">
        <f t="shared" si="151"/>
        <v>N/A</v>
      </c>
      <c r="Z1054" s="162" t="str">
        <f t="shared" si="152"/>
        <v>N/A</v>
      </c>
      <c r="AP1054" s="3" t="s">
        <v>1</v>
      </c>
    </row>
    <row r="1055" spans="1:42" x14ac:dyDescent="0.2">
      <c r="A1055" s="68">
        <f t="shared" si="144"/>
        <v>998</v>
      </c>
      <c r="B1055" s="154">
        <f>'Input 2 - Inventory'!C1005</f>
        <v>0</v>
      </c>
      <c r="C1055" s="155">
        <f>'Input 2 - Inventory'!E1005</f>
        <v>0</v>
      </c>
      <c r="D1055" s="155" t="str">
        <f>IF(OR(LEFT(E1055,5)= "Asset",LEFT(E1055,5)="Other"),"N/A",'Input 1 - Schedule 1'!B1007 &amp; " (Ins/Bank)")</f>
        <v xml:space="preserve"> (Ins/Bank)</v>
      </c>
      <c r="E1055" s="156">
        <f>'Input 2 - Inventory'!F1005</f>
        <v>0</v>
      </c>
      <c r="F1055" s="157">
        <f>'Input 1 - Schedule 1'!AH1007</f>
        <v>0</v>
      </c>
      <c r="G1055" s="157">
        <f>'Input 2 - Inventory'!R1005</f>
        <v>0</v>
      </c>
      <c r="H1055" s="157">
        <f>'Input 2 - Inventory'!AG1005</f>
        <v>0</v>
      </c>
      <c r="I1055" s="158">
        <f>'Input 2 - Inventory'!L1005</f>
        <v>0</v>
      </c>
      <c r="J1055" s="159">
        <f>'Input 2 - Inventory'!AA1005</f>
        <v>0</v>
      </c>
      <c r="K1055" s="156" t="e">
        <f>VLOOKUP($E1055,'Calc 1 - Scaling (Ins,Bank)'!$A:$W,8,FALSE)</f>
        <v>#N/A</v>
      </c>
      <c r="L1055" s="160" t="str">
        <f>IFERROR(VLOOKUP($E1055,'Calc 1 - Scaling (Ins,Bank)'!$A:$W,9+IF($K1055="Revenue",1,IF(K1055="Carrying Value",2,0)),FALSE),"N/A")</f>
        <v>N/A</v>
      </c>
      <c r="M1055" s="161" t="str">
        <f t="shared" si="145"/>
        <v>N/A</v>
      </c>
      <c r="N1055" s="162" t="str">
        <f t="shared" si="146"/>
        <v>N/A</v>
      </c>
      <c r="O1055" s="156" t="e">
        <f>VLOOKUP($E1055,'Calc 1 - Scaling (Ins,Bank)'!$A:$W,12,FALSE)</f>
        <v>#N/A</v>
      </c>
      <c r="P1055" s="160" t="str">
        <f>IFERROR(VLOOKUP($E1055,'Calc 1 - Scaling (Ins,Bank)'!$A:$W,13+IF(O1055="Revenue",1,IF(O1055="Carrying Value",2,0)),FALSE),"N/A")</f>
        <v>N/A</v>
      </c>
      <c r="Q1055" s="161" t="str">
        <f t="shared" si="147"/>
        <v>N/A</v>
      </c>
      <c r="R1055" s="162" t="str">
        <f t="shared" si="148"/>
        <v>N/A</v>
      </c>
      <c r="S1055" s="156" t="e">
        <f>VLOOKUP($E1055,'Calc 1 - Scaling (Ins,Bank)'!$A:$W,16,FALSE)</f>
        <v>#N/A</v>
      </c>
      <c r="T1055" s="160" t="str">
        <f>IFERROR(VLOOKUP($E1055,'Calc 1 - Scaling (Ins,Bank)'!$A:$W,17+IF(S1055="Revenue",1,IF(S1055="Carrying Value",2,0)),FALSE),"N/A")</f>
        <v>N/A</v>
      </c>
      <c r="U1055" s="161" t="str">
        <f t="shared" si="149"/>
        <v>N/A</v>
      </c>
      <c r="V1055" s="162" t="str">
        <f t="shared" si="150"/>
        <v>N/A</v>
      </c>
      <c r="W1055" s="156" t="e">
        <f>VLOOKUP($E1055,'Calc 1 - Scaling (Ins,Bank)'!$A:$W,20,FALSE)</f>
        <v>#N/A</v>
      </c>
      <c r="X1055" s="160" t="str">
        <f>IFERROR(VLOOKUP($E1055,'Calc 1 - Scaling (Ins,Bank)'!$A:$W,21+IF(W1055="Revenue",1,IF(W1055="Carrying Value",2,0)),FALSE),"N/A")</f>
        <v>N/A</v>
      </c>
      <c r="Y1055" s="161" t="str">
        <f t="shared" si="151"/>
        <v>N/A</v>
      </c>
      <c r="Z1055" s="162" t="str">
        <f t="shared" si="152"/>
        <v>N/A</v>
      </c>
      <c r="AP1055" s="3" t="s">
        <v>1</v>
      </c>
    </row>
    <row r="1056" spans="1:42" x14ac:dyDescent="0.2">
      <c r="A1056" s="68">
        <f t="shared" si="144"/>
        <v>999</v>
      </c>
      <c r="B1056" s="154">
        <f>'Input 2 - Inventory'!C1006</f>
        <v>0</v>
      </c>
      <c r="C1056" s="155">
        <f>'Input 2 - Inventory'!E1006</f>
        <v>0</v>
      </c>
      <c r="D1056" s="155" t="str">
        <f>IF(OR(LEFT(E1056,5)= "Asset",LEFT(E1056,5)="Other"),"N/A",'Input 1 - Schedule 1'!B1008 &amp; " (Ins/Bank)")</f>
        <v xml:space="preserve"> (Ins/Bank)</v>
      </c>
      <c r="E1056" s="156">
        <f>'Input 2 - Inventory'!F1006</f>
        <v>0</v>
      </c>
      <c r="F1056" s="157">
        <f>'Input 1 - Schedule 1'!AH1008</f>
        <v>0</v>
      </c>
      <c r="G1056" s="157">
        <f>'Input 2 - Inventory'!R1006</f>
        <v>0</v>
      </c>
      <c r="H1056" s="157">
        <f>'Input 2 - Inventory'!AG1006</f>
        <v>0</v>
      </c>
      <c r="I1056" s="158">
        <f>'Input 2 - Inventory'!L1006</f>
        <v>0</v>
      </c>
      <c r="J1056" s="159">
        <f>'Input 2 - Inventory'!AA1006</f>
        <v>0</v>
      </c>
      <c r="K1056" s="156" t="e">
        <f>VLOOKUP($E1056,'Calc 1 - Scaling (Ins,Bank)'!$A:$W,8,FALSE)</f>
        <v>#N/A</v>
      </c>
      <c r="L1056" s="160" t="str">
        <f>IFERROR(VLOOKUP($E1056,'Calc 1 - Scaling (Ins,Bank)'!$A:$W,9+IF($K1056="Revenue",1,IF(K1056="Carrying Value",2,0)),FALSE),"N/A")</f>
        <v>N/A</v>
      </c>
      <c r="M1056" s="161" t="str">
        <f t="shared" si="145"/>
        <v>N/A</v>
      </c>
      <c r="N1056" s="162" t="str">
        <f t="shared" si="146"/>
        <v>N/A</v>
      </c>
      <c r="O1056" s="156" t="e">
        <f>VLOOKUP($E1056,'Calc 1 - Scaling (Ins,Bank)'!$A:$W,12,FALSE)</f>
        <v>#N/A</v>
      </c>
      <c r="P1056" s="160" t="str">
        <f>IFERROR(VLOOKUP($E1056,'Calc 1 - Scaling (Ins,Bank)'!$A:$W,13+IF(O1056="Revenue",1,IF(O1056="Carrying Value",2,0)),FALSE),"N/A")</f>
        <v>N/A</v>
      </c>
      <c r="Q1056" s="161" t="str">
        <f t="shared" si="147"/>
        <v>N/A</v>
      </c>
      <c r="R1056" s="162" t="str">
        <f t="shared" si="148"/>
        <v>N/A</v>
      </c>
      <c r="S1056" s="156" t="e">
        <f>VLOOKUP($E1056,'Calc 1 - Scaling (Ins,Bank)'!$A:$W,16,FALSE)</f>
        <v>#N/A</v>
      </c>
      <c r="T1056" s="160" t="str">
        <f>IFERROR(VLOOKUP($E1056,'Calc 1 - Scaling (Ins,Bank)'!$A:$W,17+IF(S1056="Revenue",1,IF(S1056="Carrying Value",2,0)),FALSE),"N/A")</f>
        <v>N/A</v>
      </c>
      <c r="U1056" s="161" t="str">
        <f t="shared" si="149"/>
        <v>N/A</v>
      </c>
      <c r="V1056" s="162" t="str">
        <f t="shared" si="150"/>
        <v>N/A</v>
      </c>
      <c r="W1056" s="156" t="e">
        <f>VLOOKUP($E1056,'Calc 1 - Scaling (Ins,Bank)'!$A:$W,20,FALSE)</f>
        <v>#N/A</v>
      </c>
      <c r="X1056" s="160" t="str">
        <f>IFERROR(VLOOKUP($E1056,'Calc 1 - Scaling (Ins,Bank)'!$A:$W,21+IF(W1056="Revenue",1,IF(W1056="Carrying Value",2,0)),FALSE),"N/A")</f>
        <v>N/A</v>
      </c>
      <c r="Y1056" s="161" t="str">
        <f t="shared" si="151"/>
        <v>N/A</v>
      </c>
      <c r="Z1056" s="162" t="str">
        <f t="shared" si="152"/>
        <v>N/A</v>
      </c>
      <c r="AP1056" s="3" t="s">
        <v>1</v>
      </c>
    </row>
    <row r="1057" spans="1:42" x14ac:dyDescent="0.2">
      <c r="A1057" s="68">
        <f t="shared" si="144"/>
        <v>1000</v>
      </c>
      <c r="B1057" s="154">
        <f>'Input 2 - Inventory'!C1007</f>
        <v>0</v>
      </c>
      <c r="C1057" s="155">
        <f>'Input 2 - Inventory'!E1007</f>
        <v>0</v>
      </c>
      <c r="D1057" s="155" t="str">
        <f>IF(OR(LEFT(E1057,5)= "Asset",LEFT(E1057,5)="Other"),"N/A",'Input 1 - Schedule 1'!B1009 &amp; " (Ins/Bank)")</f>
        <v xml:space="preserve"> (Ins/Bank)</v>
      </c>
      <c r="E1057" s="156">
        <f>'Input 2 - Inventory'!F1007</f>
        <v>0</v>
      </c>
      <c r="F1057" s="157">
        <f>'Input 1 - Schedule 1'!AH1009</f>
        <v>0</v>
      </c>
      <c r="G1057" s="157">
        <f>'Input 2 - Inventory'!R1007</f>
        <v>0</v>
      </c>
      <c r="H1057" s="157">
        <f>'Input 2 - Inventory'!AG1007</f>
        <v>0</v>
      </c>
      <c r="I1057" s="158">
        <f>'Input 2 - Inventory'!L1007</f>
        <v>0</v>
      </c>
      <c r="J1057" s="159">
        <f>'Input 2 - Inventory'!AA1007</f>
        <v>0</v>
      </c>
      <c r="K1057" s="156" t="e">
        <f>VLOOKUP($E1057,'Calc 1 - Scaling (Ins,Bank)'!$A:$W,8,FALSE)</f>
        <v>#N/A</v>
      </c>
      <c r="L1057" s="160" t="str">
        <f>IFERROR(VLOOKUP($E1057,'Calc 1 - Scaling (Ins,Bank)'!$A:$W,9+IF($K1057="Revenue",1,IF(K1057="Carrying Value",2,0)),FALSE),"N/A")</f>
        <v>N/A</v>
      </c>
      <c r="M1057" s="161" t="str">
        <f t="shared" si="145"/>
        <v>N/A</v>
      </c>
      <c r="N1057" s="162" t="str">
        <f t="shared" si="146"/>
        <v>N/A</v>
      </c>
      <c r="O1057" s="156" t="e">
        <f>VLOOKUP($E1057,'Calc 1 - Scaling (Ins,Bank)'!$A:$W,12,FALSE)</f>
        <v>#N/A</v>
      </c>
      <c r="P1057" s="160" t="str">
        <f>IFERROR(VLOOKUP($E1057,'Calc 1 - Scaling (Ins,Bank)'!$A:$W,13+IF(O1057="Revenue",1,IF(O1057="Carrying Value",2,0)),FALSE),"N/A")</f>
        <v>N/A</v>
      </c>
      <c r="Q1057" s="161" t="str">
        <f t="shared" si="147"/>
        <v>N/A</v>
      </c>
      <c r="R1057" s="162" t="str">
        <f t="shared" si="148"/>
        <v>N/A</v>
      </c>
      <c r="S1057" s="156" t="e">
        <f>VLOOKUP($E1057,'Calc 1 - Scaling (Ins,Bank)'!$A:$W,16,FALSE)</f>
        <v>#N/A</v>
      </c>
      <c r="T1057" s="160" t="str">
        <f>IFERROR(VLOOKUP($E1057,'Calc 1 - Scaling (Ins,Bank)'!$A:$W,17+IF(S1057="Revenue",1,IF(S1057="Carrying Value",2,0)),FALSE),"N/A")</f>
        <v>N/A</v>
      </c>
      <c r="U1057" s="161" t="str">
        <f t="shared" si="149"/>
        <v>N/A</v>
      </c>
      <c r="V1057" s="162" t="str">
        <f t="shared" si="150"/>
        <v>N/A</v>
      </c>
      <c r="W1057" s="156" t="e">
        <f>VLOOKUP($E1057,'Calc 1 - Scaling (Ins,Bank)'!$A:$W,20,FALSE)</f>
        <v>#N/A</v>
      </c>
      <c r="X1057" s="160" t="str">
        <f>IFERROR(VLOOKUP($E1057,'Calc 1 - Scaling (Ins,Bank)'!$A:$W,21+IF(W1057="Revenue",1,IF(W1057="Carrying Value",2,0)),FALSE),"N/A")</f>
        <v>N/A</v>
      </c>
      <c r="Y1057" s="161" t="str">
        <f t="shared" si="151"/>
        <v>N/A</v>
      </c>
      <c r="Z1057" s="162" t="str">
        <f t="shared" si="152"/>
        <v>N/A</v>
      </c>
      <c r="AP1057" s="3" t="s">
        <v>1</v>
      </c>
    </row>
    <row r="1058" spans="1:42" x14ac:dyDescent="0.2">
      <c r="AP1058" s="3" t="s">
        <v>1</v>
      </c>
    </row>
    <row r="1059" spans="1:42" x14ac:dyDescent="0.2">
      <c r="AP1059" s="3" t="s">
        <v>1</v>
      </c>
    </row>
    <row r="1060" spans="1:42" x14ac:dyDescent="0.2">
      <c r="AP1060" s="3" t="s">
        <v>1</v>
      </c>
    </row>
    <row r="1061" spans="1:42" x14ac:dyDescent="0.2">
      <c r="AP1061" s="3" t="s">
        <v>1</v>
      </c>
    </row>
    <row r="1062" spans="1:42" x14ac:dyDescent="0.2">
      <c r="AP1062" s="3" t="s">
        <v>1</v>
      </c>
    </row>
    <row r="1063" spans="1:42" x14ac:dyDescent="0.2">
      <c r="AP1063" s="3" t="s">
        <v>1</v>
      </c>
    </row>
    <row r="1064" spans="1:42" x14ac:dyDescent="0.2">
      <c r="A1064" s="3" t="s">
        <v>1</v>
      </c>
      <c r="B1064" s="3" t="s">
        <v>1</v>
      </c>
      <c r="C1064" s="3" t="s">
        <v>1</v>
      </c>
      <c r="D1064" s="3" t="s">
        <v>1</v>
      </c>
      <c r="E1064" s="3" t="s">
        <v>1</v>
      </c>
      <c r="F1064" s="3" t="s">
        <v>1</v>
      </c>
      <c r="G1064" s="3" t="s">
        <v>1</v>
      </c>
      <c r="H1064" s="3" t="s">
        <v>1</v>
      </c>
      <c r="I1064" s="3" t="s">
        <v>1</v>
      </c>
      <c r="J1064" s="3" t="s">
        <v>1</v>
      </c>
      <c r="K1064" s="3" t="s">
        <v>1</v>
      </c>
      <c r="L1064" s="3" t="s">
        <v>1</v>
      </c>
      <c r="M1064" s="3" t="s">
        <v>1</v>
      </c>
      <c r="N1064" s="3" t="s">
        <v>1</v>
      </c>
      <c r="O1064" s="3" t="s">
        <v>1</v>
      </c>
      <c r="P1064" s="3" t="s">
        <v>1</v>
      </c>
      <c r="Q1064" s="3" t="s">
        <v>1</v>
      </c>
      <c r="R1064" s="3" t="s">
        <v>1</v>
      </c>
      <c r="S1064" s="3" t="s">
        <v>1</v>
      </c>
      <c r="T1064" s="3" t="s">
        <v>1</v>
      </c>
      <c r="U1064" s="3" t="s">
        <v>1</v>
      </c>
      <c r="V1064" s="3" t="s">
        <v>1</v>
      </c>
      <c r="W1064" s="3" t="s">
        <v>1</v>
      </c>
      <c r="X1064" s="3" t="s">
        <v>1</v>
      </c>
      <c r="Y1064" s="3" t="s">
        <v>1</v>
      </c>
      <c r="Z1064" s="3" t="s">
        <v>1</v>
      </c>
      <c r="AA1064" s="3" t="s">
        <v>1</v>
      </c>
      <c r="AB1064" s="3" t="s">
        <v>1</v>
      </c>
      <c r="AC1064" s="3" t="s">
        <v>1</v>
      </c>
      <c r="AD1064" s="3" t="s">
        <v>1</v>
      </c>
      <c r="AE1064" s="3" t="s">
        <v>1</v>
      </c>
      <c r="AF1064" s="3" t="s">
        <v>1</v>
      </c>
      <c r="AG1064" s="3" t="s">
        <v>1</v>
      </c>
      <c r="AH1064" s="3" t="s">
        <v>1</v>
      </c>
      <c r="AI1064" s="3" t="s">
        <v>1</v>
      </c>
      <c r="AJ1064" s="3" t="s">
        <v>1</v>
      </c>
      <c r="AK1064" s="3" t="s">
        <v>1</v>
      </c>
      <c r="AL1064" s="3" t="s">
        <v>1</v>
      </c>
      <c r="AM1064" s="3" t="s">
        <v>1</v>
      </c>
      <c r="AN1064" s="3" t="s">
        <v>1</v>
      </c>
      <c r="AO1064" s="3" t="s">
        <v>1</v>
      </c>
      <c r="AP1064" s="3" t="s">
        <v>1</v>
      </c>
    </row>
  </sheetData>
  <sheetProtection formatCells="0" formatColumns="0" formatRows="0"/>
  <mergeCells count="8">
    <mergeCell ref="A7:A8"/>
    <mergeCell ref="A55:A56"/>
    <mergeCell ref="A4:W5"/>
    <mergeCell ref="D6:G6"/>
    <mergeCell ref="H6:K6"/>
    <mergeCell ref="L6:O6"/>
    <mergeCell ref="P6:S6"/>
    <mergeCell ref="T6:W6"/>
  </mergeCells>
  <pageMargins left="0.7" right="0.7" top="0.75" bottom="0.75" header="0.3" footer="0.3"/>
  <pageSetup paperSize="5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92D050"/>
    <pageSetUpPr fitToPage="1"/>
  </sheetPr>
  <dimension ref="A1:AH336"/>
  <sheetViews>
    <sheetView topLeftCell="A16" zoomScale="70" zoomScaleNormal="70" workbookViewId="0">
      <selection activeCell="B56" sqref="B56:B59"/>
    </sheetView>
  </sheetViews>
  <sheetFormatPr defaultColWidth="9.140625" defaultRowHeight="12.75" x14ac:dyDescent="0.2"/>
  <cols>
    <col min="1" max="1" width="21.7109375" style="18" bestFit="1" customWidth="1"/>
    <col min="2" max="2" width="47.140625" style="18" customWidth="1"/>
    <col min="3" max="3" width="16.42578125" style="18" customWidth="1"/>
    <col min="4" max="4" width="28.42578125" style="18" customWidth="1"/>
    <col min="5" max="5" width="16.85546875" style="18" customWidth="1"/>
    <col min="6" max="6" width="21.140625" style="18" customWidth="1"/>
    <col min="7" max="7" width="16.85546875" style="18" customWidth="1"/>
    <col min="8" max="8" width="28" style="18" bestFit="1" customWidth="1"/>
    <col min="9" max="9" width="16.85546875" style="18" customWidth="1"/>
    <col min="10" max="10" width="27.5703125" style="18" customWidth="1"/>
    <col min="11" max="11" width="11.5703125" style="18" customWidth="1"/>
    <col min="12" max="12" width="14" style="18" customWidth="1"/>
    <col min="13" max="16" width="16.85546875" style="125" customWidth="1"/>
    <col min="17" max="18" width="9.140625" style="125"/>
    <col min="19" max="19" width="40.140625" style="125" customWidth="1"/>
    <col min="20" max="20" width="15.28515625" style="125" bestFit="1" customWidth="1"/>
    <col min="21" max="21" width="13.85546875" style="125" customWidth="1"/>
    <col min="22" max="22" width="13" style="125" customWidth="1"/>
    <col min="23" max="23" width="13.85546875" style="125" customWidth="1"/>
    <col min="24" max="24" width="15" style="125" bestFit="1" customWidth="1"/>
    <col min="25" max="16384" width="9.140625" style="18"/>
  </cols>
  <sheetData>
    <row r="1" spans="1:34" x14ac:dyDescent="0.2">
      <c r="A1" s="58"/>
      <c r="B1" s="58"/>
      <c r="C1" s="58"/>
      <c r="D1" s="164"/>
      <c r="E1" s="16"/>
      <c r="F1" s="134"/>
      <c r="G1" s="14"/>
      <c r="H1" s="16"/>
      <c r="I1" s="16"/>
      <c r="J1" s="16"/>
      <c r="K1" s="16"/>
      <c r="L1" s="16"/>
      <c r="M1" s="16"/>
      <c r="N1" s="16"/>
      <c r="O1" s="16"/>
      <c r="P1" s="3" t="s">
        <v>1</v>
      </c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6"/>
      <c r="AH1" s="167"/>
    </row>
    <row r="2" spans="1:34" ht="10.5" customHeight="1" x14ac:dyDescent="0.2">
      <c r="A2" s="124"/>
      <c r="P2" s="3" t="s">
        <v>1</v>
      </c>
    </row>
    <row r="3" spans="1:34" ht="10.5" customHeight="1" x14ac:dyDescent="0.2">
      <c r="A3" s="124"/>
      <c r="B3" s="369" t="s">
        <v>309</v>
      </c>
      <c r="C3" s="369"/>
      <c r="D3" s="369"/>
      <c r="P3" s="3" t="s">
        <v>1</v>
      </c>
    </row>
    <row r="4" spans="1:34" ht="10.5" customHeight="1" x14ac:dyDescent="0.2">
      <c r="A4" s="124"/>
      <c r="B4" s="168"/>
      <c r="C4" s="169" t="s">
        <v>310</v>
      </c>
      <c r="D4" s="170">
        <v>1</v>
      </c>
      <c r="F4" s="271" t="s">
        <v>311</v>
      </c>
      <c r="P4" s="3" t="s">
        <v>1</v>
      </c>
    </row>
    <row r="5" spans="1:34" ht="10.5" customHeight="1" x14ac:dyDescent="0.2">
      <c r="A5" s="124"/>
      <c r="B5" s="22" t="s">
        <v>312</v>
      </c>
      <c r="C5" s="171">
        <v>1</v>
      </c>
      <c r="D5" s="172" t="s">
        <v>450</v>
      </c>
      <c r="F5" s="272">
        <f>VLOOKUP('Calc 2 - Select Options'!D5,GCC.Param!$K$11:$L$16,2,FALSE)</f>
        <v>-6</v>
      </c>
      <c r="P5" s="3" t="s">
        <v>1</v>
      </c>
    </row>
    <row r="6" spans="1:34" ht="10.5" customHeight="1" x14ac:dyDescent="0.2">
      <c r="A6" s="124"/>
      <c r="B6" s="22" t="s">
        <v>314</v>
      </c>
      <c r="C6" s="171">
        <f>C5+1</f>
        <v>2</v>
      </c>
      <c r="D6" s="172" t="s">
        <v>212</v>
      </c>
      <c r="P6" s="3" t="s">
        <v>1</v>
      </c>
    </row>
    <row r="7" spans="1:34" ht="10.5" customHeight="1" x14ac:dyDescent="0.2">
      <c r="A7" s="124"/>
      <c r="B7" s="22" t="s">
        <v>315</v>
      </c>
      <c r="C7" s="171">
        <f t="shared" ref="C7:C13" si="0">C6+1</f>
        <v>3</v>
      </c>
      <c r="D7" s="172" t="s">
        <v>316</v>
      </c>
      <c r="P7" s="3" t="s">
        <v>1</v>
      </c>
    </row>
    <row r="8" spans="1:34" ht="10.5" customHeight="1" x14ac:dyDescent="0.2">
      <c r="A8" s="124"/>
      <c r="B8" s="22" t="s">
        <v>317</v>
      </c>
      <c r="C8" s="171">
        <f t="shared" si="0"/>
        <v>4</v>
      </c>
      <c r="D8" s="172" t="s">
        <v>86</v>
      </c>
      <c r="P8" s="3" t="s">
        <v>1</v>
      </c>
    </row>
    <row r="9" spans="1:34" ht="10.5" customHeight="1" x14ac:dyDescent="0.2">
      <c r="A9" s="124"/>
      <c r="B9" s="22" t="s">
        <v>318</v>
      </c>
      <c r="C9" s="171">
        <f t="shared" si="0"/>
        <v>5</v>
      </c>
      <c r="D9" s="172" t="s">
        <v>319</v>
      </c>
      <c r="P9" s="3" t="s">
        <v>1</v>
      </c>
    </row>
    <row r="10" spans="1:34" ht="10.5" customHeight="1" x14ac:dyDescent="0.2">
      <c r="A10" s="124"/>
      <c r="B10" s="22" t="s">
        <v>320</v>
      </c>
      <c r="C10" s="171">
        <f t="shared" si="0"/>
        <v>6</v>
      </c>
      <c r="D10" s="172" t="s">
        <v>427</v>
      </c>
      <c r="P10" s="3" t="s">
        <v>1</v>
      </c>
    </row>
    <row r="11" spans="1:34" s="125" customFormat="1" x14ac:dyDescent="0.2">
      <c r="A11" s="18"/>
      <c r="B11" s="22" t="s">
        <v>322</v>
      </c>
      <c r="C11" s="171">
        <f t="shared" si="0"/>
        <v>7</v>
      </c>
      <c r="D11" s="312">
        <v>0.2</v>
      </c>
      <c r="E11" s="18"/>
      <c r="F11" s="18"/>
      <c r="G11" s="18"/>
      <c r="H11" s="18"/>
      <c r="I11" s="18"/>
      <c r="J11" s="18"/>
      <c r="K11" s="18"/>
      <c r="L11" s="18"/>
      <c r="P11" s="3" t="s">
        <v>1</v>
      </c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s="125" customFormat="1" x14ac:dyDescent="0.2">
      <c r="A12" s="18"/>
      <c r="B12" s="22" t="s">
        <v>323</v>
      </c>
      <c r="C12" s="171">
        <f t="shared" si="0"/>
        <v>8</v>
      </c>
      <c r="D12" s="312">
        <v>0.1</v>
      </c>
      <c r="E12" s="18"/>
      <c r="F12" s="18"/>
      <c r="G12" s="18"/>
      <c r="H12" s="18"/>
      <c r="I12" s="18"/>
      <c r="J12" s="18"/>
      <c r="K12" s="18"/>
      <c r="L12" s="18"/>
      <c r="P12" s="3" t="s">
        <v>1</v>
      </c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s="125" customFormat="1" x14ac:dyDescent="0.2">
      <c r="A13" s="18"/>
      <c r="B13" s="22" t="s">
        <v>324</v>
      </c>
      <c r="C13" s="171">
        <f t="shared" si="0"/>
        <v>9</v>
      </c>
      <c r="D13" s="312">
        <v>0.15</v>
      </c>
      <c r="E13" s="18"/>
      <c r="F13" s="18"/>
      <c r="G13" s="18"/>
      <c r="H13" s="18"/>
      <c r="I13" s="18"/>
      <c r="J13" s="18"/>
      <c r="K13" s="18"/>
      <c r="L13" s="18"/>
      <c r="P13" s="3" t="s">
        <v>1</v>
      </c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s="125" customFormat="1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P14" s="3" t="s">
        <v>1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s="125" customFormat="1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P15" s="3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 spans="1:34" s="125" customFormat="1" x14ac:dyDescent="0.2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P16" s="3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s="125" customFormat="1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P17" s="3" t="s">
        <v>1</v>
      </c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s="125" customFormat="1" ht="38.25" x14ac:dyDescent="0.2">
      <c r="A18" s="18"/>
      <c r="B18" s="341" t="s">
        <v>325</v>
      </c>
      <c r="C18" s="342"/>
      <c r="D18" s="98" t="s">
        <v>326</v>
      </c>
      <c r="E18" s="138" t="s">
        <v>327</v>
      </c>
      <c r="F18" s="138" t="s">
        <v>207</v>
      </c>
      <c r="G18" s="97" t="s">
        <v>208</v>
      </c>
      <c r="H18" s="97" t="s">
        <v>209</v>
      </c>
      <c r="I18" s="97" t="s">
        <v>210</v>
      </c>
      <c r="J18" s="97" t="s">
        <v>211</v>
      </c>
      <c r="K18" s="138" t="s">
        <v>212</v>
      </c>
      <c r="L18" s="18"/>
      <c r="P18" s="3" t="s">
        <v>1</v>
      </c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s="125" customFormat="1" x14ac:dyDescent="0.2">
      <c r="A19" s="18"/>
      <c r="B19" s="99"/>
      <c r="C19" s="173" t="s">
        <v>328</v>
      </c>
      <c r="D19" s="173">
        <v>1</v>
      </c>
      <c r="E19" s="173">
        <f t="shared" ref="E19:K19" si="1">D19+1</f>
        <v>2</v>
      </c>
      <c r="F19" s="173">
        <f t="shared" si="1"/>
        <v>3</v>
      </c>
      <c r="G19" s="173">
        <f t="shared" si="1"/>
        <v>4</v>
      </c>
      <c r="H19" s="173">
        <f t="shared" si="1"/>
        <v>5</v>
      </c>
      <c r="I19" s="173">
        <f t="shared" si="1"/>
        <v>6</v>
      </c>
      <c r="J19" s="173">
        <f t="shared" si="1"/>
        <v>7</v>
      </c>
      <c r="K19" s="173">
        <f t="shared" si="1"/>
        <v>8</v>
      </c>
      <c r="P19" s="3" t="s">
        <v>1</v>
      </c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34" s="125" customFormat="1" x14ac:dyDescent="0.2">
      <c r="A20" s="18"/>
      <c r="B20" s="25" t="s">
        <v>216</v>
      </c>
      <c r="C20" s="163">
        <v>1</v>
      </c>
      <c r="D20" s="174">
        <f ca="1">OFFSET(D20,0,MATCH(D6,'Calc 2 - Select Options'!$E$18:$K$18,0))</f>
        <v>0</v>
      </c>
      <c r="E20" s="174">
        <v>0</v>
      </c>
      <c r="F20" s="174">
        <f>'Input 4 - XXX-AXXX'!D10</f>
        <v>0</v>
      </c>
      <c r="G20" s="174">
        <f>'Input 4 - XXX-AXXX'!E10</f>
        <v>0</v>
      </c>
      <c r="H20" s="174">
        <f>'Input 4 - XXX-AXXX'!F10</f>
        <v>0</v>
      </c>
      <c r="I20" s="174">
        <f>'Input 4 - XXX-AXXX'!G10</f>
        <v>0</v>
      </c>
      <c r="J20" s="174">
        <f>'Input 4 - XXX-AXXX'!H10</f>
        <v>0</v>
      </c>
      <c r="K20" s="174">
        <f>'Input 4 - XXX-AXXX'!I10</f>
        <v>0</v>
      </c>
      <c r="P20" s="3" t="s">
        <v>1</v>
      </c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s="125" customFormat="1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P21" s="3" t="s">
        <v>1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34" s="125" customFormat="1" ht="25.5" x14ac:dyDescent="0.2">
      <c r="A22" s="18"/>
      <c r="B22" s="341" t="s">
        <v>329</v>
      </c>
      <c r="C22" s="342"/>
      <c r="D22" s="98" t="s">
        <v>326</v>
      </c>
      <c r="E22" s="98" t="s">
        <v>327</v>
      </c>
      <c r="F22" s="98" t="s">
        <v>330</v>
      </c>
      <c r="G22" s="97" t="s">
        <v>331</v>
      </c>
      <c r="H22" s="97" t="s">
        <v>316</v>
      </c>
      <c r="I22" s="18"/>
      <c r="J22" s="18"/>
      <c r="K22" s="18"/>
      <c r="L22" s="18"/>
      <c r="P22" s="3" t="s">
        <v>1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s="125" customFormat="1" x14ac:dyDescent="0.2">
      <c r="A23" s="18"/>
      <c r="B23" s="99"/>
      <c r="C23" s="175" t="s">
        <v>828</v>
      </c>
      <c r="D23" s="169">
        <v>1</v>
      </c>
      <c r="E23" s="173">
        <f>D23+1</f>
        <v>2</v>
      </c>
      <c r="F23" s="169">
        <f>E23+1</f>
        <v>3</v>
      </c>
      <c r="G23" s="169">
        <f t="shared" ref="G23:H23" si="2">F23+1</f>
        <v>4</v>
      </c>
      <c r="H23" s="169">
        <f t="shared" si="2"/>
        <v>5</v>
      </c>
      <c r="I23" s="18"/>
      <c r="J23" s="18"/>
      <c r="K23" s="18"/>
      <c r="L23" s="18"/>
      <c r="P23" s="3" t="s">
        <v>1</v>
      </c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s="125" customFormat="1" x14ac:dyDescent="0.2">
      <c r="A24" s="18"/>
      <c r="B24" s="22" t="s">
        <v>216</v>
      </c>
      <c r="C24" s="176">
        <v>1</v>
      </c>
      <c r="D24" s="174">
        <f ca="1">OFFSET(D24,0,MATCH(D7,'Calc 2 - Select Options'!$E$22:$H$22,0))</f>
        <v>0</v>
      </c>
      <c r="E24" s="174">
        <v>0</v>
      </c>
      <c r="F24" s="174">
        <f>(SUM('Input 2 - Inventory'!U7:U1007) - SUM('Input 2 - Inventory'!R7:R1007))+ (SUM('Input 2 - Inventory'!AJ7:AJ1007) - SUM('Input 2 - Inventory'!AG7:AG1007) )</f>
        <v>0</v>
      </c>
      <c r="G24" s="174">
        <f>(SUM('Input 2 - Inventory'!V7:V1007) - SUM('Input 2 - Inventory'!R7:R1007)) + (SUM('Input 2 - Inventory'!AK7:AK1007) - SUM('Input 2 - Inventory'!AG7:AG1007) )</f>
        <v>0</v>
      </c>
      <c r="H24" s="174">
        <f>F24+G24</f>
        <v>0</v>
      </c>
      <c r="I24" s="18"/>
      <c r="J24" s="18"/>
      <c r="K24" s="18"/>
      <c r="L24" s="18"/>
      <c r="P24" s="3" t="s">
        <v>1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</row>
    <row r="25" spans="1:34" s="125" customForma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P25" s="3" t="s">
        <v>1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 spans="1:34" s="125" customFormat="1" x14ac:dyDescent="0.2">
      <c r="A26" s="18"/>
      <c r="B26" s="341" t="s">
        <v>332</v>
      </c>
      <c r="C26" s="342"/>
      <c r="D26" s="349" t="s">
        <v>333</v>
      </c>
      <c r="E26" s="349"/>
      <c r="F26" s="349"/>
      <c r="G26" s="349"/>
      <c r="H26" s="18"/>
      <c r="I26" s="18"/>
      <c r="J26" s="18"/>
      <c r="K26" s="18"/>
      <c r="L26" s="18"/>
      <c r="P26" s="3" t="s">
        <v>1</v>
      </c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 spans="1:34" s="125" customFormat="1" x14ac:dyDescent="0.2">
      <c r="A27" s="18"/>
      <c r="B27" s="99"/>
      <c r="C27" s="175" t="s">
        <v>829</v>
      </c>
      <c r="D27" s="169" t="s">
        <v>202</v>
      </c>
      <c r="E27" s="169" t="s">
        <v>199</v>
      </c>
      <c r="F27" s="169" t="s">
        <v>334</v>
      </c>
      <c r="G27" s="169" t="s">
        <v>198</v>
      </c>
      <c r="H27" s="18"/>
      <c r="I27" s="18"/>
      <c r="J27" s="18"/>
      <c r="K27" s="18"/>
      <c r="L27" s="18"/>
      <c r="P27" s="3" t="s">
        <v>1</v>
      </c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 spans="1:34" s="125" customFormat="1" x14ac:dyDescent="0.2">
      <c r="A28" s="18"/>
      <c r="B28" s="22" t="s">
        <v>335</v>
      </c>
      <c r="C28" s="68">
        <v>1</v>
      </c>
      <c r="D28" s="174">
        <f>SUM(E28:G28)</f>
        <v>0</v>
      </c>
      <c r="E28" s="47">
        <f>VLOOKUP(100%,$C$46:$K$51,5,FALSE)</f>
        <v>0</v>
      </c>
      <c r="F28" s="47">
        <f>VLOOKUP(100%,$C$52:$K$55,5,FALSE)</f>
        <v>0</v>
      </c>
      <c r="G28" s="47">
        <f>VLOOKUP(100%,$C$56:$K$59,5,FALSE)</f>
        <v>0</v>
      </c>
      <c r="H28" s="18"/>
      <c r="I28" s="18"/>
      <c r="J28" s="18"/>
      <c r="K28" s="18"/>
      <c r="L28" s="18"/>
      <c r="P28" s="3" t="s">
        <v>1</v>
      </c>
      <c r="Y28" s="18"/>
      <c r="Z28" s="18"/>
      <c r="AA28" s="18"/>
      <c r="AB28" s="18"/>
      <c r="AC28" s="18"/>
      <c r="AD28" s="18"/>
      <c r="AE28" s="18"/>
      <c r="AF28" s="18"/>
      <c r="AG28" s="18"/>
      <c r="AH28" s="18"/>
    </row>
    <row r="29" spans="1:34" s="125" customFormat="1" x14ac:dyDescent="0.2">
      <c r="A29" s="18"/>
      <c r="B29" s="22" t="s">
        <v>336</v>
      </c>
      <c r="C29" s="171">
        <v>2</v>
      </c>
      <c r="D29" s="174">
        <f>SUM(E29:G29)</f>
        <v>0</v>
      </c>
      <c r="E29" s="47">
        <f>VLOOKUP(D11,$C$46:$K$51,7,FALSE)</f>
        <v>0</v>
      </c>
      <c r="F29" s="47">
        <f>VLOOKUP(D12,$C$52:$K$55,7,FALSE)</f>
        <v>0</v>
      </c>
      <c r="G29" s="47">
        <f>VLOOKUP(D13,$C$56:$K$59,7,FALSE)</f>
        <v>0</v>
      </c>
      <c r="H29" s="18"/>
      <c r="I29" s="18"/>
      <c r="J29" s="18"/>
      <c r="K29" s="18"/>
      <c r="L29" s="18"/>
      <c r="P29" s="3" t="s">
        <v>1</v>
      </c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 spans="1:34" s="125" customFormat="1" x14ac:dyDescent="0.2">
      <c r="A30" s="18"/>
      <c r="H30" s="18"/>
      <c r="I30" s="18"/>
      <c r="J30" s="18"/>
      <c r="K30" s="18"/>
      <c r="L30" s="18"/>
      <c r="P30" s="3" t="s">
        <v>1</v>
      </c>
      <c r="Y30" s="18"/>
      <c r="Z30" s="18"/>
      <c r="AA30" s="18"/>
      <c r="AB30" s="18"/>
      <c r="AC30" s="18"/>
      <c r="AD30" s="18"/>
      <c r="AE30" s="18"/>
      <c r="AF30" s="18"/>
      <c r="AG30" s="18"/>
      <c r="AH30" s="18"/>
    </row>
    <row r="31" spans="1:34" s="125" customForma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P31" s="3" t="s">
        <v>1</v>
      </c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s="125" customFormat="1" ht="25.5" x14ac:dyDescent="0.2">
      <c r="A32" s="18"/>
      <c r="B32" s="323" t="s">
        <v>337</v>
      </c>
      <c r="C32" s="324"/>
      <c r="D32" s="22" t="s">
        <v>338</v>
      </c>
      <c r="E32" s="22" t="s">
        <v>339</v>
      </c>
      <c r="F32" s="22" t="s">
        <v>340</v>
      </c>
      <c r="G32" s="22" t="s">
        <v>86</v>
      </c>
      <c r="H32" s="22" t="s">
        <v>87</v>
      </c>
      <c r="I32" s="22" t="s">
        <v>341</v>
      </c>
      <c r="J32" s="22" t="s">
        <v>342</v>
      </c>
      <c r="K32" s="22" t="s">
        <v>343</v>
      </c>
      <c r="L32" s="22" t="s">
        <v>209</v>
      </c>
      <c r="P32" s="3" t="s">
        <v>1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s="125" customFormat="1" x14ac:dyDescent="0.2">
      <c r="A33" s="18"/>
      <c r="B33" s="99"/>
      <c r="C33" s="175" t="s">
        <v>830</v>
      </c>
      <c r="D33" s="68">
        <v>1</v>
      </c>
      <c r="E33" s="68">
        <f>F33+1</f>
        <v>2</v>
      </c>
      <c r="F33" s="68">
        <v>1</v>
      </c>
      <c r="G33" s="68">
        <f>E33+1</f>
        <v>3</v>
      </c>
      <c r="H33" s="68">
        <f>G33+1</f>
        <v>4</v>
      </c>
      <c r="I33" s="68">
        <f>H33+1</f>
        <v>5</v>
      </c>
      <c r="J33" s="68">
        <f>I33+1</f>
        <v>6</v>
      </c>
      <c r="K33" s="68">
        <f>J33+1</f>
        <v>7</v>
      </c>
      <c r="L33" s="68">
        <f>K33+1</f>
        <v>8</v>
      </c>
      <c r="P33" s="3" t="s">
        <v>1</v>
      </c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s="125" customFormat="1" x14ac:dyDescent="0.2">
      <c r="A34" s="18"/>
      <c r="B34" s="149" t="s">
        <v>104</v>
      </c>
      <c r="C34" s="68">
        <v>1</v>
      </c>
      <c r="D34" s="174">
        <f>SUMIFS('Input 2 - Inventory'!$R$7:$R$1007,'Input 2 - Inventory'!$F$7:$F$1007,B34)</f>
        <v>0</v>
      </c>
      <c r="E34" s="47">
        <f ca="1">IFERROR(OFFSET(E34,0,MATCH('Calc 2 - Select Options'!$D$8,'Calc 2 - Select Options'!$F$32:$L$32,0)),F34)</f>
        <v>0</v>
      </c>
      <c r="F34" s="174">
        <f>SUMIFS('Calc 1 - Scaling (Ins,Bank)'!H$57:H$1057,'Calc 1 - Scaling (Ins,Bank)'!$E$57:$E$1057,$B34)</f>
        <v>0</v>
      </c>
      <c r="G34" s="174">
        <f>SUMIFS('Input 1 - Schedule 1'!AR$11:AR$1009,'Input 1 - Schedule 1'!$G$11:$G$1009, 'Calc 2 - Select Options'!$B34)</f>
        <v>0</v>
      </c>
      <c r="H34" s="174">
        <f>SUMIFS('Input 1 - Schedule 1'!AS$11:AS$1009,'Input 1 - Schedule 1'!$G$11:$G$1009, 'Calc 2 - Select Options'!$B34)</f>
        <v>0</v>
      </c>
      <c r="I34" s="174">
        <f>SUMIFS('Input 1 - Schedule 1'!AT$11:AT$1009,'Input 1 - Schedule 1'!$G$11:$G$1009, 'Calc 2 - Select Options'!$B34)</f>
        <v>0</v>
      </c>
      <c r="J34" s="174">
        <f>SUMIFS('Input 1 - Schedule 1'!AU$11:AU$1009,'Input 1 - Schedule 1'!$G$11:$G$1009, 'Calc 2 - Select Options'!$B34)</f>
        <v>0</v>
      </c>
      <c r="K34" s="174">
        <f>SUMIFS('Input 1 - Schedule 1'!AV$11:AV$1009,'Input 1 - Schedule 1'!$G$11:$G$1009, 'Calc 2 - Select Options'!$B34)</f>
        <v>0</v>
      </c>
      <c r="L34" s="174">
        <f>SUMIFS('Input 1 - Schedule 1'!AW$11:AW$1009,'Input 1 - Schedule 1'!$G$11:$G$1009, 'Calc 2 - Select Options'!$B34)</f>
        <v>0</v>
      </c>
      <c r="P34" s="3" t="s">
        <v>1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s="125" customFormat="1" x14ac:dyDescent="0.2">
      <c r="A35" s="18"/>
      <c r="B35" s="149" t="s">
        <v>107</v>
      </c>
      <c r="C35" s="68">
        <f>C34+1</f>
        <v>2</v>
      </c>
      <c r="D35" s="174">
        <f>SUMIFS('Input 2 - Inventory'!$R$7:$R$1007,'Input 2 - Inventory'!$F$7:$F$1007,B35)</f>
        <v>0</v>
      </c>
      <c r="E35" s="47">
        <f ca="1">IFERROR(OFFSET(E35,0,MATCH('Calc 2 - Select Options'!$D$8,'Calc 2 - Select Options'!$F$32:$L$32,0)),F35)</f>
        <v>0</v>
      </c>
      <c r="F35" s="174">
        <f>SUMIFS('Calc 1 - Scaling (Ins,Bank)'!H$57:H$1057,'Calc 1 - Scaling (Ins,Bank)'!$E$57:$E$1057,$B35)</f>
        <v>0</v>
      </c>
      <c r="G35" s="174">
        <f>SUMIFS('Input 1 - Schedule 1'!AR$11:AR$1009,'Input 1 - Schedule 1'!$G$11:$G$1009, 'Calc 2 - Select Options'!$B35)</f>
        <v>0</v>
      </c>
      <c r="H35" s="174">
        <f>SUMIFS('Input 1 - Schedule 1'!AS$11:AS$1009,'Input 1 - Schedule 1'!$G$11:$G$1009, 'Calc 2 - Select Options'!$B35)</f>
        <v>0</v>
      </c>
      <c r="I35" s="174">
        <f>SUMIFS('Input 1 - Schedule 1'!AT$11:AT$1009,'Input 1 - Schedule 1'!$G$11:$G$1009, 'Calc 2 - Select Options'!$B35)</f>
        <v>0</v>
      </c>
      <c r="J35" s="174">
        <f>SUMIFS('Input 1 - Schedule 1'!AU$11:AU$1009,'Input 1 - Schedule 1'!$G$11:$G$1009, 'Calc 2 - Select Options'!$B35)</f>
        <v>0</v>
      </c>
      <c r="K35" s="174">
        <f>SUMIFS('Input 1 - Schedule 1'!AV$11:AV$1009,'Input 1 - Schedule 1'!$G$11:$G$1009, 'Calc 2 - Select Options'!$B35)</f>
        <v>0</v>
      </c>
      <c r="L35" s="174">
        <f>SUMIFS('Input 1 - Schedule 1'!AW$11:AW$1009,'Input 1 - Schedule 1'!$G$11:$G$1009, 'Calc 2 - Select Options'!$B35)</f>
        <v>0</v>
      </c>
      <c r="P35" s="3" t="s">
        <v>1</v>
      </c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s="125" customFormat="1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P36" s="3" t="s">
        <v>1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s="125" customFormat="1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P37" s="3" t="s">
        <v>1</v>
      </c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s="125" customFormat="1" ht="25.5" x14ac:dyDescent="0.2">
      <c r="A38" s="18"/>
      <c r="B38" s="323" t="s">
        <v>344</v>
      </c>
      <c r="C38" s="324"/>
      <c r="D38" s="22" t="s">
        <v>338</v>
      </c>
      <c r="E38" s="22" t="s">
        <v>339</v>
      </c>
      <c r="F38" s="22" t="s">
        <v>340</v>
      </c>
      <c r="G38" s="22" t="s">
        <v>345</v>
      </c>
      <c r="H38" s="22" t="s">
        <v>319</v>
      </c>
      <c r="I38" s="22" t="s">
        <v>346</v>
      </c>
      <c r="J38" s="22" t="s">
        <v>347</v>
      </c>
      <c r="K38" s="22" t="s">
        <v>348</v>
      </c>
      <c r="L38" s="22" t="s">
        <v>300</v>
      </c>
      <c r="M38" s="23"/>
      <c r="N38" s="23"/>
      <c r="P38" s="3" t="s">
        <v>1</v>
      </c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s="125" customFormat="1" x14ac:dyDescent="0.2">
      <c r="A39" s="18"/>
      <c r="B39" s="99"/>
      <c r="C39" s="175" t="s">
        <v>831</v>
      </c>
      <c r="D39" s="68">
        <v>1</v>
      </c>
      <c r="E39" s="68">
        <f>F39+1</f>
        <v>2</v>
      </c>
      <c r="F39" s="68">
        <v>1</v>
      </c>
      <c r="G39" s="68"/>
      <c r="H39" s="68">
        <f>E39+1</f>
        <v>3</v>
      </c>
      <c r="I39" s="68">
        <f>F39+1</f>
        <v>2</v>
      </c>
      <c r="J39" s="68">
        <f>H39+1</f>
        <v>4</v>
      </c>
      <c r="K39" s="68">
        <f>J39+1</f>
        <v>5</v>
      </c>
      <c r="L39" s="68">
        <f>K39+1</f>
        <v>6</v>
      </c>
      <c r="M39" s="23"/>
      <c r="N39" s="23"/>
      <c r="P39" s="3" t="s">
        <v>1</v>
      </c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s="125" customFormat="1" x14ac:dyDescent="0.2">
      <c r="A40" s="18"/>
      <c r="B40" s="149" t="s">
        <v>110</v>
      </c>
      <c r="C40" s="68">
        <v>1</v>
      </c>
      <c r="D40" s="174">
        <f>SUMIFS('Input 2 - Inventory'!$R$7:$R$1007,'Input 2 - Inventory'!$F$7:$F$1007,'Calc 2 - Select Options'!$B40)</f>
        <v>0</v>
      </c>
      <c r="E40" s="47">
        <f ca="1">IFERROR(OFFSET(E40,0,MATCH(D$9,$F$38:$L$38,0)),F40)</f>
        <v>0</v>
      </c>
      <c r="F40" s="47">
        <f>SUMIFS('Calc 1 - Scaling (Ins,Bank)'!H$57:H$1057,'Calc 1 - Scaling (Ins,Bank)'!$E$57:$E$1057,B40)</f>
        <v>0</v>
      </c>
      <c r="G40" s="174">
        <f>IF(B40="Other Unregulated Financial Entity",SUMIFS('Input 1 - Schedule 1'!$AK$9:$AK$1009,'Input 1 - Schedule 1'!$G$9:$G$1009,$B40),F40)</f>
        <v>0</v>
      </c>
      <c r="H40" s="174">
        <f>0.225*D40</f>
        <v>0</v>
      </c>
      <c r="I40" s="174">
        <f>0.12*L40</f>
        <v>0</v>
      </c>
      <c r="J40" s="174">
        <f>I40*0.025/0.12</f>
        <v>0</v>
      </c>
      <c r="K40" s="174">
        <f>I40*0.038/0.12</f>
        <v>0</v>
      </c>
      <c r="L40" s="174">
        <f>SUMIFS('Input 1 - Schedule 1'!$AH$9:$AH$1009,'Input 1 - Schedule 1'!$G$9:$G$1009,$B40)</f>
        <v>0</v>
      </c>
      <c r="M40" s="23"/>
      <c r="N40" s="23"/>
      <c r="P40" s="3" t="s">
        <v>1</v>
      </c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s="125" customFormat="1" x14ac:dyDescent="0.2">
      <c r="A41" s="18"/>
      <c r="B41" s="149" t="s">
        <v>349</v>
      </c>
      <c r="C41" s="68">
        <v>1</v>
      </c>
      <c r="D41" s="174">
        <f>SUMIFS('Input 2 - Inventory'!$R$7:$R$1007,'Input 2 - Inventory'!$F$7:$F$1007,'Calc 2 - Select Options'!$B41)</f>
        <v>0</v>
      </c>
      <c r="E41" s="47">
        <f ca="1">IFERROR(OFFSET(E41,0,MATCH(D$9,$F$38:$L$38,0)),F41)</f>
        <v>0</v>
      </c>
      <c r="F41" s="47">
        <f>SUMIFS('Calc 1 - Scaling (Ins,Bank)'!H$57:H$1057,'Calc 1 - Scaling (Ins,Bank)'!$E$57:$E$1057,B41)</f>
        <v>0</v>
      </c>
      <c r="G41" s="174">
        <f>IF(B41="Other Unregulated Financial Entity",SUMIFS('Input 1 - Schedule 1'!$AK$9:$AK$1009,'Input 1 - Schedule 1'!$G$9:$G$1009,$B41),F41)</f>
        <v>0</v>
      </c>
      <c r="H41" s="174">
        <f>0.225*D41</f>
        <v>0</v>
      </c>
      <c r="I41" s="174">
        <f>0.12*L41</f>
        <v>0</v>
      </c>
      <c r="J41" s="174">
        <f>I41*0.025/0.12</f>
        <v>0</v>
      </c>
      <c r="K41" s="174">
        <f>I41*0.038/0.12</f>
        <v>0</v>
      </c>
      <c r="L41" s="174">
        <f>SUMIFS('Input 1 - Schedule 1'!$AH$9:$AH$1009,'Input 1 - Schedule 1'!$G$9:$G$1009,$B41)</f>
        <v>0</v>
      </c>
      <c r="M41" s="23"/>
      <c r="N41" s="23"/>
      <c r="P41" s="3" t="s">
        <v>1</v>
      </c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s="125" customFormat="1" x14ac:dyDescent="0.2">
      <c r="A42" s="18"/>
      <c r="B42" s="149" t="s">
        <v>109</v>
      </c>
      <c r="C42" s="68">
        <v>1</v>
      </c>
      <c r="D42" s="174">
        <f>SUMIFS('Input 2 - Inventory'!$R$7:$R$1007,'Input 2 - Inventory'!$F$7:$F$1007,'Calc 2 - Select Options'!$B42)</f>
        <v>0</v>
      </c>
      <c r="E42" s="47">
        <f ca="1">IFERROR(OFFSET(E42,0,MATCH(D$9,$F$38:$L$38,0)),F42)</f>
        <v>0</v>
      </c>
      <c r="F42" s="47">
        <f>SUMIFS('Calc 1 - Scaling (Ins,Bank)'!H$57:H$1057,'Calc 1 - Scaling (Ins,Bank)'!$E$57:$E$1057,B42)</f>
        <v>0</v>
      </c>
      <c r="G42" s="174">
        <f>IF(B42="Other Unregulated Financial Entity",SUMIFS('Input 1 - Schedule 1'!$AK$9:$AK$1009,'Input 1 - Schedule 1'!$G$9:$G$1009,$B42),F42)</f>
        <v>0</v>
      </c>
      <c r="H42" s="174">
        <f>0.225*D42</f>
        <v>0</v>
      </c>
      <c r="I42" s="174">
        <f>0.12*L42</f>
        <v>0</v>
      </c>
      <c r="J42" s="174">
        <f>I42*0.025/0.12</f>
        <v>0</v>
      </c>
      <c r="K42" s="174">
        <f>I42*0.038/0.12</f>
        <v>0</v>
      </c>
      <c r="L42" s="174">
        <f>SUMIFS('Input 1 - Schedule 1'!$AH$9:$AH$1009,'Input 1 - Schedule 1'!$G$9:$G$1009,$B42)</f>
        <v>0</v>
      </c>
      <c r="M42" s="23"/>
      <c r="N42" s="23"/>
      <c r="P42" s="3" t="s">
        <v>1</v>
      </c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s="125" customFormat="1" x14ac:dyDescent="0.2">
      <c r="A43" s="18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P43" s="3" t="s">
        <v>1</v>
      </c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s="125" customFormat="1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P44" s="3" t="s">
        <v>1</v>
      </c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s="125" customFormat="1" x14ac:dyDescent="0.2">
      <c r="A45" s="18"/>
      <c r="B45" s="18"/>
      <c r="E45" s="323" t="s">
        <v>350</v>
      </c>
      <c r="F45" s="349"/>
      <c r="G45" s="349"/>
      <c r="H45" s="324"/>
      <c r="I45" s="82"/>
      <c r="J45" s="366" t="s">
        <v>351</v>
      </c>
      <c r="K45" s="367"/>
      <c r="L45" s="18"/>
      <c r="P45" s="3" t="s">
        <v>1</v>
      </c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s="125" customFormat="1" ht="38.25" x14ac:dyDescent="0.2">
      <c r="A46" s="18"/>
      <c r="B46" s="22" t="s">
        <v>179</v>
      </c>
      <c r="C46" s="177" t="s">
        <v>352</v>
      </c>
      <c r="D46" s="22" t="s">
        <v>353</v>
      </c>
      <c r="E46" s="22" t="s">
        <v>354</v>
      </c>
      <c r="F46" s="22" t="s">
        <v>355</v>
      </c>
      <c r="G46" s="22" t="s">
        <v>356</v>
      </c>
      <c r="H46" s="22" t="s">
        <v>357</v>
      </c>
      <c r="I46" s="22" t="s">
        <v>358</v>
      </c>
      <c r="J46" s="22" t="s">
        <v>359</v>
      </c>
      <c r="K46" s="22" t="s">
        <v>360</v>
      </c>
      <c r="P46" s="3" t="s">
        <v>1</v>
      </c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s="125" customFormat="1" x14ac:dyDescent="0.2">
      <c r="A47" s="18" t="str">
        <f>B$47&amp;C47</f>
        <v>Senior Debt Options0</v>
      </c>
      <c r="B47" s="352" t="s">
        <v>361</v>
      </c>
      <c r="C47" s="31">
        <v>0</v>
      </c>
      <c r="D47" s="178" t="e">
        <f ca="1">J47/F47</f>
        <v>#DIV/0!</v>
      </c>
      <c r="E47" s="53">
        <f>'Summary 2 - Top Level'!G17</f>
        <v>0</v>
      </c>
      <c r="F47" s="53">
        <f ca="1">'Summary 1 - Entity Level'!I56</f>
        <v>0</v>
      </c>
      <c r="G47" s="53">
        <f>'Input 3 - Capital Instruments'!V$6</f>
        <v>0</v>
      </c>
      <c r="H47" s="53">
        <f>'Input 3 - Capital Instruments'!W$6</f>
        <v>0</v>
      </c>
      <c r="I47" s="53">
        <f t="shared" ref="I47:I59" si="3">MIN(G47,E47*C47)</f>
        <v>0</v>
      </c>
      <c r="J47" s="53">
        <f t="shared" ref="J47:J59" si="4">MAX($E47+I47,E47+H47)</f>
        <v>0</v>
      </c>
      <c r="K47" s="53">
        <f>$E47+MIN(($E47+'Input 3 - Capital Instruments'!$V$6)*$C47,$H47)</f>
        <v>0</v>
      </c>
      <c r="P47" s="3" t="s">
        <v>1</v>
      </c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s="125" customFormat="1" x14ac:dyDescent="0.2">
      <c r="A48" s="18" t="str">
        <f t="shared" ref="A48:A51" si="5">B$47&amp;C48</f>
        <v>Senior Debt Options0.2</v>
      </c>
      <c r="B48" s="353"/>
      <c r="C48" s="31">
        <v>0.2</v>
      </c>
      <c r="D48" s="178" t="e">
        <f t="shared" ref="D48:D59" ca="1" si="6">J48/F48</f>
        <v>#DIV/0!</v>
      </c>
      <c r="E48" s="53">
        <f t="shared" ref="E48:H51" si="7">E47</f>
        <v>0</v>
      </c>
      <c r="F48" s="53">
        <f t="shared" ca="1" si="7"/>
        <v>0</v>
      </c>
      <c r="G48" s="53">
        <f t="shared" si="7"/>
        <v>0</v>
      </c>
      <c r="H48" s="53">
        <f t="shared" si="7"/>
        <v>0</v>
      </c>
      <c r="I48" s="53">
        <f t="shared" si="3"/>
        <v>0</v>
      </c>
      <c r="J48" s="53">
        <f t="shared" si="4"/>
        <v>0</v>
      </c>
      <c r="K48" s="53">
        <f>$E48+MIN(($E48+'Input 3 - Capital Instruments'!$V$6)*$C48,$H48)</f>
        <v>0</v>
      </c>
      <c r="P48" s="3" t="s">
        <v>1</v>
      </c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s="125" customFormat="1" x14ac:dyDescent="0.2">
      <c r="A49" s="18" t="str">
        <f t="shared" si="5"/>
        <v>Senior Debt Options0.3</v>
      </c>
      <c r="B49" s="353"/>
      <c r="C49" s="31">
        <v>0.3</v>
      </c>
      <c r="D49" s="178" t="e">
        <f t="shared" ca="1" si="6"/>
        <v>#DIV/0!</v>
      </c>
      <c r="E49" s="53">
        <f t="shared" si="7"/>
        <v>0</v>
      </c>
      <c r="F49" s="53">
        <f t="shared" ca="1" si="7"/>
        <v>0</v>
      </c>
      <c r="G49" s="53">
        <f t="shared" si="7"/>
        <v>0</v>
      </c>
      <c r="H49" s="53">
        <f t="shared" si="7"/>
        <v>0</v>
      </c>
      <c r="I49" s="53">
        <f t="shared" si="3"/>
        <v>0</v>
      </c>
      <c r="J49" s="53">
        <f t="shared" si="4"/>
        <v>0</v>
      </c>
      <c r="K49" s="53">
        <f>$E49+MIN(($E49+'Input 3 - Capital Instruments'!$V$6)*$C49,$H49)</f>
        <v>0</v>
      </c>
      <c r="P49" s="3" t="s">
        <v>1</v>
      </c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s="125" customFormat="1" x14ac:dyDescent="0.2">
      <c r="A50" s="18" t="str">
        <f t="shared" si="5"/>
        <v>Senior Debt Options0.5</v>
      </c>
      <c r="B50" s="353"/>
      <c r="C50" s="31">
        <v>0.5</v>
      </c>
      <c r="D50" s="178" t="e">
        <f t="shared" ca="1" si="6"/>
        <v>#DIV/0!</v>
      </c>
      <c r="E50" s="53">
        <f t="shared" si="7"/>
        <v>0</v>
      </c>
      <c r="F50" s="53">
        <f t="shared" ca="1" si="7"/>
        <v>0</v>
      </c>
      <c r="G50" s="53">
        <f t="shared" si="7"/>
        <v>0</v>
      </c>
      <c r="H50" s="53">
        <f t="shared" si="7"/>
        <v>0</v>
      </c>
      <c r="I50" s="53">
        <f t="shared" si="3"/>
        <v>0</v>
      </c>
      <c r="J50" s="53">
        <f t="shared" si="4"/>
        <v>0</v>
      </c>
      <c r="K50" s="53">
        <f>$E50+MIN(($E50+'Input 3 - Capital Instruments'!$V$6)*$C50,$H50)</f>
        <v>0</v>
      </c>
      <c r="P50" s="3" t="s">
        <v>1</v>
      </c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s="125" customFormat="1" x14ac:dyDescent="0.2">
      <c r="A51" s="18" t="str">
        <f t="shared" si="5"/>
        <v>Senior Debt Options1</v>
      </c>
      <c r="B51" s="368"/>
      <c r="C51" s="31">
        <v>1</v>
      </c>
      <c r="D51" s="178" t="e">
        <f t="shared" ca="1" si="6"/>
        <v>#DIV/0!</v>
      </c>
      <c r="E51" s="53">
        <f t="shared" si="7"/>
        <v>0</v>
      </c>
      <c r="F51" s="53">
        <f t="shared" ca="1" si="7"/>
        <v>0</v>
      </c>
      <c r="G51" s="53">
        <f t="shared" si="7"/>
        <v>0</v>
      </c>
      <c r="H51" s="53">
        <f t="shared" si="7"/>
        <v>0</v>
      </c>
      <c r="I51" s="53">
        <f t="shared" si="3"/>
        <v>0</v>
      </c>
      <c r="J51" s="53">
        <f t="shared" si="4"/>
        <v>0</v>
      </c>
      <c r="K51" s="53">
        <f>$E51+MIN(($E51+'Input 3 - Capital Instruments'!$V$6)*$C51,$H51)</f>
        <v>0</v>
      </c>
      <c r="P51" s="3" t="s">
        <v>1</v>
      </c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s="125" customFormat="1" x14ac:dyDescent="0.2">
      <c r="A52" s="18" t="str">
        <f>B$52&amp;C52</f>
        <v>Hybrid Debt Options0</v>
      </c>
      <c r="B52" s="352" t="s">
        <v>362</v>
      </c>
      <c r="C52" s="31">
        <v>0</v>
      </c>
      <c r="D52" s="178" t="e">
        <f t="shared" ca="1" si="6"/>
        <v>#DIV/0!</v>
      </c>
      <c r="E52" s="53">
        <f>E47</f>
        <v>0</v>
      </c>
      <c r="F52" s="53">
        <f ca="1">F47</f>
        <v>0</v>
      </c>
      <c r="G52" s="53">
        <f>'Input 3 - Capital Instruments'!V$7</f>
        <v>0</v>
      </c>
      <c r="H52" s="53">
        <f>'Input 3 - Capital Instruments'!W$7</f>
        <v>0</v>
      </c>
      <c r="I52" s="53">
        <f t="shared" si="3"/>
        <v>0</v>
      </c>
      <c r="J52" s="53">
        <f t="shared" si="4"/>
        <v>0</v>
      </c>
      <c r="K52" s="53">
        <f>$E52+MIN(($E52+'Input 3 - Capital Instruments'!$V$6)*$C52,$H52)</f>
        <v>0</v>
      </c>
      <c r="L52" s="18"/>
      <c r="P52" s="3" t="s">
        <v>1</v>
      </c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s="125" customFormat="1" x14ac:dyDescent="0.2">
      <c r="A53" s="18" t="str">
        <f t="shared" ref="A53:A55" si="8">B$52&amp;C53</f>
        <v>Hybrid Debt Options0.1</v>
      </c>
      <c r="B53" s="353"/>
      <c r="C53" s="31">
        <v>0.1</v>
      </c>
      <c r="D53" s="178" t="e">
        <f t="shared" ca="1" si="6"/>
        <v>#DIV/0!</v>
      </c>
      <c r="E53" s="53">
        <f t="shared" ref="E53:H55" si="9">E52</f>
        <v>0</v>
      </c>
      <c r="F53" s="53">
        <f t="shared" ca="1" si="9"/>
        <v>0</v>
      </c>
      <c r="G53" s="53">
        <f t="shared" si="9"/>
        <v>0</v>
      </c>
      <c r="H53" s="53">
        <f t="shared" si="9"/>
        <v>0</v>
      </c>
      <c r="I53" s="53">
        <f t="shared" si="3"/>
        <v>0</v>
      </c>
      <c r="J53" s="53">
        <f t="shared" si="4"/>
        <v>0</v>
      </c>
      <c r="K53" s="53">
        <f>$E53+MIN(($E53+'Input 3 - Capital Instruments'!$V$6)*$C53,$H53)</f>
        <v>0</v>
      </c>
      <c r="L53" s="18"/>
      <c r="P53" s="3" t="s">
        <v>1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s="125" customFormat="1" x14ac:dyDescent="0.2">
      <c r="A54" s="18" t="str">
        <f t="shared" si="8"/>
        <v>Hybrid Debt Options0.15</v>
      </c>
      <c r="B54" s="353"/>
      <c r="C54" s="31">
        <v>0.15</v>
      </c>
      <c r="D54" s="178" t="e">
        <f t="shared" ca="1" si="6"/>
        <v>#DIV/0!</v>
      </c>
      <c r="E54" s="53">
        <f t="shared" si="9"/>
        <v>0</v>
      </c>
      <c r="F54" s="53">
        <f t="shared" ca="1" si="9"/>
        <v>0</v>
      </c>
      <c r="G54" s="53">
        <f t="shared" si="9"/>
        <v>0</v>
      </c>
      <c r="H54" s="53">
        <f t="shared" si="9"/>
        <v>0</v>
      </c>
      <c r="I54" s="53">
        <f t="shared" si="3"/>
        <v>0</v>
      </c>
      <c r="J54" s="53">
        <f t="shared" si="4"/>
        <v>0</v>
      </c>
      <c r="K54" s="53">
        <f>$E54+MIN(($E54+'Input 3 - Capital Instruments'!$V$6)*$C54,$H54)</f>
        <v>0</v>
      </c>
      <c r="L54" s="18"/>
      <c r="P54" s="3" t="s">
        <v>1</v>
      </c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s="125" customFormat="1" x14ac:dyDescent="0.2">
      <c r="A55" s="18" t="str">
        <f t="shared" si="8"/>
        <v>Hybrid Debt Options1</v>
      </c>
      <c r="B55" s="368"/>
      <c r="C55" s="31">
        <v>1</v>
      </c>
      <c r="D55" s="178" t="e">
        <f t="shared" ca="1" si="6"/>
        <v>#DIV/0!</v>
      </c>
      <c r="E55" s="53">
        <f t="shared" si="9"/>
        <v>0</v>
      </c>
      <c r="F55" s="53">
        <f t="shared" ca="1" si="9"/>
        <v>0</v>
      </c>
      <c r="G55" s="53">
        <f t="shared" si="9"/>
        <v>0</v>
      </c>
      <c r="H55" s="53">
        <f t="shared" si="9"/>
        <v>0</v>
      </c>
      <c r="I55" s="53">
        <f t="shared" si="3"/>
        <v>0</v>
      </c>
      <c r="J55" s="53">
        <f t="shared" si="4"/>
        <v>0</v>
      </c>
      <c r="K55" s="53">
        <f>$E55+MIN(($E55+'Input 3 - Capital Instruments'!$V$6)*$C55,$H55)</f>
        <v>0</v>
      </c>
      <c r="L55" s="18"/>
      <c r="P55" s="3" t="s">
        <v>1</v>
      </c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s="125" customFormat="1" x14ac:dyDescent="0.2">
      <c r="A56" s="18" t="str">
        <f>B$56&amp;C56</f>
        <v>Other Subordinated Debt0</v>
      </c>
      <c r="B56" s="352" t="s">
        <v>201</v>
      </c>
      <c r="C56" s="31">
        <v>0</v>
      </c>
      <c r="D56" s="178" t="e">
        <f t="shared" ca="1" si="6"/>
        <v>#DIV/0!</v>
      </c>
      <c r="E56" s="53">
        <f>E52</f>
        <v>0</v>
      </c>
      <c r="F56" s="53">
        <f ca="1">F52</f>
        <v>0</v>
      </c>
      <c r="G56" s="53">
        <f>'Input 3 - Capital Instruments'!V$8</f>
        <v>0</v>
      </c>
      <c r="H56" s="53">
        <f>'Input 3 - Capital Instruments'!W$8</f>
        <v>0</v>
      </c>
      <c r="I56" s="53">
        <f t="shared" si="3"/>
        <v>0</v>
      </c>
      <c r="J56" s="53">
        <f t="shared" si="4"/>
        <v>0</v>
      </c>
      <c r="K56" s="53">
        <f>$E56+MIN(($E56+'Input 3 - Capital Instruments'!$V$6)*$C56,$H56)</f>
        <v>0</v>
      </c>
      <c r="L56" s="18"/>
      <c r="P56" s="3" t="s">
        <v>1</v>
      </c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s="125" customFormat="1" x14ac:dyDescent="0.2">
      <c r="A57" s="18" t="str">
        <f t="shared" ref="A57:A59" si="10">B$56&amp;C57</f>
        <v>Other Subordinated Debt0.1</v>
      </c>
      <c r="B57" s="353"/>
      <c r="C57" s="31">
        <v>0.1</v>
      </c>
      <c r="D57" s="178" t="e">
        <f t="shared" ca="1" si="6"/>
        <v>#DIV/0!</v>
      </c>
      <c r="E57" s="53">
        <f t="shared" ref="E57:H59" si="11">E56</f>
        <v>0</v>
      </c>
      <c r="F57" s="53">
        <f t="shared" ca="1" si="11"/>
        <v>0</v>
      </c>
      <c r="G57" s="53">
        <f t="shared" si="11"/>
        <v>0</v>
      </c>
      <c r="H57" s="53">
        <f t="shared" si="11"/>
        <v>0</v>
      </c>
      <c r="I57" s="53">
        <f t="shared" si="3"/>
        <v>0</v>
      </c>
      <c r="J57" s="53">
        <f t="shared" si="4"/>
        <v>0</v>
      </c>
      <c r="K57" s="53">
        <f>$E57+MIN(($E57+'Input 3 - Capital Instruments'!$V$6)*$C57,$H57)</f>
        <v>0</v>
      </c>
      <c r="L57" s="18"/>
      <c r="P57" s="3" t="s">
        <v>1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s="125" customFormat="1" x14ac:dyDescent="0.2">
      <c r="A58" s="18" t="str">
        <f t="shared" si="10"/>
        <v>Other Subordinated Debt0.15</v>
      </c>
      <c r="B58" s="353"/>
      <c r="C58" s="31">
        <v>0.15</v>
      </c>
      <c r="D58" s="178" t="e">
        <f t="shared" ca="1" si="6"/>
        <v>#DIV/0!</v>
      </c>
      <c r="E58" s="53">
        <f t="shared" si="11"/>
        <v>0</v>
      </c>
      <c r="F58" s="53">
        <f t="shared" ca="1" si="11"/>
        <v>0</v>
      </c>
      <c r="G58" s="53">
        <f t="shared" si="11"/>
        <v>0</v>
      </c>
      <c r="H58" s="53">
        <f t="shared" si="11"/>
        <v>0</v>
      </c>
      <c r="I58" s="53">
        <f t="shared" si="3"/>
        <v>0</v>
      </c>
      <c r="J58" s="53">
        <f t="shared" si="4"/>
        <v>0</v>
      </c>
      <c r="K58" s="53">
        <f>$E58+MIN(($E58+'Input 3 - Capital Instruments'!$V$6)*$C58,$H58)</f>
        <v>0</v>
      </c>
      <c r="L58" s="18"/>
      <c r="P58" s="3" t="s">
        <v>1</v>
      </c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s="125" customFormat="1" x14ac:dyDescent="0.2">
      <c r="A59" s="18" t="str">
        <f t="shared" si="10"/>
        <v>Other Subordinated Debt1</v>
      </c>
      <c r="B59" s="368"/>
      <c r="C59" s="31">
        <v>1</v>
      </c>
      <c r="D59" s="178" t="e">
        <f t="shared" ca="1" si="6"/>
        <v>#DIV/0!</v>
      </c>
      <c r="E59" s="53">
        <f t="shared" si="11"/>
        <v>0</v>
      </c>
      <c r="F59" s="53">
        <f t="shared" ca="1" si="11"/>
        <v>0</v>
      </c>
      <c r="G59" s="53">
        <f t="shared" si="11"/>
        <v>0</v>
      </c>
      <c r="H59" s="53">
        <f t="shared" si="11"/>
        <v>0</v>
      </c>
      <c r="I59" s="53">
        <f t="shared" si="3"/>
        <v>0</v>
      </c>
      <c r="J59" s="53">
        <f t="shared" si="4"/>
        <v>0</v>
      </c>
      <c r="K59" s="53">
        <f>$E59+MIN(($E59+'Input 3 - Capital Instruments'!$V$6)*$C59,$H59)</f>
        <v>0</v>
      </c>
      <c r="L59" s="18"/>
      <c r="P59" s="3" t="s">
        <v>1</v>
      </c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s="125" customFormat="1" x14ac:dyDescent="0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P60" s="3" t="s">
        <v>1</v>
      </c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s="125" customFormat="1" x14ac:dyDescent="0.2">
      <c r="A61" s="18"/>
      <c r="B61" s="18"/>
      <c r="C61" s="18"/>
      <c r="K61" s="18"/>
      <c r="L61" s="18"/>
      <c r="P61" s="3" t="s">
        <v>1</v>
      </c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s="125" customFormat="1" x14ac:dyDescent="0.2">
      <c r="A62" s="3" t="s">
        <v>1</v>
      </c>
      <c r="B62" s="3" t="s">
        <v>1</v>
      </c>
      <c r="C62" s="3" t="s">
        <v>1</v>
      </c>
      <c r="D62" s="3" t="s">
        <v>1</v>
      </c>
      <c r="E62" s="3" t="s">
        <v>1</v>
      </c>
      <c r="F62" s="3" t="s">
        <v>1</v>
      </c>
      <c r="G62" s="3" t="s">
        <v>1</v>
      </c>
      <c r="H62" s="3" t="s">
        <v>1</v>
      </c>
      <c r="I62" s="3" t="s">
        <v>1</v>
      </c>
      <c r="J62" s="3" t="s">
        <v>1</v>
      </c>
      <c r="K62" s="3" t="s">
        <v>1</v>
      </c>
      <c r="L62" s="3" t="s">
        <v>1</v>
      </c>
      <c r="M62" s="3" t="s">
        <v>1</v>
      </c>
      <c r="N62" s="3" t="s">
        <v>1</v>
      </c>
      <c r="O62" s="3" t="s">
        <v>1</v>
      </c>
      <c r="P62" s="3" t="s">
        <v>1</v>
      </c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s="125" customFormat="1" x14ac:dyDescent="0.2">
      <c r="A63" s="18"/>
      <c r="B63" s="18"/>
      <c r="K63" s="18"/>
      <c r="L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s="125" customFormat="1" x14ac:dyDescent="0.2">
      <c r="A64" s="18"/>
      <c r="B64" s="18"/>
      <c r="K64" s="18"/>
      <c r="L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s="125" customFormat="1" x14ac:dyDescent="0.2">
      <c r="A65" s="18"/>
      <c r="B65" s="18"/>
      <c r="K65" s="18"/>
      <c r="L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s="125" customFormat="1" x14ac:dyDescent="0.2">
      <c r="A66" s="18"/>
      <c r="B66" s="18"/>
      <c r="K66" s="18"/>
      <c r="L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s="125" customFormat="1" x14ac:dyDescent="0.2">
      <c r="A67" s="18"/>
      <c r="B67" s="18"/>
      <c r="K67" s="18"/>
      <c r="L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s="125" customFormat="1" x14ac:dyDescent="0.2">
      <c r="A68" s="18"/>
      <c r="B68" s="18"/>
      <c r="K68" s="18"/>
      <c r="L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s="125" customFormat="1" x14ac:dyDescent="0.2">
      <c r="A69" s="18"/>
      <c r="B69" s="18"/>
      <c r="K69" s="18"/>
      <c r="L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s="125" customFormat="1" x14ac:dyDescent="0.2">
      <c r="A70" s="18"/>
      <c r="B70" s="18"/>
      <c r="K70" s="18"/>
      <c r="L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s="125" customFormat="1" x14ac:dyDescent="0.2">
      <c r="A71" s="18"/>
      <c r="B71" s="18"/>
      <c r="K71" s="18"/>
      <c r="L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s="125" customFormat="1" x14ac:dyDescent="0.2">
      <c r="A72" s="18"/>
      <c r="B72" s="18"/>
      <c r="K72" s="18"/>
      <c r="L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s="125" customFormat="1" x14ac:dyDescent="0.2">
      <c r="A73" s="18"/>
      <c r="B73" s="18"/>
      <c r="K73" s="18"/>
      <c r="L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s="125" customFormat="1" x14ac:dyDescent="0.2">
      <c r="A74" s="18"/>
      <c r="B74" s="18"/>
      <c r="K74" s="18"/>
      <c r="L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s="125" customFormat="1" x14ac:dyDescent="0.2">
      <c r="A75" s="18"/>
      <c r="B75" s="18"/>
      <c r="K75" s="18"/>
      <c r="L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s="125" customFormat="1" x14ac:dyDescent="0.2">
      <c r="A76" s="18"/>
      <c r="B76" s="18"/>
      <c r="J76" s="18"/>
      <c r="K76" s="18"/>
      <c r="L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s="125" customFormat="1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</row>
    <row r="78" spans="1:34" s="125" customFormat="1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</row>
    <row r="79" spans="1:34" s="125" customFormat="1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</row>
    <row r="80" spans="1:34" s="125" customFormat="1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s="125" customFormat="1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</row>
    <row r="82" spans="1:34" s="125" customFormat="1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</row>
    <row r="83" spans="1:34" s="125" customFormat="1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</row>
    <row r="84" spans="1:34" s="125" customFormat="1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</row>
    <row r="85" spans="1:34" s="125" customFormat="1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</row>
    <row r="86" spans="1:34" s="125" customFormat="1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</row>
    <row r="87" spans="1:34" s="125" customFormat="1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</row>
    <row r="88" spans="1:34" s="125" customFormat="1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</row>
    <row r="89" spans="1:34" s="125" customFormat="1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</row>
    <row r="90" spans="1:34" s="125" customFormat="1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</row>
    <row r="91" spans="1:34" s="125" customFormat="1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</row>
    <row r="92" spans="1:34" s="125" customFormat="1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</row>
    <row r="93" spans="1:34" s="125" customFormat="1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</row>
    <row r="94" spans="1:34" s="125" customFormat="1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</row>
    <row r="95" spans="1:34" s="125" customFormat="1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</row>
    <row r="96" spans="1:34" s="125" customFormat="1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</row>
    <row r="97" spans="1:34" s="125" customFormat="1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</row>
    <row r="98" spans="1:34" s="125" customFormat="1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</row>
    <row r="99" spans="1:34" s="125" customFormat="1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</row>
    <row r="100" spans="1:34" s="125" customFormat="1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</row>
    <row r="101" spans="1:34" s="125" customFormat="1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</row>
    <row r="102" spans="1:34" s="125" customFormat="1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</row>
    <row r="103" spans="1:34" s="125" customFormat="1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</row>
    <row r="104" spans="1:34" s="125" customFormat="1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</row>
    <row r="105" spans="1:34" s="125" customFormat="1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</row>
    <row r="106" spans="1:34" s="125" customFormat="1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</row>
    <row r="107" spans="1:34" s="125" customFormat="1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</row>
    <row r="108" spans="1:34" s="125" customFormat="1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</row>
    <row r="109" spans="1:34" s="125" customFormat="1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</row>
    <row r="110" spans="1:34" s="125" customFormat="1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</row>
    <row r="111" spans="1:34" s="125" customFormat="1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</row>
    <row r="112" spans="1:34" s="125" customFormat="1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</row>
    <row r="113" spans="1:34" s="125" customFormat="1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</row>
    <row r="114" spans="1:34" s="125" customFormat="1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</row>
    <row r="115" spans="1:34" s="125" customFormat="1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</row>
    <row r="116" spans="1:34" s="125" customFormat="1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</row>
    <row r="117" spans="1:34" s="125" customFormat="1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</row>
    <row r="118" spans="1:34" s="125" customFormat="1" x14ac:dyDescent="0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</row>
    <row r="119" spans="1:34" s="125" customFormat="1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</row>
    <row r="120" spans="1:34" s="125" customFormat="1" x14ac:dyDescent="0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</row>
    <row r="121" spans="1:34" s="125" customFormat="1" x14ac:dyDescent="0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</row>
    <row r="122" spans="1:34" s="125" customFormat="1" x14ac:dyDescent="0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</row>
    <row r="123" spans="1:34" s="125" customFormat="1" x14ac:dyDescent="0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</row>
    <row r="124" spans="1:34" s="125" customFormat="1" x14ac:dyDescent="0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</row>
    <row r="125" spans="1:34" s="125" customFormat="1" x14ac:dyDescent="0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</row>
    <row r="126" spans="1:34" s="125" customFormat="1" x14ac:dyDescent="0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</row>
    <row r="127" spans="1:34" s="125" customFormat="1" x14ac:dyDescent="0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</row>
    <row r="128" spans="1:34" s="125" customFormat="1" x14ac:dyDescent="0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</row>
    <row r="129" spans="1:34" s="125" customFormat="1" x14ac:dyDescent="0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</row>
    <row r="130" spans="1:34" s="125" customFormat="1" x14ac:dyDescent="0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</row>
    <row r="131" spans="1:34" s="125" customFormat="1" x14ac:dyDescent="0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</row>
    <row r="132" spans="1:34" s="125" customFormat="1" x14ac:dyDescent="0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</row>
    <row r="133" spans="1:34" s="125" customFormat="1" x14ac:dyDescent="0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</row>
    <row r="134" spans="1:34" s="125" customFormat="1" x14ac:dyDescent="0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</row>
    <row r="135" spans="1:34" s="125" customFormat="1" x14ac:dyDescent="0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</row>
    <row r="136" spans="1:34" s="125" customFormat="1" x14ac:dyDescent="0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</row>
    <row r="137" spans="1:34" s="125" customFormat="1" x14ac:dyDescent="0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</row>
    <row r="138" spans="1:34" s="125" customFormat="1" x14ac:dyDescent="0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</row>
    <row r="139" spans="1:34" s="125" customFormat="1" x14ac:dyDescent="0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</row>
    <row r="140" spans="1:34" s="125" customFormat="1" x14ac:dyDescent="0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</row>
    <row r="141" spans="1:34" s="125" customFormat="1" x14ac:dyDescent="0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</row>
    <row r="142" spans="1:34" s="125" customFormat="1" x14ac:dyDescent="0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</row>
    <row r="143" spans="1:34" s="125" customFormat="1" x14ac:dyDescent="0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</row>
    <row r="144" spans="1:34" s="125" customFormat="1" x14ac:dyDescent="0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</row>
    <row r="145" spans="1:34" s="125" customFormat="1" x14ac:dyDescent="0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</row>
    <row r="146" spans="1:34" s="125" customFormat="1" x14ac:dyDescent="0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s="125" customFormat="1" x14ac:dyDescent="0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s="125" customFormat="1" x14ac:dyDescent="0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</row>
    <row r="149" spans="1:34" s="125" customFormat="1" x14ac:dyDescent="0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</row>
    <row r="150" spans="1:34" s="125" customFormat="1" x14ac:dyDescent="0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</row>
    <row r="151" spans="1:34" s="125" customFormat="1" x14ac:dyDescent="0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</row>
    <row r="152" spans="1:34" s="125" customFormat="1" x14ac:dyDescent="0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</row>
    <row r="153" spans="1:34" s="125" customFormat="1" x14ac:dyDescent="0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</row>
    <row r="154" spans="1:34" s="125" customFormat="1" x14ac:dyDescent="0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</row>
    <row r="155" spans="1:34" s="125" customFormat="1" x14ac:dyDescent="0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</row>
    <row r="156" spans="1:34" s="125" customFormat="1" x14ac:dyDescent="0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</row>
    <row r="157" spans="1:34" s="125" customFormat="1" x14ac:dyDescent="0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</row>
    <row r="158" spans="1:34" s="125" customFormat="1" x14ac:dyDescent="0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</row>
    <row r="159" spans="1:34" s="125" customFormat="1" x14ac:dyDescent="0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</row>
    <row r="160" spans="1:34" s="125" customFormat="1" x14ac:dyDescent="0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</row>
    <row r="161" spans="1:34" s="125" customFormat="1" x14ac:dyDescent="0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</row>
    <row r="162" spans="1:34" s="125" customFormat="1" x14ac:dyDescent="0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</row>
    <row r="163" spans="1:34" s="125" customFormat="1" x14ac:dyDescent="0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</row>
    <row r="164" spans="1:34" s="125" customFormat="1" x14ac:dyDescent="0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</row>
    <row r="165" spans="1:34" s="125" customFormat="1" x14ac:dyDescent="0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</row>
    <row r="166" spans="1:34" s="125" customFormat="1" x14ac:dyDescent="0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</row>
    <row r="167" spans="1:34" s="125" customFormat="1" x14ac:dyDescent="0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</row>
    <row r="168" spans="1:34" s="125" customFormat="1" x14ac:dyDescent="0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</row>
    <row r="169" spans="1:34" s="125" customFormat="1" x14ac:dyDescent="0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</row>
    <row r="170" spans="1:34" s="125" customFormat="1" x14ac:dyDescent="0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</row>
    <row r="171" spans="1:34" s="125" customFormat="1" x14ac:dyDescent="0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</row>
    <row r="172" spans="1:34" s="125" customFormat="1" x14ac:dyDescent="0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</row>
    <row r="173" spans="1:34" s="125" customFormat="1" x14ac:dyDescent="0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</row>
    <row r="174" spans="1:34" s="125" customFormat="1" x14ac:dyDescent="0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</row>
    <row r="175" spans="1:34" s="125" customFormat="1" x14ac:dyDescent="0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</row>
    <row r="176" spans="1:34" s="125" customFormat="1" x14ac:dyDescent="0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</row>
    <row r="177" spans="1:34" s="125" customFormat="1" x14ac:dyDescent="0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</row>
    <row r="178" spans="1:34" s="125" customFormat="1" x14ac:dyDescent="0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</row>
    <row r="179" spans="1:34" s="125" customFormat="1" x14ac:dyDescent="0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</row>
    <row r="180" spans="1:34" s="125" customFormat="1" x14ac:dyDescent="0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</row>
    <row r="181" spans="1:34" s="125" customFormat="1" x14ac:dyDescent="0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</row>
    <row r="182" spans="1:34" s="125" customFormat="1" x14ac:dyDescent="0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</row>
    <row r="183" spans="1:34" s="125" customFormat="1" x14ac:dyDescent="0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</row>
    <row r="184" spans="1:34" s="125" customFormat="1" x14ac:dyDescent="0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</row>
    <row r="185" spans="1:34" s="125" customFormat="1" x14ac:dyDescent="0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</row>
    <row r="186" spans="1:34" s="125" customFormat="1" x14ac:dyDescent="0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</row>
    <row r="187" spans="1:34" s="125" customFormat="1" x14ac:dyDescent="0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</row>
    <row r="188" spans="1:34" s="125" customFormat="1" x14ac:dyDescent="0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</row>
    <row r="189" spans="1:34" s="125" customFormat="1" x14ac:dyDescent="0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</row>
    <row r="190" spans="1:34" s="125" customFormat="1" x14ac:dyDescent="0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</row>
    <row r="191" spans="1:34" s="125" customFormat="1" x14ac:dyDescent="0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 spans="1:34" s="125" customFormat="1" x14ac:dyDescent="0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</row>
    <row r="193" spans="1:34" s="125" customFormat="1" x14ac:dyDescent="0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</row>
    <row r="194" spans="1:34" s="125" customFormat="1" x14ac:dyDescent="0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</row>
    <row r="195" spans="1:34" s="125" customFormat="1" x14ac:dyDescent="0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</row>
    <row r="196" spans="1:34" s="125" customFormat="1" x14ac:dyDescent="0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</row>
    <row r="197" spans="1:34" s="125" customFormat="1" x14ac:dyDescent="0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</row>
    <row r="198" spans="1:34" s="125" customFormat="1" x14ac:dyDescent="0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</row>
    <row r="199" spans="1:34" s="125" customFormat="1" x14ac:dyDescent="0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</row>
    <row r="200" spans="1:34" s="125" customFormat="1" x14ac:dyDescent="0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</row>
    <row r="201" spans="1:34" s="125" customFormat="1" x14ac:dyDescent="0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</row>
    <row r="202" spans="1:34" s="125" customFormat="1" x14ac:dyDescent="0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</row>
    <row r="203" spans="1:34" s="125" customFormat="1" x14ac:dyDescent="0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</row>
    <row r="204" spans="1:34" s="125" customFormat="1" x14ac:dyDescent="0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</row>
    <row r="205" spans="1:34" s="125" customFormat="1" x14ac:dyDescent="0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</row>
    <row r="206" spans="1:34" s="125" customFormat="1" x14ac:dyDescent="0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</row>
    <row r="207" spans="1:34" s="125" customFormat="1" x14ac:dyDescent="0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</row>
    <row r="208" spans="1:34" s="125" customFormat="1" x14ac:dyDescent="0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</row>
    <row r="209" spans="1:34" s="125" customFormat="1" x14ac:dyDescent="0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</row>
    <row r="210" spans="1:34" s="125" customFormat="1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</row>
    <row r="211" spans="1:34" s="125" customFormat="1" x14ac:dyDescent="0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</row>
    <row r="212" spans="1:34" s="125" customFormat="1" x14ac:dyDescent="0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</row>
    <row r="213" spans="1:34" s="125" customFormat="1" x14ac:dyDescent="0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</row>
    <row r="214" spans="1:34" s="125" customFormat="1" x14ac:dyDescent="0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</row>
    <row r="215" spans="1:34" s="125" customFormat="1" x14ac:dyDescent="0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</row>
    <row r="216" spans="1:34" s="125" customFormat="1" x14ac:dyDescent="0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</row>
    <row r="217" spans="1:34" s="125" customFormat="1" x14ac:dyDescent="0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</row>
    <row r="218" spans="1:34" s="125" customFormat="1" x14ac:dyDescent="0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</row>
    <row r="219" spans="1:34" s="125" customFormat="1" x14ac:dyDescent="0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</row>
    <row r="220" spans="1:34" s="125" customFormat="1" x14ac:dyDescent="0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 spans="1:34" s="125" customFormat="1" x14ac:dyDescent="0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</row>
    <row r="222" spans="1:34" s="125" customFormat="1" x14ac:dyDescent="0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</row>
    <row r="223" spans="1:34" s="125" customFormat="1" x14ac:dyDescent="0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</row>
    <row r="224" spans="1:34" s="125" customFormat="1" x14ac:dyDescent="0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</row>
    <row r="225" spans="1:34" s="125" customFormat="1" x14ac:dyDescent="0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</row>
    <row r="226" spans="1:34" s="125" customFormat="1" x14ac:dyDescent="0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</row>
    <row r="227" spans="1:34" s="125" customFormat="1" x14ac:dyDescent="0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</row>
    <row r="228" spans="1:34" s="125" customFormat="1" x14ac:dyDescent="0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</row>
    <row r="229" spans="1:34" s="125" customFormat="1" x14ac:dyDescent="0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</row>
    <row r="230" spans="1:34" s="125" customFormat="1" x14ac:dyDescent="0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</row>
    <row r="231" spans="1:34" s="125" customFormat="1" x14ac:dyDescent="0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</row>
    <row r="232" spans="1:34" s="125" customFormat="1" x14ac:dyDescent="0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</row>
    <row r="233" spans="1:34" s="125" customFormat="1" x14ac:dyDescent="0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</row>
    <row r="234" spans="1:34" s="125" customFormat="1" x14ac:dyDescent="0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</row>
    <row r="235" spans="1:34" s="125" customFormat="1" x14ac:dyDescent="0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</row>
    <row r="236" spans="1:34" s="125" customFormat="1" x14ac:dyDescent="0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</row>
    <row r="237" spans="1:34" s="125" customFormat="1" x14ac:dyDescent="0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</row>
    <row r="238" spans="1:34" s="125" customFormat="1" x14ac:dyDescent="0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</row>
    <row r="239" spans="1:34" s="125" customFormat="1" x14ac:dyDescent="0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</row>
    <row r="240" spans="1:34" s="125" customFormat="1" x14ac:dyDescent="0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</row>
    <row r="241" spans="1:34" s="125" customFormat="1" x14ac:dyDescent="0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</row>
    <row r="242" spans="1:34" s="125" customFormat="1" x14ac:dyDescent="0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</row>
    <row r="243" spans="1:34" s="125" customFormat="1" x14ac:dyDescent="0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</row>
    <row r="244" spans="1:34" s="125" customFormat="1" x14ac:dyDescent="0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</row>
    <row r="245" spans="1:34" s="125" customFormat="1" x14ac:dyDescent="0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</row>
    <row r="246" spans="1:34" s="125" customFormat="1" x14ac:dyDescent="0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</row>
    <row r="247" spans="1:34" s="125" customFormat="1" x14ac:dyDescent="0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</row>
    <row r="248" spans="1:34" s="125" customFormat="1" x14ac:dyDescent="0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</row>
    <row r="249" spans="1:34" s="125" customFormat="1" x14ac:dyDescent="0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</row>
    <row r="250" spans="1:34" s="125" customFormat="1" x14ac:dyDescent="0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 spans="1:34" s="125" customFormat="1" x14ac:dyDescent="0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</row>
    <row r="252" spans="1:34" s="125" customFormat="1" x14ac:dyDescent="0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</row>
    <row r="253" spans="1:34" s="125" customFormat="1" x14ac:dyDescent="0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</row>
    <row r="254" spans="1:34" s="125" customFormat="1" x14ac:dyDescent="0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</row>
    <row r="255" spans="1:34" s="125" customFormat="1" x14ac:dyDescent="0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</row>
    <row r="256" spans="1:34" s="125" customFormat="1" x14ac:dyDescent="0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</row>
    <row r="257" spans="1:34" s="125" customFormat="1" x14ac:dyDescent="0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</row>
    <row r="258" spans="1:34" s="125" customFormat="1" x14ac:dyDescent="0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</row>
    <row r="259" spans="1:34" s="125" customFormat="1" x14ac:dyDescent="0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</row>
    <row r="260" spans="1:34" s="125" customFormat="1" x14ac:dyDescent="0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 spans="1:34" s="125" customFormat="1" x14ac:dyDescent="0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</row>
    <row r="262" spans="1:34" s="125" customFormat="1" x14ac:dyDescent="0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</row>
    <row r="263" spans="1:34" s="125" customFormat="1" x14ac:dyDescent="0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</row>
    <row r="264" spans="1:34" s="125" customFormat="1" x14ac:dyDescent="0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</row>
    <row r="265" spans="1:34" s="125" customFormat="1" x14ac:dyDescent="0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</row>
    <row r="266" spans="1:34" s="125" customFormat="1" x14ac:dyDescent="0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 spans="1:34" s="125" customFormat="1" x14ac:dyDescent="0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</row>
    <row r="268" spans="1:34" s="125" customFormat="1" x14ac:dyDescent="0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</row>
    <row r="269" spans="1:34" s="125" customFormat="1" x14ac:dyDescent="0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</row>
    <row r="270" spans="1:34" s="125" customFormat="1" x14ac:dyDescent="0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s="125" customFormat="1" x14ac:dyDescent="0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</row>
    <row r="272" spans="1:34" s="125" customFormat="1" x14ac:dyDescent="0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</row>
    <row r="273" spans="1:34" s="125" customFormat="1" x14ac:dyDescent="0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</row>
    <row r="274" spans="1:34" s="125" customFormat="1" x14ac:dyDescent="0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</row>
    <row r="275" spans="1:34" s="125" customFormat="1" x14ac:dyDescent="0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</row>
    <row r="276" spans="1:34" s="125" customFormat="1" x14ac:dyDescent="0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s="125" customFormat="1" x14ac:dyDescent="0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</row>
    <row r="278" spans="1:34" s="125" customFormat="1" x14ac:dyDescent="0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</row>
    <row r="279" spans="1:34" s="125" customFormat="1" x14ac:dyDescent="0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</row>
    <row r="280" spans="1:34" s="125" customFormat="1" x14ac:dyDescent="0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</row>
    <row r="281" spans="1:34" s="125" customFormat="1" x14ac:dyDescent="0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</row>
    <row r="282" spans="1:34" s="125" customFormat="1" x14ac:dyDescent="0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</row>
    <row r="283" spans="1:34" s="125" customFormat="1" x14ac:dyDescent="0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</row>
    <row r="284" spans="1:34" s="125" customFormat="1" x14ac:dyDescent="0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</row>
    <row r="285" spans="1:34" s="125" customFormat="1" x14ac:dyDescent="0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 spans="1:34" s="125" customFormat="1" x14ac:dyDescent="0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</row>
    <row r="287" spans="1:34" s="125" customFormat="1" x14ac:dyDescent="0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</row>
    <row r="288" spans="1:34" s="125" customFormat="1" x14ac:dyDescent="0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</row>
    <row r="289" spans="1:34" s="125" customFormat="1" x14ac:dyDescent="0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</row>
    <row r="290" spans="1:34" s="125" customFormat="1" x14ac:dyDescent="0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</row>
    <row r="291" spans="1:34" s="125" customFormat="1" x14ac:dyDescent="0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</row>
    <row r="292" spans="1:34" s="125" customFormat="1" x14ac:dyDescent="0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</row>
    <row r="293" spans="1:34" s="125" customFormat="1" x14ac:dyDescent="0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</row>
    <row r="294" spans="1:34" s="125" customFormat="1" x14ac:dyDescent="0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</row>
    <row r="295" spans="1:34" s="125" customFormat="1" x14ac:dyDescent="0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</row>
    <row r="296" spans="1:34" s="125" customFormat="1" x14ac:dyDescent="0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 spans="1:34" s="125" customFormat="1" x14ac:dyDescent="0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</row>
    <row r="298" spans="1:34" s="125" customFormat="1" x14ac:dyDescent="0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</row>
    <row r="299" spans="1:34" s="125" customFormat="1" x14ac:dyDescent="0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</row>
    <row r="300" spans="1:34" s="125" customFormat="1" x14ac:dyDescent="0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</row>
    <row r="301" spans="1:34" s="125" customFormat="1" x14ac:dyDescent="0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</row>
    <row r="302" spans="1:34" s="125" customFormat="1" x14ac:dyDescent="0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</row>
    <row r="303" spans="1:34" s="125" customFormat="1" x14ac:dyDescent="0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</row>
    <row r="304" spans="1:34" s="125" customFormat="1" x14ac:dyDescent="0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</row>
    <row r="305" spans="1:34" s="125" customFormat="1" x14ac:dyDescent="0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</row>
    <row r="306" spans="1:34" s="125" customFormat="1" x14ac:dyDescent="0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</row>
    <row r="307" spans="1:34" s="125" customFormat="1" x14ac:dyDescent="0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</row>
    <row r="308" spans="1:34" s="125" customFormat="1" x14ac:dyDescent="0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</row>
    <row r="309" spans="1:34" s="125" customFormat="1" x14ac:dyDescent="0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</row>
    <row r="310" spans="1:34" s="125" customFormat="1" x14ac:dyDescent="0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</row>
    <row r="311" spans="1:34" s="125" customFormat="1" x14ac:dyDescent="0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</row>
    <row r="312" spans="1:34" s="125" customFormat="1" x14ac:dyDescent="0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</row>
    <row r="313" spans="1:34" s="125" customFormat="1" x14ac:dyDescent="0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</row>
    <row r="314" spans="1:34" s="125" customFormat="1" x14ac:dyDescent="0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</row>
    <row r="315" spans="1:34" s="125" customFormat="1" x14ac:dyDescent="0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</row>
    <row r="316" spans="1:34" s="125" customFormat="1" x14ac:dyDescent="0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</row>
    <row r="317" spans="1:34" s="125" customFormat="1" x14ac:dyDescent="0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</row>
    <row r="318" spans="1:34" s="125" customFormat="1" x14ac:dyDescent="0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</row>
    <row r="319" spans="1:34" s="125" customFormat="1" x14ac:dyDescent="0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</row>
    <row r="320" spans="1:34" s="125" customFormat="1" x14ac:dyDescent="0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</row>
    <row r="321" spans="1:34" s="125" customFormat="1" x14ac:dyDescent="0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</row>
    <row r="322" spans="1:34" s="125" customFormat="1" x14ac:dyDescent="0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</row>
    <row r="323" spans="1:34" s="125" customFormat="1" x14ac:dyDescent="0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</row>
    <row r="324" spans="1:34" s="125" customFormat="1" x14ac:dyDescent="0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</row>
    <row r="325" spans="1:34" s="125" customFormat="1" x14ac:dyDescent="0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</row>
    <row r="326" spans="1:34" s="125" customFormat="1" x14ac:dyDescent="0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 spans="1:34" s="125" customFormat="1" x14ac:dyDescent="0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</row>
    <row r="328" spans="1:34" s="125" customFormat="1" x14ac:dyDescent="0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s="125" customFormat="1" x14ac:dyDescent="0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</row>
    <row r="330" spans="1:34" s="125" customFormat="1" x14ac:dyDescent="0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</row>
    <row r="331" spans="1:34" s="125" customFormat="1" x14ac:dyDescent="0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</row>
    <row r="332" spans="1:34" s="125" customFormat="1" x14ac:dyDescent="0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</row>
    <row r="333" spans="1:34" s="125" customFormat="1" x14ac:dyDescent="0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</row>
    <row r="334" spans="1:34" s="125" customFormat="1" x14ac:dyDescent="0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</row>
    <row r="335" spans="1:34" s="125" customFormat="1" x14ac:dyDescent="0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</row>
    <row r="336" spans="1:34" s="125" customFormat="1" x14ac:dyDescent="0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</sheetData>
  <mergeCells count="12">
    <mergeCell ref="J45:K45"/>
    <mergeCell ref="B47:B51"/>
    <mergeCell ref="B52:B55"/>
    <mergeCell ref="B56:B59"/>
    <mergeCell ref="B3:D3"/>
    <mergeCell ref="B18:C18"/>
    <mergeCell ref="B22:C22"/>
    <mergeCell ref="B26:C26"/>
    <mergeCell ref="D26:G26"/>
    <mergeCell ref="B32:C32"/>
    <mergeCell ref="B38:C38"/>
    <mergeCell ref="E45:H45"/>
  </mergeCells>
  <dataValidations count="6">
    <dataValidation type="list" allowBlank="1" showInputMessage="1" showErrorMessage="1" sqref="D7" xr:uid="{00000000-0002-0000-0700-000000000000}">
      <formula1>$E$22:$I$22</formula1>
    </dataValidation>
    <dataValidation type="list" allowBlank="1" showInputMessage="1" showErrorMessage="1" sqref="D6" xr:uid="{00000000-0002-0000-0700-000001000000}">
      <formula1>$E$18:$K$18</formula1>
    </dataValidation>
    <dataValidation type="list" allowBlank="1" showInputMessage="1" showErrorMessage="1" sqref="D12:D13" xr:uid="{00000000-0002-0000-0700-000002000000}">
      <formula1>$C$52:$C$55</formula1>
    </dataValidation>
    <dataValidation type="list" allowBlank="1" showInputMessage="1" showErrorMessage="1" sqref="D11" xr:uid="{00000000-0002-0000-0700-000003000000}">
      <formula1>$C$47:$C$51</formula1>
    </dataValidation>
    <dataValidation type="list" allowBlank="1" showInputMessage="1" showErrorMessage="1" sqref="D8" xr:uid="{00000000-0002-0000-0700-000004000000}">
      <formula1>$F$32:$L$32</formula1>
    </dataValidation>
    <dataValidation type="list" allowBlank="1" showInputMessage="1" showErrorMessage="1" sqref="D9" xr:uid="{00000000-0002-0000-0700-000005000000}">
      <formula1>$F$38:$K$38</formula1>
    </dataValidation>
  </dataValidations>
  <pageMargins left="0.7" right="0.7" top="0.75" bottom="0.75" header="0.3" footer="0.3"/>
  <pageSetup paperSize="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6000000}">
          <x14:formula1>
            <xm:f>GCC.Param!$K$12:$K$17</xm:f>
          </x14:formula1>
          <xm:sqref>D5</xm:sqref>
        </x14:dataValidation>
        <x14:dataValidation type="list" allowBlank="1" showInputMessage="1" showErrorMessage="1" xr:uid="{00000000-0002-0000-0700-000007000000}">
          <x14:formula1>
            <xm:f>GCC.Param!$K$3:$K$5</xm:f>
          </x14:formula1>
          <xm:sqref>D10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  <pageSetUpPr fitToPage="1"/>
  </sheetPr>
  <dimension ref="A1:X73"/>
  <sheetViews>
    <sheetView zoomScale="50" zoomScaleNormal="50" workbookViewId="0">
      <selection activeCell="M54" sqref="M54"/>
    </sheetView>
  </sheetViews>
  <sheetFormatPr defaultColWidth="9.140625" defaultRowHeight="12.75" x14ac:dyDescent="0.2"/>
  <cols>
    <col min="1" max="1" width="9.140625" style="18" customWidth="1"/>
    <col min="2" max="2" width="18.42578125" style="18" customWidth="1"/>
    <col min="3" max="3" width="52.7109375" style="18" bestFit="1" customWidth="1"/>
    <col min="4" max="4" width="7.140625" style="23" customWidth="1"/>
    <col min="5" max="7" width="10" style="18" customWidth="1"/>
    <col min="8" max="8" width="14.28515625" style="18" customWidth="1"/>
    <col min="9" max="9" width="12.5703125" style="18" customWidth="1"/>
    <col min="10" max="22" width="10" style="18" customWidth="1"/>
    <col min="23" max="23" width="11.5703125" style="18" customWidth="1"/>
    <col min="24" max="24" width="3.28515625" style="18" customWidth="1"/>
    <col min="25" max="25" width="5.140625" style="18" customWidth="1"/>
    <col min="26" max="26" width="9.140625" style="18" customWidth="1"/>
    <col min="27" max="16384" width="9.140625" style="18"/>
  </cols>
  <sheetData>
    <row r="1" spans="1:24" x14ac:dyDescent="0.2">
      <c r="A1" s="58"/>
      <c r="B1" s="58"/>
      <c r="C1" s="58"/>
      <c r="D1" s="13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3" t="s">
        <v>1</v>
      </c>
    </row>
    <row r="2" spans="1:24" ht="10.5" customHeight="1" x14ac:dyDescent="0.2">
      <c r="B2" s="124"/>
      <c r="X2" s="3" t="s">
        <v>1</v>
      </c>
    </row>
    <row r="3" spans="1:24" ht="13.5" customHeight="1" x14ac:dyDescent="0.2">
      <c r="X3" s="3" t="s">
        <v>1</v>
      </c>
    </row>
    <row r="4" spans="1:24" ht="12.75" customHeight="1" x14ac:dyDescent="0.2">
      <c r="B4" s="66" t="s">
        <v>363</v>
      </c>
      <c r="C4" s="352" t="s">
        <v>364</v>
      </c>
      <c r="D4" s="151"/>
      <c r="E4" s="370" t="s">
        <v>365</v>
      </c>
      <c r="F4" s="371"/>
      <c r="G4" s="372"/>
      <c r="H4" s="370" t="s">
        <v>366</v>
      </c>
      <c r="I4" s="371"/>
      <c r="J4" s="372"/>
      <c r="K4" s="370" t="s">
        <v>367</v>
      </c>
      <c r="L4" s="371"/>
      <c r="M4" s="372"/>
      <c r="N4" s="370" t="s">
        <v>368</v>
      </c>
      <c r="O4" s="371"/>
      <c r="P4" s="372"/>
      <c r="Q4" s="370" t="s">
        <v>369</v>
      </c>
      <c r="R4" s="371"/>
      <c r="S4" s="372"/>
      <c r="T4" s="370" t="s">
        <v>370</v>
      </c>
      <c r="U4" s="371"/>
      <c r="V4" s="372"/>
      <c r="X4" s="3" t="s">
        <v>1</v>
      </c>
    </row>
    <row r="5" spans="1:24" ht="38.25" x14ac:dyDescent="0.2">
      <c r="B5" s="25"/>
      <c r="C5" s="368"/>
      <c r="D5" s="179"/>
      <c r="E5" s="138" t="s">
        <v>371</v>
      </c>
      <c r="F5" s="138" t="s">
        <v>372</v>
      </c>
      <c r="G5" s="138" t="s">
        <v>373</v>
      </c>
      <c r="H5" s="138" t="s">
        <v>374</v>
      </c>
      <c r="I5" s="138" t="s">
        <v>375</v>
      </c>
      <c r="J5" s="138" t="s">
        <v>376</v>
      </c>
      <c r="K5" s="138" t="s">
        <v>374</v>
      </c>
      <c r="L5" s="138" t="s">
        <v>375</v>
      </c>
      <c r="M5" s="138" t="s">
        <v>376</v>
      </c>
      <c r="N5" s="138" t="s">
        <v>374</v>
      </c>
      <c r="O5" s="138" t="s">
        <v>375</v>
      </c>
      <c r="P5" s="138" t="s">
        <v>376</v>
      </c>
      <c r="Q5" s="138" t="s">
        <v>374</v>
      </c>
      <c r="R5" s="138" t="s">
        <v>375</v>
      </c>
      <c r="S5" s="138" t="s">
        <v>376</v>
      </c>
      <c r="T5" s="138" t="s">
        <v>374</v>
      </c>
      <c r="U5" s="138" t="s">
        <v>375</v>
      </c>
      <c r="V5" s="138" t="s">
        <v>376</v>
      </c>
      <c r="X5" s="3" t="s">
        <v>1</v>
      </c>
    </row>
    <row r="6" spans="1:24" x14ac:dyDescent="0.2">
      <c r="B6" s="180"/>
      <c r="C6" s="149"/>
      <c r="D6" s="181" t="s">
        <v>377</v>
      </c>
      <c r="E6" s="182">
        <v>1</v>
      </c>
      <c r="F6" s="183">
        <f t="shared" ref="F6:V6" si="0">1+E6</f>
        <v>2</v>
      </c>
      <c r="G6" s="184">
        <f t="shared" si="0"/>
        <v>3</v>
      </c>
      <c r="H6" s="182">
        <f t="shared" si="0"/>
        <v>4</v>
      </c>
      <c r="I6" s="183">
        <f t="shared" si="0"/>
        <v>5</v>
      </c>
      <c r="J6" s="184">
        <f t="shared" si="0"/>
        <v>6</v>
      </c>
      <c r="K6" s="182">
        <f t="shared" si="0"/>
        <v>7</v>
      </c>
      <c r="L6" s="183">
        <f t="shared" si="0"/>
        <v>8</v>
      </c>
      <c r="M6" s="184">
        <f t="shared" si="0"/>
        <v>9</v>
      </c>
      <c r="N6" s="182">
        <f t="shared" si="0"/>
        <v>10</v>
      </c>
      <c r="O6" s="183">
        <f t="shared" si="0"/>
        <v>11</v>
      </c>
      <c r="P6" s="184">
        <f t="shared" si="0"/>
        <v>12</v>
      </c>
      <c r="Q6" s="182">
        <f t="shared" si="0"/>
        <v>13</v>
      </c>
      <c r="R6" s="183">
        <f t="shared" si="0"/>
        <v>14</v>
      </c>
      <c r="S6" s="184">
        <f t="shared" si="0"/>
        <v>15</v>
      </c>
      <c r="T6" s="182">
        <f t="shared" si="0"/>
        <v>16</v>
      </c>
      <c r="U6" s="183">
        <f t="shared" si="0"/>
        <v>17</v>
      </c>
      <c r="V6" s="184">
        <f t="shared" si="0"/>
        <v>18</v>
      </c>
      <c r="X6" s="3" t="s">
        <v>1</v>
      </c>
    </row>
    <row r="7" spans="1:24" ht="13.5" customHeight="1" x14ac:dyDescent="0.25">
      <c r="B7" s="185" t="s">
        <v>96</v>
      </c>
      <c r="C7" s="142" t="s">
        <v>95</v>
      </c>
      <c r="D7" s="56">
        <v>1</v>
      </c>
      <c r="E7" s="186">
        <f>SUMIFS('Calc 1 - Scaling (Ins,Bank)'!G$57:G$1057,'Calc 1 - Scaling (Ins,Bank)'!$E$57:$E$1057,'Summary 1 - Entity Level'!$C7)</f>
        <v>0</v>
      </c>
      <c r="F7" s="187">
        <f>SUMIFS('Calc 1 - Scaling (Ins,Bank)'!H$57:H$1057,'Calc 1 - Scaling (Ins,Bank)'!$E$57:$E$1057,'Summary 1 - Entity Level'!$C7)</f>
        <v>0</v>
      </c>
      <c r="G7" s="188" t="str">
        <f t="shared" ref="G7:G54" si="1">IF(F7=0,"",E7/F7)</f>
        <v/>
      </c>
      <c r="H7" s="186">
        <f ca="1">OFFSET(K7,0,'Calc 2 - Select Options'!$F$5)</f>
        <v>0</v>
      </c>
      <c r="I7" s="187">
        <f ca="1">OFFSET(L7,0,'Calc 2 - Select Options'!$F$5)</f>
        <v>0</v>
      </c>
      <c r="J7" s="188" t="str">
        <f t="shared" ref="J7:J54" ca="1" si="2">IF(OR(I7=0,I7=""),"",H7/I7)</f>
        <v/>
      </c>
      <c r="K7" s="186">
        <f>SUMIFS('Calc 1 - Scaling (Ins,Bank)'!$N$57:$N$1057,'Calc 1 - Scaling (Ins,Bank)'!$E$57:$E$1057,$C7)</f>
        <v>0</v>
      </c>
      <c r="L7" s="187">
        <f>SUMIFS('Calc 1 - Scaling (Ins,Bank)'!$M$57:$M$1057,'Calc 1 - Scaling (Ins,Bank)'!$E$57:$E$1057,$C7)</f>
        <v>0</v>
      </c>
      <c r="M7" s="188" t="str">
        <f t="shared" ref="M7:M54" si="3">IF(OR(L7=0,L7=""),"",K7/L7)</f>
        <v/>
      </c>
      <c r="N7" s="186">
        <f>SUMIFS('Calc 1 - Scaling (Ins,Bank)'!$R$57:$R$1057,'Calc 1 - Scaling (Ins,Bank)'!$E$57:$E$1057,$C7)</f>
        <v>0</v>
      </c>
      <c r="O7" s="187">
        <f>SUMIFS('Calc 1 - Scaling (Ins,Bank)'!$Q$57:$Q$1057,'Calc 1 - Scaling (Ins,Bank)'!$E$57:$E$1057,$C7)</f>
        <v>0</v>
      </c>
      <c r="P7" s="188" t="str">
        <f t="shared" ref="P7:P54" si="4">IF(OR(O7=0,O7=""),"",N7/O7)</f>
        <v/>
      </c>
      <c r="Q7" s="186">
        <f>SUMIFS('Calc 1 - Scaling (Ins,Bank)'!$V$57:$V$1057,'Calc 1 - Scaling (Ins,Bank)'!$E$57:$E$1057,$C7)</f>
        <v>0</v>
      </c>
      <c r="R7" s="187">
        <f>SUMIFS('Calc 1 - Scaling (Ins,Bank)'!$U$57:$U$1057,'Calc 1 - Scaling (Ins,Bank)'!$E$57:$E$1057,$C7)</f>
        <v>0</v>
      </c>
      <c r="S7" s="188" t="str">
        <f t="shared" ref="S7:S54" si="5">IF(OR(R7=0,R7=""),"",Q7/R7)</f>
        <v/>
      </c>
      <c r="T7" s="186">
        <f>SUMIFS('Calc 1 - Scaling (Ins,Bank)'!$Z$57:$Z$1057,'Calc 1 - Scaling (Ins,Bank)'!$E$57:$E$1057,$C7)</f>
        <v>0</v>
      </c>
      <c r="U7" s="187">
        <f>SUMIFS('Calc 1 - Scaling (Ins,Bank)'!$Y$57:$Y$1057,'Calc 1 - Scaling (Ins,Bank)'!$E$57:$E$1057,$C7)</f>
        <v>0</v>
      </c>
      <c r="V7" s="188" t="str">
        <f t="shared" ref="V7:V54" si="6">IF(OR(U7=0,U7=""),"",T7/U7)</f>
        <v/>
      </c>
      <c r="X7" s="3" t="s">
        <v>1</v>
      </c>
    </row>
    <row r="8" spans="1:24" ht="13.5" customHeight="1" x14ac:dyDescent="0.25">
      <c r="B8" s="185" t="s">
        <v>378</v>
      </c>
      <c r="C8" s="142" t="s">
        <v>126</v>
      </c>
      <c r="D8" s="56">
        <f t="shared" ref="D8:D66" si="7">D7+1</f>
        <v>2</v>
      </c>
      <c r="E8" s="186">
        <f>SUMIFS('Calc 1 - Scaling (Ins,Bank)'!G$57:G$1057,'Calc 1 - Scaling (Ins,Bank)'!$E$57:$E$1057,'Summary 1 - Entity Level'!$C8)</f>
        <v>0</v>
      </c>
      <c r="F8" s="187">
        <f>SUMIFS('Calc 1 - Scaling (Ins,Bank)'!H$57:H$1057,'Calc 1 - Scaling (Ins,Bank)'!$E$57:$E$1057,'Summary 1 - Entity Level'!$C8)</f>
        <v>0</v>
      </c>
      <c r="G8" s="188" t="str">
        <f t="shared" si="1"/>
        <v/>
      </c>
      <c r="H8" s="186">
        <f ca="1">OFFSET(K8,0,'Calc 2 - Select Options'!$F$5)</f>
        <v>0</v>
      </c>
      <c r="I8" s="187">
        <f ca="1">OFFSET(L8,0,'Calc 2 - Select Options'!$F$5)</f>
        <v>0</v>
      </c>
      <c r="J8" s="188" t="str">
        <f t="shared" ca="1" si="2"/>
        <v/>
      </c>
      <c r="K8" s="186">
        <f>SUMIFS('Calc 1 - Scaling (Ins,Bank)'!$N$57:$N$1057,'Calc 1 - Scaling (Ins,Bank)'!$E$57:$E$1057,$C8)</f>
        <v>0</v>
      </c>
      <c r="L8" s="187">
        <f>SUMIFS('Calc 1 - Scaling (Ins,Bank)'!$M$57:$M$1057,'Calc 1 - Scaling (Ins,Bank)'!$E$57:$E$1057,$C8)</f>
        <v>0</v>
      </c>
      <c r="M8" s="188" t="str">
        <f t="shared" si="3"/>
        <v/>
      </c>
      <c r="N8" s="186">
        <f>SUMIFS('Calc 1 - Scaling (Ins,Bank)'!$R$57:$R$1057,'Calc 1 - Scaling (Ins,Bank)'!$E$57:$E$1057,$C8)</f>
        <v>0</v>
      </c>
      <c r="O8" s="187">
        <f>SUMIFS('Calc 1 - Scaling (Ins,Bank)'!$Q$57:$Q$1057,'Calc 1 - Scaling (Ins,Bank)'!$E$57:$E$1057,$C8)</f>
        <v>0</v>
      </c>
      <c r="P8" s="188" t="str">
        <f t="shared" si="4"/>
        <v/>
      </c>
      <c r="Q8" s="186">
        <f>SUMIFS('Calc 1 - Scaling (Ins,Bank)'!$V$57:$V$1057,'Calc 1 - Scaling (Ins,Bank)'!$E$57:$E$1057,$C8)</f>
        <v>0</v>
      </c>
      <c r="R8" s="187">
        <f>SUMIFS('Calc 1 - Scaling (Ins,Bank)'!$U$57:$U$1057,'Calc 1 - Scaling (Ins,Bank)'!$E$57:$E$1057,$C8)</f>
        <v>0</v>
      </c>
      <c r="S8" s="188" t="str">
        <f t="shared" si="5"/>
        <v/>
      </c>
      <c r="T8" s="186">
        <f>SUMIFS('Calc 1 - Scaling (Ins,Bank)'!$Z$57:$Z$1057,'Calc 1 - Scaling (Ins,Bank)'!$E$57:$E$1057,$C8)</f>
        <v>0</v>
      </c>
      <c r="U8" s="187">
        <f>SUMIFS('Calc 1 - Scaling (Ins,Bank)'!$Y$57:$Y$1057,'Calc 1 - Scaling (Ins,Bank)'!$E$57:$E$1057,$C8)</f>
        <v>0</v>
      </c>
      <c r="V8" s="188" t="str">
        <f t="shared" si="6"/>
        <v/>
      </c>
      <c r="X8" s="3" t="s">
        <v>1</v>
      </c>
    </row>
    <row r="9" spans="1:24" ht="13.5" customHeight="1" x14ac:dyDescent="0.25">
      <c r="B9" s="185" t="s">
        <v>378</v>
      </c>
      <c r="C9" s="148" t="s">
        <v>118</v>
      </c>
      <c r="D9" s="56">
        <f t="shared" si="7"/>
        <v>3</v>
      </c>
      <c r="E9" s="186">
        <f>SUMIFS('Calc 1 - Scaling (Ins,Bank)'!G$57:G$1057,'Calc 1 - Scaling (Ins,Bank)'!$E$57:$E$1057,'Summary 1 - Entity Level'!$C9)</f>
        <v>0</v>
      </c>
      <c r="F9" s="187">
        <f>SUMIFS('Calc 1 - Scaling (Ins,Bank)'!H$57:H$1057,'Calc 1 - Scaling (Ins,Bank)'!$E$57:$E$1057,'Summary 1 - Entity Level'!$C9)</f>
        <v>0</v>
      </c>
      <c r="G9" s="188" t="str">
        <f t="shared" si="1"/>
        <v/>
      </c>
      <c r="H9" s="186">
        <f ca="1">OFFSET(K9,0,'Calc 2 - Select Options'!$F$5)</f>
        <v>0</v>
      </c>
      <c r="I9" s="187">
        <f ca="1">OFFSET(L9,0,'Calc 2 - Select Options'!$F$5)</f>
        <v>0</v>
      </c>
      <c r="J9" s="188" t="str">
        <f t="shared" ca="1" si="2"/>
        <v/>
      </c>
      <c r="K9" s="186">
        <f>SUMIFS('Calc 1 - Scaling (Ins,Bank)'!$N$57:$N$1057,'Calc 1 - Scaling (Ins,Bank)'!$E$57:$E$1057,$C9)</f>
        <v>0</v>
      </c>
      <c r="L9" s="187">
        <f>SUMIFS('Calc 1 - Scaling (Ins,Bank)'!$M$57:$M$1057,'Calc 1 - Scaling (Ins,Bank)'!$E$57:$E$1057,$C9)</f>
        <v>0</v>
      </c>
      <c r="M9" s="188" t="str">
        <f t="shared" si="3"/>
        <v/>
      </c>
      <c r="N9" s="186">
        <f>SUMIFS('Calc 1 - Scaling (Ins,Bank)'!$R$57:$R$1057,'Calc 1 - Scaling (Ins,Bank)'!$E$57:$E$1057,$C9)</f>
        <v>0</v>
      </c>
      <c r="O9" s="187">
        <f>SUMIFS('Calc 1 - Scaling (Ins,Bank)'!$Q$57:$Q$1057,'Calc 1 - Scaling (Ins,Bank)'!$E$57:$E$1057,$C9)</f>
        <v>0</v>
      </c>
      <c r="P9" s="188" t="str">
        <f t="shared" si="4"/>
        <v/>
      </c>
      <c r="Q9" s="186">
        <f>SUMIFS('Calc 1 - Scaling (Ins,Bank)'!$V$57:$V$1057,'Calc 1 - Scaling (Ins,Bank)'!$E$57:$E$1057,$C9)</f>
        <v>0</v>
      </c>
      <c r="R9" s="187">
        <f>SUMIFS('Calc 1 - Scaling (Ins,Bank)'!$U$57:$U$1057,'Calc 1 - Scaling (Ins,Bank)'!$E$57:$E$1057,$C9)</f>
        <v>0</v>
      </c>
      <c r="S9" s="188" t="str">
        <f t="shared" si="5"/>
        <v/>
      </c>
      <c r="T9" s="186">
        <f>SUMIFS('Calc 1 - Scaling (Ins,Bank)'!$Z$57:$Z$1057,'Calc 1 - Scaling (Ins,Bank)'!$E$57:$E$1057,$C9)</f>
        <v>0</v>
      </c>
      <c r="U9" s="187">
        <f>SUMIFS('Calc 1 - Scaling (Ins,Bank)'!$Y$57:$Y$1057,'Calc 1 - Scaling (Ins,Bank)'!$E$57:$E$1057,$C9)</f>
        <v>0</v>
      </c>
      <c r="V9" s="188" t="str">
        <f t="shared" si="6"/>
        <v/>
      </c>
      <c r="X9" s="3" t="s">
        <v>1</v>
      </c>
    </row>
    <row r="10" spans="1:24" ht="13.5" customHeight="1" x14ac:dyDescent="0.25">
      <c r="B10" s="185" t="s">
        <v>378</v>
      </c>
      <c r="C10" s="148" t="s">
        <v>274</v>
      </c>
      <c r="D10" s="56">
        <f t="shared" si="7"/>
        <v>4</v>
      </c>
      <c r="E10" s="186">
        <f>SUMIFS('Calc 1 - Scaling (Ins,Bank)'!G$57:G$1057,'Calc 1 - Scaling (Ins,Bank)'!$E$57:$E$1057,'Summary 1 - Entity Level'!$C10)</f>
        <v>0</v>
      </c>
      <c r="F10" s="187">
        <f>SUMIFS('Calc 1 - Scaling (Ins,Bank)'!H$57:H$1057,'Calc 1 - Scaling (Ins,Bank)'!$E$57:$E$1057,'Summary 1 - Entity Level'!$C10)</f>
        <v>0</v>
      </c>
      <c r="G10" s="188" t="str">
        <f t="shared" si="1"/>
        <v/>
      </c>
      <c r="H10" s="186">
        <f ca="1">OFFSET(K10,0,'Calc 2 - Select Options'!$F$5)</f>
        <v>0</v>
      </c>
      <c r="I10" s="187">
        <f ca="1">OFFSET(L10,0,'Calc 2 - Select Options'!$F$5)</f>
        <v>0</v>
      </c>
      <c r="J10" s="188" t="str">
        <f t="shared" ca="1" si="2"/>
        <v/>
      </c>
      <c r="K10" s="186">
        <f>SUMIFS('Calc 1 - Scaling (Ins,Bank)'!$N$57:$N$1057,'Calc 1 - Scaling (Ins,Bank)'!$E$57:$E$1057,$C10)</f>
        <v>0</v>
      </c>
      <c r="L10" s="187">
        <f>SUMIFS('Calc 1 - Scaling (Ins,Bank)'!$M$57:$M$1057,'Calc 1 - Scaling (Ins,Bank)'!$E$57:$E$1057,$C10)</f>
        <v>0</v>
      </c>
      <c r="M10" s="188" t="str">
        <f t="shared" si="3"/>
        <v/>
      </c>
      <c r="N10" s="186">
        <f>SUMIFS('Calc 1 - Scaling (Ins,Bank)'!$R$57:$R$1057,'Calc 1 - Scaling (Ins,Bank)'!$E$57:$E$1057,$C10)</f>
        <v>0</v>
      </c>
      <c r="O10" s="187">
        <f>SUMIFS('Calc 1 - Scaling (Ins,Bank)'!$Q$57:$Q$1057,'Calc 1 - Scaling (Ins,Bank)'!$E$57:$E$1057,$C10)</f>
        <v>0</v>
      </c>
      <c r="P10" s="188" t="str">
        <f t="shared" si="4"/>
        <v/>
      </c>
      <c r="Q10" s="186">
        <f>SUMIFS('Calc 1 - Scaling (Ins,Bank)'!$V$57:$V$1057,'Calc 1 - Scaling (Ins,Bank)'!$E$57:$E$1057,$C10)</f>
        <v>0</v>
      </c>
      <c r="R10" s="187">
        <f>SUMIFS('Calc 1 - Scaling (Ins,Bank)'!$U$57:$U$1057,'Calc 1 - Scaling (Ins,Bank)'!$E$57:$E$1057,$C10)</f>
        <v>0</v>
      </c>
      <c r="S10" s="188" t="str">
        <f t="shared" si="5"/>
        <v/>
      </c>
      <c r="T10" s="186">
        <f>SUMIFS('Calc 1 - Scaling (Ins,Bank)'!$Z$57:$Z$1057,'Calc 1 - Scaling (Ins,Bank)'!$E$57:$E$1057,$C10)</f>
        <v>0</v>
      </c>
      <c r="U10" s="187">
        <f>SUMIFS('Calc 1 - Scaling (Ins,Bank)'!$Y$57:$Y$1057,'Calc 1 - Scaling (Ins,Bank)'!$E$57:$E$1057,$C10)</f>
        <v>0</v>
      </c>
      <c r="V10" s="188" t="str">
        <f t="shared" si="6"/>
        <v/>
      </c>
      <c r="X10" s="3" t="s">
        <v>1</v>
      </c>
    </row>
    <row r="11" spans="1:24" ht="13.5" customHeight="1" x14ac:dyDescent="0.25">
      <c r="B11" s="185" t="s">
        <v>378</v>
      </c>
      <c r="C11" s="148" t="s">
        <v>275</v>
      </c>
      <c r="D11" s="56">
        <f t="shared" si="7"/>
        <v>5</v>
      </c>
      <c r="E11" s="186">
        <f>SUMIFS('Calc 1 - Scaling (Ins,Bank)'!G$57:G$1057,'Calc 1 - Scaling (Ins,Bank)'!$E$57:$E$1057,'Summary 1 - Entity Level'!$C11)</f>
        <v>0</v>
      </c>
      <c r="F11" s="187">
        <f>SUMIFS('Calc 1 - Scaling (Ins,Bank)'!H$57:H$1057,'Calc 1 - Scaling (Ins,Bank)'!$E$57:$E$1057,'Summary 1 - Entity Level'!$C11)</f>
        <v>0</v>
      </c>
      <c r="G11" s="188" t="str">
        <f t="shared" si="1"/>
        <v/>
      </c>
      <c r="H11" s="186">
        <f ca="1">OFFSET(K11,0,'Calc 2 - Select Options'!$F$5)</f>
        <v>0</v>
      </c>
      <c r="I11" s="187">
        <f ca="1">OFFSET(L11,0,'Calc 2 - Select Options'!$F$5)</f>
        <v>0</v>
      </c>
      <c r="J11" s="188" t="str">
        <f t="shared" ca="1" si="2"/>
        <v/>
      </c>
      <c r="K11" s="186">
        <f>SUMIFS('Calc 1 - Scaling (Ins,Bank)'!$N$57:$N$1057,'Calc 1 - Scaling (Ins,Bank)'!$E$57:$E$1057,$C11)</f>
        <v>0</v>
      </c>
      <c r="L11" s="187">
        <f>SUMIFS('Calc 1 - Scaling (Ins,Bank)'!$M$57:$M$1057,'Calc 1 - Scaling (Ins,Bank)'!$E$57:$E$1057,$C11)</f>
        <v>0</v>
      </c>
      <c r="M11" s="188" t="str">
        <f t="shared" si="3"/>
        <v/>
      </c>
      <c r="N11" s="186">
        <f>SUMIFS('Calc 1 - Scaling (Ins,Bank)'!$R$57:$R$1057,'Calc 1 - Scaling (Ins,Bank)'!$E$57:$E$1057,$C11)</f>
        <v>0</v>
      </c>
      <c r="O11" s="187">
        <f>SUMIFS('Calc 1 - Scaling (Ins,Bank)'!$Q$57:$Q$1057,'Calc 1 - Scaling (Ins,Bank)'!$E$57:$E$1057,$C11)</f>
        <v>0</v>
      </c>
      <c r="P11" s="188" t="str">
        <f t="shared" si="4"/>
        <v/>
      </c>
      <c r="Q11" s="186">
        <f>SUMIFS('Calc 1 - Scaling (Ins,Bank)'!$V$57:$V$1057,'Calc 1 - Scaling (Ins,Bank)'!$E$57:$E$1057,$C11)</f>
        <v>0</v>
      </c>
      <c r="R11" s="187">
        <f>SUMIFS('Calc 1 - Scaling (Ins,Bank)'!$U$57:$U$1057,'Calc 1 - Scaling (Ins,Bank)'!$E$57:$E$1057,$C11)</f>
        <v>0</v>
      </c>
      <c r="S11" s="188" t="str">
        <f t="shared" si="5"/>
        <v/>
      </c>
      <c r="T11" s="186">
        <f>SUMIFS('Calc 1 - Scaling (Ins,Bank)'!$Z$57:$Z$1057,'Calc 1 - Scaling (Ins,Bank)'!$E$57:$E$1057,$C11)</f>
        <v>0</v>
      </c>
      <c r="U11" s="187">
        <f>SUMIFS('Calc 1 - Scaling (Ins,Bank)'!$Y$57:$Y$1057,'Calc 1 - Scaling (Ins,Bank)'!$E$57:$E$1057,$C11)</f>
        <v>0</v>
      </c>
      <c r="V11" s="188" t="str">
        <f t="shared" si="6"/>
        <v/>
      </c>
      <c r="X11" s="3" t="s">
        <v>1</v>
      </c>
    </row>
    <row r="12" spans="1:24" ht="13.5" customHeight="1" x14ac:dyDescent="0.25">
      <c r="B12" s="185" t="s">
        <v>378</v>
      </c>
      <c r="C12" s="148" t="s">
        <v>276</v>
      </c>
      <c r="D12" s="56">
        <f t="shared" si="7"/>
        <v>6</v>
      </c>
      <c r="E12" s="186">
        <f>SUMIFS('Calc 1 - Scaling (Ins,Bank)'!G$57:G$1057,'Calc 1 - Scaling (Ins,Bank)'!$E$57:$E$1057,'Summary 1 - Entity Level'!$C12)</f>
        <v>0</v>
      </c>
      <c r="F12" s="187">
        <f>SUMIFS('Calc 1 - Scaling (Ins,Bank)'!H$57:H$1057,'Calc 1 - Scaling (Ins,Bank)'!$E$57:$E$1057,'Summary 1 - Entity Level'!$C12)</f>
        <v>0</v>
      </c>
      <c r="G12" s="188" t="str">
        <f t="shared" si="1"/>
        <v/>
      </c>
      <c r="H12" s="186">
        <f ca="1">OFFSET(K12,0,'Calc 2 - Select Options'!$F$5)</f>
        <v>0</v>
      </c>
      <c r="I12" s="187">
        <f ca="1">OFFSET(L12,0,'Calc 2 - Select Options'!$F$5)</f>
        <v>0</v>
      </c>
      <c r="J12" s="188" t="str">
        <f t="shared" ca="1" si="2"/>
        <v/>
      </c>
      <c r="K12" s="186">
        <f>SUMIFS('Calc 1 - Scaling (Ins,Bank)'!$N$57:$N$1057,'Calc 1 - Scaling (Ins,Bank)'!$E$57:$E$1057,$C12)</f>
        <v>0</v>
      </c>
      <c r="L12" s="187">
        <f>SUMIFS('Calc 1 - Scaling (Ins,Bank)'!$M$57:$M$1057,'Calc 1 - Scaling (Ins,Bank)'!$E$57:$E$1057,$C12)</f>
        <v>0</v>
      </c>
      <c r="M12" s="188" t="str">
        <f t="shared" si="3"/>
        <v/>
      </c>
      <c r="N12" s="186">
        <f>SUMIFS('Calc 1 - Scaling (Ins,Bank)'!$R$57:$R$1057,'Calc 1 - Scaling (Ins,Bank)'!$E$57:$E$1057,$C12)</f>
        <v>0</v>
      </c>
      <c r="O12" s="187">
        <f>SUMIFS('Calc 1 - Scaling (Ins,Bank)'!$Q$57:$Q$1057,'Calc 1 - Scaling (Ins,Bank)'!$E$57:$E$1057,$C12)</f>
        <v>0</v>
      </c>
      <c r="P12" s="188" t="str">
        <f t="shared" si="4"/>
        <v/>
      </c>
      <c r="Q12" s="186">
        <f>SUMIFS('Calc 1 - Scaling (Ins,Bank)'!$V$57:$V$1057,'Calc 1 - Scaling (Ins,Bank)'!$E$57:$E$1057,$C12)</f>
        <v>0</v>
      </c>
      <c r="R12" s="187">
        <f>SUMIFS('Calc 1 - Scaling (Ins,Bank)'!$U$57:$U$1057,'Calc 1 - Scaling (Ins,Bank)'!$E$57:$E$1057,$C12)</f>
        <v>0</v>
      </c>
      <c r="S12" s="188" t="str">
        <f t="shared" si="5"/>
        <v/>
      </c>
      <c r="T12" s="186">
        <f>SUMIFS('Calc 1 - Scaling (Ins,Bank)'!$Z$57:$Z$1057,'Calc 1 - Scaling (Ins,Bank)'!$E$57:$E$1057,$C12)</f>
        <v>0</v>
      </c>
      <c r="U12" s="187">
        <f>SUMIFS('Calc 1 - Scaling (Ins,Bank)'!$Y$57:$Y$1057,'Calc 1 - Scaling (Ins,Bank)'!$E$57:$E$1057,$C12)</f>
        <v>0</v>
      </c>
      <c r="V12" s="188" t="str">
        <f t="shared" si="6"/>
        <v/>
      </c>
      <c r="X12" s="3" t="s">
        <v>1</v>
      </c>
    </row>
    <row r="13" spans="1:24" ht="13.5" customHeight="1" x14ac:dyDescent="0.25">
      <c r="B13" s="185" t="s">
        <v>378</v>
      </c>
      <c r="C13" s="148" t="s">
        <v>113</v>
      </c>
      <c r="D13" s="56">
        <f t="shared" si="7"/>
        <v>7</v>
      </c>
      <c r="E13" s="186">
        <f>SUMIFS('Calc 1 - Scaling (Ins,Bank)'!G$57:G$1057,'Calc 1 - Scaling (Ins,Bank)'!$E$57:$E$1057,'Summary 1 - Entity Level'!$C13)</f>
        <v>0</v>
      </c>
      <c r="F13" s="187">
        <f>SUMIFS('Calc 1 - Scaling (Ins,Bank)'!H$57:H$1057,'Calc 1 - Scaling (Ins,Bank)'!$E$57:$E$1057,'Summary 1 - Entity Level'!$C13)</f>
        <v>0</v>
      </c>
      <c r="G13" s="188" t="str">
        <f t="shared" si="1"/>
        <v/>
      </c>
      <c r="H13" s="186">
        <f ca="1">OFFSET(K13,0,'Calc 2 - Select Options'!$F$5)</f>
        <v>0</v>
      </c>
      <c r="I13" s="187">
        <f ca="1">OFFSET(L13,0,'Calc 2 - Select Options'!$F$5)</f>
        <v>0</v>
      </c>
      <c r="J13" s="188" t="str">
        <f t="shared" ca="1" si="2"/>
        <v/>
      </c>
      <c r="K13" s="186">
        <f>SUMIFS('Calc 1 - Scaling (Ins,Bank)'!$N$57:$N$1057,'Calc 1 - Scaling (Ins,Bank)'!$E$57:$E$1057,$C13)</f>
        <v>0</v>
      </c>
      <c r="L13" s="187">
        <f>SUMIFS('Calc 1 - Scaling (Ins,Bank)'!$M$57:$M$1057,'Calc 1 - Scaling (Ins,Bank)'!$E$57:$E$1057,$C13)</f>
        <v>0</v>
      </c>
      <c r="M13" s="188" t="str">
        <f t="shared" si="3"/>
        <v/>
      </c>
      <c r="N13" s="186">
        <f>SUMIFS('Calc 1 - Scaling (Ins,Bank)'!$R$57:$R$1057,'Calc 1 - Scaling (Ins,Bank)'!$E$57:$E$1057,$C13)</f>
        <v>0</v>
      </c>
      <c r="O13" s="187">
        <f>SUMIFS('Calc 1 - Scaling (Ins,Bank)'!$Q$57:$Q$1057,'Calc 1 - Scaling (Ins,Bank)'!$E$57:$E$1057,$C13)</f>
        <v>0</v>
      </c>
      <c r="P13" s="188" t="str">
        <f t="shared" si="4"/>
        <v/>
      </c>
      <c r="Q13" s="186">
        <f>SUMIFS('Calc 1 - Scaling (Ins,Bank)'!$V$57:$V$1057,'Calc 1 - Scaling (Ins,Bank)'!$E$57:$E$1057,$C13)</f>
        <v>0</v>
      </c>
      <c r="R13" s="187">
        <f>SUMIFS('Calc 1 - Scaling (Ins,Bank)'!$U$57:$U$1057,'Calc 1 - Scaling (Ins,Bank)'!$E$57:$E$1057,$C13)</f>
        <v>0</v>
      </c>
      <c r="S13" s="188" t="str">
        <f t="shared" si="5"/>
        <v/>
      </c>
      <c r="T13" s="186">
        <f>SUMIFS('Calc 1 - Scaling (Ins,Bank)'!$Z$57:$Z$1057,'Calc 1 - Scaling (Ins,Bank)'!$E$57:$E$1057,$C13)</f>
        <v>0</v>
      </c>
      <c r="U13" s="187">
        <f>SUMIFS('Calc 1 - Scaling (Ins,Bank)'!$Y$57:$Y$1057,'Calc 1 - Scaling (Ins,Bank)'!$E$57:$E$1057,$C13)</f>
        <v>0</v>
      </c>
      <c r="V13" s="188" t="str">
        <f t="shared" si="6"/>
        <v/>
      </c>
      <c r="X13" s="3" t="s">
        <v>1</v>
      </c>
    </row>
    <row r="14" spans="1:24" ht="13.5" customHeight="1" x14ac:dyDescent="0.25">
      <c r="B14" s="185" t="s">
        <v>378</v>
      </c>
      <c r="C14" s="148" t="s">
        <v>277</v>
      </c>
      <c r="D14" s="56">
        <f t="shared" si="7"/>
        <v>8</v>
      </c>
      <c r="E14" s="186">
        <f>SUMIFS('Calc 1 - Scaling (Ins,Bank)'!G$57:G$1057,'Calc 1 - Scaling (Ins,Bank)'!$E$57:$E$1057,'Summary 1 - Entity Level'!$C14)</f>
        <v>0</v>
      </c>
      <c r="F14" s="187">
        <f>SUMIFS('Calc 1 - Scaling (Ins,Bank)'!H$57:H$1057,'Calc 1 - Scaling (Ins,Bank)'!$E$57:$E$1057,'Summary 1 - Entity Level'!$C14)</f>
        <v>0</v>
      </c>
      <c r="G14" s="188" t="str">
        <f t="shared" si="1"/>
        <v/>
      </c>
      <c r="H14" s="186">
        <f ca="1">OFFSET(K14,0,'Calc 2 - Select Options'!$F$5)</f>
        <v>0</v>
      </c>
      <c r="I14" s="187">
        <f ca="1">OFFSET(L14,0,'Calc 2 - Select Options'!$F$5)</f>
        <v>0</v>
      </c>
      <c r="J14" s="188" t="str">
        <f t="shared" ca="1" si="2"/>
        <v/>
      </c>
      <c r="K14" s="186">
        <f>SUMIFS('Calc 1 - Scaling (Ins,Bank)'!$N$57:$N$1057,'Calc 1 - Scaling (Ins,Bank)'!$E$57:$E$1057,$C14)</f>
        <v>0</v>
      </c>
      <c r="L14" s="187">
        <f>SUMIFS('Calc 1 - Scaling (Ins,Bank)'!$M$57:$M$1057,'Calc 1 - Scaling (Ins,Bank)'!$E$57:$E$1057,$C14)</f>
        <v>0</v>
      </c>
      <c r="M14" s="188" t="str">
        <f t="shared" si="3"/>
        <v/>
      </c>
      <c r="N14" s="186">
        <f>SUMIFS('Calc 1 - Scaling (Ins,Bank)'!$R$57:$R$1057,'Calc 1 - Scaling (Ins,Bank)'!$E$57:$E$1057,$C14)</f>
        <v>0</v>
      </c>
      <c r="O14" s="187">
        <f>SUMIFS('Calc 1 - Scaling (Ins,Bank)'!$Q$57:$Q$1057,'Calc 1 - Scaling (Ins,Bank)'!$E$57:$E$1057,$C14)</f>
        <v>0</v>
      </c>
      <c r="P14" s="188" t="str">
        <f t="shared" si="4"/>
        <v/>
      </c>
      <c r="Q14" s="186">
        <f>SUMIFS('Calc 1 - Scaling (Ins,Bank)'!$V$57:$V$1057,'Calc 1 - Scaling (Ins,Bank)'!$E$57:$E$1057,$C14)</f>
        <v>0</v>
      </c>
      <c r="R14" s="187">
        <f>SUMIFS('Calc 1 - Scaling (Ins,Bank)'!$U$57:$U$1057,'Calc 1 - Scaling (Ins,Bank)'!$E$57:$E$1057,$C14)</f>
        <v>0</v>
      </c>
      <c r="S14" s="188" t="str">
        <f t="shared" si="5"/>
        <v/>
      </c>
      <c r="T14" s="186">
        <f>SUMIFS('Calc 1 - Scaling (Ins,Bank)'!$Z$57:$Z$1057,'Calc 1 - Scaling (Ins,Bank)'!$E$57:$E$1057,$C14)</f>
        <v>0</v>
      </c>
      <c r="U14" s="187">
        <f>SUMIFS('Calc 1 - Scaling (Ins,Bank)'!$Y$57:$Y$1057,'Calc 1 - Scaling (Ins,Bank)'!$E$57:$E$1057,$C14)</f>
        <v>0</v>
      </c>
      <c r="V14" s="188" t="str">
        <f t="shared" si="6"/>
        <v/>
      </c>
      <c r="X14" s="3" t="s">
        <v>1</v>
      </c>
    </row>
    <row r="15" spans="1:24" ht="13.5" customHeight="1" x14ac:dyDescent="0.25">
      <c r="B15" s="185" t="s">
        <v>379</v>
      </c>
      <c r="C15" s="148" t="s">
        <v>125</v>
      </c>
      <c r="D15" s="56">
        <f t="shared" si="7"/>
        <v>9</v>
      </c>
      <c r="E15" s="186">
        <f>SUMIFS('Calc 1 - Scaling (Ins,Bank)'!G$57:G$1057,'Calc 1 - Scaling (Ins,Bank)'!$E$57:$E$1057,'Summary 1 - Entity Level'!$C15)</f>
        <v>0</v>
      </c>
      <c r="F15" s="187">
        <f>SUMIFS('Calc 1 - Scaling (Ins,Bank)'!H$57:H$1057,'Calc 1 - Scaling (Ins,Bank)'!$E$57:$E$1057,'Summary 1 - Entity Level'!$C15)</f>
        <v>0</v>
      </c>
      <c r="G15" s="188" t="str">
        <f t="shared" si="1"/>
        <v/>
      </c>
      <c r="H15" s="186">
        <f ca="1">OFFSET(K15,0,'Calc 2 - Select Options'!$F$5)</f>
        <v>0</v>
      </c>
      <c r="I15" s="187">
        <f ca="1">OFFSET(L15,0,'Calc 2 - Select Options'!$F$5)</f>
        <v>0</v>
      </c>
      <c r="J15" s="188" t="str">
        <f t="shared" ca="1" si="2"/>
        <v/>
      </c>
      <c r="K15" s="186">
        <f>SUMIFS('Calc 1 - Scaling (Ins,Bank)'!$N$57:$N$1057,'Calc 1 - Scaling (Ins,Bank)'!$E$57:$E$1057,$C15)</f>
        <v>0</v>
      </c>
      <c r="L15" s="187">
        <f>SUMIFS('Calc 1 - Scaling (Ins,Bank)'!$M$57:$M$1057,'Calc 1 - Scaling (Ins,Bank)'!$E$57:$E$1057,$C15)</f>
        <v>0</v>
      </c>
      <c r="M15" s="188" t="str">
        <f t="shared" si="3"/>
        <v/>
      </c>
      <c r="N15" s="186">
        <f>SUMIFS('Calc 1 - Scaling (Ins,Bank)'!$R$57:$R$1057,'Calc 1 - Scaling (Ins,Bank)'!$E$57:$E$1057,$C15)</f>
        <v>0</v>
      </c>
      <c r="O15" s="187">
        <f>SUMIFS('Calc 1 - Scaling (Ins,Bank)'!$Q$57:$Q$1057,'Calc 1 - Scaling (Ins,Bank)'!$E$57:$E$1057,$C15)</f>
        <v>0</v>
      </c>
      <c r="P15" s="188" t="str">
        <f t="shared" si="4"/>
        <v/>
      </c>
      <c r="Q15" s="186">
        <f>SUMIFS('Calc 1 - Scaling (Ins,Bank)'!$V$57:$V$1057,'Calc 1 - Scaling (Ins,Bank)'!$E$57:$E$1057,$C15)</f>
        <v>0</v>
      </c>
      <c r="R15" s="187">
        <f>SUMIFS('Calc 1 - Scaling (Ins,Bank)'!$U$57:$U$1057,'Calc 1 - Scaling (Ins,Bank)'!$E$57:$E$1057,$C15)</f>
        <v>0</v>
      </c>
      <c r="S15" s="188" t="str">
        <f t="shared" si="5"/>
        <v/>
      </c>
      <c r="T15" s="186">
        <f>SUMIFS('Calc 1 - Scaling (Ins,Bank)'!$Z$57:$Z$1057,'Calc 1 - Scaling (Ins,Bank)'!$E$57:$E$1057,$C15)</f>
        <v>0</v>
      </c>
      <c r="U15" s="187">
        <f>SUMIFS('Calc 1 - Scaling (Ins,Bank)'!$Y$57:$Y$1057,'Calc 1 - Scaling (Ins,Bank)'!$E$57:$E$1057,$C15)</f>
        <v>0</v>
      </c>
      <c r="V15" s="188" t="str">
        <f t="shared" si="6"/>
        <v/>
      </c>
      <c r="X15" s="3" t="s">
        <v>1</v>
      </c>
    </row>
    <row r="16" spans="1:24" ht="13.5" customHeight="1" x14ac:dyDescent="0.25">
      <c r="B16" s="185" t="s">
        <v>379</v>
      </c>
      <c r="C16" s="148" t="s">
        <v>119</v>
      </c>
      <c r="D16" s="56">
        <f t="shared" si="7"/>
        <v>10</v>
      </c>
      <c r="E16" s="186">
        <f>SUMIFS('Calc 1 - Scaling (Ins,Bank)'!G$57:G$1057,'Calc 1 - Scaling (Ins,Bank)'!$E$57:$E$1057,'Summary 1 - Entity Level'!$C16)</f>
        <v>0</v>
      </c>
      <c r="F16" s="187">
        <f>SUMIFS('Calc 1 - Scaling (Ins,Bank)'!H$57:H$1057,'Calc 1 - Scaling (Ins,Bank)'!$E$57:$E$1057,'Summary 1 - Entity Level'!$C16)</f>
        <v>0</v>
      </c>
      <c r="G16" s="188" t="str">
        <f t="shared" si="1"/>
        <v/>
      </c>
      <c r="H16" s="186">
        <f ca="1">OFFSET(K16,0,'Calc 2 - Select Options'!$F$5)</f>
        <v>0</v>
      </c>
      <c r="I16" s="187">
        <f ca="1">OFFSET(L16,0,'Calc 2 - Select Options'!$F$5)</f>
        <v>0</v>
      </c>
      <c r="J16" s="188" t="str">
        <f t="shared" ca="1" si="2"/>
        <v/>
      </c>
      <c r="K16" s="186">
        <f>SUMIFS('Calc 1 - Scaling (Ins,Bank)'!$N$57:$N$1057,'Calc 1 - Scaling (Ins,Bank)'!$E$57:$E$1057,$C16)</f>
        <v>0</v>
      </c>
      <c r="L16" s="187">
        <f>SUMIFS('Calc 1 - Scaling (Ins,Bank)'!$M$57:$M$1057,'Calc 1 - Scaling (Ins,Bank)'!$E$57:$E$1057,$C16)</f>
        <v>0</v>
      </c>
      <c r="M16" s="188" t="str">
        <f t="shared" si="3"/>
        <v/>
      </c>
      <c r="N16" s="186">
        <f>SUMIFS('Calc 1 - Scaling (Ins,Bank)'!$R$57:$R$1057,'Calc 1 - Scaling (Ins,Bank)'!$E$57:$E$1057,$C16)</f>
        <v>0</v>
      </c>
      <c r="O16" s="187">
        <f>SUMIFS('Calc 1 - Scaling (Ins,Bank)'!$Q$57:$Q$1057,'Calc 1 - Scaling (Ins,Bank)'!$E$57:$E$1057,$C16)</f>
        <v>0</v>
      </c>
      <c r="P16" s="188" t="str">
        <f t="shared" si="4"/>
        <v/>
      </c>
      <c r="Q16" s="186">
        <f>SUMIFS('Calc 1 - Scaling (Ins,Bank)'!$V$57:$V$1057,'Calc 1 - Scaling (Ins,Bank)'!$E$57:$E$1057,$C16)</f>
        <v>0</v>
      </c>
      <c r="R16" s="187">
        <f>SUMIFS('Calc 1 - Scaling (Ins,Bank)'!$U$57:$U$1057,'Calc 1 - Scaling (Ins,Bank)'!$E$57:$E$1057,$C16)</f>
        <v>0</v>
      </c>
      <c r="S16" s="188" t="str">
        <f t="shared" si="5"/>
        <v/>
      </c>
      <c r="T16" s="186">
        <f>SUMIFS('Calc 1 - Scaling (Ins,Bank)'!$Z$57:$Z$1057,'Calc 1 - Scaling (Ins,Bank)'!$E$57:$E$1057,$C16)</f>
        <v>0</v>
      </c>
      <c r="U16" s="187">
        <f>SUMIFS('Calc 1 - Scaling (Ins,Bank)'!$Y$57:$Y$1057,'Calc 1 - Scaling (Ins,Bank)'!$E$57:$E$1057,$C16)</f>
        <v>0</v>
      </c>
      <c r="V16" s="188" t="str">
        <f t="shared" si="6"/>
        <v/>
      </c>
      <c r="X16" s="3" t="s">
        <v>1</v>
      </c>
    </row>
    <row r="17" spans="2:24" ht="13.5" customHeight="1" x14ac:dyDescent="0.25">
      <c r="B17" s="185" t="s">
        <v>379</v>
      </c>
      <c r="C17" s="148" t="s">
        <v>278</v>
      </c>
      <c r="D17" s="56">
        <f t="shared" si="7"/>
        <v>11</v>
      </c>
      <c r="E17" s="186">
        <f>SUMIFS('Calc 1 - Scaling (Ins,Bank)'!G$57:G$1057,'Calc 1 - Scaling (Ins,Bank)'!$E$57:$E$1057,'Summary 1 - Entity Level'!$C17)</f>
        <v>0</v>
      </c>
      <c r="F17" s="187">
        <f>SUMIFS('Calc 1 - Scaling (Ins,Bank)'!H$57:H$1057,'Calc 1 - Scaling (Ins,Bank)'!$E$57:$E$1057,'Summary 1 - Entity Level'!$C17)</f>
        <v>0</v>
      </c>
      <c r="G17" s="188" t="str">
        <f t="shared" si="1"/>
        <v/>
      </c>
      <c r="H17" s="186">
        <f ca="1">OFFSET(K17,0,'Calc 2 - Select Options'!$F$5)</f>
        <v>0</v>
      </c>
      <c r="I17" s="187">
        <f ca="1">OFFSET(L17,0,'Calc 2 - Select Options'!$F$5)</f>
        <v>0</v>
      </c>
      <c r="J17" s="188" t="str">
        <f t="shared" ca="1" si="2"/>
        <v/>
      </c>
      <c r="K17" s="186">
        <f>SUMIFS('Calc 1 - Scaling (Ins,Bank)'!$N$57:$N$1057,'Calc 1 - Scaling (Ins,Bank)'!$E$57:$E$1057,$C17)</f>
        <v>0</v>
      </c>
      <c r="L17" s="187">
        <f>SUMIFS('Calc 1 - Scaling (Ins,Bank)'!$M$57:$M$1057,'Calc 1 - Scaling (Ins,Bank)'!$E$57:$E$1057,$C17)</f>
        <v>0</v>
      </c>
      <c r="M17" s="188" t="str">
        <f t="shared" si="3"/>
        <v/>
      </c>
      <c r="N17" s="186">
        <f>SUMIFS('Calc 1 - Scaling (Ins,Bank)'!$R$57:$R$1057,'Calc 1 - Scaling (Ins,Bank)'!$E$57:$E$1057,$C17)</f>
        <v>0</v>
      </c>
      <c r="O17" s="187">
        <f>SUMIFS('Calc 1 - Scaling (Ins,Bank)'!$Q$57:$Q$1057,'Calc 1 - Scaling (Ins,Bank)'!$E$57:$E$1057,$C17)</f>
        <v>0</v>
      </c>
      <c r="P17" s="188" t="str">
        <f t="shared" si="4"/>
        <v/>
      </c>
      <c r="Q17" s="186">
        <f>SUMIFS('Calc 1 - Scaling (Ins,Bank)'!$V$57:$V$1057,'Calc 1 - Scaling (Ins,Bank)'!$E$57:$E$1057,$C17)</f>
        <v>0</v>
      </c>
      <c r="R17" s="187">
        <f>SUMIFS('Calc 1 - Scaling (Ins,Bank)'!$U$57:$U$1057,'Calc 1 - Scaling (Ins,Bank)'!$E$57:$E$1057,$C17)</f>
        <v>0</v>
      </c>
      <c r="S17" s="188" t="str">
        <f t="shared" si="5"/>
        <v/>
      </c>
      <c r="T17" s="186">
        <f>SUMIFS('Calc 1 - Scaling (Ins,Bank)'!$Z$57:$Z$1057,'Calc 1 - Scaling (Ins,Bank)'!$E$57:$E$1057,$C17)</f>
        <v>0</v>
      </c>
      <c r="U17" s="187">
        <f>SUMIFS('Calc 1 - Scaling (Ins,Bank)'!$Y$57:$Y$1057,'Calc 1 - Scaling (Ins,Bank)'!$E$57:$E$1057,$C17)</f>
        <v>0</v>
      </c>
      <c r="V17" s="188" t="str">
        <f t="shared" si="6"/>
        <v/>
      </c>
      <c r="X17" s="3" t="s">
        <v>1</v>
      </c>
    </row>
    <row r="18" spans="2:24" ht="13.5" customHeight="1" x14ac:dyDescent="0.25">
      <c r="B18" s="185" t="s">
        <v>379</v>
      </c>
      <c r="C18" s="148" t="s">
        <v>134</v>
      </c>
      <c r="D18" s="56">
        <f t="shared" si="7"/>
        <v>12</v>
      </c>
      <c r="E18" s="186">
        <f>SUMIFS('Calc 1 - Scaling (Ins,Bank)'!G$57:G$1057,'Calc 1 - Scaling (Ins,Bank)'!$E$57:$E$1057,'Summary 1 - Entity Level'!$C18)</f>
        <v>0</v>
      </c>
      <c r="F18" s="187">
        <f>SUMIFS('Calc 1 - Scaling (Ins,Bank)'!H$57:H$1057,'Calc 1 - Scaling (Ins,Bank)'!$E$57:$E$1057,'Summary 1 - Entity Level'!$C18)</f>
        <v>0</v>
      </c>
      <c r="G18" s="188" t="str">
        <f t="shared" si="1"/>
        <v/>
      </c>
      <c r="H18" s="186">
        <f ca="1">OFFSET(K18,0,'Calc 2 - Select Options'!$F$5)</f>
        <v>0</v>
      </c>
      <c r="I18" s="187">
        <f ca="1">OFFSET(L18,0,'Calc 2 - Select Options'!$F$5)</f>
        <v>0</v>
      </c>
      <c r="J18" s="188" t="str">
        <f t="shared" ca="1" si="2"/>
        <v/>
      </c>
      <c r="K18" s="186">
        <f>SUMIFS('Calc 1 - Scaling (Ins,Bank)'!$N$57:$N$1057,'Calc 1 - Scaling (Ins,Bank)'!$E$57:$E$1057,$C18)</f>
        <v>0</v>
      </c>
      <c r="L18" s="187">
        <f>SUMIFS('Calc 1 - Scaling (Ins,Bank)'!$M$57:$M$1057,'Calc 1 - Scaling (Ins,Bank)'!$E$57:$E$1057,$C18)</f>
        <v>0</v>
      </c>
      <c r="M18" s="188" t="str">
        <f t="shared" si="3"/>
        <v/>
      </c>
      <c r="N18" s="186">
        <f>SUMIFS('Calc 1 - Scaling (Ins,Bank)'!$R$57:$R$1057,'Calc 1 - Scaling (Ins,Bank)'!$E$57:$E$1057,$C18)</f>
        <v>0</v>
      </c>
      <c r="O18" s="187">
        <f>SUMIFS('Calc 1 - Scaling (Ins,Bank)'!$Q$57:$Q$1057,'Calc 1 - Scaling (Ins,Bank)'!$E$57:$E$1057,$C18)</f>
        <v>0</v>
      </c>
      <c r="P18" s="188" t="str">
        <f t="shared" si="4"/>
        <v/>
      </c>
      <c r="Q18" s="186">
        <f>SUMIFS('Calc 1 - Scaling (Ins,Bank)'!$V$57:$V$1057,'Calc 1 - Scaling (Ins,Bank)'!$E$57:$E$1057,$C18)</f>
        <v>0</v>
      </c>
      <c r="R18" s="187">
        <f>SUMIFS('Calc 1 - Scaling (Ins,Bank)'!$U$57:$U$1057,'Calc 1 - Scaling (Ins,Bank)'!$E$57:$E$1057,$C18)</f>
        <v>0</v>
      </c>
      <c r="S18" s="188" t="str">
        <f t="shared" si="5"/>
        <v/>
      </c>
      <c r="T18" s="186">
        <f>SUMIFS('Calc 1 - Scaling (Ins,Bank)'!$Z$57:$Z$1057,'Calc 1 - Scaling (Ins,Bank)'!$E$57:$E$1057,$C18)</f>
        <v>0</v>
      </c>
      <c r="U18" s="187">
        <f>SUMIFS('Calc 1 - Scaling (Ins,Bank)'!$Y$57:$Y$1057,'Calc 1 - Scaling (Ins,Bank)'!$E$57:$E$1057,$C18)</f>
        <v>0</v>
      </c>
      <c r="V18" s="188" t="str">
        <f t="shared" si="6"/>
        <v/>
      </c>
      <c r="X18" s="3" t="s">
        <v>1</v>
      </c>
    </row>
    <row r="19" spans="2:24" ht="13.5" customHeight="1" x14ac:dyDescent="0.25">
      <c r="B19" s="185" t="s">
        <v>379</v>
      </c>
      <c r="C19" s="148" t="s">
        <v>140</v>
      </c>
      <c r="D19" s="56">
        <f t="shared" si="7"/>
        <v>13</v>
      </c>
      <c r="E19" s="186">
        <f>SUMIFS('Calc 1 - Scaling (Ins,Bank)'!G$57:G$1057,'Calc 1 - Scaling (Ins,Bank)'!$E$57:$E$1057,'Summary 1 - Entity Level'!$C19)</f>
        <v>0</v>
      </c>
      <c r="F19" s="187">
        <f>SUMIFS('Calc 1 - Scaling (Ins,Bank)'!H$57:H$1057,'Calc 1 - Scaling (Ins,Bank)'!$E$57:$E$1057,'Summary 1 - Entity Level'!$C19)</f>
        <v>0</v>
      </c>
      <c r="G19" s="188" t="str">
        <f t="shared" si="1"/>
        <v/>
      </c>
      <c r="H19" s="186">
        <f ca="1">OFFSET(K19,0,'Calc 2 - Select Options'!$F$5)</f>
        <v>0</v>
      </c>
      <c r="I19" s="187">
        <f ca="1">OFFSET(L19,0,'Calc 2 - Select Options'!$F$5)</f>
        <v>0</v>
      </c>
      <c r="J19" s="188" t="str">
        <f t="shared" ca="1" si="2"/>
        <v/>
      </c>
      <c r="K19" s="186">
        <f>SUMIFS('Calc 1 - Scaling (Ins,Bank)'!$N$57:$N$1057,'Calc 1 - Scaling (Ins,Bank)'!$E$57:$E$1057,$C19)</f>
        <v>0</v>
      </c>
      <c r="L19" s="187">
        <f>SUMIFS('Calc 1 - Scaling (Ins,Bank)'!$M$57:$M$1057,'Calc 1 - Scaling (Ins,Bank)'!$E$57:$E$1057,$C19)</f>
        <v>0</v>
      </c>
      <c r="M19" s="188" t="str">
        <f t="shared" si="3"/>
        <v/>
      </c>
      <c r="N19" s="186">
        <f>SUMIFS('Calc 1 - Scaling (Ins,Bank)'!$R$57:$R$1057,'Calc 1 - Scaling (Ins,Bank)'!$E$57:$E$1057,$C19)</f>
        <v>0</v>
      </c>
      <c r="O19" s="187">
        <f>SUMIFS('Calc 1 - Scaling (Ins,Bank)'!$Q$57:$Q$1057,'Calc 1 - Scaling (Ins,Bank)'!$E$57:$E$1057,$C19)</f>
        <v>0</v>
      </c>
      <c r="P19" s="188" t="str">
        <f t="shared" si="4"/>
        <v/>
      </c>
      <c r="Q19" s="186">
        <f>SUMIFS('Calc 1 - Scaling (Ins,Bank)'!$V$57:$V$1057,'Calc 1 - Scaling (Ins,Bank)'!$E$57:$E$1057,$C19)</f>
        <v>0</v>
      </c>
      <c r="R19" s="187">
        <f>SUMIFS('Calc 1 - Scaling (Ins,Bank)'!$U$57:$U$1057,'Calc 1 - Scaling (Ins,Bank)'!$E$57:$E$1057,$C19)</f>
        <v>0</v>
      </c>
      <c r="S19" s="188" t="str">
        <f t="shared" si="5"/>
        <v/>
      </c>
      <c r="T19" s="186">
        <f>SUMIFS('Calc 1 - Scaling (Ins,Bank)'!$Z$57:$Z$1057,'Calc 1 - Scaling (Ins,Bank)'!$E$57:$E$1057,$C19)</f>
        <v>0</v>
      </c>
      <c r="U19" s="187">
        <f>SUMIFS('Calc 1 - Scaling (Ins,Bank)'!$Y$57:$Y$1057,'Calc 1 - Scaling (Ins,Bank)'!$E$57:$E$1057,$C19)</f>
        <v>0</v>
      </c>
      <c r="V19" s="188" t="str">
        <f t="shared" si="6"/>
        <v/>
      </c>
      <c r="X19" s="3" t="s">
        <v>1</v>
      </c>
    </row>
    <row r="20" spans="2:24" ht="13.5" customHeight="1" x14ac:dyDescent="0.25">
      <c r="B20" s="185" t="s">
        <v>379</v>
      </c>
      <c r="C20" s="148" t="s">
        <v>279</v>
      </c>
      <c r="D20" s="56">
        <f t="shared" si="7"/>
        <v>14</v>
      </c>
      <c r="E20" s="186">
        <f>SUMIFS('Calc 1 - Scaling (Ins,Bank)'!G$57:G$1057,'Calc 1 - Scaling (Ins,Bank)'!$E$57:$E$1057,'Summary 1 - Entity Level'!$C20)</f>
        <v>0</v>
      </c>
      <c r="F20" s="187">
        <f>SUMIFS('Calc 1 - Scaling (Ins,Bank)'!H$57:H$1057,'Calc 1 - Scaling (Ins,Bank)'!$E$57:$E$1057,'Summary 1 - Entity Level'!$C20)</f>
        <v>0</v>
      </c>
      <c r="G20" s="188" t="str">
        <f t="shared" si="1"/>
        <v/>
      </c>
      <c r="H20" s="186">
        <f ca="1">OFFSET(K20,0,'Calc 2 - Select Options'!$F$5)</f>
        <v>0</v>
      </c>
      <c r="I20" s="187">
        <f ca="1">OFFSET(L20,0,'Calc 2 - Select Options'!$F$5)</f>
        <v>0</v>
      </c>
      <c r="J20" s="188" t="str">
        <f t="shared" ca="1" si="2"/>
        <v/>
      </c>
      <c r="K20" s="186">
        <f>SUMIFS('Calc 1 - Scaling (Ins,Bank)'!$N$57:$N$1057,'Calc 1 - Scaling (Ins,Bank)'!$E$57:$E$1057,$C20)</f>
        <v>0</v>
      </c>
      <c r="L20" s="187">
        <f>SUMIFS('Calc 1 - Scaling (Ins,Bank)'!$M$57:$M$1057,'Calc 1 - Scaling (Ins,Bank)'!$E$57:$E$1057,$C20)</f>
        <v>0</v>
      </c>
      <c r="M20" s="188" t="str">
        <f t="shared" si="3"/>
        <v/>
      </c>
      <c r="N20" s="186">
        <f>SUMIFS('Calc 1 - Scaling (Ins,Bank)'!$R$57:$R$1057,'Calc 1 - Scaling (Ins,Bank)'!$E$57:$E$1057,$C20)</f>
        <v>0</v>
      </c>
      <c r="O20" s="187">
        <f>SUMIFS('Calc 1 - Scaling (Ins,Bank)'!$Q$57:$Q$1057,'Calc 1 - Scaling (Ins,Bank)'!$E$57:$E$1057,$C20)</f>
        <v>0</v>
      </c>
      <c r="P20" s="188" t="str">
        <f t="shared" si="4"/>
        <v/>
      </c>
      <c r="Q20" s="186">
        <f>SUMIFS('Calc 1 - Scaling (Ins,Bank)'!$V$57:$V$1057,'Calc 1 - Scaling (Ins,Bank)'!$E$57:$E$1057,$C20)</f>
        <v>0</v>
      </c>
      <c r="R20" s="187">
        <f>SUMIFS('Calc 1 - Scaling (Ins,Bank)'!$U$57:$U$1057,'Calc 1 - Scaling (Ins,Bank)'!$E$57:$E$1057,$C20)</f>
        <v>0</v>
      </c>
      <c r="S20" s="188" t="str">
        <f t="shared" si="5"/>
        <v/>
      </c>
      <c r="T20" s="186">
        <f>SUMIFS('Calc 1 - Scaling (Ins,Bank)'!$Z$57:$Z$1057,'Calc 1 - Scaling (Ins,Bank)'!$E$57:$E$1057,$C20)</f>
        <v>0</v>
      </c>
      <c r="U20" s="187">
        <f>SUMIFS('Calc 1 - Scaling (Ins,Bank)'!$Y$57:$Y$1057,'Calc 1 - Scaling (Ins,Bank)'!$E$57:$E$1057,$C20)</f>
        <v>0</v>
      </c>
      <c r="V20" s="188" t="str">
        <f t="shared" si="6"/>
        <v/>
      </c>
      <c r="X20" s="3" t="s">
        <v>1</v>
      </c>
    </row>
    <row r="21" spans="2:24" ht="13.5" customHeight="1" x14ac:dyDescent="0.25">
      <c r="B21" s="185" t="s">
        <v>379</v>
      </c>
      <c r="C21" s="148" t="s">
        <v>280</v>
      </c>
      <c r="D21" s="56">
        <f t="shared" si="7"/>
        <v>15</v>
      </c>
      <c r="E21" s="186">
        <f>SUMIFS('Calc 1 - Scaling (Ins,Bank)'!G$57:G$1057,'Calc 1 - Scaling (Ins,Bank)'!$E$57:$E$1057,'Summary 1 - Entity Level'!$C21)</f>
        <v>0</v>
      </c>
      <c r="F21" s="187">
        <f>SUMIFS('Calc 1 - Scaling (Ins,Bank)'!H$57:H$1057,'Calc 1 - Scaling (Ins,Bank)'!$E$57:$E$1057,'Summary 1 - Entity Level'!$C21)</f>
        <v>0</v>
      </c>
      <c r="G21" s="188" t="str">
        <f t="shared" si="1"/>
        <v/>
      </c>
      <c r="H21" s="186">
        <f ca="1">OFFSET(K21,0,'Calc 2 - Select Options'!$F$5)</f>
        <v>0</v>
      </c>
      <c r="I21" s="187">
        <f ca="1">OFFSET(L21,0,'Calc 2 - Select Options'!$F$5)</f>
        <v>0</v>
      </c>
      <c r="J21" s="188" t="str">
        <f t="shared" ca="1" si="2"/>
        <v/>
      </c>
      <c r="K21" s="186">
        <f>SUMIFS('Calc 1 - Scaling (Ins,Bank)'!$N$57:$N$1057,'Calc 1 - Scaling (Ins,Bank)'!$E$57:$E$1057,$C21)</f>
        <v>0</v>
      </c>
      <c r="L21" s="187">
        <f>SUMIFS('Calc 1 - Scaling (Ins,Bank)'!$M$57:$M$1057,'Calc 1 - Scaling (Ins,Bank)'!$E$57:$E$1057,$C21)</f>
        <v>0</v>
      </c>
      <c r="M21" s="188" t="str">
        <f t="shared" si="3"/>
        <v/>
      </c>
      <c r="N21" s="186">
        <f>SUMIFS('Calc 1 - Scaling (Ins,Bank)'!$R$57:$R$1057,'Calc 1 - Scaling (Ins,Bank)'!$E$57:$E$1057,$C21)</f>
        <v>0</v>
      </c>
      <c r="O21" s="187">
        <f>SUMIFS('Calc 1 - Scaling (Ins,Bank)'!$Q$57:$Q$1057,'Calc 1 - Scaling (Ins,Bank)'!$E$57:$E$1057,$C21)</f>
        <v>0</v>
      </c>
      <c r="P21" s="188" t="str">
        <f t="shared" si="4"/>
        <v/>
      </c>
      <c r="Q21" s="186">
        <f>SUMIFS('Calc 1 - Scaling (Ins,Bank)'!$V$57:$V$1057,'Calc 1 - Scaling (Ins,Bank)'!$E$57:$E$1057,$C21)</f>
        <v>0</v>
      </c>
      <c r="R21" s="187">
        <f>SUMIFS('Calc 1 - Scaling (Ins,Bank)'!$U$57:$U$1057,'Calc 1 - Scaling (Ins,Bank)'!$E$57:$E$1057,$C21)</f>
        <v>0</v>
      </c>
      <c r="S21" s="188" t="str">
        <f t="shared" si="5"/>
        <v/>
      </c>
      <c r="T21" s="186">
        <f>SUMIFS('Calc 1 - Scaling (Ins,Bank)'!$Z$57:$Z$1057,'Calc 1 - Scaling (Ins,Bank)'!$E$57:$E$1057,$C21)</f>
        <v>0</v>
      </c>
      <c r="U21" s="187">
        <f>SUMIFS('Calc 1 - Scaling (Ins,Bank)'!$Y$57:$Y$1057,'Calc 1 - Scaling (Ins,Bank)'!$E$57:$E$1057,$C21)</f>
        <v>0</v>
      </c>
      <c r="V21" s="188" t="str">
        <f t="shared" si="6"/>
        <v/>
      </c>
      <c r="X21" s="3" t="s">
        <v>1</v>
      </c>
    </row>
    <row r="22" spans="2:24" ht="13.5" customHeight="1" x14ac:dyDescent="0.25">
      <c r="B22" s="185" t="s">
        <v>379</v>
      </c>
      <c r="C22" s="148" t="s">
        <v>281</v>
      </c>
      <c r="D22" s="56">
        <f t="shared" si="7"/>
        <v>16</v>
      </c>
      <c r="E22" s="186">
        <f>SUMIFS('Calc 1 - Scaling (Ins,Bank)'!G$57:G$1057,'Calc 1 - Scaling (Ins,Bank)'!$E$57:$E$1057,'Summary 1 - Entity Level'!$C22)</f>
        <v>0</v>
      </c>
      <c r="F22" s="187">
        <f>SUMIFS('Calc 1 - Scaling (Ins,Bank)'!H$57:H$1057,'Calc 1 - Scaling (Ins,Bank)'!$E$57:$E$1057,'Summary 1 - Entity Level'!$C22)</f>
        <v>0</v>
      </c>
      <c r="G22" s="188" t="str">
        <f t="shared" si="1"/>
        <v/>
      </c>
      <c r="H22" s="186">
        <f ca="1">OFFSET(K22,0,'Calc 2 - Select Options'!$F$5)</f>
        <v>0</v>
      </c>
      <c r="I22" s="187">
        <f ca="1">OFFSET(L22,0,'Calc 2 - Select Options'!$F$5)</f>
        <v>0</v>
      </c>
      <c r="J22" s="188" t="str">
        <f t="shared" ca="1" si="2"/>
        <v/>
      </c>
      <c r="K22" s="186">
        <f>SUMIFS('Calc 1 - Scaling (Ins,Bank)'!$N$57:$N$1057,'Calc 1 - Scaling (Ins,Bank)'!$E$57:$E$1057,$C22)</f>
        <v>0</v>
      </c>
      <c r="L22" s="187">
        <f>SUMIFS('Calc 1 - Scaling (Ins,Bank)'!$M$57:$M$1057,'Calc 1 - Scaling (Ins,Bank)'!$E$57:$E$1057,$C22)</f>
        <v>0</v>
      </c>
      <c r="M22" s="188" t="str">
        <f t="shared" si="3"/>
        <v/>
      </c>
      <c r="N22" s="186">
        <f>SUMIFS('Calc 1 - Scaling (Ins,Bank)'!$R$57:$R$1057,'Calc 1 - Scaling (Ins,Bank)'!$E$57:$E$1057,$C22)</f>
        <v>0</v>
      </c>
      <c r="O22" s="187">
        <f>SUMIFS('Calc 1 - Scaling (Ins,Bank)'!$Q$57:$Q$1057,'Calc 1 - Scaling (Ins,Bank)'!$E$57:$E$1057,$C22)</f>
        <v>0</v>
      </c>
      <c r="P22" s="188" t="str">
        <f t="shared" si="4"/>
        <v/>
      </c>
      <c r="Q22" s="186">
        <f>SUMIFS('Calc 1 - Scaling (Ins,Bank)'!$V$57:$V$1057,'Calc 1 - Scaling (Ins,Bank)'!$E$57:$E$1057,$C22)</f>
        <v>0</v>
      </c>
      <c r="R22" s="187">
        <f>SUMIFS('Calc 1 - Scaling (Ins,Bank)'!$U$57:$U$1057,'Calc 1 - Scaling (Ins,Bank)'!$E$57:$E$1057,$C22)</f>
        <v>0</v>
      </c>
      <c r="S22" s="188" t="str">
        <f t="shared" si="5"/>
        <v/>
      </c>
      <c r="T22" s="186">
        <f>SUMIFS('Calc 1 - Scaling (Ins,Bank)'!$Z$57:$Z$1057,'Calc 1 - Scaling (Ins,Bank)'!$E$57:$E$1057,$C22)</f>
        <v>0</v>
      </c>
      <c r="U22" s="187">
        <f>SUMIFS('Calc 1 - Scaling (Ins,Bank)'!$Y$57:$Y$1057,'Calc 1 - Scaling (Ins,Bank)'!$E$57:$E$1057,$C22)</f>
        <v>0</v>
      </c>
      <c r="V22" s="188" t="str">
        <f t="shared" si="6"/>
        <v/>
      </c>
      <c r="X22" s="3" t="s">
        <v>1</v>
      </c>
    </row>
    <row r="23" spans="2:24" ht="13.5" customHeight="1" x14ac:dyDescent="0.25">
      <c r="B23" s="185" t="s">
        <v>379</v>
      </c>
      <c r="C23" s="148" t="s">
        <v>131</v>
      </c>
      <c r="D23" s="56">
        <f t="shared" si="7"/>
        <v>17</v>
      </c>
      <c r="E23" s="186">
        <f>SUMIFS('Calc 1 - Scaling (Ins,Bank)'!G$57:G$1057,'Calc 1 - Scaling (Ins,Bank)'!$E$57:$E$1057,'Summary 1 - Entity Level'!$C23)</f>
        <v>0</v>
      </c>
      <c r="F23" s="187">
        <f>SUMIFS('Calc 1 - Scaling (Ins,Bank)'!H$57:H$1057,'Calc 1 - Scaling (Ins,Bank)'!$E$57:$E$1057,'Summary 1 - Entity Level'!$C23)</f>
        <v>0</v>
      </c>
      <c r="G23" s="188" t="str">
        <f t="shared" si="1"/>
        <v/>
      </c>
      <c r="H23" s="186">
        <f ca="1">OFFSET(K23,0,'Calc 2 - Select Options'!$F$5)</f>
        <v>0</v>
      </c>
      <c r="I23" s="187">
        <f ca="1">OFFSET(L23,0,'Calc 2 - Select Options'!$F$5)</f>
        <v>0</v>
      </c>
      <c r="J23" s="188" t="str">
        <f t="shared" ca="1" si="2"/>
        <v/>
      </c>
      <c r="K23" s="186">
        <f>SUMIFS('Calc 1 - Scaling (Ins,Bank)'!$N$57:$N$1057,'Calc 1 - Scaling (Ins,Bank)'!$E$57:$E$1057,$C23)</f>
        <v>0</v>
      </c>
      <c r="L23" s="187">
        <f>SUMIFS('Calc 1 - Scaling (Ins,Bank)'!$M$57:$M$1057,'Calc 1 - Scaling (Ins,Bank)'!$E$57:$E$1057,$C23)</f>
        <v>0</v>
      </c>
      <c r="M23" s="188" t="str">
        <f t="shared" si="3"/>
        <v/>
      </c>
      <c r="N23" s="186">
        <f>SUMIFS('Calc 1 - Scaling (Ins,Bank)'!$R$57:$R$1057,'Calc 1 - Scaling (Ins,Bank)'!$E$57:$E$1057,$C23)</f>
        <v>0</v>
      </c>
      <c r="O23" s="187">
        <f>SUMIFS('Calc 1 - Scaling (Ins,Bank)'!$Q$57:$Q$1057,'Calc 1 - Scaling (Ins,Bank)'!$E$57:$E$1057,$C23)</f>
        <v>0</v>
      </c>
      <c r="P23" s="188" t="str">
        <f t="shared" si="4"/>
        <v/>
      </c>
      <c r="Q23" s="186">
        <f>SUMIFS('Calc 1 - Scaling (Ins,Bank)'!$V$57:$V$1057,'Calc 1 - Scaling (Ins,Bank)'!$E$57:$E$1057,$C23)</f>
        <v>0</v>
      </c>
      <c r="R23" s="187">
        <f>SUMIFS('Calc 1 - Scaling (Ins,Bank)'!$U$57:$U$1057,'Calc 1 - Scaling (Ins,Bank)'!$E$57:$E$1057,$C23)</f>
        <v>0</v>
      </c>
      <c r="S23" s="188" t="str">
        <f t="shared" si="5"/>
        <v/>
      </c>
      <c r="T23" s="186">
        <f>SUMIFS('Calc 1 - Scaling (Ins,Bank)'!$Z$57:$Z$1057,'Calc 1 - Scaling (Ins,Bank)'!$E$57:$E$1057,$C23)</f>
        <v>0</v>
      </c>
      <c r="U23" s="187">
        <f>SUMIFS('Calc 1 - Scaling (Ins,Bank)'!$Y$57:$Y$1057,'Calc 1 - Scaling (Ins,Bank)'!$E$57:$E$1057,$C23)</f>
        <v>0</v>
      </c>
      <c r="V23" s="188" t="str">
        <f t="shared" si="6"/>
        <v/>
      </c>
      <c r="X23" s="3" t="s">
        <v>1</v>
      </c>
    </row>
    <row r="24" spans="2:24" ht="13.5" customHeight="1" x14ac:dyDescent="0.25">
      <c r="B24" s="185" t="s">
        <v>379</v>
      </c>
      <c r="C24" s="148" t="s">
        <v>282</v>
      </c>
      <c r="D24" s="56">
        <f t="shared" si="7"/>
        <v>18</v>
      </c>
      <c r="E24" s="186">
        <f>SUMIFS('Calc 1 - Scaling (Ins,Bank)'!G$57:G$1057,'Calc 1 - Scaling (Ins,Bank)'!$E$57:$E$1057,'Summary 1 - Entity Level'!$C24)</f>
        <v>0</v>
      </c>
      <c r="F24" s="187">
        <f>SUMIFS('Calc 1 - Scaling (Ins,Bank)'!H$57:H$1057,'Calc 1 - Scaling (Ins,Bank)'!$E$57:$E$1057,'Summary 1 - Entity Level'!$C24)</f>
        <v>0</v>
      </c>
      <c r="G24" s="188" t="str">
        <f t="shared" si="1"/>
        <v/>
      </c>
      <c r="H24" s="186">
        <f ca="1">OFFSET(K24,0,'Calc 2 - Select Options'!$F$5)</f>
        <v>0</v>
      </c>
      <c r="I24" s="187">
        <f ca="1">OFFSET(L24,0,'Calc 2 - Select Options'!$F$5)</f>
        <v>0</v>
      </c>
      <c r="J24" s="188" t="str">
        <f t="shared" ca="1" si="2"/>
        <v/>
      </c>
      <c r="K24" s="186">
        <f>SUMIFS('Calc 1 - Scaling (Ins,Bank)'!$N$57:$N$1057,'Calc 1 - Scaling (Ins,Bank)'!$E$57:$E$1057,$C24)</f>
        <v>0</v>
      </c>
      <c r="L24" s="187">
        <f>SUMIFS('Calc 1 - Scaling (Ins,Bank)'!$M$57:$M$1057,'Calc 1 - Scaling (Ins,Bank)'!$E$57:$E$1057,$C24)</f>
        <v>0</v>
      </c>
      <c r="M24" s="188" t="str">
        <f t="shared" si="3"/>
        <v/>
      </c>
      <c r="N24" s="186">
        <f>SUMIFS('Calc 1 - Scaling (Ins,Bank)'!$R$57:$R$1057,'Calc 1 - Scaling (Ins,Bank)'!$E$57:$E$1057,$C24)</f>
        <v>0</v>
      </c>
      <c r="O24" s="187">
        <f>SUMIFS('Calc 1 - Scaling (Ins,Bank)'!$Q$57:$Q$1057,'Calc 1 - Scaling (Ins,Bank)'!$E$57:$E$1057,$C24)</f>
        <v>0</v>
      </c>
      <c r="P24" s="188" t="str">
        <f t="shared" si="4"/>
        <v/>
      </c>
      <c r="Q24" s="186">
        <f>SUMIFS('Calc 1 - Scaling (Ins,Bank)'!$V$57:$V$1057,'Calc 1 - Scaling (Ins,Bank)'!$E$57:$E$1057,$C24)</f>
        <v>0</v>
      </c>
      <c r="R24" s="187">
        <f>SUMIFS('Calc 1 - Scaling (Ins,Bank)'!$U$57:$U$1057,'Calc 1 - Scaling (Ins,Bank)'!$E$57:$E$1057,$C24)</f>
        <v>0</v>
      </c>
      <c r="S24" s="188" t="str">
        <f t="shared" si="5"/>
        <v/>
      </c>
      <c r="T24" s="186">
        <f>SUMIFS('Calc 1 - Scaling (Ins,Bank)'!$Z$57:$Z$1057,'Calc 1 - Scaling (Ins,Bank)'!$E$57:$E$1057,$C24)</f>
        <v>0</v>
      </c>
      <c r="U24" s="187">
        <f>SUMIFS('Calc 1 - Scaling (Ins,Bank)'!$Y$57:$Y$1057,'Calc 1 - Scaling (Ins,Bank)'!$E$57:$E$1057,$C24)</f>
        <v>0</v>
      </c>
      <c r="V24" s="188" t="str">
        <f t="shared" si="6"/>
        <v/>
      </c>
      <c r="X24" s="3" t="s">
        <v>1</v>
      </c>
    </row>
    <row r="25" spans="2:24" ht="13.5" customHeight="1" x14ac:dyDescent="0.25">
      <c r="B25" s="185" t="s">
        <v>379</v>
      </c>
      <c r="C25" s="148" t="s">
        <v>283</v>
      </c>
      <c r="D25" s="56">
        <f t="shared" si="7"/>
        <v>19</v>
      </c>
      <c r="E25" s="186">
        <f>SUMIFS('Calc 1 - Scaling (Ins,Bank)'!G$57:G$1057,'Calc 1 - Scaling (Ins,Bank)'!$E$57:$E$1057,'Summary 1 - Entity Level'!$C25)</f>
        <v>0</v>
      </c>
      <c r="F25" s="187">
        <f>SUMIFS('Calc 1 - Scaling (Ins,Bank)'!H$57:H$1057,'Calc 1 - Scaling (Ins,Bank)'!$E$57:$E$1057,'Summary 1 - Entity Level'!$C25)</f>
        <v>0</v>
      </c>
      <c r="G25" s="188" t="str">
        <f t="shared" si="1"/>
        <v/>
      </c>
      <c r="H25" s="186">
        <f ca="1">OFFSET(K25,0,'Calc 2 - Select Options'!$F$5)</f>
        <v>0</v>
      </c>
      <c r="I25" s="187">
        <f ca="1">OFFSET(L25,0,'Calc 2 - Select Options'!$F$5)</f>
        <v>0</v>
      </c>
      <c r="J25" s="188" t="str">
        <f t="shared" ca="1" si="2"/>
        <v/>
      </c>
      <c r="K25" s="186">
        <f>SUMIFS('Calc 1 - Scaling (Ins,Bank)'!$N$57:$N$1057,'Calc 1 - Scaling (Ins,Bank)'!$E$57:$E$1057,$C25)</f>
        <v>0</v>
      </c>
      <c r="L25" s="187">
        <f>SUMIFS('Calc 1 - Scaling (Ins,Bank)'!$M$57:$M$1057,'Calc 1 - Scaling (Ins,Bank)'!$E$57:$E$1057,$C25)</f>
        <v>0</v>
      </c>
      <c r="M25" s="188" t="str">
        <f t="shared" si="3"/>
        <v/>
      </c>
      <c r="N25" s="186">
        <f>SUMIFS('Calc 1 - Scaling (Ins,Bank)'!$R$57:$R$1057,'Calc 1 - Scaling (Ins,Bank)'!$E$57:$E$1057,$C25)</f>
        <v>0</v>
      </c>
      <c r="O25" s="187">
        <f>SUMIFS('Calc 1 - Scaling (Ins,Bank)'!$Q$57:$Q$1057,'Calc 1 - Scaling (Ins,Bank)'!$E$57:$E$1057,$C25)</f>
        <v>0</v>
      </c>
      <c r="P25" s="188" t="str">
        <f t="shared" si="4"/>
        <v/>
      </c>
      <c r="Q25" s="186">
        <f>SUMIFS('Calc 1 - Scaling (Ins,Bank)'!$V$57:$V$1057,'Calc 1 - Scaling (Ins,Bank)'!$E$57:$E$1057,$C25)</f>
        <v>0</v>
      </c>
      <c r="R25" s="187">
        <f>SUMIFS('Calc 1 - Scaling (Ins,Bank)'!$U$57:$U$1057,'Calc 1 - Scaling (Ins,Bank)'!$E$57:$E$1057,$C25)</f>
        <v>0</v>
      </c>
      <c r="S25" s="188" t="str">
        <f t="shared" si="5"/>
        <v/>
      </c>
      <c r="T25" s="186">
        <f>SUMIFS('Calc 1 - Scaling (Ins,Bank)'!$Z$57:$Z$1057,'Calc 1 - Scaling (Ins,Bank)'!$E$57:$E$1057,$C25)</f>
        <v>0</v>
      </c>
      <c r="U25" s="187">
        <f>SUMIFS('Calc 1 - Scaling (Ins,Bank)'!$Y$57:$Y$1057,'Calc 1 - Scaling (Ins,Bank)'!$E$57:$E$1057,$C25)</f>
        <v>0</v>
      </c>
      <c r="V25" s="188" t="str">
        <f t="shared" si="6"/>
        <v/>
      </c>
      <c r="X25" s="3" t="s">
        <v>1</v>
      </c>
    </row>
    <row r="26" spans="2:24" ht="13.5" customHeight="1" x14ac:dyDescent="0.25">
      <c r="B26" s="185" t="s">
        <v>379</v>
      </c>
      <c r="C26" s="148" t="s">
        <v>284</v>
      </c>
      <c r="D26" s="56">
        <f t="shared" si="7"/>
        <v>20</v>
      </c>
      <c r="E26" s="186">
        <f>SUMIFS('Calc 1 - Scaling (Ins,Bank)'!G$57:G$1057,'Calc 1 - Scaling (Ins,Bank)'!$E$57:$E$1057,'Summary 1 - Entity Level'!$C26)</f>
        <v>0</v>
      </c>
      <c r="F26" s="187">
        <f>SUMIFS('Calc 1 - Scaling (Ins,Bank)'!H$57:H$1057,'Calc 1 - Scaling (Ins,Bank)'!$E$57:$E$1057,'Summary 1 - Entity Level'!$C26)</f>
        <v>0</v>
      </c>
      <c r="G26" s="188" t="str">
        <f t="shared" si="1"/>
        <v/>
      </c>
      <c r="H26" s="186">
        <f ca="1">OFFSET(K26,0,'Calc 2 - Select Options'!$F$5)</f>
        <v>0</v>
      </c>
      <c r="I26" s="187">
        <f ca="1">OFFSET(L26,0,'Calc 2 - Select Options'!$F$5)</f>
        <v>0</v>
      </c>
      <c r="J26" s="188" t="str">
        <f t="shared" ca="1" si="2"/>
        <v/>
      </c>
      <c r="K26" s="186">
        <f>SUMIFS('Calc 1 - Scaling (Ins,Bank)'!$N$57:$N$1057,'Calc 1 - Scaling (Ins,Bank)'!$E$57:$E$1057,$C26)</f>
        <v>0</v>
      </c>
      <c r="L26" s="187">
        <f>SUMIFS('Calc 1 - Scaling (Ins,Bank)'!$M$57:$M$1057,'Calc 1 - Scaling (Ins,Bank)'!$E$57:$E$1057,$C26)</f>
        <v>0</v>
      </c>
      <c r="M26" s="188" t="str">
        <f t="shared" si="3"/>
        <v/>
      </c>
      <c r="N26" s="186">
        <f>SUMIFS('Calc 1 - Scaling (Ins,Bank)'!$R$57:$R$1057,'Calc 1 - Scaling (Ins,Bank)'!$E$57:$E$1057,$C26)</f>
        <v>0</v>
      </c>
      <c r="O26" s="187">
        <f>SUMIFS('Calc 1 - Scaling (Ins,Bank)'!$Q$57:$Q$1057,'Calc 1 - Scaling (Ins,Bank)'!$E$57:$E$1057,$C26)</f>
        <v>0</v>
      </c>
      <c r="P26" s="188" t="str">
        <f t="shared" si="4"/>
        <v/>
      </c>
      <c r="Q26" s="186">
        <f>SUMIFS('Calc 1 - Scaling (Ins,Bank)'!$V$57:$V$1057,'Calc 1 - Scaling (Ins,Bank)'!$E$57:$E$1057,$C26)</f>
        <v>0</v>
      </c>
      <c r="R26" s="187">
        <f>SUMIFS('Calc 1 - Scaling (Ins,Bank)'!$U$57:$U$1057,'Calc 1 - Scaling (Ins,Bank)'!$E$57:$E$1057,$C26)</f>
        <v>0</v>
      </c>
      <c r="S26" s="188" t="str">
        <f t="shared" si="5"/>
        <v/>
      </c>
      <c r="T26" s="186">
        <f>SUMIFS('Calc 1 - Scaling (Ins,Bank)'!$Z$57:$Z$1057,'Calc 1 - Scaling (Ins,Bank)'!$E$57:$E$1057,$C26)</f>
        <v>0</v>
      </c>
      <c r="U26" s="187">
        <f>SUMIFS('Calc 1 - Scaling (Ins,Bank)'!$Y$57:$Y$1057,'Calc 1 - Scaling (Ins,Bank)'!$E$57:$E$1057,$C26)</f>
        <v>0</v>
      </c>
      <c r="V26" s="188" t="str">
        <f t="shared" si="6"/>
        <v/>
      </c>
      <c r="X26" s="3" t="s">
        <v>1</v>
      </c>
    </row>
    <row r="27" spans="2:24" ht="13.5" customHeight="1" x14ac:dyDescent="0.25">
      <c r="B27" s="185" t="s">
        <v>379</v>
      </c>
      <c r="C27" s="148" t="s">
        <v>138</v>
      </c>
      <c r="D27" s="56">
        <f t="shared" si="7"/>
        <v>21</v>
      </c>
      <c r="E27" s="186">
        <f>SUMIFS('Calc 1 - Scaling (Ins,Bank)'!G$57:G$1057,'Calc 1 - Scaling (Ins,Bank)'!$E$57:$E$1057,'Summary 1 - Entity Level'!$C27)</f>
        <v>0</v>
      </c>
      <c r="F27" s="187">
        <f>SUMIFS('Calc 1 - Scaling (Ins,Bank)'!H$57:H$1057,'Calc 1 - Scaling (Ins,Bank)'!$E$57:$E$1057,'Summary 1 - Entity Level'!$C27)</f>
        <v>0</v>
      </c>
      <c r="G27" s="188" t="str">
        <f t="shared" si="1"/>
        <v/>
      </c>
      <c r="H27" s="186">
        <f ca="1">OFFSET(K27,0,'Calc 2 - Select Options'!$F$5)</f>
        <v>0</v>
      </c>
      <c r="I27" s="187">
        <f ca="1">OFFSET(L27,0,'Calc 2 - Select Options'!$F$5)</f>
        <v>0</v>
      </c>
      <c r="J27" s="188" t="str">
        <f t="shared" ca="1" si="2"/>
        <v/>
      </c>
      <c r="K27" s="186">
        <f>SUMIFS('Calc 1 - Scaling (Ins,Bank)'!$N$57:$N$1057,'Calc 1 - Scaling (Ins,Bank)'!$E$57:$E$1057,$C27)</f>
        <v>0</v>
      </c>
      <c r="L27" s="187">
        <f>SUMIFS('Calc 1 - Scaling (Ins,Bank)'!$M$57:$M$1057,'Calc 1 - Scaling (Ins,Bank)'!$E$57:$E$1057,$C27)</f>
        <v>0</v>
      </c>
      <c r="M27" s="188" t="str">
        <f t="shared" si="3"/>
        <v/>
      </c>
      <c r="N27" s="186">
        <f>SUMIFS('Calc 1 - Scaling (Ins,Bank)'!$R$57:$R$1057,'Calc 1 - Scaling (Ins,Bank)'!$E$57:$E$1057,$C27)</f>
        <v>0</v>
      </c>
      <c r="O27" s="187">
        <f>SUMIFS('Calc 1 - Scaling (Ins,Bank)'!$Q$57:$Q$1057,'Calc 1 - Scaling (Ins,Bank)'!$E$57:$E$1057,$C27)</f>
        <v>0</v>
      </c>
      <c r="P27" s="188" t="str">
        <f t="shared" si="4"/>
        <v/>
      </c>
      <c r="Q27" s="186">
        <f>SUMIFS('Calc 1 - Scaling (Ins,Bank)'!$V$57:$V$1057,'Calc 1 - Scaling (Ins,Bank)'!$E$57:$E$1057,$C27)</f>
        <v>0</v>
      </c>
      <c r="R27" s="187">
        <f>SUMIFS('Calc 1 - Scaling (Ins,Bank)'!$U$57:$U$1057,'Calc 1 - Scaling (Ins,Bank)'!$E$57:$E$1057,$C27)</f>
        <v>0</v>
      </c>
      <c r="S27" s="188" t="str">
        <f t="shared" si="5"/>
        <v/>
      </c>
      <c r="T27" s="186">
        <f>SUMIFS('Calc 1 - Scaling (Ins,Bank)'!$Z$57:$Z$1057,'Calc 1 - Scaling (Ins,Bank)'!$E$57:$E$1057,$C27)</f>
        <v>0</v>
      </c>
      <c r="U27" s="187">
        <f>SUMIFS('Calc 1 - Scaling (Ins,Bank)'!$Y$57:$Y$1057,'Calc 1 - Scaling (Ins,Bank)'!$E$57:$E$1057,$C27)</f>
        <v>0</v>
      </c>
      <c r="V27" s="188" t="str">
        <f t="shared" si="6"/>
        <v/>
      </c>
      <c r="X27" s="3" t="s">
        <v>1</v>
      </c>
    </row>
    <row r="28" spans="2:24" ht="13.5" customHeight="1" x14ac:dyDescent="0.25">
      <c r="B28" s="185" t="s">
        <v>379</v>
      </c>
      <c r="C28" s="148" t="s">
        <v>285</v>
      </c>
      <c r="D28" s="56">
        <f t="shared" si="7"/>
        <v>22</v>
      </c>
      <c r="E28" s="186">
        <f>SUMIFS('Calc 1 - Scaling (Ins,Bank)'!G$57:G$1057,'Calc 1 - Scaling (Ins,Bank)'!$E$57:$E$1057,'Summary 1 - Entity Level'!$C28)</f>
        <v>0</v>
      </c>
      <c r="F28" s="187">
        <f>SUMIFS('Calc 1 - Scaling (Ins,Bank)'!H$57:H$1057,'Calc 1 - Scaling (Ins,Bank)'!$E$57:$E$1057,'Summary 1 - Entity Level'!$C28)</f>
        <v>0</v>
      </c>
      <c r="G28" s="188" t="str">
        <f t="shared" si="1"/>
        <v/>
      </c>
      <c r="H28" s="186">
        <f ca="1">OFFSET(K28,0,'Calc 2 - Select Options'!$F$5)</f>
        <v>0</v>
      </c>
      <c r="I28" s="187">
        <f ca="1">OFFSET(L28,0,'Calc 2 - Select Options'!$F$5)</f>
        <v>0</v>
      </c>
      <c r="J28" s="188" t="str">
        <f t="shared" ca="1" si="2"/>
        <v/>
      </c>
      <c r="K28" s="186">
        <f>SUMIFS('Calc 1 - Scaling (Ins,Bank)'!$N$57:$N$1057,'Calc 1 - Scaling (Ins,Bank)'!$E$57:$E$1057,$C28)</f>
        <v>0</v>
      </c>
      <c r="L28" s="187">
        <f>SUMIFS('Calc 1 - Scaling (Ins,Bank)'!$M$57:$M$1057,'Calc 1 - Scaling (Ins,Bank)'!$E$57:$E$1057,$C28)</f>
        <v>0</v>
      </c>
      <c r="M28" s="188" t="str">
        <f t="shared" si="3"/>
        <v/>
      </c>
      <c r="N28" s="186">
        <f>SUMIFS('Calc 1 - Scaling (Ins,Bank)'!$R$57:$R$1057,'Calc 1 - Scaling (Ins,Bank)'!$E$57:$E$1057,$C28)</f>
        <v>0</v>
      </c>
      <c r="O28" s="187">
        <f>SUMIFS('Calc 1 - Scaling (Ins,Bank)'!$Q$57:$Q$1057,'Calc 1 - Scaling (Ins,Bank)'!$E$57:$E$1057,$C28)</f>
        <v>0</v>
      </c>
      <c r="P28" s="188" t="str">
        <f t="shared" si="4"/>
        <v/>
      </c>
      <c r="Q28" s="186">
        <f>SUMIFS('Calc 1 - Scaling (Ins,Bank)'!$V$57:$V$1057,'Calc 1 - Scaling (Ins,Bank)'!$E$57:$E$1057,$C28)</f>
        <v>0</v>
      </c>
      <c r="R28" s="187">
        <f>SUMIFS('Calc 1 - Scaling (Ins,Bank)'!$U$57:$U$1057,'Calc 1 - Scaling (Ins,Bank)'!$E$57:$E$1057,$C28)</f>
        <v>0</v>
      </c>
      <c r="S28" s="188" t="str">
        <f t="shared" si="5"/>
        <v/>
      </c>
      <c r="T28" s="186">
        <f>SUMIFS('Calc 1 - Scaling (Ins,Bank)'!$Z$57:$Z$1057,'Calc 1 - Scaling (Ins,Bank)'!$E$57:$E$1057,$C28)</f>
        <v>0</v>
      </c>
      <c r="U28" s="187">
        <f>SUMIFS('Calc 1 - Scaling (Ins,Bank)'!$Y$57:$Y$1057,'Calc 1 - Scaling (Ins,Bank)'!$E$57:$E$1057,$C28)</f>
        <v>0</v>
      </c>
      <c r="V28" s="188" t="str">
        <f t="shared" si="6"/>
        <v/>
      </c>
      <c r="X28" s="3" t="s">
        <v>1</v>
      </c>
    </row>
    <row r="29" spans="2:24" ht="13.5" customHeight="1" x14ac:dyDescent="0.25">
      <c r="B29" s="185" t="s">
        <v>379</v>
      </c>
      <c r="C29" s="148" t="s">
        <v>286</v>
      </c>
      <c r="D29" s="56">
        <f t="shared" si="7"/>
        <v>23</v>
      </c>
      <c r="E29" s="186">
        <f>SUMIFS('Calc 1 - Scaling (Ins,Bank)'!G$57:G$1057,'Calc 1 - Scaling (Ins,Bank)'!$E$57:$E$1057,'Summary 1 - Entity Level'!$C29)</f>
        <v>0</v>
      </c>
      <c r="F29" s="187">
        <f>SUMIFS('Calc 1 - Scaling (Ins,Bank)'!H$57:H$1057,'Calc 1 - Scaling (Ins,Bank)'!$E$57:$E$1057,'Summary 1 - Entity Level'!$C29)</f>
        <v>0</v>
      </c>
      <c r="G29" s="188" t="str">
        <f t="shared" si="1"/>
        <v/>
      </c>
      <c r="H29" s="186">
        <f ca="1">OFFSET(K29,0,'Calc 2 - Select Options'!$F$5)</f>
        <v>0</v>
      </c>
      <c r="I29" s="187">
        <f ca="1">OFFSET(L29,0,'Calc 2 - Select Options'!$F$5)</f>
        <v>0</v>
      </c>
      <c r="J29" s="188" t="str">
        <f t="shared" ca="1" si="2"/>
        <v/>
      </c>
      <c r="K29" s="186">
        <f>SUMIFS('Calc 1 - Scaling (Ins,Bank)'!$N$57:$N$1057,'Calc 1 - Scaling (Ins,Bank)'!$E$57:$E$1057,$C29)</f>
        <v>0</v>
      </c>
      <c r="L29" s="187">
        <f>SUMIFS('Calc 1 - Scaling (Ins,Bank)'!$M$57:$M$1057,'Calc 1 - Scaling (Ins,Bank)'!$E$57:$E$1057,$C29)</f>
        <v>0</v>
      </c>
      <c r="M29" s="188" t="str">
        <f t="shared" si="3"/>
        <v/>
      </c>
      <c r="N29" s="186">
        <f>SUMIFS('Calc 1 - Scaling (Ins,Bank)'!$R$57:$R$1057,'Calc 1 - Scaling (Ins,Bank)'!$E$57:$E$1057,$C29)</f>
        <v>0</v>
      </c>
      <c r="O29" s="187">
        <f>SUMIFS('Calc 1 - Scaling (Ins,Bank)'!$Q$57:$Q$1057,'Calc 1 - Scaling (Ins,Bank)'!$E$57:$E$1057,$C29)</f>
        <v>0</v>
      </c>
      <c r="P29" s="188" t="str">
        <f t="shared" si="4"/>
        <v/>
      </c>
      <c r="Q29" s="186">
        <f>SUMIFS('Calc 1 - Scaling (Ins,Bank)'!$V$57:$V$1057,'Calc 1 - Scaling (Ins,Bank)'!$E$57:$E$1057,$C29)</f>
        <v>0</v>
      </c>
      <c r="R29" s="187">
        <f>SUMIFS('Calc 1 - Scaling (Ins,Bank)'!$U$57:$U$1057,'Calc 1 - Scaling (Ins,Bank)'!$E$57:$E$1057,$C29)</f>
        <v>0</v>
      </c>
      <c r="S29" s="188" t="str">
        <f t="shared" si="5"/>
        <v/>
      </c>
      <c r="T29" s="186">
        <f>SUMIFS('Calc 1 - Scaling (Ins,Bank)'!$Z$57:$Z$1057,'Calc 1 - Scaling (Ins,Bank)'!$E$57:$E$1057,$C29)</f>
        <v>0</v>
      </c>
      <c r="U29" s="187">
        <f>SUMIFS('Calc 1 - Scaling (Ins,Bank)'!$Y$57:$Y$1057,'Calc 1 - Scaling (Ins,Bank)'!$E$57:$E$1057,$C29)</f>
        <v>0</v>
      </c>
      <c r="V29" s="188" t="str">
        <f t="shared" si="6"/>
        <v/>
      </c>
      <c r="X29" s="3" t="s">
        <v>1</v>
      </c>
    </row>
    <row r="30" spans="2:24" ht="13.5" customHeight="1" x14ac:dyDescent="0.25">
      <c r="B30" s="185" t="s">
        <v>379</v>
      </c>
      <c r="C30" s="148" t="s">
        <v>287</v>
      </c>
      <c r="D30" s="56">
        <f t="shared" si="7"/>
        <v>24</v>
      </c>
      <c r="E30" s="186">
        <f>SUMIFS('Calc 1 - Scaling (Ins,Bank)'!G$57:G$1057,'Calc 1 - Scaling (Ins,Bank)'!$E$57:$E$1057,'Summary 1 - Entity Level'!$C30)</f>
        <v>0</v>
      </c>
      <c r="F30" s="187">
        <f>SUMIFS('Calc 1 - Scaling (Ins,Bank)'!H$57:H$1057,'Calc 1 - Scaling (Ins,Bank)'!$E$57:$E$1057,'Summary 1 - Entity Level'!$C30)</f>
        <v>0</v>
      </c>
      <c r="G30" s="188" t="str">
        <f t="shared" si="1"/>
        <v/>
      </c>
      <c r="H30" s="186">
        <f ca="1">OFFSET(K30,0,'Calc 2 - Select Options'!$F$5)</f>
        <v>0</v>
      </c>
      <c r="I30" s="187">
        <f ca="1">OFFSET(L30,0,'Calc 2 - Select Options'!$F$5)</f>
        <v>0</v>
      </c>
      <c r="J30" s="188" t="str">
        <f t="shared" ca="1" si="2"/>
        <v/>
      </c>
      <c r="K30" s="186">
        <f>SUMIFS('Calc 1 - Scaling (Ins,Bank)'!$N$57:$N$1057,'Calc 1 - Scaling (Ins,Bank)'!$E$57:$E$1057,$C30)</f>
        <v>0</v>
      </c>
      <c r="L30" s="187">
        <f>SUMIFS('Calc 1 - Scaling (Ins,Bank)'!$M$57:$M$1057,'Calc 1 - Scaling (Ins,Bank)'!$E$57:$E$1057,$C30)</f>
        <v>0</v>
      </c>
      <c r="M30" s="188" t="str">
        <f t="shared" si="3"/>
        <v/>
      </c>
      <c r="N30" s="186">
        <f>SUMIFS('Calc 1 - Scaling (Ins,Bank)'!$R$57:$R$1057,'Calc 1 - Scaling (Ins,Bank)'!$E$57:$E$1057,$C30)</f>
        <v>0</v>
      </c>
      <c r="O30" s="187">
        <f>SUMIFS('Calc 1 - Scaling (Ins,Bank)'!$Q$57:$Q$1057,'Calc 1 - Scaling (Ins,Bank)'!$E$57:$E$1057,$C30)</f>
        <v>0</v>
      </c>
      <c r="P30" s="188" t="str">
        <f t="shared" si="4"/>
        <v/>
      </c>
      <c r="Q30" s="186">
        <f>SUMIFS('Calc 1 - Scaling (Ins,Bank)'!$V$57:$V$1057,'Calc 1 - Scaling (Ins,Bank)'!$E$57:$E$1057,$C30)</f>
        <v>0</v>
      </c>
      <c r="R30" s="187">
        <f>SUMIFS('Calc 1 - Scaling (Ins,Bank)'!$U$57:$U$1057,'Calc 1 - Scaling (Ins,Bank)'!$E$57:$E$1057,$C30)</f>
        <v>0</v>
      </c>
      <c r="S30" s="188" t="str">
        <f t="shared" si="5"/>
        <v/>
      </c>
      <c r="T30" s="186">
        <f>SUMIFS('Calc 1 - Scaling (Ins,Bank)'!$Z$57:$Z$1057,'Calc 1 - Scaling (Ins,Bank)'!$E$57:$E$1057,$C30)</f>
        <v>0</v>
      </c>
      <c r="U30" s="187">
        <f>SUMIFS('Calc 1 - Scaling (Ins,Bank)'!$Y$57:$Y$1057,'Calc 1 - Scaling (Ins,Bank)'!$E$57:$E$1057,$C30)</f>
        <v>0</v>
      </c>
      <c r="V30" s="188" t="str">
        <f t="shared" si="6"/>
        <v/>
      </c>
      <c r="X30" s="3" t="s">
        <v>1</v>
      </c>
    </row>
    <row r="31" spans="2:24" ht="13.5" customHeight="1" x14ac:dyDescent="0.25">
      <c r="B31" s="185" t="s">
        <v>379</v>
      </c>
      <c r="C31" s="148" t="s">
        <v>142</v>
      </c>
      <c r="D31" s="56">
        <f t="shared" si="7"/>
        <v>25</v>
      </c>
      <c r="E31" s="186">
        <f>SUMIFS('Calc 1 - Scaling (Ins,Bank)'!G$57:G$1057,'Calc 1 - Scaling (Ins,Bank)'!$E$57:$E$1057,'Summary 1 - Entity Level'!$C31)</f>
        <v>0</v>
      </c>
      <c r="F31" s="187">
        <f>SUMIFS('Calc 1 - Scaling (Ins,Bank)'!H$57:H$1057,'Calc 1 - Scaling (Ins,Bank)'!$E$57:$E$1057,'Summary 1 - Entity Level'!$C31)</f>
        <v>0</v>
      </c>
      <c r="G31" s="188" t="str">
        <f t="shared" si="1"/>
        <v/>
      </c>
      <c r="H31" s="186">
        <f ca="1">OFFSET(K31,0,'Calc 2 - Select Options'!$F$5)</f>
        <v>0</v>
      </c>
      <c r="I31" s="187">
        <f ca="1">OFFSET(L31,0,'Calc 2 - Select Options'!$F$5)</f>
        <v>0</v>
      </c>
      <c r="J31" s="188" t="str">
        <f t="shared" ca="1" si="2"/>
        <v/>
      </c>
      <c r="K31" s="186">
        <f>SUMIFS('Calc 1 - Scaling (Ins,Bank)'!$N$57:$N$1057,'Calc 1 - Scaling (Ins,Bank)'!$E$57:$E$1057,$C31)</f>
        <v>0</v>
      </c>
      <c r="L31" s="187">
        <f>SUMIFS('Calc 1 - Scaling (Ins,Bank)'!$M$57:$M$1057,'Calc 1 - Scaling (Ins,Bank)'!$E$57:$E$1057,$C31)</f>
        <v>0</v>
      </c>
      <c r="M31" s="188" t="str">
        <f t="shared" si="3"/>
        <v/>
      </c>
      <c r="N31" s="186">
        <f>SUMIFS('Calc 1 - Scaling (Ins,Bank)'!$R$57:$R$1057,'Calc 1 - Scaling (Ins,Bank)'!$E$57:$E$1057,$C31)</f>
        <v>0</v>
      </c>
      <c r="O31" s="187">
        <f>SUMIFS('Calc 1 - Scaling (Ins,Bank)'!$Q$57:$Q$1057,'Calc 1 - Scaling (Ins,Bank)'!$E$57:$E$1057,$C31)</f>
        <v>0</v>
      </c>
      <c r="P31" s="188" t="str">
        <f t="shared" si="4"/>
        <v/>
      </c>
      <c r="Q31" s="186">
        <f>SUMIFS('Calc 1 - Scaling (Ins,Bank)'!$V$57:$V$1057,'Calc 1 - Scaling (Ins,Bank)'!$E$57:$E$1057,$C31)</f>
        <v>0</v>
      </c>
      <c r="R31" s="187">
        <f>SUMIFS('Calc 1 - Scaling (Ins,Bank)'!$U$57:$U$1057,'Calc 1 - Scaling (Ins,Bank)'!$E$57:$E$1057,$C31)</f>
        <v>0</v>
      </c>
      <c r="S31" s="188" t="str">
        <f t="shared" si="5"/>
        <v/>
      </c>
      <c r="T31" s="186">
        <f>SUMIFS('Calc 1 - Scaling (Ins,Bank)'!$Z$57:$Z$1057,'Calc 1 - Scaling (Ins,Bank)'!$E$57:$E$1057,$C31)</f>
        <v>0</v>
      </c>
      <c r="U31" s="187">
        <f>SUMIFS('Calc 1 - Scaling (Ins,Bank)'!$Y$57:$Y$1057,'Calc 1 - Scaling (Ins,Bank)'!$E$57:$E$1057,$C31)</f>
        <v>0</v>
      </c>
      <c r="V31" s="188" t="str">
        <f t="shared" si="6"/>
        <v/>
      </c>
      <c r="X31" s="3" t="s">
        <v>1</v>
      </c>
    </row>
    <row r="32" spans="2:24" ht="13.5" customHeight="1" x14ac:dyDescent="0.25">
      <c r="B32" s="185" t="s">
        <v>379</v>
      </c>
      <c r="C32" s="148" t="s">
        <v>288</v>
      </c>
      <c r="D32" s="56">
        <f t="shared" si="7"/>
        <v>26</v>
      </c>
      <c r="E32" s="186">
        <f>SUMIFS('Calc 1 - Scaling (Ins,Bank)'!G$57:G$1057,'Calc 1 - Scaling (Ins,Bank)'!$E$57:$E$1057,'Summary 1 - Entity Level'!$C32)</f>
        <v>0</v>
      </c>
      <c r="F32" s="187">
        <f>SUMIFS('Calc 1 - Scaling (Ins,Bank)'!H$57:H$1057,'Calc 1 - Scaling (Ins,Bank)'!$E$57:$E$1057,'Summary 1 - Entity Level'!$C32)</f>
        <v>0</v>
      </c>
      <c r="G32" s="188" t="str">
        <f t="shared" si="1"/>
        <v/>
      </c>
      <c r="H32" s="186">
        <f ca="1">OFFSET(K32,0,'Calc 2 - Select Options'!$F$5)</f>
        <v>0</v>
      </c>
      <c r="I32" s="187">
        <f ca="1">OFFSET(L32,0,'Calc 2 - Select Options'!$F$5)</f>
        <v>0</v>
      </c>
      <c r="J32" s="188" t="str">
        <f t="shared" ca="1" si="2"/>
        <v/>
      </c>
      <c r="K32" s="186">
        <f>SUMIFS('Calc 1 - Scaling (Ins,Bank)'!$N$57:$N$1057,'Calc 1 - Scaling (Ins,Bank)'!$E$57:$E$1057,$C32)</f>
        <v>0</v>
      </c>
      <c r="L32" s="187">
        <f>SUMIFS('Calc 1 - Scaling (Ins,Bank)'!$M$57:$M$1057,'Calc 1 - Scaling (Ins,Bank)'!$E$57:$E$1057,$C32)</f>
        <v>0</v>
      </c>
      <c r="M32" s="188" t="str">
        <f t="shared" si="3"/>
        <v/>
      </c>
      <c r="N32" s="186">
        <f>SUMIFS('Calc 1 - Scaling (Ins,Bank)'!$R$57:$R$1057,'Calc 1 - Scaling (Ins,Bank)'!$E$57:$E$1057,$C32)</f>
        <v>0</v>
      </c>
      <c r="O32" s="187">
        <f>SUMIFS('Calc 1 - Scaling (Ins,Bank)'!$Q$57:$Q$1057,'Calc 1 - Scaling (Ins,Bank)'!$E$57:$E$1057,$C32)</f>
        <v>0</v>
      </c>
      <c r="P32" s="188" t="str">
        <f t="shared" si="4"/>
        <v/>
      </c>
      <c r="Q32" s="186">
        <f>SUMIFS('Calc 1 - Scaling (Ins,Bank)'!$V$57:$V$1057,'Calc 1 - Scaling (Ins,Bank)'!$E$57:$E$1057,$C32)</f>
        <v>0</v>
      </c>
      <c r="R32" s="187">
        <f>SUMIFS('Calc 1 - Scaling (Ins,Bank)'!$U$57:$U$1057,'Calc 1 - Scaling (Ins,Bank)'!$E$57:$E$1057,$C32)</f>
        <v>0</v>
      </c>
      <c r="S32" s="188" t="str">
        <f t="shared" si="5"/>
        <v/>
      </c>
      <c r="T32" s="186">
        <f>SUMIFS('Calc 1 - Scaling (Ins,Bank)'!$Z$57:$Z$1057,'Calc 1 - Scaling (Ins,Bank)'!$E$57:$E$1057,$C32)</f>
        <v>0</v>
      </c>
      <c r="U32" s="187">
        <f>SUMIFS('Calc 1 - Scaling (Ins,Bank)'!$Y$57:$Y$1057,'Calc 1 - Scaling (Ins,Bank)'!$E$57:$E$1057,$C32)</f>
        <v>0</v>
      </c>
      <c r="V32" s="188" t="str">
        <f t="shared" si="6"/>
        <v/>
      </c>
      <c r="X32" s="3" t="s">
        <v>1</v>
      </c>
    </row>
    <row r="33" spans="2:24" ht="13.5" customHeight="1" x14ac:dyDescent="0.25">
      <c r="B33" s="185" t="s">
        <v>379</v>
      </c>
      <c r="C33" s="148" t="s">
        <v>289</v>
      </c>
      <c r="D33" s="56">
        <f t="shared" si="7"/>
        <v>27</v>
      </c>
      <c r="E33" s="186">
        <f>SUMIFS('Calc 1 - Scaling (Ins,Bank)'!G$57:G$1057,'Calc 1 - Scaling (Ins,Bank)'!$E$57:$E$1057,'Summary 1 - Entity Level'!$C33)</f>
        <v>0</v>
      </c>
      <c r="F33" s="187">
        <f>SUMIFS('Calc 1 - Scaling (Ins,Bank)'!H$57:H$1057,'Calc 1 - Scaling (Ins,Bank)'!$E$57:$E$1057,'Summary 1 - Entity Level'!$C33)</f>
        <v>0</v>
      </c>
      <c r="G33" s="188" t="str">
        <f t="shared" si="1"/>
        <v/>
      </c>
      <c r="H33" s="186">
        <f ca="1">OFFSET(K33,0,'Calc 2 - Select Options'!$F$5)</f>
        <v>0</v>
      </c>
      <c r="I33" s="187">
        <f ca="1">OFFSET(L33,0,'Calc 2 - Select Options'!$F$5)</f>
        <v>0</v>
      </c>
      <c r="J33" s="188" t="str">
        <f t="shared" ca="1" si="2"/>
        <v/>
      </c>
      <c r="K33" s="186">
        <f>SUMIFS('Calc 1 - Scaling (Ins,Bank)'!$N$57:$N$1057,'Calc 1 - Scaling (Ins,Bank)'!$E$57:$E$1057,$C33)</f>
        <v>0</v>
      </c>
      <c r="L33" s="187">
        <f>SUMIFS('Calc 1 - Scaling (Ins,Bank)'!$M$57:$M$1057,'Calc 1 - Scaling (Ins,Bank)'!$E$57:$E$1057,$C33)</f>
        <v>0</v>
      </c>
      <c r="M33" s="188" t="str">
        <f t="shared" si="3"/>
        <v/>
      </c>
      <c r="N33" s="186">
        <f>SUMIFS('Calc 1 - Scaling (Ins,Bank)'!$R$57:$R$1057,'Calc 1 - Scaling (Ins,Bank)'!$E$57:$E$1057,$C33)</f>
        <v>0</v>
      </c>
      <c r="O33" s="187">
        <f>SUMIFS('Calc 1 - Scaling (Ins,Bank)'!$Q$57:$Q$1057,'Calc 1 - Scaling (Ins,Bank)'!$E$57:$E$1057,$C33)</f>
        <v>0</v>
      </c>
      <c r="P33" s="188" t="str">
        <f t="shared" si="4"/>
        <v/>
      </c>
      <c r="Q33" s="186">
        <f>SUMIFS('Calc 1 - Scaling (Ins,Bank)'!$V$57:$V$1057,'Calc 1 - Scaling (Ins,Bank)'!$E$57:$E$1057,$C33)</f>
        <v>0</v>
      </c>
      <c r="R33" s="187">
        <f>SUMIFS('Calc 1 - Scaling (Ins,Bank)'!$U$57:$U$1057,'Calc 1 - Scaling (Ins,Bank)'!$E$57:$E$1057,$C33)</f>
        <v>0</v>
      </c>
      <c r="S33" s="188" t="str">
        <f t="shared" si="5"/>
        <v/>
      </c>
      <c r="T33" s="186">
        <f>SUMIFS('Calc 1 - Scaling (Ins,Bank)'!$Z$57:$Z$1057,'Calc 1 - Scaling (Ins,Bank)'!$E$57:$E$1057,$C33)</f>
        <v>0</v>
      </c>
      <c r="U33" s="187">
        <f>SUMIFS('Calc 1 - Scaling (Ins,Bank)'!$Y$57:$Y$1057,'Calc 1 - Scaling (Ins,Bank)'!$E$57:$E$1057,$C33)</f>
        <v>0</v>
      </c>
      <c r="V33" s="188" t="str">
        <f t="shared" si="6"/>
        <v/>
      </c>
      <c r="X33" s="3" t="s">
        <v>1</v>
      </c>
    </row>
    <row r="34" spans="2:24" ht="13.5" customHeight="1" x14ac:dyDescent="0.25">
      <c r="B34" s="185" t="s">
        <v>379</v>
      </c>
      <c r="C34" s="148" t="s">
        <v>290</v>
      </c>
      <c r="D34" s="56">
        <f t="shared" si="7"/>
        <v>28</v>
      </c>
      <c r="E34" s="186">
        <f>SUMIFS('Calc 1 - Scaling (Ins,Bank)'!G$57:G$1057,'Calc 1 - Scaling (Ins,Bank)'!$E$57:$E$1057,'Summary 1 - Entity Level'!$C34)</f>
        <v>0</v>
      </c>
      <c r="F34" s="187">
        <f>SUMIFS('Calc 1 - Scaling (Ins,Bank)'!H$57:H$1057,'Calc 1 - Scaling (Ins,Bank)'!$E$57:$E$1057,'Summary 1 - Entity Level'!$C34)</f>
        <v>0</v>
      </c>
      <c r="G34" s="188" t="str">
        <f t="shared" si="1"/>
        <v/>
      </c>
      <c r="H34" s="186">
        <f ca="1">OFFSET(K34,0,'Calc 2 - Select Options'!$F$5)</f>
        <v>0</v>
      </c>
      <c r="I34" s="187">
        <f ca="1">OFFSET(L34,0,'Calc 2 - Select Options'!$F$5)</f>
        <v>0</v>
      </c>
      <c r="J34" s="188" t="str">
        <f t="shared" ca="1" si="2"/>
        <v/>
      </c>
      <c r="K34" s="186">
        <f>SUMIFS('Calc 1 - Scaling (Ins,Bank)'!$N$57:$N$1057,'Calc 1 - Scaling (Ins,Bank)'!$E$57:$E$1057,$C34)</f>
        <v>0</v>
      </c>
      <c r="L34" s="187">
        <f>SUMIFS('Calc 1 - Scaling (Ins,Bank)'!$M$57:$M$1057,'Calc 1 - Scaling (Ins,Bank)'!$E$57:$E$1057,$C34)</f>
        <v>0</v>
      </c>
      <c r="M34" s="188" t="str">
        <f t="shared" si="3"/>
        <v/>
      </c>
      <c r="N34" s="186">
        <f>SUMIFS('Calc 1 - Scaling (Ins,Bank)'!$R$57:$R$1057,'Calc 1 - Scaling (Ins,Bank)'!$E$57:$E$1057,$C34)</f>
        <v>0</v>
      </c>
      <c r="O34" s="187">
        <f>SUMIFS('Calc 1 - Scaling (Ins,Bank)'!$Q$57:$Q$1057,'Calc 1 - Scaling (Ins,Bank)'!$E$57:$E$1057,$C34)</f>
        <v>0</v>
      </c>
      <c r="P34" s="188" t="str">
        <f t="shared" si="4"/>
        <v/>
      </c>
      <c r="Q34" s="186">
        <f>SUMIFS('Calc 1 - Scaling (Ins,Bank)'!$V$57:$V$1057,'Calc 1 - Scaling (Ins,Bank)'!$E$57:$E$1057,$C34)</f>
        <v>0</v>
      </c>
      <c r="R34" s="187">
        <f>SUMIFS('Calc 1 - Scaling (Ins,Bank)'!$U$57:$U$1057,'Calc 1 - Scaling (Ins,Bank)'!$E$57:$E$1057,$C34)</f>
        <v>0</v>
      </c>
      <c r="S34" s="188" t="str">
        <f t="shared" si="5"/>
        <v/>
      </c>
      <c r="T34" s="186">
        <f>SUMIFS('Calc 1 - Scaling (Ins,Bank)'!$Z$57:$Z$1057,'Calc 1 - Scaling (Ins,Bank)'!$E$57:$E$1057,$C34)</f>
        <v>0</v>
      </c>
      <c r="U34" s="187">
        <f>SUMIFS('Calc 1 - Scaling (Ins,Bank)'!$Y$57:$Y$1057,'Calc 1 - Scaling (Ins,Bank)'!$E$57:$E$1057,$C34)</f>
        <v>0</v>
      </c>
      <c r="V34" s="188" t="str">
        <f t="shared" si="6"/>
        <v/>
      </c>
      <c r="X34" s="3" t="s">
        <v>1</v>
      </c>
    </row>
    <row r="35" spans="2:24" ht="13.5" customHeight="1" x14ac:dyDescent="0.25">
      <c r="B35" s="185" t="s">
        <v>379</v>
      </c>
      <c r="C35" s="148" t="s">
        <v>291</v>
      </c>
      <c r="D35" s="56">
        <f t="shared" si="7"/>
        <v>29</v>
      </c>
      <c r="E35" s="186">
        <f>SUMIFS('Calc 1 - Scaling (Ins,Bank)'!G$57:G$1057,'Calc 1 - Scaling (Ins,Bank)'!$E$57:$E$1057,'Summary 1 - Entity Level'!$C35)</f>
        <v>0</v>
      </c>
      <c r="F35" s="187">
        <f>SUMIFS('Calc 1 - Scaling (Ins,Bank)'!H$57:H$1057,'Calc 1 - Scaling (Ins,Bank)'!$E$57:$E$1057,'Summary 1 - Entity Level'!$C35)</f>
        <v>0</v>
      </c>
      <c r="G35" s="188" t="str">
        <f t="shared" si="1"/>
        <v/>
      </c>
      <c r="H35" s="186">
        <f ca="1">OFFSET(K35,0,'Calc 2 - Select Options'!$F$5)</f>
        <v>0</v>
      </c>
      <c r="I35" s="187">
        <f ca="1">OFFSET(L35,0,'Calc 2 - Select Options'!$F$5)</f>
        <v>0</v>
      </c>
      <c r="J35" s="188" t="str">
        <f t="shared" ca="1" si="2"/>
        <v/>
      </c>
      <c r="K35" s="186">
        <f>SUMIFS('Calc 1 - Scaling (Ins,Bank)'!$N$57:$N$1057,'Calc 1 - Scaling (Ins,Bank)'!$E$57:$E$1057,$C35)</f>
        <v>0</v>
      </c>
      <c r="L35" s="187">
        <f>SUMIFS('Calc 1 - Scaling (Ins,Bank)'!$M$57:$M$1057,'Calc 1 - Scaling (Ins,Bank)'!$E$57:$E$1057,$C35)</f>
        <v>0</v>
      </c>
      <c r="M35" s="188" t="str">
        <f t="shared" si="3"/>
        <v/>
      </c>
      <c r="N35" s="186">
        <f>SUMIFS('Calc 1 - Scaling (Ins,Bank)'!$R$57:$R$1057,'Calc 1 - Scaling (Ins,Bank)'!$E$57:$E$1057,$C35)</f>
        <v>0</v>
      </c>
      <c r="O35" s="187">
        <f>SUMIFS('Calc 1 - Scaling (Ins,Bank)'!$Q$57:$Q$1057,'Calc 1 - Scaling (Ins,Bank)'!$E$57:$E$1057,$C35)</f>
        <v>0</v>
      </c>
      <c r="P35" s="188" t="str">
        <f t="shared" si="4"/>
        <v/>
      </c>
      <c r="Q35" s="186">
        <f>SUMIFS('Calc 1 - Scaling (Ins,Bank)'!$V$57:$V$1057,'Calc 1 - Scaling (Ins,Bank)'!$E$57:$E$1057,$C35)</f>
        <v>0</v>
      </c>
      <c r="R35" s="187">
        <f>SUMIFS('Calc 1 - Scaling (Ins,Bank)'!$U$57:$U$1057,'Calc 1 - Scaling (Ins,Bank)'!$E$57:$E$1057,$C35)</f>
        <v>0</v>
      </c>
      <c r="S35" s="188" t="str">
        <f t="shared" si="5"/>
        <v/>
      </c>
      <c r="T35" s="186">
        <f>SUMIFS('Calc 1 - Scaling (Ins,Bank)'!$Z$57:$Z$1057,'Calc 1 - Scaling (Ins,Bank)'!$E$57:$E$1057,$C35)</f>
        <v>0</v>
      </c>
      <c r="U35" s="187">
        <f>SUMIFS('Calc 1 - Scaling (Ins,Bank)'!$Y$57:$Y$1057,'Calc 1 - Scaling (Ins,Bank)'!$E$57:$E$1057,$C35)</f>
        <v>0</v>
      </c>
      <c r="V35" s="188" t="str">
        <f t="shared" si="6"/>
        <v/>
      </c>
      <c r="X35" s="3" t="s">
        <v>1</v>
      </c>
    </row>
    <row r="36" spans="2:24" ht="13.5" customHeight="1" x14ac:dyDescent="0.25">
      <c r="B36" s="185" t="s">
        <v>379</v>
      </c>
      <c r="C36" s="148" t="s">
        <v>292</v>
      </c>
      <c r="D36" s="56">
        <f t="shared" si="7"/>
        <v>30</v>
      </c>
      <c r="E36" s="186">
        <f>SUMIFS('Calc 1 - Scaling (Ins,Bank)'!G$57:G$1057,'Calc 1 - Scaling (Ins,Bank)'!$E$57:$E$1057,'Summary 1 - Entity Level'!$C36)</f>
        <v>0</v>
      </c>
      <c r="F36" s="187">
        <f>SUMIFS('Calc 1 - Scaling (Ins,Bank)'!H$57:H$1057,'Calc 1 - Scaling (Ins,Bank)'!$E$57:$E$1057,'Summary 1 - Entity Level'!$C36)</f>
        <v>0</v>
      </c>
      <c r="G36" s="188" t="str">
        <f t="shared" si="1"/>
        <v/>
      </c>
      <c r="H36" s="186">
        <f ca="1">OFFSET(K36,0,'Calc 2 - Select Options'!$F$5)</f>
        <v>0</v>
      </c>
      <c r="I36" s="187">
        <f ca="1">OFFSET(L36,0,'Calc 2 - Select Options'!$F$5)</f>
        <v>0</v>
      </c>
      <c r="J36" s="188" t="str">
        <f t="shared" ca="1" si="2"/>
        <v/>
      </c>
      <c r="K36" s="186">
        <f>SUMIFS('Calc 1 - Scaling (Ins,Bank)'!$N$57:$N$1057,'Calc 1 - Scaling (Ins,Bank)'!$E$57:$E$1057,$C36)</f>
        <v>0</v>
      </c>
      <c r="L36" s="187">
        <f>SUMIFS('Calc 1 - Scaling (Ins,Bank)'!$M$57:$M$1057,'Calc 1 - Scaling (Ins,Bank)'!$E$57:$E$1057,$C36)</f>
        <v>0</v>
      </c>
      <c r="M36" s="188" t="str">
        <f t="shared" si="3"/>
        <v/>
      </c>
      <c r="N36" s="186">
        <f>SUMIFS('Calc 1 - Scaling (Ins,Bank)'!$R$57:$R$1057,'Calc 1 - Scaling (Ins,Bank)'!$E$57:$E$1057,$C36)</f>
        <v>0</v>
      </c>
      <c r="O36" s="187">
        <f>SUMIFS('Calc 1 - Scaling (Ins,Bank)'!$Q$57:$Q$1057,'Calc 1 - Scaling (Ins,Bank)'!$E$57:$E$1057,$C36)</f>
        <v>0</v>
      </c>
      <c r="P36" s="188" t="str">
        <f t="shared" si="4"/>
        <v/>
      </c>
      <c r="Q36" s="186">
        <f>SUMIFS('Calc 1 - Scaling (Ins,Bank)'!$V$57:$V$1057,'Calc 1 - Scaling (Ins,Bank)'!$E$57:$E$1057,$C36)</f>
        <v>0</v>
      </c>
      <c r="R36" s="187">
        <f>SUMIFS('Calc 1 - Scaling (Ins,Bank)'!$U$57:$U$1057,'Calc 1 - Scaling (Ins,Bank)'!$E$57:$E$1057,$C36)</f>
        <v>0</v>
      </c>
      <c r="S36" s="188" t="str">
        <f t="shared" si="5"/>
        <v/>
      </c>
      <c r="T36" s="186">
        <f>SUMIFS('Calc 1 - Scaling (Ins,Bank)'!$Z$57:$Z$1057,'Calc 1 - Scaling (Ins,Bank)'!$E$57:$E$1057,$C36)</f>
        <v>0</v>
      </c>
      <c r="U36" s="187">
        <f>SUMIFS('Calc 1 - Scaling (Ins,Bank)'!$Y$57:$Y$1057,'Calc 1 - Scaling (Ins,Bank)'!$E$57:$E$1057,$C36)</f>
        <v>0</v>
      </c>
      <c r="V36" s="188" t="str">
        <f t="shared" si="6"/>
        <v/>
      </c>
      <c r="X36" s="3" t="s">
        <v>1</v>
      </c>
    </row>
    <row r="37" spans="2:24" ht="13.5" customHeight="1" x14ac:dyDescent="0.25">
      <c r="B37" s="185" t="s">
        <v>379</v>
      </c>
      <c r="C37" s="148" t="s">
        <v>293</v>
      </c>
      <c r="D37" s="56">
        <f t="shared" si="7"/>
        <v>31</v>
      </c>
      <c r="E37" s="186">
        <f>SUMIFS('Calc 1 - Scaling (Ins,Bank)'!G$57:G$1057,'Calc 1 - Scaling (Ins,Bank)'!$E$57:$E$1057,'Summary 1 - Entity Level'!$C37)</f>
        <v>0</v>
      </c>
      <c r="F37" s="187">
        <f>SUMIFS('Calc 1 - Scaling (Ins,Bank)'!H$57:H$1057,'Calc 1 - Scaling (Ins,Bank)'!$E$57:$E$1057,'Summary 1 - Entity Level'!$C37)</f>
        <v>0</v>
      </c>
      <c r="G37" s="188" t="str">
        <f t="shared" si="1"/>
        <v/>
      </c>
      <c r="H37" s="186">
        <f ca="1">OFFSET(K37,0,'Calc 2 - Select Options'!$F$5)</f>
        <v>0</v>
      </c>
      <c r="I37" s="187">
        <f ca="1">OFFSET(L37,0,'Calc 2 - Select Options'!$F$5)</f>
        <v>0</v>
      </c>
      <c r="J37" s="188" t="str">
        <f t="shared" ca="1" si="2"/>
        <v/>
      </c>
      <c r="K37" s="186">
        <f>SUMIFS('Calc 1 - Scaling (Ins,Bank)'!$N$57:$N$1057,'Calc 1 - Scaling (Ins,Bank)'!$E$57:$E$1057,$C37)</f>
        <v>0</v>
      </c>
      <c r="L37" s="187">
        <f>SUMIFS('Calc 1 - Scaling (Ins,Bank)'!$M$57:$M$1057,'Calc 1 - Scaling (Ins,Bank)'!$E$57:$E$1057,$C37)</f>
        <v>0</v>
      </c>
      <c r="M37" s="188" t="str">
        <f t="shared" si="3"/>
        <v/>
      </c>
      <c r="N37" s="186">
        <f>SUMIFS('Calc 1 - Scaling (Ins,Bank)'!$R$57:$R$1057,'Calc 1 - Scaling (Ins,Bank)'!$E$57:$E$1057,$C37)</f>
        <v>0</v>
      </c>
      <c r="O37" s="187">
        <f>SUMIFS('Calc 1 - Scaling (Ins,Bank)'!$Q$57:$Q$1057,'Calc 1 - Scaling (Ins,Bank)'!$E$57:$E$1057,$C37)</f>
        <v>0</v>
      </c>
      <c r="P37" s="188" t="str">
        <f t="shared" si="4"/>
        <v/>
      </c>
      <c r="Q37" s="186">
        <f>SUMIFS('Calc 1 - Scaling (Ins,Bank)'!$V$57:$V$1057,'Calc 1 - Scaling (Ins,Bank)'!$E$57:$E$1057,$C37)</f>
        <v>0</v>
      </c>
      <c r="R37" s="187">
        <f>SUMIFS('Calc 1 - Scaling (Ins,Bank)'!$U$57:$U$1057,'Calc 1 - Scaling (Ins,Bank)'!$E$57:$E$1057,$C37)</f>
        <v>0</v>
      </c>
      <c r="S37" s="188" t="str">
        <f t="shared" si="5"/>
        <v/>
      </c>
      <c r="T37" s="186">
        <f>SUMIFS('Calc 1 - Scaling (Ins,Bank)'!$Z$57:$Z$1057,'Calc 1 - Scaling (Ins,Bank)'!$E$57:$E$1057,$C37)</f>
        <v>0</v>
      </c>
      <c r="U37" s="187">
        <f>SUMIFS('Calc 1 - Scaling (Ins,Bank)'!$Y$57:$Y$1057,'Calc 1 - Scaling (Ins,Bank)'!$E$57:$E$1057,$C37)</f>
        <v>0</v>
      </c>
      <c r="V37" s="188" t="str">
        <f t="shared" si="6"/>
        <v/>
      </c>
      <c r="X37" s="3" t="s">
        <v>1</v>
      </c>
    </row>
    <row r="38" spans="2:24" ht="13.5" customHeight="1" x14ac:dyDescent="0.25">
      <c r="B38" s="185" t="s">
        <v>379</v>
      </c>
      <c r="C38" s="148" t="s">
        <v>294</v>
      </c>
      <c r="D38" s="56">
        <f t="shared" si="7"/>
        <v>32</v>
      </c>
      <c r="E38" s="186">
        <f>SUMIFS('Calc 1 - Scaling (Ins,Bank)'!G$57:G$1057,'Calc 1 - Scaling (Ins,Bank)'!$E$57:$E$1057,'Summary 1 - Entity Level'!$C38)</f>
        <v>0</v>
      </c>
      <c r="F38" s="187">
        <f>SUMIFS('Calc 1 - Scaling (Ins,Bank)'!H$57:H$1057,'Calc 1 - Scaling (Ins,Bank)'!$E$57:$E$1057,'Summary 1 - Entity Level'!$C38)</f>
        <v>0</v>
      </c>
      <c r="G38" s="188" t="str">
        <f t="shared" si="1"/>
        <v/>
      </c>
      <c r="H38" s="186">
        <f ca="1">OFFSET(K38,0,'Calc 2 - Select Options'!$F$5)</f>
        <v>0</v>
      </c>
      <c r="I38" s="187">
        <f ca="1">OFFSET(L38,0,'Calc 2 - Select Options'!$F$5)</f>
        <v>0</v>
      </c>
      <c r="J38" s="188" t="str">
        <f t="shared" ca="1" si="2"/>
        <v/>
      </c>
      <c r="K38" s="186">
        <f>SUMIFS('Calc 1 - Scaling (Ins,Bank)'!$N$57:$N$1057,'Calc 1 - Scaling (Ins,Bank)'!$E$57:$E$1057,$C38)</f>
        <v>0</v>
      </c>
      <c r="L38" s="187">
        <f>SUMIFS('Calc 1 - Scaling (Ins,Bank)'!$M$57:$M$1057,'Calc 1 - Scaling (Ins,Bank)'!$E$57:$E$1057,$C38)</f>
        <v>0</v>
      </c>
      <c r="M38" s="188" t="str">
        <f t="shared" si="3"/>
        <v/>
      </c>
      <c r="N38" s="186">
        <f>SUMIFS('Calc 1 - Scaling (Ins,Bank)'!$R$57:$R$1057,'Calc 1 - Scaling (Ins,Bank)'!$E$57:$E$1057,$C38)</f>
        <v>0</v>
      </c>
      <c r="O38" s="187">
        <f>SUMIFS('Calc 1 - Scaling (Ins,Bank)'!$Q$57:$Q$1057,'Calc 1 - Scaling (Ins,Bank)'!$E$57:$E$1057,$C38)</f>
        <v>0</v>
      </c>
      <c r="P38" s="188" t="str">
        <f t="shared" si="4"/>
        <v/>
      </c>
      <c r="Q38" s="186">
        <f>SUMIFS('Calc 1 - Scaling (Ins,Bank)'!$V$57:$V$1057,'Calc 1 - Scaling (Ins,Bank)'!$E$57:$E$1057,$C38)</f>
        <v>0</v>
      </c>
      <c r="R38" s="187">
        <f>SUMIFS('Calc 1 - Scaling (Ins,Bank)'!$U$57:$U$1057,'Calc 1 - Scaling (Ins,Bank)'!$E$57:$E$1057,$C38)</f>
        <v>0</v>
      </c>
      <c r="S38" s="188" t="str">
        <f t="shared" si="5"/>
        <v/>
      </c>
      <c r="T38" s="186">
        <f>SUMIFS('Calc 1 - Scaling (Ins,Bank)'!$Z$57:$Z$1057,'Calc 1 - Scaling (Ins,Bank)'!$E$57:$E$1057,$C38)</f>
        <v>0</v>
      </c>
      <c r="U38" s="187">
        <f>SUMIFS('Calc 1 - Scaling (Ins,Bank)'!$Y$57:$Y$1057,'Calc 1 - Scaling (Ins,Bank)'!$E$57:$E$1057,$C38)</f>
        <v>0</v>
      </c>
      <c r="V38" s="188" t="str">
        <f t="shared" si="6"/>
        <v/>
      </c>
      <c r="X38" s="3" t="s">
        <v>1</v>
      </c>
    </row>
    <row r="39" spans="2:24" ht="13.5" customHeight="1" x14ac:dyDescent="0.25">
      <c r="B39" s="185" t="s">
        <v>379</v>
      </c>
      <c r="C39" s="148" t="s">
        <v>295</v>
      </c>
      <c r="D39" s="56">
        <f t="shared" si="7"/>
        <v>33</v>
      </c>
      <c r="E39" s="186">
        <f>SUMIFS('Calc 1 - Scaling (Ins,Bank)'!G$57:G$1057,'Calc 1 - Scaling (Ins,Bank)'!$E$57:$E$1057,'Summary 1 - Entity Level'!$C39)</f>
        <v>0</v>
      </c>
      <c r="F39" s="187">
        <f>SUMIFS('Calc 1 - Scaling (Ins,Bank)'!H$57:H$1057,'Calc 1 - Scaling (Ins,Bank)'!$E$57:$E$1057,'Summary 1 - Entity Level'!$C39)</f>
        <v>0</v>
      </c>
      <c r="G39" s="188" t="str">
        <f t="shared" si="1"/>
        <v/>
      </c>
      <c r="H39" s="186">
        <f ca="1">OFFSET(K39,0,'Calc 2 - Select Options'!$F$5)</f>
        <v>0</v>
      </c>
      <c r="I39" s="187">
        <f ca="1">OFFSET(L39,0,'Calc 2 - Select Options'!$F$5)</f>
        <v>0</v>
      </c>
      <c r="J39" s="188" t="str">
        <f t="shared" ca="1" si="2"/>
        <v/>
      </c>
      <c r="K39" s="186">
        <f>SUMIFS('Calc 1 - Scaling (Ins,Bank)'!$N$57:$N$1057,'Calc 1 - Scaling (Ins,Bank)'!$E$57:$E$1057,$C39)</f>
        <v>0</v>
      </c>
      <c r="L39" s="187">
        <f>SUMIFS('Calc 1 - Scaling (Ins,Bank)'!$M$57:$M$1057,'Calc 1 - Scaling (Ins,Bank)'!$E$57:$E$1057,$C39)</f>
        <v>0</v>
      </c>
      <c r="M39" s="188" t="str">
        <f t="shared" si="3"/>
        <v/>
      </c>
      <c r="N39" s="186">
        <f>SUMIFS('Calc 1 - Scaling (Ins,Bank)'!$R$57:$R$1057,'Calc 1 - Scaling (Ins,Bank)'!$E$57:$E$1057,$C39)</f>
        <v>0</v>
      </c>
      <c r="O39" s="187">
        <f>SUMIFS('Calc 1 - Scaling (Ins,Bank)'!$Q$57:$Q$1057,'Calc 1 - Scaling (Ins,Bank)'!$E$57:$E$1057,$C39)</f>
        <v>0</v>
      </c>
      <c r="P39" s="188" t="str">
        <f t="shared" si="4"/>
        <v/>
      </c>
      <c r="Q39" s="186">
        <f>SUMIFS('Calc 1 - Scaling (Ins,Bank)'!$V$57:$V$1057,'Calc 1 - Scaling (Ins,Bank)'!$E$57:$E$1057,$C39)</f>
        <v>0</v>
      </c>
      <c r="R39" s="187">
        <f>SUMIFS('Calc 1 - Scaling (Ins,Bank)'!$U$57:$U$1057,'Calc 1 - Scaling (Ins,Bank)'!$E$57:$E$1057,$C39)</f>
        <v>0</v>
      </c>
      <c r="S39" s="188" t="str">
        <f t="shared" si="5"/>
        <v/>
      </c>
      <c r="T39" s="186">
        <f>SUMIFS('Calc 1 - Scaling (Ins,Bank)'!$Z$57:$Z$1057,'Calc 1 - Scaling (Ins,Bank)'!$E$57:$E$1057,$C39)</f>
        <v>0</v>
      </c>
      <c r="U39" s="187">
        <f>SUMIFS('Calc 1 - Scaling (Ins,Bank)'!$Y$57:$Y$1057,'Calc 1 - Scaling (Ins,Bank)'!$E$57:$E$1057,$C39)</f>
        <v>0</v>
      </c>
      <c r="V39" s="188" t="str">
        <f t="shared" si="6"/>
        <v/>
      </c>
      <c r="X39" s="3" t="s">
        <v>1</v>
      </c>
    </row>
    <row r="40" spans="2:24" ht="13.5" customHeight="1" x14ac:dyDescent="0.25">
      <c r="B40" s="185" t="s">
        <v>379</v>
      </c>
      <c r="C40" s="148" t="s">
        <v>296</v>
      </c>
      <c r="D40" s="56">
        <f t="shared" si="7"/>
        <v>34</v>
      </c>
      <c r="E40" s="186">
        <f>SUMIFS('Calc 1 - Scaling (Ins,Bank)'!G$57:G$1057,'Calc 1 - Scaling (Ins,Bank)'!$E$57:$E$1057,'Summary 1 - Entity Level'!$C40)</f>
        <v>0</v>
      </c>
      <c r="F40" s="187">
        <f>SUMIFS('Calc 1 - Scaling (Ins,Bank)'!H$57:H$1057,'Calc 1 - Scaling (Ins,Bank)'!$E$57:$E$1057,'Summary 1 - Entity Level'!$C40)</f>
        <v>0</v>
      </c>
      <c r="G40" s="188" t="str">
        <f t="shared" si="1"/>
        <v/>
      </c>
      <c r="H40" s="186">
        <f ca="1">OFFSET(K40,0,'Calc 2 - Select Options'!$F$5)</f>
        <v>0</v>
      </c>
      <c r="I40" s="187">
        <f ca="1">OFFSET(L40,0,'Calc 2 - Select Options'!$F$5)</f>
        <v>0</v>
      </c>
      <c r="J40" s="188" t="str">
        <f t="shared" ca="1" si="2"/>
        <v/>
      </c>
      <c r="K40" s="186">
        <f>SUMIFS('Calc 1 - Scaling (Ins,Bank)'!$N$57:$N$1057,'Calc 1 - Scaling (Ins,Bank)'!$E$57:$E$1057,$C40)</f>
        <v>0</v>
      </c>
      <c r="L40" s="187">
        <f>SUMIFS('Calc 1 - Scaling (Ins,Bank)'!$M$57:$M$1057,'Calc 1 - Scaling (Ins,Bank)'!$E$57:$E$1057,$C40)</f>
        <v>0</v>
      </c>
      <c r="M40" s="188" t="str">
        <f t="shared" si="3"/>
        <v/>
      </c>
      <c r="N40" s="186">
        <f>SUMIFS('Calc 1 - Scaling (Ins,Bank)'!$R$57:$R$1057,'Calc 1 - Scaling (Ins,Bank)'!$E$57:$E$1057,$C40)</f>
        <v>0</v>
      </c>
      <c r="O40" s="187">
        <f>SUMIFS('Calc 1 - Scaling (Ins,Bank)'!$Q$57:$Q$1057,'Calc 1 - Scaling (Ins,Bank)'!$E$57:$E$1057,$C40)</f>
        <v>0</v>
      </c>
      <c r="P40" s="188" t="str">
        <f t="shared" si="4"/>
        <v/>
      </c>
      <c r="Q40" s="186">
        <f>SUMIFS('Calc 1 - Scaling (Ins,Bank)'!$V$57:$V$1057,'Calc 1 - Scaling (Ins,Bank)'!$E$57:$E$1057,$C40)</f>
        <v>0</v>
      </c>
      <c r="R40" s="187">
        <f>SUMIFS('Calc 1 - Scaling (Ins,Bank)'!$U$57:$U$1057,'Calc 1 - Scaling (Ins,Bank)'!$E$57:$E$1057,$C40)</f>
        <v>0</v>
      </c>
      <c r="S40" s="188" t="str">
        <f t="shared" si="5"/>
        <v/>
      </c>
      <c r="T40" s="186">
        <f>SUMIFS('Calc 1 - Scaling (Ins,Bank)'!$Z$57:$Z$1057,'Calc 1 - Scaling (Ins,Bank)'!$E$57:$E$1057,$C40)</f>
        <v>0</v>
      </c>
      <c r="U40" s="187">
        <f>SUMIFS('Calc 1 - Scaling (Ins,Bank)'!$Y$57:$Y$1057,'Calc 1 - Scaling (Ins,Bank)'!$E$57:$E$1057,$C40)</f>
        <v>0</v>
      </c>
      <c r="V40" s="188" t="str">
        <f t="shared" si="6"/>
        <v/>
      </c>
      <c r="X40" s="3" t="s">
        <v>1</v>
      </c>
    </row>
    <row r="41" spans="2:24" ht="13.5" customHeight="1" x14ac:dyDescent="0.25">
      <c r="B41" s="185" t="s">
        <v>379</v>
      </c>
      <c r="C41" s="148" t="s">
        <v>144</v>
      </c>
      <c r="D41" s="56">
        <f t="shared" si="7"/>
        <v>35</v>
      </c>
      <c r="E41" s="186">
        <f>SUMIFS('Calc 1 - Scaling (Ins,Bank)'!G$57:G$1057,'Calc 1 - Scaling (Ins,Bank)'!$E$57:$E$1057,'Summary 1 - Entity Level'!$C41)</f>
        <v>0</v>
      </c>
      <c r="F41" s="187">
        <f>SUMIFS('Calc 1 - Scaling (Ins,Bank)'!H$57:H$1057,'Calc 1 - Scaling (Ins,Bank)'!$E$57:$E$1057,'Summary 1 - Entity Level'!$C41)</f>
        <v>0</v>
      </c>
      <c r="G41" s="188" t="str">
        <f t="shared" si="1"/>
        <v/>
      </c>
      <c r="H41" s="186">
        <f ca="1">OFFSET(K41,0,'Calc 2 - Select Options'!$F$5)</f>
        <v>0</v>
      </c>
      <c r="I41" s="187">
        <f ca="1">OFFSET(L41,0,'Calc 2 - Select Options'!$F$5)</f>
        <v>0</v>
      </c>
      <c r="J41" s="188" t="str">
        <f t="shared" ca="1" si="2"/>
        <v/>
      </c>
      <c r="K41" s="186">
        <f>SUMIFS('Calc 1 - Scaling (Ins,Bank)'!$N$57:$N$1057,'Calc 1 - Scaling (Ins,Bank)'!$E$57:$E$1057,$C41)</f>
        <v>0</v>
      </c>
      <c r="L41" s="187">
        <f>SUMIFS('Calc 1 - Scaling (Ins,Bank)'!$M$57:$M$1057,'Calc 1 - Scaling (Ins,Bank)'!$E$57:$E$1057,$C41)</f>
        <v>0</v>
      </c>
      <c r="M41" s="188" t="str">
        <f t="shared" si="3"/>
        <v/>
      </c>
      <c r="N41" s="186">
        <f>SUMIFS('Calc 1 - Scaling (Ins,Bank)'!$R$57:$R$1057,'Calc 1 - Scaling (Ins,Bank)'!$E$57:$E$1057,$C41)</f>
        <v>0</v>
      </c>
      <c r="O41" s="187">
        <f>SUMIFS('Calc 1 - Scaling (Ins,Bank)'!$Q$57:$Q$1057,'Calc 1 - Scaling (Ins,Bank)'!$E$57:$E$1057,$C41)</f>
        <v>0</v>
      </c>
      <c r="P41" s="188" t="str">
        <f t="shared" si="4"/>
        <v/>
      </c>
      <c r="Q41" s="186">
        <f>SUMIFS('Calc 1 - Scaling (Ins,Bank)'!$V$57:$V$1057,'Calc 1 - Scaling (Ins,Bank)'!$E$57:$E$1057,$C41)</f>
        <v>0</v>
      </c>
      <c r="R41" s="187">
        <f>SUMIFS('Calc 1 - Scaling (Ins,Bank)'!$U$57:$U$1057,'Calc 1 - Scaling (Ins,Bank)'!$E$57:$E$1057,$C41)</f>
        <v>0</v>
      </c>
      <c r="S41" s="188" t="str">
        <f t="shared" si="5"/>
        <v/>
      </c>
      <c r="T41" s="186">
        <f>SUMIFS('Calc 1 - Scaling (Ins,Bank)'!$Z$57:$Z$1057,'Calc 1 - Scaling (Ins,Bank)'!$E$57:$E$1057,$C41)</f>
        <v>0</v>
      </c>
      <c r="U41" s="187">
        <f>SUMIFS('Calc 1 - Scaling (Ins,Bank)'!$Y$57:$Y$1057,'Calc 1 - Scaling (Ins,Bank)'!$E$57:$E$1057,$C41)</f>
        <v>0</v>
      </c>
      <c r="V41" s="188" t="str">
        <f t="shared" si="6"/>
        <v/>
      </c>
      <c r="X41" s="3" t="s">
        <v>1</v>
      </c>
    </row>
    <row r="42" spans="2:24" ht="13.5" customHeight="1" x14ac:dyDescent="0.25">
      <c r="B42" s="185" t="s">
        <v>379</v>
      </c>
      <c r="C42" s="148" t="s">
        <v>146</v>
      </c>
      <c r="D42" s="56">
        <f t="shared" si="7"/>
        <v>36</v>
      </c>
      <c r="E42" s="186">
        <f>SUMIFS('Calc 1 - Scaling (Ins,Bank)'!G$57:G$1057,'Calc 1 - Scaling (Ins,Bank)'!$E$57:$E$1057,'Summary 1 - Entity Level'!$C42)</f>
        <v>0</v>
      </c>
      <c r="F42" s="187">
        <f>SUMIFS('Calc 1 - Scaling (Ins,Bank)'!H$57:H$1057,'Calc 1 - Scaling (Ins,Bank)'!$E$57:$E$1057,'Summary 1 - Entity Level'!$C42)</f>
        <v>0</v>
      </c>
      <c r="G42" s="188" t="str">
        <f t="shared" si="1"/>
        <v/>
      </c>
      <c r="H42" s="186">
        <f ca="1">OFFSET(K42,0,'Calc 2 - Select Options'!$F$5)</f>
        <v>0</v>
      </c>
      <c r="I42" s="187">
        <f ca="1">OFFSET(L42,0,'Calc 2 - Select Options'!$F$5)</f>
        <v>0</v>
      </c>
      <c r="J42" s="188" t="str">
        <f t="shared" ca="1" si="2"/>
        <v/>
      </c>
      <c r="K42" s="186">
        <f>SUMIFS('Calc 1 - Scaling (Ins,Bank)'!$N$57:$N$1057,'Calc 1 - Scaling (Ins,Bank)'!$E$57:$E$1057,$C42)</f>
        <v>0</v>
      </c>
      <c r="L42" s="187">
        <f>SUMIFS('Calc 1 - Scaling (Ins,Bank)'!$M$57:$M$1057,'Calc 1 - Scaling (Ins,Bank)'!$E$57:$E$1057,$C42)</f>
        <v>0</v>
      </c>
      <c r="M42" s="188" t="str">
        <f t="shared" si="3"/>
        <v/>
      </c>
      <c r="N42" s="186">
        <f>SUMIFS('Calc 1 - Scaling (Ins,Bank)'!$R$57:$R$1057,'Calc 1 - Scaling (Ins,Bank)'!$E$57:$E$1057,$C42)</f>
        <v>0</v>
      </c>
      <c r="O42" s="187">
        <f>SUMIFS('Calc 1 - Scaling (Ins,Bank)'!$Q$57:$Q$1057,'Calc 1 - Scaling (Ins,Bank)'!$E$57:$E$1057,$C42)</f>
        <v>0</v>
      </c>
      <c r="P42" s="188" t="str">
        <f t="shared" si="4"/>
        <v/>
      </c>
      <c r="Q42" s="186">
        <f>SUMIFS('Calc 1 - Scaling (Ins,Bank)'!$V$57:$V$1057,'Calc 1 - Scaling (Ins,Bank)'!$E$57:$E$1057,$C42)</f>
        <v>0</v>
      </c>
      <c r="R42" s="187">
        <f>SUMIFS('Calc 1 - Scaling (Ins,Bank)'!$U$57:$U$1057,'Calc 1 - Scaling (Ins,Bank)'!$E$57:$E$1057,$C42)</f>
        <v>0</v>
      </c>
      <c r="S42" s="188" t="str">
        <f t="shared" si="5"/>
        <v/>
      </c>
      <c r="T42" s="186">
        <f>SUMIFS('Calc 1 - Scaling (Ins,Bank)'!$Z$57:$Z$1057,'Calc 1 - Scaling (Ins,Bank)'!$E$57:$E$1057,$C42)</f>
        <v>0</v>
      </c>
      <c r="U42" s="187">
        <f>SUMIFS('Calc 1 - Scaling (Ins,Bank)'!$Y$57:$Y$1057,'Calc 1 - Scaling (Ins,Bank)'!$E$57:$E$1057,$C42)</f>
        <v>0</v>
      </c>
      <c r="V42" s="188" t="str">
        <f t="shared" si="6"/>
        <v/>
      </c>
      <c r="X42" s="3" t="s">
        <v>1</v>
      </c>
    </row>
    <row r="43" spans="2:24" ht="13.5" customHeight="1" x14ac:dyDescent="0.25">
      <c r="B43" s="185" t="s">
        <v>379</v>
      </c>
      <c r="C43" s="148" t="s">
        <v>257</v>
      </c>
      <c r="D43" s="56">
        <f t="shared" si="7"/>
        <v>37</v>
      </c>
      <c r="E43" s="186">
        <f>SUMIFS('Calc 1 - Scaling (Ins,Bank)'!G$57:G$1057,'Calc 1 - Scaling (Ins,Bank)'!$E$57:$E$1057,'Summary 1 - Entity Level'!$C43)</f>
        <v>0</v>
      </c>
      <c r="F43" s="187">
        <f>SUMIFS('Calc 1 - Scaling (Ins,Bank)'!H$57:H$1057,'Calc 1 - Scaling (Ins,Bank)'!$E$57:$E$1057,'Summary 1 - Entity Level'!$C43)</f>
        <v>0</v>
      </c>
      <c r="G43" s="188" t="str">
        <f t="shared" si="1"/>
        <v/>
      </c>
      <c r="H43" s="186">
        <f ca="1">OFFSET(K43,0,'Calc 2 - Select Options'!$F$5)</f>
        <v>0</v>
      </c>
      <c r="I43" s="187">
        <f ca="1">OFFSET(L43,0,'Calc 2 - Select Options'!$F$5)</f>
        <v>0</v>
      </c>
      <c r="J43" s="188" t="str">
        <f t="shared" ca="1" si="2"/>
        <v/>
      </c>
      <c r="K43" s="186">
        <f>SUMIFS('Calc 1 - Scaling (Ins,Bank)'!$N$57:$N$1057,'Calc 1 - Scaling (Ins,Bank)'!$E$57:$E$1057,$C43)</f>
        <v>0</v>
      </c>
      <c r="L43" s="187">
        <f>SUMIFS('Calc 1 - Scaling (Ins,Bank)'!$M$57:$M$1057,'Calc 1 - Scaling (Ins,Bank)'!$E$57:$E$1057,$C43)</f>
        <v>0</v>
      </c>
      <c r="M43" s="188" t="str">
        <f t="shared" si="3"/>
        <v/>
      </c>
      <c r="N43" s="186">
        <f>SUMIFS('Calc 1 - Scaling (Ins,Bank)'!$R$57:$R$1057,'Calc 1 - Scaling (Ins,Bank)'!$E$57:$E$1057,$C43)</f>
        <v>0</v>
      </c>
      <c r="O43" s="187">
        <f>SUMIFS('Calc 1 - Scaling (Ins,Bank)'!$Q$57:$Q$1057,'Calc 1 - Scaling (Ins,Bank)'!$E$57:$E$1057,$C43)</f>
        <v>0</v>
      </c>
      <c r="P43" s="188" t="str">
        <f t="shared" si="4"/>
        <v/>
      </c>
      <c r="Q43" s="186">
        <f>SUMIFS('Calc 1 - Scaling (Ins,Bank)'!$V$57:$V$1057,'Calc 1 - Scaling (Ins,Bank)'!$E$57:$E$1057,$C43)</f>
        <v>0</v>
      </c>
      <c r="R43" s="187">
        <f>SUMIFS('Calc 1 - Scaling (Ins,Bank)'!$U$57:$U$1057,'Calc 1 - Scaling (Ins,Bank)'!$E$57:$E$1057,$C43)</f>
        <v>0</v>
      </c>
      <c r="S43" s="188" t="str">
        <f t="shared" si="5"/>
        <v/>
      </c>
      <c r="T43" s="186">
        <f>SUMIFS('Calc 1 - Scaling (Ins,Bank)'!$Z$57:$Z$1057,'Calc 1 - Scaling (Ins,Bank)'!$E$57:$E$1057,$C43)</f>
        <v>0</v>
      </c>
      <c r="U43" s="187">
        <f>SUMIFS('Calc 1 - Scaling (Ins,Bank)'!$Y$57:$Y$1057,'Calc 1 - Scaling (Ins,Bank)'!$E$57:$E$1057,$C43)</f>
        <v>0</v>
      </c>
      <c r="V43" s="188" t="str">
        <f t="shared" si="6"/>
        <v/>
      </c>
      <c r="X43" s="3" t="s">
        <v>1</v>
      </c>
    </row>
    <row r="44" spans="2:24" ht="13.5" customHeight="1" x14ac:dyDescent="0.25">
      <c r="B44" s="185" t="s">
        <v>379</v>
      </c>
      <c r="C44" s="148" t="s">
        <v>258</v>
      </c>
      <c r="D44" s="56">
        <f t="shared" si="7"/>
        <v>38</v>
      </c>
      <c r="E44" s="186">
        <f>SUMIFS('Calc 1 - Scaling (Ins,Bank)'!G$57:G$1057,'Calc 1 - Scaling (Ins,Bank)'!$E$57:$E$1057,'Summary 1 - Entity Level'!$C44)</f>
        <v>0</v>
      </c>
      <c r="F44" s="187">
        <f>SUMIFS('Calc 1 - Scaling (Ins,Bank)'!H$57:H$1057,'Calc 1 - Scaling (Ins,Bank)'!$E$57:$E$1057,'Summary 1 - Entity Level'!$C44)</f>
        <v>0</v>
      </c>
      <c r="G44" s="188" t="str">
        <f t="shared" si="1"/>
        <v/>
      </c>
      <c r="H44" s="186">
        <f ca="1">OFFSET(K44,0,'Calc 2 - Select Options'!$F$5)</f>
        <v>0</v>
      </c>
      <c r="I44" s="187">
        <f ca="1">OFFSET(L44,0,'Calc 2 - Select Options'!$F$5)</f>
        <v>0</v>
      </c>
      <c r="J44" s="188" t="str">
        <f t="shared" ca="1" si="2"/>
        <v/>
      </c>
      <c r="K44" s="186">
        <f>SUMIFS('Calc 1 - Scaling (Ins,Bank)'!$N$57:$N$1057,'Calc 1 - Scaling (Ins,Bank)'!$E$57:$E$1057,$C44)</f>
        <v>0</v>
      </c>
      <c r="L44" s="187">
        <f>SUMIFS('Calc 1 - Scaling (Ins,Bank)'!$M$57:$M$1057,'Calc 1 - Scaling (Ins,Bank)'!$E$57:$E$1057,$C44)</f>
        <v>0</v>
      </c>
      <c r="M44" s="188" t="str">
        <f t="shared" si="3"/>
        <v/>
      </c>
      <c r="N44" s="186">
        <f>SUMIFS('Calc 1 - Scaling (Ins,Bank)'!$R$57:$R$1057,'Calc 1 - Scaling (Ins,Bank)'!$E$57:$E$1057,$C44)</f>
        <v>0</v>
      </c>
      <c r="O44" s="187">
        <f>SUMIFS('Calc 1 - Scaling (Ins,Bank)'!$Q$57:$Q$1057,'Calc 1 - Scaling (Ins,Bank)'!$E$57:$E$1057,$C44)</f>
        <v>0</v>
      </c>
      <c r="P44" s="188" t="str">
        <f t="shared" si="4"/>
        <v/>
      </c>
      <c r="Q44" s="186">
        <f>SUMIFS('Calc 1 - Scaling (Ins,Bank)'!$V$57:$V$1057,'Calc 1 - Scaling (Ins,Bank)'!$E$57:$E$1057,$C44)</f>
        <v>0</v>
      </c>
      <c r="R44" s="187">
        <f>SUMIFS('Calc 1 - Scaling (Ins,Bank)'!$U$57:$U$1057,'Calc 1 - Scaling (Ins,Bank)'!$E$57:$E$1057,$C44)</f>
        <v>0</v>
      </c>
      <c r="S44" s="188" t="str">
        <f t="shared" si="5"/>
        <v/>
      </c>
      <c r="T44" s="186">
        <f>SUMIFS('Calc 1 - Scaling (Ins,Bank)'!$Z$57:$Z$1057,'Calc 1 - Scaling (Ins,Bank)'!$E$57:$E$1057,$C44)</f>
        <v>0</v>
      </c>
      <c r="U44" s="187">
        <f>SUMIFS('Calc 1 - Scaling (Ins,Bank)'!$Y$57:$Y$1057,'Calc 1 - Scaling (Ins,Bank)'!$E$57:$E$1057,$C44)</f>
        <v>0</v>
      </c>
      <c r="V44" s="188" t="str">
        <f t="shared" si="6"/>
        <v/>
      </c>
      <c r="X44" s="3" t="s">
        <v>1</v>
      </c>
    </row>
    <row r="45" spans="2:24" ht="13.5" customHeight="1" x14ac:dyDescent="0.25">
      <c r="B45" s="185" t="s">
        <v>379</v>
      </c>
      <c r="C45" s="148" t="s">
        <v>259</v>
      </c>
      <c r="D45" s="56">
        <f t="shared" si="7"/>
        <v>39</v>
      </c>
      <c r="E45" s="186">
        <f>SUMIFS('Calc 1 - Scaling (Ins,Bank)'!G$57:G$1057,'Calc 1 - Scaling (Ins,Bank)'!$E$57:$E$1057,'Summary 1 - Entity Level'!$C45)</f>
        <v>0</v>
      </c>
      <c r="F45" s="187">
        <f>SUMIFS('Calc 1 - Scaling (Ins,Bank)'!H$57:H$1057,'Calc 1 - Scaling (Ins,Bank)'!$E$57:$E$1057,'Summary 1 - Entity Level'!$C45)</f>
        <v>0</v>
      </c>
      <c r="G45" s="188" t="str">
        <f t="shared" si="1"/>
        <v/>
      </c>
      <c r="H45" s="186">
        <f ca="1">OFFSET(K45,0,'Calc 2 - Select Options'!$F$5)</f>
        <v>0</v>
      </c>
      <c r="I45" s="187">
        <f ca="1">OFFSET(L45,0,'Calc 2 - Select Options'!$F$5)</f>
        <v>0</v>
      </c>
      <c r="J45" s="188" t="str">
        <f t="shared" ca="1" si="2"/>
        <v/>
      </c>
      <c r="K45" s="186">
        <f>SUMIFS('Calc 1 - Scaling (Ins,Bank)'!$N$57:$N$1057,'Calc 1 - Scaling (Ins,Bank)'!$E$57:$E$1057,$C45)</f>
        <v>0</v>
      </c>
      <c r="L45" s="187">
        <f>SUMIFS('Calc 1 - Scaling (Ins,Bank)'!$M$57:$M$1057,'Calc 1 - Scaling (Ins,Bank)'!$E$57:$E$1057,$C45)</f>
        <v>0</v>
      </c>
      <c r="M45" s="188" t="str">
        <f t="shared" si="3"/>
        <v/>
      </c>
      <c r="N45" s="186">
        <f>SUMIFS('Calc 1 - Scaling (Ins,Bank)'!$R$57:$R$1057,'Calc 1 - Scaling (Ins,Bank)'!$E$57:$E$1057,$C45)</f>
        <v>0</v>
      </c>
      <c r="O45" s="187">
        <f>SUMIFS('Calc 1 - Scaling (Ins,Bank)'!$Q$57:$Q$1057,'Calc 1 - Scaling (Ins,Bank)'!$E$57:$E$1057,$C45)</f>
        <v>0</v>
      </c>
      <c r="P45" s="188" t="str">
        <f t="shared" si="4"/>
        <v/>
      </c>
      <c r="Q45" s="186">
        <f>SUMIFS('Calc 1 - Scaling (Ins,Bank)'!$V$57:$V$1057,'Calc 1 - Scaling (Ins,Bank)'!$E$57:$E$1057,$C45)</f>
        <v>0</v>
      </c>
      <c r="R45" s="187">
        <f>SUMIFS('Calc 1 - Scaling (Ins,Bank)'!$U$57:$U$1057,'Calc 1 - Scaling (Ins,Bank)'!$E$57:$E$1057,$C45)</f>
        <v>0</v>
      </c>
      <c r="S45" s="188" t="str">
        <f t="shared" si="5"/>
        <v/>
      </c>
      <c r="T45" s="186">
        <f>SUMIFS('Calc 1 - Scaling (Ins,Bank)'!$Z$57:$Z$1057,'Calc 1 - Scaling (Ins,Bank)'!$E$57:$E$1057,$C45)</f>
        <v>0</v>
      </c>
      <c r="U45" s="187">
        <f>SUMIFS('Calc 1 - Scaling (Ins,Bank)'!$Y$57:$Y$1057,'Calc 1 - Scaling (Ins,Bank)'!$E$57:$E$1057,$C45)</f>
        <v>0</v>
      </c>
      <c r="V45" s="188" t="str">
        <f t="shared" si="6"/>
        <v/>
      </c>
      <c r="X45" s="3" t="s">
        <v>1</v>
      </c>
    </row>
    <row r="46" spans="2:24" ht="13.5" customHeight="1" x14ac:dyDescent="0.25">
      <c r="B46" s="185" t="s">
        <v>380</v>
      </c>
      <c r="C46" s="148" t="s">
        <v>136</v>
      </c>
      <c r="D46" s="56">
        <f t="shared" si="7"/>
        <v>40</v>
      </c>
      <c r="E46" s="186">
        <f>SUMIFS('Calc 1 - Scaling (Ins,Bank)'!G$57:G$1057,'Calc 1 - Scaling (Ins,Bank)'!$E$57:$E$1057,'Summary 1 - Entity Level'!$C46)</f>
        <v>0</v>
      </c>
      <c r="F46" s="187">
        <f>SUMIFS('Calc 1 - Scaling (Ins,Bank)'!H$57:H$1057,'Calc 1 - Scaling (Ins,Bank)'!$E$57:$E$1057,'Summary 1 - Entity Level'!$C46)</f>
        <v>0</v>
      </c>
      <c r="G46" s="188" t="str">
        <f t="shared" si="1"/>
        <v/>
      </c>
      <c r="H46" s="186">
        <f ca="1">OFFSET(K46,0,'Calc 2 - Select Options'!$F$5)</f>
        <v>0</v>
      </c>
      <c r="I46" s="187">
        <f ca="1">OFFSET(L46,0,'Calc 2 - Select Options'!$F$5)</f>
        <v>0</v>
      </c>
      <c r="J46" s="188" t="str">
        <f t="shared" ca="1" si="2"/>
        <v/>
      </c>
      <c r="K46" s="186">
        <f>SUMIFS('Calc 1 - Scaling (Ins,Bank)'!$N$57:$N$1057,'Calc 1 - Scaling (Ins,Bank)'!$E$57:$E$1057,$C46)</f>
        <v>0</v>
      </c>
      <c r="L46" s="187">
        <f>SUMIFS('Calc 1 - Scaling (Ins,Bank)'!$M$57:$M$1057,'Calc 1 - Scaling (Ins,Bank)'!$E$57:$E$1057,$C46)</f>
        <v>0</v>
      </c>
      <c r="M46" s="188" t="str">
        <f t="shared" si="3"/>
        <v/>
      </c>
      <c r="N46" s="186">
        <f>SUMIFS('Calc 1 - Scaling (Ins,Bank)'!$R$57:$R$1057,'Calc 1 - Scaling (Ins,Bank)'!$E$57:$E$1057,$C46)</f>
        <v>0</v>
      </c>
      <c r="O46" s="187">
        <f>SUMIFS('Calc 1 - Scaling (Ins,Bank)'!$Q$57:$Q$1057,'Calc 1 - Scaling (Ins,Bank)'!$E$57:$E$1057,$C46)</f>
        <v>0</v>
      </c>
      <c r="P46" s="188" t="str">
        <f t="shared" si="4"/>
        <v/>
      </c>
      <c r="Q46" s="186">
        <f>SUMIFS('Calc 1 - Scaling (Ins,Bank)'!$V$57:$V$1057,'Calc 1 - Scaling (Ins,Bank)'!$E$57:$E$1057,$C46)</f>
        <v>0</v>
      </c>
      <c r="R46" s="187">
        <f>SUMIFS('Calc 1 - Scaling (Ins,Bank)'!$U$57:$U$1057,'Calc 1 - Scaling (Ins,Bank)'!$E$57:$E$1057,$C46)</f>
        <v>0</v>
      </c>
      <c r="S46" s="188" t="str">
        <f t="shared" si="5"/>
        <v/>
      </c>
      <c r="T46" s="186">
        <f>SUMIFS('Calc 1 - Scaling (Ins,Bank)'!$Z$57:$Z$1057,'Calc 1 - Scaling (Ins,Bank)'!$E$57:$E$1057,$C46)</f>
        <v>0</v>
      </c>
      <c r="U46" s="187">
        <f>SUMIFS('Calc 1 - Scaling (Ins,Bank)'!$Y$57:$Y$1057,'Calc 1 - Scaling (Ins,Bank)'!$E$57:$E$1057,$C46)</f>
        <v>0</v>
      </c>
      <c r="V46" s="188" t="str">
        <f t="shared" si="6"/>
        <v/>
      </c>
      <c r="X46" s="3" t="s">
        <v>1</v>
      </c>
    </row>
    <row r="47" spans="2:24" ht="13.5" customHeight="1" x14ac:dyDescent="0.25">
      <c r="B47" s="185" t="s">
        <v>380</v>
      </c>
      <c r="C47" s="148" t="s">
        <v>297</v>
      </c>
      <c r="D47" s="56">
        <f t="shared" si="7"/>
        <v>41</v>
      </c>
      <c r="E47" s="186">
        <f>SUMIFS('Calc 1 - Scaling (Ins,Bank)'!G$57:G$1057,'Calc 1 - Scaling (Ins,Bank)'!$E$57:$E$1057,'Summary 1 - Entity Level'!$C47)</f>
        <v>0</v>
      </c>
      <c r="F47" s="187">
        <f>SUMIFS('Calc 1 - Scaling (Ins,Bank)'!H$57:H$1057,'Calc 1 - Scaling (Ins,Bank)'!$E$57:$E$1057,'Summary 1 - Entity Level'!$C47)</f>
        <v>0</v>
      </c>
      <c r="G47" s="188" t="str">
        <f t="shared" si="1"/>
        <v/>
      </c>
      <c r="H47" s="186">
        <f ca="1">OFFSET(K47,0,'Calc 2 - Select Options'!$F$5)</f>
        <v>0</v>
      </c>
      <c r="I47" s="187">
        <f ca="1">OFFSET(L47,0,'Calc 2 - Select Options'!$F$5)</f>
        <v>0</v>
      </c>
      <c r="J47" s="188" t="str">
        <f t="shared" ca="1" si="2"/>
        <v/>
      </c>
      <c r="K47" s="186">
        <f>SUMIFS('Calc 1 - Scaling (Ins,Bank)'!$N$57:$N$1057,'Calc 1 - Scaling (Ins,Bank)'!$E$57:$E$1057,$C47)</f>
        <v>0</v>
      </c>
      <c r="L47" s="187">
        <f>SUMIFS('Calc 1 - Scaling (Ins,Bank)'!$M$57:$M$1057,'Calc 1 - Scaling (Ins,Bank)'!$E$57:$E$1057,$C47)</f>
        <v>0</v>
      </c>
      <c r="M47" s="188" t="str">
        <f t="shared" si="3"/>
        <v/>
      </c>
      <c r="N47" s="186">
        <f>SUMIFS('Calc 1 - Scaling (Ins,Bank)'!$R$57:$R$1057,'Calc 1 - Scaling (Ins,Bank)'!$E$57:$E$1057,$C47)</f>
        <v>0</v>
      </c>
      <c r="O47" s="187">
        <f>SUMIFS('Calc 1 - Scaling (Ins,Bank)'!$Q$57:$Q$1057,'Calc 1 - Scaling (Ins,Bank)'!$E$57:$E$1057,$C47)</f>
        <v>0</v>
      </c>
      <c r="P47" s="188" t="str">
        <f t="shared" si="4"/>
        <v/>
      </c>
      <c r="Q47" s="186">
        <f>SUMIFS('Calc 1 - Scaling (Ins,Bank)'!$V$57:$V$1057,'Calc 1 - Scaling (Ins,Bank)'!$E$57:$E$1057,$C47)</f>
        <v>0</v>
      </c>
      <c r="R47" s="187">
        <f>SUMIFS('Calc 1 - Scaling (Ins,Bank)'!$U$57:$U$1057,'Calc 1 - Scaling (Ins,Bank)'!$E$57:$E$1057,$C47)</f>
        <v>0</v>
      </c>
      <c r="S47" s="188" t="str">
        <f t="shared" si="5"/>
        <v/>
      </c>
      <c r="T47" s="186">
        <f>SUMIFS('Calc 1 - Scaling (Ins,Bank)'!$Z$57:$Z$1057,'Calc 1 - Scaling (Ins,Bank)'!$E$57:$E$1057,$C47)</f>
        <v>0</v>
      </c>
      <c r="U47" s="187">
        <f>SUMIFS('Calc 1 - Scaling (Ins,Bank)'!$Y$57:$Y$1057,'Calc 1 - Scaling (Ins,Bank)'!$E$57:$E$1057,$C47)</f>
        <v>0</v>
      </c>
      <c r="V47" s="188" t="str">
        <f t="shared" si="6"/>
        <v/>
      </c>
      <c r="X47" s="3" t="s">
        <v>1</v>
      </c>
    </row>
    <row r="48" spans="2:24" ht="13.5" customHeight="1" x14ac:dyDescent="0.25">
      <c r="B48" s="185"/>
      <c r="D48" s="56">
        <f t="shared" si="7"/>
        <v>42</v>
      </c>
      <c r="E48" s="189"/>
      <c r="F48" s="23"/>
      <c r="G48" s="190"/>
      <c r="H48" s="189"/>
      <c r="I48" s="23"/>
      <c r="J48" s="190"/>
      <c r="K48" s="189"/>
      <c r="L48" s="23"/>
      <c r="M48" s="190"/>
      <c r="N48" s="189"/>
      <c r="O48" s="23"/>
      <c r="P48" s="190"/>
      <c r="Q48" s="189"/>
      <c r="R48" s="23"/>
      <c r="S48" s="190"/>
      <c r="T48" s="189"/>
      <c r="U48" s="23"/>
      <c r="V48" s="190"/>
      <c r="X48" s="3" t="s">
        <v>1</v>
      </c>
    </row>
    <row r="49" spans="2:24" ht="13.5" customHeight="1" x14ac:dyDescent="0.25">
      <c r="B49" s="185" t="s">
        <v>380</v>
      </c>
      <c r="C49" s="148" t="s">
        <v>110</v>
      </c>
      <c r="D49" s="56">
        <f t="shared" si="7"/>
        <v>43</v>
      </c>
      <c r="E49" s="186">
        <f>SUMIFS('Calc 1 - Scaling (Ins,Bank)'!G$57:G$1057,'Calc 1 - Scaling (Ins,Bank)'!$E$57:$E$1057,'Summary 1 - Entity Level'!$C49)</f>
        <v>0</v>
      </c>
      <c r="F49" s="187">
        <f>SUMIFS('Calc 1 - Scaling (Ins,Bank)'!H$57:H$1057,'Calc 1 - Scaling (Ins,Bank)'!$E$57:$E$1057,'Summary 1 - Entity Level'!$C49)</f>
        <v>0</v>
      </c>
      <c r="G49" s="188" t="str">
        <f t="shared" si="1"/>
        <v/>
      </c>
      <c r="H49" s="186">
        <f>'Calc 2 - Select Options'!D40</f>
        <v>0</v>
      </c>
      <c r="I49" s="187">
        <f ca="1">'Calc 2 - Select Options'!E40</f>
        <v>0</v>
      </c>
      <c r="J49" s="188" t="str">
        <f t="shared" ca="1" si="2"/>
        <v/>
      </c>
      <c r="K49" s="186">
        <f t="shared" ref="K49:L51" si="8">H49</f>
        <v>0</v>
      </c>
      <c r="L49" s="187">
        <f t="shared" ca="1" si="8"/>
        <v>0</v>
      </c>
      <c r="M49" s="188" t="str">
        <f t="shared" ref="M49:M51" ca="1" si="9">IF(OR(L49=0,L49=""),"",K49/L49)</f>
        <v/>
      </c>
      <c r="N49" s="186">
        <f>K49</f>
        <v>0</v>
      </c>
      <c r="O49" s="187">
        <f t="shared" ref="O49:O51" ca="1" si="10">L49</f>
        <v>0</v>
      </c>
      <c r="P49" s="188" t="str">
        <f t="shared" ref="P49:P51" ca="1" si="11">IF(OR(O49=0,O49=""),"",N49/O49)</f>
        <v/>
      </c>
      <c r="Q49" s="186">
        <f>N49</f>
        <v>0</v>
      </c>
      <c r="R49" s="187">
        <f t="shared" ref="R49:R51" ca="1" si="12">O49</f>
        <v>0</v>
      </c>
      <c r="S49" s="188" t="str">
        <f t="shared" ref="S49:S51" ca="1" si="13">IF(OR(R49=0,R49=""),"",Q49/R49)</f>
        <v/>
      </c>
      <c r="T49" s="186">
        <f>Q49</f>
        <v>0</v>
      </c>
      <c r="U49" s="187">
        <f t="shared" ref="U49:U51" ca="1" si="14">R49</f>
        <v>0</v>
      </c>
      <c r="V49" s="188" t="str">
        <f t="shared" ref="V49:V51" ca="1" si="15">IF(OR(U49=0,U49=""),"",T49/U49)</f>
        <v/>
      </c>
      <c r="X49" s="3" t="s">
        <v>1</v>
      </c>
    </row>
    <row r="50" spans="2:24" ht="13.5" customHeight="1" x14ac:dyDescent="0.25">
      <c r="B50" s="185" t="s">
        <v>380</v>
      </c>
      <c r="C50" s="148" t="s">
        <v>349</v>
      </c>
      <c r="D50" s="56">
        <f t="shared" si="7"/>
        <v>44</v>
      </c>
      <c r="E50" s="186">
        <f>SUMIFS('Calc 1 - Scaling (Ins,Bank)'!G$57:G$1057,'Calc 1 - Scaling (Ins,Bank)'!$E$57:$E$1057,'Summary 1 - Entity Level'!$C50)</f>
        <v>0</v>
      </c>
      <c r="F50" s="187">
        <f>SUMIFS('Calc 1 - Scaling (Ins,Bank)'!H$57:H$1057,'Calc 1 - Scaling (Ins,Bank)'!$E$57:$E$1057,'Summary 1 - Entity Level'!$C50)</f>
        <v>0</v>
      </c>
      <c r="G50" s="188" t="str">
        <f t="shared" si="1"/>
        <v/>
      </c>
      <c r="H50" s="186">
        <f>'Calc 2 - Select Options'!D41</f>
        <v>0</v>
      </c>
      <c r="I50" s="187">
        <f ca="1">'Calc 2 - Select Options'!E41</f>
        <v>0</v>
      </c>
      <c r="J50" s="188" t="str">
        <f t="shared" ca="1" si="2"/>
        <v/>
      </c>
      <c r="K50" s="186">
        <f t="shared" si="8"/>
        <v>0</v>
      </c>
      <c r="L50" s="187">
        <f t="shared" ca="1" si="8"/>
        <v>0</v>
      </c>
      <c r="M50" s="188" t="str">
        <f t="shared" ca="1" si="9"/>
        <v/>
      </c>
      <c r="N50" s="186">
        <f>K50</f>
        <v>0</v>
      </c>
      <c r="O50" s="187">
        <f t="shared" ca="1" si="10"/>
        <v>0</v>
      </c>
      <c r="P50" s="188" t="str">
        <f t="shared" ca="1" si="11"/>
        <v/>
      </c>
      <c r="Q50" s="186">
        <f>N50</f>
        <v>0</v>
      </c>
      <c r="R50" s="187">
        <f t="shared" ca="1" si="12"/>
        <v>0</v>
      </c>
      <c r="S50" s="188" t="str">
        <f t="shared" ca="1" si="13"/>
        <v/>
      </c>
      <c r="T50" s="186">
        <f>Q50</f>
        <v>0</v>
      </c>
      <c r="U50" s="187">
        <f t="shared" ca="1" si="14"/>
        <v>0</v>
      </c>
      <c r="V50" s="188" t="str">
        <f t="shared" ca="1" si="15"/>
        <v/>
      </c>
      <c r="X50" s="3" t="s">
        <v>1</v>
      </c>
    </row>
    <row r="51" spans="2:24" ht="13.5" customHeight="1" x14ac:dyDescent="0.25">
      <c r="B51" s="185" t="s">
        <v>380</v>
      </c>
      <c r="C51" s="148" t="s">
        <v>109</v>
      </c>
      <c r="D51" s="56">
        <f t="shared" si="7"/>
        <v>45</v>
      </c>
      <c r="E51" s="186">
        <f>SUMIFS('Calc 1 - Scaling (Ins,Bank)'!G$57:G$1057,'Calc 1 - Scaling (Ins,Bank)'!$E$57:$E$1057,'Summary 1 - Entity Level'!$C51)</f>
        <v>0</v>
      </c>
      <c r="F51" s="187">
        <f>SUMIFS('Calc 1 - Scaling (Ins,Bank)'!H$57:H$1057,'Calc 1 - Scaling (Ins,Bank)'!$E$57:$E$1057,'Summary 1 - Entity Level'!$C51)</f>
        <v>0</v>
      </c>
      <c r="G51" s="188" t="str">
        <f t="shared" si="1"/>
        <v/>
      </c>
      <c r="H51" s="186">
        <f>'Calc 2 - Select Options'!D42</f>
        <v>0</v>
      </c>
      <c r="I51" s="187">
        <f ca="1">'Calc 2 - Select Options'!E42</f>
        <v>0</v>
      </c>
      <c r="J51" s="188" t="str">
        <f t="shared" ca="1" si="2"/>
        <v/>
      </c>
      <c r="K51" s="186">
        <f t="shared" si="8"/>
        <v>0</v>
      </c>
      <c r="L51" s="187">
        <f t="shared" ca="1" si="8"/>
        <v>0</v>
      </c>
      <c r="M51" s="188" t="str">
        <f t="shared" ca="1" si="9"/>
        <v/>
      </c>
      <c r="N51" s="186">
        <f>K51</f>
        <v>0</v>
      </c>
      <c r="O51" s="187">
        <f t="shared" ca="1" si="10"/>
        <v>0</v>
      </c>
      <c r="P51" s="188" t="str">
        <f t="shared" ca="1" si="11"/>
        <v/>
      </c>
      <c r="Q51" s="186">
        <f>N51</f>
        <v>0</v>
      </c>
      <c r="R51" s="187">
        <f t="shared" ca="1" si="12"/>
        <v>0</v>
      </c>
      <c r="S51" s="188" t="str">
        <f t="shared" ca="1" si="13"/>
        <v/>
      </c>
      <c r="T51" s="186">
        <f>Q51</f>
        <v>0</v>
      </c>
      <c r="U51" s="187">
        <f t="shared" ca="1" si="14"/>
        <v>0</v>
      </c>
      <c r="V51" s="188" t="str">
        <f t="shared" ca="1" si="15"/>
        <v/>
      </c>
      <c r="X51" s="3" t="s">
        <v>1</v>
      </c>
    </row>
    <row r="52" spans="2:24" ht="13.5" customHeight="1" x14ac:dyDescent="0.2">
      <c r="D52" s="56">
        <f t="shared" si="7"/>
        <v>46</v>
      </c>
      <c r="E52" s="189"/>
      <c r="F52" s="23"/>
      <c r="G52" s="190"/>
      <c r="H52" s="189"/>
      <c r="I52" s="23"/>
      <c r="J52" s="190"/>
      <c r="K52" s="189"/>
      <c r="L52" s="23"/>
      <c r="M52" s="190"/>
      <c r="N52" s="189"/>
      <c r="O52" s="23"/>
      <c r="P52" s="190"/>
      <c r="Q52" s="189"/>
      <c r="R52" s="23"/>
      <c r="S52" s="190"/>
      <c r="T52" s="189"/>
      <c r="U52" s="23"/>
      <c r="V52" s="190"/>
      <c r="X52" s="3" t="s">
        <v>1</v>
      </c>
    </row>
    <row r="53" spans="2:24" ht="13.5" customHeight="1" x14ac:dyDescent="0.25">
      <c r="B53" s="185" t="s">
        <v>381</v>
      </c>
      <c r="C53" s="148" t="s">
        <v>104</v>
      </c>
      <c r="D53" s="56">
        <f t="shared" si="7"/>
        <v>47</v>
      </c>
      <c r="E53" s="186">
        <f>SUMIFS('Calc 1 - Scaling (Ins,Bank)'!G$57:G$1057,'Calc 1 - Scaling (Ins,Bank)'!$E$57:$E$1057,'Summary 1 - Entity Level'!$C53)</f>
        <v>0</v>
      </c>
      <c r="F53" s="187">
        <f>SUMIFS('Calc 1 - Scaling (Ins,Bank)'!H$57:H$1057,'Calc 1 - Scaling (Ins,Bank)'!$E$57:$E$1057,'Summary 1 - Entity Level'!$C53)</f>
        <v>0</v>
      </c>
      <c r="G53" s="188" t="str">
        <f t="shared" si="1"/>
        <v/>
      </c>
      <c r="H53" s="186">
        <f>'Calc 2 - Select Options'!D34</f>
        <v>0</v>
      </c>
      <c r="I53" s="187">
        <f ca="1">'Calc 2 - Select Options'!E34</f>
        <v>0</v>
      </c>
      <c r="J53" s="188" t="str">
        <f t="shared" ca="1" si="2"/>
        <v/>
      </c>
      <c r="K53" s="186">
        <f>H53</f>
        <v>0</v>
      </c>
      <c r="L53" s="187">
        <f ca="1">I53</f>
        <v>0</v>
      </c>
      <c r="M53" s="188" t="str">
        <f t="shared" ca="1" si="3"/>
        <v/>
      </c>
      <c r="N53" s="186">
        <f>K53</f>
        <v>0</v>
      </c>
      <c r="O53" s="187">
        <f t="shared" ref="O53:O54" ca="1" si="16">L53</f>
        <v>0</v>
      </c>
      <c r="P53" s="188" t="str">
        <f t="shared" ca="1" si="4"/>
        <v/>
      </c>
      <c r="Q53" s="186">
        <f>N53</f>
        <v>0</v>
      </c>
      <c r="R53" s="187">
        <f t="shared" ref="R53:R54" ca="1" si="17">O53</f>
        <v>0</v>
      </c>
      <c r="S53" s="188" t="str">
        <f t="shared" ca="1" si="5"/>
        <v/>
      </c>
      <c r="T53" s="186">
        <f>Q53</f>
        <v>0</v>
      </c>
      <c r="U53" s="187">
        <f t="shared" ref="U53:U54" ca="1" si="18">R53</f>
        <v>0</v>
      </c>
      <c r="V53" s="188" t="str">
        <f t="shared" ca="1" si="6"/>
        <v/>
      </c>
      <c r="X53" s="3" t="s">
        <v>1</v>
      </c>
    </row>
    <row r="54" spans="2:24" ht="13.5" customHeight="1" x14ac:dyDescent="0.25">
      <c r="B54" s="185" t="s">
        <v>382</v>
      </c>
      <c r="C54" s="148" t="s">
        <v>107</v>
      </c>
      <c r="D54" s="56">
        <f t="shared" si="7"/>
        <v>48</v>
      </c>
      <c r="E54" s="191">
        <f>SUMIFS('Calc 1 - Scaling (Ins,Bank)'!G$57:G$1057,'Calc 1 - Scaling (Ins,Bank)'!$E$57:$E$1057,'Summary 1 - Entity Level'!$C54)</f>
        <v>0</v>
      </c>
      <c r="F54" s="192">
        <f>SUMIFS('Calc 1 - Scaling (Ins,Bank)'!H$57:H$1057,'Calc 1 - Scaling (Ins,Bank)'!$E$57:$E$1057,'Summary 1 - Entity Level'!$C54)</f>
        <v>0</v>
      </c>
      <c r="G54" s="193" t="str">
        <f t="shared" si="1"/>
        <v/>
      </c>
      <c r="H54" s="191">
        <f>'Calc 2 - Select Options'!D35</f>
        <v>0</v>
      </c>
      <c r="I54" s="192">
        <f ca="1">'Calc 2 - Select Options'!E35</f>
        <v>0</v>
      </c>
      <c r="J54" s="193" t="str">
        <f t="shared" ca="1" si="2"/>
        <v/>
      </c>
      <c r="K54" s="191">
        <f>H54</f>
        <v>0</v>
      </c>
      <c r="L54" s="192">
        <f ca="1">I54</f>
        <v>0</v>
      </c>
      <c r="M54" s="193" t="str">
        <f t="shared" ca="1" si="3"/>
        <v/>
      </c>
      <c r="N54" s="191">
        <f t="shared" ref="N54" si="19">K54</f>
        <v>0</v>
      </c>
      <c r="O54" s="192">
        <f t="shared" ca="1" si="16"/>
        <v>0</v>
      </c>
      <c r="P54" s="193" t="str">
        <f t="shared" ca="1" si="4"/>
        <v/>
      </c>
      <c r="Q54" s="191">
        <f t="shared" ref="Q54" si="20">N54</f>
        <v>0</v>
      </c>
      <c r="R54" s="192">
        <f t="shared" ca="1" si="17"/>
        <v>0</v>
      </c>
      <c r="S54" s="193" t="str">
        <f t="shared" ca="1" si="5"/>
        <v/>
      </c>
      <c r="T54" s="191">
        <f t="shared" ref="T54" si="21">Q54</f>
        <v>0</v>
      </c>
      <c r="U54" s="192">
        <f t="shared" ca="1" si="18"/>
        <v>0</v>
      </c>
      <c r="V54" s="193" t="str">
        <f t="shared" ca="1" si="6"/>
        <v/>
      </c>
      <c r="X54" s="3" t="s">
        <v>1</v>
      </c>
    </row>
    <row r="55" spans="2:24" ht="13.5" customHeight="1" x14ac:dyDescent="0.2">
      <c r="D55" s="56">
        <f t="shared" si="7"/>
        <v>49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X55" s="3" t="s">
        <v>1</v>
      </c>
    </row>
    <row r="56" spans="2:24" ht="13.5" customHeight="1" x14ac:dyDescent="0.2">
      <c r="C56" s="22" t="s">
        <v>383</v>
      </c>
      <c r="D56" s="56">
        <f t="shared" si="7"/>
        <v>50</v>
      </c>
      <c r="E56" s="186">
        <f>SUM(E7:E54)</f>
        <v>0</v>
      </c>
      <c r="F56" s="187">
        <f>SUM(F7:F54)</f>
        <v>0</v>
      </c>
      <c r="G56" s="188" t="str">
        <f>IF(F56=0,"",E56/F56)</f>
        <v/>
      </c>
      <c r="H56" s="186">
        <f ca="1">SUM(H7:H54)</f>
        <v>0</v>
      </c>
      <c r="I56" s="187">
        <f ca="1">SUM(I7:I54)</f>
        <v>0</v>
      </c>
      <c r="J56" s="188" t="str">
        <f ca="1">IF(I56=0,"",H56/I56)</f>
        <v/>
      </c>
      <c r="K56" s="186">
        <f>SUM(K7:K54)</f>
        <v>0</v>
      </c>
      <c r="L56" s="187">
        <f ca="1">SUM(L7:L54)</f>
        <v>0</v>
      </c>
      <c r="M56" s="188" t="str">
        <f ca="1">IF(L56=0,"",K56/L56)</f>
        <v/>
      </c>
      <c r="N56" s="186">
        <f>SUM(N7:N54)</f>
        <v>0</v>
      </c>
      <c r="O56" s="187">
        <f ca="1">SUM(O7:O54)</f>
        <v>0</v>
      </c>
      <c r="P56" s="188" t="str">
        <f ca="1">IF(O56=0,"",N56/O56)</f>
        <v/>
      </c>
      <c r="Q56" s="186">
        <f>SUM(Q7:Q54)</f>
        <v>0</v>
      </c>
      <c r="R56" s="187">
        <f ca="1">SUM(R7:R54)</f>
        <v>0</v>
      </c>
      <c r="S56" s="188" t="str">
        <f ca="1">IF(R56=0,"",Q56/R56)</f>
        <v/>
      </c>
      <c r="T56" s="186">
        <f>SUM(T7:T54)</f>
        <v>0</v>
      </c>
      <c r="U56" s="187">
        <f ca="1">SUM(U7:U54)</f>
        <v>0</v>
      </c>
      <c r="V56" s="188" t="str">
        <f ca="1">IF(U56=0,"",T56/U56)</f>
        <v/>
      </c>
      <c r="X56" s="3" t="s">
        <v>1</v>
      </c>
    </row>
    <row r="57" spans="2:24" ht="13.5" customHeight="1" x14ac:dyDescent="0.2">
      <c r="D57" s="56">
        <f t="shared" si="7"/>
        <v>51</v>
      </c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X57" s="3"/>
    </row>
    <row r="58" spans="2:24" ht="13.5" customHeight="1" x14ac:dyDescent="0.2">
      <c r="C58" s="148" t="s">
        <v>773</v>
      </c>
      <c r="D58" s="56">
        <f t="shared" si="7"/>
        <v>52</v>
      </c>
      <c r="E58" s="186">
        <f>SUMIFS('Calc 1 - Scaling (Ins,Bank)'!G$57:G$1057,'Calc 1 - Scaling (Ins,Bank)'!$D$57:$D$1057,'Summary 1 - Entity Level'!$C58)</f>
        <v>0</v>
      </c>
      <c r="F58" s="187">
        <f>SUMIFS('Calc 1 - Scaling (Ins,Bank)'!H$57:H$1057,'Calc 1 - Scaling (Ins,Bank)'!$D$57:$D$1057,'Summary 1 - Entity Level'!$C58)</f>
        <v>0</v>
      </c>
      <c r="G58" s="188" t="str">
        <f t="shared" ref="G58" si="22">IF(F58=0,"",E58/F58)</f>
        <v/>
      </c>
      <c r="H58" s="186">
        <f ca="1">OFFSET(K58,0,'Calc 2 - Select Options'!$F$5)</f>
        <v>0</v>
      </c>
      <c r="I58" s="187">
        <f ca="1">OFFSET(L58,0,'Calc 2 - Select Options'!$F$5)</f>
        <v>0</v>
      </c>
      <c r="J58" s="188" t="str">
        <f t="shared" ref="J58" ca="1" si="23">IF(OR(I58=0,I58=""),"",H58/I58)</f>
        <v/>
      </c>
      <c r="K58" s="186">
        <f>SUMIFS('Calc 1 - Scaling (Ins,Bank)'!$N$57:$N$1057,'Calc 1 - Scaling (Ins,Bank)'!$D$57:$D$1057,$C58)</f>
        <v>0</v>
      </c>
      <c r="L58" s="187">
        <f>SUMIFS('Calc 1 - Scaling (Ins,Bank)'!$M$57:$M$1057,'Calc 1 - Scaling (Ins,Bank)'!$D$57:$D$1057,$C58)</f>
        <v>0</v>
      </c>
      <c r="M58" s="188" t="str">
        <f t="shared" ref="M58" si="24">IF(OR(L58=0,L58=""),"",K58/L58)</f>
        <v/>
      </c>
      <c r="N58" s="186">
        <f>SUMIFS('Calc 1 - Scaling (Ins,Bank)'!$R$57:$R$1057,'Calc 1 - Scaling (Ins,Bank)'!$D$57:$D$1057,$C58)</f>
        <v>0</v>
      </c>
      <c r="O58" s="187">
        <f>SUMIFS('Calc 1 - Scaling (Ins,Bank)'!$Q$57:$Q$1057,'Calc 1 - Scaling (Ins,Bank)'!$D$57:$D$1057,$C58)</f>
        <v>0</v>
      </c>
      <c r="P58" s="188" t="str">
        <f t="shared" ref="P58" si="25">IF(OR(O58=0,O58=""),"",N58/O58)</f>
        <v/>
      </c>
      <c r="Q58" s="186">
        <f>SUMIFS('Calc 1 - Scaling (Ins,Bank)'!$V$57:$V$1057,'Calc 1 - Scaling (Ins,Bank)'!$D$57:$D$1057,$C58)</f>
        <v>0</v>
      </c>
      <c r="R58" s="187">
        <f>SUMIFS('Calc 1 - Scaling (Ins,Bank)'!$U$57:$U$1057,'Calc 1 - Scaling (Ins,Bank)'!$D$57:$D$1057,$C58)</f>
        <v>0</v>
      </c>
      <c r="S58" s="188" t="str">
        <f t="shared" ref="S58" si="26">IF(OR(R58=0,R58=""),"",Q58/R58)</f>
        <v/>
      </c>
      <c r="T58" s="186">
        <f>SUMIFS('Calc 1 - Scaling (Ins,Bank)'!$Z$57:$Z$1057,'Calc 1 - Scaling (Ins,Bank)'!$D$57:$D$1057,$C58)</f>
        <v>0</v>
      </c>
      <c r="U58" s="187">
        <f>SUMIFS('Calc 1 - Scaling (Ins,Bank)'!$Y$57:$Y$1057,'Calc 1 - Scaling (Ins,Bank)'!$D$57:$D$1057,$C58)</f>
        <v>0</v>
      </c>
      <c r="V58" s="188" t="str">
        <f t="shared" ref="V58" si="27">IF(OR(U58=0,U58=""),"",T58/U58)</f>
        <v/>
      </c>
      <c r="X58" s="3"/>
    </row>
    <row r="59" spans="2:24" ht="13.5" customHeight="1" x14ac:dyDescent="0.2">
      <c r="C59" s="22" t="s">
        <v>384</v>
      </c>
      <c r="D59" s="56">
        <f t="shared" si="7"/>
        <v>53</v>
      </c>
      <c r="E59" s="186">
        <f>E56-E54-E58</f>
        <v>0</v>
      </c>
      <c r="F59" s="186">
        <f>F56-F54-F58</f>
        <v>0</v>
      </c>
      <c r="G59" s="188" t="str">
        <f>IF(F59=0,"",E59/F59)</f>
        <v/>
      </c>
      <c r="H59" s="186">
        <f ca="1">H56-H54-H58</f>
        <v>0</v>
      </c>
      <c r="I59" s="186">
        <f ca="1">I56-I54-I58</f>
        <v>0</v>
      </c>
      <c r="J59" s="188" t="str">
        <f ca="1">IF(I59=0,"",H59/I59)</f>
        <v/>
      </c>
      <c r="K59" s="186">
        <f>K56-K54-K58</f>
        <v>0</v>
      </c>
      <c r="L59" s="186">
        <f ca="1">L56-L54-L58</f>
        <v>0</v>
      </c>
      <c r="M59" s="188" t="str">
        <f ca="1">IF(L59=0,"",K59/L59)</f>
        <v/>
      </c>
      <c r="N59" s="186">
        <f>N56-N54-N58</f>
        <v>0</v>
      </c>
      <c r="O59" s="186">
        <f ca="1">O56-O54-O58</f>
        <v>0</v>
      </c>
      <c r="P59" s="188" t="str">
        <f ca="1">IF(O59=0,"",N59/O59)</f>
        <v/>
      </c>
      <c r="Q59" s="186">
        <f>Q56-Q54-Q58</f>
        <v>0</v>
      </c>
      <c r="R59" s="186">
        <f ca="1">R56-R54-R58</f>
        <v>0</v>
      </c>
      <c r="S59" s="188" t="str">
        <f ca="1">IF(R59=0,"",Q59/R59)</f>
        <v/>
      </c>
      <c r="T59" s="186">
        <f>T56-T54-T58</f>
        <v>0</v>
      </c>
      <c r="U59" s="186">
        <f ca="1">U56-U54-U58</f>
        <v>0</v>
      </c>
      <c r="V59" s="188" t="str">
        <f ca="1">IF(U59=0,"",T59/U59)</f>
        <v/>
      </c>
      <c r="X59" s="3" t="s">
        <v>1</v>
      </c>
    </row>
    <row r="60" spans="2:24" ht="13.5" customHeight="1" x14ac:dyDescent="0.2"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X60" s="3" t="s">
        <v>1</v>
      </c>
    </row>
    <row r="61" spans="2:24" x14ac:dyDescent="0.2">
      <c r="C61" s="194" t="s">
        <v>385</v>
      </c>
      <c r="D61" s="195" t="s">
        <v>386</v>
      </c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X61" s="3" t="s">
        <v>1</v>
      </c>
    </row>
    <row r="62" spans="2:24" x14ac:dyDescent="0.2">
      <c r="C62" s="22" t="s">
        <v>387</v>
      </c>
      <c r="D62" s="56">
        <v>1</v>
      </c>
      <c r="E62" s="196">
        <f ca="1">'Calc 2 - Select Options'!D20</f>
        <v>0</v>
      </c>
      <c r="F62" s="195"/>
      <c r="G62" s="195"/>
      <c r="H62" s="196">
        <f ca="1">E62</f>
        <v>0</v>
      </c>
      <c r="I62" s="195"/>
      <c r="J62" s="195"/>
      <c r="K62" s="196">
        <f ca="1">H62</f>
        <v>0</v>
      </c>
      <c r="L62" s="195"/>
      <c r="M62" s="195"/>
      <c r="N62" s="196">
        <f ca="1">K62</f>
        <v>0</v>
      </c>
      <c r="O62" s="195"/>
      <c r="P62" s="195"/>
      <c r="Q62" s="196">
        <f ca="1">N62</f>
        <v>0</v>
      </c>
      <c r="R62" s="195"/>
      <c r="S62" s="195"/>
      <c r="T62" s="196">
        <f ca="1">Q62</f>
        <v>0</v>
      </c>
      <c r="U62" s="195"/>
      <c r="V62" s="195"/>
      <c r="X62" s="3" t="s">
        <v>1</v>
      </c>
    </row>
    <row r="63" spans="2:24" x14ac:dyDescent="0.2">
      <c r="C63" s="22" t="s">
        <v>388</v>
      </c>
      <c r="D63" s="56">
        <f t="shared" si="7"/>
        <v>2</v>
      </c>
      <c r="E63" s="196">
        <f ca="1">'Calc 2 - Select Options'!D24</f>
        <v>0</v>
      </c>
      <c r="F63" s="195"/>
      <c r="G63" s="195"/>
      <c r="H63" s="196">
        <f ca="1">E63</f>
        <v>0</v>
      </c>
      <c r="I63" s="195"/>
      <c r="J63" s="195"/>
      <c r="K63" s="196">
        <f ca="1">H63</f>
        <v>0</v>
      </c>
      <c r="L63" s="195"/>
      <c r="M63" s="195"/>
      <c r="N63" s="196">
        <f ca="1">K63</f>
        <v>0</v>
      </c>
      <c r="O63" s="195"/>
      <c r="P63" s="195"/>
      <c r="Q63" s="196">
        <f ca="1">N63</f>
        <v>0</v>
      </c>
      <c r="R63" s="195"/>
      <c r="S63" s="195"/>
      <c r="T63" s="196">
        <f ca="1">Q63</f>
        <v>0</v>
      </c>
      <c r="U63" s="195"/>
      <c r="V63" s="195"/>
      <c r="X63" s="3" t="s">
        <v>1</v>
      </c>
    </row>
    <row r="64" spans="2:24" x14ac:dyDescent="0.2">
      <c r="C64" s="22" t="s">
        <v>389</v>
      </c>
      <c r="D64" s="56">
        <f t="shared" si="7"/>
        <v>3</v>
      </c>
      <c r="E64" s="196">
        <f>'Calc 2 - Select Options'!D29</f>
        <v>0</v>
      </c>
      <c r="F64" s="195"/>
      <c r="G64" s="195"/>
      <c r="H64" s="196">
        <f>E64</f>
        <v>0</v>
      </c>
      <c r="I64" s="195"/>
      <c r="J64" s="195"/>
      <c r="K64" s="196">
        <f>H64</f>
        <v>0</v>
      </c>
      <c r="L64" s="195"/>
      <c r="M64" s="195"/>
      <c r="N64" s="196">
        <f>K64</f>
        <v>0</v>
      </c>
      <c r="O64" s="195"/>
      <c r="P64" s="195"/>
      <c r="Q64" s="196">
        <f>N64</f>
        <v>0</v>
      </c>
      <c r="R64" s="195"/>
      <c r="S64" s="195"/>
      <c r="T64" s="196">
        <f>Q64</f>
        <v>0</v>
      </c>
      <c r="U64" s="195"/>
      <c r="V64" s="195"/>
      <c r="X64" s="3" t="s">
        <v>1</v>
      </c>
    </row>
    <row r="65" spans="1:24" x14ac:dyDescent="0.2">
      <c r="D65" s="56">
        <f t="shared" si="7"/>
        <v>4</v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X65" s="3" t="s">
        <v>1</v>
      </c>
    </row>
    <row r="66" spans="1:24" ht="13.5" customHeight="1" x14ac:dyDescent="0.2">
      <c r="C66" s="22" t="s">
        <v>390</v>
      </c>
      <c r="D66" s="56">
        <f t="shared" si="7"/>
        <v>5</v>
      </c>
      <c r="E66" s="196">
        <f ca="1">IF('Calc 2 - Select Options'!$D10="included only",E59,E56)+SUM(E62:E64)</f>
        <v>0</v>
      </c>
      <c r="F66" s="196">
        <f>IF('Calc 2 - Select Options'!$D10="included only",F59,F56)+SUM(F62:F64)</f>
        <v>0</v>
      </c>
      <c r="G66" s="197" t="str">
        <f>IF(F66=0,"",E66/F66)</f>
        <v/>
      </c>
      <c r="H66" s="196">
        <f ca="1">IF('Calc 2 - Select Options'!$D10="included only",H59,H56)+SUM(H62:H64)</f>
        <v>0</v>
      </c>
      <c r="I66" s="196">
        <f ca="1">IF('Calc 2 - Select Options'!$D10="included only",I59,I56)+SUM(I62:I64)</f>
        <v>0</v>
      </c>
      <c r="J66" s="197" t="str">
        <f ca="1">IF(I66=0,"",H66/I66)</f>
        <v/>
      </c>
      <c r="K66" s="196">
        <f ca="1">IF('Calc 2 - Select Options'!$D10="included only",K59,K56)+SUM(K62:K64)</f>
        <v>0</v>
      </c>
      <c r="L66" s="196">
        <f ca="1">IF('Calc 2 - Select Options'!$D10="included only",L59,L56)+SUM(L62:L64)</f>
        <v>0</v>
      </c>
      <c r="M66" s="197" t="str">
        <f ca="1">IF(L66=0,"",K66/L66)</f>
        <v/>
      </c>
      <c r="N66" s="196">
        <f ca="1">IF('Calc 2 - Select Options'!$D10="included only",N59,N56)+SUM(N62:N64)</f>
        <v>0</v>
      </c>
      <c r="O66" s="196">
        <f ca="1">IF('Calc 2 - Select Options'!$D10="included only",O59,O56)+SUM(O62:O64)</f>
        <v>0</v>
      </c>
      <c r="P66" s="197" t="str">
        <f ca="1">IF(O66=0,"",N66/O66)</f>
        <v/>
      </c>
      <c r="Q66" s="196">
        <f ca="1">IF('Calc 2 - Select Options'!$D10="included only",Q59,Q56)+SUM(Q62:Q64)</f>
        <v>0</v>
      </c>
      <c r="R66" s="196">
        <f ca="1">IF('Calc 2 - Select Options'!$D10="included only",R59,R56)+SUM(R62:R64)</f>
        <v>0</v>
      </c>
      <c r="S66" s="197" t="str">
        <f ca="1">IF(R66=0,"",Q66/R66)</f>
        <v/>
      </c>
      <c r="T66" s="196">
        <f ca="1">IF('Calc 2 - Select Options'!$D10="included only",T59,T56)+SUM(T62:T64)</f>
        <v>0</v>
      </c>
      <c r="U66" s="196">
        <f ca="1">IF('Calc 2 - Select Options'!$D10="included only",U59,U56)+SUM(U62:U64)</f>
        <v>0</v>
      </c>
      <c r="V66" s="197" t="str">
        <f ca="1">IF(U66=0,"",T66/U66)</f>
        <v/>
      </c>
      <c r="X66" s="3" t="s">
        <v>1</v>
      </c>
    </row>
    <row r="67" spans="1:24" x14ac:dyDescent="0.2">
      <c r="X67" s="3" t="s">
        <v>1</v>
      </c>
    </row>
    <row r="68" spans="1:24" x14ac:dyDescent="0.2">
      <c r="X68" s="3" t="s">
        <v>1</v>
      </c>
    </row>
    <row r="69" spans="1:24" x14ac:dyDescent="0.2">
      <c r="D69" s="18"/>
      <c r="X69" s="3" t="s">
        <v>1</v>
      </c>
    </row>
    <row r="70" spans="1:24" x14ac:dyDescent="0.2">
      <c r="D70" s="18"/>
      <c r="X70" s="3" t="s">
        <v>1</v>
      </c>
    </row>
    <row r="71" spans="1:24" x14ac:dyDescent="0.2">
      <c r="X71" s="3" t="s">
        <v>1</v>
      </c>
    </row>
    <row r="72" spans="1:24" x14ac:dyDescent="0.2">
      <c r="X72" s="3" t="s">
        <v>1</v>
      </c>
    </row>
    <row r="73" spans="1:24" x14ac:dyDescent="0.2">
      <c r="A73" s="3" t="s">
        <v>1</v>
      </c>
      <c r="B73" s="3" t="s">
        <v>1</v>
      </c>
      <c r="C73" s="3" t="s">
        <v>1</v>
      </c>
      <c r="D73" s="3" t="s">
        <v>1</v>
      </c>
      <c r="E73" s="3" t="s">
        <v>1</v>
      </c>
      <c r="F73" s="3" t="s">
        <v>1</v>
      </c>
      <c r="G73" s="3" t="s">
        <v>1</v>
      </c>
      <c r="H73" s="3" t="s">
        <v>1</v>
      </c>
      <c r="I73" s="3" t="s">
        <v>1</v>
      </c>
      <c r="J73" s="3" t="s">
        <v>1</v>
      </c>
      <c r="K73" s="3" t="s">
        <v>1</v>
      </c>
      <c r="L73" s="3" t="s">
        <v>1</v>
      </c>
      <c r="M73" s="3" t="s">
        <v>1</v>
      </c>
      <c r="N73" s="3" t="s">
        <v>1</v>
      </c>
      <c r="O73" s="3" t="s">
        <v>1</v>
      </c>
      <c r="P73" s="3" t="s">
        <v>1</v>
      </c>
      <c r="Q73" s="3" t="s">
        <v>1</v>
      </c>
      <c r="R73" s="3" t="s">
        <v>1</v>
      </c>
      <c r="S73" s="3" t="s">
        <v>1</v>
      </c>
      <c r="T73" s="3" t="s">
        <v>1</v>
      </c>
      <c r="U73" s="3" t="s">
        <v>1</v>
      </c>
      <c r="V73" s="3" t="s">
        <v>1</v>
      </c>
      <c r="W73" s="3" t="s">
        <v>1</v>
      </c>
      <c r="X73" s="3" t="s">
        <v>1</v>
      </c>
    </row>
  </sheetData>
  <mergeCells count="7">
    <mergeCell ref="T4:V4"/>
    <mergeCell ref="C4:C5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5" scale="6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Read-Me</vt:lpstr>
      <vt:lpstr>Input 1 - Schedule 1</vt:lpstr>
      <vt:lpstr>Input 2 - Inventory</vt:lpstr>
      <vt:lpstr>Input 3 - Capital Instruments</vt:lpstr>
      <vt:lpstr>Input 4 - XXX-AXXX</vt:lpstr>
      <vt:lpstr>Input 5 - Questions</vt:lpstr>
      <vt:lpstr>Calc 1 - Scaling (Ins,Bank)</vt:lpstr>
      <vt:lpstr>Calc 2 - Select Options</vt:lpstr>
      <vt:lpstr>Summary 1 - Entity Level</vt:lpstr>
      <vt:lpstr>Summary 2 - Top Level</vt:lpstr>
      <vt:lpstr>Summary 3 - Subord Debt </vt:lpstr>
      <vt:lpstr>Summary 4 -Grouping Alternative</vt:lpstr>
      <vt:lpstr>Changes Made</vt:lpstr>
      <vt:lpstr>Grouping Alt Calcs</vt:lpstr>
      <vt:lpstr>GCC.Param</vt:lpstr>
      <vt:lpstr>'Input 1 - Schedule 1'!Input_Area</vt:lpstr>
      <vt:lpstr>'Input 2 - Inventory'!Input_Area</vt:lpstr>
      <vt:lpstr>'Input 3 - Capital Instruments'!Input_Area</vt:lpstr>
      <vt:lpstr>'Input 4 - XXX-AXXX'!Input_Area</vt:lpstr>
      <vt:lpstr>'Input 5 - Questions'!Input_Area</vt:lpstr>
      <vt:lpstr>'Calc 1 - Scaling (Ins,Bank)'!Print_Area</vt:lpstr>
      <vt:lpstr>'Calc 2 - Select Options'!Print_Area</vt:lpstr>
      <vt:lpstr>'Input 2 - Inventory'!Print_Area</vt:lpstr>
      <vt:lpstr>'Input 3 - Capital Instruments'!Print_Area</vt:lpstr>
      <vt:lpstr>'Input 4 - XXX-AXXX'!Print_Area</vt:lpstr>
      <vt:lpstr>'Input 5 - Questions'!Print_Area</vt:lpstr>
      <vt:lpstr>'Read-Me'!Print_Area</vt:lpstr>
      <vt:lpstr>'Summary 1 - Entity Level'!Print_Area</vt:lpstr>
      <vt:lpstr>Version</vt:lpstr>
    </vt:vector>
  </TitlesOfParts>
  <Company>NAIC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Ned Tyrrell</dc:creator>
  <cp:lastModifiedBy>Elkins, Rylee</cp:lastModifiedBy>
  <dcterms:created xsi:type="dcterms:W3CDTF">2019-04-16T16:12:10Z</dcterms:created>
  <dcterms:modified xsi:type="dcterms:W3CDTF">2019-08-12T14:27:57Z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1831771362</vt:i4>
  </property>
  <property fmtid="{D5CDD505-2E9C-101B-9397-08002B2CF9AE}" pid="3" name="_NewReviewCycle">
    <vt:lpwstr/>
  </property>
  <property fmtid="{D5CDD505-2E9C-101B-9397-08002B2CF9AE}" pid="4" name="_EmailSubject">
    <vt:lpwstr>Conference Call Notice: Group Capital Calculation (E) Working Group 5/2/19</vt:lpwstr>
  </property>
  <property fmtid="{D5CDD505-2E9C-101B-9397-08002B2CF9AE}" pid="5" name="_AuthorEmail">
    <vt:lpwstr>LFelice@naic.org</vt:lpwstr>
  </property>
  <property fmtid="{D5CDD505-2E9C-101B-9397-08002B2CF9AE}" pid="6" name="_AuthorEmailDisplayName">
    <vt:lpwstr>Felice, Lou</vt:lpwstr>
  </property>
  <property fmtid="{D5CDD505-2E9C-101B-9397-08002B2CF9AE}" pid="7" name="_PreviousAdHocReviewCycleID">
    <vt:i4>784780441</vt:i4>
  </property>
  <property fmtid="{D5CDD505-2E9C-101B-9397-08002B2CF9AE}" pid="8" name="_ReviewingToolsShownOnce">
    <vt:lpwstr/>
  </property>
</Properties>
</file>